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15600" windowHeight="6315" tabRatio="886" firstSheet="15" activeTab="16"/>
  </bookViews>
  <sheets>
    <sheet name="01 MARET 2024" sheetId="36" r:id="rId1"/>
    <sheet name="02 MARET 2024" sheetId="58" r:id="rId2"/>
    <sheet name="04 MARET 2024" sheetId="59" r:id="rId3"/>
    <sheet name="05 MARET 2024" sheetId="60" r:id="rId4"/>
    <sheet name="06 MARET 2024" sheetId="61" r:id="rId5"/>
    <sheet name="07 MARET 2024" sheetId="62" r:id="rId6"/>
    <sheet name="08 MARET 2024" sheetId="63" r:id="rId7"/>
    <sheet name="09 MARET 2024" sheetId="64" r:id="rId8"/>
    <sheet name="13 MARET 2024" sheetId="65" r:id="rId9"/>
    <sheet name="14 MARET 2024" sheetId="66" r:id="rId10"/>
    <sheet name="15 MARET 2024" sheetId="67" r:id="rId11"/>
    <sheet name="16 MARET 2024" sheetId="68" r:id="rId12"/>
    <sheet name="18 MARET 2024" sheetId="70" r:id="rId13"/>
    <sheet name="19 MARET 2024" sheetId="71" r:id="rId14"/>
    <sheet name="20 MARET 2024" sheetId="73" r:id="rId15"/>
    <sheet name="21 MARET 2024" sheetId="72" r:id="rId16"/>
    <sheet name="22 MARET 2024" sheetId="74" r:id="rId17"/>
    <sheet name="PEMBELIAN" sheetId="2" r:id="rId18"/>
    <sheet name="PEMAKAIAN PART" sheetId="4" r:id="rId19"/>
    <sheet name="PEMAKAIAN OLI " sheetId="3" r:id="rId20"/>
    <sheet name="PEMAKAIAN BAN" sheetId="5" r:id="rId21"/>
    <sheet name="BAN 750-16" sheetId="6" r:id="rId22"/>
    <sheet name="BAN 825-16" sheetId="7" r:id="rId23"/>
    <sheet name="BAN 1000-20 ORI" sheetId="8" r:id="rId24"/>
    <sheet name="BAN 1100-20" sheetId="9" r:id="rId25"/>
    <sheet name="BAN 1000-20 VULC" sheetId="10" r:id="rId26"/>
    <sheet name="BAN 900-20 " sheetId="11" r:id="rId27"/>
    <sheet name="Sheet2" sheetId="69" r:id="rId28"/>
  </sheets>
  <definedNames>
    <definedName name="_xlnm._FilterDatabase" localSheetId="0" hidden="1">'01 MARET 2024'!$A$5:$BS$218</definedName>
    <definedName name="_xlnm._FilterDatabase" localSheetId="1" hidden="1">'02 MARET 2024'!$A$5:$BS$218</definedName>
    <definedName name="_xlnm._FilterDatabase" localSheetId="2" hidden="1">'04 MARET 2024'!$A$5:$BS$218</definedName>
    <definedName name="_xlnm._FilterDatabase" localSheetId="3" hidden="1">'05 MARET 2024'!$A$5:$BS$218</definedName>
    <definedName name="_xlnm._FilterDatabase" localSheetId="4" hidden="1">'06 MARET 2024'!$A$5:$BS$218</definedName>
    <definedName name="_xlnm._FilterDatabase" localSheetId="5" hidden="1">'07 MARET 2024'!$A$5:$BS$218</definedName>
    <definedName name="_xlnm._FilterDatabase" localSheetId="6" hidden="1">'08 MARET 2024'!$A$5:$BS$218</definedName>
    <definedName name="_xlnm._FilterDatabase" localSheetId="7" hidden="1">'09 MARET 2024'!$A$5:$BS$218</definedName>
    <definedName name="_xlnm._FilterDatabase" localSheetId="8" hidden="1">'13 MARET 2024'!$A$5:$BS$218</definedName>
    <definedName name="_xlnm._FilterDatabase" localSheetId="9" hidden="1">'14 MARET 2024'!$A$5:$BS$218</definedName>
    <definedName name="_xlnm._FilterDatabase" localSheetId="10" hidden="1">'15 MARET 2024'!$A$5:$BS$218</definedName>
    <definedName name="_xlnm._FilterDatabase" localSheetId="11" hidden="1">'16 MARET 2024'!$A$5:$BS$218</definedName>
    <definedName name="_xlnm._FilterDatabase" localSheetId="12" hidden="1">'18 MARET 2024'!$A$5:$BS$218</definedName>
    <definedName name="_xlnm._FilterDatabase" localSheetId="13" hidden="1">'19 MARET 2024'!$A$5:$BS$218</definedName>
    <definedName name="_xlnm._FilterDatabase" localSheetId="14" hidden="1">'20 MARET 2024'!$A$5:$BS$218</definedName>
    <definedName name="_xlnm._FilterDatabase" localSheetId="15" hidden="1">'21 MARET 2024'!$A$5:$BS$218</definedName>
    <definedName name="_xlnm._FilterDatabase" localSheetId="16" hidden="1">'22 MARET 2024'!$A$5:$BS$218</definedName>
    <definedName name="_xlnm._FilterDatabase" localSheetId="23" hidden="1">'BAN 1000-20 ORI'!$A$2:$S$217</definedName>
    <definedName name="_xlnm._FilterDatabase" localSheetId="25" hidden="1">'BAN 1000-20 VULC'!$A$2:$R$634</definedName>
    <definedName name="_xlnm._FilterDatabase" localSheetId="24" hidden="1">'BAN 1100-20'!$A$2:$S$277</definedName>
    <definedName name="_xlnm._FilterDatabase" localSheetId="21" hidden="1">'BAN 750-16'!$A$2:$P$889</definedName>
    <definedName name="_xlnm._FilterDatabase" localSheetId="22" hidden="1">'BAN 825-16'!$A$2:$S$331</definedName>
    <definedName name="_xlnm._FilterDatabase" localSheetId="20" hidden="1">'PEMAKAIAN BAN'!$A$2:$L$2933</definedName>
    <definedName name="_xlnm._FilterDatabase" localSheetId="19" hidden="1">'PEMAKAIAN OLI '!$B$4:$AK$103</definedName>
    <definedName name="_xlnm._FilterDatabase" localSheetId="18" hidden="1">'PEMAKAIAN PART'!$A$2:$I$20436</definedName>
    <definedName name="_xlnm._FilterDatabase" localSheetId="17" hidden="1">PEMBELIAN!$A$2:$H$8991</definedName>
  </definedNames>
  <calcPr calcId="144525" calcMode="autoNoTable"/>
  <fileRecoveryPr autoRecover="0"/>
</workbook>
</file>

<file path=xl/calcChain.xml><?xml version="1.0" encoding="utf-8"?>
<calcChain xmlns="http://schemas.openxmlformats.org/spreadsheetml/2006/main">
  <c r="X8" i="74" l="1"/>
  <c r="X7" i="74"/>
  <c r="G2912" i="4"/>
  <c r="G2911" i="4"/>
  <c r="G2910" i="4"/>
  <c r="G2909" i="4"/>
  <c r="G2908" i="4"/>
  <c r="G2907" i="4"/>
  <c r="G2906" i="4"/>
  <c r="F2906" i="4"/>
  <c r="G2905" i="4"/>
  <c r="F2905" i="4"/>
  <c r="G2904" i="4"/>
  <c r="F2904" i="4"/>
  <c r="G2903" i="4"/>
  <c r="F2903" i="4"/>
  <c r="G2902" i="4"/>
  <c r="F2902" i="4"/>
  <c r="G2901" i="4"/>
  <c r="F2901" i="4"/>
  <c r="AY17" i="73"/>
  <c r="AY16" i="73"/>
  <c r="AY15" i="73"/>
  <c r="AY14" i="73"/>
  <c r="AY13" i="73"/>
  <c r="AY12" i="73"/>
  <c r="AX11" i="73"/>
  <c r="AY11" i="73" s="1"/>
  <c r="AY10" i="73"/>
  <c r="AX10" i="73"/>
  <c r="AY9" i="73"/>
  <c r="AX9" i="73"/>
  <c r="AY8" i="73"/>
  <c r="AX8" i="73"/>
  <c r="AY7" i="73"/>
  <c r="AX7" i="73"/>
  <c r="AX6" i="73"/>
  <c r="AY6" i="73" s="1"/>
  <c r="AP11" i="74"/>
  <c r="AP10" i="74"/>
  <c r="AP9" i="74"/>
  <c r="AP8" i="74"/>
  <c r="AP7" i="74"/>
  <c r="AP6" i="74"/>
  <c r="BH6" i="74"/>
  <c r="BH7" i="74"/>
  <c r="BH8" i="74"/>
  <c r="BH9" i="74"/>
  <c r="BH10" i="74"/>
  <c r="BH11" i="74"/>
  <c r="BH12" i="74"/>
  <c r="BH13" i="74"/>
  <c r="BH14" i="74"/>
  <c r="BH15" i="74"/>
  <c r="BH16" i="74"/>
  <c r="BH17" i="74"/>
  <c r="BH18" i="74"/>
  <c r="BH19" i="74"/>
  <c r="BH20" i="74"/>
  <c r="BH21" i="74"/>
  <c r="BH22" i="74"/>
  <c r="BH23" i="74"/>
  <c r="BH24" i="74"/>
  <c r="BH25" i="74"/>
  <c r="BH26" i="74"/>
  <c r="BH27" i="74"/>
  <c r="BH28" i="74"/>
  <c r="BH29" i="74"/>
  <c r="BH30" i="74"/>
  <c r="BH31" i="74"/>
  <c r="BH32" i="74"/>
  <c r="BH33" i="74"/>
  <c r="BH34" i="74"/>
  <c r="BH35" i="74"/>
  <c r="BH36" i="74"/>
  <c r="BH37" i="74"/>
  <c r="BH38" i="74"/>
  <c r="BH39" i="74"/>
  <c r="BH40" i="74"/>
  <c r="BH41" i="74"/>
  <c r="BH55" i="72"/>
  <c r="BH54" i="72"/>
  <c r="BH53" i="72"/>
  <c r="BH52" i="72"/>
  <c r="BH51" i="72"/>
  <c r="BH50" i="72"/>
  <c r="BH49" i="72"/>
  <c r="BH35" i="72"/>
  <c r="BH34" i="72"/>
  <c r="BH33" i="72"/>
  <c r="BH32" i="72"/>
  <c r="BH31" i="72"/>
  <c r="BH30" i="72"/>
  <c r="BH29" i="72"/>
  <c r="BH28" i="72"/>
  <c r="BH27" i="72"/>
  <c r="BH26" i="72"/>
  <c r="BH25" i="72"/>
  <c r="BH24" i="72"/>
  <c r="BH23" i="72"/>
  <c r="BH22" i="72"/>
  <c r="BH21" i="72"/>
  <c r="BH20" i="72"/>
  <c r="BH19" i="72"/>
  <c r="BG18" i="72"/>
  <c r="BH18" i="72" s="1"/>
  <c r="BG17" i="72"/>
  <c r="BH17" i="72" s="1"/>
  <c r="BH16" i="72"/>
  <c r="BH15" i="72"/>
  <c r="BH14" i="72"/>
  <c r="BH13" i="72"/>
  <c r="BH12" i="72"/>
  <c r="BH11" i="72"/>
  <c r="BH10" i="72"/>
  <c r="BH9" i="72"/>
  <c r="BH8" i="72"/>
  <c r="BH7" i="72"/>
  <c r="BH6" i="72"/>
  <c r="G216" i="74" l="1"/>
  <c r="G215" i="74"/>
  <c r="G214" i="74"/>
  <c r="G213" i="74"/>
  <c r="G212" i="74"/>
  <c r="G211" i="74"/>
  <c r="G210" i="74"/>
  <c r="G209" i="74"/>
  <c r="K208" i="74"/>
  <c r="G208" i="74"/>
  <c r="K207" i="74"/>
  <c r="G207" i="74"/>
  <c r="K206" i="74"/>
  <c r="G206" i="74"/>
  <c r="K205" i="74"/>
  <c r="G205" i="74"/>
  <c r="K204" i="74"/>
  <c r="G204" i="74"/>
  <c r="K203" i="74"/>
  <c r="G203" i="74"/>
  <c r="K202" i="74"/>
  <c r="G202" i="74"/>
  <c r="K201" i="74"/>
  <c r="G201" i="74"/>
  <c r="K200" i="74"/>
  <c r="G200" i="74"/>
  <c r="K199" i="74"/>
  <c r="G199" i="74"/>
  <c r="K198" i="74"/>
  <c r="G198" i="74"/>
  <c r="K197" i="74"/>
  <c r="G197" i="74"/>
  <c r="K196" i="74"/>
  <c r="G196" i="74"/>
  <c r="K195" i="74"/>
  <c r="G195" i="74"/>
  <c r="K194" i="74"/>
  <c r="G194" i="74"/>
  <c r="K193" i="74"/>
  <c r="G193" i="74"/>
  <c r="K192" i="74"/>
  <c r="G192" i="74"/>
  <c r="K191" i="74"/>
  <c r="G191" i="74"/>
  <c r="K190" i="74"/>
  <c r="G190" i="74"/>
  <c r="K189" i="74"/>
  <c r="G189" i="74"/>
  <c r="K188" i="74"/>
  <c r="G188" i="74"/>
  <c r="K187" i="74"/>
  <c r="G187" i="74"/>
  <c r="K184" i="74"/>
  <c r="G184" i="74"/>
  <c r="K183" i="74"/>
  <c r="G183" i="74"/>
  <c r="K182" i="74"/>
  <c r="G182" i="74"/>
  <c r="K181" i="74"/>
  <c r="G181" i="74"/>
  <c r="K180" i="74"/>
  <c r="G180" i="74"/>
  <c r="K179" i="74"/>
  <c r="G179" i="74"/>
  <c r="K178" i="74"/>
  <c r="G178" i="74"/>
  <c r="K177" i="74"/>
  <c r="G177" i="74"/>
  <c r="K176" i="74"/>
  <c r="G176" i="74"/>
  <c r="K175" i="74"/>
  <c r="G175" i="74"/>
  <c r="K174" i="74"/>
  <c r="G174" i="74"/>
  <c r="K173" i="74"/>
  <c r="G173" i="74"/>
  <c r="K172" i="74"/>
  <c r="G172" i="74"/>
  <c r="K171" i="74"/>
  <c r="G171" i="74"/>
  <c r="K170" i="74"/>
  <c r="G170" i="74"/>
  <c r="K169" i="74"/>
  <c r="G169" i="74"/>
  <c r="K168" i="74"/>
  <c r="G168" i="74"/>
  <c r="K167" i="74"/>
  <c r="G167" i="74"/>
  <c r="K166" i="74"/>
  <c r="G166" i="74"/>
  <c r="K165" i="74"/>
  <c r="G165" i="74"/>
  <c r="K164" i="74"/>
  <c r="G164" i="74"/>
  <c r="K163" i="74"/>
  <c r="G163" i="74"/>
  <c r="K162" i="74"/>
  <c r="G162" i="74"/>
  <c r="K161" i="74"/>
  <c r="G161" i="74"/>
  <c r="K160" i="74"/>
  <c r="G160" i="74"/>
  <c r="K159" i="74"/>
  <c r="G159" i="74"/>
  <c r="K158" i="74"/>
  <c r="G158" i="74"/>
  <c r="K157" i="74"/>
  <c r="G157" i="74"/>
  <c r="K156" i="74"/>
  <c r="G156" i="74"/>
  <c r="K155" i="74"/>
  <c r="G155" i="74"/>
  <c r="K154" i="74"/>
  <c r="G154" i="74"/>
  <c r="K153" i="74"/>
  <c r="G153" i="74"/>
  <c r="K152" i="74"/>
  <c r="G152" i="74"/>
  <c r="K151" i="74"/>
  <c r="G151" i="74"/>
  <c r="K150" i="74"/>
  <c r="G150" i="74"/>
  <c r="K149" i="74"/>
  <c r="G149" i="74"/>
  <c r="K148" i="74"/>
  <c r="G148" i="74"/>
  <c r="K147" i="74"/>
  <c r="G147" i="74"/>
  <c r="K146" i="74"/>
  <c r="G146" i="74"/>
  <c r="K145" i="74"/>
  <c r="G145" i="74"/>
  <c r="K144" i="74"/>
  <c r="G144" i="74"/>
  <c r="K143" i="74"/>
  <c r="G143" i="74"/>
  <c r="K142" i="74"/>
  <c r="G142" i="74"/>
  <c r="K141" i="74"/>
  <c r="G141" i="74"/>
  <c r="K140" i="74"/>
  <c r="G140" i="74"/>
  <c r="K139" i="74"/>
  <c r="G139" i="74"/>
  <c r="K138" i="74"/>
  <c r="G138" i="74"/>
  <c r="K137" i="74"/>
  <c r="G137" i="74"/>
  <c r="K136" i="74"/>
  <c r="G136" i="74"/>
  <c r="K135" i="74"/>
  <c r="G135" i="74"/>
  <c r="K134" i="74"/>
  <c r="G134" i="74"/>
  <c r="K133" i="74"/>
  <c r="G133" i="74"/>
  <c r="K132" i="74"/>
  <c r="G132" i="74"/>
  <c r="K131" i="74"/>
  <c r="G131" i="74"/>
  <c r="K130" i="74"/>
  <c r="G130" i="74"/>
  <c r="K129" i="74"/>
  <c r="G129" i="74"/>
  <c r="K128" i="74"/>
  <c r="G128" i="74"/>
  <c r="K127" i="74"/>
  <c r="G127" i="74"/>
  <c r="K126" i="74"/>
  <c r="G126" i="74"/>
  <c r="K125" i="74"/>
  <c r="G125" i="74"/>
  <c r="K124" i="74"/>
  <c r="G124" i="74"/>
  <c r="K123" i="74"/>
  <c r="G123" i="74"/>
  <c r="K122" i="74"/>
  <c r="G122" i="74"/>
  <c r="K121" i="74"/>
  <c r="G121" i="74"/>
  <c r="K120" i="74"/>
  <c r="G120" i="74"/>
  <c r="K119" i="74"/>
  <c r="G119" i="74"/>
  <c r="Q118" i="74"/>
  <c r="G118" i="74"/>
  <c r="Q117" i="74"/>
  <c r="G117" i="74"/>
  <c r="Q116" i="74"/>
  <c r="K116" i="74"/>
  <c r="G116" i="74"/>
  <c r="Q115" i="74"/>
  <c r="K115" i="74"/>
  <c r="G115" i="74"/>
  <c r="Q114" i="74"/>
  <c r="K114" i="74"/>
  <c r="G114" i="74"/>
  <c r="Q113" i="74"/>
  <c r="K113" i="74"/>
  <c r="G113" i="74"/>
  <c r="Q112" i="74"/>
  <c r="K112" i="74"/>
  <c r="G112" i="74"/>
  <c r="Q111" i="74"/>
  <c r="K111" i="74"/>
  <c r="G111" i="74"/>
  <c r="Q110" i="74"/>
  <c r="K110" i="74"/>
  <c r="G110" i="74"/>
  <c r="Q109" i="74"/>
  <c r="K109" i="74"/>
  <c r="G109" i="74"/>
  <c r="Q108" i="74"/>
  <c r="K108" i="74"/>
  <c r="G108" i="74"/>
  <c r="Q107" i="74"/>
  <c r="K107" i="74"/>
  <c r="G107" i="74"/>
  <c r="Q106" i="74"/>
  <c r="K106" i="74"/>
  <c r="G106" i="74"/>
  <c r="Q105" i="74"/>
  <c r="K105" i="74"/>
  <c r="G105" i="74"/>
  <c r="Q104" i="74"/>
  <c r="K104" i="74"/>
  <c r="G104" i="74"/>
  <c r="Q103" i="74"/>
  <c r="K103" i="74"/>
  <c r="G103" i="74"/>
  <c r="Q102" i="74"/>
  <c r="K102" i="74"/>
  <c r="G102" i="74"/>
  <c r="Q101" i="74"/>
  <c r="K101" i="74"/>
  <c r="G101" i="74"/>
  <c r="Q100" i="74"/>
  <c r="K100" i="74"/>
  <c r="G100" i="74"/>
  <c r="Q99" i="74"/>
  <c r="K99" i="74"/>
  <c r="G99" i="74"/>
  <c r="Q98" i="74"/>
  <c r="K98" i="74"/>
  <c r="G98" i="74"/>
  <c r="Q97" i="74"/>
  <c r="K97" i="74"/>
  <c r="G97" i="74"/>
  <c r="Q96" i="74"/>
  <c r="K96" i="74"/>
  <c r="G96" i="74"/>
  <c r="Q95" i="74"/>
  <c r="K95" i="74"/>
  <c r="G95" i="74"/>
  <c r="Q94" i="74"/>
  <c r="K94" i="74"/>
  <c r="G94" i="74"/>
  <c r="Q93" i="74"/>
  <c r="K93" i="74"/>
  <c r="G93" i="74"/>
  <c r="Q92" i="74"/>
  <c r="K92" i="74"/>
  <c r="G92" i="74"/>
  <c r="Q91" i="74"/>
  <c r="K91" i="74"/>
  <c r="Q90" i="74"/>
  <c r="K90" i="74"/>
  <c r="G90" i="74"/>
  <c r="Q89" i="74"/>
  <c r="K89" i="74"/>
  <c r="G89" i="74"/>
  <c r="Q88" i="74"/>
  <c r="K88" i="74"/>
  <c r="G88" i="74"/>
  <c r="Q87" i="74"/>
  <c r="K87" i="74"/>
  <c r="G87" i="74"/>
  <c r="Q86" i="74"/>
  <c r="K86" i="74"/>
  <c r="Q85" i="74"/>
  <c r="K85" i="74"/>
  <c r="Q84" i="74"/>
  <c r="K84" i="74"/>
  <c r="G84" i="74"/>
  <c r="Q83" i="74"/>
  <c r="K83" i="74"/>
  <c r="G83" i="74"/>
  <c r="Q82" i="74"/>
  <c r="K82" i="74"/>
  <c r="G82" i="74"/>
  <c r="Q81" i="74"/>
  <c r="K81" i="74"/>
  <c r="Q80" i="74"/>
  <c r="K80" i="74"/>
  <c r="G80" i="74"/>
  <c r="Q79" i="74"/>
  <c r="K79" i="74"/>
  <c r="G79" i="74"/>
  <c r="Q78" i="74"/>
  <c r="K78" i="74"/>
  <c r="G78" i="74"/>
  <c r="X79" i="74"/>
  <c r="Q77" i="74"/>
  <c r="K77" i="74"/>
  <c r="G77" i="74"/>
  <c r="X78" i="74"/>
  <c r="Q76" i="74"/>
  <c r="K76" i="74"/>
  <c r="G76" i="74"/>
  <c r="X77" i="74"/>
  <c r="Q75" i="74"/>
  <c r="K75" i="74"/>
  <c r="G75" i="74"/>
  <c r="X76" i="74"/>
  <c r="Q74" i="74"/>
  <c r="K74" i="74"/>
  <c r="G74" i="74"/>
  <c r="X75" i="74"/>
  <c r="Q73" i="74"/>
  <c r="K73" i="74"/>
  <c r="G73" i="74"/>
  <c r="X74" i="74"/>
  <c r="Q72" i="74"/>
  <c r="K72" i="74"/>
  <c r="G72" i="74"/>
  <c r="X73" i="74"/>
  <c r="Q71" i="74"/>
  <c r="K71" i="74"/>
  <c r="G71" i="74"/>
  <c r="X72" i="74"/>
  <c r="Q70" i="74"/>
  <c r="K70" i="74"/>
  <c r="G70" i="74"/>
  <c r="X71" i="74"/>
  <c r="Q69" i="74"/>
  <c r="K69" i="74"/>
  <c r="G69" i="74"/>
  <c r="X70" i="74"/>
  <c r="Q68" i="74"/>
  <c r="K68" i="74"/>
  <c r="G68" i="74"/>
  <c r="X69" i="74"/>
  <c r="Q67" i="74"/>
  <c r="K67" i="74"/>
  <c r="G67" i="74"/>
  <c r="X68" i="74"/>
  <c r="Q66" i="74"/>
  <c r="K66" i="74"/>
  <c r="G66" i="74"/>
  <c r="X67" i="74"/>
  <c r="Q65" i="74"/>
  <c r="K65" i="74"/>
  <c r="G65" i="74"/>
  <c r="X66" i="74"/>
  <c r="Q64" i="74"/>
  <c r="K64" i="74"/>
  <c r="G64" i="74"/>
  <c r="X65" i="74"/>
  <c r="Q63" i="74"/>
  <c r="K63" i="74"/>
  <c r="G63" i="74"/>
  <c r="X64" i="74"/>
  <c r="Q62" i="74"/>
  <c r="K62" i="74"/>
  <c r="G62" i="74"/>
  <c r="X63" i="74"/>
  <c r="Q61" i="74"/>
  <c r="K61" i="74"/>
  <c r="G61" i="74"/>
  <c r="X62" i="74"/>
  <c r="Q60" i="74"/>
  <c r="K60" i="74"/>
  <c r="G60" i="74"/>
  <c r="X61" i="74"/>
  <c r="Q59" i="74"/>
  <c r="K59" i="74"/>
  <c r="G59" i="74"/>
  <c r="X60" i="74"/>
  <c r="Q58" i="74"/>
  <c r="K58" i="74"/>
  <c r="G58" i="74"/>
  <c r="X59" i="74"/>
  <c r="Q57" i="74"/>
  <c r="K57" i="74"/>
  <c r="G57" i="74"/>
  <c r="X58" i="74"/>
  <c r="Q56" i="74"/>
  <c r="K56" i="74"/>
  <c r="G56" i="74"/>
  <c r="X57" i="74"/>
  <c r="Q55" i="74"/>
  <c r="K55" i="74"/>
  <c r="G55" i="74"/>
  <c r="X56" i="74"/>
  <c r="Q54" i="74"/>
  <c r="K54" i="74"/>
  <c r="G54" i="74"/>
  <c r="X55" i="74"/>
  <c r="Q53" i="74"/>
  <c r="K53" i="74"/>
  <c r="G53" i="74"/>
  <c r="AP52" i="74"/>
  <c r="X54" i="74"/>
  <c r="Q52" i="74"/>
  <c r="K52" i="74"/>
  <c r="G52" i="74"/>
  <c r="AP51" i="74"/>
  <c r="X53" i="74"/>
  <c r="Q51" i="74"/>
  <c r="K51" i="74"/>
  <c r="G51" i="74"/>
  <c r="AP50" i="74"/>
  <c r="X52" i="74"/>
  <c r="Q50" i="74"/>
  <c r="K50" i="74"/>
  <c r="G50" i="74"/>
  <c r="AP49" i="74"/>
  <c r="X51" i="74"/>
  <c r="Q49" i="74"/>
  <c r="K49" i="74"/>
  <c r="G49" i="74"/>
  <c r="AP48" i="74"/>
  <c r="X50" i="74"/>
  <c r="Q48" i="74"/>
  <c r="K48" i="74"/>
  <c r="G48" i="74"/>
  <c r="AP47" i="74"/>
  <c r="X49" i="74"/>
  <c r="Q47" i="74"/>
  <c r="K47" i="74"/>
  <c r="G47" i="74"/>
  <c r="AP46" i="74"/>
  <c r="X48" i="74"/>
  <c r="Q46" i="74"/>
  <c r="K46" i="74"/>
  <c r="G46" i="74"/>
  <c r="AP45" i="74"/>
  <c r="X47" i="74"/>
  <c r="Q45" i="74"/>
  <c r="K45" i="74"/>
  <c r="G45" i="74"/>
  <c r="AP44" i="74"/>
  <c r="X46" i="74"/>
  <c r="Q44" i="74"/>
  <c r="K44" i="74"/>
  <c r="G44" i="74"/>
  <c r="AP43" i="74"/>
  <c r="X45" i="74"/>
  <c r="Q43" i="74"/>
  <c r="K43" i="74"/>
  <c r="G43" i="74"/>
  <c r="AY42" i="74"/>
  <c r="AP42" i="74"/>
  <c r="X44" i="74"/>
  <c r="Q42" i="74"/>
  <c r="K42" i="74"/>
  <c r="G42" i="74"/>
  <c r="AY41" i="74"/>
  <c r="AP41" i="74"/>
  <c r="X43" i="74"/>
  <c r="Q41" i="74"/>
  <c r="K41" i="74"/>
  <c r="G41" i="74"/>
  <c r="AY40" i="74"/>
  <c r="AP40" i="74"/>
  <c r="X42" i="74"/>
  <c r="Q40" i="74"/>
  <c r="K40" i="74"/>
  <c r="G40" i="74"/>
  <c r="AY39" i="74"/>
  <c r="AP39" i="74"/>
  <c r="X41" i="74"/>
  <c r="Q39" i="74"/>
  <c r="K39" i="74"/>
  <c r="G39" i="74"/>
  <c r="AY38" i="74"/>
  <c r="AP38" i="74"/>
  <c r="X40" i="74"/>
  <c r="Q38" i="74"/>
  <c r="K38" i="74"/>
  <c r="G38" i="74"/>
  <c r="AY37" i="74"/>
  <c r="AP37" i="74"/>
  <c r="X39" i="74"/>
  <c r="Q37" i="74"/>
  <c r="K37" i="74"/>
  <c r="G37" i="74"/>
  <c r="AY36" i="74"/>
  <c r="AP36" i="74"/>
  <c r="X38" i="74"/>
  <c r="Q36" i="74"/>
  <c r="K36" i="74"/>
  <c r="G36" i="74"/>
  <c r="AY35" i="74"/>
  <c r="X37" i="74"/>
  <c r="Q35" i="74"/>
  <c r="G35" i="74"/>
  <c r="AY34" i="74"/>
  <c r="AP34" i="74"/>
  <c r="X36" i="74"/>
  <c r="Q34" i="74"/>
  <c r="K34" i="74"/>
  <c r="G34" i="74"/>
  <c r="AY33" i="74"/>
  <c r="AP33" i="74"/>
  <c r="X35" i="74"/>
  <c r="Q33" i="74"/>
  <c r="G33" i="74"/>
  <c r="AY32" i="74"/>
  <c r="AP32" i="74"/>
  <c r="X34" i="74"/>
  <c r="Q32" i="74"/>
  <c r="K32" i="74"/>
  <c r="G32" i="74"/>
  <c r="BQ31" i="74"/>
  <c r="AY31" i="74"/>
  <c r="AP31" i="74"/>
  <c r="X33" i="74"/>
  <c r="Q31" i="74"/>
  <c r="K31" i="74"/>
  <c r="G31" i="74"/>
  <c r="BQ30" i="74"/>
  <c r="AY30" i="74"/>
  <c r="AP30" i="74"/>
  <c r="X32" i="74"/>
  <c r="Q30" i="74"/>
  <c r="K30" i="74"/>
  <c r="G30" i="74"/>
  <c r="BQ29" i="74"/>
  <c r="AY29" i="74"/>
  <c r="AP29" i="74"/>
  <c r="X31" i="74"/>
  <c r="Q29" i="74"/>
  <c r="K29" i="74"/>
  <c r="G29" i="74"/>
  <c r="BQ28" i="74"/>
  <c r="AY28" i="74"/>
  <c r="AP28" i="74"/>
  <c r="AG28" i="74"/>
  <c r="X30" i="74"/>
  <c r="Q28" i="74"/>
  <c r="K28" i="74"/>
  <c r="G28" i="74"/>
  <c r="BQ27" i="74"/>
  <c r="AY27" i="74"/>
  <c r="AP27" i="74"/>
  <c r="AG27" i="74"/>
  <c r="X29" i="74"/>
  <c r="Q27" i="74"/>
  <c r="K27" i="74"/>
  <c r="G27" i="74"/>
  <c r="BQ26" i="74"/>
  <c r="AY26" i="74"/>
  <c r="AP26" i="74"/>
  <c r="AG26" i="74"/>
  <c r="X28" i="74"/>
  <c r="Q26" i="74"/>
  <c r="K26" i="74"/>
  <c r="G26" i="74"/>
  <c r="AY25" i="74"/>
  <c r="AP25" i="74"/>
  <c r="AG25" i="74"/>
  <c r="X27" i="74"/>
  <c r="Q25" i="74"/>
  <c r="K25" i="74"/>
  <c r="G25" i="74"/>
  <c r="BQ24" i="74"/>
  <c r="AP24" i="74"/>
  <c r="AG24" i="74"/>
  <c r="X26" i="74"/>
  <c r="Q24" i="74"/>
  <c r="K24" i="74"/>
  <c r="G24" i="74"/>
  <c r="BQ23" i="74"/>
  <c r="AY23" i="74"/>
  <c r="AG23" i="74"/>
  <c r="X25" i="74"/>
  <c r="Q23" i="74"/>
  <c r="K23" i="74"/>
  <c r="G23" i="74"/>
  <c r="BQ22" i="74"/>
  <c r="AY22" i="74"/>
  <c r="AP22" i="74"/>
  <c r="AG22" i="74"/>
  <c r="X24" i="74"/>
  <c r="Q22" i="74"/>
  <c r="K22" i="74"/>
  <c r="G22" i="74"/>
  <c r="BQ21" i="74"/>
  <c r="AY21" i="74"/>
  <c r="AP21" i="74"/>
  <c r="AG21" i="74"/>
  <c r="X23" i="74"/>
  <c r="Q21" i="74"/>
  <c r="K21" i="74"/>
  <c r="G21" i="74"/>
  <c r="BQ20" i="74"/>
  <c r="AY20" i="74"/>
  <c r="AP20" i="74"/>
  <c r="AG20" i="74"/>
  <c r="X22" i="74"/>
  <c r="Q20" i="74"/>
  <c r="K20" i="74"/>
  <c r="G20" i="74"/>
  <c r="BQ19" i="74"/>
  <c r="AY19" i="74"/>
  <c r="AP19" i="74"/>
  <c r="AG19" i="74"/>
  <c r="X21" i="74"/>
  <c r="Q19" i="74"/>
  <c r="K19" i="74"/>
  <c r="G19" i="74"/>
  <c r="BQ18" i="74"/>
  <c r="AY18" i="74"/>
  <c r="AP18" i="74"/>
  <c r="AG18" i="74"/>
  <c r="X20" i="74"/>
  <c r="Q18" i="74"/>
  <c r="K18" i="74"/>
  <c r="G18" i="74"/>
  <c r="BQ17" i="74"/>
  <c r="AY17" i="74"/>
  <c r="AP17" i="74"/>
  <c r="AG17" i="74"/>
  <c r="X19" i="74"/>
  <c r="Q17" i="74"/>
  <c r="K17" i="74"/>
  <c r="G17" i="74"/>
  <c r="BQ16" i="74"/>
  <c r="AY16" i="74"/>
  <c r="AP16" i="74"/>
  <c r="AG16" i="74"/>
  <c r="X18" i="74"/>
  <c r="Q16" i="74"/>
  <c r="K16" i="74"/>
  <c r="G16" i="74"/>
  <c r="BQ15" i="74"/>
  <c r="AY15" i="74"/>
  <c r="AP15" i="74"/>
  <c r="AG15" i="74"/>
  <c r="X17" i="74"/>
  <c r="Q15" i="74"/>
  <c r="K15" i="74"/>
  <c r="G15" i="74"/>
  <c r="BQ14" i="74"/>
  <c r="AY14" i="74"/>
  <c r="AP14" i="74"/>
  <c r="AG14" i="74"/>
  <c r="X16" i="74"/>
  <c r="Q14" i="74"/>
  <c r="K14" i="74"/>
  <c r="G14" i="74"/>
  <c r="BQ13" i="74"/>
  <c r="AY13" i="74"/>
  <c r="AP13" i="74"/>
  <c r="AG13" i="74"/>
  <c r="X15" i="74"/>
  <c r="Q13" i="74"/>
  <c r="K13" i="74"/>
  <c r="G13" i="74"/>
  <c r="BQ12" i="74"/>
  <c r="AY12" i="74"/>
  <c r="AP12" i="74"/>
  <c r="AG12" i="74"/>
  <c r="X14" i="74"/>
  <c r="Q12" i="74"/>
  <c r="K12" i="74"/>
  <c r="G12" i="74"/>
  <c r="BQ11" i="74"/>
  <c r="AY11" i="74"/>
  <c r="AG11" i="74"/>
  <c r="X13" i="74"/>
  <c r="Q11" i="74"/>
  <c r="K11" i="74"/>
  <c r="G11" i="74"/>
  <c r="BQ10" i="74"/>
  <c r="AY10" i="74"/>
  <c r="AG10" i="74"/>
  <c r="X12" i="74"/>
  <c r="Q10" i="74"/>
  <c r="K10" i="74"/>
  <c r="G10" i="74"/>
  <c r="BQ9" i="74"/>
  <c r="AY9" i="74"/>
  <c r="AG9" i="74"/>
  <c r="X11" i="74"/>
  <c r="Q9" i="74"/>
  <c r="K9" i="74"/>
  <c r="G9" i="74"/>
  <c r="BQ8" i="74"/>
  <c r="AY8" i="74"/>
  <c r="AG8" i="74"/>
  <c r="X10" i="74"/>
  <c r="Q8" i="74"/>
  <c r="K8" i="74"/>
  <c r="G8" i="74"/>
  <c r="BQ7" i="74"/>
  <c r="AY7" i="74"/>
  <c r="AG7" i="74"/>
  <c r="X9" i="74"/>
  <c r="Q7" i="74"/>
  <c r="G7" i="74"/>
  <c r="BQ6" i="74"/>
  <c r="AY6" i="74"/>
  <c r="AG6" i="74"/>
  <c r="X6" i="74"/>
  <c r="Q6" i="74"/>
  <c r="K6" i="74"/>
  <c r="G6" i="74"/>
  <c r="AG9" i="72" l="1"/>
  <c r="AG8" i="72"/>
  <c r="AG7" i="72"/>
  <c r="X33" i="72"/>
  <c r="AG12" i="72"/>
  <c r="AG11" i="72"/>
  <c r="G2900" i="4"/>
  <c r="G2899" i="4"/>
  <c r="G2898" i="4"/>
  <c r="G2897" i="4"/>
  <c r="G2896" i="4"/>
  <c r="G2895" i="4"/>
  <c r="X39" i="73"/>
  <c r="X38" i="73"/>
  <c r="X37" i="73"/>
  <c r="X36" i="73"/>
  <c r="X35" i="73"/>
  <c r="X34" i="73"/>
  <c r="G2894" i="4"/>
  <c r="G2893" i="4"/>
  <c r="X33" i="73"/>
  <c r="X32" i="73"/>
  <c r="AG13" i="72"/>
  <c r="AG10" i="72"/>
  <c r="AG6" i="72"/>
  <c r="Q15" i="72" l="1"/>
  <c r="X16" i="72"/>
  <c r="X17" i="72"/>
  <c r="X12" i="72" l="1"/>
  <c r="G2802" i="4"/>
  <c r="G2801" i="4"/>
  <c r="G2800" i="4"/>
  <c r="G2799" i="4"/>
  <c r="G2773" i="4"/>
  <c r="G2774" i="4"/>
  <c r="G2775" i="4"/>
  <c r="G2746" i="4"/>
  <c r="G2740" i="4"/>
  <c r="G2732" i="4"/>
  <c r="G2731" i="4"/>
  <c r="G2730" i="4"/>
  <c r="G2547" i="4"/>
  <c r="G2546" i="4"/>
  <c r="G1252" i="2"/>
  <c r="G1230" i="2"/>
  <c r="G1229" i="2"/>
  <c r="G2634" i="4" l="1"/>
  <c r="G2633" i="4"/>
  <c r="G2632" i="4"/>
  <c r="G1179" i="2"/>
  <c r="G1178" i="2"/>
  <c r="G1177" i="2"/>
  <c r="Q26" i="65"/>
  <c r="Q25" i="65"/>
  <c r="Q24" i="65"/>
  <c r="X33" i="65"/>
  <c r="X34" i="65"/>
  <c r="G2892" i="4"/>
  <c r="G2891" i="4"/>
  <c r="G2890" i="4"/>
  <c r="G2889" i="4"/>
  <c r="G2888" i="4"/>
  <c r="G2887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3" i="4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AG25" i="73"/>
  <c r="AG24" i="73"/>
  <c r="AG19" i="73"/>
  <c r="AG18" i="73"/>
  <c r="G216" i="73"/>
  <c r="G215" i="73"/>
  <c r="G214" i="73"/>
  <c r="G213" i="73"/>
  <c r="G212" i="73"/>
  <c r="G211" i="73"/>
  <c r="G210" i="73"/>
  <c r="G209" i="73"/>
  <c r="K208" i="73"/>
  <c r="G208" i="73"/>
  <c r="K207" i="73"/>
  <c r="G207" i="73"/>
  <c r="K206" i="73"/>
  <c r="G206" i="73"/>
  <c r="K205" i="73"/>
  <c r="G205" i="73"/>
  <c r="K204" i="73"/>
  <c r="G204" i="73"/>
  <c r="K203" i="73"/>
  <c r="G203" i="73"/>
  <c r="K202" i="73"/>
  <c r="G202" i="73"/>
  <c r="K201" i="73"/>
  <c r="G201" i="73"/>
  <c r="K200" i="73"/>
  <c r="G200" i="73"/>
  <c r="K199" i="73"/>
  <c r="G199" i="73"/>
  <c r="K198" i="73"/>
  <c r="G198" i="73"/>
  <c r="K197" i="73"/>
  <c r="G197" i="73"/>
  <c r="K196" i="73"/>
  <c r="G196" i="73"/>
  <c r="K195" i="73"/>
  <c r="G195" i="73"/>
  <c r="K194" i="73"/>
  <c r="G194" i="73"/>
  <c r="K193" i="73"/>
  <c r="G193" i="73"/>
  <c r="K192" i="73"/>
  <c r="G192" i="73"/>
  <c r="K191" i="73"/>
  <c r="G191" i="73"/>
  <c r="K190" i="73"/>
  <c r="G190" i="73"/>
  <c r="K189" i="73"/>
  <c r="G189" i="73"/>
  <c r="K188" i="73"/>
  <c r="G188" i="73"/>
  <c r="K187" i="73"/>
  <c r="G187" i="73"/>
  <c r="K184" i="73"/>
  <c r="G184" i="73"/>
  <c r="K183" i="73"/>
  <c r="G183" i="73"/>
  <c r="K182" i="73"/>
  <c r="G182" i="73"/>
  <c r="K181" i="73"/>
  <c r="G181" i="73"/>
  <c r="K180" i="73"/>
  <c r="G180" i="73"/>
  <c r="K179" i="73"/>
  <c r="G179" i="73"/>
  <c r="K178" i="73"/>
  <c r="G178" i="73"/>
  <c r="K177" i="73"/>
  <c r="G177" i="73"/>
  <c r="K176" i="73"/>
  <c r="G176" i="73"/>
  <c r="K175" i="73"/>
  <c r="G175" i="73"/>
  <c r="K174" i="73"/>
  <c r="G174" i="73"/>
  <c r="K173" i="73"/>
  <c r="G173" i="73"/>
  <c r="K172" i="73"/>
  <c r="G172" i="73"/>
  <c r="K171" i="73"/>
  <c r="G171" i="73"/>
  <c r="K170" i="73"/>
  <c r="G170" i="73"/>
  <c r="K169" i="73"/>
  <c r="G169" i="73"/>
  <c r="K168" i="73"/>
  <c r="G168" i="73"/>
  <c r="K167" i="73"/>
  <c r="G167" i="73"/>
  <c r="K166" i="73"/>
  <c r="G166" i="73"/>
  <c r="K165" i="73"/>
  <c r="G165" i="73"/>
  <c r="K164" i="73"/>
  <c r="G164" i="73"/>
  <c r="K163" i="73"/>
  <c r="G163" i="73"/>
  <c r="K162" i="73"/>
  <c r="G162" i="73"/>
  <c r="K161" i="73"/>
  <c r="G161" i="73"/>
  <c r="K160" i="73"/>
  <c r="G160" i="73"/>
  <c r="K159" i="73"/>
  <c r="G159" i="73"/>
  <c r="K158" i="73"/>
  <c r="G158" i="73"/>
  <c r="K157" i="73"/>
  <c r="G157" i="73"/>
  <c r="K156" i="73"/>
  <c r="G156" i="73"/>
  <c r="K155" i="73"/>
  <c r="G155" i="73"/>
  <c r="K154" i="73"/>
  <c r="G154" i="73"/>
  <c r="K153" i="73"/>
  <c r="G153" i="73"/>
  <c r="K152" i="73"/>
  <c r="G152" i="73"/>
  <c r="K151" i="73"/>
  <c r="G151" i="73"/>
  <c r="K150" i="73"/>
  <c r="G150" i="73"/>
  <c r="K149" i="73"/>
  <c r="G149" i="73"/>
  <c r="K148" i="73"/>
  <c r="G148" i="73"/>
  <c r="K147" i="73"/>
  <c r="G147" i="73"/>
  <c r="K146" i="73"/>
  <c r="G146" i="73"/>
  <c r="K145" i="73"/>
  <c r="G145" i="73"/>
  <c r="K144" i="73"/>
  <c r="G144" i="73"/>
  <c r="K143" i="73"/>
  <c r="G143" i="73"/>
  <c r="K142" i="73"/>
  <c r="G142" i="73"/>
  <c r="K141" i="73"/>
  <c r="G141" i="73"/>
  <c r="K140" i="73"/>
  <c r="G140" i="73"/>
  <c r="K139" i="73"/>
  <c r="G139" i="73"/>
  <c r="K138" i="73"/>
  <c r="G138" i="73"/>
  <c r="K137" i="73"/>
  <c r="G137" i="73"/>
  <c r="K136" i="73"/>
  <c r="G136" i="73"/>
  <c r="K135" i="73"/>
  <c r="G135" i="73"/>
  <c r="K134" i="73"/>
  <c r="G134" i="73"/>
  <c r="K133" i="73"/>
  <c r="G133" i="73"/>
  <c r="K132" i="73"/>
  <c r="G132" i="73"/>
  <c r="K131" i="73"/>
  <c r="G131" i="73"/>
  <c r="K130" i="73"/>
  <c r="G130" i="73"/>
  <c r="K129" i="73"/>
  <c r="G129" i="73"/>
  <c r="K128" i="73"/>
  <c r="G128" i="73"/>
  <c r="K127" i="73"/>
  <c r="G127" i="73"/>
  <c r="K126" i="73"/>
  <c r="G126" i="73"/>
  <c r="K125" i="73"/>
  <c r="G125" i="73"/>
  <c r="K124" i="73"/>
  <c r="G124" i="73"/>
  <c r="K123" i="73"/>
  <c r="G123" i="73"/>
  <c r="K122" i="73"/>
  <c r="G122" i="73"/>
  <c r="K121" i="73"/>
  <c r="G121" i="73"/>
  <c r="K120" i="73"/>
  <c r="G120" i="73"/>
  <c r="K119" i="73"/>
  <c r="G119" i="73"/>
  <c r="Q118" i="73"/>
  <c r="G118" i="73"/>
  <c r="Q117" i="73"/>
  <c r="G117" i="73"/>
  <c r="Q116" i="73"/>
  <c r="K116" i="73"/>
  <c r="G116" i="73"/>
  <c r="Q115" i="73"/>
  <c r="K115" i="73"/>
  <c r="G115" i="73"/>
  <c r="Q114" i="73"/>
  <c r="K114" i="73"/>
  <c r="G114" i="73"/>
  <c r="Q113" i="73"/>
  <c r="K113" i="73"/>
  <c r="G113" i="73"/>
  <c r="Q112" i="73"/>
  <c r="K112" i="73"/>
  <c r="G112" i="73"/>
  <c r="Q111" i="73"/>
  <c r="K111" i="73"/>
  <c r="G111" i="73"/>
  <c r="Q110" i="73"/>
  <c r="K110" i="73"/>
  <c r="G110" i="73"/>
  <c r="Q109" i="73"/>
  <c r="K109" i="73"/>
  <c r="G109" i="73"/>
  <c r="Q108" i="73"/>
  <c r="K108" i="73"/>
  <c r="G108" i="73"/>
  <c r="Q107" i="73"/>
  <c r="K107" i="73"/>
  <c r="G107" i="73"/>
  <c r="Q106" i="73"/>
  <c r="K106" i="73"/>
  <c r="G106" i="73"/>
  <c r="Q105" i="73"/>
  <c r="K105" i="73"/>
  <c r="G105" i="73"/>
  <c r="Q104" i="73"/>
  <c r="K104" i="73"/>
  <c r="G104" i="73"/>
  <c r="Q103" i="73"/>
  <c r="K103" i="73"/>
  <c r="G103" i="73"/>
  <c r="Q102" i="73"/>
  <c r="K102" i="73"/>
  <c r="G102" i="73"/>
  <c r="Q101" i="73"/>
  <c r="K101" i="73"/>
  <c r="G101" i="73"/>
  <c r="Q100" i="73"/>
  <c r="K100" i="73"/>
  <c r="G100" i="73"/>
  <c r="Q99" i="73"/>
  <c r="K99" i="73"/>
  <c r="G99" i="73"/>
  <c r="Q98" i="73"/>
  <c r="K98" i="73"/>
  <c r="G98" i="73"/>
  <c r="Q97" i="73"/>
  <c r="K97" i="73"/>
  <c r="G97" i="73"/>
  <c r="Q96" i="73"/>
  <c r="K96" i="73"/>
  <c r="G96" i="73"/>
  <c r="Q95" i="73"/>
  <c r="K95" i="73"/>
  <c r="G95" i="73"/>
  <c r="Q94" i="73"/>
  <c r="K94" i="73"/>
  <c r="G94" i="73"/>
  <c r="Q93" i="73"/>
  <c r="K93" i="73"/>
  <c r="G93" i="73"/>
  <c r="Q92" i="73"/>
  <c r="K92" i="73"/>
  <c r="G92" i="73"/>
  <c r="Q91" i="73"/>
  <c r="K91" i="73"/>
  <c r="Q90" i="73"/>
  <c r="K90" i="73"/>
  <c r="G90" i="73"/>
  <c r="Q89" i="73"/>
  <c r="K89" i="73"/>
  <c r="G89" i="73"/>
  <c r="Q88" i="73"/>
  <c r="K88" i="73"/>
  <c r="G88" i="73"/>
  <c r="Q87" i="73"/>
  <c r="K87" i="73"/>
  <c r="G87" i="73"/>
  <c r="Q86" i="73"/>
  <c r="K86" i="73"/>
  <c r="Q85" i="73"/>
  <c r="K85" i="73"/>
  <c r="Q84" i="73"/>
  <c r="K84" i="73"/>
  <c r="G84" i="73"/>
  <c r="Q83" i="73"/>
  <c r="K83" i="73"/>
  <c r="G83" i="73"/>
  <c r="Q82" i="73"/>
  <c r="K82" i="73"/>
  <c r="G82" i="73"/>
  <c r="Q81" i="73"/>
  <c r="K81" i="73"/>
  <c r="Q80" i="73"/>
  <c r="K80" i="73"/>
  <c r="G80" i="73"/>
  <c r="X68" i="73"/>
  <c r="Q79" i="73"/>
  <c r="K79" i="73"/>
  <c r="G79" i="73"/>
  <c r="X67" i="73"/>
  <c r="Q78" i="73"/>
  <c r="K78" i="73"/>
  <c r="G78" i="73"/>
  <c r="X66" i="73"/>
  <c r="Q77" i="73"/>
  <c r="K77" i="73"/>
  <c r="G77" i="73"/>
  <c r="X65" i="73"/>
  <c r="Q76" i="73"/>
  <c r="K76" i="73"/>
  <c r="G76" i="73"/>
  <c r="X64" i="73"/>
  <c r="Q75" i="73"/>
  <c r="K75" i="73"/>
  <c r="G75" i="73"/>
  <c r="X63" i="73"/>
  <c r="Q74" i="73"/>
  <c r="K74" i="73"/>
  <c r="G74" i="73"/>
  <c r="X62" i="73"/>
  <c r="Q73" i="73"/>
  <c r="K73" i="73"/>
  <c r="G73" i="73"/>
  <c r="X61" i="73"/>
  <c r="Q72" i="73"/>
  <c r="K72" i="73"/>
  <c r="G72" i="73"/>
  <c r="X60" i="73"/>
  <c r="Q71" i="73"/>
  <c r="K71" i="73"/>
  <c r="G71" i="73"/>
  <c r="X59" i="73"/>
  <c r="Q70" i="73"/>
  <c r="K70" i="73"/>
  <c r="G70" i="73"/>
  <c r="X58" i="73"/>
  <c r="Q69" i="73"/>
  <c r="K69" i="73"/>
  <c r="G69" i="73"/>
  <c r="X57" i="73"/>
  <c r="Q68" i="73"/>
  <c r="K68" i="73"/>
  <c r="G68" i="73"/>
  <c r="X56" i="73"/>
  <c r="Q67" i="73"/>
  <c r="K67" i="73"/>
  <c r="G67" i="73"/>
  <c r="X55" i="73"/>
  <c r="Q66" i="73"/>
  <c r="K66" i="73"/>
  <c r="G66" i="73"/>
  <c r="X54" i="73"/>
  <c r="Q65" i="73"/>
  <c r="K65" i="73"/>
  <c r="G65" i="73"/>
  <c r="X53" i="73"/>
  <c r="Q64" i="73"/>
  <c r="K64" i="73"/>
  <c r="G64" i="73"/>
  <c r="X52" i="73"/>
  <c r="Q63" i="73"/>
  <c r="K63" i="73"/>
  <c r="G63" i="73"/>
  <c r="X51" i="73"/>
  <c r="Q62" i="73"/>
  <c r="K62" i="73"/>
  <c r="G62" i="73"/>
  <c r="X50" i="73"/>
  <c r="Q61" i="73"/>
  <c r="K61" i="73"/>
  <c r="G61" i="73"/>
  <c r="X49" i="73"/>
  <c r="Q60" i="73"/>
  <c r="K60" i="73"/>
  <c r="G60" i="73"/>
  <c r="X48" i="73"/>
  <c r="Q59" i="73"/>
  <c r="K59" i="73"/>
  <c r="G59" i="73"/>
  <c r="X47" i="73"/>
  <c r="Q58" i="73"/>
  <c r="K58" i="73"/>
  <c r="G58" i="73"/>
  <c r="X46" i="73"/>
  <c r="Q57" i="73"/>
  <c r="K57" i="73"/>
  <c r="G57" i="73"/>
  <c r="X45" i="73"/>
  <c r="Q56" i="73"/>
  <c r="K56" i="73"/>
  <c r="G56" i="73"/>
  <c r="X44" i="73"/>
  <c r="Q55" i="73"/>
  <c r="K55" i="73"/>
  <c r="G55" i="73"/>
  <c r="X43" i="73"/>
  <c r="Q54" i="73"/>
  <c r="K54" i="73"/>
  <c r="G54" i="73"/>
  <c r="X42" i="73"/>
  <c r="Q53" i="73"/>
  <c r="K53" i="73"/>
  <c r="G53" i="73"/>
  <c r="AP52" i="73"/>
  <c r="X41" i="73"/>
  <c r="Q52" i="73"/>
  <c r="K52" i="73"/>
  <c r="G52" i="73"/>
  <c r="AP51" i="73"/>
  <c r="X40" i="73"/>
  <c r="Q51" i="73"/>
  <c r="K51" i="73"/>
  <c r="G51" i="73"/>
  <c r="AP50" i="73"/>
  <c r="Q50" i="73"/>
  <c r="K50" i="73"/>
  <c r="G50" i="73"/>
  <c r="AP49" i="73"/>
  <c r="Q49" i="73"/>
  <c r="K49" i="73"/>
  <c r="G49" i="73"/>
  <c r="AP48" i="73"/>
  <c r="Q48" i="73"/>
  <c r="K48" i="73"/>
  <c r="G48" i="73"/>
  <c r="AP47" i="73"/>
  <c r="Q47" i="73"/>
  <c r="K47" i="73"/>
  <c r="G47" i="73"/>
  <c r="AP46" i="73"/>
  <c r="Q46" i="73"/>
  <c r="K46" i="73"/>
  <c r="G46" i="73"/>
  <c r="AP45" i="73"/>
  <c r="Q45" i="73"/>
  <c r="K45" i="73"/>
  <c r="G45" i="73"/>
  <c r="AP44" i="73"/>
  <c r="Q44" i="73"/>
  <c r="K44" i="73"/>
  <c r="G44" i="73"/>
  <c r="AP43" i="73"/>
  <c r="Q43" i="73"/>
  <c r="K43" i="73"/>
  <c r="G43" i="73"/>
  <c r="AY42" i="73"/>
  <c r="AP42" i="73"/>
  <c r="X31" i="73"/>
  <c r="Q42" i="73"/>
  <c r="K42" i="73"/>
  <c r="G42" i="73"/>
  <c r="BH41" i="73"/>
  <c r="AY41" i="73"/>
  <c r="AP41" i="73"/>
  <c r="X30" i="73"/>
  <c r="Q41" i="73"/>
  <c r="K41" i="73"/>
  <c r="G41" i="73"/>
  <c r="BH40" i="73"/>
  <c r="AY40" i="73"/>
  <c r="AP40" i="73"/>
  <c r="X29" i="73"/>
  <c r="Q40" i="73"/>
  <c r="K40" i="73"/>
  <c r="G40" i="73"/>
  <c r="BH39" i="73"/>
  <c r="AY39" i="73"/>
  <c r="AP39" i="73"/>
  <c r="X28" i="73"/>
  <c r="Q39" i="73"/>
  <c r="K39" i="73"/>
  <c r="G39" i="73"/>
  <c r="BH38" i="73"/>
  <c r="AY38" i="73"/>
  <c r="AP38" i="73"/>
  <c r="X27" i="73"/>
  <c r="Q38" i="73"/>
  <c r="K38" i="73"/>
  <c r="G38" i="73"/>
  <c r="BH37" i="73"/>
  <c r="AY37" i="73"/>
  <c r="AP37" i="73"/>
  <c r="X26" i="73"/>
  <c r="Q37" i="73"/>
  <c r="K37" i="73"/>
  <c r="G37" i="73"/>
  <c r="BH36" i="73"/>
  <c r="AY36" i="73"/>
  <c r="AP36" i="73"/>
  <c r="X25" i="73"/>
  <c r="Q36" i="73"/>
  <c r="K36" i="73"/>
  <c r="G36" i="73"/>
  <c r="BH35" i="73"/>
  <c r="AY35" i="73"/>
  <c r="X24" i="73"/>
  <c r="Q35" i="73"/>
  <c r="G35" i="73"/>
  <c r="BH34" i="73"/>
  <c r="AY34" i="73"/>
  <c r="AP34" i="73"/>
  <c r="Q34" i="73"/>
  <c r="K34" i="73"/>
  <c r="G34" i="73"/>
  <c r="BH33" i="73"/>
  <c r="AY33" i="73"/>
  <c r="AP33" i="73"/>
  <c r="X23" i="73"/>
  <c r="Q33" i="73"/>
  <c r="G33" i="73"/>
  <c r="BH32" i="73"/>
  <c r="AY32" i="73"/>
  <c r="AP32" i="73"/>
  <c r="X22" i="73"/>
  <c r="Q32" i="73"/>
  <c r="K32" i="73"/>
  <c r="G32" i="73"/>
  <c r="BQ31" i="73"/>
  <c r="BH31" i="73"/>
  <c r="AY31" i="73"/>
  <c r="AP31" i="73"/>
  <c r="Q31" i="73"/>
  <c r="K31" i="73"/>
  <c r="G31" i="73"/>
  <c r="BQ30" i="73"/>
  <c r="BH30" i="73"/>
  <c r="AY30" i="73"/>
  <c r="AP30" i="73"/>
  <c r="X21" i="73"/>
  <c r="Q30" i="73"/>
  <c r="K30" i="73"/>
  <c r="G30" i="73"/>
  <c r="BQ29" i="73"/>
  <c r="BH29" i="73"/>
  <c r="AY29" i="73"/>
  <c r="AP29" i="73"/>
  <c r="X20" i="73"/>
  <c r="Q29" i="73"/>
  <c r="K29" i="73"/>
  <c r="G29" i="73"/>
  <c r="BQ28" i="73"/>
  <c r="BH28" i="73"/>
  <c r="AY28" i="73"/>
  <c r="AP28" i="73"/>
  <c r="Q28" i="73"/>
  <c r="K28" i="73"/>
  <c r="G28" i="73"/>
  <c r="BQ27" i="73"/>
  <c r="BH27" i="73"/>
  <c r="AY27" i="73"/>
  <c r="AP27" i="73"/>
  <c r="X19" i="73"/>
  <c r="Q27" i="73"/>
  <c r="K27" i="73"/>
  <c r="G27" i="73"/>
  <c r="BQ26" i="73"/>
  <c r="BH26" i="73"/>
  <c r="AY26" i="73"/>
  <c r="AP26" i="73"/>
  <c r="AG26" i="73"/>
  <c r="Q26" i="73"/>
  <c r="K26" i="73"/>
  <c r="G26" i="73"/>
  <c r="BH25" i="73"/>
  <c r="AY25" i="73"/>
  <c r="AP25" i="73"/>
  <c r="X18" i="73"/>
  <c r="Q25" i="73"/>
  <c r="K25" i="73"/>
  <c r="G25" i="73"/>
  <c r="BQ24" i="73"/>
  <c r="BH24" i="73"/>
  <c r="AP24" i="73"/>
  <c r="Q24" i="73"/>
  <c r="K24" i="73"/>
  <c r="G24" i="73"/>
  <c r="BQ23" i="73"/>
  <c r="BH23" i="73"/>
  <c r="AY23" i="73"/>
  <c r="X17" i="73"/>
  <c r="Q23" i="73"/>
  <c r="K23" i="73"/>
  <c r="G23" i="73"/>
  <c r="BQ22" i="73"/>
  <c r="BH22" i="73"/>
  <c r="AY22" i="73"/>
  <c r="AP22" i="73"/>
  <c r="Q22" i="73"/>
  <c r="K22" i="73"/>
  <c r="G22" i="73"/>
  <c r="BQ21" i="73"/>
  <c r="BH21" i="73"/>
  <c r="AY21" i="73"/>
  <c r="AP21" i="73"/>
  <c r="X16" i="73"/>
  <c r="Q21" i="73"/>
  <c r="K21" i="73"/>
  <c r="G21" i="73"/>
  <c r="BQ20" i="73"/>
  <c r="BH20" i="73"/>
  <c r="AY20" i="73"/>
  <c r="AP20" i="73"/>
  <c r="AG20" i="73"/>
  <c r="X15" i="73"/>
  <c r="Q20" i="73"/>
  <c r="K20" i="73"/>
  <c r="G20" i="73"/>
  <c r="BQ19" i="73"/>
  <c r="BH19" i="73"/>
  <c r="AY19" i="73"/>
  <c r="AP19" i="73"/>
  <c r="Q19" i="73"/>
  <c r="K19" i="73"/>
  <c r="G19" i="73"/>
  <c r="BQ18" i="73"/>
  <c r="BH18" i="73"/>
  <c r="AY18" i="73"/>
  <c r="AP18" i="73"/>
  <c r="X14" i="73"/>
  <c r="Q18" i="73"/>
  <c r="K18" i="73"/>
  <c r="G18" i="73"/>
  <c r="BQ17" i="73"/>
  <c r="BH17" i="73"/>
  <c r="AP17" i="73"/>
  <c r="AG17" i="73"/>
  <c r="X13" i="73"/>
  <c r="Q17" i="73"/>
  <c r="K17" i="73"/>
  <c r="G17" i="73"/>
  <c r="BQ16" i="73"/>
  <c r="BH16" i="73"/>
  <c r="AP16" i="73"/>
  <c r="AG16" i="73"/>
  <c r="X12" i="73"/>
  <c r="Q16" i="73"/>
  <c r="K16" i="73"/>
  <c r="G16" i="73"/>
  <c r="BQ15" i="73"/>
  <c r="BH15" i="73"/>
  <c r="AP15" i="73"/>
  <c r="AG15" i="73"/>
  <c r="Q15" i="73"/>
  <c r="K15" i="73"/>
  <c r="G15" i="73"/>
  <c r="BQ14" i="73"/>
  <c r="BH14" i="73"/>
  <c r="AP14" i="73"/>
  <c r="AG14" i="73"/>
  <c r="X11" i="73"/>
  <c r="Q14" i="73"/>
  <c r="K14" i="73"/>
  <c r="G14" i="73"/>
  <c r="BQ13" i="73"/>
  <c r="BH13" i="73"/>
  <c r="AP13" i="73"/>
  <c r="AG13" i="73"/>
  <c r="Q13" i="73"/>
  <c r="K13" i="73"/>
  <c r="G13" i="73"/>
  <c r="BQ12" i="73"/>
  <c r="BH12" i="73"/>
  <c r="AP12" i="73"/>
  <c r="AG12" i="73"/>
  <c r="X10" i="73"/>
  <c r="Q12" i="73"/>
  <c r="K12" i="73"/>
  <c r="G12" i="73"/>
  <c r="BQ11" i="73"/>
  <c r="BH11" i="73"/>
  <c r="AP11" i="73"/>
  <c r="AG11" i="73"/>
  <c r="Q11" i="73"/>
  <c r="K11" i="73"/>
  <c r="G11" i="73"/>
  <c r="BQ10" i="73"/>
  <c r="BH10" i="73"/>
  <c r="AP10" i="73"/>
  <c r="AG10" i="73"/>
  <c r="X9" i="73"/>
  <c r="Q10" i="73"/>
  <c r="K10" i="73"/>
  <c r="G10" i="73"/>
  <c r="BQ9" i="73"/>
  <c r="BH9" i="73"/>
  <c r="AP9" i="73"/>
  <c r="AG9" i="73"/>
  <c r="X8" i="73"/>
  <c r="Q9" i="73"/>
  <c r="K9" i="73"/>
  <c r="G9" i="73"/>
  <c r="BQ8" i="73"/>
  <c r="BH8" i="73"/>
  <c r="AP8" i="73"/>
  <c r="AG8" i="73"/>
  <c r="Q8" i="73"/>
  <c r="K8" i="73"/>
  <c r="G8" i="73"/>
  <c r="BQ7" i="73"/>
  <c r="BH7" i="73"/>
  <c r="AP7" i="73"/>
  <c r="AG7" i="73"/>
  <c r="Q7" i="73"/>
  <c r="G7" i="73"/>
  <c r="BQ6" i="73"/>
  <c r="BH6" i="73"/>
  <c r="AP6" i="73"/>
  <c r="AG6" i="73"/>
  <c r="X6" i="73"/>
  <c r="Q6" i="73"/>
  <c r="K6" i="73"/>
  <c r="G6" i="73"/>
  <c r="X29" i="72" l="1"/>
  <c r="X28" i="72"/>
  <c r="X26" i="72"/>
  <c r="X25" i="72"/>
  <c r="X27" i="72"/>
  <c r="X24" i="72"/>
  <c r="X33" i="70"/>
  <c r="X34" i="70"/>
  <c r="X35" i="70"/>
  <c r="Q50" i="72"/>
  <c r="Q45" i="72"/>
  <c r="AG19" i="72"/>
  <c r="AG18" i="72"/>
  <c r="X20" i="72"/>
  <c r="AG14" i="72"/>
  <c r="AP7" i="72"/>
  <c r="AP6" i="72"/>
  <c r="Q10" i="71"/>
  <c r="X9" i="72" l="1"/>
  <c r="Q6" i="72"/>
  <c r="G1203" i="2"/>
  <c r="G1202" i="2"/>
  <c r="F1201" i="2"/>
  <c r="G1201" i="2" s="1"/>
  <c r="P27" i="66"/>
  <c r="G2842" i="4" l="1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1263" i="2"/>
  <c r="G1262" i="2"/>
  <c r="G1261" i="2"/>
  <c r="G1260" i="2"/>
  <c r="G1259" i="2"/>
  <c r="G1258" i="2"/>
  <c r="G1257" i="2"/>
  <c r="G1256" i="2"/>
  <c r="G1255" i="2"/>
  <c r="G1254" i="2"/>
  <c r="G1253" i="2"/>
  <c r="X6" i="72"/>
  <c r="G216" i="72"/>
  <c r="G215" i="72"/>
  <c r="G214" i="72"/>
  <c r="G213" i="72"/>
  <c r="G212" i="72"/>
  <c r="G211" i="72"/>
  <c r="G210" i="72"/>
  <c r="G209" i="72"/>
  <c r="K208" i="72"/>
  <c r="G208" i="72"/>
  <c r="K207" i="72"/>
  <c r="G207" i="72"/>
  <c r="K206" i="72"/>
  <c r="G206" i="72"/>
  <c r="K205" i="72"/>
  <c r="G205" i="72"/>
  <c r="K204" i="72"/>
  <c r="G204" i="72"/>
  <c r="K203" i="72"/>
  <c r="G203" i="72"/>
  <c r="K202" i="72"/>
  <c r="G202" i="72"/>
  <c r="K201" i="72"/>
  <c r="G201" i="72"/>
  <c r="K200" i="72"/>
  <c r="G200" i="72"/>
  <c r="K199" i="72"/>
  <c r="G199" i="72"/>
  <c r="K198" i="72"/>
  <c r="G198" i="72"/>
  <c r="K197" i="72"/>
  <c r="G197" i="72"/>
  <c r="K196" i="72"/>
  <c r="G196" i="72"/>
  <c r="K195" i="72"/>
  <c r="G195" i="72"/>
  <c r="K194" i="72"/>
  <c r="G194" i="72"/>
  <c r="K193" i="72"/>
  <c r="G193" i="72"/>
  <c r="K192" i="72"/>
  <c r="G192" i="72"/>
  <c r="K191" i="72"/>
  <c r="G191" i="72"/>
  <c r="K190" i="72"/>
  <c r="G190" i="72"/>
  <c r="K189" i="72"/>
  <c r="G189" i="72"/>
  <c r="K188" i="72"/>
  <c r="G188" i="72"/>
  <c r="K187" i="72"/>
  <c r="G187" i="72"/>
  <c r="K184" i="72"/>
  <c r="G184" i="72"/>
  <c r="K183" i="72"/>
  <c r="G183" i="72"/>
  <c r="K182" i="72"/>
  <c r="G182" i="72"/>
  <c r="K181" i="72"/>
  <c r="G181" i="72"/>
  <c r="K180" i="72"/>
  <c r="G180" i="72"/>
  <c r="K179" i="72"/>
  <c r="G179" i="72"/>
  <c r="K178" i="72"/>
  <c r="G178" i="72"/>
  <c r="K177" i="72"/>
  <c r="G177" i="72"/>
  <c r="K176" i="72"/>
  <c r="G176" i="72"/>
  <c r="K175" i="72"/>
  <c r="G175" i="72"/>
  <c r="K174" i="72"/>
  <c r="G174" i="72"/>
  <c r="K173" i="72"/>
  <c r="G173" i="72"/>
  <c r="K172" i="72"/>
  <c r="G172" i="72"/>
  <c r="K171" i="72"/>
  <c r="G171" i="72"/>
  <c r="K170" i="72"/>
  <c r="G170" i="72"/>
  <c r="K169" i="72"/>
  <c r="G169" i="72"/>
  <c r="K168" i="72"/>
  <c r="G168" i="72"/>
  <c r="K167" i="72"/>
  <c r="G167" i="72"/>
  <c r="K166" i="72"/>
  <c r="G166" i="72"/>
  <c r="K165" i="72"/>
  <c r="G165" i="72"/>
  <c r="K164" i="72"/>
  <c r="G164" i="72"/>
  <c r="K163" i="72"/>
  <c r="G163" i="72"/>
  <c r="K162" i="72"/>
  <c r="G162" i="72"/>
  <c r="K161" i="72"/>
  <c r="G161" i="72"/>
  <c r="K160" i="72"/>
  <c r="G160" i="72"/>
  <c r="K159" i="72"/>
  <c r="G159" i="72"/>
  <c r="K158" i="72"/>
  <c r="G158" i="72"/>
  <c r="K157" i="72"/>
  <c r="G157" i="72"/>
  <c r="K156" i="72"/>
  <c r="G156" i="72"/>
  <c r="K155" i="72"/>
  <c r="G155" i="72"/>
  <c r="K154" i="72"/>
  <c r="G154" i="72"/>
  <c r="K153" i="72"/>
  <c r="G153" i="72"/>
  <c r="K152" i="72"/>
  <c r="G152" i="72"/>
  <c r="K151" i="72"/>
  <c r="G151" i="72"/>
  <c r="K150" i="72"/>
  <c r="G150" i="72"/>
  <c r="K149" i="72"/>
  <c r="G149" i="72"/>
  <c r="K148" i="72"/>
  <c r="G148" i="72"/>
  <c r="K147" i="72"/>
  <c r="G147" i="72"/>
  <c r="K146" i="72"/>
  <c r="G146" i="72"/>
  <c r="K145" i="72"/>
  <c r="G145" i="72"/>
  <c r="K144" i="72"/>
  <c r="G144" i="72"/>
  <c r="K143" i="72"/>
  <c r="G143" i="72"/>
  <c r="K142" i="72"/>
  <c r="G142" i="72"/>
  <c r="K141" i="72"/>
  <c r="G141" i="72"/>
  <c r="K140" i="72"/>
  <c r="G140" i="72"/>
  <c r="K139" i="72"/>
  <c r="G139" i="72"/>
  <c r="K138" i="72"/>
  <c r="G138" i="72"/>
  <c r="K137" i="72"/>
  <c r="G137" i="72"/>
  <c r="K136" i="72"/>
  <c r="G136" i="72"/>
  <c r="K135" i="72"/>
  <c r="G135" i="72"/>
  <c r="K134" i="72"/>
  <c r="G134" i="72"/>
  <c r="K133" i="72"/>
  <c r="G133" i="72"/>
  <c r="K132" i="72"/>
  <c r="G132" i="72"/>
  <c r="K131" i="72"/>
  <c r="G131" i="72"/>
  <c r="K130" i="72"/>
  <c r="G130" i="72"/>
  <c r="K129" i="72"/>
  <c r="G129" i="72"/>
  <c r="K128" i="72"/>
  <c r="G128" i="72"/>
  <c r="K127" i="72"/>
  <c r="G127" i="72"/>
  <c r="K126" i="72"/>
  <c r="G126" i="72"/>
  <c r="K125" i="72"/>
  <c r="G125" i="72"/>
  <c r="K124" i="72"/>
  <c r="G124" i="72"/>
  <c r="K123" i="72"/>
  <c r="G123" i="72"/>
  <c r="K122" i="72"/>
  <c r="G122" i="72"/>
  <c r="K121" i="72"/>
  <c r="G121" i="72"/>
  <c r="K120" i="72"/>
  <c r="G120" i="72"/>
  <c r="K119" i="72"/>
  <c r="G119" i="72"/>
  <c r="G118" i="72"/>
  <c r="G117" i="72"/>
  <c r="Q118" i="72"/>
  <c r="K116" i="72"/>
  <c r="G116" i="72"/>
  <c r="Q117" i="72"/>
  <c r="K115" i="72"/>
  <c r="G115" i="72"/>
  <c r="Q116" i="72"/>
  <c r="K114" i="72"/>
  <c r="G114" i="72"/>
  <c r="Q115" i="72"/>
  <c r="K113" i="72"/>
  <c r="G113" i="72"/>
  <c r="Q114" i="72"/>
  <c r="K112" i="72"/>
  <c r="G112" i="72"/>
  <c r="Q113" i="72"/>
  <c r="K111" i="72"/>
  <c r="G111" i="72"/>
  <c r="Q112" i="72"/>
  <c r="K110" i="72"/>
  <c r="G110" i="72"/>
  <c r="Q111" i="72"/>
  <c r="K109" i="72"/>
  <c r="G109" i="72"/>
  <c r="Q110" i="72"/>
  <c r="K108" i="72"/>
  <c r="G108" i="72"/>
  <c r="Q109" i="72"/>
  <c r="K107" i="72"/>
  <c r="G107" i="72"/>
  <c r="Q108" i="72"/>
  <c r="K106" i="72"/>
  <c r="G106" i="72"/>
  <c r="Q107" i="72"/>
  <c r="K105" i="72"/>
  <c r="G105" i="72"/>
  <c r="Q106" i="72"/>
  <c r="K104" i="72"/>
  <c r="G104" i="72"/>
  <c r="Q105" i="72"/>
  <c r="K103" i="72"/>
  <c r="G103" i="72"/>
  <c r="Q104" i="72"/>
  <c r="K102" i="72"/>
  <c r="G102" i="72"/>
  <c r="Q103" i="72"/>
  <c r="K101" i="72"/>
  <c r="G101" i="72"/>
  <c r="Q102" i="72"/>
  <c r="K100" i="72"/>
  <c r="G100" i="72"/>
  <c r="Q101" i="72"/>
  <c r="K99" i="72"/>
  <c r="G99" i="72"/>
  <c r="Q100" i="72"/>
  <c r="K98" i="72"/>
  <c r="G98" i="72"/>
  <c r="Q99" i="72"/>
  <c r="K97" i="72"/>
  <c r="G97" i="72"/>
  <c r="Q98" i="72"/>
  <c r="K96" i="72"/>
  <c r="G96" i="72"/>
  <c r="Q97" i="72"/>
  <c r="K95" i="72"/>
  <c r="G95" i="72"/>
  <c r="Q96" i="72"/>
  <c r="K94" i="72"/>
  <c r="G94" i="72"/>
  <c r="Q95" i="72"/>
  <c r="K93" i="72"/>
  <c r="G93" i="72"/>
  <c r="Q94" i="72"/>
  <c r="K92" i="72"/>
  <c r="G92" i="72"/>
  <c r="Q93" i="72"/>
  <c r="K91" i="72"/>
  <c r="Q92" i="72"/>
  <c r="K90" i="72"/>
  <c r="G90" i="72"/>
  <c r="Q91" i="72"/>
  <c r="K89" i="72"/>
  <c r="G89" i="72"/>
  <c r="Q90" i="72"/>
  <c r="K88" i="72"/>
  <c r="G88" i="72"/>
  <c r="Q89" i="72"/>
  <c r="K87" i="72"/>
  <c r="G87" i="72"/>
  <c r="Q88" i="72"/>
  <c r="K86" i="72"/>
  <c r="Q87" i="72"/>
  <c r="K85" i="72"/>
  <c r="Q86" i="72"/>
  <c r="K84" i="72"/>
  <c r="G84" i="72"/>
  <c r="Q85" i="72"/>
  <c r="K83" i="72"/>
  <c r="G83" i="72"/>
  <c r="Q84" i="72"/>
  <c r="K82" i="72"/>
  <c r="G82" i="72"/>
  <c r="Q83" i="72"/>
  <c r="K81" i="72"/>
  <c r="Q82" i="72"/>
  <c r="K80" i="72"/>
  <c r="G80" i="72"/>
  <c r="Q81" i="72"/>
  <c r="K79" i="72"/>
  <c r="G79" i="72"/>
  <c r="X65" i="72"/>
  <c r="Q80" i="72"/>
  <c r="K78" i="72"/>
  <c r="G78" i="72"/>
  <c r="X64" i="72"/>
  <c r="Q79" i="72"/>
  <c r="K77" i="72"/>
  <c r="G77" i="72"/>
  <c r="X63" i="72"/>
  <c r="Q78" i="72"/>
  <c r="K76" i="72"/>
  <c r="G76" i="72"/>
  <c r="X62" i="72"/>
  <c r="Q77" i="72"/>
  <c r="K75" i="72"/>
  <c r="G75" i="72"/>
  <c r="X61" i="72"/>
  <c r="Q76" i="72"/>
  <c r="K74" i="72"/>
  <c r="G74" i="72"/>
  <c r="X60" i="72"/>
  <c r="Q75" i="72"/>
  <c r="K73" i="72"/>
  <c r="G73" i="72"/>
  <c r="X59" i="72"/>
  <c r="Q74" i="72"/>
  <c r="K72" i="72"/>
  <c r="G72" i="72"/>
  <c r="X58" i="72"/>
  <c r="Q73" i="72"/>
  <c r="K71" i="72"/>
  <c r="G71" i="72"/>
  <c r="X57" i="72"/>
  <c r="Q72" i="72"/>
  <c r="K70" i="72"/>
  <c r="G70" i="72"/>
  <c r="X56" i="72"/>
  <c r="Q71" i="72"/>
  <c r="K69" i="72"/>
  <c r="G69" i="72"/>
  <c r="X55" i="72"/>
  <c r="Q70" i="72"/>
  <c r="K68" i="72"/>
  <c r="G68" i="72"/>
  <c r="X54" i="72"/>
  <c r="Q69" i="72"/>
  <c r="K67" i="72"/>
  <c r="G67" i="72"/>
  <c r="X53" i="72"/>
  <c r="Q68" i="72"/>
  <c r="K66" i="72"/>
  <c r="G66" i="72"/>
  <c r="X52" i="72"/>
  <c r="Q67" i="72"/>
  <c r="K65" i="72"/>
  <c r="G65" i="72"/>
  <c r="X51" i="72"/>
  <c r="Q66" i="72"/>
  <c r="K64" i="72"/>
  <c r="G64" i="72"/>
  <c r="X50" i="72"/>
  <c r="Q65" i="72"/>
  <c r="K63" i="72"/>
  <c r="G63" i="72"/>
  <c r="X49" i="72"/>
  <c r="Q64" i="72"/>
  <c r="K62" i="72"/>
  <c r="G62" i="72"/>
  <c r="X48" i="72"/>
  <c r="Q63" i="72"/>
  <c r="K61" i="72"/>
  <c r="G61" i="72"/>
  <c r="X47" i="72"/>
  <c r="Q62" i="72"/>
  <c r="K60" i="72"/>
  <c r="G60" i="72"/>
  <c r="X46" i="72"/>
  <c r="Q61" i="72"/>
  <c r="K59" i="72"/>
  <c r="G59" i="72"/>
  <c r="X45" i="72"/>
  <c r="Q60" i="72"/>
  <c r="K58" i="72"/>
  <c r="G58" i="72"/>
  <c r="X44" i="72"/>
  <c r="Q59" i="72"/>
  <c r="K57" i="72"/>
  <c r="G57" i="72"/>
  <c r="X43" i="72"/>
  <c r="Q58" i="72"/>
  <c r="K56" i="72"/>
  <c r="G56" i="72"/>
  <c r="X42" i="72"/>
  <c r="Q57" i="72"/>
  <c r="K55" i="72"/>
  <c r="G55" i="72"/>
  <c r="X41" i="72"/>
  <c r="Q56" i="72"/>
  <c r="K54" i="72"/>
  <c r="G54" i="72"/>
  <c r="X40" i="72"/>
  <c r="Q55" i="72"/>
  <c r="K53" i="72"/>
  <c r="G53" i="72"/>
  <c r="AP52" i="72"/>
  <c r="X39" i="72"/>
  <c r="Q54" i="72"/>
  <c r="K52" i="72"/>
  <c r="G52" i="72"/>
  <c r="AP51" i="72"/>
  <c r="X38" i="72"/>
  <c r="Q53" i="72"/>
  <c r="K51" i="72"/>
  <c r="G51" i="72"/>
  <c r="AP50" i="72"/>
  <c r="X37" i="72"/>
  <c r="Q52" i="72"/>
  <c r="K50" i="72"/>
  <c r="G50" i="72"/>
  <c r="AP49" i="72"/>
  <c r="X36" i="72"/>
  <c r="Q51" i="72"/>
  <c r="K49" i="72"/>
  <c r="G49" i="72"/>
  <c r="AP48" i="72"/>
  <c r="X35" i="72"/>
  <c r="K48" i="72"/>
  <c r="G48" i="72"/>
  <c r="AP47" i="72"/>
  <c r="X34" i="72"/>
  <c r="Q49" i="72"/>
  <c r="K47" i="72"/>
  <c r="G47" i="72"/>
  <c r="AP46" i="72"/>
  <c r="Q48" i="72"/>
  <c r="K46" i="72"/>
  <c r="G46" i="72"/>
  <c r="AP45" i="72"/>
  <c r="Q47" i="72"/>
  <c r="K45" i="72"/>
  <c r="G45" i="72"/>
  <c r="AP44" i="72"/>
  <c r="X32" i="72"/>
  <c r="Q46" i="72"/>
  <c r="K44" i="72"/>
  <c r="G44" i="72"/>
  <c r="AP43" i="72"/>
  <c r="X31" i="72"/>
  <c r="Q44" i="72"/>
  <c r="K43" i="72"/>
  <c r="G43" i="72"/>
  <c r="AY42" i="72"/>
  <c r="AP42" i="72"/>
  <c r="X30" i="72"/>
  <c r="Q43" i="72"/>
  <c r="K42" i="72"/>
  <c r="G42" i="72"/>
  <c r="AY41" i="72"/>
  <c r="AP41" i="72"/>
  <c r="Q42" i="72"/>
  <c r="K41" i="72"/>
  <c r="G41" i="72"/>
  <c r="AY40" i="72"/>
  <c r="AP40" i="72"/>
  <c r="Q41" i="72"/>
  <c r="K40" i="72"/>
  <c r="G40" i="72"/>
  <c r="AY39" i="72"/>
  <c r="AP39" i="72"/>
  <c r="Q40" i="72"/>
  <c r="K39" i="72"/>
  <c r="G39" i="72"/>
  <c r="AY38" i="72"/>
  <c r="AP38" i="72"/>
  <c r="Q39" i="72"/>
  <c r="K38" i="72"/>
  <c r="G38" i="72"/>
  <c r="AY37" i="72"/>
  <c r="AP37" i="72"/>
  <c r="Q38" i="72"/>
  <c r="K37" i="72"/>
  <c r="G37" i="72"/>
  <c r="AY36" i="72"/>
  <c r="AP36" i="72"/>
  <c r="Q37" i="72"/>
  <c r="K36" i="72"/>
  <c r="G36" i="72"/>
  <c r="AY35" i="72"/>
  <c r="Q36" i="72"/>
  <c r="G35" i="72"/>
  <c r="AY34" i="72"/>
  <c r="AP34" i="72"/>
  <c r="Q35" i="72"/>
  <c r="K34" i="72"/>
  <c r="G34" i="72"/>
  <c r="AY33" i="72"/>
  <c r="AP33" i="72"/>
  <c r="X23" i="72"/>
  <c r="Q34" i="72"/>
  <c r="G33" i="72"/>
  <c r="AY32" i="72"/>
  <c r="AP32" i="72"/>
  <c r="Q33" i="72"/>
  <c r="K32" i="72"/>
  <c r="G32" i="72"/>
  <c r="BQ31" i="72"/>
  <c r="AY31" i="72"/>
  <c r="AP31" i="72"/>
  <c r="X22" i="72"/>
  <c r="Q32" i="72"/>
  <c r="K31" i="72"/>
  <c r="G31" i="72"/>
  <c r="BQ30" i="72"/>
  <c r="AY30" i="72"/>
  <c r="AP30" i="72"/>
  <c r="X21" i="72"/>
  <c r="Q7" i="72"/>
  <c r="K30" i="72"/>
  <c r="G30" i="72"/>
  <c r="BQ29" i="72"/>
  <c r="AY29" i="72"/>
  <c r="AP29" i="72"/>
  <c r="Q31" i="72"/>
  <c r="K29" i="72"/>
  <c r="G29" i="72"/>
  <c r="BQ28" i="72"/>
  <c r="AY28" i="72"/>
  <c r="AP28" i="72"/>
  <c r="Q30" i="72"/>
  <c r="K28" i="72"/>
  <c r="G28" i="72"/>
  <c r="BQ27" i="72"/>
  <c r="AY27" i="72"/>
  <c r="AP27" i="72"/>
  <c r="X19" i="72"/>
  <c r="Q29" i="72"/>
  <c r="K27" i="72"/>
  <c r="G27" i="72"/>
  <c r="BQ26" i="72"/>
  <c r="AY26" i="72"/>
  <c r="AP26" i="72"/>
  <c r="Q28" i="72"/>
  <c r="K26" i="72"/>
  <c r="G26" i="72"/>
  <c r="AY25" i="72"/>
  <c r="AP25" i="72"/>
  <c r="AG28" i="72"/>
  <c r="X18" i="72"/>
  <c r="Q27" i="72"/>
  <c r="K25" i="72"/>
  <c r="G25" i="72"/>
  <c r="BQ24" i="72"/>
  <c r="AP24" i="72"/>
  <c r="AG27" i="72"/>
  <c r="Q26" i="72"/>
  <c r="K24" i="72"/>
  <c r="G24" i="72"/>
  <c r="BQ23" i="72"/>
  <c r="AY23" i="72"/>
  <c r="AG26" i="72"/>
  <c r="Q25" i="72"/>
  <c r="K23" i="72"/>
  <c r="G23" i="72"/>
  <c r="BQ22" i="72"/>
  <c r="AY22" i="72"/>
  <c r="AP22" i="72"/>
  <c r="AG25" i="72"/>
  <c r="Q24" i="72"/>
  <c r="K22" i="72"/>
  <c r="G22" i="72"/>
  <c r="BQ21" i="72"/>
  <c r="AY21" i="72"/>
  <c r="AP21" i="72"/>
  <c r="AG24" i="72"/>
  <c r="X15" i="72"/>
  <c r="Q23" i="72"/>
  <c r="K21" i="72"/>
  <c r="G21" i="72"/>
  <c r="BQ20" i="72"/>
  <c r="AY20" i="72"/>
  <c r="AP20" i="72"/>
  <c r="AG23" i="72"/>
  <c r="Q22" i="72"/>
  <c r="K20" i="72"/>
  <c r="G20" i="72"/>
  <c r="BQ19" i="72"/>
  <c r="AY19" i="72"/>
  <c r="AP19" i="72"/>
  <c r="AG22" i="72"/>
  <c r="X14" i="72"/>
  <c r="Q21" i="72"/>
  <c r="K19" i="72"/>
  <c r="G19" i="72"/>
  <c r="BQ18" i="72"/>
  <c r="AY18" i="72"/>
  <c r="AP18" i="72"/>
  <c r="AG21" i="72"/>
  <c r="X13" i="72"/>
  <c r="Q20" i="72"/>
  <c r="K18" i="72"/>
  <c r="G18" i="72"/>
  <c r="BQ17" i="72"/>
  <c r="AY17" i="72"/>
  <c r="AP17" i="72"/>
  <c r="AG20" i="72"/>
  <c r="Q19" i="72"/>
  <c r="K17" i="72"/>
  <c r="G17" i="72"/>
  <c r="BQ16" i="72"/>
  <c r="AY16" i="72"/>
  <c r="AP16" i="72"/>
  <c r="X8" i="72"/>
  <c r="Q18" i="72"/>
  <c r="K16" i="72"/>
  <c r="G16" i="72"/>
  <c r="BQ15" i="72"/>
  <c r="AY15" i="72"/>
  <c r="AP15" i="72"/>
  <c r="Q17" i="72"/>
  <c r="K15" i="72"/>
  <c r="G15" i="72"/>
  <c r="BQ14" i="72"/>
  <c r="AY14" i="72"/>
  <c r="AP14" i="72"/>
  <c r="AG17" i="72"/>
  <c r="Q16" i="72"/>
  <c r="K14" i="72"/>
  <c r="G14" i="72"/>
  <c r="BQ13" i="72"/>
  <c r="AY13" i="72"/>
  <c r="AP13" i="72"/>
  <c r="AG16" i="72"/>
  <c r="X11" i="72"/>
  <c r="Q14" i="72"/>
  <c r="K13" i="72"/>
  <c r="G13" i="72"/>
  <c r="BQ12" i="72"/>
  <c r="AY12" i="72"/>
  <c r="AP12" i="72"/>
  <c r="AG15" i="72"/>
  <c r="Q13" i="72"/>
  <c r="K12" i="72"/>
  <c r="G12" i="72"/>
  <c r="BQ11" i="72"/>
  <c r="AY11" i="72"/>
  <c r="AP11" i="72"/>
  <c r="X10" i="72"/>
  <c r="Q12" i="72"/>
  <c r="K11" i="72"/>
  <c r="G11" i="72"/>
  <c r="BQ10" i="72"/>
  <c r="AY10" i="72"/>
  <c r="AP10" i="72"/>
  <c r="Q11" i="72"/>
  <c r="K10" i="72"/>
  <c r="G10" i="72"/>
  <c r="BQ9" i="72"/>
  <c r="AY9" i="72"/>
  <c r="AP9" i="72"/>
  <c r="Q10" i="72"/>
  <c r="K9" i="72"/>
  <c r="G9" i="72"/>
  <c r="BQ8" i="72"/>
  <c r="AY8" i="72"/>
  <c r="AP8" i="72"/>
  <c r="X7" i="72"/>
  <c r="Q9" i="72"/>
  <c r="K8" i="72"/>
  <c r="G8" i="72"/>
  <c r="BQ7" i="72"/>
  <c r="AY7" i="72"/>
  <c r="Q8" i="72"/>
  <c r="G7" i="72"/>
  <c r="BQ6" i="72"/>
  <c r="AY6" i="72"/>
  <c r="K6" i="72"/>
  <c r="G6" i="72"/>
  <c r="X17" i="71" l="1"/>
  <c r="X29" i="71"/>
  <c r="X37" i="71"/>
  <c r="X34" i="71"/>
  <c r="X38" i="71"/>
  <c r="X39" i="71"/>
  <c r="X40" i="71"/>
  <c r="X41" i="71"/>
  <c r="X42" i="71"/>
  <c r="X43" i="71"/>
  <c r="X44" i="71"/>
  <c r="X45" i="71"/>
  <c r="X46" i="71"/>
  <c r="X47" i="71"/>
  <c r="X48" i="71"/>
  <c r="X49" i="71"/>
  <c r="X50" i="71"/>
  <c r="X51" i="71"/>
  <c r="X52" i="71"/>
  <c r="X53" i="71"/>
  <c r="X54" i="71"/>
  <c r="X55" i="71"/>
  <c r="X35" i="71"/>
  <c r="X36" i="71"/>
  <c r="X30" i="71" l="1"/>
  <c r="Q8" i="71"/>
  <c r="X25" i="71"/>
  <c r="X24" i="71"/>
  <c r="X23" i="71"/>
  <c r="X22" i="71"/>
  <c r="X21" i="71"/>
  <c r="X20" i="71"/>
  <c r="X27" i="71"/>
  <c r="X18" i="71"/>
  <c r="G1231" i="2"/>
  <c r="Q25" i="68"/>
  <c r="X13" i="71"/>
  <c r="X14" i="71"/>
  <c r="X9" i="71"/>
  <c r="F2811" i="4" l="1"/>
  <c r="G2811" i="4" s="1"/>
  <c r="F2810" i="4"/>
  <c r="G2810" i="4" s="1"/>
  <c r="G2809" i="4"/>
  <c r="G2808" i="4"/>
  <c r="G2807" i="4"/>
  <c r="G2806" i="4"/>
  <c r="G2805" i="4"/>
  <c r="G2804" i="4"/>
  <c r="G2803" i="4"/>
  <c r="G2798" i="4" l="1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216" i="71"/>
  <c r="G215" i="71"/>
  <c r="G214" i="71"/>
  <c r="G213" i="71"/>
  <c r="G212" i="71"/>
  <c r="G211" i="71"/>
  <c r="G210" i="71"/>
  <c r="G209" i="71"/>
  <c r="K208" i="71"/>
  <c r="G208" i="71"/>
  <c r="K207" i="71"/>
  <c r="G207" i="71"/>
  <c r="K206" i="71"/>
  <c r="G206" i="71"/>
  <c r="K205" i="71"/>
  <c r="G205" i="71"/>
  <c r="K204" i="71"/>
  <c r="G204" i="71"/>
  <c r="K203" i="71"/>
  <c r="G203" i="71"/>
  <c r="K202" i="71"/>
  <c r="G202" i="71"/>
  <c r="K201" i="71"/>
  <c r="G201" i="71"/>
  <c r="K200" i="71"/>
  <c r="G200" i="71"/>
  <c r="K199" i="71"/>
  <c r="G199" i="71"/>
  <c r="K198" i="71"/>
  <c r="G198" i="71"/>
  <c r="K197" i="71"/>
  <c r="G197" i="71"/>
  <c r="K196" i="71"/>
  <c r="G196" i="71"/>
  <c r="K195" i="71"/>
  <c r="G195" i="71"/>
  <c r="K194" i="71"/>
  <c r="G194" i="71"/>
  <c r="K193" i="71"/>
  <c r="G193" i="71"/>
  <c r="K192" i="71"/>
  <c r="G192" i="71"/>
  <c r="K191" i="71"/>
  <c r="G191" i="71"/>
  <c r="K190" i="71"/>
  <c r="G190" i="71"/>
  <c r="K189" i="71"/>
  <c r="G189" i="71"/>
  <c r="K188" i="71"/>
  <c r="G188" i="71"/>
  <c r="K187" i="71"/>
  <c r="G187" i="71"/>
  <c r="K184" i="71"/>
  <c r="G184" i="71"/>
  <c r="K183" i="71"/>
  <c r="G183" i="71"/>
  <c r="K182" i="71"/>
  <c r="G182" i="71"/>
  <c r="K181" i="71"/>
  <c r="G181" i="71"/>
  <c r="K180" i="71"/>
  <c r="G180" i="71"/>
  <c r="K179" i="71"/>
  <c r="G179" i="71"/>
  <c r="K178" i="71"/>
  <c r="G178" i="71"/>
  <c r="K177" i="71"/>
  <c r="G177" i="71"/>
  <c r="K176" i="71"/>
  <c r="G176" i="71"/>
  <c r="K175" i="71"/>
  <c r="G175" i="71"/>
  <c r="K174" i="71"/>
  <c r="G174" i="71"/>
  <c r="K173" i="71"/>
  <c r="G173" i="71"/>
  <c r="K172" i="71"/>
  <c r="G172" i="71"/>
  <c r="K171" i="71"/>
  <c r="G171" i="71"/>
  <c r="K170" i="71"/>
  <c r="G170" i="71"/>
  <c r="K169" i="71"/>
  <c r="G169" i="71"/>
  <c r="K168" i="71"/>
  <c r="G168" i="71"/>
  <c r="K167" i="71"/>
  <c r="G167" i="71"/>
  <c r="K166" i="71"/>
  <c r="G166" i="71"/>
  <c r="K165" i="71"/>
  <c r="G165" i="71"/>
  <c r="K164" i="71"/>
  <c r="G164" i="71"/>
  <c r="K163" i="71"/>
  <c r="G163" i="71"/>
  <c r="K162" i="71"/>
  <c r="G162" i="71"/>
  <c r="K161" i="71"/>
  <c r="G161" i="71"/>
  <c r="K160" i="71"/>
  <c r="G160" i="71"/>
  <c r="K159" i="71"/>
  <c r="G159" i="71"/>
  <c r="K158" i="71"/>
  <c r="G158" i="71"/>
  <c r="K157" i="71"/>
  <c r="G157" i="71"/>
  <c r="K156" i="71"/>
  <c r="G156" i="71"/>
  <c r="K155" i="71"/>
  <c r="G155" i="71"/>
  <c r="K154" i="71"/>
  <c r="G154" i="71"/>
  <c r="K153" i="71"/>
  <c r="G153" i="71"/>
  <c r="K152" i="71"/>
  <c r="G152" i="71"/>
  <c r="K151" i="71"/>
  <c r="G151" i="71"/>
  <c r="K150" i="71"/>
  <c r="G150" i="71"/>
  <c r="K149" i="71"/>
  <c r="G149" i="71"/>
  <c r="K148" i="71"/>
  <c r="G148" i="71"/>
  <c r="K147" i="71"/>
  <c r="G147" i="71"/>
  <c r="K146" i="71"/>
  <c r="G146" i="71"/>
  <c r="K145" i="71"/>
  <c r="G145" i="71"/>
  <c r="K144" i="71"/>
  <c r="G144" i="71"/>
  <c r="K143" i="71"/>
  <c r="G143" i="71"/>
  <c r="K142" i="71"/>
  <c r="G142" i="71"/>
  <c r="K141" i="71"/>
  <c r="G141" i="71"/>
  <c r="K140" i="71"/>
  <c r="G140" i="71"/>
  <c r="K139" i="71"/>
  <c r="G139" i="71"/>
  <c r="K138" i="71"/>
  <c r="G138" i="71"/>
  <c r="K137" i="71"/>
  <c r="G137" i="71"/>
  <c r="K136" i="71"/>
  <c r="G136" i="71"/>
  <c r="K135" i="71"/>
  <c r="G135" i="71"/>
  <c r="K134" i="71"/>
  <c r="G134" i="71"/>
  <c r="K133" i="71"/>
  <c r="G133" i="71"/>
  <c r="K132" i="71"/>
  <c r="G132" i="71"/>
  <c r="K131" i="71"/>
  <c r="G131" i="71"/>
  <c r="K130" i="71"/>
  <c r="G130" i="71"/>
  <c r="K129" i="71"/>
  <c r="G129" i="71"/>
  <c r="K128" i="71"/>
  <c r="G128" i="71"/>
  <c r="K127" i="71"/>
  <c r="G127" i="71"/>
  <c r="K126" i="71"/>
  <c r="G126" i="71"/>
  <c r="K125" i="71"/>
  <c r="G125" i="71"/>
  <c r="K124" i="71"/>
  <c r="G124" i="71"/>
  <c r="K123" i="71"/>
  <c r="G123" i="71"/>
  <c r="K122" i="71"/>
  <c r="G122" i="71"/>
  <c r="K121" i="71"/>
  <c r="G121" i="71"/>
  <c r="K120" i="71"/>
  <c r="G120" i="71"/>
  <c r="K119" i="71"/>
  <c r="G119" i="71"/>
  <c r="G118" i="71"/>
  <c r="G117" i="71"/>
  <c r="Q116" i="71"/>
  <c r="K116" i="71"/>
  <c r="G116" i="71"/>
  <c r="Q115" i="71"/>
  <c r="K115" i="71"/>
  <c r="G115" i="71"/>
  <c r="Q114" i="71"/>
  <c r="K114" i="71"/>
  <c r="G114" i="71"/>
  <c r="Q113" i="71"/>
  <c r="K113" i="71"/>
  <c r="G113" i="71"/>
  <c r="Q112" i="71"/>
  <c r="K112" i="71"/>
  <c r="G112" i="71"/>
  <c r="Q111" i="71"/>
  <c r="K111" i="71"/>
  <c r="G111" i="71"/>
  <c r="Q110" i="71"/>
  <c r="K110" i="71"/>
  <c r="G110" i="71"/>
  <c r="Q109" i="71"/>
  <c r="K109" i="71"/>
  <c r="G109" i="71"/>
  <c r="Q108" i="71"/>
  <c r="K108" i="71"/>
  <c r="G108" i="71"/>
  <c r="Q107" i="71"/>
  <c r="K107" i="71"/>
  <c r="G107" i="71"/>
  <c r="Q106" i="71"/>
  <c r="K106" i="71"/>
  <c r="G106" i="71"/>
  <c r="Q105" i="71"/>
  <c r="K105" i="71"/>
  <c r="G105" i="71"/>
  <c r="Q104" i="71"/>
  <c r="K104" i="71"/>
  <c r="G104" i="71"/>
  <c r="Q103" i="71"/>
  <c r="K103" i="71"/>
  <c r="G103" i="71"/>
  <c r="Q102" i="71"/>
  <c r="K102" i="71"/>
  <c r="G102" i="71"/>
  <c r="Q101" i="71"/>
  <c r="K101" i="71"/>
  <c r="G101" i="71"/>
  <c r="Q100" i="71"/>
  <c r="K100" i="71"/>
  <c r="G100" i="71"/>
  <c r="Q99" i="71"/>
  <c r="K99" i="71"/>
  <c r="G99" i="71"/>
  <c r="Q98" i="71"/>
  <c r="K98" i="71"/>
  <c r="G98" i="71"/>
  <c r="Q97" i="71"/>
  <c r="K97" i="71"/>
  <c r="G97" i="71"/>
  <c r="Q96" i="71"/>
  <c r="K96" i="71"/>
  <c r="G96" i="71"/>
  <c r="Q95" i="71"/>
  <c r="K95" i="71"/>
  <c r="G95" i="71"/>
  <c r="Q94" i="71"/>
  <c r="K94" i="71"/>
  <c r="G94" i="71"/>
  <c r="Q93" i="71"/>
  <c r="K93" i="71"/>
  <c r="G93" i="71"/>
  <c r="Q92" i="71"/>
  <c r="K92" i="71"/>
  <c r="G92" i="71"/>
  <c r="Q91" i="71"/>
  <c r="K91" i="71"/>
  <c r="Q90" i="71"/>
  <c r="K90" i="71"/>
  <c r="G90" i="71"/>
  <c r="Q89" i="71"/>
  <c r="K89" i="71"/>
  <c r="G89" i="71"/>
  <c r="Q88" i="71"/>
  <c r="K88" i="71"/>
  <c r="G88" i="71"/>
  <c r="Q87" i="71"/>
  <c r="K87" i="71"/>
  <c r="G87" i="71"/>
  <c r="Q86" i="71"/>
  <c r="K86" i="71"/>
  <c r="Q85" i="71"/>
  <c r="K85" i="71"/>
  <c r="Q84" i="71"/>
  <c r="K84" i="71"/>
  <c r="G84" i="71"/>
  <c r="Q83" i="71"/>
  <c r="K83" i="71"/>
  <c r="G83" i="71"/>
  <c r="Q82" i="71"/>
  <c r="K82" i="71"/>
  <c r="G82" i="71"/>
  <c r="Q81" i="71"/>
  <c r="K81" i="71"/>
  <c r="Q80" i="71"/>
  <c r="K80" i="71"/>
  <c r="G80" i="71"/>
  <c r="Q79" i="71"/>
  <c r="K79" i="71"/>
  <c r="G79" i="71"/>
  <c r="Q78" i="71"/>
  <c r="K78" i="71"/>
  <c r="G78" i="71"/>
  <c r="Q77" i="71"/>
  <c r="K77" i="71"/>
  <c r="G77" i="71"/>
  <c r="Q76" i="71"/>
  <c r="K76" i="71"/>
  <c r="G76" i="71"/>
  <c r="Q75" i="71"/>
  <c r="K75" i="71"/>
  <c r="G75" i="71"/>
  <c r="Q74" i="71"/>
  <c r="K74" i="71"/>
  <c r="G74" i="71"/>
  <c r="Q73" i="71"/>
  <c r="K73" i="71"/>
  <c r="G73" i="71"/>
  <c r="Q72" i="71"/>
  <c r="K72" i="71"/>
  <c r="G72" i="71"/>
  <c r="Q71" i="71"/>
  <c r="K71" i="71"/>
  <c r="G71" i="71"/>
  <c r="Q70" i="71"/>
  <c r="K70" i="71"/>
  <c r="G70" i="71"/>
  <c r="X69" i="71"/>
  <c r="Q69" i="71"/>
  <c r="K69" i="71"/>
  <c r="G69" i="71"/>
  <c r="X68" i="71"/>
  <c r="Q68" i="71"/>
  <c r="K68" i="71"/>
  <c r="G68" i="71"/>
  <c r="X67" i="71"/>
  <c r="Q67" i="71"/>
  <c r="K67" i="71"/>
  <c r="G67" i="71"/>
  <c r="X66" i="71"/>
  <c r="Q66" i="71"/>
  <c r="K66" i="71"/>
  <c r="G66" i="71"/>
  <c r="X65" i="71"/>
  <c r="Q65" i="71"/>
  <c r="K65" i="71"/>
  <c r="G65" i="71"/>
  <c r="X64" i="71"/>
  <c r="Q64" i="71"/>
  <c r="K64" i="71"/>
  <c r="G64" i="71"/>
  <c r="X63" i="71"/>
  <c r="Q63" i="71"/>
  <c r="K63" i="71"/>
  <c r="G63" i="71"/>
  <c r="X62" i="71"/>
  <c r="Q62" i="71"/>
  <c r="K62" i="71"/>
  <c r="G62" i="71"/>
  <c r="X61" i="71"/>
  <c r="Q61" i="71"/>
  <c r="K61" i="71"/>
  <c r="G61" i="71"/>
  <c r="X60" i="71"/>
  <c r="Q60" i="71"/>
  <c r="K60" i="71"/>
  <c r="G60" i="71"/>
  <c r="X59" i="71"/>
  <c r="Q59" i="71"/>
  <c r="K59" i="71"/>
  <c r="G59" i="71"/>
  <c r="X58" i="71"/>
  <c r="Q58" i="71"/>
  <c r="K58" i="71"/>
  <c r="G58" i="71"/>
  <c r="X57" i="71"/>
  <c r="Q57" i="71"/>
  <c r="K57" i="71"/>
  <c r="G57" i="71"/>
  <c r="X56" i="71"/>
  <c r="Q56" i="71"/>
  <c r="K56" i="71"/>
  <c r="G56" i="71"/>
  <c r="Q55" i="71"/>
  <c r="K55" i="71"/>
  <c r="G55" i="71"/>
  <c r="Q54" i="71"/>
  <c r="K54" i="71"/>
  <c r="G54" i="71"/>
  <c r="Q53" i="71"/>
  <c r="K53" i="71"/>
  <c r="G53" i="71"/>
  <c r="AP52" i="71"/>
  <c r="Q52" i="71"/>
  <c r="K52" i="71"/>
  <c r="G52" i="71"/>
  <c r="AP51" i="71"/>
  <c r="Q51" i="71"/>
  <c r="K51" i="71"/>
  <c r="G51" i="71"/>
  <c r="AP50" i="71"/>
  <c r="Q50" i="71"/>
  <c r="K50" i="71"/>
  <c r="G50" i="71"/>
  <c r="AP49" i="71"/>
  <c r="Q49" i="71"/>
  <c r="K49" i="71"/>
  <c r="G49" i="71"/>
  <c r="AP48" i="71"/>
  <c r="Q48" i="71"/>
  <c r="K48" i="71"/>
  <c r="G48" i="71"/>
  <c r="AP47" i="71"/>
  <c r="Q47" i="71"/>
  <c r="K47" i="71"/>
  <c r="G47" i="71"/>
  <c r="AP46" i="71"/>
  <c r="Q46" i="71"/>
  <c r="K46" i="71"/>
  <c r="G46" i="71"/>
  <c r="AP45" i="71"/>
  <c r="Q45" i="71"/>
  <c r="K45" i="71"/>
  <c r="G45" i="71"/>
  <c r="AP44" i="71"/>
  <c r="Q44" i="71"/>
  <c r="K44" i="71"/>
  <c r="G44" i="71"/>
  <c r="AP43" i="71"/>
  <c r="Q43" i="71"/>
  <c r="K43" i="71"/>
  <c r="G43" i="71"/>
  <c r="AY42" i="71"/>
  <c r="AP42" i="71"/>
  <c r="Q42" i="71"/>
  <c r="K42" i="71"/>
  <c r="G42" i="71"/>
  <c r="BH41" i="71"/>
  <c r="AY41" i="71"/>
  <c r="AP41" i="71"/>
  <c r="Q41" i="71"/>
  <c r="K41" i="71"/>
  <c r="G41" i="71"/>
  <c r="BH40" i="71"/>
  <c r="AY40" i="71"/>
  <c r="AP40" i="71"/>
  <c r="Q40" i="71"/>
  <c r="K40" i="71"/>
  <c r="G40" i="71"/>
  <c r="BH39" i="71"/>
  <c r="AY39" i="71"/>
  <c r="AP39" i="71"/>
  <c r="Q39" i="71"/>
  <c r="K39" i="71"/>
  <c r="G39" i="71"/>
  <c r="BH38" i="71"/>
  <c r="AY38" i="71"/>
  <c r="AP38" i="71"/>
  <c r="Q38" i="71"/>
  <c r="K38" i="71"/>
  <c r="G38" i="71"/>
  <c r="BH37" i="71"/>
  <c r="AY37" i="71"/>
  <c r="AP37" i="71"/>
  <c r="Q37" i="71"/>
  <c r="K37" i="71"/>
  <c r="G37" i="71"/>
  <c r="BH36" i="71"/>
  <c r="AY36" i="71"/>
  <c r="AP36" i="71"/>
  <c r="Q36" i="71"/>
  <c r="K36" i="71"/>
  <c r="G36" i="71"/>
  <c r="BH35" i="71"/>
  <c r="AY35" i="71"/>
  <c r="Q35" i="71"/>
  <c r="G35" i="71"/>
  <c r="BH34" i="71"/>
  <c r="AY34" i="71"/>
  <c r="AP34" i="71"/>
  <c r="Q34" i="71"/>
  <c r="K34" i="71"/>
  <c r="G34" i="71"/>
  <c r="BH33" i="71"/>
  <c r="AY33" i="71"/>
  <c r="AP33" i="71"/>
  <c r="Q33" i="71"/>
  <c r="G33" i="71"/>
  <c r="BH32" i="71"/>
  <c r="AY32" i="71"/>
  <c r="AP32" i="71"/>
  <c r="X33" i="71"/>
  <c r="Q32" i="71"/>
  <c r="K32" i="71"/>
  <c r="G32" i="71"/>
  <c r="BQ31" i="71"/>
  <c r="BH31" i="71"/>
  <c r="AY31" i="71"/>
  <c r="AP31" i="71"/>
  <c r="Q31" i="71"/>
  <c r="K31" i="71"/>
  <c r="G31" i="71"/>
  <c r="BQ30" i="71"/>
  <c r="BH30" i="71"/>
  <c r="AY30" i="71"/>
  <c r="AP30" i="71"/>
  <c r="X32" i="71"/>
  <c r="Q30" i="71"/>
  <c r="K30" i="71"/>
  <c r="G30" i="71"/>
  <c r="BQ29" i="71"/>
  <c r="BH29" i="71"/>
  <c r="AY29" i="71"/>
  <c r="AP29" i="71"/>
  <c r="X31" i="71"/>
  <c r="Q29" i="71"/>
  <c r="K29" i="71"/>
  <c r="G29" i="71"/>
  <c r="BQ28" i="71"/>
  <c r="BH28" i="71"/>
  <c r="AY28" i="71"/>
  <c r="AP28" i="71"/>
  <c r="Q28" i="71"/>
  <c r="K28" i="71"/>
  <c r="G28" i="71"/>
  <c r="BQ27" i="71"/>
  <c r="BH27" i="71"/>
  <c r="AY27" i="71"/>
  <c r="AP27" i="71"/>
  <c r="Q27" i="71"/>
  <c r="K27" i="71"/>
  <c r="G27" i="71"/>
  <c r="BQ26" i="71"/>
  <c r="BH26" i="71"/>
  <c r="AY26" i="71"/>
  <c r="AP26" i="71"/>
  <c r="X16" i="71"/>
  <c r="Q26" i="71"/>
  <c r="K26" i="71"/>
  <c r="G26" i="71"/>
  <c r="BH25" i="71"/>
  <c r="AY25" i="71"/>
  <c r="AP25" i="71"/>
  <c r="AG25" i="71"/>
  <c r="Q25" i="71"/>
  <c r="K25" i="71"/>
  <c r="G25" i="71"/>
  <c r="BQ24" i="71"/>
  <c r="BH24" i="71"/>
  <c r="AP24" i="71"/>
  <c r="AG24" i="71"/>
  <c r="X28" i="71"/>
  <c r="Q24" i="71"/>
  <c r="K24" i="71"/>
  <c r="G24" i="71"/>
  <c r="BQ23" i="71"/>
  <c r="BH23" i="71"/>
  <c r="AY23" i="71"/>
  <c r="AG23" i="71"/>
  <c r="Q23" i="71"/>
  <c r="K23" i="71"/>
  <c r="G23" i="71"/>
  <c r="BQ22" i="71"/>
  <c r="BH22" i="71"/>
  <c r="AY22" i="71"/>
  <c r="AP22" i="71"/>
  <c r="AG22" i="71"/>
  <c r="Q22" i="71"/>
  <c r="K22" i="71"/>
  <c r="G22" i="71"/>
  <c r="BQ21" i="71"/>
  <c r="BH21" i="71"/>
  <c r="AY21" i="71"/>
  <c r="AP21" i="71"/>
  <c r="AG21" i="71"/>
  <c r="X26" i="71"/>
  <c r="Q21" i="71"/>
  <c r="K21" i="71"/>
  <c r="G21" i="71"/>
  <c r="BQ20" i="71"/>
  <c r="BH20" i="71"/>
  <c r="AY20" i="71"/>
  <c r="AP20" i="71"/>
  <c r="AG20" i="71"/>
  <c r="Q20" i="71"/>
  <c r="K20" i="71"/>
  <c r="G20" i="71"/>
  <c r="BQ19" i="71"/>
  <c r="BH19" i="71"/>
  <c r="AY19" i="71"/>
  <c r="AP19" i="71"/>
  <c r="AG19" i="71"/>
  <c r="X19" i="71"/>
  <c r="Q19" i="71"/>
  <c r="K19" i="71"/>
  <c r="G19" i="71"/>
  <c r="BQ18" i="71"/>
  <c r="BH18" i="71"/>
  <c r="AY18" i="71"/>
  <c r="AP18" i="71"/>
  <c r="AG18" i="71"/>
  <c r="X11" i="71"/>
  <c r="Q18" i="71"/>
  <c r="K18" i="71"/>
  <c r="G18" i="71"/>
  <c r="BQ17" i="71"/>
  <c r="BH17" i="71"/>
  <c r="AY17" i="71"/>
  <c r="AP17" i="71"/>
  <c r="AG17" i="71"/>
  <c r="Q17" i="71"/>
  <c r="K17" i="71"/>
  <c r="G17" i="71"/>
  <c r="BQ16" i="71"/>
  <c r="BH16" i="71"/>
  <c r="AY16" i="71"/>
  <c r="AP16" i="71"/>
  <c r="AG16" i="71"/>
  <c r="X15" i="71"/>
  <c r="Q16" i="71"/>
  <c r="K16" i="71"/>
  <c r="G16" i="71"/>
  <c r="BQ15" i="71"/>
  <c r="BH15" i="71"/>
  <c r="AY15" i="71"/>
  <c r="AP15" i="71"/>
  <c r="AG15" i="71"/>
  <c r="X10" i="71"/>
  <c r="Q15" i="71"/>
  <c r="K15" i="71"/>
  <c r="G15" i="71"/>
  <c r="BQ14" i="71"/>
  <c r="BH14" i="71"/>
  <c r="AY14" i="71"/>
  <c r="AP14" i="71"/>
  <c r="AG14" i="71"/>
  <c r="Q14" i="71"/>
  <c r="K14" i="71"/>
  <c r="G14" i="71"/>
  <c r="BQ13" i="71"/>
  <c r="BH13" i="71"/>
  <c r="AY13" i="71"/>
  <c r="AP13" i="71"/>
  <c r="AG13" i="71"/>
  <c r="Q13" i="71"/>
  <c r="K13" i="71"/>
  <c r="G13" i="71"/>
  <c r="BQ12" i="71"/>
  <c r="BH12" i="71"/>
  <c r="AY12" i="71"/>
  <c r="AP12" i="71"/>
  <c r="AG12" i="71"/>
  <c r="Q12" i="71"/>
  <c r="K12" i="71"/>
  <c r="G12" i="71"/>
  <c r="BQ11" i="71"/>
  <c r="BH11" i="71"/>
  <c r="AY11" i="71"/>
  <c r="AP11" i="71"/>
  <c r="AG11" i="71"/>
  <c r="X12" i="71"/>
  <c r="Q11" i="71"/>
  <c r="K11" i="71"/>
  <c r="G11" i="71"/>
  <c r="BQ10" i="71"/>
  <c r="BH10" i="71"/>
  <c r="AY10" i="71"/>
  <c r="AP10" i="71"/>
  <c r="AG10" i="71"/>
  <c r="K10" i="71"/>
  <c r="G10" i="71"/>
  <c r="BQ9" i="71"/>
  <c r="BH9" i="71"/>
  <c r="AY9" i="71"/>
  <c r="AP9" i="71"/>
  <c r="AG9" i="71"/>
  <c r="X8" i="71"/>
  <c r="Q9" i="71"/>
  <c r="K9" i="71"/>
  <c r="G9" i="71"/>
  <c r="BQ8" i="71"/>
  <c r="BH8" i="71"/>
  <c r="AY8" i="71"/>
  <c r="AP8" i="71"/>
  <c r="AG8" i="71"/>
  <c r="K8" i="71"/>
  <c r="G8" i="71"/>
  <c r="BQ7" i="71"/>
  <c r="BH7" i="71"/>
  <c r="AY7" i="71"/>
  <c r="AP7" i="71"/>
  <c r="AG7" i="71"/>
  <c r="X7" i="71"/>
  <c r="Q7" i="71"/>
  <c r="G7" i="71"/>
  <c r="BQ6" i="71"/>
  <c r="BH6" i="71"/>
  <c r="AY6" i="71"/>
  <c r="AP6" i="71"/>
  <c r="AG6" i="71"/>
  <c r="X6" i="71"/>
  <c r="Q6" i="71"/>
  <c r="K6" i="71"/>
  <c r="G6" i="71"/>
  <c r="AG11" i="70" l="1"/>
  <c r="AG10" i="70"/>
  <c r="AG9" i="70"/>
  <c r="AG8" i="70"/>
  <c r="X28" i="70"/>
  <c r="X29" i="70"/>
  <c r="X30" i="70"/>
  <c r="X31" i="70"/>
  <c r="X32" i="70"/>
  <c r="G1200" i="2" l="1"/>
  <c r="G1199" i="2"/>
  <c r="G1198" i="2"/>
  <c r="G1197" i="2"/>
  <c r="G1196" i="2"/>
  <c r="G1195" i="2"/>
  <c r="G1194" i="2"/>
  <c r="G1193" i="2"/>
  <c r="X26" i="70"/>
  <c r="X25" i="70"/>
  <c r="X27" i="70"/>
  <c r="X22" i="70"/>
  <c r="X24" i="70"/>
  <c r="X21" i="70" l="1"/>
  <c r="X23" i="70"/>
  <c r="X36" i="70"/>
  <c r="X37" i="70"/>
  <c r="X38" i="70"/>
  <c r="X39" i="70"/>
  <c r="X40" i="70"/>
  <c r="X41" i="70"/>
  <c r="X42" i="70"/>
  <c r="X43" i="70"/>
  <c r="X44" i="70"/>
  <c r="X45" i="70"/>
  <c r="X46" i="70"/>
  <c r="X47" i="70"/>
  <c r="X48" i="70"/>
  <c r="X49" i="70"/>
  <c r="X50" i="70"/>
  <c r="X51" i="70"/>
  <c r="X52" i="70"/>
  <c r="X53" i="70"/>
  <c r="X54" i="70"/>
  <c r="X55" i="70"/>
  <c r="X56" i="70"/>
  <c r="X57" i="70"/>
  <c r="X58" i="70"/>
  <c r="X59" i="70"/>
  <c r="X60" i="70"/>
  <c r="X61" i="70"/>
  <c r="X62" i="70"/>
  <c r="X63" i="70"/>
  <c r="X64" i="70"/>
  <c r="X65" i="70"/>
  <c r="X66" i="70"/>
  <c r="X67" i="70"/>
  <c r="X68" i="70"/>
  <c r="X69" i="70"/>
  <c r="X20" i="70"/>
  <c r="AG19" i="68"/>
  <c r="AG7" i="70" l="1"/>
  <c r="AG6" i="70"/>
  <c r="X9" i="70"/>
  <c r="AG13" i="68" l="1"/>
  <c r="X34" i="68"/>
  <c r="X33" i="68"/>
  <c r="BG7" i="70"/>
  <c r="BG6" i="70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5" i="4"/>
  <c r="G2744" i="4"/>
  <c r="G2743" i="4"/>
  <c r="G2742" i="4"/>
  <c r="G2741" i="4"/>
  <c r="G2739" i="4"/>
  <c r="G2738" i="4"/>
  <c r="G2737" i="4"/>
  <c r="G2736" i="4"/>
  <c r="G2735" i="4"/>
  <c r="G2734" i="4"/>
  <c r="G2733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216" i="70"/>
  <c r="G215" i="70"/>
  <c r="G214" i="70"/>
  <c r="G213" i="70"/>
  <c r="G212" i="70"/>
  <c r="G211" i="70"/>
  <c r="G210" i="70"/>
  <c r="G209" i="70"/>
  <c r="K208" i="70"/>
  <c r="G208" i="70"/>
  <c r="K207" i="70"/>
  <c r="G207" i="70"/>
  <c r="K206" i="70"/>
  <c r="G206" i="70"/>
  <c r="K205" i="70"/>
  <c r="G205" i="70"/>
  <c r="K204" i="70"/>
  <c r="G204" i="70"/>
  <c r="K203" i="70"/>
  <c r="G203" i="70"/>
  <c r="K202" i="70"/>
  <c r="G202" i="70"/>
  <c r="K201" i="70"/>
  <c r="G201" i="70"/>
  <c r="K200" i="70"/>
  <c r="G200" i="70"/>
  <c r="K199" i="70"/>
  <c r="G199" i="70"/>
  <c r="K198" i="70"/>
  <c r="G198" i="70"/>
  <c r="K197" i="70"/>
  <c r="G197" i="70"/>
  <c r="K196" i="70"/>
  <c r="G196" i="70"/>
  <c r="K195" i="70"/>
  <c r="G195" i="70"/>
  <c r="K194" i="70"/>
  <c r="G194" i="70"/>
  <c r="K193" i="70"/>
  <c r="G193" i="70"/>
  <c r="K192" i="70"/>
  <c r="G192" i="70"/>
  <c r="K191" i="70"/>
  <c r="G191" i="70"/>
  <c r="K190" i="70"/>
  <c r="G190" i="70"/>
  <c r="K189" i="70"/>
  <c r="G189" i="70"/>
  <c r="K188" i="70"/>
  <c r="G188" i="70"/>
  <c r="K187" i="70"/>
  <c r="G187" i="70"/>
  <c r="K184" i="70"/>
  <c r="G184" i="70"/>
  <c r="K183" i="70"/>
  <c r="G183" i="70"/>
  <c r="K182" i="70"/>
  <c r="G182" i="70"/>
  <c r="K181" i="70"/>
  <c r="G181" i="70"/>
  <c r="K180" i="70"/>
  <c r="G180" i="70"/>
  <c r="K179" i="70"/>
  <c r="G179" i="70"/>
  <c r="K178" i="70"/>
  <c r="G178" i="70"/>
  <c r="K177" i="70"/>
  <c r="G177" i="70"/>
  <c r="K176" i="70"/>
  <c r="G176" i="70"/>
  <c r="K175" i="70"/>
  <c r="G175" i="70"/>
  <c r="K174" i="70"/>
  <c r="G174" i="70"/>
  <c r="K173" i="70"/>
  <c r="G173" i="70"/>
  <c r="K172" i="70"/>
  <c r="G172" i="70"/>
  <c r="K171" i="70"/>
  <c r="G171" i="70"/>
  <c r="K170" i="70"/>
  <c r="G170" i="70"/>
  <c r="K169" i="70"/>
  <c r="G169" i="70"/>
  <c r="K168" i="70"/>
  <c r="G168" i="70"/>
  <c r="K167" i="70"/>
  <c r="G167" i="70"/>
  <c r="K166" i="70"/>
  <c r="G166" i="70"/>
  <c r="K165" i="70"/>
  <c r="G165" i="70"/>
  <c r="K164" i="70"/>
  <c r="G164" i="70"/>
  <c r="K163" i="70"/>
  <c r="G163" i="70"/>
  <c r="K162" i="70"/>
  <c r="G162" i="70"/>
  <c r="K161" i="70"/>
  <c r="G161" i="70"/>
  <c r="K160" i="70"/>
  <c r="G160" i="70"/>
  <c r="K159" i="70"/>
  <c r="G159" i="70"/>
  <c r="K158" i="70"/>
  <c r="G158" i="70"/>
  <c r="K157" i="70"/>
  <c r="G157" i="70"/>
  <c r="K156" i="70"/>
  <c r="G156" i="70"/>
  <c r="K155" i="70"/>
  <c r="G155" i="70"/>
  <c r="K154" i="70"/>
  <c r="G154" i="70"/>
  <c r="K153" i="70"/>
  <c r="G153" i="70"/>
  <c r="K152" i="70"/>
  <c r="G152" i="70"/>
  <c r="K151" i="70"/>
  <c r="G151" i="70"/>
  <c r="K150" i="70"/>
  <c r="G150" i="70"/>
  <c r="K149" i="70"/>
  <c r="G149" i="70"/>
  <c r="K148" i="70"/>
  <c r="G148" i="70"/>
  <c r="K147" i="70"/>
  <c r="G147" i="70"/>
  <c r="K146" i="70"/>
  <c r="G146" i="70"/>
  <c r="K145" i="70"/>
  <c r="G145" i="70"/>
  <c r="K144" i="70"/>
  <c r="G144" i="70"/>
  <c r="K143" i="70"/>
  <c r="G143" i="70"/>
  <c r="K142" i="70"/>
  <c r="G142" i="70"/>
  <c r="K141" i="70"/>
  <c r="G141" i="70"/>
  <c r="K140" i="70"/>
  <c r="G140" i="70"/>
  <c r="K139" i="70"/>
  <c r="G139" i="70"/>
  <c r="K138" i="70"/>
  <c r="G138" i="70"/>
  <c r="K137" i="70"/>
  <c r="G137" i="70"/>
  <c r="K136" i="70"/>
  <c r="G136" i="70"/>
  <c r="K135" i="70"/>
  <c r="G135" i="70"/>
  <c r="K134" i="70"/>
  <c r="G134" i="70"/>
  <c r="K133" i="70"/>
  <c r="G133" i="70"/>
  <c r="K132" i="70"/>
  <c r="G132" i="70"/>
  <c r="K131" i="70"/>
  <c r="G131" i="70"/>
  <c r="K130" i="70"/>
  <c r="G130" i="70"/>
  <c r="K129" i="70"/>
  <c r="G129" i="70"/>
  <c r="K128" i="70"/>
  <c r="G128" i="70"/>
  <c r="K127" i="70"/>
  <c r="G127" i="70"/>
  <c r="K126" i="70"/>
  <c r="G126" i="70"/>
  <c r="K125" i="70"/>
  <c r="G125" i="70"/>
  <c r="K124" i="70"/>
  <c r="G124" i="70"/>
  <c r="K123" i="70"/>
  <c r="G123" i="70"/>
  <c r="K122" i="70"/>
  <c r="G122" i="70"/>
  <c r="K121" i="70"/>
  <c r="G121" i="70"/>
  <c r="K120" i="70"/>
  <c r="G120" i="70"/>
  <c r="K119" i="70"/>
  <c r="G119" i="70"/>
  <c r="G118" i="70"/>
  <c r="G117" i="70"/>
  <c r="Q116" i="70"/>
  <c r="K116" i="70"/>
  <c r="G116" i="70"/>
  <c r="Q115" i="70"/>
  <c r="K115" i="70"/>
  <c r="G115" i="70"/>
  <c r="Q114" i="70"/>
  <c r="K114" i="70"/>
  <c r="G114" i="70"/>
  <c r="Q113" i="70"/>
  <c r="K113" i="70"/>
  <c r="G113" i="70"/>
  <c r="Q112" i="70"/>
  <c r="K112" i="70"/>
  <c r="G112" i="70"/>
  <c r="Q111" i="70"/>
  <c r="K111" i="70"/>
  <c r="G111" i="70"/>
  <c r="Q110" i="70"/>
  <c r="K110" i="70"/>
  <c r="G110" i="70"/>
  <c r="Q109" i="70"/>
  <c r="K109" i="70"/>
  <c r="G109" i="70"/>
  <c r="Q108" i="70"/>
  <c r="K108" i="70"/>
  <c r="G108" i="70"/>
  <c r="Q107" i="70"/>
  <c r="K107" i="70"/>
  <c r="G107" i="70"/>
  <c r="Q106" i="70"/>
  <c r="K106" i="70"/>
  <c r="G106" i="70"/>
  <c r="Q105" i="70"/>
  <c r="K105" i="70"/>
  <c r="G105" i="70"/>
  <c r="Q104" i="70"/>
  <c r="K104" i="70"/>
  <c r="G104" i="70"/>
  <c r="Q103" i="70"/>
  <c r="K103" i="70"/>
  <c r="G103" i="70"/>
  <c r="Q102" i="70"/>
  <c r="K102" i="70"/>
  <c r="G102" i="70"/>
  <c r="Q101" i="70"/>
  <c r="K101" i="70"/>
  <c r="G101" i="70"/>
  <c r="Q100" i="70"/>
  <c r="K100" i="70"/>
  <c r="G100" i="70"/>
  <c r="Q99" i="70"/>
  <c r="K99" i="70"/>
  <c r="G99" i="70"/>
  <c r="Q98" i="70"/>
  <c r="K98" i="70"/>
  <c r="G98" i="70"/>
  <c r="Q97" i="70"/>
  <c r="K97" i="70"/>
  <c r="G97" i="70"/>
  <c r="Q96" i="70"/>
  <c r="K96" i="70"/>
  <c r="G96" i="70"/>
  <c r="Q95" i="70"/>
  <c r="K95" i="70"/>
  <c r="G95" i="70"/>
  <c r="Q94" i="70"/>
  <c r="K94" i="70"/>
  <c r="G94" i="70"/>
  <c r="Q93" i="70"/>
  <c r="K93" i="70"/>
  <c r="G93" i="70"/>
  <c r="Q92" i="70"/>
  <c r="K92" i="70"/>
  <c r="G92" i="70"/>
  <c r="Q91" i="70"/>
  <c r="K91" i="70"/>
  <c r="Q90" i="70"/>
  <c r="K90" i="70"/>
  <c r="G90" i="70"/>
  <c r="Q89" i="70"/>
  <c r="K89" i="70"/>
  <c r="G89" i="70"/>
  <c r="Q88" i="70"/>
  <c r="K88" i="70"/>
  <c r="G88" i="70"/>
  <c r="Q87" i="70"/>
  <c r="K87" i="70"/>
  <c r="G87" i="70"/>
  <c r="Q86" i="70"/>
  <c r="K86" i="70"/>
  <c r="Q85" i="70"/>
  <c r="K85" i="70"/>
  <c r="Q84" i="70"/>
  <c r="K84" i="70"/>
  <c r="G84" i="70"/>
  <c r="Q83" i="70"/>
  <c r="K83" i="70"/>
  <c r="G83" i="70"/>
  <c r="Q82" i="70"/>
  <c r="K82" i="70"/>
  <c r="G82" i="70"/>
  <c r="Q81" i="70"/>
  <c r="K81" i="70"/>
  <c r="Q80" i="70"/>
  <c r="K80" i="70"/>
  <c r="G80" i="70"/>
  <c r="Q79" i="70"/>
  <c r="K79" i="70"/>
  <c r="G79" i="70"/>
  <c r="Q78" i="70"/>
  <c r="K78" i="70"/>
  <c r="G78" i="70"/>
  <c r="Q77" i="70"/>
  <c r="K77" i="70"/>
  <c r="G77" i="70"/>
  <c r="Q76" i="70"/>
  <c r="K76" i="70"/>
  <c r="G76" i="70"/>
  <c r="Q75" i="70"/>
  <c r="K75" i="70"/>
  <c r="G75" i="70"/>
  <c r="Q74" i="70"/>
  <c r="K74" i="70"/>
  <c r="G74" i="70"/>
  <c r="Q73" i="70"/>
  <c r="K73" i="70"/>
  <c r="G73" i="70"/>
  <c r="Q72" i="70"/>
  <c r="K72" i="70"/>
  <c r="G72" i="70"/>
  <c r="Q71" i="70"/>
  <c r="K71" i="70"/>
  <c r="G71" i="70"/>
  <c r="Q70" i="70"/>
  <c r="K70" i="70"/>
  <c r="G70" i="70"/>
  <c r="Q69" i="70"/>
  <c r="K69" i="70"/>
  <c r="G69" i="70"/>
  <c r="Q68" i="70"/>
  <c r="K68" i="70"/>
  <c r="G68" i="70"/>
  <c r="Q67" i="70"/>
  <c r="K67" i="70"/>
  <c r="G67" i="70"/>
  <c r="Q66" i="70"/>
  <c r="K66" i="70"/>
  <c r="G66" i="70"/>
  <c r="Q65" i="70"/>
  <c r="K65" i="70"/>
  <c r="G65" i="70"/>
  <c r="Q64" i="70"/>
  <c r="K64" i="70"/>
  <c r="G64" i="70"/>
  <c r="Q63" i="70"/>
  <c r="K63" i="70"/>
  <c r="G63" i="70"/>
  <c r="Q62" i="70"/>
  <c r="K62" i="70"/>
  <c r="G62" i="70"/>
  <c r="Q61" i="70"/>
  <c r="K61" i="70"/>
  <c r="G61" i="70"/>
  <c r="Q60" i="70"/>
  <c r="K60" i="70"/>
  <c r="G60" i="70"/>
  <c r="Q59" i="70"/>
  <c r="K59" i="70"/>
  <c r="G59" i="70"/>
  <c r="Q58" i="70"/>
  <c r="K58" i="70"/>
  <c r="G58" i="70"/>
  <c r="Q57" i="70"/>
  <c r="K57" i="70"/>
  <c r="G57" i="70"/>
  <c r="Q56" i="70"/>
  <c r="K56" i="70"/>
  <c r="G56" i="70"/>
  <c r="Q55" i="70"/>
  <c r="K55" i="70"/>
  <c r="G55" i="70"/>
  <c r="Q54" i="70"/>
  <c r="K54" i="70"/>
  <c r="G54" i="70"/>
  <c r="Q53" i="70"/>
  <c r="K53" i="70"/>
  <c r="G53" i="70"/>
  <c r="AP52" i="70"/>
  <c r="Q52" i="70"/>
  <c r="K52" i="70"/>
  <c r="G52" i="70"/>
  <c r="AP51" i="70"/>
  <c r="Q51" i="70"/>
  <c r="K51" i="70"/>
  <c r="G51" i="70"/>
  <c r="AP50" i="70"/>
  <c r="Q50" i="70"/>
  <c r="K50" i="70"/>
  <c r="G50" i="70"/>
  <c r="AP49" i="70"/>
  <c r="Q49" i="70"/>
  <c r="K49" i="70"/>
  <c r="G49" i="70"/>
  <c r="AP48" i="70"/>
  <c r="Q48" i="70"/>
  <c r="K48" i="70"/>
  <c r="G48" i="70"/>
  <c r="AP47" i="70"/>
  <c r="Q47" i="70"/>
  <c r="K47" i="70"/>
  <c r="G47" i="70"/>
  <c r="AP46" i="70"/>
  <c r="Q46" i="70"/>
  <c r="K46" i="70"/>
  <c r="G46" i="70"/>
  <c r="AP45" i="70"/>
  <c r="Q45" i="70"/>
  <c r="K45" i="70"/>
  <c r="G45" i="70"/>
  <c r="AP44" i="70"/>
  <c r="Q44" i="70"/>
  <c r="K44" i="70"/>
  <c r="G44" i="70"/>
  <c r="AP43" i="70"/>
  <c r="Q43" i="70"/>
  <c r="K43" i="70"/>
  <c r="G43" i="70"/>
  <c r="AY42" i="70"/>
  <c r="AP42" i="70"/>
  <c r="Q42" i="70"/>
  <c r="K42" i="70"/>
  <c r="G42" i="70"/>
  <c r="BH41" i="70"/>
  <c r="AY41" i="70"/>
  <c r="AP41" i="70"/>
  <c r="Q41" i="70"/>
  <c r="K41" i="70"/>
  <c r="G41" i="70"/>
  <c r="BH40" i="70"/>
  <c r="AY40" i="70"/>
  <c r="AP40" i="70"/>
  <c r="Q40" i="70"/>
  <c r="K40" i="70"/>
  <c r="G40" i="70"/>
  <c r="BH39" i="70"/>
  <c r="AY39" i="70"/>
  <c r="AP39" i="70"/>
  <c r="Q39" i="70"/>
  <c r="K39" i="70"/>
  <c r="G39" i="70"/>
  <c r="BH38" i="70"/>
  <c r="AY38" i="70"/>
  <c r="AP38" i="70"/>
  <c r="Q38" i="70"/>
  <c r="K38" i="70"/>
  <c r="G38" i="70"/>
  <c r="BH37" i="70"/>
  <c r="AY37" i="70"/>
  <c r="AP37" i="70"/>
  <c r="Q37" i="70"/>
  <c r="K37" i="70"/>
  <c r="G37" i="70"/>
  <c r="BH36" i="70"/>
  <c r="AY36" i="70"/>
  <c r="AP36" i="70"/>
  <c r="Q36" i="70"/>
  <c r="K36" i="70"/>
  <c r="G36" i="70"/>
  <c r="BH35" i="70"/>
  <c r="AY35" i="70"/>
  <c r="Q35" i="70"/>
  <c r="G35" i="70"/>
  <c r="BH34" i="70"/>
  <c r="AY34" i="70"/>
  <c r="AP34" i="70"/>
  <c r="Q34" i="70"/>
  <c r="K34" i="70"/>
  <c r="G34" i="70"/>
  <c r="BH33" i="70"/>
  <c r="AY33" i="70"/>
  <c r="AP33" i="70"/>
  <c r="Q33" i="70"/>
  <c r="G33" i="70"/>
  <c r="BH32" i="70"/>
  <c r="AY32" i="70"/>
  <c r="AP32" i="70"/>
  <c r="Q32" i="70"/>
  <c r="K32" i="70"/>
  <c r="G32" i="70"/>
  <c r="BQ31" i="70"/>
  <c r="BH31" i="70"/>
  <c r="AY31" i="70"/>
  <c r="AP31" i="70"/>
  <c r="Q31" i="70"/>
  <c r="K31" i="70"/>
  <c r="G31" i="70"/>
  <c r="BQ30" i="70"/>
  <c r="BH30" i="70"/>
  <c r="AY30" i="70"/>
  <c r="AP30" i="70"/>
  <c r="Q30" i="70"/>
  <c r="K30" i="70"/>
  <c r="G30" i="70"/>
  <c r="BQ29" i="70"/>
  <c r="BH29" i="70"/>
  <c r="AY29" i="70"/>
  <c r="AP29" i="70"/>
  <c r="Q29" i="70"/>
  <c r="K29" i="70"/>
  <c r="G29" i="70"/>
  <c r="BQ28" i="70"/>
  <c r="BH28" i="70"/>
  <c r="AY28" i="70"/>
  <c r="AP28" i="70"/>
  <c r="Q28" i="70"/>
  <c r="K28" i="70"/>
  <c r="G28" i="70"/>
  <c r="BQ27" i="70"/>
  <c r="BH27" i="70"/>
  <c r="AY27" i="70"/>
  <c r="AP27" i="70"/>
  <c r="Q27" i="70"/>
  <c r="K27" i="70"/>
  <c r="G27" i="70"/>
  <c r="BQ26" i="70"/>
  <c r="BH26" i="70"/>
  <c r="AY26" i="70"/>
  <c r="AP26" i="70"/>
  <c r="Q26" i="70"/>
  <c r="K26" i="70"/>
  <c r="G26" i="70"/>
  <c r="BH25" i="70"/>
  <c r="AY25" i="70"/>
  <c r="AP25" i="70"/>
  <c r="AG25" i="70"/>
  <c r="Q25" i="70"/>
  <c r="K25" i="70"/>
  <c r="G25" i="70"/>
  <c r="BQ24" i="70"/>
  <c r="BH24" i="70"/>
  <c r="AP24" i="70"/>
  <c r="AG24" i="70"/>
  <c r="Q24" i="70"/>
  <c r="K24" i="70"/>
  <c r="G24" i="70"/>
  <c r="BQ23" i="70"/>
  <c r="BH23" i="70"/>
  <c r="AY23" i="70"/>
  <c r="AG23" i="70"/>
  <c r="Q23" i="70"/>
  <c r="K23" i="70"/>
  <c r="G23" i="70"/>
  <c r="BQ22" i="70"/>
  <c r="BH22" i="70"/>
  <c r="AY22" i="70"/>
  <c r="AP22" i="70"/>
  <c r="AG22" i="70"/>
  <c r="Q22" i="70"/>
  <c r="K22" i="70"/>
  <c r="G22" i="70"/>
  <c r="BQ21" i="70"/>
  <c r="BH21" i="70"/>
  <c r="AY21" i="70"/>
  <c r="AP21" i="70"/>
  <c r="AG21" i="70"/>
  <c r="X19" i="70"/>
  <c r="Q21" i="70"/>
  <c r="K21" i="70"/>
  <c r="G21" i="70"/>
  <c r="BQ20" i="70"/>
  <c r="BH20" i="70"/>
  <c r="AY20" i="70"/>
  <c r="AP20" i="70"/>
  <c r="AG20" i="70"/>
  <c r="X18" i="70"/>
  <c r="Q20" i="70"/>
  <c r="K20" i="70"/>
  <c r="G20" i="70"/>
  <c r="BQ19" i="70"/>
  <c r="BH19" i="70"/>
  <c r="AY19" i="70"/>
  <c r="AP19" i="70"/>
  <c r="AG19" i="70"/>
  <c r="X17" i="70"/>
  <c r="Q19" i="70"/>
  <c r="K19" i="70"/>
  <c r="G19" i="70"/>
  <c r="BQ18" i="70"/>
  <c r="BH18" i="70"/>
  <c r="AY18" i="70"/>
  <c r="AP18" i="70"/>
  <c r="AG18" i="70"/>
  <c r="Q18" i="70"/>
  <c r="K18" i="70"/>
  <c r="G18" i="70"/>
  <c r="BQ17" i="70"/>
  <c r="BH17" i="70"/>
  <c r="AY17" i="70"/>
  <c r="AP17" i="70"/>
  <c r="AG17" i="70"/>
  <c r="X16" i="70"/>
  <c r="Q17" i="70"/>
  <c r="K17" i="70"/>
  <c r="G17" i="70"/>
  <c r="BQ16" i="70"/>
  <c r="BH16" i="70"/>
  <c r="AY16" i="70"/>
  <c r="AP16" i="70"/>
  <c r="AG16" i="70"/>
  <c r="X15" i="70"/>
  <c r="Q16" i="70"/>
  <c r="K16" i="70"/>
  <c r="G16" i="70"/>
  <c r="BQ15" i="70"/>
  <c r="BH15" i="70"/>
  <c r="AY15" i="70"/>
  <c r="AP15" i="70"/>
  <c r="AG15" i="70"/>
  <c r="X14" i="70"/>
  <c r="Q15" i="70"/>
  <c r="K15" i="70"/>
  <c r="G15" i="70"/>
  <c r="BQ14" i="70"/>
  <c r="BH14" i="70"/>
  <c r="AY14" i="70"/>
  <c r="AP14" i="70"/>
  <c r="AG14" i="70"/>
  <c r="X13" i="70"/>
  <c r="Q14" i="70"/>
  <c r="K14" i="70"/>
  <c r="G14" i="70"/>
  <c r="BQ13" i="70"/>
  <c r="BH13" i="70"/>
  <c r="AY13" i="70"/>
  <c r="AP13" i="70"/>
  <c r="AG13" i="70"/>
  <c r="X12" i="70"/>
  <c r="Q13" i="70"/>
  <c r="K13" i="70"/>
  <c r="G13" i="70"/>
  <c r="BQ12" i="70"/>
  <c r="BH12" i="70"/>
  <c r="AY12" i="70"/>
  <c r="AP12" i="70"/>
  <c r="AG12" i="70"/>
  <c r="Q12" i="70"/>
  <c r="K12" i="70"/>
  <c r="G12" i="70"/>
  <c r="BQ11" i="70"/>
  <c r="BH11" i="70"/>
  <c r="AY11" i="70"/>
  <c r="AP11" i="70"/>
  <c r="X11" i="70"/>
  <c r="Q11" i="70"/>
  <c r="K11" i="70"/>
  <c r="G11" i="70"/>
  <c r="BQ10" i="70"/>
  <c r="BH10" i="70"/>
  <c r="AY10" i="70"/>
  <c r="AP10" i="70"/>
  <c r="X10" i="70"/>
  <c r="Q10" i="70"/>
  <c r="K10" i="70"/>
  <c r="G10" i="70"/>
  <c r="BQ9" i="70"/>
  <c r="BH9" i="70"/>
  <c r="AY9" i="70"/>
  <c r="AP9" i="70"/>
  <c r="Q9" i="70"/>
  <c r="K9" i="70"/>
  <c r="G9" i="70"/>
  <c r="BQ8" i="70"/>
  <c r="BH8" i="70"/>
  <c r="AY8" i="70"/>
  <c r="AP8" i="70"/>
  <c r="X8" i="70"/>
  <c r="Q8" i="70"/>
  <c r="K8" i="70"/>
  <c r="G8" i="70"/>
  <c r="BQ7" i="70"/>
  <c r="BH7" i="70"/>
  <c r="AY7" i="70"/>
  <c r="AP7" i="70"/>
  <c r="X7" i="70"/>
  <c r="Q7" i="70"/>
  <c r="G7" i="70"/>
  <c r="BQ6" i="70"/>
  <c r="BH6" i="70"/>
  <c r="AY6" i="70"/>
  <c r="AP6" i="70"/>
  <c r="X6" i="70"/>
  <c r="Q6" i="70"/>
  <c r="K6" i="70"/>
  <c r="G6" i="70"/>
  <c r="AG18" i="68" l="1"/>
  <c r="AG17" i="68"/>
  <c r="AG16" i="68"/>
  <c r="AG10" i="68"/>
  <c r="AG9" i="68"/>
  <c r="AG8" i="68"/>
  <c r="G1158" i="2"/>
  <c r="Q20" i="68" l="1"/>
  <c r="Q21" i="68"/>
  <c r="Q19" i="68"/>
  <c r="AP14" i="68"/>
  <c r="BQ8" i="68" l="1"/>
  <c r="X14" i="68" l="1"/>
  <c r="G2679" i="4" l="1"/>
  <c r="G2678" i="4"/>
  <c r="G2677" i="4"/>
  <c r="X16" i="68"/>
  <c r="X15" i="68"/>
  <c r="X12" i="68" l="1"/>
  <c r="X13" i="68"/>
  <c r="G1192" i="2" l="1"/>
  <c r="G1191" i="2"/>
  <c r="G1190" i="2"/>
  <c r="G20436" i="4"/>
  <c r="G20435" i="4"/>
  <c r="G20434" i="4"/>
  <c r="AP14" i="66"/>
  <c r="AP13" i="66"/>
  <c r="AP12" i="66"/>
  <c r="G1211" i="2" l="1"/>
  <c r="G1210" i="2"/>
  <c r="G1209" i="2"/>
  <c r="G1208" i="2"/>
  <c r="G1207" i="2"/>
  <c r="G1206" i="2"/>
  <c r="G1205" i="2"/>
  <c r="G1204" i="2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16" i="68"/>
  <c r="G215" i="68"/>
  <c r="G214" i="68"/>
  <c r="G213" i="68"/>
  <c r="G212" i="68"/>
  <c r="G211" i="68"/>
  <c r="G210" i="68"/>
  <c r="G209" i="68"/>
  <c r="K208" i="68"/>
  <c r="G208" i="68"/>
  <c r="K207" i="68"/>
  <c r="G207" i="68"/>
  <c r="K206" i="68"/>
  <c r="G206" i="68"/>
  <c r="K205" i="68"/>
  <c r="G205" i="68"/>
  <c r="K204" i="68"/>
  <c r="G204" i="68"/>
  <c r="K203" i="68"/>
  <c r="G203" i="68"/>
  <c r="K202" i="68"/>
  <c r="G202" i="68"/>
  <c r="K201" i="68"/>
  <c r="G201" i="68"/>
  <c r="K200" i="68"/>
  <c r="G200" i="68"/>
  <c r="K199" i="68"/>
  <c r="G199" i="68"/>
  <c r="K198" i="68"/>
  <c r="G198" i="68"/>
  <c r="K197" i="68"/>
  <c r="G197" i="68"/>
  <c r="K196" i="68"/>
  <c r="G196" i="68"/>
  <c r="K195" i="68"/>
  <c r="G195" i="68"/>
  <c r="K194" i="68"/>
  <c r="G194" i="68"/>
  <c r="K193" i="68"/>
  <c r="G193" i="68"/>
  <c r="K192" i="68"/>
  <c r="G192" i="68"/>
  <c r="K191" i="68"/>
  <c r="G191" i="68"/>
  <c r="K190" i="68"/>
  <c r="G190" i="68"/>
  <c r="K189" i="68"/>
  <c r="G189" i="68"/>
  <c r="K188" i="68"/>
  <c r="G188" i="68"/>
  <c r="K187" i="68"/>
  <c r="G187" i="68"/>
  <c r="K184" i="68"/>
  <c r="G184" i="68"/>
  <c r="K183" i="68"/>
  <c r="G183" i="68"/>
  <c r="K182" i="68"/>
  <c r="G182" i="68"/>
  <c r="K181" i="68"/>
  <c r="G181" i="68"/>
  <c r="K180" i="68"/>
  <c r="G180" i="68"/>
  <c r="K179" i="68"/>
  <c r="G179" i="68"/>
  <c r="K178" i="68"/>
  <c r="G178" i="68"/>
  <c r="K177" i="68"/>
  <c r="G177" i="68"/>
  <c r="K176" i="68"/>
  <c r="G176" i="68"/>
  <c r="K175" i="68"/>
  <c r="G175" i="68"/>
  <c r="K174" i="68"/>
  <c r="G174" i="68"/>
  <c r="K173" i="68"/>
  <c r="G173" i="68"/>
  <c r="K172" i="68"/>
  <c r="G172" i="68"/>
  <c r="K171" i="68"/>
  <c r="G171" i="68"/>
  <c r="K170" i="68"/>
  <c r="G170" i="68"/>
  <c r="K169" i="68"/>
  <c r="G169" i="68"/>
  <c r="K168" i="68"/>
  <c r="G168" i="68"/>
  <c r="K167" i="68"/>
  <c r="G167" i="68"/>
  <c r="K166" i="68"/>
  <c r="G166" i="68"/>
  <c r="K165" i="68"/>
  <c r="G165" i="68"/>
  <c r="K164" i="68"/>
  <c r="G164" i="68"/>
  <c r="K163" i="68"/>
  <c r="G163" i="68"/>
  <c r="K162" i="68"/>
  <c r="G162" i="68"/>
  <c r="K161" i="68"/>
  <c r="G161" i="68"/>
  <c r="K160" i="68"/>
  <c r="G160" i="68"/>
  <c r="K159" i="68"/>
  <c r="G159" i="68"/>
  <c r="K158" i="68"/>
  <c r="G158" i="68"/>
  <c r="K157" i="68"/>
  <c r="G157" i="68"/>
  <c r="K156" i="68"/>
  <c r="G156" i="68"/>
  <c r="K155" i="68"/>
  <c r="G155" i="68"/>
  <c r="K154" i="68"/>
  <c r="G154" i="68"/>
  <c r="K153" i="68"/>
  <c r="G153" i="68"/>
  <c r="K152" i="68"/>
  <c r="G152" i="68"/>
  <c r="K151" i="68"/>
  <c r="G151" i="68"/>
  <c r="K150" i="68"/>
  <c r="G150" i="68"/>
  <c r="K149" i="68"/>
  <c r="G149" i="68"/>
  <c r="K148" i="68"/>
  <c r="G148" i="68"/>
  <c r="K147" i="68"/>
  <c r="G147" i="68"/>
  <c r="K146" i="68"/>
  <c r="G146" i="68"/>
  <c r="K145" i="68"/>
  <c r="G145" i="68"/>
  <c r="K144" i="68"/>
  <c r="G144" i="68"/>
  <c r="K143" i="68"/>
  <c r="G143" i="68"/>
  <c r="K142" i="68"/>
  <c r="G142" i="68"/>
  <c r="K141" i="68"/>
  <c r="G141" i="68"/>
  <c r="K140" i="68"/>
  <c r="G140" i="68"/>
  <c r="K139" i="68"/>
  <c r="G139" i="68"/>
  <c r="K138" i="68"/>
  <c r="G138" i="68"/>
  <c r="K137" i="68"/>
  <c r="G137" i="68"/>
  <c r="K136" i="68"/>
  <c r="G136" i="68"/>
  <c r="K135" i="68"/>
  <c r="G135" i="68"/>
  <c r="K134" i="68"/>
  <c r="G134" i="68"/>
  <c r="K133" i="68"/>
  <c r="G133" i="68"/>
  <c r="K132" i="68"/>
  <c r="G132" i="68"/>
  <c r="K131" i="68"/>
  <c r="G131" i="68"/>
  <c r="K130" i="68"/>
  <c r="G130" i="68"/>
  <c r="K129" i="68"/>
  <c r="G129" i="68"/>
  <c r="K128" i="68"/>
  <c r="G128" i="68"/>
  <c r="K127" i="68"/>
  <c r="G127" i="68"/>
  <c r="K126" i="68"/>
  <c r="G126" i="68"/>
  <c r="K125" i="68"/>
  <c r="G125" i="68"/>
  <c r="K124" i="68"/>
  <c r="G124" i="68"/>
  <c r="K123" i="68"/>
  <c r="G123" i="68"/>
  <c r="K122" i="68"/>
  <c r="G122" i="68"/>
  <c r="K121" i="68"/>
  <c r="G121" i="68"/>
  <c r="K120" i="68"/>
  <c r="G120" i="68"/>
  <c r="K119" i="68"/>
  <c r="G119" i="68"/>
  <c r="G118" i="68"/>
  <c r="G117" i="68"/>
  <c r="Q116" i="68"/>
  <c r="K116" i="68"/>
  <c r="G116" i="68"/>
  <c r="Q115" i="68"/>
  <c r="K115" i="68"/>
  <c r="G115" i="68"/>
  <c r="Q114" i="68"/>
  <c r="K114" i="68"/>
  <c r="G114" i="68"/>
  <c r="Q113" i="68"/>
  <c r="K113" i="68"/>
  <c r="G113" i="68"/>
  <c r="Q112" i="68"/>
  <c r="K112" i="68"/>
  <c r="G112" i="68"/>
  <c r="Q111" i="68"/>
  <c r="K111" i="68"/>
  <c r="G111" i="68"/>
  <c r="Q110" i="68"/>
  <c r="K110" i="68"/>
  <c r="G110" i="68"/>
  <c r="Q109" i="68"/>
  <c r="K109" i="68"/>
  <c r="G109" i="68"/>
  <c r="Q108" i="68"/>
  <c r="K108" i="68"/>
  <c r="G108" i="68"/>
  <c r="Q107" i="68"/>
  <c r="K107" i="68"/>
  <c r="G107" i="68"/>
  <c r="Q106" i="68"/>
  <c r="K106" i="68"/>
  <c r="G106" i="68"/>
  <c r="Q105" i="68"/>
  <c r="K105" i="68"/>
  <c r="G105" i="68"/>
  <c r="Q104" i="68"/>
  <c r="K104" i="68"/>
  <c r="G104" i="68"/>
  <c r="Q103" i="68"/>
  <c r="K103" i="68"/>
  <c r="G103" i="68"/>
  <c r="Q102" i="68"/>
  <c r="K102" i="68"/>
  <c r="G102" i="68"/>
  <c r="Q101" i="68"/>
  <c r="K101" i="68"/>
  <c r="G101" i="68"/>
  <c r="Q100" i="68"/>
  <c r="K100" i="68"/>
  <c r="G100" i="68"/>
  <c r="Q99" i="68"/>
  <c r="K99" i="68"/>
  <c r="G99" i="68"/>
  <c r="Q98" i="68"/>
  <c r="K98" i="68"/>
  <c r="G98" i="68"/>
  <c r="Q97" i="68"/>
  <c r="K97" i="68"/>
  <c r="G97" i="68"/>
  <c r="Q96" i="68"/>
  <c r="K96" i="68"/>
  <c r="G96" i="68"/>
  <c r="Q95" i="68"/>
  <c r="K95" i="68"/>
  <c r="G95" i="68"/>
  <c r="Q94" i="68"/>
  <c r="K94" i="68"/>
  <c r="G94" i="68"/>
  <c r="Q93" i="68"/>
  <c r="K93" i="68"/>
  <c r="G93" i="68"/>
  <c r="Q92" i="68"/>
  <c r="K92" i="68"/>
  <c r="G92" i="68"/>
  <c r="Q91" i="68"/>
  <c r="K91" i="68"/>
  <c r="Q90" i="68"/>
  <c r="K90" i="68"/>
  <c r="G90" i="68"/>
  <c r="Q89" i="68"/>
  <c r="K89" i="68"/>
  <c r="G89" i="68"/>
  <c r="Q88" i="68"/>
  <c r="K88" i="68"/>
  <c r="G88" i="68"/>
  <c r="X74" i="68"/>
  <c r="Q87" i="68"/>
  <c r="K87" i="68"/>
  <c r="G87" i="68"/>
  <c r="X73" i="68"/>
  <c r="Q86" i="68"/>
  <c r="K86" i="68"/>
  <c r="X72" i="68"/>
  <c r="Q85" i="68"/>
  <c r="K85" i="68"/>
  <c r="X71" i="68"/>
  <c r="Q84" i="68"/>
  <c r="K84" i="68"/>
  <c r="G84" i="68"/>
  <c r="X70" i="68"/>
  <c r="Q83" i="68"/>
  <c r="K83" i="68"/>
  <c r="G83" i="68"/>
  <c r="X69" i="68"/>
  <c r="Q82" i="68"/>
  <c r="K82" i="68"/>
  <c r="G82" i="68"/>
  <c r="X68" i="68"/>
  <c r="Q81" i="68"/>
  <c r="K81" i="68"/>
  <c r="X67" i="68"/>
  <c r="Q80" i="68"/>
  <c r="K80" i="68"/>
  <c r="G80" i="68"/>
  <c r="X66" i="68"/>
  <c r="Q79" i="68"/>
  <c r="K79" i="68"/>
  <c r="G79" i="68"/>
  <c r="X65" i="68"/>
  <c r="Q78" i="68"/>
  <c r="K78" i="68"/>
  <c r="G78" i="68"/>
  <c r="X64" i="68"/>
  <c r="Q77" i="68"/>
  <c r="K77" i="68"/>
  <c r="G77" i="68"/>
  <c r="X63" i="68"/>
  <c r="Q76" i="68"/>
  <c r="K76" i="68"/>
  <c r="G76" i="68"/>
  <c r="X62" i="68"/>
  <c r="Q75" i="68"/>
  <c r="K75" i="68"/>
  <c r="G75" i="68"/>
  <c r="X61" i="68"/>
  <c r="Q74" i="68"/>
  <c r="K74" i="68"/>
  <c r="G74" i="68"/>
  <c r="X60" i="68"/>
  <c r="Q73" i="68"/>
  <c r="K73" i="68"/>
  <c r="G73" i="68"/>
  <c r="X59" i="68"/>
  <c r="Q72" i="68"/>
  <c r="K72" i="68"/>
  <c r="G72" i="68"/>
  <c r="X58" i="68"/>
  <c r="Q71" i="68"/>
  <c r="K71" i="68"/>
  <c r="G71" i="68"/>
  <c r="X57" i="68"/>
  <c r="Q70" i="68"/>
  <c r="K70" i="68"/>
  <c r="G70" i="68"/>
  <c r="X56" i="68"/>
  <c r="Q69" i="68"/>
  <c r="K69" i="68"/>
  <c r="G69" i="68"/>
  <c r="X55" i="68"/>
  <c r="Q68" i="68"/>
  <c r="K68" i="68"/>
  <c r="G68" i="68"/>
  <c r="X54" i="68"/>
  <c r="Q67" i="68"/>
  <c r="K67" i="68"/>
  <c r="G67" i="68"/>
  <c r="X53" i="68"/>
  <c r="Q66" i="68"/>
  <c r="K66" i="68"/>
  <c r="G66" i="68"/>
  <c r="X52" i="68"/>
  <c r="Q65" i="68"/>
  <c r="K65" i="68"/>
  <c r="G65" i="68"/>
  <c r="X51" i="68"/>
  <c r="Q64" i="68"/>
  <c r="K64" i="68"/>
  <c r="G64" i="68"/>
  <c r="X50" i="68"/>
  <c r="Q63" i="68"/>
  <c r="K63" i="68"/>
  <c r="G63" i="68"/>
  <c r="X49" i="68"/>
  <c r="Q62" i="68"/>
  <c r="K62" i="68"/>
  <c r="G62" i="68"/>
  <c r="X48" i="68"/>
  <c r="Q61" i="68"/>
  <c r="K61" i="68"/>
  <c r="G61" i="68"/>
  <c r="X47" i="68"/>
  <c r="Q60" i="68"/>
  <c r="K60" i="68"/>
  <c r="G60" i="68"/>
  <c r="X46" i="68"/>
  <c r="Q59" i="68"/>
  <c r="K59" i="68"/>
  <c r="G59" i="68"/>
  <c r="X45" i="68"/>
  <c r="Q58" i="68"/>
  <c r="K58" i="68"/>
  <c r="G58" i="68"/>
  <c r="X44" i="68"/>
  <c r="Q57" i="68"/>
  <c r="K57" i="68"/>
  <c r="G57" i="68"/>
  <c r="X43" i="68"/>
  <c r="Q56" i="68"/>
  <c r="K56" i="68"/>
  <c r="G56" i="68"/>
  <c r="X42" i="68"/>
  <c r="Q55" i="68"/>
  <c r="K55" i="68"/>
  <c r="G55" i="68"/>
  <c r="X41" i="68"/>
  <c r="Q54" i="68"/>
  <c r="K54" i="68"/>
  <c r="G54" i="68"/>
  <c r="X40" i="68"/>
  <c r="Q53" i="68"/>
  <c r="K53" i="68"/>
  <c r="G53" i="68"/>
  <c r="AP52" i="68"/>
  <c r="X39" i="68"/>
  <c r="Q52" i="68"/>
  <c r="K52" i="68"/>
  <c r="G52" i="68"/>
  <c r="AP51" i="68"/>
  <c r="X38" i="68"/>
  <c r="Q51" i="68"/>
  <c r="K51" i="68"/>
  <c r="G51" i="68"/>
  <c r="AP50" i="68"/>
  <c r="X37" i="68"/>
  <c r="Q50" i="68"/>
  <c r="K50" i="68"/>
  <c r="G50" i="68"/>
  <c r="AP49" i="68"/>
  <c r="X36" i="68"/>
  <c r="Q49" i="68"/>
  <c r="K49" i="68"/>
  <c r="G49" i="68"/>
  <c r="AP48" i="68"/>
  <c r="X35" i="68"/>
  <c r="Q48" i="68"/>
  <c r="K48" i="68"/>
  <c r="G48" i="68"/>
  <c r="AP47" i="68"/>
  <c r="Q47" i="68"/>
  <c r="K47" i="68"/>
  <c r="G47" i="68"/>
  <c r="AP46" i="68"/>
  <c r="Q46" i="68"/>
  <c r="K46" i="68"/>
  <c r="G46" i="68"/>
  <c r="AP45" i="68"/>
  <c r="X32" i="68"/>
  <c r="Q45" i="68"/>
  <c r="K45" i="68"/>
  <c r="G45" i="68"/>
  <c r="AP44" i="68"/>
  <c r="X31" i="68"/>
  <c r="Q44" i="68"/>
  <c r="K44" i="68"/>
  <c r="G44" i="68"/>
  <c r="AP43" i="68"/>
  <c r="Q43" i="68"/>
  <c r="K43" i="68"/>
  <c r="G43" i="68"/>
  <c r="AY42" i="68"/>
  <c r="AP42" i="68"/>
  <c r="X30" i="68"/>
  <c r="Q42" i="68"/>
  <c r="K42" i="68"/>
  <c r="G42" i="68"/>
  <c r="BH40" i="68"/>
  <c r="AY41" i="68"/>
  <c r="AP41" i="68"/>
  <c r="X29" i="68"/>
  <c r="Q41" i="68"/>
  <c r="K41" i="68"/>
  <c r="G41" i="68"/>
  <c r="BH39" i="68"/>
  <c r="AY40" i="68"/>
  <c r="AP40" i="68"/>
  <c r="Q40" i="68"/>
  <c r="K40" i="68"/>
  <c r="G40" i="68"/>
  <c r="BH38" i="68"/>
  <c r="AY39" i="68"/>
  <c r="AP39" i="68"/>
  <c r="X28" i="68"/>
  <c r="Q39" i="68"/>
  <c r="K39" i="68"/>
  <c r="G39" i="68"/>
  <c r="BH37" i="68"/>
  <c r="AY38" i="68"/>
  <c r="AP38" i="68"/>
  <c r="X27" i="68"/>
  <c r="Q38" i="68"/>
  <c r="K38" i="68"/>
  <c r="G38" i="68"/>
  <c r="BH36" i="68"/>
  <c r="AY37" i="68"/>
  <c r="AP37" i="68"/>
  <c r="Q37" i="68"/>
  <c r="K37" i="68"/>
  <c r="G37" i="68"/>
  <c r="BH35" i="68"/>
  <c r="AY36" i="68"/>
  <c r="AP36" i="68"/>
  <c r="X26" i="68"/>
  <c r="Q36" i="68"/>
  <c r="K36" i="68"/>
  <c r="G36" i="68"/>
  <c r="BH34" i="68"/>
  <c r="AY35" i="68"/>
  <c r="X25" i="68"/>
  <c r="Q35" i="68"/>
  <c r="G35" i="68"/>
  <c r="BH33" i="68"/>
  <c r="AY34" i="68"/>
  <c r="AP34" i="68"/>
  <c r="X24" i="68"/>
  <c r="Q34" i="68"/>
  <c r="K34" i="68"/>
  <c r="G34" i="68"/>
  <c r="BH32" i="68"/>
  <c r="AY33" i="68"/>
  <c r="AP33" i="68"/>
  <c r="X23" i="68"/>
  <c r="Q33" i="68"/>
  <c r="G33" i="68"/>
  <c r="BH31" i="68"/>
  <c r="AY32" i="68"/>
  <c r="AP32" i="68"/>
  <c r="Q32" i="68"/>
  <c r="K32" i="68"/>
  <c r="G32" i="68"/>
  <c r="BH30" i="68"/>
  <c r="AY31" i="68"/>
  <c r="AP31" i="68"/>
  <c r="X22" i="68"/>
  <c r="Q31" i="68"/>
  <c r="K31" i="68"/>
  <c r="G31" i="68"/>
  <c r="BQ31" i="68"/>
  <c r="BH29" i="68"/>
  <c r="AY30" i="68"/>
  <c r="AP30" i="68"/>
  <c r="Q30" i="68"/>
  <c r="K30" i="68"/>
  <c r="G30" i="68"/>
  <c r="BQ30" i="68"/>
  <c r="BH28" i="68"/>
  <c r="AY29" i="68"/>
  <c r="AP29" i="68"/>
  <c r="X21" i="68"/>
  <c r="Q29" i="68"/>
  <c r="K29" i="68"/>
  <c r="G29" i="68"/>
  <c r="BQ29" i="68"/>
  <c r="BH27" i="68"/>
  <c r="AY28" i="68"/>
  <c r="AP28" i="68"/>
  <c r="X20" i="68"/>
  <c r="Q28" i="68"/>
  <c r="K28" i="68"/>
  <c r="G28" i="68"/>
  <c r="BQ28" i="68"/>
  <c r="BH26" i="68"/>
  <c r="AY27" i="68"/>
  <c r="AP27" i="68"/>
  <c r="X19" i="68"/>
  <c r="Q27" i="68"/>
  <c r="K27" i="68"/>
  <c r="G27" i="68"/>
  <c r="BQ27" i="68"/>
  <c r="BH25" i="68"/>
  <c r="AY26" i="68"/>
  <c r="AP26" i="68"/>
  <c r="X11" i="68"/>
  <c r="Q26" i="68"/>
  <c r="K26" i="68"/>
  <c r="G26" i="68"/>
  <c r="BQ26" i="68"/>
  <c r="BH24" i="68"/>
  <c r="AY25" i="68"/>
  <c r="AP25" i="68"/>
  <c r="AG26" i="68"/>
  <c r="K25" i="68"/>
  <c r="G25" i="68"/>
  <c r="BH23" i="68"/>
  <c r="AP24" i="68"/>
  <c r="AG25" i="68"/>
  <c r="X7" i="68"/>
  <c r="Q24" i="68"/>
  <c r="K24" i="68"/>
  <c r="G24" i="68"/>
  <c r="BQ24" i="68"/>
  <c r="BH22" i="68"/>
  <c r="AY23" i="68"/>
  <c r="AG24" i="68"/>
  <c r="Q23" i="68"/>
  <c r="K23" i="68"/>
  <c r="G23" i="68"/>
  <c r="BQ23" i="68"/>
  <c r="BH21" i="68"/>
  <c r="AY22" i="68"/>
  <c r="AP22" i="68"/>
  <c r="AG23" i="68"/>
  <c r="X18" i="68"/>
  <c r="Q22" i="68"/>
  <c r="K22" i="68"/>
  <c r="G22" i="68"/>
  <c r="BQ22" i="68"/>
  <c r="BH20" i="68"/>
  <c r="AY21" i="68"/>
  <c r="AP21" i="68"/>
  <c r="AG22" i="68"/>
  <c r="X17" i="68"/>
  <c r="K21" i="68"/>
  <c r="G21" i="68"/>
  <c r="BQ21" i="68"/>
  <c r="BH19" i="68"/>
  <c r="AY20" i="68"/>
  <c r="AP20" i="68"/>
  <c r="AG21" i="68"/>
  <c r="K20" i="68"/>
  <c r="G20" i="68"/>
  <c r="BQ20" i="68"/>
  <c r="BH18" i="68"/>
  <c r="AY19" i="68"/>
  <c r="AP19" i="68"/>
  <c r="AG20" i="68"/>
  <c r="K19" i="68"/>
  <c r="G19" i="68"/>
  <c r="BQ19" i="68"/>
  <c r="BH17" i="68"/>
  <c r="AY18" i="68"/>
  <c r="AP18" i="68"/>
  <c r="Q18" i="68"/>
  <c r="K18" i="68"/>
  <c r="G18" i="68"/>
  <c r="BQ18" i="68"/>
  <c r="BH16" i="68"/>
  <c r="AY17" i="68"/>
  <c r="AP17" i="68"/>
  <c r="Q17" i="68"/>
  <c r="K17" i="68"/>
  <c r="G17" i="68"/>
  <c r="BQ17" i="68"/>
  <c r="BH15" i="68"/>
  <c r="AY16" i="68"/>
  <c r="AP16" i="68"/>
  <c r="Q16" i="68"/>
  <c r="K16" i="68"/>
  <c r="G16" i="68"/>
  <c r="BQ16" i="68"/>
  <c r="BH14" i="68"/>
  <c r="AY15" i="68"/>
  <c r="AP15" i="68"/>
  <c r="Q15" i="68"/>
  <c r="K15" i="68"/>
  <c r="G15" i="68"/>
  <c r="BQ15" i="68"/>
  <c r="BH13" i="68"/>
  <c r="AY14" i="68"/>
  <c r="AG15" i="68"/>
  <c r="Q14" i="68"/>
  <c r="K14" i="68"/>
  <c r="G14" i="68"/>
  <c r="BQ14" i="68"/>
  <c r="BH12" i="68"/>
  <c r="AY13" i="68"/>
  <c r="AP13" i="68"/>
  <c r="AG14" i="68"/>
  <c r="Q13" i="68"/>
  <c r="K13" i="68"/>
  <c r="G13" i="68"/>
  <c r="BQ13" i="68"/>
  <c r="BH11" i="68"/>
  <c r="AY12" i="68"/>
  <c r="AP12" i="68"/>
  <c r="AG12" i="68"/>
  <c r="X10" i="68"/>
  <c r="Q12" i="68"/>
  <c r="K12" i="68"/>
  <c r="G12" i="68"/>
  <c r="BQ12" i="68"/>
  <c r="BH10" i="68"/>
  <c r="AY11" i="68"/>
  <c r="AP11" i="68"/>
  <c r="AG11" i="68"/>
  <c r="Q11" i="68"/>
  <c r="K11" i="68"/>
  <c r="G11" i="68"/>
  <c r="BQ11" i="68"/>
  <c r="BH9" i="68"/>
  <c r="AY10" i="68"/>
  <c r="AP10" i="68"/>
  <c r="X9" i="68"/>
  <c r="Q10" i="68"/>
  <c r="K10" i="68"/>
  <c r="G10" i="68"/>
  <c r="BQ10" i="68"/>
  <c r="BH8" i="68"/>
  <c r="AY9" i="68"/>
  <c r="AP9" i="68"/>
  <c r="Q9" i="68"/>
  <c r="K9" i="68"/>
  <c r="G9" i="68"/>
  <c r="BQ9" i="68"/>
  <c r="BH7" i="68"/>
  <c r="AY8" i="68"/>
  <c r="AP8" i="68"/>
  <c r="X8" i="68"/>
  <c r="Q8" i="68"/>
  <c r="K8" i="68"/>
  <c r="G8" i="68"/>
  <c r="BQ7" i="68"/>
  <c r="BH6" i="68"/>
  <c r="AY7" i="68"/>
  <c r="AP7" i="68"/>
  <c r="AG7" i="68"/>
  <c r="Q7" i="68"/>
  <c r="G7" i="68"/>
  <c r="BQ6" i="68"/>
  <c r="AY6" i="68"/>
  <c r="AP6" i="68"/>
  <c r="AG6" i="68"/>
  <c r="X6" i="68"/>
  <c r="Q6" i="68"/>
  <c r="K6" i="68"/>
  <c r="G6" i="68"/>
  <c r="AP6" i="67" l="1"/>
  <c r="Q30" i="64"/>
  <c r="X11" i="67"/>
  <c r="X9" i="67"/>
  <c r="X8" i="67"/>
  <c r="G2436" i="4"/>
  <c r="X25" i="61"/>
  <c r="G1677" i="4"/>
  <c r="G2676" i="4" l="1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1189" i="2"/>
  <c r="G1188" i="2"/>
  <c r="G1187" i="2"/>
  <c r="G1186" i="2"/>
  <c r="G1185" i="2"/>
  <c r="G1184" i="2"/>
  <c r="G1183" i="2"/>
  <c r="G1182" i="2"/>
  <c r="G1181" i="2"/>
  <c r="G1180" i="2"/>
  <c r="G216" i="67"/>
  <c r="G215" i="67"/>
  <c r="G214" i="67"/>
  <c r="G213" i="67"/>
  <c r="G212" i="67"/>
  <c r="G211" i="67"/>
  <c r="G210" i="67"/>
  <c r="G209" i="67"/>
  <c r="K208" i="67"/>
  <c r="G208" i="67"/>
  <c r="K207" i="67"/>
  <c r="G207" i="67"/>
  <c r="K206" i="67"/>
  <c r="G206" i="67"/>
  <c r="K205" i="67"/>
  <c r="G205" i="67"/>
  <c r="K204" i="67"/>
  <c r="G204" i="67"/>
  <c r="K203" i="67"/>
  <c r="G203" i="67"/>
  <c r="K202" i="67"/>
  <c r="G202" i="67"/>
  <c r="K201" i="67"/>
  <c r="G201" i="67"/>
  <c r="K200" i="67"/>
  <c r="G200" i="67"/>
  <c r="K199" i="67"/>
  <c r="G199" i="67"/>
  <c r="K198" i="67"/>
  <c r="G198" i="67"/>
  <c r="K197" i="67"/>
  <c r="G197" i="67"/>
  <c r="K196" i="67"/>
  <c r="G196" i="67"/>
  <c r="K195" i="67"/>
  <c r="G195" i="67"/>
  <c r="K194" i="67"/>
  <c r="G194" i="67"/>
  <c r="K193" i="67"/>
  <c r="G193" i="67"/>
  <c r="K192" i="67"/>
  <c r="G192" i="67"/>
  <c r="K191" i="67"/>
  <c r="G191" i="67"/>
  <c r="K190" i="67"/>
  <c r="G190" i="67"/>
  <c r="K189" i="67"/>
  <c r="G189" i="67"/>
  <c r="K188" i="67"/>
  <c r="G188" i="67"/>
  <c r="K187" i="67"/>
  <c r="G187" i="67"/>
  <c r="K184" i="67"/>
  <c r="G184" i="67"/>
  <c r="K183" i="67"/>
  <c r="G183" i="67"/>
  <c r="K182" i="67"/>
  <c r="G182" i="67"/>
  <c r="K181" i="67"/>
  <c r="G181" i="67"/>
  <c r="K180" i="67"/>
  <c r="G180" i="67"/>
  <c r="K179" i="67"/>
  <c r="G179" i="67"/>
  <c r="K178" i="67"/>
  <c r="G178" i="67"/>
  <c r="K177" i="67"/>
  <c r="G177" i="67"/>
  <c r="K176" i="67"/>
  <c r="G176" i="67"/>
  <c r="K175" i="67"/>
  <c r="G175" i="67"/>
  <c r="K174" i="67"/>
  <c r="G174" i="67"/>
  <c r="K173" i="67"/>
  <c r="G173" i="67"/>
  <c r="K172" i="67"/>
  <c r="G172" i="67"/>
  <c r="K171" i="67"/>
  <c r="G171" i="67"/>
  <c r="K170" i="67"/>
  <c r="G170" i="67"/>
  <c r="K169" i="67"/>
  <c r="G169" i="67"/>
  <c r="K168" i="67"/>
  <c r="G168" i="67"/>
  <c r="K167" i="67"/>
  <c r="G167" i="67"/>
  <c r="K166" i="67"/>
  <c r="G166" i="67"/>
  <c r="K165" i="67"/>
  <c r="G165" i="67"/>
  <c r="K164" i="67"/>
  <c r="G164" i="67"/>
  <c r="K163" i="67"/>
  <c r="G163" i="67"/>
  <c r="K162" i="67"/>
  <c r="G162" i="67"/>
  <c r="K161" i="67"/>
  <c r="G161" i="67"/>
  <c r="K160" i="67"/>
  <c r="G160" i="67"/>
  <c r="K159" i="67"/>
  <c r="G159" i="67"/>
  <c r="K158" i="67"/>
  <c r="G158" i="67"/>
  <c r="K157" i="67"/>
  <c r="G157" i="67"/>
  <c r="K156" i="67"/>
  <c r="G156" i="67"/>
  <c r="K155" i="67"/>
  <c r="G155" i="67"/>
  <c r="K154" i="67"/>
  <c r="G154" i="67"/>
  <c r="K153" i="67"/>
  <c r="G153" i="67"/>
  <c r="K152" i="67"/>
  <c r="G152" i="67"/>
  <c r="K151" i="67"/>
  <c r="G151" i="67"/>
  <c r="K150" i="67"/>
  <c r="G150" i="67"/>
  <c r="K149" i="67"/>
  <c r="G149" i="67"/>
  <c r="K148" i="67"/>
  <c r="G148" i="67"/>
  <c r="K147" i="67"/>
  <c r="G147" i="67"/>
  <c r="K146" i="67"/>
  <c r="G146" i="67"/>
  <c r="K145" i="67"/>
  <c r="G145" i="67"/>
  <c r="K144" i="67"/>
  <c r="G144" i="67"/>
  <c r="K143" i="67"/>
  <c r="G143" i="67"/>
  <c r="K142" i="67"/>
  <c r="G142" i="67"/>
  <c r="K141" i="67"/>
  <c r="G141" i="67"/>
  <c r="K140" i="67"/>
  <c r="G140" i="67"/>
  <c r="K139" i="67"/>
  <c r="G139" i="67"/>
  <c r="K138" i="67"/>
  <c r="G138" i="67"/>
  <c r="K137" i="67"/>
  <c r="G137" i="67"/>
  <c r="K136" i="67"/>
  <c r="G136" i="67"/>
  <c r="K135" i="67"/>
  <c r="G135" i="67"/>
  <c r="K134" i="67"/>
  <c r="G134" i="67"/>
  <c r="K133" i="67"/>
  <c r="G133" i="67"/>
  <c r="K132" i="67"/>
  <c r="G132" i="67"/>
  <c r="K131" i="67"/>
  <c r="G131" i="67"/>
  <c r="K130" i="67"/>
  <c r="G130" i="67"/>
  <c r="K129" i="67"/>
  <c r="G129" i="67"/>
  <c r="K128" i="67"/>
  <c r="G128" i="67"/>
  <c r="K127" i="67"/>
  <c r="G127" i="67"/>
  <c r="K126" i="67"/>
  <c r="G126" i="67"/>
  <c r="K125" i="67"/>
  <c r="G125" i="67"/>
  <c r="K124" i="67"/>
  <c r="G124" i="67"/>
  <c r="K123" i="67"/>
  <c r="G123" i="67"/>
  <c r="K122" i="67"/>
  <c r="G122" i="67"/>
  <c r="K121" i="67"/>
  <c r="G121" i="67"/>
  <c r="K120" i="67"/>
  <c r="G120" i="67"/>
  <c r="K119" i="67"/>
  <c r="G119" i="67"/>
  <c r="G118" i="67"/>
  <c r="G117" i="67"/>
  <c r="Q116" i="67"/>
  <c r="K116" i="67"/>
  <c r="G116" i="67"/>
  <c r="Q115" i="67"/>
  <c r="K115" i="67"/>
  <c r="G115" i="67"/>
  <c r="Q114" i="67"/>
  <c r="K114" i="67"/>
  <c r="G114" i="67"/>
  <c r="Q113" i="67"/>
  <c r="K113" i="67"/>
  <c r="G113" i="67"/>
  <c r="Q112" i="67"/>
  <c r="K112" i="67"/>
  <c r="G112" i="67"/>
  <c r="Q111" i="67"/>
  <c r="K111" i="67"/>
  <c r="G111" i="67"/>
  <c r="Q110" i="67"/>
  <c r="K110" i="67"/>
  <c r="G110" i="67"/>
  <c r="Q109" i="67"/>
  <c r="K109" i="67"/>
  <c r="G109" i="67"/>
  <c r="Q108" i="67"/>
  <c r="K108" i="67"/>
  <c r="G108" i="67"/>
  <c r="Q107" i="67"/>
  <c r="K107" i="67"/>
  <c r="G107" i="67"/>
  <c r="Q106" i="67"/>
  <c r="K106" i="67"/>
  <c r="G106" i="67"/>
  <c r="Q105" i="67"/>
  <c r="K105" i="67"/>
  <c r="G105" i="67"/>
  <c r="Q104" i="67"/>
  <c r="K104" i="67"/>
  <c r="G104" i="67"/>
  <c r="Q103" i="67"/>
  <c r="K103" i="67"/>
  <c r="G103" i="67"/>
  <c r="Q102" i="67"/>
  <c r="K102" i="67"/>
  <c r="G102" i="67"/>
  <c r="Q101" i="67"/>
  <c r="K101" i="67"/>
  <c r="G101" i="67"/>
  <c r="Q100" i="67"/>
  <c r="K100" i="67"/>
  <c r="G100" i="67"/>
  <c r="Q99" i="67"/>
  <c r="K99" i="67"/>
  <c r="G99" i="67"/>
  <c r="Q98" i="67"/>
  <c r="K98" i="67"/>
  <c r="G98" i="67"/>
  <c r="Q97" i="67"/>
  <c r="K97" i="67"/>
  <c r="G97" i="67"/>
  <c r="Q96" i="67"/>
  <c r="K96" i="67"/>
  <c r="G96" i="67"/>
  <c r="Q95" i="67"/>
  <c r="K95" i="67"/>
  <c r="G95" i="67"/>
  <c r="Q94" i="67"/>
  <c r="K94" i="67"/>
  <c r="G94" i="67"/>
  <c r="Q93" i="67"/>
  <c r="K93" i="67"/>
  <c r="G93" i="67"/>
  <c r="Q92" i="67"/>
  <c r="K92" i="67"/>
  <c r="G92" i="67"/>
  <c r="Q91" i="67"/>
  <c r="K91" i="67"/>
  <c r="Q90" i="67"/>
  <c r="K90" i="67"/>
  <c r="G90" i="67"/>
  <c r="Q89" i="67"/>
  <c r="K89" i="67"/>
  <c r="G89" i="67"/>
  <c r="Q88" i="67"/>
  <c r="K88" i="67"/>
  <c r="G88" i="67"/>
  <c r="X80" i="67"/>
  <c r="Q87" i="67"/>
  <c r="K87" i="67"/>
  <c r="G87" i="67"/>
  <c r="X79" i="67"/>
  <c r="Q86" i="67"/>
  <c r="K86" i="67"/>
  <c r="X78" i="67"/>
  <c r="Q85" i="67"/>
  <c r="K85" i="67"/>
  <c r="X77" i="67"/>
  <c r="Q84" i="67"/>
  <c r="K84" i="67"/>
  <c r="G84" i="67"/>
  <c r="X76" i="67"/>
  <c r="Q83" i="67"/>
  <c r="K83" i="67"/>
  <c r="G83" i="67"/>
  <c r="X75" i="67"/>
  <c r="Q82" i="67"/>
  <c r="K82" i="67"/>
  <c r="G82" i="67"/>
  <c r="X74" i="67"/>
  <c r="Q81" i="67"/>
  <c r="K81" i="67"/>
  <c r="X73" i="67"/>
  <c r="Q80" i="67"/>
  <c r="K80" i="67"/>
  <c r="G80" i="67"/>
  <c r="X72" i="67"/>
  <c r="Q79" i="67"/>
  <c r="K79" i="67"/>
  <c r="G79" i="67"/>
  <c r="X71" i="67"/>
  <c r="Q78" i="67"/>
  <c r="K78" i="67"/>
  <c r="G78" i="67"/>
  <c r="X70" i="67"/>
  <c r="Q77" i="67"/>
  <c r="K77" i="67"/>
  <c r="G77" i="67"/>
  <c r="X69" i="67"/>
  <c r="Q76" i="67"/>
  <c r="K76" i="67"/>
  <c r="G76" i="67"/>
  <c r="X68" i="67"/>
  <c r="Q75" i="67"/>
  <c r="K75" i="67"/>
  <c r="G75" i="67"/>
  <c r="X67" i="67"/>
  <c r="Q74" i="67"/>
  <c r="K74" i="67"/>
  <c r="G74" i="67"/>
  <c r="X66" i="67"/>
  <c r="Q73" i="67"/>
  <c r="K73" i="67"/>
  <c r="G73" i="67"/>
  <c r="X65" i="67"/>
  <c r="Q72" i="67"/>
  <c r="K72" i="67"/>
  <c r="G72" i="67"/>
  <c r="X64" i="67"/>
  <c r="Q71" i="67"/>
  <c r="K71" i="67"/>
  <c r="G71" i="67"/>
  <c r="X63" i="67"/>
  <c r="Q70" i="67"/>
  <c r="K70" i="67"/>
  <c r="G70" i="67"/>
  <c r="X62" i="67"/>
  <c r="Q69" i="67"/>
  <c r="K69" i="67"/>
  <c r="G69" i="67"/>
  <c r="X61" i="67"/>
  <c r="Q68" i="67"/>
  <c r="K68" i="67"/>
  <c r="G68" i="67"/>
  <c r="X60" i="67"/>
  <c r="Q67" i="67"/>
  <c r="K67" i="67"/>
  <c r="G67" i="67"/>
  <c r="X59" i="67"/>
  <c r="Q66" i="67"/>
  <c r="K66" i="67"/>
  <c r="G66" i="67"/>
  <c r="X58" i="67"/>
  <c r="Q65" i="67"/>
  <c r="K65" i="67"/>
  <c r="G65" i="67"/>
  <c r="X57" i="67"/>
  <c r="Q64" i="67"/>
  <c r="K64" i="67"/>
  <c r="G64" i="67"/>
  <c r="X56" i="67"/>
  <c r="Q63" i="67"/>
  <c r="K63" i="67"/>
  <c r="G63" i="67"/>
  <c r="X55" i="67"/>
  <c r="Q62" i="67"/>
  <c r="K62" i="67"/>
  <c r="G62" i="67"/>
  <c r="X54" i="67"/>
  <c r="Q61" i="67"/>
  <c r="K61" i="67"/>
  <c r="G61" i="67"/>
  <c r="X53" i="67"/>
  <c r="Q60" i="67"/>
  <c r="K60" i="67"/>
  <c r="G60" i="67"/>
  <c r="X52" i="67"/>
  <c r="Q59" i="67"/>
  <c r="K59" i="67"/>
  <c r="G59" i="67"/>
  <c r="X51" i="67"/>
  <c r="Q58" i="67"/>
  <c r="K58" i="67"/>
  <c r="G58" i="67"/>
  <c r="X50" i="67"/>
  <c r="Q57" i="67"/>
  <c r="K57" i="67"/>
  <c r="G57" i="67"/>
  <c r="X49" i="67"/>
  <c r="Q56" i="67"/>
  <c r="K56" i="67"/>
  <c r="G56" i="67"/>
  <c r="X48" i="67"/>
  <c r="Q55" i="67"/>
  <c r="K55" i="67"/>
  <c r="G55" i="67"/>
  <c r="X47" i="67"/>
  <c r="Q54" i="67"/>
  <c r="K54" i="67"/>
  <c r="G54" i="67"/>
  <c r="X46" i="67"/>
  <c r="Q53" i="67"/>
  <c r="K53" i="67"/>
  <c r="G53" i="67"/>
  <c r="AP52" i="67"/>
  <c r="X45" i="67"/>
  <c r="Q52" i="67"/>
  <c r="K52" i="67"/>
  <c r="G52" i="67"/>
  <c r="AP51" i="67"/>
  <c r="X44" i="67"/>
  <c r="Q51" i="67"/>
  <c r="K51" i="67"/>
  <c r="G51" i="67"/>
  <c r="AP50" i="67"/>
  <c r="X43" i="67"/>
  <c r="Q50" i="67"/>
  <c r="K50" i="67"/>
  <c r="G50" i="67"/>
  <c r="AP49" i="67"/>
  <c r="X42" i="67"/>
  <c r="Q49" i="67"/>
  <c r="K49" i="67"/>
  <c r="G49" i="67"/>
  <c r="AP48" i="67"/>
  <c r="X41" i="67"/>
  <c r="Q48" i="67"/>
  <c r="K48" i="67"/>
  <c r="G48" i="67"/>
  <c r="AP47" i="67"/>
  <c r="X40" i="67"/>
  <c r="Q47" i="67"/>
  <c r="K47" i="67"/>
  <c r="G47" i="67"/>
  <c r="AP46" i="67"/>
  <c r="X39" i="67"/>
  <c r="Q46" i="67"/>
  <c r="K46" i="67"/>
  <c r="G46" i="67"/>
  <c r="AP45" i="67"/>
  <c r="X38" i="67"/>
  <c r="Q45" i="67"/>
  <c r="K45" i="67"/>
  <c r="G45" i="67"/>
  <c r="AP44" i="67"/>
  <c r="X37" i="67"/>
  <c r="Q44" i="67"/>
  <c r="K44" i="67"/>
  <c r="G44" i="67"/>
  <c r="AP43" i="67"/>
  <c r="X36" i="67"/>
  <c r="Q43" i="67"/>
  <c r="K43" i="67"/>
  <c r="G43" i="67"/>
  <c r="AY42" i="67"/>
  <c r="AP42" i="67"/>
  <c r="X35" i="67"/>
  <c r="Q42" i="67"/>
  <c r="K42" i="67"/>
  <c r="G42" i="67"/>
  <c r="BH41" i="67"/>
  <c r="AY41" i="67"/>
  <c r="AP41" i="67"/>
  <c r="X34" i="67"/>
  <c r="Q41" i="67"/>
  <c r="K41" i="67"/>
  <c r="G41" i="67"/>
  <c r="BH40" i="67"/>
  <c r="AY40" i="67"/>
  <c r="AP40" i="67"/>
  <c r="X33" i="67"/>
  <c r="Q40" i="67"/>
  <c r="K40" i="67"/>
  <c r="G40" i="67"/>
  <c r="BH39" i="67"/>
  <c r="AY39" i="67"/>
  <c r="AP39" i="67"/>
  <c r="X32" i="67"/>
  <c r="Q39" i="67"/>
  <c r="K39" i="67"/>
  <c r="G39" i="67"/>
  <c r="BH38" i="67"/>
  <c r="AY38" i="67"/>
  <c r="AP38" i="67"/>
  <c r="X31" i="67"/>
  <c r="Q38" i="67"/>
  <c r="K38" i="67"/>
  <c r="G38" i="67"/>
  <c r="BH37" i="67"/>
  <c r="AY37" i="67"/>
  <c r="AP37" i="67"/>
  <c r="X30" i="67"/>
  <c r="Q37" i="67"/>
  <c r="K37" i="67"/>
  <c r="G37" i="67"/>
  <c r="BH36" i="67"/>
  <c r="AY36" i="67"/>
  <c r="AP36" i="67"/>
  <c r="X29" i="67"/>
  <c r="Q36" i="67"/>
  <c r="K36" i="67"/>
  <c r="G36" i="67"/>
  <c r="BH35" i="67"/>
  <c r="AY35" i="67"/>
  <c r="X28" i="67"/>
  <c r="Q35" i="67"/>
  <c r="G35" i="67"/>
  <c r="BH34" i="67"/>
  <c r="AY34" i="67"/>
  <c r="AP34" i="67"/>
  <c r="X27" i="67"/>
  <c r="Q34" i="67"/>
  <c r="K34" i="67"/>
  <c r="G34" i="67"/>
  <c r="BH33" i="67"/>
  <c r="AY33" i="67"/>
  <c r="AP33" i="67"/>
  <c r="X26" i="67"/>
  <c r="Q33" i="67"/>
  <c r="G33" i="67"/>
  <c r="BH32" i="67"/>
  <c r="AY32" i="67"/>
  <c r="AP32" i="67"/>
  <c r="X25" i="67"/>
  <c r="Q32" i="67"/>
  <c r="K32" i="67"/>
  <c r="G32" i="67"/>
  <c r="BH31" i="67"/>
  <c r="AY31" i="67"/>
  <c r="AP31" i="67"/>
  <c r="X24" i="67"/>
  <c r="Q31" i="67"/>
  <c r="K31" i="67"/>
  <c r="G31" i="67"/>
  <c r="BQ30" i="67"/>
  <c r="BH30" i="67"/>
  <c r="AY30" i="67"/>
  <c r="AP30" i="67"/>
  <c r="X23" i="67"/>
  <c r="Q30" i="67"/>
  <c r="K30" i="67"/>
  <c r="G30" i="67"/>
  <c r="BQ29" i="67"/>
  <c r="BH29" i="67"/>
  <c r="AY29" i="67"/>
  <c r="AP29" i="67"/>
  <c r="X22" i="67"/>
  <c r="Q29" i="67"/>
  <c r="K29" i="67"/>
  <c r="G29" i="67"/>
  <c r="BQ28" i="67"/>
  <c r="BH28" i="67"/>
  <c r="AY28" i="67"/>
  <c r="AP28" i="67"/>
  <c r="X21" i="67"/>
  <c r="Q28" i="67"/>
  <c r="K28" i="67"/>
  <c r="G28" i="67"/>
  <c r="BQ27" i="67"/>
  <c r="BH27" i="67"/>
  <c r="AY27" i="67"/>
  <c r="AP27" i="67"/>
  <c r="X20" i="67"/>
  <c r="Q27" i="67"/>
  <c r="K27" i="67"/>
  <c r="G27" i="67"/>
  <c r="BQ26" i="67"/>
  <c r="BH26" i="67"/>
  <c r="AY26" i="67"/>
  <c r="AP26" i="67"/>
  <c r="X19" i="67"/>
  <c r="Q26" i="67"/>
  <c r="K26" i="67"/>
  <c r="G26" i="67"/>
  <c r="BQ25" i="67"/>
  <c r="BH25" i="67"/>
  <c r="AY25" i="67"/>
  <c r="AP25" i="67"/>
  <c r="AG25" i="67"/>
  <c r="X18" i="67"/>
  <c r="Q25" i="67"/>
  <c r="K25" i="67"/>
  <c r="G25" i="67"/>
  <c r="BH24" i="67"/>
  <c r="AP24" i="67"/>
  <c r="AG24" i="67"/>
  <c r="X17" i="67"/>
  <c r="Q24" i="67"/>
  <c r="K24" i="67"/>
  <c r="G24" i="67"/>
  <c r="BQ23" i="67"/>
  <c r="BH23" i="67"/>
  <c r="AY23" i="67"/>
  <c r="AG23" i="67"/>
  <c r="X16" i="67"/>
  <c r="Q23" i="67"/>
  <c r="K23" i="67"/>
  <c r="G23" i="67"/>
  <c r="BQ22" i="67"/>
  <c r="BH22" i="67"/>
  <c r="AY22" i="67"/>
  <c r="AP22" i="67"/>
  <c r="AG22" i="67"/>
  <c r="Q22" i="67"/>
  <c r="K22" i="67"/>
  <c r="G22" i="67"/>
  <c r="BQ21" i="67"/>
  <c r="BH21" i="67"/>
  <c r="AY21" i="67"/>
  <c r="AP21" i="67"/>
  <c r="AG21" i="67"/>
  <c r="X15" i="67"/>
  <c r="Q21" i="67"/>
  <c r="K21" i="67"/>
  <c r="G21" i="67"/>
  <c r="BQ20" i="67"/>
  <c r="BH20" i="67"/>
  <c r="AY20" i="67"/>
  <c r="AP20" i="67"/>
  <c r="AG20" i="67"/>
  <c r="X14" i="67"/>
  <c r="Q20" i="67"/>
  <c r="K20" i="67"/>
  <c r="G20" i="67"/>
  <c r="BQ19" i="67"/>
  <c r="BH19" i="67"/>
  <c r="AY19" i="67"/>
  <c r="AP19" i="67"/>
  <c r="AG19" i="67"/>
  <c r="Q19" i="67"/>
  <c r="K19" i="67"/>
  <c r="G19" i="67"/>
  <c r="BQ18" i="67"/>
  <c r="BH18" i="67"/>
  <c r="AY18" i="67"/>
  <c r="AP18" i="67"/>
  <c r="AG18" i="67"/>
  <c r="X13" i="67"/>
  <c r="Q18" i="67"/>
  <c r="K18" i="67"/>
  <c r="G18" i="67"/>
  <c r="BQ17" i="67"/>
  <c r="BH17" i="67"/>
  <c r="AY17" i="67"/>
  <c r="AP17" i="67"/>
  <c r="AG17" i="67"/>
  <c r="Q17" i="67"/>
  <c r="K17" i="67"/>
  <c r="G17" i="67"/>
  <c r="BQ16" i="67"/>
  <c r="BH16" i="67"/>
  <c r="AY16" i="67"/>
  <c r="AP16" i="67"/>
  <c r="AG16" i="67"/>
  <c r="X12" i="67"/>
  <c r="Q16" i="67"/>
  <c r="K16" i="67"/>
  <c r="G16" i="67"/>
  <c r="BQ15" i="67"/>
  <c r="BH15" i="67"/>
  <c r="AY15" i="67"/>
  <c r="AP15" i="67"/>
  <c r="AG15" i="67"/>
  <c r="Q15" i="67"/>
  <c r="K15" i="67"/>
  <c r="G15" i="67"/>
  <c r="BQ14" i="67"/>
  <c r="BH14" i="67"/>
  <c r="AY14" i="67"/>
  <c r="AP14" i="67"/>
  <c r="AG14" i="67"/>
  <c r="X10" i="67"/>
  <c r="Q14" i="67"/>
  <c r="K14" i="67"/>
  <c r="G14" i="67"/>
  <c r="BQ13" i="67"/>
  <c r="BH13" i="67"/>
  <c r="AY13" i="67"/>
  <c r="AP13" i="67"/>
  <c r="AG13" i="67"/>
  <c r="Q13" i="67"/>
  <c r="K13" i="67"/>
  <c r="G13" i="67"/>
  <c r="BQ12" i="67"/>
  <c r="BH12" i="67"/>
  <c r="AY12" i="67"/>
  <c r="AP12" i="67"/>
  <c r="AG12" i="67"/>
  <c r="Q12" i="67"/>
  <c r="K12" i="67"/>
  <c r="G12" i="67"/>
  <c r="BQ11" i="67"/>
  <c r="BH11" i="67"/>
  <c r="AY11" i="67"/>
  <c r="AP11" i="67"/>
  <c r="AG11" i="67"/>
  <c r="Q11" i="67"/>
  <c r="K11" i="67"/>
  <c r="G11" i="67"/>
  <c r="BQ10" i="67"/>
  <c r="BH10" i="67"/>
  <c r="AY10" i="67"/>
  <c r="AP10" i="67"/>
  <c r="AG10" i="67"/>
  <c r="Q10" i="67"/>
  <c r="K10" i="67"/>
  <c r="G10" i="67"/>
  <c r="BQ9" i="67"/>
  <c r="BH9" i="67"/>
  <c r="AY9" i="67"/>
  <c r="AP9" i="67"/>
  <c r="AG9" i="67"/>
  <c r="Q9" i="67"/>
  <c r="K9" i="67"/>
  <c r="G9" i="67"/>
  <c r="BQ8" i="67"/>
  <c r="BH8" i="67"/>
  <c r="AY8" i="67"/>
  <c r="AP8" i="67"/>
  <c r="AG8" i="67"/>
  <c r="X7" i="67"/>
  <c r="Q8" i="67"/>
  <c r="K8" i="67"/>
  <c r="G8" i="67"/>
  <c r="BQ7" i="67"/>
  <c r="BH7" i="67"/>
  <c r="AY7" i="67"/>
  <c r="AP7" i="67"/>
  <c r="AG7" i="67"/>
  <c r="Q7" i="67"/>
  <c r="K7" i="67"/>
  <c r="G7" i="67"/>
  <c r="BQ6" i="67"/>
  <c r="BH6" i="67"/>
  <c r="AY6" i="67"/>
  <c r="AG6" i="67"/>
  <c r="X6" i="67"/>
  <c r="Q6" i="67"/>
  <c r="K6" i="67"/>
  <c r="G6" i="67"/>
  <c r="X33" i="66" l="1"/>
  <c r="X32" i="66"/>
  <c r="X31" i="66"/>
  <c r="X30" i="66"/>
  <c r="X29" i="66"/>
  <c r="X13" i="66"/>
  <c r="X28" i="66"/>
  <c r="X27" i="66"/>
  <c r="X26" i="66"/>
  <c r="X25" i="66"/>
  <c r="X24" i="66"/>
  <c r="X23" i="66"/>
  <c r="X22" i="66"/>
  <c r="X21" i="66"/>
  <c r="X20" i="66"/>
  <c r="X19" i="66"/>
  <c r="X18" i="66"/>
  <c r="X17" i="66"/>
  <c r="X9" i="66"/>
  <c r="AP10" i="66"/>
  <c r="AP6" i="66"/>
  <c r="AA101" i="3"/>
  <c r="Z101" i="3"/>
  <c r="X8" i="66"/>
  <c r="X7" i="66"/>
  <c r="X8" i="65"/>
  <c r="X9" i="65"/>
  <c r="Q6" i="66"/>
  <c r="Q7" i="66"/>
  <c r="Q8" i="66"/>
  <c r="Q9" i="66"/>
  <c r="Q10" i="66"/>
  <c r="Q11" i="66"/>
  <c r="Q12" i="66"/>
  <c r="Q13" i="66"/>
  <c r="Q14" i="66"/>
  <c r="Q15" i="66"/>
  <c r="Q16" i="66"/>
  <c r="Q17" i="66"/>
  <c r="Q18" i="66"/>
  <c r="Q19" i="66"/>
  <c r="Q20" i="66"/>
  <c r="Q21" i="66"/>
  <c r="Q22" i="66"/>
  <c r="Q23" i="66"/>
  <c r="G2636" i="4"/>
  <c r="G2635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F2610" i="4"/>
  <c r="G2610" i="4" s="1"/>
  <c r="G2607" i="4"/>
  <c r="G2606" i="4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216" i="66"/>
  <c r="G215" i="66"/>
  <c r="G214" i="66"/>
  <c r="G213" i="66"/>
  <c r="G212" i="66"/>
  <c r="G211" i="66"/>
  <c r="G210" i="66"/>
  <c r="G209" i="66"/>
  <c r="K208" i="66"/>
  <c r="G208" i="66"/>
  <c r="K207" i="66"/>
  <c r="G207" i="66"/>
  <c r="K206" i="66"/>
  <c r="G206" i="66"/>
  <c r="K205" i="66"/>
  <c r="G205" i="66"/>
  <c r="K204" i="66"/>
  <c r="G204" i="66"/>
  <c r="K203" i="66"/>
  <c r="G203" i="66"/>
  <c r="K202" i="66"/>
  <c r="G202" i="66"/>
  <c r="K201" i="66"/>
  <c r="G201" i="66"/>
  <c r="K200" i="66"/>
  <c r="G200" i="66"/>
  <c r="K199" i="66"/>
  <c r="G199" i="66"/>
  <c r="K198" i="66"/>
  <c r="G198" i="66"/>
  <c r="K197" i="66"/>
  <c r="G197" i="66"/>
  <c r="K196" i="66"/>
  <c r="G196" i="66"/>
  <c r="K195" i="66"/>
  <c r="G195" i="66"/>
  <c r="K194" i="66"/>
  <c r="G194" i="66"/>
  <c r="K193" i="66"/>
  <c r="G193" i="66"/>
  <c r="K192" i="66"/>
  <c r="G192" i="66"/>
  <c r="K191" i="66"/>
  <c r="G191" i="66"/>
  <c r="K190" i="66"/>
  <c r="G190" i="66"/>
  <c r="K189" i="66"/>
  <c r="G189" i="66"/>
  <c r="K188" i="66"/>
  <c r="G188" i="66"/>
  <c r="K187" i="66"/>
  <c r="G187" i="66"/>
  <c r="K184" i="66"/>
  <c r="G184" i="66"/>
  <c r="K183" i="66"/>
  <c r="G183" i="66"/>
  <c r="K182" i="66"/>
  <c r="G182" i="66"/>
  <c r="K181" i="66"/>
  <c r="G181" i="66"/>
  <c r="K180" i="66"/>
  <c r="G180" i="66"/>
  <c r="K179" i="66"/>
  <c r="G179" i="66"/>
  <c r="K178" i="66"/>
  <c r="G178" i="66"/>
  <c r="K177" i="66"/>
  <c r="G177" i="66"/>
  <c r="K176" i="66"/>
  <c r="G176" i="66"/>
  <c r="K175" i="66"/>
  <c r="G175" i="66"/>
  <c r="K174" i="66"/>
  <c r="G174" i="66"/>
  <c r="K173" i="66"/>
  <c r="G173" i="66"/>
  <c r="K172" i="66"/>
  <c r="G172" i="66"/>
  <c r="K171" i="66"/>
  <c r="G171" i="66"/>
  <c r="K170" i="66"/>
  <c r="G170" i="66"/>
  <c r="K169" i="66"/>
  <c r="G169" i="66"/>
  <c r="K168" i="66"/>
  <c r="G168" i="66"/>
  <c r="K167" i="66"/>
  <c r="G167" i="66"/>
  <c r="K166" i="66"/>
  <c r="G166" i="66"/>
  <c r="K165" i="66"/>
  <c r="G165" i="66"/>
  <c r="K164" i="66"/>
  <c r="G164" i="66"/>
  <c r="K163" i="66"/>
  <c r="G163" i="66"/>
  <c r="K162" i="66"/>
  <c r="G162" i="66"/>
  <c r="K161" i="66"/>
  <c r="G161" i="66"/>
  <c r="K160" i="66"/>
  <c r="G160" i="66"/>
  <c r="K159" i="66"/>
  <c r="G159" i="66"/>
  <c r="K158" i="66"/>
  <c r="G158" i="66"/>
  <c r="K157" i="66"/>
  <c r="G157" i="66"/>
  <c r="K156" i="66"/>
  <c r="G156" i="66"/>
  <c r="K155" i="66"/>
  <c r="G155" i="66"/>
  <c r="K154" i="66"/>
  <c r="G154" i="66"/>
  <c r="K153" i="66"/>
  <c r="G153" i="66"/>
  <c r="K152" i="66"/>
  <c r="G152" i="66"/>
  <c r="K151" i="66"/>
  <c r="G151" i="66"/>
  <c r="K150" i="66"/>
  <c r="G150" i="66"/>
  <c r="K149" i="66"/>
  <c r="G149" i="66"/>
  <c r="K148" i="66"/>
  <c r="G148" i="66"/>
  <c r="K147" i="66"/>
  <c r="G147" i="66"/>
  <c r="K146" i="66"/>
  <c r="G146" i="66"/>
  <c r="K145" i="66"/>
  <c r="G145" i="66"/>
  <c r="K144" i="66"/>
  <c r="G144" i="66"/>
  <c r="K143" i="66"/>
  <c r="G143" i="66"/>
  <c r="K142" i="66"/>
  <c r="G142" i="66"/>
  <c r="K141" i="66"/>
  <c r="G141" i="66"/>
  <c r="K140" i="66"/>
  <c r="G140" i="66"/>
  <c r="K139" i="66"/>
  <c r="G139" i="66"/>
  <c r="K138" i="66"/>
  <c r="G138" i="66"/>
  <c r="K137" i="66"/>
  <c r="G137" i="66"/>
  <c r="K136" i="66"/>
  <c r="G136" i="66"/>
  <c r="K135" i="66"/>
  <c r="G135" i="66"/>
  <c r="K134" i="66"/>
  <c r="G134" i="66"/>
  <c r="K133" i="66"/>
  <c r="G133" i="66"/>
  <c r="K132" i="66"/>
  <c r="G132" i="66"/>
  <c r="K131" i="66"/>
  <c r="G131" i="66"/>
  <c r="K130" i="66"/>
  <c r="G130" i="66"/>
  <c r="K129" i="66"/>
  <c r="G129" i="66"/>
  <c r="K128" i="66"/>
  <c r="G128" i="66"/>
  <c r="K127" i="66"/>
  <c r="G127" i="66"/>
  <c r="K126" i="66"/>
  <c r="G126" i="66"/>
  <c r="K125" i="66"/>
  <c r="G125" i="66"/>
  <c r="K124" i="66"/>
  <c r="G124" i="66"/>
  <c r="K123" i="66"/>
  <c r="G123" i="66"/>
  <c r="K122" i="66"/>
  <c r="G122" i="66"/>
  <c r="K121" i="66"/>
  <c r="G121" i="66"/>
  <c r="K120" i="66"/>
  <c r="G120" i="66"/>
  <c r="K119" i="66"/>
  <c r="G119" i="66"/>
  <c r="G118" i="66"/>
  <c r="G117" i="66"/>
  <c r="Q116" i="66"/>
  <c r="K116" i="66"/>
  <c r="G116" i="66"/>
  <c r="Q115" i="66"/>
  <c r="K115" i="66"/>
  <c r="G115" i="66"/>
  <c r="Q114" i="66"/>
  <c r="K114" i="66"/>
  <c r="G114" i="66"/>
  <c r="Q113" i="66"/>
  <c r="K113" i="66"/>
  <c r="G113" i="66"/>
  <c r="Q112" i="66"/>
  <c r="K112" i="66"/>
  <c r="G112" i="66"/>
  <c r="Q111" i="66"/>
  <c r="K111" i="66"/>
  <c r="G111" i="66"/>
  <c r="Q110" i="66"/>
  <c r="K110" i="66"/>
  <c r="G110" i="66"/>
  <c r="Q109" i="66"/>
  <c r="K109" i="66"/>
  <c r="G109" i="66"/>
  <c r="Q108" i="66"/>
  <c r="K108" i="66"/>
  <c r="G108" i="66"/>
  <c r="Q107" i="66"/>
  <c r="K107" i="66"/>
  <c r="G107" i="66"/>
  <c r="Q106" i="66"/>
  <c r="K106" i="66"/>
  <c r="G106" i="66"/>
  <c r="Q105" i="66"/>
  <c r="K105" i="66"/>
  <c r="G105" i="66"/>
  <c r="Q104" i="66"/>
  <c r="K104" i="66"/>
  <c r="G104" i="66"/>
  <c r="Q103" i="66"/>
  <c r="K103" i="66"/>
  <c r="G103" i="66"/>
  <c r="Q102" i="66"/>
  <c r="K102" i="66"/>
  <c r="G102" i="66"/>
  <c r="Q101" i="66"/>
  <c r="K101" i="66"/>
  <c r="G101" i="66"/>
  <c r="Q100" i="66"/>
  <c r="K100" i="66"/>
  <c r="G100" i="66"/>
  <c r="Q99" i="66"/>
  <c r="K99" i="66"/>
  <c r="G99" i="66"/>
  <c r="Q98" i="66"/>
  <c r="K98" i="66"/>
  <c r="G98" i="66"/>
  <c r="Q97" i="66"/>
  <c r="K97" i="66"/>
  <c r="G97" i="66"/>
  <c r="Q96" i="66"/>
  <c r="K96" i="66"/>
  <c r="G96" i="66"/>
  <c r="Q95" i="66"/>
  <c r="K95" i="66"/>
  <c r="G95" i="66"/>
  <c r="Q94" i="66"/>
  <c r="K94" i="66"/>
  <c r="G94" i="66"/>
  <c r="Q93" i="66"/>
  <c r="K93" i="66"/>
  <c r="G93" i="66"/>
  <c r="X87" i="66"/>
  <c r="Q92" i="66"/>
  <c r="K92" i="66"/>
  <c r="G92" i="66"/>
  <c r="X86" i="66"/>
  <c r="Q91" i="66"/>
  <c r="K91" i="66"/>
  <c r="X85" i="66"/>
  <c r="Q90" i="66"/>
  <c r="K90" i="66"/>
  <c r="G90" i="66"/>
  <c r="X84" i="66"/>
  <c r="Q89" i="66"/>
  <c r="K89" i="66"/>
  <c r="G89" i="66"/>
  <c r="X83" i="66"/>
  <c r="Q88" i="66"/>
  <c r="K88" i="66"/>
  <c r="G88" i="66"/>
  <c r="X82" i="66"/>
  <c r="Q87" i="66"/>
  <c r="K87" i="66"/>
  <c r="G87" i="66"/>
  <c r="X81" i="66"/>
  <c r="Q86" i="66"/>
  <c r="K86" i="66"/>
  <c r="X80" i="66"/>
  <c r="Q85" i="66"/>
  <c r="K85" i="66"/>
  <c r="X79" i="66"/>
  <c r="Q84" i="66"/>
  <c r="K84" i="66"/>
  <c r="G84" i="66"/>
  <c r="X78" i="66"/>
  <c r="Q83" i="66"/>
  <c r="K83" i="66"/>
  <c r="G83" i="66"/>
  <c r="X77" i="66"/>
  <c r="Q82" i="66"/>
  <c r="K82" i="66"/>
  <c r="G82" i="66"/>
  <c r="X76" i="66"/>
  <c r="Q81" i="66"/>
  <c r="K81" i="66"/>
  <c r="X75" i="66"/>
  <c r="Q80" i="66"/>
  <c r="K80" i="66"/>
  <c r="G80" i="66"/>
  <c r="X74" i="66"/>
  <c r="Q79" i="66"/>
  <c r="K79" i="66"/>
  <c r="G79" i="66"/>
  <c r="X73" i="66"/>
  <c r="Q78" i="66"/>
  <c r="K78" i="66"/>
  <c r="G78" i="66"/>
  <c r="X72" i="66"/>
  <c r="Q77" i="66"/>
  <c r="K77" i="66"/>
  <c r="G77" i="66"/>
  <c r="X71" i="66"/>
  <c r="Q76" i="66"/>
  <c r="K76" i="66"/>
  <c r="G76" i="66"/>
  <c r="X70" i="66"/>
  <c r="Q75" i="66"/>
  <c r="K75" i="66"/>
  <c r="G75" i="66"/>
  <c r="X69" i="66"/>
  <c r="Q74" i="66"/>
  <c r="K74" i="66"/>
  <c r="G74" i="66"/>
  <c r="X68" i="66"/>
  <c r="Q73" i="66"/>
  <c r="K73" i="66"/>
  <c r="G73" i="66"/>
  <c r="X67" i="66"/>
  <c r="Q72" i="66"/>
  <c r="K72" i="66"/>
  <c r="G72" i="66"/>
  <c r="X66" i="66"/>
  <c r="Q71" i="66"/>
  <c r="K71" i="66"/>
  <c r="G71" i="66"/>
  <c r="X65" i="66"/>
  <c r="Q70" i="66"/>
  <c r="K70" i="66"/>
  <c r="G70" i="66"/>
  <c r="X64" i="66"/>
  <c r="Q69" i="66"/>
  <c r="K69" i="66"/>
  <c r="G69" i="66"/>
  <c r="X63" i="66"/>
  <c r="Q68" i="66"/>
  <c r="K68" i="66"/>
  <c r="G68" i="66"/>
  <c r="X62" i="66"/>
  <c r="Q67" i="66"/>
  <c r="K67" i="66"/>
  <c r="G67" i="66"/>
  <c r="X61" i="66"/>
  <c r="Q66" i="66"/>
  <c r="K66" i="66"/>
  <c r="G66" i="66"/>
  <c r="X60" i="66"/>
  <c r="Q65" i="66"/>
  <c r="K65" i="66"/>
  <c r="G65" i="66"/>
  <c r="X59" i="66"/>
  <c r="Q64" i="66"/>
  <c r="K64" i="66"/>
  <c r="G64" i="66"/>
  <c r="X58" i="66"/>
  <c r="Q63" i="66"/>
  <c r="K63" i="66"/>
  <c r="G63" i="66"/>
  <c r="X57" i="66"/>
  <c r="Q62" i="66"/>
  <c r="K62" i="66"/>
  <c r="G62" i="66"/>
  <c r="X56" i="66"/>
  <c r="Q61" i="66"/>
  <c r="K61" i="66"/>
  <c r="G61" i="66"/>
  <c r="X55" i="66"/>
  <c r="Q60" i="66"/>
  <c r="K60" i="66"/>
  <c r="G60" i="66"/>
  <c r="X54" i="66"/>
  <c r="Q59" i="66"/>
  <c r="K59" i="66"/>
  <c r="G59" i="66"/>
  <c r="X53" i="66"/>
  <c r="Q58" i="66"/>
  <c r="K58" i="66"/>
  <c r="G58" i="66"/>
  <c r="X52" i="66"/>
  <c r="Q57" i="66"/>
  <c r="K57" i="66"/>
  <c r="G57" i="66"/>
  <c r="X51" i="66"/>
  <c r="Q56" i="66"/>
  <c r="K56" i="66"/>
  <c r="G56" i="66"/>
  <c r="X50" i="66"/>
  <c r="Q55" i="66"/>
  <c r="K55" i="66"/>
  <c r="G55" i="66"/>
  <c r="X49" i="66"/>
  <c r="Q54" i="66"/>
  <c r="K54" i="66"/>
  <c r="G54" i="66"/>
  <c r="X48" i="66"/>
  <c r="Q53" i="66"/>
  <c r="K53" i="66"/>
  <c r="G53" i="66"/>
  <c r="AP52" i="66"/>
  <c r="X47" i="66"/>
  <c r="Q52" i="66"/>
  <c r="K52" i="66"/>
  <c r="G52" i="66"/>
  <c r="AP51" i="66"/>
  <c r="X46" i="66"/>
  <c r="Q51" i="66"/>
  <c r="K51" i="66"/>
  <c r="G51" i="66"/>
  <c r="AP50" i="66"/>
  <c r="X45" i="66"/>
  <c r="Q50" i="66"/>
  <c r="K50" i="66"/>
  <c r="G50" i="66"/>
  <c r="AP49" i="66"/>
  <c r="X44" i="66"/>
  <c r="Q49" i="66"/>
  <c r="K49" i="66"/>
  <c r="G49" i="66"/>
  <c r="AP48" i="66"/>
  <c r="X43" i="66"/>
  <c r="Q48" i="66"/>
  <c r="K48" i="66"/>
  <c r="G48" i="66"/>
  <c r="AP47" i="66"/>
  <c r="X42" i="66"/>
  <c r="Q47" i="66"/>
  <c r="K47" i="66"/>
  <c r="G47" i="66"/>
  <c r="AP46" i="66"/>
  <c r="X41" i="66"/>
  <c r="Q46" i="66"/>
  <c r="K46" i="66"/>
  <c r="G46" i="66"/>
  <c r="AP45" i="66"/>
  <c r="X40" i="66"/>
  <c r="Q45" i="66"/>
  <c r="K45" i="66"/>
  <c r="G45" i="66"/>
  <c r="AP44" i="66"/>
  <c r="X39" i="66"/>
  <c r="Q44" i="66"/>
  <c r="K44" i="66"/>
  <c r="G44" i="66"/>
  <c r="AP43" i="66"/>
  <c r="X38" i="66"/>
  <c r="Q43" i="66"/>
  <c r="K43" i="66"/>
  <c r="G43" i="66"/>
  <c r="AY42" i="66"/>
  <c r="AP42" i="66"/>
  <c r="X37" i="66"/>
  <c r="Q42" i="66"/>
  <c r="K42" i="66"/>
  <c r="G42" i="66"/>
  <c r="BH41" i="66"/>
  <c r="AY41" i="66"/>
  <c r="AP41" i="66"/>
  <c r="X36" i="66"/>
  <c r="Q41" i="66"/>
  <c r="K41" i="66"/>
  <c r="G41" i="66"/>
  <c r="BH40" i="66"/>
  <c r="AY40" i="66"/>
  <c r="AP40" i="66"/>
  <c r="X35" i="66"/>
  <c r="Q40" i="66"/>
  <c r="K40" i="66"/>
  <c r="G40" i="66"/>
  <c r="BH39" i="66"/>
  <c r="AY39" i="66"/>
  <c r="AP39" i="66"/>
  <c r="X34" i="66"/>
  <c r="Q39" i="66"/>
  <c r="K39" i="66"/>
  <c r="G39" i="66"/>
  <c r="BH38" i="66"/>
  <c r="AY38" i="66"/>
  <c r="AP38" i="66"/>
  <c r="Q38" i="66"/>
  <c r="K38" i="66"/>
  <c r="G38" i="66"/>
  <c r="BH37" i="66"/>
  <c r="AY37" i="66"/>
  <c r="AP37" i="66"/>
  <c r="Q37" i="66"/>
  <c r="K37" i="66"/>
  <c r="G37" i="66"/>
  <c r="BH36" i="66"/>
  <c r="AY36" i="66"/>
  <c r="AP36" i="66"/>
  <c r="Q36" i="66"/>
  <c r="K36" i="66"/>
  <c r="G36" i="66"/>
  <c r="BH35" i="66"/>
  <c r="AY35" i="66"/>
  <c r="Q35" i="66"/>
  <c r="G35" i="66"/>
  <c r="BH34" i="66"/>
  <c r="AY34" i="66"/>
  <c r="AP34" i="66"/>
  <c r="Q34" i="66"/>
  <c r="K34" i="66"/>
  <c r="G34" i="66"/>
  <c r="BH33" i="66"/>
  <c r="AY33" i="66"/>
  <c r="AP33" i="66"/>
  <c r="Q33" i="66"/>
  <c r="G33" i="66"/>
  <c r="BH32" i="66"/>
  <c r="AY32" i="66"/>
  <c r="AP32" i="66"/>
  <c r="Q32" i="66"/>
  <c r="K32" i="66"/>
  <c r="G32" i="66"/>
  <c r="BH31" i="66"/>
  <c r="AY31" i="66"/>
  <c r="AP31" i="66"/>
  <c r="Q31" i="66"/>
  <c r="K31" i="66"/>
  <c r="G31" i="66"/>
  <c r="BQ30" i="66"/>
  <c r="BH30" i="66"/>
  <c r="AY30" i="66"/>
  <c r="AP30" i="66"/>
  <c r="Q30" i="66"/>
  <c r="K30" i="66"/>
  <c r="G30" i="66"/>
  <c r="BQ29" i="66"/>
  <c r="BH29" i="66"/>
  <c r="AY29" i="66"/>
  <c r="AP29" i="66"/>
  <c r="Q29" i="66"/>
  <c r="K29" i="66"/>
  <c r="G29" i="66"/>
  <c r="BQ28" i="66"/>
  <c r="BH28" i="66"/>
  <c r="AY28" i="66"/>
  <c r="AP28" i="66"/>
  <c r="Q28" i="66"/>
  <c r="K28" i="66"/>
  <c r="G28" i="66"/>
  <c r="BQ27" i="66"/>
  <c r="BH27" i="66"/>
  <c r="AY27" i="66"/>
  <c r="AP27" i="66"/>
  <c r="Q27" i="66"/>
  <c r="K27" i="66"/>
  <c r="G27" i="66"/>
  <c r="BQ26" i="66"/>
  <c r="BH26" i="66"/>
  <c r="AY26" i="66"/>
  <c r="AP26" i="66"/>
  <c r="Q26" i="66"/>
  <c r="K26" i="66"/>
  <c r="G26" i="66"/>
  <c r="BQ25" i="66"/>
  <c r="BH25" i="66"/>
  <c r="AY25" i="66"/>
  <c r="AP25" i="66"/>
  <c r="AG25" i="66"/>
  <c r="Q25" i="66"/>
  <c r="K25" i="66"/>
  <c r="G25" i="66"/>
  <c r="BH24" i="66"/>
  <c r="AP24" i="66"/>
  <c r="AG24" i="66"/>
  <c r="Q24" i="66"/>
  <c r="K24" i="66"/>
  <c r="G24" i="66"/>
  <c r="BQ23" i="66"/>
  <c r="BH23" i="66"/>
  <c r="AY23" i="66"/>
  <c r="AG23" i="66"/>
  <c r="K23" i="66"/>
  <c r="G23" i="66"/>
  <c r="BQ22" i="66"/>
  <c r="BH22" i="66"/>
  <c r="AY22" i="66"/>
  <c r="AP22" i="66"/>
  <c r="AG22" i="66"/>
  <c r="K22" i="66"/>
  <c r="G22" i="66"/>
  <c r="BQ21" i="66"/>
  <c r="BH21" i="66"/>
  <c r="AY21" i="66"/>
  <c r="AP21" i="66"/>
  <c r="AG21" i="66"/>
  <c r="K21" i="66"/>
  <c r="G21" i="66"/>
  <c r="BQ20" i="66"/>
  <c r="BH20" i="66"/>
  <c r="AY20" i="66"/>
  <c r="AP20" i="66"/>
  <c r="AG20" i="66"/>
  <c r="K20" i="66"/>
  <c r="G20" i="66"/>
  <c r="BQ19" i="66"/>
  <c r="BH19" i="66"/>
  <c r="AY19" i="66"/>
  <c r="AP19" i="66"/>
  <c r="AG19" i="66"/>
  <c r="K19" i="66"/>
  <c r="G19" i="66"/>
  <c r="BQ18" i="66"/>
  <c r="BH18" i="66"/>
  <c r="AY18" i="66"/>
  <c r="AP18" i="66"/>
  <c r="AG18" i="66"/>
  <c r="X16" i="66"/>
  <c r="K18" i="66"/>
  <c r="G18" i="66"/>
  <c r="BQ17" i="66"/>
  <c r="BH17" i="66"/>
  <c r="AY17" i="66"/>
  <c r="AP17" i="66"/>
  <c r="AG17" i="66"/>
  <c r="X15" i="66"/>
  <c r="K17" i="66"/>
  <c r="G17" i="66"/>
  <c r="BQ16" i="66"/>
  <c r="BH16" i="66"/>
  <c r="AY16" i="66"/>
  <c r="AP16" i="66"/>
  <c r="AG16" i="66"/>
  <c r="K16" i="66"/>
  <c r="G16" i="66"/>
  <c r="BQ15" i="66"/>
  <c r="BH15" i="66"/>
  <c r="AY15" i="66"/>
  <c r="AP15" i="66"/>
  <c r="AG15" i="66"/>
  <c r="X14" i="66"/>
  <c r="K15" i="66"/>
  <c r="G15" i="66"/>
  <c r="BQ14" i="66"/>
  <c r="BH14" i="66"/>
  <c r="AY14" i="66"/>
  <c r="AG14" i="66"/>
  <c r="K14" i="66"/>
  <c r="G14" i="66"/>
  <c r="BQ13" i="66"/>
  <c r="BH13" i="66"/>
  <c r="AY13" i="66"/>
  <c r="AG13" i="66"/>
  <c r="X12" i="66"/>
  <c r="K13" i="66"/>
  <c r="G13" i="66"/>
  <c r="BQ12" i="66"/>
  <c r="BH12" i="66"/>
  <c r="AY12" i="66"/>
  <c r="AG12" i="66"/>
  <c r="X11" i="66"/>
  <c r="K12" i="66"/>
  <c r="G12" i="66"/>
  <c r="BQ11" i="66"/>
  <c r="BH11" i="66"/>
  <c r="AY11" i="66"/>
  <c r="AP11" i="66"/>
  <c r="AG11" i="66"/>
  <c r="X10" i="66"/>
  <c r="K11" i="66"/>
  <c r="G11" i="66"/>
  <c r="BQ10" i="66"/>
  <c r="BH10" i="66"/>
  <c r="AY10" i="66"/>
  <c r="AG10" i="66"/>
  <c r="K10" i="66"/>
  <c r="G10" i="66"/>
  <c r="BQ9" i="66"/>
  <c r="BH9" i="66"/>
  <c r="AY9" i="66"/>
  <c r="AP9" i="66"/>
  <c r="AG9" i="66"/>
  <c r="K9" i="66"/>
  <c r="G9" i="66"/>
  <c r="BQ8" i="66"/>
  <c r="BH8" i="66"/>
  <c r="AY8" i="66"/>
  <c r="AP8" i="66"/>
  <c r="AG8" i="66"/>
  <c r="K8" i="66"/>
  <c r="G8" i="66"/>
  <c r="BQ7" i="66"/>
  <c r="BH7" i="66"/>
  <c r="AY7" i="66"/>
  <c r="AP7" i="66"/>
  <c r="AG6" i="66"/>
  <c r="K7" i="66"/>
  <c r="G7" i="66"/>
  <c r="BQ6" i="66"/>
  <c r="BH6" i="66"/>
  <c r="AY6" i="66"/>
  <c r="AG7" i="66"/>
  <c r="X6" i="66"/>
  <c r="K6" i="66"/>
  <c r="G6" i="66"/>
  <c r="AP7" i="65"/>
  <c r="Q15" i="65" l="1"/>
  <c r="Q14" i="65"/>
  <c r="X22" i="65"/>
  <c r="X21" i="65" l="1"/>
  <c r="X20" i="65"/>
  <c r="X19" i="65" l="1"/>
  <c r="X47" i="64"/>
  <c r="X46" i="64"/>
  <c r="G2597" i="4"/>
  <c r="G2596" i="4"/>
  <c r="G2595" i="4"/>
  <c r="G2594" i="4"/>
  <c r="X18" i="65"/>
  <c r="X17" i="65"/>
  <c r="G2605" i="4" l="1"/>
  <c r="G2604" i="4"/>
  <c r="G2603" i="4"/>
  <c r="G2602" i="4"/>
  <c r="G2601" i="4"/>
  <c r="G2600" i="4"/>
  <c r="G2599" i="4"/>
  <c r="G2598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X13" i="65"/>
  <c r="W10" i="65"/>
  <c r="X10" i="65" s="1"/>
  <c r="X7" i="65"/>
  <c r="X6" i="65"/>
  <c r="G216" i="65"/>
  <c r="G215" i="65"/>
  <c r="G214" i="65"/>
  <c r="G213" i="65"/>
  <c r="G212" i="65"/>
  <c r="G211" i="65"/>
  <c r="G210" i="65"/>
  <c r="G209" i="65"/>
  <c r="K208" i="65"/>
  <c r="G208" i="65"/>
  <c r="K207" i="65"/>
  <c r="G207" i="65"/>
  <c r="K206" i="65"/>
  <c r="G206" i="65"/>
  <c r="K205" i="65"/>
  <c r="G205" i="65"/>
  <c r="K204" i="65"/>
  <c r="G204" i="65"/>
  <c r="K203" i="65"/>
  <c r="G203" i="65"/>
  <c r="K202" i="65"/>
  <c r="G202" i="65"/>
  <c r="K201" i="65"/>
  <c r="G201" i="65"/>
  <c r="K200" i="65"/>
  <c r="G200" i="65"/>
  <c r="K199" i="65"/>
  <c r="G199" i="65"/>
  <c r="K198" i="65"/>
  <c r="G198" i="65"/>
  <c r="K197" i="65"/>
  <c r="G197" i="65"/>
  <c r="K196" i="65"/>
  <c r="G196" i="65"/>
  <c r="K195" i="65"/>
  <c r="G195" i="65"/>
  <c r="K194" i="65"/>
  <c r="G194" i="65"/>
  <c r="K193" i="65"/>
  <c r="G193" i="65"/>
  <c r="K192" i="65"/>
  <c r="G192" i="65"/>
  <c r="K191" i="65"/>
  <c r="G191" i="65"/>
  <c r="K190" i="65"/>
  <c r="G190" i="65"/>
  <c r="K189" i="65"/>
  <c r="G189" i="65"/>
  <c r="K188" i="65"/>
  <c r="G188" i="65"/>
  <c r="K187" i="65"/>
  <c r="G187" i="65"/>
  <c r="K184" i="65"/>
  <c r="G184" i="65"/>
  <c r="K183" i="65"/>
  <c r="G183" i="65"/>
  <c r="K182" i="65"/>
  <c r="G182" i="65"/>
  <c r="K181" i="65"/>
  <c r="G181" i="65"/>
  <c r="K180" i="65"/>
  <c r="G180" i="65"/>
  <c r="K179" i="65"/>
  <c r="G179" i="65"/>
  <c r="K178" i="65"/>
  <c r="G178" i="65"/>
  <c r="K177" i="65"/>
  <c r="G177" i="65"/>
  <c r="K176" i="65"/>
  <c r="G176" i="65"/>
  <c r="K175" i="65"/>
  <c r="G175" i="65"/>
  <c r="K174" i="65"/>
  <c r="G174" i="65"/>
  <c r="K173" i="65"/>
  <c r="G173" i="65"/>
  <c r="K172" i="65"/>
  <c r="G172" i="65"/>
  <c r="K171" i="65"/>
  <c r="G171" i="65"/>
  <c r="K170" i="65"/>
  <c r="G170" i="65"/>
  <c r="K169" i="65"/>
  <c r="G169" i="65"/>
  <c r="K168" i="65"/>
  <c r="G168" i="65"/>
  <c r="K167" i="65"/>
  <c r="G167" i="65"/>
  <c r="K166" i="65"/>
  <c r="G166" i="65"/>
  <c r="K165" i="65"/>
  <c r="G165" i="65"/>
  <c r="K164" i="65"/>
  <c r="G164" i="65"/>
  <c r="K163" i="65"/>
  <c r="G163" i="65"/>
  <c r="K162" i="65"/>
  <c r="G162" i="65"/>
  <c r="K161" i="65"/>
  <c r="G161" i="65"/>
  <c r="K160" i="65"/>
  <c r="G160" i="65"/>
  <c r="K159" i="65"/>
  <c r="G159" i="65"/>
  <c r="K158" i="65"/>
  <c r="G158" i="65"/>
  <c r="K157" i="65"/>
  <c r="G157" i="65"/>
  <c r="K156" i="65"/>
  <c r="G156" i="65"/>
  <c r="K155" i="65"/>
  <c r="G155" i="65"/>
  <c r="K154" i="65"/>
  <c r="G154" i="65"/>
  <c r="K153" i="65"/>
  <c r="G153" i="65"/>
  <c r="K152" i="65"/>
  <c r="G152" i="65"/>
  <c r="K151" i="65"/>
  <c r="G151" i="65"/>
  <c r="K150" i="65"/>
  <c r="G150" i="65"/>
  <c r="K149" i="65"/>
  <c r="G149" i="65"/>
  <c r="K148" i="65"/>
  <c r="G148" i="65"/>
  <c r="K147" i="65"/>
  <c r="G147" i="65"/>
  <c r="K146" i="65"/>
  <c r="G146" i="65"/>
  <c r="K145" i="65"/>
  <c r="G145" i="65"/>
  <c r="K144" i="65"/>
  <c r="G144" i="65"/>
  <c r="K143" i="65"/>
  <c r="G143" i="65"/>
  <c r="K142" i="65"/>
  <c r="G142" i="65"/>
  <c r="K141" i="65"/>
  <c r="G141" i="65"/>
  <c r="K140" i="65"/>
  <c r="G140" i="65"/>
  <c r="K139" i="65"/>
  <c r="G139" i="65"/>
  <c r="K138" i="65"/>
  <c r="G138" i="65"/>
  <c r="K137" i="65"/>
  <c r="G137" i="65"/>
  <c r="K136" i="65"/>
  <c r="G136" i="65"/>
  <c r="K135" i="65"/>
  <c r="G135" i="65"/>
  <c r="K134" i="65"/>
  <c r="G134" i="65"/>
  <c r="K133" i="65"/>
  <c r="G133" i="65"/>
  <c r="K132" i="65"/>
  <c r="G132" i="65"/>
  <c r="K131" i="65"/>
  <c r="G131" i="65"/>
  <c r="K130" i="65"/>
  <c r="G130" i="65"/>
  <c r="K129" i="65"/>
  <c r="G129" i="65"/>
  <c r="K128" i="65"/>
  <c r="G128" i="65"/>
  <c r="K127" i="65"/>
  <c r="G127" i="65"/>
  <c r="K126" i="65"/>
  <c r="G126" i="65"/>
  <c r="K125" i="65"/>
  <c r="G125" i="65"/>
  <c r="K124" i="65"/>
  <c r="G124" i="65"/>
  <c r="K123" i="65"/>
  <c r="G123" i="65"/>
  <c r="K122" i="65"/>
  <c r="G122" i="65"/>
  <c r="K121" i="65"/>
  <c r="G121" i="65"/>
  <c r="K120" i="65"/>
  <c r="G120" i="65"/>
  <c r="K119" i="65"/>
  <c r="G119" i="65"/>
  <c r="G118" i="65"/>
  <c r="G117" i="65"/>
  <c r="Q116" i="65"/>
  <c r="K116" i="65"/>
  <c r="G116" i="65"/>
  <c r="Q115" i="65"/>
  <c r="K115" i="65"/>
  <c r="G115" i="65"/>
  <c r="Q114" i="65"/>
  <c r="K114" i="65"/>
  <c r="G114" i="65"/>
  <c r="Q113" i="65"/>
  <c r="K113" i="65"/>
  <c r="G113" i="65"/>
  <c r="Q112" i="65"/>
  <c r="K112" i="65"/>
  <c r="G112" i="65"/>
  <c r="Q111" i="65"/>
  <c r="K111" i="65"/>
  <c r="G111" i="65"/>
  <c r="Q110" i="65"/>
  <c r="K110" i="65"/>
  <c r="G110" i="65"/>
  <c r="Q109" i="65"/>
  <c r="K109" i="65"/>
  <c r="G109" i="65"/>
  <c r="Q108" i="65"/>
  <c r="K108" i="65"/>
  <c r="G108" i="65"/>
  <c r="Q107" i="65"/>
  <c r="K107" i="65"/>
  <c r="G107" i="65"/>
  <c r="Q106" i="65"/>
  <c r="K106" i="65"/>
  <c r="G106" i="65"/>
  <c r="Q105" i="65"/>
  <c r="K105" i="65"/>
  <c r="G105" i="65"/>
  <c r="Q104" i="65"/>
  <c r="K104" i="65"/>
  <c r="G104" i="65"/>
  <c r="Q103" i="65"/>
  <c r="K103" i="65"/>
  <c r="G103" i="65"/>
  <c r="Q102" i="65"/>
  <c r="K102" i="65"/>
  <c r="G102" i="65"/>
  <c r="Q101" i="65"/>
  <c r="K101" i="65"/>
  <c r="G101" i="65"/>
  <c r="Q100" i="65"/>
  <c r="K100" i="65"/>
  <c r="G100" i="65"/>
  <c r="Q99" i="65"/>
  <c r="K99" i="65"/>
  <c r="G99" i="65"/>
  <c r="Q98" i="65"/>
  <c r="K98" i="65"/>
  <c r="G98" i="65"/>
  <c r="Q97" i="65"/>
  <c r="K97" i="65"/>
  <c r="G97" i="65"/>
  <c r="Q96" i="65"/>
  <c r="K96" i="65"/>
  <c r="G96" i="65"/>
  <c r="Q95" i="65"/>
  <c r="K95" i="65"/>
  <c r="G95" i="65"/>
  <c r="Q94" i="65"/>
  <c r="K94" i="65"/>
  <c r="G94" i="65"/>
  <c r="Q93" i="65"/>
  <c r="K93" i="65"/>
  <c r="G93" i="65"/>
  <c r="Q92" i="65"/>
  <c r="K92" i="65"/>
  <c r="G92" i="65"/>
  <c r="Q91" i="65"/>
  <c r="K91" i="65"/>
  <c r="Q90" i="65"/>
  <c r="K90" i="65"/>
  <c r="G90" i="65"/>
  <c r="Q89" i="65"/>
  <c r="K89" i="65"/>
  <c r="G89" i="65"/>
  <c r="Q88" i="65"/>
  <c r="K88" i="65"/>
  <c r="G88" i="65"/>
  <c r="Q87" i="65"/>
  <c r="K87" i="65"/>
  <c r="G87" i="65"/>
  <c r="Q86" i="65"/>
  <c r="K86" i="65"/>
  <c r="X84" i="65"/>
  <c r="Q85" i="65"/>
  <c r="K85" i="65"/>
  <c r="X83" i="65"/>
  <c r="Q84" i="65"/>
  <c r="K84" i="65"/>
  <c r="G84" i="65"/>
  <c r="X82" i="65"/>
  <c r="Q83" i="65"/>
  <c r="K83" i="65"/>
  <c r="G83" i="65"/>
  <c r="X81" i="65"/>
  <c r="Q82" i="65"/>
  <c r="K82" i="65"/>
  <c r="G82" i="65"/>
  <c r="X80" i="65"/>
  <c r="Q81" i="65"/>
  <c r="K81" i="65"/>
  <c r="X79" i="65"/>
  <c r="Q80" i="65"/>
  <c r="K80" i="65"/>
  <c r="G80" i="65"/>
  <c r="X78" i="65"/>
  <c r="Q79" i="65"/>
  <c r="K79" i="65"/>
  <c r="G79" i="65"/>
  <c r="X77" i="65"/>
  <c r="Q78" i="65"/>
  <c r="K78" i="65"/>
  <c r="G78" i="65"/>
  <c r="X76" i="65"/>
  <c r="Q77" i="65"/>
  <c r="K77" i="65"/>
  <c r="G77" i="65"/>
  <c r="X75" i="65"/>
  <c r="Q76" i="65"/>
  <c r="K76" i="65"/>
  <c r="G76" i="65"/>
  <c r="X74" i="65"/>
  <c r="Q75" i="65"/>
  <c r="K75" i="65"/>
  <c r="G75" i="65"/>
  <c r="X73" i="65"/>
  <c r="Q74" i="65"/>
  <c r="K74" i="65"/>
  <c r="G74" i="65"/>
  <c r="X72" i="65"/>
  <c r="Q73" i="65"/>
  <c r="K73" i="65"/>
  <c r="G73" i="65"/>
  <c r="X71" i="65"/>
  <c r="Q72" i="65"/>
  <c r="K72" i="65"/>
  <c r="G72" i="65"/>
  <c r="X70" i="65"/>
  <c r="Q71" i="65"/>
  <c r="K71" i="65"/>
  <c r="G71" i="65"/>
  <c r="X69" i="65"/>
  <c r="Q70" i="65"/>
  <c r="K70" i="65"/>
  <c r="G70" i="65"/>
  <c r="X68" i="65"/>
  <c r="Q69" i="65"/>
  <c r="K69" i="65"/>
  <c r="G69" i="65"/>
  <c r="X67" i="65"/>
  <c r="Q68" i="65"/>
  <c r="K68" i="65"/>
  <c r="G68" i="65"/>
  <c r="X66" i="65"/>
  <c r="Q67" i="65"/>
  <c r="K67" i="65"/>
  <c r="G67" i="65"/>
  <c r="X65" i="65"/>
  <c r="Q66" i="65"/>
  <c r="K66" i="65"/>
  <c r="G66" i="65"/>
  <c r="X64" i="65"/>
  <c r="Q65" i="65"/>
  <c r="K65" i="65"/>
  <c r="G65" i="65"/>
  <c r="X63" i="65"/>
  <c r="Q64" i="65"/>
  <c r="K64" i="65"/>
  <c r="G64" i="65"/>
  <c r="X62" i="65"/>
  <c r="Q63" i="65"/>
  <c r="K63" i="65"/>
  <c r="G63" i="65"/>
  <c r="X61" i="65"/>
  <c r="Q62" i="65"/>
  <c r="K62" i="65"/>
  <c r="G62" i="65"/>
  <c r="X60" i="65"/>
  <c r="Q61" i="65"/>
  <c r="K61" i="65"/>
  <c r="G61" i="65"/>
  <c r="X59" i="65"/>
  <c r="Q60" i="65"/>
  <c r="K60" i="65"/>
  <c r="G60" i="65"/>
  <c r="X58" i="65"/>
  <c r="Q59" i="65"/>
  <c r="K59" i="65"/>
  <c r="G59" i="65"/>
  <c r="X57" i="65"/>
  <c r="Q58" i="65"/>
  <c r="K58" i="65"/>
  <c r="G58" i="65"/>
  <c r="X56" i="65"/>
  <c r="Q57" i="65"/>
  <c r="K57" i="65"/>
  <c r="G57" i="65"/>
  <c r="X55" i="65"/>
  <c r="Q56" i="65"/>
  <c r="K56" i="65"/>
  <c r="G56" i="65"/>
  <c r="X54" i="65"/>
  <c r="Q55" i="65"/>
  <c r="K55" i="65"/>
  <c r="G55" i="65"/>
  <c r="X53" i="65"/>
  <c r="Q54" i="65"/>
  <c r="K54" i="65"/>
  <c r="G54" i="65"/>
  <c r="X52" i="65"/>
  <c r="Q53" i="65"/>
  <c r="K53" i="65"/>
  <c r="G53" i="65"/>
  <c r="AP52" i="65"/>
  <c r="X51" i="65"/>
  <c r="Q52" i="65"/>
  <c r="K52" i="65"/>
  <c r="G52" i="65"/>
  <c r="AP51" i="65"/>
  <c r="X50" i="65"/>
  <c r="Q51" i="65"/>
  <c r="K51" i="65"/>
  <c r="G51" i="65"/>
  <c r="AP50" i="65"/>
  <c r="X49" i="65"/>
  <c r="Q50" i="65"/>
  <c r="K50" i="65"/>
  <c r="G50" i="65"/>
  <c r="AP49" i="65"/>
  <c r="X48" i="65"/>
  <c r="Q49" i="65"/>
  <c r="K49" i="65"/>
  <c r="G49" i="65"/>
  <c r="AP48" i="65"/>
  <c r="X47" i="65"/>
  <c r="Q48" i="65"/>
  <c r="K48" i="65"/>
  <c r="G48" i="65"/>
  <c r="AP47" i="65"/>
  <c r="X46" i="65"/>
  <c r="Q47" i="65"/>
  <c r="K47" i="65"/>
  <c r="G47" i="65"/>
  <c r="AP46" i="65"/>
  <c r="X45" i="65"/>
  <c r="Q46" i="65"/>
  <c r="K46" i="65"/>
  <c r="G46" i="65"/>
  <c r="AP45" i="65"/>
  <c r="X44" i="65"/>
  <c r="Q45" i="65"/>
  <c r="K45" i="65"/>
  <c r="G45" i="65"/>
  <c r="AP44" i="65"/>
  <c r="X43" i="65"/>
  <c r="Q44" i="65"/>
  <c r="K44" i="65"/>
  <c r="G44" i="65"/>
  <c r="AP43" i="65"/>
  <c r="X42" i="65"/>
  <c r="Q43" i="65"/>
  <c r="K43" i="65"/>
  <c r="G43" i="65"/>
  <c r="AY42" i="65"/>
  <c r="AP42" i="65"/>
  <c r="X41" i="65"/>
  <c r="Q42" i="65"/>
  <c r="K42" i="65"/>
  <c r="G42" i="65"/>
  <c r="BH41" i="65"/>
  <c r="AY41" i="65"/>
  <c r="AP41" i="65"/>
  <c r="X40" i="65"/>
  <c r="Q41" i="65"/>
  <c r="K41" i="65"/>
  <c r="G41" i="65"/>
  <c r="BH40" i="65"/>
  <c r="AY40" i="65"/>
  <c r="AP40" i="65"/>
  <c r="X39" i="65"/>
  <c r="Q40" i="65"/>
  <c r="K40" i="65"/>
  <c r="G40" i="65"/>
  <c r="BH39" i="65"/>
  <c r="AY39" i="65"/>
  <c r="AP39" i="65"/>
  <c r="X38" i="65"/>
  <c r="Q39" i="65"/>
  <c r="K39" i="65"/>
  <c r="G39" i="65"/>
  <c r="BH38" i="65"/>
  <c r="AY38" i="65"/>
  <c r="AP38" i="65"/>
  <c r="X37" i="65"/>
  <c r="Q38" i="65"/>
  <c r="K38" i="65"/>
  <c r="G38" i="65"/>
  <c r="BH37" i="65"/>
  <c r="AY37" i="65"/>
  <c r="AP37" i="65"/>
  <c r="X36" i="65"/>
  <c r="Q37" i="65"/>
  <c r="K37" i="65"/>
  <c r="G37" i="65"/>
  <c r="BH36" i="65"/>
  <c r="AY36" i="65"/>
  <c r="AP36" i="65"/>
  <c r="X35" i="65"/>
  <c r="Q36" i="65"/>
  <c r="K36" i="65"/>
  <c r="G36" i="65"/>
  <c r="BH35" i="65"/>
  <c r="AY35" i="65"/>
  <c r="Q35" i="65"/>
  <c r="G35" i="65"/>
  <c r="BH34" i="65"/>
  <c r="AY34" i="65"/>
  <c r="AP34" i="65"/>
  <c r="Q34" i="65"/>
  <c r="K34" i="65"/>
  <c r="G34" i="65"/>
  <c r="BH33" i="65"/>
  <c r="AY33" i="65"/>
  <c r="AP33" i="65"/>
  <c r="X32" i="65"/>
  <c r="Q33" i="65"/>
  <c r="G33" i="65"/>
  <c r="BH32" i="65"/>
  <c r="AY32" i="65"/>
  <c r="AP32" i="65"/>
  <c r="X31" i="65"/>
  <c r="Q32" i="65"/>
  <c r="K32" i="65"/>
  <c r="G32" i="65"/>
  <c r="BH31" i="65"/>
  <c r="AY31" i="65"/>
  <c r="AP31" i="65"/>
  <c r="X30" i="65"/>
  <c r="Q31" i="65"/>
  <c r="K31" i="65"/>
  <c r="G31" i="65"/>
  <c r="BQ30" i="65"/>
  <c r="BH30" i="65"/>
  <c r="AY30" i="65"/>
  <c r="AP30" i="65"/>
  <c r="X29" i="65"/>
  <c r="Q30" i="65"/>
  <c r="K30" i="65"/>
  <c r="G30" i="65"/>
  <c r="BQ29" i="65"/>
  <c r="BH29" i="65"/>
  <c r="AY29" i="65"/>
  <c r="AP29" i="65"/>
  <c r="Q29" i="65"/>
  <c r="K29" i="65"/>
  <c r="G29" i="65"/>
  <c r="BQ28" i="65"/>
  <c r="BH28" i="65"/>
  <c r="AY28" i="65"/>
  <c r="AP28" i="65"/>
  <c r="X28" i="65"/>
  <c r="Q28" i="65"/>
  <c r="K28" i="65"/>
  <c r="G28" i="65"/>
  <c r="BQ27" i="65"/>
  <c r="BH27" i="65"/>
  <c r="AY27" i="65"/>
  <c r="AP27" i="65"/>
  <c r="Q27" i="65"/>
  <c r="K27" i="65"/>
  <c r="G27" i="65"/>
  <c r="BQ26" i="65"/>
  <c r="BH26" i="65"/>
  <c r="AY26" i="65"/>
  <c r="AP26" i="65"/>
  <c r="X27" i="65"/>
  <c r="K26" i="65"/>
  <c r="G26" i="65"/>
  <c r="BQ25" i="65"/>
  <c r="BH25" i="65"/>
  <c r="AY25" i="65"/>
  <c r="AP25" i="65"/>
  <c r="AG25" i="65"/>
  <c r="K25" i="65"/>
  <c r="G25" i="65"/>
  <c r="BH24" i="65"/>
  <c r="AP24" i="65"/>
  <c r="AG24" i="65"/>
  <c r="X26" i="65"/>
  <c r="K24" i="65"/>
  <c r="G24" i="65"/>
  <c r="BQ23" i="65"/>
  <c r="BH23" i="65"/>
  <c r="AY23" i="65"/>
  <c r="AG23" i="65"/>
  <c r="X25" i="65"/>
  <c r="Q23" i="65"/>
  <c r="K23" i="65"/>
  <c r="G23" i="65"/>
  <c r="BQ22" i="65"/>
  <c r="BH22" i="65"/>
  <c r="AY22" i="65"/>
  <c r="AP22" i="65"/>
  <c r="AG22" i="65"/>
  <c r="Q22" i="65"/>
  <c r="K22" i="65"/>
  <c r="G22" i="65"/>
  <c r="BQ21" i="65"/>
  <c r="BH21" i="65"/>
  <c r="AY21" i="65"/>
  <c r="AP21" i="65"/>
  <c r="AG21" i="65"/>
  <c r="X24" i="65"/>
  <c r="Q21" i="65"/>
  <c r="K21" i="65"/>
  <c r="G21" i="65"/>
  <c r="BQ20" i="65"/>
  <c r="BH20" i="65"/>
  <c r="AY20" i="65"/>
  <c r="AP20" i="65"/>
  <c r="AG20" i="65"/>
  <c r="Q20" i="65"/>
  <c r="K20" i="65"/>
  <c r="G20" i="65"/>
  <c r="BQ19" i="65"/>
  <c r="BH19" i="65"/>
  <c r="AY19" i="65"/>
  <c r="AP19" i="65"/>
  <c r="AG19" i="65"/>
  <c r="X23" i="65"/>
  <c r="Q19" i="65"/>
  <c r="K19" i="65"/>
  <c r="G19" i="65"/>
  <c r="BQ18" i="65"/>
  <c r="BH18" i="65"/>
  <c r="AY18" i="65"/>
  <c r="AP18" i="65"/>
  <c r="AG18" i="65"/>
  <c r="X16" i="65"/>
  <c r="Q18" i="65"/>
  <c r="K18" i="65"/>
  <c r="G18" i="65"/>
  <c r="BQ17" i="65"/>
  <c r="BH17" i="65"/>
  <c r="AY17" i="65"/>
  <c r="AP17" i="65"/>
  <c r="AG17" i="65"/>
  <c r="X15" i="65"/>
  <c r="Q17" i="65"/>
  <c r="K17" i="65"/>
  <c r="G17" i="65"/>
  <c r="BQ16" i="65"/>
  <c r="BH16" i="65"/>
  <c r="AY16" i="65"/>
  <c r="AP16" i="65"/>
  <c r="AG16" i="65"/>
  <c r="Q16" i="65"/>
  <c r="K16" i="65"/>
  <c r="G16" i="65"/>
  <c r="BQ15" i="65"/>
  <c r="BH15" i="65"/>
  <c r="AY15" i="65"/>
  <c r="AP15" i="65"/>
  <c r="AG15" i="65"/>
  <c r="X14" i="65"/>
  <c r="K15" i="65"/>
  <c r="G15" i="65"/>
  <c r="BQ14" i="65"/>
  <c r="BH14" i="65"/>
  <c r="AY14" i="65"/>
  <c r="AP14" i="65"/>
  <c r="AG14" i="65"/>
  <c r="K14" i="65"/>
  <c r="G14" i="65"/>
  <c r="BQ13" i="65"/>
  <c r="BH13" i="65"/>
  <c r="AY13" i="65"/>
  <c r="AP13" i="65"/>
  <c r="AG13" i="65"/>
  <c r="Q13" i="65"/>
  <c r="K13" i="65"/>
  <c r="G13" i="65"/>
  <c r="BQ12" i="65"/>
  <c r="BH12" i="65"/>
  <c r="AY12" i="65"/>
  <c r="AP12" i="65"/>
  <c r="AG12" i="65"/>
  <c r="X12" i="65"/>
  <c r="Q12" i="65"/>
  <c r="K12" i="65"/>
  <c r="G12" i="65"/>
  <c r="BQ11" i="65"/>
  <c r="BH11" i="65"/>
  <c r="AY11" i="65"/>
  <c r="AP11" i="65"/>
  <c r="AG11" i="65"/>
  <c r="X11" i="65"/>
  <c r="Q11" i="65"/>
  <c r="K11" i="65"/>
  <c r="G11" i="65"/>
  <c r="BQ10" i="65"/>
  <c r="BH10" i="65"/>
  <c r="AY10" i="65"/>
  <c r="AP10" i="65"/>
  <c r="AG10" i="65"/>
  <c r="Q10" i="65"/>
  <c r="K10" i="65"/>
  <c r="G10" i="65"/>
  <c r="BQ9" i="65"/>
  <c r="BH9" i="65"/>
  <c r="AY9" i="65"/>
  <c r="AP9" i="65"/>
  <c r="AG9" i="65"/>
  <c r="Q9" i="65"/>
  <c r="K9" i="65"/>
  <c r="G9" i="65"/>
  <c r="BQ8" i="65"/>
  <c r="BH8" i="65"/>
  <c r="AY8" i="65"/>
  <c r="AP8" i="65"/>
  <c r="AG8" i="65"/>
  <c r="Q8" i="65"/>
  <c r="K8" i="65"/>
  <c r="G8" i="65"/>
  <c r="BQ7" i="65"/>
  <c r="BH7" i="65"/>
  <c r="AY7" i="65"/>
  <c r="AG7" i="65"/>
  <c r="Q7" i="65"/>
  <c r="K7" i="65"/>
  <c r="G7" i="65"/>
  <c r="BQ6" i="65"/>
  <c r="BH6" i="65"/>
  <c r="AY6" i="65"/>
  <c r="AP6" i="65"/>
  <c r="AG6" i="65"/>
  <c r="Q6" i="65"/>
  <c r="K6" i="65"/>
  <c r="G6" i="65"/>
  <c r="X43" i="64" l="1"/>
  <c r="X41" i="64"/>
  <c r="G2535" i="4"/>
  <c r="X26" i="63"/>
  <c r="X40" i="64"/>
  <c r="X39" i="64"/>
  <c r="X29" i="64"/>
  <c r="Q16" i="64" l="1"/>
  <c r="Q15" i="64"/>
  <c r="X38" i="64"/>
  <c r="X42" i="64"/>
  <c r="X44" i="64"/>
  <c r="X45" i="64"/>
  <c r="X48" i="64"/>
  <c r="X49" i="64"/>
  <c r="X50" i="64"/>
  <c r="X51" i="64"/>
  <c r="X52" i="64"/>
  <c r="X53" i="64"/>
  <c r="X54" i="64"/>
  <c r="X55" i="64"/>
  <c r="X56" i="64"/>
  <c r="X57" i="64"/>
  <c r="X58" i="64"/>
  <c r="X59" i="64"/>
  <c r="X60" i="64"/>
  <c r="X61" i="64"/>
  <c r="X62" i="64"/>
  <c r="X63" i="64"/>
  <c r="X37" i="64"/>
  <c r="X8" i="64" l="1"/>
  <c r="X11" i="64"/>
  <c r="X36" i="64"/>
  <c r="X32" i="64"/>
  <c r="X31" i="64"/>
  <c r="AG8" i="64"/>
  <c r="AG13" i="64"/>
  <c r="AG12" i="64"/>
  <c r="AG7" i="64"/>
  <c r="AG9" i="64"/>
  <c r="AG10" i="64"/>
  <c r="AG11" i="64"/>
  <c r="AG6" i="64"/>
  <c r="Q12" i="64" l="1"/>
  <c r="Q13" i="64"/>
  <c r="Q14" i="64"/>
  <c r="Q10" i="64"/>
  <c r="Q9" i="64"/>
  <c r="X18" i="64"/>
  <c r="G1133" i="2"/>
  <c r="G1132" i="2"/>
  <c r="Q26" i="63"/>
  <c r="X6" i="64"/>
  <c r="F2888" i="5"/>
  <c r="F2861" i="5"/>
  <c r="G1092" i="2"/>
  <c r="G1091" i="2"/>
  <c r="G1090" i="2"/>
  <c r="G1089" i="2"/>
  <c r="X38" i="63" l="1"/>
  <c r="X37" i="63"/>
  <c r="F2889" i="5"/>
  <c r="G216" i="64"/>
  <c r="G215" i="64"/>
  <c r="G214" i="64"/>
  <c r="G213" i="64"/>
  <c r="G212" i="64"/>
  <c r="G211" i="64"/>
  <c r="G210" i="64"/>
  <c r="G209" i="64"/>
  <c r="K208" i="64"/>
  <c r="G208" i="64"/>
  <c r="K207" i="64"/>
  <c r="G207" i="64"/>
  <c r="K206" i="64"/>
  <c r="G206" i="64"/>
  <c r="K205" i="64"/>
  <c r="G205" i="64"/>
  <c r="K204" i="64"/>
  <c r="G204" i="64"/>
  <c r="K203" i="64"/>
  <c r="G203" i="64"/>
  <c r="K202" i="64"/>
  <c r="G202" i="64"/>
  <c r="K201" i="64"/>
  <c r="G201" i="64"/>
  <c r="K200" i="64"/>
  <c r="G200" i="64"/>
  <c r="K199" i="64"/>
  <c r="G199" i="64"/>
  <c r="K198" i="64"/>
  <c r="G198" i="64"/>
  <c r="K197" i="64"/>
  <c r="G197" i="64"/>
  <c r="K196" i="64"/>
  <c r="G196" i="64"/>
  <c r="K195" i="64"/>
  <c r="G195" i="64"/>
  <c r="K194" i="64"/>
  <c r="G194" i="64"/>
  <c r="K193" i="64"/>
  <c r="G193" i="64"/>
  <c r="K192" i="64"/>
  <c r="G192" i="64"/>
  <c r="K191" i="64"/>
  <c r="G191" i="64"/>
  <c r="K190" i="64"/>
  <c r="G190" i="64"/>
  <c r="K189" i="64"/>
  <c r="G189" i="64"/>
  <c r="K188" i="64"/>
  <c r="G188" i="64"/>
  <c r="K187" i="64"/>
  <c r="G187" i="64"/>
  <c r="K184" i="64"/>
  <c r="G184" i="64"/>
  <c r="K183" i="64"/>
  <c r="G183" i="64"/>
  <c r="K182" i="64"/>
  <c r="G182" i="64"/>
  <c r="K181" i="64"/>
  <c r="G181" i="64"/>
  <c r="K180" i="64"/>
  <c r="G180" i="64"/>
  <c r="K179" i="64"/>
  <c r="G179" i="64"/>
  <c r="K178" i="64"/>
  <c r="G178" i="64"/>
  <c r="K177" i="64"/>
  <c r="G177" i="64"/>
  <c r="K176" i="64"/>
  <c r="G176" i="64"/>
  <c r="K175" i="64"/>
  <c r="G175" i="64"/>
  <c r="K174" i="64"/>
  <c r="G174" i="64"/>
  <c r="K173" i="64"/>
  <c r="G173" i="64"/>
  <c r="K172" i="64"/>
  <c r="G172" i="64"/>
  <c r="K171" i="64"/>
  <c r="G171" i="64"/>
  <c r="K170" i="64"/>
  <c r="G170" i="64"/>
  <c r="K169" i="64"/>
  <c r="G169" i="64"/>
  <c r="K168" i="64"/>
  <c r="G168" i="64"/>
  <c r="K167" i="64"/>
  <c r="G167" i="64"/>
  <c r="K166" i="64"/>
  <c r="G166" i="64"/>
  <c r="K165" i="64"/>
  <c r="G165" i="64"/>
  <c r="K164" i="64"/>
  <c r="G164" i="64"/>
  <c r="K163" i="64"/>
  <c r="G163" i="64"/>
  <c r="K162" i="64"/>
  <c r="G162" i="64"/>
  <c r="K161" i="64"/>
  <c r="G161" i="64"/>
  <c r="K160" i="64"/>
  <c r="G160" i="64"/>
  <c r="K159" i="64"/>
  <c r="G159" i="64"/>
  <c r="K158" i="64"/>
  <c r="G158" i="64"/>
  <c r="K157" i="64"/>
  <c r="G157" i="64"/>
  <c r="K156" i="64"/>
  <c r="G156" i="64"/>
  <c r="K155" i="64"/>
  <c r="G155" i="64"/>
  <c r="K154" i="64"/>
  <c r="G154" i="64"/>
  <c r="K153" i="64"/>
  <c r="G153" i="64"/>
  <c r="K152" i="64"/>
  <c r="G152" i="64"/>
  <c r="K151" i="64"/>
  <c r="G151" i="64"/>
  <c r="K150" i="64"/>
  <c r="G150" i="64"/>
  <c r="K149" i="64"/>
  <c r="G149" i="64"/>
  <c r="K148" i="64"/>
  <c r="G148" i="64"/>
  <c r="K147" i="64"/>
  <c r="G147" i="64"/>
  <c r="K146" i="64"/>
  <c r="G146" i="64"/>
  <c r="K145" i="64"/>
  <c r="G145" i="64"/>
  <c r="K144" i="64"/>
  <c r="G144" i="64"/>
  <c r="K143" i="64"/>
  <c r="G143" i="64"/>
  <c r="K142" i="64"/>
  <c r="G142" i="64"/>
  <c r="K141" i="64"/>
  <c r="G141" i="64"/>
  <c r="K140" i="64"/>
  <c r="G140" i="64"/>
  <c r="K139" i="64"/>
  <c r="G139" i="64"/>
  <c r="K138" i="64"/>
  <c r="G138" i="64"/>
  <c r="K137" i="64"/>
  <c r="G137" i="64"/>
  <c r="K136" i="64"/>
  <c r="G136" i="64"/>
  <c r="K135" i="64"/>
  <c r="G135" i="64"/>
  <c r="K134" i="64"/>
  <c r="G134" i="64"/>
  <c r="K133" i="64"/>
  <c r="G133" i="64"/>
  <c r="K132" i="64"/>
  <c r="G132" i="64"/>
  <c r="K131" i="64"/>
  <c r="G131" i="64"/>
  <c r="K130" i="64"/>
  <c r="G130" i="64"/>
  <c r="K129" i="64"/>
  <c r="G129" i="64"/>
  <c r="K128" i="64"/>
  <c r="G128" i="64"/>
  <c r="K127" i="64"/>
  <c r="G127" i="64"/>
  <c r="K126" i="64"/>
  <c r="G126" i="64"/>
  <c r="K125" i="64"/>
  <c r="G125" i="64"/>
  <c r="K124" i="64"/>
  <c r="G124" i="64"/>
  <c r="K123" i="64"/>
  <c r="G123" i="64"/>
  <c r="K122" i="64"/>
  <c r="G122" i="64"/>
  <c r="K121" i="64"/>
  <c r="G121" i="64"/>
  <c r="K120" i="64"/>
  <c r="G120" i="64"/>
  <c r="K119" i="64"/>
  <c r="G119" i="64"/>
  <c r="G118" i="64"/>
  <c r="G117" i="64"/>
  <c r="K116" i="64"/>
  <c r="G116" i="64"/>
  <c r="K115" i="64"/>
  <c r="G115" i="64"/>
  <c r="K114" i="64"/>
  <c r="G114" i="64"/>
  <c r="K113" i="64"/>
  <c r="G113" i="64"/>
  <c r="K112" i="64"/>
  <c r="G112" i="64"/>
  <c r="K111" i="64"/>
  <c r="G111" i="64"/>
  <c r="Q116" i="64"/>
  <c r="K110" i="64"/>
  <c r="G110" i="64"/>
  <c r="Q115" i="64"/>
  <c r="K109" i="64"/>
  <c r="G109" i="64"/>
  <c r="Q114" i="64"/>
  <c r="K108" i="64"/>
  <c r="G108" i="64"/>
  <c r="Q113" i="64"/>
  <c r="K107" i="64"/>
  <c r="G107" i="64"/>
  <c r="Q112" i="64"/>
  <c r="K106" i="64"/>
  <c r="G106" i="64"/>
  <c r="Q111" i="64"/>
  <c r="K105" i="64"/>
  <c r="G105" i="64"/>
  <c r="Q110" i="64"/>
  <c r="K104" i="64"/>
  <c r="G104" i="64"/>
  <c r="Q109" i="64"/>
  <c r="K103" i="64"/>
  <c r="G103" i="64"/>
  <c r="Q108" i="64"/>
  <c r="K102" i="64"/>
  <c r="G102" i="64"/>
  <c r="Q107" i="64"/>
  <c r="K101" i="64"/>
  <c r="G101" i="64"/>
  <c r="Q106" i="64"/>
  <c r="K100" i="64"/>
  <c r="G100" i="64"/>
  <c r="X84" i="64"/>
  <c r="Q105" i="64"/>
  <c r="K99" i="64"/>
  <c r="G99" i="64"/>
  <c r="X83" i="64"/>
  <c r="Q104" i="64"/>
  <c r="K98" i="64"/>
  <c r="G98" i="64"/>
  <c r="X82" i="64"/>
  <c r="Q103" i="64"/>
  <c r="K97" i="64"/>
  <c r="G97" i="64"/>
  <c r="X81" i="64"/>
  <c r="Q102" i="64"/>
  <c r="K96" i="64"/>
  <c r="G96" i="64"/>
  <c r="X80" i="64"/>
  <c r="Q101" i="64"/>
  <c r="K95" i="64"/>
  <c r="G95" i="64"/>
  <c r="X79" i="64"/>
  <c r="Q100" i="64"/>
  <c r="K94" i="64"/>
  <c r="G94" i="64"/>
  <c r="X78" i="64"/>
  <c r="Q99" i="64"/>
  <c r="K93" i="64"/>
  <c r="G93" i="64"/>
  <c r="X77" i="64"/>
  <c r="Q98" i="64"/>
  <c r="K92" i="64"/>
  <c r="G92" i="64"/>
  <c r="X76" i="64"/>
  <c r="Q97" i="64"/>
  <c r="K91" i="64"/>
  <c r="X75" i="64"/>
  <c r="Q96" i="64"/>
  <c r="K90" i="64"/>
  <c r="G90" i="64"/>
  <c r="X74" i="64"/>
  <c r="Q95" i="64"/>
  <c r="K89" i="64"/>
  <c r="G89" i="64"/>
  <c r="X73" i="64"/>
  <c r="Q94" i="64"/>
  <c r="K88" i="64"/>
  <c r="G88" i="64"/>
  <c r="X72" i="64"/>
  <c r="Q93" i="64"/>
  <c r="K87" i="64"/>
  <c r="G87" i="64"/>
  <c r="X71" i="64"/>
  <c r="Q92" i="64"/>
  <c r="K86" i="64"/>
  <c r="X70" i="64"/>
  <c r="Q91" i="64"/>
  <c r="K85" i="64"/>
  <c r="X69" i="64"/>
  <c r="Q90" i="64"/>
  <c r="K84" i="64"/>
  <c r="G84" i="64"/>
  <c r="X68" i="64"/>
  <c r="Q89" i="64"/>
  <c r="K83" i="64"/>
  <c r="G83" i="64"/>
  <c r="X67" i="64"/>
  <c r="Q88" i="64"/>
  <c r="K82" i="64"/>
  <c r="G82" i="64"/>
  <c r="X66" i="64"/>
  <c r="Q87" i="64"/>
  <c r="K81" i="64"/>
  <c r="X65" i="64"/>
  <c r="Q86" i="64"/>
  <c r="K80" i="64"/>
  <c r="G80" i="64"/>
  <c r="X64" i="64"/>
  <c r="Q85" i="64"/>
  <c r="K79" i="64"/>
  <c r="G79" i="64"/>
  <c r="Q84" i="64"/>
  <c r="K78" i="64"/>
  <c r="G78" i="64"/>
  <c r="Q83" i="64"/>
  <c r="K77" i="64"/>
  <c r="G77" i="64"/>
  <c r="Q82" i="64"/>
  <c r="K76" i="64"/>
  <c r="G76" i="64"/>
  <c r="Q81" i="64"/>
  <c r="K75" i="64"/>
  <c r="G75" i="64"/>
  <c r="Q80" i="64"/>
  <c r="K74" i="64"/>
  <c r="G74" i="64"/>
  <c r="Q79" i="64"/>
  <c r="K73" i="64"/>
  <c r="G73" i="64"/>
  <c r="Q78" i="64"/>
  <c r="K72" i="64"/>
  <c r="G72" i="64"/>
  <c r="Q77" i="64"/>
  <c r="K71" i="64"/>
  <c r="G71" i="64"/>
  <c r="Q76" i="64"/>
  <c r="K70" i="64"/>
  <c r="G70" i="64"/>
  <c r="Q75" i="64"/>
  <c r="K69" i="64"/>
  <c r="G69" i="64"/>
  <c r="Q74" i="64"/>
  <c r="K68" i="64"/>
  <c r="G68" i="64"/>
  <c r="Q73" i="64"/>
  <c r="K67" i="64"/>
  <c r="G67" i="64"/>
  <c r="Q72" i="64"/>
  <c r="K66" i="64"/>
  <c r="G66" i="64"/>
  <c r="Q71" i="64"/>
  <c r="K65" i="64"/>
  <c r="G65" i="64"/>
  <c r="Q70" i="64"/>
  <c r="K64" i="64"/>
  <c r="G64" i="64"/>
  <c r="Q69" i="64"/>
  <c r="K63" i="64"/>
  <c r="G63" i="64"/>
  <c r="Q68" i="64"/>
  <c r="K62" i="64"/>
  <c r="G62" i="64"/>
  <c r="Q67" i="64"/>
  <c r="K61" i="64"/>
  <c r="G61" i="64"/>
  <c r="Q66" i="64"/>
  <c r="K60" i="64"/>
  <c r="G60" i="64"/>
  <c r="Q65" i="64"/>
  <c r="K59" i="64"/>
  <c r="G59" i="64"/>
  <c r="Q64" i="64"/>
  <c r="K58" i="64"/>
  <c r="G58" i="64"/>
  <c r="Q63" i="64"/>
  <c r="K57" i="64"/>
  <c r="G57" i="64"/>
  <c r="Q62" i="64"/>
  <c r="K56" i="64"/>
  <c r="G56" i="64"/>
  <c r="Q61" i="64"/>
  <c r="K55" i="64"/>
  <c r="G55" i="64"/>
  <c r="Q60" i="64"/>
  <c r="K54" i="64"/>
  <c r="G54" i="64"/>
  <c r="Q59" i="64"/>
  <c r="K53" i="64"/>
  <c r="G53" i="64"/>
  <c r="Q58" i="64"/>
  <c r="K52" i="64"/>
  <c r="G52" i="64"/>
  <c r="AP52" i="64"/>
  <c r="Q57" i="64"/>
  <c r="K51" i="64"/>
  <c r="G51" i="64"/>
  <c r="AP51" i="64"/>
  <c r="Q56" i="64"/>
  <c r="K50" i="64"/>
  <c r="G50" i="64"/>
  <c r="AP50" i="64"/>
  <c r="Q55" i="64"/>
  <c r="K49" i="64"/>
  <c r="G49" i="64"/>
  <c r="AP49" i="64"/>
  <c r="Q54" i="64"/>
  <c r="K48" i="64"/>
  <c r="G48" i="64"/>
  <c r="AP48" i="64"/>
  <c r="X35" i="64"/>
  <c r="Q53" i="64"/>
  <c r="K47" i="64"/>
  <c r="G47" i="64"/>
  <c r="AP47" i="64"/>
  <c r="X34" i="64"/>
  <c r="Q52" i="64"/>
  <c r="K46" i="64"/>
  <c r="G46" i="64"/>
  <c r="AP46" i="64"/>
  <c r="X33" i="64"/>
  <c r="Q51" i="64"/>
  <c r="K45" i="64"/>
  <c r="G45" i="64"/>
  <c r="AP45" i="64"/>
  <c r="Q50" i="64"/>
  <c r="K44" i="64"/>
  <c r="G44" i="64"/>
  <c r="AP44" i="64"/>
  <c r="Q49" i="64"/>
  <c r="K43" i="64"/>
  <c r="G43" i="64"/>
  <c r="AP43" i="64"/>
  <c r="Q48" i="64"/>
  <c r="K42" i="64"/>
  <c r="G42" i="64"/>
  <c r="AY42" i="64"/>
  <c r="AP42" i="64"/>
  <c r="X30" i="64"/>
  <c r="Q47" i="64"/>
  <c r="K41" i="64"/>
  <c r="G41" i="64"/>
  <c r="BH41" i="64"/>
  <c r="AY41" i="64"/>
  <c r="AP41" i="64"/>
  <c r="Q46" i="64"/>
  <c r="K40" i="64"/>
  <c r="G40" i="64"/>
  <c r="BH40" i="64"/>
  <c r="AY40" i="64"/>
  <c r="AP40" i="64"/>
  <c r="Q45" i="64"/>
  <c r="K39" i="64"/>
  <c r="G39" i="64"/>
  <c r="BH39" i="64"/>
  <c r="AY39" i="64"/>
  <c r="AP39" i="64"/>
  <c r="X28" i="64"/>
  <c r="Q44" i="64"/>
  <c r="K38" i="64"/>
  <c r="G38" i="64"/>
  <c r="BH38" i="64"/>
  <c r="AY38" i="64"/>
  <c r="AP38" i="64"/>
  <c r="X27" i="64"/>
  <c r="Q43" i="64"/>
  <c r="K37" i="64"/>
  <c r="G37" i="64"/>
  <c r="BH37" i="64"/>
  <c r="AY37" i="64"/>
  <c r="AP37" i="64"/>
  <c r="X26" i="64"/>
  <c r="Q42" i="64"/>
  <c r="K36" i="64"/>
  <c r="G36" i="64"/>
  <c r="BH36" i="64"/>
  <c r="AY36" i="64"/>
  <c r="AP36" i="64"/>
  <c r="Q41" i="64"/>
  <c r="G35" i="64"/>
  <c r="BH35" i="64"/>
  <c r="AY35" i="64"/>
  <c r="X25" i="64"/>
  <c r="Q40" i="64"/>
  <c r="K34" i="64"/>
  <c r="G34" i="64"/>
  <c r="BH34" i="64"/>
  <c r="AY34" i="64"/>
  <c r="AP34" i="64"/>
  <c r="X24" i="64"/>
  <c r="Q39" i="64"/>
  <c r="G33" i="64"/>
  <c r="BH33" i="64"/>
  <c r="AY33" i="64"/>
  <c r="AP33" i="64"/>
  <c r="Q38" i="64"/>
  <c r="K32" i="64"/>
  <c r="G32" i="64"/>
  <c r="BH32" i="64"/>
  <c r="AY32" i="64"/>
  <c r="AP32" i="64"/>
  <c r="X23" i="64"/>
  <c r="Q37" i="64"/>
  <c r="K31" i="64"/>
  <c r="G31" i="64"/>
  <c r="BH31" i="64"/>
  <c r="AY31" i="64"/>
  <c r="AP31" i="64"/>
  <c r="Q36" i="64"/>
  <c r="K30" i="64"/>
  <c r="G30" i="64"/>
  <c r="BQ30" i="64"/>
  <c r="BH30" i="64"/>
  <c r="AY30" i="64"/>
  <c r="AP30" i="64"/>
  <c r="X22" i="64"/>
  <c r="Q35" i="64"/>
  <c r="K29" i="64"/>
  <c r="G29" i="64"/>
  <c r="BQ29" i="64"/>
  <c r="BH29" i="64"/>
  <c r="AY29" i="64"/>
  <c r="AP29" i="64"/>
  <c r="X21" i="64"/>
  <c r="Q34" i="64"/>
  <c r="K28" i="64"/>
  <c r="G28" i="64"/>
  <c r="BQ28" i="64"/>
  <c r="BH28" i="64"/>
  <c r="AY28" i="64"/>
  <c r="AP28" i="64"/>
  <c r="Q33" i="64"/>
  <c r="K27" i="64"/>
  <c r="G27" i="64"/>
  <c r="BQ27" i="64"/>
  <c r="BH27" i="64"/>
  <c r="AY27" i="64"/>
  <c r="AP27" i="64"/>
  <c r="X15" i="64"/>
  <c r="Q32" i="64"/>
  <c r="K26" i="64"/>
  <c r="G26" i="64"/>
  <c r="BQ26" i="64"/>
  <c r="BH26" i="64"/>
  <c r="AY26" i="64"/>
  <c r="AP26" i="64"/>
  <c r="AG25" i="64"/>
  <c r="Q31" i="64"/>
  <c r="K25" i="64"/>
  <c r="G25" i="64"/>
  <c r="BQ25" i="64"/>
  <c r="BH25" i="64"/>
  <c r="AY25" i="64"/>
  <c r="AP25" i="64"/>
  <c r="AG24" i="64"/>
  <c r="X20" i="64"/>
  <c r="K24" i="64"/>
  <c r="G24" i="64"/>
  <c r="BH24" i="64"/>
  <c r="AP24" i="64"/>
  <c r="AG23" i="64"/>
  <c r="X19" i="64"/>
  <c r="Q29" i="64"/>
  <c r="BQ23" i="64"/>
  <c r="BH23" i="64"/>
  <c r="AY23" i="64"/>
  <c r="AG22" i="64"/>
  <c r="Q28" i="64"/>
  <c r="K23" i="64"/>
  <c r="G23" i="64"/>
  <c r="BQ22" i="64"/>
  <c r="BH22" i="64"/>
  <c r="AY22" i="64"/>
  <c r="AP22" i="64"/>
  <c r="AG21" i="64"/>
  <c r="Q27" i="64"/>
  <c r="K22" i="64"/>
  <c r="G22" i="64"/>
  <c r="BQ21" i="64"/>
  <c r="BH21" i="64"/>
  <c r="AY21" i="64"/>
  <c r="AP21" i="64"/>
  <c r="AG20" i="64"/>
  <c r="Q26" i="64"/>
  <c r="K21" i="64"/>
  <c r="G21" i="64"/>
  <c r="BQ20" i="64"/>
  <c r="BH20" i="64"/>
  <c r="AY20" i="64"/>
  <c r="AP20" i="64"/>
  <c r="AG19" i="64"/>
  <c r="X17" i="64"/>
  <c r="Q25" i="64"/>
  <c r="K20" i="64"/>
  <c r="G20" i="64"/>
  <c r="BQ19" i="64"/>
  <c r="BH19" i="64"/>
  <c r="AY19" i="64"/>
  <c r="AP19" i="64"/>
  <c r="AG18" i="64"/>
  <c r="Q24" i="64"/>
  <c r="K19" i="64"/>
  <c r="G19" i="64"/>
  <c r="BQ18" i="64"/>
  <c r="BH18" i="64"/>
  <c r="AY18" i="64"/>
  <c r="AP18" i="64"/>
  <c r="AG17" i="64"/>
  <c r="X16" i="64"/>
  <c r="Q23" i="64"/>
  <c r="K18" i="64"/>
  <c r="G18" i="64"/>
  <c r="BQ17" i="64"/>
  <c r="BH17" i="64"/>
  <c r="AY17" i="64"/>
  <c r="AP17" i="64"/>
  <c r="AG16" i="64"/>
  <c r="Q22" i="64"/>
  <c r="K17" i="64"/>
  <c r="G17" i="64"/>
  <c r="BQ16" i="64"/>
  <c r="BH16" i="64"/>
  <c r="AY16" i="64"/>
  <c r="AP16" i="64"/>
  <c r="AG15" i="64"/>
  <c r="X14" i="64"/>
  <c r="Q21" i="64"/>
  <c r="K16" i="64"/>
  <c r="G16" i="64"/>
  <c r="BQ15" i="64"/>
  <c r="BH15" i="64"/>
  <c r="AY15" i="64"/>
  <c r="AP15" i="64"/>
  <c r="AG14" i="64"/>
  <c r="Q20" i="64"/>
  <c r="K15" i="64"/>
  <c r="G15" i="64"/>
  <c r="BQ14" i="64"/>
  <c r="BH14" i="64"/>
  <c r="AY14" i="64"/>
  <c r="AP14" i="64"/>
  <c r="X13" i="64"/>
  <c r="Q19" i="64"/>
  <c r="K14" i="64"/>
  <c r="G14" i="64"/>
  <c r="BQ13" i="64"/>
  <c r="BH13" i="64"/>
  <c r="AY13" i="64"/>
  <c r="AP13" i="64"/>
  <c r="X12" i="64"/>
  <c r="Q18" i="64"/>
  <c r="K13" i="64"/>
  <c r="G13" i="64"/>
  <c r="BQ12" i="64"/>
  <c r="BH12" i="64"/>
  <c r="AY12" i="64"/>
  <c r="AP12" i="64"/>
  <c r="X10" i="64"/>
  <c r="Q17" i="64"/>
  <c r="K12" i="64"/>
  <c r="G12" i="64"/>
  <c r="BQ11" i="64"/>
  <c r="BH11" i="64"/>
  <c r="AY11" i="64"/>
  <c r="AP11" i="64"/>
  <c r="Q11" i="64"/>
  <c r="K11" i="64"/>
  <c r="G11" i="64"/>
  <c r="BQ10" i="64"/>
  <c r="BH10" i="64"/>
  <c r="AY10" i="64"/>
  <c r="AP10" i="64"/>
  <c r="X9" i="64"/>
  <c r="K10" i="64"/>
  <c r="G10" i="64"/>
  <c r="BQ9" i="64"/>
  <c r="BH9" i="64"/>
  <c r="AY9" i="64"/>
  <c r="AP9" i="64"/>
  <c r="K9" i="64"/>
  <c r="G9" i="64"/>
  <c r="BQ8" i="64"/>
  <c r="BH8" i="64"/>
  <c r="AY8" i="64"/>
  <c r="AP8" i="64"/>
  <c r="X7" i="64"/>
  <c r="Q8" i="64"/>
  <c r="K8" i="64"/>
  <c r="G8" i="64"/>
  <c r="BQ7" i="64"/>
  <c r="BH7" i="64"/>
  <c r="AY7" i="64"/>
  <c r="AP7" i="64"/>
  <c r="Q7" i="64"/>
  <c r="K7" i="64"/>
  <c r="G7" i="64"/>
  <c r="BQ6" i="64"/>
  <c r="BH6" i="64"/>
  <c r="AY6" i="64"/>
  <c r="AP6" i="64"/>
  <c r="Q6" i="64"/>
  <c r="K6" i="64"/>
  <c r="G6" i="64"/>
  <c r="G2556" i="4"/>
  <c r="G2555" i="4"/>
  <c r="G2554" i="4"/>
  <c r="G2553" i="4"/>
  <c r="G2552" i="4"/>
  <c r="G2551" i="4"/>
  <c r="G2550" i="4"/>
  <c r="G2549" i="4"/>
  <c r="G2548" i="4"/>
  <c r="G2545" i="4"/>
  <c r="G2544" i="4"/>
  <c r="G2543" i="4"/>
  <c r="G2542" i="4"/>
  <c r="G2541" i="4"/>
  <c r="G2540" i="4"/>
  <c r="G2539" i="4"/>
  <c r="G2538" i="4"/>
  <c r="G2537" i="4"/>
  <c r="G2536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X35" i="63" l="1"/>
  <c r="X11" i="63"/>
  <c r="X10" i="63"/>
  <c r="X9" i="63"/>
  <c r="AG14" i="63" l="1"/>
  <c r="AG13" i="63"/>
  <c r="AG12" i="63"/>
  <c r="AG10" i="63"/>
  <c r="AG11" i="63"/>
  <c r="AG9" i="63"/>
  <c r="AG8" i="63"/>
  <c r="X8" i="63"/>
  <c r="AG6" i="63"/>
  <c r="X42" i="62"/>
  <c r="X23" i="63"/>
  <c r="Q32" i="61"/>
  <c r="Q31" i="61"/>
  <c r="Q30" i="61"/>
  <c r="Q29" i="61"/>
  <c r="X21" i="63"/>
  <c r="X22" i="63"/>
  <c r="X25" i="63"/>
  <c r="X24" i="63" l="1"/>
  <c r="X15" i="63" l="1"/>
  <c r="X14" i="63"/>
  <c r="X17" i="63"/>
  <c r="X13" i="63"/>
  <c r="G2387" i="4"/>
  <c r="X16" i="63"/>
  <c r="G2514" i="4" l="1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F2475" i="4"/>
  <c r="G2475" i="4" s="1"/>
  <c r="F2474" i="4"/>
  <c r="G2474" i="4" s="1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X12" i="63"/>
  <c r="G217" i="63"/>
  <c r="G216" i="63"/>
  <c r="G215" i="63"/>
  <c r="G214" i="63"/>
  <c r="G213" i="63"/>
  <c r="G212" i="63"/>
  <c r="G211" i="63"/>
  <c r="G210" i="63"/>
  <c r="K209" i="63"/>
  <c r="G209" i="63"/>
  <c r="K208" i="63"/>
  <c r="G208" i="63"/>
  <c r="K207" i="63"/>
  <c r="G207" i="63"/>
  <c r="K206" i="63"/>
  <c r="G206" i="63"/>
  <c r="K205" i="63"/>
  <c r="G205" i="63"/>
  <c r="K204" i="63"/>
  <c r="G204" i="63"/>
  <c r="K203" i="63"/>
  <c r="G203" i="63"/>
  <c r="K202" i="63"/>
  <c r="G202" i="63"/>
  <c r="K201" i="63"/>
  <c r="G201" i="63"/>
  <c r="K200" i="63"/>
  <c r="G200" i="63"/>
  <c r="K199" i="63"/>
  <c r="G199" i="63"/>
  <c r="K198" i="63"/>
  <c r="G198" i="63"/>
  <c r="K197" i="63"/>
  <c r="G197" i="63"/>
  <c r="K196" i="63"/>
  <c r="G196" i="63"/>
  <c r="K195" i="63"/>
  <c r="G195" i="63"/>
  <c r="K194" i="63"/>
  <c r="G194" i="63"/>
  <c r="K193" i="63"/>
  <c r="G193" i="63"/>
  <c r="K192" i="63"/>
  <c r="G192" i="63"/>
  <c r="K191" i="63"/>
  <c r="G191" i="63"/>
  <c r="K190" i="63"/>
  <c r="G190" i="63"/>
  <c r="K189" i="63"/>
  <c r="G189" i="63"/>
  <c r="K188" i="63"/>
  <c r="G188" i="63"/>
  <c r="K185" i="63"/>
  <c r="G185" i="63"/>
  <c r="K184" i="63"/>
  <c r="G184" i="63"/>
  <c r="K183" i="63"/>
  <c r="G183" i="63"/>
  <c r="K182" i="63"/>
  <c r="G182" i="63"/>
  <c r="K181" i="63"/>
  <c r="G181" i="63"/>
  <c r="K180" i="63"/>
  <c r="G180" i="63"/>
  <c r="K179" i="63"/>
  <c r="G179" i="63"/>
  <c r="K178" i="63"/>
  <c r="G178" i="63"/>
  <c r="K177" i="63"/>
  <c r="G177" i="63"/>
  <c r="K176" i="63"/>
  <c r="G176" i="63"/>
  <c r="K175" i="63"/>
  <c r="G175" i="63"/>
  <c r="K174" i="63"/>
  <c r="G174" i="63"/>
  <c r="K173" i="63"/>
  <c r="G173" i="63"/>
  <c r="K172" i="63"/>
  <c r="G172" i="63"/>
  <c r="K171" i="63"/>
  <c r="G171" i="63"/>
  <c r="K170" i="63"/>
  <c r="G170" i="63"/>
  <c r="K169" i="63"/>
  <c r="G169" i="63"/>
  <c r="K168" i="63"/>
  <c r="G168" i="63"/>
  <c r="K167" i="63"/>
  <c r="G167" i="63"/>
  <c r="K166" i="63"/>
  <c r="G166" i="63"/>
  <c r="K165" i="63"/>
  <c r="G165" i="63"/>
  <c r="K164" i="63"/>
  <c r="G164" i="63"/>
  <c r="K163" i="63"/>
  <c r="G163" i="63"/>
  <c r="K162" i="63"/>
  <c r="G162" i="63"/>
  <c r="K161" i="63"/>
  <c r="G161" i="63"/>
  <c r="K160" i="63"/>
  <c r="G160" i="63"/>
  <c r="K159" i="63"/>
  <c r="G159" i="63"/>
  <c r="K158" i="63"/>
  <c r="G158" i="63"/>
  <c r="K157" i="63"/>
  <c r="G157" i="63"/>
  <c r="K156" i="63"/>
  <c r="G156" i="63"/>
  <c r="K155" i="63"/>
  <c r="G155" i="63"/>
  <c r="K154" i="63"/>
  <c r="G154" i="63"/>
  <c r="K153" i="63"/>
  <c r="G153" i="63"/>
  <c r="K152" i="63"/>
  <c r="G152" i="63"/>
  <c r="K151" i="63"/>
  <c r="G151" i="63"/>
  <c r="K150" i="63"/>
  <c r="G150" i="63"/>
  <c r="K149" i="63"/>
  <c r="G149" i="63"/>
  <c r="K148" i="63"/>
  <c r="G148" i="63"/>
  <c r="K147" i="63"/>
  <c r="G147" i="63"/>
  <c r="K146" i="63"/>
  <c r="G146" i="63"/>
  <c r="K145" i="63"/>
  <c r="G145" i="63"/>
  <c r="K144" i="63"/>
  <c r="G144" i="63"/>
  <c r="K143" i="63"/>
  <c r="G143" i="63"/>
  <c r="K142" i="63"/>
  <c r="G142" i="63"/>
  <c r="K141" i="63"/>
  <c r="G141" i="63"/>
  <c r="K140" i="63"/>
  <c r="G140" i="63"/>
  <c r="K139" i="63"/>
  <c r="G139" i="63"/>
  <c r="K138" i="63"/>
  <c r="G138" i="63"/>
  <c r="K137" i="63"/>
  <c r="G137" i="63"/>
  <c r="K136" i="63"/>
  <c r="G136" i="63"/>
  <c r="K135" i="63"/>
  <c r="G135" i="63"/>
  <c r="K134" i="63"/>
  <c r="G134" i="63"/>
  <c r="K133" i="63"/>
  <c r="G133" i="63"/>
  <c r="K132" i="63"/>
  <c r="G132" i="63"/>
  <c r="K131" i="63"/>
  <c r="G131" i="63"/>
  <c r="K130" i="63"/>
  <c r="G130" i="63"/>
  <c r="K129" i="63"/>
  <c r="G129" i="63"/>
  <c r="K128" i="63"/>
  <c r="G128" i="63"/>
  <c r="K127" i="63"/>
  <c r="G127" i="63"/>
  <c r="K126" i="63"/>
  <c r="G126" i="63"/>
  <c r="K125" i="63"/>
  <c r="G125" i="63"/>
  <c r="K124" i="63"/>
  <c r="G124" i="63"/>
  <c r="K123" i="63"/>
  <c r="G123" i="63"/>
  <c r="K122" i="63"/>
  <c r="G122" i="63"/>
  <c r="K121" i="63"/>
  <c r="G121" i="63"/>
  <c r="K120" i="63"/>
  <c r="G120" i="63"/>
  <c r="G119" i="63"/>
  <c r="G118" i="63"/>
  <c r="K117" i="63"/>
  <c r="G117" i="63"/>
  <c r="K116" i="63"/>
  <c r="G116" i="63"/>
  <c r="K115" i="63"/>
  <c r="G115" i="63"/>
  <c r="K114" i="63"/>
  <c r="G114" i="63"/>
  <c r="K113" i="63"/>
  <c r="G113" i="63"/>
  <c r="K112" i="63"/>
  <c r="G112" i="63"/>
  <c r="Q111" i="63"/>
  <c r="K111" i="63"/>
  <c r="G111" i="63"/>
  <c r="Q110" i="63"/>
  <c r="K110" i="63"/>
  <c r="G110" i="63"/>
  <c r="Q109" i="63"/>
  <c r="K109" i="63"/>
  <c r="G109" i="63"/>
  <c r="Q108" i="63"/>
  <c r="K108" i="63"/>
  <c r="G108" i="63"/>
  <c r="Q107" i="63"/>
  <c r="K107" i="63"/>
  <c r="G107" i="63"/>
  <c r="Q106" i="63"/>
  <c r="K106" i="63"/>
  <c r="G106" i="63"/>
  <c r="X98" i="63"/>
  <c r="Q105" i="63"/>
  <c r="K105" i="63"/>
  <c r="G105" i="63"/>
  <c r="X97" i="63"/>
  <c r="Q104" i="63"/>
  <c r="K104" i="63"/>
  <c r="G104" i="63"/>
  <c r="X96" i="63"/>
  <c r="Q103" i="63"/>
  <c r="K103" i="63"/>
  <c r="G103" i="63"/>
  <c r="X95" i="63"/>
  <c r="Q102" i="63"/>
  <c r="K102" i="63"/>
  <c r="G102" i="63"/>
  <c r="X94" i="63"/>
  <c r="Q101" i="63"/>
  <c r="K101" i="63"/>
  <c r="G101" i="63"/>
  <c r="X93" i="63"/>
  <c r="Q100" i="63"/>
  <c r="K100" i="63"/>
  <c r="G100" i="63"/>
  <c r="X92" i="63"/>
  <c r="Q99" i="63"/>
  <c r="K99" i="63"/>
  <c r="G99" i="63"/>
  <c r="X91" i="63"/>
  <c r="Q98" i="63"/>
  <c r="K98" i="63"/>
  <c r="G98" i="63"/>
  <c r="X90" i="63"/>
  <c r="Q97" i="63"/>
  <c r="K97" i="63"/>
  <c r="G97" i="63"/>
  <c r="X89" i="63"/>
  <c r="Q96" i="63"/>
  <c r="K96" i="63"/>
  <c r="G96" i="63"/>
  <c r="X88" i="63"/>
  <c r="Q95" i="63"/>
  <c r="K95" i="63"/>
  <c r="G95" i="63"/>
  <c r="X87" i="63"/>
  <c r="Q94" i="63"/>
  <c r="K94" i="63"/>
  <c r="G94" i="63"/>
  <c r="X86" i="63"/>
  <c r="Q93" i="63"/>
  <c r="K93" i="63"/>
  <c r="G93" i="63"/>
  <c r="X85" i="63"/>
  <c r="Q92" i="63"/>
  <c r="K92" i="63"/>
  <c r="X84" i="63"/>
  <c r="Q91" i="63"/>
  <c r="K91" i="63"/>
  <c r="G91" i="63"/>
  <c r="X83" i="63"/>
  <c r="Q90" i="63"/>
  <c r="K90" i="63"/>
  <c r="G90" i="63"/>
  <c r="X82" i="63"/>
  <c r="Q89" i="63"/>
  <c r="K89" i="63"/>
  <c r="G89" i="63"/>
  <c r="X81" i="63"/>
  <c r="Q88" i="63"/>
  <c r="K88" i="63"/>
  <c r="G88" i="63"/>
  <c r="X80" i="63"/>
  <c r="Q87" i="63"/>
  <c r="K87" i="63"/>
  <c r="X79" i="63"/>
  <c r="Q86" i="63"/>
  <c r="K86" i="63"/>
  <c r="X78" i="63"/>
  <c r="Q85" i="63"/>
  <c r="K85" i="63"/>
  <c r="G85" i="63"/>
  <c r="X77" i="63"/>
  <c r="Q84" i="63"/>
  <c r="K84" i="63"/>
  <c r="G84" i="63"/>
  <c r="X76" i="63"/>
  <c r="Q83" i="63"/>
  <c r="K83" i="63"/>
  <c r="G83" i="63"/>
  <c r="X75" i="63"/>
  <c r="Q82" i="63"/>
  <c r="K82" i="63"/>
  <c r="X74" i="63"/>
  <c r="Q81" i="63"/>
  <c r="K81" i="63"/>
  <c r="G81" i="63"/>
  <c r="X73" i="63"/>
  <c r="Q80" i="63"/>
  <c r="K80" i="63"/>
  <c r="G80" i="63"/>
  <c r="X72" i="63"/>
  <c r="Q79" i="63"/>
  <c r="K79" i="63"/>
  <c r="G79" i="63"/>
  <c r="X71" i="63"/>
  <c r="Q78" i="63"/>
  <c r="K78" i="63"/>
  <c r="G78" i="63"/>
  <c r="X70" i="63"/>
  <c r="Q77" i="63"/>
  <c r="K77" i="63"/>
  <c r="G77" i="63"/>
  <c r="X69" i="63"/>
  <c r="Q76" i="63"/>
  <c r="K76" i="63"/>
  <c r="G76" i="63"/>
  <c r="X68" i="63"/>
  <c r="Q75" i="63"/>
  <c r="K75" i="63"/>
  <c r="G75" i="63"/>
  <c r="X67" i="63"/>
  <c r="Q74" i="63"/>
  <c r="K74" i="63"/>
  <c r="G74" i="63"/>
  <c r="X66" i="63"/>
  <c r="Q73" i="63"/>
  <c r="K73" i="63"/>
  <c r="G73" i="63"/>
  <c r="X65" i="63"/>
  <c r="Q72" i="63"/>
  <c r="K72" i="63"/>
  <c r="G72" i="63"/>
  <c r="X64" i="63"/>
  <c r="Q71" i="63"/>
  <c r="K71" i="63"/>
  <c r="G71" i="63"/>
  <c r="X63" i="63"/>
  <c r="Q70" i="63"/>
  <c r="K70" i="63"/>
  <c r="G70" i="63"/>
  <c r="X62" i="63"/>
  <c r="Q69" i="63"/>
  <c r="K69" i="63"/>
  <c r="G69" i="63"/>
  <c r="X61" i="63"/>
  <c r="Q68" i="63"/>
  <c r="K68" i="63"/>
  <c r="G68" i="63"/>
  <c r="X60" i="63"/>
  <c r="Q67" i="63"/>
  <c r="K67" i="63"/>
  <c r="G67" i="63"/>
  <c r="X59" i="63"/>
  <c r="Q66" i="63"/>
  <c r="K66" i="63"/>
  <c r="G66" i="63"/>
  <c r="X58" i="63"/>
  <c r="Q65" i="63"/>
  <c r="K65" i="63"/>
  <c r="G65" i="63"/>
  <c r="X57" i="63"/>
  <c r="Q64" i="63"/>
  <c r="K64" i="63"/>
  <c r="G64" i="63"/>
  <c r="X56" i="63"/>
  <c r="Q63" i="63"/>
  <c r="K63" i="63"/>
  <c r="G63" i="63"/>
  <c r="X55" i="63"/>
  <c r="Q62" i="63"/>
  <c r="K62" i="63"/>
  <c r="G62" i="63"/>
  <c r="X54" i="63"/>
  <c r="Q61" i="63"/>
  <c r="K61" i="63"/>
  <c r="G61" i="63"/>
  <c r="X53" i="63"/>
  <c r="Q60" i="63"/>
  <c r="K60" i="63"/>
  <c r="G60" i="63"/>
  <c r="X52" i="63"/>
  <c r="Q59" i="63"/>
  <c r="K59" i="63"/>
  <c r="G59" i="63"/>
  <c r="X51" i="63"/>
  <c r="Q58" i="63"/>
  <c r="K58" i="63"/>
  <c r="G58" i="63"/>
  <c r="X50" i="63"/>
  <c r="Q57" i="63"/>
  <c r="K57" i="63"/>
  <c r="G57" i="63"/>
  <c r="X49" i="63"/>
  <c r="Q56" i="63"/>
  <c r="K56" i="63"/>
  <c r="G56" i="63"/>
  <c r="Q55" i="63"/>
  <c r="K55" i="63"/>
  <c r="G55" i="63"/>
  <c r="X47" i="63"/>
  <c r="Q54" i="63"/>
  <c r="K54" i="63"/>
  <c r="G54" i="63"/>
  <c r="X46" i="63"/>
  <c r="Q53" i="63"/>
  <c r="K53" i="63"/>
  <c r="G53" i="63"/>
  <c r="AP52" i="63"/>
  <c r="X45" i="63"/>
  <c r="Q52" i="63"/>
  <c r="K52" i="63"/>
  <c r="G52" i="63"/>
  <c r="AP51" i="63"/>
  <c r="X44" i="63"/>
  <c r="Q51" i="63"/>
  <c r="K51" i="63"/>
  <c r="G51" i="63"/>
  <c r="AP50" i="63"/>
  <c r="X43" i="63"/>
  <c r="Q50" i="63"/>
  <c r="K50" i="63"/>
  <c r="G50" i="63"/>
  <c r="AP49" i="63"/>
  <c r="X42" i="63"/>
  <c r="Q49" i="63"/>
  <c r="K49" i="63"/>
  <c r="G49" i="63"/>
  <c r="AP48" i="63"/>
  <c r="X41" i="63"/>
  <c r="Q48" i="63"/>
  <c r="K48" i="63"/>
  <c r="G48" i="63"/>
  <c r="AP47" i="63"/>
  <c r="X40" i="63"/>
  <c r="Q47" i="63"/>
  <c r="K47" i="63"/>
  <c r="G47" i="63"/>
  <c r="AP46" i="63"/>
  <c r="X39" i="63"/>
  <c r="Q46" i="63"/>
  <c r="K46" i="63"/>
  <c r="G46" i="63"/>
  <c r="AP45" i="63"/>
  <c r="Q45" i="63"/>
  <c r="K45" i="63"/>
  <c r="G45" i="63"/>
  <c r="AP44" i="63"/>
  <c r="Q44" i="63"/>
  <c r="K44" i="63"/>
  <c r="G44" i="63"/>
  <c r="AP43" i="63"/>
  <c r="X36" i="63"/>
  <c r="Q43" i="63"/>
  <c r="K43" i="63"/>
  <c r="G43" i="63"/>
  <c r="AY42" i="63"/>
  <c r="AP42" i="63"/>
  <c r="Q42" i="63"/>
  <c r="K42" i="63"/>
  <c r="G42" i="63"/>
  <c r="BH41" i="63"/>
  <c r="AY41" i="63"/>
  <c r="AP41" i="63"/>
  <c r="X34" i="63"/>
  <c r="Q41" i="63"/>
  <c r="K41" i="63"/>
  <c r="G41" i="63"/>
  <c r="BH40" i="63"/>
  <c r="AY40" i="63"/>
  <c r="AP40" i="63"/>
  <c r="X33" i="63"/>
  <c r="Q40" i="63"/>
  <c r="K40" i="63"/>
  <c r="G40" i="63"/>
  <c r="BH39" i="63"/>
  <c r="AY39" i="63"/>
  <c r="AP39" i="63"/>
  <c r="Q39" i="63"/>
  <c r="K39" i="63"/>
  <c r="G39" i="63"/>
  <c r="BH38" i="63"/>
  <c r="AY38" i="63"/>
  <c r="AP38" i="63"/>
  <c r="X32" i="63"/>
  <c r="Q38" i="63"/>
  <c r="K38" i="63"/>
  <c r="G38" i="63"/>
  <c r="BH37" i="63"/>
  <c r="AY37" i="63"/>
  <c r="AP37" i="63"/>
  <c r="Q37" i="63"/>
  <c r="K37" i="63"/>
  <c r="G37" i="63"/>
  <c r="BH36" i="63"/>
  <c r="AY36" i="63"/>
  <c r="AP36" i="63"/>
  <c r="X31" i="63"/>
  <c r="Q36" i="63"/>
  <c r="G36" i="63"/>
  <c r="BH35" i="63"/>
  <c r="AY35" i="63"/>
  <c r="X30" i="63"/>
  <c r="Q35" i="63"/>
  <c r="K35" i="63"/>
  <c r="G35" i="63"/>
  <c r="BH34" i="63"/>
  <c r="AY34" i="63"/>
  <c r="AP34" i="63"/>
  <c r="X29" i="63"/>
  <c r="Q34" i="63"/>
  <c r="G34" i="63"/>
  <c r="BH33" i="63"/>
  <c r="AY33" i="63"/>
  <c r="AP33" i="63"/>
  <c r="Q33" i="63"/>
  <c r="K33" i="63"/>
  <c r="G33" i="63"/>
  <c r="BH32" i="63"/>
  <c r="AY32" i="63"/>
  <c r="AP32" i="63"/>
  <c r="Q32" i="63"/>
  <c r="K32" i="63"/>
  <c r="G32" i="63"/>
  <c r="BH31" i="63"/>
  <c r="AY31" i="63"/>
  <c r="AP31" i="63"/>
  <c r="Q31" i="63"/>
  <c r="K31" i="63"/>
  <c r="G31" i="63"/>
  <c r="BQ30" i="63"/>
  <c r="BH30" i="63"/>
  <c r="AY30" i="63"/>
  <c r="AP30" i="63"/>
  <c r="X28" i="63"/>
  <c r="Q30" i="63"/>
  <c r="K30" i="63"/>
  <c r="G30" i="63"/>
  <c r="BQ29" i="63"/>
  <c r="BH29" i="63"/>
  <c r="AY29" i="63"/>
  <c r="AP29" i="63"/>
  <c r="X27" i="63"/>
  <c r="Q29" i="63"/>
  <c r="K29" i="63"/>
  <c r="G29" i="63"/>
  <c r="BQ28" i="63"/>
  <c r="BH28" i="63"/>
  <c r="AY28" i="63"/>
  <c r="AP28" i="63"/>
  <c r="K28" i="63"/>
  <c r="G28" i="63"/>
  <c r="BQ27" i="63"/>
  <c r="BH27" i="63"/>
  <c r="AY27" i="63"/>
  <c r="AP27" i="63"/>
  <c r="K27" i="63"/>
  <c r="G27" i="63"/>
  <c r="BQ26" i="63"/>
  <c r="BH26" i="63"/>
  <c r="AY26" i="63"/>
  <c r="AP26" i="63"/>
  <c r="AG26" i="63"/>
  <c r="K26" i="63"/>
  <c r="G26" i="63"/>
  <c r="BQ25" i="63"/>
  <c r="BH25" i="63"/>
  <c r="AY25" i="63"/>
  <c r="AP25" i="63"/>
  <c r="AG25" i="63"/>
  <c r="Q25" i="63"/>
  <c r="K25" i="63"/>
  <c r="G25" i="63"/>
  <c r="BH24" i="63"/>
  <c r="AP24" i="63"/>
  <c r="AG24" i="63"/>
  <c r="Q24" i="63"/>
  <c r="BQ23" i="63"/>
  <c r="BH23" i="63"/>
  <c r="AY23" i="63"/>
  <c r="AG23" i="63"/>
  <c r="Q23" i="63"/>
  <c r="K23" i="63"/>
  <c r="G23" i="63"/>
  <c r="BQ22" i="63"/>
  <c r="BH22" i="63"/>
  <c r="AY22" i="63"/>
  <c r="AP22" i="63"/>
  <c r="AG22" i="63"/>
  <c r="Q22" i="63"/>
  <c r="K22" i="63"/>
  <c r="G22" i="63"/>
  <c r="BQ21" i="63"/>
  <c r="BH21" i="63"/>
  <c r="AY21" i="63"/>
  <c r="AP21" i="63"/>
  <c r="AG21" i="63"/>
  <c r="Q21" i="63"/>
  <c r="K21" i="63"/>
  <c r="G21" i="63"/>
  <c r="BQ20" i="63"/>
  <c r="BH20" i="63"/>
  <c r="AY20" i="63"/>
  <c r="AP20" i="63"/>
  <c r="AG20" i="63"/>
  <c r="Q20" i="63"/>
  <c r="K20" i="63"/>
  <c r="G20" i="63"/>
  <c r="BQ19" i="63"/>
  <c r="BH19" i="63"/>
  <c r="AY19" i="63"/>
  <c r="AP19" i="63"/>
  <c r="AG19" i="63"/>
  <c r="Q19" i="63"/>
  <c r="K19" i="63"/>
  <c r="G19" i="63"/>
  <c r="BQ18" i="63"/>
  <c r="BH18" i="63"/>
  <c r="AY18" i="63"/>
  <c r="AP18" i="63"/>
  <c r="AG18" i="63"/>
  <c r="Q18" i="63"/>
  <c r="K18" i="63"/>
  <c r="G18" i="63"/>
  <c r="BQ17" i="63"/>
  <c r="BH17" i="63"/>
  <c r="AY17" i="63"/>
  <c r="AP17" i="63"/>
  <c r="AG17" i="63"/>
  <c r="Q17" i="63"/>
  <c r="K17" i="63"/>
  <c r="G17" i="63"/>
  <c r="BQ16" i="63"/>
  <c r="BH16" i="63"/>
  <c r="AY16" i="63"/>
  <c r="AP16" i="63"/>
  <c r="AG16" i="63"/>
  <c r="X20" i="63"/>
  <c r="Q16" i="63"/>
  <c r="K16" i="63"/>
  <c r="G16" i="63"/>
  <c r="BQ15" i="63"/>
  <c r="BH15" i="63"/>
  <c r="AY15" i="63"/>
  <c r="AP15" i="63"/>
  <c r="AG15" i="63"/>
  <c r="X19" i="63"/>
  <c r="Q15" i="63"/>
  <c r="K15" i="63"/>
  <c r="G15" i="63"/>
  <c r="BQ14" i="63"/>
  <c r="BH14" i="63"/>
  <c r="AY14" i="63"/>
  <c r="AP14" i="63"/>
  <c r="X18" i="63"/>
  <c r="Q14" i="63"/>
  <c r="K14" i="63"/>
  <c r="G14" i="63"/>
  <c r="BQ13" i="63"/>
  <c r="BH13" i="63"/>
  <c r="AY13" i="63"/>
  <c r="AP13" i="63"/>
  <c r="Q13" i="63"/>
  <c r="K13" i="63"/>
  <c r="G13" i="63"/>
  <c r="BQ12" i="63"/>
  <c r="BH12" i="63"/>
  <c r="AY12" i="63"/>
  <c r="AP12" i="63"/>
  <c r="Q12" i="63"/>
  <c r="K12" i="63"/>
  <c r="G12" i="63"/>
  <c r="BQ11" i="63"/>
  <c r="BH11" i="63"/>
  <c r="AY11" i="63"/>
  <c r="AP11" i="63"/>
  <c r="Q11" i="63"/>
  <c r="K11" i="63"/>
  <c r="G11" i="63"/>
  <c r="BQ10" i="63"/>
  <c r="BH10" i="63"/>
  <c r="AY10" i="63"/>
  <c r="AP10" i="63"/>
  <c r="Q10" i="63"/>
  <c r="K10" i="63"/>
  <c r="G10" i="63"/>
  <c r="BQ9" i="63"/>
  <c r="BH9" i="63"/>
  <c r="AY9" i="63"/>
  <c r="AP9" i="63"/>
  <c r="Q9" i="63"/>
  <c r="K9" i="63"/>
  <c r="G9" i="63"/>
  <c r="BQ8" i="63"/>
  <c r="BH8" i="63"/>
  <c r="AY8" i="63"/>
  <c r="AP8" i="63"/>
  <c r="X7" i="63"/>
  <c r="Q8" i="63"/>
  <c r="K8" i="63"/>
  <c r="G8" i="63"/>
  <c r="BQ7" i="63"/>
  <c r="BH7" i="63"/>
  <c r="AY7" i="63"/>
  <c r="AP7" i="63"/>
  <c r="AG7" i="63"/>
  <c r="Q7" i="63"/>
  <c r="K7" i="63"/>
  <c r="G7" i="63"/>
  <c r="BQ6" i="63"/>
  <c r="BH6" i="63"/>
  <c r="AY6" i="63"/>
  <c r="AP6" i="63"/>
  <c r="X6" i="63"/>
  <c r="Q6" i="63"/>
  <c r="K6" i="63"/>
  <c r="G6" i="63"/>
  <c r="X14" i="62" l="1"/>
  <c r="X15" i="62"/>
  <c r="X16" i="62"/>
  <c r="X17" i="62"/>
  <c r="X20" i="62"/>
  <c r="X21" i="62"/>
  <c r="X22" i="62"/>
  <c r="X23" i="62"/>
  <c r="X24" i="62"/>
  <c r="X25" i="62"/>
  <c r="X26" i="62"/>
  <c r="X27" i="62"/>
  <c r="X28" i="62"/>
  <c r="X29" i="62"/>
  <c r="X30" i="62"/>
  <c r="X31" i="62"/>
  <c r="X32" i="62"/>
  <c r="X35" i="62"/>
  <c r="X34" i="62"/>
  <c r="X36" i="62"/>
  <c r="X37" i="62"/>
  <c r="X38" i="62"/>
  <c r="X39" i="62"/>
  <c r="X33" i="62"/>
  <c r="X43" i="62"/>
  <c r="X44" i="62"/>
  <c r="X45" i="62"/>
  <c r="X46" i="62"/>
  <c r="X47" i="62"/>
  <c r="G2408" i="4"/>
  <c r="G1049" i="2"/>
  <c r="Q25" i="62"/>
  <c r="AP10" i="62"/>
  <c r="AP8" i="62"/>
  <c r="AP7" i="62"/>
  <c r="Q7" i="62" l="1"/>
  <c r="G1088" i="2" l="1"/>
  <c r="G2461" i="4" l="1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F2445" i="4"/>
  <c r="G2445" i="4" s="1"/>
  <c r="G2444" i="4"/>
  <c r="G2443" i="4"/>
  <c r="G2442" i="4"/>
  <c r="G2441" i="4"/>
  <c r="F2440" i="4"/>
  <c r="G2440" i="4" s="1"/>
  <c r="G2439" i="4"/>
  <c r="G2438" i="4"/>
  <c r="G2437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7" i="4"/>
  <c r="G2406" i="4"/>
  <c r="G2405" i="4"/>
  <c r="G2404" i="4"/>
  <c r="G2396" i="4"/>
  <c r="G2395" i="4"/>
  <c r="G2394" i="4"/>
  <c r="G2393" i="4"/>
  <c r="G2392" i="4"/>
  <c r="G2391" i="4"/>
  <c r="G2390" i="4"/>
  <c r="G2389" i="4"/>
  <c r="G2388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F2353" i="4"/>
  <c r="G2353" i="4" s="1"/>
  <c r="G2352" i="4"/>
  <c r="G2351" i="4"/>
  <c r="G2350" i="4"/>
  <c r="G2349" i="4"/>
  <c r="G2348" i="4"/>
  <c r="G2347" i="4"/>
  <c r="G2346" i="4"/>
  <c r="G2345" i="4"/>
  <c r="G2344" i="4"/>
  <c r="G2343" i="4"/>
  <c r="G2342" i="4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8" i="2"/>
  <c r="G1047" i="2"/>
  <c r="G1046" i="2"/>
  <c r="G1045" i="2"/>
  <c r="G1044" i="2"/>
  <c r="W19" i="62"/>
  <c r="X19" i="62" s="1"/>
  <c r="W18" i="62"/>
  <c r="X18" i="62" s="1"/>
  <c r="X12" i="62"/>
  <c r="Q6" i="62"/>
  <c r="Q8" i="62"/>
  <c r="Q9" i="62"/>
  <c r="Q10" i="62"/>
  <c r="Q11" i="62"/>
  <c r="Q12" i="62"/>
  <c r="AG7" i="62" l="1"/>
  <c r="AG8" i="62"/>
  <c r="AG9" i="62"/>
  <c r="AG10" i="62"/>
  <c r="AG11" i="62"/>
  <c r="AG12" i="62"/>
  <c r="AG13" i="62"/>
  <c r="AG14" i="62"/>
  <c r="AG15" i="62"/>
  <c r="AG16" i="62"/>
  <c r="AG17" i="62"/>
  <c r="AG18" i="62"/>
  <c r="AG19" i="62"/>
  <c r="AG20" i="62"/>
  <c r="AG21" i="62"/>
  <c r="AG22" i="62"/>
  <c r="AG23" i="62"/>
  <c r="AG24" i="62"/>
  <c r="AG25" i="62"/>
  <c r="AG26" i="62"/>
  <c r="X11" i="62"/>
  <c r="X9" i="62"/>
  <c r="X7" i="62" l="1"/>
  <c r="AG6" i="62"/>
  <c r="X10" i="62"/>
  <c r="X8" i="62"/>
  <c r="X6" i="62"/>
  <c r="G217" i="62"/>
  <c r="G216" i="62"/>
  <c r="G215" i="62"/>
  <c r="G214" i="62"/>
  <c r="G213" i="62"/>
  <c r="G212" i="62"/>
  <c r="G211" i="62"/>
  <c r="G210" i="62"/>
  <c r="K209" i="62"/>
  <c r="G209" i="62"/>
  <c r="K208" i="62"/>
  <c r="G208" i="62"/>
  <c r="K207" i="62"/>
  <c r="G207" i="62"/>
  <c r="K206" i="62"/>
  <c r="G206" i="62"/>
  <c r="K205" i="62"/>
  <c r="G205" i="62"/>
  <c r="K204" i="62"/>
  <c r="G204" i="62"/>
  <c r="K203" i="62"/>
  <c r="G203" i="62"/>
  <c r="K202" i="62"/>
  <c r="G202" i="62"/>
  <c r="K201" i="62"/>
  <c r="G201" i="62"/>
  <c r="K200" i="62"/>
  <c r="G200" i="62"/>
  <c r="K199" i="62"/>
  <c r="G199" i="62"/>
  <c r="K198" i="62"/>
  <c r="G198" i="62"/>
  <c r="K197" i="62"/>
  <c r="G197" i="62"/>
  <c r="K196" i="62"/>
  <c r="G196" i="62"/>
  <c r="K195" i="62"/>
  <c r="G195" i="62"/>
  <c r="K194" i="62"/>
  <c r="G194" i="62"/>
  <c r="K193" i="62"/>
  <c r="G193" i="62"/>
  <c r="K192" i="62"/>
  <c r="G192" i="62"/>
  <c r="K191" i="62"/>
  <c r="G191" i="62"/>
  <c r="K190" i="62"/>
  <c r="G190" i="62"/>
  <c r="K189" i="62"/>
  <c r="G189" i="62"/>
  <c r="K188" i="62"/>
  <c r="G188" i="62"/>
  <c r="K185" i="62"/>
  <c r="G185" i="62"/>
  <c r="K184" i="62"/>
  <c r="G184" i="62"/>
  <c r="K183" i="62"/>
  <c r="G183" i="62"/>
  <c r="K182" i="62"/>
  <c r="G182" i="62"/>
  <c r="K181" i="62"/>
  <c r="G181" i="62"/>
  <c r="K180" i="62"/>
  <c r="G180" i="62"/>
  <c r="K179" i="62"/>
  <c r="G179" i="62"/>
  <c r="K178" i="62"/>
  <c r="G178" i="62"/>
  <c r="K177" i="62"/>
  <c r="G177" i="62"/>
  <c r="K176" i="62"/>
  <c r="G176" i="62"/>
  <c r="K175" i="62"/>
  <c r="G175" i="62"/>
  <c r="K174" i="62"/>
  <c r="G174" i="62"/>
  <c r="K173" i="62"/>
  <c r="G173" i="62"/>
  <c r="K172" i="62"/>
  <c r="G172" i="62"/>
  <c r="K171" i="62"/>
  <c r="G171" i="62"/>
  <c r="K170" i="62"/>
  <c r="G170" i="62"/>
  <c r="K169" i="62"/>
  <c r="G169" i="62"/>
  <c r="K168" i="62"/>
  <c r="G168" i="62"/>
  <c r="K167" i="62"/>
  <c r="G167" i="62"/>
  <c r="K166" i="62"/>
  <c r="G166" i="62"/>
  <c r="K165" i="62"/>
  <c r="G165" i="62"/>
  <c r="K164" i="62"/>
  <c r="G164" i="62"/>
  <c r="K163" i="62"/>
  <c r="G163" i="62"/>
  <c r="K162" i="62"/>
  <c r="G162" i="62"/>
  <c r="K161" i="62"/>
  <c r="G161" i="62"/>
  <c r="K160" i="62"/>
  <c r="G160" i="62"/>
  <c r="K159" i="62"/>
  <c r="G159" i="62"/>
  <c r="K158" i="62"/>
  <c r="G158" i="62"/>
  <c r="K157" i="62"/>
  <c r="G157" i="62"/>
  <c r="K156" i="62"/>
  <c r="G156" i="62"/>
  <c r="K155" i="62"/>
  <c r="G155" i="62"/>
  <c r="K154" i="62"/>
  <c r="G154" i="62"/>
  <c r="K153" i="62"/>
  <c r="G153" i="62"/>
  <c r="K152" i="62"/>
  <c r="G152" i="62"/>
  <c r="K151" i="62"/>
  <c r="G151" i="62"/>
  <c r="K150" i="62"/>
  <c r="G150" i="62"/>
  <c r="K149" i="62"/>
  <c r="G149" i="62"/>
  <c r="K148" i="62"/>
  <c r="G148" i="62"/>
  <c r="K147" i="62"/>
  <c r="G147" i="62"/>
  <c r="K146" i="62"/>
  <c r="G146" i="62"/>
  <c r="K145" i="62"/>
  <c r="G145" i="62"/>
  <c r="K144" i="62"/>
  <c r="G144" i="62"/>
  <c r="K143" i="62"/>
  <c r="G143" i="62"/>
  <c r="K142" i="62"/>
  <c r="G142" i="62"/>
  <c r="K141" i="62"/>
  <c r="G141" i="62"/>
  <c r="K140" i="62"/>
  <c r="G140" i="62"/>
  <c r="K139" i="62"/>
  <c r="G139" i="62"/>
  <c r="K138" i="62"/>
  <c r="G138" i="62"/>
  <c r="K137" i="62"/>
  <c r="G137" i="62"/>
  <c r="K136" i="62"/>
  <c r="G136" i="62"/>
  <c r="K135" i="62"/>
  <c r="G135" i="62"/>
  <c r="K134" i="62"/>
  <c r="G134" i="62"/>
  <c r="K133" i="62"/>
  <c r="G133" i="62"/>
  <c r="K132" i="62"/>
  <c r="G132" i="62"/>
  <c r="K131" i="62"/>
  <c r="G131" i="62"/>
  <c r="K130" i="62"/>
  <c r="G130" i="62"/>
  <c r="K129" i="62"/>
  <c r="G129" i="62"/>
  <c r="K128" i="62"/>
  <c r="G128" i="62"/>
  <c r="K127" i="62"/>
  <c r="G127" i="62"/>
  <c r="K126" i="62"/>
  <c r="G126" i="62"/>
  <c r="K125" i="62"/>
  <c r="G125" i="62"/>
  <c r="K124" i="62"/>
  <c r="G124" i="62"/>
  <c r="K123" i="62"/>
  <c r="G123" i="62"/>
  <c r="K122" i="62"/>
  <c r="G122" i="62"/>
  <c r="K121" i="62"/>
  <c r="G121" i="62"/>
  <c r="K120" i="62"/>
  <c r="G120" i="62"/>
  <c r="G119" i="62"/>
  <c r="G118" i="62"/>
  <c r="K117" i="62"/>
  <c r="G117" i="62"/>
  <c r="K116" i="62"/>
  <c r="G116" i="62"/>
  <c r="K115" i="62"/>
  <c r="G115" i="62"/>
  <c r="K114" i="62"/>
  <c r="G114" i="62"/>
  <c r="K113" i="62"/>
  <c r="G113" i="62"/>
  <c r="K112" i="62"/>
  <c r="G112" i="62"/>
  <c r="K111" i="62"/>
  <c r="G111" i="62"/>
  <c r="Q111" i="62"/>
  <c r="K110" i="62"/>
  <c r="G110" i="62"/>
  <c r="Q110" i="62"/>
  <c r="K109" i="62"/>
  <c r="G109" i="62"/>
  <c r="Q109" i="62"/>
  <c r="K108" i="62"/>
  <c r="G108" i="62"/>
  <c r="Q108" i="62"/>
  <c r="K107" i="62"/>
  <c r="G107" i="62"/>
  <c r="Q107" i="62"/>
  <c r="K106" i="62"/>
  <c r="G106" i="62"/>
  <c r="Q106" i="62"/>
  <c r="K105" i="62"/>
  <c r="G105" i="62"/>
  <c r="Q105" i="62"/>
  <c r="K104" i="62"/>
  <c r="G104" i="62"/>
  <c r="Q104" i="62"/>
  <c r="K103" i="62"/>
  <c r="G103" i="62"/>
  <c r="Q103" i="62"/>
  <c r="K102" i="62"/>
  <c r="G102" i="62"/>
  <c r="X98" i="62"/>
  <c r="Q102" i="62"/>
  <c r="K101" i="62"/>
  <c r="G101" i="62"/>
  <c r="X97" i="62"/>
  <c r="Q101" i="62"/>
  <c r="K100" i="62"/>
  <c r="G100" i="62"/>
  <c r="X96" i="62"/>
  <c r="Q100" i="62"/>
  <c r="K99" i="62"/>
  <c r="G99" i="62"/>
  <c r="X95" i="62"/>
  <c r="Q99" i="62"/>
  <c r="K98" i="62"/>
  <c r="G98" i="62"/>
  <c r="X94" i="62"/>
  <c r="Q98" i="62"/>
  <c r="K97" i="62"/>
  <c r="G97" i="62"/>
  <c r="X93" i="62"/>
  <c r="Q97" i="62"/>
  <c r="K96" i="62"/>
  <c r="G96" i="62"/>
  <c r="X92" i="62"/>
  <c r="Q96" i="62"/>
  <c r="K95" i="62"/>
  <c r="G95" i="62"/>
  <c r="X91" i="62"/>
  <c r="Q95" i="62"/>
  <c r="K94" i="62"/>
  <c r="G94" i="62"/>
  <c r="X90" i="62"/>
  <c r="Q94" i="62"/>
  <c r="K93" i="62"/>
  <c r="G93" i="62"/>
  <c r="X89" i="62"/>
  <c r="Q93" i="62"/>
  <c r="K92" i="62"/>
  <c r="X88" i="62"/>
  <c r="Q92" i="62"/>
  <c r="K91" i="62"/>
  <c r="G91" i="62"/>
  <c r="X87" i="62"/>
  <c r="Q91" i="62"/>
  <c r="K90" i="62"/>
  <c r="G90" i="62"/>
  <c r="X86" i="62"/>
  <c r="Q90" i="62"/>
  <c r="K89" i="62"/>
  <c r="G89" i="62"/>
  <c r="X85" i="62"/>
  <c r="Q89" i="62"/>
  <c r="K88" i="62"/>
  <c r="G88" i="62"/>
  <c r="X84" i="62"/>
  <c r="Q88" i="62"/>
  <c r="K87" i="62"/>
  <c r="X83" i="62"/>
  <c r="Q87" i="62"/>
  <c r="K86" i="62"/>
  <c r="X82" i="62"/>
  <c r="Q86" i="62"/>
  <c r="K85" i="62"/>
  <c r="G85" i="62"/>
  <c r="X81" i="62"/>
  <c r="Q85" i="62"/>
  <c r="K84" i="62"/>
  <c r="G84" i="62"/>
  <c r="X80" i="62"/>
  <c r="Q84" i="62"/>
  <c r="K83" i="62"/>
  <c r="G83" i="62"/>
  <c r="X79" i="62"/>
  <c r="Q83" i="62"/>
  <c r="K82" i="62"/>
  <c r="X78" i="62"/>
  <c r="Q82" i="62"/>
  <c r="K81" i="62"/>
  <c r="G81" i="62"/>
  <c r="X77" i="62"/>
  <c r="Q81" i="62"/>
  <c r="K80" i="62"/>
  <c r="G80" i="62"/>
  <c r="X76" i="62"/>
  <c r="Q80" i="62"/>
  <c r="K79" i="62"/>
  <c r="G79" i="62"/>
  <c r="X75" i="62"/>
  <c r="Q79" i="62"/>
  <c r="K78" i="62"/>
  <c r="G78" i="62"/>
  <c r="X74" i="62"/>
  <c r="Q78" i="62"/>
  <c r="K77" i="62"/>
  <c r="G77" i="62"/>
  <c r="X73" i="62"/>
  <c r="Q77" i="62"/>
  <c r="K76" i="62"/>
  <c r="G76" i="62"/>
  <c r="X72" i="62"/>
  <c r="Q76" i="62"/>
  <c r="K75" i="62"/>
  <c r="G75" i="62"/>
  <c r="X71" i="62"/>
  <c r="Q75" i="62"/>
  <c r="K74" i="62"/>
  <c r="G74" i="62"/>
  <c r="X70" i="62"/>
  <c r="Q74" i="62"/>
  <c r="K73" i="62"/>
  <c r="G73" i="62"/>
  <c r="X69" i="62"/>
  <c r="Q73" i="62"/>
  <c r="K72" i="62"/>
  <c r="G72" i="62"/>
  <c r="X68" i="62"/>
  <c r="Q72" i="62"/>
  <c r="K71" i="62"/>
  <c r="G71" i="62"/>
  <c r="X67" i="62"/>
  <c r="Q71" i="62"/>
  <c r="K70" i="62"/>
  <c r="G70" i="62"/>
  <c r="X66" i="62"/>
  <c r="Q70" i="62"/>
  <c r="K69" i="62"/>
  <c r="G69" i="62"/>
  <c r="X65" i="62"/>
  <c r="Q69" i="62"/>
  <c r="K68" i="62"/>
  <c r="G68" i="62"/>
  <c r="X64" i="62"/>
  <c r="Q68" i="62"/>
  <c r="K67" i="62"/>
  <c r="G67" i="62"/>
  <c r="X63" i="62"/>
  <c r="Q67" i="62"/>
  <c r="K66" i="62"/>
  <c r="G66" i="62"/>
  <c r="X62" i="62"/>
  <c r="Q66" i="62"/>
  <c r="K65" i="62"/>
  <c r="G65" i="62"/>
  <c r="X61" i="62"/>
  <c r="Q65" i="62"/>
  <c r="K64" i="62"/>
  <c r="G64" i="62"/>
  <c r="X60" i="62"/>
  <c r="Q64" i="62"/>
  <c r="K63" i="62"/>
  <c r="G63" i="62"/>
  <c r="X59" i="62"/>
  <c r="Q63" i="62"/>
  <c r="K62" i="62"/>
  <c r="G62" i="62"/>
  <c r="X58" i="62"/>
  <c r="Q62" i="62"/>
  <c r="K61" i="62"/>
  <c r="G61" i="62"/>
  <c r="X57" i="62"/>
  <c r="Q61" i="62"/>
  <c r="K60" i="62"/>
  <c r="G60" i="62"/>
  <c r="X56" i="62"/>
  <c r="Q60" i="62"/>
  <c r="K59" i="62"/>
  <c r="G59" i="62"/>
  <c r="X55" i="62"/>
  <c r="Q59" i="62"/>
  <c r="K58" i="62"/>
  <c r="G58" i="62"/>
  <c r="X54" i="62"/>
  <c r="Q58" i="62"/>
  <c r="K57" i="62"/>
  <c r="G57" i="62"/>
  <c r="X53" i="62"/>
  <c r="Q57" i="62"/>
  <c r="K56" i="62"/>
  <c r="G56" i="62"/>
  <c r="X52" i="62"/>
  <c r="Q56" i="62"/>
  <c r="K55" i="62"/>
  <c r="G55" i="62"/>
  <c r="X51" i="62"/>
  <c r="Q55" i="62"/>
  <c r="K54" i="62"/>
  <c r="G54" i="62"/>
  <c r="X50" i="62"/>
  <c r="Q54" i="62"/>
  <c r="K53" i="62"/>
  <c r="G53" i="62"/>
  <c r="AP52" i="62"/>
  <c r="X49" i="62"/>
  <c r="Q53" i="62"/>
  <c r="K52" i="62"/>
  <c r="G52" i="62"/>
  <c r="AP51" i="62"/>
  <c r="Q52" i="62"/>
  <c r="K51" i="62"/>
  <c r="G51" i="62"/>
  <c r="AP50" i="62"/>
  <c r="Q51" i="62"/>
  <c r="K50" i="62"/>
  <c r="G50" i="62"/>
  <c r="AP49" i="62"/>
  <c r="Q50" i="62"/>
  <c r="K49" i="62"/>
  <c r="G49" i="62"/>
  <c r="AP48" i="62"/>
  <c r="Q49" i="62"/>
  <c r="K48" i="62"/>
  <c r="G48" i="62"/>
  <c r="AP47" i="62"/>
  <c r="Q48" i="62"/>
  <c r="K47" i="62"/>
  <c r="G47" i="62"/>
  <c r="AP46" i="62"/>
  <c r="Q47" i="62"/>
  <c r="K46" i="62"/>
  <c r="G46" i="62"/>
  <c r="AP45" i="62"/>
  <c r="Q46" i="62"/>
  <c r="K45" i="62"/>
  <c r="G45" i="62"/>
  <c r="AP44" i="62"/>
  <c r="Q45" i="62"/>
  <c r="K44" i="62"/>
  <c r="G44" i="62"/>
  <c r="AP43" i="62"/>
  <c r="Q44" i="62"/>
  <c r="K43" i="62"/>
  <c r="G43" i="62"/>
  <c r="AY42" i="62"/>
  <c r="AP42" i="62"/>
  <c r="Q43" i="62"/>
  <c r="K42" i="62"/>
  <c r="G42" i="62"/>
  <c r="BH41" i="62"/>
  <c r="AY41" i="62"/>
  <c r="AP41" i="62"/>
  <c r="Q42" i="62"/>
  <c r="K41" i="62"/>
  <c r="G41" i="62"/>
  <c r="BH40" i="62"/>
  <c r="AY40" i="62"/>
  <c r="AP40" i="62"/>
  <c r="Q41" i="62"/>
  <c r="K40" i="62"/>
  <c r="G40" i="62"/>
  <c r="BH39" i="62"/>
  <c r="AY39" i="62"/>
  <c r="AP39" i="62"/>
  <c r="Q40" i="62"/>
  <c r="K39" i="62"/>
  <c r="G39" i="62"/>
  <c r="BH38" i="62"/>
  <c r="AY38" i="62"/>
  <c r="AP38" i="62"/>
  <c r="Q39" i="62"/>
  <c r="K38" i="62"/>
  <c r="G38" i="62"/>
  <c r="BH37" i="62"/>
  <c r="AY37" i="62"/>
  <c r="AP37" i="62"/>
  <c r="Q38" i="62"/>
  <c r="K37" i="62"/>
  <c r="G37" i="62"/>
  <c r="BH36" i="62"/>
  <c r="AY36" i="62"/>
  <c r="AP36" i="62"/>
  <c r="Q37" i="62"/>
  <c r="G36" i="62"/>
  <c r="BH35" i="62"/>
  <c r="AY35" i="62"/>
  <c r="Q36" i="62"/>
  <c r="K35" i="62"/>
  <c r="G35" i="62"/>
  <c r="BH34" i="62"/>
  <c r="AY34" i="62"/>
  <c r="AP34" i="62"/>
  <c r="Q35" i="62"/>
  <c r="G34" i="62"/>
  <c r="BH33" i="62"/>
  <c r="AY33" i="62"/>
  <c r="AP33" i="62"/>
  <c r="Q34" i="62"/>
  <c r="K33" i="62"/>
  <c r="G33" i="62"/>
  <c r="BH32" i="62"/>
  <c r="AY32" i="62"/>
  <c r="AP32" i="62"/>
  <c r="Q33" i="62"/>
  <c r="K32" i="62"/>
  <c r="G32" i="62"/>
  <c r="BH31" i="62"/>
  <c r="AY31" i="62"/>
  <c r="AP31" i="62"/>
  <c r="Q32" i="62"/>
  <c r="K31" i="62"/>
  <c r="G31" i="62"/>
  <c r="BQ30" i="62"/>
  <c r="BH30" i="62"/>
  <c r="AY30" i="62"/>
  <c r="AP30" i="62"/>
  <c r="Q31" i="62"/>
  <c r="K30" i="62"/>
  <c r="G30" i="62"/>
  <c r="BQ29" i="62"/>
  <c r="BH29" i="62"/>
  <c r="AY29" i="62"/>
  <c r="AP29" i="62"/>
  <c r="Q30" i="62"/>
  <c r="K29" i="62"/>
  <c r="G29" i="62"/>
  <c r="BQ28" i="62"/>
  <c r="BH28" i="62"/>
  <c r="AY28" i="62"/>
  <c r="AP28" i="62"/>
  <c r="Q29" i="62"/>
  <c r="K28" i="62"/>
  <c r="G28" i="62"/>
  <c r="BQ27" i="62"/>
  <c r="BH27" i="62"/>
  <c r="AY27" i="62"/>
  <c r="AP27" i="62"/>
  <c r="Q28" i="62"/>
  <c r="K27" i="62"/>
  <c r="G27" i="62"/>
  <c r="BQ26" i="62"/>
  <c r="BH26" i="62"/>
  <c r="AY26" i="62"/>
  <c r="AP26" i="62"/>
  <c r="Q27" i="62"/>
  <c r="K26" i="62"/>
  <c r="G26" i="62"/>
  <c r="BQ25" i="62"/>
  <c r="BH25" i="62"/>
  <c r="AY25" i="62"/>
  <c r="AP25" i="62"/>
  <c r="Q26" i="62"/>
  <c r="K25" i="62"/>
  <c r="G25" i="62"/>
  <c r="BH24" i="62"/>
  <c r="AP24" i="62"/>
  <c r="X13" i="62"/>
  <c r="BQ23" i="62"/>
  <c r="BH23" i="62"/>
  <c r="AY23" i="62"/>
  <c r="Q24" i="62"/>
  <c r="K23" i="62"/>
  <c r="G23" i="62"/>
  <c r="BQ22" i="62"/>
  <c r="BH22" i="62"/>
  <c r="AY22" i="62"/>
  <c r="AP22" i="62"/>
  <c r="Q23" i="62"/>
  <c r="K22" i="62"/>
  <c r="G22" i="62"/>
  <c r="BQ21" i="62"/>
  <c r="BH21" i="62"/>
  <c r="AY21" i="62"/>
  <c r="AP21" i="62"/>
  <c r="Q22" i="62"/>
  <c r="K21" i="62"/>
  <c r="G21" i="62"/>
  <c r="BQ20" i="62"/>
  <c r="BH20" i="62"/>
  <c r="AY20" i="62"/>
  <c r="AP20" i="62"/>
  <c r="Q21" i="62"/>
  <c r="K20" i="62"/>
  <c r="G20" i="62"/>
  <c r="BQ19" i="62"/>
  <c r="BH19" i="62"/>
  <c r="AY19" i="62"/>
  <c r="AP19" i="62"/>
  <c r="Q20" i="62"/>
  <c r="K19" i="62"/>
  <c r="G19" i="62"/>
  <c r="BQ18" i="62"/>
  <c r="BH18" i="62"/>
  <c r="AY18" i="62"/>
  <c r="AP18" i="62"/>
  <c r="Q19" i="62"/>
  <c r="K18" i="62"/>
  <c r="G18" i="62"/>
  <c r="BQ17" i="62"/>
  <c r="BH17" i="62"/>
  <c r="AY17" i="62"/>
  <c r="AP17" i="62"/>
  <c r="Q18" i="62"/>
  <c r="K17" i="62"/>
  <c r="G17" i="62"/>
  <c r="BQ16" i="62"/>
  <c r="BH16" i="62"/>
  <c r="AY16" i="62"/>
  <c r="AP16" i="62"/>
  <c r="Q17" i="62"/>
  <c r="K16" i="62"/>
  <c r="G16" i="62"/>
  <c r="BQ15" i="62"/>
  <c r="BH15" i="62"/>
  <c r="AY15" i="62"/>
  <c r="AP15" i="62"/>
  <c r="Q16" i="62"/>
  <c r="K15" i="62"/>
  <c r="G15" i="62"/>
  <c r="BQ14" i="62"/>
  <c r="BH14" i="62"/>
  <c r="AY14" i="62"/>
  <c r="AP14" i="62"/>
  <c r="Q15" i="62"/>
  <c r="K14" i="62"/>
  <c r="G14" i="62"/>
  <c r="BQ13" i="62"/>
  <c r="BH13" i="62"/>
  <c r="AY13" i="62"/>
  <c r="AP13" i="62"/>
  <c r="Q14" i="62"/>
  <c r="K13" i="62"/>
  <c r="G13" i="62"/>
  <c r="BQ12" i="62"/>
  <c r="BH12" i="62"/>
  <c r="AY12" i="62"/>
  <c r="AP12" i="62"/>
  <c r="Q13" i="62"/>
  <c r="K12" i="62"/>
  <c r="G12" i="62"/>
  <c r="BQ11" i="62"/>
  <c r="BH11" i="62"/>
  <c r="AY11" i="62"/>
  <c r="AP11" i="62"/>
  <c r="K11" i="62"/>
  <c r="G11" i="62"/>
  <c r="BQ10" i="62"/>
  <c r="BH10" i="62"/>
  <c r="AY10" i="62"/>
  <c r="K10" i="62"/>
  <c r="G10" i="62"/>
  <c r="BQ9" i="62"/>
  <c r="BH9" i="62"/>
  <c r="AY9" i="62"/>
  <c r="AP9" i="62"/>
  <c r="K9" i="62"/>
  <c r="G9" i="62"/>
  <c r="BQ8" i="62"/>
  <c r="BH8" i="62"/>
  <c r="AY8" i="62"/>
  <c r="K8" i="62"/>
  <c r="G8" i="62"/>
  <c r="BQ7" i="62"/>
  <c r="BH7" i="62"/>
  <c r="AY7" i="62"/>
  <c r="K7" i="62"/>
  <c r="G7" i="62"/>
  <c r="BQ6" i="62"/>
  <c r="BH6" i="62"/>
  <c r="AY6" i="62"/>
  <c r="AP6" i="62"/>
  <c r="K6" i="62"/>
  <c r="G6" i="62"/>
  <c r="X50" i="60"/>
  <c r="BH19" i="61" l="1"/>
  <c r="BH10" i="61"/>
  <c r="BH11" i="61"/>
  <c r="Q26" i="61"/>
  <c r="Q27" i="61"/>
  <c r="Q28" i="61"/>
  <c r="Q10" i="61"/>
  <c r="AF14" i="61"/>
  <c r="G983" i="2"/>
  <c r="G982" i="2"/>
  <c r="G981" i="2"/>
  <c r="G980" i="2"/>
  <c r="G979" i="2"/>
  <c r="G978" i="2"/>
  <c r="AP23" i="60" l="1"/>
  <c r="Q19" i="61" l="1"/>
  <c r="Q20" i="61"/>
  <c r="Q21" i="61"/>
  <c r="Q22" i="61"/>
  <c r="X10" i="61"/>
  <c r="X34" i="61"/>
  <c r="X9" i="61" l="1"/>
  <c r="AP24" i="60" l="1"/>
  <c r="AP26" i="60"/>
  <c r="AP22" i="60"/>
  <c r="X20" i="61"/>
  <c r="AF9" i="61"/>
  <c r="AG8" i="61"/>
  <c r="AG7" i="61"/>
  <c r="AG6" i="61"/>
  <c r="X8" i="61"/>
  <c r="X7" i="61"/>
  <c r="X15" i="61" l="1"/>
  <c r="X19" i="61"/>
  <c r="AY6" i="61" l="1"/>
  <c r="AY7" i="61"/>
  <c r="AY8" i="61"/>
  <c r="AY9" i="61"/>
  <c r="AY10" i="61"/>
  <c r="AY11" i="61"/>
  <c r="AY12" i="61"/>
  <c r="AY13" i="61"/>
  <c r="AY14" i="61"/>
  <c r="AG9" i="61"/>
  <c r="AG11" i="61"/>
  <c r="AG10" i="61"/>
  <c r="G217" i="61"/>
  <c r="G216" i="61"/>
  <c r="G215" i="61"/>
  <c r="G214" i="61"/>
  <c r="G213" i="61"/>
  <c r="G212" i="61"/>
  <c r="G211" i="61"/>
  <c r="G210" i="61"/>
  <c r="K209" i="61"/>
  <c r="G209" i="61"/>
  <c r="K208" i="61"/>
  <c r="G208" i="61"/>
  <c r="K207" i="61"/>
  <c r="G207" i="61"/>
  <c r="K206" i="61"/>
  <c r="G206" i="61"/>
  <c r="K205" i="61"/>
  <c r="G205" i="61"/>
  <c r="K204" i="61"/>
  <c r="G204" i="61"/>
  <c r="K203" i="61"/>
  <c r="G203" i="61"/>
  <c r="K202" i="61"/>
  <c r="G202" i="61"/>
  <c r="K201" i="61"/>
  <c r="G201" i="61"/>
  <c r="K200" i="61"/>
  <c r="G200" i="61"/>
  <c r="K199" i="61"/>
  <c r="G199" i="61"/>
  <c r="K198" i="61"/>
  <c r="G198" i="61"/>
  <c r="K197" i="61"/>
  <c r="G197" i="61"/>
  <c r="K196" i="61"/>
  <c r="G196" i="61"/>
  <c r="K195" i="61"/>
  <c r="G195" i="61"/>
  <c r="K194" i="61"/>
  <c r="G194" i="61"/>
  <c r="K193" i="61"/>
  <c r="G193" i="61"/>
  <c r="K192" i="61"/>
  <c r="G192" i="61"/>
  <c r="K191" i="61"/>
  <c r="G191" i="61"/>
  <c r="K190" i="61"/>
  <c r="G190" i="61"/>
  <c r="K189" i="61"/>
  <c r="G189" i="61"/>
  <c r="K188" i="61"/>
  <c r="G188" i="61"/>
  <c r="K185" i="61"/>
  <c r="G185" i="61"/>
  <c r="K184" i="61"/>
  <c r="G184" i="61"/>
  <c r="K183" i="61"/>
  <c r="G183" i="61"/>
  <c r="K182" i="61"/>
  <c r="G182" i="61"/>
  <c r="K181" i="61"/>
  <c r="G181" i="61"/>
  <c r="K180" i="61"/>
  <c r="G180" i="61"/>
  <c r="K179" i="61"/>
  <c r="G179" i="61"/>
  <c r="K178" i="61"/>
  <c r="G178" i="61"/>
  <c r="K177" i="61"/>
  <c r="G177" i="61"/>
  <c r="K176" i="61"/>
  <c r="G176" i="61"/>
  <c r="K175" i="61"/>
  <c r="G175" i="61"/>
  <c r="K174" i="61"/>
  <c r="G174" i="61"/>
  <c r="K173" i="61"/>
  <c r="G173" i="61"/>
  <c r="K172" i="61"/>
  <c r="G172" i="61"/>
  <c r="K171" i="61"/>
  <c r="G171" i="61"/>
  <c r="K170" i="61"/>
  <c r="G170" i="61"/>
  <c r="K169" i="61"/>
  <c r="G169" i="61"/>
  <c r="K168" i="61"/>
  <c r="G168" i="61"/>
  <c r="K167" i="61"/>
  <c r="G167" i="61"/>
  <c r="K166" i="61"/>
  <c r="G166" i="61"/>
  <c r="K165" i="61"/>
  <c r="G165" i="61"/>
  <c r="K164" i="61"/>
  <c r="G164" i="61"/>
  <c r="K163" i="61"/>
  <c r="G163" i="61"/>
  <c r="K162" i="61"/>
  <c r="G162" i="61"/>
  <c r="K161" i="61"/>
  <c r="G161" i="61"/>
  <c r="K160" i="61"/>
  <c r="G160" i="61"/>
  <c r="K159" i="61"/>
  <c r="G159" i="61"/>
  <c r="K158" i="61"/>
  <c r="G158" i="61"/>
  <c r="K157" i="61"/>
  <c r="G157" i="61"/>
  <c r="K156" i="61"/>
  <c r="G156" i="61"/>
  <c r="K155" i="61"/>
  <c r="G155" i="61"/>
  <c r="K154" i="61"/>
  <c r="G154" i="61"/>
  <c r="K153" i="61"/>
  <c r="G153" i="61"/>
  <c r="K152" i="61"/>
  <c r="G152" i="61"/>
  <c r="K151" i="61"/>
  <c r="G151" i="61"/>
  <c r="K150" i="61"/>
  <c r="G150" i="61"/>
  <c r="K149" i="61"/>
  <c r="G149" i="61"/>
  <c r="K148" i="61"/>
  <c r="G148" i="61"/>
  <c r="K147" i="61"/>
  <c r="G147" i="61"/>
  <c r="K146" i="61"/>
  <c r="G146" i="61"/>
  <c r="K145" i="61"/>
  <c r="G145" i="61"/>
  <c r="K144" i="61"/>
  <c r="G144" i="61"/>
  <c r="K143" i="61"/>
  <c r="G143" i="61"/>
  <c r="K142" i="61"/>
  <c r="G142" i="61"/>
  <c r="K141" i="61"/>
  <c r="G141" i="61"/>
  <c r="K140" i="61"/>
  <c r="G140" i="61"/>
  <c r="K139" i="61"/>
  <c r="G139" i="61"/>
  <c r="K138" i="61"/>
  <c r="G138" i="61"/>
  <c r="K137" i="61"/>
  <c r="G137" i="61"/>
  <c r="K136" i="61"/>
  <c r="G136" i="61"/>
  <c r="K135" i="61"/>
  <c r="G135" i="61"/>
  <c r="K134" i="61"/>
  <c r="G134" i="61"/>
  <c r="K133" i="61"/>
  <c r="G133" i="61"/>
  <c r="K132" i="61"/>
  <c r="G132" i="61"/>
  <c r="K131" i="61"/>
  <c r="G131" i="61"/>
  <c r="K130" i="61"/>
  <c r="G130" i="61"/>
  <c r="K129" i="61"/>
  <c r="G129" i="61"/>
  <c r="K128" i="61"/>
  <c r="G128" i="61"/>
  <c r="K127" i="61"/>
  <c r="G127" i="61"/>
  <c r="K126" i="61"/>
  <c r="G126" i="61"/>
  <c r="K125" i="61"/>
  <c r="G125" i="61"/>
  <c r="K124" i="61"/>
  <c r="G124" i="61"/>
  <c r="K123" i="61"/>
  <c r="G123" i="61"/>
  <c r="K122" i="61"/>
  <c r="G122" i="61"/>
  <c r="K121" i="61"/>
  <c r="G121" i="61"/>
  <c r="K120" i="61"/>
  <c r="G120" i="61"/>
  <c r="G119" i="61"/>
  <c r="G118" i="61"/>
  <c r="K117" i="61"/>
  <c r="G117" i="61"/>
  <c r="K116" i="61"/>
  <c r="G116" i="61"/>
  <c r="K115" i="61"/>
  <c r="G115" i="61"/>
  <c r="K114" i="61"/>
  <c r="G114" i="61"/>
  <c r="K113" i="61"/>
  <c r="G113" i="61"/>
  <c r="K112" i="61"/>
  <c r="G112" i="61"/>
  <c r="K111" i="61"/>
  <c r="G111" i="61"/>
  <c r="K110" i="61"/>
  <c r="G110" i="61"/>
  <c r="K109" i="61"/>
  <c r="G109" i="61"/>
  <c r="K108" i="61"/>
  <c r="G108" i="61"/>
  <c r="K107" i="61"/>
  <c r="G107" i="61"/>
  <c r="X100" i="61"/>
  <c r="Q109" i="61"/>
  <c r="K106" i="61"/>
  <c r="G106" i="61"/>
  <c r="X99" i="61"/>
  <c r="Q108" i="61"/>
  <c r="K105" i="61"/>
  <c r="G105" i="61"/>
  <c r="X98" i="61"/>
  <c r="Q107" i="61"/>
  <c r="K104" i="61"/>
  <c r="G104" i="61"/>
  <c r="X97" i="61"/>
  <c r="Q106" i="61"/>
  <c r="K103" i="61"/>
  <c r="G103" i="61"/>
  <c r="X96" i="61"/>
  <c r="Q105" i="61"/>
  <c r="K102" i="61"/>
  <c r="G102" i="61"/>
  <c r="X95" i="61"/>
  <c r="Q104" i="61"/>
  <c r="K101" i="61"/>
  <c r="G101" i="61"/>
  <c r="X94" i="61"/>
  <c r="Q103" i="61"/>
  <c r="K100" i="61"/>
  <c r="G100" i="61"/>
  <c r="X93" i="61"/>
  <c r="Q102" i="61"/>
  <c r="K99" i="61"/>
  <c r="G99" i="61"/>
  <c r="X92" i="61"/>
  <c r="Q101" i="61"/>
  <c r="K98" i="61"/>
  <c r="G98" i="61"/>
  <c r="X91" i="61"/>
  <c r="Q100" i="61"/>
  <c r="K97" i="61"/>
  <c r="G97" i="61"/>
  <c r="X90" i="61"/>
  <c r="Q99" i="61"/>
  <c r="K96" i="61"/>
  <c r="G96" i="61"/>
  <c r="X89" i="61"/>
  <c r="Q98" i="61"/>
  <c r="K95" i="61"/>
  <c r="G95" i="61"/>
  <c r="X88" i="61"/>
  <c r="Q97" i="61"/>
  <c r="K94" i="61"/>
  <c r="G94" i="61"/>
  <c r="X87" i="61"/>
  <c r="Q96" i="61"/>
  <c r="K93" i="61"/>
  <c r="G93" i="61"/>
  <c r="X86" i="61"/>
  <c r="Q95" i="61"/>
  <c r="K92" i="61"/>
  <c r="X85" i="61"/>
  <c r="Q94" i="61"/>
  <c r="K91" i="61"/>
  <c r="G91" i="61"/>
  <c r="X84" i="61"/>
  <c r="Q93" i="61"/>
  <c r="K90" i="61"/>
  <c r="G90" i="61"/>
  <c r="X83" i="61"/>
  <c r="Q92" i="61"/>
  <c r="K89" i="61"/>
  <c r="G89" i="61"/>
  <c r="X82" i="61"/>
  <c r="Q91" i="61"/>
  <c r="K88" i="61"/>
  <c r="G88" i="61"/>
  <c r="X81" i="61"/>
  <c r="Q90" i="61"/>
  <c r="K87" i="61"/>
  <c r="X80" i="61"/>
  <c r="Q89" i="61"/>
  <c r="K86" i="61"/>
  <c r="X79" i="61"/>
  <c r="Q88" i="61"/>
  <c r="K85" i="61"/>
  <c r="G85" i="61"/>
  <c r="X78" i="61"/>
  <c r="Q87" i="61"/>
  <c r="K84" i="61"/>
  <c r="G84" i="61"/>
  <c r="X77" i="61"/>
  <c r="Q86" i="61"/>
  <c r="K83" i="61"/>
  <c r="G83" i="61"/>
  <c r="X76" i="61"/>
  <c r="Q85" i="61"/>
  <c r="K82" i="61"/>
  <c r="X75" i="61"/>
  <c r="Q84" i="61"/>
  <c r="K81" i="61"/>
  <c r="G81" i="61"/>
  <c r="X74" i="61"/>
  <c r="Q83" i="61"/>
  <c r="K80" i="61"/>
  <c r="G80" i="61"/>
  <c r="X73" i="61"/>
  <c r="Q82" i="61"/>
  <c r="K79" i="61"/>
  <c r="G79" i="61"/>
  <c r="X72" i="61"/>
  <c r="Q81" i="61"/>
  <c r="K78" i="61"/>
  <c r="G78" i="61"/>
  <c r="X71" i="61"/>
  <c r="Q80" i="61"/>
  <c r="K77" i="61"/>
  <c r="G77" i="61"/>
  <c r="X70" i="61"/>
  <c r="Q79" i="61"/>
  <c r="K76" i="61"/>
  <c r="G76" i="61"/>
  <c r="X69" i="61"/>
  <c r="Q78" i="61"/>
  <c r="K75" i="61"/>
  <c r="G75" i="61"/>
  <c r="X68" i="61"/>
  <c r="Q77" i="61"/>
  <c r="K74" i="61"/>
  <c r="G74" i="61"/>
  <c r="X67" i="61"/>
  <c r="Q76" i="61"/>
  <c r="K73" i="61"/>
  <c r="G73" i="61"/>
  <c r="X66" i="61"/>
  <c r="Q75" i="61"/>
  <c r="K72" i="61"/>
  <c r="G72" i="61"/>
  <c r="X65" i="61"/>
  <c r="Q74" i="61"/>
  <c r="K71" i="61"/>
  <c r="G71" i="61"/>
  <c r="X64" i="61"/>
  <c r="Q73" i="61"/>
  <c r="K70" i="61"/>
  <c r="G70" i="61"/>
  <c r="X63" i="61"/>
  <c r="Q72" i="61"/>
  <c r="K69" i="61"/>
  <c r="G69" i="61"/>
  <c r="X62" i="61"/>
  <c r="Q71" i="61"/>
  <c r="K68" i="61"/>
  <c r="G68" i="61"/>
  <c r="X61" i="61"/>
  <c r="Q70" i="61"/>
  <c r="K67" i="61"/>
  <c r="G67" i="61"/>
  <c r="X60" i="61"/>
  <c r="Q69" i="61"/>
  <c r="K66" i="61"/>
  <c r="G66" i="61"/>
  <c r="X59" i="61"/>
  <c r="Q68" i="61"/>
  <c r="K65" i="61"/>
  <c r="G65" i="61"/>
  <c r="X58" i="61"/>
  <c r="Q67" i="61"/>
  <c r="K64" i="61"/>
  <c r="G64" i="61"/>
  <c r="X57" i="61"/>
  <c r="Q66" i="61"/>
  <c r="K63" i="61"/>
  <c r="G63" i="61"/>
  <c r="X56" i="61"/>
  <c r="Q65" i="61"/>
  <c r="K62" i="61"/>
  <c r="G62" i="61"/>
  <c r="X55" i="61"/>
  <c r="Q64" i="61"/>
  <c r="K61" i="61"/>
  <c r="G61" i="61"/>
  <c r="X54" i="61"/>
  <c r="Q63" i="61"/>
  <c r="K60" i="61"/>
  <c r="G60" i="61"/>
  <c r="X53" i="61"/>
  <c r="Q62" i="61"/>
  <c r="K59" i="61"/>
  <c r="G59" i="61"/>
  <c r="X52" i="61"/>
  <c r="Q61" i="61"/>
  <c r="K58" i="61"/>
  <c r="G58" i="61"/>
  <c r="X51" i="61"/>
  <c r="Q60" i="61"/>
  <c r="K57" i="61"/>
  <c r="G57" i="61"/>
  <c r="Q59" i="61"/>
  <c r="K56" i="61"/>
  <c r="G56" i="61"/>
  <c r="X49" i="61"/>
  <c r="Q58" i="61"/>
  <c r="K55" i="61"/>
  <c r="G55" i="61"/>
  <c r="X48" i="61"/>
  <c r="Q57" i="61"/>
  <c r="K54" i="61"/>
  <c r="G54" i="61"/>
  <c r="X47" i="61"/>
  <c r="Q56" i="61"/>
  <c r="K53" i="61"/>
  <c r="G53" i="61"/>
  <c r="AP52" i="61"/>
  <c r="X46" i="61"/>
  <c r="Q55" i="61"/>
  <c r="K52" i="61"/>
  <c r="G52" i="61"/>
  <c r="AP51" i="61"/>
  <c r="X45" i="61"/>
  <c r="Q54" i="61"/>
  <c r="K51" i="61"/>
  <c r="G51" i="61"/>
  <c r="AP50" i="61"/>
  <c r="X44" i="61"/>
  <c r="Q53" i="61"/>
  <c r="K50" i="61"/>
  <c r="G50" i="61"/>
  <c r="AP49" i="61"/>
  <c r="X43" i="61"/>
  <c r="Q52" i="61"/>
  <c r="K49" i="61"/>
  <c r="G49" i="61"/>
  <c r="AP48" i="61"/>
  <c r="X42" i="61"/>
  <c r="Q51" i="61"/>
  <c r="K48" i="61"/>
  <c r="G48" i="61"/>
  <c r="AP47" i="61"/>
  <c r="X41" i="61"/>
  <c r="Q50" i="61"/>
  <c r="K47" i="61"/>
  <c r="G47" i="61"/>
  <c r="AP46" i="61"/>
  <c r="X40" i="61"/>
  <c r="Q49" i="61"/>
  <c r="K46" i="61"/>
  <c r="G46" i="61"/>
  <c r="AP45" i="61"/>
  <c r="X39" i="61"/>
  <c r="Q48" i="61"/>
  <c r="K45" i="61"/>
  <c r="G45" i="61"/>
  <c r="AP44" i="61"/>
  <c r="X38" i="61"/>
  <c r="Q47" i="61"/>
  <c r="K44" i="61"/>
  <c r="G44" i="61"/>
  <c r="AP43" i="61"/>
  <c r="X37" i="61"/>
  <c r="Q46" i="61"/>
  <c r="K43" i="61"/>
  <c r="G43" i="61"/>
  <c r="AY42" i="61"/>
  <c r="AP42" i="61"/>
  <c r="X36" i="61"/>
  <c r="Q45" i="61"/>
  <c r="K42" i="61"/>
  <c r="G42" i="61"/>
  <c r="AY41" i="61"/>
  <c r="AP41" i="61"/>
  <c r="X35" i="61"/>
  <c r="Q44" i="61"/>
  <c r="K41" i="61"/>
  <c r="G41" i="61"/>
  <c r="AY40" i="61"/>
  <c r="AP40" i="61"/>
  <c r="Q43" i="61"/>
  <c r="K40" i="61"/>
  <c r="G40" i="61"/>
  <c r="AY39" i="61"/>
  <c r="AP39" i="61"/>
  <c r="X33" i="61"/>
  <c r="Q42" i="61"/>
  <c r="K39" i="61"/>
  <c r="G39" i="61"/>
  <c r="BH41" i="61"/>
  <c r="AY38" i="61"/>
  <c r="AP38" i="61"/>
  <c r="X32" i="61"/>
  <c r="Q41" i="61"/>
  <c r="K38" i="61"/>
  <c r="G38" i="61"/>
  <c r="BH40" i="61"/>
  <c r="AY37" i="61"/>
  <c r="AP37" i="61"/>
  <c r="X31" i="61"/>
  <c r="Q40" i="61"/>
  <c r="K37" i="61"/>
  <c r="G37" i="61"/>
  <c r="BH39" i="61"/>
  <c r="AY36" i="61"/>
  <c r="AP36" i="61"/>
  <c r="X30" i="61"/>
  <c r="Q39" i="61"/>
  <c r="G36" i="61"/>
  <c r="BH38" i="61"/>
  <c r="AY35" i="61"/>
  <c r="X29" i="61"/>
  <c r="Q38" i="61"/>
  <c r="K35" i="61"/>
  <c r="G35" i="61"/>
  <c r="BH37" i="61"/>
  <c r="AY34" i="61"/>
  <c r="AP34" i="61"/>
  <c r="X28" i="61"/>
  <c r="Q37" i="61"/>
  <c r="G34" i="61"/>
  <c r="BH36" i="61"/>
  <c r="AY33" i="61"/>
  <c r="AP33" i="61"/>
  <c r="X27" i="61"/>
  <c r="Q36" i="61"/>
  <c r="K33" i="61"/>
  <c r="G33" i="61"/>
  <c r="BH35" i="61"/>
  <c r="AY32" i="61"/>
  <c r="AP32" i="61"/>
  <c r="X26" i="61"/>
  <c r="Q35" i="61"/>
  <c r="K32" i="61"/>
  <c r="G32" i="61"/>
  <c r="BH34" i="61"/>
  <c r="AY31" i="61"/>
  <c r="AP31" i="61"/>
  <c r="Q34" i="61"/>
  <c r="K31" i="61"/>
  <c r="G31" i="61"/>
  <c r="BQ30" i="61"/>
  <c r="BH33" i="61"/>
  <c r="AY30" i="61"/>
  <c r="AP30" i="61"/>
  <c r="Q33" i="61"/>
  <c r="K30" i="61"/>
  <c r="G30" i="61"/>
  <c r="BQ29" i="61"/>
  <c r="BH32" i="61"/>
  <c r="AY29" i="61"/>
  <c r="AP29" i="61"/>
  <c r="X24" i="61"/>
  <c r="K29" i="61"/>
  <c r="G29" i="61"/>
  <c r="BQ28" i="61"/>
  <c r="BH31" i="61"/>
  <c r="AY28" i="61"/>
  <c r="AP28" i="61"/>
  <c r="K28" i="61"/>
  <c r="G28" i="61"/>
  <c r="BQ27" i="61"/>
  <c r="BH30" i="61"/>
  <c r="AY27" i="61"/>
  <c r="AP27" i="61"/>
  <c r="X23" i="61"/>
  <c r="K27" i="61"/>
  <c r="G27" i="61"/>
  <c r="BQ26" i="61"/>
  <c r="BH29" i="61"/>
  <c r="AY26" i="61"/>
  <c r="AP26" i="61"/>
  <c r="X22" i="61"/>
  <c r="K26" i="61"/>
  <c r="G26" i="61"/>
  <c r="BQ25" i="61"/>
  <c r="BH28" i="61"/>
  <c r="AY25" i="61"/>
  <c r="AP25" i="61"/>
  <c r="AG25" i="61"/>
  <c r="K25" i="61"/>
  <c r="G25" i="61"/>
  <c r="BH27" i="61"/>
  <c r="AP24" i="61"/>
  <c r="AG24" i="61"/>
  <c r="X21" i="61"/>
  <c r="BQ23" i="61"/>
  <c r="BH26" i="61"/>
  <c r="AY23" i="61"/>
  <c r="AG23" i="61"/>
  <c r="K23" i="61"/>
  <c r="G23" i="61"/>
  <c r="BQ22" i="61"/>
  <c r="BH25" i="61"/>
  <c r="AY22" i="61"/>
  <c r="AP22" i="61"/>
  <c r="AG22" i="61"/>
  <c r="K22" i="61"/>
  <c r="G22" i="61"/>
  <c r="BQ21" i="61"/>
  <c r="BH24" i="61"/>
  <c r="AY21" i="61"/>
  <c r="AP21" i="61"/>
  <c r="AG21" i="61"/>
  <c r="K21" i="61"/>
  <c r="G21" i="61"/>
  <c r="BQ20" i="61"/>
  <c r="BH23" i="61"/>
  <c r="AY20" i="61"/>
  <c r="AP20" i="61"/>
  <c r="AG20" i="61"/>
  <c r="Q25" i="61"/>
  <c r="K20" i="61"/>
  <c r="G20" i="61"/>
  <c r="BQ19" i="61"/>
  <c r="BH22" i="61"/>
  <c r="AY19" i="61"/>
  <c r="AP19" i="61"/>
  <c r="AG19" i="61"/>
  <c r="Q24" i="61"/>
  <c r="K19" i="61"/>
  <c r="G19" i="61"/>
  <c r="BQ18" i="61"/>
  <c r="BH21" i="61"/>
  <c r="AY18" i="61"/>
  <c r="AP18" i="61"/>
  <c r="AG18" i="61"/>
  <c r="X18" i="61"/>
  <c r="Q23" i="61"/>
  <c r="K18" i="61"/>
  <c r="G18" i="61"/>
  <c r="BQ17" i="61"/>
  <c r="BH20" i="61"/>
  <c r="AY17" i="61"/>
  <c r="AP17" i="61"/>
  <c r="AG17" i="61"/>
  <c r="Q18" i="61"/>
  <c r="K17" i="61"/>
  <c r="G17" i="61"/>
  <c r="BQ16" i="61"/>
  <c r="BH18" i="61"/>
  <c r="AY16" i="61"/>
  <c r="AP16" i="61"/>
  <c r="AG16" i="61"/>
  <c r="X17" i="61"/>
  <c r="Q17" i="61"/>
  <c r="K16" i="61"/>
  <c r="G16" i="61"/>
  <c r="BQ15" i="61"/>
  <c r="BH17" i="61"/>
  <c r="AY15" i="61"/>
  <c r="AP15" i="61"/>
  <c r="AG15" i="61"/>
  <c r="X16" i="61"/>
  <c r="Q16" i="61"/>
  <c r="K15" i="61"/>
  <c r="G15" i="61"/>
  <c r="BQ14" i="61"/>
  <c r="BH16" i="61"/>
  <c r="AP14" i="61"/>
  <c r="AG14" i="61"/>
  <c r="Q15" i="61"/>
  <c r="K14" i="61"/>
  <c r="G14" i="61"/>
  <c r="BQ13" i="61"/>
  <c r="BH15" i="61"/>
  <c r="AP13" i="61"/>
  <c r="AG13" i="61"/>
  <c r="X14" i="61"/>
  <c r="Q14" i="61"/>
  <c r="K13" i="61"/>
  <c r="G13" i="61"/>
  <c r="BQ12" i="61"/>
  <c r="BH14" i="61"/>
  <c r="AP12" i="61"/>
  <c r="AG12" i="61"/>
  <c r="Q13" i="61"/>
  <c r="K12" i="61"/>
  <c r="G12" i="61"/>
  <c r="BQ11" i="61"/>
  <c r="BH13" i="61"/>
  <c r="AP11" i="61"/>
  <c r="X13" i="61"/>
  <c r="Q12" i="61"/>
  <c r="K11" i="61"/>
  <c r="G11" i="61"/>
  <c r="BQ10" i="61"/>
  <c r="BH12" i="61"/>
  <c r="AP10" i="61"/>
  <c r="Q9" i="61"/>
  <c r="K10" i="61"/>
  <c r="G10" i="61"/>
  <c r="BQ9" i="61"/>
  <c r="BH9" i="61"/>
  <c r="AP9" i="61"/>
  <c r="X12" i="61"/>
  <c r="Q11" i="61"/>
  <c r="K9" i="61"/>
  <c r="G9" i="61"/>
  <c r="BQ8" i="61"/>
  <c r="BH8" i="61"/>
  <c r="AP8" i="61"/>
  <c r="X11" i="61"/>
  <c r="Q8" i="61"/>
  <c r="K8" i="61"/>
  <c r="G8" i="61"/>
  <c r="BQ7" i="61"/>
  <c r="BH7" i="61"/>
  <c r="AP7" i="61"/>
  <c r="Q7" i="61"/>
  <c r="K7" i="61"/>
  <c r="G7" i="61"/>
  <c r="BQ6" i="61"/>
  <c r="BH6" i="61"/>
  <c r="AP6" i="61"/>
  <c r="X6" i="61"/>
  <c r="Q6" i="61"/>
  <c r="K6" i="61"/>
  <c r="G6" i="61"/>
  <c r="X41" i="60" l="1"/>
  <c r="X42" i="60"/>
  <c r="X12" i="60"/>
  <c r="X13" i="60"/>
  <c r="X37" i="60"/>
  <c r="G1003" i="2"/>
  <c r="G1002" i="2"/>
  <c r="G2329" i="4"/>
  <c r="W17" i="60"/>
  <c r="X17" i="60" s="1"/>
  <c r="X28" i="60"/>
  <c r="X18" i="60"/>
  <c r="X19" i="60"/>
  <c r="X20" i="60"/>
  <c r="X21" i="60"/>
  <c r="X22" i="60"/>
  <c r="X23" i="60"/>
  <c r="X24" i="60"/>
  <c r="X25" i="60"/>
  <c r="X26" i="60"/>
  <c r="X27" i="60"/>
  <c r="X7" i="60"/>
  <c r="X8" i="60"/>
  <c r="X9" i="60"/>
  <c r="X10" i="60"/>
  <c r="X11" i="60"/>
  <c r="X14" i="60"/>
  <c r="X15" i="60"/>
  <c r="X16" i="60"/>
  <c r="G2341" i="4"/>
  <c r="G2340" i="4"/>
  <c r="G2339" i="4"/>
  <c r="G2338" i="4"/>
  <c r="G2337" i="4"/>
  <c r="G2336" i="4"/>
  <c r="G2335" i="4"/>
  <c r="G2334" i="4"/>
  <c r="G2333" i="4"/>
  <c r="G2332" i="4"/>
  <c r="G2330" i="4"/>
  <c r="G2328" i="4"/>
  <c r="G2327" i="4"/>
  <c r="G2326" i="4"/>
  <c r="F2325" i="4"/>
  <c r="G2325" i="4" s="1"/>
  <c r="G2324" i="4"/>
  <c r="G2323" i="4"/>
  <c r="G2322" i="4"/>
  <c r="G2321" i="4"/>
  <c r="G2320" i="4"/>
  <c r="G2319" i="4"/>
  <c r="G2318" i="4"/>
  <c r="G2317" i="4"/>
  <c r="G2316" i="4"/>
  <c r="G2315" i="4"/>
  <c r="G1043" i="2"/>
  <c r="G1042" i="2"/>
  <c r="G1041" i="2"/>
  <c r="G1040" i="2"/>
  <c r="G1039" i="2"/>
  <c r="G1038" i="2"/>
  <c r="G1037" i="2"/>
  <c r="G1036" i="2"/>
  <c r="X6" i="60" l="1"/>
  <c r="G217" i="60"/>
  <c r="G216" i="60"/>
  <c r="G215" i="60"/>
  <c r="G214" i="60"/>
  <c r="G213" i="60"/>
  <c r="G212" i="60"/>
  <c r="G211" i="60"/>
  <c r="G210" i="60"/>
  <c r="K209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K152" i="60"/>
  <c r="G152" i="60"/>
  <c r="K151" i="60"/>
  <c r="G151" i="60"/>
  <c r="K150" i="60"/>
  <c r="G150" i="60"/>
  <c r="K149" i="60"/>
  <c r="G149" i="60"/>
  <c r="K148" i="60"/>
  <c r="G148" i="60"/>
  <c r="K147" i="60"/>
  <c r="G147" i="60"/>
  <c r="K146" i="60"/>
  <c r="G146" i="60"/>
  <c r="K145" i="60"/>
  <c r="G145" i="60"/>
  <c r="K144" i="60"/>
  <c r="G144" i="60"/>
  <c r="K143" i="60"/>
  <c r="G143" i="60"/>
  <c r="K142" i="60"/>
  <c r="G142" i="60"/>
  <c r="K141" i="60"/>
  <c r="G141" i="60"/>
  <c r="K140" i="60"/>
  <c r="G140" i="60"/>
  <c r="K139" i="60"/>
  <c r="G139" i="60"/>
  <c r="K138" i="60"/>
  <c r="G138" i="60"/>
  <c r="K137" i="60"/>
  <c r="G137" i="60"/>
  <c r="K136" i="60"/>
  <c r="G136" i="60"/>
  <c r="K135" i="60"/>
  <c r="G135" i="60"/>
  <c r="K134" i="60"/>
  <c r="G134" i="60"/>
  <c r="K133" i="60"/>
  <c r="G133" i="60"/>
  <c r="K132" i="60"/>
  <c r="G132" i="60"/>
  <c r="K131" i="60"/>
  <c r="G131" i="60"/>
  <c r="K130" i="60"/>
  <c r="G130" i="60"/>
  <c r="K129" i="60"/>
  <c r="G129" i="60"/>
  <c r="K128" i="60"/>
  <c r="G128" i="60"/>
  <c r="K127" i="60"/>
  <c r="G127" i="60"/>
  <c r="K126" i="60"/>
  <c r="G126" i="60"/>
  <c r="K125" i="60"/>
  <c r="G125" i="60"/>
  <c r="K124" i="60"/>
  <c r="G124" i="60"/>
  <c r="K123" i="60"/>
  <c r="G123" i="60"/>
  <c r="K122" i="60"/>
  <c r="G122" i="60"/>
  <c r="K121" i="60"/>
  <c r="G121" i="60"/>
  <c r="K120" i="60"/>
  <c r="G120" i="60"/>
  <c r="G119" i="60"/>
  <c r="G118" i="60"/>
  <c r="K117" i="60"/>
  <c r="G117" i="60"/>
  <c r="K116" i="60"/>
  <c r="G116" i="60"/>
  <c r="K115" i="60"/>
  <c r="G115" i="60"/>
  <c r="K114" i="60"/>
  <c r="G114" i="60"/>
  <c r="K113" i="60"/>
  <c r="G113" i="60"/>
  <c r="K112" i="60"/>
  <c r="G112" i="60"/>
  <c r="K111" i="60"/>
  <c r="G111" i="60"/>
  <c r="K110" i="60"/>
  <c r="G110" i="60"/>
  <c r="K109" i="60"/>
  <c r="G109" i="60"/>
  <c r="K108" i="60"/>
  <c r="G108" i="60"/>
  <c r="K107" i="60"/>
  <c r="G107" i="60"/>
  <c r="Q106" i="60"/>
  <c r="K106" i="60"/>
  <c r="G106" i="60"/>
  <c r="Q105" i="60"/>
  <c r="K105" i="60"/>
  <c r="G105" i="60"/>
  <c r="Q104" i="60"/>
  <c r="K104" i="60"/>
  <c r="G104" i="60"/>
  <c r="Q103" i="60"/>
  <c r="K103" i="60"/>
  <c r="G103" i="60"/>
  <c r="Q102" i="60"/>
  <c r="K102" i="60"/>
  <c r="G102" i="60"/>
  <c r="Q101" i="60"/>
  <c r="K101" i="60"/>
  <c r="G101" i="60"/>
  <c r="Q100" i="60"/>
  <c r="K100" i="60"/>
  <c r="G100" i="60"/>
  <c r="Q99" i="60"/>
  <c r="K99" i="60"/>
  <c r="G99" i="60"/>
  <c r="Q98" i="60"/>
  <c r="K98" i="60"/>
  <c r="G98" i="60"/>
  <c r="Q97" i="60"/>
  <c r="K97" i="60"/>
  <c r="G97" i="60"/>
  <c r="X90" i="60"/>
  <c r="Q96" i="60"/>
  <c r="K96" i="60"/>
  <c r="G96" i="60"/>
  <c r="X89" i="60"/>
  <c r="Q95" i="60"/>
  <c r="K95" i="60"/>
  <c r="G95" i="60"/>
  <c r="X88" i="60"/>
  <c r="Q94" i="60"/>
  <c r="K94" i="60"/>
  <c r="G94" i="60"/>
  <c r="X87" i="60"/>
  <c r="Q93" i="60"/>
  <c r="K93" i="60"/>
  <c r="G93" i="60"/>
  <c r="X86" i="60"/>
  <c r="Q92" i="60"/>
  <c r="K92" i="60"/>
  <c r="X85" i="60"/>
  <c r="Q91" i="60"/>
  <c r="K91" i="60"/>
  <c r="G91" i="60"/>
  <c r="X84" i="60"/>
  <c r="Q90" i="60"/>
  <c r="K90" i="60"/>
  <c r="G90" i="60"/>
  <c r="X83" i="60"/>
  <c r="Q89" i="60"/>
  <c r="K89" i="60"/>
  <c r="G89" i="60"/>
  <c r="X82" i="60"/>
  <c r="Q88" i="60"/>
  <c r="K88" i="60"/>
  <c r="G88" i="60"/>
  <c r="X81" i="60"/>
  <c r="Q87" i="60"/>
  <c r="K87" i="60"/>
  <c r="X80" i="60"/>
  <c r="Q86" i="60"/>
  <c r="K86" i="60"/>
  <c r="X79" i="60"/>
  <c r="Q85" i="60"/>
  <c r="K85" i="60"/>
  <c r="G85" i="60"/>
  <c r="X78" i="60"/>
  <c r="Q84" i="60"/>
  <c r="K84" i="60"/>
  <c r="G84" i="60"/>
  <c r="X77" i="60"/>
  <c r="Q83" i="60"/>
  <c r="K83" i="60"/>
  <c r="G83" i="60"/>
  <c r="X76" i="60"/>
  <c r="Q82" i="60"/>
  <c r="K82" i="60"/>
  <c r="X75" i="60"/>
  <c r="Q81" i="60"/>
  <c r="K81" i="60"/>
  <c r="G81" i="60"/>
  <c r="X74" i="60"/>
  <c r="Q80" i="60"/>
  <c r="K80" i="60"/>
  <c r="G80" i="60"/>
  <c r="X73" i="60"/>
  <c r="Q79" i="60"/>
  <c r="K79" i="60"/>
  <c r="G79" i="60"/>
  <c r="X72" i="60"/>
  <c r="Q78" i="60"/>
  <c r="K78" i="60"/>
  <c r="G78" i="60"/>
  <c r="X71" i="60"/>
  <c r="Q77" i="60"/>
  <c r="K77" i="60"/>
  <c r="G77" i="60"/>
  <c r="X70" i="60"/>
  <c r="Q76" i="60"/>
  <c r="K76" i="60"/>
  <c r="G76" i="60"/>
  <c r="X69" i="60"/>
  <c r="Q75" i="60"/>
  <c r="K75" i="60"/>
  <c r="G75" i="60"/>
  <c r="X68" i="60"/>
  <c r="Q74" i="60"/>
  <c r="K74" i="60"/>
  <c r="G74" i="60"/>
  <c r="X67" i="60"/>
  <c r="Q73" i="60"/>
  <c r="K73" i="60"/>
  <c r="G73" i="60"/>
  <c r="X66" i="60"/>
  <c r="Q72" i="60"/>
  <c r="K72" i="60"/>
  <c r="G72" i="60"/>
  <c r="X65" i="60"/>
  <c r="Q71" i="60"/>
  <c r="K71" i="60"/>
  <c r="G71" i="60"/>
  <c r="X64" i="60"/>
  <c r="Q70" i="60"/>
  <c r="K70" i="60"/>
  <c r="G70" i="60"/>
  <c r="X63" i="60"/>
  <c r="Q69" i="60"/>
  <c r="K69" i="60"/>
  <c r="G69" i="60"/>
  <c r="X62" i="60"/>
  <c r="Q68" i="60"/>
  <c r="K68" i="60"/>
  <c r="G68" i="60"/>
  <c r="X61" i="60"/>
  <c r="Q67" i="60"/>
  <c r="K67" i="60"/>
  <c r="G67" i="60"/>
  <c r="X60" i="60"/>
  <c r="Q66" i="60"/>
  <c r="K66" i="60"/>
  <c r="G66" i="60"/>
  <c r="X59" i="60"/>
  <c r="Q65" i="60"/>
  <c r="K65" i="60"/>
  <c r="G65" i="60"/>
  <c r="X58" i="60"/>
  <c r="Q64" i="60"/>
  <c r="K64" i="60"/>
  <c r="G64" i="60"/>
  <c r="X57" i="60"/>
  <c r="Q63" i="60"/>
  <c r="K63" i="60"/>
  <c r="G63" i="60"/>
  <c r="X56" i="60"/>
  <c r="Q62" i="60"/>
  <c r="K62" i="60"/>
  <c r="G62" i="60"/>
  <c r="X55" i="60"/>
  <c r="Q61" i="60"/>
  <c r="K61" i="60"/>
  <c r="G61" i="60"/>
  <c r="X54" i="60"/>
  <c r="Q60" i="60"/>
  <c r="K60" i="60"/>
  <c r="G60" i="60"/>
  <c r="X53" i="60"/>
  <c r="Q59" i="60"/>
  <c r="K59" i="60"/>
  <c r="G59" i="60"/>
  <c r="X52" i="60"/>
  <c r="Q58" i="60"/>
  <c r="K58" i="60"/>
  <c r="G58" i="60"/>
  <c r="X51" i="60"/>
  <c r="Q57" i="60"/>
  <c r="K57" i="60"/>
  <c r="G57" i="60"/>
  <c r="Q56" i="60"/>
  <c r="K56" i="60"/>
  <c r="G56" i="60"/>
  <c r="X49" i="60"/>
  <c r="Q55" i="60"/>
  <c r="K55" i="60"/>
  <c r="G55" i="60"/>
  <c r="Q54" i="60"/>
  <c r="K54" i="60"/>
  <c r="G54" i="60"/>
  <c r="Q53" i="60"/>
  <c r="K53" i="60"/>
  <c r="G53" i="60"/>
  <c r="AP54" i="60"/>
  <c r="X48" i="60"/>
  <c r="Q52" i="60"/>
  <c r="K52" i="60"/>
  <c r="G52" i="60"/>
  <c r="AP53" i="60"/>
  <c r="X47" i="60"/>
  <c r="Q51" i="60"/>
  <c r="K51" i="60"/>
  <c r="G51" i="60"/>
  <c r="AP52" i="60"/>
  <c r="X46" i="60"/>
  <c r="Q50" i="60"/>
  <c r="K50" i="60"/>
  <c r="G50" i="60"/>
  <c r="AP51" i="60"/>
  <c r="X45" i="60"/>
  <c r="Q49" i="60"/>
  <c r="K49" i="60"/>
  <c r="G49" i="60"/>
  <c r="AP50" i="60"/>
  <c r="X44" i="60"/>
  <c r="Q48" i="60"/>
  <c r="K48" i="60"/>
  <c r="G48" i="60"/>
  <c r="AP49" i="60"/>
  <c r="X43" i="60"/>
  <c r="Q47" i="60"/>
  <c r="K47" i="60"/>
  <c r="G47" i="60"/>
  <c r="AP48" i="60"/>
  <c r="Q46" i="60"/>
  <c r="K46" i="60"/>
  <c r="G46" i="60"/>
  <c r="AP47" i="60"/>
  <c r="X40" i="60"/>
  <c r="Q45" i="60"/>
  <c r="K45" i="60"/>
  <c r="G45" i="60"/>
  <c r="AP46" i="60"/>
  <c r="Q44" i="60"/>
  <c r="K44" i="60"/>
  <c r="G44" i="60"/>
  <c r="AP45" i="60"/>
  <c r="X39" i="60"/>
  <c r="Q43" i="60"/>
  <c r="K43" i="60"/>
  <c r="G43" i="60"/>
  <c r="AY42" i="60"/>
  <c r="AP44" i="60"/>
  <c r="X38" i="60"/>
  <c r="Q42" i="60"/>
  <c r="K42" i="60"/>
  <c r="G42" i="60"/>
  <c r="AY41" i="60"/>
  <c r="AP43" i="60"/>
  <c r="Q41" i="60"/>
  <c r="K41" i="60"/>
  <c r="G41" i="60"/>
  <c r="AY40" i="60"/>
  <c r="AP42" i="60"/>
  <c r="X36" i="60"/>
  <c r="Q40" i="60"/>
  <c r="K40" i="60"/>
  <c r="G40" i="60"/>
  <c r="AY39" i="60"/>
  <c r="AP41" i="60"/>
  <c r="Q39" i="60"/>
  <c r="K39" i="60"/>
  <c r="G39" i="60"/>
  <c r="BH38" i="60"/>
  <c r="AY38" i="60"/>
  <c r="AP40" i="60"/>
  <c r="X35" i="60"/>
  <c r="Q38" i="60"/>
  <c r="K38" i="60"/>
  <c r="G38" i="60"/>
  <c r="BH37" i="60"/>
  <c r="AY37" i="60"/>
  <c r="AP39" i="60"/>
  <c r="X34" i="60"/>
  <c r="Q37" i="60"/>
  <c r="K37" i="60"/>
  <c r="G37" i="60"/>
  <c r="BH36" i="60"/>
  <c r="AY36" i="60"/>
  <c r="AP38" i="60"/>
  <c r="Q36" i="60"/>
  <c r="G36" i="60"/>
  <c r="BH35" i="60"/>
  <c r="AY35" i="60"/>
  <c r="X33" i="60"/>
  <c r="Q35" i="60"/>
  <c r="K35" i="60"/>
  <c r="G35" i="60"/>
  <c r="BH34" i="60"/>
  <c r="AY34" i="60"/>
  <c r="AP36" i="60"/>
  <c r="Q34" i="60"/>
  <c r="G34" i="60"/>
  <c r="BH33" i="60"/>
  <c r="AY33" i="60"/>
  <c r="AP35" i="60"/>
  <c r="X32" i="60"/>
  <c r="Q33" i="60"/>
  <c r="K33" i="60"/>
  <c r="G33" i="60"/>
  <c r="BH32" i="60"/>
  <c r="AY32" i="60"/>
  <c r="AP34" i="60"/>
  <c r="Q32" i="60"/>
  <c r="K32" i="60"/>
  <c r="G32" i="60"/>
  <c r="BH31" i="60"/>
  <c r="AY31" i="60"/>
  <c r="AP33" i="60"/>
  <c r="X31" i="60"/>
  <c r="Q31" i="60"/>
  <c r="K31" i="60"/>
  <c r="G31" i="60"/>
  <c r="BQ30" i="60"/>
  <c r="BH30" i="60"/>
  <c r="AY30" i="60"/>
  <c r="AP32" i="60"/>
  <c r="Q30" i="60"/>
  <c r="K30" i="60"/>
  <c r="G30" i="60"/>
  <c r="BQ29" i="60"/>
  <c r="BH29" i="60"/>
  <c r="AY29" i="60"/>
  <c r="AP31" i="60"/>
  <c r="X30" i="60"/>
  <c r="Q29" i="60"/>
  <c r="K29" i="60"/>
  <c r="G29" i="60"/>
  <c r="BQ28" i="60"/>
  <c r="BH28" i="60"/>
  <c r="AY28" i="60"/>
  <c r="AP30" i="60"/>
  <c r="X29" i="60"/>
  <c r="Q28" i="60"/>
  <c r="K28" i="60"/>
  <c r="G28" i="60"/>
  <c r="BQ27" i="60"/>
  <c r="BH27" i="60"/>
  <c r="AY27" i="60"/>
  <c r="AP29" i="60"/>
  <c r="Q27" i="60"/>
  <c r="K27" i="60"/>
  <c r="G27" i="60"/>
  <c r="BQ26" i="60"/>
  <c r="BH26" i="60"/>
  <c r="AY26" i="60"/>
  <c r="AP28" i="60"/>
  <c r="Q26" i="60"/>
  <c r="K26" i="60"/>
  <c r="G26" i="60"/>
  <c r="BQ25" i="60"/>
  <c r="BH25" i="60"/>
  <c r="AY25" i="60"/>
  <c r="AP27" i="60"/>
  <c r="AG25" i="60"/>
  <c r="Q25" i="60"/>
  <c r="K25" i="60"/>
  <c r="G25" i="60"/>
  <c r="BH24" i="60"/>
  <c r="AP25" i="60"/>
  <c r="AG24" i="60"/>
  <c r="Q24" i="60"/>
  <c r="BQ23" i="60"/>
  <c r="BH23" i="60"/>
  <c r="AY23" i="60"/>
  <c r="AG23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Q21" i="60"/>
  <c r="K21" i="60"/>
  <c r="G21" i="60"/>
  <c r="BQ20" i="60"/>
  <c r="BH20" i="60"/>
  <c r="AY20" i="60"/>
  <c r="AG20" i="60"/>
  <c r="Q20" i="60"/>
  <c r="K20" i="60"/>
  <c r="G20" i="60"/>
  <c r="BQ19" i="60"/>
  <c r="BH19" i="60"/>
  <c r="AY19" i="60"/>
  <c r="AG19" i="60"/>
  <c r="Q19" i="60"/>
  <c r="K19" i="60"/>
  <c r="G19" i="60"/>
  <c r="BQ18" i="60"/>
  <c r="BH18" i="60"/>
  <c r="AY18" i="60"/>
  <c r="AG18" i="60"/>
  <c r="Q18" i="60"/>
  <c r="K18" i="60"/>
  <c r="G18" i="60"/>
  <c r="BQ17" i="60"/>
  <c r="BH17" i="60"/>
  <c r="AY17" i="60"/>
  <c r="AG17" i="60"/>
  <c r="Q17" i="60"/>
  <c r="K17" i="60"/>
  <c r="G17" i="60"/>
  <c r="BQ16" i="60"/>
  <c r="BH16" i="60"/>
  <c r="AY16" i="60"/>
  <c r="AG16" i="60"/>
  <c r="Q16" i="60"/>
  <c r="K16" i="60"/>
  <c r="G16" i="60"/>
  <c r="BQ15" i="60"/>
  <c r="BH15" i="60"/>
  <c r="AY15" i="60"/>
  <c r="AP14" i="60"/>
  <c r="AG15" i="60"/>
  <c r="Q15" i="60"/>
  <c r="K15" i="60"/>
  <c r="G15" i="60"/>
  <c r="BQ14" i="60"/>
  <c r="BH14" i="60"/>
  <c r="AX14" i="60"/>
  <c r="AP13" i="60"/>
  <c r="AG14" i="60"/>
  <c r="Q14" i="60"/>
  <c r="K14" i="60"/>
  <c r="G14" i="60"/>
  <c r="BQ13" i="60"/>
  <c r="BH13" i="60"/>
  <c r="AX13" i="60"/>
  <c r="AP12" i="60"/>
  <c r="AG13" i="60"/>
  <c r="Q13" i="60"/>
  <c r="K13" i="60"/>
  <c r="G13" i="60"/>
  <c r="BQ12" i="60"/>
  <c r="BH12" i="60"/>
  <c r="AX12" i="60"/>
  <c r="AP11" i="60"/>
  <c r="AG12" i="60"/>
  <c r="Q12" i="60"/>
  <c r="K12" i="60"/>
  <c r="G12" i="60"/>
  <c r="BQ11" i="60"/>
  <c r="BH11" i="60"/>
  <c r="AX11" i="60"/>
  <c r="Q11" i="60"/>
  <c r="K11" i="60"/>
  <c r="G11" i="60"/>
  <c r="BQ10" i="60"/>
  <c r="BH10" i="60"/>
  <c r="AX10" i="60"/>
  <c r="AP10" i="60"/>
  <c r="Q10" i="60"/>
  <c r="K10" i="60"/>
  <c r="G10" i="60"/>
  <c r="BQ9" i="60"/>
  <c r="BH9" i="60"/>
  <c r="AX9" i="60"/>
  <c r="AP9" i="60"/>
  <c r="Q9" i="60"/>
  <c r="K9" i="60"/>
  <c r="G9" i="60"/>
  <c r="BQ8" i="60"/>
  <c r="BH8" i="60"/>
  <c r="AX8" i="60"/>
  <c r="AP8" i="60"/>
  <c r="Q8" i="60"/>
  <c r="K8" i="60"/>
  <c r="G8" i="60"/>
  <c r="BQ7" i="60"/>
  <c r="BH7" i="60"/>
  <c r="AX7" i="60"/>
  <c r="AP7" i="60"/>
  <c r="Q7" i="60"/>
  <c r="K7" i="60"/>
  <c r="G7" i="60"/>
  <c r="BQ6" i="60"/>
  <c r="BH6" i="60"/>
  <c r="AX6" i="60"/>
  <c r="AP6" i="60"/>
  <c r="Q6" i="60"/>
  <c r="K6" i="60"/>
  <c r="G6" i="60"/>
  <c r="AP17" i="59" l="1"/>
  <c r="AP16" i="59"/>
  <c r="AP15" i="59"/>
  <c r="AP12" i="59"/>
  <c r="AP14" i="59"/>
  <c r="AP9" i="59"/>
  <c r="AP8" i="59"/>
  <c r="Q13" i="59" l="1"/>
  <c r="Q12" i="59"/>
  <c r="X14" i="59"/>
  <c r="X17" i="59"/>
  <c r="W16" i="59"/>
  <c r="Q40" i="58"/>
  <c r="Q41" i="58"/>
  <c r="Q42" i="58"/>
  <c r="Q43" i="58"/>
  <c r="Q44" i="58"/>
  <c r="Q45" i="58"/>
  <c r="Q46" i="58"/>
  <c r="Q47" i="58"/>
  <c r="Q48" i="58"/>
  <c r="Q49" i="58"/>
  <c r="Q50" i="58"/>
  <c r="Q51" i="58"/>
  <c r="Q52" i="58"/>
  <c r="Q53" i="58"/>
  <c r="Q54" i="58"/>
  <c r="Q55" i="58"/>
  <c r="Q56" i="58"/>
  <c r="Q57" i="58"/>
  <c r="Q58" i="58"/>
  <c r="Q59" i="58"/>
  <c r="Q60" i="58"/>
  <c r="Q61" i="58"/>
  <c r="Q62" i="58"/>
  <c r="Q63" i="58"/>
  <c r="Q64" i="58"/>
  <c r="Q65" i="58"/>
  <c r="Q66" i="58"/>
  <c r="Q67" i="58"/>
  <c r="Q68" i="58"/>
  <c r="Q69" i="58"/>
  <c r="Q70" i="58"/>
  <c r="Q71" i="58"/>
  <c r="Q72" i="58"/>
  <c r="Q73" i="58"/>
  <c r="Q74" i="58"/>
  <c r="Q75" i="58"/>
  <c r="Q76" i="58"/>
  <c r="Q77" i="58"/>
  <c r="Q78" i="58"/>
  <c r="Q79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X18" i="59"/>
  <c r="X13" i="59"/>
  <c r="X11" i="59"/>
  <c r="G2314" i="4" l="1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217" i="59"/>
  <c r="G216" i="59"/>
  <c r="G215" i="59"/>
  <c r="G214" i="59"/>
  <c r="G213" i="59"/>
  <c r="G212" i="59"/>
  <c r="G211" i="59"/>
  <c r="G210" i="59"/>
  <c r="K209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K153" i="59"/>
  <c r="G153" i="59"/>
  <c r="K152" i="59"/>
  <c r="G152" i="59"/>
  <c r="K151" i="59"/>
  <c r="G151" i="59"/>
  <c r="K150" i="59"/>
  <c r="G150" i="59"/>
  <c r="K149" i="59"/>
  <c r="G149" i="59"/>
  <c r="K148" i="59"/>
  <c r="G148" i="59"/>
  <c r="K147" i="59"/>
  <c r="G147" i="59"/>
  <c r="K146" i="59"/>
  <c r="G146" i="59"/>
  <c r="K145" i="59"/>
  <c r="G145" i="59"/>
  <c r="K144" i="59"/>
  <c r="G144" i="59"/>
  <c r="K143" i="59"/>
  <c r="G143" i="59"/>
  <c r="K142" i="59"/>
  <c r="G142" i="59"/>
  <c r="K141" i="59"/>
  <c r="G141" i="59"/>
  <c r="K140" i="59"/>
  <c r="G140" i="59"/>
  <c r="K139" i="59"/>
  <c r="G139" i="59"/>
  <c r="K138" i="59"/>
  <c r="G138" i="59"/>
  <c r="K137" i="59"/>
  <c r="G137" i="59"/>
  <c r="K136" i="59"/>
  <c r="G136" i="59"/>
  <c r="K135" i="59"/>
  <c r="G135" i="59"/>
  <c r="K134" i="59"/>
  <c r="G134" i="59"/>
  <c r="K133" i="59"/>
  <c r="G133" i="59"/>
  <c r="K132" i="59"/>
  <c r="G132" i="59"/>
  <c r="K131" i="59"/>
  <c r="G131" i="59"/>
  <c r="K130" i="59"/>
  <c r="G130" i="59"/>
  <c r="K129" i="59"/>
  <c r="G129" i="59"/>
  <c r="K128" i="59"/>
  <c r="G128" i="59"/>
  <c r="K127" i="59"/>
  <c r="G127" i="59"/>
  <c r="K126" i="59"/>
  <c r="G126" i="59"/>
  <c r="K125" i="59"/>
  <c r="G125" i="59"/>
  <c r="K124" i="59"/>
  <c r="G124" i="59"/>
  <c r="K123" i="59"/>
  <c r="G123" i="59"/>
  <c r="K122" i="59"/>
  <c r="G122" i="59"/>
  <c r="K121" i="59"/>
  <c r="G121" i="59"/>
  <c r="K120" i="59"/>
  <c r="G120" i="59"/>
  <c r="G119" i="59"/>
  <c r="G118" i="59"/>
  <c r="K117" i="59"/>
  <c r="G117" i="59"/>
  <c r="K116" i="59"/>
  <c r="G116" i="59"/>
  <c r="K115" i="59"/>
  <c r="G115" i="59"/>
  <c r="K114" i="59"/>
  <c r="G114" i="59"/>
  <c r="K113" i="59"/>
  <c r="G113" i="59"/>
  <c r="K112" i="59"/>
  <c r="G112" i="59"/>
  <c r="K111" i="59"/>
  <c r="G111" i="59"/>
  <c r="K110" i="59"/>
  <c r="G110" i="59"/>
  <c r="K109" i="59"/>
  <c r="G109" i="59"/>
  <c r="K108" i="59"/>
  <c r="G108" i="59"/>
  <c r="K107" i="59"/>
  <c r="G107" i="59"/>
  <c r="Q106" i="59"/>
  <c r="K106" i="59"/>
  <c r="G106" i="59"/>
  <c r="Q105" i="59"/>
  <c r="K105" i="59"/>
  <c r="G105" i="59"/>
  <c r="X95" i="59"/>
  <c r="Q104" i="59"/>
  <c r="K104" i="59"/>
  <c r="G104" i="59"/>
  <c r="X94" i="59"/>
  <c r="Q103" i="59"/>
  <c r="K103" i="59"/>
  <c r="G103" i="59"/>
  <c r="X93" i="59"/>
  <c r="Q102" i="59"/>
  <c r="K102" i="59"/>
  <c r="G102" i="59"/>
  <c r="X92" i="59"/>
  <c r="Q101" i="59"/>
  <c r="K101" i="59"/>
  <c r="G101" i="59"/>
  <c r="X91" i="59"/>
  <c r="Q100" i="59"/>
  <c r="K100" i="59"/>
  <c r="G100" i="59"/>
  <c r="X90" i="59"/>
  <c r="Q99" i="59"/>
  <c r="K99" i="59"/>
  <c r="G99" i="59"/>
  <c r="X89" i="59"/>
  <c r="Q98" i="59"/>
  <c r="K98" i="59"/>
  <c r="G98" i="59"/>
  <c r="X88" i="59"/>
  <c r="Q97" i="59"/>
  <c r="K97" i="59"/>
  <c r="G97" i="59"/>
  <c r="X87" i="59"/>
  <c r="Q96" i="59"/>
  <c r="K96" i="59"/>
  <c r="G96" i="59"/>
  <c r="X86" i="59"/>
  <c r="Q95" i="59"/>
  <c r="K95" i="59"/>
  <c r="G95" i="59"/>
  <c r="X85" i="59"/>
  <c r="Q94" i="59"/>
  <c r="K94" i="59"/>
  <c r="G94" i="59"/>
  <c r="X84" i="59"/>
  <c r="Q93" i="59"/>
  <c r="K93" i="59"/>
  <c r="G93" i="59"/>
  <c r="X83" i="59"/>
  <c r="Q92" i="59"/>
  <c r="K92" i="59"/>
  <c r="X82" i="59"/>
  <c r="Q91" i="59"/>
  <c r="K91" i="59"/>
  <c r="G91" i="59"/>
  <c r="X81" i="59"/>
  <c r="Q90" i="59"/>
  <c r="K90" i="59"/>
  <c r="G90" i="59"/>
  <c r="X80" i="59"/>
  <c r="Q89" i="59"/>
  <c r="K89" i="59"/>
  <c r="G89" i="59"/>
  <c r="X79" i="59"/>
  <c r="Q88" i="59"/>
  <c r="K88" i="59"/>
  <c r="G88" i="59"/>
  <c r="X78" i="59"/>
  <c r="Q87" i="59"/>
  <c r="K87" i="59"/>
  <c r="X77" i="59"/>
  <c r="Q86" i="59"/>
  <c r="K86" i="59"/>
  <c r="X76" i="59"/>
  <c r="Q85" i="59"/>
  <c r="K85" i="59"/>
  <c r="G85" i="59"/>
  <c r="X75" i="59"/>
  <c r="Q84" i="59"/>
  <c r="K84" i="59"/>
  <c r="G84" i="59"/>
  <c r="X74" i="59"/>
  <c r="Q83" i="59"/>
  <c r="K83" i="59"/>
  <c r="G83" i="59"/>
  <c r="X73" i="59"/>
  <c r="Q82" i="59"/>
  <c r="K82" i="59"/>
  <c r="X72" i="59"/>
  <c r="Q81" i="59"/>
  <c r="K81" i="59"/>
  <c r="G81" i="59"/>
  <c r="X71" i="59"/>
  <c r="Q80" i="59"/>
  <c r="K80" i="59"/>
  <c r="G80" i="59"/>
  <c r="X70" i="59"/>
  <c r="Q79" i="59"/>
  <c r="K79" i="59"/>
  <c r="G79" i="59"/>
  <c r="X69" i="59"/>
  <c r="Q78" i="59"/>
  <c r="K78" i="59"/>
  <c r="G78" i="59"/>
  <c r="X68" i="59"/>
  <c r="Q77" i="59"/>
  <c r="K77" i="59"/>
  <c r="G77" i="59"/>
  <c r="X67" i="59"/>
  <c r="Q76" i="59"/>
  <c r="K76" i="59"/>
  <c r="G76" i="59"/>
  <c r="X66" i="59"/>
  <c r="Q75" i="59"/>
  <c r="K75" i="59"/>
  <c r="G75" i="59"/>
  <c r="X65" i="59"/>
  <c r="Q74" i="59"/>
  <c r="K74" i="59"/>
  <c r="G74" i="59"/>
  <c r="X64" i="59"/>
  <c r="Q73" i="59"/>
  <c r="K73" i="59"/>
  <c r="G73" i="59"/>
  <c r="X63" i="59"/>
  <c r="Q72" i="59"/>
  <c r="K72" i="59"/>
  <c r="G72" i="59"/>
  <c r="X62" i="59"/>
  <c r="Q71" i="59"/>
  <c r="K71" i="59"/>
  <c r="G71" i="59"/>
  <c r="X61" i="59"/>
  <c r="Q70" i="59"/>
  <c r="K70" i="59"/>
  <c r="G70" i="59"/>
  <c r="X60" i="59"/>
  <c r="Q69" i="59"/>
  <c r="K69" i="59"/>
  <c r="G69" i="59"/>
  <c r="X59" i="59"/>
  <c r="Q68" i="59"/>
  <c r="K68" i="59"/>
  <c r="G68" i="59"/>
  <c r="X58" i="59"/>
  <c r="Q67" i="59"/>
  <c r="K67" i="59"/>
  <c r="G67" i="59"/>
  <c r="X57" i="59"/>
  <c r="Q66" i="59"/>
  <c r="K66" i="59"/>
  <c r="G66" i="59"/>
  <c r="X56" i="59"/>
  <c r="Q65" i="59"/>
  <c r="K65" i="59"/>
  <c r="G65" i="59"/>
  <c r="X55" i="59"/>
  <c r="Q64" i="59"/>
  <c r="K64" i="59"/>
  <c r="G64" i="59"/>
  <c r="X54" i="59"/>
  <c r="Q63" i="59"/>
  <c r="K63" i="59"/>
  <c r="G63" i="59"/>
  <c r="X53" i="59"/>
  <c r="Q62" i="59"/>
  <c r="K62" i="59"/>
  <c r="G62" i="59"/>
  <c r="X52" i="59"/>
  <c r="Q61" i="59"/>
  <c r="K61" i="59"/>
  <c r="G61" i="59"/>
  <c r="X51" i="59"/>
  <c r="Q60" i="59"/>
  <c r="K60" i="59"/>
  <c r="G60" i="59"/>
  <c r="X50" i="59"/>
  <c r="Q59" i="59"/>
  <c r="K59" i="59"/>
  <c r="G59" i="59"/>
  <c r="X49" i="59"/>
  <c r="Q58" i="59"/>
  <c r="K58" i="59"/>
  <c r="G58" i="59"/>
  <c r="X48" i="59"/>
  <c r="Q57" i="59"/>
  <c r="K57" i="59"/>
  <c r="G57" i="59"/>
  <c r="X47" i="59"/>
  <c r="Q56" i="59"/>
  <c r="K56" i="59"/>
  <c r="G56" i="59"/>
  <c r="X46" i="59"/>
  <c r="Q55" i="59"/>
  <c r="K55" i="59"/>
  <c r="G55" i="59"/>
  <c r="X45" i="59"/>
  <c r="Q54" i="59"/>
  <c r="K54" i="59"/>
  <c r="G54" i="59"/>
  <c r="X44" i="59"/>
  <c r="Q53" i="59"/>
  <c r="K53" i="59"/>
  <c r="G53" i="59"/>
  <c r="AP53" i="59"/>
  <c r="X43" i="59"/>
  <c r="Q52" i="59"/>
  <c r="K52" i="59"/>
  <c r="G52" i="59"/>
  <c r="AP52" i="59"/>
  <c r="X42" i="59"/>
  <c r="Q51" i="59"/>
  <c r="K51" i="59"/>
  <c r="G51" i="59"/>
  <c r="AP51" i="59"/>
  <c r="X41" i="59"/>
  <c r="Q50" i="59"/>
  <c r="K50" i="59"/>
  <c r="G50" i="59"/>
  <c r="AP50" i="59"/>
  <c r="X40" i="59"/>
  <c r="Q49" i="59"/>
  <c r="K49" i="59"/>
  <c r="G49" i="59"/>
  <c r="AP49" i="59"/>
  <c r="X39" i="59"/>
  <c r="Q48" i="59"/>
  <c r="K48" i="59"/>
  <c r="G48" i="59"/>
  <c r="AP48" i="59"/>
  <c r="X38" i="59"/>
  <c r="Q47" i="59"/>
  <c r="K47" i="59"/>
  <c r="G47" i="59"/>
  <c r="AP47" i="59"/>
  <c r="X37" i="59"/>
  <c r="Q46" i="59"/>
  <c r="K46" i="59"/>
  <c r="G46" i="59"/>
  <c r="AP46" i="59"/>
  <c r="X36" i="59"/>
  <c r="Q45" i="59"/>
  <c r="K45" i="59"/>
  <c r="G45" i="59"/>
  <c r="AP45" i="59"/>
  <c r="X35" i="59"/>
  <c r="Q44" i="59"/>
  <c r="K44" i="59"/>
  <c r="G44" i="59"/>
  <c r="AP44" i="59"/>
  <c r="X34" i="59"/>
  <c r="Q43" i="59"/>
  <c r="K43" i="59"/>
  <c r="G43" i="59"/>
  <c r="AY42" i="59"/>
  <c r="AP43" i="59"/>
  <c r="X33" i="59"/>
  <c r="Q42" i="59"/>
  <c r="K42" i="59"/>
  <c r="G42" i="59"/>
  <c r="AY41" i="59"/>
  <c r="AP42" i="59"/>
  <c r="X32" i="59"/>
  <c r="Q41" i="59"/>
  <c r="K41" i="59"/>
  <c r="G41" i="59"/>
  <c r="AY40" i="59"/>
  <c r="AP41" i="59"/>
  <c r="X31" i="59"/>
  <c r="Q40" i="59"/>
  <c r="K40" i="59"/>
  <c r="G40" i="59"/>
  <c r="AY39" i="59"/>
  <c r="AP40" i="59"/>
  <c r="X30" i="59"/>
  <c r="Q39" i="59"/>
  <c r="K39" i="59"/>
  <c r="G39" i="59"/>
  <c r="BH38" i="59"/>
  <c r="AY38" i="59"/>
  <c r="AP39" i="59"/>
  <c r="X29" i="59"/>
  <c r="Q38" i="59"/>
  <c r="K38" i="59"/>
  <c r="G38" i="59"/>
  <c r="BH37" i="59"/>
  <c r="AY37" i="59"/>
  <c r="AP38" i="59"/>
  <c r="X28" i="59"/>
  <c r="Q37" i="59"/>
  <c r="K37" i="59"/>
  <c r="G37" i="59"/>
  <c r="BH36" i="59"/>
  <c r="AY36" i="59"/>
  <c r="AP37" i="59"/>
  <c r="X27" i="59"/>
  <c r="Q36" i="59"/>
  <c r="G36" i="59"/>
  <c r="BH35" i="59"/>
  <c r="AY35" i="59"/>
  <c r="X26" i="59"/>
  <c r="Q35" i="59"/>
  <c r="K35" i="59"/>
  <c r="G35" i="59"/>
  <c r="BH34" i="59"/>
  <c r="AY34" i="59"/>
  <c r="AP35" i="59"/>
  <c r="X25" i="59"/>
  <c r="Q34" i="59"/>
  <c r="G34" i="59"/>
  <c r="BH33" i="59"/>
  <c r="AY33" i="59"/>
  <c r="AP34" i="59"/>
  <c r="X24" i="59"/>
  <c r="Q33" i="59"/>
  <c r="K33" i="59"/>
  <c r="G33" i="59"/>
  <c r="BH32" i="59"/>
  <c r="AY32" i="59"/>
  <c r="AP33" i="59"/>
  <c r="X23" i="59"/>
  <c r="Q32" i="59"/>
  <c r="K32" i="59"/>
  <c r="G32" i="59"/>
  <c r="BH31" i="59"/>
  <c r="AY31" i="59"/>
  <c r="AP32" i="59"/>
  <c r="X22" i="59"/>
  <c r="Q31" i="59"/>
  <c r="K31" i="59"/>
  <c r="G31" i="59"/>
  <c r="BQ30" i="59"/>
  <c r="BH30" i="59"/>
  <c r="AY30" i="59"/>
  <c r="AP31" i="59"/>
  <c r="X21" i="59"/>
  <c r="Q30" i="59"/>
  <c r="K30" i="59"/>
  <c r="G30" i="59"/>
  <c r="BQ29" i="59"/>
  <c r="BH29" i="59"/>
  <c r="AY29" i="59"/>
  <c r="AP30" i="59"/>
  <c r="X20" i="59"/>
  <c r="Q29" i="59"/>
  <c r="K29" i="59"/>
  <c r="G29" i="59"/>
  <c r="BQ28" i="59"/>
  <c r="BH28" i="59"/>
  <c r="AY28" i="59"/>
  <c r="AP29" i="59"/>
  <c r="X16" i="59"/>
  <c r="Q28" i="59"/>
  <c r="K28" i="59"/>
  <c r="G28" i="59"/>
  <c r="BQ27" i="59"/>
  <c r="BH27" i="59"/>
  <c r="AY27" i="59"/>
  <c r="AP28" i="59"/>
  <c r="X19" i="59"/>
  <c r="Q27" i="59"/>
  <c r="K27" i="59"/>
  <c r="G27" i="59"/>
  <c r="BQ26" i="59"/>
  <c r="BH26" i="59"/>
  <c r="AY26" i="59"/>
  <c r="AP27" i="59"/>
  <c r="Q26" i="59"/>
  <c r="K26" i="59"/>
  <c r="G26" i="59"/>
  <c r="BQ25" i="59"/>
  <c r="BH25" i="59"/>
  <c r="AY25" i="59"/>
  <c r="AP26" i="59"/>
  <c r="AG25" i="59"/>
  <c r="Q25" i="59"/>
  <c r="K25" i="59"/>
  <c r="G25" i="59"/>
  <c r="BH24" i="59"/>
  <c r="AP25" i="59"/>
  <c r="AG24" i="59"/>
  <c r="Q24" i="59"/>
  <c r="BQ23" i="59"/>
  <c r="BH23" i="59"/>
  <c r="AY23" i="59"/>
  <c r="AG23" i="59"/>
  <c r="Q23" i="59"/>
  <c r="K23" i="59"/>
  <c r="G23" i="59"/>
  <c r="BQ22" i="59"/>
  <c r="BH22" i="59"/>
  <c r="AY22" i="59"/>
  <c r="AP23" i="59"/>
  <c r="AG22" i="59"/>
  <c r="Q22" i="59"/>
  <c r="K22" i="59"/>
  <c r="G22" i="59"/>
  <c r="BQ21" i="59"/>
  <c r="BH21" i="59"/>
  <c r="AY21" i="59"/>
  <c r="AP22" i="59"/>
  <c r="AG21" i="59"/>
  <c r="Q21" i="59"/>
  <c r="K21" i="59"/>
  <c r="G21" i="59"/>
  <c r="BQ20" i="59"/>
  <c r="BH20" i="59"/>
  <c r="AY20" i="59"/>
  <c r="AP21" i="59"/>
  <c r="AG20" i="59"/>
  <c r="X15" i="59"/>
  <c r="Q20" i="59"/>
  <c r="K20" i="59"/>
  <c r="G20" i="59"/>
  <c r="BQ19" i="59"/>
  <c r="BH19" i="59"/>
  <c r="AY19" i="59"/>
  <c r="AP20" i="59"/>
  <c r="AG19" i="59"/>
  <c r="Q19" i="59"/>
  <c r="K19" i="59"/>
  <c r="G19" i="59"/>
  <c r="BQ18" i="59"/>
  <c r="BH18" i="59"/>
  <c r="AY18" i="59"/>
  <c r="AP19" i="59"/>
  <c r="AG18" i="59"/>
  <c r="Q18" i="59"/>
  <c r="K18" i="59"/>
  <c r="G18" i="59"/>
  <c r="BQ17" i="59"/>
  <c r="BH17" i="59"/>
  <c r="AY17" i="59"/>
  <c r="AP18" i="59"/>
  <c r="AG17" i="59"/>
  <c r="X12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X14" i="59"/>
  <c r="AG14" i="59"/>
  <c r="Q14" i="59"/>
  <c r="K14" i="59"/>
  <c r="G14" i="59"/>
  <c r="BQ13" i="59"/>
  <c r="BH13" i="59"/>
  <c r="AX13" i="59"/>
  <c r="AP13" i="59"/>
  <c r="AG13" i="59"/>
  <c r="X10" i="59"/>
  <c r="K13" i="59"/>
  <c r="G13" i="59"/>
  <c r="BQ12" i="59"/>
  <c r="BH12" i="59"/>
  <c r="AX12" i="59"/>
  <c r="AP11" i="59"/>
  <c r="AG12" i="59"/>
  <c r="K12" i="59"/>
  <c r="G12" i="59"/>
  <c r="BQ11" i="59"/>
  <c r="BH11" i="59"/>
  <c r="AX11" i="59"/>
  <c r="AP10" i="59"/>
  <c r="AG11" i="59"/>
  <c r="X9" i="59"/>
  <c r="Q11" i="59"/>
  <c r="K11" i="59"/>
  <c r="G11" i="59"/>
  <c r="BQ10" i="59"/>
  <c r="BH10" i="59"/>
  <c r="AX10" i="59"/>
  <c r="AG10" i="59"/>
  <c r="Q10" i="59"/>
  <c r="K10" i="59"/>
  <c r="G10" i="59"/>
  <c r="BQ9" i="59"/>
  <c r="BH9" i="59"/>
  <c r="AX9" i="59"/>
  <c r="AG9" i="59"/>
  <c r="X8" i="59"/>
  <c r="Q9" i="59"/>
  <c r="K9" i="59"/>
  <c r="G9" i="59"/>
  <c r="BQ8" i="59"/>
  <c r="BH8" i="59"/>
  <c r="AX8" i="59"/>
  <c r="AG8" i="59"/>
  <c r="Q8" i="59"/>
  <c r="K8" i="59"/>
  <c r="G8" i="59"/>
  <c r="BQ7" i="59"/>
  <c r="BH7" i="59"/>
  <c r="AX7" i="59"/>
  <c r="AG7" i="59"/>
  <c r="X7" i="59"/>
  <c r="Q7" i="59"/>
  <c r="K7" i="59"/>
  <c r="G7" i="59"/>
  <c r="BQ6" i="59"/>
  <c r="BH6" i="59"/>
  <c r="AX6" i="59"/>
  <c r="AP6" i="59"/>
  <c r="AG6" i="59"/>
  <c r="X6" i="59"/>
  <c r="Q6" i="59"/>
  <c r="K6" i="59"/>
  <c r="G6" i="59"/>
  <c r="X31" i="58" l="1"/>
  <c r="X30" i="58"/>
  <c r="X29" i="58"/>
  <c r="AG17" i="58"/>
  <c r="AG16" i="58"/>
  <c r="AG15" i="58"/>
  <c r="AG14" i="58"/>
  <c r="AG13" i="58"/>
  <c r="AG12" i="58"/>
  <c r="AG11" i="58"/>
  <c r="AG10" i="58"/>
  <c r="AG9" i="58"/>
  <c r="X25" i="58"/>
  <c r="X24" i="58"/>
  <c r="X17" i="58" l="1"/>
  <c r="X15" i="58" l="1"/>
  <c r="X11" i="58"/>
  <c r="Q14" i="58"/>
  <c r="Q10" i="58" l="1"/>
  <c r="AG8" i="58" l="1"/>
  <c r="AG6" i="58"/>
  <c r="G1001" i="2"/>
  <c r="G1000" i="2"/>
  <c r="G999" i="2"/>
  <c r="G998" i="2"/>
  <c r="G997" i="2"/>
  <c r="G996" i="2"/>
  <c r="G995" i="2"/>
  <c r="G977" i="2"/>
  <c r="F976" i="2"/>
  <c r="G976" i="2" s="1"/>
  <c r="G994" i="2"/>
  <c r="G993" i="2"/>
  <c r="G992" i="2"/>
  <c r="G991" i="2"/>
  <c r="G990" i="2"/>
  <c r="G989" i="2"/>
  <c r="G988" i="2"/>
  <c r="G987" i="2"/>
  <c r="G986" i="2"/>
  <c r="G985" i="2"/>
  <c r="G984" i="2"/>
  <c r="G2268" i="4"/>
  <c r="G2267" i="4"/>
  <c r="G2266" i="4"/>
  <c r="G2265" i="4"/>
  <c r="G2264" i="4"/>
  <c r="G2263" i="4"/>
  <c r="G2262" i="4"/>
  <c r="G2261" i="4"/>
  <c r="F2260" i="4"/>
  <c r="G2260" i="4" s="1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F2234" i="4"/>
  <c r="G2234" i="4" s="1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17" i="58"/>
  <c r="G216" i="58"/>
  <c r="G215" i="58"/>
  <c r="G214" i="58"/>
  <c r="G213" i="58"/>
  <c r="G212" i="58"/>
  <c r="G211" i="58"/>
  <c r="G210" i="58"/>
  <c r="K209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K155" i="58"/>
  <c r="G155" i="58"/>
  <c r="K154" i="58"/>
  <c r="G154" i="58"/>
  <c r="K153" i="58"/>
  <c r="G153" i="58"/>
  <c r="K152" i="58"/>
  <c r="G152" i="58"/>
  <c r="K151" i="58"/>
  <c r="G151" i="58"/>
  <c r="K150" i="58"/>
  <c r="G150" i="58"/>
  <c r="K149" i="58"/>
  <c r="G149" i="58"/>
  <c r="K148" i="58"/>
  <c r="G148" i="58"/>
  <c r="K147" i="58"/>
  <c r="G147" i="58"/>
  <c r="K146" i="58"/>
  <c r="G146" i="58"/>
  <c r="K145" i="58"/>
  <c r="G145" i="58"/>
  <c r="K144" i="58"/>
  <c r="G144" i="58"/>
  <c r="K143" i="58"/>
  <c r="G143" i="58"/>
  <c r="K142" i="58"/>
  <c r="G142" i="58"/>
  <c r="K141" i="58"/>
  <c r="G141" i="58"/>
  <c r="K140" i="58"/>
  <c r="G140" i="58"/>
  <c r="K139" i="58"/>
  <c r="G139" i="58"/>
  <c r="K138" i="58"/>
  <c r="G138" i="58"/>
  <c r="K137" i="58"/>
  <c r="G137" i="58"/>
  <c r="K136" i="58"/>
  <c r="G136" i="58"/>
  <c r="K135" i="58"/>
  <c r="G135" i="58"/>
  <c r="K134" i="58"/>
  <c r="G134" i="58"/>
  <c r="K133" i="58"/>
  <c r="G133" i="58"/>
  <c r="K132" i="58"/>
  <c r="G132" i="58"/>
  <c r="K131" i="58"/>
  <c r="G131" i="58"/>
  <c r="K130" i="58"/>
  <c r="G130" i="58"/>
  <c r="K129" i="58"/>
  <c r="G129" i="58"/>
  <c r="K128" i="58"/>
  <c r="G128" i="58"/>
  <c r="K127" i="58"/>
  <c r="G127" i="58"/>
  <c r="K126" i="58"/>
  <c r="G126" i="58"/>
  <c r="K125" i="58"/>
  <c r="G125" i="58"/>
  <c r="K124" i="58"/>
  <c r="G124" i="58"/>
  <c r="K123" i="58"/>
  <c r="G123" i="58"/>
  <c r="K122" i="58"/>
  <c r="G122" i="58"/>
  <c r="K121" i="58"/>
  <c r="G121" i="58"/>
  <c r="K120" i="58"/>
  <c r="G120" i="58"/>
  <c r="G119" i="58"/>
  <c r="G118" i="58"/>
  <c r="K117" i="58"/>
  <c r="G117" i="58"/>
  <c r="K116" i="58"/>
  <c r="G116" i="58"/>
  <c r="K115" i="58"/>
  <c r="G115" i="58"/>
  <c r="K114" i="58"/>
  <c r="G114" i="58"/>
  <c r="K113" i="58"/>
  <c r="G113" i="58"/>
  <c r="K112" i="58"/>
  <c r="G112" i="58"/>
  <c r="K111" i="58"/>
  <c r="G111" i="58"/>
  <c r="K110" i="58"/>
  <c r="G110" i="58"/>
  <c r="K109" i="58"/>
  <c r="G109" i="58"/>
  <c r="K108" i="58"/>
  <c r="G108" i="58"/>
  <c r="K107" i="58"/>
  <c r="G107" i="58"/>
  <c r="K106" i="58"/>
  <c r="G106" i="58"/>
  <c r="K105" i="58"/>
  <c r="G105" i="58"/>
  <c r="K104" i="58"/>
  <c r="G104" i="58"/>
  <c r="K103" i="58"/>
  <c r="G103" i="58"/>
  <c r="X95" i="58"/>
  <c r="K102" i="58"/>
  <c r="G102" i="58"/>
  <c r="X94" i="58"/>
  <c r="K101" i="58"/>
  <c r="G101" i="58"/>
  <c r="X93" i="58"/>
  <c r="K100" i="58"/>
  <c r="G100" i="58"/>
  <c r="X92" i="58"/>
  <c r="K99" i="58"/>
  <c r="G99" i="58"/>
  <c r="X91" i="58"/>
  <c r="K98" i="58"/>
  <c r="G98" i="58"/>
  <c r="X90" i="58"/>
  <c r="K97" i="58"/>
  <c r="G97" i="58"/>
  <c r="X89" i="58"/>
  <c r="K96" i="58"/>
  <c r="G96" i="58"/>
  <c r="X88" i="58"/>
  <c r="K95" i="58"/>
  <c r="G95" i="58"/>
  <c r="X87" i="58"/>
  <c r="K94" i="58"/>
  <c r="G94" i="58"/>
  <c r="X86" i="58"/>
  <c r="K93" i="58"/>
  <c r="G93" i="58"/>
  <c r="X85" i="58"/>
  <c r="K92" i="58"/>
  <c r="X84" i="58"/>
  <c r="K91" i="58"/>
  <c r="G91" i="58"/>
  <c r="X83" i="58"/>
  <c r="K90" i="58"/>
  <c r="G90" i="58"/>
  <c r="X82" i="58"/>
  <c r="K89" i="58"/>
  <c r="G89" i="58"/>
  <c r="X81" i="58"/>
  <c r="K88" i="58"/>
  <c r="G88" i="58"/>
  <c r="X80" i="58"/>
  <c r="K87" i="58"/>
  <c r="X79" i="58"/>
  <c r="K86" i="58"/>
  <c r="X78" i="58"/>
  <c r="K85" i="58"/>
  <c r="G85" i="58"/>
  <c r="X77" i="58"/>
  <c r="K84" i="58"/>
  <c r="G84" i="58"/>
  <c r="X76" i="58"/>
  <c r="K83" i="58"/>
  <c r="G83" i="58"/>
  <c r="X75" i="58"/>
  <c r="K82" i="58"/>
  <c r="X74" i="58"/>
  <c r="K81" i="58"/>
  <c r="G81" i="58"/>
  <c r="X73" i="58"/>
  <c r="K80" i="58"/>
  <c r="G80" i="58"/>
  <c r="X72" i="58"/>
  <c r="K79" i="58"/>
  <c r="G79" i="58"/>
  <c r="X71" i="58"/>
  <c r="K78" i="58"/>
  <c r="G78" i="58"/>
  <c r="X70" i="58"/>
  <c r="K77" i="58"/>
  <c r="G77" i="58"/>
  <c r="X69" i="58"/>
  <c r="K76" i="58"/>
  <c r="G76" i="58"/>
  <c r="X68" i="58"/>
  <c r="K75" i="58"/>
  <c r="G75" i="58"/>
  <c r="X67" i="58"/>
  <c r="K74" i="58"/>
  <c r="G74" i="58"/>
  <c r="X66" i="58"/>
  <c r="K73" i="58"/>
  <c r="G73" i="58"/>
  <c r="X65" i="58"/>
  <c r="K72" i="58"/>
  <c r="G72" i="58"/>
  <c r="X64" i="58"/>
  <c r="K71" i="58"/>
  <c r="G71" i="58"/>
  <c r="X63" i="58"/>
  <c r="K70" i="58"/>
  <c r="G70" i="58"/>
  <c r="X62" i="58"/>
  <c r="K69" i="58"/>
  <c r="G69" i="58"/>
  <c r="X61" i="58"/>
  <c r="K68" i="58"/>
  <c r="G68" i="58"/>
  <c r="X60" i="58"/>
  <c r="K67" i="58"/>
  <c r="G67" i="58"/>
  <c r="X59" i="58"/>
  <c r="K66" i="58"/>
  <c r="G66" i="58"/>
  <c r="X58" i="58"/>
  <c r="K65" i="58"/>
  <c r="G65" i="58"/>
  <c r="X57" i="58"/>
  <c r="K64" i="58"/>
  <c r="G64" i="58"/>
  <c r="X56" i="58"/>
  <c r="K63" i="58"/>
  <c r="G63" i="58"/>
  <c r="X55" i="58"/>
  <c r="K62" i="58"/>
  <c r="G62" i="58"/>
  <c r="X54" i="58"/>
  <c r="K61" i="58"/>
  <c r="G61" i="58"/>
  <c r="X53" i="58"/>
  <c r="K60" i="58"/>
  <c r="G60" i="58"/>
  <c r="X52" i="58"/>
  <c r="K59" i="58"/>
  <c r="G59" i="58"/>
  <c r="X51" i="58"/>
  <c r="K58" i="58"/>
  <c r="G58" i="58"/>
  <c r="X50" i="58"/>
  <c r="K57" i="58"/>
  <c r="G57" i="58"/>
  <c r="X49" i="58"/>
  <c r="K56" i="58"/>
  <c r="G56" i="58"/>
  <c r="X48" i="58"/>
  <c r="K55" i="58"/>
  <c r="G55" i="58"/>
  <c r="X47" i="58"/>
  <c r="K54" i="58"/>
  <c r="G54" i="58"/>
  <c r="X46" i="58"/>
  <c r="K53" i="58"/>
  <c r="G53" i="58"/>
  <c r="AP52" i="58"/>
  <c r="X45" i="58"/>
  <c r="K52" i="58"/>
  <c r="G52" i="58"/>
  <c r="AP51" i="58"/>
  <c r="X44" i="58"/>
  <c r="K51" i="58"/>
  <c r="G51" i="58"/>
  <c r="AP50" i="58"/>
  <c r="X43" i="58"/>
  <c r="K50" i="58"/>
  <c r="G50" i="58"/>
  <c r="AP49" i="58"/>
  <c r="X42" i="58"/>
  <c r="K49" i="58"/>
  <c r="G49" i="58"/>
  <c r="AP48" i="58"/>
  <c r="X41" i="58"/>
  <c r="K48" i="58"/>
  <c r="G48" i="58"/>
  <c r="AP47" i="58"/>
  <c r="X40" i="58"/>
  <c r="K47" i="58"/>
  <c r="G47" i="58"/>
  <c r="AP46" i="58"/>
  <c r="X39" i="58"/>
  <c r="K46" i="58"/>
  <c r="G46" i="58"/>
  <c r="AP45" i="58"/>
  <c r="X38" i="58"/>
  <c r="K45" i="58"/>
  <c r="G45" i="58"/>
  <c r="AP44" i="58"/>
  <c r="X37" i="58"/>
  <c r="K44" i="58"/>
  <c r="G44" i="58"/>
  <c r="AP43" i="58"/>
  <c r="X36" i="58"/>
  <c r="K43" i="58"/>
  <c r="G43" i="58"/>
  <c r="AY42" i="58"/>
  <c r="AP42" i="58"/>
  <c r="X35" i="58"/>
  <c r="K42" i="58"/>
  <c r="G42" i="58"/>
  <c r="AY41" i="58"/>
  <c r="AP41" i="58"/>
  <c r="X34" i="58"/>
  <c r="K41" i="58"/>
  <c r="G41" i="58"/>
  <c r="AY40" i="58"/>
  <c r="AP40" i="58"/>
  <c r="X33" i="58"/>
  <c r="K40" i="58"/>
  <c r="G40" i="58"/>
  <c r="AY39" i="58"/>
  <c r="AP39" i="58"/>
  <c r="X32" i="58"/>
  <c r="K39" i="58"/>
  <c r="G39" i="58"/>
  <c r="BH38" i="58"/>
  <c r="AY38" i="58"/>
  <c r="AP38" i="58"/>
  <c r="K38" i="58"/>
  <c r="G38" i="58"/>
  <c r="BH37" i="58"/>
  <c r="AY37" i="58"/>
  <c r="AP37" i="58"/>
  <c r="K37" i="58"/>
  <c r="G37" i="58"/>
  <c r="BH36" i="58"/>
  <c r="AY36" i="58"/>
  <c r="AP36" i="58"/>
  <c r="Q37" i="58"/>
  <c r="G36" i="58"/>
  <c r="BH35" i="58"/>
  <c r="AY35" i="58"/>
  <c r="Q36" i="58"/>
  <c r="K35" i="58"/>
  <c r="G35" i="58"/>
  <c r="BH34" i="58"/>
  <c r="AY34" i="58"/>
  <c r="AP34" i="58"/>
  <c r="X28" i="58"/>
  <c r="Q35" i="58"/>
  <c r="G34" i="58"/>
  <c r="BH33" i="58"/>
  <c r="AY33" i="58"/>
  <c r="AP33" i="58"/>
  <c r="X27" i="58"/>
  <c r="Q34" i="58"/>
  <c r="K33" i="58"/>
  <c r="G33" i="58"/>
  <c r="BH32" i="58"/>
  <c r="AY32" i="58"/>
  <c r="AP32" i="58"/>
  <c r="X26" i="58"/>
  <c r="Q33" i="58"/>
  <c r="K32" i="58"/>
  <c r="G32" i="58"/>
  <c r="BH31" i="58"/>
  <c r="AY31" i="58"/>
  <c r="AP31" i="58"/>
  <c r="Q32" i="58"/>
  <c r="K31" i="58"/>
  <c r="G31" i="58"/>
  <c r="BQ30" i="58"/>
  <c r="BH30" i="58"/>
  <c r="AY30" i="58"/>
  <c r="AP30" i="58"/>
  <c r="Q31" i="58"/>
  <c r="K30" i="58"/>
  <c r="G30" i="58"/>
  <c r="BQ29" i="58"/>
  <c r="BH29" i="58"/>
  <c r="AY29" i="58"/>
  <c r="AP29" i="58"/>
  <c r="Q30" i="58"/>
  <c r="K29" i="58"/>
  <c r="G29" i="58"/>
  <c r="BQ28" i="58"/>
  <c r="BH28" i="58"/>
  <c r="AY28" i="58"/>
  <c r="AP28" i="58"/>
  <c r="Q29" i="58"/>
  <c r="K28" i="58"/>
  <c r="G28" i="58"/>
  <c r="BQ27" i="58"/>
  <c r="BH27" i="58"/>
  <c r="AY27" i="58"/>
  <c r="AP27" i="58"/>
  <c r="X23" i="58"/>
  <c r="Q28" i="58"/>
  <c r="K27" i="58"/>
  <c r="G27" i="58"/>
  <c r="BQ26" i="58"/>
  <c r="BH26" i="58"/>
  <c r="AY26" i="58"/>
  <c r="AP26" i="58"/>
  <c r="X22" i="58"/>
  <c r="Q27" i="58"/>
  <c r="K26" i="58"/>
  <c r="G26" i="58"/>
  <c r="BQ25" i="58"/>
  <c r="BH25" i="58"/>
  <c r="AY25" i="58"/>
  <c r="AP25" i="58"/>
  <c r="AG25" i="58"/>
  <c r="X21" i="58"/>
  <c r="Q26" i="58"/>
  <c r="K25" i="58"/>
  <c r="G25" i="58"/>
  <c r="BH24" i="58"/>
  <c r="AP24" i="58"/>
  <c r="AG24" i="58"/>
  <c r="X20" i="58"/>
  <c r="Q25" i="58"/>
  <c r="BQ23" i="58"/>
  <c r="BH23" i="58"/>
  <c r="AY23" i="58"/>
  <c r="AG23" i="58"/>
  <c r="X19" i="58"/>
  <c r="Q24" i="58"/>
  <c r="K23" i="58"/>
  <c r="G23" i="58"/>
  <c r="BQ22" i="58"/>
  <c r="BH22" i="58"/>
  <c r="AY22" i="58"/>
  <c r="AP22" i="58"/>
  <c r="AG22" i="58"/>
  <c r="X18" i="58"/>
  <c r="Q23" i="58"/>
  <c r="K22" i="58"/>
  <c r="G22" i="58"/>
  <c r="BQ21" i="58"/>
  <c r="BH21" i="58"/>
  <c r="AY21" i="58"/>
  <c r="AP21" i="58"/>
  <c r="AG21" i="58"/>
  <c r="Q22" i="58"/>
  <c r="K21" i="58"/>
  <c r="G21" i="58"/>
  <c r="BQ20" i="58"/>
  <c r="BH20" i="58"/>
  <c r="AY20" i="58"/>
  <c r="AP20" i="58"/>
  <c r="AG20" i="58"/>
  <c r="X16" i="58"/>
  <c r="Q21" i="58"/>
  <c r="K20" i="58"/>
  <c r="G20" i="58"/>
  <c r="BQ19" i="58"/>
  <c r="BH19" i="58"/>
  <c r="AY19" i="58"/>
  <c r="AP19" i="58"/>
  <c r="AG19" i="58"/>
  <c r="Q20" i="58"/>
  <c r="K19" i="58"/>
  <c r="G19" i="58"/>
  <c r="BQ18" i="58"/>
  <c r="BH18" i="58"/>
  <c r="AY18" i="58"/>
  <c r="AP18" i="58"/>
  <c r="AG18" i="58"/>
  <c r="Q19" i="58"/>
  <c r="K18" i="58"/>
  <c r="G18" i="58"/>
  <c r="BQ17" i="58"/>
  <c r="BH17" i="58"/>
  <c r="AY17" i="58"/>
  <c r="AP17" i="58"/>
  <c r="Q18" i="58"/>
  <c r="K17" i="58"/>
  <c r="G17" i="58"/>
  <c r="BQ16" i="58"/>
  <c r="BH16" i="58"/>
  <c r="AY16" i="58"/>
  <c r="AP16" i="58"/>
  <c r="X14" i="58"/>
  <c r="Q17" i="58"/>
  <c r="K16" i="58"/>
  <c r="G16" i="58"/>
  <c r="BQ15" i="58"/>
  <c r="BH15" i="58"/>
  <c r="AY15" i="58"/>
  <c r="AP15" i="58"/>
  <c r="Q16" i="58"/>
  <c r="K15" i="58"/>
  <c r="G15" i="58"/>
  <c r="BQ14" i="58"/>
  <c r="BH14" i="58"/>
  <c r="AX14" i="58"/>
  <c r="AP14" i="58"/>
  <c r="X13" i="58"/>
  <c r="Q15" i="58"/>
  <c r="K14" i="58"/>
  <c r="G14" i="58"/>
  <c r="BQ13" i="58"/>
  <c r="BH13" i="58"/>
  <c r="AX13" i="58"/>
  <c r="AP7" i="58"/>
  <c r="X12" i="58"/>
  <c r="K13" i="58"/>
  <c r="G13" i="58"/>
  <c r="BQ12" i="58"/>
  <c r="BH12" i="58"/>
  <c r="AX12" i="58"/>
  <c r="AP8" i="58"/>
  <c r="X10" i="58"/>
  <c r="Q13" i="58"/>
  <c r="K12" i="58"/>
  <c r="G12" i="58"/>
  <c r="BQ11" i="58"/>
  <c r="BH11" i="58"/>
  <c r="AX11" i="58"/>
  <c r="AP13" i="58"/>
  <c r="X9" i="58"/>
  <c r="Q12" i="58"/>
  <c r="K11" i="58"/>
  <c r="G11" i="58"/>
  <c r="BQ10" i="58"/>
  <c r="BH10" i="58"/>
  <c r="AX10" i="58"/>
  <c r="AP12" i="58"/>
  <c r="Q11" i="58"/>
  <c r="K10" i="58"/>
  <c r="G10" i="58"/>
  <c r="BQ9" i="58"/>
  <c r="BH9" i="58"/>
  <c r="AX9" i="58"/>
  <c r="AP11" i="58"/>
  <c r="X8" i="58"/>
  <c r="Q9" i="58"/>
  <c r="K9" i="58"/>
  <c r="G9" i="58"/>
  <c r="BQ8" i="58"/>
  <c r="BH8" i="58"/>
  <c r="AX8" i="58"/>
  <c r="AP10" i="58"/>
  <c r="Q8" i="58"/>
  <c r="K8" i="58"/>
  <c r="G8" i="58"/>
  <c r="BQ7" i="58"/>
  <c r="BH7" i="58"/>
  <c r="AX7" i="58"/>
  <c r="AP9" i="58"/>
  <c r="AG7" i="58"/>
  <c r="X7" i="58"/>
  <c r="Q7" i="58"/>
  <c r="K7" i="58"/>
  <c r="G7" i="58"/>
  <c r="BQ6" i="58"/>
  <c r="BH6" i="58"/>
  <c r="AX6" i="58"/>
  <c r="AP6" i="58"/>
  <c r="X6" i="58"/>
  <c r="Q6" i="58"/>
  <c r="K6" i="58"/>
  <c r="G6" i="58"/>
  <c r="AG16" i="36" l="1"/>
  <c r="AG18" i="36"/>
  <c r="AG19" i="36"/>
  <c r="AG20" i="36"/>
  <c r="AG21" i="36"/>
  <c r="AG22" i="36"/>
  <c r="AG23" i="36"/>
  <c r="AG24" i="36"/>
  <c r="AG25" i="36"/>
  <c r="AF17" i="36"/>
  <c r="AG17" i="36" s="1"/>
  <c r="X37" i="36"/>
  <c r="X31" i="36" l="1"/>
  <c r="Q17" i="36" l="1"/>
  <c r="Q16" i="36" l="1"/>
  <c r="Q15" i="36"/>
  <c r="G819" i="2"/>
  <c r="X17" i="36" l="1"/>
  <c r="X18" i="36"/>
  <c r="X19" i="36"/>
  <c r="X20" i="36"/>
  <c r="X21" i="36"/>
  <c r="X22" i="36"/>
  <c r="X24" i="36"/>
  <c r="X25" i="36"/>
  <c r="X26" i="36"/>
  <c r="X27" i="36"/>
  <c r="X28" i="36"/>
  <c r="X29" i="36"/>
  <c r="X30" i="36"/>
  <c r="X32" i="36"/>
  <c r="X33" i="36"/>
  <c r="X34" i="36"/>
  <c r="X35" i="36"/>
  <c r="X36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W23" i="36"/>
  <c r="X23" i="36" s="1"/>
  <c r="X16" i="36"/>
  <c r="G975" i="2"/>
  <c r="X7" i="36" l="1"/>
  <c r="X6" i="36"/>
  <c r="AG7" i="36"/>
  <c r="AG6" i="36"/>
  <c r="AG8" i="36"/>
  <c r="AG9" i="36"/>
  <c r="AG10" i="36"/>
  <c r="AG11" i="36"/>
  <c r="AG12" i="36"/>
  <c r="AG13" i="36"/>
  <c r="AG14" i="36"/>
  <c r="G2216" i="4" l="1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F2192" i="4"/>
  <c r="G2192" i="4" s="1"/>
  <c r="G2191" i="4"/>
  <c r="G2190" i="4"/>
  <c r="G2189" i="4"/>
  <c r="G2188" i="4"/>
  <c r="G2187" i="4"/>
  <c r="G2186" i="4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2185" i="4" l="1"/>
  <c r="G2060" i="4"/>
  <c r="G2059" i="4"/>
  <c r="G2058" i="4"/>
  <c r="G2057" i="4"/>
  <c r="G2035" i="4"/>
  <c r="G2034" i="4"/>
  <c r="G1962" i="4"/>
  <c r="G1961" i="4"/>
  <c r="G1960" i="4"/>
  <c r="G1913" i="4"/>
  <c r="G1912" i="4"/>
  <c r="G1911" i="4"/>
  <c r="F1910" i="4"/>
  <c r="G1910" i="4" s="1"/>
  <c r="F1909" i="4"/>
  <c r="G1909" i="4" s="1"/>
  <c r="G1908" i="4"/>
  <c r="G1850" i="4"/>
  <c r="G1717" i="4"/>
  <c r="G1716" i="4"/>
  <c r="F1715" i="4"/>
  <c r="G1715" i="4" s="1"/>
  <c r="F1714" i="4"/>
  <c r="G1714" i="4" s="1"/>
  <c r="G1713" i="4"/>
  <c r="G1712" i="4"/>
  <c r="G1711" i="4"/>
  <c r="F1710" i="4"/>
  <c r="G1710" i="4" s="1"/>
  <c r="F1709" i="4"/>
  <c r="G1709" i="4" s="1"/>
  <c r="G1698" i="4"/>
  <c r="G1697" i="4"/>
  <c r="G863" i="2"/>
  <c r="G862" i="2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9" i="4"/>
  <c r="G1700" i="4"/>
  <c r="G1701" i="4"/>
  <c r="G1702" i="4"/>
  <c r="G1703" i="4"/>
  <c r="G1704" i="4"/>
  <c r="G1705" i="4"/>
  <c r="G1706" i="4"/>
  <c r="G1707" i="4"/>
  <c r="G1708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7" i="4"/>
  <c r="G1888" i="4"/>
  <c r="G1889" i="4"/>
  <c r="G1890" i="4"/>
  <c r="G1891" i="4"/>
  <c r="G1892" i="4"/>
  <c r="G1893" i="4"/>
  <c r="G1894" i="4"/>
  <c r="G1895" i="4"/>
  <c r="G1896" i="4"/>
  <c r="G1898" i="4"/>
  <c r="G1899" i="4"/>
  <c r="G1900" i="4"/>
  <c r="G1901" i="4"/>
  <c r="G1902" i="4"/>
  <c r="G1904" i="4"/>
  <c r="G1905" i="4"/>
  <c r="G1906" i="4"/>
  <c r="G1907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9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61" i="4"/>
  <c r="G2062" i="4"/>
  <c r="G2063" i="4"/>
  <c r="G2064" i="4"/>
  <c r="G2065" i="4"/>
  <c r="G2066" i="4"/>
  <c r="G2067" i="4"/>
  <c r="G2068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8" i="36"/>
  <c r="X9" i="36"/>
  <c r="X10" i="36"/>
  <c r="X11" i="36"/>
  <c r="X12" i="36"/>
  <c r="X13" i="36"/>
  <c r="X14" i="36"/>
  <c r="X15" i="36"/>
  <c r="F1660" i="4"/>
  <c r="G1660" i="4" s="1"/>
  <c r="F1476" i="4"/>
  <c r="G1476" i="4" s="1"/>
  <c r="F1346" i="4"/>
  <c r="G1346" i="4" s="1"/>
  <c r="F1345" i="4"/>
  <c r="G1345" i="4" s="1"/>
  <c r="F1290" i="4"/>
  <c r="G1290" i="4" s="1"/>
  <c r="F2165" i="4" l="1"/>
  <c r="G2165" i="4" s="1"/>
  <c r="F2130" i="4"/>
  <c r="G2130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2089" i="4" l="1"/>
  <c r="G2089" i="4" s="1"/>
  <c r="F2088" i="4"/>
  <c r="G2088" i="4" s="1"/>
  <c r="F2070" i="4"/>
  <c r="G2070" i="4" s="1"/>
  <c r="F2069" i="4"/>
  <c r="G2069" i="4" s="1"/>
  <c r="F2013" i="4"/>
  <c r="G2013" i="4" s="1"/>
  <c r="F2012" i="4"/>
  <c r="G2012" i="4" s="1"/>
  <c r="F1958" i="4"/>
  <c r="G1958" i="4" s="1"/>
  <c r="F1897" i="4"/>
  <c r="G1897" i="4" s="1"/>
  <c r="F1886" i="4"/>
  <c r="G1886" i="4" s="1"/>
  <c r="F1885" i="4"/>
  <c r="G1885" i="4" s="1"/>
  <c r="F1831" i="4"/>
  <c r="G1831" i="4" s="1"/>
  <c r="F1830" i="4"/>
  <c r="G1830" i="4" s="1"/>
  <c r="F1829" i="4"/>
  <c r="G1829" i="4" s="1"/>
  <c r="F1801" i="4"/>
  <c r="G1801" i="4" s="1"/>
  <c r="F1762" i="4"/>
  <c r="G1762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G947" i="2"/>
  <c r="G946" i="2"/>
  <c r="G945" i="2"/>
  <c r="G944" i="2"/>
  <c r="G897" i="2" l="1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821" i="2" l="1"/>
  <c r="G861" i="2"/>
  <c r="G860" i="2" l="1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03" i="2" l="1"/>
  <c r="G802" i="2"/>
  <c r="G801" i="2"/>
  <c r="G800" i="2"/>
  <c r="G799" i="2"/>
  <c r="G798" i="2"/>
  <c r="G797" i="2"/>
  <c r="G796" i="2"/>
  <c r="G837" i="2" l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F1903" i="4" l="1"/>
  <c r="G1903" i="4" s="1"/>
  <c r="F2839" i="5" l="1"/>
  <c r="F778" i="4" l="1"/>
  <c r="G778" i="4" s="1"/>
  <c r="F3" i="4"/>
  <c r="G3" i="4" s="1"/>
  <c r="F408" i="2" l="1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F2794" i="5" l="1"/>
  <c r="F2793" i="5"/>
  <c r="F2792" i="5"/>
  <c r="F2791" i="5"/>
  <c r="F2790" i="5"/>
  <c r="F2789" i="5"/>
  <c r="F2788" i="5" l="1"/>
  <c r="F2787" i="5"/>
  <c r="F2782" i="5" l="1"/>
  <c r="F2777" i="5" l="1"/>
  <c r="F2778" i="5"/>
  <c r="Q14" i="36" l="1"/>
  <c r="F2776" i="5" l="1"/>
  <c r="F2771" i="5" l="1"/>
  <c r="Q8" i="36" l="1"/>
  <c r="Q9" i="36"/>
  <c r="AP6" i="36" l="1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3" i="36"/>
  <c r="K104" i="36"/>
  <c r="G104" i="36"/>
  <c r="Q102" i="36"/>
  <c r="K103" i="36"/>
  <c r="G103" i="36"/>
  <c r="Q101" i="36"/>
  <c r="K102" i="36"/>
  <c r="G102" i="36"/>
  <c r="Q100" i="36"/>
  <c r="K101" i="36"/>
  <c r="G101" i="36"/>
  <c r="Q99" i="36"/>
  <c r="K100" i="36"/>
  <c r="G100" i="36"/>
  <c r="Q98" i="36"/>
  <c r="K99" i="36"/>
  <c r="G99" i="36"/>
  <c r="Q97" i="36"/>
  <c r="K98" i="36"/>
  <c r="G98" i="36"/>
  <c r="Q96" i="36"/>
  <c r="K97" i="36"/>
  <c r="G97" i="36"/>
  <c r="Q95" i="36"/>
  <c r="K96" i="36"/>
  <c r="G96" i="36"/>
  <c r="Q94" i="36"/>
  <c r="K95" i="36"/>
  <c r="G95" i="36"/>
  <c r="Q93" i="36"/>
  <c r="K94" i="36"/>
  <c r="G94" i="36"/>
  <c r="Q92" i="36"/>
  <c r="K93" i="36"/>
  <c r="G93" i="36"/>
  <c r="Q91" i="36"/>
  <c r="K92" i="36"/>
  <c r="Q90" i="36"/>
  <c r="K91" i="36"/>
  <c r="G91" i="36"/>
  <c r="Q89" i="36"/>
  <c r="K90" i="36"/>
  <c r="G90" i="36"/>
  <c r="Q88" i="36"/>
  <c r="K89" i="36"/>
  <c r="G89" i="36"/>
  <c r="Q87" i="36"/>
  <c r="K88" i="36"/>
  <c r="G88" i="36"/>
  <c r="Q86" i="36"/>
  <c r="K87" i="36"/>
  <c r="Q85" i="36"/>
  <c r="K86" i="36"/>
  <c r="Q84" i="36"/>
  <c r="K85" i="36"/>
  <c r="G85" i="36"/>
  <c r="Q83" i="36"/>
  <c r="K84" i="36"/>
  <c r="G84" i="36"/>
  <c r="Q82" i="36"/>
  <c r="K83" i="36"/>
  <c r="G83" i="36"/>
  <c r="Q81" i="36"/>
  <c r="K82" i="36"/>
  <c r="Q80" i="36"/>
  <c r="K81" i="36"/>
  <c r="G81" i="36"/>
  <c r="Q79" i="36"/>
  <c r="K80" i="36"/>
  <c r="G80" i="36"/>
  <c r="Q78" i="36"/>
  <c r="K79" i="36"/>
  <c r="G79" i="36"/>
  <c r="Q77" i="36"/>
  <c r="K78" i="36"/>
  <c r="G78" i="36"/>
  <c r="Q76" i="36"/>
  <c r="K77" i="36"/>
  <c r="G77" i="36"/>
  <c r="Q75" i="36"/>
  <c r="K76" i="36"/>
  <c r="G76" i="36"/>
  <c r="Q74" i="36"/>
  <c r="K75" i="36"/>
  <c r="G75" i="36"/>
  <c r="Q73" i="36"/>
  <c r="K74" i="36"/>
  <c r="G74" i="36"/>
  <c r="Q72" i="36"/>
  <c r="K73" i="36"/>
  <c r="G73" i="36"/>
  <c r="Q71" i="36"/>
  <c r="K72" i="36"/>
  <c r="G72" i="36"/>
  <c r="Q70" i="36"/>
  <c r="K71" i="36"/>
  <c r="G71" i="36"/>
  <c r="Q69" i="36"/>
  <c r="K70" i="36"/>
  <c r="G70" i="36"/>
  <c r="Q68" i="36"/>
  <c r="K69" i="36"/>
  <c r="G69" i="36"/>
  <c r="Q67" i="36"/>
  <c r="K68" i="36"/>
  <c r="G68" i="36"/>
  <c r="Q66" i="36"/>
  <c r="K67" i="36"/>
  <c r="G67" i="36"/>
  <c r="Q65" i="36"/>
  <c r="K66" i="36"/>
  <c r="G66" i="36"/>
  <c r="Q64" i="36"/>
  <c r="K65" i="36"/>
  <c r="G65" i="36"/>
  <c r="Q63" i="36"/>
  <c r="K64" i="36"/>
  <c r="G64" i="36"/>
  <c r="Q62" i="36"/>
  <c r="K63" i="36"/>
  <c r="G63" i="36"/>
  <c r="Q61" i="36"/>
  <c r="K62" i="36"/>
  <c r="G62" i="36"/>
  <c r="Q60" i="36"/>
  <c r="K61" i="36"/>
  <c r="G61" i="36"/>
  <c r="Q59" i="36"/>
  <c r="K60" i="36"/>
  <c r="G60" i="36"/>
  <c r="Q58" i="36"/>
  <c r="K59" i="36"/>
  <c r="G59" i="36"/>
  <c r="Q57" i="36"/>
  <c r="K58" i="36"/>
  <c r="G58" i="36"/>
  <c r="Q56" i="36"/>
  <c r="K57" i="36"/>
  <c r="G57" i="36"/>
  <c r="Q55" i="36"/>
  <c r="K56" i="36"/>
  <c r="G56" i="36"/>
  <c r="Q54" i="36"/>
  <c r="K55" i="36"/>
  <c r="G55" i="36"/>
  <c r="Q53" i="36"/>
  <c r="K54" i="36"/>
  <c r="G54" i="36"/>
  <c r="Q52" i="36"/>
  <c r="K53" i="36"/>
  <c r="G53" i="36"/>
  <c r="AP52" i="36"/>
  <c r="Q51" i="36"/>
  <c r="K52" i="36"/>
  <c r="G52" i="36"/>
  <c r="AP51" i="36"/>
  <c r="Q50" i="36"/>
  <c r="K51" i="36"/>
  <c r="G51" i="36"/>
  <c r="AP50" i="36"/>
  <c r="Q49" i="36"/>
  <c r="K50" i="36"/>
  <c r="G50" i="36"/>
  <c r="AP49" i="36"/>
  <c r="Q48" i="36"/>
  <c r="K49" i="36"/>
  <c r="G49" i="36"/>
  <c r="AP48" i="36"/>
  <c r="Q47" i="36"/>
  <c r="K48" i="36"/>
  <c r="G48" i="36"/>
  <c r="AP47" i="36"/>
  <c r="Q46" i="36"/>
  <c r="K47" i="36"/>
  <c r="G47" i="36"/>
  <c r="AP46" i="36"/>
  <c r="Q45" i="36"/>
  <c r="K46" i="36"/>
  <c r="G46" i="36"/>
  <c r="AP45" i="36"/>
  <c r="Q44" i="36"/>
  <c r="K45" i="36"/>
  <c r="G45" i="36"/>
  <c r="AP44" i="36"/>
  <c r="Q43" i="36"/>
  <c r="K44" i="36"/>
  <c r="G44" i="36"/>
  <c r="AP43" i="36"/>
  <c r="Q42" i="36"/>
  <c r="K43" i="36"/>
  <c r="G43" i="36"/>
  <c r="AY42" i="36"/>
  <c r="AP42" i="36"/>
  <c r="Q41" i="36"/>
  <c r="K42" i="36"/>
  <c r="G42" i="36"/>
  <c r="AY41" i="36"/>
  <c r="AP41" i="36"/>
  <c r="Q40" i="36"/>
  <c r="K41" i="36"/>
  <c r="G41" i="36"/>
  <c r="AY40" i="36"/>
  <c r="AP40" i="36"/>
  <c r="Q39" i="36"/>
  <c r="K40" i="36"/>
  <c r="G40" i="36"/>
  <c r="AY39" i="36"/>
  <c r="AP39" i="36"/>
  <c r="Q38" i="36"/>
  <c r="K39" i="36"/>
  <c r="G39" i="36"/>
  <c r="BH38" i="36"/>
  <c r="AY38" i="36"/>
  <c r="AP38" i="36"/>
  <c r="Q37" i="36"/>
  <c r="K38" i="36"/>
  <c r="G38" i="36"/>
  <c r="BH37" i="36"/>
  <c r="AY37" i="36"/>
  <c r="AP37" i="36"/>
  <c r="Q36" i="36"/>
  <c r="K37" i="36"/>
  <c r="G37" i="36"/>
  <c r="BH36" i="36"/>
  <c r="AY36" i="36"/>
  <c r="AP36" i="36"/>
  <c r="Q35" i="36"/>
  <c r="G36" i="36"/>
  <c r="BH35" i="36"/>
  <c r="AY35" i="36"/>
  <c r="Q34" i="36"/>
  <c r="K35" i="36"/>
  <c r="G35" i="36"/>
  <c r="BH34" i="36"/>
  <c r="AY34" i="36"/>
  <c r="AP34" i="36"/>
  <c r="Q33" i="36"/>
  <c r="G34" i="36"/>
  <c r="BH33" i="36"/>
  <c r="AY33" i="36"/>
  <c r="AP33" i="36"/>
  <c r="Q32" i="36"/>
  <c r="K33" i="36"/>
  <c r="G33" i="36"/>
  <c r="BH32" i="36"/>
  <c r="AY32" i="36"/>
  <c r="AP32" i="36"/>
  <c r="Q31" i="36"/>
  <c r="K32" i="36"/>
  <c r="G32" i="36"/>
  <c r="BH31" i="36"/>
  <c r="AY31" i="36"/>
  <c r="AP31" i="36"/>
  <c r="Q30" i="36"/>
  <c r="K31" i="36"/>
  <c r="G31" i="36"/>
  <c r="BQ30" i="36"/>
  <c r="BH30" i="36"/>
  <c r="AY30" i="36"/>
  <c r="AP30" i="36"/>
  <c r="Q29" i="36"/>
  <c r="K30" i="36"/>
  <c r="G30" i="36"/>
  <c r="BQ29" i="36"/>
  <c r="BH29" i="36"/>
  <c r="AY29" i="36"/>
  <c r="AP29" i="36"/>
  <c r="Q28" i="36"/>
  <c r="K29" i="36"/>
  <c r="G29" i="36"/>
  <c r="BQ28" i="36"/>
  <c r="BH28" i="36"/>
  <c r="AY28" i="36"/>
  <c r="AP28" i="36"/>
  <c r="Q27" i="36"/>
  <c r="K28" i="36"/>
  <c r="G28" i="36"/>
  <c r="BQ27" i="36"/>
  <c r="BH27" i="36"/>
  <c r="AY27" i="36"/>
  <c r="AP27" i="36"/>
  <c r="Q26" i="36"/>
  <c r="K27" i="36"/>
  <c r="G27" i="36"/>
  <c r="BQ26" i="36"/>
  <c r="BH26" i="36"/>
  <c r="AY26" i="36"/>
  <c r="AP26" i="36"/>
  <c r="Q25" i="36"/>
  <c r="K26" i="36"/>
  <c r="G26" i="36"/>
  <c r="BQ25" i="36"/>
  <c r="BH25" i="36"/>
  <c r="AY25" i="36"/>
  <c r="AP25" i="36"/>
  <c r="Q24" i="36"/>
  <c r="K25" i="36"/>
  <c r="G25" i="36"/>
  <c r="BH24" i="36"/>
  <c r="AP24" i="36"/>
  <c r="Q23" i="36"/>
  <c r="BQ23" i="36"/>
  <c r="BH23" i="36"/>
  <c r="AY23" i="36"/>
  <c r="Q22" i="36"/>
  <c r="K23" i="36"/>
  <c r="G23" i="36"/>
  <c r="BQ22" i="36"/>
  <c r="BH22" i="36"/>
  <c r="AY22" i="36"/>
  <c r="AP22" i="36"/>
  <c r="Q21" i="36"/>
  <c r="K22" i="36"/>
  <c r="G22" i="36"/>
  <c r="BQ21" i="36"/>
  <c r="BH21" i="36"/>
  <c r="AY21" i="36"/>
  <c r="AP21" i="36"/>
  <c r="Q20" i="36"/>
  <c r="K21" i="36"/>
  <c r="G21" i="36"/>
  <c r="BQ20" i="36"/>
  <c r="BH20" i="36"/>
  <c r="AY20" i="36"/>
  <c r="AP20" i="36"/>
  <c r="Q19" i="36"/>
  <c r="K20" i="36"/>
  <c r="G20" i="36"/>
  <c r="BQ19" i="36"/>
  <c r="BH19" i="36"/>
  <c r="AY19" i="36"/>
  <c r="AP19" i="36"/>
  <c r="Q18" i="36"/>
  <c r="K19" i="36"/>
  <c r="G19" i="36"/>
  <c r="BQ18" i="36"/>
  <c r="BH18" i="36"/>
  <c r="AY18" i="36"/>
  <c r="AP18" i="36"/>
  <c r="K18" i="36"/>
  <c r="G18" i="36"/>
  <c r="BQ17" i="36"/>
  <c r="BH17" i="36"/>
  <c r="AY17" i="36"/>
  <c r="AP17" i="36"/>
  <c r="K17" i="36"/>
  <c r="G17" i="36"/>
  <c r="BQ16" i="36"/>
  <c r="BH16" i="36"/>
  <c r="AY16" i="36"/>
  <c r="AP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K14" i="36"/>
  <c r="G14" i="36"/>
  <c r="BQ13" i="36"/>
  <c r="BH13" i="36"/>
  <c r="AX13" i="36"/>
  <c r="AP13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AP11" i="36"/>
  <c r="Q10" i="36"/>
  <c r="K11" i="36"/>
  <c r="G11" i="36"/>
  <c r="BQ10" i="36"/>
  <c r="BH10" i="36"/>
  <c r="AX10" i="36"/>
  <c r="AP10" i="36"/>
  <c r="Q11" i="36"/>
  <c r="K10" i="36"/>
  <c r="G10" i="36"/>
  <c r="BQ9" i="36"/>
  <c r="BH9" i="36"/>
  <c r="AX9" i="36"/>
  <c r="AP9" i="36"/>
  <c r="K9" i="36"/>
  <c r="G9" i="36"/>
  <c r="BQ8" i="36"/>
  <c r="BH8" i="36"/>
  <c r="AX8" i="36"/>
  <c r="AP8" i="36"/>
  <c r="K8" i="36"/>
  <c r="G8" i="36"/>
  <c r="BQ7" i="36"/>
  <c r="BH7" i="36"/>
  <c r="AX7" i="36"/>
  <c r="Q7" i="36"/>
  <c r="K7" i="36"/>
  <c r="G7" i="36"/>
  <c r="BQ6" i="36"/>
  <c r="BH6" i="36"/>
  <c r="AX6" i="36"/>
  <c r="Q6" i="36"/>
  <c r="K6" i="36"/>
  <c r="G6" i="36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3" i="3" s="1"/>
  <c r="K2725" i="5"/>
  <c r="K2724" i="5"/>
  <c r="K2710" i="5"/>
  <c r="K2714" i="5" l="1"/>
  <c r="K2713" i="5"/>
  <c r="F2714" i="5"/>
  <c r="F2713" i="5"/>
  <c r="F2712" i="5" l="1"/>
  <c r="F2711" i="5"/>
  <c r="F2699" i="5" l="1"/>
  <c r="F2698" i="5"/>
</calcChain>
</file>

<file path=xl/sharedStrings.xml><?xml version="1.0" encoding="utf-8"?>
<sst xmlns="http://schemas.openxmlformats.org/spreadsheetml/2006/main" count="73602" uniqueCount="9366">
  <si>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</si>
  <si>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</si>
  <si>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</si>
  <si>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</si>
  <si>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</si>
  <si>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</si>
  <si>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</si>
  <si>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</si>
  <si>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</si>
  <si>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</si>
  <si>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</si>
  <si>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</si>
  <si>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</si>
  <si>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</si>
  <si>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</si>
  <si>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</si>
  <si>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</si>
  <si>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</si>
  <si>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</si>
  <si>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</si>
  <si>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</si>
  <si>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</si>
  <si>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</si>
  <si>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</si>
  <si>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</si>
  <si>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</si>
  <si>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</si>
  <si>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</si>
  <si>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</si>
  <si>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</si>
  <si>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</si>
  <si>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</si>
  <si>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</si>
  <si>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</si>
  <si>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</si>
  <si>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</si>
  <si>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</si>
  <si>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</si>
  <si>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</si>
  <si>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</si>
  <si>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</si>
  <si>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</si>
  <si>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</si>
  <si>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</si>
  <si>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</si>
  <si>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</si>
  <si>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</si>
  <si>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</si>
  <si>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</si>
  <si>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</si>
  <si>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</si>
  <si>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</si>
  <si>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</si>
  <si>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</si>
  <si>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</si>
  <si>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</si>
  <si>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</si>
  <si>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</si>
  <si>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</si>
  <si>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</si>
  <si>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</si>
  <si>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</si>
  <si>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</si>
  <si>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</si>
  <si>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</si>
  <si>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</si>
  <si>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</si>
  <si>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</si>
  <si>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</si>
  <si>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</si>
  <si>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</si>
  <si>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</si>
  <si>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</si>
  <si>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</si>
  <si>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</si>
  <si>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</si>
  <si>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</si>
  <si>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</si>
  <si>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</si>
  <si>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</si>
  <si>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</si>
  <si>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</si>
  <si>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</si>
  <si>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</si>
  <si>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</si>
  <si>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</si>
  <si>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</si>
  <si>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</si>
  <si>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</si>
  <si>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</si>
  <si>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</si>
  <si>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</si>
  <si>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</si>
  <si>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</si>
  <si>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</si>
  <si>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</si>
  <si>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</si>
  <si>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</si>
  <si>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</si>
  <si>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</si>
  <si>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</si>
  <si>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</si>
  <si>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</si>
  <si>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</si>
  <si>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</si>
  <si>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</si>
  <si>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</si>
  <si>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</si>
  <si>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</si>
  <si>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</si>
  <si>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</si>
  <si>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</si>
  <si>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</si>
  <si>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</si>
  <si>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</si>
  <si>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</si>
  <si>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</si>
  <si>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</si>
  <si>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</si>
  <si>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</si>
  <si>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</si>
  <si>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</si>
  <si>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</si>
  <si>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</si>
  <si>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</si>
  <si>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</si>
  <si>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</si>
  <si>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</si>
  <si>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</si>
  <si>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</si>
  <si>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</si>
  <si>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</si>
  <si>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</si>
  <si>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</si>
  <si>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</si>
  <si>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</si>
  <si>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</si>
  <si>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</si>
  <si>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</si>
  <si>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</si>
  <si>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</si>
  <si>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</si>
  <si>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</si>
  <si>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</si>
  <si>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</si>
  <si>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</si>
  <si>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</si>
  <si>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</si>
  <si>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</si>
  <si>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</si>
  <si>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</si>
  <si>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</si>
  <si>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</si>
  <si>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</si>
  <si>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</si>
  <si>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</si>
  <si>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</si>
  <si>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</si>
  <si>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</si>
  <si>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</si>
  <si>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</si>
  <si>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</si>
  <si>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</si>
  <si>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</si>
  <si>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</si>
  <si>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</si>
  <si>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</si>
  <si>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</si>
  <si>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</si>
  <si>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</si>
  <si>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</si>
  <si>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</si>
  <si>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</si>
  <si>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</si>
  <si>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</si>
  <si>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</si>
  <si>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</si>
  <si>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</si>
  <si>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</si>
  <si>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</si>
  <si>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</si>
  <si>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</si>
  <si>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</si>
  <si>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</si>
  <si>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</si>
  <si>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</si>
  <si>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</si>
  <si>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</si>
  <si>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</si>
  <si>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</si>
  <si>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</si>
  <si>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</si>
  <si>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</si>
  <si>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</si>
  <si>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</si>
  <si>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</si>
  <si>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</si>
  <si>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</si>
  <si>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</si>
  <si>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</si>
  <si>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</si>
  <si>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</si>
  <si>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</si>
  <si>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</si>
  <si>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</si>
  <si>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</si>
  <si>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</si>
  <si>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</si>
  <si>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</si>
  <si>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</si>
  <si>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</si>
  <si>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</si>
  <si>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</si>
  <si>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</si>
  <si>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</si>
  <si>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</si>
  <si>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</si>
  <si>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</si>
  <si>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</si>
  <si>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</si>
  <si>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</si>
  <si>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</si>
  <si>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</si>
  <si>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</si>
  <si>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</si>
  <si>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</si>
  <si>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</si>
  <si>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</si>
  <si>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</si>
  <si>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</si>
  <si>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</si>
  <si>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</si>
  <si>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</si>
  <si>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</si>
  <si>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</si>
  <si>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</si>
  <si>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</si>
  <si>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</si>
  <si>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</si>
  <si>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</si>
  <si>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</si>
  <si>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</si>
  <si>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</si>
  <si>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</si>
  <si>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</si>
  <si>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</si>
  <si>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</si>
  <si>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</si>
  <si>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</si>
  <si>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</si>
  <si>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</si>
  <si>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</si>
  <si>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</si>
  <si>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</si>
  <si>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</si>
  <si>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</si>
  <si>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</si>
  <si>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</si>
  <si>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</si>
  <si>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</si>
  <si>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</si>
  <si>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</si>
  <si>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</si>
  <si>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</si>
  <si>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</si>
  <si>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</si>
  <si>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</si>
  <si>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</si>
  <si>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</si>
  <si>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</si>
  <si>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</si>
  <si>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</si>
  <si>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</si>
  <si>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</si>
  <si>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</si>
  <si>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</si>
  <si>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</si>
  <si>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</si>
  <si>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</si>
  <si>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</si>
  <si>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</si>
  <si>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</si>
  <si>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</si>
  <si>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</si>
  <si>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</si>
  <si>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</si>
  <si>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</si>
  <si>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</si>
  <si>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</si>
  <si>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</si>
  <si>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</si>
  <si>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</si>
  <si>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</si>
  <si>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</si>
  <si>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</si>
  <si>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</si>
  <si>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</si>
  <si>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</si>
  <si>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</si>
  <si>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</si>
  <si>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</si>
  <si>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</si>
  <si>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</si>
  <si>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</si>
  <si>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</si>
  <si>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</si>
  <si>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</si>
  <si>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</si>
  <si>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</si>
  <si>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</si>
  <si>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</si>
  <si>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</si>
  <si>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</si>
  <si>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</si>
  <si>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</si>
  <si>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</si>
  <si>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</si>
  <si>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</si>
  <si>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</si>
  <si>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</si>
  <si>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</si>
  <si>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</si>
  <si>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</si>
  <si>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</si>
  <si>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</si>
  <si>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</si>
  <si>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</si>
  <si>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</si>
  <si>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</si>
  <si>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</si>
  <si>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</si>
  <si>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</si>
  <si>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</si>
  <si>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</si>
  <si>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</si>
  <si>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</si>
  <si>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</si>
  <si>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</si>
  <si>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</si>
  <si>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</si>
  <si>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</si>
  <si>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</si>
  <si>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</si>
  <si>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</si>
  <si>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</si>
  <si>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</si>
  <si>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</si>
  <si>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</si>
  <si>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</si>
  <si>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</si>
  <si>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</si>
  <si>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</si>
  <si>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</si>
  <si>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</si>
  <si>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</si>
  <si>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</si>
  <si>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</si>
  <si>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</si>
  <si>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</si>
  <si>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</si>
  <si>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</si>
  <si>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</si>
  <si>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</si>
  <si>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</si>
  <si>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</si>
  <si>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</si>
  <si>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</si>
  <si>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</si>
  <si>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</si>
  <si>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</si>
  <si>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</si>
  <si>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</si>
  <si>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</si>
  <si>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</si>
  <si>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</si>
  <si>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</si>
  <si>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</si>
  <si>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</si>
  <si>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</si>
  <si>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</si>
  <si>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</si>
  <si>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</si>
  <si>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</si>
  <si>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</si>
  <si>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</si>
  <si>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</si>
  <si>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</si>
  <si>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</si>
  <si>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</si>
  <si>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</si>
  <si>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</si>
  <si>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</si>
  <si>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</si>
  <si>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</si>
  <si>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</si>
  <si>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</si>
  <si>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</si>
  <si>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</si>
  <si>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</si>
  <si>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</si>
  <si>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</si>
  <si>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</si>
  <si>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</si>
  <si>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</si>
  <si>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</si>
  <si>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</si>
  <si>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</si>
  <si>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</si>
  <si>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</si>
  <si>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</si>
  <si>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</si>
  <si>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</si>
  <si>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</si>
  <si>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</si>
  <si>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</si>
  <si>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</si>
  <si>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</si>
  <si>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</si>
  <si>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</si>
  <si>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</si>
  <si>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</si>
  <si>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</si>
  <si>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</si>
  <si>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</si>
  <si>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</si>
  <si>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</si>
  <si>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</si>
  <si>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</si>
  <si>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</si>
  <si>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</si>
  <si>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</si>
  <si>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</si>
  <si>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</si>
  <si>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</si>
  <si>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</si>
  <si>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</si>
  <si>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</si>
  <si>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</si>
  <si>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</si>
  <si>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</si>
  <si>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</si>
  <si>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</si>
  <si>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</si>
  <si>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</si>
  <si>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</si>
  <si>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</si>
  <si>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</si>
  <si>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</si>
  <si>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</si>
  <si>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</si>
  <si>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</si>
  <si>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</si>
  <si>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</si>
  <si>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</si>
  <si>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</si>
  <si>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</si>
  <si>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</si>
  <si>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</si>
  <si>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</si>
  <si>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</si>
  <si>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</si>
  <si>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</si>
  <si>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</si>
  <si>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</si>
  <si>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</si>
  <si>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</si>
  <si>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</si>
  <si>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</si>
  <si>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</si>
  <si>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</si>
  <si>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</si>
  <si>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</si>
  <si>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</si>
  <si>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</si>
  <si>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</si>
  <si>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</si>
  <si>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</si>
  <si>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</si>
  <si>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</si>
  <si>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</si>
  <si>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</si>
  <si>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</si>
  <si>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</si>
  <si>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</si>
  <si>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</si>
  <si>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</si>
  <si>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</si>
  <si>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</si>
  <si>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</si>
  <si>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</si>
  <si>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</si>
  <si>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</si>
  <si>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</si>
  <si>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</si>
  <si>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</si>
  <si>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</si>
  <si>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</si>
  <si>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</si>
  <si>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</si>
  <si>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</si>
  <si>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</si>
  <si>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</si>
  <si>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</si>
  <si>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</si>
  <si>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</si>
  <si>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</si>
  <si>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</si>
  <si>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</si>
  <si>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</si>
  <si>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</si>
  <si>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</si>
  <si>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</si>
  <si>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</si>
  <si>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</si>
  <si>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</si>
  <si>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</si>
  <si>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</si>
  <si>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</si>
  <si>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</si>
  <si>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</si>
  <si>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</si>
  <si>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</si>
  <si>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</si>
  <si>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</si>
  <si>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</si>
  <si>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</si>
  <si>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</si>
  <si>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</si>
  <si>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</si>
  <si>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</si>
  <si>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</si>
  <si>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</si>
  <si>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</si>
  <si>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</si>
  <si>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</si>
  <si>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</si>
  <si>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</si>
  <si>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</si>
  <si>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</si>
  <si>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</si>
  <si>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</si>
  <si>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</si>
  <si>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</si>
  <si>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</si>
  <si>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</si>
  <si>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</si>
  <si>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</si>
  <si>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</si>
  <si>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</si>
  <si>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</si>
  <si>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</si>
  <si>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</si>
  <si>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</si>
  <si>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</si>
  <si>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</si>
  <si>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</si>
  <si>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</si>
  <si>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</si>
  <si>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</si>
  <si>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</si>
  <si>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</si>
  <si>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</si>
  <si>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</si>
  <si>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</si>
  <si>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</si>
  <si>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</si>
  <si>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</si>
  <si>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</si>
  <si>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</si>
  <si>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</si>
  <si>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</si>
  <si>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</si>
  <si>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</si>
  <si>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</si>
  <si>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</si>
  <si>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</si>
  <si>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</si>
  <si>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</si>
  <si>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</si>
  <si>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</si>
  <si>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</si>
  <si>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</si>
  <si>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</si>
  <si>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</si>
  <si>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</si>
  <si>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</si>
  <si>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</si>
  <si>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</si>
  <si>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</si>
  <si>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</si>
  <si>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</si>
  <si>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</si>
  <si>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</si>
  <si>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</si>
  <si>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</si>
  <si>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</si>
  <si>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</si>
  <si>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</si>
  <si>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</si>
  <si>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</si>
  <si>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</si>
  <si>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</si>
  <si>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</si>
  <si>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</si>
  <si>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</si>
  <si>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</si>
  <si>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</si>
  <si>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</si>
  <si>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</si>
  <si>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</si>
  <si>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</si>
  <si>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</si>
  <si>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</si>
  <si>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</si>
  <si>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</si>
  <si>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</si>
  <si>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</si>
  <si>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</si>
  <si>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</si>
  <si>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</si>
  <si>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</si>
  <si>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</si>
  <si>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</si>
  <si>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</si>
  <si>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</si>
  <si>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</si>
  <si>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</si>
  <si>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</si>
  <si>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</si>
  <si>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</si>
  <si>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</si>
  <si>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</si>
  <si>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</si>
  <si>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</si>
  <si>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</si>
  <si>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</si>
  <si>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</si>
  <si>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</si>
  <si>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</si>
  <si>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</si>
  <si>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</si>
  <si>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</si>
  <si>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</si>
  <si>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</si>
  <si>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</si>
  <si>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</si>
  <si>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</si>
  <si>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</si>
  <si>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</si>
  <si>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</si>
  <si>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</si>
  <si>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</si>
  <si>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</si>
  <si>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</si>
  <si>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</si>
  <si>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</si>
  <si>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</si>
  <si>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</si>
  <si>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</si>
  <si>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</si>
  <si>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</si>
  <si>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</si>
  <si>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</si>
  <si>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</si>
  <si>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</si>
  <si>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</si>
  <si>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</si>
  <si>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</si>
  <si>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</si>
  <si>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</si>
  <si>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</si>
  <si>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</si>
  <si>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</si>
  <si>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</si>
  <si>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</si>
  <si>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</si>
  <si>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</si>
  <si>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</si>
  <si>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</si>
  <si>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</si>
  <si>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</si>
  <si>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</si>
  <si>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</si>
  <si>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</si>
  <si>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</si>
  <si>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</si>
  <si>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</si>
  <si>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</si>
  <si>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</si>
  <si>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</si>
  <si>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</si>
  <si>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</si>
  <si>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</si>
  <si>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</si>
  <si>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</si>
  <si>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</si>
  <si>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</si>
  <si>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</si>
  <si>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</si>
  <si>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</si>
  <si>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</si>
  <si>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</si>
  <si>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</si>
  <si>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</si>
  <si>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</si>
  <si>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</si>
  <si>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</si>
  <si>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</si>
  <si>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</si>
  <si>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</si>
  <si>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</si>
  <si>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</si>
  <si>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</si>
  <si>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</si>
  <si>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</si>
  <si>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</si>
  <si>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</si>
  <si>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</si>
  <si>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</si>
  <si>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</si>
  <si>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</si>
  <si>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</si>
  <si>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</si>
  <si>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</si>
  <si>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</si>
  <si>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</si>
  <si>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</si>
  <si>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</si>
  <si>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</si>
  <si>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</si>
  <si>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</si>
  <si>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</si>
  <si>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</si>
  <si>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</si>
  <si>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</si>
  <si>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</si>
  <si>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</si>
  <si>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</si>
  <si>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</si>
  <si>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</si>
  <si>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</si>
  <si>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</si>
  <si>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</si>
  <si>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</si>
  <si>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</si>
  <si>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</si>
  <si>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</si>
  <si>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</si>
  <si>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</si>
  <si>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</si>
  <si>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</si>
  <si>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</si>
  <si>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</si>
  <si>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</si>
  <si>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</si>
  <si>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</si>
  <si>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</si>
  <si>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</si>
  <si>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</si>
  <si>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</si>
  <si>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</si>
  <si>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</si>
  <si>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</si>
  <si>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</si>
  <si>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</si>
  <si>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</si>
  <si>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</si>
  <si>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</si>
  <si>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</si>
  <si>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</si>
  <si>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</si>
  <si>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</si>
  <si>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</si>
  <si>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</si>
  <si>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</si>
  <si>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</si>
  <si>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</si>
  <si>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</si>
  <si>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</si>
  <si>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</si>
  <si>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</si>
  <si>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</si>
  <si>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</si>
  <si>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</si>
  <si>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</si>
  <si>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</si>
  <si>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</si>
  <si>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</si>
  <si>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</si>
  <si>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</si>
  <si>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</si>
  <si>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</si>
  <si>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</si>
  <si>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</si>
  <si>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</si>
  <si>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</si>
  <si>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</si>
  <si>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</si>
  <si>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</si>
  <si>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</si>
  <si>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</si>
  <si>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</si>
  <si>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</si>
  <si>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</si>
  <si>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</si>
  <si>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</si>
  <si>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</si>
  <si>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</si>
  <si>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</si>
  <si>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</si>
  <si>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</si>
  <si>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</si>
  <si>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</si>
  <si>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</si>
  <si>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</si>
  <si>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</si>
  <si>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</si>
  <si>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</si>
  <si>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</si>
  <si>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</si>
  <si>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</si>
  <si>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</si>
  <si>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</si>
  <si>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</si>
  <si>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</si>
  <si>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</si>
  <si>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</si>
  <si>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</si>
  <si>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</si>
  <si>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</si>
  <si>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</si>
  <si>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</si>
  <si>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</si>
  <si>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</si>
  <si>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</si>
  <si>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</si>
  <si>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</si>
  <si>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</si>
  <si>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</si>
  <si>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</si>
  <si>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</si>
  <si>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</si>
  <si>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</si>
  <si>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</si>
  <si>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</si>
  <si>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</si>
  <si>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</si>
  <si>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</si>
  <si>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</si>
  <si>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</si>
  <si>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</si>
  <si>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</si>
  <si>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</si>
  <si>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</si>
  <si>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</si>
  <si>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</si>
  <si>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</si>
  <si>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</si>
  <si>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</si>
  <si>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</si>
  <si>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</si>
  <si>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</si>
  <si>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</si>
  <si>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</si>
  <si>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</si>
  <si>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</si>
  <si>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</si>
  <si>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</si>
  <si>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</si>
  <si>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</si>
  <si>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</si>
  <si>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</si>
  <si>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</si>
  <si>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</si>
  <si>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</si>
  <si>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</si>
  <si>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</si>
  <si>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</si>
  <si>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</si>
  <si>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</si>
  <si>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</si>
  <si>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</si>
  <si>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</si>
  <si>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</si>
  <si>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</si>
  <si>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</si>
  <si>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</si>
  <si>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</si>
  <si>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</si>
  <si>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</si>
  <si>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</si>
  <si>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</si>
  <si>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</si>
  <si>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</si>
  <si>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</si>
  <si>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</si>
  <si>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</si>
  <si>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</si>
  <si>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</si>
  <si>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</si>
  <si>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</si>
  <si>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</si>
  <si>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</si>
  <si>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</si>
  <si>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</si>
  <si>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</si>
  <si>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</si>
  <si>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</si>
  <si>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</si>
  <si>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</si>
  <si>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</si>
  <si>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</si>
  <si>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</si>
  <si>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</si>
  <si>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</si>
  <si>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</si>
  <si>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</si>
  <si>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</si>
  <si>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</si>
  <si>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</si>
  <si>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</si>
  <si>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</si>
  <si>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</si>
  <si>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</si>
  <si>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</si>
  <si>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</si>
  <si>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</si>
  <si>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</si>
  <si>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</si>
  <si>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</si>
  <si>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</si>
  <si>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</si>
  <si>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</si>
  <si>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</si>
  <si>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</si>
  <si>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</si>
  <si>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</si>
  <si>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</si>
  <si>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</si>
  <si>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</si>
  <si>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</si>
  <si>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</si>
  <si>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</si>
  <si>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</si>
  <si>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</si>
  <si>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</si>
  <si>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</si>
  <si>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</si>
  <si>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</si>
  <si>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</si>
  <si>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</si>
  <si>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</si>
  <si>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</si>
  <si>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</si>
  <si>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</si>
  <si>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</si>
  <si>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</si>
  <si>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</si>
  <si>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</si>
  <si>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</si>
  <si>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</si>
  <si>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</si>
  <si>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</si>
  <si>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</si>
  <si>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</si>
  <si>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</si>
  <si>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</si>
  <si>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</si>
  <si>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</si>
  <si>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</si>
  <si>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</si>
  <si>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</si>
  <si>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</si>
  <si>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</si>
  <si>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</si>
  <si>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</si>
  <si>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</si>
  <si>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</si>
  <si>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</si>
  <si>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</si>
  <si>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</si>
  <si>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</si>
  <si>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</si>
  <si>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</si>
  <si>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</si>
  <si>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</si>
  <si>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</si>
  <si>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</si>
  <si>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</si>
  <si>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</si>
  <si>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</si>
  <si>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</si>
  <si>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</si>
  <si>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</si>
  <si>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</si>
  <si>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</si>
  <si>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</si>
  <si>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</si>
  <si>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</si>
  <si>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</si>
  <si>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</si>
  <si>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</si>
  <si>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</si>
  <si>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</si>
  <si>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</si>
  <si>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</si>
  <si>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</si>
  <si>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</si>
  <si>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</si>
  <si>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</si>
  <si>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</si>
  <si>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</si>
  <si>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</si>
  <si>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</si>
  <si>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</si>
  <si>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</si>
  <si>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</si>
  <si>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</si>
  <si>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</si>
  <si>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</si>
  <si>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</si>
  <si>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</si>
  <si>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</si>
  <si>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</si>
  <si>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</si>
  <si>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</si>
  <si>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</si>
  <si>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</si>
  <si>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</si>
  <si>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</si>
  <si>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</si>
  <si>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</si>
  <si>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</si>
  <si>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</si>
  <si>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</si>
  <si>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</si>
  <si>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</si>
  <si>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</si>
  <si>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</si>
  <si>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</si>
  <si>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</si>
  <si>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</si>
  <si>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</si>
  <si>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</si>
  <si>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</si>
  <si>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</si>
  <si>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</si>
  <si>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</si>
  <si>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</si>
  <si>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</si>
  <si>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</si>
  <si>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</si>
  <si>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</si>
  <si>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</si>
  <si>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</si>
  <si>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</si>
  <si>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</si>
  <si>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</si>
  <si>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</si>
  <si>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</si>
  <si>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</si>
  <si>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</si>
  <si>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</si>
  <si>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</si>
  <si>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</si>
  <si>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</si>
  <si>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</si>
  <si>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</si>
  <si>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</si>
  <si>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</si>
  <si>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</si>
  <si>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</si>
  <si>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</si>
  <si>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</si>
  <si>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</si>
  <si>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</si>
  <si>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</si>
  <si>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</si>
  <si>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</si>
  <si>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</si>
  <si>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</si>
  <si>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</si>
  <si>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</si>
  <si>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</si>
  <si>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</si>
  <si>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</si>
  <si>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</si>
  <si>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</si>
  <si>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</si>
  <si>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</si>
  <si>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</si>
  <si>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</si>
  <si>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</si>
  <si>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</si>
  <si>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</si>
  <si>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</si>
  <si>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</si>
  <si>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</si>
  <si>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</si>
  <si>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</si>
  <si>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</si>
  <si>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</si>
  <si>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</si>
  <si>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</si>
  <si>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</si>
  <si>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</si>
  <si>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</si>
  <si>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</si>
  <si>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</si>
  <si>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</si>
  <si>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</si>
  <si>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</si>
  <si>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</si>
  <si>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</si>
  <si>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</si>
  <si>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</si>
  <si>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</si>
  <si>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</si>
  <si>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</si>
  <si>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</si>
  <si>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</si>
  <si>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</si>
  <si>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</si>
  <si>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</si>
  <si>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</si>
  <si>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</si>
  <si>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</si>
  <si>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</si>
  <si>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</si>
  <si>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</si>
  <si>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</si>
  <si>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</si>
  <si>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</si>
  <si>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</si>
  <si>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</si>
  <si>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</si>
  <si>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</si>
  <si>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</si>
  <si>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</si>
  <si>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</si>
  <si>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</si>
  <si>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</si>
  <si>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</si>
  <si>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</si>
  <si>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</si>
  <si>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</si>
  <si>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</si>
  <si>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</si>
  <si>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</si>
  <si>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</si>
  <si>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</si>
  <si>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</si>
  <si>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</si>
  <si>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</si>
  <si>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</si>
  <si>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</si>
  <si>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</si>
  <si>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</si>
  <si>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</si>
  <si>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</si>
  <si>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</si>
  <si>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</si>
  <si>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</si>
  <si>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</si>
  <si>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</si>
  <si>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</si>
  <si>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</si>
  <si>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</si>
  <si>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</si>
  <si>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</si>
  <si>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</si>
  <si>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</si>
  <si>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</si>
  <si>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</si>
  <si>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</si>
  <si>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</si>
  <si>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</si>
  <si>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</si>
  <si>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</si>
  <si>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</si>
  <si>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</si>
  <si>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</si>
  <si>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</si>
  <si>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</si>
  <si>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</si>
  <si>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</si>
  <si>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</si>
  <si>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</si>
  <si>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</si>
  <si>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</si>
  <si>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</si>
  <si>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</si>
  <si>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</si>
  <si>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</si>
  <si>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</si>
  <si>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</si>
  <si>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</si>
  <si>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</si>
  <si>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</si>
  <si>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</si>
  <si>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</si>
  <si>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</si>
  <si>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</si>
  <si>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</si>
  <si>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</si>
  <si>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</si>
  <si>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</si>
  <si>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</si>
  <si>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</si>
  <si>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</si>
  <si>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</si>
  <si>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</si>
  <si>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</si>
  <si>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</si>
  <si>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</si>
  <si>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</si>
  <si>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</si>
  <si>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</si>
  <si>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</si>
  <si>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</si>
  <si>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</si>
  <si>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</si>
  <si>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</si>
  <si>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</si>
  <si>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</si>
  <si>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</si>
  <si>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</si>
  <si>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</si>
  <si>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</si>
  <si>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</si>
  <si>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</si>
  <si>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</si>
  <si>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</si>
  <si>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</si>
  <si>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</si>
  <si>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</si>
  <si>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</si>
  <si>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</si>
  <si>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</si>
  <si>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</si>
  <si>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</si>
  <si>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</si>
  <si>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</si>
  <si>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</si>
  <si>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</si>
  <si>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</si>
  <si>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</si>
  <si>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</si>
  <si>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</si>
  <si>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</si>
  <si>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</si>
  <si>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</si>
  <si>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</si>
  <si>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</si>
  <si>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</si>
  <si>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</si>
  <si>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</si>
  <si>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</si>
  <si>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</si>
  <si>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</si>
  <si>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</si>
  <si>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</si>
  <si>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</si>
  <si>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</si>
  <si>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</si>
  <si>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</si>
  <si>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</si>
  <si>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</si>
  <si>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</si>
  <si>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</si>
  <si>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</si>
  <si>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</si>
  <si>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</si>
  <si>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</si>
  <si>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</si>
  <si>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</si>
  <si>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</si>
  <si>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</si>
  <si>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</si>
  <si>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</si>
  <si>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</si>
  <si>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</si>
  <si>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</si>
  <si>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</si>
  <si>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</si>
  <si>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</si>
  <si>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</si>
  <si>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</si>
  <si>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</si>
  <si>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</si>
  <si>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</si>
  <si>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</si>
  <si>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</si>
  <si>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</si>
  <si>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</si>
  <si>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</si>
  <si>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</si>
  <si>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</si>
  <si>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</si>
  <si>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</si>
  <si>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</si>
  <si>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</si>
  <si>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</si>
  <si>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</si>
  <si>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</si>
  <si>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</si>
  <si>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</si>
  <si>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</si>
  <si>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</si>
  <si>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</si>
  <si>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</si>
  <si>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</si>
  <si>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</si>
  <si>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</si>
  <si>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</si>
  <si>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</si>
  <si>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</si>
  <si>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</si>
  <si>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</si>
  <si>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</si>
  <si>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</si>
  <si>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</si>
  <si>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</si>
  <si>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</si>
  <si>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</si>
  <si>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</si>
  <si>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</si>
  <si>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</si>
  <si>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</si>
  <si>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</si>
  <si>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</si>
  <si>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</si>
  <si>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</si>
  <si>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</si>
  <si>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</si>
  <si>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</si>
  <si>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</si>
  <si>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</si>
  <si>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</si>
  <si>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</si>
  <si>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</si>
  <si>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</si>
  <si>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</si>
  <si>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</si>
  <si>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</si>
  <si>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</si>
  <si>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</si>
  <si>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</si>
  <si>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</si>
  <si>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</si>
  <si>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</si>
  <si>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</si>
  <si>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</si>
  <si>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</si>
  <si>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</si>
  <si>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</si>
  <si>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</si>
  <si>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</si>
  <si>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</si>
  <si>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</si>
  <si>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</si>
  <si>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</si>
  <si>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</si>
  <si>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</si>
  <si>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</si>
  <si>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</si>
  <si>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</si>
  <si>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</si>
  <si>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</si>
  <si>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</si>
  <si>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</si>
  <si>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</si>
  <si>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</si>
  <si>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</si>
  <si>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</si>
  <si>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</si>
  <si>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</si>
  <si>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</si>
  <si>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</si>
  <si>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</si>
  <si>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</si>
  <si>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</si>
  <si>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</si>
  <si>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</si>
  <si>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</si>
  <si>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</si>
  <si>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</si>
  <si>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</si>
  <si>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</si>
  <si>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</si>
  <si>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</si>
  <si>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</si>
  <si>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</si>
  <si>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</si>
  <si>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</si>
  <si>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</si>
  <si>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</si>
  <si>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</si>
  <si>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</si>
  <si>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</si>
  <si>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</si>
  <si>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</si>
  <si>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</si>
  <si>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</si>
  <si>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</si>
  <si>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</si>
  <si>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</si>
  <si>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</si>
  <si>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</si>
  <si>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</si>
  <si>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</si>
  <si>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</si>
  <si>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</si>
  <si>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</si>
  <si>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</si>
  <si>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</si>
  <si>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</si>
  <si>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</si>
  <si>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</si>
  <si>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</si>
  <si>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</si>
  <si>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</si>
  <si>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</si>
  <si>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</si>
  <si>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</si>
  <si>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</si>
  <si>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</si>
  <si>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</si>
  <si>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</si>
  <si>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</si>
  <si>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</si>
  <si>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</si>
  <si>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</si>
  <si>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</si>
  <si>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</si>
  <si>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</si>
  <si>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</si>
  <si>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</si>
  <si>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</si>
  <si>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</si>
  <si>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</si>
  <si>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</si>
  <si>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</si>
  <si>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</si>
  <si>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</si>
  <si>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</si>
  <si>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</si>
  <si>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</si>
  <si>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</si>
  <si>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</si>
  <si>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</si>
  <si>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</si>
  <si>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</si>
  <si>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</si>
  <si>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</si>
  <si>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</si>
  <si>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</si>
  <si>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</si>
  <si>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</si>
  <si>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</si>
  <si>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</si>
  <si>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</si>
  <si>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</si>
  <si>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</si>
  <si>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</si>
  <si>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</si>
  <si>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</si>
  <si>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</si>
  <si>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</si>
  <si>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</si>
  <si>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</si>
  <si>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</si>
  <si>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</si>
  <si>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</si>
  <si>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</si>
  <si>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</si>
  <si>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</si>
  <si>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</si>
  <si>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</si>
  <si>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</si>
  <si>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</si>
  <si>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</si>
  <si>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</si>
  <si>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</si>
  <si>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</si>
  <si>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</si>
  <si>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</si>
  <si>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</si>
  <si>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</si>
  <si>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</si>
  <si>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</si>
  <si>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</si>
  <si>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</si>
  <si>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</si>
  <si>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</si>
  <si>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</si>
  <si>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</si>
  <si>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</si>
  <si>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</si>
  <si>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</si>
  <si>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</si>
  <si>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</si>
  <si>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</si>
  <si>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</si>
  <si>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</si>
  <si>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</si>
  <si>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</si>
  <si>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</si>
  <si>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</si>
  <si>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</si>
  <si>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</si>
  <si>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</si>
  <si>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</si>
  <si>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</si>
  <si>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</si>
  <si>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</si>
  <si>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</si>
  <si>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</si>
  <si>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</si>
  <si>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</si>
  <si>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</si>
  <si>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</si>
  <si>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</si>
  <si>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</si>
  <si>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</si>
  <si>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</si>
  <si>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</si>
  <si>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</si>
  <si>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</si>
  <si>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</si>
  <si>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</si>
  <si>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</si>
  <si>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</si>
  <si>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</si>
  <si>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</si>
  <si>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</si>
  <si>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</si>
  <si>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</si>
  <si>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</si>
  <si>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</si>
  <si>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</si>
  <si>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</si>
  <si>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</si>
  <si>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</si>
  <si>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</si>
  <si>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</si>
  <si>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</si>
  <si>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</si>
  <si>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</si>
  <si>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</si>
  <si>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</si>
  <si>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</si>
  <si>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</si>
  <si>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</si>
  <si>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</si>
  <si>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</si>
  <si>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</si>
  <si>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</si>
  <si>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</si>
  <si>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</si>
  <si>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</si>
  <si>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</si>
  <si>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</si>
  <si>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</si>
  <si>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</si>
  <si>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</si>
  <si>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</si>
  <si>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</si>
  <si>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</si>
  <si>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</si>
  <si>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</si>
  <si>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</si>
  <si>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</si>
  <si>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</si>
  <si>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</si>
  <si>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</si>
  <si>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</si>
  <si>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</si>
  <si>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</si>
  <si>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</si>
  <si>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</si>
  <si>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</si>
  <si>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</si>
  <si>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</si>
  <si>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</si>
  <si>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</si>
  <si>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</si>
  <si>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</si>
  <si>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</si>
  <si>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</si>
  <si>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</si>
  <si>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</si>
  <si>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</si>
  <si>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</si>
  <si>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</si>
  <si>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</si>
  <si>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</si>
  <si>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</si>
  <si>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</si>
  <si>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</si>
  <si>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</si>
  <si>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</si>
  <si>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</si>
  <si>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</si>
  <si>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</si>
  <si>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</si>
  <si>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</si>
  <si>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</si>
  <si>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</si>
  <si>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</si>
  <si>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</si>
  <si>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</si>
  <si>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</si>
  <si>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</si>
  <si>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</si>
  <si>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</si>
  <si>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</si>
  <si>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</si>
  <si>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</si>
  <si>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</si>
  <si>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</si>
  <si>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</si>
  <si>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</si>
  <si>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</si>
  <si>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</si>
  <si>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</si>
  <si>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</si>
  <si>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</si>
  <si>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</si>
  <si>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</si>
  <si>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</si>
  <si>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</si>
  <si>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</si>
  <si>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</si>
  <si>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</si>
  <si>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</si>
  <si>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</si>
  <si>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</si>
  <si>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</si>
  <si>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</si>
  <si>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</si>
  <si>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</si>
  <si>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</si>
  <si>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</si>
  <si>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</si>
  <si>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</si>
  <si>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</si>
  <si>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</si>
  <si>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</si>
  <si>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</si>
  <si>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</si>
  <si>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</si>
  <si>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</si>
  <si>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</si>
  <si>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</si>
  <si>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</si>
  <si>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</si>
  <si>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</si>
  <si>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</si>
  <si>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</si>
  <si>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</si>
  <si>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</si>
  <si>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</si>
  <si>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</si>
  <si>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</si>
  <si>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</si>
  <si>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</si>
  <si>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</si>
  <si>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</si>
  <si>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</si>
  <si>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</si>
  <si>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</si>
  <si>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</si>
  <si>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</si>
  <si>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</si>
  <si>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</si>
  <si>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</si>
  <si>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</si>
  <si>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</si>
  <si>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</si>
  <si>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</si>
  <si>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</si>
  <si>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</si>
  <si>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</si>
  <si>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</si>
  <si>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</si>
  <si>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</si>
  <si>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</si>
  <si>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</si>
  <si>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</si>
  <si>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</si>
  <si>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</si>
  <si>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</si>
  <si>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</si>
  <si>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</si>
  <si>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</si>
  <si>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</si>
  <si>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</si>
  <si>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</si>
  <si>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</si>
  <si>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</si>
  <si>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</si>
  <si>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</si>
  <si>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</si>
  <si>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</si>
  <si>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</si>
  <si>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</si>
  <si>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</si>
  <si>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</si>
  <si>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</si>
  <si>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</si>
  <si>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</si>
  <si>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</si>
  <si>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</si>
  <si>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</si>
  <si>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</si>
  <si>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</si>
  <si>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</si>
  <si>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</si>
  <si>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</si>
  <si>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</si>
  <si>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</si>
  <si>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</si>
  <si>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</si>
  <si>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</si>
  <si>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</si>
  <si>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</si>
  <si>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</si>
  <si>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</si>
  <si>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</si>
  <si>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</si>
  <si>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</si>
  <si>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</si>
  <si>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</si>
  <si>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</si>
  <si>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</si>
  <si>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</si>
  <si>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</si>
  <si>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</si>
  <si>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</si>
  <si>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</si>
  <si>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</si>
  <si>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</si>
  <si>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</si>
  <si>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</si>
  <si>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</si>
  <si>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</si>
  <si>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</si>
  <si>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</si>
  <si>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</si>
  <si>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</si>
  <si>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</si>
  <si>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</si>
  <si>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</si>
  <si>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</si>
  <si>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</si>
  <si>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</si>
  <si>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</si>
  <si>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</si>
  <si>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</si>
  <si>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</si>
  <si>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</si>
  <si>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</si>
  <si>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</si>
  <si>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</si>
  <si>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</si>
  <si>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</si>
  <si>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</si>
  <si>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</si>
  <si>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</si>
  <si>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</si>
  <si>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</si>
  <si>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</si>
  <si>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</si>
  <si>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</si>
  <si>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</si>
  <si>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</si>
  <si>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</si>
  <si>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</si>
  <si>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</si>
  <si>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</si>
  <si>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</si>
  <si>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</si>
  <si>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</si>
  <si>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</si>
  <si>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</si>
  <si>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</si>
  <si>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</si>
  <si>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</si>
  <si>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</si>
  <si>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</si>
  <si>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</si>
  <si>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</si>
  <si>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</si>
  <si>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</si>
  <si>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</si>
  <si>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</si>
  <si>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</si>
  <si>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</si>
  <si>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</si>
  <si>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</si>
  <si>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</si>
  <si>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</si>
  <si>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</si>
  <si>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</si>
  <si>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</si>
  <si>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</si>
  <si>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</si>
  <si>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</si>
  <si>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</si>
  <si>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</si>
  <si>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</si>
  <si>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</si>
  <si>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</si>
  <si>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</si>
  <si>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</si>
  <si>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</si>
  <si>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</si>
  <si>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</si>
  <si>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</si>
  <si>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</si>
  <si>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</si>
  <si>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</si>
  <si>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</si>
  <si>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</si>
  <si>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</si>
  <si>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</si>
  <si>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</si>
  <si>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</si>
  <si>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</si>
  <si>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</si>
  <si>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</si>
  <si>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</si>
  <si>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</si>
  <si>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</si>
  <si>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</si>
  <si>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</si>
  <si>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</si>
  <si>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</si>
  <si>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</si>
  <si>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</si>
  <si>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</si>
  <si>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</si>
  <si>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</si>
  <si>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</si>
  <si>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</si>
  <si>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</si>
  <si>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</si>
  <si>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</si>
  <si>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</si>
  <si>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</si>
  <si>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</si>
  <si>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</si>
  <si>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</si>
  <si>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</si>
  <si>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</si>
  <si>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</si>
  <si>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</si>
  <si>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</si>
  <si>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</si>
  <si>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</si>
  <si>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</si>
  <si>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</si>
  <si>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</si>
  <si>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</si>
  <si>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</si>
  <si>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</si>
  <si>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</si>
  <si>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</si>
  <si>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</si>
  <si>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</si>
  <si>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</si>
  <si>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</si>
  <si>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</si>
  <si>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</si>
  <si>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</si>
  <si>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</si>
  <si>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</si>
  <si>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</si>
  <si>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</si>
  <si>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</si>
  <si>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</si>
  <si>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</si>
  <si>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</si>
  <si>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</si>
  <si>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</si>
  <si>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</si>
  <si>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</si>
  <si>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</si>
  <si>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</si>
  <si>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</si>
  <si>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</si>
  <si>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</si>
  <si>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</si>
  <si>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</si>
  <si>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</si>
  <si>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</si>
  <si>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</si>
  <si>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</si>
  <si>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</si>
  <si>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</si>
  <si>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</si>
  <si>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</si>
  <si>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</si>
  <si>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</si>
  <si>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</si>
  <si>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</si>
  <si>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</si>
  <si>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</si>
  <si>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</si>
  <si>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</si>
  <si>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</si>
  <si>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</si>
  <si>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</si>
  <si>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</si>
  <si>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</si>
  <si>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</si>
  <si>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</si>
  <si>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</si>
  <si>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</si>
  <si>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</si>
  <si>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</si>
  <si>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</si>
  <si>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</si>
  <si>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</si>
  <si>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</si>
  <si>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</si>
  <si>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</si>
  <si>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</si>
  <si>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</si>
  <si>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</si>
  <si>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</si>
  <si>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</si>
  <si>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</si>
  <si>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</si>
  <si>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</si>
  <si>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</si>
  <si>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</si>
  <si>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</si>
  <si>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</si>
  <si>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</si>
  <si>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</si>
  <si>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</si>
  <si>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</si>
  <si>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</si>
  <si>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</si>
  <si>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</si>
  <si>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</si>
  <si>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</si>
  <si>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</si>
  <si>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</si>
  <si>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</si>
  <si>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</si>
  <si>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</si>
  <si>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</si>
  <si>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</si>
  <si>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</si>
  <si>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</si>
  <si>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</si>
  <si>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</si>
  <si>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</si>
  <si>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</si>
  <si>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</si>
  <si>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</si>
  <si>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</si>
  <si>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</si>
  <si>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</si>
  <si>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</si>
  <si>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</si>
  <si>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</si>
  <si>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</si>
  <si>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</si>
  <si>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</si>
  <si>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</si>
  <si>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</si>
  <si>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</si>
  <si>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</si>
  <si>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</si>
  <si>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</si>
  <si>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</si>
  <si>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</si>
  <si>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</si>
  <si>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</si>
  <si>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</si>
  <si>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</si>
  <si>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</si>
  <si>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</si>
  <si>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</si>
  <si>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</si>
  <si>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</si>
  <si>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</si>
  <si>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</si>
  <si>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</si>
  <si>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</si>
  <si>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</si>
  <si>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</si>
  <si>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</si>
  <si>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</si>
  <si>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</si>
  <si>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</si>
  <si>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</si>
  <si>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</si>
  <si>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</si>
  <si>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</si>
  <si>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</si>
  <si>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</si>
  <si>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</si>
  <si>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</si>
  <si>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</si>
  <si>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</si>
  <si>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</si>
  <si>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</si>
  <si>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</si>
  <si>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</si>
  <si>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</si>
  <si>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</si>
  <si>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</si>
  <si>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</si>
  <si>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</si>
  <si>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</si>
  <si>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</si>
  <si>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</si>
  <si>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</si>
  <si>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</si>
  <si>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</si>
  <si>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</si>
  <si>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</si>
  <si>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</si>
  <si>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</si>
  <si>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</si>
  <si>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</si>
  <si>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</si>
  <si>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</si>
  <si>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</si>
  <si>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</si>
  <si>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</si>
  <si>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</si>
  <si>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</si>
  <si>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</si>
  <si>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</si>
  <si>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</si>
  <si>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</si>
  <si>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</si>
  <si>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</si>
  <si>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</si>
  <si>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</si>
  <si>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</si>
  <si>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</si>
  <si>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</si>
  <si>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</si>
  <si>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</si>
  <si>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</si>
  <si>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</si>
  <si>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</si>
  <si>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</si>
  <si>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</si>
  <si>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</si>
  <si>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</si>
  <si>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</si>
  <si>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</si>
  <si>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</si>
  <si>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</si>
  <si>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</si>
  <si>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</si>
  <si>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</si>
  <si>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</si>
  <si>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</si>
  <si>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</si>
  <si>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</si>
  <si>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</si>
  <si>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</si>
  <si>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</si>
  <si>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</si>
  <si>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</si>
  <si>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</si>
  <si>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</si>
  <si>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</si>
  <si>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</si>
  <si>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</si>
  <si>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</si>
  <si>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</si>
  <si>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</si>
  <si>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</si>
  <si>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</si>
  <si>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</si>
  <si>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</si>
  <si>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</si>
  <si>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</si>
  <si>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</si>
  <si>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</si>
  <si>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</si>
  <si>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</si>
  <si>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</si>
  <si>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</si>
  <si>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</si>
  <si>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</si>
  <si>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</si>
  <si>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</si>
  <si>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</si>
  <si>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</si>
  <si>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</si>
  <si>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</si>
  <si>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</si>
  <si>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</si>
  <si>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</si>
  <si>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</si>
  <si>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</si>
  <si>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</si>
  <si>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</si>
  <si>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</si>
  <si>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</si>
  <si>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</si>
  <si>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</si>
  <si>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</si>
  <si>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</si>
  <si>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</si>
  <si>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</si>
  <si>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</si>
  <si>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</si>
  <si>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</si>
  <si>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</si>
  <si>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</si>
  <si>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</si>
  <si>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</si>
  <si>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</si>
  <si>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</si>
  <si>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</si>
  <si>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</si>
  <si>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</si>
  <si>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</si>
  <si>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</si>
  <si>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</si>
  <si>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</si>
  <si>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</si>
  <si>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</si>
  <si>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</si>
  <si>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</si>
  <si>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</si>
  <si>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</si>
  <si>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</si>
  <si>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</si>
  <si>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</si>
  <si>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</si>
  <si>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</si>
  <si>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</si>
  <si>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</si>
  <si>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</si>
  <si>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</si>
  <si>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</si>
  <si>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</si>
  <si>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</si>
  <si>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</si>
  <si>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</si>
  <si>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</si>
  <si>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</si>
  <si>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</si>
  <si>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</si>
  <si>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</si>
  <si>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</si>
  <si>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</si>
  <si>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</si>
  <si>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</si>
  <si>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</si>
  <si>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</si>
  <si>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</si>
  <si>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</si>
  <si>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</si>
  <si>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</si>
  <si>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</si>
  <si>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</si>
  <si>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</si>
  <si>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</si>
  <si>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</si>
  <si>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</si>
  <si>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</si>
  <si>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</si>
  <si>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</si>
  <si>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</si>
  <si>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</si>
  <si>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</si>
  <si>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</si>
  <si>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</si>
  <si>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</si>
  <si>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</si>
  <si>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</si>
  <si>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</si>
  <si>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</si>
  <si>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</si>
  <si>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</si>
  <si>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</si>
  <si>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</si>
  <si>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</si>
  <si>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</si>
  <si>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</si>
  <si>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</si>
  <si>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</si>
  <si>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</si>
  <si>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</si>
  <si>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</si>
  <si>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</si>
  <si>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</si>
  <si>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</si>
  <si>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</si>
  <si>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</si>
  <si>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</si>
  <si>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</si>
  <si>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</si>
  <si>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</si>
  <si>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</si>
  <si>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</si>
  <si>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</si>
  <si>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</si>
  <si>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</si>
  <si>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</si>
  <si>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</si>
  <si>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</si>
  <si>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</si>
  <si>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</si>
  <si>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</si>
  <si>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</si>
  <si>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</si>
  <si>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</si>
  <si>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</si>
  <si>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</si>
  <si>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</si>
  <si>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</si>
  <si>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</si>
  <si>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</si>
  <si>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</si>
  <si>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</si>
  <si>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</si>
  <si>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</si>
  <si>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</si>
  <si>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</si>
  <si>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</si>
  <si>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</si>
  <si>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</si>
  <si>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</si>
  <si>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</si>
  <si>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</si>
  <si>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</si>
  <si>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</si>
  <si>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</si>
  <si>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</si>
  <si>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</si>
  <si>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</si>
  <si>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</si>
  <si>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</si>
  <si>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</si>
  <si>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</si>
  <si>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</si>
  <si>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</si>
  <si>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</si>
  <si>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</si>
  <si>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</si>
  <si>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</si>
  <si>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</si>
  <si>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</si>
  <si>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</si>
  <si>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</si>
  <si>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</si>
  <si>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</si>
  <si>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</si>
  <si>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</si>
  <si>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</si>
  <si>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</si>
  <si>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</si>
  <si>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</si>
  <si>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</si>
  <si>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</si>
  <si>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</si>
  <si>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</si>
  <si>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</si>
  <si>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</si>
  <si>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</si>
  <si>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</si>
  <si>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</si>
  <si>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</si>
  <si>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</si>
  <si>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</si>
  <si>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</si>
  <si>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</si>
  <si>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</si>
  <si>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</si>
  <si>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</si>
  <si>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</si>
  <si>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</si>
  <si>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</si>
  <si>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</si>
  <si>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</si>
  <si>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</si>
  <si>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</si>
  <si>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</si>
  <si>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</si>
  <si>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</si>
  <si>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</si>
  <si>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</si>
  <si>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</si>
  <si>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</si>
  <si>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</si>
  <si>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</si>
  <si>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</si>
  <si>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</si>
  <si>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</si>
  <si>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</si>
  <si>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</si>
  <si>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</si>
  <si>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</si>
  <si>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</si>
  <si>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</si>
  <si>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</si>
  <si>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</si>
  <si>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</si>
  <si>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</si>
  <si>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</si>
  <si>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</si>
  <si>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</si>
  <si>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</si>
  <si>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</si>
  <si>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</si>
  <si>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</si>
  <si>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</si>
  <si>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</si>
  <si>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</si>
  <si>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</si>
  <si>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</si>
  <si>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</si>
  <si>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</si>
  <si>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</si>
  <si>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</si>
  <si>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</si>
  <si>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</si>
  <si>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</si>
  <si>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</si>
  <si>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</si>
  <si>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</si>
  <si>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</si>
  <si>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</si>
  <si>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</si>
  <si>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</si>
  <si>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</si>
  <si>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</si>
  <si>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</si>
  <si>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</si>
  <si>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</si>
  <si>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</si>
  <si>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</si>
  <si>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</si>
  <si>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</si>
  <si>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</si>
  <si>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</si>
  <si>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</si>
  <si>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</si>
  <si>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</si>
  <si>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</si>
  <si>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</si>
  <si>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</si>
  <si>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</si>
  <si>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</si>
  <si>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</si>
  <si>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</si>
  <si>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</si>
  <si>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</si>
  <si>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</si>
  <si>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</si>
  <si>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</si>
  <si>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</si>
  <si>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</si>
  <si>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</si>
  <si>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</si>
  <si>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</si>
  <si>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</si>
  <si>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</si>
  <si>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</si>
  <si>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</si>
  <si>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</si>
  <si>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</si>
  <si>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</si>
  <si>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</si>
  <si>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</si>
  <si>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</si>
  <si>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</si>
  <si>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</si>
  <si>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</si>
  <si>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</si>
  <si>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</si>
  <si>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</si>
  <si>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</si>
  <si>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</si>
  <si>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</si>
  <si>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</si>
  <si>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</si>
  <si>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</si>
  <si>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</si>
  <si>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</si>
  <si>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</si>
  <si>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</si>
  <si>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</si>
  <si>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</si>
  <si>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</si>
  <si>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</si>
  <si>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</si>
  <si>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</si>
  <si>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</si>
  <si>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</si>
  <si>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</si>
  <si>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</si>
  <si>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</si>
  <si>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</si>
  <si>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</si>
  <si>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</si>
  <si>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</si>
  <si>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</si>
  <si>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</si>
  <si>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</si>
  <si>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</si>
  <si>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</si>
  <si>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</si>
  <si>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</si>
  <si>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</si>
  <si>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</si>
  <si>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</si>
  <si>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</si>
  <si>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</si>
  <si>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</si>
  <si>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</si>
  <si>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</si>
  <si>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</si>
  <si>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</si>
  <si>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</si>
  <si>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</si>
  <si>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</si>
  <si>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</si>
  <si>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</si>
  <si>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</si>
  <si>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</si>
  <si>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</si>
  <si>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</si>
  <si>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</si>
  <si>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</si>
  <si>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</si>
  <si>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</si>
  <si>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</si>
  <si>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</si>
  <si>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</si>
  <si>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</si>
  <si>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</si>
  <si>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</si>
  <si>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</si>
  <si>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</si>
  <si>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</si>
  <si>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</si>
  <si>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</si>
  <si>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</si>
  <si>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</si>
  <si>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</si>
  <si>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</si>
  <si>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</si>
  <si>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</si>
  <si>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</si>
  <si>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</si>
  <si>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</si>
  <si>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</si>
  <si>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</si>
  <si>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</si>
  <si>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</si>
  <si>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</si>
  <si>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</si>
  <si>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</si>
  <si>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</si>
  <si>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</si>
  <si>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</si>
  <si>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</si>
  <si>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</si>
  <si>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</si>
  <si>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</si>
  <si>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</si>
  <si>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</si>
  <si>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</si>
  <si>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</si>
  <si>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</si>
  <si>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</si>
  <si>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</si>
  <si>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</si>
  <si>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</si>
  <si>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</si>
  <si>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</si>
  <si>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</si>
  <si>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</si>
  <si>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</si>
  <si>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</si>
  <si>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</si>
  <si>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</si>
  <si>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</si>
  <si>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</si>
  <si>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</si>
  <si>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</si>
  <si>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</si>
  <si>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</si>
  <si>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</si>
  <si>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</si>
  <si>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</si>
  <si>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</si>
  <si>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</si>
  <si>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</si>
  <si>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</si>
  <si>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</si>
  <si>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</si>
  <si>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</si>
  <si>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</si>
  <si>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</si>
  <si>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</si>
  <si>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</si>
  <si>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</si>
  <si>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</si>
  <si>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</si>
  <si>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</si>
  <si>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</si>
  <si>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</si>
  <si>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</si>
  <si>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</si>
  <si>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</si>
  <si>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</si>
  <si>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</si>
  <si>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</si>
  <si>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</si>
  <si>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</si>
  <si>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</si>
  <si>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</si>
  <si>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</si>
  <si>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</si>
  <si>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</si>
  <si>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</si>
  <si>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</si>
  <si>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</si>
  <si>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</si>
  <si>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</si>
  <si>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</si>
  <si>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</si>
  <si>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</si>
  <si>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</si>
  <si>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</si>
  <si>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</si>
  <si>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</si>
  <si>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</si>
  <si>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</si>
  <si>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</si>
  <si>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</si>
  <si>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</si>
  <si>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</si>
  <si>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</si>
  <si>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</si>
  <si>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</si>
  <si>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</si>
  <si>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</si>
  <si>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</si>
  <si>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</si>
  <si>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</si>
  <si>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</si>
  <si>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</si>
  <si>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</si>
  <si>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</si>
  <si>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</si>
  <si>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</si>
  <si>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</si>
  <si>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</si>
  <si>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</si>
  <si>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</si>
  <si>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</si>
  <si>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</si>
  <si>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</si>
  <si>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</si>
  <si>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</si>
  <si>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</si>
  <si>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</si>
  <si>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</si>
  <si>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</si>
  <si>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</si>
  <si>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</si>
  <si>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</si>
  <si>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</si>
  <si>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</si>
  <si>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</si>
  <si>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</si>
  <si>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</si>
  <si>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</si>
  <si>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</si>
  <si>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</si>
  <si>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</si>
  <si>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</si>
  <si>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</si>
  <si>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</si>
  <si>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</si>
  <si>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</si>
  <si>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</si>
  <si>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</si>
  <si>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</si>
  <si>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</si>
  <si>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</si>
  <si>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</si>
  <si>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</si>
  <si>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</si>
  <si>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</si>
  <si>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</si>
  <si>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</si>
  <si>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</si>
  <si>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</si>
  <si>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</si>
  <si>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</si>
  <si>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</si>
  <si>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</si>
  <si>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</si>
  <si>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</si>
  <si>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</si>
  <si>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</si>
  <si>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</si>
  <si>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</si>
  <si>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</si>
  <si>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</si>
  <si>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</si>
  <si>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</si>
  <si>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</si>
  <si>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</si>
  <si>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</si>
  <si>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</si>
  <si>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</si>
  <si>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</si>
  <si>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</si>
  <si>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</si>
  <si>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</si>
  <si>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</si>
  <si>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</si>
  <si>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</si>
  <si>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</si>
  <si>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</si>
  <si>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</si>
  <si>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</si>
  <si>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</si>
  <si>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</si>
  <si>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</si>
  <si>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</si>
  <si>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</si>
  <si>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</si>
  <si>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</si>
  <si>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</si>
  <si>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</si>
  <si>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</si>
  <si>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</si>
  <si>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</si>
  <si>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</si>
  <si>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</si>
  <si>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</si>
  <si>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</si>
  <si>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</si>
  <si>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</si>
  <si>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</si>
  <si>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</si>
  <si>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</si>
  <si>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</si>
  <si>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</si>
  <si>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</si>
  <si>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</si>
  <si>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</si>
  <si>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</si>
  <si>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</si>
  <si>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</si>
  <si>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</si>
  <si>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</si>
  <si>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</si>
  <si>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</si>
  <si>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</si>
  <si>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</si>
  <si>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</si>
  <si>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</si>
  <si>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</si>
  <si>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</si>
  <si>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</si>
  <si>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</si>
  <si>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</si>
  <si>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</si>
  <si>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</si>
  <si>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</si>
  <si>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</si>
  <si>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</si>
  <si>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</si>
  <si>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</si>
  <si>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</si>
  <si>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</si>
  <si>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</si>
  <si>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</si>
  <si>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</si>
  <si>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</si>
  <si>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</si>
  <si>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</si>
  <si>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</si>
  <si>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</si>
  <si>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</si>
  <si>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</si>
  <si>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</si>
  <si>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</si>
  <si>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</si>
  <si>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</si>
  <si>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</si>
  <si>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</si>
  <si>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</si>
  <si>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</si>
  <si>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</si>
  <si>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</si>
  <si>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</si>
  <si>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</si>
  <si>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</si>
  <si>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</si>
  <si>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</si>
  <si>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</si>
  <si>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</si>
  <si>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</si>
  <si>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</si>
  <si>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</si>
  <si>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</si>
  <si>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</si>
  <si>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</si>
  <si>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</si>
  <si>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</si>
  <si>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</si>
  <si>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</si>
  <si>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</si>
  <si>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</si>
  <si>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</si>
  <si>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</si>
  <si>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</si>
  <si>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</si>
  <si>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</si>
  <si>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</si>
  <si>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</si>
  <si>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</si>
  <si>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</si>
  <si>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</si>
  <si>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</si>
  <si>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</si>
  <si>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</si>
  <si>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</si>
  <si>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</si>
  <si>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</si>
  <si>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</si>
  <si>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</si>
  <si>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</si>
  <si>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</si>
  <si>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</si>
  <si>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</si>
  <si>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</si>
  <si>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</si>
  <si>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</si>
  <si>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</si>
  <si>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</si>
  <si>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</si>
  <si>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</si>
  <si>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</si>
  <si>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</si>
  <si>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</si>
  <si>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</si>
  <si>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</si>
  <si>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</si>
  <si>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</si>
  <si>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</si>
  <si>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</si>
  <si>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</si>
  <si>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</si>
  <si>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</si>
  <si>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</si>
  <si>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</si>
  <si>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</si>
  <si>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</si>
  <si>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</si>
  <si>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</si>
  <si>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</si>
  <si>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</si>
  <si>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</si>
  <si>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</si>
  <si>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</si>
  <si>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</si>
  <si>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</si>
  <si>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</si>
  <si>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</si>
  <si>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</si>
  <si>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</si>
  <si>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</si>
  <si>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</si>
  <si>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</si>
  <si>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</si>
  <si>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</si>
  <si>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</si>
  <si>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</si>
  <si>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</si>
  <si>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</si>
  <si>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</si>
  <si>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</si>
  <si>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</si>
  <si>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</si>
  <si>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</si>
  <si>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</si>
  <si>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</si>
  <si>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</si>
  <si>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</si>
  <si>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</si>
  <si>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</si>
  <si>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</si>
  <si>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</si>
  <si>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</si>
  <si>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</si>
  <si>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</si>
  <si>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</si>
  <si>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</si>
  <si>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</si>
  <si>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</si>
  <si>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</si>
  <si>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</si>
  <si>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</si>
  <si>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</si>
  <si>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</si>
  <si>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</si>
  <si>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</si>
  <si>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</si>
  <si>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</si>
  <si>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</si>
  <si>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</si>
  <si>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</si>
  <si>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</si>
  <si>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</si>
  <si>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</si>
  <si>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</si>
  <si>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</si>
  <si>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</si>
  <si>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</si>
  <si>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</si>
  <si>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</si>
  <si>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</si>
  <si>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</si>
  <si>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</si>
  <si>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</si>
  <si>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</si>
  <si>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</si>
  <si>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</si>
  <si>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</si>
  <si>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</si>
  <si>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</si>
  <si>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</si>
  <si>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</si>
  <si>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</si>
  <si>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</si>
  <si>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</si>
  <si>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</si>
  <si>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</si>
  <si>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</si>
  <si>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</si>
  <si>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</si>
  <si>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</si>
  <si>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</si>
  <si>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</si>
  <si>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</si>
  <si>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</si>
  <si>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</si>
  <si>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</si>
  <si>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</si>
  <si>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</si>
  <si>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</si>
  <si>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</si>
  <si>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</si>
  <si>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</si>
  <si>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</si>
  <si>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</si>
  <si>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</si>
  <si>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</si>
  <si>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</si>
  <si>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</si>
  <si>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</si>
  <si>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</si>
  <si>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</si>
  <si>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</si>
  <si>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</si>
  <si>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</si>
  <si>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</si>
  <si>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</si>
  <si>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</si>
  <si>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</si>
  <si>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</si>
  <si>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</si>
  <si>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</si>
  <si>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</si>
  <si>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</si>
  <si>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</si>
  <si>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</si>
  <si>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</si>
  <si>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</si>
  <si>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</si>
  <si>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</si>
  <si>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</si>
  <si>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</si>
  <si>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</si>
  <si>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</si>
  <si>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</si>
  <si>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</si>
  <si>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</si>
  <si>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</si>
  <si>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</si>
  <si>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</si>
  <si>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</si>
  <si>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</si>
  <si>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</si>
  <si>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</si>
  <si>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</si>
  <si>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</si>
  <si>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</si>
  <si>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</si>
  <si>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</si>
  <si>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</si>
  <si>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</si>
  <si>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</si>
  <si>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</si>
  <si>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</si>
  <si>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</si>
  <si>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</si>
  <si>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</si>
  <si>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</si>
  <si>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</si>
  <si>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</si>
  <si>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</si>
  <si>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</si>
  <si>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</si>
  <si>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</si>
  <si>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</si>
  <si>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</si>
  <si>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</si>
  <si>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</si>
  <si>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</si>
  <si>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</si>
  <si>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</si>
  <si>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</si>
  <si>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</si>
  <si>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</si>
  <si>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</si>
  <si>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</si>
  <si>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</si>
  <si>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</si>
  <si>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</si>
  <si>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</si>
  <si>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</si>
  <si>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</si>
  <si>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</si>
  <si>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</si>
  <si>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</si>
  <si>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</si>
  <si>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</si>
  <si>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</si>
  <si>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</si>
  <si>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</si>
  <si>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</si>
  <si>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</si>
  <si>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</si>
  <si>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</si>
  <si>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</si>
  <si>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</si>
  <si>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</si>
  <si>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</si>
  <si>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</si>
  <si>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</si>
  <si>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</si>
  <si>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</si>
  <si>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</si>
  <si>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</si>
  <si>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</si>
  <si>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</si>
  <si>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</si>
  <si>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</si>
  <si>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</si>
  <si>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</si>
  <si>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</si>
  <si>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</si>
  <si>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</si>
  <si>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</si>
  <si>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</si>
  <si>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</si>
  <si>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</si>
  <si>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</si>
  <si>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</si>
  <si>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</si>
  <si>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</si>
  <si>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</si>
  <si>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</si>
  <si>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</si>
  <si>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</si>
  <si>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</si>
  <si>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</si>
  <si>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</si>
  <si>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</si>
  <si>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</si>
  <si>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</si>
  <si>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</si>
  <si>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</si>
  <si>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</si>
  <si>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</si>
  <si>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</si>
  <si>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</si>
  <si>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</si>
  <si>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</si>
  <si>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</si>
  <si>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</si>
  <si>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</si>
  <si>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</si>
  <si>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</si>
  <si>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</si>
  <si>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</si>
  <si>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</si>
  <si>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</si>
  <si>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</si>
  <si>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</si>
  <si>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</si>
  <si>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</si>
  <si>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</si>
  <si>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</si>
  <si>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</si>
  <si>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</si>
  <si>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</si>
  <si>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</si>
  <si>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</si>
  <si>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</si>
  <si>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</si>
  <si>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</si>
  <si>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</si>
  <si>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</si>
  <si>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</si>
  <si>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</si>
  <si>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</si>
  <si>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</si>
  <si>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</si>
  <si>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</si>
  <si>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</si>
  <si>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</si>
  <si>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</si>
  <si>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</si>
  <si>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</si>
  <si>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</si>
  <si>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</si>
  <si>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</si>
  <si>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</si>
  <si>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</si>
  <si>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</si>
  <si>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</si>
  <si>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</si>
  <si>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</si>
  <si>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</si>
  <si>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</si>
  <si>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</si>
  <si>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</si>
  <si>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</si>
  <si>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</si>
  <si>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</si>
  <si>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</si>
  <si>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</si>
  <si>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</si>
  <si>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</si>
  <si>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</si>
  <si>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</si>
  <si>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</si>
  <si>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</si>
  <si>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</si>
  <si>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</si>
  <si>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</si>
  <si>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</si>
  <si>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</si>
  <si>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</si>
  <si>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</si>
  <si>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</si>
  <si>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</si>
  <si>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</si>
  <si>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</si>
  <si>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</si>
  <si>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</si>
  <si>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</si>
  <si>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</si>
  <si>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</si>
  <si>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</si>
  <si>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</si>
  <si>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</si>
  <si>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</si>
  <si>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</si>
  <si>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</si>
  <si>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</si>
  <si>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</si>
  <si>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</si>
  <si>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</si>
  <si>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</si>
  <si>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</si>
  <si>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</si>
  <si>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</si>
  <si>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</si>
  <si>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</si>
  <si>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</si>
  <si>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</si>
  <si>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</si>
  <si>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</si>
  <si>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</si>
  <si>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</si>
  <si>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</si>
  <si>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</si>
  <si>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</si>
  <si>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</si>
  <si>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</si>
  <si>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</si>
  <si>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</si>
  <si>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</si>
  <si>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</si>
  <si>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</si>
  <si>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</si>
  <si>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</si>
  <si>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</si>
  <si>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</si>
  <si>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</si>
  <si>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</si>
  <si>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</si>
  <si>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</si>
  <si>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</si>
  <si>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</si>
  <si>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</si>
  <si>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</si>
  <si>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</si>
  <si>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</si>
  <si>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</si>
  <si>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</si>
  <si>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</si>
  <si>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</si>
  <si>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</si>
  <si>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</si>
  <si>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</si>
  <si>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</si>
  <si>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</si>
  <si>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</si>
  <si>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</si>
  <si>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</si>
  <si>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</si>
  <si>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</si>
  <si>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</si>
  <si>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</si>
  <si>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</si>
  <si>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</si>
  <si>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</si>
  <si>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</si>
  <si>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</si>
  <si>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</si>
  <si>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</si>
  <si>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</si>
  <si>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</si>
  <si>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</si>
  <si>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</si>
  <si>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</si>
  <si>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</si>
  <si>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</si>
  <si>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</si>
  <si>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</si>
  <si>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</si>
  <si>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</si>
  <si>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</si>
  <si>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</si>
  <si>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</si>
  <si>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</si>
  <si>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</si>
  <si>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</si>
  <si>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</si>
  <si>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</si>
  <si>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</si>
  <si>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</si>
  <si>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</si>
  <si>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</si>
  <si>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</si>
  <si>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</si>
  <si>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</si>
  <si>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</si>
  <si>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</si>
  <si>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</si>
  <si>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</si>
  <si>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</si>
  <si>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</si>
  <si>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</si>
  <si>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</si>
  <si>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</si>
  <si>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</si>
  <si>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</si>
  <si>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</si>
  <si>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</si>
  <si>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</si>
  <si>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</si>
  <si>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</si>
  <si>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</si>
  <si>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</si>
  <si>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</si>
  <si>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</si>
  <si>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</si>
  <si>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</si>
  <si>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</si>
  <si>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</si>
  <si>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</si>
  <si>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</si>
  <si>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</si>
  <si>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</si>
  <si>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</si>
  <si>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</si>
  <si>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</si>
  <si>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</si>
  <si>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</si>
  <si>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</si>
  <si>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</si>
  <si>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</si>
  <si>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</si>
  <si>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</si>
  <si>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</si>
  <si>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</si>
  <si>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</si>
  <si>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</si>
  <si>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</si>
  <si>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</si>
  <si>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</si>
  <si>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</si>
  <si>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</si>
  <si>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</si>
  <si>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</si>
  <si>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</si>
  <si>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</si>
  <si>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</si>
  <si>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</si>
  <si>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</si>
  <si>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</si>
  <si>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</si>
  <si>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</si>
  <si>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</si>
  <si>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</si>
  <si>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</si>
  <si>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</si>
  <si>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</si>
  <si>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</si>
  <si>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</si>
  <si>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</si>
  <si>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</si>
  <si>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</si>
  <si>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</si>
  <si>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</si>
  <si>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</si>
  <si>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</si>
  <si>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</si>
  <si>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</si>
  <si>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</si>
  <si>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</si>
  <si>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</si>
  <si>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</si>
  <si>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</si>
  <si>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</si>
  <si>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</si>
  <si>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</si>
  <si>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</si>
  <si>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</si>
  <si>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</si>
  <si>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</si>
  <si>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</si>
  <si>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</si>
  <si>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</si>
  <si>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</si>
  <si>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</si>
  <si>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</si>
  <si>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</si>
  <si>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</si>
  <si>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</si>
  <si>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</si>
  <si>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</si>
  <si>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</si>
  <si>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</si>
  <si>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</si>
  <si>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</si>
  <si>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</si>
  <si>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</si>
  <si>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</si>
  <si>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</si>
  <si>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</si>
  <si>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</si>
  <si>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</si>
  <si>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</si>
  <si>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</si>
  <si>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</si>
  <si>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</si>
  <si>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</si>
  <si>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</si>
  <si>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</si>
  <si>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</si>
  <si>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</si>
  <si>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</si>
  <si>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</si>
  <si>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</si>
  <si>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</si>
  <si>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</si>
  <si>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</si>
  <si>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</si>
  <si>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</si>
  <si>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</si>
  <si>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</si>
  <si>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</si>
  <si>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</si>
  <si>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</si>
  <si>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</si>
  <si>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</si>
  <si>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</si>
  <si>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</si>
  <si>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</si>
  <si>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</si>
  <si>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</si>
  <si>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</si>
  <si>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</si>
  <si>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</si>
  <si>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</si>
  <si>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</si>
  <si>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</si>
  <si>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</si>
  <si>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</si>
  <si>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</si>
  <si>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</si>
  <si>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</si>
  <si>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</si>
  <si>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</si>
  <si>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</si>
  <si>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</si>
  <si>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</si>
  <si>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</si>
  <si>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</si>
  <si>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</si>
  <si>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</si>
  <si>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</si>
  <si>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</si>
  <si>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</si>
  <si>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</si>
  <si>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</si>
  <si>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</si>
  <si>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</si>
  <si>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</si>
  <si>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</si>
  <si>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</si>
  <si>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</si>
  <si>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</si>
  <si>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</si>
  <si>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</si>
  <si>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</si>
  <si>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</si>
  <si>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</si>
  <si>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</si>
  <si>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</si>
  <si>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</si>
  <si>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</si>
  <si>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</si>
  <si>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</si>
  <si>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</si>
  <si>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</si>
  <si>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</si>
  <si>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</si>
  <si>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</si>
  <si>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</si>
  <si>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</si>
  <si>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</si>
  <si>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</si>
  <si>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</si>
  <si>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</si>
  <si>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</si>
  <si>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</si>
  <si>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</si>
  <si>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</si>
  <si>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</si>
  <si>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</si>
  <si>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</si>
  <si>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</si>
  <si>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</si>
  <si>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</si>
  <si>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</si>
  <si>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</si>
  <si>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</si>
  <si>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</si>
  <si>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</si>
  <si>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</si>
  <si>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</si>
  <si>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</si>
  <si>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</si>
  <si>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</si>
  <si>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</si>
  <si>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</si>
  <si>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</si>
  <si>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</si>
  <si>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</si>
  <si>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</si>
  <si>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</si>
  <si>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</si>
  <si>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</si>
  <si>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</si>
  <si>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</si>
  <si>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</si>
  <si>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</si>
  <si>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</si>
  <si>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</si>
  <si>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</si>
  <si>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</si>
  <si>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</si>
  <si>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</si>
  <si>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</si>
  <si>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</si>
  <si>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</si>
  <si>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</si>
  <si>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</si>
  <si>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</si>
  <si>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</si>
  <si>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</si>
  <si>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</si>
  <si>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</si>
  <si>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</si>
  <si>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</si>
  <si>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</si>
  <si>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</si>
  <si>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</si>
  <si>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</si>
  <si>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</si>
  <si>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</si>
  <si>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</si>
  <si>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</si>
  <si>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</si>
  <si>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</si>
  <si>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</si>
  <si>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</si>
  <si>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</si>
  <si>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</si>
  <si>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</si>
  <si>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</si>
  <si>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</si>
  <si>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</si>
  <si>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</si>
  <si>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</si>
  <si>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</si>
  <si>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</si>
  <si>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</si>
  <si>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</si>
  <si>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</si>
  <si>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</si>
  <si>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</si>
  <si>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</si>
  <si>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</si>
  <si>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</si>
  <si>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</si>
  <si>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</si>
  <si>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</si>
  <si>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</si>
  <si>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</si>
  <si>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</si>
  <si>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</si>
  <si>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</si>
  <si>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</si>
  <si>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</si>
  <si>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</si>
  <si>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</si>
  <si>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</si>
  <si>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</si>
  <si>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</si>
  <si>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</si>
  <si>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</si>
  <si>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</si>
  <si>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</si>
  <si>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</si>
  <si>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</si>
  <si>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</si>
  <si>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</si>
  <si>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</si>
  <si>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</si>
  <si>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</si>
  <si>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</si>
  <si>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</si>
  <si>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</si>
  <si>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</si>
  <si>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</si>
  <si>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</si>
  <si>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</si>
  <si>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</si>
  <si>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</si>
  <si>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</si>
  <si>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</si>
  <si>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</si>
  <si>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</si>
  <si>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</si>
  <si>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</si>
  <si>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</si>
  <si>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</si>
  <si>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</si>
  <si>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</si>
  <si>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</si>
  <si>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</si>
  <si>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</si>
  <si>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</si>
  <si>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</si>
  <si>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</si>
  <si>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</si>
  <si>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</si>
  <si>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</si>
  <si>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</si>
  <si>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</si>
  <si>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</si>
  <si>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</si>
  <si>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</si>
  <si>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</si>
  <si>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</si>
  <si>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</si>
  <si>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</si>
  <si>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</si>
  <si>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</si>
  <si>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</si>
  <si>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</si>
  <si>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</si>
  <si>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</si>
  <si>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</si>
  <si>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</si>
  <si>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</si>
  <si>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</si>
  <si>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</si>
  <si>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</si>
  <si>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</si>
  <si>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</si>
  <si>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</si>
  <si>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</si>
  <si>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</si>
  <si>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</si>
  <si>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</si>
  <si>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</si>
  <si>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</si>
  <si>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</si>
  <si>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</si>
  <si>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</si>
  <si>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</si>
  <si>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</si>
  <si>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</si>
  <si>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</si>
  <si>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</si>
  <si>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</si>
  <si>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</si>
  <si>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</si>
  <si>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</si>
  <si>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</si>
  <si>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</si>
  <si>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</si>
  <si>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</si>
  <si>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</si>
  <si>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</si>
  <si>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</si>
  <si>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</si>
  <si>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</si>
  <si>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</si>
  <si>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</si>
  <si>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</si>
  <si>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</si>
  <si>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</si>
  <si>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</si>
  <si>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</si>
  <si>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</si>
  <si>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</si>
  <si>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</si>
  <si>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</si>
  <si>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</si>
  <si>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</si>
  <si>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</si>
  <si>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</si>
  <si>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</si>
  <si>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</si>
  <si>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</si>
  <si>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</si>
  <si>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</si>
  <si>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</si>
  <si>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</si>
  <si>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</si>
  <si>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</si>
  <si>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</si>
  <si>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</si>
  <si>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</si>
  <si>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</si>
  <si>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</si>
  <si>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</si>
  <si>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</si>
  <si>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</si>
  <si>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</si>
  <si>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</si>
  <si>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</si>
  <si>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</si>
  <si>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</si>
  <si>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</si>
  <si>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</si>
  <si>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</si>
  <si>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</si>
  <si>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</si>
  <si>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</si>
  <si>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</si>
  <si>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</si>
  <si>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</si>
  <si>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</si>
  <si>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</si>
  <si>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</si>
  <si>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</si>
  <si>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</si>
  <si>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</si>
  <si>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</si>
  <si>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</si>
  <si>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</si>
  <si>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</si>
  <si>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</si>
  <si>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</si>
  <si>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</si>
  <si>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</si>
  <si>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</si>
  <si>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</si>
  <si>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</si>
  <si>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</si>
  <si>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</si>
  <si>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</si>
  <si>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</si>
  <si>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</si>
  <si>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</si>
  <si>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</si>
  <si>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</si>
  <si>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</si>
  <si>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</si>
  <si>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</si>
  <si>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</si>
  <si>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</si>
  <si>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</si>
  <si>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</si>
  <si>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</si>
  <si>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</si>
  <si>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</si>
  <si>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</si>
  <si>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</si>
  <si>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</si>
  <si>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</si>
  <si>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</si>
  <si>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</si>
  <si>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</si>
  <si>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</si>
  <si>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</si>
  <si>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</si>
  <si>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</si>
  <si>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</si>
  <si>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</si>
  <si>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</si>
  <si>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</si>
  <si>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</si>
  <si>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</si>
  <si>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</si>
  <si>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</si>
  <si>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</si>
  <si>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</si>
  <si>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</si>
  <si>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</si>
  <si>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</si>
  <si>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</si>
  <si>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</si>
  <si>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</si>
  <si>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</si>
  <si>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</si>
  <si>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</si>
  <si>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</si>
  <si>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</si>
  <si>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</si>
  <si>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</si>
  <si>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</si>
  <si>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</si>
  <si>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</si>
  <si>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</si>
  <si>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</si>
  <si>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</si>
  <si>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</si>
  <si>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</si>
  <si>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</si>
  <si>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</si>
  <si>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</si>
  <si>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</si>
  <si>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</si>
  <si>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</si>
  <si>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</si>
  <si>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</si>
  <si>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</si>
  <si>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</si>
  <si>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</si>
  <si>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</si>
  <si>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</si>
  <si>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</si>
  <si>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</si>
  <si>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</si>
  <si>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</si>
  <si>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</si>
  <si>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</si>
  <si>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</si>
  <si>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</si>
  <si>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</si>
  <si>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</si>
  <si>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</si>
  <si>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</si>
  <si>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</si>
  <si>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</si>
  <si>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</si>
  <si>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</si>
  <si>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</si>
  <si>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</si>
  <si>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</si>
  <si>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</si>
  <si>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</si>
  <si>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</si>
  <si>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</si>
  <si>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</si>
  <si>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</si>
  <si>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</si>
  <si>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</si>
  <si>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</si>
  <si>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</si>
  <si>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</si>
  <si>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</si>
  <si>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</si>
  <si>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</si>
  <si>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</si>
  <si>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</si>
  <si>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</si>
  <si>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</si>
  <si>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</si>
  <si>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</si>
  <si>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</si>
  <si>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</si>
  <si>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</si>
  <si>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</si>
  <si>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</si>
  <si>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</si>
  <si>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</si>
  <si>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</si>
  <si>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</si>
  <si>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</si>
  <si>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</si>
  <si>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</si>
  <si>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</si>
  <si>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</si>
  <si>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</si>
  <si>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</si>
  <si>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</si>
  <si>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</si>
  <si>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</si>
  <si>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</si>
  <si>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</si>
  <si>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</si>
  <si>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</si>
  <si>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</si>
  <si>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</si>
  <si>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</si>
  <si>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</si>
  <si>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</si>
  <si>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</si>
  <si>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</si>
  <si>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</si>
  <si>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</si>
  <si>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</si>
  <si>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</si>
  <si>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</si>
  <si>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</si>
  <si>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</si>
  <si>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</si>
  <si>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</si>
  <si>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</si>
  <si>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</si>
  <si>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</si>
  <si>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</si>
  <si>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</si>
  <si>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</si>
  <si>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</si>
  <si>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</si>
  <si>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</si>
  <si>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</si>
  <si>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</si>
  <si>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</si>
  <si>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</si>
  <si>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</si>
  <si>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</si>
  <si>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</si>
  <si>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</si>
  <si>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</si>
  <si>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</si>
  <si>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</si>
  <si>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</si>
  <si>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</si>
  <si>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</si>
  <si>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</si>
  <si>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</si>
  <si>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</si>
  <si>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</si>
  <si>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</si>
  <si>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</si>
  <si>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</si>
  <si>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</si>
  <si>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</si>
  <si>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</si>
  <si>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</si>
  <si>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</si>
  <si>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</si>
  <si>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</si>
  <si>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</si>
  <si>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</si>
  <si>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</si>
  <si>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</si>
  <si>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</si>
  <si>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</si>
  <si>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</si>
  <si>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</si>
  <si>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</si>
  <si>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</si>
  <si>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</si>
  <si>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</si>
  <si>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</si>
  <si>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</si>
  <si>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</si>
  <si>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</si>
  <si>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</si>
  <si>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</si>
  <si>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</si>
  <si>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</si>
  <si>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</si>
  <si>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</si>
  <si>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</si>
  <si>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</si>
  <si>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</si>
  <si>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</si>
  <si>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</si>
  <si>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</si>
  <si>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</si>
  <si>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</si>
  <si>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</si>
  <si>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</si>
  <si>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</si>
  <si>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</si>
  <si>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</si>
  <si>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</si>
  <si>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</si>
  <si>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</si>
  <si>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</si>
  <si>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</si>
  <si>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</si>
  <si>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</si>
  <si>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</si>
  <si>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</si>
  <si>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</si>
  <si>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</si>
  <si>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</si>
  <si>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</si>
  <si>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</si>
  <si>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</si>
  <si>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</si>
  <si>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</si>
  <si>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</si>
  <si>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</si>
  <si>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</si>
  <si>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</si>
  <si>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</si>
  <si>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</si>
  <si>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</si>
  <si>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</si>
  <si>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</si>
  <si>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</si>
  <si>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</si>
  <si>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</si>
  <si>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</si>
  <si>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</si>
  <si>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</si>
  <si>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</si>
  <si>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</si>
  <si>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</si>
  <si>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</si>
  <si>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</si>
  <si>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</si>
  <si>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</si>
  <si>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</si>
  <si>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</si>
  <si>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</si>
  <si>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</si>
  <si>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</si>
  <si>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</si>
  <si>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</si>
  <si>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</si>
  <si>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</si>
  <si>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</si>
  <si>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</si>
  <si>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</si>
  <si>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</si>
  <si>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</si>
  <si>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</si>
  <si>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</si>
  <si>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</si>
  <si>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</si>
  <si>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</si>
  <si>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</si>
  <si>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</si>
  <si>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</si>
  <si>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</si>
  <si>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</si>
  <si>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</si>
  <si>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</si>
  <si>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</si>
  <si>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</si>
  <si>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</si>
  <si>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</si>
  <si>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</si>
  <si>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</si>
  <si>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</si>
  <si>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</si>
  <si>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</si>
  <si>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</si>
  <si>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</si>
  <si>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</si>
  <si>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</si>
  <si>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</si>
  <si>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</si>
  <si>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</si>
  <si>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</si>
  <si>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</si>
  <si>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</si>
  <si>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</si>
  <si>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</si>
  <si>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</si>
  <si>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</si>
  <si>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</si>
  <si>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</si>
  <si>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</si>
  <si>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</si>
  <si>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</si>
  <si>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</si>
  <si>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</si>
  <si>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</si>
  <si>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</si>
  <si>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</si>
  <si>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</si>
  <si>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</si>
  <si>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</si>
  <si>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</si>
  <si>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</si>
  <si>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</si>
  <si>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</si>
  <si>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</si>
  <si>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</si>
  <si>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</si>
  <si>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</si>
  <si>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</si>
  <si>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</si>
  <si>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</si>
  <si>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</si>
  <si>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</si>
  <si>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</si>
  <si>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</si>
  <si>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</si>
  <si>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</si>
  <si>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</si>
  <si>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</si>
  <si>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</si>
  <si>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</si>
  <si>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</si>
  <si>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</si>
  <si>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</si>
  <si>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</si>
  <si>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</si>
  <si>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</si>
  <si>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</si>
  <si>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</si>
  <si>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</si>
  <si>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</si>
  <si>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</si>
  <si>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</si>
  <si>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</si>
  <si>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</si>
  <si>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</si>
  <si>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</si>
  <si>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</si>
  <si>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</si>
  <si>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</si>
  <si>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</si>
  <si>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</si>
  <si>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</si>
  <si>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</si>
  <si>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</si>
  <si>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</si>
  <si>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</si>
  <si>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</si>
  <si>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</si>
  <si>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</si>
  <si>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</si>
  <si>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</si>
  <si>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</si>
  <si>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</si>
  <si>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</si>
  <si>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</si>
  <si>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</si>
  <si>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</si>
  <si>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</si>
  <si>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</si>
  <si>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</si>
  <si>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</si>
  <si>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</si>
  <si>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</si>
  <si>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</si>
  <si>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</si>
  <si>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</si>
  <si>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</si>
  <si>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</si>
  <si>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</si>
  <si>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</si>
  <si>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</si>
  <si>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</si>
  <si>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</si>
  <si>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</si>
  <si>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</si>
  <si>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</si>
  <si>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</si>
  <si>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</si>
  <si>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</si>
  <si>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</si>
  <si>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</si>
  <si>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</si>
  <si>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</si>
  <si>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</si>
  <si>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</si>
  <si>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</si>
  <si>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</si>
  <si>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</si>
  <si>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</si>
  <si>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</si>
  <si>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</si>
  <si>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</si>
  <si>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</si>
  <si>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</si>
  <si>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</si>
  <si>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</si>
  <si>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</si>
  <si>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</si>
  <si>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</si>
  <si>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</si>
  <si>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</si>
  <si>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</si>
  <si>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</si>
  <si>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</si>
  <si>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</si>
  <si>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</si>
  <si>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</si>
  <si>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</si>
  <si>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</si>
  <si>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</si>
  <si>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</si>
  <si>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</si>
  <si>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</si>
  <si>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</si>
  <si>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</si>
  <si>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</si>
  <si>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</si>
  <si>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</si>
  <si>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</si>
  <si>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</si>
  <si>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</si>
  <si>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</si>
  <si>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</si>
  <si>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</si>
  <si>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</si>
  <si>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</si>
  <si>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</si>
  <si>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</si>
  <si>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</si>
  <si>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</si>
  <si>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</si>
  <si>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</si>
  <si>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</si>
  <si>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</si>
  <si>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</si>
  <si>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</si>
  <si>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</si>
  <si>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</si>
  <si>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</si>
  <si>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</si>
  <si>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</si>
  <si>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</si>
  <si>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</si>
  <si>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</si>
  <si>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</si>
  <si>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</si>
  <si>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</si>
  <si>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</si>
  <si>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</si>
  <si>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</si>
  <si>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</si>
  <si>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</si>
  <si>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</si>
  <si>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</si>
  <si>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</si>
  <si>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</si>
  <si>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</si>
  <si>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</si>
  <si>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</si>
  <si>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</si>
  <si>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</si>
  <si>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</si>
  <si>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</si>
  <si>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</si>
  <si>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</si>
  <si>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</si>
  <si>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</si>
  <si>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</si>
  <si>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</si>
  <si>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</si>
  <si>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</si>
  <si>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</si>
  <si>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</si>
  <si>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</si>
  <si>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</si>
  <si>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</si>
  <si>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</si>
  <si>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</si>
  <si>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</si>
  <si>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</si>
  <si>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</si>
  <si>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</si>
  <si>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</si>
  <si>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</si>
  <si>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</si>
  <si>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</si>
  <si>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</si>
  <si>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</si>
  <si>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</si>
  <si>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</si>
  <si>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</si>
  <si>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</si>
  <si>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</si>
  <si>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</si>
  <si>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</si>
  <si>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</si>
  <si>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</si>
  <si>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</si>
  <si>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</si>
  <si>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</si>
  <si>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</si>
  <si>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</si>
  <si>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</si>
  <si>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</si>
  <si>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</si>
  <si>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</si>
  <si>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</si>
  <si>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</si>
  <si>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</si>
  <si>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</si>
  <si>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</si>
  <si>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</si>
  <si>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</si>
  <si>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</si>
  <si>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</si>
  <si>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</si>
  <si>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</si>
  <si>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</si>
  <si>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</si>
  <si>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</si>
  <si>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</si>
  <si>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</si>
  <si>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</si>
  <si>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</si>
  <si>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</si>
  <si>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</si>
  <si>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</si>
  <si>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</si>
  <si>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</si>
  <si>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</si>
  <si>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</si>
  <si>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</si>
  <si>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</si>
  <si>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</si>
  <si>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</si>
  <si>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</si>
  <si>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</si>
  <si>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</si>
  <si>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</si>
  <si>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</si>
  <si>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</si>
  <si>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</si>
  <si>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</si>
  <si>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</si>
  <si>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</si>
  <si>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</si>
  <si>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</si>
  <si>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</si>
  <si>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</si>
  <si>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</si>
  <si>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</si>
  <si>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</si>
  <si>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</si>
  <si>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</si>
  <si>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</si>
  <si>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</si>
  <si>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</si>
  <si>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</si>
  <si>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</si>
  <si>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</si>
  <si>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</si>
  <si>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</si>
  <si>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</si>
  <si>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</si>
  <si>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</si>
  <si>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</si>
  <si>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</si>
  <si>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</si>
  <si>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</si>
  <si>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</si>
  <si>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</si>
  <si>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</si>
  <si>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</si>
  <si>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</si>
  <si>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</si>
  <si>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</si>
  <si>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</si>
  <si>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</si>
  <si>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</si>
  <si>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</si>
  <si>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</si>
  <si>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</si>
  <si>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</si>
  <si>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</si>
  <si>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</si>
  <si>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</si>
  <si>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</si>
  <si>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</si>
  <si>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</si>
  <si>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</si>
  <si>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</si>
  <si>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</si>
  <si>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</si>
  <si>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</si>
  <si>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</si>
  <si>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</si>
  <si>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</si>
  <si>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</si>
  <si>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</si>
  <si>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</si>
  <si>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</si>
  <si>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</si>
  <si>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</si>
  <si>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</si>
  <si>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</si>
  <si>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</si>
  <si>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</si>
  <si>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</si>
  <si>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</si>
  <si>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</si>
  <si>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</si>
  <si>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</si>
  <si>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</si>
  <si>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</si>
  <si>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</si>
  <si>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</si>
  <si>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</si>
  <si>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</si>
  <si>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</si>
  <si>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</si>
  <si>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</si>
  <si>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</si>
  <si>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</si>
  <si>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</si>
  <si>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</si>
  <si>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</si>
  <si>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</si>
  <si>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</si>
  <si>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</si>
  <si>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</si>
  <si>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</si>
  <si>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</si>
  <si>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</si>
  <si>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</si>
  <si>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</si>
  <si>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</si>
  <si>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</si>
  <si>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</si>
  <si>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</si>
  <si>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</si>
  <si>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</si>
  <si>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</si>
  <si>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</si>
  <si>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</si>
  <si>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</si>
  <si>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</si>
  <si>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</si>
  <si>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</si>
  <si>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</si>
  <si>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</si>
  <si>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</si>
  <si>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</si>
  <si>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</si>
  <si>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</si>
  <si>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</si>
  <si>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</si>
  <si>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</si>
  <si>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</si>
  <si>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</si>
  <si>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</si>
  <si>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</si>
  <si>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</si>
  <si>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</si>
  <si>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</si>
  <si>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</si>
  <si>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</si>
  <si>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</si>
  <si>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</si>
  <si>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</si>
  <si>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</si>
  <si>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</si>
  <si>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</si>
  <si>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</si>
  <si>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</si>
  <si>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</si>
  <si>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</si>
  <si>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</si>
  <si>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</si>
  <si>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</si>
  <si>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</si>
  <si>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</si>
  <si>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</si>
  <si>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</si>
  <si>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</si>
  <si>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</si>
  <si>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</si>
  <si>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</si>
  <si>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</si>
  <si>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</si>
  <si>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</si>
  <si>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</si>
  <si>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</si>
  <si>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</si>
  <si>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</si>
  <si>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</si>
  <si>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</si>
  <si>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</si>
  <si>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</si>
  <si>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</si>
  <si>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</si>
  <si>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</si>
  <si>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</si>
  <si>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</si>
  <si>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</si>
  <si>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</si>
  <si>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</si>
  <si>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</si>
  <si>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</si>
  <si>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</si>
  <si>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</si>
  <si>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</si>
  <si>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</si>
  <si>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</si>
  <si>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</si>
  <si>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</si>
  <si>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</si>
  <si>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</si>
  <si>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</si>
  <si>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</si>
  <si>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</si>
  <si>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</si>
  <si>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</si>
  <si>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</si>
  <si>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</si>
  <si>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</si>
  <si>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</si>
  <si>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</si>
  <si>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</si>
  <si>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</si>
  <si>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</si>
  <si>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</si>
  <si>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</si>
  <si>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</si>
  <si>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</si>
  <si>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</si>
  <si>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</si>
  <si>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</si>
  <si>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</si>
  <si>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</si>
  <si>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</si>
  <si>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</si>
  <si>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</si>
  <si>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</si>
  <si>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</si>
  <si>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</si>
  <si>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</si>
  <si>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</si>
  <si>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</si>
  <si>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</si>
  <si>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</si>
  <si>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</si>
  <si>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</si>
  <si>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</si>
  <si>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</si>
  <si>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</si>
  <si>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</si>
  <si>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</si>
  <si>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</si>
  <si>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</si>
  <si>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</si>
  <si>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</si>
  <si>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</si>
  <si>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</si>
  <si>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</si>
  <si>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</si>
  <si>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</si>
  <si>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</si>
  <si>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</si>
  <si>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</si>
  <si>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</si>
  <si>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</si>
  <si>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</si>
  <si>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</si>
  <si>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</si>
  <si>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</si>
  <si>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</si>
  <si>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</si>
  <si>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</si>
  <si>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</si>
  <si>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</si>
  <si>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</si>
  <si>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</si>
  <si>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</si>
  <si>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</si>
  <si>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</si>
  <si>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</si>
  <si>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</si>
  <si>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</si>
  <si>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</si>
  <si>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</si>
  <si>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</si>
  <si>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</si>
  <si>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</si>
  <si>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</si>
  <si>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</si>
  <si>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</si>
  <si>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</si>
  <si>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</si>
  <si>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</si>
  <si>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</si>
  <si>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</si>
  <si>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</si>
  <si>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</si>
  <si>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</si>
  <si>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</si>
  <si>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</si>
  <si>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</si>
  <si>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</si>
  <si>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</si>
  <si>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</si>
  <si>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</si>
  <si>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</si>
  <si>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</si>
  <si>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</si>
  <si>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</si>
  <si>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</si>
  <si>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</si>
  <si>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</si>
  <si>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</si>
  <si>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</si>
  <si>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</si>
  <si>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</si>
  <si>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</si>
  <si>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</si>
  <si>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</si>
  <si>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</si>
  <si>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</si>
  <si>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</si>
  <si>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</si>
  <si>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</si>
  <si>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</si>
  <si>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</si>
  <si>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</si>
  <si>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</si>
  <si>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</si>
  <si>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</si>
  <si>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</si>
  <si>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</si>
  <si>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</si>
  <si>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</si>
  <si>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</si>
  <si>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</si>
  <si>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</si>
  <si>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</si>
  <si>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</si>
  <si>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</si>
  <si>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</si>
  <si>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</si>
  <si>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</si>
  <si>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</si>
  <si>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</si>
  <si>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</si>
  <si>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</si>
  <si>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</si>
  <si>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</si>
  <si>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</si>
  <si>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</si>
  <si>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</si>
  <si>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</si>
  <si>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</si>
  <si>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</si>
  <si>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</si>
  <si>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</si>
  <si>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</si>
  <si>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</si>
  <si>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</si>
  <si>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</si>
  <si>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</si>
  <si>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</si>
  <si>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</si>
  <si>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</si>
  <si>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</si>
  <si>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</si>
  <si>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</si>
  <si>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</si>
  <si>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</si>
  <si>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</si>
  <si>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</si>
  <si>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</si>
  <si>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</si>
  <si>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</si>
  <si>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</si>
  <si>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</si>
  <si>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</si>
  <si>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</si>
  <si>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</si>
  <si>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</si>
  <si>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</si>
  <si>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</si>
  <si>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</si>
  <si>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</si>
  <si>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</si>
  <si>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</si>
  <si>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</si>
  <si>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</si>
  <si>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</si>
  <si>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</si>
  <si>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</si>
  <si>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</si>
  <si>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</si>
  <si>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</si>
  <si>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</si>
  <si>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</si>
  <si>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</si>
  <si>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</si>
  <si>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</si>
  <si>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</si>
  <si>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</si>
  <si>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</si>
  <si>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</si>
  <si>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</si>
  <si>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</si>
  <si>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</si>
  <si>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</si>
  <si>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</si>
  <si>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</si>
  <si>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</si>
  <si>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</si>
  <si>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</si>
  <si>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</si>
  <si>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</si>
  <si>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</si>
  <si>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</si>
  <si>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</si>
  <si>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</si>
  <si>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</si>
  <si>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</si>
  <si>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</si>
  <si>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</si>
  <si>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</si>
  <si>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</si>
  <si>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</si>
  <si>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</si>
  <si>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</si>
  <si>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</si>
  <si>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</si>
  <si>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</si>
  <si>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</si>
  <si>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</si>
  <si>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</si>
  <si>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</si>
  <si>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</si>
  <si>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</si>
  <si>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</si>
  <si>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</si>
  <si>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</si>
  <si>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</si>
  <si>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</si>
  <si>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</si>
  <si>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</si>
  <si>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</si>
  <si>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</si>
  <si>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</si>
  <si>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</si>
  <si>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</si>
  <si>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</si>
  <si>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</si>
  <si>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</si>
  <si>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</si>
  <si>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</si>
  <si>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</si>
  <si>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</si>
  <si>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</si>
  <si>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</si>
  <si>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</si>
  <si>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</si>
  <si>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</si>
  <si>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</si>
  <si>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</si>
  <si>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</si>
  <si>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</si>
  <si>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</si>
  <si>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</si>
  <si>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</si>
  <si>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</si>
  <si>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</si>
  <si>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</si>
  <si>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</si>
  <si>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</si>
  <si>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</si>
  <si>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</si>
  <si>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</si>
  <si>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</si>
  <si>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</si>
  <si>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</si>
  <si>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</si>
  <si>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</si>
  <si>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</si>
  <si>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</si>
  <si>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</si>
  <si>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</si>
  <si>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</si>
  <si>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</si>
  <si>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</si>
  <si>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</si>
  <si>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</si>
  <si>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</si>
  <si>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</si>
  <si>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</si>
  <si>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</si>
  <si>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</si>
  <si>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</si>
  <si>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</si>
  <si>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</si>
  <si>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</si>
  <si>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</si>
  <si>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</si>
  <si>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</si>
  <si>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</si>
  <si>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</si>
  <si>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</si>
  <si>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</si>
  <si>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</si>
  <si>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</si>
  <si>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</si>
  <si>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</si>
  <si>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</si>
  <si>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</si>
  <si>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</si>
  <si>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</si>
  <si>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</si>
  <si>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</si>
  <si>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</si>
  <si>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</si>
  <si>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</si>
  <si>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</si>
  <si>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</si>
  <si>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</si>
  <si>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</si>
  <si>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</si>
  <si>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</si>
  <si>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</si>
  <si>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</si>
  <si>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</si>
  <si>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</si>
  <si>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</si>
  <si>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</si>
  <si>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</si>
  <si>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</si>
  <si>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</si>
  <si>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</si>
  <si>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</si>
  <si>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</si>
  <si>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</si>
  <si>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</si>
  <si>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</si>
  <si>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</si>
  <si>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</si>
  <si>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</si>
  <si>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</si>
  <si>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</si>
  <si>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</si>
  <si>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</si>
  <si>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</si>
  <si>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</si>
  <si>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</si>
  <si>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</si>
  <si>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</si>
  <si>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</si>
  <si>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</si>
  <si>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</si>
  <si>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</si>
  <si>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</si>
  <si>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</si>
  <si>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</si>
  <si>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</si>
  <si>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</si>
  <si>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</si>
  <si>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</si>
  <si>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</si>
  <si>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</si>
  <si>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</si>
  <si>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</si>
  <si>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</si>
  <si>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</si>
  <si>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</si>
  <si>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</si>
  <si>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</si>
  <si>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</si>
  <si>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</si>
  <si>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</si>
  <si>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</si>
  <si>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</si>
  <si>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</si>
  <si>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</si>
  <si>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</si>
  <si>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</si>
  <si>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</si>
  <si>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</si>
  <si>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</si>
  <si>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</si>
  <si>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</si>
  <si>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</si>
  <si>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</si>
  <si>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</si>
  <si>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</si>
  <si>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</si>
  <si>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</si>
  <si>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</si>
  <si>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</si>
  <si>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</si>
  <si>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</si>
  <si>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</si>
  <si>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</si>
  <si>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</si>
  <si>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</si>
  <si>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</si>
  <si>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</si>
  <si>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</si>
  <si>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</si>
  <si>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</si>
  <si>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</si>
  <si>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</si>
  <si>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</si>
  <si>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</si>
  <si>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</si>
  <si>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</si>
  <si>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</si>
  <si>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</si>
  <si>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</si>
  <si>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</si>
  <si>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</si>
  <si>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</si>
  <si>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</si>
  <si>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</si>
  <si>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</si>
  <si>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</si>
  <si>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</si>
  <si>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</si>
  <si>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</si>
  <si>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</si>
  <si>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</si>
  <si>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</si>
  <si>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</si>
  <si>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</si>
  <si>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</si>
  <si>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</si>
  <si>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</si>
  <si>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</si>
  <si>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</si>
  <si>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</si>
  <si>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</si>
  <si>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</si>
  <si>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</si>
  <si>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</si>
  <si>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</si>
  <si>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</si>
  <si>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</si>
  <si>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</si>
  <si>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</si>
  <si>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</si>
  <si>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</si>
  <si>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</si>
  <si>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</si>
  <si>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</si>
  <si>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</si>
  <si>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</si>
  <si>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</si>
  <si>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</si>
  <si>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</si>
  <si>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</si>
  <si>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</si>
  <si>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</si>
  <si>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</si>
  <si>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</si>
  <si>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</si>
  <si>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</si>
  <si>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</si>
  <si>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</si>
  <si>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</si>
  <si>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</si>
  <si>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</si>
  <si>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</si>
  <si>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</si>
  <si>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</si>
  <si>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</si>
  <si>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</si>
  <si>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</si>
  <si>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</si>
  <si>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</si>
  <si>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</si>
  <si>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</si>
  <si>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</si>
  <si>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</si>
  <si>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</si>
  <si>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</si>
  <si>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</si>
  <si>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</si>
  <si>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</si>
  <si>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</si>
  <si>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</si>
  <si>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</si>
  <si>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</si>
  <si>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</si>
  <si>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</si>
  <si>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</si>
  <si>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</si>
  <si>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</si>
  <si>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</si>
  <si>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</si>
  <si>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</si>
  <si>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</si>
  <si>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</si>
  <si>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</si>
  <si>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</si>
  <si>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</si>
  <si>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</si>
  <si>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</si>
  <si>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</si>
  <si>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</si>
  <si>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</si>
  <si>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</si>
  <si>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</si>
  <si>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</si>
  <si>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</si>
  <si>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</si>
  <si>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</si>
  <si>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</si>
  <si>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</si>
  <si>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</si>
  <si>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</si>
  <si>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</si>
  <si>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</si>
  <si>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</si>
  <si>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</si>
  <si>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</si>
  <si>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</si>
  <si>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</si>
  <si>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</si>
  <si>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</si>
  <si>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</si>
  <si>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</si>
  <si>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</si>
  <si>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</si>
  <si>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</si>
  <si>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</si>
  <si>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</si>
  <si>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</si>
  <si>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</si>
  <si>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</si>
  <si>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</si>
  <si>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</si>
  <si>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</si>
  <si>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</si>
  <si>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</si>
  <si>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</si>
  <si>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</si>
  <si>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</si>
  <si>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</si>
  <si>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</si>
  <si>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</si>
  <si>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</si>
  <si>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</si>
  <si>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</si>
  <si>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</si>
  <si>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</si>
  <si>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</si>
  <si>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</si>
  <si>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</si>
  <si>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</si>
  <si>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</si>
  <si>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</si>
  <si>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</si>
  <si>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</si>
  <si>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</si>
  <si>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</si>
  <si>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</si>
  <si>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</si>
  <si>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</si>
  <si>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</si>
  <si>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</si>
  <si>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</si>
  <si>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</si>
  <si>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</si>
  <si>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</si>
  <si>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</si>
  <si>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</si>
  <si>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</si>
  <si>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</si>
  <si>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</si>
  <si>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</si>
  <si>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</si>
  <si>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</si>
  <si>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</si>
  <si>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</si>
  <si>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</si>
  <si>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</si>
  <si>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</si>
  <si>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</si>
  <si>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</si>
  <si>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</si>
  <si>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</si>
  <si>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</si>
  <si>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</si>
  <si>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</si>
  <si>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</si>
  <si>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</si>
  <si>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</si>
  <si>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</si>
  <si>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</si>
  <si>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</si>
  <si>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</si>
  <si>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</si>
  <si>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</si>
  <si>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</si>
  <si>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</si>
  <si>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</si>
  <si>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</si>
  <si>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</si>
  <si>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</si>
  <si>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</si>
  <si>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</si>
  <si>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</si>
  <si>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</si>
  <si>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</si>
  <si>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</si>
  <si>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</si>
  <si>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</si>
  <si>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</si>
  <si>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</si>
  <si>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</si>
  <si>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</si>
  <si>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</si>
  <si>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</si>
  <si>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</si>
  <si>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</si>
  <si>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</si>
  <si>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</si>
  <si>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</si>
  <si>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</si>
  <si>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</si>
  <si>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</si>
  <si>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</si>
  <si>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</si>
  <si>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</si>
  <si>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</si>
  <si>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</si>
  <si>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</si>
  <si>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</si>
  <si>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</si>
  <si>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</si>
  <si>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</si>
  <si>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</si>
  <si>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</si>
  <si>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</si>
  <si>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</si>
  <si>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</si>
  <si>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</si>
  <si>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</si>
  <si>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</si>
  <si>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</si>
  <si>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</si>
  <si>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</si>
  <si>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</si>
  <si>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</si>
  <si>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</si>
  <si>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</si>
  <si>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</si>
  <si>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</si>
  <si>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</si>
  <si>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</si>
  <si>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</si>
  <si>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</si>
  <si>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</si>
  <si>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</si>
  <si>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</si>
  <si>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</si>
  <si>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</si>
  <si>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</si>
  <si>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</si>
  <si>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</si>
  <si>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</si>
  <si>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</si>
  <si>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</si>
  <si>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</si>
  <si>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</si>
  <si>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</si>
  <si>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</si>
  <si>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</si>
  <si>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</si>
  <si>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</si>
  <si>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</si>
  <si>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</si>
  <si>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</si>
  <si>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</si>
  <si>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</si>
  <si>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</si>
  <si>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</si>
  <si>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</si>
  <si>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</si>
  <si>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</si>
  <si>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</si>
  <si>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</si>
  <si>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</si>
  <si>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</si>
  <si>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</si>
  <si>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</si>
  <si>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</si>
  <si>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</si>
  <si>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</si>
  <si>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</si>
  <si>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</si>
  <si>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</si>
  <si>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</si>
  <si>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</si>
  <si>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</si>
  <si>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</si>
  <si>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</si>
  <si>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</si>
  <si>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</si>
  <si>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</si>
  <si>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</si>
  <si>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</si>
  <si>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</si>
  <si>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</si>
  <si>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</si>
  <si>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</si>
  <si>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</si>
  <si>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</si>
  <si>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</si>
  <si>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</si>
  <si>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</si>
  <si>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</si>
  <si>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</si>
  <si>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</si>
  <si>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</si>
  <si>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</si>
  <si>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</si>
  <si>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</si>
  <si>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</si>
  <si>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</si>
  <si>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</si>
  <si>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</si>
  <si>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</si>
  <si>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</si>
  <si>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</si>
  <si>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</si>
  <si>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</si>
  <si>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</si>
  <si>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</si>
  <si>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</si>
  <si>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</si>
  <si>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</si>
  <si>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</si>
  <si>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</si>
  <si>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</si>
  <si>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</si>
  <si>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</si>
  <si>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</si>
  <si>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</si>
  <si>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</si>
  <si>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</si>
  <si>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</si>
  <si>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</si>
  <si>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</si>
  <si>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</si>
  <si>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</si>
  <si>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</si>
  <si>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</si>
  <si>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</si>
  <si>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</si>
  <si>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</si>
  <si>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</si>
  <si>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</si>
  <si>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</si>
  <si>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</si>
  <si>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</si>
  <si>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</si>
  <si>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</si>
  <si>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</si>
  <si>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</si>
  <si>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</si>
  <si>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</si>
  <si>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</si>
  <si>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</si>
  <si>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</si>
  <si>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</si>
  <si>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</si>
  <si>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</si>
  <si>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</si>
  <si>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</si>
  <si>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</si>
  <si>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</si>
  <si>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</si>
  <si>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</si>
  <si>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</si>
  <si>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</si>
  <si>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</si>
  <si>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</si>
  <si>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</si>
  <si>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</si>
  <si>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</si>
  <si>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</si>
  <si>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</si>
  <si>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</si>
  <si>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</si>
  <si>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</si>
  <si>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</si>
  <si>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</si>
  <si>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</si>
  <si>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</si>
  <si>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</si>
  <si>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</si>
  <si>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</si>
  <si>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</si>
  <si>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</si>
  <si>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</si>
  <si>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</si>
  <si>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</si>
  <si>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</si>
  <si>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</si>
  <si>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</si>
  <si>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</si>
  <si>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</si>
  <si>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</si>
  <si>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</si>
  <si>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</si>
  <si>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</si>
  <si>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</si>
  <si>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</si>
  <si>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</si>
  <si>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</si>
  <si>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</si>
  <si>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</si>
  <si>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</si>
  <si>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</si>
  <si>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</si>
  <si>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</si>
  <si>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</si>
  <si>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</si>
  <si>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</si>
  <si>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</si>
  <si>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</si>
  <si>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</si>
  <si>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</si>
  <si>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</si>
  <si>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</si>
  <si>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</si>
  <si>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</si>
  <si>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</si>
  <si>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</si>
  <si>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</si>
  <si>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</si>
  <si>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</si>
  <si>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</si>
  <si>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</si>
  <si>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</si>
  <si>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</si>
  <si>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</si>
  <si>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</si>
  <si>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</si>
  <si>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</si>
  <si>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</si>
  <si>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</si>
  <si>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</si>
  <si>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</si>
  <si>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</si>
  <si>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</si>
  <si>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</si>
  <si>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</si>
  <si>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</si>
  <si>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</si>
  <si>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</si>
  <si>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</si>
  <si>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</si>
  <si>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</si>
  <si>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</si>
  <si>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</si>
  <si>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</si>
  <si>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</si>
  <si>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</si>
  <si>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</si>
  <si>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</si>
  <si>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</si>
  <si>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</si>
  <si>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</si>
  <si>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</si>
  <si>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</si>
  <si>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</si>
  <si>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</si>
  <si>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</si>
  <si>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</si>
  <si>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</si>
  <si>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</si>
  <si>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</si>
  <si>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</si>
  <si>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</si>
  <si>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</si>
  <si>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</si>
  <si>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</si>
  <si>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</si>
  <si>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</si>
  <si>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</si>
  <si>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</si>
  <si>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</si>
  <si>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</si>
  <si>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</si>
  <si>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</si>
  <si>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</si>
  <si>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</si>
  <si>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</si>
  <si>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</si>
  <si>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</si>
  <si>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</si>
  <si>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</si>
  <si>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</si>
  <si>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</si>
  <si>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</si>
  <si>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</si>
  <si>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</si>
  <si>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</si>
  <si>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</si>
  <si>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</si>
  <si>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</si>
  <si>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</si>
  <si>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</si>
  <si>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</si>
  <si>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</si>
  <si>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</si>
  <si>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</si>
  <si>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</si>
  <si>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</si>
  <si>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</si>
  <si>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</si>
  <si>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</si>
  <si>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</si>
  <si>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</si>
  <si>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</si>
  <si>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</si>
  <si>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</si>
  <si>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</si>
  <si>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</si>
  <si>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</si>
  <si>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</si>
  <si>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</si>
  <si>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</si>
  <si>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</si>
  <si>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</si>
  <si>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</si>
  <si>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</si>
  <si>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</si>
  <si>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</si>
  <si>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</si>
  <si>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</si>
  <si>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</si>
  <si>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</si>
  <si>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</si>
  <si>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</si>
  <si>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</si>
  <si>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</si>
  <si>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</si>
  <si>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</si>
  <si>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</si>
  <si>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</si>
  <si>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</si>
  <si>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</si>
  <si>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</si>
  <si>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</si>
  <si>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</si>
  <si>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</si>
  <si>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</si>
  <si>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</si>
  <si>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</si>
  <si>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</si>
  <si>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</si>
  <si>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</si>
  <si>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</si>
  <si>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</si>
  <si>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</si>
  <si>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</si>
  <si>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</si>
  <si>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</si>
  <si>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</si>
  <si>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</si>
  <si>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</si>
  <si>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</si>
  <si>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</si>
  <si>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</si>
  <si>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</si>
  <si>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</si>
  <si>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</si>
  <si>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</si>
  <si>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</si>
  <si>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</si>
  <si>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</si>
  <si>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</si>
  <si>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</si>
  <si>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</si>
  <si>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</si>
  <si>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</si>
  <si>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</si>
  <si>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</si>
  <si>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</si>
  <si>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</si>
  <si>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</si>
  <si>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</si>
  <si>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</si>
  <si>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</si>
  <si>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</si>
  <si>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</si>
  <si>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</si>
  <si>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</si>
  <si>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</si>
  <si>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</si>
  <si>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</si>
  <si>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</si>
  <si>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</si>
  <si>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</si>
  <si>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</si>
  <si>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</si>
  <si>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</si>
  <si>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</si>
  <si>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</si>
  <si>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</si>
  <si>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</si>
  <si>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</si>
  <si>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</si>
  <si>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</si>
  <si>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</si>
  <si>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</si>
  <si>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</si>
  <si>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</si>
  <si>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</si>
  <si>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</si>
  <si>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</si>
  <si>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</si>
  <si>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</si>
  <si>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</si>
  <si>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</si>
  <si>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</si>
  <si>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</si>
  <si>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</si>
  <si>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</si>
  <si>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</si>
  <si>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</si>
  <si>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</si>
  <si>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</si>
  <si>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</si>
  <si>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</si>
  <si>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</si>
  <si>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</si>
  <si>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</si>
  <si>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</si>
  <si>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</si>
  <si>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</si>
  <si>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</si>
  <si>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</si>
  <si>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</si>
  <si>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</si>
  <si>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</si>
  <si>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</si>
  <si>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</si>
  <si>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</si>
  <si>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</si>
  <si>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</si>
  <si>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</si>
  <si>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</si>
  <si>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</si>
  <si>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</si>
  <si>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</si>
  <si>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</si>
  <si>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</si>
  <si>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</si>
  <si>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</si>
  <si>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</si>
  <si>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</si>
  <si>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</si>
  <si>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</si>
  <si>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</si>
  <si>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</si>
  <si>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</si>
  <si>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</si>
  <si>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</si>
  <si>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</si>
  <si>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</si>
  <si>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</si>
  <si>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</si>
  <si>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</si>
  <si>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</si>
  <si>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</si>
  <si>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</si>
  <si>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</si>
  <si>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</si>
  <si>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</si>
  <si>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</si>
  <si>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</si>
  <si>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</si>
  <si>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</si>
  <si>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</si>
  <si>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</si>
  <si>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</si>
  <si>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</si>
  <si>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</si>
  <si>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</si>
  <si>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</si>
  <si>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</si>
  <si>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</si>
  <si>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</si>
  <si>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</si>
  <si>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</si>
  <si>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</si>
  <si>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</si>
  <si>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</si>
  <si>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</si>
  <si>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</si>
  <si>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</si>
  <si>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</si>
  <si>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</si>
  <si>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</si>
  <si>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</si>
  <si>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</si>
  <si>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</si>
  <si>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</si>
  <si>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</si>
  <si>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</si>
  <si>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</si>
  <si>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</si>
  <si>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</si>
  <si>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</si>
  <si>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</si>
  <si>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</si>
  <si>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</si>
  <si>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</si>
  <si>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</si>
  <si>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</si>
  <si>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</si>
  <si>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</si>
  <si>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</si>
  <si>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</si>
  <si>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</si>
  <si>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</si>
  <si>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</si>
  <si>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</si>
  <si>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</si>
  <si>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</si>
  <si>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</si>
  <si>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</si>
  <si>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</si>
  <si>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</si>
  <si>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</si>
  <si>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</si>
  <si>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</si>
  <si>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</si>
  <si>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</si>
  <si>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</si>
  <si>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</si>
  <si>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</si>
  <si>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</si>
  <si>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</si>
  <si>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</si>
  <si>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</si>
  <si>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</si>
  <si>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</si>
  <si>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</si>
  <si>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</si>
  <si>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</si>
  <si>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</si>
  <si>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</si>
  <si>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</si>
  <si>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</si>
  <si>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</si>
  <si>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</si>
  <si>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</si>
  <si>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</si>
  <si>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</si>
  <si>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</si>
  <si>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</si>
  <si>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</si>
  <si>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</si>
  <si>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</si>
  <si>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</si>
  <si>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</si>
  <si>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</si>
  <si>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</si>
  <si>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</si>
  <si>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</si>
  <si>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</si>
  <si>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</si>
  <si>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</si>
  <si>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</si>
  <si>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</si>
  <si>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</si>
  <si>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</si>
  <si>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</si>
  <si>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</si>
  <si>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</si>
  <si>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</si>
  <si>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</si>
  <si>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</si>
  <si>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</si>
  <si>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</si>
  <si>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</si>
  <si>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</si>
  <si>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</si>
  <si>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</si>
  <si>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</si>
  <si>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</si>
  <si>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</si>
  <si>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</si>
  <si>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</si>
  <si>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</si>
  <si>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</si>
  <si>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</si>
  <si>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</si>
  <si>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</si>
  <si>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</si>
  <si>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</si>
  <si>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</si>
  <si>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</si>
  <si>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</si>
  <si>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</si>
  <si>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</si>
  <si>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</si>
  <si>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</si>
  <si>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</si>
  <si>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</si>
  <si>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</si>
  <si>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</si>
  <si>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</si>
  <si>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</si>
  <si>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</si>
  <si>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</si>
  <si>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</si>
  <si>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</si>
  <si>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</si>
  <si>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</si>
  <si>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</si>
  <si>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</si>
  <si>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</si>
  <si>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</si>
  <si>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</si>
  <si>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</si>
  <si>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</si>
  <si>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</si>
  <si>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</si>
  <si>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</si>
  <si>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</si>
  <si>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</si>
  <si>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</si>
  <si>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</si>
  <si>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</si>
  <si>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</si>
  <si>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</si>
  <si>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</si>
  <si>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</si>
  <si>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</si>
  <si>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</si>
  <si>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</si>
  <si>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</si>
  <si>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</si>
  <si>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</si>
  <si>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</si>
  <si>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</si>
  <si>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</si>
  <si>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</si>
  <si>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</si>
  <si>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</si>
  <si>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</si>
  <si>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</si>
  <si>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</si>
  <si>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</si>
  <si>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</si>
  <si>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</si>
  <si>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</si>
  <si>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</si>
  <si>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</si>
  <si>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</si>
  <si>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</si>
  <si>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</si>
  <si>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</si>
  <si>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</si>
  <si>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</si>
  <si>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</si>
  <si>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</si>
  <si>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</si>
  <si>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</si>
  <si>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</si>
  <si>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</si>
  <si>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</si>
  <si>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</si>
  <si>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</si>
  <si>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</si>
  <si>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</si>
  <si>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</si>
  <si>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</si>
  <si>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</si>
  <si>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</si>
  <si>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</si>
  <si>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</si>
  <si>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</si>
  <si>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</si>
  <si>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</si>
  <si>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</si>
  <si>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</si>
  <si>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</si>
  <si>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</si>
  <si>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</si>
  <si>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</si>
  <si>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</si>
  <si>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</si>
  <si>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</si>
  <si>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</si>
  <si>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</si>
  <si>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</si>
  <si>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</si>
  <si>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</si>
  <si>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</si>
  <si>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</si>
  <si>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</si>
  <si>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</si>
  <si>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</si>
  <si>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</si>
  <si>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</si>
  <si>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</si>
  <si>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</si>
  <si>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</si>
  <si>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</si>
  <si>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</si>
  <si>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</si>
  <si>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</si>
  <si>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</si>
  <si>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</si>
  <si>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</si>
  <si>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</si>
  <si>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</si>
  <si>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</si>
  <si>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</si>
  <si>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</si>
  <si>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</si>
  <si>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</si>
  <si>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</si>
  <si>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</si>
  <si>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</si>
  <si>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</si>
  <si>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</si>
  <si>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</si>
  <si>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</si>
  <si>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</si>
  <si>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</si>
  <si>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</si>
  <si>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</si>
  <si>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</si>
  <si>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</si>
  <si>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</si>
  <si>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</si>
  <si>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</si>
  <si>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</si>
  <si>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</si>
  <si>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</si>
  <si>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</si>
  <si>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</si>
  <si>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</si>
  <si>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</si>
  <si>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</si>
  <si>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</si>
  <si>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</si>
  <si>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</si>
  <si>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</si>
  <si>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</si>
  <si>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</si>
  <si>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</si>
  <si>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</si>
  <si>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</si>
  <si>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</si>
  <si>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</si>
  <si>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</si>
  <si>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</si>
  <si>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</si>
  <si>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</si>
  <si>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</si>
  <si>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</si>
  <si>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</si>
  <si>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</si>
  <si>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</si>
  <si>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</si>
  <si>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</si>
  <si>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</si>
  <si>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</si>
  <si>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</si>
  <si>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</si>
  <si>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</si>
  <si>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</si>
  <si>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</si>
  <si>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</si>
  <si>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</si>
  <si>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</si>
  <si>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</si>
  <si>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</si>
  <si>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</si>
  <si>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</si>
  <si>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</si>
  <si>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</si>
  <si>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</si>
  <si>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</si>
  <si>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</si>
  <si>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</si>
  <si>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</si>
  <si>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</si>
  <si>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</si>
  <si>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</si>
  <si>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</si>
  <si>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</si>
  <si>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</si>
  <si>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</si>
  <si>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</si>
  <si>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</si>
  <si>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</si>
  <si>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</si>
  <si>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</si>
  <si>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</si>
  <si>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</si>
  <si>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</si>
  <si>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</si>
  <si>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</si>
  <si>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</si>
  <si>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</si>
  <si>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</si>
  <si>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</si>
  <si>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</si>
  <si>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</si>
  <si>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</si>
  <si>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</si>
  <si>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</si>
  <si>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</si>
  <si>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</si>
  <si>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</si>
  <si>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</si>
  <si>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</si>
  <si>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</si>
  <si>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</si>
  <si>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</si>
  <si>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</si>
  <si>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</si>
  <si>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</si>
  <si>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</si>
  <si>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</si>
  <si>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</si>
  <si>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</si>
  <si>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</si>
  <si>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</si>
  <si>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</si>
  <si>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</si>
  <si>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</si>
  <si>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</si>
  <si>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</si>
  <si>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</si>
  <si>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</si>
  <si>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</si>
  <si>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</si>
  <si>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</si>
  <si>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</si>
  <si>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</si>
  <si>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</si>
  <si>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</si>
  <si>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</si>
  <si>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</si>
  <si>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</si>
  <si>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</si>
  <si>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</si>
  <si>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</si>
  <si>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</si>
  <si>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</si>
  <si>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</si>
  <si>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</si>
  <si>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</si>
  <si>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</si>
  <si>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</si>
  <si>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</si>
  <si>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</si>
  <si>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</si>
  <si>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</si>
  <si>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</si>
  <si>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</si>
  <si>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</si>
  <si>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</si>
  <si>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</si>
  <si>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</si>
  <si>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</si>
  <si>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</si>
  <si>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</si>
  <si>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</si>
  <si>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</si>
  <si>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</si>
  <si>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</si>
  <si>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</si>
  <si>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</si>
  <si>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</si>
  <si>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</si>
  <si>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</si>
  <si>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</si>
  <si>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</si>
  <si>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</si>
  <si>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</si>
  <si>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</si>
  <si>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</si>
  <si>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</si>
  <si>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</si>
  <si>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</si>
  <si>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</si>
  <si>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</si>
  <si>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</si>
  <si>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</si>
  <si>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</si>
  <si>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</si>
  <si>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</si>
  <si>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</si>
  <si>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</si>
  <si>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</si>
  <si>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</si>
  <si>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</si>
  <si>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</si>
  <si>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</si>
  <si>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</si>
  <si>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</si>
  <si>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</si>
  <si>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</si>
  <si>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</si>
  <si>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</si>
  <si>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</si>
  <si>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</si>
  <si>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</si>
  <si>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</si>
  <si>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</si>
  <si>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</si>
  <si>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</si>
  <si>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</si>
  <si>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</si>
  <si>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</si>
  <si>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</si>
  <si>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</si>
  <si>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</si>
  <si>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</si>
  <si>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</si>
  <si>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</si>
  <si>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</si>
  <si>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</si>
  <si>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</si>
  <si>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</si>
  <si>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</si>
  <si>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</si>
  <si>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</si>
  <si>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</si>
  <si>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</si>
  <si>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</si>
  <si>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</si>
  <si>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</si>
  <si>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</si>
  <si>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</si>
  <si>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</si>
  <si>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</si>
  <si>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</si>
  <si>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</si>
  <si>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</si>
  <si>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</si>
  <si>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</si>
  <si>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</si>
  <si>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</si>
  <si>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</si>
  <si>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</si>
  <si>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</si>
  <si>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</si>
  <si>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</si>
  <si>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</si>
  <si>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</si>
  <si>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</si>
  <si>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</si>
  <si>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</si>
  <si>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</si>
  <si>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</si>
  <si>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</si>
  <si>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</si>
  <si>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</si>
  <si>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</si>
  <si>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</si>
  <si>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</si>
  <si>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</si>
  <si>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</si>
  <si>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</si>
  <si>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</si>
  <si>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</si>
  <si>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</si>
  <si>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</si>
  <si>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</si>
  <si>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</si>
  <si>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</si>
  <si>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</si>
  <si>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</si>
  <si>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</si>
  <si>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</si>
  <si>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</si>
  <si>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</si>
  <si>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</si>
  <si>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</si>
  <si>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</si>
  <si>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</si>
  <si>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</si>
  <si>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</si>
  <si>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</si>
  <si>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</si>
  <si>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</si>
  <si>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</si>
  <si>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</si>
  <si>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</si>
  <si>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</si>
  <si>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</si>
  <si>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</si>
  <si>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</si>
  <si>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</si>
  <si>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</si>
  <si>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</si>
  <si>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</si>
  <si>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</si>
  <si>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</si>
  <si>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</si>
  <si>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</si>
  <si>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</si>
  <si>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</si>
  <si>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</si>
  <si>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</si>
  <si>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</si>
  <si>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</si>
  <si>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</si>
  <si>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</si>
  <si>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</si>
  <si>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</si>
  <si>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</si>
  <si>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</si>
  <si>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</si>
  <si>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</si>
  <si>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</si>
  <si>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</si>
  <si>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</si>
  <si>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</si>
  <si>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</si>
  <si>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</si>
  <si>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</si>
  <si>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</si>
  <si>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</si>
  <si>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</si>
  <si>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</si>
  <si>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</si>
  <si>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</si>
  <si>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</si>
  <si>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</si>
  <si>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</si>
  <si>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</si>
  <si>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</si>
  <si>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</si>
  <si>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</si>
  <si>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</si>
  <si>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</si>
  <si>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</si>
  <si>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</si>
  <si>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</si>
  <si>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</si>
  <si>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</si>
  <si>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</si>
  <si>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</si>
  <si>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</si>
  <si>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</si>
  <si>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</si>
  <si>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</si>
  <si>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</si>
  <si>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</si>
  <si>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</si>
  <si>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</si>
  <si>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</si>
  <si>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</si>
  <si>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</si>
  <si>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</si>
  <si>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</si>
  <si>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</si>
  <si>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</si>
  <si>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</si>
  <si>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</si>
  <si>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</si>
  <si>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</si>
  <si>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</si>
  <si>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</si>
  <si>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</si>
  <si>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</si>
  <si>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</si>
  <si>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</si>
  <si>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</si>
  <si>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</si>
  <si>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</si>
  <si>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</si>
  <si>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</si>
  <si>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</si>
  <si>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</si>
  <si>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</si>
  <si>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</si>
  <si>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</si>
  <si>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</si>
  <si>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</si>
  <si>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</si>
  <si>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</si>
  <si>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</si>
  <si>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</si>
  <si>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</si>
  <si>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</si>
  <si>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</si>
  <si>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</si>
  <si>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</si>
  <si>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</si>
  <si>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</si>
  <si>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</si>
  <si>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</si>
  <si>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</si>
  <si>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</si>
  <si>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</si>
  <si>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</si>
  <si>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</si>
  <si>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</si>
  <si>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</si>
  <si>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</si>
  <si>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</si>
  <si>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</si>
  <si>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</si>
  <si>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</si>
  <si>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</si>
  <si>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</si>
  <si>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</si>
  <si>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</si>
  <si>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</si>
  <si>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</si>
  <si>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</si>
  <si>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</si>
  <si>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</si>
  <si>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</si>
  <si>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</si>
  <si>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</si>
  <si>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</si>
  <si>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</si>
  <si>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</si>
  <si>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</si>
  <si>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</si>
  <si>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</si>
  <si>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</si>
  <si>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</si>
  <si>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</si>
  <si>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</si>
  <si>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</si>
  <si>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</si>
  <si>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</si>
  <si>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</si>
  <si>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</si>
  <si>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</si>
  <si>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</si>
  <si>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</si>
  <si>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</si>
  <si>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</si>
  <si>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</si>
  <si>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</si>
  <si>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</si>
  <si>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</si>
  <si>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</si>
  <si>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</si>
  <si>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</si>
  <si>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</si>
  <si>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</si>
  <si>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</si>
  <si>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</si>
  <si>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</si>
  <si>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</si>
  <si>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</si>
  <si>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</si>
  <si>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</si>
  <si>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</si>
  <si>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</si>
  <si>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</si>
  <si>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</si>
  <si>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</si>
  <si>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</si>
  <si>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</si>
  <si>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</si>
  <si>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</si>
  <si>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</si>
  <si>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</si>
  <si>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</si>
  <si>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</si>
  <si>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</si>
  <si>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</si>
  <si>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</si>
  <si>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</si>
  <si>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</si>
  <si>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</si>
  <si>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</si>
  <si>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</si>
  <si>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</si>
  <si>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</si>
  <si>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</si>
  <si>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</si>
  <si>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</si>
  <si>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</si>
  <si>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</si>
  <si>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</si>
  <si>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</si>
  <si>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</si>
  <si>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</si>
  <si>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</si>
  <si>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</si>
  <si>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</si>
  <si>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</si>
  <si>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</si>
  <si>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</si>
  <si>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</si>
  <si>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</si>
  <si>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</si>
  <si>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</si>
  <si>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</si>
  <si>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</si>
  <si>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</si>
  <si>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</si>
  <si>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</si>
  <si>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</si>
  <si>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</si>
  <si>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</si>
  <si>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</si>
  <si>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</si>
  <si>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</si>
  <si>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</si>
  <si>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</si>
  <si>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</si>
  <si>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</si>
  <si>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</si>
  <si>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</si>
  <si>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</si>
  <si>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</si>
  <si>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</si>
  <si>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</si>
  <si>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</si>
  <si>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</si>
  <si>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</si>
  <si>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</si>
  <si>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</si>
  <si>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</si>
  <si>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</si>
  <si>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</si>
  <si>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</si>
  <si>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</si>
  <si>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</si>
  <si>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</si>
  <si>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</si>
  <si>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</si>
  <si>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</si>
  <si>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</si>
  <si>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</si>
  <si>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</si>
  <si>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</si>
  <si>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</si>
  <si>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</si>
  <si>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</si>
  <si>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</si>
  <si>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</si>
  <si>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</si>
  <si>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</si>
  <si>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</si>
  <si>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</si>
  <si>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</si>
  <si>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</si>
  <si>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</si>
  <si>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</si>
  <si>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</si>
  <si>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</si>
  <si>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</si>
  <si>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</si>
  <si>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</si>
  <si>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</si>
  <si>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</si>
  <si>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</si>
  <si>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</si>
  <si>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</si>
  <si>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</si>
  <si>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</si>
  <si>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</si>
  <si>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</si>
  <si>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</si>
  <si>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</si>
  <si>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</si>
  <si>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</si>
  <si>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</si>
  <si>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</si>
  <si>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</si>
  <si>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</si>
  <si>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</si>
  <si>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</si>
  <si>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</si>
  <si>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</si>
  <si>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</si>
  <si>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</si>
  <si>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</si>
  <si>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</si>
  <si>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</si>
  <si>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</si>
  <si>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</si>
  <si>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</si>
  <si>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</si>
  <si>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</si>
  <si>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</si>
  <si>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</si>
  <si>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</si>
  <si>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</si>
  <si>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</si>
  <si>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</si>
  <si>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</si>
  <si>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</si>
  <si>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</si>
  <si>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</si>
  <si>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</si>
  <si>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</si>
  <si>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</si>
  <si>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</si>
  <si>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</si>
  <si>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</si>
  <si>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</si>
  <si>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</si>
  <si>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</si>
  <si>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</si>
  <si>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</si>
  <si>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</si>
  <si>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</si>
  <si>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</si>
  <si>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</si>
  <si>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</si>
  <si>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</si>
  <si>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</si>
  <si>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</si>
  <si>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</si>
  <si>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</si>
  <si>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</si>
  <si>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</si>
  <si>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</si>
  <si>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</si>
  <si>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</si>
  <si>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</si>
  <si>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</si>
  <si>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</si>
  <si>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</si>
  <si>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</si>
  <si>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</si>
  <si>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</si>
  <si>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</si>
  <si>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</si>
  <si>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</si>
  <si>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</si>
  <si>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</si>
  <si>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</si>
  <si>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</si>
  <si>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</si>
  <si>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</si>
  <si>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</si>
  <si>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</si>
  <si>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</si>
  <si>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</si>
  <si>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</si>
  <si>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</si>
  <si>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</si>
  <si>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</si>
  <si>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</si>
  <si>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</si>
  <si>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</si>
  <si>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</si>
  <si>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</si>
  <si>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</si>
  <si>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</si>
  <si>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</si>
  <si>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</si>
  <si>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</si>
  <si>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</si>
  <si>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</si>
  <si>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</si>
  <si>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</si>
  <si>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</si>
  <si>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</si>
  <si>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</si>
  <si>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</si>
  <si>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</si>
  <si>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</si>
  <si>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</si>
  <si>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</si>
  <si>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</si>
  <si>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</si>
  <si>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</si>
  <si>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</si>
  <si>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</si>
  <si>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</si>
  <si>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</si>
  <si>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</si>
  <si>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</si>
  <si>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</si>
  <si>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</si>
  <si>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</si>
  <si>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</si>
  <si>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</si>
  <si>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</si>
  <si>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</si>
  <si>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</si>
  <si>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</si>
  <si>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</si>
  <si>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</si>
  <si>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</si>
  <si>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</si>
  <si>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</si>
  <si>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</si>
  <si>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</si>
  <si>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</si>
  <si>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</si>
  <si>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</si>
  <si>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</si>
  <si>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</si>
  <si>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</si>
  <si>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</si>
  <si>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</si>
  <si>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</si>
  <si>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</si>
  <si>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</si>
  <si>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</si>
  <si>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</si>
  <si>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</si>
  <si>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</si>
  <si>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</si>
  <si>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</si>
  <si>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</si>
  <si>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</si>
  <si>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</si>
  <si>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</si>
  <si>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</si>
  <si>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</si>
  <si>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</si>
  <si>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</si>
  <si>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</si>
  <si>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</si>
  <si>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</si>
  <si>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</si>
  <si>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</si>
  <si>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</si>
  <si>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</si>
  <si>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</si>
  <si>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</si>
  <si>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</si>
  <si>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</si>
  <si>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</si>
  <si>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</si>
  <si>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</si>
  <si>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</si>
  <si>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</si>
  <si>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</si>
  <si>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</si>
  <si>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</si>
  <si>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</si>
  <si>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</si>
  <si>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</si>
  <si>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</si>
  <si>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</si>
  <si>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</si>
  <si>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</si>
  <si>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</si>
  <si>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</si>
  <si>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</si>
  <si>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</si>
  <si>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</si>
  <si>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</si>
  <si>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</si>
  <si>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</si>
  <si>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</si>
  <si>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</si>
  <si>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</si>
  <si>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</si>
  <si>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</si>
  <si>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</si>
  <si>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</si>
  <si>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</si>
  <si>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</si>
  <si>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</si>
  <si>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</si>
  <si>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</si>
  <si>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</si>
  <si>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</si>
  <si>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</si>
  <si>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</si>
  <si>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</si>
  <si>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</si>
  <si>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</si>
  <si>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</si>
  <si>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</si>
  <si>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</si>
  <si>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</si>
  <si>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</si>
  <si>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</si>
  <si>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</si>
  <si>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</si>
  <si>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</si>
  <si>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</si>
  <si>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</si>
  <si>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</si>
  <si>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</si>
  <si>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</si>
  <si>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</si>
  <si>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</si>
  <si>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</si>
  <si>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</si>
  <si>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</si>
  <si>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</si>
  <si>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</si>
  <si>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</si>
  <si>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</si>
  <si>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</si>
  <si>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</si>
  <si>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</si>
  <si>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</si>
  <si>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</si>
  <si>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</si>
  <si>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</si>
  <si>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</si>
  <si>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</si>
  <si>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</si>
  <si>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</si>
  <si>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</si>
  <si>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</si>
  <si>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</si>
  <si>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</si>
  <si>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</si>
  <si>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</si>
  <si>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</si>
  <si>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</si>
  <si>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</si>
  <si>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</si>
  <si>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</si>
  <si>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</si>
  <si>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</si>
  <si>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</si>
  <si>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</si>
  <si>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</si>
  <si>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</si>
  <si>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</si>
  <si>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</si>
  <si>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</si>
  <si>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</si>
  <si>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</si>
  <si>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</si>
  <si>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</si>
  <si>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</si>
  <si>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</si>
  <si>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</si>
  <si>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</si>
  <si>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</si>
  <si>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</si>
  <si>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</si>
  <si>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</si>
  <si>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</si>
  <si>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</si>
  <si>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</si>
  <si>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</si>
  <si>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</si>
  <si>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</si>
  <si>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</si>
  <si>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</si>
  <si>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</si>
  <si>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</si>
  <si>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</si>
  <si>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</si>
  <si>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</si>
  <si>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</si>
  <si>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</si>
  <si>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</si>
  <si>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</si>
  <si>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</si>
  <si>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</si>
  <si>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</si>
  <si>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</si>
  <si>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</si>
  <si>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</si>
  <si>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</si>
  <si>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</si>
  <si>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</si>
  <si>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</si>
  <si>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</si>
  <si>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</si>
  <si>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</si>
  <si>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</si>
  <si>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</si>
  <si>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</si>
  <si>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</si>
  <si>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</si>
  <si>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</si>
  <si>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</si>
  <si>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</si>
  <si>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</si>
  <si>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</si>
  <si>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</si>
  <si>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</si>
  <si>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</si>
  <si>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</si>
  <si>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</si>
  <si>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</si>
  <si>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</si>
  <si>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</si>
  <si>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</si>
  <si>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</si>
  <si>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</si>
  <si>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</si>
  <si>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</si>
  <si>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</si>
  <si>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</si>
  <si>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</si>
  <si>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</si>
  <si>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</si>
  <si>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</si>
  <si>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</si>
  <si>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</si>
  <si>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</si>
  <si>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</si>
  <si>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</si>
  <si>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</si>
  <si>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</si>
  <si>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</si>
  <si>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</si>
  <si>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</si>
  <si>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</si>
  <si>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</si>
  <si>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</si>
  <si>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</si>
  <si>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</si>
  <si>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</si>
  <si>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</si>
  <si>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</si>
  <si>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</si>
  <si>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</si>
  <si>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</si>
  <si>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</si>
  <si>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</si>
  <si>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</si>
  <si>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</si>
  <si>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</si>
  <si>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</si>
  <si>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</si>
  <si>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</si>
  <si>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</si>
  <si>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</si>
  <si>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</si>
  <si>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</si>
  <si>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</si>
  <si>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</si>
  <si>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</si>
  <si>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</si>
  <si>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</si>
  <si>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</si>
  <si>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</si>
  <si>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</si>
  <si>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</si>
  <si>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</si>
  <si>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</si>
  <si>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</si>
  <si>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</si>
  <si>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</si>
  <si>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</si>
  <si>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</si>
  <si>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</si>
  <si>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</si>
  <si>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</si>
  <si>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</si>
  <si>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</si>
  <si>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</si>
  <si>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</si>
  <si>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</si>
  <si>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</si>
  <si>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</si>
  <si>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</si>
  <si>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</si>
  <si>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</si>
  <si>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</si>
  <si>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</si>
  <si>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</si>
  <si>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</si>
  <si>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</si>
  <si>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</si>
  <si>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</si>
  <si>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</si>
  <si>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</si>
  <si>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</si>
  <si>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</si>
  <si>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</si>
  <si>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</si>
  <si>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</si>
  <si>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</si>
  <si>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</si>
  <si>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</si>
  <si>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</si>
  <si>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</si>
  <si>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</si>
  <si>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</si>
  <si>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</si>
  <si>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</si>
  <si>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</si>
  <si>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</si>
  <si>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</si>
  <si>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</si>
  <si>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</si>
  <si>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</si>
  <si>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</si>
  <si>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</si>
  <si>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</si>
  <si>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</si>
  <si>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</si>
  <si>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</si>
  <si>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</si>
  <si>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</si>
  <si>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</si>
  <si>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</si>
  <si>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</si>
  <si>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</si>
  <si>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</si>
  <si>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</si>
  <si>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</si>
  <si>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</si>
  <si>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</si>
  <si>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</si>
  <si>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</si>
  <si>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</si>
  <si>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</si>
  <si>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</si>
  <si>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</si>
  <si>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</si>
  <si>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</si>
  <si>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</si>
  <si>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</si>
  <si>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</si>
  <si>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</si>
  <si>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</si>
  <si>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</si>
  <si>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</si>
  <si>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</si>
  <si>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</si>
  <si>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</si>
  <si>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</si>
  <si>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</si>
  <si>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</si>
  <si>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</si>
  <si>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</si>
  <si>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</si>
  <si>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</si>
  <si>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</si>
  <si>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</si>
  <si>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</si>
  <si>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</si>
  <si>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</si>
  <si>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</si>
  <si>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</si>
  <si>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</si>
  <si>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</si>
  <si>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</si>
  <si>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</si>
  <si>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</si>
  <si>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</si>
  <si>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</si>
  <si>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</si>
  <si>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</si>
  <si>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</si>
  <si>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</si>
  <si>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</si>
  <si>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</si>
  <si>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</si>
  <si>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</si>
  <si>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</si>
  <si>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</si>
  <si>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</si>
  <si>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</si>
  <si>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</si>
  <si>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</si>
  <si>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</si>
  <si>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</si>
  <si>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</si>
  <si>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</si>
  <si>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</si>
  <si>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</si>
  <si>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</si>
  <si>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</si>
  <si>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</si>
  <si>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</si>
  <si>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</si>
  <si>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</si>
  <si>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</si>
  <si>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</si>
  <si>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</si>
  <si>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</si>
  <si>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</si>
  <si>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</si>
  <si>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</si>
  <si>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</si>
  <si>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</si>
  <si>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</si>
  <si>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</si>
  <si>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</si>
  <si>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</si>
  <si>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</si>
  <si>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</si>
  <si>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</si>
  <si>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</si>
  <si>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</si>
  <si>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</si>
  <si>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</si>
  <si>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</si>
  <si>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</si>
  <si>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</si>
  <si>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</si>
  <si>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</si>
  <si>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</si>
  <si>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</si>
  <si>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</si>
  <si>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</si>
  <si>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</si>
  <si>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</si>
  <si>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</si>
  <si>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</si>
  <si>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</si>
  <si>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</si>
  <si>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</si>
  <si>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</si>
  <si>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</si>
  <si>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</si>
  <si>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</si>
  <si>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</si>
  <si>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</si>
  <si>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</si>
  <si>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</si>
  <si>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</si>
  <si>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</si>
  <si>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</si>
  <si>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</si>
  <si>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</si>
  <si>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</si>
  <si>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</si>
  <si>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</si>
  <si>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</si>
  <si>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</si>
  <si>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</si>
  <si>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</si>
  <si>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</si>
  <si>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</si>
  <si>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</si>
  <si>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</si>
  <si>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</si>
  <si>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</si>
  <si>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</si>
  <si>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</si>
  <si>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</si>
  <si>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</si>
  <si>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</si>
  <si>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</si>
  <si>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</si>
  <si>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</si>
  <si>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</si>
  <si>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</si>
  <si>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</si>
  <si>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</si>
  <si>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</si>
  <si>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</si>
  <si>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</si>
  <si>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</si>
  <si>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</si>
  <si>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</si>
  <si>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</si>
  <si>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</si>
  <si>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</si>
  <si>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</si>
  <si>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</si>
  <si>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</si>
  <si>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</si>
  <si>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</si>
  <si>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</si>
  <si>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</si>
  <si>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</si>
  <si>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</si>
  <si>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</si>
  <si>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</si>
  <si>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</si>
  <si>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</si>
  <si>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</si>
  <si>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</si>
  <si>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</si>
  <si>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</si>
  <si>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</si>
  <si>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</si>
  <si>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</si>
  <si>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</si>
  <si>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</si>
  <si>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</si>
  <si>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</si>
  <si>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</si>
  <si>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</si>
  <si>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</si>
  <si>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</si>
  <si>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</si>
  <si>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</si>
  <si>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</si>
  <si>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</si>
  <si>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</si>
  <si>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</si>
  <si>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</si>
  <si>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</si>
  <si>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</si>
  <si>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</si>
  <si>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</si>
  <si>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</si>
  <si>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</si>
  <si>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</si>
  <si>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</si>
  <si>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</si>
  <si>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</si>
  <si>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</si>
  <si>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</si>
  <si>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</si>
  <si>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</si>
  <si>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</si>
  <si>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</si>
  <si>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</si>
  <si>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</si>
  <si>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</si>
  <si>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</si>
  <si>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</si>
  <si>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</si>
  <si>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</si>
  <si>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</si>
  <si>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</si>
  <si>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</si>
  <si>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</si>
  <si>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</si>
  <si>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</si>
  <si>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</si>
  <si>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</si>
  <si>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</si>
  <si>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</si>
  <si>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</si>
  <si>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</si>
  <si>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</si>
  <si>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</si>
  <si>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</si>
  <si>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</si>
  <si>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</si>
  <si>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</si>
  <si>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</si>
  <si>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</si>
  <si>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</si>
  <si>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</si>
  <si>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</si>
  <si>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</si>
  <si>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</si>
  <si>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</si>
  <si>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</si>
  <si>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</si>
  <si>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</si>
  <si>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</si>
  <si>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</si>
  <si>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</si>
  <si>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</si>
  <si>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</si>
  <si>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</si>
  <si>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</si>
  <si>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</si>
  <si>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</si>
  <si>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</si>
  <si>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</si>
  <si>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</si>
  <si>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</si>
  <si>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</si>
  <si>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</si>
  <si>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</si>
  <si>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</si>
  <si>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</si>
  <si>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</si>
  <si>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</si>
  <si>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</si>
  <si>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</si>
  <si>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</si>
  <si>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</si>
  <si>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</si>
  <si>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</si>
  <si>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</si>
  <si>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</si>
  <si>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</si>
  <si>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</si>
  <si>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</si>
  <si>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</si>
  <si>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</si>
  <si>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</si>
  <si>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</si>
  <si>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</si>
  <si>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</si>
  <si>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</si>
  <si>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</si>
  <si>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</si>
  <si>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</si>
  <si>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</si>
  <si>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</si>
  <si>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</si>
  <si>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</si>
  <si>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</si>
  <si>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</si>
  <si>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</si>
  <si>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</si>
  <si>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</si>
  <si>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</si>
  <si>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</si>
  <si>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</si>
  <si>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</si>
  <si>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</si>
  <si>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</si>
  <si>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</si>
  <si>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</si>
  <si>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</si>
  <si>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</si>
  <si>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</si>
  <si>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</si>
  <si>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</si>
  <si>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</si>
  <si>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</si>
  <si>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</si>
  <si>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</si>
  <si>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</si>
  <si>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</si>
  <si>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</si>
  <si>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</si>
  <si>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</si>
  <si>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</si>
  <si>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</si>
  <si>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</si>
  <si>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</si>
  <si>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</si>
  <si>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</si>
  <si>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</si>
  <si>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</si>
  <si>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</si>
  <si>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</si>
  <si>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</si>
  <si>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</si>
  <si>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</si>
  <si>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</si>
  <si>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</si>
  <si>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</si>
  <si>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</si>
  <si>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</si>
  <si>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</si>
  <si>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</si>
  <si>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</si>
  <si>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</si>
  <si>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</si>
  <si>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</si>
  <si>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</si>
  <si>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</si>
  <si>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</si>
  <si>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</si>
  <si>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</si>
  <si>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</si>
  <si>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</si>
  <si>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</si>
  <si>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</si>
  <si>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</si>
  <si>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</si>
  <si>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</si>
  <si>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</si>
  <si>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</si>
  <si>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</si>
  <si>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</si>
  <si>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</si>
  <si>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</si>
  <si>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</si>
  <si>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</si>
  <si>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</si>
  <si>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</si>
  <si>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</si>
  <si>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</si>
  <si>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</si>
  <si>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</si>
  <si>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</si>
  <si>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</si>
  <si>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</si>
  <si>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</si>
  <si>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</si>
  <si>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</si>
  <si>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</si>
  <si>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</si>
  <si>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</si>
  <si>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</si>
  <si>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</si>
  <si>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</si>
  <si>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</si>
  <si>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</si>
  <si>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</si>
  <si>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</si>
  <si>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</si>
  <si>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</si>
  <si>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</si>
  <si>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</si>
  <si>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</si>
  <si>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</si>
  <si>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</si>
  <si>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</si>
  <si>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</si>
  <si>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</si>
  <si>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</si>
  <si>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</si>
  <si>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</si>
  <si>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</si>
  <si>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</si>
  <si>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</si>
  <si>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</si>
  <si>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</si>
  <si>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</si>
  <si>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</si>
  <si>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</si>
  <si>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</si>
  <si>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</si>
  <si>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</si>
  <si>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</si>
  <si>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</si>
  <si>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</si>
  <si>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</si>
  <si>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</si>
  <si>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</si>
  <si>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</si>
  <si>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</si>
  <si>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</si>
  <si>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</si>
  <si>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</si>
  <si>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</si>
  <si>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</si>
  <si>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</si>
  <si>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</si>
  <si>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</si>
  <si>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</si>
  <si>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</si>
  <si>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</si>
  <si>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</si>
  <si>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</si>
  <si>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</si>
  <si>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</si>
  <si>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</si>
  <si>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</si>
  <si>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</si>
  <si>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</si>
  <si>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</si>
  <si>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</si>
  <si>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</si>
  <si>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</si>
  <si>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</si>
  <si>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</si>
  <si>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</si>
  <si>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</si>
  <si>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</si>
  <si>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</si>
  <si>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</si>
  <si>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</si>
  <si>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</si>
  <si>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</si>
  <si>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</si>
  <si>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</si>
  <si>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</si>
  <si>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</si>
  <si>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</si>
  <si>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</si>
  <si>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</si>
  <si>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</si>
  <si>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</si>
  <si>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</si>
  <si>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</si>
  <si>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</si>
  <si>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</si>
  <si>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</si>
  <si>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</si>
  <si>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</si>
  <si>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</si>
  <si>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</si>
  <si>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</si>
  <si>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</si>
  <si>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</si>
  <si>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</si>
  <si>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</si>
  <si>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</si>
  <si>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</si>
  <si>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</si>
  <si>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</si>
  <si>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</si>
  <si>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</si>
  <si>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</si>
  <si>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</si>
  <si>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</si>
  <si>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</si>
  <si>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</si>
  <si>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</si>
  <si>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</si>
  <si>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</si>
  <si>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</si>
  <si>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</si>
  <si>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</si>
  <si>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</si>
  <si>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</si>
  <si>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</si>
  <si>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</si>
  <si>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</si>
  <si>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</si>
  <si>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</si>
  <si>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</si>
  <si>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</si>
  <si>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</si>
  <si>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</si>
  <si>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</si>
  <si>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</si>
  <si>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</si>
  <si>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</si>
  <si>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</si>
  <si>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</si>
  <si>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</si>
  <si>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</si>
  <si>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</si>
  <si>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</si>
  <si>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</si>
  <si>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</si>
  <si>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</si>
  <si>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</si>
  <si>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</si>
  <si>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</si>
  <si>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</si>
  <si>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</si>
  <si>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</si>
  <si>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</si>
  <si>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</si>
  <si>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</si>
  <si>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</si>
  <si>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</si>
  <si>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</si>
  <si>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</si>
  <si>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</si>
  <si>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</si>
  <si>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</si>
  <si>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</si>
  <si>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</si>
  <si>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</si>
  <si>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</si>
  <si>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</si>
  <si>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</si>
  <si>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</si>
  <si>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</si>
  <si>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</si>
  <si>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</si>
  <si>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</si>
  <si>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</si>
  <si>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</si>
  <si>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</si>
  <si>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</si>
  <si>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</si>
  <si>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</si>
  <si>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</si>
  <si>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</si>
  <si>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</si>
  <si>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</si>
  <si>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</si>
  <si>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</si>
  <si>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</si>
  <si>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</si>
  <si>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</si>
  <si>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</si>
  <si>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</si>
  <si>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</si>
  <si>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</si>
  <si>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</si>
  <si>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</si>
  <si>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</si>
  <si>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</si>
  <si>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</si>
  <si>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</si>
  <si>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</si>
  <si>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</si>
  <si>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</si>
  <si>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</si>
  <si>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</si>
  <si>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</si>
  <si>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</si>
  <si>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</si>
  <si>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</si>
  <si>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</si>
  <si>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</si>
  <si>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</si>
  <si>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</si>
  <si>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</si>
  <si>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</si>
  <si>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</si>
  <si>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</si>
  <si>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</si>
  <si>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</si>
  <si>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</si>
  <si>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</si>
  <si>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</si>
  <si>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</si>
  <si>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</si>
  <si>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</si>
  <si>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</si>
  <si>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</si>
  <si>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</si>
  <si>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</si>
  <si>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</si>
  <si>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</si>
  <si>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</si>
  <si>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</si>
  <si>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</si>
  <si>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</si>
  <si>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</si>
  <si>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</si>
  <si>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</si>
  <si>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</si>
  <si>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</si>
  <si>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</si>
  <si>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</si>
  <si>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</si>
  <si>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</si>
  <si>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</si>
  <si>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</si>
  <si>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</si>
  <si>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</si>
  <si>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</si>
  <si>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</si>
  <si>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</si>
  <si>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</si>
  <si>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</si>
  <si>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</si>
  <si>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</si>
  <si>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</si>
  <si>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</si>
  <si>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</si>
  <si>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</si>
  <si>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</si>
  <si>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</si>
  <si>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</si>
  <si>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</si>
  <si>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</si>
  <si>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</si>
  <si>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</si>
  <si>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</si>
  <si>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</si>
  <si>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</si>
  <si>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</si>
  <si>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</si>
  <si>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</si>
  <si>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</si>
  <si>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</si>
  <si>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</si>
  <si>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</si>
  <si>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</si>
  <si>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</si>
  <si>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</si>
  <si>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1527 2074</t>
  </si>
  <si>
    <t>3621 7000</t>
  </si>
  <si>
    <t>DJ3122/DK 5565-54</t>
  </si>
  <si>
    <t>B05-33717</t>
  </si>
  <si>
    <t>N 8136 UE Wahid</t>
  </si>
  <si>
    <t>Regulator O2</t>
  </si>
  <si>
    <t>N 8924 UH</t>
  </si>
  <si>
    <t>Baut Cross Joint NKR 71</t>
  </si>
  <si>
    <t>19/1/2024</t>
  </si>
  <si>
    <t>Req 000516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</si>
  <si>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</si>
  <si>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</si>
  <si>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</si>
  <si>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</si>
  <si>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</si>
  <si>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</si>
  <si>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</si>
  <si>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</si>
  <si>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</si>
  <si>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</si>
  <si>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</si>
  <si>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</si>
  <si>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</si>
  <si>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</si>
  <si>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</si>
  <si>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</si>
  <si>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</si>
  <si>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</si>
  <si>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</si>
  <si>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</si>
  <si>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</si>
  <si>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</si>
  <si>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</si>
  <si>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</si>
  <si>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</si>
  <si>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</si>
  <si>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</si>
  <si>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</si>
  <si>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</si>
  <si>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</si>
  <si>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</si>
  <si>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</si>
  <si>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</si>
  <si>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</si>
  <si>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</si>
  <si>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</si>
  <si>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</si>
  <si>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</si>
  <si>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</si>
  <si>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</si>
  <si>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</si>
  <si>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</si>
  <si>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</si>
  <si>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</si>
  <si>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</si>
  <si>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</si>
  <si>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</si>
  <si>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</si>
  <si>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</si>
  <si>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</si>
  <si>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</si>
  <si>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</si>
  <si>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</si>
  <si>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</si>
  <si>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</si>
  <si>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</si>
  <si>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</si>
  <si>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</si>
  <si>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</si>
  <si>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</si>
  <si>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</si>
  <si>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</si>
  <si>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</si>
  <si>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</si>
  <si>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</si>
  <si>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</si>
  <si>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</si>
  <si>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</si>
  <si>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</si>
  <si>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</si>
  <si>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</si>
  <si>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</si>
  <si>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</si>
  <si>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</si>
  <si>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</si>
  <si>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</si>
  <si>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</si>
  <si>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</si>
  <si>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</si>
  <si>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</si>
  <si>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</si>
  <si>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</si>
  <si>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</si>
  <si>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</si>
  <si>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</si>
  <si>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</si>
  <si>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</si>
  <si>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</si>
  <si>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</si>
  <si>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</si>
  <si>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</si>
  <si>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</si>
  <si>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</si>
  <si>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</si>
  <si>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</si>
  <si>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</si>
  <si>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</si>
  <si>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</si>
  <si>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</si>
  <si>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</si>
  <si>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</si>
  <si>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</si>
  <si>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</si>
  <si>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</si>
  <si>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</si>
  <si>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</si>
  <si>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</si>
  <si>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</si>
  <si>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</si>
  <si>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</si>
  <si>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</si>
  <si>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</si>
  <si>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</si>
  <si>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</si>
  <si>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</si>
  <si>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</si>
  <si>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</si>
  <si>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</si>
  <si>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</si>
  <si>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</si>
  <si>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</si>
  <si>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</si>
  <si>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</si>
  <si>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</si>
  <si>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</si>
  <si>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</si>
  <si>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</si>
  <si>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</si>
  <si>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</si>
  <si>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</si>
  <si>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</si>
  <si>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</si>
  <si>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</si>
  <si>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</si>
  <si>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</si>
  <si>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</si>
  <si>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</si>
  <si>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</si>
  <si>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</si>
  <si>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</si>
  <si>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</si>
  <si>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</si>
  <si>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</si>
  <si>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</si>
  <si>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</si>
  <si>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</si>
  <si>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</si>
  <si>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</si>
  <si>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</si>
  <si>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</si>
  <si>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</si>
  <si>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</si>
  <si>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</si>
  <si>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</si>
  <si>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</si>
  <si>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</si>
  <si>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</si>
  <si>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</si>
  <si>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</si>
  <si>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</si>
  <si>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</si>
  <si>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</si>
  <si>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</si>
  <si>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</si>
  <si>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</si>
  <si>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</si>
  <si>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</si>
  <si>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</si>
  <si>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</si>
  <si>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</si>
  <si>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</si>
  <si>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</si>
  <si>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</si>
  <si>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</si>
  <si>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</si>
  <si>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</si>
  <si>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</si>
  <si>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</si>
  <si>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</si>
  <si>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</si>
  <si>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</si>
  <si>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</si>
  <si>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</si>
  <si>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</si>
  <si>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</si>
  <si>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</si>
  <si>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</si>
  <si>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</si>
  <si>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</si>
  <si>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</si>
  <si>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</si>
  <si>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</si>
  <si>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</si>
  <si>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</si>
  <si>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</si>
  <si>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</si>
  <si>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</si>
  <si>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</si>
  <si>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</si>
  <si>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</si>
  <si>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</si>
  <si>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</si>
  <si>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</si>
  <si>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</si>
  <si>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</si>
  <si>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</si>
  <si>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</si>
  <si>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</si>
  <si>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</si>
  <si>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</si>
  <si>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</si>
  <si>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</si>
  <si>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</si>
  <si>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</si>
  <si>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</si>
  <si>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</si>
  <si>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</si>
  <si>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</si>
  <si>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</si>
  <si>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</si>
  <si>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</si>
  <si>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</si>
  <si>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</si>
  <si>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</si>
  <si>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</si>
  <si>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</si>
  <si>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</si>
  <si>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</si>
  <si>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</si>
  <si>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</si>
  <si>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</si>
  <si>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</si>
  <si>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</si>
  <si>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</si>
  <si>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</si>
  <si>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</si>
  <si>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</si>
  <si>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</si>
  <si>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</si>
  <si>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</si>
  <si>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</si>
  <si>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</si>
  <si>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</si>
  <si>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</si>
  <si>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</si>
  <si>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</si>
  <si>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</si>
  <si>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</si>
  <si>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</si>
  <si>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</si>
  <si>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</si>
  <si>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</si>
  <si>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</si>
  <si>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</si>
  <si>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</si>
  <si>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</si>
  <si>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</si>
  <si>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</si>
  <si>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</si>
  <si>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</si>
  <si>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</si>
  <si>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</si>
  <si>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</si>
  <si>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</si>
  <si>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</si>
  <si>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</si>
  <si>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</si>
  <si>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</si>
  <si>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</si>
  <si>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</si>
  <si>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</si>
  <si>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</si>
  <si>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</si>
  <si>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</si>
  <si>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</si>
  <si>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</si>
  <si>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</si>
  <si>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</si>
  <si>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</si>
  <si>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</si>
  <si>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</si>
  <si>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</si>
  <si>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</si>
  <si>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</si>
  <si>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</si>
  <si>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</si>
  <si>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</si>
  <si>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</si>
  <si>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</si>
  <si>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</si>
  <si>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</si>
  <si>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</si>
  <si>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</si>
  <si>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</si>
  <si>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</si>
  <si>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</si>
  <si>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</si>
  <si>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</si>
  <si>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</si>
  <si>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</si>
  <si>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</si>
  <si>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</si>
  <si>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</si>
  <si>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</si>
  <si>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</si>
  <si>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</si>
  <si>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</si>
  <si>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</si>
  <si>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</si>
  <si>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</si>
  <si>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</si>
  <si>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</si>
  <si>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</si>
  <si>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</si>
  <si>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</si>
  <si>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</si>
  <si>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</si>
  <si>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</si>
  <si>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</si>
  <si>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</si>
  <si>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</si>
  <si>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</si>
  <si>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</si>
  <si>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</si>
  <si>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</si>
  <si>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</si>
  <si>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</si>
  <si>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</si>
  <si>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</si>
  <si>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</si>
  <si>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</si>
  <si>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</si>
  <si>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</si>
  <si>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</si>
  <si>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</si>
  <si>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</si>
  <si>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</si>
  <si>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</si>
  <si>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</si>
  <si>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</si>
  <si>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</si>
  <si>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</si>
  <si>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</si>
  <si>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</si>
  <si>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</si>
  <si>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</si>
  <si>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</si>
  <si>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</si>
  <si>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</si>
  <si>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</si>
  <si>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</si>
  <si>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</si>
  <si>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</si>
  <si>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</si>
  <si>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</si>
  <si>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</si>
  <si>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</si>
  <si>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</si>
  <si>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</si>
  <si>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</si>
  <si>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</si>
  <si>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</si>
  <si>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</si>
  <si>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</si>
  <si>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</si>
  <si>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</si>
  <si>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</si>
  <si>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</si>
  <si>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</si>
  <si>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</si>
  <si>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</si>
  <si>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</si>
  <si>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</si>
  <si>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</si>
  <si>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</si>
  <si>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</si>
  <si>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</si>
  <si>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</si>
  <si>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</si>
  <si>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</si>
  <si>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</si>
  <si>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</si>
  <si>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</si>
  <si>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</si>
  <si>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</si>
  <si>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</si>
  <si>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</si>
  <si>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</si>
  <si>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</si>
  <si>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</si>
  <si>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</si>
  <si>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</si>
  <si>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</si>
  <si>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</si>
  <si>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</si>
  <si>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</si>
  <si>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</si>
  <si>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</si>
  <si>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</si>
  <si>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</si>
  <si>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</si>
  <si>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</si>
  <si>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</si>
  <si>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</si>
  <si>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</si>
  <si>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</si>
  <si>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</si>
  <si>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</si>
  <si>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</si>
  <si>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</si>
  <si>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</si>
  <si>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</si>
  <si>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</si>
  <si>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</si>
  <si>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</si>
  <si>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</si>
  <si>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</si>
  <si>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</si>
  <si>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</si>
  <si>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</si>
  <si>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</si>
  <si>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</si>
  <si>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</si>
  <si>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</si>
  <si>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</si>
  <si>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</si>
  <si>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</si>
  <si>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</si>
  <si>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</si>
  <si>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</si>
  <si>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</si>
  <si>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</si>
  <si>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</si>
  <si>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</si>
  <si>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</si>
  <si>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</si>
  <si>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</si>
  <si>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</si>
  <si>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</si>
  <si>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</si>
  <si>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</si>
  <si>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</si>
  <si>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</si>
  <si>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</si>
  <si>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</si>
  <si>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</si>
  <si>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</si>
  <si>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</si>
  <si>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</si>
  <si>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</si>
  <si>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</si>
  <si>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</si>
  <si>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</si>
  <si>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</si>
  <si>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</si>
  <si>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</si>
  <si>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</si>
  <si>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</si>
  <si>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</si>
  <si>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</si>
  <si>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</si>
  <si>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</si>
  <si>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</si>
  <si>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</si>
  <si>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</si>
  <si>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</si>
  <si>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</si>
  <si>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</si>
  <si>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</si>
  <si>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</si>
  <si>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</si>
  <si>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</si>
  <si>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</si>
  <si>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</si>
  <si>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</si>
  <si>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</si>
  <si>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</si>
  <si>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</si>
  <si>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</si>
  <si>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</si>
  <si>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</si>
  <si>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</si>
  <si>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</si>
  <si>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</si>
  <si>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</si>
  <si>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</si>
  <si>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</si>
  <si>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</si>
  <si>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</si>
  <si>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</si>
  <si>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</si>
  <si>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</si>
  <si>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</si>
  <si>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</si>
  <si>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</si>
  <si>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</si>
  <si>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</si>
  <si>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</si>
  <si>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</si>
  <si>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</si>
  <si>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</si>
  <si>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</si>
  <si>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</si>
  <si>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</si>
  <si>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</si>
  <si>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</si>
  <si>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</si>
  <si>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</si>
  <si>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</si>
  <si>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</si>
  <si>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</si>
  <si>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</si>
  <si>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</si>
  <si>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</si>
  <si>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</si>
  <si>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</si>
  <si>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</si>
  <si>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</si>
  <si>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</si>
  <si>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</si>
  <si>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</si>
  <si>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</si>
  <si>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</si>
  <si>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</si>
  <si>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</si>
  <si>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</si>
  <si>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</si>
  <si>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</si>
  <si>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</si>
  <si>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</si>
  <si>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</si>
  <si>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</si>
  <si>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</si>
  <si>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</si>
  <si>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</si>
  <si>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</si>
  <si>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</si>
  <si>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</si>
  <si>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</si>
  <si>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</si>
  <si>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</si>
  <si>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</si>
  <si>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</si>
  <si>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</si>
  <si>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</si>
  <si>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</si>
  <si>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</si>
  <si>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</si>
  <si>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</si>
  <si>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</si>
  <si>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</si>
  <si>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</si>
  <si>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</si>
  <si>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</si>
  <si>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</si>
  <si>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</si>
  <si>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</si>
  <si>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</si>
  <si>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</si>
  <si>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</si>
  <si>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</si>
  <si>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</si>
  <si>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</si>
  <si>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</si>
  <si>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</si>
  <si>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</si>
  <si>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</si>
  <si>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</si>
  <si>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</si>
  <si>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</si>
  <si>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</si>
  <si>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</si>
  <si>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</si>
  <si>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</si>
  <si>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</si>
  <si>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</si>
  <si>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</si>
  <si>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</si>
  <si>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</si>
  <si>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</si>
  <si>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</si>
  <si>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</si>
  <si>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</si>
  <si>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</si>
  <si>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</si>
  <si>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</si>
  <si>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</si>
  <si>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</si>
  <si>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</si>
  <si>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</si>
  <si>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</si>
  <si>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</si>
  <si>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</si>
  <si>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</si>
  <si>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</si>
  <si>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</si>
  <si>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</si>
  <si>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</si>
  <si>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</si>
  <si>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</si>
  <si>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</si>
  <si>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</si>
  <si>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</si>
  <si>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</si>
  <si>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</si>
  <si>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</si>
  <si>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</si>
  <si>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</si>
  <si>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</si>
  <si>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</si>
  <si>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</si>
  <si>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</si>
  <si>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</si>
  <si>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</si>
  <si>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</si>
  <si>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</si>
  <si>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</si>
  <si>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</si>
  <si>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</si>
  <si>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</si>
  <si>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</si>
  <si>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</si>
  <si>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</si>
  <si>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</si>
  <si>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</si>
  <si>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</si>
  <si>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</si>
  <si>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</si>
  <si>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</si>
  <si>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</si>
  <si>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</si>
  <si>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</si>
  <si>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</si>
  <si>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</si>
  <si>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</si>
  <si>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</si>
  <si>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</si>
  <si>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</si>
  <si>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</si>
  <si>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</si>
  <si>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</si>
  <si>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</si>
  <si>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</si>
  <si>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</si>
  <si>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</si>
  <si>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</si>
  <si>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</si>
  <si>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</si>
  <si>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</si>
  <si>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</si>
  <si>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</si>
  <si>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</si>
  <si>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</si>
  <si>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</si>
  <si>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</si>
  <si>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</si>
  <si>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</si>
  <si>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</si>
  <si>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</si>
  <si>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</si>
  <si>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</si>
  <si>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</si>
  <si>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</si>
  <si>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</si>
  <si>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</si>
  <si>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</si>
  <si>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</si>
  <si>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</si>
  <si>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</si>
  <si>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</si>
  <si>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</si>
  <si>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</si>
  <si>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</si>
  <si>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</si>
  <si>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</si>
  <si>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</si>
  <si>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</si>
  <si>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</si>
  <si>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</si>
  <si>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</si>
  <si>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</si>
  <si>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</si>
  <si>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</si>
  <si>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</si>
  <si>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</si>
  <si>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</si>
  <si>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</si>
  <si>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</si>
  <si>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</si>
  <si>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</si>
  <si>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</si>
  <si>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</si>
  <si>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</si>
  <si>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</si>
  <si>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</si>
  <si>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</si>
  <si>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</si>
  <si>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</si>
  <si>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</si>
  <si>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</si>
  <si>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</si>
  <si>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</si>
  <si>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</si>
  <si>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</si>
  <si>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</si>
  <si>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</si>
  <si>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</si>
  <si>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</si>
  <si>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</si>
  <si>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</si>
  <si>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</si>
  <si>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</si>
  <si>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</si>
  <si>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</si>
  <si>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</si>
  <si>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</si>
  <si>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</si>
  <si>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</si>
  <si>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</si>
  <si>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</si>
  <si>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</si>
  <si>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</si>
  <si>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</si>
  <si>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</si>
  <si>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</si>
  <si>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</si>
  <si>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</si>
  <si>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</si>
  <si>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</si>
  <si>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</si>
  <si>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</si>
  <si>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</si>
  <si>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</si>
  <si>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</si>
  <si>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</si>
  <si>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</si>
  <si>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</si>
  <si>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</si>
  <si>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</si>
  <si>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</si>
  <si>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</si>
  <si>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</si>
  <si>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</si>
  <si>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</si>
  <si>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</si>
  <si>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</si>
  <si>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</si>
  <si>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</si>
  <si>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</si>
  <si>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</si>
  <si>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</si>
  <si>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</si>
  <si>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</si>
  <si>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</si>
  <si>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</si>
  <si>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</si>
  <si>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</si>
  <si>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</si>
  <si>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</si>
  <si>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</si>
  <si>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</si>
  <si>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</si>
  <si>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</si>
  <si>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</si>
  <si>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</si>
  <si>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</si>
  <si>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</si>
  <si>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</si>
  <si>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</si>
  <si>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</si>
  <si>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</si>
  <si>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</si>
  <si>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</si>
  <si>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</si>
  <si>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</si>
  <si>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</si>
  <si>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</si>
  <si>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</si>
  <si>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</si>
  <si>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</si>
  <si>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</si>
  <si>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</si>
  <si>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</si>
  <si>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</si>
  <si>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</si>
  <si>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</si>
  <si>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</si>
  <si>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</si>
  <si>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</si>
  <si>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</si>
  <si>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</si>
  <si>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</si>
  <si>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</si>
  <si>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</si>
  <si>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</si>
  <si>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</si>
  <si>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</si>
  <si>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</si>
  <si>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</si>
  <si>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</si>
  <si>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</si>
  <si>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</si>
  <si>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</si>
  <si>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</si>
  <si>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</si>
  <si>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</si>
  <si>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</si>
  <si>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</si>
  <si>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</si>
  <si>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</si>
  <si>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</si>
  <si>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</si>
  <si>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</si>
  <si>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</si>
  <si>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</si>
  <si>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</si>
  <si>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</si>
  <si>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</si>
  <si>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</si>
  <si>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</si>
  <si>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</si>
  <si>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</si>
  <si>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</si>
  <si>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</si>
  <si>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</si>
  <si>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</si>
  <si>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</si>
  <si>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</si>
  <si>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</si>
  <si>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</si>
  <si>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</si>
  <si>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</si>
  <si>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</si>
  <si>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</si>
  <si>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</si>
  <si>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</si>
  <si>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</si>
  <si>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</si>
  <si>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</si>
  <si>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</si>
  <si>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</si>
  <si>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</si>
  <si>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</si>
  <si>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</si>
  <si>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</si>
  <si>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</si>
  <si>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</si>
  <si>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</si>
  <si>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</si>
  <si>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</si>
  <si>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</si>
  <si>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</si>
  <si>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</si>
  <si>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</si>
  <si>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</si>
  <si>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</si>
  <si>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</si>
  <si>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</si>
  <si>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</si>
  <si>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</si>
  <si>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</si>
  <si>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</si>
  <si>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</si>
  <si>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</si>
  <si>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</si>
  <si>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</si>
  <si>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</si>
  <si>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</si>
  <si>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</si>
  <si>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</si>
  <si>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</si>
  <si>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</si>
  <si>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</si>
  <si>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</si>
  <si>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</si>
  <si>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</si>
  <si>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</si>
  <si>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</si>
  <si>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</si>
  <si>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</si>
  <si>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</si>
  <si>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</si>
  <si>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</si>
  <si>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</si>
  <si>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</si>
  <si>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</si>
  <si>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</si>
  <si>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</si>
  <si>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</si>
  <si>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</si>
  <si>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</si>
  <si>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</si>
  <si>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</si>
  <si>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</si>
  <si>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</si>
  <si>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</si>
  <si>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</si>
  <si>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</si>
  <si>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</si>
  <si>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</si>
  <si>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</si>
  <si>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</si>
  <si>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</si>
  <si>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</si>
  <si>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</si>
  <si>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</si>
  <si>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</si>
  <si>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</si>
  <si>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</si>
  <si>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</si>
  <si>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</si>
  <si>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</si>
  <si>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</si>
  <si>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</si>
  <si>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</si>
  <si>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</si>
  <si>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</si>
  <si>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</si>
  <si>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</si>
  <si>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</si>
  <si>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</si>
  <si>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</si>
  <si>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</si>
  <si>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</si>
  <si>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</si>
  <si>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</si>
  <si>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</si>
  <si>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</si>
  <si>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</si>
  <si>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</si>
  <si>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</si>
  <si>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</si>
  <si>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</si>
  <si>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</si>
  <si>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</si>
  <si>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</si>
  <si>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</si>
  <si>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</si>
  <si>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</si>
  <si>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</si>
  <si>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</si>
  <si>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</si>
  <si>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</si>
  <si>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</si>
  <si>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</si>
  <si>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</si>
  <si>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</si>
  <si>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</si>
  <si>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</si>
  <si>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</si>
  <si>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</si>
  <si>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</si>
  <si>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</si>
  <si>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</si>
  <si>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</si>
  <si>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</si>
  <si>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</si>
  <si>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</si>
  <si>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</si>
  <si>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</si>
  <si>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</si>
  <si>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</si>
  <si>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</si>
  <si>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</si>
  <si>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</si>
  <si>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</si>
  <si>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</si>
  <si>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</si>
  <si>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</si>
  <si>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</si>
  <si>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</si>
  <si>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</si>
  <si>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</si>
  <si>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</si>
  <si>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</si>
  <si>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</si>
  <si>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</si>
  <si>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</si>
  <si>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</si>
  <si>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</si>
  <si>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</si>
  <si>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</si>
  <si>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</si>
  <si>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</si>
  <si>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</si>
  <si>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</si>
  <si>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</si>
  <si>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</si>
  <si>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</si>
  <si>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</si>
  <si>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</si>
  <si>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</si>
  <si>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</si>
  <si>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</si>
  <si>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</si>
  <si>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</si>
  <si>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</si>
  <si>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</si>
  <si>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</si>
  <si>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</si>
  <si>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</si>
  <si>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</si>
  <si>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</si>
  <si>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</si>
  <si>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</si>
  <si>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</si>
  <si>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</si>
  <si>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</si>
  <si>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</si>
  <si>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</si>
  <si>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</si>
  <si>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</si>
  <si>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</si>
  <si>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</si>
  <si>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</si>
  <si>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</si>
  <si>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</si>
  <si>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</si>
  <si>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</si>
  <si>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</si>
  <si>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</si>
  <si>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</si>
  <si>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</si>
  <si>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</si>
  <si>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</si>
  <si>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</si>
  <si>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</si>
  <si>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</si>
  <si>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</si>
  <si>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</si>
  <si>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</si>
  <si>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</si>
  <si>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</si>
  <si>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</si>
  <si>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</si>
  <si>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</si>
  <si>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</si>
  <si>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</si>
  <si>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</si>
  <si>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</si>
  <si>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</si>
  <si>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</si>
  <si>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</si>
  <si>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</si>
  <si>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</si>
  <si>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</si>
  <si>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</si>
  <si>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</si>
  <si>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</si>
  <si>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</si>
  <si>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</si>
  <si>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</si>
  <si>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</si>
  <si>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</si>
  <si>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</si>
  <si>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</si>
  <si>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</si>
  <si>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</si>
  <si>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</si>
  <si>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</si>
  <si>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</si>
  <si>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</si>
  <si>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</si>
  <si>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</si>
  <si>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</si>
  <si>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</si>
  <si>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</si>
  <si>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</si>
  <si>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</si>
  <si>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</si>
  <si>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</si>
  <si>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</si>
  <si>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</si>
  <si>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</si>
  <si>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</si>
  <si>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</si>
  <si>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</si>
  <si>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</si>
  <si>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</si>
  <si>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</si>
  <si>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</si>
  <si>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</si>
  <si>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</si>
  <si>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</si>
  <si>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</si>
  <si>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</si>
  <si>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</si>
  <si>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</si>
  <si>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</si>
  <si>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</si>
  <si>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</si>
  <si>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</si>
  <si>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</si>
  <si>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</si>
  <si>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</si>
  <si>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</si>
  <si>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</si>
  <si>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</si>
  <si>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</si>
  <si>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</si>
  <si>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</si>
  <si>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</si>
  <si>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</si>
  <si>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</si>
  <si>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</si>
  <si>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</si>
  <si>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</si>
  <si>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</si>
  <si>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</si>
  <si>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</si>
  <si>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</si>
  <si>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</si>
  <si>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</si>
  <si>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</si>
  <si>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</si>
  <si>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</si>
  <si>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</si>
  <si>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</si>
  <si>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</si>
  <si>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</si>
  <si>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</si>
  <si>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</si>
  <si>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</si>
  <si>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</si>
  <si>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</si>
  <si>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</si>
  <si>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</si>
  <si>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</si>
  <si>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</si>
  <si>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</si>
  <si>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</si>
  <si>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</si>
  <si>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</si>
  <si>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</si>
  <si>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</si>
  <si>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</si>
  <si>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</si>
  <si>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</si>
  <si>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</si>
  <si>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</si>
  <si>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</si>
  <si>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</si>
  <si>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</si>
  <si>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</si>
  <si>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</si>
  <si>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</si>
  <si>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</si>
  <si>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</si>
  <si>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</si>
  <si>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</si>
  <si>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</si>
  <si>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</si>
  <si>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</si>
  <si>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</si>
  <si>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</si>
  <si>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</si>
  <si>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</si>
  <si>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</si>
  <si>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</si>
  <si>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</si>
  <si>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</si>
  <si>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</si>
  <si>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</si>
  <si>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</si>
  <si>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</si>
  <si>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</si>
  <si>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</si>
  <si>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</si>
  <si>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</si>
  <si>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</si>
  <si>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</si>
  <si>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</si>
  <si>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</si>
  <si>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</si>
  <si>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</si>
  <si>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</si>
  <si>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</si>
  <si>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</si>
  <si>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</si>
  <si>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</si>
  <si>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</si>
  <si>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</si>
  <si>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</si>
  <si>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</si>
  <si>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</si>
  <si>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</si>
  <si>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</si>
  <si>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</si>
  <si>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</si>
  <si>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</si>
  <si>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</si>
  <si>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</si>
  <si>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</si>
  <si>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</si>
  <si>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</si>
  <si>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</si>
  <si>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</si>
  <si>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</si>
  <si>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</si>
  <si>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</si>
  <si>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</si>
  <si>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</si>
  <si>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</si>
  <si>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</si>
  <si>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</si>
  <si>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</si>
  <si>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</si>
  <si>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</si>
  <si>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</si>
  <si>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</si>
  <si>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</si>
  <si>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</si>
  <si>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</si>
  <si>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</si>
  <si>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</si>
  <si>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</si>
  <si>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</si>
  <si>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</si>
  <si>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</si>
  <si>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</si>
  <si>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</si>
  <si>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</si>
  <si>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</si>
  <si>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</si>
  <si>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</si>
  <si>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</si>
  <si>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</si>
  <si>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</si>
  <si>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</si>
  <si>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</si>
  <si>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</si>
  <si>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</si>
  <si>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</si>
  <si>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</si>
  <si>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</si>
  <si>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</si>
  <si>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</si>
  <si>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</si>
  <si>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</si>
  <si>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</si>
  <si>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</si>
  <si>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</si>
  <si>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</si>
  <si>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</si>
  <si>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</si>
  <si>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</si>
  <si>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</si>
  <si>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</si>
  <si>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</si>
  <si>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</si>
  <si>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</si>
  <si>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</si>
  <si>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</si>
  <si>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</si>
  <si>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</si>
  <si>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</si>
  <si>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</si>
  <si>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</si>
  <si>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</si>
  <si>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</si>
  <si>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</si>
  <si>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</si>
  <si>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</si>
  <si>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</si>
  <si>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</si>
  <si>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</si>
  <si>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</si>
  <si>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</si>
  <si>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</si>
  <si>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</si>
  <si>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</si>
  <si>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</si>
  <si>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</si>
  <si>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</si>
  <si>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</si>
  <si>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</si>
  <si>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</si>
  <si>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</si>
  <si>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</si>
  <si>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</si>
  <si>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</si>
  <si>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</si>
  <si>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</si>
  <si>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</si>
  <si>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</si>
  <si>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</si>
  <si>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</si>
  <si>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</si>
  <si>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</si>
  <si>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</si>
  <si>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</si>
  <si>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</si>
  <si>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</si>
  <si>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</si>
  <si>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</si>
  <si>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</si>
  <si>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</si>
  <si>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</si>
  <si>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</si>
  <si>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</si>
  <si>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</si>
  <si>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</si>
  <si>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</si>
  <si>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</si>
  <si>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</si>
  <si>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</si>
  <si>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</si>
  <si>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</si>
  <si>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</si>
  <si>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</si>
  <si>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</si>
  <si>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</si>
  <si>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</si>
  <si>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</si>
  <si>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</si>
  <si>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</si>
  <si>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</si>
  <si>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</si>
  <si>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</si>
  <si>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</si>
  <si>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</si>
  <si>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</si>
  <si>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</si>
  <si>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</si>
  <si>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</si>
  <si>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</si>
  <si>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</si>
  <si>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</si>
  <si>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</si>
  <si>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</si>
  <si>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</si>
  <si>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</si>
  <si>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</si>
  <si>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</si>
  <si>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</si>
  <si>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</si>
  <si>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</si>
  <si>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</si>
  <si>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</si>
  <si>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</si>
  <si>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</si>
  <si>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</si>
  <si>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</si>
  <si>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</si>
  <si>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</si>
  <si>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</si>
  <si>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</si>
  <si>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</si>
  <si>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</si>
  <si>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</si>
  <si>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</si>
  <si>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</si>
  <si>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</si>
  <si>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</si>
  <si>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</si>
  <si>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</si>
  <si>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</si>
  <si>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</si>
  <si>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</si>
  <si>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</si>
  <si>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</si>
  <si>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</si>
  <si>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</si>
  <si>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</si>
  <si>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</si>
  <si>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</si>
  <si>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</si>
  <si>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</si>
  <si>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</si>
  <si>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</si>
  <si>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</si>
  <si>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</si>
  <si>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</si>
  <si>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SJ 001637/REQ 000538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</si>
  <si>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</si>
  <si>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</si>
  <si>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</si>
  <si>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</si>
  <si>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</si>
  <si>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</si>
  <si>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</si>
  <si>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</si>
  <si>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</si>
  <si>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</si>
  <si>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</si>
  <si>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</si>
  <si>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</si>
  <si>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</si>
  <si>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</si>
  <si>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</si>
  <si>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</si>
  <si>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</si>
  <si>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</si>
  <si>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</si>
  <si>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</si>
  <si>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</si>
  <si>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Strainer SF-30055-MD</t>
  </si>
  <si>
    <t>WA SEM Tangkil</t>
  </si>
  <si>
    <t>Booster/Master Kopling Bawah HINO</t>
  </si>
  <si>
    <t>REBUILT KAMPAS KOPLING GRANDMAX</t>
  </si>
  <si>
    <t xml:space="preserve">Grandmax Paving </t>
  </si>
  <si>
    <t>BAUT RODA BLKG GIGA FVZ/NISSAN LH</t>
  </si>
  <si>
    <t>BAUT RODA BLKG GIGA FVZ/NISSAN RH</t>
  </si>
  <si>
    <t>Req 000672</t>
  </si>
  <si>
    <t>AS Roda NKR71 (320mm)</t>
  </si>
  <si>
    <t>Mur Bagong NKR 71</t>
  </si>
  <si>
    <t>Ring Bagong NKR/NMR</t>
  </si>
  <si>
    <t>Plat Kancing Gardan NMR 71</t>
  </si>
  <si>
    <t>All TM Giga + CP Tangkil</t>
  </si>
  <si>
    <t>Loctite 272</t>
  </si>
  <si>
    <t>Majujaya Elekrika</t>
  </si>
  <si>
    <t>Tambal Tubeless</t>
  </si>
  <si>
    <t>Prima Jaya Ban</t>
  </si>
  <si>
    <t>Traga</t>
  </si>
  <si>
    <t>SAMBUNG SENTER PUCUK BLOMBONG KIRI KANAN</t>
  </si>
  <si>
    <t>D3E2A0555</t>
  </si>
  <si>
    <t>UJB 1023</t>
  </si>
  <si>
    <t>D3E2A0556</t>
  </si>
  <si>
    <t>UJB 1024</t>
  </si>
  <si>
    <t>SAKLAR ON/OFF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</si>
  <si>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</si>
  <si>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</si>
  <si>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</si>
  <si>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</si>
  <si>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</si>
  <si>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</si>
  <si>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</si>
  <si>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</si>
  <si>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PEMAKAIAN OLI MARET 2024</t>
  </si>
  <si>
    <t>Seal PTO Dump Besar</t>
  </si>
  <si>
    <t>Selang Nylon Hiprex 1 1/2"</t>
  </si>
  <si>
    <t>Asia Raya</t>
  </si>
  <si>
    <t>N 9617 UN Kediri</t>
  </si>
  <si>
    <t>Seal Karbon Hidrolis</t>
  </si>
  <si>
    <t>SJ 001641</t>
  </si>
  <si>
    <t>Lem PVC</t>
  </si>
  <si>
    <t>SJ 001642</t>
  </si>
  <si>
    <t>Brake Valve 3 Way Nissan</t>
  </si>
  <si>
    <t>Baut Bhir 16x60 u/ Bak Perseneleng</t>
  </si>
  <si>
    <t>N 8658 UG/Lukman DT Baru</t>
  </si>
  <si>
    <t>REQ 000676</t>
  </si>
  <si>
    <t>REQ 000677</t>
  </si>
  <si>
    <t>REQ 000675</t>
  </si>
  <si>
    <t>REQ 000674</t>
  </si>
  <si>
    <t>REQ 000659</t>
  </si>
  <si>
    <t>REQ 000673</t>
  </si>
  <si>
    <t>Hill Pecah</t>
  </si>
  <si>
    <t>REQ 000539</t>
  </si>
  <si>
    <t>920326157</t>
  </si>
  <si>
    <t>920313934</t>
  </si>
  <si>
    <r>
      <t xml:space="preserve">T8901/3923 </t>
    </r>
    <r>
      <rPr>
        <b/>
        <sz val="11"/>
        <color theme="1"/>
        <rFont val="Calibri"/>
        <family val="2"/>
        <scheme val="minor"/>
      </rPr>
      <t>KM 285115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</si>
  <si>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285115</t>
    </r>
  </si>
  <si>
    <t>Kawat Las RB 4.0 (5kg)</t>
  </si>
  <si>
    <t>Kawat Las RB 2.6 (5kg)</t>
  </si>
  <si>
    <t>Wipro Hose/Selang Grease Gun Besi</t>
  </si>
  <si>
    <t>Seal Roda Blk Dalam NKR 71/94336316-1</t>
  </si>
  <si>
    <t>Seal Roda Belakang Dalam Giga FVZ/1-09625350-0</t>
  </si>
  <si>
    <t>Crusher 2 Kediri (Tututp As Ayakan)</t>
  </si>
  <si>
    <t>Kabel Handrem NKR71/8-97853058-1</t>
  </si>
  <si>
    <t>REQ 000678</t>
  </si>
  <si>
    <t>Seal PTO Dump Kecil</t>
  </si>
  <si>
    <t>Pertine / Popok Kip Bearing Besar</t>
  </si>
  <si>
    <t>Bearing FWO CKA12/ 30311JR Koyo</t>
  </si>
  <si>
    <t>Bikin Pully D:24cm T:5cm + Borek + Sepi (ayakan)</t>
  </si>
  <si>
    <t>Bikin Bundaran T:8cm Lbg:70mm DL:13cm + borek + sepi (Bushing Ayakan)</t>
  </si>
  <si>
    <t>Pipa P:80cm DL:16.5cm DD:15.5 (Ayakan)</t>
  </si>
  <si>
    <t>Bikin Rumah Bearing Lbg:19cm P:8.2 DL:22.2 + Tutup kanan kiri + Bor + Baut M38 (Ayakan)</t>
  </si>
  <si>
    <t>Bikin As P:131cm As:90mm As Bearing:80mm As Bandul:70mm As pully:65mm + Bor Kanan Kiri + Drat M20 (Ayakan)</t>
  </si>
  <si>
    <t>Sambung As Screw Panjang AS:14.5cm D:50mm + Sepi</t>
  </si>
  <si>
    <t>Popok As Sil kanan kiri + Bearing (pakan Stainless)</t>
  </si>
  <si>
    <t>Gearbox Screw Paving Puntir</t>
  </si>
  <si>
    <t>Seal L60 Gearbox</t>
  </si>
  <si>
    <t>Seal TCN Gearbox</t>
  </si>
  <si>
    <t>Oring Gearbox Viton</t>
  </si>
  <si>
    <t>Oring Gearbox Biasa</t>
  </si>
  <si>
    <t>Botolan Klep Grandmax (50:3) (48:6) (44:2) (42:1)</t>
  </si>
  <si>
    <t>Mini Motor</t>
  </si>
  <si>
    <t>MCCB EZC 160A Schneider</t>
  </si>
  <si>
    <t>MCCB EZC 50A Schneider</t>
  </si>
  <si>
    <t>Kabel NYYHY 2x1.5 Supreme</t>
  </si>
  <si>
    <t>Percing Listrik / Konektor Dobel Baut</t>
  </si>
  <si>
    <t>1 Paving Puntir/ 1 Crusher</t>
  </si>
  <si>
    <t>TM 226</t>
  </si>
  <si>
    <t>SJ 001643</t>
  </si>
  <si>
    <t>SJ 001645</t>
  </si>
  <si>
    <t xml:space="preserve">Belt Conveyor </t>
  </si>
  <si>
    <t>Bekas Crusher</t>
  </si>
  <si>
    <t>TM 08 Kediri</t>
  </si>
  <si>
    <t>SJ 001644</t>
  </si>
  <si>
    <t>SJ 001606 Kembali tgl 29/02/2024</t>
  </si>
  <si>
    <t>Cp 01 Tangkil</t>
  </si>
  <si>
    <t>Cat TC 222-1407 Indigo Blue</t>
  </si>
  <si>
    <t>Cat TC 222-6621 Silver Metallic</t>
  </si>
  <si>
    <t>MCB 3P / 40 A SCH</t>
  </si>
  <si>
    <t>SKUN ALCU 70mm</t>
  </si>
  <si>
    <t>SJ 001646</t>
  </si>
  <si>
    <t>SJ 001647</t>
  </si>
  <si>
    <t>Kunci Roda Fuso / Canter 41 x 22</t>
  </si>
  <si>
    <t>Grease Gun/Spetan Grease Manual Tekiro</t>
  </si>
  <si>
    <t>Bikin Gigi D:40mm P:32mm jumlah 15 Gigi</t>
  </si>
  <si>
    <t>Panel Power Paving</t>
  </si>
  <si>
    <t>REQ 001138</t>
  </si>
  <si>
    <t>REQ 001139</t>
  </si>
  <si>
    <t>Carburator Cleaner</t>
  </si>
  <si>
    <t>MP 80 / WD</t>
  </si>
  <si>
    <t>CAT TC HITAM 0020</t>
  </si>
  <si>
    <t>Air Accru ZUUR 1000ML</t>
  </si>
  <si>
    <t>Filter Udara Nissan CWB HiPop</t>
  </si>
  <si>
    <t>CP 01=1/Stock=1</t>
  </si>
  <si>
    <t>REQ 000540</t>
  </si>
  <si>
    <r>
      <t xml:space="preserve">T8901/3923 </t>
    </r>
    <r>
      <rPr>
        <b/>
        <sz val="11"/>
        <color theme="1"/>
        <rFont val="Calibri"/>
        <family val="2"/>
        <scheme val="minor"/>
      </rPr>
      <t>KM 30853</t>
    </r>
  </si>
  <si>
    <t>T 8902/HNJ3923</t>
  </si>
  <si>
    <t>REQ 001140</t>
  </si>
  <si>
    <t>Booster / Chamber Brake BEIBEN</t>
  </si>
  <si>
    <t>REQ 001141</t>
  </si>
  <si>
    <t>REQ 001142</t>
  </si>
  <si>
    <t>ACCU N120 12V INCOE</t>
  </si>
  <si>
    <t>Oli Kyoso SAE 140</t>
  </si>
  <si>
    <t>Baut Roda NKR71 RR-LH</t>
  </si>
  <si>
    <t>Booster/Master Kopling Bawah Hino</t>
  </si>
  <si>
    <t>Lampu Depan Kotak H4</t>
  </si>
  <si>
    <t>Nepel Grease 10mm</t>
  </si>
  <si>
    <t>Bearing Gardan 3984/20 Koyo</t>
  </si>
  <si>
    <t>Frame/Rumah Lampu Hino/Nissan Kotak</t>
  </si>
  <si>
    <t>REQ 000541</t>
  </si>
  <si>
    <t>Nepel PU 12</t>
  </si>
  <si>
    <t>REQ 000542</t>
  </si>
  <si>
    <t>GT F1823</t>
  </si>
  <si>
    <r>
      <t xml:space="preserve">DJ3122/DK 5565-54 </t>
    </r>
    <r>
      <rPr>
        <b/>
        <sz val="11"/>
        <color theme="1"/>
        <rFont val="Calibri"/>
        <family val="2"/>
        <scheme val="minor"/>
      </rPr>
      <t>KM 402496</t>
    </r>
  </si>
  <si>
    <r>
      <t xml:space="preserve">DK 5565-30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</si>
  <si>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5565-46/DJ3022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</si>
  <si>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5565-46/DJ0323 </t>
    </r>
    <r>
      <rPr>
        <b/>
        <sz val="11"/>
        <color theme="1"/>
        <rFont val="Calibri"/>
        <family val="2"/>
        <scheme val="minor"/>
      </rPr>
      <t>KM 311965</t>
    </r>
  </si>
  <si>
    <t>Bearing 6208 ZZ/Koyo</t>
  </si>
  <si>
    <t>Seal TC 75x100x10</t>
  </si>
  <si>
    <t>Feeder 2 Kediri</t>
  </si>
  <si>
    <t>Rumah Filter Bawah+Filter NKR71</t>
  </si>
  <si>
    <t>Velg Canter R16 L6 12mm (SC)</t>
  </si>
  <si>
    <t>REQ 000543</t>
  </si>
  <si>
    <t>REQ 001143</t>
  </si>
  <si>
    <t>DK5565-38/4223</t>
  </si>
  <si>
    <t>SJ 001648</t>
  </si>
  <si>
    <t>Mata Bor 10mm Nachi</t>
  </si>
  <si>
    <t>Puntir N 9491 UH</t>
  </si>
  <si>
    <t>SJ 001649</t>
  </si>
  <si>
    <t>Puntir N 9966 UG</t>
  </si>
  <si>
    <t>T1102/3923</t>
  </si>
  <si>
    <t>Bearing TWB 22317 CA / C3 W33</t>
  </si>
  <si>
    <t>Gearbox Screw Paving</t>
  </si>
  <si>
    <t>Oil Filter FVZ I8-94396 375-A</t>
  </si>
  <si>
    <t>TM 221-225 Puntir</t>
  </si>
  <si>
    <t>SJ 001650</t>
  </si>
  <si>
    <t>Ring Piston Giga FVZ 8-98040125-0</t>
  </si>
  <si>
    <t>Bearing Main / Metal Duduk Giga FVZ M4000K1-STD</t>
  </si>
  <si>
    <t>Bearing Conrod / Metal Jalan Giga FVZ RP4100K-STD</t>
  </si>
  <si>
    <t>Bearing Thrust / Metal Bulan Giga FVZ T4547A-STD</t>
  </si>
  <si>
    <t>Boring / Linear Engine Giga FVZ</t>
  </si>
  <si>
    <t>Dempul Alfa Galon (3kg)</t>
  </si>
  <si>
    <t>Gasket Set Giga FVZ 1-87811063-0</t>
  </si>
  <si>
    <t>Piston Engine Giga FVZ 8-98041141-2</t>
  </si>
  <si>
    <t>Oil Filter Dutro 15607-2250L</t>
  </si>
  <si>
    <t>Filter Solar / Water Separator Dutro ME971553</t>
  </si>
  <si>
    <t>Filter Solar / Water Separator NMR 71 8-98319911-A</t>
  </si>
  <si>
    <t>TM 219 Tangkil=1/Stock=1</t>
  </si>
  <si>
    <t>CP 01=2/Stock=2</t>
  </si>
  <si>
    <t>Mata Bor Besi 3mm</t>
  </si>
  <si>
    <t>Thermal Overload Schn 25A</t>
  </si>
  <si>
    <t>Sahabat Electric</t>
  </si>
  <si>
    <t>Pir Extra No 5</t>
  </si>
  <si>
    <t>Pir Extra No 3</t>
  </si>
  <si>
    <t>Dirgaputra Ekapratama</t>
  </si>
  <si>
    <t>Pir Extra No 4</t>
  </si>
  <si>
    <t>Accu RCA Batt N120 12v</t>
  </si>
  <si>
    <t>Accu RCA Batt NS70 12v</t>
  </si>
  <si>
    <t>Air Zuur 1 ltr</t>
  </si>
  <si>
    <t>Seal TC 85x120x12</t>
  </si>
  <si>
    <t>Seal TC 26x42</t>
  </si>
  <si>
    <t>Seal Teflon 90x105x3</t>
  </si>
  <si>
    <t>309 104 7964</t>
  </si>
  <si>
    <t>310 201 3080</t>
  </si>
  <si>
    <t>REQ 000544</t>
  </si>
  <si>
    <r>
      <t xml:space="preserve">309 104 7964 </t>
    </r>
    <r>
      <rPr>
        <b/>
        <sz val="11"/>
        <color theme="1"/>
        <rFont val="Calibri"/>
        <family val="2"/>
        <scheme val="minor"/>
      </rPr>
      <t>KM 199819</t>
    </r>
  </si>
  <si>
    <r>
      <t xml:space="preserve">310 201 3080 </t>
    </r>
    <r>
      <rPr>
        <b/>
        <sz val="11"/>
        <color theme="1"/>
        <rFont val="Calibri"/>
        <family val="2"/>
        <scheme val="minor"/>
      </rPr>
      <t>KM 199819</t>
    </r>
  </si>
  <si>
    <t>SJ 002001</t>
  </si>
  <si>
    <t>TM 08/TM 06</t>
  </si>
  <si>
    <t>SJ 002002</t>
  </si>
  <si>
    <t>Meteran Onda</t>
  </si>
  <si>
    <t>Pos Security</t>
  </si>
  <si>
    <t>SJ 002003</t>
  </si>
  <si>
    <t>SJ 002004</t>
  </si>
  <si>
    <t>REQ 000679</t>
  </si>
  <si>
    <t>Req 000680</t>
  </si>
  <si>
    <t>Cat TC 0020 Hitam</t>
  </si>
  <si>
    <t>Filter Udara Nissan CWB Sakura A-1828</t>
  </si>
  <si>
    <t>Wiper Blade 18" 450mm</t>
  </si>
  <si>
    <t>N9616=2/Stock=2</t>
  </si>
  <si>
    <t>Kanvas Hand Rem NKR 71</t>
  </si>
  <si>
    <t>Fuse Blade 10A</t>
  </si>
  <si>
    <t>Fuse Blade 15A</t>
  </si>
  <si>
    <t>Fuse Blade 20A</t>
  </si>
  <si>
    <t>Kunci Roda NKR 71/NMR</t>
  </si>
  <si>
    <t>Seal Mob Pinion Gardan NKR 71 1-09625484-0</t>
  </si>
  <si>
    <t>Snapring Pilot Gardan NMR71/Ring Lock 1-09588065-2</t>
  </si>
  <si>
    <t>Spindle / End Tube NMR 71 6-98272086-0</t>
  </si>
  <si>
    <t>Master Kopling Bawah Hino / Booster Assy Clutch</t>
  </si>
  <si>
    <t>REQ 000681</t>
  </si>
  <si>
    <t>Ganti Baut Nap FE</t>
  </si>
  <si>
    <t>Stempet Dak Pelek</t>
  </si>
  <si>
    <t>Selang PU 12x8</t>
  </si>
  <si>
    <t>SJ 002005</t>
  </si>
  <si>
    <t>SJ 002006</t>
  </si>
  <si>
    <t>Return ke Toko</t>
  </si>
  <si>
    <t>Return Ke Toko</t>
  </si>
  <si>
    <t>Crownwheel NMR 71/Gear Set 6-41210531-0</t>
  </si>
  <si>
    <t>REQ 000683</t>
  </si>
  <si>
    <t>REQ 000684</t>
  </si>
  <si>
    <t>Req 000685</t>
  </si>
  <si>
    <t>Plat Potong</t>
  </si>
  <si>
    <t>BAUT RODA DEPAN KANAN IBK NKR71</t>
  </si>
  <si>
    <t>Req 000686</t>
  </si>
  <si>
    <t>T1201/2923</t>
  </si>
  <si>
    <t>H1102/3923</t>
  </si>
  <si>
    <t>T8902/3823</t>
  </si>
  <si>
    <t>REQ 000545</t>
  </si>
  <si>
    <t>REQ 000546</t>
  </si>
  <si>
    <t>Accu RCA BATT NS70 12v</t>
  </si>
  <si>
    <t>Ban Luar 1100-20 VKR/DGP</t>
  </si>
  <si>
    <t>Marshet R-20 IBK</t>
  </si>
  <si>
    <t>VKR</t>
  </si>
  <si>
    <t>Stop Lamp NKR 71 LH</t>
  </si>
  <si>
    <t>Stop Lamp NKR 71 RH</t>
  </si>
  <si>
    <t>TM 206 Tangkil</t>
  </si>
  <si>
    <t>Master Kopling Atas FVZ / Cylinder Clutch 1-47500250-2</t>
  </si>
  <si>
    <t>Master Kopling Bawah FVZ / Booster Assy Clutch 31A0E-JAA73</t>
  </si>
  <si>
    <t>Selang Solar / Hose Fuel 5/16"</t>
  </si>
  <si>
    <t>Metal Noken AS FVZ / Bushing Camshaft STD C4005K</t>
  </si>
  <si>
    <t>Pipa Oli NKR 71 8-97228671-0</t>
  </si>
  <si>
    <t>Baut NC 7/8x3</t>
  </si>
  <si>
    <t>Loader SEM Tangkil</t>
  </si>
  <si>
    <t>Ring NC 7/8</t>
  </si>
  <si>
    <t>REQ 000687</t>
  </si>
  <si>
    <t>DRIK LAKER NISSAN CKA87/CKA12 65TNK20 NSK</t>
  </si>
  <si>
    <t>SJ 002007</t>
  </si>
  <si>
    <t>SJ 002008</t>
  </si>
  <si>
    <t>Seal Kopling FVZ/Hino CM-SK80831-2</t>
  </si>
  <si>
    <t>V003167-4423</t>
  </si>
  <si>
    <t>UJB 1025</t>
  </si>
  <si>
    <t>UJB 1026</t>
  </si>
  <si>
    <t>UJB 1027</t>
  </si>
  <si>
    <t>UJB 1028</t>
  </si>
  <si>
    <t>UJB 1029</t>
  </si>
  <si>
    <t>UJB 1030</t>
  </si>
  <si>
    <t>UJB 1031</t>
  </si>
  <si>
    <t>UJB 1032</t>
  </si>
  <si>
    <t>V010794-4323</t>
  </si>
  <si>
    <t>V010778-4323</t>
  </si>
  <si>
    <t>V008833-4323</t>
  </si>
  <si>
    <t>V003171-4423</t>
  </si>
  <si>
    <t>V008810-4323</t>
  </si>
  <si>
    <t>V003161-4423</t>
  </si>
  <si>
    <t>V008802-4323</t>
  </si>
  <si>
    <t>Axl Shaft /as Roda/ NMR 71</t>
  </si>
  <si>
    <t>H1102-HNJ3923</t>
  </si>
  <si>
    <t>T8902-HNJ3823</t>
  </si>
  <si>
    <t>T8901-HNJ3923</t>
  </si>
  <si>
    <t>Ban DALAM 1100-20 IBK</t>
  </si>
  <si>
    <r>
      <t xml:space="preserve">DK5565-38/4223 </t>
    </r>
    <r>
      <rPr>
        <b/>
        <sz val="11"/>
        <color theme="1"/>
        <rFont val="Calibri"/>
        <family val="2"/>
        <scheme val="minor"/>
      </rPr>
      <t>KM 227617</t>
    </r>
  </si>
  <si>
    <t>GR/PNS</t>
  </si>
  <si>
    <t>Ban Jasa Vulkanisir Panas 1000-20</t>
  </si>
  <si>
    <t>Ban Jasa Vulkanisir Panas 1100-20</t>
  </si>
  <si>
    <t>Katrol / Chain Block Ban Serep</t>
  </si>
  <si>
    <t>Ex Dump</t>
  </si>
  <si>
    <t>REQ 000689 Storing</t>
  </si>
  <si>
    <t>N 9966 UG</t>
  </si>
  <si>
    <t>REQ 000690</t>
  </si>
  <si>
    <t>N 9944 UG</t>
  </si>
  <si>
    <t>REQ 000688</t>
  </si>
  <si>
    <t>Popok Bubut Plak Nap</t>
  </si>
  <si>
    <t>Stock=1/N 9426 UG=1</t>
  </si>
  <si>
    <t>Ambil Baut Putus</t>
  </si>
  <si>
    <t>EPCO/Full Cap PNS</t>
  </si>
  <si>
    <t>GY/Full Cap PNS</t>
  </si>
  <si>
    <t>Ban Jasa Vulkanisir Panas Full Cap 1000-20</t>
  </si>
  <si>
    <t>REQ 000547</t>
  </si>
  <si>
    <r>
      <t xml:space="preserve">T1202/3923 </t>
    </r>
    <r>
      <rPr>
        <b/>
        <sz val="11"/>
        <color theme="1"/>
        <rFont val="Calibri"/>
        <family val="2"/>
        <scheme val="minor"/>
      </rPr>
      <t>KM 305994</t>
    </r>
  </si>
  <si>
    <t>REQ 000691</t>
  </si>
  <si>
    <t>UJB 1033</t>
  </si>
  <si>
    <t>REQ 000692</t>
  </si>
  <si>
    <t>REQ 000693</t>
  </si>
  <si>
    <t>RUMAH LAMPU KOTAK / Housing Lamp Square H4</t>
  </si>
  <si>
    <t>Rumah Lampu / Housing Bulb H4</t>
  </si>
  <si>
    <t>N 9429 UG=1/Stock=1</t>
  </si>
  <si>
    <t>TM Fuso 217 Tangkil</t>
  </si>
  <si>
    <t>Ledeng / Tubing - 3/8</t>
  </si>
  <si>
    <t>0521/A02-29022</t>
  </si>
  <si>
    <t>N 8444 UF/N 8429 BF</t>
  </si>
  <si>
    <t>310 300 7503</t>
  </si>
  <si>
    <t>310 100 3312</t>
  </si>
  <si>
    <t>0251 5203</t>
  </si>
  <si>
    <t>0101 2210</t>
  </si>
  <si>
    <t>Klakson Angin Double / Terompet</t>
  </si>
  <si>
    <t>Fitting Lampu / Housing Bulb H4</t>
  </si>
  <si>
    <t>Matahari Kopling Granmax</t>
  </si>
  <si>
    <t>Lampu / Bulb H4 24v 75/70w Osram</t>
  </si>
  <si>
    <t>SJ 002009</t>
  </si>
  <si>
    <t>REQ 001144</t>
  </si>
  <si>
    <r>
      <t xml:space="preserve">310 300 7503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</si>
  <si>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310 100 3312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</si>
  <si>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0251 5203 </t>
    </r>
    <r>
      <rPr>
        <b/>
        <sz val="11"/>
        <color theme="1"/>
        <rFont val="Calibri"/>
        <family val="2"/>
        <scheme val="minor"/>
      </rPr>
      <t>KM 291919</t>
    </r>
  </si>
  <si>
    <t>Pemakaian</t>
  </si>
  <si>
    <t>F 4916</t>
  </si>
  <si>
    <t>CV Maju Jaya Simbada</t>
  </si>
  <si>
    <t>Bengkel Ganesha</t>
  </si>
  <si>
    <t>Ganti Nozzle (4) dan Servis Bospom</t>
  </si>
  <si>
    <t>Grease Bearing SHELL - Gadus S2 V150C 3</t>
  </si>
  <si>
    <t>F5022/4256 (4265?)</t>
  </si>
  <si>
    <t>Gulung Motor 3 phase, 7,5hp, 2800rpm</t>
  </si>
  <si>
    <t>Stock Crusher</t>
  </si>
  <si>
    <t>Gulung Motor 3 phase, 5hp, 1400rpm (TECO)</t>
  </si>
  <si>
    <t>Servis Motor Vibro 0,55kw, 3 phase</t>
  </si>
  <si>
    <t>FUEL FILTER DMAX I8-98159 693-A</t>
  </si>
  <si>
    <t>Dudukan Transmisi I6-94111903-1</t>
  </si>
  <si>
    <t>Mur Nap I7-05110 010-A</t>
  </si>
  <si>
    <t>Valve Relay Hino FL/FM New Gen</t>
  </si>
  <si>
    <t>Master Kopling Bwh / Cyl. Clutch NKR/NMR I6-98004 780-0</t>
  </si>
  <si>
    <t>REQ 001145</t>
  </si>
  <si>
    <t>TM 215 FUSO FJ Puntir</t>
  </si>
  <si>
    <t>SJ 002010</t>
  </si>
  <si>
    <t>Pillow Block UKF 215 NKN (As 75mm/78mm)</t>
  </si>
  <si>
    <t>13/3/2024</t>
  </si>
  <si>
    <t>14/03/2024</t>
  </si>
  <si>
    <t>SJ 002013</t>
  </si>
  <si>
    <t>SJ 002011</t>
  </si>
  <si>
    <t>SJ 002012</t>
  </si>
  <si>
    <t>Velg Baru L8/800x20 tbl=14mm</t>
  </si>
  <si>
    <t>Baut 10x45 Kasar</t>
  </si>
  <si>
    <t>Ring Pir 10"</t>
  </si>
  <si>
    <t>Baut L 10x35</t>
  </si>
  <si>
    <t>Lem G</t>
  </si>
  <si>
    <t>Lem Shelac</t>
  </si>
  <si>
    <t>O-Ring Viton 155x3</t>
  </si>
  <si>
    <t>O-Ring Viton 155x4</t>
  </si>
  <si>
    <t>REQ 001147</t>
  </si>
  <si>
    <t>REQ 001146</t>
  </si>
  <si>
    <t>Hidrolis Dump Kediri N 9617 UH</t>
  </si>
  <si>
    <t>Bikin As Hard Crhome d=70mm p=70cm + Drat Borek</t>
  </si>
  <si>
    <t>Bikin Tutup Tabung tbl=75mm d=23cm + Bor + Drat</t>
  </si>
  <si>
    <t>15/3/2024</t>
  </si>
  <si>
    <t>14/3/2024</t>
  </si>
  <si>
    <t>Rewinding Motor 3 phase gearbox 7,5hp, rpm=1400</t>
  </si>
  <si>
    <t>CROSS JOINT NKR71 GUIS 73</t>
  </si>
  <si>
    <t>15/03/2024</t>
  </si>
  <si>
    <t>D3E2A0892</t>
  </si>
  <si>
    <t>D3E2A0204</t>
  </si>
  <si>
    <t>D3E2A0552</t>
  </si>
  <si>
    <t>D3E2A0533</t>
  </si>
  <si>
    <t>D3E2A0423</t>
  </si>
  <si>
    <t>D3E1A0049</t>
  </si>
  <si>
    <t>STOPPER PIR BELAKANG NKR71 8-94118 510-4</t>
  </si>
  <si>
    <t>SPIRAL KNALPOT/FLEX PIPE 3" KCL-KCL</t>
  </si>
  <si>
    <t>N 8429 BF=2/Stock=2</t>
  </si>
  <si>
    <t>Hex Nut / Mur M20x2.5 8.8 Hitam Full</t>
  </si>
  <si>
    <t>Stud Bolt / Baut Stud M20x100 Hitam Full</t>
  </si>
  <si>
    <t>SJ 002014</t>
  </si>
  <si>
    <t>N 8076 UF Puntir</t>
  </si>
  <si>
    <t>SJ 002015</t>
  </si>
  <si>
    <t>Service Dinamo Stater NKR 71</t>
  </si>
  <si>
    <t>REQ 001148</t>
  </si>
  <si>
    <t>REQ 001149</t>
  </si>
  <si>
    <t>REQ 001150</t>
  </si>
  <si>
    <t>UNP 120</t>
  </si>
  <si>
    <t xml:space="preserve">Sinarmas </t>
  </si>
  <si>
    <t>Plat Strep Bhir 9x2 1/2 x5.4m</t>
  </si>
  <si>
    <t>Konveyor Paving Puntir/Pmbyrn Puntir</t>
  </si>
  <si>
    <t>Loader Sem Tangkil</t>
  </si>
  <si>
    <t>TSU SEM</t>
  </si>
  <si>
    <t>SJ 002017</t>
  </si>
  <si>
    <t>Gulung Motor gearbox 7,5 Hp x 1400 rpm</t>
  </si>
  <si>
    <t>UJB 1034</t>
  </si>
  <si>
    <t>Mojoagung TM 10</t>
  </si>
  <si>
    <t>16/03/2024</t>
  </si>
  <si>
    <t>Mojoagung TM 05</t>
  </si>
  <si>
    <t>SJ 002018</t>
  </si>
  <si>
    <t>Seal Roda Blk Luar NKR 71 8-98202912-0</t>
  </si>
  <si>
    <t>BEARING Roda Blk Luar 28680/22 KOYO</t>
  </si>
  <si>
    <t>BEARING Roda Blk Dlm 30213 JR KOYO</t>
  </si>
  <si>
    <t>T4922/7202</t>
  </si>
  <si>
    <t>UJB 1040</t>
  </si>
  <si>
    <t>U2378764821</t>
  </si>
  <si>
    <t>UJB 1042</t>
  </si>
  <si>
    <t>2319/12-6980</t>
  </si>
  <si>
    <t>UJB 1044</t>
  </si>
  <si>
    <t>D2L2L4855</t>
  </si>
  <si>
    <t>UJB 1045</t>
  </si>
  <si>
    <t>T0818/5052</t>
  </si>
  <si>
    <t>UJB 1041</t>
  </si>
  <si>
    <t>T1241493321</t>
  </si>
  <si>
    <t>KZN/PNS</t>
  </si>
  <si>
    <t>UJB 1043</t>
  </si>
  <si>
    <t>D2S3L4528</t>
  </si>
  <si>
    <t>UJB 1046</t>
  </si>
  <si>
    <t>D2S2A0380</t>
  </si>
  <si>
    <t>UJB 1047</t>
  </si>
  <si>
    <t>D2J1L2232</t>
  </si>
  <si>
    <t>UJB 1048</t>
  </si>
  <si>
    <t>D0E1K3898</t>
  </si>
  <si>
    <t>UJB 1049</t>
  </si>
  <si>
    <t>D2U1L5223</t>
  </si>
  <si>
    <t>UJB 1050</t>
  </si>
  <si>
    <t>D1R4L0298</t>
  </si>
  <si>
    <t>UJB 1057</t>
  </si>
  <si>
    <t>T0219/0046</t>
  </si>
  <si>
    <t>UJB 1052</t>
  </si>
  <si>
    <t>T0222/8979</t>
  </si>
  <si>
    <t>UJB 1053</t>
  </si>
  <si>
    <t>D2A2L4053</t>
  </si>
  <si>
    <t>UJB 1054</t>
  </si>
  <si>
    <t>D3E2L3041</t>
  </si>
  <si>
    <t>UJB 1055</t>
  </si>
  <si>
    <t>D2A2L5908</t>
  </si>
  <si>
    <t>UJB 1056</t>
  </si>
  <si>
    <t>D2J3A0529</t>
  </si>
  <si>
    <t>D2L4L0509</t>
  </si>
  <si>
    <t>UJB 1058</t>
  </si>
  <si>
    <t>D9M3K4175</t>
  </si>
  <si>
    <t>UJB 1059</t>
  </si>
  <si>
    <t>F4022 2004</t>
  </si>
  <si>
    <t>T0423/3066</t>
  </si>
  <si>
    <t>C31-48328</t>
  </si>
  <si>
    <t>SJ 002019</t>
  </si>
  <si>
    <t>PACKING TBA 0.8mm</t>
  </si>
  <si>
    <t>Dropside Tronton</t>
  </si>
  <si>
    <t>SJ 002020</t>
  </si>
  <si>
    <t>00730309</t>
  </si>
  <si>
    <t>DJ0123/DK5565-4</t>
  </si>
  <si>
    <t>D852J0436</t>
  </si>
  <si>
    <t>Gasket Inj I8-98079 248-0</t>
  </si>
  <si>
    <t>Busi Denso XU22PR9</t>
  </si>
  <si>
    <t>WA 02 Sikomo</t>
  </si>
  <si>
    <t>UJB 1035</t>
  </si>
  <si>
    <t>UJB 1036</t>
  </si>
  <si>
    <t>UJB 1037</t>
  </si>
  <si>
    <t>UJB 1038</t>
  </si>
  <si>
    <t>UJB 1039</t>
  </si>
  <si>
    <t>Coil VVT-i 19070-BZ031-001</t>
  </si>
  <si>
    <t>ACCU N120 12V INCOE (Kosongan)</t>
  </si>
  <si>
    <t>REQ 000750</t>
  </si>
  <si>
    <t>REQ 000749</t>
  </si>
  <si>
    <t>REQ 000745</t>
  </si>
  <si>
    <t>REQ 000744</t>
  </si>
  <si>
    <t>REQ 000743</t>
  </si>
  <si>
    <t>Utk Transmisi Wa 02 Sikomo</t>
  </si>
  <si>
    <t>Perbaikan Di Tangkil</t>
  </si>
  <si>
    <t>Pir Fuso / Spring Leaf Hino ES 154x9x2</t>
  </si>
  <si>
    <t>Cross Joint GP-SEM 5764628</t>
  </si>
  <si>
    <t>TM 217 FUSO FJ L 9160 UA</t>
  </si>
  <si>
    <t>WA 02 Sikomo Perbaikan Di Tangkil</t>
  </si>
  <si>
    <t>SJ 002016</t>
  </si>
  <si>
    <t>SJ 002022</t>
  </si>
  <si>
    <t>Hand Pallet</t>
  </si>
  <si>
    <t>Ex Puntir</t>
  </si>
  <si>
    <t>SJ 002021 (Surat terbawa)</t>
  </si>
  <si>
    <t>16/3/2024</t>
  </si>
  <si>
    <t>TM 215 Fuso FJ Readymix Puntir</t>
  </si>
  <si>
    <t>Velg Loader 17.5/25 Second</t>
  </si>
  <si>
    <t>Apolo Ban</t>
  </si>
  <si>
    <t>Jasa Bongkar Pasang Ban</t>
  </si>
  <si>
    <t>Air Accu Zuur RCA</t>
  </si>
  <si>
    <t>REQ 000802</t>
  </si>
  <si>
    <t>Perbaikan Wa 02 Sikomo Di Tangkil</t>
  </si>
  <si>
    <t>REQ 000801</t>
  </si>
  <si>
    <t>18/03/2024</t>
  </si>
  <si>
    <t>Tangkil TM 210 + TM 217</t>
  </si>
  <si>
    <t>Baut MBNC 5/8 x 2 1/2</t>
  </si>
  <si>
    <t>Air Dryer Hino A00154C-AG</t>
  </si>
  <si>
    <t>TABUNG SKEP PS100 06300-608H0-WKS</t>
  </si>
  <si>
    <t>TM 212 Tangkil</t>
  </si>
  <si>
    <t>OIL PERTAMINA RORED HDA SAE 140</t>
  </si>
  <si>
    <t>Stock=1/Tangkil=1</t>
  </si>
  <si>
    <t>Bearing Roda Belakang Dalam NKR 29586 YA/22YA</t>
  </si>
  <si>
    <t>Bearing Roda Belakang Dalam NMR 30213 JR / KOYO</t>
  </si>
  <si>
    <t>Bearing Roda Depan Luar 32207 JR KOYO</t>
  </si>
  <si>
    <t>Bearing Roda Depan Dalam 32210 JR KOYO</t>
  </si>
  <si>
    <t>Bearing Roda Belakang Luar 28680/22 KOYO</t>
  </si>
  <si>
    <t>REQ 000803</t>
  </si>
  <si>
    <t>Cross JOINT GUIS 73</t>
  </si>
  <si>
    <t>Cross JOINT GUDUMP 3</t>
  </si>
  <si>
    <t>Seal Dump LBH 60</t>
  </si>
  <si>
    <t>Seal Dump USH 60</t>
  </si>
  <si>
    <t>Seal USH 130</t>
  </si>
  <si>
    <t>O ring Viton</t>
  </si>
  <si>
    <t>UCP 208-1 1/2 NKN</t>
  </si>
  <si>
    <t>Sprocket RS60-13T</t>
  </si>
  <si>
    <t>Sprocket RS60-54T</t>
  </si>
  <si>
    <t>Sambungan Rantai / Connecting Link RS60-1</t>
  </si>
  <si>
    <t>REQ 000804</t>
  </si>
  <si>
    <t>18/3/2024</t>
  </si>
  <si>
    <t>Pembuatan Piston Bum Dump</t>
  </si>
  <si>
    <t>Bubut Gadang</t>
  </si>
  <si>
    <t>REQ 000806</t>
  </si>
  <si>
    <t>Ban Luar Loader 17.5 R 25</t>
  </si>
  <si>
    <t>Ex WA Puntir</t>
  </si>
  <si>
    <t>REQ 000808</t>
  </si>
  <si>
    <t>Seal Mob Pinion Gardan NKR 71 1-09625 484-0</t>
  </si>
  <si>
    <t>N 9490 UH=1/Stock=1</t>
  </si>
  <si>
    <t>Granmax Tangkil</t>
  </si>
  <si>
    <t>PACK DEK KLEP / Gasket Cover ELF 4HG1T-15H 8-97845 489-0</t>
  </si>
  <si>
    <t>19/3/2024</t>
  </si>
  <si>
    <t>H1102/3823</t>
  </si>
  <si>
    <t>T1201/3923</t>
  </si>
  <si>
    <t>T1201/3823</t>
  </si>
  <si>
    <t>DK5565-26/0224</t>
  </si>
  <si>
    <t>DH05565-66/0224</t>
  </si>
  <si>
    <t>DH05565-62/0224</t>
  </si>
  <si>
    <t>DK5565-45/0224</t>
  </si>
  <si>
    <t>DH05565-70/0224</t>
  </si>
  <si>
    <t>DK5565-33/0224</t>
  </si>
  <si>
    <t>REQ 000809</t>
  </si>
  <si>
    <t>REQ 000807</t>
  </si>
  <si>
    <t>REQ 000810</t>
  </si>
  <si>
    <t>Baut MBNC 3/8x1 + Ring Plat + Ring Pir</t>
  </si>
  <si>
    <t>Pir Babok Depan NKR 71</t>
  </si>
  <si>
    <t>REQ 000811</t>
  </si>
  <si>
    <t>Center Bolt/ Sunduk Pir Depan</t>
  </si>
  <si>
    <t>Ban Dalam 750-16 IBK</t>
  </si>
  <si>
    <t>Marshet R16 IBK</t>
  </si>
  <si>
    <t>BAN LUAR 750-16 DURATURN Y601/DGP</t>
  </si>
  <si>
    <t>Sekang Kopling</t>
  </si>
  <si>
    <t>Oil Filter Sakura C-5003</t>
  </si>
  <si>
    <t>SJ 002026</t>
  </si>
  <si>
    <t>Selang Kopling</t>
  </si>
  <si>
    <t>Mopok As d=50 pjg=9,3</t>
  </si>
  <si>
    <t>Hidrolis Dump N 9617 UH</t>
  </si>
  <si>
    <t>Bikin As d=50 pjg=9,3</t>
  </si>
  <si>
    <t>Bikin As pjg=125, As 8,5, As Bearing, As Bandol 70, As Pully 65 + Bor kanan kiri + drat M20</t>
  </si>
  <si>
    <t>Bikin Bundaran tbl=8cm lbg=70 dl=13 + borek + sepi</t>
  </si>
  <si>
    <t>Bikin Pully d=24 tbl=5cm + borek + sepi</t>
  </si>
  <si>
    <t>Bikin Bundaran dl=42 tbl=1,5 + bor=18mm</t>
  </si>
  <si>
    <t>Bikin Rumah Bearing lbg=18 pjg=9 dl=21,5 + tutup + bor + baut M3</t>
  </si>
  <si>
    <t>Pipa pjg=70 dl=16,5 dd=15,5</t>
  </si>
  <si>
    <t>Tronton Puntir</t>
  </si>
  <si>
    <t>Stang Tap Body Besi No. 6 3/4"</t>
  </si>
  <si>
    <t>dus</t>
  </si>
  <si>
    <t>Snei 14x2.0 Wipro</t>
  </si>
  <si>
    <t>Stang Snei Wipro</t>
  </si>
  <si>
    <t>Nachi 12 M</t>
  </si>
  <si>
    <t>Oil Filter P165 Euro2 (Traga) I6-97309 927-0</t>
  </si>
  <si>
    <t>Baut Nap L 14x50 (25pcs)</t>
  </si>
  <si>
    <t>Sunduk Pir Dutro Belakang</t>
  </si>
  <si>
    <t>Flexco 1.5"</t>
  </si>
  <si>
    <t>Flexco 2.5"</t>
  </si>
  <si>
    <t>SJ 002052</t>
  </si>
  <si>
    <t>Velg Loader</t>
  </si>
  <si>
    <t>Kembali ke Puntir</t>
  </si>
  <si>
    <t>SJ 002051</t>
  </si>
  <si>
    <t>Solasi Kertas Besar</t>
  </si>
  <si>
    <t>Bor Tap 14x2.0 Wipro</t>
  </si>
  <si>
    <t>Sumber Alam Jaya</t>
  </si>
  <si>
    <t>SJ 002053</t>
  </si>
  <si>
    <t>20/03/2024</t>
  </si>
  <si>
    <t>REQ 000805</t>
  </si>
  <si>
    <t>Pangkon Mesin Giga FVZ 6-98013 022-1</t>
  </si>
  <si>
    <t>Filter Solar / Water Separator Colt Diesel ME971503</t>
  </si>
  <si>
    <t>Water Separator Dutro</t>
  </si>
  <si>
    <t>Stop Lamp NKR71 RH</t>
  </si>
  <si>
    <t>Stop Lamp NKR71 LH</t>
  </si>
  <si>
    <t>Pir Utama Dutro 130HD Blkg No. 2</t>
  </si>
  <si>
    <t>Pir Utama Dutro 130HD Blkg No. 3</t>
  </si>
  <si>
    <t>Pir Ekstra NKR/NMR No. 1</t>
  </si>
  <si>
    <t>Master Kopling BWH / Cyl. Clutch NKR/NMR 6-98004 780-0</t>
  </si>
  <si>
    <t>Spion Hino Lohan</t>
  </si>
  <si>
    <t>Master Rem BLK / Cyl BRAKE NKR 71 RR-RH 8-97022 141-0</t>
  </si>
  <si>
    <t>Master Rem BLK / Cyl BRAKE NKR 71 RR-LH 8-97022 143-0</t>
  </si>
  <si>
    <t>Pir Babo Depan NKR71 7-65003 001-A</t>
  </si>
  <si>
    <t>Top Color 222-1407 Indigo Blue</t>
  </si>
  <si>
    <t>Top Color 222-0020 Black</t>
  </si>
  <si>
    <t>REQ 000550</t>
  </si>
  <si>
    <t>REQ 000812</t>
  </si>
  <si>
    <t>Otomatis Angin FAW</t>
  </si>
  <si>
    <t>TM 213 Tangkil</t>
  </si>
  <si>
    <t>SJ 002054</t>
  </si>
  <si>
    <t>20/3/2024</t>
  </si>
  <si>
    <r>
      <t xml:space="preserve">H1102/3923 </t>
    </r>
    <r>
      <rPr>
        <b/>
        <sz val="11"/>
        <color theme="1"/>
        <rFont val="Calibri"/>
        <family val="2"/>
        <scheme val="minor"/>
      </rPr>
      <t>KM 31014</t>
    </r>
  </si>
  <si>
    <r>
      <t xml:space="preserve">T1201/3823 </t>
    </r>
    <r>
      <rPr>
        <b/>
        <sz val="11"/>
        <color theme="1"/>
        <rFont val="Calibri"/>
        <family val="2"/>
        <scheme val="minor"/>
      </rPr>
      <t>KM 31014</t>
    </r>
  </si>
  <si>
    <t>311 301 4010</t>
  </si>
  <si>
    <t>311100 2520</t>
  </si>
  <si>
    <t>371 527</t>
  </si>
  <si>
    <t>REQ 000548</t>
  </si>
  <si>
    <t>Ban Luar 750-16 BLK GY/Kediri</t>
  </si>
  <si>
    <t>Ban Luar 750-16 BLK SWL/Kediri</t>
  </si>
  <si>
    <t>Ban Luar 750-16 DPN GY/Kediri</t>
  </si>
  <si>
    <r>
      <t xml:space="preserve">DK 5565-4 </t>
    </r>
    <r>
      <rPr>
        <b/>
        <sz val="11"/>
        <color rgb="FFFF0000"/>
        <rFont val="Calibri"/>
        <family val="2"/>
        <scheme val="minor"/>
      </rPr>
      <t>KM 40291</t>
    </r>
  </si>
  <si>
    <r>
      <t xml:space="preserve">311 301 4010 </t>
    </r>
    <r>
      <rPr>
        <b/>
        <sz val="11"/>
        <color theme="1"/>
        <rFont val="Calibri"/>
        <family val="2"/>
        <scheme val="minor"/>
      </rPr>
      <t>KM 78815</t>
    </r>
  </si>
  <si>
    <r>
      <t xml:space="preserve">311100 2520 </t>
    </r>
    <r>
      <rPr>
        <b/>
        <sz val="11"/>
        <color theme="1"/>
        <rFont val="Calibri"/>
        <family val="2"/>
        <scheme val="minor"/>
      </rPr>
      <t>KM 78815</t>
    </r>
  </si>
  <si>
    <r>
      <t xml:space="preserve">371 527 </t>
    </r>
    <r>
      <rPr>
        <b/>
        <sz val="11"/>
        <color theme="1"/>
        <rFont val="Calibri"/>
        <family val="2"/>
        <scheme val="minor"/>
      </rPr>
      <t>KM 78815</t>
    </r>
  </si>
  <si>
    <t>SJ 002023</t>
  </si>
  <si>
    <t>SJ 002024</t>
  </si>
  <si>
    <r>
      <t xml:space="preserve">F0422 </t>
    </r>
    <r>
      <rPr>
        <b/>
        <sz val="11"/>
        <color theme="1"/>
        <rFont val="Calibri"/>
        <family val="2"/>
        <scheme val="minor"/>
      </rPr>
      <t>KM 313022</t>
    </r>
  </si>
  <si>
    <r>
      <t xml:space="preserve">3621 7000 </t>
    </r>
    <r>
      <rPr>
        <b/>
        <sz val="11"/>
        <color theme="1"/>
        <rFont val="Calibri"/>
        <family val="2"/>
        <scheme val="minor"/>
      </rPr>
      <t>KM 313022</t>
    </r>
  </si>
  <si>
    <t>Storing Lumajang</t>
  </si>
  <si>
    <t>Rumah Panel / BPO + Panel BPO + AC Indoor</t>
  </si>
  <si>
    <t>SJ 002101</t>
  </si>
  <si>
    <t>Screw + Motor Elektrim SG 160 M4 / 055117 11Kw / 15Hp - 1460rpm (Gearbox)</t>
  </si>
  <si>
    <t>Screw + M12 SE 132 ES3 (Gearbox) + 1440 rpm 10Hp / 7,5 KW (Motor)</t>
  </si>
  <si>
    <t>Velg R20x800 L10</t>
  </si>
  <si>
    <t>Pipa Besi 6" pjg=95cm</t>
  </si>
  <si>
    <t>dari Tangkil</t>
  </si>
  <si>
    <t>SJ 002102</t>
  </si>
  <si>
    <t>B 9335 KYZ Kediri</t>
  </si>
  <si>
    <t>H-Beam GG 250x6</t>
  </si>
  <si>
    <t xml:space="preserve">btg </t>
  </si>
  <si>
    <t>UNP EQ 150</t>
  </si>
  <si>
    <t>Pipa Kotak 30x30x2.0</t>
  </si>
  <si>
    <t>Plat Hitam 15mmx4x8</t>
  </si>
  <si>
    <t>Pan Mixer Puntir</t>
  </si>
  <si>
    <t>Seal TC 60x82x12</t>
  </si>
  <si>
    <t>SJ 002058</t>
  </si>
  <si>
    <t>310 304 9396</t>
  </si>
  <si>
    <t>310 204 5556</t>
  </si>
  <si>
    <t>SJ 002057</t>
  </si>
  <si>
    <t>SJ 002059</t>
  </si>
  <si>
    <t>Transmisi Loader</t>
  </si>
  <si>
    <t>Hidrolis Dump</t>
  </si>
  <si>
    <t>21/03/2024</t>
  </si>
  <si>
    <t>REQ 000815</t>
  </si>
  <si>
    <t>REQ 000813</t>
  </si>
  <si>
    <t>Bearing 63102RSCM Koyo</t>
  </si>
  <si>
    <t>Pen Pir Dutro</t>
  </si>
  <si>
    <t>SJ 002055</t>
  </si>
  <si>
    <t>REQ 000816</t>
  </si>
  <si>
    <t>REQ 000814</t>
  </si>
  <si>
    <t>SJ 002061</t>
  </si>
  <si>
    <t>Direpair ulang Di Kediri Readymix</t>
  </si>
  <si>
    <t>Plat Hitam 30x120x6mm</t>
  </si>
  <si>
    <t>Sinarmas Baja P</t>
  </si>
  <si>
    <t>ptg</t>
  </si>
  <si>
    <t>Kediri N 9617 UH (dibebankan tgl 14 &amp; 20/03/2023)</t>
  </si>
  <si>
    <t>Kaca Pintu NMR Lh</t>
  </si>
  <si>
    <t>Filter Solar Sakura F-1008</t>
  </si>
  <si>
    <t>Rumah Filter Solar + Filter Colt Diesel ME971503</t>
  </si>
  <si>
    <t>Seal LBH 60</t>
  </si>
  <si>
    <t>Ory Rebuild SBM</t>
  </si>
  <si>
    <t>Tromol + KIP Rumah Nap BLK NMR 71</t>
  </si>
  <si>
    <t>Kuku Macan Flexco 1.5"</t>
  </si>
  <si>
    <t>Kuku Macan Flexco 2.5"</t>
  </si>
  <si>
    <t>Repair Puma</t>
  </si>
  <si>
    <t>Drpside N 9058 UF</t>
  </si>
  <si>
    <t>Ex Tangkil</t>
  </si>
  <si>
    <t>Pir Utama BLk NO 4 Dutro 130Hd</t>
  </si>
  <si>
    <t>310 190 2562</t>
  </si>
  <si>
    <t>309 103 0338</t>
  </si>
  <si>
    <t>310 301 3996</t>
  </si>
  <si>
    <t>310 290 2373</t>
  </si>
  <si>
    <t>310 304 7812</t>
  </si>
  <si>
    <t>310 204 7549</t>
  </si>
  <si>
    <t>Dk 5565-33</t>
  </si>
  <si>
    <t>DH05565-66</t>
  </si>
  <si>
    <t>SJ 002056</t>
  </si>
  <si>
    <t>Spray Gun Sagola Fs 75</t>
  </si>
  <si>
    <t>310 201 1846</t>
  </si>
  <si>
    <t>311 203 4472</t>
  </si>
  <si>
    <t>310 304 9390</t>
  </si>
  <si>
    <t>310 304 8043</t>
  </si>
  <si>
    <t>310 304 7805</t>
  </si>
  <si>
    <t>310 100 9220</t>
  </si>
  <si>
    <t>310 100 3268</t>
  </si>
  <si>
    <t>310 204 5682</t>
  </si>
  <si>
    <t>Pasang Daun Velg + Bubut + 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</si>
</sst>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1204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3" fontId="0" fillId="11" borderId="18" xfId="1" applyNumberFormat="1" applyFont="1" applyFill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4" fontId="0" fillId="6" borderId="16" xfId="1" applyNumberFormat="1" applyFont="1" applyFill="1" applyBorder="1" applyAlignment="1">
      <alignment horizont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43" fontId="0" fillId="0" borderId="15" xfId="1" applyNumberFormat="1" applyFon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4" fontId="0" fillId="5" borderId="16" xfId="1" applyNumberFormat="1" applyFon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172" fontId="0" fillId="11" borderId="15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5" borderId="31" xfId="0" applyFill="1" applyBorder="1"/>
    <xf numFmtId="49" fontId="0" fillId="11" borderId="15" xfId="1" applyNumberFormat="1" applyFont="1" applyFill="1" applyBorder="1" applyAlignment="1">
      <alignment horizontal="left"/>
    </xf>
    <xf numFmtId="0" fontId="18" fillId="6" borderId="18" xfId="18" applyFont="1" applyFill="1" applyBorder="1" applyAlignment="1">
      <alignment horizontal="center" vertical="center"/>
    </xf>
    <xf numFmtId="0" fontId="13" fillId="12" borderId="71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2" borderId="72" xfId="18" applyFont="1" applyFill="1" applyBorder="1" applyAlignment="1">
      <alignment horizontal="center" vertical="center"/>
    </xf>
    <xf numFmtId="0" fontId="13" fillId="10" borderId="71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0" borderId="72" xfId="18" applyFont="1" applyFill="1" applyBorder="1" applyAlignment="1">
      <alignment horizontal="center" vertical="center"/>
    </xf>
    <xf numFmtId="0" fontId="13" fillId="13" borderId="71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3" borderId="72" xfId="18" applyFont="1" applyFill="1" applyBorder="1" applyAlignment="1">
      <alignment horizontal="center" vertical="center"/>
    </xf>
    <xf numFmtId="0" fontId="13" fillId="14" borderId="71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4" borderId="72" xfId="18" applyFont="1" applyFill="1" applyBorder="1" applyAlignment="1">
      <alignment horizontal="center" vertical="center"/>
    </xf>
    <xf numFmtId="0" fontId="13" fillId="11" borderId="71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73" xfId="18" applyFont="1" applyFill="1" applyBorder="1" applyAlignment="1">
      <alignment horizontal="center" vertical="center"/>
    </xf>
    <xf numFmtId="0" fontId="13" fillId="15" borderId="72" xfId="18" applyFont="1" applyFill="1" applyBorder="1" applyAlignment="1">
      <alignment horizontal="center" vertical="center"/>
    </xf>
    <xf numFmtId="0" fontId="12" fillId="6" borderId="18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6" fontId="0" fillId="0" borderId="0" xfId="0" applyNumberFormat="1" applyBorder="1" applyAlignment="1">
      <alignment horizontal="center" vertical="center"/>
    </xf>
    <xf numFmtId="49" fontId="0" fillId="6" borderId="15" xfId="0" applyNumberFormat="1" applyFill="1" applyBorder="1" applyAlignment="1"/>
    <xf numFmtId="49" fontId="0" fillId="11" borderId="15" xfId="1" applyNumberFormat="1" applyFont="1" applyFill="1" applyBorder="1" applyAlignment="1">
      <alignment horizontal="left" vertical="center"/>
    </xf>
    <xf numFmtId="43" fontId="0" fillId="11" borderId="16" xfId="1" applyNumberFormat="1" applyFont="1" applyFill="1" applyBorder="1"/>
    <xf numFmtId="0" fontId="12" fillId="6" borderId="15" xfId="18" applyFont="1" applyFill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8" xfId="0" applyFill="1" applyBorder="1" applyAlignment="1"/>
    <xf numFmtId="1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Font="1" applyBorder="1"/>
    <xf numFmtId="0" fontId="12" fillId="6" borderId="16" xfId="18" applyFont="1" applyFill="1" applyBorder="1" applyAlignment="1">
      <alignment horizontal="center" vertical="center"/>
    </xf>
    <xf numFmtId="0" fontId="5" fillId="11" borderId="18" xfId="0" applyFont="1" applyFill="1" applyBorder="1" applyAlignment="1">
      <alignment horizontal="right"/>
    </xf>
    <xf numFmtId="164" fontId="0" fillId="5" borderId="18" xfId="1" applyNumberFormat="1" applyFont="1" applyFill="1" applyBorder="1" applyAlignment="1">
      <alignment horizontal="center" vertical="center"/>
    </xf>
    <xf numFmtId="0" fontId="0" fillId="0" borderId="18" xfId="0" applyFill="1" applyBorder="1" applyAlignment="1">
      <alignment horizontal="right"/>
    </xf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14" fontId="0" fillId="0" borderId="15" xfId="0" applyNumberFormat="1" applyBorder="1"/>
    <xf numFmtId="49" fontId="0" fillId="0" borderId="15" xfId="1" applyNumberFormat="1" applyFont="1" applyBorder="1" applyAlignment="1">
      <alignment horizontal="left" vertical="center"/>
    </xf>
    <xf numFmtId="0" fontId="0" fillId="0" borderId="29" xfId="0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166" fontId="0" fillId="0" borderId="15" xfId="0" applyNumberFormat="1" applyFill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60" xfId="0" applyBorder="1"/>
    <xf numFmtId="0" fontId="0" fillId="0" borderId="15" xfId="0" applyNumberFormat="1" applyBorder="1" applyAlignment="1">
      <alignment horizontal="right"/>
    </xf>
    <xf numFmtId="0" fontId="0" fillId="0" borderId="15" xfId="0" applyFill="1" applyBorder="1" applyAlignment="1"/>
    <xf numFmtId="0" fontId="0" fillId="0" borderId="18" xfId="0" applyFill="1" applyBorder="1"/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0" fontId="4" fillId="9" borderId="15" xfId="0" applyNumberFormat="1" applyFont="1" applyFill="1" applyBorder="1" applyAlignment="1">
      <alignment horizontal="left" vertical="top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49" fontId="0" fillId="11" borderId="15" xfId="0" applyNumberFormat="1" applyFill="1" applyBorder="1"/>
    <xf numFmtId="0" fontId="0" fillId="0" borderId="15" xfId="0" quotePrefix="1" applyBorder="1"/>
    <xf numFmtId="0" fontId="0" fillId="11" borderId="18" xfId="0" applyFill="1" applyBorder="1" applyAlignment="1">
      <alignment horizontal="right"/>
    </xf>
    <xf numFmtId="0" fontId="0" fillId="0" borderId="16" xfId="0" applyBorder="1" applyAlignment="1"/>
    <xf numFmtId="0" fontId="0" fillId="0" borderId="18" xfId="0" applyBorder="1" applyAlignment="1">
      <alignment horizontal="left"/>
    </xf>
    <xf numFmtId="0" fontId="0" fillId="0" borderId="31" xfId="0" applyFill="1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5" xfId="0" applyFill="1" applyBorder="1" applyAlignment="1">
      <alignment horizontal="right"/>
    </xf>
    <xf numFmtId="164" fontId="0" fillId="11" borderId="16" xfId="1" applyNumberFormat="1" applyFont="1" applyFill="1" applyBorder="1" applyAlignment="1">
      <alignment horizontal="center"/>
    </xf>
    <xf numFmtId="0" fontId="0" fillId="0" borderId="15" xfId="0" applyFill="1" applyBorder="1" applyAlignment="1"/>
    <xf numFmtId="165" fontId="0" fillId="11" borderId="18" xfId="0" quotePrefix="1" applyNumberFormat="1" applyFill="1" applyBorder="1" applyAlignment="1">
      <alignment horizontal="left" vertical="center"/>
    </xf>
    <xf numFmtId="15" fontId="0" fillId="0" borderId="15" xfId="0" applyNumberFormat="1" applyBorder="1" applyAlignment="1">
      <alignment horizontal="center"/>
    </xf>
    <xf numFmtId="0" fontId="5" fillId="11" borderId="15" xfId="0" applyFont="1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5" xfId="0" applyNumberFormat="1" applyFill="1" applyBorder="1" applyAlignment="1">
      <alignment horizontal="left" vertical="center"/>
    </xf>
    <xf numFmtId="43" fontId="0" fillId="6" borderId="16" xfId="1" applyNumberFormat="1" applyFont="1" applyFill="1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8" fillId="0" borderId="15" xfId="0" applyNumberFormat="1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8" fillId="0" borderId="16" xfId="0" applyFont="1" applyBorder="1" applyAlignment="1"/>
    <xf numFmtId="164" fontId="8" fillId="0" borderId="16" xfId="1" applyNumberFormat="1" applyFont="1" applyBorder="1"/>
    <xf numFmtId="49" fontId="8" fillId="0" borderId="15" xfId="1" applyNumberFormat="1" applyFont="1" applyBorder="1" applyAlignment="1">
      <alignment horizontal="left"/>
    </xf>
    <xf numFmtId="164" fontId="8" fillId="0" borderId="16" xfId="1" applyNumberFormat="1" applyFont="1" applyBorder="1" applyAlignment="1">
      <alignment horizontal="center"/>
    </xf>
    <xf numFmtId="165" fontId="0" fillId="0" borderId="15" xfId="0" applyNumberFormat="1" applyFill="1" applyBorder="1" applyAlignment="1">
      <alignment vertical="center"/>
    </xf>
    <xf numFmtId="164" fontId="0" fillId="0" borderId="16" xfId="1" applyNumberFormat="1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  <xf numFmtId="165" fontId="0" fillId="22" borderId="15" xfId="0" applyNumberFormat="1" applyFill="1" applyBorder="1" applyAlignment="1">
      <alignment vertical="center"/>
    </xf>
    <xf numFmtId="0" fontId="0" fillId="22" borderId="15" xfId="0" applyFill="1" applyBorder="1"/>
    <xf numFmtId="0" fontId="0" fillId="22" borderId="15" xfId="0" applyFill="1" applyBorder="1" applyAlignment="1">
      <alignment horizontal="right"/>
    </xf>
    <xf numFmtId="164" fontId="0" fillId="22" borderId="15" xfId="1" applyNumberFormat="1" applyFont="1" applyFill="1" applyBorder="1" applyAlignment="1">
      <alignment horizontal="left"/>
    </xf>
    <xf numFmtId="164" fontId="0" fillId="22" borderId="15" xfId="1" applyNumberFormat="1" applyFont="1" applyFill="1" applyBorder="1" applyAlignment="1">
      <alignment horizontal="center" vertical="center"/>
    </xf>
    <xf numFmtId="166" fontId="0" fillId="22" borderId="15" xfId="0" applyNumberFormat="1" applyFill="1" applyBorder="1" applyAlignment="1">
      <alignment horizontal="center" vertical="center"/>
    </xf>
    <xf numFmtId="0" fontId="0" fillId="22" borderId="15" xfId="0" applyFill="1" applyBorder="1" applyAlignment="1">
      <alignment horizontal="left"/>
    </xf>
    <xf numFmtId="0" fontId="0" fillId="22" borderId="18" xfId="0" applyFill="1" applyBorder="1" applyAlignment="1">
      <alignment horizontal="right"/>
    </xf>
    <xf numFmtId="0" fontId="0" fillId="22" borderId="15" xfId="0" applyFill="1" applyBorder="1" applyAlignment="1"/>
    <xf numFmtId="165" fontId="0" fillId="22" borderId="15" xfId="0" applyNumberFormat="1" applyFill="1" applyBorder="1" applyAlignment="1">
      <alignment horizontal="left" vertical="center"/>
    </xf>
    <xf numFmtId="164" fontId="0" fillId="22" borderId="16" xfId="1" applyNumberFormat="1" applyFont="1" applyFill="1" applyBorder="1" applyAlignment="1">
      <alignment horizontal="center"/>
    </xf>
    <xf numFmtId="0" fontId="0" fillId="22" borderId="18" xfId="0" applyFill="1" applyBorder="1" applyAlignment="1">
      <alignment horizontal="left"/>
    </xf>
    <xf numFmtId="165" fontId="0" fillId="22" borderId="18" xfId="0" quotePrefix="1" applyNumberFormat="1" applyFill="1" applyBorder="1" applyAlignment="1">
      <alignment horizontal="left" vertical="center"/>
    </xf>
    <xf numFmtId="0" fontId="0" fillId="22" borderId="15" xfId="0" quotePrefix="1" applyFill="1" applyBorder="1"/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G1" zoomScale="90" zoomScaleNormal="90" workbookViewId="0">
      <pane ySplit="5" topLeftCell="A6" activePane="bottomLeft" state="frozen"/>
      <selection pane="bottomLeft" activeCell="AB6" sqref="AB6:AI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25" t="s">
        <v>3</v>
      </c>
      <c r="B4" s="1127" t="s">
        <v>4</v>
      </c>
      <c r="C4" s="1128"/>
      <c r="D4" s="1128"/>
      <c r="E4" s="1128"/>
      <c r="F4" s="1128"/>
      <c r="G4" s="1128"/>
      <c r="H4" s="1129"/>
      <c r="I4" s="1130" t="s">
        <v>5</v>
      </c>
      <c r="J4" s="1131"/>
      <c r="K4" s="1132"/>
      <c r="L4" s="1133" t="s">
        <v>6</v>
      </c>
      <c r="M4" s="1134"/>
      <c r="N4" s="1134"/>
      <c r="O4" s="1134"/>
      <c r="P4" s="1134"/>
      <c r="Q4" s="1134"/>
      <c r="R4" s="1134"/>
      <c r="S4" s="1135" t="s">
        <v>7</v>
      </c>
      <c r="T4" s="1136"/>
      <c r="U4" s="1136"/>
      <c r="V4" s="1136"/>
      <c r="W4" s="1136"/>
      <c r="X4" s="1136"/>
      <c r="Y4" s="1136"/>
      <c r="Z4" s="1137"/>
      <c r="AB4" s="1138" t="s">
        <v>8</v>
      </c>
      <c r="AC4" s="1139"/>
      <c r="AD4" s="1139"/>
      <c r="AE4" s="1139"/>
      <c r="AF4" s="1139"/>
      <c r="AG4" s="1139"/>
      <c r="AH4" s="1139"/>
      <c r="AI4" s="1140"/>
      <c r="AK4" s="1113" t="s">
        <v>9</v>
      </c>
      <c r="AL4" s="1114"/>
      <c r="AM4" s="1114"/>
      <c r="AN4" s="1114"/>
      <c r="AO4" s="1114"/>
      <c r="AP4" s="1114"/>
      <c r="AQ4" s="1114"/>
      <c r="AR4" s="1115"/>
      <c r="AT4" s="1116" t="s">
        <v>10</v>
      </c>
      <c r="AU4" s="1117"/>
      <c r="AV4" s="1117"/>
      <c r="AW4" s="1117"/>
      <c r="AX4" s="1117"/>
      <c r="AY4" s="1117"/>
      <c r="AZ4" s="1117"/>
      <c r="BA4" s="1118"/>
      <c r="BC4" s="1119" t="s">
        <v>11</v>
      </c>
      <c r="BD4" s="1120"/>
      <c r="BE4" s="1120"/>
      <c r="BF4" s="1120"/>
      <c r="BG4" s="1120"/>
      <c r="BH4" s="1120"/>
      <c r="BI4" s="1120"/>
      <c r="BJ4" s="1121"/>
      <c r="BL4" s="1122" t="s">
        <v>12</v>
      </c>
      <c r="BM4" s="1123"/>
      <c r="BN4" s="1123"/>
      <c r="BO4" s="1123"/>
      <c r="BP4" s="1123"/>
      <c r="BQ4" s="1123"/>
      <c r="BR4" s="1123"/>
      <c r="BS4" s="1124"/>
    </row>
    <row r="5" spans="1:78" ht="20.25" thickTop="1" thickBot="1" x14ac:dyDescent="0.35">
      <c r="A5" s="112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8736</v>
      </c>
      <c r="M6" s="56" t="s">
        <v>7715</v>
      </c>
      <c r="N6" s="57">
        <v>2</v>
      </c>
      <c r="O6" s="72" t="s">
        <v>26</v>
      </c>
      <c r="P6" s="76">
        <v>250000</v>
      </c>
      <c r="Q6" s="63">
        <f t="shared" ref="Q6:Q35" si="2">P6*N6</f>
        <v>500000</v>
      </c>
      <c r="R6" s="64" t="s">
        <v>7568</v>
      </c>
      <c r="S6" s="71" t="s">
        <v>6693</v>
      </c>
      <c r="T6" s="71" t="s">
        <v>6581</v>
      </c>
      <c r="U6" s="87">
        <v>1</v>
      </c>
      <c r="V6" s="71" t="s">
        <v>25</v>
      </c>
      <c r="W6" s="62">
        <v>224250</v>
      </c>
      <c r="X6" s="63">
        <f t="shared" ref="X6:X7" si="3">W6*U6</f>
        <v>224250</v>
      </c>
      <c r="Y6" s="64" t="s">
        <v>526</v>
      </c>
      <c r="Z6" s="56" t="s">
        <v>8702</v>
      </c>
      <c r="AB6" s="69" t="s">
        <v>8700</v>
      </c>
      <c r="AC6" s="56" t="s">
        <v>403</v>
      </c>
      <c r="AD6" s="57">
        <v>3</v>
      </c>
      <c r="AE6" s="72" t="s">
        <v>29</v>
      </c>
      <c r="AF6" s="76">
        <v>77500</v>
      </c>
      <c r="AG6" s="63">
        <f t="shared" ref="AG6:AG7" si="4">AF6*AD6</f>
        <v>232500</v>
      </c>
      <c r="AH6" s="64" t="s">
        <v>415</v>
      </c>
      <c r="AI6" s="56" t="s">
        <v>8733</v>
      </c>
      <c r="AJ6" s="68"/>
      <c r="AK6" s="56"/>
      <c r="AL6" s="75"/>
      <c r="AM6" s="61"/>
      <c r="AN6" s="72"/>
      <c r="AO6" s="62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8700</v>
      </c>
      <c r="M7" s="56" t="s">
        <v>403</v>
      </c>
      <c r="N7" s="57">
        <v>7</v>
      </c>
      <c r="O7" s="72" t="s">
        <v>29</v>
      </c>
      <c r="P7" s="76">
        <v>62500</v>
      </c>
      <c r="Q7" s="63">
        <f t="shared" si="2"/>
        <v>437500</v>
      </c>
      <c r="R7" s="64" t="s">
        <v>8707</v>
      </c>
      <c r="S7" s="56" t="s">
        <v>6921</v>
      </c>
      <c r="T7" s="56" t="s">
        <v>88</v>
      </c>
      <c r="U7" s="57">
        <v>2</v>
      </c>
      <c r="V7" s="72" t="s">
        <v>29</v>
      </c>
      <c r="W7" s="76">
        <v>4000</v>
      </c>
      <c r="X7" s="63">
        <f t="shared" si="3"/>
        <v>8000</v>
      </c>
      <c r="Y7" s="64" t="s">
        <v>526</v>
      </c>
      <c r="Z7" s="56" t="s">
        <v>8702</v>
      </c>
      <c r="AB7" s="81" t="s">
        <v>8701</v>
      </c>
      <c r="AC7" s="56" t="s">
        <v>403</v>
      </c>
      <c r="AD7" s="57">
        <v>3</v>
      </c>
      <c r="AE7" s="72" t="s">
        <v>29</v>
      </c>
      <c r="AF7" s="76">
        <v>77500</v>
      </c>
      <c r="AG7" s="63">
        <f t="shared" si="4"/>
        <v>232500</v>
      </c>
      <c r="AH7" s="64" t="s">
        <v>415</v>
      </c>
      <c r="AI7" s="56" t="s">
        <v>8733</v>
      </c>
      <c r="AJ7" s="69"/>
      <c r="AK7" s="56"/>
      <c r="AL7" s="56"/>
      <c r="AM7" s="57"/>
      <c r="AN7" s="72"/>
      <c r="AO7" s="76"/>
      <c r="AP7" s="63">
        <f t="shared" si="5"/>
        <v>0</v>
      </c>
      <c r="AQ7" s="64"/>
      <c r="AR7" s="56"/>
      <c r="AS7" s="483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8701</v>
      </c>
      <c r="M8" s="56" t="s">
        <v>403</v>
      </c>
      <c r="N8" s="57">
        <v>2</v>
      </c>
      <c r="O8" s="72" t="s">
        <v>29</v>
      </c>
      <c r="P8" s="76">
        <v>62500</v>
      </c>
      <c r="Q8" s="63">
        <f t="shared" si="2"/>
        <v>125000</v>
      </c>
      <c r="R8" s="64" t="s">
        <v>8707</v>
      </c>
      <c r="S8" s="56" t="s">
        <v>78</v>
      </c>
      <c r="T8" s="56" t="s">
        <v>79</v>
      </c>
      <c r="U8" s="83">
        <v>3</v>
      </c>
      <c r="V8" s="56" t="s">
        <v>203</v>
      </c>
      <c r="W8" s="77">
        <v>33000</v>
      </c>
      <c r="X8" s="63">
        <f t="shared" ref="X8:X60" si="9">W8*U8</f>
        <v>99000</v>
      </c>
      <c r="Y8" s="64" t="s">
        <v>471</v>
      </c>
      <c r="Z8" s="56"/>
      <c r="AB8" s="56" t="s">
        <v>8698</v>
      </c>
      <c r="AC8" s="71" t="s">
        <v>8117</v>
      </c>
      <c r="AD8" s="57">
        <v>1</v>
      </c>
      <c r="AE8" s="72" t="s">
        <v>29</v>
      </c>
      <c r="AF8" s="62">
        <v>175000</v>
      </c>
      <c r="AG8" s="63">
        <f t="shared" ref="AG8:AG13" si="10">AF8*AD8</f>
        <v>175000</v>
      </c>
      <c r="AH8" s="64" t="s">
        <v>8699</v>
      </c>
      <c r="AI8" s="56" t="s">
        <v>8733</v>
      </c>
      <c r="AJ8" s="68"/>
      <c r="AK8" s="56"/>
      <c r="AL8" s="56"/>
      <c r="AM8" s="87"/>
      <c r="AN8" s="69"/>
      <c r="AO8" s="58"/>
      <c r="AP8" s="63">
        <f t="shared" si="5"/>
        <v>0</v>
      </c>
      <c r="AQ8" s="56"/>
      <c r="AR8" s="56"/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8796</v>
      </c>
      <c r="M9" s="56" t="s">
        <v>57</v>
      </c>
      <c r="N9" s="61">
        <v>1</v>
      </c>
      <c r="O9" s="72" t="s">
        <v>26</v>
      </c>
      <c r="P9" s="76">
        <v>325000</v>
      </c>
      <c r="Q9" s="63">
        <f t="shared" si="2"/>
        <v>325000</v>
      </c>
      <c r="R9" s="64" t="s">
        <v>6294</v>
      </c>
      <c r="S9" s="55" t="s">
        <v>6360</v>
      </c>
      <c r="T9" s="75" t="s">
        <v>74</v>
      </c>
      <c r="U9" s="57">
        <v>5</v>
      </c>
      <c r="V9" s="68" t="s">
        <v>203</v>
      </c>
      <c r="W9" s="77">
        <v>27752</v>
      </c>
      <c r="X9" s="63">
        <f t="shared" si="9"/>
        <v>138760</v>
      </c>
      <c r="Y9" s="64" t="s">
        <v>6579</v>
      </c>
      <c r="Z9" s="56"/>
      <c r="AB9" s="56" t="s">
        <v>8606</v>
      </c>
      <c r="AC9" s="255" t="s">
        <v>7120</v>
      </c>
      <c r="AD9" s="57">
        <v>2</v>
      </c>
      <c r="AE9" s="56" t="s">
        <v>29</v>
      </c>
      <c r="AF9" s="140">
        <v>375000</v>
      </c>
      <c r="AG9" s="63">
        <f t="shared" si="10"/>
        <v>750000</v>
      </c>
      <c r="AH9" s="751" t="s">
        <v>415</v>
      </c>
      <c r="AI9" s="56" t="s">
        <v>8733</v>
      </c>
      <c r="AJ9" s="68"/>
      <c r="AK9" s="56"/>
      <c r="AL9" s="56"/>
      <c r="AM9" s="87"/>
      <c r="AN9" s="69"/>
      <c r="AO9" s="58"/>
      <c r="AP9" s="63">
        <f t="shared" si="5"/>
        <v>0</v>
      </c>
      <c r="AQ9" s="56"/>
      <c r="AR9" s="56"/>
      <c r="AS9" s="483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8703</v>
      </c>
      <c r="M10" s="255" t="s">
        <v>57</v>
      </c>
      <c r="N10" s="87">
        <v>1</v>
      </c>
      <c r="O10" s="56" t="s">
        <v>29</v>
      </c>
      <c r="P10" s="62">
        <v>695000</v>
      </c>
      <c r="Q10" s="63">
        <f t="shared" si="2"/>
        <v>695000</v>
      </c>
      <c r="R10" s="64" t="s">
        <v>397</v>
      </c>
      <c r="S10" s="56" t="s">
        <v>7817</v>
      </c>
      <c r="T10" s="56" t="s">
        <v>411</v>
      </c>
      <c r="U10" s="61">
        <v>1</v>
      </c>
      <c r="V10" s="72" t="s">
        <v>29</v>
      </c>
      <c r="W10" s="76">
        <v>118000</v>
      </c>
      <c r="X10" s="63">
        <f t="shared" si="9"/>
        <v>118000</v>
      </c>
      <c r="Y10" s="64" t="s">
        <v>959</v>
      </c>
      <c r="Z10" s="56"/>
      <c r="AB10" s="55" t="s">
        <v>8697</v>
      </c>
      <c r="AC10" s="56" t="s">
        <v>57</v>
      </c>
      <c r="AD10" s="128" t="s">
        <v>511</v>
      </c>
      <c r="AE10" s="72" t="s">
        <v>29</v>
      </c>
      <c r="AF10" s="116">
        <v>730000</v>
      </c>
      <c r="AG10" s="63">
        <f t="shared" si="10"/>
        <v>730000</v>
      </c>
      <c r="AH10" s="64" t="s">
        <v>7568</v>
      </c>
      <c r="AI10" s="56" t="s">
        <v>8733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3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8797</v>
      </c>
      <c r="M11" s="56" t="s">
        <v>403</v>
      </c>
      <c r="N11" s="57">
        <v>1</v>
      </c>
      <c r="O11" s="72" t="s">
        <v>29</v>
      </c>
      <c r="P11" s="77">
        <v>175000</v>
      </c>
      <c r="Q11" s="63">
        <f t="shared" si="2"/>
        <v>175000</v>
      </c>
      <c r="R11" s="64" t="s">
        <v>6294</v>
      </c>
      <c r="S11" s="55" t="s">
        <v>7516</v>
      </c>
      <c r="T11" s="65" t="s">
        <v>409</v>
      </c>
      <c r="U11" s="87">
        <v>1</v>
      </c>
      <c r="V11" s="72" t="s">
        <v>29</v>
      </c>
      <c r="W11" s="62">
        <v>3000</v>
      </c>
      <c r="X11" s="63">
        <f t="shared" si="9"/>
        <v>3000</v>
      </c>
      <c r="Y11" s="64" t="s">
        <v>8354</v>
      </c>
      <c r="Z11" s="56"/>
      <c r="AA11" s="56"/>
      <c r="AB11" s="55" t="s">
        <v>23</v>
      </c>
      <c r="AC11" s="56" t="s">
        <v>24</v>
      </c>
      <c r="AD11" s="57">
        <v>1</v>
      </c>
      <c r="AE11" s="72" t="s">
        <v>29</v>
      </c>
      <c r="AF11" s="76">
        <v>965000</v>
      </c>
      <c r="AG11" s="63">
        <f t="shared" si="10"/>
        <v>965000</v>
      </c>
      <c r="AH11" s="64" t="s">
        <v>1402</v>
      </c>
      <c r="AI11" s="56" t="s">
        <v>8733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3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47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8704</v>
      </c>
      <c r="M12" s="75" t="s">
        <v>403</v>
      </c>
      <c r="N12" s="105">
        <v>2</v>
      </c>
      <c r="O12" s="413" t="s">
        <v>29</v>
      </c>
      <c r="P12" s="426">
        <v>90000</v>
      </c>
      <c r="Q12" s="63">
        <f t="shared" si="2"/>
        <v>180000</v>
      </c>
      <c r="R12" s="64" t="s">
        <v>397</v>
      </c>
      <c r="S12" s="56" t="s">
        <v>6732</v>
      </c>
      <c r="T12" s="56" t="s">
        <v>444</v>
      </c>
      <c r="U12" s="57">
        <v>1</v>
      </c>
      <c r="V12" s="72" t="s">
        <v>29</v>
      </c>
      <c r="W12" s="76">
        <v>16000</v>
      </c>
      <c r="X12" s="63">
        <f t="shared" si="9"/>
        <v>16000</v>
      </c>
      <c r="Y12" s="64" t="s">
        <v>8354</v>
      </c>
      <c r="Z12" s="56"/>
      <c r="AA12" s="94"/>
      <c r="AB12" s="56" t="s">
        <v>7008</v>
      </c>
      <c r="AC12" s="56" t="s">
        <v>7009</v>
      </c>
      <c r="AD12" s="57">
        <v>1</v>
      </c>
      <c r="AE12" s="72" t="s">
        <v>29</v>
      </c>
      <c r="AF12" s="76">
        <v>93500</v>
      </c>
      <c r="AG12" s="63">
        <f t="shared" si="10"/>
        <v>93500</v>
      </c>
      <c r="AH12" s="64" t="s">
        <v>8696</v>
      </c>
      <c r="AI12" s="56" t="s">
        <v>8733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3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8705</v>
      </c>
      <c r="M13" s="151" t="s">
        <v>403</v>
      </c>
      <c r="N13" s="83">
        <v>2</v>
      </c>
      <c r="O13" s="72" t="s">
        <v>29</v>
      </c>
      <c r="P13" s="76">
        <v>25000</v>
      </c>
      <c r="Q13" s="63">
        <f t="shared" si="2"/>
        <v>50000</v>
      </c>
      <c r="R13" s="64" t="s">
        <v>397</v>
      </c>
      <c r="S13" s="56" t="s">
        <v>429</v>
      </c>
      <c r="T13" s="56" t="s">
        <v>444</v>
      </c>
      <c r="U13" s="57">
        <v>5</v>
      </c>
      <c r="V13" s="72" t="s">
        <v>29</v>
      </c>
      <c r="W13" s="76">
        <v>2500</v>
      </c>
      <c r="X13" s="63">
        <f t="shared" si="9"/>
        <v>12500</v>
      </c>
      <c r="Y13" s="64" t="s">
        <v>8354</v>
      </c>
      <c r="Z13" s="56"/>
      <c r="AA13" s="94"/>
      <c r="AB13" s="56" t="s">
        <v>7359</v>
      </c>
      <c r="AC13" s="56" t="s">
        <v>7009</v>
      </c>
      <c r="AD13" s="57">
        <v>2</v>
      </c>
      <c r="AE13" s="72" t="s">
        <v>29</v>
      </c>
      <c r="AF13" s="76">
        <v>137500</v>
      </c>
      <c r="AG13" s="63">
        <f t="shared" si="10"/>
        <v>275000</v>
      </c>
      <c r="AH13" s="64" t="s">
        <v>8696</v>
      </c>
      <c r="AI13" s="56" t="s">
        <v>8733</v>
      </c>
      <c r="AJ13" s="95"/>
      <c r="AK13" s="55"/>
      <c r="AL13" s="56"/>
      <c r="AM13" s="128"/>
      <c r="AN13" s="72"/>
      <c r="AO13" s="116"/>
      <c r="AP13" s="63">
        <f t="shared" si="5"/>
        <v>0</v>
      </c>
      <c r="AQ13" s="56"/>
      <c r="AR13" s="56"/>
      <c r="AS13" s="483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8706</v>
      </c>
      <c r="M14" s="56" t="s">
        <v>403</v>
      </c>
      <c r="N14" s="57">
        <v>2</v>
      </c>
      <c r="O14" s="56" t="s">
        <v>29</v>
      </c>
      <c r="P14" s="62">
        <v>30000</v>
      </c>
      <c r="Q14" s="63">
        <f t="shared" si="2"/>
        <v>60000</v>
      </c>
      <c r="R14" s="64" t="s">
        <v>397</v>
      </c>
      <c r="S14" s="56" t="s">
        <v>7874</v>
      </c>
      <c r="T14" s="56" t="s">
        <v>7032</v>
      </c>
      <c r="U14" s="57">
        <v>2</v>
      </c>
      <c r="V14" s="72" t="s">
        <v>29</v>
      </c>
      <c r="W14" s="62">
        <v>888000.00000000012</v>
      </c>
      <c r="X14" s="63">
        <f t="shared" si="9"/>
        <v>1776000.0000000002</v>
      </c>
      <c r="Y14" s="64" t="s">
        <v>8354</v>
      </c>
      <c r="Z14" s="56"/>
      <c r="AA14" s="94"/>
      <c r="AB14" s="56" t="s">
        <v>8695</v>
      </c>
      <c r="AC14" s="71" t="s">
        <v>8436</v>
      </c>
      <c r="AD14" s="83">
        <v>1</v>
      </c>
      <c r="AE14" s="72" t="s">
        <v>29</v>
      </c>
      <c r="AF14" s="76">
        <v>365000</v>
      </c>
      <c r="AG14" s="63">
        <f t="shared" ref="AG14" si="11">AF14*AD14</f>
        <v>365000</v>
      </c>
      <c r="AH14" s="64" t="s">
        <v>8696</v>
      </c>
      <c r="AI14" s="56" t="s">
        <v>8733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3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60" t="s">
        <v>8710</v>
      </c>
      <c r="M15" s="56" t="s">
        <v>8711</v>
      </c>
      <c r="N15" s="61">
        <v>1</v>
      </c>
      <c r="O15" s="72" t="s">
        <v>26</v>
      </c>
      <c r="P15" s="76">
        <v>20000</v>
      </c>
      <c r="Q15" s="63">
        <f t="shared" si="2"/>
        <v>20000</v>
      </c>
      <c r="R15" s="64" t="s">
        <v>8712</v>
      </c>
      <c r="S15" s="56" t="s">
        <v>7031</v>
      </c>
      <c r="T15" s="56" t="s">
        <v>7032</v>
      </c>
      <c r="U15" s="57">
        <v>2</v>
      </c>
      <c r="V15" s="72" t="s">
        <v>29</v>
      </c>
      <c r="W15" s="63">
        <v>200999.9988</v>
      </c>
      <c r="X15" s="63">
        <f t="shared" si="9"/>
        <v>401999.9976</v>
      </c>
      <c r="Y15" s="64" t="s">
        <v>8354</v>
      </c>
      <c r="Z15" s="56"/>
      <c r="AA15" s="94"/>
      <c r="AB15" s="56" t="s">
        <v>476</v>
      </c>
      <c r="AC15" s="56" t="s">
        <v>1557</v>
      </c>
      <c r="AD15" s="87">
        <v>1</v>
      </c>
      <c r="AE15" s="72" t="s">
        <v>29</v>
      </c>
      <c r="AF15" s="62">
        <v>1050000</v>
      </c>
      <c r="AG15" s="63">
        <f t="shared" ref="AG15:AG25" si="12">AF15*AD15</f>
        <v>1050000</v>
      </c>
      <c r="AH15" s="64" t="s">
        <v>415</v>
      </c>
      <c r="AI15" s="56" t="s">
        <v>8735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3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8713</v>
      </c>
      <c r="M16" s="56" t="s">
        <v>6937</v>
      </c>
      <c r="N16" s="57">
        <v>2</v>
      </c>
      <c r="O16" s="72" t="s">
        <v>29</v>
      </c>
      <c r="P16" s="76">
        <v>600000</v>
      </c>
      <c r="Q16" s="63">
        <f t="shared" si="2"/>
        <v>1200000</v>
      </c>
      <c r="R16" s="64" t="s">
        <v>461</v>
      </c>
      <c r="S16" s="255" t="s">
        <v>8388</v>
      </c>
      <c r="T16" s="255" t="s">
        <v>57</v>
      </c>
      <c r="U16" s="87">
        <v>1</v>
      </c>
      <c r="V16" s="72" t="s">
        <v>29</v>
      </c>
      <c r="W16" s="62">
        <v>800000</v>
      </c>
      <c r="X16" s="63">
        <f t="shared" si="9"/>
        <v>800000</v>
      </c>
      <c r="Y16" s="64" t="s">
        <v>566</v>
      </c>
      <c r="Z16" s="56" t="s">
        <v>8744</v>
      </c>
      <c r="AA16" s="103"/>
      <c r="AB16" s="56" t="s">
        <v>476</v>
      </c>
      <c r="AC16" s="56" t="s">
        <v>1856</v>
      </c>
      <c r="AD16" s="57">
        <v>1</v>
      </c>
      <c r="AE16" s="72" t="s">
        <v>26</v>
      </c>
      <c r="AF16" s="62">
        <v>1050000</v>
      </c>
      <c r="AG16" s="63">
        <f t="shared" si="12"/>
        <v>1050000</v>
      </c>
      <c r="AH16" s="64" t="s">
        <v>415</v>
      </c>
      <c r="AI16" s="56" t="s">
        <v>8735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8732</v>
      </c>
      <c r="M17" s="187" t="s">
        <v>6904</v>
      </c>
      <c r="N17" s="87">
        <v>1</v>
      </c>
      <c r="O17" s="72" t="s">
        <v>29</v>
      </c>
      <c r="P17" s="62">
        <v>170000</v>
      </c>
      <c r="Q17" s="63">
        <f t="shared" si="2"/>
        <v>170000</v>
      </c>
      <c r="R17" s="64" t="s">
        <v>8731</v>
      </c>
      <c r="S17" s="56" t="s">
        <v>8396</v>
      </c>
      <c r="T17" s="255" t="s">
        <v>57</v>
      </c>
      <c r="U17" s="87">
        <v>1</v>
      </c>
      <c r="V17" s="72" t="s">
        <v>29</v>
      </c>
      <c r="W17" s="62">
        <v>120000</v>
      </c>
      <c r="X17" s="63">
        <f t="shared" si="9"/>
        <v>120000</v>
      </c>
      <c r="Y17" s="64" t="s">
        <v>566</v>
      </c>
      <c r="Z17" s="56" t="s">
        <v>8744</v>
      </c>
      <c r="AA17" s="89"/>
      <c r="AB17" s="55" t="s">
        <v>6268</v>
      </c>
      <c r="AC17" s="56" t="s">
        <v>7807</v>
      </c>
      <c r="AD17" s="57">
        <v>1</v>
      </c>
      <c r="AE17" s="72" t="s">
        <v>26</v>
      </c>
      <c r="AF17" s="76">
        <f>6441441/2*1.11</f>
        <v>3574999.7550000004</v>
      </c>
      <c r="AG17" s="63">
        <f t="shared" si="12"/>
        <v>3574999.7550000004</v>
      </c>
      <c r="AH17" s="64" t="s">
        <v>837</v>
      </c>
      <c r="AI17" s="56" t="s">
        <v>8735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3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8728</v>
      </c>
      <c r="M18" s="75" t="s">
        <v>6904</v>
      </c>
      <c r="N18" s="57">
        <v>1</v>
      </c>
      <c r="O18" s="72" t="s">
        <v>29</v>
      </c>
      <c r="P18" s="62">
        <v>145000</v>
      </c>
      <c r="Q18" s="63">
        <f t="shared" si="2"/>
        <v>145000</v>
      </c>
      <c r="R18" s="64" t="s">
        <v>8731</v>
      </c>
      <c r="S18" s="56" t="s">
        <v>8581</v>
      </c>
      <c r="T18" s="255" t="s">
        <v>6581</v>
      </c>
      <c r="U18" s="57">
        <v>2</v>
      </c>
      <c r="V18" s="72" t="s">
        <v>29</v>
      </c>
      <c r="W18" s="62">
        <v>16000</v>
      </c>
      <c r="X18" s="63">
        <f t="shared" si="9"/>
        <v>32000</v>
      </c>
      <c r="Y18" s="64" t="s">
        <v>566</v>
      </c>
      <c r="Z18" s="56" t="s">
        <v>8744</v>
      </c>
      <c r="AB18" s="56" t="s">
        <v>7816</v>
      </c>
      <c r="AC18" s="80" t="s">
        <v>7795</v>
      </c>
      <c r="AD18" s="83">
        <v>3</v>
      </c>
      <c r="AE18" s="72" t="s">
        <v>29</v>
      </c>
      <c r="AF18" s="76">
        <v>90000</v>
      </c>
      <c r="AG18" s="63">
        <f t="shared" si="12"/>
        <v>270000</v>
      </c>
      <c r="AH18" s="64" t="s">
        <v>415</v>
      </c>
      <c r="AI18" s="56" t="s">
        <v>8735</v>
      </c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3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8759</v>
      </c>
      <c r="M19" s="75" t="s">
        <v>6904</v>
      </c>
      <c r="N19" s="105">
        <v>2</v>
      </c>
      <c r="O19" s="72" t="s">
        <v>29</v>
      </c>
      <c r="P19" s="62">
        <v>60000</v>
      </c>
      <c r="Q19" s="63">
        <f t="shared" si="2"/>
        <v>120000</v>
      </c>
      <c r="R19" s="64" t="s">
        <v>8731</v>
      </c>
      <c r="S19" s="68" t="s">
        <v>8583</v>
      </c>
      <c r="T19" s="255" t="s">
        <v>6581</v>
      </c>
      <c r="U19" s="57">
        <v>2</v>
      </c>
      <c r="V19" s="72" t="s">
        <v>29</v>
      </c>
      <c r="W19" s="62">
        <v>19000</v>
      </c>
      <c r="X19" s="63">
        <f t="shared" si="9"/>
        <v>38000</v>
      </c>
      <c r="Y19" s="64" t="s">
        <v>566</v>
      </c>
      <c r="Z19" s="56" t="s">
        <v>8744</v>
      </c>
      <c r="AB19" s="55" t="s">
        <v>8736</v>
      </c>
      <c r="AC19" s="56" t="s">
        <v>7715</v>
      </c>
      <c r="AD19" s="57">
        <v>2</v>
      </c>
      <c r="AE19" s="72" t="s">
        <v>26</v>
      </c>
      <c r="AF19" s="76">
        <v>250000</v>
      </c>
      <c r="AG19" s="63">
        <f t="shared" si="12"/>
        <v>500000</v>
      </c>
      <c r="AH19" s="64" t="s">
        <v>7568</v>
      </c>
      <c r="AI19" s="56" t="s">
        <v>8735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3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8729</v>
      </c>
      <c r="M20" s="56" t="s">
        <v>8730</v>
      </c>
      <c r="N20" s="57">
        <v>4</v>
      </c>
      <c r="O20" s="72" t="s">
        <v>122</v>
      </c>
      <c r="P20" s="76">
        <v>60000</v>
      </c>
      <c r="Q20" s="63">
        <f t="shared" si="2"/>
        <v>240000</v>
      </c>
      <c r="R20" s="64" t="s">
        <v>415</v>
      </c>
      <c r="S20" s="56" t="s">
        <v>8584</v>
      </c>
      <c r="T20" s="255" t="s">
        <v>6581</v>
      </c>
      <c r="U20" s="57">
        <v>2</v>
      </c>
      <c r="V20" s="72" t="s">
        <v>29</v>
      </c>
      <c r="W20" s="62">
        <v>14000</v>
      </c>
      <c r="X20" s="63">
        <f t="shared" si="9"/>
        <v>28000</v>
      </c>
      <c r="Y20" s="64" t="s">
        <v>566</v>
      </c>
      <c r="Z20" s="56" t="s">
        <v>8744</v>
      </c>
      <c r="AB20" s="55" t="s">
        <v>6709</v>
      </c>
      <c r="AC20" s="75" t="s">
        <v>6711</v>
      </c>
      <c r="AD20" s="57">
        <v>1</v>
      </c>
      <c r="AE20" s="72" t="s">
        <v>29</v>
      </c>
      <c r="AF20" s="62">
        <v>245000</v>
      </c>
      <c r="AG20" s="63">
        <f t="shared" si="12"/>
        <v>245000</v>
      </c>
      <c r="AH20" s="64" t="s">
        <v>415</v>
      </c>
      <c r="AI20" s="56" t="s">
        <v>8735</v>
      </c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3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5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8737</v>
      </c>
      <c r="M21" s="65" t="s">
        <v>6627</v>
      </c>
      <c r="N21" s="61">
        <v>4</v>
      </c>
      <c r="O21" s="72" t="s">
        <v>29</v>
      </c>
      <c r="P21" s="76">
        <v>6500</v>
      </c>
      <c r="Q21" s="63">
        <f t="shared" si="2"/>
        <v>26000</v>
      </c>
      <c r="R21" s="64" t="s">
        <v>415</v>
      </c>
      <c r="S21" s="56" t="s">
        <v>8582</v>
      </c>
      <c r="T21" s="255" t="s">
        <v>6581</v>
      </c>
      <c r="U21" s="57">
        <v>16</v>
      </c>
      <c r="V21" s="72" t="s">
        <v>29</v>
      </c>
      <c r="W21" s="62">
        <v>49000</v>
      </c>
      <c r="X21" s="63">
        <f t="shared" si="9"/>
        <v>784000</v>
      </c>
      <c r="Y21" s="64" t="s">
        <v>566</v>
      </c>
      <c r="Z21" s="56" t="s">
        <v>8744</v>
      </c>
      <c r="AB21" s="81" t="s">
        <v>8701</v>
      </c>
      <c r="AC21" s="56" t="s">
        <v>403</v>
      </c>
      <c r="AD21" s="57">
        <v>2</v>
      </c>
      <c r="AE21" s="72" t="s">
        <v>29</v>
      </c>
      <c r="AF21" s="76">
        <v>62500</v>
      </c>
      <c r="AG21" s="63">
        <f t="shared" si="12"/>
        <v>125000</v>
      </c>
      <c r="AH21" s="64" t="s">
        <v>8707</v>
      </c>
      <c r="AI21" s="56" t="s">
        <v>8735</v>
      </c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3"/>
        <v>0</v>
      </c>
      <c r="AZ21" s="64"/>
      <c r="BA21" s="56"/>
      <c r="BC21" s="55"/>
      <c r="BD21" s="65"/>
      <c r="BE21" s="57"/>
      <c r="BF21" s="72"/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8151</v>
      </c>
      <c r="M22" s="56" t="s">
        <v>6627</v>
      </c>
      <c r="N22" s="87">
        <v>4</v>
      </c>
      <c r="O22" s="56" t="s">
        <v>29</v>
      </c>
      <c r="P22" s="62">
        <v>1000</v>
      </c>
      <c r="Q22" s="63">
        <f t="shared" si="2"/>
        <v>4000</v>
      </c>
      <c r="R22" s="64" t="s">
        <v>415</v>
      </c>
      <c r="S22" s="56" t="s">
        <v>8580</v>
      </c>
      <c r="T22" s="255" t="s">
        <v>6581</v>
      </c>
      <c r="U22" s="57">
        <v>2</v>
      </c>
      <c r="V22" s="72" t="s">
        <v>29</v>
      </c>
      <c r="W22" s="62">
        <v>529999</v>
      </c>
      <c r="X22" s="63">
        <f t="shared" si="9"/>
        <v>1059998</v>
      </c>
      <c r="Y22" s="64" t="s">
        <v>566</v>
      </c>
      <c r="Z22" s="56" t="s">
        <v>8744</v>
      </c>
      <c r="AB22" s="69" t="s">
        <v>8700</v>
      </c>
      <c r="AC22" s="56" t="s">
        <v>403</v>
      </c>
      <c r="AD22" s="57">
        <v>7</v>
      </c>
      <c r="AE22" s="72" t="s">
        <v>29</v>
      </c>
      <c r="AF22" s="76">
        <v>62500</v>
      </c>
      <c r="AG22" s="63">
        <f t="shared" si="12"/>
        <v>437500</v>
      </c>
      <c r="AH22" s="64" t="s">
        <v>8707</v>
      </c>
      <c r="AI22" s="56" t="s">
        <v>8735</v>
      </c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3"/>
        <v>0</v>
      </c>
      <c r="AZ22" s="64"/>
      <c r="BA22" s="56"/>
      <c r="BC22" s="55"/>
      <c r="BD22" s="56"/>
      <c r="BE22" s="57"/>
      <c r="BF22" s="72"/>
      <c r="BG22" s="11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8734</v>
      </c>
      <c r="M23" s="230" t="s">
        <v>417</v>
      </c>
      <c r="N23" s="57">
        <v>1</v>
      </c>
      <c r="O23" s="72" t="s">
        <v>29</v>
      </c>
      <c r="P23" s="62">
        <v>15500</v>
      </c>
      <c r="Q23" s="63">
        <f t="shared" si="2"/>
        <v>15500</v>
      </c>
      <c r="R23" s="64" t="s">
        <v>441</v>
      </c>
      <c r="S23" s="55" t="s">
        <v>7878</v>
      </c>
      <c r="T23" s="56" t="s">
        <v>7032</v>
      </c>
      <c r="U23" s="57">
        <v>2</v>
      </c>
      <c r="V23" s="72" t="s">
        <v>29</v>
      </c>
      <c r="W23" s="62">
        <f>1.11*136486.48</f>
        <v>151499.99280000004</v>
      </c>
      <c r="X23" s="63">
        <f t="shared" si="9"/>
        <v>302999.98560000007</v>
      </c>
      <c r="Y23" s="64" t="s">
        <v>566</v>
      </c>
      <c r="Z23" s="56" t="s">
        <v>8744</v>
      </c>
      <c r="AB23" s="68" t="s">
        <v>8737</v>
      </c>
      <c r="AC23" s="65" t="s">
        <v>6627</v>
      </c>
      <c r="AD23" s="61">
        <v>4</v>
      </c>
      <c r="AE23" s="72" t="s">
        <v>29</v>
      </c>
      <c r="AF23" s="76">
        <v>6500</v>
      </c>
      <c r="AG23" s="63">
        <f t="shared" si="12"/>
        <v>26000</v>
      </c>
      <c r="AH23" s="64" t="s">
        <v>415</v>
      </c>
      <c r="AI23" s="56" t="s">
        <v>8735</v>
      </c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3"/>
        <v>0</v>
      </c>
      <c r="AZ23" s="64"/>
      <c r="BA23" s="56"/>
      <c r="BC23" s="55"/>
      <c r="BD23" s="56"/>
      <c r="BE23" s="57"/>
      <c r="BF23" s="72"/>
      <c r="BG23" s="116"/>
      <c r="BH23" s="63">
        <f t="shared" si="15"/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23</v>
      </c>
      <c r="M24" s="56" t="s">
        <v>24</v>
      </c>
      <c r="N24" s="57">
        <v>2</v>
      </c>
      <c r="O24" s="72" t="s">
        <v>26</v>
      </c>
      <c r="P24" s="76">
        <v>1010000</v>
      </c>
      <c r="Q24" s="63">
        <f t="shared" si="2"/>
        <v>2020000</v>
      </c>
      <c r="R24" s="64" t="s">
        <v>397</v>
      </c>
      <c r="S24" s="270" t="s">
        <v>8393</v>
      </c>
      <c r="T24" s="255" t="s">
        <v>57</v>
      </c>
      <c r="U24" s="87">
        <v>1</v>
      </c>
      <c r="V24" s="70" t="s">
        <v>29</v>
      </c>
      <c r="W24" s="62">
        <v>30000</v>
      </c>
      <c r="X24" s="63">
        <f t="shared" si="9"/>
        <v>30000</v>
      </c>
      <c r="Y24" s="64" t="s">
        <v>566</v>
      </c>
      <c r="Z24" s="56" t="s">
        <v>8744</v>
      </c>
      <c r="AB24" s="56" t="s">
        <v>8151</v>
      </c>
      <c r="AC24" s="56" t="s">
        <v>6627</v>
      </c>
      <c r="AD24" s="87">
        <v>4</v>
      </c>
      <c r="AE24" s="56" t="s">
        <v>29</v>
      </c>
      <c r="AF24" s="62">
        <v>1000</v>
      </c>
      <c r="AG24" s="63">
        <f t="shared" si="12"/>
        <v>4000</v>
      </c>
      <c r="AH24" s="64" t="s">
        <v>415</v>
      </c>
      <c r="AI24" s="56" t="s">
        <v>8735</v>
      </c>
      <c r="AK24" s="55"/>
      <c r="AL24" s="56"/>
      <c r="AM24" s="57"/>
      <c r="AN24" s="72"/>
      <c r="AO24" s="62"/>
      <c r="AP24" s="63">
        <f t="shared" ref="AP24:AP34" si="16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5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7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8">I25*F25</f>
        <v>840000</v>
      </c>
      <c r="L25" s="55" t="s">
        <v>8812</v>
      </c>
      <c r="M25" s="56" t="s">
        <v>24</v>
      </c>
      <c r="N25" s="57">
        <v>2</v>
      </c>
      <c r="O25" s="72" t="s">
        <v>29</v>
      </c>
      <c r="P25" s="97">
        <v>980000</v>
      </c>
      <c r="Q25" s="63">
        <f t="shared" si="2"/>
        <v>1960000</v>
      </c>
      <c r="R25" s="64" t="s">
        <v>397</v>
      </c>
      <c r="S25" s="55" t="s">
        <v>8706</v>
      </c>
      <c r="T25" s="56" t="s">
        <v>403</v>
      </c>
      <c r="U25" s="57">
        <v>2</v>
      </c>
      <c r="V25" s="56" t="s">
        <v>29</v>
      </c>
      <c r="W25" s="62">
        <v>30000</v>
      </c>
      <c r="X25" s="63">
        <f t="shared" si="9"/>
        <v>60000</v>
      </c>
      <c r="Y25" s="64" t="s">
        <v>566</v>
      </c>
      <c r="Z25" s="56" t="s">
        <v>8744</v>
      </c>
      <c r="AB25" s="56" t="s">
        <v>8729</v>
      </c>
      <c r="AC25" s="56" t="s">
        <v>8730</v>
      </c>
      <c r="AD25" s="57">
        <v>4</v>
      </c>
      <c r="AE25" s="72" t="s">
        <v>122</v>
      </c>
      <c r="AF25" s="76">
        <v>60000</v>
      </c>
      <c r="AG25" s="63">
        <f t="shared" si="12"/>
        <v>240000</v>
      </c>
      <c r="AH25" s="64" t="s">
        <v>415</v>
      </c>
      <c r="AI25" s="56" t="s">
        <v>8735</v>
      </c>
      <c r="AK25" s="56"/>
      <c r="AL25" s="75"/>
      <c r="AM25" s="61"/>
      <c r="AN25" s="6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3"/>
        <v>0</v>
      </c>
      <c r="AZ25" s="64"/>
      <c r="BA25" s="56"/>
      <c r="BC25" s="56"/>
      <c r="BD25" s="56"/>
      <c r="BE25" s="57"/>
      <c r="BF25" s="72"/>
      <c r="BG25" s="62"/>
      <c r="BH25" s="63">
        <f t="shared" si="15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7"/>
        <v>18400000</v>
      </c>
      <c r="H26" s="112" t="s">
        <v>49</v>
      </c>
      <c r="I26" s="61">
        <v>0</v>
      </c>
      <c r="J26" s="109" t="s">
        <v>25</v>
      </c>
      <c r="K26" s="97">
        <f t="shared" si="18"/>
        <v>0</v>
      </c>
      <c r="L26" s="74"/>
      <c r="M26" s="75"/>
      <c r="N26" s="57"/>
      <c r="O26" s="72"/>
      <c r="P26" s="62"/>
      <c r="Q26" s="63">
        <f t="shared" si="2"/>
        <v>0</v>
      </c>
      <c r="R26" s="64"/>
      <c r="S26" s="56" t="s">
        <v>8708</v>
      </c>
      <c r="T26" s="230" t="s">
        <v>8709</v>
      </c>
      <c r="U26" s="57">
        <v>1</v>
      </c>
      <c r="V26" s="72" t="s">
        <v>29</v>
      </c>
      <c r="W26" s="62">
        <v>131500</v>
      </c>
      <c r="X26" s="63">
        <f t="shared" si="9"/>
        <v>131500</v>
      </c>
      <c r="Y26" s="64" t="s">
        <v>410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3"/>
        <v>0</v>
      </c>
      <c r="AZ26" s="64"/>
      <c r="BA26" s="56"/>
      <c r="BC26" s="55"/>
      <c r="BD26" s="56"/>
      <c r="BE26" s="57"/>
      <c r="BF26" s="72"/>
      <c r="BG26" s="76"/>
      <c r="BH26" s="63">
        <f t="shared" si="15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7"/>
        <v>5000000</v>
      </c>
      <c r="H27" s="113" t="s">
        <v>99</v>
      </c>
      <c r="I27" s="61">
        <v>0</v>
      </c>
      <c r="J27" s="109" t="s">
        <v>25</v>
      </c>
      <c r="K27" s="97">
        <f t="shared" si="18"/>
        <v>0</v>
      </c>
      <c r="L27" s="55"/>
      <c r="M27" s="80"/>
      <c r="N27" s="57"/>
      <c r="O27" s="66"/>
      <c r="P27" s="62"/>
      <c r="Q27" s="63">
        <f t="shared" si="2"/>
        <v>0</v>
      </c>
      <c r="R27" s="64"/>
      <c r="S27" s="60" t="s">
        <v>8710</v>
      </c>
      <c r="T27" s="56" t="s">
        <v>8711</v>
      </c>
      <c r="U27" s="61">
        <v>1</v>
      </c>
      <c r="V27" s="72" t="s">
        <v>26</v>
      </c>
      <c r="W27" s="76">
        <v>20000</v>
      </c>
      <c r="X27" s="63">
        <f t="shared" si="9"/>
        <v>20000</v>
      </c>
      <c r="Y27" s="64" t="s">
        <v>8712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5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7"/>
        <v>1320000</v>
      </c>
      <c r="H28" s="114" t="s">
        <v>102</v>
      </c>
      <c r="I28" s="61">
        <v>0</v>
      </c>
      <c r="J28" s="109" t="s">
        <v>25</v>
      </c>
      <c r="K28" s="97">
        <f t="shared" si="18"/>
        <v>0</v>
      </c>
      <c r="L28" s="55"/>
      <c r="M28" s="80"/>
      <c r="N28" s="57"/>
      <c r="O28" s="72"/>
      <c r="P28" s="62"/>
      <c r="Q28" s="63">
        <f t="shared" si="2"/>
        <v>0</v>
      </c>
      <c r="R28" s="64"/>
      <c r="S28" s="56" t="s">
        <v>78</v>
      </c>
      <c r="T28" s="56" t="s">
        <v>79</v>
      </c>
      <c r="U28" s="83">
        <v>1</v>
      </c>
      <c r="V28" s="56" t="s">
        <v>203</v>
      </c>
      <c r="W28" s="77">
        <v>29200</v>
      </c>
      <c r="X28" s="63">
        <f t="shared" si="9"/>
        <v>29200</v>
      </c>
      <c r="Y28" s="64" t="s">
        <v>402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6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7"/>
        <v>400000</v>
      </c>
      <c r="H29" s="79">
        <v>45205</v>
      </c>
      <c r="I29" s="61">
        <v>0</v>
      </c>
      <c r="J29" s="109" t="s">
        <v>25</v>
      </c>
      <c r="K29" s="97">
        <f t="shared" si="18"/>
        <v>0</v>
      </c>
      <c r="L29" s="56"/>
      <c r="M29" s="80"/>
      <c r="N29" s="56"/>
      <c r="O29" s="56"/>
      <c r="P29" s="58"/>
      <c r="Q29" s="63">
        <f t="shared" si="2"/>
        <v>0</v>
      </c>
      <c r="R29" s="64"/>
      <c r="S29" s="56" t="s">
        <v>68</v>
      </c>
      <c r="T29" s="56" t="s">
        <v>69</v>
      </c>
      <c r="U29" s="57">
        <v>3</v>
      </c>
      <c r="V29" s="69" t="s">
        <v>203</v>
      </c>
      <c r="W29" s="77">
        <v>29000</v>
      </c>
      <c r="X29" s="63">
        <f t="shared" si="9"/>
        <v>87000</v>
      </c>
      <c r="Y29" s="64" t="s">
        <v>402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5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7"/>
        <v>331000</v>
      </c>
      <c r="H30" s="79">
        <v>45205</v>
      </c>
      <c r="I30" s="61">
        <v>0</v>
      </c>
      <c r="J30" s="109" t="s">
        <v>25</v>
      </c>
      <c r="K30" s="97">
        <f t="shared" si="18"/>
        <v>0</v>
      </c>
      <c r="L30" s="56"/>
      <c r="M30" s="80"/>
      <c r="N30" s="57"/>
      <c r="O30" s="56"/>
      <c r="P30" s="58"/>
      <c r="Q30" s="63">
        <f t="shared" si="2"/>
        <v>0</v>
      </c>
      <c r="R30" s="64"/>
      <c r="S30" s="55" t="s">
        <v>8718</v>
      </c>
      <c r="T30" s="80" t="s">
        <v>423</v>
      </c>
      <c r="U30" s="57">
        <v>1</v>
      </c>
      <c r="V30" s="72" t="s">
        <v>29</v>
      </c>
      <c r="W30" s="62">
        <v>15000</v>
      </c>
      <c r="X30" s="63">
        <f t="shared" si="9"/>
        <v>15000</v>
      </c>
      <c r="Y30" s="64" t="s">
        <v>1539</v>
      </c>
      <c r="Z30" s="56" t="s">
        <v>8742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5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7"/>
        <v>993000</v>
      </c>
      <c r="H31" s="121" t="s">
        <v>110</v>
      </c>
      <c r="I31" s="61">
        <v>0</v>
      </c>
      <c r="J31" s="109" t="s">
        <v>25</v>
      </c>
      <c r="K31" s="97">
        <f t="shared" si="18"/>
        <v>0</v>
      </c>
      <c r="L31" s="55"/>
      <c r="M31" s="56"/>
      <c r="N31" s="128"/>
      <c r="O31" s="99"/>
      <c r="P31" s="116"/>
      <c r="Q31" s="63">
        <f t="shared" si="2"/>
        <v>0</v>
      </c>
      <c r="R31" s="64"/>
      <c r="S31" s="56" t="s">
        <v>8713</v>
      </c>
      <c r="T31" s="56" t="s">
        <v>6937</v>
      </c>
      <c r="U31" s="57">
        <v>2</v>
      </c>
      <c r="V31" s="72" t="s">
        <v>29</v>
      </c>
      <c r="W31" s="76">
        <v>600000</v>
      </c>
      <c r="X31" s="63">
        <f t="shared" si="9"/>
        <v>1200000</v>
      </c>
      <c r="Y31" s="64" t="s">
        <v>461</v>
      </c>
      <c r="Z31" s="56" t="s">
        <v>8743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5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7"/>
        <v>190000</v>
      </c>
      <c r="H32" s="122" t="s">
        <v>113</v>
      </c>
      <c r="I32" s="61">
        <v>0</v>
      </c>
      <c r="J32" s="109" t="s">
        <v>25</v>
      </c>
      <c r="K32" s="97">
        <f t="shared" si="18"/>
        <v>0</v>
      </c>
      <c r="L32" s="55"/>
      <c r="M32" s="56"/>
      <c r="N32" s="128"/>
      <c r="O32" s="56"/>
      <c r="P32" s="116"/>
      <c r="Q32" s="63">
        <f t="shared" si="2"/>
        <v>0</v>
      </c>
      <c r="R32" s="64"/>
      <c r="S32" s="270" t="s">
        <v>6690</v>
      </c>
      <c r="T32" s="71" t="s">
        <v>6581</v>
      </c>
      <c r="U32" s="87">
        <v>2</v>
      </c>
      <c r="V32" s="70" t="s">
        <v>29</v>
      </c>
      <c r="W32" s="62">
        <v>1267500</v>
      </c>
      <c r="X32" s="63">
        <f t="shared" si="9"/>
        <v>2535000</v>
      </c>
      <c r="Y32" s="64" t="s">
        <v>461</v>
      </c>
      <c r="Z32" s="56" t="s">
        <v>8743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6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7"/>
        <v>908000</v>
      </c>
      <c r="H33" s="127" t="s">
        <v>110</v>
      </c>
      <c r="I33" s="61">
        <v>1</v>
      </c>
      <c r="J33" s="109" t="s">
        <v>25</v>
      </c>
      <c r="K33" s="97">
        <f t="shared" si="18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 t="s">
        <v>6360</v>
      </c>
      <c r="T33" s="75" t="s">
        <v>74</v>
      </c>
      <c r="U33" s="57">
        <v>5</v>
      </c>
      <c r="V33" s="68" t="s">
        <v>203</v>
      </c>
      <c r="W33" s="77">
        <v>27752</v>
      </c>
      <c r="X33" s="63">
        <f t="shared" si="9"/>
        <v>138760</v>
      </c>
      <c r="Y33" s="64" t="s">
        <v>6714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7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71" t="s">
        <v>8482</v>
      </c>
      <c r="T34" s="255" t="s">
        <v>57</v>
      </c>
      <c r="U34" s="105">
        <v>2</v>
      </c>
      <c r="V34" s="71" t="s">
        <v>29</v>
      </c>
      <c r="W34" s="711">
        <v>60000</v>
      </c>
      <c r="X34" s="63">
        <f t="shared" si="9"/>
        <v>120000</v>
      </c>
      <c r="Y34" s="64" t="s">
        <v>425</v>
      </c>
      <c r="Z34" s="56" t="s">
        <v>8741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6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7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 t="s">
        <v>6694</v>
      </c>
      <c r="T35" s="56" t="s">
        <v>6581</v>
      </c>
      <c r="U35" s="83">
        <v>1</v>
      </c>
      <c r="V35" s="56" t="s">
        <v>25</v>
      </c>
      <c r="W35" s="62">
        <v>97000</v>
      </c>
      <c r="X35" s="63">
        <f t="shared" si="9"/>
        <v>97000</v>
      </c>
      <c r="Y35" s="64" t="s">
        <v>8738</v>
      </c>
      <c r="Z35" s="56" t="s">
        <v>8739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7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ref="Q36:Q67" si="19">P37*N37</f>
        <v>0</v>
      </c>
      <c r="R36" s="64"/>
      <c r="S36" s="55" t="s">
        <v>221</v>
      </c>
      <c r="T36" s="75" t="s">
        <v>74</v>
      </c>
      <c r="U36" s="87">
        <v>11.5</v>
      </c>
      <c r="V36" s="69" t="s">
        <v>203</v>
      </c>
      <c r="W36" s="77">
        <v>33750</v>
      </c>
      <c r="X36" s="63">
        <f t="shared" si="9"/>
        <v>388125</v>
      </c>
      <c r="Y36" s="64" t="s">
        <v>8738</v>
      </c>
      <c r="Z36" s="56" t="s">
        <v>8739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7"/>
        <v>2227500</v>
      </c>
      <c r="H37" s="79">
        <v>45205</v>
      </c>
      <c r="I37" s="61"/>
      <c r="J37" s="109" t="s">
        <v>25</v>
      </c>
      <c r="K37" s="97">
        <f t="shared" ref="K37:K72" si="21">I37*F37</f>
        <v>0</v>
      </c>
      <c r="L37" s="55"/>
      <c r="M37" s="56"/>
      <c r="N37" s="128"/>
      <c r="O37" s="56"/>
      <c r="P37" s="116"/>
      <c r="Q37" s="63">
        <f t="shared" si="19"/>
        <v>0</v>
      </c>
      <c r="R37" s="64"/>
      <c r="S37" s="81" t="s">
        <v>8734</v>
      </c>
      <c r="T37" s="230" t="s">
        <v>417</v>
      </c>
      <c r="U37" s="57">
        <v>1</v>
      </c>
      <c r="V37" s="72" t="s">
        <v>29</v>
      </c>
      <c r="W37" s="62">
        <v>15500</v>
      </c>
      <c r="X37" s="63">
        <f t="shared" si="9"/>
        <v>15500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7"/>
        <v>1300000</v>
      </c>
      <c r="H38" s="79">
        <v>45246</v>
      </c>
      <c r="I38" s="61"/>
      <c r="J38" s="109" t="s">
        <v>25</v>
      </c>
      <c r="K38" s="97">
        <f t="shared" si="21"/>
        <v>0</v>
      </c>
      <c r="L38" s="55"/>
      <c r="M38" s="56"/>
      <c r="N38" s="128"/>
      <c r="O38" s="56"/>
      <c r="P38" s="116"/>
      <c r="Q38" s="63">
        <f t="shared" si="19"/>
        <v>0</v>
      </c>
      <c r="R38" s="64"/>
      <c r="S38" s="95"/>
      <c r="T38" s="71"/>
      <c r="U38" s="56"/>
      <c r="V38" s="72"/>
      <c r="W38" s="58"/>
      <c r="X38" s="63">
        <f t="shared" si="9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7"/>
        <v>2297750</v>
      </c>
      <c r="H39" s="79">
        <v>45246</v>
      </c>
      <c r="I39" s="61"/>
      <c r="J39" s="109" t="s">
        <v>25</v>
      </c>
      <c r="K39" s="97">
        <f t="shared" si="21"/>
        <v>0</v>
      </c>
      <c r="L39" s="55"/>
      <c r="M39" s="56"/>
      <c r="N39" s="128"/>
      <c r="O39" s="56"/>
      <c r="P39" s="116"/>
      <c r="Q39" s="63">
        <f t="shared" si="19"/>
        <v>0</v>
      </c>
      <c r="R39" s="64"/>
      <c r="S39" s="56"/>
      <c r="T39" s="56"/>
      <c r="U39" s="57"/>
      <c r="V39" s="72"/>
      <c r="W39" s="62"/>
      <c r="X39" s="63">
        <f t="shared" si="9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7"/>
        <v>1815000</v>
      </c>
      <c r="H40" s="79">
        <v>45205</v>
      </c>
      <c r="I40" s="61">
        <v>8</v>
      </c>
      <c r="J40" s="109" t="s">
        <v>25</v>
      </c>
      <c r="K40" s="97">
        <f t="shared" si="21"/>
        <v>968000</v>
      </c>
      <c r="L40" s="55"/>
      <c r="M40" s="56"/>
      <c r="N40" s="128"/>
      <c r="O40" s="56"/>
      <c r="P40" s="116"/>
      <c r="Q40" s="63">
        <f t="shared" si="19"/>
        <v>0</v>
      </c>
      <c r="R40" s="64"/>
      <c r="S40" s="56"/>
      <c r="T40" s="56"/>
      <c r="U40" s="57"/>
      <c r="V40" s="72"/>
      <c r="W40" s="62"/>
      <c r="X40" s="63">
        <f t="shared" si="9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7"/>
        <v>1155000</v>
      </c>
      <c r="H41" s="79">
        <v>45205</v>
      </c>
      <c r="I41" s="61">
        <v>8</v>
      </c>
      <c r="J41" s="109" t="s">
        <v>25</v>
      </c>
      <c r="K41" s="97">
        <f t="shared" si="21"/>
        <v>616000</v>
      </c>
      <c r="L41" s="56"/>
      <c r="M41" s="56"/>
      <c r="N41" s="128"/>
      <c r="O41" s="56"/>
      <c r="P41" s="62"/>
      <c r="Q41" s="63">
        <f t="shared" si="19"/>
        <v>0</v>
      </c>
      <c r="R41" s="64"/>
      <c r="S41" s="55"/>
      <c r="T41" s="56"/>
      <c r="U41" s="57"/>
      <c r="V41" s="72"/>
      <c r="W41" s="62"/>
      <c r="X41" s="63">
        <f t="shared" si="9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7"/>
        <v>345000</v>
      </c>
      <c r="H42" s="131" t="s">
        <v>127</v>
      </c>
      <c r="I42" s="61"/>
      <c r="J42" s="109" t="s">
        <v>25</v>
      </c>
      <c r="K42" s="97">
        <f t="shared" si="21"/>
        <v>0</v>
      </c>
      <c r="L42" s="56"/>
      <c r="M42" s="75"/>
      <c r="N42" s="129"/>
      <c r="O42" s="56"/>
      <c r="P42" s="130"/>
      <c r="Q42" s="63">
        <f t="shared" si="19"/>
        <v>0</v>
      </c>
      <c r="R42" s="64"/>
      <c r="S42" s="55"/>
      <c r="T42" s="74"/>
      <c r="U42" s="57"/>
      <c r="V42" s="72"/>
      <c r="W42" s="77"/>
      <c r="X42" s="63">
        <f t="shared" si="9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7"/>
        <v>400000</v>
      </c>
      <c r="H43" s="79">
        <v>45226</v>
      </c>
      <c r="I43" s="57">
        <v>9</v>
      </c>
      <c r="J43" s="109" t="s">
        <v>25</v>
      </c>
      <c r="K43" s="97">
        <f t="shared" si="21"/>
        <v>360000</v>
      </c>
      <c r="L43" s="55"/>
      <c r="M43" s="56"/>
      <c r="N43" s="128"/>
      <c r="O43" s="56"/>
      <c r="P43" s="62"/>
      <c r="Q43" s="63">
        <f t="shared" si="19"/>
        <v>0</v>
      </c>
      <c r="R43" s="64"/>
      <c r="S43" s="56"/>
      <c r="T43" s="75"/>
      <c r="U43" s="57"/>
      <c r="V43" s="72"/>
      <c r="W43" s="76"/>
      <c r="X43" s="63">
        <f t="shared" si="9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7"/>
        <v>14800000</v>
      </c>
      <c r="H44" s="114" t="s">
        <v>132</v>
      </c>
      <c r="I44" s="61">
        <v>10</v>
      </c>
      <c r="J44" s="109" t="s">
        <v>122</v>
      </c>
      <c r="K44" s="97">
        <f t="shared" si="21"/>
        <v>1480000</v>
      </c>
      <c r="L44" s="55"/>
      <c r="M44" s="80"/>
      <c r="N44" s="119"/>
      <c r="O44" s="56"/>
      <c r="P44" s="120"/>
      <c r="Q44" s="63">
        <f t="shared" si="19"/>
        <v>0</v>
      </c>
      <c r="R44" s="64"/>
      <c r="S44" s="55"/>
      <c r="T44" s="71"/>
      <c r="U44" s="693"/>
      <c r="V44" s="72"/>
      <c r="W44" s="62"/>
      <c r="X44" s="63">
        <f t="shared" si="9"/>
        <v>0</v>
      </c>
      <c r="Y44" s="64"/>
      <c r="Z44" s="56"/>
      <c r="AA44" s="134"/>
      <c r="AB44" s="747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7"/>
        <v>1000000</v>
      </c>
      <c r="H45" s="2">
        <v>45184</v>
      </c>
      <c r="I45" s="61">
        <v>1</v>
      </c>
      <c r="J45" s="135" t="s">
        <v>67</v>
      </c>
      <c r="K45" s="97">
        <f t="shared" si="21"/>
        <v>500000</v>
      </c>
      <c r="L45" s="56"/>
      <c r="M45" s="80"/>
      <c r="N45" s="115"/>
      <c r="O45" s="56"/>
      <c r="P45" s="116"/>
      <c r="Q45" s="63">
        <f t="shared" si="19"/>
        <v>0</v>
      </c>
      <c r="R45" s="64"/>
      <c r="S45" s="56"/>
      <c r="T45" s="56"/>
      <c r="U45" s="57"/>
      <c r="V45" s="72"/>
      <c r="W45" s="77"/>
      <c r="X45" s="63">
        <f t="shared" si="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7"/>
        <v>0</v>
      </c>
      <c r="H46" s="102"/>
      <c r="I46" s="61"/>
      <c r="J46" s="109" t="s">
        <v>25</v>
      </c>
      <c r="K46" s="97">
        <f t="shared" si="21"/>
        <v>0</v>
      </c>
      <c r="L46" s="56"/>
      <c r="M46" s="80"/>
      <c r="N46" s="119"/>
      <c r="O46" s="56"/>
      <c r="P46" s="120"/>
      <c r="Q46" s="63">
        <f t="shared" si="19"/>
        <v>0</v>
      </c>
      <c r="R46" s="64"/>
      <c r="S46" s="56"/>
      <c r="T46" s="56"/>
      <c r="U46" s="61"/>
      <c r="V46" s="72"/>
      <c r="W46" s="76"/>
      <c r="X46" s="63">
        <f t="shared" si="9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7"/>
        <v>4192500</v>
      </c>
      <c r="H47" s="79">
        <v>45251</v>
      </c>
      <c r="I47" s="61"/>
      <c r="J47" s="109" t="s">
        <v>25</v>
      </c>
      <c r="K47" s="97">
        <f t="shared" si="21"/>
        <v>0</v>
      </c>
      <c r="L47" s="81"/>
      <c r="M47" s="80"/>
      <c r="N47" s="57"/>
      <c r="O47" s="56"/>
      <c r="P47" s="77"/>
      <c r="Q47" s="63">
        <f t="shared" si="19"/>
        <v>0</v>
      </c>
      <c r="R47" s="64"/>
      <c r="S47" s="56"/>
      <c r="T47" s="56"/>
      <c r="U47" s="57"/>
      <c r="V47" s="72"/>
      <c r="W47" s="76"/>
      <c r="X47" s="63">
        <f t="shared" si="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7"/>
        <v>300000</v>
      </c>
      <c r="H48" s="79">
        <v>45187</v>
      </c>
      <c r="I48" s="61">
        <v>6</v>
      </c>
      <c r="J48" s="135" t="s">
        <v>67</v>
      </c>
      <c r="K48" s="97">
        <f t="shared" si="21"/>
        <v>180000</v>
      </c>
      <c r="L48" s="56"/>
      <c r="M48" s="56"/>
      <c r="N48" s="57"/>
      <c r="O48" s="56"/>
      <c r="P48" s="62"/>
      <c r="Q48" s="63">
        <f t="shared" si="19"/>
        <v>0</v>
      </c>
      <c r="R48" s="64"/>
      <c r="S48" s="55"/>
      <c r="T48" s="71"/>
      <c r="U48" s="693"/>
      <c r="V48" s="72"/>
      <c r="W48" s="62"/>
      <c r="X48" s="63">
        <f t="shared" si="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7"/>
        <v>4500000</v>
      </c>
      <c r="H49" s="57" t="s">
        <v>139</v>
      </c>
      <c r="I49" s="61">
        <v>0</v>
      </c>
      <c r="J49" s="109" t="s">
        <v>25</v>
      </c>
      <c r="K49" s="97">
        <f t="shared" si="21"/>
        <v>0</v>
      </c>
      <c r="L49" s="56"/>
      <c r="M49" s="136"/>
      <c r="N49" s="137"/>
      <c r="O49" s="56"/>
      <c r="P49" s="138"/>
      <c r="Q49" s="63">
        <f t="shared" si="19"/>
        <v>0</v>
      </c>
      <c r="R49" s="64"/>
      <c r="S49" s="56"/>
      <c r="T49" s="56"/>
      <c r="U49" s="694"/>
      <c r="V49" s="72"/>
      <c r="W49" s="76"/>
      <c r="X49" s="63">
        <f t="shared" si="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7"/>
        <v>6000000</v>
      </c>
      <c r="H50" s="79">
        <v>45218</v>
      </c>
      <c r="I50" s="61">
        <v>2</v>
      </c>
      <c r="J50" s="109" t="s">
        <v>25</v>
      </c>
      <c r="K50" s="97">
        <f t="shared" si="21"/>
        <v>800000</v>
      </c>
      <c r="L50" s="56"/>
      <c r="M50" s="136"/>
      <c r="N50" s="139"/>
      <c r="O50" s="56"/>
      <c r="P50" s="140"/>
      <c r="Q50" s="63">
        <f t="shared" si="19"/>
        <v>0</v>
      </c>
      <c r="R50" s="64"/>
      <c r="S50" s="55"/>
      <c r="T50" s="75"/>
      <c r="U50" s="61"/>
      <c r="V50" s="72"/>
      <c r="W50" s="77"/>
      <c r="X50" s="63">
        <f t="shared" si="9"/>
        <v>0</v>
      </c>
      <c r="Y50" s="64"/>
      <c r="AA50" s="133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7"/>
        <v>138000</v>
      </c>
      <c r="H51" s="79">
        <v>45198</v>
      </c>
      <c r="I51" s="57"/>
      <c r="J51" s="109" t="s">
        <v>25</v>
      </c>
      <c r="K51" s="97">
        <f t="shared" si="21"/>
        <v>0</v>
      </c>
      <c r="L51" s="56"/>
      <c r="M51" s="136"/>
      <c r="N51" s="139"/>
      <c r="O51" s="56"/>
      <c r="P51" s="140"/>
      <c r="Q51" s="63">
        <f t="shared" si="19"/>
        <v>0</v>
      </c>
      <c r="R51" s="64"/>
      <c r="S51" s="55"/>
      <c r="T51" s="71"/>
      <c r="U51" s="693"/>
      <c r="V51" s="72"/>
      <c r="W51" s="62"/>
      <c r="X51" s="63">
        <f t="shared" si="9"/>
        <v>0</v>
      </c>
      <c r="Y51" s="64"/>
      <c r="AA51" s="133"/>
      <c r="AK51" s="68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7"/>
        <v>308000</v>
      </c>
      <c r="H52" s="79">
        <v>45181</v>
      </c>
      <c r="I52" s="57">
        <v>5</v>
      </c>
      <c r="J52" s="109" t="s">
        <v>25</v>
      </c>
      <c r="K52" s="97">
        <f t="shared" si="21"/>
        <v>220000</v>
      </c>
      <c r="L52" s="56"/>
      <c r="M52" s="136"/>
      <c r="N52" s="115"/>
      <c r="O52" s="56"/>
      <c r="P52" s="116"/>
      <c r="Q52" s="63">
        <f t="shared" si="19"/>
        <v>0</v>
      </c>
      <c r="R52" s="64"/>
      <c r="S52" s="55"/>
      <c r="T52" s="71"/>
      <c r="U52" s="693"/>
      <c r="V52" s="72"/>
      <c r="W52" s="62"/>
      <c r="X52" s="63">
        <f t="shared" si="9"/>
        <v>0</v>
      </c>
      <c r="Y52" s="64"/>
      <c r="AA52" s="133"/>
      <c r="AK52" s="56"/>
      <c r="AL52" s="56"/>
      <c r="AM52" s="61"/>
      <c r="AN52" s="69"/>
      <c r="AO52" s="62"/>
      <c r="AP52" s="63">
        <f t="shared" si="20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7"/>
        <v>186000</v>
      </c>
      <c r="H53" s="79">
        <v>45225</v>
      </c>
      <c r="I53" s="105"/>
      <c r="J53" s="109" t="s">
        <v>25</v>
      </c>
      <c r="K53" s="97">
        <f t="shared" si="21"/>
        <v>0</v>
      </c>
      <c r="L53" s="68"/>
      <c r="M53" s="136"/>
      <c r="N53" s="115"/>
      <c r="O53" s="56"/>
      <c r="P53" s="116"/>
      <c r="Q53" s="63">
        <f t="shared" si="19"/>
        <v>0</v>
      </c>
      <c r="R53" s="64"/>
      <c r="S53" s="55"/>
      <c r="T53" s="71"/>
      <c r="U53" s="693"/>
      <c r="V53" s="72"/>
      <c r="W53" s="62"/>
      <c r="X53" s="63">
        <f t="shared" si="9"/>
        <v>0</v>
      </c>
      <c r="Y53" s="64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7"/>
        <v>220000</v>
      </c>
      <c r="H54" s="113" t="s">
        <v>150</v>
      </c>
      <c r="I54" s="57">
        <v>1</v>
      </c>
      <c r="J54" s="109" t="s">
        <v>25</v>
      </c>
      <c r="K54" s="97">
        <f t="shared" si="21"/>
        <v>110000</v>
      </c>
      <c r="L54" s="56"/>
      <c r="M54" s="136"/>
      <c r="N54" s="137"/>
      <c r="O54" s="56"/>
      <c r="P54" s="138"/>
      <c r="Q54" s="63">
        <f t="shared" si="19"/>
        <v>0</v>
      </c>
      <c r="R54" s="64"/>
      <c r="S54" s="55"/>
      <c r="T54" s="71"/>
      <c r="U54" s="693"/>
      <c r="V54" s="72"/>
      <c r="W54" s="62"/>
      <c r="X54" s="63">
        <f t="shared" si="9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7"/>
        <v>3250000</v>
      </c>
      <c r="H55" s="102" t="s">
        <v>153</v>
      </c>
      <c r="I55" s="57">
        <v>7</v>
      </c>
      <c r="J55" s="109" t="s">
        <v>25</v>
      </c>
      <c r="K55" s="97">
        <f t="shared" si="21"/>
        <v>2275000</v>
      </c>
      <c r="L55" s="56"/>
      <c r="M55" s="136"/>
      <c r="N55" s="115"/>
      <c r="O55" s="56"/>
      <c r="P55" s="116"/>
      <c r="Q55" s="63">
        <f t="shared" si="19"/>
        <v>0</v>
      </c>
      <c r="R55" s="64"/>
      <c r="S55" s="55"/>
      <c r="T55" s="71"/>
      <c r="U55" s="693"/>
      <c r="V55" s="72"/>
      <c r="W55" s="62"/>
      <c r="X55" s="63">
        <f t="shared" si="9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7"/>
        <v>4050000</v>
      </c>
      <c r="H56" s="82">
        <v>44165</v>
      </c>
      <c r="I56" s="57">
        <v>0</v>
      </c>
      <c r="J56" s="109" t="s">
        <v>25</v>
      </c>
      <c r="K56" s="97">
        <f t="shared" si="21"/>
        <v>0</v>
      </c>
      <c r="L56" s="56"/>
      <c r="M56" s="136"/>
      <c r="N56" s="115"/>
      <c r="O56" s="56"/>
      <c r="P56" s="116"/>
      <c r="Q56" s="63">
        <f t="shared" si="19"/>
        <v>0</v>
      </c>
      <c r="R56" s="64"/>
      <c r="S56" s="55"/>
      <c r="T56" s="71"/>
      <c r="U56" s="693"/>
      <c r="V56" s="72"/>
      <c r="W56" s="62"/>
      <c r="X56" s="63">
        <f t="shared" si="9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7"/>
        <v>3003000</v>
      </c>
      <c r="H57" s="79">
        <v>45134</v>
      </c>
      <c r="I57" s="57">
        <v>8</v>
      </c>
      <c r="J57" s="142" t="s">
        <v>25</v>
      </c>
      <c r="K57" s="97">
        <f t="shared" si="21"/>
        <v>1716000</v>
      </c>
      <c r="L57" s="56"/>
      <c r="M57" s="136"/>
      <c r="N57" s="115"/>
      <c r="O57" s="56"/>
      <c r="P57" s="116"/>
      <c r="Q57" s="63">
        <f t="shared" si="19"/>
        <v>0</v>
      </c>
      <c r="R57" s="64"/>
      <c r="S57" s="55"/>
      <c r="T57" s="71"/>
      <c r="U57" s="693"/>
      <c r="V57" s="72"/>
      <c r="W57" s="62"/>
      <c r="X57" s="63">
        <f t="shared" si="9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06"/>
      <c r="O58" s="56"/>
      <c r="P58" s="58"/>
      <c r="Q58" s="63">
        <f t="shared" si="19"/>
        <v>0</v>
      </c>
      <c r="R58" s="56"/>
      <c r="S58" s="55"/>
      <c r="T58" s="71"/>
      <c r="U58" s="693"/>
      <c r="V58" s="72"/>
      <c r="W58" s="62"/>
      <c r="X58" s="63">
        <f t="shared" si="9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56"/>
      <c r="O59" s="56"/>
      <c r="P59" s="58"/>
      <c r="Q59" s="63">
        <f t="shared" si="19"/>
        <v>0</v>
      </c>
      <c r="R59" s="56"/>
      <c r="S59" s="55"/>
      <c r="T59" s="71"/>
      <c r="U59" s="693"/>
      <c r="V59" s="72"/>
      <c r="W59" s="62"/>
      <c r="X59" s="63">
        <f t="shared" si="9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7"/>
        <v>1700000</v>
      </c>
      <c r="H60" s="102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19"/>
        <v>0</v>
      </c>
      <c r="R60" s="56"/>
      <c r="S60" s="55"/>
      <c r="T60" s="71"/>
      <c r="U60" s="693"/>
      <c r="V60" s="72"/>
      <c r="W60" s="62"/>
      <c r="X60" s="63">
        <f t="shared" si="9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7"/>
        <v>160000</v>
      </c>
      <c r="H61" s="102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68"/>
      <c r="T61" s="56" t="s">
        <v>2</v>
      </c>
      <c r="U61" s="692"/>
      <c r="V61" s="66"/>
      <c r="W61" s="62"/>
      <c r="X61" s="63">
        <f t="shared" ref="X61:X91" si="22">W61*U61</f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7"/>
        <v>250000</v>
      </c>
      <c r="H62" s="102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68"/>
      <c r="T62" s="56" t="s">
        <v>2</v>
      </c>
      <c r="U62" s="692"/>
      <c r="V62" s="66"/>
      <c r="W62" s="62"/>
      <c r="X62" s="63">
        <f t="shared" si="2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68"/>
      <c r="T63" s="56" t="s">
        <v>2</v>
      </c>
      <c r="U63" s="692"/>
      <c r="V63" s="66"/>
      <c r="W63" s="62"/>
      <c r="X63" s="63">
        <f t="shared" si="2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7"/>
        <v>1950000</v>
      </c>
      <c r="H64" s="102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68"/>
      <c r="T64" s="56" t="s">
        <v>2</v>
      </c>
      <c r="U64" s="692"/>
      <c r="V64" s="66"/>
      <c r="W64" s="62"/>
      <c r="X64" s="63">
        <f t="shared" si="2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7"/>
        <v>828000</v>
      </c>
      <c r="H65" s="102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68"/>
      <c r="T65" s="56" t="s">
        <v>2</v>
      </c>
      <c r="U65" s="692"/>
      <c r="V65" s="66"/>
      <c r="W65" s="62"/>
      <c r="X65" s="63">
        <f t="shared" si="2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68"/>
      <c r="T66" s="56" t="s">
        <v>2</v>
      </c>
      <c r="U66" s="692"/>
      <c r="V66" s="66"/>
      <c r="W66" s="62"/>
      <c r="X66" s="63">
        <f t="shared" si="2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68"/>
      <c r="T67" s="56" t="s">
        <v>2</v>
      </c>
      <c r="U67" s="692"/>
      <c r="V67" s="66"/>
      <c r="W67" s="62"/>
      <c r="X67" s="63">
        <f t="shared" si="2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ref="Q68:Q103" si="23">P69*N69</f>
        <v>0</v>
      </c>
      <c r="R68" s="56"/>
      <c r="S68" s="68"/>
      <c r="T68" s="56" t="s">
        <v>2</v>
      </c>
      <c r="U68" s="692"/>
      <c r="V68" s="66"/>
      <c r="W68" s="62"/>
      <c r="X68" s="63">
        <f t="shared" si="2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692"/>
      <c r="V69" s="66"/>
      <c r="W69" s="62"/>
      <c r="X69" s="63">
        <f t="shared" si="2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692"/>
      <c r="V70" s="66"/>
      <c r="W70" s="62"/>
      <c r="X70" s="63">
        <f t="shared" si="22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4">D71*F71</f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692"/>
      <c r="V71" s="66"/>
      <c r="W71" s="62"/>
      <c r="X71" s="63">
        <f t="shared" si="22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4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/>
      <c r="U72" s="61"/>
      <c r="V72" s="69"/>
      <c r="W72" s="77"/>
      <c r="X72" s="63">
        <f t="shared" si="22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4"/>
        <v>95000</v>
      </c>
      <c r="H73" s="57" t="s">
        <v>188</v>
      </c>
      <c r="I73" s="57"/>
      <c r="J73" s="146" t="s">
        <v>67</v>
      </c>
      <c r="K73" s="59">
        <f t="shared" ref="K73:K137" si="25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692"/>
      <c r="V73" s="66" t="s">
        <v>29</v>
      </c>
      <c r="W73" s="62"/>
      <c r="X73" s="63">
        <f t="shared" si="22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692"/>
      <c r="V74" s="66" t="s">
        <v>29</v>
      </c>
      <c r="W74" s="62"/>
      <c r="X74" s="63">
        <f t="shared" si="22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692"/>
      <c r="V75" s="66" t="s">
        <v>29</v>
      </c>
      <c r="W75" s="62"/>
      <c r="X75" s="63">
        <f t="shared" si="22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4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692"/>
      <c r="V76" s="66" t="s">
        <v>29</v>
      </c>
      <c r="W76" s="62"/>
      <c r="X76" s="63">
        <f t="shared" si="22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4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510"/>
      <c r="V77" s="56" t="s">
        <v>29</v>
      </c>
      <c r="W77" s="62"/>
      <c r="X77" s="63">
        <f t="shared" si="22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4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510"/>
      <c r="V78" s="56" t="s">
        <v>29</v>
      </c>
      <c r="W78" s="62"/>
      <c r="X78" s="63">
        <f t="shared" si="22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83"/>
      <c r="V79" s="56"/>
      <c r="W79" s="77"/>
      <c r="X79" s="63">
        <f t="shared" si="22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4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57"/>
      <c r="V80" s="69"/>
      <c r="W80" s="77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4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69"/>
      <c r="W81" s="77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510"/>
      <c r="V82" s="56" t="s">
        <v>29</v>
      </c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10"/>
      <c r="V83" s="56" t="s">
        <v>29</v>
      </c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6"/>
      <c r="T84" s="56"/>
      <c r="U84" s="510"/>
      <c r="V84" s="56" t="s">
        <v>29</v>
      </c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0"/>
      <c r="V85" s="56" t="s">
        <v>29</v>
      </c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0"/>
      <c r="V86" s="56" t="s">
        <v>29</v>
      </c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510"/>
      <c r="V87" s="56" t="s">
        <v>29</v>
      </c>
      <c r="W87" s="62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10"/>
      <c r="V88" s="5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10"/>
      <c r="V89" s="5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0"/>
      <c r="V90" s="5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0"/>
      <c r="V91" s="5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0"/>
      <c r="V92" s="56" t="s">
        <v>29</v>
      </c>
      <c r="W92" s="62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3"/>
        <v>0</v>
      </c>
      <c r="R94" s="56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si="25"/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132"/>
      <c r="M103" s="56"/>
      <c r="N103" s="56"/>
      <c r="O103" s="56"/>
      <c r="P103" s="56"/>
      <c r="Q103" s="63">
        <f t="shared" si="23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132"/>
      <c r="M104" s="56"/>
      <c r="N104" s="56"/>
      <c r="O104" s="56"/>
      <c r="P104" s="56"/>
      <c r="Q104" s="160"/>
      <c r="R104" s="89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2"/>
      <c r="M105" s="91"/>
      <c r="N105" s="158"/>
      <c r="O105" s="159"/>
      <c r="P105" s="160"/>
      <c r="Q105" s="160"/>
      <c r="R105" s="8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61"/>
      <c r="M106" s="162"/>
      <c r="N106" s="163"/>
      <c r="O106" s="164"/>
      <c r="P106" s="160"/>
      <c r="Q106" s="160"/>
      <c r="R106" s="167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5"/>
        <v>0</v>
      </c>
      <c r="L107" s="165"/>
      <c r="M107" s="166"/>
      <c r="N107" s="163"/>
      <c r="O107" s="164"/>
      <c r="P107" s="160"/>
      <c r="Q107" s="93"/>
      <c r="R107" s="747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5"/>
        <v>0</v>
      </c>
      <c r="L108" s="89"/>
      <c r="M108" s="168"/>
      <c r="N108" s="163"/>
      <c r="O108" s="164"/>
      <c r="P108" s="93"/>
      <c r="Q108" s="160"/>
      <c r="R108" s="16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89"/>
      <c r="M109" s="91"/>
      <c r="N109" s="158"/>
      <c r="O109" s="159"/>
      <c r="P109" s="160"/>
      <c r="Q109" s="160"/>
      <c r="R109" s="16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161"/>
      <c r="M110" s="162"/>
      <c r="N110" s="163"/>
      <c r="O110" s="164"/>
      <c r="P110" s="160"/>
      <c r="Q110" s="160"/>
      <c r="R110" s="16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5"/>
        <v>690000</v>
      </c>
      <c r="L111" s="165"/>
      <c r="M111" s="166"/>
      <c r="N111" s="163"/>
      <c r="O111" s="164"/>
      <c r="P111" s="160"/>
      <c r="Q111" s="160"/>
      <c r="R111" s="747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89"/>
      <c r="M112" s="166"/>
      <c r="N112" s="171"/>
      <c r="O112" s="172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5"/>
        <v>0</v>
      </c>
      <c r="L113" s="89"/>
      <c r="M113" s="166"/>
      <c r="N113" s="163"/>
      <c r="O113" s="164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2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5"/>
        <v>0</v>
      </c>
      <c r="L115" s="165"/>
      <c r="M115" s="166"/>
      <c r="N115" s="163"/>
      <c r="O115" s="164"/>
      <c r="P115" s="160"/>
      <c r="Q115" s="160"/>
      <c r="R115" s="747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5"/>
        <v>850000</v>
      </c>
      <c r="L116" s="89"/>
      <c r="M116" s="162"/>
      <c r="N116" s="163"/>
      <c r="O116" s="164"/>
      <c r="P116" s="160"/>
      <c r="Q116" s="93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5"/>
        <v>0</v>
      </c>
      <c r="L117" s="165"/>
      <c r="M117" s="166"/>
      <c r="N117" s="163"/>
      <c r="O117" s="164"/>
      <c r="P117" s="93"/>
      <c r="Q117" s="160"/>
      <c r="R117" s="747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74"/>
      <c r="M118" s="175"/>
      <c r="N118" s="158"/>
      <c r="O118" s="159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63"/>
      <c r="O119" s="164"/>
      <c r="P119" s="160"/>
      <c r="Q119" s="93"/>
      <c r="R119" s="167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5"/>
        <v>630000</v>
      </c>
      <c r="L120" s="89"/>
      <c r="M120" s="162"/>
      <c r="N120" s="163"/>
      <c r="O120" s="164"/>
      <c r="P120" s="93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65"/>
      <c r="M121" s="177"/>
      <c r="N121" s="158"/>
      <c r="O121" s="159"/>
      <c r="P121" s="160"/>
      <c r="Q121" s="160"/>
      <c r="R121" s="747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74"/>
      <c r="M122" s="179"/>
      <c r="N122" s="163"/>
      <c r="O122" s="164"/>
      <c r="P122" s="160"/>
      <c r="Q122" s="160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1"/>
      <c r="M123" s="180"/>
      <c r="N123" s="163"/>
      <c r="O123" s="164"/>
      <c r="P123" s="160"/>
      <c r="Q123" s="144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81"/>
      <c r="M124" s="166"/>
      <c r="N124" s="163"/>
      <c r="O124" s="164"/>
      <c r="P124" s="182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89"/>
      <c r="M125" s="166"/>
      <c r="N125" s="163"/>
      <c r="O125" s="164"/>
      <c r="P125" s="160"/>
      <c r="Q125" s="183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1"/>
      <c r="M126" s="179"/>
      <c r="N126" s="163"/>
      <c r="O126" s="164"/>
      <c r="P126" s="182"/>
      <c r="Q126" s="144"/>
      <c r="R126" s="184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5"/>
        <v>0</v>
      </c>
      <c r="L127" s="161"/>
      <c r="M127" s="166"/>
      <c r="N127" s="163"/>
      <c r="O127" s="164"/>
      <c r="P127" s="160"/>
      <c r="Q127" s="144"/>
      <c r="R127" s="8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5"/>
        <v>0</v>
      </c>
      <c r="L128" s="161"/>
      <c r="M128" s="162"/>
      <c r="N128" s="163"/>
      <c r="O128" s="164"/>
      <c r="P128" s="160"/>
      <c r="Q128" s="144"/>
      <c r="R128" s="185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5"/>
      <c r="M129" s="162"/>
      <c r="N129" s="163"/>
      <c r="O129" s="164"/>
      <c r="P129" s="160"/>
      <c r="Q129" s="144"/>
      <c r="R129" s="186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5"/>
      <c r="M130" s="168"/>
      <c r="N130" s="171"/>
      <c r="O130" s="172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89"/>
      <c r="M131" s="179"/>
      <c r="N131" s="163"/>
      <c r="O131" s="164"/>
      <c r="P131" s="160"/>
      <c r="Q131" s="183"/>
      <c r="R131" s="181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5"/>
        <v>0</v>
      </c>
      <c r="L134" s="161"/>
      <c r="M134" s="166"/>
      <c r="N134" s="163"/>
      <c r="O134" s="164"/>
      <c r="P134" s="93"/>
      <c r="Q134" s="160"/>
      <c r="R134" s="186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91"/>
      <c r="N135" s="158"/>
      <c r="O135" s="159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166"/>
      <c r="N137" s="163"/>
      <c r="O137" s="164"/>
      <c r="P137" s="160"/>
      <c r="Q137" s="160"/>
      <c r="R137" s="132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79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74"/>
      <c r="M141" s="166"/>
      <c r="N141" s="171"/>
      <c r="O141" s="172"/>
      <c r="P141" s="93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89"/>
      <c r="M142" s="177"/>
      <c r="N142" s="158"/>
      <c r="O142" s="159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74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89"/>
      <c r="M144" s="180"/>
      <c r="N144" s="163"/>
      <c r="O144" s="164"/>
      <c r="P144" s="160"/>
      <c r="Q144" s="144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80"/>
      <c r="N145" s="163"/>
      <c r="O145" s="164"/>
      <c r="P145" s="160"/>
      <c r="Q145" s="195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66"/>
      <c r="N146" s="171"/>
      <c r="O146" s="172"/>
      <c r="P146" s="160"/>
      <c r="Q146" s="144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66"/>
      <c r="N147" s="163"/>
      <c r="O147" s="164"/>
      <c r="P147" s="160"/>
      <c r="Q147" s="144"/>
      <c r="R147" s="8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79"/>
      <c r="N148" s="163"/>
      <c r="O148" s="164"/>
      <c r="P148" s="160"/>
      <c r="Q148" s="183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61"/>
      <c r="M149" s="166"/>
      <c r="N149" s="163"/>
      <c r="O149" s="164"/>
      <c r="P149" s="160"/>
      <c r="Q149" s="144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93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91"/>
      <c r="N151" s="158"/>
      <c r="O151" s="159"/>
      <c r="P151" s="160"/>
      <c r="Q151" s="144"/>
      <c r="R151" s="16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93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2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1"/>
      <c r="M154" s="166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8"/>
      <c r="N155" s="171"/>
      <c r="O155" s="172"/>
      <c r="P155" s="160"/>
      <c r="Q155" s="160"/>
      <c r="R155" s="167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82"/>
      <c r="Q156" s="160"/>
      <c r="R156" s="16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89"/>
      <c r="M157" s="166"/>
      <c r="N157" s="163"/>
      <c r="O157" s="164"/>
      <c r="P157" s="160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2"/>
      <c r="N158" s="163"/>
      <c r="O158" s="164"/>
      <c r="P158" s="182"/>
      <c r="Q158" s="164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165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96"/>
      <c r="M160" s="179"/>
      <c r="N160" s="163"/>
      <c r="O160" s="164"/>
      <c r="P160" s="182"/>
      <c r="Q160" s="164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196"/>
      <c r="M161" s="197"/>
      <c r="N161" s="163"/>
      <c r="O161" s="164"/>
      <c r="P161" s="160"/>
      <c r="Q161" s="164"/>
      <c r="R161" s="198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8"/>
      <c r="N162" s="163"/>
      <c r="O162" s="164"/>
      <c r="P162" s="160"/>
      <c r="Q162" s="182"/>
      <c r="R162" s="747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61"/>
      <c r="M163" s="168"/>
      <c r="N163" s="163"/>
      <c r="O163" s="164"/>
      <c r="P163" s="160"/>
      <c r="Q163" s="160"/>
      <c r="R163" s="198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200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200"/>
      <c r="M165" s="197"/>
      <c r="N165" s="163"/>
      <c r="O165" s="164"/>
      <c r="P165" s="160"/>
      <c r="Q165" s="160"/>
      <c r="R165" s="2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L166" s="161"/>
      <c r="M166" s="197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2"/>
      <c r="M167" s="162"/>
      <c r="N167" s="163"/>
      <c r="O167" s="164"/>
      <c r="P167" s="160"/>
      <c r="Q167" s="160"/>
      <c r="R167" s="747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32"/>
      <c r="M168" s="197"/>
      <c r="N168" s="163"/>
      <c r="O168" s="164"/>
      <c r="P168" s="160"/>
      <c r="Q168" s="144"/>
      <c r="R168" s="747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65"/>
      <c r="M169" s="197"/>
      <c r="N169" s="163"/>
      <c r="O169" s="164"/>
      <c r="P169" s="160"/>
      <c r="Q169" s="160"/>
      <c r="R169" s="747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5"/>
      <c r="M170" s="197"/>
      <c r="N170" s="163"/>
      <c r="O170" s="164"/>
      <c r="P170" s="160"/>
      <c r="Q170" s="160"/>
      <c r="R170" s="74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5"/>
      <c r="M171" s="197"/>
      <c r="N171" s="163"/>
      <c r="O171" s="164"/>
      <c r="P171" s="160"/>
      <c r="Q171" s="160"/>
      <c r="R171" s="8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5"/>
      <c r="M172" s="197"/>
      <c r="N172" s="163"/>
      <c r="O172" s="164"/>
      <c r="P172" s="160"/>
      <c r="Q172" s="160"/>
      <c r="R172" s="747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5"/>
      <c r="M173" s="197"/>
      <c r="N173" s="163"/>
      <c r="O173" s="164"/>
      <c r="P173" s="16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U1" zoomScale="90" zoomScaleNormal="9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8.8554687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25" t="s">
        <v>3</v>
      </c>
      <c r="B4" s="1127" t="s">
        <v>4</v>
      </c>
      <c r="C4" s="1128"/>
      <c r="D4" s="1128"/>
      <c r="E4" s="1128"/>
      <c r="F4" s="1128"/>
      <c r="G4" s="1128"/>
      <c r="H4" s="1129"/>
      <c r="I4" s="1130" t="s">
        <v>5</v>
      </c>
      <c r="J4" s="1131"/>
      <c r="K4" s="1132"/>
      <c r="L4" s="1133" t="s">
        <v>6</v>
      </c>
      <c r="M4" s="1134"/>
      <c r="N4" s="1134"/>
      <c r="O4" s="1134"/>
      <c r="P4" s="1134"/>
      <c r="Q4" s="1134"/>
      <c r="R4" s="1134"/>
      <c r="S4" s="1135" t="s">
        <v>7</v>
      </c>
      <c r="T4" s="1136"/>
      <c r="U4" s="1136"/>
      <c r="V4" s="1136"/>
      <c r="W4" s="1136"/>
      <c r="X4" s="1136"/>
      <c r="Y4" s="1136"/>
      <c r="Z4" s="1137"/>
      <c r="AB4" s="1138" t="s">
        <v>8</v>
      </c>
      <c r="AC4" s="1139"/>
      <c r="AD4" s="1139"/>
      <c r="AE4" s="1139"/>
      <c r="AF4" s="1139"/>
      <c r="AG4" s="1139"/>
      <c r="AH4" s="1139"/>
      <c r="AI4" s="1140"/>
      <c r="AK4" s="1113" t="s">
        <v>9</v>
      </c>
      <c r="AL4" s="1114"/>
      <c r="AM4" s="1114"/>
      <c r="AN4" s="1114"/>
      <c r="AO4" s="1114"/>
      <c r="AP4" s="1114"/>
      <c r="AQ4" s="1114"/>
      <c r="AR4" s="1115"/>
      <c r="AT4" s="1116" t="s">
        <v>10</v>
      </c>
      <c r="AU4" s="1117"/>
      <c r="AV4" s="1117"/>
      <c r="AW4" s="1117"/>
      <c r="AX4" s="1117"/>
      <c r="AY4" s="1117"/>
      <c r="AZ4" s="1117"/>
      <c r="BA4" s="1118"/>
      <c r="BC4" s="1119" t="s">
        <v>11</v>
      </c>
      <c r="BD4" s="1120"/>
      <c r="BE4" s="1120"/>
      <c r="BF4" s="1120"/>
      <c r="BG4" s="1120"/>
      <c r="BH4" s="1120"/>
      <c r="BI4" s="1120"/>
      <c r="BJ4" s="1121"/>
      <c r="BL4" s="1122" t="s">
        <v>12</v>
      </c>
      <c r="BM4" s="1123"/>
      <c r="BN4" s="1123"/>
      <c r="BO4" s="1123"/>
      <c r="BP4" s="1123"/>
      <c r="BQ4" s="1123"/>
      <c r="BR4" s="1123"/>
      <c r="BS4" s="1124"/>
    </row>
    <row r="5" spans="1:78" ht="20.25" thickTop="1" thickBot="1" x14ac:dyDescent="0.35">
      <c r="A5" s="112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8751</v>
      </c>
      <c r="M6" s="56" t="s">
        <v>6700</v>
      </c>
      <c r="N6" s="57">
        <v>4</v>
      </c>
      <c r="O6" s="72" t="s">
        <v>73</v>
      </c>
      <c r="P6" s="76">
        <v>160000</v>
      </c>
      <c r="Q6" s="63">
        <f t="shared" ref="Q6:Q69" si="2">P6*N6</f>
        <v>640000</v>
      </c>
      <c r="R6" s="64" t="s">
        <v>397</v>
      </c>
      <c r="S6" s="60" t="s">
        <v>215</v>
      </c>
      <c r="T6" s="151" t="s">
        <v>216</v>
      </c>
      <c r="U6" s="57">
        <v>0.5</v>
      </c>
      <c r="V6" s="56" t="s">
        <v>203</v>
      </c>
      <c r="W6" s="152">
        <v>36500</v>
      </c>
      <c r="X6" s="63">
        <f t="shared" ref="X6:X62" si="3">W6*U6</f>
        <v>18250</v>
      </c>
      <c r="Y6" s="64" t="s">
        <v>471</v>
      </c>
      <c r="Z6" s="56"/>
      <c r="AB6" s="56" t="s">
        <v>476</v>
      </c>
      <c r="AC6" s="56" t="s">
        <v>1159</v>
      </c>
      <c r="AD6" s="87">
        <v>1</v>
      </c>
      <c r="AE6" s="72" t="s">
        <v>29</v>
      </c>
      <c r="AF6" s="62">
        <v>1050000</v>
      </c>
      <c r="AG6" s="63">
        <f t="shared" ref="AG6" si="4">AF6*AD6</f>
        <v>1050000</v>
      </c>
      <c r="AH6" s="64" t="s">
        <v>415</v>
      </c>
      <c r="AI6" s="56" t="s">
        <v>7025</v>
      </c>
      <c r="AJ6" s="68"/>
      <c r="AK6" s="55" t="s">
        <v>8761</v>
      </c>
      <c r="AL6" s="75" t="s">
        <v>57</v>
      </c>
      <c r="AM6" s="105">
        <v>1</v>
      </c>
      <c r="AN6" s="413" t="s">
        <v>29</v>
      </c>
      <c r="AO6" s="426">
        <v>225000</v>
      </c>
      <c r="AP6" s="63">
        <f t="shared" ref="AP6:AP22" si="5">AO6*AM6</f>
        <v>225000</v>
      </c>
      <c r="AQ6" s="64" t="s">
        <v>8781</v>
      </c>
      <c r="AR6" s="56" t="s">
        <v>8782</v>
      </c>
      <c r="AS6" s="249"/>
      <c r="AT6" s="56"/>
      <c r="AU6" s="694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 t="s">
        <v>7090</v>
      </c>
      <c r="BD6" s="56" t="s">
        <v>6656</v>
      </c>
      <c r="BE6" s="87">
        <v>1</v>
      </c>
      <c r="BF6" s="72" t="s">
        <v>7091</v>
      </c>
      <c r="BG6" s="62">
        <v>1315000</v>
      </c>
      <c r="BH6" s="63">
        <f t="shared" ref="BH6:BH18" si="7">BG6*BE6</f>
        <v>1315000</v>
      </c>
      <c r="BI6" s="56" t="s">
        <v>6718</v>
      </c>
      <c r="BJ6" s="56" t="s">
        <v>8787</v>
      </c>
      <c r="BK6" s="55"/>
      <c r="BL6" s="55" t="s">
        <v>8784</v>
      </c>
      <c r="BM6" s="65" t="s">
        <v>8785</v>
      </c>
      <c r="BN6" s="57">
        <v>15</v>
      </c>
      <c r="BO6" s="72" t="s">
        <v>122</v>
      </c>
      <c r="BP6" s="76">
        <v>1</v>
      </c>
      <c r="BQ6" s="63">
        <f t="shared" ref="BQ6:BQ14" si="8">BP6*BN6</f>
        <v>15</v>
      </c>
      <c r="BR6" s="56" t="s">
        <v>689</v>
      </c>
      <c r="BS6" s="56" t="s">
        <v>8783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8752</v>
      </c>
      <c r="M7" s="56" t="s">
        <v>6700</v>
      </c>
      <c r="N7" s="57">
        <v>1</v>
      </c>
      <c r="O7" s="72" t="s">
        <v>73</v>
      </c>
      <c r="P7" s="76">
        <v>100000</v>
      </c>
      <c r="Q7" s="63">
        <f t="shared" si="2"/>
        <v>100000</v>
      </c>
      <c r="R7" s="64" t="s">
        <v>397</v>
      </c>
      <c r="S7" s="60" t="s">
        <v>7090</v>
      </c>
      <c r="T7" s="56" t="s">
        <v>6656</v>
      </c>
      <c r="U7" s="87">
        <v>0.3</v>
      </c>
      <c r="V7" s="72" t="s">
        <v>63</v>
      </c>
      <c r="W7" s="62">
        <v>75000</v>
      </c>
      <c r="X7" s="63">
        <f t="shared" si="3"/>
        <v>22500</v>
      </c>
      <c r="Y7" s="64" t="s">
        <v>471</v>
      </c>
      <c r="Z7" s="56"/>
      <c r="AB7" s="56" t="s">
        <v>6601</v>
      </c>
      <c r="AC7" s="72" t="s">
        <v>74</v>
      </c>
      <c r="AD7" s="87">
        <v>1</v>
      </c>
      <c r="AE7" s="56" t="s">
        <v>6600</v>
      </c>
      <c r="AF7" s="62">
        <v>6100000</v>
      </c>
      <c r="AG7" s="63">
        <f t="shared" ref="AG7:AG25" si="9">AF7*AD7</f>
        <v>6100000</v>
      </c>
      <c r="AH7" s="64" t="s">
        <v>415</v>
      </c>
      <c r="AI7" s="56" t="s">
        <v>7025</v>
      </c>
      <c r="AJ7" s="69"/>
      <c r="AK7" s="74" t="s">
        <v>8674</v>
      </c>
      <c r="AL7" s="75" t="s">
        <v>6738</v>
      </c>
      <c r="AM7" s="83">
        <v>1</v>
      </c>
      <c r="AN7" s="72" t="s">
        <v>29</v>
      </c>
      <c r="AO7" s="76">
        <v>235000</v>
      </c>
      <c r="AP7" s="63">
        <f>AO7*AM7</f>
        <v>235000</v>
      </c>
      <c r="AQ7" s="106" t="s">
        <v>8781</v>
      </c>
      <c r="AR7" s="56" t="s">
        <v>8782</v>
      </c>
      <c r="AS7" s="483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 t="s">
        <v>340</v>
      </c>
      <c r="BD7" s="56" t="s">
        <v>24</v>
      </c>
      <c r="BE7" s="57">
        <v>1</v>
      </c>
      <c r="BF7" s="56" t="s">
        <v>25</v>
      </c>
      <c r="BG7" s="62">
        <v>982000</v>
      </c>
      <c r="BH7" s="63">
        <f t="shared" si="7"/>
        <v>982000</v>
      </c>
      <c r="BI7" s="56" t="s">
        <v>8786</v>
      </c>
      <c r="BJ7" s="56" t="s">
        <v>8787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8753</v>
      </c>
      <c r="M8" s="56" t="s">
        <v>436</v>
      </c>
      <c r="N8" s="57">
        <v>8</v>
      </c>
      <c r="O8" s="72" t="s">
        <v>29</v>
      </c>
      <c r="P8" s="76">
        <v>36000</v>
      </c>
      <c r="Q8" s="63">
        <f t="shared" si="2"/>
        <v>288000</v>
      </c>
      <c r="R8" s="64" t="s">
        <v>8354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470</v>
      </c>
      <c r="Z8" s="56"/>
      <c r="AB8" s="56" t="s">
        <v>7816</v>
      </c>
      <c r="AC8" s="80" t="s">
        <v>7795</v>
      </c>
      <c r="AD8" s="83">
        <v>1</v>
      </c>
      <c r="AE8" s="72" t="s">
        <v>29</v>
      </c>
      <c r="AF8" s="76">
        <v>90000</v>
      </c>
      <c r="AG8" s="63">
        <f t="shared" si="9"/>
        <v>90000</v>
      </c>
      <c r="AH8" s="64" t="s">
        <v>415</v>
      </c>
      <c r="AI8" s="56" t="s">
        <v>7025</v>
      </c>
      <c r="AJ8" s="68"/>
      <c r="AK8" s="56" t="s">
        <v>8675</v>
      </c>
      <c r="AL8" s="56" t="s">
        <v>6738</v>
      </c>
      <c r="AM8" s="87">
        <v>2</v>
      </c>
      <c r="AN8" s="72" t="s">
        <v>29</v>
      </c>
      <c r="AO8" s="62">
        <v>175000</v>
      </c>
      <c r="AP8" s="63">
        <f>AO8*AM8</f>
        <v>350000</v>
      </c>
      <c r="AQ8" s="106" t="s">
        <v>7422</v>
      </c>
      <c r="AR8" s="56" t="s">
        <v>8782</v>
      </c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 t="s">
        <v>8673</v>
      </c>
      <c r="BD8" s="56" t="s">
        <v>7757</v>
      </c>
      <c r="BE8" s="87">
        <v>20</v>
      </c>
      <c r="BF8" s="72" t="s">
        <v>29</v>
      </c>
      <c r="BG8" s="76">
        <v>15000</v>
      </c>
      <c r="BH8" s="63">
        <f t="shared" si="7"/>
        <v>300000</v>
      </c>
      <c r="BI8" s="56" t="s">
        <v>6718</v>
      </c>
      <c r="BJ8" s="56" t="s">
        <v>8787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7502</v>
      </c>
      <c r="M9" s="65" t="s">
        <v>57</v>
      </c>
      <c r="N9" s="87">
        <v>1</v>
      </c>
      <c r="O9" s="72" t="s">
        <v>29</v>
      </c>
      <c r="P9" s="62">
        <v>380000</v>
      </c>
      <c r="Q9" s="63">
        <f t="shared" si="2"/>
        <v>380000</v>
      </c>
      <c r="R9" s="64" t="s">
        <v>594</v>
      </c>
      <c r="S9" s="55" t="s">
        <v>7924</v>
      </c>
      <c r="T9" s="56" t="s">
        <v>6627</v>
      </c>
      <c r="U9" s="57">
        <v>2</v>
      </c>
      <c r="V9" s="72" t="s">
        <v>29</v>
      </c>
      <c r="W9" s="76">
        <v>2575</v>
      </c>
      <c r="X9" s="63">
        <f t="shared" si="3"/>
        <v>5150</v>
      </c>
      <c r="Y9" s="64" t="s">
        <v>513</v>
      </c>
      <c r="Z9" s="56" t="s">
        <v>8758</v>
      </c>
      <c r="AB9" s="55" t="s">
        <v>8760</v>
      </c>
      <c r="AC9" s="56" t="s">
        <v>8646</v>
      </c>
      <c r="AD9" s="57">
        <v>1</v>
      </c>
      <c r="AE9" s="56" t="s">
        <v>29</v>
      </c>
      <c r="AF9" s="62">
        <v>85000</v>
      </c>
      <c r="AG9" s="63">
        <f t="shared" si="9"/>
        <v>85000</v>
      </c>
      <c r="AH9" s="64" t="s">
        <v>463</v>
      </c>
      <c r="AI9" s="56" t="s">
        <v>8782</v>
      </c>
      <c r="AJ9" s="68"/>
      <c r="AK9" s="56"/>
      <c r="AL9" s="56"/>
      <c r="AM9" s="57"/>
      <c r="AN9" s="72"/>
      <c r="AO9" s="76"/>
      <c r="AP9" s="63">
        <f t="shared" si="5"/>
        <v>0</v>
      </c>
      <c r="AQ9" s="64"/>
      <c r="AR9" s="56"/>
      <c r="AS9" s="483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8754</v>
      </c>
      <c r="M10" s="75" t="s">
        <v>57</v>
      </c>
      <c r="N10" s="87">
        <v>4</v>
      </c>
      <c r="O10" s="56" t="s">
        <v>29</v>
      </c>
      <c r="P10" s="62">
        <v>75000</v>
      </c>
      <c r="Q10" s="63">
        <f t="shared" si="2"/>
        <v>300000</v>
      </c>
      <c r="R10" s="64" t="s">
        <v>8756</v>
      </c>
      <c r="S10" s="81" t="s">
        <v>7613</v>
      </c>
      <c r="T10" s="56" t="s">
        <v>403</v>
      </c>
      <c r="U10" s="57">
        <v>1</v>
      </c>
      <c r="V10" s="72" t="s">
        <v>26</v>
      </c>
      <c r="W10" s="76">
        <v>100000</v>
      </c>
      <c r="X10" s="63">
        <f t="shared" si="3"/>
        <v>100000</v>
      </c>
      <c r="Y10" s="64" t="s">
        <v>513</v>
      </c>
      <c r="Z10" s="56" t="s">
        <v>8758</v>
      </c>
      <c r="AB10" s="56" t="s">
        <v>8770</v>
      </c>
      <c r="AC10" s="56" t="s">
        <v>6904</v>
      </c>
      <c r="AD10" s="87">
        <v>1</v>
      </c>
      <c r="AE10" s="56" t="s">
        <v>29</v>
      </c>
      <c r="AF10" s="62">
        <v>125000</v>
      </c>
      <c r="AG10" s="63">
        <f t="shared" si="9"/>
        <v>125000</v>
      </c>
      <c r="AH10" s="64" t="s">
        <v>565</v>
      </c>
      <c r="AI10" s="56" t="s">
        <v>8782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3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7776</v>
      </c>
      <c r="M11" s="230" t="s">
        <v>403</v>
      </c>
      <c r="N11" s="87">
        <v>2</v>
      </c>
      <c r="O11" s="72" t="s">
        <v>29</v>
      </c>
      <c r="P11" s="62">
        <v>100000</v>
      </c>
      <c r="Q11" s="63">
        <f>P11*N11</f>
        <v>200000</v>
      </c>
      <c r="R11" s="64" t="s">
        <v>397</v>
      </c>
      <c r="S11" s="56" t="s">
        <v>8757</v>
      </c>
      <c r="T11" s="80" t="s">
        <v>57</v>
      </c>
      <c r="U11" s="83">
        <v>1</v>
      </c>
      <c r="V11" s="72" t="s">
        <v>29</v>
      </c>
      <c r="W11" s="76">
        <v>360000</v>
      </c>
      <c r="X11" s="63">
        <f>W11*U11</f>
        <v>360000</v>
      </c>
      <c r="Y11" s="64" t="s">
        <v>513</v>
      </c>
      <c r="Z11" s="56" t="s">
        <v>8758</v>
      </c>
      <c r="AA11" s="56"/>
      <c r="AB11" s="81" t="s">
        <v>8771</v>
      </c>
      <c r="AC11" s="230" t="s">
        <v>6904</v>
      </c>
      <c r="AD11" s="57">
        <v>1</v>
      </c>
      <c r="AE11" s="72" t="s">
        <v>29</v>
      </c>
      <c r="AF11" s="62">
        <v>135000</v>
      </c>
      <c r="AG11" s="63">
        <f t="shared" si="9"/>
        <v>135000</v>
      </c>
      <c r="AH11" s="64" t="s">
        <v>565</v>
      </c>
      <c r="AI11" s="56" t="s">
        <v>8782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3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0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8755</v>
      </c>
      <c r="M12" s="56" t="s">
        <v>57</v>
      </c>
      <c r="N12" s="57">
        <v>2</v>
      </c>
      <c r="O12" s="72" t="s">
        <v>29</v>
      </c>
      <c r="P12" s="77">
        <v>210000</v>
      </c>
      <c r="Q12" s="63">
        <f>P12*N12</f>
        <v>420000</v>
      </c>
      <c r="R12" s="64" t="s">
        <v>397</v>
      </c>
      <c r="S12" s="56" t="s">
        <v>7373</v>
      </c>
      <c r="T12" s="56" t="s">
        <v>8138</v>
      </c>
      <c r="U12" s="87">
        <v>1</v>
      </c>
      <c r="V12" s="72" t="s">
        <v>26</v>
      </c>
      <c r="W12" s="62">
        <v>2250000</v>
      </c>
      <c r="X12" s="63">
        <f t="shared" si="3"/>
        <v>2250000</v>
      </c>
      <c r="Y12" s="64" t="s">
        <v>513</v>
      </c>
      <c r="Z12" s="56" t="s">
        <v>8746</v>
      </c>
      <c r="AA12" s="94"/>
      <c r="AB12" s="56" t="s">
        <v>8772</v>
      </c>
      <c r="AC12" s="80" t="s">
        <v>6904</v>
      </c>
      <c r="AD12" s="83">
        <v>2</v>
      </c>
      <c r="AE12" s="72" t="s">
        <v>29</v>
      </c>
      <c r="AF12" s="76">
        <v>25000</v>
      </c>
      <c r="AG12" s="63">
        <f t="shared" si="9"/>
        <v>50000</v>
      </c>
      <c r="AH12" s="64" t="s">
        <v>565</v>
      </c>
      <c r="AI12" s="56" t="s">
        <v>8782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3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8761</v>
      </c>
      <c r="M13" s="75" t="s">
        <v>57</v>
      </c>
      <c r="N13" s="105">
        <v>1</v>
      </c>
      <c r="O13" s="413" t="s">
        <v>29</v>
      </c>
      <c r="P13" s="426">
        <v>225000</v>
      </c>
      <c r="Q13" s="63">
        <f t="shared" si="2"/>
        <v>225000</v>
      </c>
      <c r="R13" s="64" t="s">
        <v>8678</v>
      </c>
      <c r="S13" s="56" t="s">
        <v>7373</v>
      </c>
      <c r="T13" s="56" t="s">
        <v>8136</v>
      </c>
      <c r="U13" s="87">
        <v>1</v>
      </c>
      <c r="V13" s="72" t="s">
        <v>26</v>
      </c>
      <c r="W13" s="62">
        <v>2250000</v>
      </c>
      <c r="X13" s="63">
        <f t="shared" si="3"/>
        <v>2250000</v>
      </c>
      <c r="Y13" s="64" t="s">
        <v>513</v>
      </c>
      <c r="Z13" s="56" t="s">
        <v>8746</v>
      </c>
      <c r="AA13" s="94"/>
      <c r="AB13" s="56" t="s">
        <v>8772</v>
      </c>
      <c r="AC13" s="80" t="s">
        <v>6904</v>
      </c>
      <c r="AD13" s="61">
        <v>2</v>
      </c>
      <c r="AE13" s="56" t="s">
        <v>29</v>
      </c>
      <c r="AF13" s="97">
        <v>25000</v>
      </c>
      <c r="AG13" s="63">
        <f t="shared" si="9"/>
        <v>50000</v>
      </c>
      <c r="AH13" s="64" t="s">
        <v>565</v>
      </c>
      <c r="AI13" s="56" t="s">
        <v>8782</v>
      </c>
      <c r="AJ13" s="95"/>
      <c r="AK13" s="56"/>
      <c r="AL13" s="56"/>
      <c r="AM13" s="87"/>
      <c r="AN13" s="69"/>
      <c r="AO13" s="58"/>
      <c r="AP13" s="63">
        <f t="shared" si="5"/>
        <v>0</v>
      </c>
      <c r="AQ13" s="56"/>
      <c r="AR13" s="56"/>
      <c r="AS13" s="483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8757</v>
      </c>
      <c r="M14" s="80" t="s">
        <v>57</v>
      </c>
      <c r="N14" s="83">
        <v>1</v>
      </c>
      <c r="O14" s="72" t="s">
        <v>29</v>
      </c>
      <c r="P14" s="76">
        <v>360000</v>
      </c>
      <c r="Q14" s="63">
        <f>P14*N14</f>
        <v>360000</v>
      </c>
      <c r="R14" s="64" t="s">
        <v>513</v>
      </c>
      <c r="S14" s="71" t="s">
        <v>6693</v>
      </c>
      <c r="T14" s="71" t="s">
        <v>6581</v>
      </c>
      <c r="U14" s="87">
        <v>1</v>
      </c>
      <c r="V14" s="71" t="s">
        <v>25</v>
      </c>
      <c r="W14" s="62">
        <v>224250</v>
      </c>
      <c r="X14" s="63">
        <f t="shared" si="3"/>
        <v>224250</v>
      </c>
      <c r="Y14" s="64" t="s">
        <v>524</v>
      </c>
      <c r="Z14" s="56" t="s">
        <v>8740</v>
      </c>
      <c r="AA14" s="94"/>
      <c r="AB14" s="56" t="s">
        <v>8772</v>
      </c>
      <c r="AC14" s="80" t="s">
        <v>6904</v>
      </c>
      <c r="AD14" s="57">
        <v>2</v>
      </c>
      <c r="AE14" s="72" t="s">
        <v>29</v>
      </c>
      <c r="AF14" s="62">
        <v>15000</v>
      </c>
      <c r="AG14" s="63">
        <f t="shared" si="9"/>
        <v>30000</v>
      </c>
      <c r="AH14" s="64" t="s">
        <v>565</v>
      </c>
      <c r="AI14" s="56" t="s">
        <v>8782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3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8760</v>
      </c>
      <c r="M15" s="56" t="s">
        <v>8646</v>
      </c>
      <c r="N15" s="57">
        <v>1</v>
      </c>
      <c r="O15" s="56" t="s">
        <v>29</v>
      </c>
      <c r="P15" s="62">
        <v>85000</v>
      </c>
      <c r="Q15" s="63">
        <f t="shared" si="2"/>
        <v>85000</v>
      </c>
      <c r="R15" s="64" t="s">
        <v>415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3"/>
        <v>58000</v>
      </c>
      <c r="Y15" s="64" t="s">
        <v>402</v>
      </c>
      <c r="Z15" s="56"/>
      <c r="AA15" s="94"/>
      <c r="AB15" s="56" t="s">
        <v>8772</v>
      </c>
      <c r="AC15" s="80" t="s">
        <v>6904</v>
      </c>
      <c r="AD15" s="57">
        <v>2</v>
      </c>
      <c r="AE15" s="66" t="s">
        <v>29</v>
      </c>
      <c r="AF15" s="62">
        <v>30000</v>
      </c>
      <c r="AG15" s="63">
        <f t="shared" si="9"/>
        <v>60000</v>
      </c>
      <c r="AH15" s="64" t="s">
        <v>565</v>
      </c>
      <c r="AI15" s="56" t="s">
        <v>8782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8006</v>
      </c>
      <c r="M16" s="56" t="s">
        <v>7076</v>
      </c>
      <c r="N16" s="61">
        <v>1</v>
      </c>
      <c r="O16" s="72" t="s">
        <v>29</v>
      </c>
      <c r="P16" s="76">
        <v>150000</v>
      </c>
      <c r="Q16" s="63">
        <f t="shared" si="2"/>
        <v>150000</v>
      </c>
      <c r="R16" s="64" t="s">
        <v>397</v>
      </c>
      <c r="S16" s="55" t="s">
        <v>8751</v>
      </c>
      <c r="T16" s="56" t="s">
        <v>6700</v>
      </c>
      <c r="U16" s="57">
        <v>1</v>
      </c>
      <c r="V16" s="72" t="s">
        <v>73</v>
      </c>
      <c r="W16" s="76">
        <v>160000</v>
      </c>
      <c r="X16" s="63">
        <f t="shared" si="3"/>
        <v>160000</v>
      </c>
      <c r="Y16" s="64" t="s">
        <v>8354</v>
      </c>
      <c r="Z16" s="56"/>
      <c r="AA16" s="103"/>
      <c r="AB16" s="55" t="s">
        <v>8773</v>
      </c>
      <c r="AC16" s="80" t="s">
        <v>6904</v>
      </c>
      <c r="AD16" s="57">
        <v>2</v>
      </c>
      <c r="AE16" s="72" t="s">
        <v>29</v>
      </c>
      <c r="AF16" s="62">
        <v>45000</v>
      </c>
      <c r="AG16" s="63">
        <f t="shared" si="9"/>
        <v>90000</v>
      </c>
      <c r="AH16" s="64" t="s">
        <v>565</v>
      </c>
      <c r="AI16" s="56" t="s">
        <v>8782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7273</v>
      </c>
      <c r="M17" s="56" t="s">
        <v>6676</v>
      </c>
      <c r="N17" s="57">
        <v>4</v>
      </c>
      <c r="O17" s="72" t="s">
        <v>29</v>
      </c>
      <c r="P17" s="76">
        <v>60000</v>
      </c>
      <c r="Q17" s="63">
        <f t="shared" si="2"/>
        <v>240000</v>
      </c>
      <c r="R17" s="64" t="s">
        <v>397</v>
      </c>
      <c r="S17" s="56" t="s">
        <v>429</v>
      </c>
      <c r="T17" s="56" t="s">
        <v>444</v>
      </c>
      <c r="U17" s="57">
        <v>5</v>
      </c>
      <c r="V17" s="72" t="s">
        <v>29</v>
      </c>
      <c r="W17" s="76">
        <v>2500</v>
      </c>
      <c r="X17" s="63">
        <f t="shared" si="3"/>
        <v>12500</v>
      </c>
      <c r="Y17" s="64" t="s">
        <v>8354</v>
      </c>
      <c r="Z17" s="56"/>
      <c r="AA17" s="89"/>
      <c r="AB17" s="56" t="s">
        <v>8774</v>
      </c>
      <c r="AC17" s="80" t="s">
        <v>8775</v>
      </c>
      <c r="AD17" s="56">
        <v>12</v>
      </c>
      <c r="AE17" s="56" t="s">
        <v>29</v>
      </c>
      <c r="AF17" s="58">
        <v>47500</v>
      </c>
      <c r="AG17" s="63">
        <f t="shared" si="9"/>
        <v>570000</v>
      </c>
      <c r="AH17" s="64" t="s">
        <v>6978</v>
      </c>
      <c r="AI17" s="56" t="s">
        <v>8782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8762</v>
      </c>
      <c r="M18" s="56" t="s">
        <v>6676</v>
      </c>
      <c r="N18" s="57">
        <v>1</v>
      </c>
      <c r="O18" s="72" t="s">
        <v>29</v>
      </c>
      <c r="P18" s="76">
        <v>950000</v>
      </c>
      <c r="Q18" s="63">
        <f t="shared" si="2"/>
        <v>950000</v>
      </c>
      <c r="R18" s="64" t="s">
        <v>8354</v>
      </c>
      <c r="S18" s="74" t="s">
        <v>8728</v>
      </c>
      <c r="T18" s="75" t="s">
        <v>6904</v>
      </c>
      <c r="U18" s="57">
        <v>1</v>
      </c>
      <c r="V18" s="72" t="s">
        <v>29</v>
      </c>
      <c r="W18" s="62">
        <v>145000</v>
      </c>
      <c r="X18" s="63">
        <f t="shared" si="3"/>
        <v>145000</v>
      </c>
      <c r="Y18" s="64" t="s">
        <v>462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1" t="s">
        <v>2</v>
      </c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8763</v>
      </c>
      <c r="M19" s="65" t="s">
        <v>6676</v>
      </c>
      <c r="N19" s="87">
        <v>2</v>
      </c>
      <c r="O19" s="72" t="s">
        <v>29</v>
      </c>
      <c r="P19" s="62">
        <v>450000</v>
      </c>
      <c r="Q19" s="63">
        <f t="shared" si="2"/>
        <v>900000</v>
      </c>
      <c r="R19" s="64" t="s">
        <v>8354</v>
      </c>
      <c r="S19" s="55" t="s">
        <v>8759</v>
      </c>
      <c r="T19" s="75" t="s">
        <v>6904</v>
      </c>
      <c r="U19" s="105">
        <v>2</v>
      </c>
      <c r="V19" s="72" t="s">
        <v>29</v>
      </c>
      <c r="W19" s="62">
        <v>60000</v>
      </c>
      <c r="X19" s="63">
        <f t="shared" si="3"/>
        <v>120000</v>
      </c>
      <c r="Y19" s="64" t="s">
        <v>462</v>
      </c>
      <c r="Z19" s="56"/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8765</v>
      </c>
      <c r="M20" s="187" t="s">
        <v>6676</v>
      </c>
      <c r="N20" s="87">
        <v>2</v>
      </c>
      <c r="O20" s="72" t="s">
        <v>29</v>
      </c>
      <c r="P20" s="62">
        <v>850000</v>
      </c>
      <c r="Q20" s="63">
        <f t="shared" si="2"/>
        <v>1700000</v>
      </c>
      <c r="R20" s="64" t="s">
        <v>8354</v>
      </c>
      <c r="S20" s="56" t="s">
        <v>6695</v>
      </c>
      <c r="T20" s="56" t="s">
        <v>6581</v>
      </c>
      <c r="U20" s="87">
        <v>1</v>
      </c>
      <c r="V20" s="81" t="s">
        <v>25</v>
      </c>
      <c r="W20" s="62">
        <v>90675</v>
      </c>
      <c r="X20" s="63">
        <f t="shared" si="3"/>
        <v>90675</v>
      </c>
      <c r="Y20" s="64" t="s">
        <v>462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8764</v>
      </c>
      <c r="M21" s="75" t="s">
        <v>6676</v>
      </c>
      <c r="N21" s="57">
        <v>1</v>
      </c>
      <c r="O21" s="72" t="s">
        <v>29</v>
      </c>
      <c r="P21" s="62">
        <v>325000</v>
      </c>
      <c r="Q21" s="63">
        <f t="shared" si="2"/>
        <v>325000</v>
      </c>
      <c r="R21" s="64" t="s">
        <v>8354</v>
      </c>
      <c r="S21" s="56" t="s">
        <v>8161</v>
      </c>
      <c r="T21" s="56" t="s">
        <v>6656</v>
      </c>
      <c r="U21" s="87">
        <v>1</v>
      </c>
      <c r="V21" s="72" t="s">
        <v>29</v>
      </c>
      <c r="W21" s="62">
        <v>39000</v>
      </c>
      <c r="X21" s="63">
        <f t="shared" si="3"/>
        <v>39000</v>
      </c>
      <c r="Y21" s="64" t="s">
        <v>462</v>
      </c>
      <c r="Z21" s="56"/>
      <c r="AB21" s="81"/>
      <c r="AC21" s="56"/>
      <c r="AD21" s="57"/>
      <c r="AE21" s="72"/>
      <c r="AF21" s="76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8766</v>
      </c>
      <c r="M22" s="75" t="s">
        <v>6676</v>
      </c>
      <c r="N22" s="105">
        <v>1</v>
      </c>
      <c r="O22" s="72" t="s">
        <v>29</v>
      </c>
      <c r="P22" s="62">
        <v>4450000</v>
      </c>
      <c r="Q22" s="63">
        <f t="shared" si="2"/>
        <v>4450000</v>
      </c>
      <c r="R22" s="64" t="s">
        <v>8354</v>
      </c>
      <c r="S22" s="56" t="s">
        <v>6694</v>
      </c>
      <c r="T22" s="56" t="s">
        <v>6581</v>
      </c>
      <c r="U22" s="87">
        <v>1</v>
      </c>
      <c r="V22" s="56" t="s">
        <v>25</v>
      </c>
      <c r="W22" s="62">
        <v>97000</v>
      </c>
      <c r="X22" s="63">
        <f t="shared" si="3"/>
        <v>97000</v>
      </c>
      <c r="Y22" s="64" t="s">
        <v>462</v>
      </c>
      <c r="Z22" s="56"/>
      <c r="AB22" s="69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8767</v>
      </c>
      <c r="M23" s="56" t="s">
        <v>6676</v>
      </c>
      <c r="N23" s="57">
        <v>1</v>
      </c>
      <c r="O23" s="72" t="s">
        <v>29</v>
      </c>
      <c r="P23" s="76">
        <v>650000</v>
      </c>
      <c r="Q23" s="63">
        <f t="shared" si="2"/>
        <v>650000</v>
      </c>
      <c r="R23" s="64" t="s">
        <v>8769</v>
      </c>
      <c r="S23" s="56" t="s">
        <v>78</v>
      </c>
      <c r="T23" s="56" t="s">
        <v>79</v>
      </c>
      <c r="U23" s="83">
        <v>9</v>
      </c>
      <c r="V23" s="56" t="s">
        <v>203</v>
      </c>
      <c r="W23" s="77">
        <v>29200</v>
      </c>
      <c r="X23" s="63">
        <f t="shared" si="3"/>
        <v>262800</v>
      </c>
      <c r="Y23" s="64" t="s">
        <v>462</v>
      </c>
      <c r="Z23" s="56"/>
      <c r="AB23" s="68"/>
      <c r="AC23" s="65"/>
      <c r="AD23" s="61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8768</v>
      </c>
      <c r="M24" s="65" t="s">
        <v>6676</v>
      </c>
      <c r="N24" s="61">
        <v>1</v>
      </c>
      <c r="O24" s="72" t="s">
        <v>29</v>
      </c>
      <c r="P24" s="76">
        <v>180000</v>
      </c>
      <c r="Q24" s="63">
        <f t="shared" si="2"/>
        <v>180000</v>
      </c>
      <c r="R24" s="64" t="s">
        <v>8769</v>
      </c>
      <c r="S24" s="55" t="s">
        <v>8777</v>
      </c>
      <c r="T24" s="80" t="s">
        <v>6741</v>
      </c>
      <c r="U24" s="87">
        <v>1</v>
      </c>
      <c r="V24" s="99" t="s">
        <v>29</v>
      </c>
      <c r="W24" s="116">
        <v>549000</v>
      </c>
      <c r="X24" s="63">
        <f t="shared" si="3"/>
        <v>549000</v>
      </c>
      <c r="Y24" s="64" t="s">
        <v>441</v>
      </c>
      <c r="Z24" s="56"/>
      <c r="AB24" s="56"/>
      <c r="AC24" s="56"/>
      <c r="AD24" s="87"/>
      <c r="AE24" s="56"/>
      <c r="AF24" s="62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8770</v>
      </c>
      <c r="M25" s="56" t="s">
        <v>6904</v>
      </c>
      <c r="N25" s="87">
        <v>1</v>
      </c>
      <c r="O25" s="56" t="s">
        <v>29</v>
      </c>
      <c r="P25" s="62">
        <v>125000</v>
      </c>
      <c r="Q25" s="63">
        <f t="shared" si="2"/>
        <v>125000</v>
      </c>
      <c r="R25" s="64" t="s">
        <v>565</v>
      </c>
      <c r="S25" s="55" t="s">
        <v>8778</v>
      </c>
      <c r="T25" s="80" t="s">
        <v>6741</v>
      </c>
      <c r="U25" s="87">
        <v>3</v>
      </c>
      <c r="V25" s="56" t="s">
        <v>122</v>
      </c>
      <c r="W25" s="116">
        <v>12000</v>
      </c>
      <c r="X25" s="63">
        <f t="shared" si="3"/>
        <v>36000</v>
      </c>
      <c r="Y25" s="64" t="s">
        <v>441</v>
      </c>
      <c r="Z25" s="56"/>
      <c r="AB25" s="56"/>
      <c r="AC25" s="56"/>
      <c r="AD25" s="57"/>
      <c r="AE25" s="72"/>
      <c r="AF25" s="76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81" t="s">
        <v>8771</v>
      </c>
      <c r="M26" s="230" t="s">
        <v>6904</v>
      </c>
      <c r="N26" s="57">
        <v>1</v>
      </c>
      <c r="O26" s="72" t="s">
        <v>29</v>
      </c>
      <c r="P26" s="62">
        <v>135000</v>
      </c>
      <c r="Q26" s="63">
        <f t="shared" si="2"/>
        <v>135000</v>
      </c>
      <c r="R26" s="64" t="s">
        <v>565</v>
      </c>
      <c r="S26" s="56" t="s">
        <v>7273</v>
      </c>
      <c r="T26" s="56" t="s">
        <v>6676</v>
      </c>
      <c r="U26" s="57">
        <v>1</v>
      </c>
      <c r="V26" s="72" t="s">
        <v>29</v>
      </c>
      <c r="W26" s="76">
        <v>60000</v>
      </c>
      <c r="X26" s="63">
        <f t="shared" si="3"/>
        <v>60000</v>
      </c>
      <c r="Y26" s="64" t="s">
        <v>8510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 t="s">
        <v>8772</v>
      </c>
      <c r="M27" s="80" t="s">
        <v>6904</v>
      </c>
      <c r="N27" s="83">
        <v>2</v>
      </c>
      <c r="O27" s="72" t="s">
        <v>29</v>
      </c>
      <c r="P27" s="76">
        <v>25000</v>
      </c>
      <c r="Q27" s="63">
        <f t="shared" si="2"/>
        <v>50000</v>
      </c>
      <c r="R27" s="64" t="s">
        <v>565</v>
      </c>
      <c r="S27" s="56" t="s">
        <v>8405</v>
      </c>
      <c r="T27" s="56" t="s">
        <v>141</v>
      </c>
      <c r="U27" s="87">
        <v>1</v>
      </c>
      <c r="V27" s="72" t="s">
        <v>29</v>
      </c>
      <c r="W27" s="62">
        <v>400000</v>
      </c>
      <c r="X27" s="63">
        <f t="shared" si="3"/>
        <v>400000</v>
      </c>
      <c r="Y27" s="64" t="s">
        <v>8510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 t="s">
        <v>8772</v>
      </c>
      <c r="M28" s="80" t="s">
        <v>6904</v>
      </c>
      <c r="N28" s="61">
        <v>2</v>
      </c>
      <c r="O28" s="56" t="s">
        <v>29</v>
      </c>
      <c r="P28" s="97">
        <v>25000</v>
      </c>
      <c r="Q28" s="63">
        <f t="shared" si="2"/>
        <v>50000</v>
      </c>
      <c r="R28" s="64" t="s">
        <v>565</v>
      </c>
      <c r="S28" s="56" t="s">
        <v>432</v>
      </c>
      <c r="T28" s="71" t="s">
        <v>6865</v>
      </c>
      <c r="U28" s="57">
        <v>11</v>
      </c>
      <c r="V28" s="72" t="s">
        <v>29</v>
      </c>
      <c r="W28" s="62">
        <v>1565</v>
      </c>
      <c r="X28" s="63">
        <f t="shared" si="3"/>
        <v>17215</v>
      </c>
      <c r="Y28" s="64" t="s">
        <v>8510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56" t="s">
        <v>8772</v>
      </c>
      <c r="M29" s="80" t="s">
        <v>6904</v>
      </c>
      <c r="N29" s="57">
        <v>2</v>
      </c>
      <c r="O29" s="72" t="s">
        <v>29</v>
      </c>
      <c r="P29" s="62">
        <v>15000</v>
      </c>
      <c r="Q29" s="63">
        <f t="shared" si="2"/>
        <v>30000</v>
      </c>
      <c r="R29" s="64" t="s">
        <v>565</v>
      </c>
      <c r="S29" s="56" t="s">
        <v>7273</v>
      </c>
      <c r="T29" s="56" t="s">
        <v>6676</v>
      </c>
      <c r="U29" s="57">
        <v>1</v>
      </c>
      <c r="V29" s="72" t="s">
        <v>29</v>
      </c>
      <c r="W29" s="76">
        <v>60000</v>
      </c>
      <c r="X29" s="63">
        <f t="shared" ref="X29:X31" si="16">W29*U29</f>
        <v>60000</v>
      </c>
      <c r="Y29" s="64" t="s">
        <v>521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56" t="s">
        <v>8772</v>
      </c>
      <c r="M30" s="80" t="s">
        <v>6904</v>
      </c>
      <c r="N30" s="57">
        <v>2</v>
      </c>
      <c r="O30" s="66" t="s">
        <v>29</v>
      </c>
      <c r="P30" s="62">
        <v>30000</v>
      </c>
      <c r="Q30" s="63">
        <f t="shared" si="2"/>
        <v>60000</v>
      </c>
      <c r="R30" s="64" t="s">
        <v>565</v>
      </c>
      <c r="S30" s="56" t="s">
        <v>8405</v>
      </c>
      <c r="T30" s="56" t="s">
        <v>141</v>
      </c>
      <c r="U30" s="87">
        <v>1</v>
      </c>
      <c r="V30" s="72" t="s">
        <v>29</v>
      </c>
      <c r="W30" s="62">
        <v>400000</v>
      </c>
      <c r="X30" s="63">
        <f t="shared" si="16"/>
        <v>400000</v>
      </c>
      <c r="Y30" s="64" t="s">
        <v>521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55" t="s">
        <v>8773</v>
      </c>
      <c r="M31" s="80" t="s">
        <v>6904</v>
      </c>
      <c r="N31" s="57">
        <v>2</v>
      </c>
      <c r="O31" s="72" t="s">
        <v>29</v>
      </c>
      <c r="P31" s="62">
        <v>45000</v>
      </c>
      <c r="Q31" s="63">
        <f t="shared" si="2"/>
        <v>90000</v>
      </c>
      <c r="R31" s="64" t="s">
        <v>565</v>
      </c>
      <c r="S31" s="56" t="s">
        <v>432</v>
      </c>
      <c r="T31" s="71" t="s">
        <v>6865</v>
      </c>
      <c r="U31" s="57">
        <v>11</v>
      </c>
      <c r="V31" s="72" t="s">
        <v>29</v>
      </c>
      <c r="W31" s="62">
        <v>1565</v>
      </c>
      <c r="X31" s="63">
        <f t="shared" si="16"/>
        <v>17215</v>
      </c>
      <c r="Y31" s="64" t="s">
        <v>521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 t="s">
        <v>8774</v>
      </c>
      <c r="M32" s="80" t="s">
        <v>8775</v>
      </c>
      <c r="N32" s="56">
        <v>12</v>
      </c>
      <c r="O32" s="56" t="s">
        <v>29</v>
      </c>
      <c r="P32" s="58">
        <v>47500</v>
      </c>
      <c r="Q32" s="63">
        <f t="shared" si="2"/>
        <v>570000</v>
      </c>
      <c r="R32" s="64" t="s">
        <v>6978</v>
      </c>
      <c r="S32" s="56" t="s">
        <v>6713</v>
      </c>
      <c r="T32" s="75" t="s">
        <v>6711</v>
      </c>
      <c r="U32" s="56">
        <v>1</v>
      </c>
      <c r="V32" s="56" t="s">
        <v>29</v>
      </c>
      <c r="W32" s="62">
        <v>50000</v>
      </c>
      <c r="X32" s="63">
        <f t="shared" si="3"/>
        <v>50000</v>
      </c>
      <c r="Y32" s="64" t="s">
        <v>521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 t="s">
        <v>8776</v>
      </c>
      <c r="M33" s="80" t="s">
        <v>6741</v>
      </c>
      <c r="N33" s="57">
        <v>1</v>
      </c>
      <c r="O33" s="56" t="s">
        <v>29</v>
      </c>
      <c r="P33" s="58">
        <v>1224000</v>
      </c>
      <c r="Q33" s="63">
        <f t="shared" si="2"/>
        <v>1224000</v>
      </c>
      <c r="R33" s="64" t="s">
        <v>7239</v>
      </c>
      <c r="S33" s="55"/>
      <c r="T33" s="56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5" t="s">
        <v>8777</v>
      </c>
      <c r="M34" s="80" t="s">
        <v>6741</v>
      </c>
      <c r="N34" s="128" t="s">
        <v>388</v>
      </c>
      <c r="O34" s="99" t="s">
        <v>29</v>
      </c>
      <c r="P34" s="116">
        <v>549000</v>
      </c>
      <c r="Q34" s="63">
        <f t="shared" si="2"/>
        <v>1098000</v>
      </c>
      <c r="R34" s="64" t="s">
        <v>8780</v>
      </c>
      <c r="S34" s="55"/>
      <c r="T34" s="75"/>
      <c r="U34" s="57"/>
      <c r="V34" s="68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 t="s">
        <v>8779</v>
      </c>
      <c r="M35" s="80" t="s">
        <v>6741</v>
      </c>
      <c r="N35" s="128" t="s">
        <v>6582</v>
      </c>
      <c r="O35" s="56" t="s">
        <v>29</v>
      </c>
      <c r="P35" s="116">
        <v>27500</v>
      </c>
      <c r="Q35" s="63">
        <f t="shared" si="2"/>
        <v>110000</v>
      </c>
      <c r="R35" s="64" t="s">
        <v>7239</v>
      </c>
      <c r="S35" s="55"/>
      <c r="T35" s="56"/>
      <c r="U35" s="57"/>
      <c r="V35" s="72"/>
      <c r="W35" s="116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 t="s">
        <v>8101</v>
      </c>
      <c r="M36" s="80" t="s">
        <v>6741</v>
      </c>
      <c r="N36" s="128" t="s">
        <v>511</v>
      </c>
      <c r="O36" s="56" t="s">
        <v>29</v>
      </c>
      <c r="P36" s="116">
        <v>733500</v>
      </c>
      <c r="Q36" s="63">
        <f t="shared" si="2"/>
        <v>733500</v>
      </c>
      <c r="R36" s="64" t="s">
        <v>7239</v>
      </c>
      <c r="S36" s="71"/>
      <c r="T36" s="255"/>
      <c r="U36" s="105"/>
      <c r="V36" s="71"/>
      <c r="W36" s="711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 t="s">
        <v>8778</v>
      </c>
      <c r="M37" s="80" t="s">
        <v>6741</v>
      </c>
      <c r="N37" s="128" t="s">
        <v>6824</v>
      </c>
      <c r="O37" s="56" t="s">
        <v>122</v>
      </c>
      <c r="P37" s="116">
        <v>12000</v>
      </c>
      <c r="Q37" s="63">
        <f t="shared" si="2"/>
        <v>36000</v>
      </c>
      <c r="R37" s="64" t="s">
        <v>441</v>
      </c>
      <c r="S37" s="56"/>
      <c r="T37" s="56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75"/>
      <c r="N38" s="57"/>
      <c r="O38" s="68"/>
      <c r="P38" s="77"/>
      <c r="Q38" s="63"/>
      <c r="R38" s="64"/>
      <c r="S38" s="56"/>
      <c r="T38" s="56"/>
      <c r="U38" s="83"/>
      <c r="V38" s="56"/>
      <c r="W38" s="62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6"/>
      <c r="M39" s="56"/>
      <c r="N39" s="83"/>
      <c r="O39" s="56"/>
      <c r="P39" s="77"/>
      <c r="Q39" s="63"/>
      <c r="R39" s="64"/>
      <c r="S39" s="55"/>
      <c r="T39" s="75"/>
      <c r="U39" s="87"/>
      <c r="V39" s="69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"/>
        <v>0</v>
      </c>
      <c r="R40" s="64"/>
      <c r="S40" s="68"/>
      <c r="T40" s="56"/>
      <c r="U40" s="61"/>
      <c r="V40" s="72"/>
      <c r="W40" s="62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81"/>
      <c r="T41" s="230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"/>
        <v>0</v>
      </c>
      <c r="R44" s="64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800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"/>
        <v>0</v>
      </c>
      <c r="R45" s="64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"/>
        <v>0</v>
      </c>
      <c r="R46" s="64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"/>
        <v>0</v>
      </c>
      <c r="R47" s="64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"/>
        <v>0</v>
      </c>
      <c r="R48" s="64"/>
      <c r="S48" s="55"/>
      <c r="T48" s="71"/>
      <c r="U48" s="693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"/>
        <v>0</v>
      </c>
      <c r="R49" s="64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"/>
        <v>0</v>
      </c>
      <c r="R50" s="64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"/>
        <v>0</v>
      </c>
      <c r="R51" s="64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"/>
        <v>0</v>
      </c>
      <c r="R52" s="64"/>
      <c r="S52" s="55"/>
      <c r="T52" s="71"/>
      <c r="U52" s="693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"/>
        <v>0</v>
      </c>
      <c r="R53" s="64"/>
      <c r="S53" s="56"/>
      <c r="T53" s="56"/>
      <c r="U53" s="694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"/>
        <v>0</v>
      </c>
      <c r="R54" s="64"/>
      <c r="S54" s="55"/>
      <c r="T54" s="75"/>
      <c r="U54" s="61"/>
      <c r="V54" s="72"/>
      <c r="W54" s="77"/>
      <c r="X54" s="63">
        <f t="shared" si="3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"/>
        <v>0</v>
      </c>
      <c r="R55" s="64"/>
      <c r="S55" s="55"/>
      <c r="T55" s="71"/>
      <c r="U55" s="693"/>
      <c r="V55" s="72"/>
      <c r="W55" s="62"/>
      <c r="X55" s="63">
        <f t="shared" si="3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"/>
        <v>0</v>
      </c>
      <c r="R56" s="64"/>
      <c r="S56" s="55"/>
      <c r="T56" s="71"/>
      <c r="U56" s="693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"/>
        <v>0</v>
      </c>
      <c r="R57" s="64"/>
      <c r="S57" s="55"/>
      <c r="T57" s="71"/>
      <c r="U57" s="693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"/>
        <v>0</v>
      </c>
      <c r="R58" s="64"/>
      <c r="S58" s="55"/>
      <c r="T58" s="71"/>
      <c r="U58" s="693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"/>
        <v>0</v>
      </c>
      <c r="R59" s="64"/>
      <c r="S59" s="55"/>
      <c r="T59" s="71"/>
      <c r="U59" s="693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"/>
        <v>0</v>
      </c>
      <c r="R60" s="64"/>
      <c r="S60" s="55"/>
      <c r="T60" s="71"/>
      <c r="U60" s="693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"/>
        <v>0</v>
      </c>
      <c r="R61" s="56"/>
      <c r="S61" s="55"/>
      <c r="T61" s="71"/>
      <c r="U61" s="693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"/>
        <v>0</v>
      </c>
      <c r="R62" s="56"/>
      <c r="S62" s="55"/>
      <c r="T62" s="71"/>
      <c r="U62" s="693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"/>
        <v>0</v>
      </c>
      <c r="R63" s="56"/>
      <c r="S63" s="55"/>
      <c r="T63" s="71"/>
      <c r="U63" s="693"/>
      <c r="V63" s="72"/>
      <c r="W63" s="62"/>
      <c r="X63" s="63">
        <f t="shared" ref="X63:X95" si="19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"/>
        <v>0</v>
      </c>
      <c r="R64" s="56"/>
      <c r="S64" s="55"/>
      <c r="T64" s="71"/>
      <c r="U64" s="693"/>
      <c r="V64" s="72"/>
      <c r="W64" s="62"/>
      <c r="X64" s="63">
        <f t="shared" si="19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"/>
        <v>0</v>
      </c>
      <c r="R65" s="56"/>
      <c r="S65" s="68"/>
      <c r="T65" s="56" t="s">
        <v>2</v>
      </c>
      <c r="U65" s="692"/>
      <c r="V65" s="66"/>
      <c r="W65" s="62"/>
      <c r="X65" s="63">
        <f t="shared" si="19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"/>
        <v>0</v>
      </c>
      <c r="R66" s="56"/>
      <c r="S66" s="68"/>
      <c r="T66" s="56" t="s">
        <v>2</v>
      </c>
      <c r="U66" s="692"/>
      <c r="V66" s="66"/>
      <c r="W66" s="62"/>
      <c r="X66" s="63">
        <f t="shared" si="19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"/>
        <v>0</v>
      </c>
      <c r="R67" s="56"/>
      <c r="S67" s="68"/>
      <c r="T67" s="56" t="s">
        <v>2</v>
      </c>
      <c r="U67" s="692"/>
      <c r="V67" s="66"/>
      <c r="W67" s="62"/>
      <c r="X67" s="63">
        <f t="shared" si="19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"/>
        <v>0</v>
      </c>
      <c r="R68" s="56"/>
      <c r="S68" s="68"/>
      <c r="T68" s="56" t="s">
        <v>2</v>
      </c>
      <c r="U68" s="692"/>
      <c r="V68" s="66"/>
      <c r="W68" s="62"/>
      <c r="X68" s="63">
        <f t="shared" si="19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"/>
        <v>0</v>
      </c>
      <c r="R69" s="56"/>
      <c r="S69" s="68"/>
      <c r="T69" s="56" t="s">
        <v>2</v>
      </c>
      <c r="U69" s="692"/>
      <c r="V69" s="66"/>
      <c r="W69" s="62"/>
      <c r="X69" s="63">
        <f t="shared" si="19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ref="Q70:Q106" si="20">P70*N70</f>
        <v>0</v>
      </c>
      <c r="R70" s="56"/>
      <c r="S70" s="68"/>
      <c r="T70" s="56" t="s">
        <v>2</v>
      </c>
      <c r="U70" s="692"/>
      <c r="V70" s="66"/>
      <c r="W70" s="62"/>
      <c r="X70" s="63">
        <f t="shared" si="19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2"/>
      <c r="V71" s="66"/>
      <c r="W71" s="62"/>
      <c r="X71" s="63">
        <f t="shared" si="19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2"/>
      <c r="V72" s="66"/>
      <c r="W72" s="62"/>
      <c r="X72" s="63">
        <f t="shared" si="19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2"/>
      <c r="V73" s="66"/>
      <c r="W73" s="62"/>
      <c r="X73" s="63">
        <f t="shared" si="19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2"/>
      <c r="V74" s="66"/>
      <c r="W74" s="62"/>
      <c r="X74" s="63">
        <f t="shared" si="19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2"/>
      <c r="V75" s="66"/>
      <c r="W75" s="62"/>
      <c r="X75" s="63">
        <f t="shared" si="19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19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2"/>
      <c r="V77" s="66" t="s">
        <v>29</v>
      </c>
      <c r="W77" s="62"/>
      <c r="X77" s="63">
        <f t="shared" si="19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2"/>
      <c r="V78" s="66" t="s">
        <v>29</v>
      </c>
      <c r="W78" s="62"/>
      <c r="X78" s="63">
        <f t="shared" si="19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2"/>
      <c r="V79" s="66" t="s">
        <v>29</v>
      </c>
      <c r="W79" s="62"/>
      <c r="X79" s="63">
        <f t="shared" si="19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2"/>
      <c r="V80" s="66" t="s">
        <v>29</v>
      </c>
      <c r="W80" s="62"/>
      <c r="X80" s="63">
        <f t="shared" si="19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0"/>
      <c r="V81" s="56" t="s">
        <v>29</v>
      </c>
      <c r="W81" s="62"/>
      <c r="X81" s="63">
        <f t="shared" si="19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0"/>
      <c r="V82" s="56" t="s">
        <v>29</v>
      </c>
      <c r="W82" s="62"/>
      <c r="X82" s="63">
        <f t="shared" si="19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19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19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19"/>
        <v>0</v>
      </c>
      <c r="Y85" s="64"/>
    </row>
    <row r="86" spans="1:25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0"/>
      <c r="V86" s="56" t="s">
        <v>29</v>
      </c>
      <c r="W86" s="62"/>
      <c r="X86" s="63">
        <f t="shared" si="19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0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2"/>
      <c r="M106" s="56"/>
      <c r="N106" s="56"/>
      <c r="O106" s="56"/>
      <c r="P106" s="56"/>
      <c r="Q106" s="63">
        <f t="shared" si="20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2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2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165"/>
      <c r="M110" s="166"/>
      <c r="N110" s="163"/>
      <c r="O110" s="164"/>
      <c r="P110" s="160"/>
      <c r="Q110" s="93"/>
      <c r="R110" s="800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2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2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2"/>
        <v>100000</v>
      </c>
      <c r="L114" s="165"/>
      <c r="M114" s="166"/>
      <c r="N114" s="163"/>
      <c r="O114" s="164"/>
      <c r="P114" s="160"/>
      <c r="Q114" s="160"/>
      <c r="R114" s="800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2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2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2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0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2"/>
        <v>630000</v>
      </c>
      <c r="L120" s="165"/>
      <c r="M120" s="166"/>
      <c r="N120" s="163"/>
      <c r="O120" s="164"/>
      <c r="P120" s="93"/>
      <c r="Q120" s="160"/>
      <c r="R120" s="800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5"/>
      <c r="M124" s="177"/>
      <c r="N124" s="158"/>
      <c r="O124" s="159"/>
      <c r="P124" s="160"/>
      <c r="Q124" s="160"/>
      <c r="R124" s="800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2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2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2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2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1"/>
      <c r="M165" s="168"/>
      <c r="N165" s="163"/>
      <c r="O165" s="164"/>
      <c r="P165" s="160"/>
      <c r="Q165" s="182"/>
      <c r="R165" s="800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9" si="24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4"/>
        <v>0</v>
      </c>
      <c r="L170" s="132"/>
      <c r="M170" s="162"/>
      <c r="N170" s="163"/>
      <c r="O170" s="164"/>
      <c r="P170" s="160"/>
      <c r="Q170" s="160"/>
      <c r="R170" s="800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32"/>
      <c r="M171" s="197"/>
      <c r="N171" s="163"/>
      <c r="O171" s="164"/>
      <c r="P171" s="160"/>
      <c r="Q171" s="144"/>
      <c r="R171" s="800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5"/>
      <c r="M172" s="197"/>
      <c r="N172" s="163"/>
      <c r="O172" s="164"/>
      <c r="P172" s="160"/>
      <c r="Q172" s="160"/>
      <c r="R172" s="800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5"/>
      <c r="M173" s="197"/>
      <c r="N173" s="163"/>
      <c r="O173" s="164"/>
      <c r="P173" s="160"/>
      <c r="Q173" s="160"/>
      <c r="R173" s="80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5"/>
      <c r="M175" s="197"/>
      <c r="N175" s="163"/>
      <c r="O175" s="164"/>
      <c r="P175" s="160"/>
      <c r="Q175" s="160"/>
      <c r="R175" s="800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4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si="2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C1" zoomScale="90" zoomScaleNormal="90" workbookViewId="0">
      <pane ySplit="5" topLeftCell="A6" activePane="bottomLeft" state="frozen"/>
      <selection pane="bottomLeft" activeCell="AH22" sqref="AH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25" t="s">
        <v>3</v>
      </c>
      <c r="B4" s="1127" t="s">
        <v>4</v>
      </c>
      <c r="C4" s="1128"/>
      <c r="D4" s="1128"/>
      <c r="E4" s="1128"/>
      <c r="F4" s="1128"/>
      <c r="G4" s="1128"/>
      <c r="H4" s="1129"/>
      <c r="I4" s="1130" t="s">
        <v>5</v>
      </c>
      <c r="J4" s="1131"/>
      <c r="K4" s="1132"/>
      <c r="L4" s="1133" t="s">
        <v>6</v>
      </c>
      <c r="M4" s="1134"/>
      <c r="N4" s="1134"/>
      <c r="O4" s="1134"/>
      <c r="P4" s="1134"/>
      <c r="Q4" s="1134"/>
      <c r="R4" s="1134"/>
      <c r="S4" s="1135" t="s">
        <v>7</v>
      </c>
      <c r="T4" s="1136"/>
      <c r="U4" s="1136"/>
      <c r="V4" s="1136"/>
      <c r="W4" s="1136"/>
      <c r="X4" s="1136"/>
      <c r="Y4" s="1136"/>
      <c r="Z4" s="1137"/>
      <c r="AB4" s="1138" t="s">
        <v>8</v>
      </c>
      <c r="AC4" s="1139"/>
      <c r="AD4" s="1139"/>
      <c r="AE4" s="1139"/>
      <c r="AF4" s="1139"/>
      <c r="AG4" s="1139"/>
      <c r="AH4" s="1139"/>
      <c r="AI4" s="1140"/>
      <c r="AK4" s="1113" t="s">
        <v>9</v>
      </c>
      <c r="AL4" s="1114"/>
      <c r="AM4" s="1114"/>
      <c r="AN4" s="1114"/>
      <c r="AO4" s="1114"/>
      <c r="AP4" s="1114"/>
      <c r="AQ4" s="1114"/>
      <c r="AR4" s="1115"/>
      <c r="AT4" s="1116" t="s">
        <v>10</v>
      </c>
      <c r="AU4" s="1117"/>
      <c r="AV4" s="1117"/>
      <c r="AW4" s="1117"/>
      <c r="AX4" s="1117"/>
      <c r="AY4" s="1117"/>
      <c r="AZ4" s="1117"/>
      <c r="BA4" s="1118"/>
      <c r="BC4" s="1119" t="s">
        <v>11</v>
      </c>
      <c r="BD4" s="1120"/>
      <c r="BE4" s="1120"/>
      <c r="BF4" s="1120"/>
      <c r="BG4" s="1120"/>
      <c r="BH4" s="1120"/>
      <c r="BI4" s="1120"/>
      <c r="BJ4" s="1121"/>
      <c r="BL4" s="1122" t="s">
        <v>12</v>
      </c>
      <c r="BM4" s="1123"/>
      <c r="BN4" s="1123"/>
      <c r="BO4" s="1123"/>
      <c r="BP4" s="1123"/>
      <c r="BQ4" s="1123"/>
      <c r="BR4" s="1123"/>
      <c r="BS4" s="1124"/>
    </row>
    <row r="5" spans="1:78" ht="20.25" thickTop="1" thickBot="1" x14ac:dyDescent="0.35">
      <c r="A5" s="112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5" t="s">
        <v>7198</v>
      </c>
      <c r="M6" s="255" t="s">
        <v>6598</v>
      </c>
      <c r="N6" s="57">
        <v>20</v>
      </c>
      <c r="O6" s="72" t="s">
        <v>63</v>
      </c>
      <c r="P6" s="62">
        <v>17000</v>
      </c>
      <c r="Q6" s="63">
        <f t="shared" ref="Q6:Q38" si="2">P6*N6</f>
        <v>340000</v>
      </c>
      <c r="R6" s="64" t="s">
        <v>8348</v>
      </c>
      <c r="S6" s="56" t="s">
        <v>68</v>
      </c>
      <c r="T6" s="56" t="s">
        <v>69</v>
      </c>
      <c r="U6" s="57">
        <v>1</v>
      </c>
      <c r="V6" s="69" t="s">
        <v>203</v>
      </c>
      <c r="W6" s="77">
        <v>29000</v>
      </c>
      <c r="X6" s="63">
        <f t="shared" ref="X6:X15" si="3">W6*U6</f>
        <v>29000</v>
      </c>
      <c r="Y6" s="64" t="s">
        <v>524</v>
      </c>
      <c r="Z6" s="56"/>
      <c r="AB6" s="56"/>
      <c r="AC6" s="56"/>
      <c r="AD6" s="87"/>
      <c r="AE6" s="72"/>
      <c r="AF6" s="62"/>
      <c r="AG6" s="63">
        <f t="shared" ref="AG6:AG25" si="4">AF6*AD6</f>
        <v>0</v>
      </c>
      <c r="AH6" s="64"/>
      <c r="AI6" s="56"/>
      <c r="AJ6" s="68"/>
      <c r="AK6" s="55" t="s">
        <v>6360</v>
      </c>
      <c r="AL6" s="75" t="s">
        <v>74</v>
      </c>
      <c r="AM6" s="57">
        <v>1</v>
      </c>
      <c r="AN6" s="68" t="s">
        <v>6600</v>
      </c>
      <c r="AO6" s="77">
        <v>5800000</v>
      </c>
      <c r="AP6" s="63">
        <f t="shared" ref="AP6:AP23" si="5">AO6*AM6</f>
        <v>5800000</v>
      </c>
      <c r="AQ6" s="64" t="s">
        <v>7239</v>
      </c>
      <c r="AR6" s="56" t="s">
        <v>8794</v>
      </c>
      <c r="AS6" s="249"/>
      <c r="AT6" s="56"/>
      <c r="AU6" s="694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8790</v>
      </c>
      <c r="M7" s="56" t="s">
        <v>6699</v>
      </c>
      <c r="N7" s="57">
        <v>2</v>
      </c>
      <c r="O7" s="72" t="s">
        <v>62</v>
      </c>
      <c r="P7" s="76">
        <v>82500</v>
      </c>
      <c r="Q7" s="63">
        <f t="shared" si="2"/>
        <v>165000</v>
      </c>
      <c r="R7" s="64" t="s">
        <v>8348</v>
      </c>
      <c r="S7" s="56" t="s">
        <v>78</v>
      </c>
      <c r="T7" s="56" t="s">
        <v>79</v>
      </c>
      <c r="U7" s="83">
        <v>1.5</v>
      </c>
      <c r="V7" s="56" t="s">
        <v>203</v>
      </c>
      <c r="W7" s="77">
        <v>29200</v>
      </c>
      <c r="X7" s="63">
        <f t="shared" si="3"/>
        <v>43800</v>
      </c>
      <c r="Y7" s="64" t="s">
        <v>524</v>
      </c>
      <c r="Z7" s="56"/>
      <c r="AB7" s="56"/>
      <c r="AC7" s="72"/>
      <c r="AD7" s="87"/>
      <c r="AE7" s="56"/>
      <c r="AF7" s="62"/>
      <c r="AG7" s="63">
        <f t="shared" si="4"/>
        <v>0</v>
      </c>
      <c r="AH7" s="64"/>
      <c r="AI7" s="56"/>
      <c r="AJ7" s="69"/>
      <c r="AK7" s="495" t="s">
        <v>8799</v>
      </c>
      <c r="AL7" s="496"/>
      <c r="AM7" s="415">
        <v>1</v>
      </c>
      <c r="AN7" s="503" t="s">
        <v>26</v>
      </c>
      <c r="AO7" s="437"/>
      <c r="AP7" s="417"/>
      <c r="AQ7" s="418" t="s">
        <v>7239</v>
      </c>
      <c r="AR7" s="414" t="s">
        <v>8794</v>
      </c>
      <c r="AS7" s="483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8791</v>
      </c>
      <c r="M8" s="56" t="s">
        <v>6699</v>
      </c>
      <c r="N8" s="57">
        <v>1</v>
      </c>
      <c r="O8" s="72" t="s">
        <v>62</v>
      </c>
      <c r="P8" s="76">
        <v>82500</v>
      </c>
      <c r="Q8" s="63">
        <f t="shared" si="2"/>
        <v>82500</v>
      </c>
      <c r="R8" s="64" t="s">
        <v>8348</v>
      </c>
      <c r="S8" s="71" t="s">
        <v>8482</v>
      </c>
      <c r="T8" s="255" t="s">
        <v>57</v>
      </c>
      <c r="U8" s="105">
        <v>3</v>
      </c>
      <c r="V8" s="71" t="s">
        <v>29</v>
      </c>
      <c r="W8" s="711">
        <v>60000</v>
      </c>
      <c r="X8" s="63">
        <f t="shared" si="3"/>
        <v>180000</v>
      </c>
      <c r="Y8" s="64" t="s">
        <v>526</v>
      </c>
      <c r="Z8" s="56"/>
      <c r="AB8" s="56"/>
      <c r="AC8" s="80"/>
      <c r="AD8" s="83"/>
      <c r="AE8" s="72"/>
      <c r="AF8" s="76"/>
      <c r="AG8" s="63">
        <f t="shared" si="4"/>
        <v>0</v>
      </c>
      <c r="AH8" s="64"/>
      <c r="AI8" s="56"/>
      <c r="AJ8" s="68"/>
      <c r="AK8" s="414" t="s">
        <v>8776</v>
      </c>
      <c r="AL8" s="529" t="s">
        <v>6741</v>
      </c>
      <c r="AM8" s="415">
        <v>1</v>
      </c>
      <c r="AN8" s="414" t="s">
        <v>29</v>
      </c>
      <c r="AO8" s="498">
        <v>1224000</v>
      </c>
      <c r="AP8" s="417">
        <f t="shared" si="5"/>
        <v>1224000</v>
      </c>
      <c r="AQ8" s="418" t="s">
        <v>7239</v>
      </c>
      <c r="AR8" s="414" t="s">
        <v>8794</v>
      </c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7064</v>
      </c>
      <c r="M9" s="65" t="s">
        <v>6699</v>
      </c>
      <c r="N9" s="87">
        <v>8</v>
      </c>
      <c r="O9" s="72" t="s">
        <v>62</v>
      </c>
      <c r="P9" s="62">
        <v>12500</v>
      </c>
      <c r="Q9" s="63">
        <f t="shared" si="2"/>
        <v>100000</v>
      </c>
      <c r="R9" s="64" t="s">
        <v>410</v>
      </c>
      <c r="S9" s="55" t="s">
        <v>7504</v>
      </c>
      <c r="T9" s="65" t="s">
        <v>57</v>
      </c>
      <c r="U9" s="87">
        <v>1</v>
      </c>
      <c r="V9" s="72" t="s">
        <v>29</v>
      </c>
      <c r="W9" s="62">
        <v>280000</v>
      </c>
      <c r="X9" s="63">
        <f t="shared" si="3"/>
        <v>280000</v>
      </c>
      <c r="Y9" s="64" t="s">
        <v>526</v>
      </c>
      <c r="Z9" s="56"/>
      <c r="AB9" s="55"/>
      <c r="AC9" s="56"/>
      <c r="AD9" s="57"/>
      <c r="AE9" s="56"/>
      <c r="AF9" s="62"/>
      <c r="AG9" s="63">
        <f t="shared" si="4"/>
        <v>0</v>
      </c>
      <c r="AH9" s="64"/>
      <c r="AI9" s="56"/>
      <c r="AJ9" s="68"/>
      <c r="AK9" s="495" t="s">
        <v>8777</v>
      </c>
      <c r="AL9" s="529" t="s">
        <v>6741</v>
      </c>
      <c r="AM9" s="415">
        <v>1</v>
      </c>
      <c r="AN9" s="806" t="s">
        <v>29</v>
      </c>
      <c r="AO9" s="759">
        <v>549000</v>
      </c>
      <c r="AP9" s="417">
        <f t="shared" si="5"/>
        <v>549000</v>
      </c>
      <c r="AQ9" s="418" t="s">
        <v>7239</v>
      </c>
      <c r="AR9" s="414" t="s">
        <v>8794</v>
      </c>
      <c r="AS9" s="483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7504</v>
      </c>
      <c r="M10" s="65" t="s">
        <v>57</v>
      </c>
      <c r="N10" s="87">
        <v>2</v>
      </c>
      <c r="O10" s="72" t="s">
        <v>29</v>
      </c>
      <c r="P10" s="62">
        <v>280000</v>
      </c>
      <c r="Q10" s="63">
        <f t="shared" si="2"/>
        <v>560000</v>
      </c>
      <c r="R10" s="64" t="s">
        <v>397</v>
      </c>
      <c r="S10" s="56" t="s">
        <v>432</v>
      </c>
      <c r="T10" s="71" t="s">
        <v>6855</v>
      </c>
      <c r="U10" s="57">
        <v>1</v>
      </c>
      <c r="V10" s="72" t="s">
        <v>29</v>
      </c>
      <c r="W10" s="62">
        <v>1565</v>
      </c>
      <c r="X10" s="63">
        <f>W10*U10</f>
        <v>1565</v>
      </c>
      <c r="Y10" s="64" t="s">
        <v>7583</v>
      </c>
      <c r="Z10" s="56"/>
      <c r="AB10" s="56"/>
      <c r="AC10" s="56"/>
      <c r="AD10" s="87"/>
      <c r="AE10" s="56"/>
      <c r="AF10" s="62"/>
      <c r="AG10" s="63">
        <f t="shared" si="4"/>
        <v>0</v>
      </c>
      <c r="AH10" s="64"/>
      <c r="AI10" s="56"/>
      <c r="AJ10" s="60"/>
      <c r="AK10" s="495" t="s">
        <v>8792</v>
      </c>
      <c r="AL10" s="414" t="s">
        <v>7312</v>
      </c>
      <c r="AM10" s="415">
        <v>1</v>
      </c>
      <c r="AN10" s="419" t="s">
        <v>29</v>
      </c>
      <c r="AO10" s="431">
        <v>416000</v>
      </c>
      <c r="AP10" s="417">
        <f>AO10*AM10</f>
        <v>416000</v>
      </c>
      <c r="AQ10" s="418" t="s">
        <v>7239</v>
      </c>
      <c r="AR10" s="414" t="s">
        <v>8794</v>
      </c>
      <c r="AS10" s="483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7570</v>
      </c>
      <c r="M11" s="56" t="s">
        <v>57</v>
      </c>
      <c r="N11" s="57">
        <v>1</v>
      </c>
      <c r="O11" s="72" t="s">
        <v>26</v>
      </c>
      <c r="P11" s="76">
        <v>100000</v>
      </c>
      <c r="Q11" s="63">
        <f>P11*N11</f>
        <v>100000</v>
      </c>
      <c r="R11" s="64" t="s">
        <v>404</v>
      </c>
      <c r="S11" s="56" t="s">
        <v>6745</v>
      </c>
      <c r="T11" s="56" t="s">
        <v>6699</v>
      </c>
      <c r="U11" s="57">
        <v>3</v>
      </c>
      <c r="V11" s="72" t="s">
        <v>29</v>
      </c>
      <c r="W11" s="76">
        <v>16000</v>
      </c>
      <c r="X11" s="63">
        <f t="shared" si="3"/>
        <v>48000</v>
      </c>
      <c r="Y11" s="64" t="s">
        <v>8789</v>
      </c>
      <c r="Z11" s="56"/>
      <c r="AA11" s="56"/>
      <c r="AB11" s="81"/>
      <c r="AC11" s="230"/>
      <c r="AD11" s="57"/>
      <c r="AE11" s="72"/>
      <c r="AF11" s="62"/>
      <c r="AG11" s="63">
        <f t="shared" si="4"/>
        <v>0</v>
      </c>
      <c r="AH11" s="64"/>
      <c r="AI11" s="56"/>
      <c r="AJ11" s="60"/>
      <c r="AK11" s="414" t="s">
        <v>8241</v>
      </c>
      <c r="AL11" s="621" t="s">
        <v>8242</v>
      </c>
      <c r="AM11" s="415">
        <v>2</v>
      </c>
      <c r="AN11" s="419" t="s">
        <v>29</v>
      </c>
      <c r="AO11" s="458">
        <v>70000</v>
      </c>
      <c r="AP11" s="417">
        <f>AO11*AM11</f>
        <v>140000</v>
      </c>
      <c r="AQ11" s="418" t="s">
        <v>7239</v>
      </c>
      <c r="AR11" s="414" t="s">
        <v>8794</v>
      </c>
      <c r="AS11" s="483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1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6360</v>
      </c>
      <c r="M12" s="75" t="s">
        <v>74</v>
      </c>
      <c r="N12" s="57">
        <v>3</v>
      </c>
      <c r="O12" s="68" t="s">
        <v>6600</v>
      </c>
      <c r="P12" s="77">
        <v>5800000</v>
      </c>
      <c r="Q12" s="63">
        <f t="shared" ref="Q12:Q13" si="9">P12*N12</f>
        <v>17400000</v>
      </c>
      <c r="R12" s="64" t="s">
        <v>397</v>
      </c>
      <c r="S12" s="56" t="s">
        <v>6924</v>
      </c>
      <c r="T12" s="56" t="s">
        <v>6699</v>
      </c>
      <c r="U12" s="57">
        <v>1</v>
      </c>
      <c r="V12" s="56" t="s">
        <v>62</v>
      </c>
      <c r="W12" s="116">
        <v>80000</v>
      </c>
      <c r="X12" s="63">
        <f t="shared" si="3"/>
        <v>80000</v>
      </c>
      <c r="Y12" s="64" t="s">
        <v>8789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495" t="s">
        <v>8101</v>
      </c>
      <c r="AL12" s="529" t="s">
        <v>6741</v>
      </c>
      <c r="AM12" s="415">
        <v>1</v>
      </c>
      <c r="AN12" s="414" t="s">
        <v>29</v>
      </c>
      <c r="AO12" s="759">
        <v>733500</v>
      </c>
      <c r="AP12" s="417">
        <f>AO12*AM12</f>
        <v>733500</v>
      </c>
      <c r="AQ12" s="418" t="s">
        <v>7239</v>
      </c>
      <c r="AR12" s="414" t="s">
        <v>8794</v>
      </c>
      <c r="AS12" s="483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1061" t="s">
        <v>6601</v>
      </c>
      <c r="M13" s="1075" t="s">
        <v>74</v>
      </c>
      <c r="N13" s="83">
        <v>1</v>
      </c>
      <c r="O13" s="56" t="s">
        <v>6600</v>
      </c>
      <c r="P13" s="77">
        <v>6100000</v>
      </c>
      <c r="Q13" s="63">
        <f t="shared" si="9"/>
        <v>6100000</v>
      </c>
      <c r="R13" s="64" t="s">
        <v>415</v>
      </c>
      <c r="S13" s="255" t="s">
        <v>7198</v>
      </c>
      <c r="T13" s="255" t="s">
        <v>6598</v>
      </c>
      <c r="U13" s="57">
        <v>20</v>
      </c>
      <c r="V13" s="72" t="s">
        <v>63</v>
      </c>
      <c r="W13" s="62">
        <v>17000</v>
      </c>
      <c r="X13" s="63">
        <f t="shared" si="3"/>
        <v>340000</v>
      </c>
      <c r="Y13" s="64" t="s">
        <v>8348</v>
      </c>
      <c r="Z13" s="56"/>
      <c r="AA13" s="94"/>
      <c r="AB13" s="56"/>
      <c r="AC13" s="80"/>
      <c r="AD13" s="61"/>
      <c r="AE13" s="56"/>
      <c r="AF13" s="97"/>
      <c r="AG13" s="63">
        <f t="shared" si="4"/>
        <v>0</v>
      </c>
      <c r="AH13" s="64"/>
      <c r="AI13" s="56"/>
      <c r="AJ13" s="95"/>
      <c r="AK13" s="124" t="s">
        <v>8793</v>
      </c>
      <c r="AL13" s="71" t="s">
        <v>7312</v>
      </c>
      <c r="AM13" s="105">
        <v>9</v>
      </c>
      <c r="AN13" s="70" t="s">
        <v>29</v>
      </c>
      <c r="AO13" s="482">
        <v>40000</v>
      </c>
      <c r="AP13" s="63">
        <f t="shared" si="5"/>
        <v>360000</v>
      </c>
      <c r="AQ13" s="271" t="s">
        <v>7239</v>
      </c>
      <c r="AR13" s="71" t="s">
        <v>8794</v>
      </c>
      <c r="AS13" s="483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80"/>
      <c r="N14" s="83"/>
      <c r="O14" s="72"/>
      <c r="P14" s="76"/>
      <c r="Q14" s="63">
        <f>P14*N14</f>
        <v>0</v>
      </c>
      <c r="R14" s="64"/>
      <c r="S14" s="69" t="s">
        <v>8790</v>
      </c>
      <c r="T14" s="56" t="s">
        <v>6699</v>
      </c>
      <c r="U14" s="57">
        <v>1</v>
      </c>
      <c r="V14" s="72" t="s">
        <v>62</v>
      </c>
      <c r="W14" s="76">
        <v>82500</v>
      </c>
      <c r="X14" s="63">
        <f t="shared" si="3"/>
        <v>82500</v>
      </c>
      <c r="Y14" s="64" t="s">
        <v>8348</v>
      </c>
      <c r="Z14" s="56"/>
      <c r="AA14" s="94"/>
      <c r="AB14" s="56"/>
      <c r="AC14" s="80"/>
      <c r="AD14" s="57"/>
      <c r="AE14" s="72"/>
      <c r="AF14" s="62"/>
      <c r="AG14" s="63">
        <f t="shared" si="4"/>
        <v>0</v>
      </c>
      <c r="AH14" s="64"/>
      <c r="AI14" s="56"/>
      <c r="AJ14" s="68"/>
      <c r="AK14" s="270" t="s">
        <v>8779</v>
      </c>
      <c r="AL14" s="80" t="s">
        <v>6741</v>
      </c>
      <c r="AM14" s="129">
        <v>4</v>
      </c>
      <c r="AN14" s="71" t="s">
        <v>29</v>
      </c>
      <c r="AO14" s="116">
        <v>27500</v>
      </c>
      <c r="AP14" s="63">
        <f>AO14*AM14</f>
        <v>110000</v>
      </c>
      <c r="AQ14" s="271" t="s">
        <v>7239</v>
      </c>
      <c r="AR14" s="71" t="s">
        <v>8794</v>
      </c>
      <c r="AS14" s="483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/>
      <c r="M15" s="56"/>
      <c r="N15" s="57"/>
      <c r="O15" s="56"/>
      <c r="P15" s="62"/>
      <c r="Q15" s="63">
        <f t="shared" si="2"/>
        <v>0</v>
      </c>
      <c r="R15" s="64"/>
      <c r="S15" s="56" t="s">
        <v>8694</v>
      </c>
      <c r="T15" s="75" t="s">
        <v>7757</v>
      </c>
      <c r="U15" s="87">
        <v>1</v>
      </c>
      <c r="V15" s="56" t="s">
        <v>29</v>
      </c>
      <c r="W15" s="62">
        <v>1150000</v>
      </c>
      <c r="X15" s="63">
        <f t="shared" si="3"/>
        <v>1150000</v>
      </c>
      <c r="Y15" s="64" t="s">
        <v>441</v>
      </c>
      <c r="Z15" s="56"/>
      <c r="AA15" s="94"/>
      <c r="AB15" s="56"/>
      <c r="AC15" s="80"/>
      <c r="AD15" s="57"/>
      <c r="AE15" s="66"/>
      <c r="AF15" s="62"/>
      <c r="AG15" s="63">
        <f t="shared" si="4"/>
        <v>0</v>
      </c>
      <c r="AH15" s="64"/>
      <c r="AI15" s="56"/>
      <c r="AK15" s="71" t="s">
        <v>8277</v>
      </c>
      <c r="AL15" s="807" t="s">
        <v>57</v>
      </c>
      <c r="AM15" s="129">
        <v>1</v>
      </c>
      <c r="AN15" s="70" t="s">
        <v>29</v>
      </c>
      <c r="AO15" s="63">
        <v>175000</v>
      </c>
      <c r="AP15" s="63">
        <f t="shared" ref="AP15:AP17" si="10">AO15*AM15</f>
        <v>175000</v>
      </c>
      <c r="AQ15" s="271" t="s">
        <v>483</v>
      </c>
      <c r="AR15" s="71" t="s">
        <v>8795</v>
      </c>
      <c r="AT15" s="55"/>
      <c r="AU15" s="56"/>
      <c r="AV15" s="57"/>
      <c r="AW15" s="72"/>
      <c r="AX15" s="116"/>
      <c r="AY15" s="100">
        <f t="shared" ref="AY15:AY42" si="11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/>
      <c r="M16" s="56"/>
      <c r="N16" s="61"/>
      <c r="O16" s="72"/>
      <c r="P16" s="76"/>
      <c r="Q16" s="63">
        <f t="shared" si="2"/>
        <v>0</v>
      </c>
      <c r="R16" s="64"/>
      <c r="S16" s="56" t="s">
        <v>7031</v>
      </c>
      <c r="T16" s="56" t="s">
        <v>7032</v>
      </c>
      <c r="U16" s="57">
        <v>1</v>
      </c>
      <c r="V16" s="72" t="s">
        <v>29</v>
      </c>
      <c r="W16" s="63">
        <f>1.11*181081.08</f>
        <v>200999.9988</v>
      </c>
      <c r="X16" s="63">
        <f t="shared" ref="X16:X62" si="12">W16*U16</f>
        <v>200999.9988</v>
      </c>
      <c r="Y16" s="64" t="s">
        <v>441</v>
      </c>
      <c r="Z16" s="56"/>
      <c r="AA16" s="103"/>
      <c r="AB16" s="55"/>
      <c r="AC16" s="80"/>
      <c r="AD16" s="57"/>
      <c r="AE16" s="72"/>
      <c r="AF16" s="62"/>
      <c r="AG16" s="63">
        <f t="shared" si="4"/>
        <v>0</v>
      </c>
      <c r="AH16" s="64"/>
      <c r="AI16" s="56"/>
      <c r="AK16" s="124" t="s">
        <v>8796</v>
      </c>
      <c r="AL16" s="71" t="s">
        <v>57</v>
      </c>
      <c r="AM16" s="752">
        <v>1</v>
      </c>
      <c r="AN16" s="70" t="s">
        <v>26</v>
      </c>
      <c r="AO16" s="482">
        <v>325000</v>
      </c>
      <c r="AP16" s="63">
        <f t="shared" si="10"/>
        <v>325000</v>
      </c>
      <c r="AQ16" s="271" t="s">
        <v>6294</v>
      </c>
      <c r="AR16" s="71" t="s">
        <v>8795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 t="shared" si="2"/>
        <v>0</v>
      </c>
      <c r="R17" s="64"/>
      <c r="S17" s="56" t="s">
        <v>6856</v>
      </c>
      <c r="T17" s="75" t="s">
        <v>6855</v>
      </c>
      <c r="U17" s="57">
        <v>10</v>
      </c>
      <c r="V17" s="72" t="s">
        <v>29</v>
      </c>
      <c r="W17" s="76">
        <v>1000</v>
      </c>
      <c r="X17" s="63">
        <f t="shared" si="12"/>
        <v>10000</v>
      </c>
      <c r="Y17" s="64" t="s">
        <v>441</v>
      </c>
      <c r="Z17" s="56"/>
      <c r="AA17" s="89"/>
      <c r="AB17" s="56"/>
      <c r="AC17" s="80"/>
      <c r="AD17" s="56"/>
      <c r="AE17" s="56"/>
      <c r="AF17" s="58"/>
      <c r="AG17" s="63">
        <f t="shared" si="4"/>
        <v>0</v>
      </c>
      <c r="AH17" s="64"/>
      <c r="AI17" s="56"/>
      <c r="AK17" s="71" t="s">
        <v>8797</v>
      </c>
      <c r="AL17" s="71" t="s">
        <v>403</v>
      </c>
      <c r="AM17" s="105">
        <v>1</v>
      </c>
      <c r="AN17" s="70" t="s">
        <v>29</v>
      </c>
      <c r="AO17" s="712">
        <v>175000</v>
      </c>
      <c r="AP17" s="63">
        <f t="shared" si="10"/>
        <v>175000</v>
      </c>
      <c r="AQ17" s="271" t="s">
        <v>6294</v>
      </c>
      <c r="AR17" s="71" t="s">
        <v>8795</v>
      </c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56"/>
      <c r="N18" s="57"/>
      <c r="O18" s="72"/>
      <c r="P18" s="76"/>
      <c r="Q18" s="63">
        <f t="shared" si="2"/>
        <v>0</v>
      </c>
      <c r="R18" s="64"/>
      <c r="S18" s="55" t="s">
        <v>7064</v>
      </c>
      <c r="T18" s="65" t="s">
        <v>6699</v>
      </c>
      <c r="U18" s="87">
        <v>8</v>
      </c>
      <c r="V18" s="72" t="s">
        <v>62</v>
      </c>
      <c r="W18" s="62">
        <v>12500</v>
      </c>
      <c r="X18" s="63">
        <f t="shared" si="12"/>
        <v>100000</v>
      </c>
      <c r="Y18" s="64" t="s">
        <v>410</v>
      </c>
      <c r="Z18" s="56"/>
      <c r="AB18" s="56"/>
      <c r="AC18" s="80"/>
      <c r="AD18" s="83"/>
      <c r="AE18" s="72"/>
      <c r="AF18" s="76"/>
      <c r="AG18" s="63">
        <f t="shared" si="4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8"/>
      <c r="AW18" s="69"/>
      <c r="AX18" s="62"/>
      <c r="AY18" s="63">
        <f t="shared" si="11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/>
      <c r="M19" s="65"/>
      <c r="N19" s="87"/>
      <c r="O19" s="72"/>
      <c r="P19" s="62"/>
      <c r="Q19" s="63">
        <f t="shared" si="2"/>
        <v>0</v>
      </c>
      <c r="R19" s="64"/>
      <c r="S19" s="60" t="s">
        <v>7090</v>
      </c>
      <c r="T19" s="56" t="s">
        <v>6656</v>
      </c>
      <c r="U19" s="87">
        <v>0.3</v>
      </c>
      <c r="V19" s="72" t="s">
        <v>63</v>
      </c>
      <c r="W19" s="62">
        <v>75000</v>
      </c>
      <c r="X19" s="63">
        <f t="shared" si="12"/>
        <v>22500</v>
      </c>
      <c r="Y19" s="64" t="s">
        <v>6579</v>
      </c>
      <c r="Z19" s="56"/>
      <c r="AB19" s="55"/>
      <c r="AC19" s="56"/>
      <c r="AD19" s="57"/>
      <c r="AE19" s="72"/>
      <c r="AF19" s="76"/>
      <c r="AG19" s="63">
        <f t="shared" si="4"/>
        <v>0</v>
      </c>
      <c r="AH19" s="64"/>
      <c r="AI19" s="56"/>
      <c r="AK19" s="701"/>
      <c r="AL19" s="702"/>
      <c r="AM19" s="703"/>
      <c r="AN19" s="704"/>
      <c r="AO19" s="705"/>
      <c r="AP19" s="706">
        <f t="shared" si="5"/>
        <v>0</v>
      </c>
      <c r="AQ19" s="104"/>
      <c r="AR19" s="56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187"/>
      <c r="N20" s="87"/>
      <c r="O20" s="72"/>
      <c r="P20" s="62"/>
      <c r="Q20" s="63">
        <f t="shared" si="2"/>
        <v>0</v>
      </c>
      <c r="R20" s="64"/>
      <c r="S20" s="71" t="s">
        <v>8482</v>
      </c>
      <c r="T20" s="255" t="s">
        <v>57</v>
      </c>
      <c r="U20" s="105">
        <v>6</v>
      </c>
      <c r="V20" s="71" t="s">
        <v>29</v>
      </c>
      <c r="W20" s="711">
        <v>60000</v>
      </c>
      <c r="X20" s="63">
        <f t="shared" si="12"/>
        <v>360000</v>
      </c>
      <c r="Y20" s="64" t="s">
        <v>960</v>
      </c>
      <c r="Z20" s="56"/>
      <c r="AB20" s="55"/>
      <c r="AC20" s="75"/>
      <c r="AD20" s="57"/>
      <c r="AE20" s="72"/>
      <c r="AF20" s="62"/>
      <c r="AG20" s="63">
        <f t="shared" si="4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/>
      <c r="M21" s="75"/>
      <c r="N21" s="57"/>
      <c r="O21" s="72"/>
      <c r="P21" s="62"/>
      <c r="Q21" s="63">
        <f t="shared" si="2"/>
        <v>0</v>
      </c>
      <c r="R21" s="64"/>
      <c r="S21" s="60"/>
      <c r="T21" s="56"/>
      <c r="U21" s="61"/>
      <c r="V21" s="72"/>
      <c r="W21" s="76"/>
      <c r="X21" s="63">
        <f t="shared" si="12"/>
        <v>0</v>
      </c>
      <c r="Y21" s="64"/>
      <c r="Z21" s="56"/>
      <c r="AB21" s="81"/>
      <c r="AC21" s="56"/>
      <c r="AD21" s="57"/>
      <c r="AE21" s="72"/>
      <c r="AF21" s="76"/>
      <c r="AG21" s="63">
        <f t="shared" si="4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75"/>
      <c r="N22" s="105"/>
      <c r="O22" s="72"/>
      <c r="P22" s="62"/>
      <c r="Q22" s="63">
        <f t="shared" si="2"/>
        <v>0</v>
      </c>
      <c r="R22" s="64"/>
      <c r="S22" s="55"/>
      <c r="T22" s="80"/>
      <c r="U22" s="128"/>
      <c r="V22" s="99"/>
      <c r="W22" s="116"/>
      <c r="X22" s="63">
        <f t="shared" si="12"/>
        <v>0</v>
      </c>
      <c r="Y22" s="64"/>
      <c r="Z22" s="56"/>
      <c r="AB22" s="69"/>
      <c r="AC22" s="56"/>
      <c r="AD22" s="57"/>
      <c r="AE22" s="72"/>
      <c r="AF22" s="76"/>
      <c r="AG22" s="63">
        <f t="shared" si="4"/>
        <v>0</v>
      </c>
      <c r="AH22" s="64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56"/>
      <c r="N23" s="57"/>
      <c r="O23" s="72"/>
      <c r="P23" s="76"/>
      <c r="Q23" s="63">
        <f t="shared" si="2"/>
        <v>0</v>
      </c>
      <c r="R23" s="64"/>
      <c r="S23" s="55"/>
      <c r="T23" s="80"/>
      <c r="U23" s="128"/>
      <c r="V23" s="56"/>
      <c r="W23" s="116"/>
      <c r="X23" s="63">
        <f t="shared" si="12"/>
        <v>0</v>
      </c>
      <c r="Y23" s="64"/>
      <c r="Z23" s="56"/>
      <c r="AB23" s="68"/>
      <c r="AC23" s="65"/>
      <c r="AD23" s="61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/>
      <c r="M24" s="65"/>
      <c r="N24" s="61"/>
      <c r="O24" s="72"/>
      <c r="P24" s="76"/>
      <c r="Q24" s="63">
        <f t="shared" si="2"/>
        <v>0</v>
      </c>
      <c r="R24" s="64"/>
      <c r="S24" s="60"/>
      <c r="T24" s="56"/>
      <c r="U24" s="61"/>
      <c r="V24" s="72"/>
      <c r="W24" s="76"/>
      <c r="X24" s="63">
        <f t="shared" si="12"/>
        <v>0</v>
      </c>
      <c r="Y24" s="64"/>
      <c r="Z24" s="56"/>
      <c r="AB24" s="56"/>
      <c r="AC24" s="56"/>
      <c r="AD24" s="87"/>
      <c r="AE24" s="56"/>
      <c r="AF24" s="62"/>
      <c r="AG24" s="63">
        <f t="shared" si="4"/>
        <v>0</v>
      </c>
      <c r="AH24" s="64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5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6">I25*F25</f>
        <v>840000</v>
      </c>
      <c r="L25" s="56"/>
      <c r="M25" s="56"/>
      <c r="N25" s="87"/>
      <c r="O25" s="56"/>
      <c r="P25" s="62"/>
      <c r="Q25" s="63">
        <f t="shared" si="2"/>
        <v>0</v>
      </c>
      <c r="R25" s="64"/>
      <c r="S25" s="56"/>
      <c r="T25" s="56"/>
      <c r="U25" s="57"/>
      <c r="V25" s="72"/>
      <c r="W25" s="76"/>
      <c r="X25" s="63">
        <f t="shared" si="12"/>
        <v>0</v>
      </c>
      <c r="Y25" s="64"/>
      <c r="Z25" s="56"/>
      <c r="AB25" s="56"/>
      <c r="AC25" s="56"/>
      <c r="AD25" s="57"/>
      <c r="AE25" s="72"/>
      <c r="AF25" s="76"/>
      <c r="AG25" s="63">
        <f t="shared" si="4"/>
        <v>0</v>
      </c>
      <c r="AH25" s="64"/>
      <c r="AI25" s="56"/>
      <c r="AK25" s="55"/>
      <c r="AL25" s="56"/>
      <c r="AM25" s="57"/>
      <c r="AN25" s="72"/>
      <c r="AO25" s="62"/>
      <c r="AP25" s="63">
        <f t="shared" ref="AP25:AP35" si="17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5"/>
        <v>18400000</v>
      </c>
      <c r="H26" s="112" t="s">
        <v>49</v>
      </c>
      <c r="I26" s="61">
        <v>0</v>
      </c>
      <c r="J26" s="109" t="s">
        <v>25</v>
      </c>
      <c r="K26" s="97">
        <f t="shared" si="16"/>
        <v>0</v>
      </c>
      <c r="L26" s="81"/>
      <c r="M26" s="230"/>
      <c r="N26" s="57"/>
      <c r="O26" s="72"/>
      <c r="P26" s="62"/>
      <c r="Q26" s="63">
        <f t="shared" si="2"/>
        <v>0</v>
      </c>
      <c r="R26" s="64"/>
      <c r="S26" s="56"/>
      <c r="T26" s="56"/>
      <c r="U26" s="87"/>
      <c r="V26" s="72"/>
      <c r="W26" s="62"/>
      <c r="X26" s="63">
        <f t="shared" si="12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75"/>
      <c r="AM26" s="61"/>
      <c r="AN26" s="66"/>
      <c r="AO26" s="62"/>
      <c r="AP26" s="63">
        <f t="shared" si="17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5"/>
        <v>5000000</v>
      </c>
      <c r="H27" s="113" t="s">
        <v>99</v>
      </c>
      <c r="I27" s="61">
        <v>0</v>
      </c>
      <c r="J27" s="109" t="s">
        <v>25</v>
      </c>
      <c r="K27" s="97">
        <f t="shared" si="16"/>
        <v>0</v>
      </c>
      <c r="L27" s="56"/>
      <c r="M27" s="80"/>
      <c r="N27" s="83"/>
      <c r="O27" s="72"/>
      <c r="P27" s="76"/>
      <c r="Q27" s="63">
        <f t="shared" si="2"/>
        <v>0</v>
      </c>
      <c r="R27" s="64"/>
      <c r="S27" s="56"/>
      <c r="T27" s="71"/>
      <c r="U27" s="57"/>
      <c r="V27" s="72"/>
      <c r="W27" s="62"/>
      <c r="X27" s="63">
        <f t="shared" si="12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6"/>
      <c r="AL27" s="56"/>
      <c r="AM27" s="57"/>
      <c r="AN27" s="56"/>
      <c r="AO27" s="62"/>
      <c r="AP27" s="63">
        <f t="shared" si="17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5"/>
        <v>1320000</v>
      </c>
      <c r="H28" s="114" t="s">
        <v>102</v>
      </c>
      <c r="I28" s="61">
        <v>0</v>
      </c>
      <c r="J28" s="109" t="s">
        <v>25</v>
      </c>
      <c r="K28" s="97">
        <f t="shared" si="16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/>
      <c r="T28" s="56"/>
      <c r="U28" s="56"/>
      <c r="V28" s="56"/>
      <c r="W28" s="59"/>
      <c r="X28" s="63">
        <f t="shared" si="12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5"/>
      <c r="AL28" s="56"/>
      <c r="AM28" s="57"/>
      <c r="AN28" s="72"/>
      <c r="AO28" s="62"/>
      <c r="AP28" s="63">
        <f t="shared" si="17"/>
        <v>0</v>
      </c>
      <c r="AQ28" s="56"/>
      <c r="AR28" s="73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5"/>
        <v>400000</v>
      </c>
      <c r="H29" s="79">
        <v>45205</v>
      </c>
      <c r="I29" s="61">
        <v>0</v>
      </c>
      <c r="J29" s="109" t="s">
        <v>25</v>
      </c>
      <c r="K29" s="97">
        <f t="shared" si="16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57"/>
      <c r="V29" s="72"/>
      <c r="W29" s="76"/>
      <c r="X29" s="63">
        <f t="shared" si="12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56"/>
      <c r="AL29" s="71"/>
      <c r="AM29" s="57"/>
      <c r="AN29" s="72"/>
      <c r="AO29" s="62"/>
      <c r="AP29" s="63">
        <f t="shared" si="17"/>
        <v>0</v>
      </c>
      <c r="AQ29" s="56"/>
      <c r="AR29" s="73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5"/>
        <v>331000</v>
      </c>
      <c r="H30" s="79">
        <v>45205</v>
      </c>
      <c r="I30" s="61">
        <v>0</v>
      </c>
      <c r="J30" s="109" t="s">
        <v>25</v>
      </c>
      <c r="K30" s="97">
        <f t="shared" si="16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56"/>
      <c r="T30" s="56"/>
      <c r="U30" s="87"/>
      <c r="V30" s="72"/>
      <c r="W30" s="62"/>
      <c r="X30" s="63">
        <f t="shared" si="12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68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5"/>
        <v>993000</v>
      </c>
      <c r="H31" s="121" t="s">
        <v>110</v>
      </c>
      <c r="I31" s="61">
        <v>0</v>
      </c>
      <c r="J31" s="109" t="s">
        <v>25</v>
      </c>
      <c r="K31" s="97">
        <f t="shared" si="16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56"/>
      <c r="T31" s="71"/>
      <c r="U31" s="57"/>
      <c r="V31" s="72"/>
      <c r="W31" s="62"/>
      <c r="X31" s="63">
        <f t="shared" si="12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6"/>
      <c r="AY31" s="63">
        <f t="shared" si="11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5"/>
        <v>190000</v>
      </c>
      <c r="H32" s="122" t="s">
        <v>113</v>
      </c>
      <c r="I32" s="61">
        <v>0</v>
      </c>
      <c r="J32" s="109" t="s">
        <v>25</v>
      </c>
      <c r="K32" s="97">
        <f t="shared" si="16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56"/>
      <c r="T32" s="75"/>
      <c r="U32" s="56"/>
      <c r="V32" s="56"/>
      <c r="W32" s="62"/>
      <c r="X32" s="63">
        <f t="shared" si="12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7"/>
        <v>0</v>
      </c>
      <c r="AQ32" s="64"/>
      <c r="AR32" s="65"/>
      <c r="AT32" s="56"/>
      <c r="AU32" s="126"/>
      <c r="AV32" s="56"/>
      <c r="AW32" s="56"/>
      <c r="AX32" s="58"/>
      <c r="AY32" s="63">
        <f t="shared" si="11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5"/>
        <v>908000</v>
      </c>
      <c r="H33" s="127" t="s">
        <v>110</v>
      </c>
      <c r="I33" s="61">
        <v>1</v>
      </c>
      <c r="J33" s="109" t="s">
        <v>25</v>
      </c>
      <c r="K33" s="97">
        <f t="shared" si="16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5"/>
      <c r="T33" s="56"/>
      <c r="U33" s="57"/>
      <c r="V33" s="72"/>
      <c r="W33" s="76"/>
      <c r="X33" s="63">
        <f t="shared" si="12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60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5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5"/>
      <c r="T34" s="75"/>
      <c r="U34" s="57"/>
      <c r="V34" s="68"/>
      <c r="W34" s="77"/>
      <c r="X34" s="63">
        <f t="shared" si="12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7"/>
        <v>0</v>
      </c>
      <c r="AQ34" s="64"/>
      <c r="AR34" s="65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5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/>
      <c r="T35" s="56"/>
      <c r="U35" s="57"/>
      <c r="V35" s="72"/>
      <c r="W35" s="116"/>
      <c r="X35" s="63">
        <f t="shared" si="12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56"/>
      <c r="AL35" s="56"/>
      <c r="AM35" s="57"/>
      <c r="AN35" s="72"/>
      <c r="AO35" s="58"/>
      <c r="AP35" s="63">
        <f t="shared" si="17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5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/>
      <c r="T36" s="255"/>
      <c r="U36" s="105"/>
      <c r="V36" s="71"/>
      <c r="W36" s="711"/>
      <c r="X36" s="63">
        <f t="shared" si="12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5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/>
      <c r="T37" s="56"/>
      <c r="U37" s="57"/>
      <c r="V37" s="72"/>
      <c r="W37" s="62"/>
      <c r="X37" s="63">
        <f t="shared" si="12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9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5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/>
      <c r="T38" s="56"/>
      <c r="U38" s="83"/>
      <c r="V38" s="56"/>
      <c r="W38" s="62"/>
      <c r="X38" s="63">
        <f t="shared" si="12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5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5"/>
      <c r="M39" s="56"/>
      <c r="N39" s="128"/>
      <c r="O39" s="56"/>
      <c r="P39" s="116"/>
      <c r="Q39" s="63">
        <f t="shared" ref="Q39:Q102" si="20">P40*N40</f>
        <v>0</v>
      </c>
      <c r="R39" s="64"/>
      <c r="S39" s="55"/>
      <c r="T39" s="75"/>
      <c r="U39" s="87"/>
      <c r="V39" s="69"/>
      <c r="W39" s="77"/>
      <c r="X39" s="63">
        <f t="shared" si="12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3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5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0"/>
        <v>0</v>
      </c>
      <c r="R40" s="64"/>
      <c r="S40" s="68"/>
      <c r="T40" s="56"/>
      <c r="U40" s="61"/>
      <c r="V40" s="72"/>
      <c r="W40" s="62"/>
      <c r="X40" s="63">
        <f t="shared" si="1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5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0"/>
        <v>0</v>
      </c>
      <c r="R41" s="64"/>
      <c r="S41" s="81"/>
      <c r="T41" s="230"/>
      <c r="U41" s="57"/>
      <c r="V41" s="72"/>
      <c r="W41" s="62"/>
      <c r="X41" s="63">
        <f t="shared" si="1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5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0"/>
        <v>0</v>
      </c>
      <c r="R42" s="64"/>
      <c r="S42" s="95"/>
      <c r="T42" s="71"/>
      <c r="U42" s="56"/>
      <c r="V42" s="72"/>
      <c r="W42" s="58"/>
      <c r="X42" s="63">
        <f t="shared" si="1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5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5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62"/>
      <c r="X44" s="63">
        <f t="shared" si="12"/>
        <v>0</v>
      </c>
      <c r="Y44" s="64"/>
      <c r="Z44" s="56"/>
      <c r="AA44" s="134"/>
      <c r="AB44" s="801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5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0"/>
        <v>0</v>
      </c>
      <c r="R45" s="64"/>
      <c r="S45" s="55"/>
      <c r="T45" s="56"/>
      <c r="U45" s="57"/>
      <c r="V45" s="72"/>
      <c r="W45" s="62"/>
      <c r="X45" s="63">
        <f t="shared" si="12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5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0"/>
        <v>0</v>
      </c>
      <c r="R46" s="64"/>
      <c r="S46" s="55"/>
      <c r="T46" s="74"/>
      <c r="U46" s="57"/>
      <c r="V46" s="72"/>
      <c r="W46" s="77"/>
      <c r="X46" s="63">
        <f t="shared" si="1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5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0"/>
        <v>0</v>
      </c>
      <c r="R47" s="64"/>
      <c r="S47" s="56"/>
      <c r="T47" s="75"/>
      <c r="U47" s="57"/>
      <c r="V47" s="72"/>
      <c r="W47" s="76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5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0"/>
        <v>0</v>
      </c>
      <c r="R48" s="64"/>
      <c r="S48" s="55"/>
      <c r="T48" s="71"/>
      <c r="U48" s="693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5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0"/>
        <v>0</v>
      </c>
      <c r="R49" s="64"/>
      <c r="S49" s="56"/>
      <c r="T49" s="56"/>
      <c r="U49" s="57"/>
      <c r="V49" s="72"/>
      <c r="W49" s="77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5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0"/>
        <v>0</v>
      </c>
      <c r="R50" s="64"/>
      <c r="S50" s="56"/>
      <c r="T50" s="56"/>
      <c r="U50" s="61"/>
      <c r="V50" s="72"/>
      <c r="W50" s="76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5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0"/>
        <v>0</v>
      </c>
      <c r="R51" s="64"/>
      <c r="S51" s="56"/>
      <c r="T51" s="56"/>
      <c r="U51" s="57"/>
      <c r="V51" s="72"/>
      <c r="W51" s="76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5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0"/>
        <v>0</v>
      </c>
      <c r="R52" s="64"/>
      <c r="S52" s="55"/>
      <c r="T52" s="71"/>
      <c r="U52" s="693"/>
      <c r="V52" s="72"/>
      <c r="W52" s="62"/>
      <c r="X52" s="63">
        <f t="shared" si="12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19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5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0"/>
        <v>0</v>
      </c>
      <c r="R53" s="64"/>
      <c r="S53" s="56"/>
      <c r="T53" s="56"/>
      <c r="U53" s="694"/>
      <c r="V53" s="72"/>
      <c r="W53" s="76"/>
      <c r="X53" s="63">
        <f t="shared" si="12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9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5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0"/>
        <v>0</v>
      </c>
      <c r="R54" s="64"/>
      <c r="S54" s="55"/>
      <c r="T54" s="75"/>
      <c r="U54" s="61"/>
      <c r="V54" s="72"/>
      <c r="W54" s="77"/>
      <c r="X54" s="63">
        <f t="shared" si="1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5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0"/>
        <v>0</v>
      </c>
      <c r="R55" s="64"/>
      <c r="S55" s="55"/>
      <c r="T55" s="71"/>
      <c r="U55" s="693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5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0"/>
        <v>0</v>
      </c>
      <c r="R56" s="64"/>
      <c r="S56" s="55"/>
      <c r="T56" s="71"/>
      <c r="U56" s="693"/>
      <c r="V56" s="72"/>
      <c r="W56" s="62"/>
      <c r="X56" s="63">
        <f t="shared" si="12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5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5"/>
      <c r="T57" s="71"/>
      <c r="U57" s="693"/>
      <c r="V57" s="72"/>
      <c r="W57" s="62"/>
      <c r="X57" s="63">
        <f t="shared" si="12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0"/>
        <v>0</v>
      </c>
      <c r="R58" s="64"/>
      <c r="S58" s="55"/>
      <c r="T58" s="71"/>
      <c r="U58" s="693"/>
      <c r="V58" s="72"/>
      <c r="W58" s="62"/>
      <c r="X58" s="63">
        <f t="shared" si="12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0"/>
        <v>0</v>
      </c>
      <c r="R59" s="64"/>
      <c r="S59" s="55"/>
      <c r="T59" s="71"/>
      <c r="U59" s="693"/>
      <c r="V59" s="72"/>
      <c r="W59" s="62"/>
      <c r="X59" s="63">
        <f t="shared" si="12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5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693"/>
      <c r="V60" s="72"/>
      <c r="W60" s="62"/>
      <c r="X60" s="63">
        <f t="shared" si="12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5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0"/>
        <v>0</v>
      </c>
      <c r="R61" s="56"/>
      <c r="S61" s="55"/>
      <c r="T61" s="71"/>
      <c r="U61" s="693"/>
      <c r="V61" s="72"/>
      <c r="W61" s="62"/>
      <c r="X61" s="63">
        <f t="shared" si="12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5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693"/>
      <c r="V62" s="72"/>
      <c r="W62" s="62"/>
      <c r="X62" s="63">
        <f t="shared" si="1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0"/>
        <v>0</v>
      </c>
      <c r="R63" s="56"/>
      <c r="S63" s="55"/>
      <c r="T63" s="71"/>
      <c r="U63" s="693"/>
      <c r="V63" s="72"/>
      <c r="W63" s="62"/>
      <c r="X63" s="63">
        <f t="shared" ref="X63:X95" si="21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5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693"/>
      <c r="V64" s="72"/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5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68"/>
      <c r="T65" s="56" t="s">
        <v>2</v>
      </c>
      <c r="U65" s="692"/>
      <c r="V65" s="66"/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68"/>
      <c r="T66" s="56" t="s">
        <v>2</v>
      </c>
      <c r="U66" s="692"/>
      <c r="V66" s="66"/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68"/>
      <c r="T67" s="56" t="s">
        <v>2</v>
      </c>
      <c r="U67" s="692"/>
      <c r="V67" s="66"/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5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68"/>
      <c r="T68" s="56" t="s">
        <v>2</v>
      </c>
      <c r="U68" s="692"/>
      <c r="V68" s="66"/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692"/>
      <c r="V69" s="66"/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692"/>
      <c r="V70" s="66"/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5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2"/>
      <c r="V71" s="66"/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2"/>
      <c r="V72" s="66"/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2"/>
      <c r="V73" s="66"/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2"/>
      <c r="V74" s="66"/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2"/>
      <c r="V75" s="66"/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2"/>
      <c r="V77" s="66" t="s">
        <v>29</v>
      </c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2"/>
      <c r="V78" s="66" t="s">
        <v>29</v>
      </c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2"/>
      <c r="V79" s="66" t="s">
        <v>29</v>
      </c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2"/>
      <c r="V80" s="66" t="s">
        <v>29</v>
      </c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0"/>
      <c r="V81" s="56" t="s">
        <v>29</v>
      </c>
      <c r="W81" s="62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0"/>
      <c r="V82" s="5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0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0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0"/>
      <c r="V88" s="5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0"/>
      <c r="V89" s="5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0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0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0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0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06" si="24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2"/>
      <c r="M106" s="56"/>
      <c r="N106" s="56"/>
      <c r="O106" s="56"/>
      <c r="P106" s="56"/>
      <c r="Q106" s="63">
        <f t="shared" si="24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5"/>
      <c r="M110" s="166"/>
      <c r="N110" s="163"/>
      <c r="O110" s="164"/>
      <c r="P110" s="160"/>
      <c r="Q110" s="93"/>
      <c r="R110" s="801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165"/>
      <c r="M114" s="166"/>
      <c r="N114" s="163"/>
      <c r="O114" s="164"/>
      <c r="P114" s="160"/>
      <c r="Q114" s="160"/>
      <c r="R114" s="801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1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165"/>
      <c r="M120" s="166"/>
      <c r="N120" s="163"/>
      <c r="O120" s="164"/>
      <c r="P120" s="93"/>
      <c r="Q120" s="160"/>
      <c r="R120" s="801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5"/>
      <c r="M124" s="177"/>
      <c r="N124" s="158"/>
      <c r="O124" s="159"/>
      <c r="P124" s="160"/>
      <c r="Q124" s="160"/>
      <c r="R124" s="801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161"/>
      <c r="M165" s="168"/>
      <c r="N165" s="163"/>
      <c r="O165" s="164"/>
      <c r="P165" s="160"/>
      <c r="Q165" s="182"/>
      <c r="R165" s="8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6"/>
        <v>0</v>
      </c>
      <c r="L170" s="132"/>
      <c r="M170" s="162"/>
      <c r="N170" s="163"/>
      <c r="O170" s="164"/>
      <c r="P170" s="160"/>
      <c r="Q170" s="160"/>
      <c r="R170" s="801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32"/>
      <c r="M171" s="197"/>
      <c r="N171" s="163"/>
      <c r="O171" s="164"/>
      <c r="P171" s="160"/>
      <c r="Q171" s="144"/>
      <c r="R171" s="8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5"/>
      <c r="M172" s="197"/>
      <c r="N172" s="163"/>
      <c r="O172" s="164"/>
      <c r="P172" s="160"/>
      <c r="Q172" s="160"/>
      <c r="R172" s="801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5"/>
      <c r="M173" s="197"/>
      <c r="N173" s="163"/>
      <c r="O173" s="164"/>
      <c r="P173" s="160"/>
      <c r="Q173" s="160"/>
      <c r="R173" s="8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5"/>
      <c r="M175" s="197"/>
      <c r="N175" s="163"/>
      <c r="O175" s="164"/>
      <c r="P175" s="160"/>
      <c r="Q175" s="160"/>
      <c r="R175" s="801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6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C1" zoomScale="90" zoomScaleNormal="90" workbookViewId="0">
      <pane ySplit="5" topLeftCell="A6" activePane="bottomLeft" state="frozen"/>
      <selection pane="bottomLeft" activeCell="AK6" sqref="AK6:AR3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25" t="s">
        <v>3</v>
      </c>
      <c r="B4" s="1127" t="s">
        <v>4</v>
      </c>
      <c r="C4" s="1128"/>
      <c r="D4" s="1128"/>
      <c r="E4" s="1128"/>
      <c r="F4" s="1128"/>
      <c r="G4" s="1128"/>
      <c r="H4" s="1129"/>
      <c r="I4" s="1130" t="s">
        <v>5</v>
      </c>
      <c r="J4" s="1131"/>
      <c r="K4" s="1132"/>
      <c r="L4" s="1133" t="s">
        <v>6</v>
      </c>
      <c r="M4" s="1134"/>
      <c r="N4" s="1134"/>
      <c r="O4" s="1134"/>
      <c r="P4" s="1134"/>
      <c r="Q4" s="1134"/>
      <c r="R4" s="1134"/>
      <c r="S4" s="1135" t="s">
        <v>7</v>
      </c>
      <c r="T4" s="1136"/>
      <c r="U4" s="1136"/>
      <c r="V4" s="1136"/>
      <c r="W4" s="1136"/>
      <c r="X4" s="1136"/>
      <c r="Y4" s="1136"/>
      <c r="Z4" s="1137"/>
      <c r="AB4" s="1138" t="s">
        <v>8</v>
      </c>
      <c r="AC4" s="1139"/>
      <c r="AD4" s="1139"/>
      <c r="AE4" s="1139"/>
      <c r="AF4" s="1139"/>
      <c r="AG4" s="1139"/>
      <c r="AH4" s="1139"/>
      <c r="AI4" s="1140"/>
      <c r="AK4" s="1113" t="s">
        <v>9</v>
      </c>
      <c r="AL4" s="1114"/>
      <c r="AM4" s="1114"/>
      <c r="AN4" s="1114"/>
      <c r="AO4" s="1114"/>
      <c r="AP4" s="1114"/>
      <c r="AQ4" s="1114"/>
      <c r="AR4" s="1115"/>
      <c r="AT4" s="1116" t="s">
        <v>10</v>
      </c>
      <c r="AU4" s="1117"/>
      <c r="AV4" s="1117"/>
      <c r="AW4" s="1117"/>
      <c r="AX4" s="1117"/>
      <c r="AY4" s="1117"/>
      <c r="AZ4" s="1117"/>
      <c r="BA4" s="1118"/>
      <c r="BC4" s="1119" t="s">
        <v>11</v>
      </c>
      <c r="BD4" s="1120"/>
      <c r="BE4" s="1120"/>
      <c r="BF4" s="1120"/>
      <c r="BG4" s="1120"/>
      <c r="BH4" s="1120"/>
      <c r="BI4" s="1120"/>
      <c r="BJ4" s="1121"/>
      <c r="BL4" s="1122" t="s">
        <v>12</v>
      </c>
      <c r="BM4" s="1123"/>
      <c r="BN4" s="1123"/>
      <c r="BO4" s="1123"/>
      <c r="BP4" s="1123"/>
      <c r="BQ4" s="1123"/>
      <c r="BR4" s="1123"/>
      <c r="BS4" s="1124"/>
    </row>
    <row r="5" spans="1:78" ht="20.25" thickTop="1" thickBot="1" x14ac:dyDescent="0.35">
      <c r="A5" s="112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5" t="s">
        <v>8798</v>
      </c>
      <c r="M6" s="255" t="s">
        <v>6676</v>
      </c>
      <c r="N6" s="57">
        <v>1</v>
      </c>
      <c r="O6" s="72" t="s">
        <v>29</v>
      </c>
      <c r="P6" s="62">
        <v>850000</v>
      </c>
      <c r="Q6" s="63">
        <f t="shared" ref="Q6:Q38" si="2">P6*N6</f>
        <v>850000</v>
      </c>
      <c r="R6" s="64" t="s">
        <v>8769</v>
      </c>
      <c r="S6" s="69" t="s">
        <v>8790</v>
      </c>
      <c r="T6" s="56" t="s">
        <v>6699</v>
      </c>
      <c r="U6" s="57">
        <v>1</v>
      </c>
      <c r="V6" s="72" t="s">
        <v>62</v>
      </c>
      <c r="W6" s="76">
        <v>82500</v>
      </c>
      <c r="X6" s="63">
        <f t="shared" ref="X6:X28" si="3">W6*U6</f>
        <v>82500</v>
      </c>
      <c r="Y6" s="64" t="s">
        <v>8348</v>
      </c>
      <c r="Z6" s="56"/>
      <c r="AB6" s="55"/>
      <c r="AC6" s="56"/>
      <c r="AD6" s="57"/>
      <c r="AE6" s="72"/>
      <c r="AF6" s="76"/>
      <c r="AG6" s="63"/>
      <c r="AH6" s="64"/>
      <c r="AI6" s="56"/>
      <c r="AJ6" s="68"/>
      <c r="AK6" s="55" t="s">
        <v>6360</v>
      </c>
      <c r="AL6" s="75" t="s">
        <v>74</v>
      </c>
      <c r="AM6" s="57">
        <v>2</v>
      </c>
      <c r="AN6" s="68" t="s">
        <v>6600</v>
      </c>
      <c r="AO6" s="77">
        <v>5800000</v>
      </c>
      <c r="AP6" s="63">
        <f t="shared" ref="AP6:AP11" si="4">AO6*AM6</f>
        <v>11600000</v>
      </c>
      <c r="AQ6" s="64" t="s">
        <v>7239</v>
      </c>
      <c r="AR6" s="56" t="s">
        <v>8842</v>
      </c>
      <c r="AS6" s="249"/>
      <c r="AT6" s="56"/>
      <c r="AU6" s="694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95" t="s">
        <v>8802</v>
      </c>
      <c r="M7" s="71" t="s">
        <v>409</v>
      </c>
      <c r="N7" s="56">
        <v>1</v>
      </c>
      <c r="O7" s="72" t="s">
        <v>29</v>
      </c>
      <c r="P7" s="58">
        <v>45000</v>
      </c>
      <c r="Q7" s="63">
        <f t="shared" si="2"/>
        <v>45000</v>
      </c>
      <c r="R7" s="64" t="s">
        <v>8500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3"/>
        <v>87000</v>
      </c>
      <c r="Y7" s="64" t="s">
        <v>402</v>
      </c>
      <c r="Z7" s="56"/>
      <c r="AB7" s="95"/>
      <c r="AC7" s="71"/>
      <c r="AD7" s="56"/>
      <c r="AE7" s="72"/>
      <c r="AF7" s="58"/>
      <c r="AG7" s="63"/>
      <c r="AH7" s="64"/>
      <c r="AI7" s="56"/>
      <c r="AJ7" s="69"/>
      <c r="AK7" s="56" t="s">
        <v>7601</v>
      </c>
      <c r="AL7" s="56" t="s">
        <v>8625</v>
      </c>
      <c r="AM7" s="87">
        <v>1</v>
      </c>
      <c r="AN7" s="72" t="s">
        <v>29</v>
      </c>
      <c r="AO7" s="62">
        <v>1700000</v>
      </c>
      <c r="AP7" s="63">
        <f t="shared" si="4"/>
        <v>1700000</v>
      </c>
      <c r="AQ7" s="64" t="s">
        <v>8841</v>
      </c>
      <c r="AR7" s="56" t="s">
        <v>8842</v>
      </c>
      <c r="AS7" s="483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8803</v>
      </c>
      <c r="M8" s="110" t="s">
        <v>409</v>
      </c>
      <c r="N8" s="57">
        <v>1</v>
      </c>
      <c r="O8" s="72" t="s">
        <v>29</v>
      </c>
      <c r="P8" s="76">
        <v>55000</v>
      </c>
      <c r="Q8" s="63">
        <f t="shared" si="2"/>
        <v>55000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 t="shared" si="3"/>
        <v>29200</v>
      </c>
      <c r="Y8" s="64" t="s">
        <v>402</v>
      </c>
      <c r="Z8" s="56"/>
      <c r="AB8" s="55"/>
      <c r="AC8" s="75"/>
      <c r="AD8" s="87"/>
      <c r="AE8" s="72"/>
      <c r="AF8" s="62"/>
      <c r="AG8" s="63"/>
      <c r="AH8" s="64"/>
      <c r="AI8" s="56"/>
      <c r="AJ8" s="68"/>
      <c r="AK8" s="55" t="s">
        <v>6710</v>
      </c>
      <c r="AL8" s="75" t="s">
        <v>6711</v>
      </c>
      <c r="AM8" s="57">
        <v>1</v>
      </c>
      <c r="AN8" s="66" t="s">
        <v>29</v>
      </c>
      <c r="AO8" s="62">
        <v>125000</v>
      </c>
      <c r="AP8" s="63">
        <f t="shared" si="4"/>
        <v>125000</v>
      </c>
      <c r="AQ8" s="64" t="s">
        <v>8841</v>
      </c>
      <c r="AR8" s="56" t="s">
        <v>8842</v>
      </c>
      <c r="AS8" s="249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8815</v>
      </c>
      <c r="M9" s="75" t="s">
        <v>7715</v>
      </c>
      <c r="N9" s="87">
        <v>2</v>
      </c>
      <c r="O9" s="72" t="s">
        <v>29</v>
      </c>
      <c r="P9" s="62">
        <v>1620000</v>
      </c>
      <c r="Q9" s="63">
        <f t="shared" si="2"/>
        <v>3240000</v>
      </c>
      <c r="R9" s="64" t="s">
        <v>8587</v>
      </c>
      <c r="S9" s="55" t="s">
        <v>6360</v>
      </c>
      <c r="T9" s="75" t="s">
        <v>74</v>
      </c>
      <c r="U9" s="57">
        <v>2</v>
      </c>
      <c r="V9" s="68" t="s">
        <v>203</v>
      </c>
      <c r="W9" s="77">
        <v>27752</v>
      </c>
      <c r="X9" s="63">
        <f t="shared" si="3"/>
        <v>55504</v>
      </c>
      <c r="Y9" s="64" t="s">
        <v>402</v>
      </c>
      <c r="Z9" s="56"/>
      <c r="AB9" s="55"/>
      <c r="AC9" s="65"/>
      <c r="AD9" s="87"/>
      <c r="AE9" s="72"/>
      <c r="AF9" s="62"/>
      <c r="AG9" s="63"/>
      <c r="AH9" s="64"/>
      <c r="AI9" s="56"/>
      <c r="AJ9" s="68"/>
      <c r="AK9" s="56" t="s">
        <v>6713</v>
      </c>
      <c r="AL9" s="75" t="s">
        <v>6711</v>
      </c>
      <c r="AM9" s="56">
        <v>1</v>
      </c>
      <c r="AN9" s="56" t="s">
        <v>29</v>
      </c>
      <c r="AO9" s="62">
        <v>50000</v>
      </c>
      <c r="AP9" s="63">
        <f>AO9*AM9</f>
        <v>50000</v>
      </c>
      <c r="AQ9" s="64" t="s">
        <v>8841</v>
      </c>
      <c r="AR9" s="56" t="s">
        <v>8842</v>
      </c>
      <c r="AS9" s="48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8805</v>
      </c>
      <c r="M10" s="65" t="s">
        <v>7715</v>
      </c>
      <c r="N10" s="87">
        <v>20</v>
      </c>
      <c r="O10" s="72" t="s">
        <v>63</v>
      </c>
      <c r="P10" s="62">
        <v>3500</v>
      </c>
      <c r="Q10" s="63">
        <f t="shared" si="2"/>
        <v>70000</v>
      </c>
      <c r="R10" s="64" t="s">
        <v>8587</v>
      </c>
      <c r="S10" s="56" t="s">
        <v>6672</v>
      </c>
      <c r="T10" s="75" t="s">
        <v>6855</v>
      </c>
      <c r="U10" s="57">
        <v>20</v>
      </c>
      <c r="V10" s="72" t="s">
        <v>29</v>
      </c>
      <c r="W10" s="62">
        <v>900</v>
      </c>
      <c r="X10" s="63">
        <f t="shared" si="3"/>
        <v>18000</v>
      </c>
      <c r="Y10" s="64" t="s">
        <v>8354</v>
      </c>
      <c r="Z10" s="56"/>
      <c r="AB10" s="56"/>
      <c r="AC10" s="56"/>
      <c r="AD10" s="57"/>
      <c r="AE10" s="69"/>
      <c r="AF10" s="77"/>
      <c r="AG10" s="63"/>
      <c r="AH10" s="64"/>
      <c r="AI10" s="56"/>
      <c r="AJ10" s="60"/>
      <c r="AK10" s="56" t="s">
        <v>7273</v>
      </c>
      <c r="AL10" s="56" t="s">
        <v>6676</v>
      </c>
      <c r="AM10" s="57">
        <v>1</v>
      </c>
      <c r="AN10" s="72" t="s">
        <v>29</v>
      </c>
      <c r="AO10" s="76">
        <v>60000</v>
      </c>
      <c r="AP10" s="63">
        <f>AO10*AM10</f>
        <v>60000</v>
      </c>
      <c r="AQ10" s="64" t="s">
        <v>8508</v>
      </c>
      <c r="AR10" s="56" t="s">
        <v>8842</v>
      </c>
      <c r="AS10" s="48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452" t="s">
        <v>8806</v>
      </c>
      <c r="M11" s="452" t="s">
        <v>7715</v>
      </c>
      <c r="N11" s="259">
        <v>1</v>
      </c>
      <c r="O11" s="490" t="s">
        <v>29</v>
      </c>
      <c r="P11" s="262">
        <v>300000</v>
      </c>
      <c r="Q11" s="262">
        <f>P11*N11</f>
        <v>300000</v>
      </c>
      <c r="R11" s="263" t="s">
        <v>8910</v>
      </c>
      <c r="S11" s="74" t="s">
        <v>8162</v>
      </c>
      <c r="T11" s="56" t="s">
        <v>7651</v>
      </c>
      <c r="U11" s="57">
        <v>2</v>
      </c>
      <c r="V11" s="72" t="s">
        <v>29</v>
      </c>
      <c r="W11" s="76">
        <v>50000</v>
      </c>
      <c r="X11" s="63">
        <f t="shared" si="3"/>
        <v>100000</v>
      </c>
      <c r="Y11" s="64" t="s">
        <v>8354</v>
      </c>
      <c r="Z11" s="56"/>
      <c r="AA11" s="56"/>
      <c r="AB11" s="60"/>
      <c r="AC11" s="151"/>
      <c r="AD11" s="57"/>
      <c r="AE11" s="56"/>
      <c r="AF11" s="152"/>
      <c r="AG11" s="63"/>
      <c r="AH11" s="64"/>
      <c r="AI11" s="56"/>
      <c r="AJ11" s="60"/>
      <c r="AK11" s="56" t="s">
        <v>432</v>
      </c>
      <c r="AL11" s="71" t="s">
        <v>6865</v>
      </c>
      <c r="AM11" s="57">
        <v>11</v>
      </c>
      <c r="AN11" s="72" t="s">
        <v>29</v>
      </c>
      <c r="AO11" s="62">
        <v>1565</v>
      </c>
      <c r="AP11" s="63">
        <f t="shared" si="4"/>
        <v>17215</v>
      </c>
      <c r="AQ11" s="64" t="s">
        <v>8508</v>
      </c>
      <c r="AR11" s="56" t="s">
        <v>8842</v>
      </c>
      <c r="AS11" s="48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802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8804</v>
      </c>
      <c r="M12" s="75" t="s">
        <v>6598</v>
      </c>
      <c r="N12" s="57">
        <v>2</v>
      </c>
      <c r="O12" s="68" t="s">
        <v>62</v>
      </c>
      <c r="P12" s="77">
        <v>88000</v>
      </c>
      <c r="Q12" s="63">
        <f t="shared" ref="Q12:Q13" si="8">P12*N12</f>
        <v>176000</v>
      </c>
      <c r="R12" s="64" t="s">
        <v>8807</v>
      </c>
      <c r="S12" s="68" t="s">
        <v>6890</v>
      </c>
      <c r="T12" s="56" t="s">
        <v>6891</v>
      </c>
      <c r="U12" s="57">
        <v>1</v>
      </c>
      <c r="V12" s="72" t="s">
        <v>29</v>
      </c>
      <c r="W12" s="76">
        <v>5750</v>
      </c>
      <c r="X12" s="63">
        <f t="shared" ref="X12:X13" si="9">W12*U12</f>
        <v>5750</v>
      </c>
      <c r="Y12" s="64" t="s">
        <v>8354</v>
      </c>
      <c r="Z12" s="56"/>
      <c r="AA12" s="94"/>
      <c r="AB12" s="56"/>
      <c r="AC12" s="80"/>
      <c r="AD12" s="83"/>
      <c r="AE12" s="72"/>
      <c r="AF12" s="76"/>
      <c r="AG12" s="63">
        <f t="shared" ref="AG12:AG25" si="10">AF12*AD12</f>
        <v>0</v>
      </c>
      <c r="AH12" s="64"/>
      <c r="AI12" s="56"/>
      <c r="AJ12" s="68"/>
      <c r="AK12" s="56" t="s">
        <v>7373</v>
      </c>
      <c r="AL12" s="56" t="s">
        <v>8844</v>
      </c>
      <c r="AM12" s="87">
        <v>1</v>
      </c>
      <c r="AN12" s="72" t="s">
        <v>26</v>
      </c>
      <c r="AO12" s="62">
        <v>2250000</v>
      </c>
      <c r="AP12" s="63">
        <f>AO12*AM12</f>
        <v>2250000</v>
      </c>
      <c r="AQ12" s="64" t="s">
        <v>8843</v>
      </c>
      <c r="AR12" s="56" t="s">
        <v>8842</v>
      </c>
      <c r="AS12" s="48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8816</v>
      </c>
      <c r="M13" s="56" t="s">
        <v>7630</v>
      </c>
      <c r="N13" s="83">
        <v>2</v>
      </c>
      <c r="O13" s="56" t="s">
        <v>29</v>
      </c>
      <c r="P13" s="77">
        <v>27500</v>
      </c>
      <c r="Q13" s="63">
        <f t="shared" si="8"/>
        <v>55000</v>
      </c>
      <c r="R13" s="64" t="s">
        <v>428</v>
      </c>
      <c r="S13" s="56" t="s">
        <v>6732</v>
      </c>
      <c r="T13" s="56" t="s">
        <v>444</v>
      </c>
      <c r="U13" s="57">
        <v>1</v>
      </c>
      <c r="V13" s="72" t="s">
        <v>29</v>
      </c>
      <c r="W13" s="76">
        <v>16000</v>
      </c>
      <c r="X13" s="63">
        <f t="shared" si="9"/>
        <v>16000</v>
      </c>
      <c r="Y13" s="64" t="s">
        <v>8354</v>
      </c>
      <c r="Z13" s="56"/>
      <c r="AA13" s="94"/>
      <c r="AB13" s="56"/>
      <c r="AC13" s="80"/>
      <c r="AD13" s="61"/>
      <c r="AE13" s="56"/>
      <c r="AF13" s="97"/>
      <c r="AG13" s="63">
        <f t="shared" si="10"/>
        <v>0</v>
      </c>
      <c r="AH13" s="64"/>
      <c r="AI13" s="56"/>
      <c r="AJ13" s="95"/>
      <c r="AK13" s="56" t="s">
        <v>7373</v>
      </c>
      <c r="AL13" s="56" t="s">
        <v>8494</v>
      </c>
      <c r="AM13" s="87">
        <v>1</v>
      </c>
      <c r="AN13" s="72" t="s">
        <v>26</v>
      </c>
      <c r="AO13" s="62">
        <v>2250000</v>
      </c>
      <c r="AP13" s="63">
        <f t="shared" ref="AP13:AP14" si="11">AO13*AM13</f>
        <v>2250000</v>
      </c>
      <c r="AQ13" s="64" t="s">
        <v>8843</v>
      </c>
      <c r="AR13" s="56" t="s">
        <v>8842</v>
      </c>
      <c r="AS13" s="48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6605</v>
      </c>
      <c r="M14" s="80" t="s">
        <v>57</v>
      </c>
      <c r="N14" s="83">
        <v>10</v>
      </c>
      <c r="O14" s="72" t="s">
        <v>29</v>
      </c>
      <c r="P14" s="76">
        <v>60000</v>
      </c>
      <c r="Q14" s="63">
        <f>P14*N14</f>
        <v>600000</v>
      </c>
      <c r="R14" s="64" t="s">
        <v>397</v>
      </c>
      <c r="S14" s="68" t="s">
        <v>8149</v>
      </c>
      <c r="T14" s="56" t="s">
        <v>6699</v>
      </c>
      <c r="U14" s="57">
        <v>1</v>
      </c>
      <c r="V14" s="56" t="s">
        <v>62</v>
      </c>
      <c r="W14" s="76">
        <v>82500</v>
      </c>
      <c r="X14" s="63">
        <f t="shared" si="3"/>
        <v>82500</v>
      </c>
      <c r="Y14" s="64" t="s">
        <v>8348</v>
      </c>
      <c r="Z14" s="56"/>
      <c r="AA14" s="94"/>
      <c r="AB14" s="56"/>
      <c r="AC14" s="80"/>
      <c r="AD14" s="57"/>
      <c r="AE14" s="72"/>
      <c r="AF14" s="62"/>
      <c r="AG14" s="63">
        <f t="shared" si="10"/>
        <v>0</v>
      </c>
      <c r="AH14" s="64"/>
      <c r="AI14" s="56"/>
      <c r="AJ14" s="68"/>
      <c r="AK14" s="60" t="s">
        <v>8845</v>
      </c>
      <c r="AL14" s="56" t="s">
        <v>7757</v>
      </c>
      <c r="AM14" s="87">
        <v>1</v>
      </c>
      <c r="AN14" s="72" t="s">
        <v>29</v>
      </c>
      <c r="AO14" s="62">
        <v>900000</v>
      </c>
      <c r="AP14" s="63">
        <f t="shared" si="11"/>
        <v>900000</v>
      </c>
      <c r="AQ14" s="64" t="s">
        <v>8087</v>
      </c>
      <c r="AR14" s="56" t="s">
        <v>8842</v>
      </c>
      <c r="AS14" s="48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8817</v>
      </c>
      <c r="M15" s="56" t="s">
        <v>57</v>
      </c>
      <c r="N15" s="57">
        <v>5</v>
      </c>
      <c r="O15" s="56" t="s">
        <v>29</v>
      </c>
      <c r="P15" s="62">
        <v>60000</v>
      </c>
      <c r="Q15" s="63">
        <f t="shared" si="2"/>
        <v>300000</v>
      </c>
      <c r="R15" s="64" t="s">
        <v>397</v>
      </c>
      <c r="S15" s="81" t="s">
        <v>8791</v>
      </c>
      <c r="T15" s="56" t="s">
        <v>6699</v>
      </c>
      <c r="U15" s="57">
        <v>1</v>
      </c>
      <c r="V15" s="72" t="s">
        <v>62</v>
      </c>
      <c r="W15" s="76">
        <v>82500</v>
      </c>
      <c r="X15" s="63">
        <f t="shared" si="3"/>
        <v>82500</v>
      </c>
      <c r="Y15" s="64" t="s">
        <v>8348</v>
      </c>
      <c r="Z15" s="56"/>
      <c r="AA15" s="94"/>
      <c r="AB15" s="56"/>
      <c r="AC15" s="80"/>
      <c r="AD15" s="57"/>
      <c r="AE15" s="66"/>
      <c r="AF15" s="62"/>
      <c r="AG15" s="63">
        <f t="shared" si="10"/>
        <v>0</v>
      </c>
      <c r="AH15" s="64"/>
      <c r="AI15" s="56"/>
      <c r="AK15" s="459" t="s">
        <v>8846</v>
      </c>
      <c r="AL15" s="414"/>
      <c r="AM15" s="764">
        <v>1</v>
      </c>
      <c r="AN15" s="419" t="s">
        <v>29</v>
      </c>
      <c r="AO15" s="761"/>
      <c r="AP15" s="417"/>
      <c r="AQ15" s="418" t="s">
        <v>8769</v>
      </c>
      <c r="AR15" s="414" t="s">
        <v>8842</v>
      </c>
      <c r="AT15" s="55"/>
      <c r="AU15" s="56"/>
      <c r="AV15" s="57"/>
      <c r="AW15" s="72"/>
      <c r="AX15" s="116"/>
      <c r="AY15" s="100">
        <f t="shared" ref="AY15:AY42" si="12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8818</v>
      </c>
      <c r="M16" s="56" t="s">
        <v>57</v>
      </c>
      <c r="N16" s="61">
        <v>1</v>
      </c>
      <c r="O16" s="72" t="s">
        <v>29</v>
      </c>
      <c r="P16" s="76">
        <v>730000</v>
      </c>
      <c r="Q16" s="63">
        <f t="shared" si="2"/>
        <v>730000</v>
      </c>
      <c r="R16" s="64" t="s">
        <v>397</v>
      </c>
      <c r="S16" s="56" t="s">
        <v>8804</v>
      </c>
      <c r="T16" s="56" t="s">
        <v>449</v>
      </c>
      <c r="U16" s="57">
        <v>2</v>
      </c>
      <c r="V16" s="72" t="s">
        <v>62</v>
      </c>
      <c r="W16" s="76">
        <v>88000</v>
      </c>
      <c r="X16" s="63">
        <f t="shared" si="3"/>
        <v>176000</v>
      </c>
      <c r="Y16" s="64" t="s">
        <v>8348</v>
      </c>
      <c r="Z16" s="56"/>
      <c r="AA16" s="103"/>
      <c r="AB16" s="55"/>
      <c r="AC16" s="80"/>
      <c r="AD16" s="57"/>
      <c r="AE16" s="72"/>
      <c r="AF16" s="62"/>
      <c r="AG16" s="63">
        <f t="shared" si="10"/>
        <v>0</v>
      </c>
      <c r="AH16" s="64"/>
      <c r="AI16" s="56"/>
      <c r="AK16" s="495" t="s">
        <v>8424</v>
      </c>
      <c r="AL16" s="414" t="s">
        <v>6738</v>
      </c>
      <c r="AM16" s="415">
        <v>1</v>
      </c>
      <c r="AN16" s="419" t="s">
        <v>29</v>
      </c>
      <c r="AO16" s="761">
        <v>160000</v>
      </c>
      <c r="AP16" s="417">
        <v>160000</v>
      </c>
      <c r="AQ16" s="418" t="s">
        <v>8769</v>
      </c>
      <c r="AR16" s="414" t="s">
        <v>8842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8819</v>
      </c>
      <c r="M17" s="56" t="s">
        <v>57</v>
      </c>
      <c r="N17" s="57">
        <v>2</v>
      </c>
      <c r="O17" s="72" t="s">
        <v>29</v>
      </c>
      <c r="P17" s="76">
        <v>60000</v>
      </c>
      <c r="Q17" s="63">
        <f t="shared" si="2"/>
        <v>120000</v>
      </c>
      <c r="R17" s="64" t="s">
        <v>959</v>
      </c>
      <c r="S17" s="68" t="s">
        <v>7856</v>
      </c>
      <c r="T17" s="71" t="s">
        <v>6699</v>
      </c>
      <c r="U17" s="87">
        <v>1</v>
      </c>
      <c r="V17" s="72" t="s">
        <v>26</v>
      </c>
      <c r="W17" s="62">
        <f>175000-7500/3</f>
        <v>172500</v>
      </c>
      <c r="X17" s="63">
        <f t="shared" si="3"/>
        <v>172500</v>
      </c>
      <c r="Y17" s="64" t="s">
        <v>8348</v>
      </c>
      <c r="Z17" s="56"/>
      <c r="AA17" s="89"/>
      <c r="AB17" s="56"/>
      <c r="AC17" s="80"/>
      <c r="AD17" s="56"/>
      <c r="AE17" s="56"/>
      <c r="AF17" s="58"/>
      <c r="AG17" s="63">
        <f t="shared" si="10"/>
        <v>0</v>
      </c>
      <c r="AH17" s="64"/>
      <c r="AI17" s="56"/>
      <c r="AK17" s="495" t="s">
        <v>8431</v>
      </c>
      <c r="AL17" s="414" t="s">
        <v>6738</v>
      </c>
      <c r="AM17" s="415">
        <v>1</v>
      </c>
      <c r="AN17" s="419" t="s">
        <v>29</v>
      </c>
      <c r="AO17" s="431">
        <v>25000</v>
      </c>
      <c r="AP17" s="417">
        <v>25000</v>
      </c>
      <c r="AQ17" s="418" t="s">
        <v>8769</v>
      </c>
      <c r="AR17" s="414" t="s">
        <v>8842</v>
      </c>
      <c r="AT17" s="65"/>
      <c r="AU17" s="56"/>
      <c r="AV17" s="83"/>
      <c r="AW17" s="72"/>
      <c r="AX17" s="62"/>
      <c r="AY17" s="63">
        <f t="shared" si="12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8820</v>
      </c>
      <c r="M18" s="56" t="s">
        <v>57</v>
      </c>
      <c r="N18" s="57">
        <v>10</v>
      </c>
      <c r="O18" s="72" t="s">
        <v>29</v>
      </c>
      <c r="P18" s="76">
        <v>5000</v>
      </c>
      <c r="Q18" s="63">
        <f t="shared" si="2"/>
        <v>50000</v>
      </c>
      <c r="R18" s="64" t="s">
        <v>397</v>
      </c>
      <c r="S18" s="81" t="s">
        <v>7072</v>
      </c>
      <c r="T18" s="75" t="s">
        <v>57</v>
      </c>
      <c r="U18" s="87">
        <v>0.5</v>
      </c>
      <c r="V18" s="72" t="s">
        <v>29</v>
      </c>
      <c r="W18" s="62">
        <v>30000</v>
      </c>
      <c r="X18" s="63">
        <f t="shared" si="3"/>
        <v>15000</v>
      </c>
      <c r="Y18" s="64" t="s">
        <v>438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414" t="s">
        <v>8767</v>
      </c>
      <c r="AL18" s="414" t="s">
        <v>6676</v>
      </c>
      <c r="AM18" s="415">
        <v>1</v>
      </c>
      <c r="AN18" s="419" t="s">
        <v>29</v>
      </c>
      <c r="AO18" s="431">
        <v>650000</v>
      </c>
      <c r="AP18" s="417">
        <v>650000</v>
      </c>
      <c r="AQ18" s="418" t="s">
        <v>8769</v>
      </c>
      <c r="AR18" s="414" t="s">
        <v>8842</v>
      </c>
      <c r="AT18" s="65"/>
      <c r="AU18" s="56"/>
      <c r="AV18" s="108"/>
      <c r="AW18" s="69"/>
      <c r="AX18" s="62"/>
      <c r="AY18" s="63">
        <f t="shared" si="12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6812</v>
      </c>
      <c r="M19" s="65" t="s">
        <v>57</v>
      </c>
      <c r="N19" s="87">
        <v>1</v>
      </c>
      <c r="O19" s="72" t="s">
        <v>29</v>
      </c>
      <c r="P19" s="62">
        <v>250000</v>
      </c>
      <c r="Q19" s="63">
        <f t="shared" si="2"/>
        <v>250000</v>
      </c>
      <c r="R19" s="64" t="s">
        <v>428</v>
      </c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566</v>
      </c>
      <c r="Z19" s="56" t="s">
        <v>8800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03" t="s">
        <v>8768</v>
      </c>
      <c r="AL19" s="529" t="s">
        <v>6676</v>
      </c>
      <c r="AM19" s="683">
        <v>1</v>
      </c>
      <c r="AN19" s="419" t="s">
        <v>29</v>
      </c>
      <c r="AO19" s="431">
        <v>180000</v>
      </c>
      <c r="AP19" s="417">
        <v>180000</v>
      </c>
      <c r="AQ19" s="418" t="s">
        <v>8769</v>
      </c>
      <c r="AR19" s="414" t="s">
        <v>8842</v>
      </c>
      <c r="AT19" s="65"/>
      <c r="AU19" s="56"/>
      <c r="AV19" s="57"/>
      <c r="AW19" s="69"/>
      <c r="AX19" s="62"/>
      <c r="AY19" s="63">
        <f t="shared" si="12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6811</v>
      </c>
      <c r="M20" s="187" t="s">
        <v>57</v>
      </c>
      <c r="N20" s="87">
        <v>1</v>
      </c>
      <c r="O20" s="72" t="s">
        <v>29</v>
      </c>
      <c r="P20" s="62">
        <v>225000</v>
      </c>
      <c r="Q20" s="63">
        <f t="shared" si="2"/>
        <v>225000</v>
      </c>
      <c r="R20" s="64" t="s">
        <v>428</v>
      </c>
      <c r="S20" s="56" t="s">
        <v>6694</v>
      </c>
      <c r="T20" s="56" t="s">
        <v>6581</v>
      </c>
      <c r="U20" s="87">
        <v>1</v>
      </c>
      <c r="V20" s="56" t="s">
        <v>25</v>
      </c>
      <c r="W20" s="62">
        <v>97000</v>
      </c>
      <c r="X20" s="63">
        <f t="shared" si="3"/>
        <v>97000</v>
      </c>
      <c r="Y20" s="64" t="s">
        <v>566</v>
      </c>
      <c r="Z20" s="56" t="s">
        <v>8800</v>
      </c>
      <c r="AB20" s="55"/>
      <c r="AC20" s="75"/>
      <c r="AD20" s="57"/>
      <c r="AE20" s="72"/>
      <c r="AF20" s="62"/>
      <c r="AG20" s="63">
        <f t="shared" si="10"/>
        <v>0</v>
      </c>
      <c r="AH20" s="64"/>
      <c r="AI20" s="56"/>
      <c r="AK20" s="414" t="s">
        <v>8798</v>
      </c>
      <c r="AL20" s="414" t="s">
        <v>6676</v>
      </c>
      <c r="AM20" s="415">
        <v>1</v>
      </c>
      <c r="AN20" s="419" t="s">
        <v>29</v>
      </c>
      <c r="AO20" s="417">
        <v>850000</v>
      </c>
      <c r="AP20" s="417">
        <v>850000</v>
      </c>
      <c r="AQ20" s="418" t="s">
        <v>8769</v>
      </c>
      <c r="AR20" s="414" t="s">
        <v>8842</v>
      </c>
      <c r="AT20" s="65"/>
      <c r="AU20" s="56"/>
      <c r="AV20" s="57"/>
      <c r="AW20" s="69"/>
      <c r="AX20" s="62"/>
      <c r="AY20" s="63">
        <f t="shared" si="12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8821</v>
      </c>
      <c r="M21" s="75" t="s">
        <v>57</v>
      </c>
      <c r="N21" s="57">
        <v>1</v>
      </c>
      <c r="O21" s="72" t="s">
        <v>29</v>
      </c>
      <c r="P21" s="62">
        <v>210000</v>
      </c>
      <c r="Q21" s="63">
        <f t="shared" si="2"/>
        <v>210000</v>
      </c>
      <c r="R21" s="64" t="s">
        <v>428</v>
      </c>
      <c r="S21" s="56" t="s">
        <v>7273</v>
      </c>
      <c r="T21" s="56" t="s">
        <v>6676</v>
      </c>
      <c r="U21" s="57">
        <v>1</v>
      </c>
      <c r="V21" s="72" t="s">
        <v>29</v>
      </c>
      <c r="W21" s="76">
        <v>60000</v>
      </c>
      <c r="X21" s="63">
        <f t="shared" si="3"/>
        <v>60000</v>
      </c>
      <c r="Y21" s="64" t="s">
        <v>566</v>
      </c>
      <c r="Z21" s="56" t="s">
        <v>8800</v>
      </c>
      <c r="AB21" s="81"/>
      <c r="AC21" s="56"/>
      <c r="AD21" s="57"/>
      <c r="AE21" s="72"/>
      <c r="AF21" s="76"/>
      <c r="AG21" s="63">
        <f t="shared" si="10"/>
        <v>0</v>
      </c>
      <c r="AH21" s="64"/>
      <c r="AI21" s="56"/>
      <c r="AK21" s="414" t="s">
        <v>8831</v>
      </c>
      <c r="AL21" s="414" t="s">
        <v>6738</v>
      </c>
      <c r="AM21" s="415">
        <v>4</v>
      </c>
      <c r="AN21" s="419" t="s">
        <v>29</v>
      </c>
      <c r="AO21" s="417">
        <v>37500</v>
      </c>
      <c r="AP21" s="417">
        <v>150000</v>
      </c>
      <c r="AQ21" s="418" t="s">
        <v>8769</v>
      </c>
      <c r="AR21" s="414" t="s">
        <v>8842</v>
      </c>
      <c r="AT21" s="56"/>
      <c r="AU21" s="56"/>
      <c r="AV21" s="57"/>
      <c r="AW21" s="56"/>
      <c r="AX21" s="62"/>
      <c r="AY21" s="63">
        <f t="shared" si="12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8835</v>
      </c>
      <c r="M22" s="75" t="s">
        <v>57</v>
      </c>
      <c r="N22" s="105">
        <v>1</v>
      </c>
      <c r="O22" s="72" t="s">
        <v>29</v>
      </c>
      <c r="P22" s="62">
        <v>670000</v>
      </c>
      <c r="Q22" s="63">
        <f t="shared" si="2"/>
        <v>670000</v>
      </c>
      <c r="R22" s="64" t="s">
        <v>844</v>
      </c>
      <c r="S22" s="56" t="s">
        <v>8405</v>
      </c>
      <c r="T22" s="56" t="s">
        <v>141</v>
      </c>
      <c r="U22" s="87">
        <v>1</v>
      </c>
      <c r="V22" s="72" t="s">
        <v>29</v>
      </c>
      <c r="W22" s="62">
        <v>400000</v>
      </c>
      <c r="X22" s="63">
        <f t="shared" si="3"/>
        <v>400000</v>
      </c>
      <c r="Y22" s="64" t="s">
        <v>566</v>
      </c>
      <c r="Z22" s="56" t="s">
        <v>8800</v>
      </c>
      <c r="AB22" s="69"/>
      <c r="AC22" s="56"/>
      <c r="AD22" s="57"/>
      <c r="AE22" s="72"/>
      <c r="AF22" s="76"/>
      <c r="AG22" s="63">
        <f t="shared" si="10"/>
        <v>0</v>
      </c>
      <c r="AH22" s="64"/>
      <c r="AI22" s="56"/>
      <c r="AK22" s="56" t="s">
        <v>8093</v>
      </c>
      <c r="AL22" s="56" t="s">
        <v>6741</v>
      </c>
      <c r="AM22" s="83">
        <v>1</v>
      </c>
      <c r="AN22" s="56" t="s">
        <v>29</v>
      </c>
      <c r="AO22" s="62">
        <v>1219000</v>
      </c>
      <c r="AP22" s="63">
        <f t="shared" ref="AP22:AP23" si="15">AO22*AM22</f>
        <v>1219000</v>
      </c>
      <c r="AQ22" s="64" t="s">
        <v>7239</v>
      </c>
      <c r="AR22" s="56" t="s">
        <v>8842</v>
      </c>
      <c r="AT22" s="56"/>
      <c r="AU22" s="56"/>
      <c r="AV22" s="56"/>
      <c r="AW22" s="66"/>
      <c r="AX22" s="76"/>
      <c r="AY22" s="63">
        <f t="shared" si="12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8822</v>
      </c>
      <c r="M23" s="56" t="s">
        <v>57</v>
      </c>
      <c r="N23" s="57">
        <v>2</v>
      </c>
      <c r="O23" s="72" t="s">
        <v>29</v>
      </c>
      <c r="P23" s="76">
        <v>75000</v>
      </c>
      <c r="Q23" s="63">
        <f t="shared" si="2"/>
        <v>150000</v>
      </c>
      <c r="R23" s="64" t="s">
        <v>959</v>
      </c>
      <c r="S23" s="56" t="s">
        <v>432</v>
      </c>
      <c r="T23" s="71" t="s">
        <v>6865</v>
      </c>
      <c r="U23" s="57">
        <v>11</v>
      </c>
      <c r="V23" s="72" t="s">
        <v>29</v>
      </c>
      <c r="W23" s="62">
        <v>1565</v>
      </c>
      <c r="X23" s="63">
        <f t="shared" si="3"/>
        <v>17215</v>
      </c>
      <c r="Y23" s="64" t="s">
        <v>566</v>
      </c>
      <c r="Z23" s="56" t="s">
        <v>8800</v>
      </c>
      <c r="AB23" s="68"/>
      <c r="AC23" s="65"/>
      <c r="AD23" s="61"/>
      <c r="AE23" s="72"/>
      <c r="AF23" s="76"/>
      <c r="AG23" s="63">
        <f t="shared" si="10"/>
        <v>0</v>
      </c>
      <c r="AH23" s="64"/>
      <c r="AI23" s="56"/>
      <c r="AK23" s="55" t="s">
        <v>8864</v>
      </c>
      <c r="AL23" s="71" t="s">
        <v>8865</v>
      </c>
      <c r="AM23" s="105">
        <v>1</v>
      </c>
      <c r="AN23" s="72" t="s">
        <v>29</v>
      </c>
      <c r="AO23" s="62">
        <v>890000</v>
      </c>
      <c r="AP23" s="63">
        <f t="shared" si="15"/>
        <v>890000</v>
      </c>
      <c r="AQ23" s="64" t="s">
        <v>7239</v>
      </c>
      <c r="AR23" s="56" t="s">
        <v>8842</v>
      </c>
      <c r="AT23" s="56"/>
      <c r="AU23" s="56"/>
      <c r="AV23" s="56"/>
      <c r="AW23" s="66"/>
      <c r="AX23" s="76"/>
      <c r="AY23" s="63">
        <f t="shared" si="12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8824</v>
      </c>
      <c r="M24" s="65" t="s">
        <v>7066</v>
      </c>
      <c r="N24" s="61">
        <v>4</v>
      </c>
      <c r="O24" s="72" t="s">
        <v>29</v>
      </c>
      <c r="P24" s="76">
        <v>22000</v>
      </c>
      <c r="Q24" s="63">
        <f t="shared" si="2"/>
        <v>88000</v>
      </c>
      <c r="R24" s="64" t="s">
        <v>397</v>
      </c>
      <c r="S24" s="55" t="s">
        <v>7865</v>
      </c>
      <c r="T24" s="110" t="s">
        <v>135</v>
      </c>
      <c r="U24" s="57">
        <v>1</v>
      </c>
      <c r="V24" s="72" t="s">
        <v>29</v>
      </c>
      <c r="W24" s="62">
        <v>539999</v>
      </c>
      <c r="X24" s="63">
        <f t="shared" si="3"/>
        <v>539999</v>
      </c>
      <c r="Y24" s="64" t="s">
        <v>566</v>
      </c>
      <c r="Z24" s="56" t="s">
        <v>8800</v>
      </c>
      <c r="AB24" s="56"/>
      <c r="AC24" s="56"/>
      <c r="AD24" s="87"/>
      <c r="AE24" s="56"/>
      <c r="AF24" s="62"/>
      <c r="AG24" s="63">
        <f t="shared" si="10"/>
        <v>0</v>
      </c>
      <c r="AH24" s="64"/>
      <c r="AI24" s="56"/>
      <c r="AK24" s="56" t="s">
        <v>306</v>
      </c>
      <c r="AL24" s="56" t="s">
        <v>307</v>
      </c>
      <c r="AM24" s="83">
        <v>1</v>
      </c>
      <c r="AN24" s="72" t="s">
        <v>29</v>
      </c>
      <c r="AO24" s="76">
        <v>420000</v>
      </c>
      <c r="AP24" s="63">
        <f>AO24*AM24</f>
        <v>420000</v>
      </c>
      <c r="AQ24" s="64" t="s">
        <v>8677</v>
      </c>
      <c r="AR24" s="73" t="s">
        <v>8849</v>
      </c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6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7">I25*F25</f>
        <v>840000</v>
      </c>
      <c r="L25" s="60" t="s">
        <v>8845</v>
      </c>
      <c r="M25" s="56" t="s">
        <v>7757</v>
      </c>
      <c r="N25" s="87">
        <v>1</v>
      </c>
      <c r="O25" s="72" t="s">
        <v>29</v>
      </c>
      <c r="P25" s="62">
        <v>900000</v>
      </c>
      <c r="Q25" s="63">
        <f t="shared" si="2"/>
        <v>900000</v>
      </c>
      <c r="R25" s="64" t="s">
        <v>8087</v>
      </c>
      <c r="S25" s="56" t="s">
        <v>8284</v>
      </c>
      <c r="T25" s="75" t="s">
        <v>57</v>
      </c>
      <c r="U25" s="87">
        <v>1</v>
      </c>
      <c r="V25" s="56" t="s">
        <v>29</v>
      </c>
      <c r="W25" s="62">
        <v>180000</v>
      </c>
      <c r="X25" s="63">
        <f t="shared" si="3"/>
        <v>180000</v>
      </c>
      <c r="Y25" s="64" t="s">
        <v>404</v>
      </c>
      <c r="Z25" s="56" t="s">
        <v>8801</v>
      </c>
      <c r="AB25" s="56"/>
      <c r="AC25" s="56"/>
      <c r="AD25" s="57"/>
      <c r="AE25" s="72"/>
      <c r="AF25" s="76"/>
      <c r="AG25" s="63">
        <f t="shared" si="10"/>
        <v>0</v>
      </c>
      <c r="AH25" s="64"/>
      <c r="AI25" s="56"/>
      <c r="AK25" s="56" t="s">
        <v>8847</v>
      </c>
      <c r="AL25" s="75" t="s">
        <v>135</v>
      </c>
      <c r="AM25" s="57">
        <v>5</v>
      </c>
      <c r="AN25" s="72" t="s">
        <v>29</v>
      </c>
      <c r="AO25" s="76">
        <v>160000</v>
      </c>
      <c r="AP25" s="63">
        <f>AO25*AM25</f>
        <v>800000</v>
      </c>
      <c r="AQ25" s="56" t="s">
        <v>8848</v>
      </c>
      <c r="AR25" s="73" t="s">
        <v>8849</v>
      </c>
      <c r="AT25" s="56"/>
      <c r="AU25" s="56"/>
      <c r="AV25" s="56"/>
      <c r="AW25" s="66"/>
      <c r="AX25" s="76"/>
      <c r="AY25" s="63">
        <f t="shared" si="12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6"/>
        <v>18400000</v>
      </c>
      <c r="H26" s="112" t="s">
        <v>49</v>
      </c>
      <c r="I26" s="61">
        <v>0</v>
      </c>
      <c r="J26" s="109" t="s">
        <v>25</v>
      </c>
      <c r="K26" s="97">
        <f t="shared" si="17"/>
        <v>0</v>
      </c>
      <c r="L26" s="81" t="s">
        <v>8832</v>
      </c>
      <c r="M26" s="230" t="s">
        <v>7757</v>
      </c>
      <c r="N26" s="57">
        <v>2</v>
      </c>
      <c r="O26" s="72" t="s">
        <v>29</v>
      </c>
      <c r="P26" s="62">
        <v>30000</v>
      </c>
      <c r="Q26" s="63">
        <f t="shared" si="2"/>
        <v>60000</v>
      </c>
      <c r="R26" s="64" t="s">
        <v>8833</v>
      </c>
      <c r="S26" s="55" t="s">
        <v>7570</v>
      </c>
      <c r="T26" s="56" t="s">
        <v>57</v>
      </c>
      <c r="U26" s="57">
        <v>1</v>
      </c>
      <c r="V26" s="72" t="s">
        <v>26</v>
      </c>
      <c r="W26" s="76">
        <v>100000</v>
      </c>
      <c r="X26" s="63">
        <f t="shared" si="3"/>
        <v>100000</v>
      </c>
      <c r="Y26" s="64" t="s">
        <v>404</v>
      </c>
      <c r="Z26" s="56" t="s">
        <v>8801</v>
      </c>
      <c r="AB26" s="118"/>
      <c r="AC26" s="56"/>
      <c r="AD26" s="56"/>
      <c r="AE26" s="56"/>
      <c r="AF26" s="56"/>
      <c r="AG26" s="56"/>
      <c r="AH26" s="106"/>
      <c r="AI26" s="56"/>
      <c r="AK26" s="452" t="s">
        <v>8806</v>
      </c>
      <c r="AL26" s="452" t="s">
        <v>7715</v>
      </c>
      <c r="AM26" s="259">
        <v>1</v>
      </c>
      <c r="AN26" s="490" t="s">
        <v>29</v>
      </c>
      <c r="AO26" s="262">
        <v>300000</v>
      </c>
      <c r="AP26" s="262">
        <f>AO26*AM26</f>
        <v>300000</v>
      </c>
      <c r="AQ26" s="263" t="s">
        <v>8678</v>
      </c>
      <c r="AR26" s="813" t="s">
        <v>8909</v>
      </c>
      <c r="AT26" s="55"/>
      <c r="AU26" s="56"/>
      <c r="AV26" s="56"/>
      <c r="AW26" s="66"/>
      <c r="AX26" s="76"/>
      <c r="AY26" s="63">
        <f t="shared" si="12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6"/>
        <v>5000000</v>
      </c>
      <c r="H27" s="113" t="s">
        <v>99</v>
      </c>
      <c r="I27" s="61">
        <v>0</v>
      </c>
      <c r="J27" s="109" t="s">
        <v>25</v>
      </c>
      <c r="K27" s="97">
        <f t="shared" si="17"/>
        <v>0</v>
      </c>
      <c r="L27" s="56" t="s">
        <v>8831</v>
      </c>
      <c r="M27" s="255" t="s">
        <v>6738</v>
      </c>
      <c r="N27" s="57">
        <v>4</v>
      </c>
      <c r="O27" s="72" t="s">
        <v>29</v>
      </c>
      <c r="P27" s="62">
        <v>37500</v>
      </c>
      <c r="Q27" s="63">
        <f t="shared" si="2"/>
        <v>150000</v>
      </c>
      <c r="R27" s="64" t="s">
        <v>8769</v>
      </c>
      <c r="S27" s="81" t="s">
        <v>7072</v>
      </c>
      <c r="T27" s="75" t="s">
        <v>57</v>
      </c>
      <c r="U27" s="87">
        <v>1</v>
      </c>
      <c r="V27" s="72" t="s">
        <v>29</v>
      </c>
      <c r="W27" s="62">
        <v>30000</v>
      </c>
      <c r="X27" s="63">
        <f t="shared" si="3"/>
        <v>30000</v>
      </c>
      <c r="Y27" s="64" t="s">
        <v>404</v>
      </c>
      <c r="Z27" s="56" t="s">
        <v>8801</v>
      </c>
      <c r="AB27" s="56"/>
      <c r="AC27" s="56"/>
      <c r="AD27" s="56"/>
      <c r="AE27" s="56"/>
      <c r="AF27" s="56"/>
      <c r="AG27" s="56"/>
      <c r="AH27" s="106"/>
      <c r="AI27" s="56"/>
      <c r="AK27" s="56" t="s">
        <v>476</v>
      </c>
      <c r="AL27" s="56" t="s">
        <v>2026</v>
      </c>
      <c r="AM27" s="87">
        <v>1</v>
      </c>
      <c r="AN27" s="72" t="s">
        <v>29</v>
      </c>
      <c r="AO27" s="62">
        <v>1050000</v>
      </c>
      <c r="AP27" s="63">
        <f t="shared" ref="AP27:AP36" si="18">AO27*AM27</f>
        <v>1050000</v>
      </c>
      <c r="AQ27" s="56" t="s">
        <v>6294</v>
      </c>
      <c r="AR27" s="73" t="s">
        <v>8849</v>
      </c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6"/>
        <v>1320000</v>
      </c>
      <c r="H28" s="114" t="s">
        <v>102</v>
      </c>
      <c r="I28" s="61">
        <v>0</v>
      </c>
      <c r="J28" s="109" t="s">
        <v>25</v>
      </c>
      <c r="K28" s="97">
        <f t="shared" si="17"/>
        <v>0</v>
      </c>
      <c r="L28" s="56"/>
      <c r="M28" s="80"/>
      <c r="N28" s="61"/>
      <c r="O28" s="56"/>
      <c r="P28" s="97"/>
      <c r="Q28" s="63">
        <f t="shared" si="2"/>
        <v>0</v>
      </c>
      <c r="R28" s="64" t="s">
        <v>397</v>
      </c>
      <c r="S28" s="56" t="s">
        <v>8088</v>
      </c>
      <c r="T28" s="230" t="s">
        <v>398</v>
      </c>
      <c r="U28" s="87">
        <v>1</v>
      </c>
      <c r="V28" s="72" t="s">
        <v>29</v>
      </c>
      <c r="W28" s="62">
        <v>12500</v>
      </c>
      <c r="X28" s="63">
        <f t="shared" si="3"/>
        <v>12500</v>
      </c>
      <c r="Y28" s="64" t="s">
        <v>428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 t="s">
        <v>476</v>
      </c>
      <c r="AL28" s="56" t="s">
        <v>2020</v>
      </c>
      <c r="AM28" s="87">
        <v>1</v>
      </c>
      <c r="AN28" s="72" t="s">
        <v>29</v>
      </c>
      <c r="AO28" s="62">
        <v>1050000</v>
      </c>
      <c r="AP28" s="63">
        <f t="shared" si="18"/>
        <v>1050000</v>
      </c>
      <c r="AQ28" s="56" t="s">
        <v>6294</v>
      </c>
      <c r="AR28" s="73" t="s">
        <v>8849</v>
      </c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6"/>
        <v>400000</v>
      </c>
      <c r="H29" s="79">
        <v>45205</v>
      </c>
      <c r="I29" s="61">
        <v>0</v>
      </c>
      <c r="J29" s="109" t="s">
        <v>25</v>
      </c>
      <c r="K29" s="97">
        <f t="shared" si="17"/>
        <v>0</v>
      </c>
      <c r="L29" s="56"/>
      <c r="M29" s="80"/>
      <c r="N29" s="57"/>
      <c r="O29" s="72"/>
      <c r="P29" s="62"/>
      <c r="Q29" s="63">
        <f t="shared" si="2"/>
        <v>0</v>
      </c>
      <c r="R29" s="64" t="s">
        <v>397</v>
      </c>
      <c r="S29" s="68" t="s">
        <v>293</v>
      </c>
      <c r="T29" s="123" t="s">
        <v>57</v>
      </c>
      <c r="U29" s="57">
        <v>3</v>
      </c>
      <c r="V29" s="72" t="s">
        <v>29</v>
      </c>
      <c r="W29" s="76">
        <v>12500</v>
      </c>
      <c r="X29" s="63">
        <f t="shared" ref="X29:X40" si="19">W29*U29</f>
        <v>37500</v>
      </c>
      <c r="Y29" s="64" t="s">
        <v>428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56" t="s">
        <v>476</v>
      </c>
      <c r="AL29" s="56" t="s">
        <v>2042</v>
      </c>
      <c r="AM29" s="87">
        <v>1</v>
      </c>
      <c r="AN29" s="72" t="s">
        <v>29</v>
      </c>
      <c r="AO29" s="62">
        <v>1050000</v>
      </c>
      <c r="AP29" s="63">
        <f t="shared" si="18"/>
        <v>1050000</v>
      </c>
      <c r="AQ29" s="56" t="s">
        <v>6294</v>
      </c>
      <c r="AR29" s="73" t="s">
        <v>8849</v>
      </c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6"/>
        <v>331000</v>
      </c>
      <c r="H30" s="79">
        <v>45205</v>
      </c>
      <c r="I30" s="61">
        <v>0</v>
      </c>
      <c r="J30" s="109" t="s">
        <v>25</v>
      </c>
      <c r="K30" s="97">
        <f t="shared" si="17"/>
        <v>0</v>
      </c>
      <c r="L30" s="55"/>
      <c r="M30" s="65"/>
      <c r="N30" s="87"/>
      <c r="O30" s="72"/>
      <c r="P30" s="62"/>
      <c r="Q30" s="63">
        <f t="shared" si="2"/>
        <v>0</v>
      </c>
      <c r="R30" s="64" t="s">
        <v>397</v>
      </c>
      <c r="S30" s="60" t="s">
        <v>215</v>
      </c>
      <c r="T30" s="151" t="s">
        <v>216</v>
      </c>
      <c r="U30" s="57">
        <v>4</v>
      </c>
      <c r="V30" s="56" t="s">
        <v>203</v>
      </c>
      <c r="W30" s="152">
        <v>36500</v>
      </c>
      <c r="X30" s="63">
        <f t="shared" si="19"/>
        <v>146000</v>
      </c>
      <c r="Y30" s="64" t="s">
        <v>428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 t="s">
        <v>476</v>
      </c>
      <c r="AL30" s="71" t="s">
        <v>1389</v>
      </c>
      <c r="AM30" s="87">
        <v>1</v>
      </c>
      <c r="AN30" s="72" t="s">
        <v>29</v>
      </c>
      <c r="AO30" s="62">
        <v>1050000</v>
      </c>
      <c r="AP30" s="63">
        <f t="shared" si="18"/>
        <v>1050000</v>
      </c>
      <c r="AQ30" s="56" t="s">
        <v>6294</v>
      </c>
      <c r="AR30" s="73" t="s">
        <v>8849</v>
      </c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6"/>
        <v>993000</v>
      </c>
      <c r="H31" s="121" t="s">
        <v>110</v>
      </c>
      <c r="I31" s="61">
        <v>0</v>
      </c>
      <c r="J31" s="109" t="s">
        <v>25</v>
      </c>
      <c r="K31" s="97">
        <f t="shared" si="17"/>
        <v>0</v>
      </c>
      <c r="L31" s="56"/>
      <c r="M31" s="65"/>
      <c r="N31" s="87"/>
      <c r="O31" s="72"/>
      <c r="P31" s="62"/>
      <c r="Q31" s="63">
        <f t="shared" si="2"/>
        <v>0</v>
      </c>
      <c r="R31" s="64" t="s">
        <v>397</v>
      </c>
      <c r="S31" s="60" t="s">
        <v>215</v>
      </c>
      <c r="T31" s="151" t="s">
        <v>216</v>
      </c>
      <c r="U31" s="57">
        <v>2</v>
      </c>
      <c r="V31" s="56" t="s">
        <v>203</v>
      </c>
      <c r="W31" s="152">
        <v>36500</v>
      </c>
      <c r="X31" s="63">
        <f t="shared" si="19"/>
        <v>73000</v>
      </c>
      <c r="Y31" s="64" t="s">
        <v>8769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 t="s">
        <v>476</v>
      </c>
      <c r="AL31" s="56" t="s">
        <v>1751</v>
      </c>
      <c r="AM31" s="87">
        <v>1</v>
      </c>
      <c r="AN31" s="72" t="s">
        <v>29</v>
      </c>
      <c r="AO31" s="62">
        <v>1050000</v>
      </c>
      <c r="AP31" s="63">
        <f t="shared" si="18"/>
        <v>1050000</v>
      </c>
      <c r="AQ31" s="56" t="s">
        <v>6294</v>
      </c>
      <c r="AR31" s="73" t="s">
        <v>8849</v>
      </c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6"/>
        <v>190000</v>
      </c>
      <c r="H32" s="122" t="s">
        <v>113</v>
      </c>
      <c r="I32" s="61">
        <v>0</v>
      </c>
      <c r="J32" s="109" t="s">
        <v>25</v>
      </c>
      <c r="K32" s="97">
        <f t="shared" si="17"/>
        <v>0</v>
      </c>
      <c r="L32" s="55"/>
      <c r="M32" s="65"/>
      <c r="N32" s="87"/>
      <c r="O32" s="72"/>
      <c r="P32" s="58"/>
      <c r="Q32" s="63">
        <f t="shared" si="2"/>
        <v>0</v>
      </c>
      <c r="R32" s="64" t="s">
        <v>397</v>
      </c>
      <c r="S32" s="414" t="s">
        <v>78</v>
      </c>
      <c r="T32" s="414" t="s">
        <v>79</v>
      </c>
      <c r="U32" s="435">
        <v>9</v>
      </c>
      <c r="V32" s="414" t="s">
        <v>203</v>
      </c>
      <c r="W32" s="437">
        <v>29200</v>
      </c>
      <c r="X32" s="417">
        <f t="shared" si="19"/>
        <v>262800</v>
      </c>
      <c r="Y32" s="418" t="s">
        <v>6779</v>
      </c>
      <c r="Z32" s="414"/>
      <c r="AB32" s="56"/>
      <c r="AC32" s="56"/>
      <c r="AD32" s="56"/>
      <c r="AE32" s="56"/>
      <c r="AF32" s="56"/>
      <c r="AG32" s="56"/>
      <c r="AH32" s="106"/>
      <c r="AI32" s="56"/>
      <c r="AK32" s="56" t="s">
        <v>476</v>
      </c>
      <c r="AL32" s="56" t="s">
        <v>1770</v>
      </c>
      <c r="AM32" s="87">
        <v>1</v>
      </c>
      <c r="AN32" s="72" t="s">
        <v>29</v>
      </c>
      <c r="AO32" s="62">
        <v>1050000</v>
      </c>
      <c r="AP32" s="63">
        <f t="shared" si="18"/>
        <v>1050000</v>
      </c>
      <c r="AQ32" s="56" t="s">
        <v>6294</v>
      </c>
      <c r="AR32" s="73" t="s">
        <v>8849</v>
      </c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6"/>
        <v>908000</v>
      </c>
      <c r="H33" s="127" t="s">
        <v>110</v>
      </c>
      <c r="I33" s="61">
        <v>1</v>
      </c>
      <c r="J33" s="109" t="s">
        <v>25</v>
      </c>
      <c r="K33" s="97">
        <f t="shared" si="17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6" t="s">
        <v>7373</v>
      </c>
      <c r="T33" s="56" t="s">
        <v>8138</v>
      </c>
      <c r="U33" s="57">
        <v>1</v>
      </c>
      <c r="V33" s="72" t="s">
        <v>26</v>
      </c>
      <c r="W33" s="62">
        <v>2250000</v>
      </c>
      <c r="X33" s="63">
        <f t="shared" si="19"/>
        <v>2250000</v>
      </c>
      <c r="Y33" s="64" t="s">
        <v>8510</v>
      </c>
      <c r="Z33" s="56" t="s">
        <v>8808</v>
      </c>
      <c r="AB33" s="56"/>
      <c r="AC33" s="56"/>
      <c r="AD33" s="56"/>
      <c r="AE33" s="56"/>
      <c r="AF33" s="56"/>
      <c r="AG33" s="56"/>
      <c r="AH33" s="106"/>
      <c r="AI33" s="56"/>
      <c r="AK33" s="55" t="s">
        <v>6709</v>
      </c>
      <c r="AL33" s="75" t="s">
        <v>6711</v>
      </c>
      <c r="AM33" s="57">
        <v>3</v>
      </c>
      <c r="AN33" s="72" t="s">
        <v>29</v>
      </c>
      <c r="AO33" s="62">
        <v>245000</v>
      </c>
      <c r="AP33" s="63">
        <f t="shared" si="18"/>
        <v>735000</v>
      </c>
      <c r="AQ33" s="56" t="s">
        <v>6294</v>
      </c>
      <c r="AR33" s="73" t="s">
        <v>8849</v>
      </c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6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6" t="s">
        <v>6695</v>
      </c>
      <c r="T34" s="56" t="s">
        <v>6581</v>
      </c>
      <c r="U34" s="87">
        <v>1</v>
      </c>
      <c r="V34" s="81" t="s">
        <v>25</v>
      </c>
      <c r="W34" s="62">
        <v>93000</v>
      </c>
      <c r="X34" s="63">
        <f t="shared" si="19"/>
        <v>93000</v>
      </c>
      <c r="Y34" s="64" t="s">
        <v>524</v>
      </c>
      <c r="Z34" s="56" t="s">
        <v>8811</v>
      </c>
      <c r="AB34" s="56"/>
      <c r="AC34" s="56"/>
      <c r="AD34" s="56"/>
      <c r="AE34" s="56"/>
      <c r="AF34" s="56"/>
      <c r="AG34" s="56"/>
      <c r="AH34" s="106"/>
      <c r="AI34" s="56"/>
      <c r="AK34" s="56" t="s">
        <v>7816</v>
      </c>
      <c r="AL34" s="80" t="s">
        <v>7795</v>
      </c>
      <c r="AM34" s="83">
        <v>1</v>
      </c>
      <c r="AN34" s="72" t="s">
        <v>29</v>
      </c>
      <c r="AO34" s="76">
        <v>90000</v>
      </c>
      <c r="AP34" s="63">
        <f t="shared" si="18"/>
        <v>90000</v>
      </c>
      <c r="AQ34" s="56" t="s">
        <v>6294</v>
      </c>
      <c r="AR34" s="73" t="s">
        <v>8849</v>
      </c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6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 t="s">
        <v>178</v>
      </c>
      <c r="T35" s="72" t="s">
        <v>179</v>
      </c>
      <c r="U35" s="57">
        <v>1</v>
      </c>
      <c r="V35" s="72" t="s">
        <v>29</v>
      </c>
      <c r="W35" s="76">
        <v>37000</v>
      </c>
      <c r="X35" s="63">
        <f t="shared" si="19"/>
        <v>37000</v>
      </c>
      <c r="Y35" s="64" t="s">
        <v>524</v>
      </c>
      <c r="Z35" s="56" t="s">
        <v>8811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95"/>
      <c r="AL35" s="75"/>
      <c r="AM35" s="57"/>
      <c r="AN35" s="72"/>
      <c r="AO35" s="58"/>
      <c r="AP35" s="63">
        <f t="shared" si="18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6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 t="s">
        <v>8483</v>
      </c>
      <c r="T36" s="255" t="s">
        <v>57</v>
      </c>
      <c r="U36" s="105">
        <v>3</v>
      </c>
      <c r="V36" s="71" t="s">
        <v>29</v>
      </c>
      <c r="W36" s="711">
        <v>60000</v>
      </c>
      <c r="X36" s="63">
        <f t="shared" si="19"/>
        <v>180000</v>
      </c>
      <c r="Y36" s="64" t="s">
        <v>433</v>
      </c>
      <c r="Z36" s="56" t="s">
        <v>8813</v>
      </c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8"/>
        <v>0</v>
      </c>
      <c r="AQ36" s="64"/>
      <c r="AR36" s="65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6"/>
        <v>2227500</v>
      </c>
      <c r="H37" s="79">
        <v>45205</v>
      </c>
      <c r="I37" s="61"/>
      <c r="J37" s="109" t="s">
        <v>25</v>
      </c>
      <c r="K37" s="97">
        <f t="shared" ref="K37:K100" si="20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 t="s">
        <v>368</v>
      </c>
      <c r="T37" s="56" t="s">
        <v>141</v>
      </c>
      <c r="U37" s="87">
        <v>1</v>
      </c>
      <c r="V37" s="72" t="s">
        <v>29</v>
      </c>
      <c r="W37" s="62">
        <v>900000</v>
      </c>
      <c r="X37" s="63">
        <f t="shared" si="19"/>
        <v>900000</v>
      </c>
      <c r="Y37" s="64" t="s">
        <v>6492</v>
      </c>
      <c r="Z37" s="56" t="s">
        <v>8814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6"/>
        <v>1300000</v>
      </c>
      <c r="H38" s="79">
        <v>45246</v>
      </c>
      <c r="I38" s="61"/>
      <c r="J38" s="109" t="s">
        <v>25</v>
      </c>
      <c r="K38" s="97">
        <f t="shared" si="20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 t="s">
        <v>6695</v>
      </c>
      <c r="T38" s="56" t="s">
        <v>6581</v>
      </c>
      <c r="U38" s="87">
        <v>1</v>
      </c>
      <c r="V38" s="81" t="s">
        <v>25</v>
      </c>
      <c r="W38" s="62">
        <v>93000</v>
      </c>
      <c r="X38" s="63">
        <f t="shared" si="19"/>
        <v>93000</v>
      </c>
      <c r="Y38" s="64" t="s">
        <v>6492</v>
      </c>
      <c r="Z38" s="56" t="s">
        <v>8814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6"/>
        <v>2297750</v>
      </c>
      <c r="H39" s="79">
        <v>45246</v>
      </c>
      <c r="I39" s="61"/>
      <c r="J39" s="109" t="s">
        <v>25</v>
      </c>
      <c r="K39" s="97">
        <f t="shared" si="20"/>
        <v>0</v>
      </c>
      <c r="L39" s="55"/>
      <c r="M39" s="56"/>
      <c r="N39" s="128"/>
      <c r="O39" s="56"/>
      <c r="P39" s="116"/>
      <c r="Q39" s="63">
        <f t="shared" ref="Q39:Q102" si="22">P40*N40</f>
        <v>0</v>
      </c>
      <c r="R39" s="64"/>
      <c r="S39" s="56" t="s">
        <v>376</v>
      </c>
      <c r="T39" s="75" t="s">
        <v>135</v>
      </c>
      <c r="U39" s="57">
        <v>1</v>
      </c>
      <c r="V39" s="72" t="s">
        <v>29</v>
      </c>
      <c r="W39" s="76">
        <v>73125</v>
      </c>
      <c r="X39" s="63">
        <f t="shared" si="19"/>
        <v>73125</v>
      </c>
      <c r="Y39" s="64" t="s">
        <v>6492</v>
      </c>
      <c r="Z39" s="56" t="s">
        <v>8814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6"/>
        <v>1815000</v>
      </c>
      <c r="H40" s="79">
        <v>45205</v>
      </c>
      <c r="I40" s="61">
        <v>8</v>
      </c>
      <c r="J40" s="109" t="s">
        <v>25</v>
      </c>
      <c r="K40" s="97">
        <f t="shared" si="20"/>
        <v>968000</v>
      </c>
      <c r="L40" s="55"/>
      <c r="M40" s="56"/>
      <c r="N40" s="128"/>
      <c r="O40" s="56"/>
      <c r="P40" s="116"/>
      <c r="Q40" s="63">
        <f t="shared" si="22"/>
        <v>0</v>
      </c>
      <c r="R40" s="64"/>
      <c r="S40" s="60" t="s">
        <v>8385</v>
      </c>
      <c r="T40" s="56" t="s">
        <v>7291</v>
      </c>
      <c r="U40" s="57">
        <v>1</v>
      </c>
      <c r="V40" s="72" t="s">
        <v>29</v>
      </c>
      <c r="W40" s="62">
        <v>1050000</v>
      </c>
      <c r="X40" s="63">
        <f t="shared" si="19"/>
        <v>1050000</v>
      </c>
      <c r="Y40" s="64" t="s">
        <v>430</v>
      </c>
      <c r="Z40" s="56" t="s">
        <v>8823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6"/>
        <v>1155000</v>
      </c>
      <c r="H41" s="79">
        <v>45205</v>
      </c>
      <c r="I41" s="61">
        <v>8</v>
      </c>
      <c r="J41" s="109" t="s">
        <v>25</v>
      </c>
      <c r="K41" s="97">
        <f t="shared" si="20"/>
        <v>616000</v>
      </c>
      <c r="L41" s="55"/>
      <c r="M41" s="56"/>
      <c r="N41" s="128"/>
      <c r="O41" s="56"/>
      <c r="P41" s="116"/>
      <c r="Q41" s="63">
        <f t="shared" si="22"/>
        <v>0</v>
      </c>
      <c r="R41" s="64"/>
      <c r="S41" s="55" t="s">
        <v>6710</v>
      </c>
      <c r="T41" s="75" t="s">
        <v>6711</v>
      </c>
      <c r="U41" s="57">
        <v>1</v>
      </c>
      <c r="V41" s="66" t="s">
        <v>29</v>
      </c>
      <c r="W41" s="62">
        <v>125000</v>
      </c>
      <c r="X41" s="63">
        <f t="shared" ref="X41:X42" si="23">W41*U41</f>
        <v>125000</v>
      </c>
      <c r="Y41" s="64" t="s">
        <v>430</v>
      </c>
      <c r="Z41" s="56" t="s">
        <v>8823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6"/>
        <v>345000</v>
      </c>
      <c r="H42" s="131" t="s">
        <v>127</v>
      </c>
      <c r="I42" s="61"/>
      <c r="J42" s="109" t="s">
        <v>25</v>
      </c>
      <c r="K42" s="97">
        <f t="shared" si="20"/>
        <v>0</v>
      </c>
      <c r="L42" s="55"/>
      <c r="M42" s="56"/>
      <c r="N42" s="128"/>
      <c r="O42" s="56"/>
      <c r="P42" s="116"/>
      <c r="Q42" s="63">
        <f t="shared" si="22"/>
        <v>0</v>
      </c>
      <c r="R42" s="64"/>
      <c r="S42" s="56" t="s">
        <v>6713</v>
      </c>
      <c r="T42" s="75" t="s">
        <v>6711</v>
      </c>
      <c r="U42" s="56">
        <v>1</v>
      </c>
      <c r="V42" s="56" t="s">
        <v>29</v>
      </c>
      <c r="W42" s="62">
        <v>50000</v>
      </c>
      <c r="X42" s="63">
        <f t="shared" si="23"/>
        <v>50000</v>
      </c>
      <c r="Y42" s="64" t="s">
        <v>430</v>
      </c>
      <c r="Z42" s="56" t="s">
        <v>8823</v>
      </c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6"/>
        <v>400000</v>
      </c>
      <c r="H43" s="79">
        <v>45226</v>
      </c>
      <c r="I43" s="57">
        <v>9</v>
      </c>
      <c r="J43" s="109" t="s">
        <v>25</v>
      </c>
      <c r="K43" s="97">
        <f t="shared" si="20"/>
        <v>360000</v>
      </c>
      <c r="L43" s="55"/>
      <c r="M43" s="56"/>
      <c r="N43" s="128"/>
      <c r="O43" s="56"/>
      <c r="P43" s="116"/>
      <c r="Q43" s="63">
        <f t="shared" si="22"/>
        <v>0</v>
      </c>
      <c r="R43" s="64"/>
      <c r="S43" s="81" t="s">
        <v>7793</v>
      </c>
      <c r="T43" s="56" t="s">
        <v>921</v>
      </c>
      <c r="U43" s="57">
        <v>1</v>
      </c>
      <c r="V43" s="56" t="s">
        <v>29</v>
      </c>
      <c r="W43" s="77">
        <v>725000</v>
      </c>
      <c r="X43" s="63">
        <f t="shared" ref="X43:X63" si="24">W43*U43</f>
        <v>725000</v>
      </c>
      <c r="Y43" s="64" t="s">
        <v>399</v>
      </c>
      <c r="Z43" s="56" t="s">
        <v>8825</v>
      </c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6"/>
        <v>14800000</v>
      </c>
      <c r="H44" s="114" t="s">
        <v>132</v>
      </c>
      <c r="I44" s="61">
        <v>10</v>
      </c>
      <c r="J44" s="109" t="s">
        <v>122</v>
      </c>
      <c r="K44" s="97">
        <f t="shared" si="20"/>
        <v>1480000</v>
      </c>
      <c r="L44" s="56"/>
      <c r="M44" s="56"/>
      <c r="N44" s="128"/>
      <c r="O44" s="56"/>
      <c r="P44" s="62"/>
      <c r="Q44" s="63">
        <f t="shared" si="22"/>
        <v>0</v>
      </c>
      <c r="R44" s="64"/>
      <c r="S44" s="81" t="s">
        <v>7793</v>
      </c>
      <c r="T44" s="56" t="s">
        <v>8294</v>
      </c>
      <c r="U44" s="57">
        <v>1</v>
      </c>
      <c r="V44" s="56" t="s">
        <v>29</v>
      </c>
      <c r="W44" s="77">
        <v>725000</v>
      </c>
      <c r="X44" s="63">
        <f t="shared" si="24"/>
        <v>725000</v>
      </c>
      <c r="Y44" s="64" t="s">
        <v>399</v>
      </c>
      <c r="Z44" s="56" t="s">
        <v>8825</v>
      </c>
      <c r="AA44" s="134"/>
      <c r="AB44" s="802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6"/>
        <v>1000000</v>
      </c>
      <c r="H45" s="2">
        <v>45184</v>
      </c>
      <c r="I45" s="61">
        <v>1</v>
      </c>
      <c r="J45" s="135" t="s">
        <v>67</v>
      </c>
      <c r="K45" s="97">
        <f t="shared" si="20"/>
        <v>500000</v>
      </c>
      <c r="L45" s="56"/>
      <c r="M45" s="75"/>
      <c r="N45" s="129"/>
      <c r="O45" s="56"/>
      <c r="P45" s="130"/>
      <c r="Q45" s="63">
        <f t="shared" si="22"/>
        <v>0</v>
      </c>
      <c r="R45" s="64"/>
      <c r="S45" s="81" t="s">
        <v>7793</v>
      </c>
      <c r="T45" s="56" t="s">
        <v>8543</v>
      </c>
      <c r="U45" s="693">
        <v>1</v>
      </c>
      <c r="V45" s="56" t="s">
        <v>29</v>
      </c>
      <c r="W45" s="77">
        <v>725000</v>
      </c>
      <c r="X45" s="63">
        <f t="shared" si="24"/>
        <v>725000</v>
      </c>
      <c r="Y45" s="64" t="s">
        <v>399</v>
      </c>
      <c r="Z45" s="56" t="s">
        <v>8825</v>
      </c>
      <c r="AA45" s="134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6"/>
        <v>0</v>
      </c>
      <c r="H46" s="102"/>
      <c r="I46" s="61"/>
      <c r="J46" s="109" t="s">
        <v>25</v>
      </c>
      <c r="K46" s="97">
        <f t="shared" si="20"/>
        <v>0</v>
      </c>
      <c r="L46" s="55"/>
      <c r="M46" s="56"/>
      <c r="N46" s="128"/>
      <c r="O46" s="56"/>
      <c r="P46" s="62"/>
      <c r="Q46" s="63">
        <f t="shared" si="22"/>
        <v>0</v>
      </c>
      <c r="R46" s="64"/>
      <c r="S46" s="55" t="s">
        <v>6710</v>
      </c>
      <c r="T46" s="75" t="s">
        <v>6711</v>
      </c>
      <c r="U46" s="57">
        <v>1</v>
      </c>
      <c r="V46" s="66" t="s">
        <v>29</v>
      </c>
      <c r="W46" s="62">
        <v>125000</v>
      </c>
      <c r="X46" s="63">
        <f t="shared" si="24"/>
        <v>125000</v>
      </c>
      <c r="Y46" s="64" t="s">
        <v>399</v>
      </c>
      <c r="Z46" s="56" t="s">
        <v>8825</v>
      </c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6"/>
        <v>4192500</v>
      </c>
      <c r="H47" s="79">
        <v>45251</v>
      </c>
      <c r="I47" s="61"/>
      <c r="J47" s="109" t="s">
        <v>25</v>
      </c>
      <c r="K47" s="97">
        <f t="shared" si="20"/>
        <v>0</v>
      </c>
      <c r="L47" s="55"/>
      <c r="M47" s="80"/>
      <c r="N47" s="119"/>
      <c r="O47" s="56"/>
      <c r="P47" s="120"/>
      <c r="Q47" s="63">
        <f t="shared" si="22"/>
        <v>0</v>
      </c>
      <c r="R47" s="64"/>
      <c r="S47" s="56" t="s">
        <v>6713</v>
      </c>
      <c r="T47" s="75" t="s">
        <v>6711</v>
      </c>
      <c r="U47" s="56">
        <v>1</v>
      </c>
      <c r="V47" s="56" t="s">
        <v>29</v>
      </c>
      <c r="W47" s="62">
        <v>50000</v>
      </c>
      <c r="X47" s="63">
        <f t="shared" si="24"/>
        <v>50000</v>
      </c>
      <c r="Y47" s="64" t="s">
        <v>399</v>
      </c>
      <c r="Z47" s="56" t="s">
        <v>8825</v>
      </c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6"/>
        <v>300000</v>
      </c>
      <c r="H48" s="79">
        <v>45187</v>
      </c>
      <c r="I48" s="61">
        <v>6</v>
      </c>
      <c r="J48" s="135" t="s">
        <v>67</v>
      </c>
      <c r="K48" s="97">
        <f t="shared" si="20"/>
        <v>180000</v>
      </c>
      <c r="L48" s="56"/>
      <c r="M48" s="80"/>
      <c r="N48" s="115"/>
      <c r="O48" s="56"/>
      <c r="P48" s="116"/>
      <c r="Q48" s="63">
        <f t="shared" si="22"/>
        <v>0</v>
      </c>
      <c r="R48" s="64"/>
      <c r="S48" s="71" t="s">
        <v>8482</v>
      </c>
      <c r="T48" s="255" t="s">
        <v>57</v>
      </c>
      <c r="U48" s="105">
        <v>1</v>
      </c>
      <c r="V48" s="71" t="s">
        <v>29</v>
      </c>
      <c r="W48" s="76">
        <v>60000</v>
      </c>
      <c r="X48" s="63">
        <f t="shared" si="24"/>
        <v>60000</v>
      </c>
      <c r="Y48" s="64" t="s">
        <v>399</v>
      </c>
      <c r="Z48" s="56"/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6"/>
        <v>4500000</v>
      </c>
      <c r="H49" s="57" t="s">
        <v>139</v>
      </c>
      <c r="I49" s="61">
        <v>0</v>
      </c>
      <c r="J49" s="109" t="s">
        <v>25</v>
      </c>
      <c r="K49" s="97">
        <f t="shared" si="20"/>
        <v>0</v>
      </c>
      <c r="L49" s="56"/>
      <c r="M49" s="80"/>
      <c r="N49" s="119"/>
      <c r="O49" s="56"/>
      <c r="P49" s="120"/>
      <c r="Q49" s="63">
        <f t="shared" si="22"/>
        <v>0</v>
      </c>
      <c r="R49" s="64"/>
      <c r="S49" s="56" t="s">
        <v>68</v>
      </c>
      <c r="T49" s="56" t="s">
        <v>69</v>
      </c>
      <c r="U49" s="57">
        <v>1</v>
      </c>
      <c r="V49" s="69" t="s">
        <v>203</v>
      </c>
      <c r="W49" s="77">
        <v>29000</v>
      </c>
      <c r="X49" s="63">
        <f t="shared" si="24"/>
        <v>29000</v>
      </c>
      <c r="Y49" s="64" t="s">
        <v>464</v>
      </c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6"/>
        <v>6000000</v>
      </c>
      <c r="H50" s="79">
        <v>45218</v>
      </c>
      <c r="I50" s="61">
        <v>2</v>
      </c>
      <c r="J50" s="109" t="s">
        <v>25</v>
      </c>
      <c r="K50" s="97">
        <f t="shared" si="20"/>
        <v>800000</v>
      </c>
      <c r="L50" s="81"/>
      <c r="M50" s="80"/>
      <c r="N50" s="57"/>
      <c r="O50" s="56"/>
      <c r="P50" s="77"/>
      <c r="Q50" s="63">
        <f t="shared" si="22"/>
        <v>0</v>
      </c>
      <c r="R50" s="64"/>
      <c r="S50" s="55" t="s">
        <v>8834</v>
      </c>
      <c r="T50" s="56" t="s">
        <v>7248</v>
      </c>
      <c r="U50" s="56">
        <v>1</v>
      </c>
      <c r="V50" s="72" t="s">
        <v>29</v>
      </c>
      <c r="W50" s="76">
        <v>225000</v>
      </c>
      <c r="X50" s="63">
        <f t="shared" si="24"/>
        <v>225000</v>
      </c>
      <c r="Y50" s="64" t="s">
        <v>438</v>
      </c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6"/>
        <v>138000</v>
      </c>
      <c r="H51" s="79">
        <v>45198</v>
      </c>
      <c r="I51" s="57"/>
      <c r="J51" s="109" t="s">
        <v>25</v>
      </c>
      <c r="K51" s="97">
        <f t="shared" si="20"/>
        <v>0</v>
      </c>
      <c r="L51" s="56"/>
      <c r="M51" s="56"/>
      <c r="N51" s="57"/>
      <c r="O51" s="56"/>
      <c r="P51" s="62"/>
      <c r="Q51" s="63">
        <f t="shared" si="22"/>
        <v>0</v>
      </c>
      <c r="R51" s="64"/>
      <c r="S51" s="56" t="s">
        <v>6801</v>
      </c>
      <c r="T51" s="56" t="s">
        <v>57</v>
      </c>
      <c r="U51" s="57">
        <v>2</v>
      </c>
      <c r="V51" s="72" t="s">
        <v>122</v>
      </c>
      <c r="W51" s="76">
        <v>7500</v>
      </c>
      <c r="X51" s="63">
        <f t="shared" si="24"/>
        <v>15000</v>
      </c>
      <c r="Y51" s="64" t="s">
        <v>566</v>
      </c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6"/>
        <v>308000</v>
      </c>
      <c r="H52" s="79">
        <v>45181</v>
      </c>
      <c r="I52" s="57">
        <v>5</v>
      </c>
      <c r="J52" s="109" t="s">
        <v>25</v>
      </c>
      <c r="K52" s="97">
        <f t="shared" si="20"/>
        <v>220000</v>
      </c>
      <c r="L52" s="56"/>
      <c r="M52" s="136"/>
      <c r="N52" s="137"/>
      <c r="O52" s="56"/>
      <c r="P52" s="138"/>
      <c r="Q52" s="63">
        <f t="shared" si="22"/>
        <v>0</v>
      </c>
      <c r="R52" s="64"/>
      <c r="S52" s="55"/>
      <c r="T52" s="71"/>
      <c r="U52" s="693"/>
      <c r="V52" s="72"/>
      <c r="W52" s="62"/>
      <c r="X52" s="63">
        <f t="shared" si="24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6"/>
        <v>186000</v>
      </c>
      <c r="H53" s="79">
        <v>45225</v>
      </c>
      <c r="I53" s="105"/>
      <c r="J53" s="109" t="s">
        <v>25</v>
      </c>
      <c r="K53" s="97">
        <f t="shared" si="20"/>
        <v>0</v>
      </c>
      <c r="L53" s="56"/>
      <c r="M53" s="136"/>
      <c r="N53" s="139"/>
      <c r="O53" s="56"/>
      <c r="P53" s="140"/>
      <c r="Q53" s="63">
        <f t="shared" si="22"/>
        <v>0</v>
      </c>
      <c r="R53" s="64"/>
      <c r="S53" s="55"/>
      <c r="T53" s="71"/>
      <c r="U53" s="693"/>
      <c r="V53" s="72"/>
      <c r="W53" s="62"/>
      <c r="X53" s="63">
        <f t="shared" si="24"/>
        <v>0</v>
      </c>
      <c r="Y53" s="64"/>
      <c r="Z53" s="56"/>
      <c r="AA53" s="93"/>
      <c r="AK53" s="68"/>
      <c r="AL53" s="56"/>
      <c r="AM53" s="61"/>
      <c r="AN53" s="69"/>
      <c r="AO53" s="62"/>
      <c r="AP53" s="63">
        <f t="shared" si="21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6"/>
        <v>220000</v>
      </c>
      <c r="H54" s="113" t="s">
        <v>150</v>
      </c>
      <c r="I54" s="57">
        <v>1</v>
      </c>
      <c r="J54" s="109" t="s">
        <v>25</v>
      </c>
      <c r="K54" s="97">
        <f t="shared" si="20"/>
        <v>110000</v>
      </c>
      <c r="L54" s="56"/>
      <c r="M54" s="136"/>
      <c r="N54" s="139"/>
      <c r="O54" s="56"/>
      <c r="P54" s="140"/>
      <c r="Q54" s="63">
        <f t="shared" si="22"/>
        <v>0</v>
      </c>
      <c r="R54" s="64"/>
      <c r="S54" s="55"/>
      <c r="T54" s="71"/>
      <c r="U54" s="693"/>
      <c r="V54" s="72"/>
      <c r="W54" s="62"/>
      <c r="X54" s="63">
        <f t="shared" si="24"/>
        <v>0</v>
      </c>
      <c r="Y54" s="64"/>
      <c r="Z54" s="56"/>
      <c r="AK54" s="56"/>
      <c r="AL54" s="56"/>
      <c r="AM54" s="61"/>
      <c r="AN54" s="69"/>
      <c r="AO54" s="62"/>
      <c r="AP54" s="63">
        <f t="shared" si="21"/>
        <v>0</v>
      </c>
      <c r="AQ54" s="64"/>
      <c r="AR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6"/>
        <v>3250000</v>
      </c>
      <c r="H55" s="102" t="s">
        <v>153</v>
      </c>
      <c r="I55" s="57">
        <v>7</v>
      </c>
      <c r="J55" s="109" t="s">
        <v>25</v>
      </c>
      <c r="K55" s="97">
        <f t="shared" si="20"/>
        <v>2275000</v>
      </c>
      <c r="L55" s="56"/>
      <c r="M55" s="136"/>
      <c r="N55" s="115"/>
      <c r="O55" s="56"/>
      <c r="P55" s="116"/>
      <c r="Q55" s="63">
        <f t="shared" si="22"/>
        <v>0</v>
      </c>
      <c r="R55" s="64"/>
      <c r="S55" s="55"/>
      <c r="T55" s="71"/>
      <c r="U55" s="693"/>
      <c r="V55" s="72"/>
      <c r="W55" s="62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6"/>
        <v>4050000</v>
      </c>
      <c r="H56" s="82">
        <v>44165</v>
      </c>
      <c r="I56" s="57">
        <v>0</v>
      </c>
      <c r="J56" s="109" t="s">
        <v>25</v>
      </c>
      <c r="K56" s="97">
        <f t="shared" si="20"/>
        <v>0</v>
      </c>
      <c r="L56" s="68"/>
      <c r="M56" s="136"/>
      <c r="N56" s="115"/>
      <c r="O56" s="56"/>
      <c r="P56" s="116"/>
      <c r="Q56" s="63">
        <f t="shared" si="22"/>
        <v>0</v>
      </c>
      <c r="R56" s="64"/>
      <c r="S56" s="55"/>
      <c r="T56" s="71"/>
      <c r="U56" s="693"/>
      <c r="V56" s="72"/>
      <c r="W56" s="62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6"/>
        <v>3003000</v>
      </c>
      <c r="H57" s="79">
        <v>45134</v>
      </c>
      <c r="I57" s="57">
        <v>8</v>
      </c>
      <c r="J57" s="142" t="s">
        <v>25</v>
      </c>
      <c r="K57" s="97">
        <f t="shared" si="20"/>
        <v>1716000</v>
      </c>
      <c r="L57" s="56"/>
      <c r="M57" s="136"/>
      <c r="N57" s="137"/>
      <c r="O57" s="56"/>
      <c r="P57" s="138"/>
      <c r="Q57" s="63">
        <f t="shared" si="22"/>
        <v>0</v>
      </c>
      <c r="R57" s="64"/>
      <c r="S57" s="55"/>
      <c r="T57" s="71"/>
      <c r="U57" s="693"/>
      <c r="V57" s="72"/>
      <c r="W57" s="62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6"/>
      <c r="N58" s="115"/>
      <c r="O58" s="56"/>
      <c r="P58" s="116"/>
      <c r="Q58" s="63">
        <f t="shared" si="22"/>
        <v>0</v>
      </c>
      <c r="R58" s="64"/>
      <c r="S58" s="55"/>
      <c r="T58" s="71"/>
      <c r="U58" s="693"/>
      <c r="V58" s="72"/>
      <c r="W58" s="62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6"/>
      <c r="N59" s="115"/>
      <c r="O59" s="56"/>
      <c r="P59" s="116"/>
      <c r="Q59" s="63">
        <f t="shared" si="22"/>
        <v>0</v>
      </c>
      <c r="R59" s="64"/>
      <c r="S59" s="55"/>
      <c r="T59" s="71"/>
      <c r="U59" s="693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6"/>
        <v>1700000</v>
      </c>
      <c r="H60" s="102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136"/>
      <c r="N60" s="115"/>
      <c r="O60" s="56"/>
      <c r="P60" s="116"/>
      <c r="Q60" s="63">
        <f t="shared" si="22"/>
        <v>0</v>
      </c>
      <c r="R60" s="64"/>
      <c r="S60" s="68"/>
      <c r="T60" s="56" t="s">
        <v>2</v>
      </c>
      <c r="U60" s="692"/>
      <c r="V60" s="66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6"/>
        <v>160000</v>
      </c>
      <c r="H61" s="102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106"/>
      <c r="O61" s="56"/>
      <c r="P61" s="58"/>
      <c r="Q61" s="63">
        <f t="shared" si="22"/>
        <v>0</v>
      </c>
      <c r="R61" s="56"/>
      <c r="S61" s="68"/>
      <c r="T61" s="56" t="s">
        <v>2</v>
      </c>
      <c r="U61" s="692"/>
      <c r="V61" s="66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6"/>
        <v>250000</v>
      </c>
      <c r="H62" s="102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2"/>
        <v>0</v>
      </c>
      <c r="R62" s="56"/>
      <c r="S62" s="68"/>
      <c r="T62" s="56" t="s">
        <v>2</v>
      </c>
      <c r="U62" s="692"/>
      <c r="V62" s="66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8"/>
      <c r="Q63" s="63">
        <f t="shared" si="22"/>
        <v>0</v>
      </c>
      <c r="R63" s="56"/>
      <c r="S63" s="68"/>
      <c r="T63" s="56" t="s">
        <v>2</v>
      </c>
      <c r="U63" s="692"/>
      <c r="V63" s="66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6"/>
        <v>1950000</v>
      </c>
      <c r="H64" s="102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68"/>
      <c r="T64" s="56" t="s">
        <v>2</v>
      </c>
      <c r="U64" s="692"/>
      <c r="V64" s="66"/>
      <c r="W64" s="62"/>
      <c r="X64" s="63">
        <f t="shared" ref="X64:X90" si="25">W64*U64</f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6"/>
        <v>828000</v>
      </c>
      <c r="H65" s="102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68"/>
      <c r="T65" s="56" t="s">
        <v>2</v>
      </c>
      <c r="U65" s="692"/>
      <c r="V65" s="66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68"/>
      <c r="T66" s="56" t="s">
        <v>2</v>
      </c>
      <c r="U66" s="692"/>
      <c r="V66" s="66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68"/>
      <c r="T67" s="56" t="s">
        <v>2</v>
      </c>
      <c r="U67" s="692"/>
      <c r="V67" s="66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6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68"/>
      <c r="T68" s="56" t="s">
        <v>2</v>
      </c>
      <c r="U68" s="692"/>
      <c r="V68" s="66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68"/>
      <c r="T69" s="56" t="s">
        <v>2</v>
      </c>
      <c r="U69" s="692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68"/>
      <c r="T70" s="56" t="s">
        <v>2</v>
      </c>
      <c r="U70" s="692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6"/>
        <v>750000</v>
      </c>
      <c r="H71" s="102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68"/>
      <c r="T71" s="56"/>
      <c r="U71" s="61"/>
      <c r="V71" s="69"/>
      <c r="W71" s="77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68"/>
      <c r="T72" s="56" t="s">
        <v>2</v>
      </c>
      <c r="U72" s="692"/>
      <c r="V72" s="66" t="s">
        <v>29</v>
      </c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68"/>
      <c r="T73" s="56" t="s">
        <v>2</v>
      </c>
      <c r="U73" s="692"/>
      <c r="V73" s="66" t="s">
        <v>29</v>
      </c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68"/>
      <c r="T74" s="56" t="s">
        <v>2</v>
      </c>
      <c r="U74" s="692"/>
      <c r="V74" s="66" t="s">
        <v>29</v>
      </c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68"/>
      <c r="T75" s="56" t="s">
        <v>2</v>
      </c>
      <c r="U75" s="692"/>
      <c r="V75" s="66" t="s">
        <v>29</v>
      </c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56"/>
      <c r="T76" s="56"/>
      <c r="U76" s="510"/>
      <c r="V76" s="56" t="s">
        <v>29</v>
      </c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510"/>
      <c r="V77" s="56" t="s">
        <v>29</v>
      </c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83"/>
      <c r="V78" s="56"/>
      <c r="W78" s="77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57"/>
      <c r="V79" s="69"/>
      <c r="W79" s="77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56"/>
      <c r="T81" s="56"/>
      <c r="U81" s="510"/>
      <c r="V81" s="56" t="s">
        <v>29</v>
      </c>
      <c r="W81" s="62"/>
      <c r="X81" s="63">
        <f t="shared" si="25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10"/>
      <c r="V82" s="5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56"/>
      <c r="T83" s="56"/>
      <c r="U83" s="510"/>
      <c r="V83" s="5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510"/>
      <c r="V84" s="56" t="s">
        <v>29</v>
      </c>
      <c r="W84" s="62"/>
      <c r="X84" s="63">
        <f t="shared" si="25"/>
        <v>0</v>
      </c>
      <c r="Y84" s="64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510"/>
      <c r="V85" s="56" t="s">
        <v>29</v>
      </c>
      <c r="W85" s="62"/>
      <c r="X85" s="63">
        <f t="shared" si="25"/>
        <v>0</v>
      </c>
      <c r="Y85" s="64"/>
    </row>
    <row r="86" spans="1:26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6"/>
      <c r="T86" s="56"/>
      <c r="U86" s="510"/>
      <c r="V86" s="56" t="s">
        <v>29</v>
      </c>
      <c r="W86" s="62"/>
      <c r="X86" s="63">
        <f t="shared" si="25"/>
        <v>0</v>
      </c>
      <c r="Y86" s="64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6"/>
      <c r="T87" s="56"/>
      <c r="U87" s="510"/>
      <c r="V87" s="56" t="s">
        <v>29</v>
      </c>
      <c r="W87" s="62"/>
      <c r="X87" s="63">
        <f t="shared" si="25"/>
        <v>0</v>
      </c>
      <c r="Y87" s="64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6"/>
      <c r="T88" s="56"/>
      <c r="U88" s="510"/>
      <c r="V88" s="56" t="s">
        <v>29</v>
      </c>
      <c r="W88" s="62"/>
      <c r="X88" s="63">
        <f t="shared" si="25"/>
        <v>0</v>
      </c>
      <c r="Y88" s="64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6"/>
      <c r="T89" s="56"/>
      <c r="U89" s="510"/>
      <c r="V89" s="56" t="s">
        <v>29</v>
      </c>
      <c r="W89" s="62"/>
      <c r="X89" s="63">
        <f t="shared" si="25"/>
        <v>0</v>
      </c>
      <c r="Y89" s="64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56"/>
      <c r="U90" s="510"/>
      <c r="V90" s="56" t="s">
        <v>29</v>
      </c>
      <c r="W90" s="62"/>
      <c r="X90" s="63">
        <f t="shared" si="25"/>
        <v>0</v>
      </c>
      <c r="Y90" s="64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6"/>
      <c r="T91" s="56"/>
      <c r="U91" s="510"/>
      <c r="V91" s="56" t="s">
        <v>29</v>
      </c>
      <c r="W91" s="62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2"/>
        <v>0</v>
      </c>
      <c r="R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2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2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ref="Q103:Q106" si="28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132"/>
      <c r="M106" s="56"/>
      <c r="N106" s="56"/>
      <c r="O106" s="56"/>
      <c r="P106" s="56"/>
      <c r="Q106" s="63">
        <f t="shared" si="28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5"/>
      <c r="M110" s="166"/>
      <c r="N110" s="163"/>
      <c r="O110" s="164"/>
      <c r="P110" s="160"/>
      <c r="Q110" s="93"/>
      <c r="R110" s="802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5"/>
      <c r="M114" s="166"/>
      <c r="N114" s="163"/>
      <c r="O114" s="164"/>
      <c r="P114" s="160"/>
      <c r="Q114" s="160"/>
      <c r="R114" s="802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2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165"/>
      <c r="M120" s="166"/>
      <c r="N120" s="163"/>
      <c r="O120" s="164"/>
      <c r="P120" s="93"/>
      <c r="Q120" s="160"/>
      <c r="R120" s="80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165"/>
      <c r="M124" s="177"/>
      <c r="N124" s="158"/>
      <c r="O124" s="159"/>
      <c r="P124" s="160"/>
      <c r="Q124" s="160"/>
      <c r="R124" s="80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161"/>
      <c r="M165" s="168"/>
      <c r="N165" s="163"/>
      <c r="O165" s="164"/>
      <c r="P165" s="160"/>
      <c r="Q165" s="182"/>
      <c r="R165" s="802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32"/>
      <c r="M170" s="162"/>
      <c r="N170" s="163"/>
      <c r="O170" s="164"/>
      <c r="P170" s="160"/>
      <c r="Q170" s="160"/>
      <c r="R170" s="802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32"/>
      <c r="M171" s="197"/>
      <c r="N171" s="163"/>
      <c r="O171" s="164"/>
      <c r="P171" s="160"/>
      <c r="Q171" s="144"/>
      <c r="R171" s="802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165"/>
      <c r="M172" s="197"/>
      <c r="N172" s="163"/>
      <c r="O172" s="164"/>
      <c r="P172" s="160"/>
      <c r="Q172" s="160"/>
      <c r="R172" s="802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165"/>
      <c r="M173" s="197"/>
      <c r="N173" s="163"/>
      <c r="O173" s="164"/>
      <c r="P173" s="160"/>
      <c r="Q173" s="160"/>
      <c r="R173" s="802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65"/>
      <c r="M175" s="197"/>
      <c r="N175" s="163"/>
      <c r="O175" s="164"/>
      <c r="P175" s="160"/>
      <c r="Q175" s="160"/>
      <c r="R175" s="80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491" spans="22:22" x14ac:dyDescent="0.25">
      <c r="V49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7" spans="22:22" x14ac:dyDescent="0.25">
      <c r="V184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U1" zoomScale="90" zoomScaleNormal="90" workbookViewId="0">
      <pane ySplit="5" topLeftCell="A6" activePane="bottomLeft" state="frozen"/>
      <selection pane="bottomLeft" activeCell="BC6" sqref="BC6:BJ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25" t="s">
        <v>3</v>
      </c>
      <c r="B4" s="1127" t="s">
        <v>4</v>
      </c>
      <c r="C4" s="1128"/>
      <c r="D4" s="1128"/>
      <c r="E4" s="1128"/>
      <c r="F4" s="1128"/>
      <c r="G4" s="1128"/>
      <c r="H4" s="1129"/>
      <c r="I4" s="1130" t="s">
        <v>5</v>
      </c>
      <c r="J4" s="1131"/>
      <c r="K4" s="1132"/>
      <c r="L4" s="1133" t="s">
        <v>6</v>
      </c>
      <c r="M4" s="1134"/>
      <c r="N4" s="1134"/>
      <c r="O4" s="1134"/>
      <c r="P4" s="1134"/>
      <c r="Q4" s="1134"/>
      <c r="R4" s="1134"/>
      <c r="S4" s="1135" t="s">
        <v>7</v>
      </c>
      <c r="T4" s="1136"/>
      <c r="U4" s="1136"/>
      <c r="V4" s="1136"/>
      <c r="W4" s="1136"/>
      <c r="X4" s="1136"/>
      <c r="Y4" s="1136"/>
      <c r="Z4" s="1137"/>
      <c r="AB4" s="1138" t="s">
        <v>8</v>
      </c>
      <c r="AC4" s="1139"/>
      <c r="AD4" s="1139"/>
      <c r="AE4" s="1139"/>
      <c r="AF4" s="1139"/>
      <c r="AG4" s="1139"/>
      <c r="AH4" s="1139"/>
      <c r="AI4" s="1140"/>
      <c r="AK4" s="1113" t="s">
        <v>9</v>
      </c>
      <c r="AL4" s="1114"/>
      <c r="AM4" s="1114"/>
      <c r="AN4" s="1114"/>
      <c r="AO4" s="1114"/>
      <c r="AP4" s="1114"/>
      <c r="AQ4" s="1114"/>
      <c r="AR4" s="1115"/>
      <c r="AT4" s="1116" t="s">
        <v>10</v>
      </c>
      <c r="AU4" s="1117"/>
      <c r="AV4" s="1117"/>
      <c r="AW4" s="1117"/>
      <c r="AX4" s="1117"/>
      <c r="AY4" s="1117"/>
      <c r="AZ4" s="1117"/>
      <c r="BA4" s="1118"/>
      <c r="BC4" s="1119" t="s">
        <v>11</v>
      </c>
      <c r="BD4" s="1120"/>
      <c r="BE4" s="1120"/>
      <c r="BF4" s="1120"/>
      <c r="BG4" s="1120"/>
      <c r="BH4" s="1120"/>
      <c r="BI4" s="1120"/>
      <c r="BJ4" s="1121"/>
      <c r="BL4" s="1122" t="s">
        <v>12</v>
      </c>
      <c r="BM4" s="1123"/>
      <c r="BN4" s="1123"/>
      <c r="BO4" s="1123"/>
      <c r="BP4" s="1123"/>
      <c r="BQ4" s="1123"/>
      <c r="BR4" s="1123"/>
      <c r="BS4" s="1124"/>
    </row>
    <row r="5" spans="1:78" ht="20.25" thickTop="1" thickBot="1" x14ac:dyDescent="0.35">
      <c r="A5" s="112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7856</v>
      </c>
      <c r="M6" s="71" t="s">
        <v>6598</v>
      </c>
      <c r="N6" s="87">
        <v>1</v>
      </c>
      <c r="O6" s="72" t="s">
        <v>26</v>
      </c>
      <c r="P6" s="62">
        <v>245000</v>
      </c>
      <c r="Q6" s="63">
        <f t="shared" ref="Q6:Q41" si="2">P6*N6</f>
        <v>245000</v>
      </c>
      <c r="R6" s="64" t="s">
        <v>959</v>
      </c>
      <c r="S6" s="56" t="s">
        <v>432</v>
      </c>
      <c r="T6" s="71" t="s">
        <v>6855</v>
      </c>
      <c r="U6" s="57">
        <v>25</v>
      </c>
      <c r="V6" s="72" t="s">
        <v>29</v>
      </c>
      <c r="W6" s="62">
        <v>1565</v>
      </c>
      <c r="X6" s="63">
        <f t="shared" ref="X6" si="3">W6*U6</f>
        <v>39125</v>
      </c>
      <c r="Y6" s="64" t="s">
        <v>8354</v>
      </c>
      <c r="Z6" s="56"/>
      <c r="AB6" s="95" t="s">
        <v>8802</v>
      </c>
      <c r="AC6" s="71" t="s">
        <v>409</v>
      </c>
      <c r="AD6" s="56">
        <v>1</v>
      </c>
      <c r="AE6" s="72" t="s">
        <v>29</v>
      </c>
      <c r="AF6" s="58">
        <v>45000</v>
      </c>
      <c r="AG6" s="63">
        <f t="shared" ref="AG6:AG8" si="4">AF6*AD6</f>
        <v>45000</v>
      </c>
      <c r="AH6" s="64" t="s">
        <v>8500</v>
      </c>
      <c r="AI6" s="56" t="s">
        <v>8839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/>
      <c r="AY6" s="100">
        <f t="shared" ref="AY6:AY14" si="6">AX6*AV6</f>
        <v>0</v>
      </c>
      <c r="AZ6" s="73"/>
      <c r="BA6" s="56"/>
      <c r="BB6" s="81"/>
      <c r="BC6" s="56" t="s">
        <v>78</v>
      </c>
      <c r="BD6" s="56" t="s">
        <v>79</v>
      </c>
      <c r="BE6" s="83">
        <v>40</v>
      </c>
      <c r="BF6" s="56" t="s">
        <v>203</v>
      </c>
      <c r="BG6" s="77">
        <v>29200</v>
      </c>
      <c r="BH6" s="63">
        <f t="shared" ref="BH6:BH21" si="7">BG6*BE6</f>
        <v>1168000</v>
      </c>
      <c r="BI6" s="56" t="s">
        <v>6718</v>
      </c>
      <c r="BJ6" s="56" t="s">
        <v>8881</v>
      </c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8790</v>
      </c>
      <c r="M7" s="56" t="s">
        <v>6598</v>
      </c>
      <c r="N7" s="57">
        <v>1</v>
      </c>
      <c r="O7" s="72" t="s">
        <v>62</v>
      </c>
      <c r="P7" s="76">
        <v>88000</v>
      </c>
      <c r="Q7" s="63">
        <f t="shared" si="2"/>
        <v>88000</v>
      </c>
      <c r="R7" s="64" t="s">
        <v>959</v>
      </c>
      <c r="S7" s="55" t="s">
        <v>8751</v>
      </c>
      <c r="T7" s="56" t="s">
        <v>6700</v>
      </c>
      <c r="U7" s="57">
        <v>2</v>
      </c>
      <c r="V7" s="72" t="s">
        <v>73</v>
      </c>
      <c r="W7" s="76">
        <v>160000</v>
      </c>
      <c r="X7" s="63">
        <f t="shared" ref="X7" si="9">W7*U7</f>
        <v>320000</v>
      </c>
      <c r="Y7" s="64" t="s">
        <v>8354</v>
      </c>
      <c r="Z7" s="56"/>
      <c r="AB7" s="55" t="s">
        <v>8815</v>
      </c>
      <c r="AC7" s="75" t="s">
        <v>7715</v>
      </c>
      <c r="AD7" s="87">
        <v>2</v>
      </c>
      <c r="AE7" s="72" t="s">
        <v>29</v>
      </c>
      <c r="AF7" s="62">
        <v>1620000</v>
      </c>
      <c r="AG7" s="63">
        <f t="shared" si="4"/>
        <v>3240000</v>
      </c>
      <c r="AH7" s="64" t="s">
        <v>8587</v>
      </c>
      <c r="AI7" s="56" t="s">
        <v>8839</v>
      </c>
      <c r="AJ7" s="69"/>
      <c r="AK7" s="56"/>
      <c r="AL7" s="80"/>
      <c r="AM7" s="57"/>
      <c r="AN7" s="56"/>
      <c r="AO7" s="58"/>
      <c r="AP7" s="63">
        <f t="shared" si="5"/>
        <v>0</v>
      </c>
      <c r="AQ7" s="64"/>
      <c r="AR7" s="56"/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 t="s">
        <v>8812</v>
      </c>
      <c r="BD7" s="56" t="s">
        <v>24</v>
      </c>
      <c r="BE7" s="57">
        <v>2</v>
      </c>
      <c r="BF7" s="72" t="s">
        <v>29</v>
      </c>
      <c r="BG7" s="97">
        <v>980000</v>
      </c>
      <c r="BH7" s="63">
        <f t="shared" si="7"/>
        <v>1960000</v>
      </c>
      <c r="BI7" s="56" t="s">
        <v>8882</v>
      </c>
      <c r="BJ7" s="56" t="s">
        <v>8881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8840</v>
      </c>
      <c r="M8" s="123" t="s">
        <v>409</v>
      </c>
      <c r="N8" s="57">
        <v>1</v>
      </c>
      <c r="O8" s="72" t="s">
        <v>29</v>
      </c>
      <c r="P8" s="76">
        <v>115000</v>
      </c>
      <c r="Q8" s="63">
        <f t="shared" si="2"/>
        <v>115000</v>
      </c>
      <c r="R8" s="64" t="s">
        <v>410</v>
      </c>
      <c r="S8" s="56" t="s">
        <v>6732</v>
      </c>
      <c r="T8" s="56" t="s">
        <v>444</v>
      </c>
      <c r="U8" s="57">
        <v>2</v>
      </c>
      <c r="V8" s="72" t="s">
        <v>29</v>
      </c>
      <c r="W8" s="76">
        <v>16000</v>
      </c>
      <c r="X8" s="63">
        <f t="shared" ref="X8" si="10">W8*U8</f>
        <v>32000</v>
      </c>
      <c r="Y8" s="64" t="s">
        <v>8354</v>
      </c>
      <c r="Z8" s="56"/>
      <c r="AB8" s="55" t="s">
        <v>8805</v>
      </c>
      <c r="AC8" s="65" t="s">
        <v>7715</v>
      </c>
      <c r="AD8" s="87">
        <v>20</v>
      </c>
      <c r="AE8" s="72" t="s">
        <v>63</v>
      </c>
      <c r="AF8" s="62">
        <v>3500</v>
      </c>
      <c r="AG8" s="63">
        <f t="shared" si="4"/>
        <v>70000</v>
      </c>
      <c r="AH8" s="64" t="s">
        <v>8587</v>
      </c>
      <c r="AI8" s="56" t="s">
        <v>8839</v>
      </c>
      <c r="AJ8" s="68"/>
      <c r="AK8" s="55"/>
      <c r="AL8" s="80"/>
      <c r="AM8" s="128"/>
      <c r="AN8" s="99"/>
      <c r="AO8" s="116"/>
      <c r="AP8" s="63">
        <f t="shared" si="5"/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 t="s">
        <v>8824</v>
      </c>
      <c r="BD8" s="65" t="s">
        <v>7066</v>
      </c>
      <c r="BE8" s="61">
        <v>4</v>
      </c>
      <c r="BF8" s="72" t="s">
        <v>29</v>
      </c>
      <c r="BG8" s="76">
        <v>22000</v>
      </c>
      <c r="BH8" s="63">
        <f t="shared" si="7"/>
        <v>88000</v>
      </c>
      <c r="BI8" s="56" t="s">
        <v>6718</v>
      </c>
      <c r="BJ8" s="56" t="s">
        <v>8881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8873</v>
      </c>
      <c r="M9" s="65" t="s">
        <v>6904</v>
      </c>
      <c r="N9" s="87">
        <v>2</v>
      </c>
      <c r="O9" s="72" t="s">
        <v>29</v>
      </c>
      <c r="P9" s="62">
        <v>85000</v>
      </c>
      <c r="Q9" s="63">
        <f>P9*N9</f>
        <v>170000</v>
      </c>
      <c r="R9" s="64" t="s">
        <v>8087</v>
      </c>
      <c r="S9" s="56" t="s">
        <v>429</v>
      </c>
      <c r="T9" s="56" t="s">
        <v>444</v>
      </c>
      <c r="U9" s="57">
        <v>2</v>
      </c>
      <c r="V9" s="72" t="s">
        <v>29</v>
      </c>
      <c r="W9" s="76">
        <v>2500</v>
      </c>
      <c r="X9" s="63">
        <f t="shared" ref="X9" si="11">W9*U9</f>
        <v>5000</v>
      </c>
      <c r="Y9" s="64" t="s">
        <v>8354</v>
      </c>
      <c r="Z9" s="56"/>
      <c r="AB9" s="55" t="s">
        <v>6268</v>
      </c>
      <c r="AC9" s="56" t="s">
        <v>8715</v>
      </c>
      <c r="AD9" s="57">
        <v>1</v>
      </c>
      <c r="AE9" s="72" t="s">
        <v>29</v>
      </c>
      <c r="AF9" s="76">
        <f>6441441/2*1.11</f>
        <v>3574999.7550000004</v>
      </c>
      <c r="AG9" s="63">
        <f t="shared" ref="AG9:AG11" si="12">AF9*AD9</f>
        <v>3574999.7550000004</v>
      </c>
      <c r="AH9" s="64" t="s">
        <v>8586</v>
      </c>
      <c r="AI9" s="56" t="s">
        <v>8839</v>
      </c>
      <c r="AJ9" s="68"/>
      <c r="AK9" s="55"/>
      <c r="AL9" s="56"/>
      <c r="AM9" s="57"/>
      <c r="AN9" s="72"/>
      <c r="AO9" s="76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 t="s">
        <v>6360</v>
      </c>
      <c r="BD9" s="75" t="s">
        <v>74</v>
      </c>
      <c r="BE9" s="57">
        <v>1</v>
      </c>
      <c r="BF9" s="68" t="s">
        <v>6600</v>
      </c>
      <c r="BG9" s="77">
        <v>5800000</v>
      </c>
      <c r="BH9" s="63">
        <f t="shared" si="7"/>
        <v>5800000</v>
      </c>
      <c r="BI9" s="56" t="s">
        <v>6718</v>
      </c>
      <c r="BJ9" s="56" t="s">
        <v>8881</v>
      </c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4" t="s">
        <v>8875</v>
      </c>
      <c r="M10" s="75" t="s">
        <v>6904</v>
      </c>
      <c r="N10" s="57">
        <v>2</v>
      </c>
      <c r="O10" s="72" t="s">
        <v>29</v>
      </c>
      <c r="P10" s="62">
        <v>40000</v>
      </c>
      <c r="Q10" s="63">
        <f>P10*N10</f>
        <v>80000</v>
      </c>
      <c r="R10" s="64" t="s">
        <v>397</v>
      </c>
      <c r="S10" s="68" t="s">
        <v>8485</v>
      </c>
      <c r="T10" s="255" t="s">
        <v>7112</v>
      </c>
      <c r="U10" s="57">
        <v>1</v>
      </c>
      <c r="V10" s="72" t="s">
        <v>29</v>
      </c>
      <c r="W10" s="76">
        <v>50000</v>
      </c>
      <c r="X10" s="63">
        <f t="shared" ref="X10" si="13">W10*U10</f>
        <v>50000</v>
      </c>
      <c r="Y10" s="64" t="s">
        <v>8354</v>
      </c>
      <c r="Z10" s="56"/>
      <c r="AB10" s="60" t="s">
        <v>215</v>
      </c>
      <c r="AC10" s="151" t="s">
        <v>216</v>
      </c>
      <c r="AD10" s="57">
        <v>20</v>
      </c>
      <c r="AE10" s="56" t="s">
        <v>203</v>
      </c>
      <c r="AF10" s="152">
        <v>36500</v>
      </c>
      <c r="AG10" s="63">
        <f>AF10*AD10</f>
        <v>730000</v>
      </c>
      <c r="AH10" s="64" t="s">
        <v>415</v>
      </c>
      <c r="AI10" s="56" t="s">
        <v>8839</v>
      </c>
      <c r="AJ10" s="60"/>
      <c r="AK10" s="56"/>
      <c r="AL10" s="241"/>
      <c r="AM10" s="105"/>
      <c r="AN10" s="72"/>
      <c r="AO10" s="203"/>
      <c r="AP10" s="63">
        <f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 t="s">
        <v>476</v>
      </c>
      <c r="BD10" s="56" t="s">
        <v>2094</v>
      </c>
      <c r="BE10" s="87">
        <v>1</v>
      </c>
      <c r="BF10" s="72" t="s">
        <v>29</v>
      </c>
      <c r="BG10" s="62">
        <v>1050000</v>
      </c>
      <c r="BH10" s="63">
        <f t="shared" si="7"/>
        <v>1050000</v>
      </c>
      <c r="BI10" s="56" t="s">
        <v>6718</v>
      </c>
      <c r="BJ10" s="56" t="s">
        <v>8881</v>
      </c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8874</v>
      </c>
      <c r="M11" s="75" t="s">
        <v>6904</v>
      </c>
      <c r="N11" s="87">
        <v>2</v>
      </c>
      <c r="O11" s="72" t="s">
        <v>29</v>
      </c>
      <c r="P11" s="62">
        <v>25000</v>
      </c>
      <c r="Q11" s="63">
        <f t="shared" si="2"/>
        <v>50000</v>
      </c>
      <c r="R11" s="64" t="s">
        <v>493</v>
      </c>
      <c r="S11" s="56" t="s">
        <v>68</v>
      </c>
      <c r="T11" s="56" t="s">
        <v>69</v>
      </c>
      <c r="U11" s="57">
        <v>1</v>
      </c>
      <c r="V11" s="69" t="s">
        <v>203</v>
      </c>
      <c r="W11" s="77">
        <v>29000</v>
      </c>
      <c r="X11" s="63">
        <f t="shared" ref="X11:X31" si="14">W11*U11</f>
        <v>29000</v>
      </c>
      <c r="Y11" s="64" t="s">
        <v>471</v>
      </c>
      <c r="Z11" s="56"/>
      <c r="AA11" s="56"/>
      <c r="AB11" s="56" t="s">
        <v>68</v>
      </c>
      <c r="AC11" s="56" t="s">
        <v>69</v>
      </c>
      <c r="AD11" s="57">
        <v>15</v>
      </c>
      <c r="AE11" s="69" t="s">
        <v>203</v>
      </c>
      <c r="AF11" s="77">
        <v>29000</v>
      </c>
      <c r="AG11" s="63">
        <f t="shared" si="12"/>
        <v>435000</v>
      </c>
      <c r="AH11" s="64" t="s">
        <v>415</v>
      </c>
      <c r="AI11" s="56" t="s">
        <v>8839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 t="s">
        <v>476</v>
      </c>
      <c r="BD11" s="56" t="s">
        <v>2094</v>
      </c>
      <c r="BE11" s="87">
        <v>1</v>
      </c>
      <c r="BF11" s="72" t="s">
        <v>29</v>
      </c>
      <c r="BG11" s="62">
        <v>1050000</v>
      </c>
      <c r="BH11" s="63">
        <f t="shared" si="7"/>
        <v>1050000</v>
      </c>
      <c r="BI11" s="56" t="s">
        <v>6718</v>
      </c>
      <c r="BJ11" s="56" t="s">
        <v>8881</v>
      </c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5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255" t="s">
        <v>8851</v>
      </c>
      <c r="M12" s="255" t="s">
        <v>57</v>
      </c>
      <c r="N12" s="57">
        <v>1</v>
      </c>
      <c r="O12" s="70" t="s">
        <v>26</v>
      </c>
      <c r="P12" s="62">
        <v>945000</v>
      </c>
      <c r="Q12" s="63">
        <f>P12*N12</f>
        <v>945000</v>
      </c>
      <c r="R12" s="64" t="s">
        <v>6791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14"/>
        <v>43800</v>
      </c>
      <c r="Y12" s="64" t="s">
        <v>471</v>
      </c>
      <c r="Z12" s="56"/>
      <c r="AA12" s="94"/>
      <c r="AB12" s="74" t="s">
        <v>220</v>
      </c>
      <c r="AC12" s="56" t="s">
        <v>74</v>
      </c>
      <c r="AD12" s="87">
        <v>24</v>
      </c>
      <c r="AE12" s="69" t="s">
        <v>203</v>
      </c>
      <c r="AF12" s="77">
        <v>32800</v>
      </c>
      <c r="AG12" s="63">
        <f t="shared" ref="AG12:AG25" si="15">AF12*AD12</f>
        <v>787200</v>
      </c>
      <c r="AH12" s="64" t="s">
        <v>415</v>
      </c>
      <c r="AI12" s="56" t="s">
        <v>8839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 t="s">
        <v>6327</v>
      </c>
      <c r="BD12" s="65" t="s">
        <v>8720</v>
      </c>
      <c r="BE12" s="87">
        <v>1</v>
      </c>
      <c r="BF12" s="72" t="s">
        <v>29</v>
      </c>
      <c r="BG12" s="62">
        <v>4300000</v>
      </c>
      <c r="BH12" s="63">
        <f t="shared" si="7"/>
        <v>4300000</v>
      </c>
      <c r="BI12" s="56" t="s">
        <v>6718</v>
      </c>
      <c r="BJ12" s="56" t="s">
        <v>8881</v>
      </c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8852</v>
      </c>
      <c r="M13" s="75" t="s">
        <v>57</v>
      </c>
      <c r="N13" s="57">
        <v>1</v>
      </c>
      <c r="O13" s="68" t="s">
        <v>26</v>
      </c>
      <c r="P13" s="77">
        <v>415000</v>
      </c>
      <c r="Q13" s="63">
        <f t="shared" ref="Q13:Q14" si="16">P13*N13</f>
        <v>415000</v>
      </c>
      <c r="R13" s="64" t="s">
        <v>6791</v>
      </c>
      <c r="S13" s="55" t="s">
        <v>6360</v>
      </c>
      <c r="T13" s="75" t="s">
        <v>74</v>
      </c>
      <c r="U13" s="57">
        <v>25</v>
      </c>
      <c r="V13" s="68" t="s">
        <v>203</v>
      </c>
      <c r="W13" s="77">
        <v>27752</v>
      </c>
      <c r="X13" s="63">
        <f t="shared" si="14"/>
        <v>693800</v>
      </c>
      <c r="Y13" s="64" t="s">
        <v>6579</v>
      </c>
      <c r="Z13" s="56"/>
      <c r="AA13" s="94"/>
      <c r="AB13" s="56" t="s">
        <v>990</v>
      </c>
      <c r="AC13" s="80" t="s">
        <v>30</v>
      </c>
      <c r="AD13" s="61">
        <v>2</v>
      </c>
      <c r="AE13" s="56" t="s">
        <v>480</v>
      </c>
      <c r="AF13" s="97">
        <v>75000</v>
      </c>
      <c r="AG13" s="63">
        <f t="shared" si="15"/>
        <v>150000</v>
      </c>
      <c r="AH13" s="64" t="s">
        <v>415</v>
      </c>
      <c r="AI13" s="56" t="s">
        <v>8839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 t="s">
        <v>6327</v>
      </c>
      <c r="BD13" s="65" t="s">
        <v>8722</v>
      </c>
      <c r="BE13" s="87">
        <v>1</v>
      </c>
      <c r="BF13" s="72" t="s">
        <v>29</v>
      </c>
      <c r="BG13" s="62">
        <v>4300000</v>
      </c>
      <c r="BH13" s="63">
        <f t="shared" si="7"/>
        <v>4300000</v>
      </c>
      <c r="BI13" s="56" t="s">
        <v>6718</v>
      </c>
      <c r="BJ13" s="56" t="s">
        <v>8881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8853</v>
      </c>
      <c r="M14" s="56" t="s">
        <v>57</v>
      </c>
      <c r="N14" s="83">
        <v>1</v>
      </c>
      <c r="O14" s="56" t="s">
        <v>26</v>
      </c>
      <c r="P14" s="77">
        <v>150000</v>
      </c>
      <c r="Q14" s="63">
        <f t="shared" si="16"/>
        <v>150000</v>
      </c>
      <c r="R14" s="64" t="s">
        <v>6791</v>
      </c>
      <c r="S14" s="55" t="s">
        <v>8834</v>
      </c>
      <c r="T14" s="56" t="s">
        <v>7248</v>
      </c>
      <c r="U14" s="56">
        <v>1</v>
      </c>
      <c r="V14" s="72" t="s">
        <v>29</v>
      </c>
      <c r="W14" s="76">
        <v>225000</v>
      </c>
      <c r="X14" s="63">
        <f t="shared" si="14"/>
        <v>225000</v>
      </c>
      <c r="Y14" s="64" t="s">
        <v>524</v>
      </c>
      <c r="Z14" s="56"/>
      <c r="AA14" s="94"/>
      <c r="AB14" s="55" t="s">
        <v>6268</v>
      </c>
      <c r="AC14" s="56" t="s">
        <v>8717</v>
      </c>
      <c r="AD14" s="57">
        <v>1</v>
      </c>
      <c r="AE14" s="72" t="s">
        <v>29</v>
      </c>
      <c r="AF14" s="76">
        <f>6441441/2*1.11</f>
        <v>3574999.7550000004</v>
      </c>
      <c r="AG14" s="63">
        <f t="shared" si="15"/>
        <v>3574999.7550000004</v>
      </c>
      <c r="AH14" s="64" t="s">
        <v>8518</v>
      </c>
      <c r="AI14" s="56" t="s">
        <v>7026</v>
      </c>
      <c r="AJ14" s="68"/>
      <c r="AK14" s="255"/>
      <c r="AL14" s="230"/>
      <c r="AM14" s="87"/>
      <c r="AN14" s="72"/>
      <c r="AO14" s="62"/>
      <c r="AP14" s="63">
        <f t="shared" ref="AP14:AP16" si="17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 t="s">
        <v>6327</v>
      </c>
      <c r="BD14" s="65" t="s">
        <v>8724</v>
      </c>
      <c r="BE14" s="87">
        <v>1</v>
      </c>
      <c r="BF14" s="72" t="s">
        <v>29</v>
      </c>
      <c r="BG14" s="62">
        <v>4300000</v>
      </c>
      <c r="BH14" s="63">
        <f t="shared" si="7"/>
        <v>4300000</v>
      </c>
      <c r="BI14" s="56" t="s">
        <v>6718</v>
      </c>
      <c r="BJ14" s="56" t="s">
        <v>8881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8856</v>
      </c>
      <c r="M15" s="80" t="s">
        <v>57</v>
      </c>
      <c r="N15" s="83">
        <v>1</v>
      </c>
      <c r="O15" s="72" t="s">
        <v>26</v>
      </c>
      <c r="P15" s="76">
        <v>1700000</v>
      </c>
      <c r="Q15" s="63">
        <f>P15*N15</f>
        <v>1700000</v>
      </c>
      <c r="R15" s="64" t="s">
        <v>6791</v>
      </c>
      <c r="S15" s="56" t="s">
        <v>7601</v>
      </c>
      <c r="T15" s="56" t="s">
        <v>8838</v>
      </c>
      <c r="U15" s="87">
        <v>1</v>
      </c>
      <c r="V15" s="72" t="s">
        <v>29</v>
      </c>
      <c r="W15" s="62">
        <v>1700000</v>
      </c>
      <c r="X15" s="63">
        <f t="shared" si="14"/>
        <v>1700000</v>
      </c>
      <c r="Y15" s="64" t="s">
        <v>526</v>
      </c>
      <c r="Z15" s="56" t="s">
        <v>8836</v>
      </c>
      <c r="AA15" s="94"/>
      <c r="AB15" s="56"/>
      <c r="AC15" s="80"/>
      <c r="AD15" s="57"/>
      <c r="AE15" s="66"/>
      <c r="AF15" s="62"/>
      <c r="AG15" s="63">
        <f t="shared" si="15"/>
        <v>0</v>
      </c>
      <c r="AH15" s="64"/>
      <c r="AI15" s="56"/>
      <c r="AK15" s="68"/>
      <c r="AL15" s="56"/>
      <c r="AM15" s="61"/>
      <c r="AN15" s="72"/>
      <c r="AO15" s="76"/>
      <c r="AP15" s="63">
        <f t="shared" si="1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8">AX15*AV15</f>
        <v>0</v>
      </c>
      <c r="AZ15" s="64"/>
      <c r="BA15" s="56"/>
      <c r="BB15" s="741"/>
      <c r="BC15" s="55" t="s">
        <v>6327</v>
      </c>
      <c r="BD15" s="65" t="s">
        <v>8726</v>
      </c>
      <c r="BE15" s="87">
        <v>1</v>
      </c>
      <c r="BF15" s="72" t="s">
        <v>29</v>
      </c>
      <c r="BG15" s="62">
        <v>4300000</v>
      </c>
      <c r="BH15" s="63">
        <f t="shared" si="7"/>
        <v>4300000</v>
      </c>
      <c r="BI15" s="56" t="s">
        <v>6718</v>
      </c>
      <c r="BJ15" s="56" t="s">
        <v>8881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8854</v>
      </c>
      <c r="M16" s="56" t="s">
        <v>57</v>
      </c>
      <c r="N16" s="57">
        <v>1</v>
      </c>
      <c r="O16" s="56" t="s">
        <v>29</v>
      </c>
      <c r="P16" s="62">
        <v>1400000</v>
      </c>
      <c r="Q16" s="63">
        <f t="shared" si="2"/>
        <v>1400000</v>
      </c>
      <c r="R16" s="64" t="s">
        <v>6791</v>
      </c>
      <c r="S16" s="55" t="s">
        <v>6710</v>
      </c>
      <c r="T16" s="75" t="s">
        <v>6711</v>
      </c>
      <c r="U16" s="57">
        <v>1</v>
      </c>
      <c r="V16" s="66" t="s">
        <v>29</v>
      </c>
      <c r="W16" s="62">
        <v>125000</v>
      </c>
      <c r="X16" s="63">
        <f t="shared" si="14"/>
        <v>125000</v>
      </c>
      <c r="Y16" s="64" t="s">
        <v>526</v>
      </c>
      <c r="Z16" s="56" t="s">
        <v>8836</v>
      </c>
      <c r="AA16" s="103"/>
      <c r="AB16" s="55"/>
      <c r="AC16" s="80"/>
      <c r="AD16" s="57"/>
      <c r="AE16" s="72"/>
      <c r="AF16" s="62"/>
      <c r="AG16" s="63">
        <f t="shared" si="15"/>
        <v>0</v>
      </c>
      <c r="AH16" s="64"/>
      <c r="AI16" s="56"/>
      <c r="AK16" s="56"/>
      <c r="AL16" s="56"/>
      <c r="AM16" s="57"/>
      <c r="AN16" s="72"/>
      <c r="AO16" s="77"/>
      <c r="AP16" s="63">
        <f t="shared" si="1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 t="s">
        <v>8629</v>
      </c>
      <c r="BD16" s="71" t="s">
        <v>57</v>
      </c>
      <c r="BE16" s="57">
        <v>1</v>
      </c>
      <c r="BF16" s="72" t="s">
        <v>29</v>
      </c>
      <c r="BG16" s="62">
        <v>790000</v>
      </c>
      <c r="BH16" s="63">
        <f t="shared" si="7"/>
        <v>790000</v>
      </c>
      <c r="BI16" s="412" t="s">
        <v>8605</v>
      </c>
      <c r="BJ16" s="56" t="s">
        <v>8883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8850</v>
      </c>
      <c r="M17" s="56" t="s">
        <v>57</v>
      </c>
      <c r="N17" s="61">
        <v>1</v>
      </c>
      <c r="O17" s="72" t="s">
        <v>26</v>
      </c>
      <c r="P17" s="76">
        <v>2400000</v>
      </c>
      <c r="Q17" s="63">
        <f t="shared" si="2"/>
        <v>2400000</v>
      </c>
      <c r="R17" s="64" t="s">
        <v>6791</v>
      </c>
      <c r="S17" s="56" t="s">
        <v>6713</v>
      </c>
      <c r="T17" s="75" t="s">
        <v>6711</v>
      </c>
      <c r="U17" s="56">
        <v>1</v>
      </c>
      <c r="V17" s="56" t="s">
        <v>29</v>
      </c>
      <c r="W17" s="62">
        <v>50000</v>
      </c>
      <c r="X17" s="63">
        <f t="shared" si="14"/>
        <v>50000</v>
      </c>
      <c r="Y17" s="64" t="s">
        <v>526</v>
      </c>
      <c r="Z17" s="56" t="s">
        <v>8836</v>
      </c>
      <c r="AA17" s="89"/>
      <c r="AB17" s="56"/>
      <c r="AC17" s="80"/>
      <c r="AD17" s="56"/>
      <c r="AE17" s="56"/>
      <c r="AF17" s="58"/>
      <c r="AG17" s="63">
        <f t="shared" si="15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8"/>
        <v>0</v>
      </c>
      <c r="AZ17" s="64"/>
      <c r="BA17" s="56"/>
      <c r="BB17" s="741"/>
      <c r="BC17" s="71" t="s">
        <v>8502</v>
      </c>
      <c r="BD17" s="123" t="s">
        <v>4558</v>
      </c>
      <c r="BE17" s="87">
        <v>10</v>
      </c>
      <c r="BF17" s="70" t="s">
        <v>29</v>
      </c>
      <c r="BG17" s="62">
        <v>28275</v>
      </c>
      <c r="BH17" s="63">
        <f t="shared" si="7"/>
        <v>282750</v>
      </c>
      <c r="BI17" s="412" t="s">
        <v>8605</v>
      </c>
      <c r="BJ17" s="56" t="s">
        <v>8883</v>
      </c>
      <c r="BL17" s="56"/>
      <c r="BM17" s="56"/>
      <c r="BN17" s="106"/>
      <c r="BO17" s="72"/>
      <c r="BP17" s="58"/>
      <c r="BQ17" s="63">
        <f t="shared" ref="BQ17:BQ30" si="1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7973</v>
      </c>
      <c r="M18" s="56" t="s">
        <v>57</v>
      </c>
      <c r="N18" s="57">
        <v>4</v>
      </c>
      <c r="O18" s="72" t="s">
        <v>29</v>
      </c>
      <c r="P18" s="63">
        <v>45000</v>
      </c>
      <c r="Q18" s="63">
        <f>P18*N18</f>
        <v>180000</v>
      </c>
      <c r="R18" s="64" t="s">
        <v>8862</v>
      </c>
      <c r="S18" s="56" t="s">
        <v>6605</v>
      </c>
      <c r="T18" s="80" t="s">
        <v>57</v>
      </c>
      <c r="U18" s="83">
        <v>2</v>
      </c>
      <c r="V18" s="72" t="s">
        <v>29</v>
      </c>
      <c r="W18" s="76">
        <v>60000</v>
      </c>
      <c r="X18" s="63">
        <f t="shared" si="14"/>
        <v>120000</v>
      </c>
      <c r="Y18" s="64" t="s">
        <v>566</v>
      </c>
      <c r="Z18" s="56" t="s">
        <v>8837</v>
      </c>
      <c r="AB18" s="56"/>
      <c r="AC18" s="80"/>
      <c r="AD18" s="83"/>
      <c r="AE18" s="72"/>
      <c r="AF18" s="76"/>
      <c r="AG18" s="63">
        <f t="shared" si="15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8"/>
        <v>0</v>
      </c>
      <c r="AZ18" s="64"/>
      <c r="BA18" s="56"/>
      <c r="BB18" s="81"/>
      <c r="BC18" s="71" t="s">
        <v>8503</v>
      </c>
      <c r="BD18" s="71" t="s">
        <v>4558</v>
      </c>
      <c r="BE18" s="87">
        <v>10</v>
      </c>
      <c r="BF18" s="70" t="s">
        <v>29</v>
      </c>
      <c r="BG18" s="62">
        <v>27300</v>
      </c>
      <c r="BH18" s="63">
        <f t="shared" si="7"/>
        <v>273000</v>
      </c>
      <c r="BI18" s="412" t="s">
        <v>8605</v>
      </c>
      <c r="BJ18" s="56" t="s">
        <v>8883</v>
      </c>
      <c r="BL18" s="81"/>
      <c r="BM18" s="56"/>
      <c r="BN18" s="57"/>
      <c r="BO18" s="72"/>
      <c r="BP18" s="58"/>
      <c r="BQ18" s="63">
        <f t="shared" si="1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60" t="s">
        <v>8859</v>
      </c>
      <c r="M19" s="56" t="s">
        <v>57</v>
      </c>
      <c r="N19" s="61">
        <v>2</v>
      </c>
      <c r="O19" s="72" t="s">
        <v>29</v>
      </c>
      <c r="P19" s="76">
        <v>80000</v>
      </c>
      <c r="Q19" s="63">
        <f t="shared" ref="Q19:Q22" si="20">P19*N19</f>
        <v>160000</v>
      </c>
      <c r="R19" s="64" t="s">
        <v>8598</v>
      </c>
      <c r="S19" s="56" t="s">
        <v>7934</v>
      </c>
      <c r="T19" s="56" t="s">
        <v>6722</v>
      </c>
      <c r="U19" s="57">
        <v>2</v>
      </c>
      <c r="V19" s="56" t="s">
        <v>29</v>
      </c>
      <c r="W19" s="76">
        <v>350000</v>
      </c>
      <c r="X19" s="63">
        <f t="shared" si="14"/>
        <v>700000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5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8"/>
        <v>0</v>
      </c>
      <c r="AZ19" s="64"/>
      <c r="BA19" s="56"/>
      <c r="BC19" s="71" t="s">
        <v>8504</v>
      </c>
      <c r="BD19" s="71" t="s">
        <v>4558</v>
      </c>
      <c r="BE19" s="87">
        <v>10</v>
      </c>
      <c r="BF19" s="70" t="s">
        <v>29</v>
      </c>
      <c r="BG19" s="62">
        <v>9750</v>
      </c>
      <c r="BH19" s="63">
        <f t="shared" si="7"/>
        <v>97500</v>
      </c>
      <c r="BI19" s="412" t="s">
        <v>8605</v>
      </c>
      <c r="BJ19" s="56" t="s">
        <v>8886</v>
      </c>
      <c r="BL19" s="81"/>
      <c r="BM19" s="56"/>
      <c r="BN19" s="57"/>
      <c r="BO19" s="72"/>
      <c r="BP19" s="58"/>
      <c r="BQ19" s="63">
        <f t="shared" si="1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60" t="s">
        <v>8858</v>
      </c>
      <c r="M20" s="56" t="s">
        <v>57</v>
      </c>
      <c r="N20" s="61">
        <v>2</v>
      </c>
      <c r="O20" s="72" t="s">
        <v>29</v>
      </c>
      <c r="P20" s="76">
        <v>85000</v>
      </c>
      <c r="Q20" s="63">
        <f t="shared" si="20"/>
        <v>170000</v>
      </c>
      <c r="R20" s="64" t="s">
        <v>8861</v>
      </c>
      <c r="S20" s="81" t="s">
        <v>8840</v>
      </c>
      <c r="T20" s="123" t="s">
        <v>409</v>
      </c>
      <c r="U20" s="57">
        <v>1</v>
      </c>
      <c r="V20" s="72" t="s">
        <v>29</v>
      </c>
      <c r="W20" s="76">
        <v>115000</v>
      </c>
      <c r="X20" s="63">
        <f t="shared" si="14"/>
        <v>115000</v>
      </c>
      <c r="Y20" s="64" t="s">
        <v>410</v>
      </c>
      <c r="Z20" s="56"/>
      <c r="AB20" s="55"/>
      <c r="AC20" s="75"/>
      <c r="AD20" s="57"/>
      <c r="AE20" s="72"/>
      <c r="AF20" s="62"/>
      <c r="AG20" s="63">
        <f t="shared" si="15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8"/>
        <v>0</v>
      </c>
      <c r="AZ20" s="64"/>
      <c r="BA20" s="56"/>
      <c r="BC20" s="55" t="s">
        <v>7737</v>
      </c>
      <c r="BD20" s="75" t="s">
        <v>57</v>
      </c>
      <c r="BE20" s="87">
        <v>10</v>
      </c>
      <c r="BF20" s="72" t="s">
        <v>29</v>
      </c>
      <c r="BG20" s="62">
        <v>10000</v>
      </c>
      <c r="BH20" s="63">
        <f t="shared" si="7"/>
        <v>100000</v>
      </c>
      <c r="BI20" s="412" t="s">
        <v>8605</v>
      </c>
      <c r="BJ20" s="56" t="s">
        <v>8883</v>
      </c>
      <c r="BL20" s="81"/>
      <c r="BM20" s="56"/>
      <c r="BN20" s="57"/>
      <c r="BO20" s="72"/>
      <c r="BP20" s="58"/>
      <c r="BQ20" s="63">
        <f t="shared" si="1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8860</v>
      </c>
      <c r="M21" s="56" t="s">
        <v>57</v>
      </c>
      <c r="N21" s="61">
        <v>1</v>
      </c>
      <c r="O21" s="72" t="s">
        <v>29</v>
      </c>
      <c r="P21" s="76">
        <v>370000</v>
      </c>
      <c r="Q21" s="63">
        <f t="shared" si="20"/>
        <v>370000</v>
      </c>
      <c r="R21" s="64" t="s">
        <v>438</v>
      </c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4"/>
        <v>87000</v>
      </c>
      <c r="Y21" s="64" t="s">
        <v>402</v>
      </c>
      <c r="Z21" s="56"/>
      <c r="AB21" s="81"/>
      <c r="AC21" s="56"/>
      <c r="AD21" s="57"/>
      <c r="AE21" s="72"/>
      <c r="AF21" s="76"/>
      <c r="AG21" s="63">
        <f t="shared" si="15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8"/>
        <v>0</v>
      </c>
      <c r="AZ21" s="64"/>
      <c r="BA21" s="56"/>
      <c r="BC21" s="55" t="s">
        <v>8630</v>
      </c>
      <c r="BD21" s="71" t="s">
        <v>57</v>
      </c>
      <c r="BE21" s="105">
        <v>10</v>
      </c>
      <c r="BF21" s="70" t="s">
        <v>29</v>
      </c>
      <c r="BG21" s="62">
        <v>4000</v>
      </c>
      <c r="BH21" s="63">
        <f t="shared" si="7"/>
        <v>40000</v>
      </c>
      <c r="BI21" s="412" t="s">
        <v>8605</v>
      </c>
      <c r="BJ21" s="56" t="s">
        <v>8883</v>
      </c>
      <c r="BL21" s="81"/>
      <c r="BM21" s="56"/>
      <c r="BN21" s="57"/>
      <c r="BO21" s="72"/>
      <c r="BP21" s="58"/>
      <c r="BQ21" s="63">
        <f t="shared" si="1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8857</v>
      </c>
      <c r="M22" s="56" t="s">
        <v>57</v>
      </c>
      <c r="N22" s="61">
        <v>1</v>
      </c>
      <c r="O22" s="72" t="s">
        <v>29</v>
      </c>
      <c r="P22" s="76">
        <v>1500000</v>
      </c>
      <c r="Q22" s="63">
        <f t="shared" si="20"/>
        <v>1500000</v>
      </c>
      <c r="R22" s="64" t="s">
        <v>6791</v>
      </c>
      <c r="S22" s="68" t="s">
        <v>816</v>
      </c>
      <c r="T22" s="56" t="s">
        <v>8876</v>
      </c>
      <c r="U22" s="61">
        <v>1</v>
      </c>
      <c r="V22" s="72" t="s">
        <v>26</v>
      </c>
      <c r="W22" s="76">
        <v>1950000</v>
      </c>
      <c r="X22" s="63">
        <f t="shared" si="14"/>
        <v>1950000</v>
      </c>
      <c r="Y22" s="64" t="s">
        <v>462</v>
      </c>
      <c r="Z22" s="56" t="s">
        <v>8878</v>
      </c>
      <c r="AB22" s="69"/>
      <c r="AC22" s="56"/>
      <c r="AD22" s="57"/>
      <c r="AE22" s="72"/>
      <c r="AF22" s="76"/>
      <c r="AG22" s="63">
        <f t="shared" si="15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8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8855</v>
      </c>
      <c r="M23" s="56" t="s">
        <v>417</v>
      </c>
      <c r="N23" s="57">
        <v>1</v>
      </c>
      <c r="O23" s="72" t="s">
        <v>6705</v>
      </c>
      <c r="P23" s="76">
        <v>118000</v>
      </c>
      <c r="Q23" s="63">
        <f t="shared" si="2"/>
        <v>118000</v>
      </c>
      <c r="R23" s="64" t="s">
        <v>959</v>
      </c>
      <c r="S23" s="68" t="s">
        <v>816</v>
      </c>
      <c r="T23" s="56" t="s">
        <v>8877</v>
      </c>
      <c r="U23" s="61">
        <v>1</v>
      </c>
      <c r="V23" s="72" t="s">
        <v>26</v>
      </c>
      <c r="W23" s="76">
        <v>1950000</v>
      </c>
      <c r="X23" s="63">
        <f t="shared" si="14"/>
        <v>1950000</v>
      </c>
      <c r="Y23" s="64" t="s">
        <v>462</v>
      </c>
      <c r="Z23" s="56" t="s">
        <v>8878</v>
      </c>
      <c r="AB23" s="68"/>
      <c r="AC23" s="65"/>
      <c r="AD23" s="61"/>
      <c r="AE23" s="72"/>
      <c r="AF23" s="76"/>
      <c r="AG23" s="63">
        <f t="shared" si="15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8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1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8863</v>
      </c>
      <c r="M24" s="65" t="s">
        <v>417</v>
      </c>
      <c r="N24" s="87">
        <v>2</v>
      </c>
      <c r="O24" s="72" t="s">
        <v>29</v>
      </c>
      <c r="P24" s="62">
        <v>16000</v>
      </c>
      <c r="Q24" s="63">
        <f t="shared" si="2"/>
        <v>32000</v>
      </c>
      <c r="R24" s="64" t="s">
        <v>959</v>
      </c>
      <c r="S24" s="56" t="s">
        <v>6570</v>
      </c>
      <c r="T24" s="56" t="s">
        <v>403</v>
      </c>
      <c r="U24" s="87">
        <v>1</v>
      </c>
      <c r="V24" s="72" t="s">
        <v>26</v>
      </c>
      <c r="W24" s="62">
        <v>155000</v>
      </c>
      <c r="X24" s="63">
        <f t="shared" si="14"/>
        <v>155000</v>
      </c>
      <c r="Y24" s="64" t="s">
        <v>453</v>
      </c>
      <c r="Z24" s="56"/>
      <c r="AB24" s="56"/>
      <c r="AC24" s="56"/>
      <c r="AD24" s="87"/>
      <c r="AE24" s="56"/>
      <c r="AF24" s="62"/>
      <c r="AG24" s="63">
        <f t="shared" si="15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4">I25*F25</f>
        <v>840000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"/>
        <v>3900000</v>
      </c>
      <c r="R25" s="64" t="s">
        <v>462</v>
      </c>
      <c r="S25" s="1061" t="s">
        <v>8884</v>
      </c>
      <c r="T25" s="1061" t="s">
        <v>474</v>
      </c>
      <c r="U25" s="1062">
        <v>1</v>
      </c>
      <c r="V25" s="1073" t="s">
        <v>29</v>
      </c>
      <c r="W25" s="1076">
        <v>30000</v>
      </c>
      <c r="X25" s="1066">
        <f t="shared" si="14"/>
        <v>30000</v>
      </c>
      <c r="Y25" s="1067" t="s">
        <v>8885</v>
      </c>
      <c r="Z25" s="56"/>
      <c r="AB25" s="56"/>
      <c r="AC25" s="56"/>
      <c r="AD25" s="57"/>
      <c r="AE25" s="72"/>
      <c r="AF25" s="76"/>
      <c r="AG25" s="63">
        <f t="shared" si="15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18"/>
        <v>0</v>
      </c>
      <c r="AZ25" s="64"/>
      <c r="BA25" s="56"/>
      <c r="BC25" s="55"/>
      <c r="BD25" s="56"/>
      <c r="BE25" s="57"/>
      <c r="BF25" s="72"/>
      <c r="BG25" s="116"/>
      <c r="BH25" s="63">
        <f t="shared" si="2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3"/>
        <v>18400000</v>
      </c>
      <c r="H26" s="112" t="s">
        <v>49</v>
      </c>
      <c r="I26" s="61">
        <v>0</v>
      </c>
      <c r="J26" s="109" t="s">
        <v>25</v>
      </c>
      <c r="K26" s="97">
        <f t="shared" si="24"/>
        <v>0</v>
      </c>
      <c r="L26" s="56" t="s">
        <v>6732</v>
      </c>
      <c r="M26" s="56" t="s">
        <v>444</v>
      </c>
      <c r="N26" s="57">
        <v>1</v>
      </c>
      <c r="O26" s="72" t="s">
        <v>7333</v>
      </c>
      <c r="P26" s="76">
        <v>275000</v>
      </c>
      <c r="Q26" s="63">
        <f t="shared" si="2"/>
        <v>275000</v>
      </c>
      <c r="R26" s="64" t="s">
        <v>397</v>
      </c>
      <c r="S26" s="81"/>
      <c r="T26" s="75"/>
      <c r="U26" s="87"/>
      <c r="V26" s="72"/>
      <c r="W26" s="62"/>
      <c r="X26" s="63">
        <f t="shared" si="14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18"/>
        <v>0</v>
      </c>
      <c r="AZ26" s="64"/>
      <c r="BA26" s="56"/>
      <c r="BC26" s="55"/>
      <c r="BD26" s="56"/>
      <c r="BE26" s="57"/>
      <c r="BF26" s="72"/>
      <c r="BG26" s="116"/>
      <c r="BH26" s="63">
        <f t="shared" si="2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3"/>
        <v>5000000</v>
      </c>
      <c r="H27" s="113" t="s">
        <v>99</v>
      </c>
      <c r="I27" s="61">
        <v>0</v>
      </c>
      <c r="J27" s="109" t="s">
        <v>25</v>
      </c>
      <c r="K27" s="97">
        <f t="shared" si="24"/>
        <v>0</v>
      </c>
      <c r="L27" s="56" t="s">
        <v>8884</v>
      </c>
      <c r="M27" s="56" t="s">
        <v>474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64" t="s">
        <v>8885</v>
      </c>
      <c r="S27" s="56"/>
      <c r="T27" s="56"/>
      <c r="U27" s="57"/>
      <c r="V27" s="72"/>
      <c r="W27" s="76"/>
      <c r="X27" s="63">
        <f t="shared" si="14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18"/>
        <v>0</v>
      </c>
      <c r="AZ27" s="64"/>
      <c r="BA27" s="56"/>
      <c r="BC27" s="68"/>
      <c r="BD27" s="56"/>
      <c r="BE27" s="87"/>
      <c r="BF27" s="72"/>
      <c r="BG27" s="76"/>
      <c r="BH27" s="63">
        <f t="shared" si="21"/>
        <v>0</v>
      </c>
      <c r="BI27" s="64"/>
      <c r="BJ27" s="56"/>
      <c r="BL27" s="68"/>
      <c r="BM27" s="56"/>
      <c r="BN27" s="57"/>
      <c r="BO27" s="66"/>
      <c r="BP27" s="62"/>
      <c r="BQ27" s="63">
        <f t="shared" si="1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3"/>
        <v>1320000</v>
      </c>
      <c r="H28" s="114" t="s">
        <v>102</v>
      </c>
      <c r="I28" s="61">
        <v>0</v>
      </c>
      <c r="J28" s="109" t="s">
        <v>25</v>
      </c>
      <c r="K28" s="97">
        <f t="shared" si="24"/>
        <v>0</v>
      </c>
      <c r="L28" s="68" t="s">
        <v>8891</v>
      </c>
      <c r="M28" s="65" t="s">
        <v>8436</v>
      </c>
      <c r="N28" s="61">
        <v>1</v>
      </c>
      <c r="O28" s="72" t="s">
        <v>29</v>
      </c>
      <c r="P28" s="76">
        <v>582000</v>
      </c>
      <c r="Q28" s="63">
        <f t="shared" si="2"/>
        <v>582000</v>
      </c>
      <c r="R28" s="64" t="s">
        <v>8678</v>
      </c>
      <c r="S28" s="56"/>
      <c r="T28" s="230"/>
      <c r="U28" s="87"/>
      <c r="V28" s="72"/>
      <c r="W28" s="62"/>
      <c r="X28" s="63">
        <f t="shared" si="14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18"/>
        <v>0</v>
      </c>
      <c r="AZ28" s="64"/>
      <c r="BA28" s="56"/>
      <c r="BC28" s="56"/>
      <c r="BD28" s="56"/>
      <c r="BE28" s="57"/>
      <c r="BF28" s="72"/>
      <c r="BG28" s="62"/>
      <c r="BH28" s="63">
        <f t="shared" si="21"/>
        <v>0</v>
      </c>
      <c r="BI28" s="64"/>
      <c r="BJ28" s="56"/>
      <c r="BL28" s="68"/>
      <c r="BM28" s="56"/>
      <c r="BN28" s="57"/>
      <c r="BO28" s="66"/>
      <c r="BP28" s="62"/>
      <c r="BQ28" s="63">
        <f t="shared" si="1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3"/>
        <v>400000</v>
      </c>
      <c r="H29" s="79">
        <v>45205</v>
      </c>
      <c r="I29" s="61">
        <v>0</v>
      </c>
      <c r="J29" s="109" t="s">
        <v>25</v>
      </c>
      <c r="K29" s="97">
        <f t="shared" si="24"/>
        <v>0</v>
      </c>
      <c r="L29" s="56" t="s">
        <v>8923</v>
      </c>
      <c r="M29" s="80" t="s">
        <v>8868</v>
      </c>
      <c r="N29" s="61">
        <v>1</v>
      </c>
      <c r="O29" s="56" t="s">
        <v>29</v>
      </c>
      <c r="P29" s="97">
        <v>851282</v>
      </c>
      <c r="Q29" s="63">
        <f t="shared" si="2"/>
        <v>851282</v>
      </c>
      <c r="R29" s="64" t="s">
        <v>397</v>
      </c>
      <c r="S29" s="68"/>
      <c r="T29" s="123"/>
      <c r="U29" s="57"/>
      <c r="V29" s="72"/>
      <c r="W29" s="76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5"/>
      <c r="BD29" s="56"/>
      <c r="BE29" s="57"/>
      <c r="BF29" s="72"/>
      <c r="BG29" s="76"/>
      <c r="BH29" s="63">
        <f t="shared" si="21"/>
        <v>0</v>
      </c>
      <c r="BI29" s="64"/>
      <c r="BJ29" s="56"/>
      <c r="BL29" s="55"/>
      <c r="BM29" s="56"/>
      <c r="BN29" s="115"/>
      <c r="BO29" s="99"/>
      <c r="BP29" s="116"/>
      <c r="BQ29" s="63">
        <f t="shared" si="1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3"/>
        <v>331000</v>
      </c>
      <c r="H30" s="79">
        <v>45205</v>
      </c>
      <c r="I30" s="61">
        <v>0</v>
      </c>
      <c r="J30" s="109" t="s">
        <v>25</v>
      </c>
      <c r="K30" s="97">
        <f t="shared" si="24"/>
        <v>0</v>
      </c>
      <c r="L30" s="55" t="s">
        <v>8924</v>
      </c>
      <c r="M30" s="65" t="s">
        <v>8868</v>
      </c>
      <c r="N30" s="87">
        <v>8</v>
      </c>
      <c r="O30" s="72" t="s">
        <v>29</v>
      </c>
      <c r="P30" s="62">
        <v>3488433.125</v>
      </c>
      <c r="Q30" s="63">
        <f t="shared" si="2"/>
        <v>27907465</v>
      </c>
      <c r="R30" s="64" t="s">
        <v>397</v>
      </c>
      <c r="S30" s="60"/>
      <c r="T30" s="151"/>
      <c r="U30" s="57"/>
      <c r="V30" s="56"/>
      <c r="W30" s="152"/>
      <c r="X30" s="63">
        <f t="shared" si="14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5"/>
      <c r="BD30" s="56"/>
      <c r="BE30" s="57"/>
      <c r="BF30" s="72"/>
      <c r="BG30" s="116"/>
      <c r="BH30" s="63">
        <f t="shared" si="21"/>
        <v>0</v>
      </c>
      <c r="BI30" s="64"/>
      <c r="BJ30" s="56"/>
      <c r="BL30" s="55"/>
      <c r="BM30" s="56"/>
      <c r="BN30" s="119"/>
      <c r="BO30" s="99"/>
      <c r="BP30" s="120"/>
      <c r="BQ30" s="63">
        <f t="shared" si="1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3"/>
        <v>993000</v>
      </c>
      <c r="H31" s="121" t="s">
        <v>110</v>
      </c>
      <c r="I31" s="61">
        <v>0</v>
      </c>
      <c r="J31" s="109" t="s">
        <v>25</v>
      </c>
      <c r="K31" s="97">
        <f t="shared" si="24"/>
        <v>0</v>
      </c>
      <c r="L31" s="56" t="s">
        <v>8963</v>
      </c>
      <c r="M31" s="65" t="s">
        <v>8868</v>
      </c>
      <c r="N31" s="87">
        <v>8</v>
      </c>
      <c r="O31" s="72" t="s">
        <v>29</v>
      </c>
      <c r="P31" s="62">
        <v>339446.88</v>
      </c>
      <c r="Q31" s="63">
        <f t="shared" si="2"/>
        <v>2715575.04</v>
      </c>
      <c r="R31" s="64" t="s">
        <v>397</v>
      </c>
      <c r="S31" s="56"/>
      <c r="T31" s="56"/>
      <c r="U31" s="57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18"/>
        <v>0</v>
      </c>
      <c r="AZ31" s="64"/>
      <c r="BA31" s="56"/>
      <c r="BC31" s="74"/>
      <c r="BD31" s="56"/>
      <c r="BE31" s="57"/>
      <c r="BF31" s="72"/>
      <c r="BG31" s="62"/>
      <c r="BH31" s="63">
        <f t="shared" si="2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3"/>
        <v>190000</v>
      </c>
      <c r="H32" s="122" t="s">
        <v>113</v>
      </c>
      <c r="I32" s="61">
        <v>0</v>
      </c>
      <c r="J32" s="109" t="s">
        <v>25</v>
      </c>
      <c r="K32" s="97">
        <f t="shared" si="24"/>
        <v>0</v>
      </c>
      <c r="L32" s="55" t="s">
        <v>8925</v>
      </c>
      <c r="M32" s="65" t="s">
        <v>8868</v>
      </c>
      <c r="N32" s="87">
        <v>8</v>
      </c>
      <c r="O32" s="72" t="s">
        <v>29</v>
      </c>
      <c r="P32" s="62">
        <v>70585.316250000003</v>
      </c>
      <c r="Q32" s="63">
        <f t="shared" si="2"/>
        <v>564682.53</v>
      </c>
      <c r="R32" s="64" t="s">
        <v>397</v>
      </c>
      <c r="S32" s="60"/>
      <c r="T32" s="151"/>
      <c r="U32" s="57"/>
      <c r="V32" s="56"/>
      <c r="W32" s="152"/>
      <c r="X32" s="63">
        <f t="shared" ref="X32:X49" si="25"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18"/>
        <v>0</v>
      </c>
      <c r="AZ32" s="64"/>
      <c r="BA32" s="56"/>
      <c r="BC32" s="68"/>
      <c r="BD32" s="75"/>
      <c r="BE32" s="57"/>
      <c r="BF32" s="81"/>
      <c r="BG32" s="62"/>
      <c r="BH32" s="63">
        <f t="shared" si="2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3"/>
        <v>908000</v>
      </c>
      <c r="H33" s="127" t="s">
        <v>110</v>
      </c>
      <c r="I33" s="61">
        <v>1</v>
      </c>
      <c r="J33" s="109" t="s">
        <v>25</v>
      </c>
      <c r="K33" s="97">
        <f t="shared" si="24"/>
        <v>227000</v>
      </c>
      <c r="L33" s="56"/>
      <c r="M33" s="80"/>
      <c r="N33" s="57"/>
      <c r="O33" s="66"/>
      <c r="P33" s="62"/>
      <c r="Q33" s="63">
        <f t="shared" si="2"/>
        <v>0</v>
      </c>
      <c r="R33" s="64"/>
      <c r="S33" s="56"/>
      <c r="T33" s="71"/>
      <c r="U33" s="57"/>
      <c r="V33" s="72"/>
      <c r="W33" s="62"/>
      <c r="X33" s="63">
        <f t="shared" si="25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7"/>
      <c r="BF33" s="68"/>
      <c r="BG33" s="77"/>
      <c r="BH33" s="63">
        <f t="shared" si="2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3"/>
        <v>473000</v>
      </c>
      <c r="H34" s="79">
        <v>45205</v>
      </c>
      <c r="I34" s="61"/>
      <c r="J34" s="109"/>
      <c r="K34" s="97"/>
      <c r="L34" s="55"/>
      <c r="M34" s="80"/>
      <c r="N34" s="57"/>
      <c r="O34" s="72"/>
      <c r="P34" s="62"/>
      <c r="Q34" s="63">
        <f t="shared" si="2"/>
        <v>0</v>
      </c>
      <c r="R34" s="64"/>
      <c r="S34" s="56"/>
      <c r="T34" s="71"/>
      <c r="U34" s="57"/>
      <c r="V34" s="72"/>
      <c r="W34" s="62"/>
      <c r="X34" s="63">
        <f t="shared" si="25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61"/>
      <c r="BF34" s="86"/>
      <c r="BG34" s="77"/>
      <c r="BH34" s="63">
        <f t="shared" si="2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6"/>
      <c r="O35" s="56"/>
      <c r="P35" s="58"/>
      <c r="Q35" s="63">
        <f t="shared" si="2"/>
        <v>0</v>
      </c>
      <c r="R35" s="64"/>
      <c r="S35" s="55"/>
      <c r="T35" s="56"/>
      <c r="U35" s="57"/>
      <c r="V35" s="72"/>
      <c r="W35" s="76"/>
      <c r="X35" s="63">
        <f t="shared" si="25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74"/>
      <c r="BD35" s="56"/>
      <c r="BE35" s="57"/>
      <c r="BF35" s="86"/>
      <c r="BG35" s="62"/>
      <c r="BH35" s="63">
        <f t="shared" si="2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3"/>
        <v>210000</v>
      </c>
      <c r="H36" s="79">
        <v>45205</v>
      </c>
      <c r="I36" s="61"/>
      <c r="J36" s="109"/>
      <c r="K36" s="97"/>
      <c r="L36" s="56"/>
      <c r="M36" s="80"/>
      <c r="N36" s="57"/>
      <c r="O36" s="56"/>
      <c r="P36" s="58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25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74"/>
      <c r="BD36" s="56"/>
      <c r="BE36" s="57"/>
      <c r="BF36" s="86"/>
      <c r="BG36" s="62"/>
      <c r="BH36" s="63">
        <f t="shared" si="2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3"/>
        <v>2227500</v>
      </c>
      <c r="H37" s="79">
        <v>45205</v>
      </c>
      <c r="I37" s="61"/>
      <c r="J37" s="109" t="s">
        <v>25</v>
      </c>
      <c r="K37" s="97">
        <f t="shared" ref="K37:K100" si="27">I37*F37</f>
        <v>0</v>
      </c>
      <c r="L37" s="55"/>
      <c r="M37" s="80"/>
      <c r="N37" s="128"/>
      <c r="O37" s="99"/>
      <c r="P37" s="116"/>
      <c r="Q37" s="63">
        <f t="shared" si="2"/>
        <v>0</v>
      </c>
      <c r="R37" s="64"/>
      <c r="S37" s="55"/>
      <c r="T37" s="56"/>
      <c r="U37" s="57"/>
      <c r="V37" s="72"/>
      <c r="W37" s="116"/>
      <c r="X37" s="63">
        <f t="shared" si="25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81"/>
      <c r="BD37" s="56"/>
      <c r="BE37" s="57"/>
      <c r="BF37" s="86"/>
      <c r="BG37" s="62"/>
      <c r="BH37" s="63">
        <f t="shared" si="2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3"/>
        <v>1300000</v>
      </c>
      <c r="H38" s="79">
        <v>45246</v>
      </c>
      <c r="I38" s="61"/>
      <c r="J38" s="109" t="s">
        <v>25</v>
      </c>
      <c r="K38" s="97">
        <f t="shared" si="27"/>
        <v>0</v>
      </c>
      <c r="L38" s="55"/>
      <c r="M38" s="80"/>
      <c r="N38" s="128"/>
      <c r="O38" s="56"/>
      <c r="P38" s="116"/>
      <c r="Q38" s="63">
        <f t="shared" si="2"/>
        <v>0</v>
      </c>
      <c r="R38" s="64"/>
      <c r="S38" s="56"/>
      <c r="T38" s="56"/>
      <c r="U38" s="87"/>
      <c r="V38" s="81"/>
      <c r="W38" s="62"/>
      <c r="X38" s="63">
        <f t="shared" si="25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18"/>
        <v>0</v>
      </c>
      <c r="AZ38" s="64"/>
      <c r="BA38" s="56"/>
      <c r="BC38" s="56"/>
      <c r="BD38" s="56"/>
      <c r="BE38" s="57"/>
      <c r="BF38" s="65"/>
      <c r="BG38" s="76"/>
      <c r="BH38" s="63">
        <f t="shared" si="2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3"/>
        <v>2297750</v>
      </c>
      <c r="H39" s="79">
        <v>45246</v>
      </c>
      <c r="I39" s="61"/>
      <c r="J39" s="109" t="s">
        <v>25</v>
      </c>
      <c r="K39" s="97">
        <f t="shared" si="27"/>
        <v>0</v>
      </c>
      <c r="L39" s="55"/>
      <c r="M39" s="80"/>
      <c r="N39" s="128"/>
      <c r="O39" s="56"/>
      <c r="P39" s="116"/>
      <c r="Q39" s="63">
        <f t="shared" si="2"/>
        <v>0</v>
      </c>
      <c r="R39" s="64"/>
      <c r="S39" s="55"/>
      <c r="T39" s="72"/>
      <c r="U39" s="57"/>
      <c r="V39" s="72"/>
      <c r="W39" s="76"/>
      <c r="X39" s="63">
        <f t="shared" si="25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2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3"/>
        <v>1815000</v>
      </c>
      <c r="H40" s="79">
        <v>45205</v>
      </c>
      <c r="I40" s="61">
        <v>8</v>
      </c>
      <c r="J40" s="109" t="s">
        <v>25</v>
      </c>
      <c r="K40" s="97">
        <f t="shared" si="27"/>
        <v>968000</v>
      </c>
      <c r="L40" s="55"/>
      <c r="M40" s="80"/>
      <c r="N40" s="128"/>
      <c r="O40" s="56"/>
      <c r="P40" s="116"/>
      <c r="Q40" s="63">
        <f t="shared" si="2"/>
        <v>0</v>
      </c>
      <c r="R40" s="64"/>
      <c r="S40" s="56"/>
      <c r="T40" s="56"/>
      <c r="U40" s="83"/>
      <c r="V40" s="56"/>
      <c r="W40" s="62"/>
      <c r="X40" s="63">
        <f t="shared" si="25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63">
        <f t="shared" si="2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3"/>
        <v>1155000</v>
      </c>
      <c r="H41" s="79">
        <v>45205</v>
      </c>
      <c r="I41" s="61">
        <v>8</v>
      </c>
      <c r="J41" s="109" t="s">
        <v>25</v>
      </c>
      <c r="K41" s="97">
        <f t="shared" si="27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71"/>
      <c r="T41" s="255"/>
      <c r="U41" s="105"/>
      <c r="V41" s="71"/>
      <c r="W41" s="711"/>
      <c r="X41" s="63">
        <f t="shared" si="25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63">
        <f t="shared" si="2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3"/>
        <v>345000</v>
      </c>
      <c r="H42" s="131" t="s">
        <v>127</v>
      </c>
      <c r="I42" s="61"/>
      <c r="J42" s="109" t="s">
        <v>25</v>
      </c>
      <c r="K42" s="97">
        <f t="shared" si="27"/>
        <v>0</v>
      </c>
      <c r="L42" s="55"/>
      <c r="M42" s="56"/>
      <c r="N42" s="128"/>
      <c r="O42" s="56"/>
      <c r="P42" s="116"/>
      <c r="Q42" s="63">
        <f t="shared" ref="Q42:Q105" si="28">P43*N43</f>
        <v>0</v>
      </c>
      <c r="R42" s="64"/>
      <c r="S42" s="68"/>
      <c r="T42" s="56"/>
      <c r="U42" s="61"/>
      <c r="V42" s="72"/>
      <c r="W42" s="62"/>
      <c r="X42" s="63">
        <f t="shared" si="25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3"/>
        <v>400000</v>
      </c>
      <c r="H43" s="79">
        <v>45226</v>
      </c>
      <c r="I43" s="57">
        <v>9</v>
      </c>
      <c r="J43" s="109" t="s">
        <v>25</v>
      </c>
      <c r="K43" s="97">
        <f t="shared" si="27"/>
        <v>360000</v>
      </c>
      <c r="L43" s="55"/>
      <c r="M43" s="56"/>
      <c r="N43" s="128"/>
      <c r="O43" s="56"/>
      <c r="P43" s="116"/>
      <c r="Q43" s="63">
        <f t="shared" si="28"/>
        <v>0</v>
      </c>
      <c r="R43" s="64"/>
      <c r="S43" s="56"/>
      <c r="T43" s="56"/>
      <c r="U43" s="87"/>
      <c r="V43" s="72"/>
      <c r="W43" s="62"/>
      <c r="X43" s="63">
        <f t="shared" si="25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3"/>
        <v>14800000</v>
      </c>
      <c r="H44" s="114" t="s">
        <v>132</v>
      </c>
      <c r="I44" s="61">
        <v>10</v>
      </c>
      <c r="J44" s="109" t="s">
        <v>122</v>
      </c>
      <c r="K44" s="97">
        <f t="shared" si="27"/>
        <v>1480000</v>
      </c>
      <c r="L44" s="55"/>
      <c r="M44" s="56"/>
      <c r="N44" s="128"/>
      <c r="O44" s="56"/>
      <c r="P44" s="116"/>
      <c r="Q44" s="63">
        <f t="shared" si="28"/>
        <v>0</v>
      </c>
      <c r="R44" s="64"/>
      <c r="S44" s="56"/>
      <c r="T44" s="56"/>
      <c r="U44" s="87"/>
      <c r="V44" s="81"/>
      <c r="W44" s="62"/>
      <c r="X44" s="63">
        <f t="shared" si="25"/>
        <v>0</v>
      </c>
      <c r="Y44" s="64"/>
      <c r="Z44" s="56"/>
      <c r="AA44" s="134"/>
      <c r="AB44" s="805"/>
      <c r="AI44" s="89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3"/>
        <v>1000000</v>
      </c>
      <c r="H45" s="2">
        <v>45184</v>
      </c>
      <c r="I45" s="61">
        <v>1</v>
      </c>
      <c r="J45" s="135" t="s">
        <v>67</v>
      </c>
      <c r="K45" s="97">
        <f t="shared" si="27"/>
        <v>500000</v>
      </c>
      <c r="L45" s="55"/>
      <c r="M45" s="56"/>
      <c r="N45" s="128"/>
      <c r="O45" s="56"/>
      <c r="P45" s="116"/>
      <c r="Q45" s="63">
        <f t="shared" si="28"/>
        <v>0</v>
      </c>
      <c r="R45" s="64"/>
      <c r="S45" s="56"/>
      <c r="T45" s="75"/>
      <c r="U45" s="57"/>
      <c r="V45" s="72"/>
      <c r="W45" s="76"/>
      <c r="X45" s="63">
        <f t="shared" si="25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3"/>
        <v>0</v>
      </c>
      <c r="H46" s="102"/>
      <c r="I46" s="61"/>
      <c r="J46" s="109" t="s">
        <v>25</v>
      </c>
      <c r="K46" s="97">
        <f t="shared" si="27"/>
        <v>0</v>
      </c>
      <c r="L46" s="55"/>
      <c r="M46" s="56"/>
      <c r="N46" s="128"/>
      <c r="O46" s="56"/>
      <c r="P46" s="116"/>
      <c r="Q46" s="63">
        <f t="shared" si="28"/>
        <v>0</v>
      </c>
      <c r="R46" s="64"/>
      <c r="S46" s="56"/>
      <c r="T46" s="56"/>
      <c r="U46" s="57"/>
      <c r="V46" s="72"/>
      <c r="W46" s="62"/>
      <c r="X46" s="63">
        <f t="shared" si="25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3"/>
        <v>4192500</v>
      </c>
      <c r="H47" s="79">
        <v>45251</v>
      </c>
      <c r="I47" s="61"/>
      <c r="J47" s="109" t="s">
        <v>25</v>
      </c>
      <c r="K47" s="97">
        <f t="shared" si="27"/>
        <v>0</v>
      </c>
      <c r="L47" s="56"/>
      <c r="M47" s="56"/>
      <c r="N47" s="128"/>
      <c r="O47" s="56"/>
      <c r="P47" s="62"/>
      <c r="Q47" s="63">
        <f t="shared" si="28"/>
        <v>0</v>
      </c>
      <c r="R47" s="64"/>
      <c r="S47" s="60"/>
      <c r="T47" s="56"/>
      <c r="U47" s="57"/>
      <c r="V47" s="72"/>
      <c r="W47" s="62"/>
      <c r="X47" s="63">
        <f t="shared" si="25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3"/>
        <v>300000</v>
      </c>
      <c r="H48" s="79">
        <v>45187</v>
      </c>
      <c r="I48" s="61">
        <v>6</v>
      </c>
      <c r="J48" s="135" t="s">
        <v>67</v>
      </c>
      <c r="K48" s="97">
        <f t="shared" si="27"/>
        <v>180000</v>
      </c>
      <c r="L48" s="56"/>
      <c r="M48" s="75"/>
      <c r="N48" s="129"/>
      <c r="O48" s="56"/>
      <c r="P48" s="130"/>
      <c r="Q48" s="63">
        <f t="shared" si="28"/>
        <v>0</v>
      </c>
      <c r="R48" s="64"/>
      <c r="S48" s="55"/>
      <c r="T48" s="75"/>
      <c r="U48" s="57"/>
      <c r="V48" s="66"/>
      <c r="W48" s="62"/>
      <c r="X48" s="63">
        <f t="shared" si="25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3"/>
        <v>4500000</v>
      </c>
      <c r="H49" s="57" t="s">
        <v>139</v>
      </c>
      <c r="I49" s="61">
        <v>0</v>
      </c>
      <c r="J49" s="109" t="s">
        <v>25</v>
      </c>
      <c r="K49" s="97">
        <f t="shared" si="27"/>
        <v>0</v>
      </c>
      <c r="L49" s="55"/>
      <c r="M49" s="56"/>
      <c r="N49" s="128"/>
      <c r="O49" s="56"/>
      <c r="P49" s="62"/>
      <c r="Q49" s="63">
        <f t="shared" si="28"/>
        <v>0</v>
      </c>
      <c r="R49" s="64"/>
      <c r="S49" s="56"/>
      <c r="T49" s="75"/>
      <c r="U49" s="56"/>
      <c r="V49" s="56"/>
      <c r="W49" s="62"/>
      <c r="X49" s="63">
        <f t="shared" si="25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3"/>
        <v>6000000</v>
      </c>
      <c r="H50" s="79">
        <v>45218</v>
      </c>
      <c r="I50" s="61">
        <v>2</v>
      </c>
      <c r="J50" s="109" t="s">
        <v>25</v>
      </c>
      <c r="K50" s="97">
        <f t="shared" si="27"/>
        <v>800000</v>
      </c>
      <c r="L50" s="55"/>
      <c r="M50" s="80"/>
      <c r="N50" s="119"/>
      <c r="O50" s="56"/>
      <c r="P50" s="120"/>
      <c r="Q50" s="63">
        <f t="shared" si="28"/>
        <v>0</v>
      </c>
      <c r="R50" s="64"/>
      <c r="S50" s="192"/>
      <c r="T50" s="75"/>
      <c r="U50" s="57"/>
      <c r="V50" s="66"/>
      <c r="W50" s="67"/>
      <c r="X50" s="63"/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3"/>
        <v>138000</v>
      </c>
      <c r="H51" s="79">
        <v>45198</v>
      </c>
      <c r="I51" s="57"/>
      <c r="J51" s="109" t="s">
        <v>25</v>
      </c>
      <c r="K51" s="97">
        <f t="shared" si="27"/>
        <v>0</v>
      </c>
      <c r="L51" s="56"/>
      <c r="M51" s="80"/>
      <c r="N51" s="115"/>
      <c r="O51" s="56"/>
      <c r="P51" s="116"/>
      <c r="Q51" s="63">
        <f t="shared" si="28"/>
        <v>0</v>
      </c>
      <c r="R51" s="64"/>
      <c r="S51" s="81"/>
      <c r="T51" s="56"/>
      <c r="U51" s="57"/>
      <c r="V51" s="72"/>
      <c r="W51" s="77"/>
      <c r="X51" s="63">
        <f t="shared" ref="X51:X100" si="29"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3"/>
        <v>308000</v>
      </c>
      <c r="H52" s="79">
        <v>45181</v>
      </c>
      <c r="I52" s="57">
        <v>5</v>
      </c>
      <c r="J52" s="109" t="s">
        <v>25</v>
      </c>
      <c r="K52" s="97">
        <f t="shared" si="27"/>
        <v>220000</v>
      </c>
      <c r="L52" s="56"/>
      <c r="M52" s="80"/>
      <c r="N52" s="119"/>
      <c r="O52" s="56"/>
      <c r="P52" s="120"/>
      <c r="Q52" s="63">
        <f t="shared" si="28"/>
        <v>0</v>
      </c>
      <c r="R52" s="64"/>
      <c r="S52" s="81"/>
      <c r="T52" s="56"/>
      <c r="U52" s="57"/>
      <c r="V52" s="72"/>
      <c r="W52" s="77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3"/>
        <v>186000</v>
      </c>
      <c r="H53" s="79">
        <v>45225</v>
      </c>
      <c r="I53" s="105"/>
      <c r="J53" s="109" t="s">
        <v>25</v>
      </c>
      <c r="K53" s="97">
        <f t="shared" si="27"/>
        <v>0</v>
      </c>
      <c r="L53" s="81"/>
      <c r="M53" s="80"/>
      <c r="N53" s="57"/>
      <c r="O53" s="56"/>
      <c r="P53" s="77"/>
      <c r="Q53" s="63">
        <f t="shared" si="28"/>
        <v>0</v>
      </c>
      <c r="R53" s="64"/>
      <c r="S53" s="81"/>
      <c r="T53" s="56"/>
      <c r="U53" s="693"/>
      <c r="V53" s="72"/>
      <c r="W53" s="77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3"/>
        <v>220000</v>
      </c>
      <c r="H54" s="113" t="s">
        <v>150</v>
      </c>
      <c r="I54" s="57">
        <v>1</v>
      </c>
      <c r="J54" s="109" t="s">
        <v>25</v>
      </c>
      <c r="K54" s="97">
        <f t="shared" si="27"/>
        <v>110000</v>
      </c>
      <c r="L54" s="56"/>
      <c r="M54" s="56"/>
      <c r="N54" s="57"/>
      <c r="O54" s="56"/>
      <c r="P54" s="62"/>
      <c r="Q54" s="63">
        <f t="shared" si="28"/>
        <v>0</v>
      </c>
      <c r="R54" s="64"/>
      <c r="S54" s="55"/>
      <c r="T54" s="75"/>
      <c r="U54" s="57"/>
      <c r="V54" s="66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3"/>
        <v>3250000</v>
      </c>
      <c r="H55" s="102" t="s">
        <v>153</v>
      </c>
      <c r="I55" s="57">
        <v>7</v>
      </c>
      <c r="J55" s="109" t="s">
        <v>25</v>
      </c>
      <c r="K55" s="97">
        <f t="shared" si="27"/>
        <v>2275000</v>
      </c>
      <c r="L55" s="56"/>
      <c r="M55" s="136"/>
      <c r="N55" s="137"/>
      <c r="O55" s="56"/>
      <c r="P55" s="138"/>
      <c r="Q55" s="63">
        <f t="shared" si="28"/>
        <v>0</v>
      </c>
      <c r="R55" s="64"/>
      <c r="S55" s="56"/>
      <c r="T55" s="75"/>
      <c r="U55" s="56"/>
      <c r="V55" s="5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3"/>
        <v>4050000</v>
      </c>
      <c r="H56" s="82">
        <v>44165</v>
      </c>
      <c r="I56" s="57">
        <v>0</v>
      </c>
      <c r="J56" s="109" t="s">
        <v>25</v>
      </c>
      <c r="K56" s="97">
        <f t="shared" si="27"/>
        <v>0</v>
      </c>
      <c r="L56" s="56"/>
      <c r="M56" s="136"/>
      <c r="N56" s="139"/>
      <c r="O56" s="56"/>
      <c r="P56" s="140"/>
      <c r="Q56" s="63">
        <f t="shared" si="28"/>
        <v>0</v>
      </c>
      <c r="R56" s="64"/>
      <c r="S56" s="71"/>
      <c r="T56" s="255"/>
      <c r="U56" s="105"/>
      <c r="V56" s="71"/>
      <c r="W56" s="76"/>
      <c r="X56" s="63">
        <f t="shared" si="29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3"/>
        <v>3003000</v>
      </c>
      <c r="H57" s="79">
        <v>45134</v>
      </c>
      <c r="I57" s="57">
        <v>8</v>
      </c>
      <c r="J57" s="142" t="s">
        <v>25</v>
      </c>
      <c r="K57" s="97">
        <f t="shared" si="27"/>
        <v>1716000</v>
      </c>
      <c r="L57" s="56"/>
      <c r="M57" s="136"/>
      <c r="N57" s="139"/>
      <c r="O57" s="56"/>
      <c r="P57" s="140"/>
      <c r="Q57" s="63">
        <f t="shared" si="28"/>
        <v>0</v>
      </c>
      <c r="R57" s="64"/>
      <c r="S57" s="71"/>
      <c r="T57" s="255"/>
      <c r="U57" s="105"/>
      <c r="V57" s="71"/>
      <c r="W57" s="711"/>
      <c r="X57" s="63">
        <f t="shared" si="29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3"/>
        <v>700000</v>
      </c>
      <c r="H58" s="82" t="s">
        <v>160</v>
      </c>
      <c r="I58" s="57">
        <v>0</v>
      </c>
      <c r="J58" s="65" t="s">
        <v>25</v>
      </c>
      <c r="K58" s="59">
        <f t="shared" si="27"/>
        <v>0</v>
      </c>
      <c r="L58" s="56"/>
      <c r="M58" s="136"/>
      <c r="N58" s="115"/>
      <c r="O58" s="56"/>
      <c r="P58" s="116"/>
      <c r="Q58" s="63">
        <f t="shared" si="28"/>
        <v>0</v>
      </c>
      <c r="R58" s="64"/>
      <c r="S58" s="56"/>
      <c r="T58" s="56"/>
      <c r="U58" s="694"/>
      <c r="V58" s="72"/>
      <c r="W58" s="76"/>
      <c r="X58" s="63">
        <f t="shared" si="29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3"/>
        <v>550000</v>
      </c>
      <c r="H59" s="82">
        <v>44124</v>
      </c>
      <c r="I59" s="57">
        <v>0</v>
      </c>
      <c r="J59" s="65" t="s">
        <v>25</v>
      </c>
      <c r="K59" s="59">
        <f t="shared" si="27"/>
        <v>0</v>
      </c>
      <c r="L59" s="68"/>
      <c r="M59" s="136"/>
      <c r="N59" s="115"/>
      <c r="O59" s="56"/>
      <c r="P59" s="116"/>
      <c r="Q59" s="63">
        <f t="shared" si="28"/>
        <v>0</v>
      </c>
      <c r="R59" s="64"/>
      <c r="S59" s="56"/>
      <c r="T59" s="56"/>
      <c r="U59" s="57"/>
      <c r="V59" s="69"/>
      <c r="W59" s="77"/>
      <c r="X59" s="63">
        <f t="shared" si="29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3"/>
        <v>1700000</v>
      </c>
      <c r="H60" s="102" t="s">
        <v>160</v>
      </c>
      <c r="I60" s="57">
        <v>0</v>
      </c>
      <c r="J60" s="65" t="s">
        <v>25</v>
      </c>
      <c r="K60" s="59">
        <f t="shared" si="27"/>
        <v>0</v>
      </c>
      <c r="L60" s="56"/>
      <c r="M60" s="136"/>
      <c r="N60" s="137"/>
      <c r="O60" s="56"/>
      <c r="P60" s="138"/>
      <c r="Q60" s="63">
        <f t="shared" si="28"/>
        <v>0</v>
      </c>
      <c r="R60" s="64"/>
      <c r="S60" s="55"/>
      <c r="T60" s="71"/>
      <c r="U60" s="693"/>
      <c r="V60" s="72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3"/>
        <v>160000</v>
      </c>
      <c r="H61" s="102" t="s">
        <v>166</v>
      </c>
      <c r="I61" s="57">
        <v>1</v>
      </c>
      <c r="J61" s="65" t="s">
        <v>25</v>
      </c>
      <c r="K61" s="59">
        <f t="shared" si="27"/>
        <v>80000</v>
      </c>
      <c r="L61" s="56"/>
      <c r="M61" s="136"/>
      <c r="N61" s="115"/>
      <c r="O61" s="56"/>
      <c r="P61" s="116"/>
      <c r="Q61" s="63">
        <f t="shared" si="28"/>
        <v>0</v>
      </c>
      <c r="R61" s="64"/>
      <c r="S61" s="55"/>
      <c r="T61" s="71"/>
      <c r="U61" s="693"/>
      <c r="V61" s="72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3"/>
        <v>250000</v>
      </c>
      <c r="H62" s="102" t="s">
        <v>166</v>
      </c>
      <c r="I62" s="57">
        <v>0</v>
      </c>
      <c r="J62" s="65" t="s">
        <v>25</v>
      </c>
      <c r="K62" s="59">
        <f t="shared" si="27"/>
        <v>0</v>
      </c>
      <c r="L62" s="56"/>
      <c r="M62" s="136"/>
      <c r="N62" s="115"/>
      <c r="O62" s="56"/>
      <c r="P62" s="116"/>
      <c r="Q62" s="63">
        <f t="shared" si="28"/>
        <v>0</v>
      </c>
      <c r="R62" s="64"/>
      <c r="S62" s="55"/>
      <c r="T62" s="71"/>
      <c r="U62" s="693"/>
      <c r="V62" s="72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3"/>
        <v>1008000</v>
      </c>
      <c r="H63" s="79">
        <v>45134</v>
      </c>
      <c r="I63" s="57">
        <v>4</v>
      </c>
      <c r="J63" s="65" t="s">
        <v>25</v>
      </c>
      <c r="K63" s="59">
        <f t="shared" si="27"/>
        <v>288000</v>
      </c>
      <c r="L63" s="56"/>
      <c r="M63" s="136"/>
      <c r="N63" s="115"/>
      <c r="O63" s="56"/>
      <c r="P63" s="116"/>
      <c r="Q63" s="63">
        <f t="shared" si="28"/>
        <v>0</v>
      </c>
      <c r="R63" s="64"/>
      <c r="S63" s="55"/>
      <c r="T63" s="71"/>
      <c r="U63" s="693"/>
      <c r="V63" s="72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3"/>
        <v>1950000</v>
      </c>
      <c r="H64" s="102">
        <v>44986</v>
      </c>
      <c r="I64" s="57">
        <v>8</v>
      </c>
      <c r="J64" s="65" t="s">
        <v>25</v>
      </c>
      <c r="K64" s="59">
        <f t="shared" si="27"/>
        <v>312000</v>
      </c>
      <c r="L64" s="56"/>
      <c r="M64" s="56"/>
      <c r="N64" s="106"/>
      <c r="O64" s="56"/>
      <c r="P64" s="58"/>
      <c r="Q64" s="63">
        <f t="shared" si="28"/>
        <v>0</v>
      </c>
      <c r="R64" s="56"/>
      <c r="S64" s="55"/>
      <c r="T64" s="71"/>
      <c r="U64" s="693"/>
      <c r="V64" s="72"/>
      <c r="W64" s="62"/>
      <c r="X64" s="63">
        <f t="shared" si="29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3"/>
        <v>828000</v>
      </c>
      <c r="H65" s="102" t="s">
        <v>173</v>
      </c>
      <c r="I65" s="57">
        <v>3</v>
      </c>
      <c r="J65" s="65" t="s">
        <v>25</v>
      </c>
      <c r="K65" s="59">
        <f t="shared" si="27"/>
        <v>414000</v>
      </c>
      <c r="L65" s="56"/>
      <c r="M65" s="56"/>
      <c r="N65" s="56"/>
      <c r="O65" s="56"/>
      <c r="P65" s="58"/>
      <c r="Q65" s="63">
        <f t="shared" si="28"/>
        <v>0</v>
      </c>
      <c r="R65" s="56"/>
      <c r="S65" s="55"/>
      <c r="T65" s="71"/>
      <c r="U65" s="693"/>
      <c r="V65" s="72"/>
      <c r="W65" s="62"/>
      <c r="X65" s="63">
        <f t="shared" si="29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3"/>
        <v>250000</v>
      </c>
      <c r="H66" s="61" t="s">
        <v>175</v>
      </c>
      <c r="I66" s="57">
        <v>1</v>
      </c>
      <c r="J66" s="65" t="s">
        <v>25</v>
      </c>
      <c r="K66" s="59">
        <f t="shared" si="27"/>
        <v>125000</v>
      </c>
      <c r="L66" s="56"/>
      <c r="M66" s="56"/>
      <c r="N66" s="56"/>
      <c r="O66" s="56"/>
      <c r="P66" s="58"/>
      <c r="Q66" s="63">
        <f t="shared" si="28"/>
        <v>0</v>
      </c>
      <c r="R66" s="56"/>
      <c r="S66" s="55"/>
      <c r="T66" s="71"/>
      <c r="U66" s="693"/>
      <c r="V66" s="72"/>
      <c r="W66" s="62"/>
      <c r="X66" s="63">
        <f t="shared" si="29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3"/>
        <v>2250000</v>
      </c>
      <c r="H67" s="82">
        <v>44103</v>
      </c>
      <c r="I67" s="57">
        <v>3</v>
      </c>
      <c r="J67" s="65" t="s">
        <v>25</v>
      </c>
      <c r="K67" s="59">
        <f t="shared" si="27"/>
        <v>675000</v>
      </c>
      <c r="L67" s="56"/>
      <c r="M67" s="56"/>
      <c r="N67" s="56"/>
      <c r="O67" s="56"/>
      <c r="P67" s="56"/>
      <c r="Q67" s="63">
        <f t="shared" si="28"/>
        <v>0</v>
      </c>
      <c r="R67" s="56"/>
      <c r="S67" s="55"/>
      <c r="T67" s="71"/>
      <c r="U67" s="693"/>
      <c r="V67" s="72"/>
      <c r="W67" s="62"/>
      <c r="X67" s="63">
        <f t="shared" si="29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3"/>
        <v>2220000</v>
      </c>
      <c r="H68" s="79">
        <v>45251</v>
      </c>
      <c r="I68" s="57"/>
      <c r="J68" s="65" t="s">
        <v>25</v>
      </c>
      <c r="K68" s="59">
        <f t="shared" si="27"/>
        <v>0</v>
      </c>
      <c r="L68" s="56"/>
      <c r="M68" s="56"/>
      <c r="N68" s="56"/>
      <c r="O68" s="56"/>
      <c r="P68" s="56"/>
      <c r="Q68" s="63">
        <f t="shared" si="28"/>
        <v>0</v>
      </c>
      <c r="R68" s="56"/>
      <c r="S68" s="55"/>
      <c r="T68" s="71"/>
      <c r="U68" s="693"/>
      <c r="V68" s="72"/>
      <c r="W68" s="62"/>
      <c r="X68" s="63">
        <f t="shared" si="29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23"/>
        <v>2266875</v>
      </c>
      <c r="H69" s="2">
        <v>45251</v>
      </c>
      <c r="I69" s="57">
        <v>17</v>
      </c>
      <c r="J69" s="65" t="s">
        <v>25</v>
      </c>
      <c r="K69" s="59">
        <f t="shared" si="27"/>
        <v>1541475</v>
      </c>
      <c r="L69" s="56"/>
      <c r="M69" s="56"/>
      <c r="N69" s="56"/>
      <c r="O69" s="56"/>
      <c r="P69" s="56"/>
      <c r="Q69" s="63">
        <f t="shared" si="28"/>
        <v>0</v>
      </c>
      <c r="R69" s="56"/>
      <c r="S69" s="55"/>
      <c r="T69" s="71"/>
      <c r="U69" s="693"/>
      <c r="V69" s="72"/>
      <c r="W69" s="62"/>
      <c r="X69" s="63">
        <f t="shared" si="29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3"/>
        <v>9000000</v>
      </c>
      <c r="H70" s="79">
        <v>45237</v>
      </c>
      <c r="I70" s="57">
        <v>1</v>
      </c>
      <c r="J70" s="65" t="s">
        <v>182</v>
      </c>
      <c r="K70" s="59">
        <f t="shared" si="27"/>
        <v>1500000</v>
      </c>
      <c r="L70" s="56"/>
      <c r="M70" s="56"/>
      <c r="N70" s="56"/>
      <c r="O70" s="56"/>
      <c r="P70" s="56"/>
      <c r="Q70" s="63">
        <f t="shared" si="28"/>
        <v>0</v>
      </c>
      <c r="R70" s="56"/>
      <c r="S70" s="68"/>
      <c r="T70" s="56" t="s">
        <v>2</v>
      </c>
      <c r="U70" s="692"/>
      <c r="V70" s="66"/>
      <c r="W70" s="62"/>
      <c r="X70" s="63">
        <f t="shared" si="29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3"/>
        <v>750000</v>
      </c>
      <c r="H71" s="102">
        <v>44244</v>
      </c>
      <c r="I71" s="57">
        <v>2</v>
      </c>
      <c r="J71" s="65" t="s">
        <v>25</v>
      </c>
      <c r="K71" s="59">
        <f t="shared" si="27"/>
        <v>500000</v>
      </c>
      <c r="L71" s="56"/>
      <c r="M71" s="56"/>
      <c r="N71" s="56"/>
      <c r="O71" s="56"/>
      <c r="P71" s="56"/>
      <c r="Q71" s="63">
        <f t="shared" si="28"/>
        <v>0</v>
      </c>
      <c r="R71" s="56"/>
      <c r="S71" s="68"/>
      <c r="T71" s="56" t="s">
        <v>2</v>
      </c>
      <c r="U71" s="692"/>
      <c r="V71" s="66"/>
      <c r="W71" s="62"/>
      <c r="X71" s="63">
        <f t="shared" si="29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3"/>
        <v>200000</v>
      </c>
      <c r="H72" s="102">
        <v>44411</v>
      </c>
      <c r="I72" s="57">
        <v>0</v>
      </c>
      <c r="J72" s="65" t="s">
        <v>25</v>
      </c>
      <c r="K72" s="59">
        <f t="shared" si="27"/>
        <v>0</v>
      </c>
      <c r="L72" s="56"/>
      <c r="M72" s="56"/>
      <c r="N72" s="56"/>
      <c r="O72" s="56"/>
      <c r="P72" s="56"/>
      <c r="Q72" s="63">
        <f t="shared" si="28"/>
        <v>0</v>
      </c>
      <c r="R72" s="56"/>
      <c r="S72" s="68"/>
      <c r="T72" s="56" t="s">
        <v>2</v>
      </c>
      <c r="U72" s="692"/>
      <c r="V72" s="66"/>
      <c r="W72" s="62"/>
      <c r="X72" s="63">
        <f t="shared" si="29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3"/>
        <v>95000</v>
      </c>
      <c r="H73" s="57" t="s">
        <v>188</v>
      </c>
      <c r="I73" s="57"/>
      <c r="J73" s="146" t="s">
        <v>67</v>
      </c>
      <c r="K73" s="59">
        <f t="shared" si="27"/>
        <v>0</v>
      </c>
      <c r="L73" s="56"/>
      <c r="M73" s="56"/>
      <c r="N73" s="56"/>
      <c r="O73" s="56"/>
      <c r="P73" s="56"/>
      <c r="Q73" s="63">
        <f t="shared" si="28"/>
        <v>0</v>
      </c>
      <c r="R73" s="56"/>
      <c r="S73" s="68"/>
      <c r="T73" s="56" t="s">
        <v>2</v>
      </c>
      <c r="U73" s="692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 t="shared" si="28"/>
        <v>0</v>
      </c>
      <c r="R74" s="56"/>
      <c r="S74" s="68"/>
      <c r="T74" s="56" t="s">
        <v>2</v>
      </c>
      <c r="U74" s="692"/>
      <c r="V74" s="66"/>
      <c r="W74" s="62"/>
      <c r="X74" s="63">
        <f t="shared" si="29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 t="shared" si="28"/>
        <v>0</v>
      </c>
      <c r="R75" s="56"/>
      <c r="S75" s="68"/>
      <c r="T75" s="56" t="s">
        <v>2</v>
      </c>
      <c r="U75" s="692"/>
      <c r="V75" s="66"/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3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 t="shared" si="28"/>
        <v>0</v>
      </c>
      <c r="R76" s="56"/>
      <c r="S76" s="68"/>
      <c r="T76" s="56" t="s">
        <v>2</v>
      </c>
      <c r="U76" s="692"/>
      <c r="V76" s="66"/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3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68"/>
      <c r="T77" s="56" t="s">
        <v>2</v>
      </c>
      <c r="U77" s="692"/>
      <c r="V77" s="66"/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3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68"/>
      <c r="T78" s="56" t="s">
        <v>2</v>
      </c>
      <c r="U78" s="692"/>
      <c r="V78" s="66"/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68"/>
      <c r="T79" s="56" t="s">
        <v>2</v>
      </c>
      <c r="U79" s="692"/>
      <c r="V79" s="66"/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3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68"/>
      <c r="T80" s="56" t="s">
        <v>2</v>
      </c>
      <c r="U80" s="692"/>
      <c r="V80" s="66"/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3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68"/>
      <c r="T81" s="56"/>
      <c r="U81" s="61"/>
      <c r="V81" s="69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68"/>
      <c r="T82" s="56" t="s">
        <v>2</v>
      </c>
      <c r="U82" s="692"/>
      <c r="V82" s="66" t="s">
        <v>29</v>
      </c>
      <c r="W82" s="62"/>
      <c r="X82" s="63">
        <f t="shared" si="29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68"/>
      <c r="T83" s="56" t="s">
        <v>2</v>
      </c>
      <c r="U83" s="692"/>
      <c r="V83" s="66" t="s">
        <v>29</v>
      </c>
      <c r="W83" s="62"/>
      <c r="X83" s="63">
        <f t="shared" si="29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68"/>
      <c r="T84" s="56" t="s">
        <v>2</v>
      </c>
      <c r="U84" s="692"/>
      <c r="V84" s="6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68"/>
      <c r="T85" s="56" t="s">
        <v>2</v>
      </c>
      <c r="U85" s="692"/>
      <c r="V85" s="6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6"/>
      <c r="T86" s="56"/>
      <c r="U86" s="510"/>
      <c r="V86" s="56" t="s">
        <v>29</v>
      </c>
      <c r="W86" s="62"/>
      <c r="X86" s="63">
        <f t="shared" si="29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6"/>
      <c r="T87" s="56"/>
      <c r="U87" s="510"/>
      <c r="V87" s="56" t="s">
        <v>29</v>
      </c>
      <c r="W87" s="62"/>
      <c r="X87" s="63">
        <f t="shared" si="29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56"/>
      <c r="U88" s="83"/>
      <c r="V88" s="56"/>
      <c r="W88" s="77"/>
      <c r="X88" s="63">
        <f t="shared" si="29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6"/>
      <c r="T89" s="56"/>
      <c r="U89" s="57"/>
      <c r="V89" s="69"/>
      <c r="W89" s="77"/>
      <c r="X89" s="63">
        <f t="shared" si="29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6"/>
      <c r="T90" s="56"/>
      <c r="U90" s="57"/>
      <c r="V90" s="69"/>
      <c r="W90" s="77"/>
      <c r="X90" s="63">
        <f t="shared" si="29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6"/>
      <c r="T91" s="56"/>
      <c r="U91" s="510"/>
      <c r="V91" s="56" t="s">
        <v>29</v>
      </c>
      <c r="W91" s="62"/>
      <c r="X91" s="63">
        <f t="shared" si="29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510"/>
      <c r="V92" s="56" t="s">
        <v>29</v>
      </c>
      <c r="W92" s="62"/>
      <c r="X92" s="63">
        <f t="shared" si="29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30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10"/>
      <c r="V93" s="56" t="s">
        <v>29</v>
      </c>
      <c r="W93" s="62"/>
      <c r="X93" s="63">
        <f t="shared" si="29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30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10"/>
      <c r="V94" s="56" t="s">
        <v>29</v>
      </c>
      <c r="W94" s="62"/>
      <c r="X94" s="63">
        <f t="shared" si="29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30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56"/>
      <c r="T95" s="56"/>
      <c r="U95" s="510"/>
      <c r="V95" s="56" t="s">
        <v>29</v>
      </c>
      <c r="W95" s="62"/>
      <c r="X95" s="63">
        <f t="shared" si="29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510"/>
      <c r="V96" s="56" t="s">
        <v>29</v>
      </c>
      <c r="W96" s="62"/>
      <c r="X96" s="63">
        <f t="shared" si="29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30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56"/>
      <c r="T97" s="56"/>
      <c r="U97" s="510"/>
      <c r="V97" s="56" t="s">
        <v>29</v>
      </c>
      <c r="W97" s="62"/>
      <c r="X97" s="63">
        <f t="shared" si="29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30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56"/>
      <c r="U98" s="510"/>
      <c r="V98" s="56" t="s">
        <v>29</v>
      </c>
      <c r="W98" s="62"/>
      <c r="X98" s="63">
        <f t="shared" si="29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30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10"/>
      <c r="V99" s="56" t="s">
        <v>29</v>
      </c>
      <c r="W99" s="62"/>
      <c r="X99" s="63">
        <f t="shared" si="29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30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6"/>
      <c r="T100" s="56"/>
      <c r="U100" s="510"/>
      <c r="V100" s="56" t="s">
        <v>29</v>
      </c>
      <c r="W100" s="62"/>
      <c r="X100" s="63">
        <f t="shared" si="29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3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31">I101*F101</f>
        <v>1125340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6"/>
      <c r="T101" s="56"/>
      <c r="U101" s="510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30"/>
        <v>1830200</v>
      </c>
      <c r="H102" s="79">
        <v>45176</v>
      </c>
      <c r="I102" s="57">
        <v>5</v>
      </c>
      <c r="J102" s="65" t="s">
        <v>25</v>
      </c>
      <c r="K102" s="59">
        <f t="shared" si="31"/>
        <v>915100</v>
      </c>
      <c r="L102" s="56"/>
      <c r="M102" s="56"/>
      <c r="N102" s="56"/>
      <c r="O102" s="56"/>
      <c r="P102" s="56"/>
      <c r="Q102" s="63">
        <f t="shared" si="2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30"/>
        <v>1707516</v>
      </c>
      <c r="H103" s="79">
        <v>45210</v>
      </c>
      <c r="I103" s="57">
        <v>4</v>
      </c>
      <c r="J103" s="65" t="s">
        <v>25</v>
      </c>
      <c r="K103" s="59">
        <f t="shared" si="31"/>
        <v>758896</v>
      </c>
      <c r="L103" s="56"/>
      <c r="M103" s="56"/>
      <c r="N103" s="56"/>
      <c r="O103" s="56"/>
      <c r="P103" s="56"/>
      <c r="Q103" s="63">
        <f t="shared" si="2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30"/>
        <v>125000</v>
      </c>
      <c r="H104" s="79">
        <v>45136</v>
      </c>
      <c r="I104" s="57">
        <v>0</v>
      </c>
      <c r="J104" s="65" t="s">
        <v>25</v>
      </c>
      <c r="K104" s="59">
        <f t="shared" si="31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30"/>
        <v>450000</v>
      </c>
      <c r="H105" s="61"/>
      <c r="I105" s="57">
        <v>1</v>
      </c>
      <c r="J105" s="65" t="s">
        <v>25</v>
      </c>
      <c r="K105" s="59">
        <f t="shared" si="31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30"/>
        <v>362500</v>
      </c>
      <c r="H106" s="79">
        <v>45205</v>
      </c>
      <c r="I106" s="57">
        <v>0</v>
      </c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ref="Q106:Q109" si="32">P107*N107</f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30"/>
        <v>110000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32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30"/>
        <v>180000</v>
      </c>
      <c r="H108" s="102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30"/>
        <v>4680000</v>
      </c>
      <c r="H109" s="2">
        <v>45181</v>
      </c>
      <c r="I109" s="57">
        <v>4</v>
      </c>
      <c r="J109" s="65" t="s">
        <v>25</v>
      </c>
      <c r="K109" s="59">
        <f t="shared" si="31"/>
        <v>3120000</v>
      </c>
      <c r="L109" s="132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30"/>
        <v>5460000</v>
      </c>
      <c r="H110" s="79">
        <v>45181</v>
      </c>
      <c r="I110" s="57">
        <v>5</v>
      </c>
      <c r="J110" s="65" t="s">
        <v>25</v>
      </c>
      <c r="K110" s="59">
        <f t="shared" si="31"/>
        <v>3900000</v>
      </c>
      <c r="L110" s="132"/>
      <c r="M110" s="56"/>
      <c r="N110" s="56"/>
      <c r="O110" s="56"/>
      <c r="P110" s="56"/>
      <c r="Q110" s="160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30"/>
        <v>690000</v>
      </c>
      <c r="H111" s="122" t="s">
        <v>252</v>
      </c>
      <c r="I111" s="57">
        <v>1</v>
      </c>
      <c r="J111" s="65" t="s">
        <v>25</v>
      </c>
      <c r="K111" s="59">
        <f t="shared" si="31"/>
        <v>690000</v>
      </c>
      <c r="L111" s="132"/>
      <c r="M111" s="91"/>
      <c r="N111" s="158"/>
      <c r="O111" s="159"/>
      <c r="P111" s="160"/>
      <c r="Q111" s="160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30"/>
        <v>1960000</v>
      </c>
      <c r="H112" s="57" t="s">
        <v>255</v>
      </c>
      <c r="I112" s="57">
        <v>0</v>
      </c>
      <c r="J112" s="65" t="s">
        <v>25</v>
      </c>
      <c r="K112" s="59">
        <f t="shared" si="31"/>
        <v>0</v>
      </c>
      <c r="L112" s="161"/>
      <c r="M112" s="162"/>
      <c r="N112" s="163"/>
      <c r="O112" s="164"/>
      <c r="P112" s="160"/>
      <c r="Q112" s="160"/>
      <c r="R112" s="16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30"/>
        <v>680000</v>
      </c>
      <c r="H113" s="173" t="s">
        <v>153</v>
      </c>
      <c r="I113" s="57"/>
      <c r="J113" s="65" t="s">
        <v>25</v>
      </c>
      <c r="K113" s="59">
        <f t="shared" si="31"/>
        <v>0</v>
      </c>
      <c r="L113" s="165"/>
      <c r="M113" s="166"/>
      <c r="N113" s="163"/>
      <c r="O113" s="164"/>
      <c r="P113" s="160"/>
      <c r="Q113" s="93"/>
      <c r="R113" s="805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30"/>
        <v>200000</v>
      </c>
      <c r="H114" s="114">
        <v>45018</v>
      </c>
      <c r="I114" s="57">
        <v>20</v>
      </c>
      <c r="J114" s="65" t="s">
        <v>25</v>
      </c>
      <c r="K114" s="59">
        <f t="shared" si="31"/>
        <v>100000</v>
      </c>
      <c r="L114" s="89"/>
      <c r="M114" s="168"/>
      <c r="N114" s="163"/>
      <c r="O114" s="164"/>
      <c r="P114" s="93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30"/>
        <v>1000000</v>
      </c>
      <c r="H115" s="113">
        <v>44212</v>
      </c>
      <c r="I115" s="57">
        <v>0</v>
      </c>
      <c r="J115" s="135" t="s">
        <v>67</v>
      </c>
      <c r="K115" s="59">
        <f t="shared" si="31"/>
        <v>0</v>
      </c>
      <c r="L115" s="89"/>
      <c r="M115" s="91"/>
      <c r="N115" s="158"/>
      <c r="O115" s="159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30"/>
        <v>1700000</v>
      </c>
      <c r="H116" s="113">
        <v>44212</v>
      </c>
      <c r="I116" s="57">
        <v>2</v>
      </c>
      <c r="J116" s="135" t="s">
        <v>67</v>
      </c>
      <c r="K116" s="59">
        <f t="shared" si="31"/>
        <v>850000</v>
      </c>
      <c r="L116" s="161"/>
      <c r="M116" s="162"/>
      <c r="N116" s="163"/>
      <c r="O116" s="164"/>
      <c r="P116" s="160"/>
      <c r="Q116" s="160"/>
      <c r="R116" s="16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30"/>
        <v>1230000</v>
      </c>
      <c r="H117" s="113">
        <v>44212</v>
      </c>
      <c r="I117" s="57">
        <v>0</v>
      </c>
      <c r="J117" s="146" t="s">
        <v>67</v>
      </c>
      <c r="K117" s="59">
        <f t="shared" si="31"/>
        <v>0</v>
      </c>
      <c r="L117" s="165"/>
      <c r="M117" s="166"/>
      <c r="N117" s="163"/>
      <c r="O117" s="164"/>
      <c r="P117" s="160"/>
      <c r="Q117" s="160"/>
      <c r="R117" s="805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71"/>
      <c r="O118" s="172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30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30"/>
        <v>1575000</v>
      </c>
      <c r="H120" s="102" t="s">
        <v>268</v>
      </c>
      <c r="I120" s="57">
        <v>14</v>
      </c>
      <c r="J120" s="65" t="s">
        <v>25</v>
      </c>
      <c r="K120" s="59">
        <f t="shared" si="31"/>
        <v>630000</v>
      </c>
      <c r="L120" s="89"/>
      <c r="M120" s="162"/>
      <c r="N120" s="163"/>
      <c r="O120" s="164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30"/>
        <v>110000</v>
      </c>
      <c r="H121" s="79">
        <v>45220</v>
      </c>
      <c r="I121" s="57"/>
      <c r="J121" s="65" t="s">
        <v>25</v>
      </c>
      <c r="K121" s="59">
        <f t="shared" si="31"/>
        <v>0</v>
      </c>
      <c r="L121" s="165"/>
      <c r="M121" s="166"/>
      <c r="N121" s="163"/>
      <c r="O121" s="164"/>
      <c r="P121" s="160"/>
      <c r="Q121" s="160"/>
      <c r="R121" s="805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30"/>
        <v>630000</v>
      </c>
      <c r="H122" s="79">
        <v>45140</v>
      </c>
      <c r="I122" s="57">
        <v>2</v>
      </c>
      <c r="J122" s="65" t="s">
        <v>25</v>
      </c>
      <c r="K122" s="59">
        <f t="shared" si="31"/>
        <v>63000</v>
      </c>
      <c r="L122" s="89"/>
      <c r="M122" s="162"/>
      <c r="N122" s="163"/>
      <c r="O122" s="164"/>
      <c r="P122" s="160"/>
      <c r="Q122" s="93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30"/>
        <v>750000</v>
      </c>
      <c r="H123" s="79">
        <v>45140</v>
      </c>
      <c r="I123" s="57">
        <v>10</v>
      </c>
      <c r="J123" s="65" t="s">
        <v>25</v>
      </c>
      <c r="K123" s="59">
        <f t="shared" si="31"/>
        <v>375000</v>
      </c>
      <c r="L123" s="165"/>
      <c r="M123" s="166"/>
      <c r="N123" s="163"/>
      <c r="O123" s="164"/>
      <c r="P123" s="93"/>
      <c r="Q123" s="160"/>
      <c r="R123" s="805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30"/>
        <v>900000</v>
      </c>
      <c r="H124" s="79">
        <v>45227</v>
      </c>
      <c r="I124" s="57">
        <v>11</v>
      </c>
      <c r="J124" s="65" t="s">
        <v>25</v>
      </c>
      <c r="K124" s="59">
        <f t="shared" si="31"/>
        <v>495000</v>
      </c>
      <c r="L124" s="174"/>
      <c r="M124" s="175"/>
      <c r="N124" s="158"/>
      <c r="O124" s="159"/>
      <c r="P124" s="160"/>
      <c r="Q124" s="160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30"/>
        <v>190000</v>
      </c>
      <c r="H125" s="79">
        <v>45169</v>
      </c>
      <c r="I125" s="57">
        <v>0</v>
      </c>
      <c r="J125" s="65" t="s">
        <v>25</v>
      </c>
      <c r="K125" s="59">
        <f t="shared" si="31"/>
        <v>0</v>
      </c>
      <c r="L125" s="174"/>
      <c r="M125" s="166"/>
      <c r="N125" s="163"/>
      <c r="O125" s="164"/>
      <c r="P125" s="160"/>
      <c r="Q125" s="93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30"/>
        <v>40000</v>
      </c>
      <c r="H126" s="57"/>
      <c r="I126" s="57">
        <v>0</v>
      </c>
      <c r="J126" s="65" t="s">
        <v>25</v>
      </c>
      <c r="K126" s="59">
        <f t="shared" si="31"/>
        <v>0</v>
      </c>
      <c r="L126" s="89"/>
      <c r="M126" s="162"/>
      <c r="N126" s="163"/>
      <c r="O126" s="164"/>
      <c r="P126" s="93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165"/>
      <c r="M127" s="177"/>
      <c r="N127" s="158"/>
      <c r="O127" s="159"/>
      <c r="P127" s="160"/>
      <c r="Q127" s="160"/>
      <c r="R127" s="805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30"/>
        <v>120000</v>
      </c>
      <c r="H128" s="113" t="s">
        <v>276</v>
      </c>
      <c r="I128" s="57">
        <v>0</v>
      </c>
      <c r="J128" s="65" t="s">
        <v>25</v>
      </c>
      <c r="K128" s="59">
        <f t="shared" si="31"/>
        <v>0</v>
      </c>
      <c r="L128" s="174"/>
      <c r="M128" s="179"/>
      <c r="N128" s="163"/>
      <c r="O128" s="164"/>
      <c r="P128" s="160"/>
      <c r="Q128" s="160"/>
      <c r="R128" s="167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30"/>
        <v>120000</v>
      </c>
      <c r="H129" s="79">
        <v>45226</v>
      </c>
      <c r="I129" s="57"/>
      <c r="J129" s="65" t="s">
        <v>25</v>
      </c>
      <c r="K129" s="59">
        <f t="shared" si="31"/>
        <v>0</v>
      </c>
      <c r="L129" s="161"/>
      <c r="M129" s="180"/>
      <c r="N129" s="163"/>
      <c r="O129" s="164"/>
      <c r="P129" s="160"/>
      <c r="Q129" s="144"/>
      <c r="R129" s="16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30"/>
        <v>50000</v>
      </c>
      <c r="H130" s="79">
        <v>45226</v>
      </c>
      <c r="I130" s="57"/>
      <c r="J130" s="65" t="s">
        <v>25</v>
      </c>
      <c r="K130" s="59">
        <f t="shared" si="31"/>
        <v>0</v>
      </c>
      <c r="L130" s="181"/>
      <c r="M130" s="166"/>
      <c r="N130" s="163"/>
      <c r="O130" s="164"/>
      <c r="P130" s="182"/>
      <c r="Q130" s="144"/>
      <c r="R130" s="16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30"/>
        <v>869500</v>
      </c>
      <c r="H131" s="82">
        <v>43842</v>
      </c>
      <c r="I131" s="57"/>
      <c r="J131" s="65" t="s">
        <v>25</v>
      </c>
      <c r="K131" s="59">
        <f t="shared" si="31"/>
        <v>0</v>
      </c>
      <c r="L131" s="89"/>
      <c r="M131" s="166"/>
      <c r="N131" s="163"/>
      <c r="O131" s="164"/>
      <c r="P131" s="160"/>
      <c r="Q131" s="183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30"/>
        <v>928000</v>
      </c>
      <c r="H132" s="79">
        <v>45141</v>
      </c>
      <c r="I132" s="57"/>
      <c r="J132" s="65" t="s">
        <v>25</v>
      </c>
      <c r="K132" s="59">
        <f t="shared" si="31"/>
        <v>0</v>
      </c>
      <c r="L132" s="181"/>
      <c r="M132" s="179"/>
      <c r="N132" s="163"/>
      <c r="O132" s="164"/>
      <c r="P132" s="182"/>
      <c r="Q132" s="144"/>
      <c r="R132" s="184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30"/>
        <v>160000</v>
      </c>
      <c r="H133" s="79">
        <v>45255</v>
      </c>
      <c r="I133" s="87"/>
      <c r="J133" s="65" t="s">
        <v>25</v>
      </c>
      <c r="K133" s="59">
        <f t="shared" si="31"/>
        <v>0</v>
      </c>
      <c r="L133" s="161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30"/>
        <v>390000</v>
      </c>
      <c r="H134" s="189" t="s">
        <v>286</v>
      </c>
      <c r="I134" s="57"/>
      <c r="J134" s="65" t="s">
        <v>25</v>
      </c>
      <c r="K134" s="59">
        <f t="shared" si="31"/>
        <v>0</v>
      </c>
      <c r="L134" s="161"/>
      <c r="M134" s="162"/>
      <c r="N134" s="163"/>
      <c r="O134" s="164"/>
      <c r="P134" s="160"/>
      <c r="Q134" s="144"/>
      <c r="R134" s="185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30"/>
        <v>1082250</v>
      </c>
      <c r="H135" s="79">
        <v>45141</v>
      </c>
      <c r="I135" s="57"/>
      <c r="J135" s="65" t="s">
        <v>25</v>
      </c>
      <c r="K135" s="59">
        <f t="shared" si="31"/>
        <v>0</v>
      </c>
      <c r="L135" s="165"/>
      <c r="M135" s="162"/>
      <c r="N135" s="163"/>
      <c r="O135" s="164"/>
      <c r="P135" s="160"/>
      <c r="Q135" s="144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30"/>
        <v>916500</v>
      </c>
      <c r="H136" s="79">
        <v>45141</v>
      </c>
      <c r="I136" s="57"/>
      <c r="J136" s="65" t="s">
        <v>25</v>
      </c>
      <c r="K136" s="59">
        <f t="shared" si="31"/>
        <v>0</v>
      </c>
      <c r="L136" s="165"/>
      <c r="M136" s="168"/>
      <c r="N136" s="171"/>
      <c r="O136" s="172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30"/>
        <v>1200000</v>
      </c>
      <c r="H137" s="190">
        <v>45020</v>
      </c>
      <c r="I137" s="57">
        <v>0</v>
      </c>
      <c r="J137" s="65" t="s">
        <v>25</v>
      </c>
      <c r="K137" s="59">
        <f t="shared" si="31"/>
        <v>0</v>
      </c>
      <c r="L137" s="89"/>
      <c r="M137" s="179"/>
      <c r="N137" s="163"/>
      <c r="O137" s="164"/>
      <c r="P137" s="160"/>
      <c r="Q137" s="183"/>
      <c r="R137" s="181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30"/>
        <v>250000</v>
      </c>
      <c r="H138" s="79">
        <v>45224</v>
      </c>
      <c r="I138" s="57"/>
      <c r="J138" s="65" t="s">
        <v>25</v>
      </c>
      <c r="K138" s="59">
        <f t="shared" si="31"/>
        <v>0</v>
      </c>
      <c r="L138" s="89"/>
      <c r="M138" s="166"/>
      <c r="N138" s="163"/>
      <c r="O138" s="164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30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89"/>
      <c r="M139" s="180"/>
      <c r="N139" s="163"/>
      <c r="O139" s="164"/>
      <c r="P139" s="160"/>
      <c r="Q139" s="144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30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66"/>
      <c r="N140" s="163"/>
      <c r="O140" s="164"/>
      <c r="P140" s="93"/>
      <c r="Q140" s="160"/>
      <c r="R140" s="186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30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89"/>
      <c r="M141" s="91"/>
      <c r="N141" s="158"/>
      <c r="O141" s="159"/>
      <c r="P141" s="160"/>
      <c r="Q141" s="160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30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61"/>
      <c r="M142" s="166"/>
      <c r="N142" s="163"/>
      <c r="O142" s="164"/>
      <c r="P142" s="160"/>
      <c r="Q142" s="160"/>
      <c r="R142" s="8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30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30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89"/>
      <c r="M144" s="179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30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1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30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89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30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74"/>
      <c r="M147" s="166"/>
      <c r="N147" s="171"/>
      <c r="O147" s="172"/>
      <c r="P147" s="93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30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89"/>
      <c r="M148" s="177"/>
      <c r="N148" s="158"/>
      <c r="O148" s="159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30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L149" s="174"/>
      <c r="M149" s="166"/>
      <c r="N149" s="163"/>
      <c r="O149" s="164"/>
      <c r="P149" s="160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30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L150" s="89"/>
      <c r="M150" s="180"/>
      <c r="N150" s="163"/>
      <c r="O150" s="164"/>
      <c r="P150" s="160"/>
      <c r="Q150" s="144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30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L151" s="89"/>
      <c r="M151" s="180"/>
      <c r="N151" s="163"/>
      <c r="O151" s="164"/>
      <c r="P151" s="160"/>
      <c r="Q151" s="195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30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L152" s="89"/>
      <c r="M152" s="166"/>
      <c r="N152" s="171"/>
      <c r="O152" s="172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30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L153" s="89"/>
      <c r="M153" s="166"/>
      <c r="N153" s="163"/>
      <c r="O153" s="164"/>
      <c r="P153" s="160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30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L154" s="89"/>
      <c r="M154" s="179"/>
      <c r="N154" s="163"/>
      <c r="O154" s="164"/>
      <c r="P154" s="160"/>
      <c r="Q154" s="183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30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L155" s="161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30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  <c r="L156" s="89"/>
      <c r="M156" s="166"/>
      <c r="N156" s="163"/>
      <c r="O156" s="164"/>
      <c r="P156" s="93"/>
      <c r="Q156" s="144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3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  <c r="L157" s="89"/>
      <c r="M157" s="91"/>
      <c r="N157" s="158"/>
      <c r="O157" s="159"/>
      <c r="P157" s="160"/>
      <c r="Q157" s="144"/>
      <c r="R157" s="161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3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L158" s="161"/>
      <c r="M158" s="166"/>
      <c r="N158" s="163"/>
      <c r="O158" s="164"/>
      <c r="P158" s="160"/>
      <c r="Q158" s="93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3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L159" s="89"/>
      <c r="M159" s="162"/>
      <c r="N159" s="163"/>
      <c r="O159" s="164"/>
      <c r="P159" s="160"/>
      <c r="Q159" s="160"/>
      <c r="R159" s="8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3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L160" s="161"/>
      <c r="M160" s="166"/>
      <c r="N160" s="163"/>
      <c r="O160" s="164"/>
      <c r="P160" s="160"/>
      <c r="Q160" s="160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3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L161" s="89"/>
      <c r="M161" s="168"/>
      <c r="N161" s="171"/>
      <c r="O161" s="172"/>
      <c r="P161" s="160"/>
      <c r="Q161" s="160"/>
      <c r="R161" s="167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3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3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6"/>
      <c r="N163" s="163"/>
      <c r="O163" s="164"/>
      <c r="P163" s="160"/>
      <c r="Q163" s="160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3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L164" s="89"/>
      <c r="M164" s="162"/>
      <c r="N164" s="163"/>
      <c r="O164" s="164"/>
      <c r="P164" s="182"/>
      <c r="Q164" s="164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3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L165" s="165"/>
      <c r="M165" s="179"/>
      <c r="N165" s="163"/>
      <c r="O165" s="164"/>
      <c r="P165" s="182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3"/>
        <v>1120000</v>
      </c>
      <c r="H166" s="76" t="s">
        <v>331</v>
      </c>
      <c r="I166" s="56"/>
      <c r="J166" s="56" t="s">
        <v>25</v>
      </c>
      <c r="K166" s="59">
        <f t="shared" ref="K166:K209" si="34">I166*F166</f>
        <v>0</v>
      </c>
      <c r="L166" s="196"/>
      <c r="M166" s="179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3"/>
        <v>980000</v>
      </c>
      <c r="H167" s="76" t="s">
        <v>331</v>
      </c>
      <c r="I167" s="56">
        <v>5</v>
      </c>
      <c r="J167" s="56" t="s">
        <v>25</v>
      </c>
      <c r="K167" s="59">
        <f t="shared" si="34"/>
        <v>490000</v>
      </c>
      <c r="L167" s="196"/>
      <c r="M167" s="197"/>
      <c r="N167" s="163"/>
      <c r="O167" s="164"/>
      <c r="P167" s="160"/>
      <c r="Q167" s="164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3"/>
        <v>880000</v>
      </c>
      <c r="H168" s="202">
        <v>44654</v>
      </c>
      <c r="I168" s="56"/>
      <c r="J168" s="56" t="s">
        <v>25</v>
      </c>
      <c r="K168" s="59">
        <f t="shared" si="34"/>
        <v>0</v>
      </c>
      <c r="L168" s="161"/>
      <c r="M168" s="168"/>
      <c r="N168" s="163"/>
      <c r="O168" s="164"/>
      <c r="P168" s="160"/>
      <c r="Q168" s="182"/>
      <c r="R168" s="805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3"/>
        <v>568000</v>
      </c>
      <c r="H169" s="202">
        <v>44654</v>
      </c>
      <c r="I169" s="56">
        <v>1</v>
      </c>
      <c r="J169" s="56" t="s">
        <v>25</v>
      </c>
      <c r="K169" s="59">
        <f t="shared" si="34"/>
        <v>284000</v>
      </c>
      <c r="L169" s="161"/>
      <c r="M169" s="168"/>
      <c r="N169" s="163"/>
      <c r="O169" s="164"/>
      <c r="P169" s="160"/>
      <c r="Q169" s="160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3"/>
        <v>1400000</v>
      </c>
      <c r="H170" s="202">
        <v>44654</v>
      </c>
      <c r="I170" s="56"/>
      <c r="J170" s="56" t="s">
        <v>25</v>
      </c>
      <c r="K170" s="59">
        <f t="shared" si="34"/>
        <v>0</v>
      </c>
      <c r="L170" s="200"/>
      <c r="M170" s="168"/>
      <c r="N170" s="163"/>
      <c r="O170" s="164"/>
      <c r="P170" s="160"/>
      <c r="Q170" s="160"/>
      <c r="R170" s="19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3"/>
        <v>985000</v>
      </c>
      <c r="H171" s="79">
        <v>45240</v>
      </c>
      <c r="I171" s="56"/>
      <c r="J171" s="56" t="s">
        <v>25</v>
      </c>
      <c r="K171" s="59">
        <f t="shared" si="34"/>
        <v>0</v>
      </c>
      <c r="L171" s="200"/>
      <c r="M171" s="197"/>
      <c r="N171" s="163"/>
      <c r="O171" s="164"/>
      <c r="P171" s="160"/>
      <c r="Q171" s="160"/>
      <c r="R171" s="2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3"/>
        <v>3100000</v>
      </c>
      <c r="H172" s="56" t="s">
        <v>339</v>
      </c>
      <c r="I172" s="56">
        <v>0</v>
      </c>
      <c r="J172" s="56" t="s">
        <v>25</v>
      </c>
      <c r="K172" s="59">
        <f t="shared" si="34"/>
        <v>0</v>
      </c>
      <c r="L172" s="161"/>
      <c r="M172" s="197"/>
      <c r="N172" s="163"/>
      <c r="O172" s="164"/>
      <c r="P172" s="182"/>
      <c r="Q172" s="160"/>
      <c r="R172" s="16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3"/>
        <v>1964000</v>
      </c>
      <c r="H173" s="2">
        <v>45205</v>
      </c>
      <c r="I173" s="56">
        <v>1</v>
      </c>
      <c r="J173" s="56" t="s">
        <v>25</v>
      </c>
      <c r="K173" s="59">
        <f t="shared" si="34"/>
        <v>982000</v>
      </c>
      <c r="L173" s="132"/>
      <c r="M173" s="162"/>
      <c r="N173" s="163"/>
      <c r="O173" s="164"/>
      <c r="P173" s="160"/>
      <c r="Q173" s="160"/>
      <c r="R173" s="805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3"/>
        <v>2250000</v>
      </c>
      <c r="H174" s="79">
        <v>45241</v>
      </c>
      <c r="I174" s="56"/>
      <c r="J174" s="56" t="s">
        <v>25</v>
      </c>
      <c r="K174" s="59">
        <f t="shared" si="34"/>
        <v>0</v>
      </c>
      <c r="L174" s="132"/>
      <c r="M174" s="197"/>
      <c r="N174" s="163"/>
      <c r="O174" s="164"/>
      <c r="P174" s="160"/>
      <c r="Q174" s="144"/>
      <c r="R174" s="80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3"/>
        <v>700000</v>
      </c>
      <c r="H175" s="79">
        <v>45240</v>
      </c>
      <c r="I175" s="56"/>
      <c r="J175" s="56" t="s">
        <v>25</v>
      </c>
      <c r="K175" s="59">
        <f t="shared" si="34"/>
        <v>0</v>
      </c>
      <c r="L175" s="165"/>
      <c r="M175" s="197"/>
      <c r="N175" s="163"/>
      <c r="O175" s="164"/>
      <c r="P175" s="160"/>
      <c r="Q175" s="160"/>
      <c r="R175" s="80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3"/>
        <v>2490000</v>
      </c>
      <c r="H176" s="62" t="s">
        <v>344</v>
      </c>
      <c r="I176" s="56"/>
      <c r="J176" s="56" t="s">
        <v>25</v>
      </c>
      <c r="K176" s="59">
        <f t="shared" si="34"/>
        <v>0</v>
      </c>
      <c r="L176" s="165"/>
      <c r="M176" s="197"/>
      <c r="N176" s="163"/>
      <c r="O176" s="164"/>
      <c r="P176" s="160"/>
      <c r="Q176" s="160"/>
      <c r="R176" s="805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3"/>
        <v>390000</v>
      </c>
      <c r="H177" s="203" t="s">
        <v>346</v>
      </c>
      <c r="I177" s="56">
        <v>0</v>
      </c>
      <c r="J177" s="56" t="s">
        <v>25</v>
      </c>
      <c r="K177" s="59">
        <f t="shared" si="34"/>
        <v>0</v>
      </c>
      <c r="L177" s="165"/>
      <c r="M177" s="197"/>
      <c r="N177" s="163"/>
      <c r="O177" s="164"/>
      <c r="P177" s="160"/>
      <c r="Q177" s="160"/>
      <c r="R177" s="8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3"/>
        <v>1300000</v>
      </c>
      <c r="H178" s="62" t="s">
        <v>348</v>
      </c>
      <c r="I178" s="56"/>
      <c r="J178" s="56" t="s">
        <v>25</v>
      </c>
      <c r="K178" s="59">
        <f t="shared" si="34"/>
        <v>0</v>
      </c>
      <c r="L178" s="165"/>
      <c r="M178" s="197"/>
      <c r="N178" s="163"/>
      <c r="O178" s="164"/>
      <c r="P178" s="160"/>
      <c r="Q178" s="160"/>
      <c r="R178" s="805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3"/>
        <v>6123700</v>
      </c>
      <c r="H179" s="2">
        <v>45210</v>
      </c>
      <c r="I179" s="56">
        <v>120</v>
      </c>
      <c r="J179" s="56" t="s">
        <v>349</v>
      </c>
      <c r="K179" s="59">
        <f t="shared" si="34"/>
        <v>3516000</v>
      </c>
      <c r="L179" s="165"/>
      <c r="M179" s="197"/>
      <c r="N179" s="163"/>
      <c r="O179" s="164"/>
      <c r="P179" s="160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3"/>
        <v>0</v>
      </c>
      <c r="H180" s="205"/>
      <c r="I180" s="56"/>
      <c r="J180" s="56" t="s">
        <v>29</v>
      </c>
      <c r="K180" s="59">
        <f t="shared" si="34"/>
        <v>0</v>
      </c>
      <c r="L180" s="165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5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6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6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6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si="3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BJ1" zoomScale="90" zoomScaleNormal="90" workbookViewId="0">
      <pane ySplit="5" topLeftCell="A6" activePane="bottomLeft" state="frozen"/>
      <selection pane="bottomLeft" activeCell="AK6" sqref="AK6:AR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25" t="s">
        <v>3</v>
      </c>
      <c r="B4" s="1127" t="s">
        <v>4</v>
      </c>
      <c r="C4" s="1128"/>
      <c r="D4" s="1128"/>
      <c r="E4" s="1128"/>
      <c r="F4" s="1128"/>
      <c r="G4" s="1128"/>
      <c r="H4" s="1129"/>
      <c r="I4" s="1130" t="s">
        <v>5</v>
      </c>
      <c r="J4" s="1131"/>
      <c r="K4" s="1132"/>
      <c r="L4" s="1133" t="s">
        <v>6</v>
      </c>
      <c r="M4" s="1134"/>
      <c r="N4" s="1134"/>
      <c r="O4" s="1134"/>
      <c r="P4" s="1134"/>
      <c r="Q4" s="1134"/>
      <c r="R4" s="1134"/>
      <c r="S4" s="1135" t="s">
        <v>7</v>
      </c>
      <c r="T4" s="1136"/>
      <c r="U4" s="1136"/>
      <c r="V4" s="1136"/>
      <c r="W4" s="1136"/>
      <c r="X4" s="1136"/>
      <c r="Y4" s="1136"/>
      <c r="Z4" s="1137"/>
      <c r="AB4" s="1138" t="s">
        <v>8</v>
      </c>
      <c r="AC4" s="1139"/>
      <c r="AD4" s="1139"/>
      <c r="AE4" s="1139"/>
      <c r="AF4" s="1139"/>
      <c r="AG4" s="1139"/>
      <c r="AH4" s="1139"/>
      <c r="AI4" s="1140"/>
      <c r="AK4" s="1113" t="s">
        <v>9</v>
      </c>
      <c r="AL4" s="1114"/>
      <c r="AM4" s="1114"/>
      <c r="AN4" s="1114"/>
      <c r="AO4" s="1114"/>
      <c r="AP4" s="1114"/>
      <c r="AQ4" s="1114"/>
      <c r="AR4" s="1115"/>
      <c r="AT4" s="1116" t="s">
        <v>10</v>
      </c>
      <c r="AU4" s="1117"/>
      <c r="AV4" s="1117"/>
      <c r="AW4" s="1117"/>
      <c r="AX4" s="1117"/>
      <c r="AY4" s="1117"/>
      <c r="AZ4" s="1117"/>
      <c r="BA4" s="1118"/>
      <c r="BC4" s="1119" t="s">
        <v>11</v>
      </c>
      <c r="BD4" s="1120"/>
      <c r="BE4" s="1120"/>
      <c r="BF4" s="1120"/>
      <c r="BG4" s="1120"/>
      <c r="BH4" s="1120"/>
      <c r="BI4" s="1120"/>
      <c r="BJ4" s="1121"/>
      <c r="BL4" s="1122" t="s">
        <v>12</v>
      </c>
      <c r="BM4" s="1123"/>
      <c r="BN4" s="1123"/>
      <c r="BO4" s="1123"/>
      <c r="BP4" s="1123"/>
      <c r="BQ4" s="1123"/>
      <c r="BR4" s="1123"/>
      <c r="BS4" s="1124"/>
    </row>
    <row r="5" spans="1:78" ht="20.25" thickTop="1" thickBot="1" x14ac:dyDescent="0.35">
      <c r="A5" s="112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8890</v>
      </c>
      <c r="M6" s="71" t="s">
        <v>6598</v>
      </c>
      <c r="N6" s="87">
        <v>1</v>
      </c>
      <c r="O6" s="72" t="s">
        <v>62</v>
      </c>
      <c r="P6" s="62">
        <v>88000</v>
      </c>
      <c r="Q6" s="63">
        <f t="shared" ref="Q6:Q12" si="2">P6*N6</f>
        <v>88000</v>
      </c>
      <c r="R6" s="64" t="s">
        <v>8348</v>
      </c>
      <c r="S6" s="56" t="s">
        <v>8284</v>
      </c>
      <c r="T6" s="75" t="s">
        <v>57</v>
      </c>
      <c r="U6" s="87">
        <v>1</v>
      </c>
      <c r="V6" s="56" t="s">
        <v>29</v>
      </c>
      <c r="W6" s="62">
        <v>180000</v>
      </c>
      <c r="X6" s="63">
        <f t="shared" ref="X6:X9" si="3">W6*U6</f>
        <v>180000</v>
      </c>
      <c r="Y6" s="64" t="s">
        <v>420</v>
      </c>
      <c r="Z6" s="56" t="s">
        <v>8888</v>
      </c>
      <c r="AB6" s="60" t="s">
        <v>8818</v>
      </c>
      <c r="AC6" s="56" t="s">
        <v>57</v>
      </c>
      <c r="AD6" s="61">
        <v>1</v>
      </c>
      <c r="AE6" s="72" t="s">
        <v>29</v>
      </c>
      <c r="AF6" s="76">
        <v>730000</v>
      </c>
      <c r="AG6" s="63">
        <f t="shared" ref="AG6:AG26" si="4">AF6*AD6</f>
        <v>730000</v>
      </c>
      <c r="AH6" s="64" t="s">
        <v>8518</v>
      </c>
      <c r="AI6" s="56" t="s">
        <v>8887</v>
      </c>
      <c r="AJ6" s="68"/>
      <c r="AK6" s="55" t="s">
        <v>8906</v>
      </c>
      <c r="AL6" s="75" t="s">
        <v>7572</v>
      </c>
      <c r="AM6" s="57">
        <v>25</v>
      </c>
      <c r="AN6" s="68" t="s">
        <v>122</v>
      </c>
      <c r="AO6" s="77">
        <v>50000</v>
      </c>
      <c r="AP6" s="63">
        <f t="shared" ref="AP6:AP22" si="5">AO6*AM6</f>
        <v>1250000</v>
      </c>
      <c r="AQ6" s="64" t="s">
        <v>7239</v>
      </c>
      <c r="AR6" s="56" t="s">
        <v>8907</v>
      </c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7455</v>
      </c>
      <c r="M7" s="71" t="s">
        <v>7454</v>
      </c>
      <c r="N7" s="87">
        <v>1</v>
      </c>
      <c r="O7" s="72" t="s">
        <v>26</v>
      </c>
      <c r="P7" s="62">
        <v>310000</v>
      </c>
      <c r="Q7" s="63">
        <f t="shared" si="2"/>
        <v>310000</v>
      </c>
      <c r="R7" s="64" t="s">
        <v>464</v>
      </c>
      <c r="S7" s="60" t="s">
        <v>215</v>
      </c>
      <c r="T7" s="151" t="s">
        <v>216</v>
      </c>
      <c r="U7" s="57">
        <v>1.5</v>
      </c>
      <c r="V7" s="56" t="s">
        <v>203</v>
      </c>
      <c r="W7" s="62">
        <v>36500</v>
      </c>
      <c r="X7" s="63">
        <f>W7*U7</f>
        <v>54750</v>
      </c>
      <c r="Y7" s="64" t="s">
        <v>420</v>
      </c>
      <c r="Z7" s="56" t="s">
        <v>8888</v>
      </c>
      <c r="AB7" s="56" t="s">
        <v>8856</v>
      </c>
      <c r="AC7" s="80" t="s">
        <v>57</v>
      </c>
      <c r="AD7" s="83">
        <v>1</v>
      </c>
      <c r="AE7" s="72" t="s">
        <v>26</v>
      </c>
      <c r="AF7" s="76">
        <v>1700000</v>
      </c>
      <c r="AG7" s="63">
        <f t="shared" si="4"/>
        <v>1700000</v>
      </c>
      <c r="AH7" s="64" t="s">
        <v>6791</v>
      </c>
      <c r="AI7" s="56" t="s">
        <v>8887</v>
      </c>
      <c r="AJ7" s="69"/>
      <c r="AK7" s="55" t="s">
        <v>8873</v>
      </c>
      <c r="AL7" s="65" t="s">
        <v>6904</v>
      </c>
      <c r="AM7" s="87">
        <v>2</v>
      </c>
      <c r="AN7" s="72" t="s">
        <v>29</v>
      </c>
      <c r="AO7" s="62">
        <v>85000</v>
      </c>
      <c r="AP7" s="63">
        <f>AO7*AM7</f>
        <v>170000</v>
      </c>
      <c r="AQ7" s="64" t="s">
        <v>8087</v>
      </c>
      <c r="AR7" s="56" t="s">
        <v>8907</v>
      </c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8892</v>
      </c>
      <c r="M8" s="56" t="s">
        <v>57</v>
      </c>
      <c r="N8" s="57">
        <v>4</v>
      </c>
      <c r="O8" s="72" t="s">
        <v>29</v>
      </c>
      <c r="P8" s="62">
        <v>40000</v>
      </c>
      <c r="Q8" s="63">
        <f t="shared" si="2"/>
        <v>160000</v>
      </c>
      <c r="R8" s="64" t="s">
        <v>8893</v>
      </c>
      <c r="S8" s="71" t="s">
        <v>8482</v>
      </c>
      <c r="T8" s="255" t="s">
        <v>57</v>
      </c>
      <c r="U8" s="105">
        <v>2</v>
      </c>
      <c r="V8" s="71" t="s">
        <v>29</v>
      </c>
      <c r="W8" s="62">
        <v>60000</v>
      </c>
      <c r="X8" s="63">
        <f t="shared" si="3"/>
        <v>120000</v>
      </c>
      <c r="Y8" s="64" t="s">
        <v>420</v>
      </c>
      <c r="Z8" s="56" t="s">
        <v>8888</v>
      </c>
      <c r="AB8" s="60" t="s">
        <v>8850</v>
      </c>
      <c r="AC8" s="56" t="s">
        <v>57</v>
      </c>
      <c r="AD8" s="61">
        <v>6</v>
      </c>
      <c r="AE8" s="72" t="s">
        <v>26</v>
      </c>
      <c r="AF8" s="76">
        <v>2400000</v>
      </c>
      <c r="AG8" s="63">
        <f t="shared" si="4"/>
        <v>14400000</v>
      </c>
      <c r="AH8" s="64" t="s">
        <v>6791</v>
      </c>
      <c r="AI8" s="56" t="s">
        <v>8887</v>
      </c>
      <c r="AJ8" s="68"/>
      <c r="AK8" s="55" t="s">
        <v>8835</v>
      </c>
      <c r="AL8" s="75" t="s">
        <v>57</v>
      </c>
      <c r="AM8" s="105">
        <v>1</v>
      </c>
      <c r="AN8" s="72" t="s">
        <v>29</v>
      </c>
      <c r="AO8" s="62">
        <v>670000</v>
      </c>
      <c r="AP8" s="63">
        <f t="shared" ref="AP8" si="9">AO8*AM8</f>
        <v>670000</v>
      </c>
      <c r="AQ8" s="64" t="s">
        <v>844</v>
      </c>
      <c r="AR8" s="56" t="s">
        <v>8907</v>
      </c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8894</v>
      </c>
      <c r="M9" s="71" t="s">
        <v>57</v>
      </c>
      <c r="N9" s="57">
        <v>1</v>
      </c>
      <c r="O9" s="72" t="s">
        <v>26</v>
      </c>
      <c r="P9" s="76">
        <v>100000</v>
      </c>
      <c r="Q9" s="63">
        <f t="shared" si="2"/>
        <v>100000</v>
      </c>
      <c r="R9" s="64" t="s">
        <v>397</v>
      </c>
      <c r="S9" s="56" t="s">
        <v>78</v>
      </c>
      <c r="T9" s="56" t="s">
        <v>79</v>
      </c>
      <c r="U9" s="83">
        <v>1</v>
      </c>
      <c r="V9" s="56" t="s">
        <v>203</v>
      </c>
      <c r="W9" s="77">
        <v>29200</v>
      </c>
      <c r="X9" s="63">
        <f t="shared" si="3"/>
        <v>29200</v>
      </c>
      <c r="Y9" s="64" t="s">
        <v>470</v>
      </c>
      <c r="Z9" s="56"/>
      <c r="AB9" s="56" t="s">
        <v>8852</v>
      </c>
      <c r="AC9" s="75" t="s">
        <v>57</v>
      </c>
      <c r="AD9" s="57">
        <v>1</v>
      </c>
      <c r="AE9" s="68" t="s">
        <v>26</v>
      </c>
      <c r="AF9" s="77">
        <v>415000</v>
      </c>
      <c r="AG9" s="63">
        <f t="shared" si="4"/>
        <v>415000</v>
      </c>
      <c r="AH9" s="64" t="s">
        <v>6791</v>
      </c>
      <c r="AI9" s="56" t="s">
        <v>8887</v>
      </c>
      <c r="AJ9" s="68"/>
      <c r="AK9" s="68" t="s">
        <v>803</v>
      </c>
      <c r="AL9" s="56" t="s">
        <v>409</v>
      </c>
      <c r="AM9" s="87">
        <v>1</v>
      </c>
      <c r="AN9" s="72" t="s">
        <v>703</v>
      </c>
      <c r="AO9" s="62">
        <v>10000</v>
      </c>
      <c r="AP9" s="63">
        <f>AO9*AM9</f>
        <v>10000</v>
      </c>
      <c r="AQ9" s="64" t="s">
        <v>8210</v>
      </c>
      <c r="AR9" s="56" t="s">
        <v>8907</v>
      </c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8895</v>
      </c>
      <c r="M10" s="65" t="s">
        <v>57</v>
      </c>
      <c r="N10" s="87">
        <v>25</v>
      </c>
      <c r="O10" s="72" t="s">
        <v>29</v>
      </c>
      <c r="P10" s="62">
        <v>4000</v>
      </c>
      <c r="Q10" s="63">
        <f t="shared" si="2"/>
        <v>100000</v>
      </c>
      <c r="R10" s="64" t="s">
        <v>397</v>
      </c>
      <c r="S10" s="56" t="s">
        <v>78</v>
      </c>
      <c r="T10" s="56" t="s">
        <v>79</v>
      </c>
      <c r="U10" s="83">
        <v>2</v>
      </c>
      <c r="V10" s="56" t="s">
        <v>203</v>
      </c>
      <c r="W10" s="77">
        <v>29200</v>
      </c>
      <c r="X10" s="63">
        <f t="shared" ref="X10:X12" si="10">W10*U10</f>
        <v>58400</v>
      </c>
      <c r="Y10" s="64" t="s">
        <v>402</v>
      </c>
      <c r="Z10" s="56"/>
      <c r="AB10" s="255" t="s">
        <v>8851</v>
      </c>
      <c r="AC10" s="255" t="s">
        <v>57</v>
      </c>
      <c r="AD10" s="57">
        <v>1</v>
      </c>
      <c r="AE10" s="70" t="s">
        <v>26</v>
      </c>
      <c r="AF10" s="62">
        <v>945000</v>
      </c>
      <c r="AG10" s="63">
        <f t="shared" si="4"/>
        <v>945000</v>
      </c>
      <c r="AH10" s="64" t="s">
        <v>6791</v>
      </c>
      <c r="AI10" s="56" t="s">
        <v>8887</v>
      </c>
      <c r="AJ10" s="60"/>
      <c r="AK10" s="68" t="s">
        <v>8891</v>
      </c>
      <c r="AL10" s="65" t="s">
        <v>8436</v>
      </c>
      <c r="AM10" s="61">
        <v>1</v>
      </c>
      <c r="AN10" s="72" t="s">
        <v>29</v>
      </c>
      <c r="AO10" s="76">
        <v>582000</v>
      </c>
      <c r="AP10" s="63">
        <f t="shared" ref="AP10" si="11">AO10*AM10</f>
        <v>582000</v>
      </c>
      <c r="AQ10" s="64" t="s">
        <v>8678</v>
      </c>
      <c r="AR10" s="56" t="s">
        <v>8908</v>
      </c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8896</v>
      </c>
      <c r="M11" s="65" t="s">
        <v>57</v>
      </c>
      <c r="N11" s="57">
        <v>25</v>
      </c>
      <c r="O11" s="72" t="s">
        <v>29</v>
      </c>
      <c r="P11" s="62">
        <v>4000</v>
      </c>
      <c r="Q11" s="63">
        <f t="shared" si="2"/>
        <v>100000</v>
      </c>
      <c r="R11" s="64" t="s">
        <v>397</v>
      </c>
      <c r="S11" s="56" t="s">
        <v>6745</v>
      </c>
      <c r="T11" s="56" t="s">
        <v>6699</v>
      </c>
      <c r="U11" s="57">
        <v>1</v>
      </c>
      <c r="V11" s="72" t="s">
        <v>29</v>
      </c>
      <c r="W11" s="76">
        <v>16000</v>
      </c>
      <c r="X11" s="63">
        <f t="shared" si="10"/>
        <v>16000</v>
      </c>
      <c r="Y11" s="64" t="s">
        <v>8789</v>
      </c>
      <c r="Z11" s="56"/>
      <c r="AA11" s="56"/>
      <c r="AB11" s="56" t="s">
        <v>8853</v>
      </c>
      <c r="AC11" s="56" t="s">
        <v>57</v>
      </c>
      <c r="AD11" s="83">
        <v>1</v>
      </c>
      <c r="AE11" s="56" t="s">
        <v>26</v>
      </c>
      <c r="AF11" s="77">
        <v>150000</v>
      </c>
      <c r="AG11" s="63">
        <f t="shared" si="4"/>
        <v>150000</v>
      </c>
      <c r="AH11" s="64" t="s">
        <v>6791</v>
      </c>
      <c r="AI11" s="56" t="s">
        <v>8887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1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8897</v>
      </c>
      <c r="M12" s="65" t="s">
        <v>57</v>
      </c>
      <c r="N12" s="87">
        <v>25</v>
      </c>
      <c r="O12" s="72" t="s">
        <v>29</v>
      </c>
      <c r="P12" s="62">
        <v>4000</v>
      </c>
      <c r="Q12" s="63">
        <f t="shared" si="2"/>
        <v>100000</v>
      </c>
      <c r="R12" s="64" t="s">
        <v>397</v>
      </c>
      <c r="S12" s="68" t="s">
        <v>8890</v>
      </c>
      <c r="T12" s="71" t="s">
        <v>6598</v>
      </c>
      <c r="U12" s="87">
        <v>1</v>
      </c>
      <c r="V12" s="72" t="s">
        <v>62</v>
      </c>
      <c r="W12" s="62">
        <v>88000</v>
      </c>
      <c r="X12" s="63">
        <f t="shared" si="10"/>
        <v>88000</v>
      </c>
      <c r="Y12" s="64" t="s">
        <v>8348</v>
      </c>
      <c r="Z12" s="56"/>
      <c r="AA12" s="94"/>
      <c r="AB12" s="56" t="s">
        <v>8161</v>
      </c>
      <c r="AC12" s="56" t="s">
        <v>6656</v>
      </c>
      <c r="AD12" s="87">
        <v>2</v>
      </c>
      <c r="AE12" s="72" t="s">
        <v>29</v>
      </c>
      <c r="AF12" s="62">
        <v>39000</v>
      </c>
      <c r="AG12" s="63">
        <f t="shared" si="4"/>
        <v>78000</v>
      </c>
      <c r="AH12" s="64" t="s">
        <v>8598</v>
      </c>
      <c r="AI12" s="56" t="s">
        <v>8887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5" t="s">
        <v>8898</v>
      </c>
      <c r="M13" s="65" t="s">
        <v>57</v>
      </c>
      <c r="N13" s="57">
        <v>1</v>
      </c>
      <c r="O13" s="70" t="s">
        <v>26</v>
      </c>
      <c r="P13" s="62">
        <v>325000</v>
      </c>
      <c r="Q13" s="63">
        <f>P13*N13</f>
        <v>325000</v>
      </c>
      <c r="R13" s="64" t="s">
        <v>425</v>
      </c>
      <c r="S13" s="68" t="s">
        <v>8541</v>
      </c>
      <c r="T13" s="56" t="s">
        <v>403</v>
      </c>
      <c r="U13" s="87">
        <v>1</v>
      </c>
      <c r="V13" s="72" t="s">
        <v>29</v>
      </c>
      <c r="W13" s="62">
        <v>5500</v>
      </c>
      <c r="X13" s="63">
        <f t="shared" ref="X13:X39" si="12">W13*U13</f>
        <v>5500</v>
      </c>
      <c r="Y13" s="64" t="s">
        <v>425</v>
      </c>
      <c r="Z13" s="56" t="s">
        <v>8912</v>
      </c>
      <c r="AA13" s="94"/>
      <c r="AB13" s="60" t="s">
        <v>8858</v>
      </c>
      <c r="AC13" s="56" t="s">
        <v>57</v>
      </c>
      <c r="AD13" s="61">
        <v>2</v>
      </c>
      <c r="AE13" s="72" t="s">
        <v>29</v>
      </c>
      <c r="AF13" s="76">
        <v>85000</v>
      </c>
      <c r="AG13" s="63">
        <f t="shared" si="4"/>
        <v>170000</v>
      </c>
      <c r="AH13" s="64" t="s">
        <v>8598</v>
      </c>
      <c r="AI13" s="56" t="s">
        <v>8887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8899</v>
      </c>
      <c r="M14" s="65" t="s">
        <v>57</v>
      </c>
      <c r="N14" s="87">
        <v>1</v>
      </c>
      <c r="O14" s="56" t="s">
        <v>29</v>
      </c>
      <c r="P14" s="62">
        <v>180000</v>
      </c>
      <c r="Q14" s="63">
        <f t="shared" ref="Q14:Q15" si="13">P14*N14</f>
        <v>180000</v>
      </c>
      <c r="R14" s="64" t="s">
        <v>397</v>
      </c>
      <c r="S14" s="68" t="s">
        <v>293</v>
      </c>
      <c r="T14" s="123" t="s">
        <v>57</v>
      </c>
      <c r="U14" s="57">
        <v>5</v>
      </c>
      <c r="V14" s="72" t="s">
        <v>29</v>
      </c>
      <c r="W14" s="76">
        <v>12500</v>
      </c>
      <c r="X14" s="63">
        <f t="shared" si="12"/>
        <v>62500</v>
      </c>
      <c r="Y14" s="64" t="s">
        <v>425</v>
      </c>
      <c r="Z14" s="56" t="s">
        <v>8912</v>
      </c>
      <c r="AA14" s="94"/>
      <c r="AB14" s="60" t="s">
        <v>8859</v>
      </c>
      <c r="AC14" s="56" t="s">
        <v>57</v>
      </c>
      <c r="AD14" s="61">
        <v>2</v>
      </c>
      <c r="AE14" s="72" t="s">
        <v>29</v>
      </c>
      <c r="AF14" s="76">
        <v>80000</v>
      </c>
      <c r="AG14" s="63">
        <f t="shared" si="4"/>
        <v>160000</v>
      </c>
      <c r="AH14" s="64" t="s">
        <v>8598</v>
      </c>
      <c r="AI14" s="56" t="s">
        <v>8887</v>
      </c>
      <c r="AJ14" s="68"/>
      <c r="AK14" s="255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8900</v>
      </c>
      <c r="M15" s="65" t="s">
        <v>57</v>
      </c>
      <c r="N15" s="83">
        <v>2</v>
      </c>
      <c r="O15" s="56" t="s">
        <v>29</v>
      </c>
      <c r="P15" s="77">
        <v>30000</v>
      </c>
      <c r="Q15" s="63">
        <f t="shared" si="13"/>
        <v>60000</v>
      </c>
      <c r="R15" s="64" t="s">
        <v>397</v>
      </c>
      <c r="S15" s="55" t="s">
        <v>8817</v>
      </c>
      <c r="T15" s="56" t="s">
        <v>57</v>
      </c>
      <c r="U15" s="57">
        <v>6</v>
      </c>
      <c r="V15" s="56" t="s">
        <v>29</v>
      </c>
      <c r="W15" s="62">
        <v>60000</v>
      </c>
      <c r="X15" s="63">
        <f t="shared" si="12"/>
        <v>360000</v>
      </c>
      <c r="Y15" s="64" t="s">
        <v>425</v>
      </c>
      <c r="Z15" s="56" t="s">
        <v>8912</v>
      </c>
      <c r="AA15" s="94"/>
      <c r="AB15" s="55" t="s">
        <v>8854</v>
      </c>
      <c r="AC15" s="56" t="s">
        <v>57</v>
      </c>
      <c r="AD15" s="57">
        <v>1</v>
      </c>
      <c r="AE15" s="56" t="s">
        <v>29</v>
      </c>
      <c r="AF15" s="62">
        <v>1400000</v>
      </c>
      <c r="AG15" s="63">
        <f t="shared" si="4"/>
        <v>1400000</v>
      </c>
      <c r="AH15" s="64" t="s">
        <v>6791</v>
      </c>
      <c r="AI15" s="56" t="s">
        <v>8887</v>
      </c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8911</v>
      </c>
      <c r="M16" s="65" t="s">
        <v>57</v>
      </c>
      <c r="N16" s="83">
        <v>1</v>
      </c>
      <c r="O16" s="72" t="s">
        <v>26</v>
      </c>
      <c r="P16" s="76">
        <v>4500000</v>
      </c>
      <c r="Q16" s="63">
        <f>P16*N16</f>
        <v>4500000</v>
      </c>
      <c r="R16" s="64" t="s">
        <v>428</v>
      </c>
      <c r="S16" s="55" t="s">
        <v>8283</v>
      </c>
      <c r="T16" s="75" t="s">
        <v>57</v>
      </c>
      <c r="U16" s="87">
        <v>1</v>
      </c>
      <c r="V16" s="66" t="s">
        <v>29</v>
      </c>
      <c r="W16" s="62">
        <v>95000</v>
      </c>
      <c r="X16" s="63">
        <f t="shared" si="12"/>
        <v>95000</v>
      </c>
      <c r="Y16" s="64" t="s">
        <v>425</v>
      </c>
      <c r="Z16" s="56" t="s">
        <v>8912</v>
      </c>
      <c r="AA16" s="103"/>
      <c r="AB16" s="60" t="s">
        <v>8857</v>
      </c>
      <c r="AC16" s="56" t="s">
        <v>57</v>
      </c>
      <c r="AD16" s="61">
        <v>1</v>
      </c>
      <c r="AE16" s="72" t="s">
        <v>29</v>
      </c>
      <c r="AF16" s="76">
        <v>1500000</v>
      </c>
      <c r="AG16" s="63">
        <f t="shared" si="4"/>
        <v>1500000</v>
      </c>
      <c r="AH16" s="64" t="s">
        <v>6791</v>
      </c>
      <c r="AI16" s="56" t="s">
        <v>8887</v>
      </c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8901</v>
      </c>
      <c r="M17" s="65" t="s">
        <v>57</v>
      </c>
      <c r="N17" s="57">
        <v>2</v>
      </c>
      <c r="O17" s="56" t="s">
        <v>29</v>
      </c>
      <c r="P17" s="62">
        <v>1300000</v>
      </c>
      <c r="Q17" s="63">
        <f t="shared" ref="Q17:Q43" si="15">P17*N17</f>
        <v>2600000</v>
      </c>
      <c r="R17" s="64" t="s">
        <v>397</v>
      </c>
      <c r="S17" s="56" t="s">
        <v>8754</v>
      </c>
      <c r="T17" s="75" t="s">
        <v>57</v>
      </c>
      <c r="U17" s="87">
        <v>1</v>
      </c>
      <c r="V17" s="56" t="s">
        <v>29</v>
      </c>
      <c r="W17" s="62">
        <v>75000</v>
      </c>
      <c r="X17" s="63">
        <f t="shared" si="12"/>
        <v>75000</v>
      </c>
      <c r="Y17" s="64" t="s">
        <v>425</v>
      </c>
      <c r="Z17" s="56" t="s">
        <v>8912</v>
      </c>
      <c r="AA17" s="89"/>
      <c r="AB17" s="56" t="s">
        <v>7519</v>
      </c>
      <c r="AC17" s="75" t="s">
        <v>403</v>
      </c>
      <c r="AD17" s="57">
        <v>12</v>
      </c>
      <c r="AE17" s="72" t="s">
        <v>29</v>
      </c>
      <c r="AF17" s="76">
        <v>3750</v>
      </c>
      <c r="AG17" s="63">
        <f t="shared" si="4"/>
        <v>45000</v>
      </c>
      <c r="AH17" s="64" t="s">
        <v>6791</v>
      </c>
      <c r="AI17" s="56" t="s">
        <v>8887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8902</v>
      </c>
      <c r="M18" s="65" t="s">
        <v>57</v>
      </c>
      <c r="N18" s="61">
        <v>1</v>
      </c>
      <c r="O18" s="72" t="s">
        <v>29</v>
      </c>
      <c r="P18" s="76">
        <v>730000</v>
      </c>
      <c r="Q18" s="63">
        <f t="shared" si="15"/>
        <v>730000</v>
      </c>
      <c r="R18" s="64" t="s">
        <v>397</v>
      </c>
      <c r="S18" s="55" t="s">
        <v>6814</v>
      </c>
      <c r="T18" s="56" t="s">
        <v>6815</v>
      </c>
      <c r="U18" s="87">
        <v>1</v>
      </c>
      <c r="V18" s="72" t="s">
        <v>29</v>
      </c>
      <c r="W18" s="62">
        <f>152027.02*1.11</f>
        <v>168749.99220000001</v>
      </c>
      <c r="X18" s="63">
        <f t="shared" si="12"/>
        <v>168749.99220000001</v>
      </c>
      <c r="Y18" s="64" t="s">
        <v>425</v>
      </c>
      <c r="Z18" s="56" t="s">
        <v>8912</v>
      </c>
      <c r="AB18" s="55" t="s">
        <v>7798</v>
      </c>
      <c r="AC18" s="56" t="s">
        <v>403</v>
      </c>
      <c r="AD18" s="57">
        <v>12</v>
      </c>
      <c r="AE18" s="72" t="s">
        <v>25</v>
      </c>
      <c r="AF18" s="76">
        <v>3750</v>
      </c>
      <c r="AG18" s="63">
        <f t="shared" si="4"/>
        <v>45000</v>
      </c>
      <c r="AH18" s="64" t="s">
        <v>6791</v>
      </c>
      <c r="AI18" s="56" t="s">
        <v>8887</v>
      </c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8629</v>
      </c>
      <c r="M19" s="65" t="s">
        <v>57</v>
      </c>
      <c r="N19" s="57">
        <v>1</v>
      </c>
      <c r="O19" s="72" t="s">
        <v>29</v>
      </c>
      <c r="P19" s="63">
        <v>750000</v>
      </c>
      <c r="Q19" s="63">
        <f>P19*N19</f>
        <v>750000</v>
      </c>
      <c r="R19" s="64" t="s">
        <v>397</v>
      </c>
      <c r="S19" s="56" t="s">
        <v>6817</v>
      </c>
      <c r="T19" s="75" t="s">
        <v>6815</v>
      </c>
      <c r="U19" s="87">
        <v>1</v>
      </c>
      <c r="V19" s="72" t="s">
        <v>29</v>
      </c>
      <c r="W19" s="62">
        <f>146756.75*1.11</f>
        <v>162899.99250000002</v>
      </c>
      <c r="X19" s="63">
        <f t="shared" si="12"/>
        <v>162899.99250000002</v>
      </c>
      <c r="Y19" s="64" t="s">
        <v>425</v>
      </c>
      <c r="Z19" s="56" t="s">
        <v>8912</v>
      </c>
      <c r="AB19" s="55" t="s">
        <v>8874</v>
      </c>
      <c r="AC19" s="75" t="s">
        <v>6904</v>
      </c>
      <c r="AD19" s="87">
        <v>2</v>
      </c>
      <c r="AE19" s="72" t="s">
        <v>29</v>
      </c>
      <c r="AF19" s="62">
        <v>25000</v>
      </c>
      <c r="AG19" s="63">
        <f t="shared" si="4"/>
        <v>50000</v>
      </c>
      <c r="AH19" s="64" t="s">
        <v>493</v>
      </c>
      <c r="AI19" s="56" t="s">
        <v>8887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8821</v>
      </c>
      <c r="M20" s="75" t="s">
        <v>398</v>
      </c>
      <c r="N20" s="57">
        <v>1</v>
      </c>
      <c r="O20" s="72" t="s">
        <v>29</v>
      </c>
      <c r="P20" s="62">
        <v>200000</v>
      </c>
      <c r="Q20" s="63">
        <f t="shared" ref="Q20:Q23" si="17">P20*N20</f>
        <v>200000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62">
        <v>29200</v>
      </c>
      <c r="X20" s="63">
        <f t="shared" si="12"/>
        <v>262800</v>
      </c>
      <c r="Y20" s="64" t="s">
        <v>425</v>
      </c>
      <c r="Z20" s="56" t="s">
        <v>8912</v>
      </c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7252</v>
      </c>
      <c r="M21" s="56" t="s">
        <v>417</v>
      </c>
      <c r="N21" s="61">
        <v>1</v>
      </c>
      <c r="O21" s="72" t="s">
        <v>427</v>
      </c>
      <c r="P21" s="76">
        <v>102000</v>
      </c>
      <c r="Q21" s="63">
        <f t="shared" si="17"/>
        <v>102000</v>
      </c>
      <c r="R21" s="64" t="s">
        <v>490</v>
      </c>
      <c r="S21" s="56" t="s">
        <v>6694</v>
      </c>
      <c r="T21" s="56" t="s">
        <v>6581</v>
      </c>
      <c r="U21" s="87">
        <v>1</v>
      </c>
      <c r="V21" s="56" t="s">
        <v>25</v>
      </c>
      <c r="W21" s="62">
        <v>97000</v>
      </c>
      <c r="X21" s="63">
        <f t="shared" si="12"/>
        <v>97000</v>
      </c>
      <c r="Y21" s="64" t="s">
        <v>425</v>
      </c>
      <c r="Z21" s="56" t="s">
        <v>8912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8904</v>
      </c>
      <c r="M22" s="56" t="s">
        <v>7402</v>
      </c>
      <c r="N22" s="61">
        <v>8</v>
      </c>
      <c r="O22" s="72" t="s">
        <v>29</v>
      </c>
      <c r="P22" s="76">
        <v>20000</v>
      </c>
      <c r="Q22" s="63">
        <f t="shared" si="17"/>
        <v>160000</v>
      </c>
      <c r="R22" s="64" t="s">
        <v>479</v>
      </c>
      <c r="S22" s="255" t="s">
        <v>8898</v>
      </c>
      <c r="T22" s="65" t="s">
        <v>57</v>
      </c>
      <c r="U22" s="57">
        <v>1</v>
      </c>
      <c r="V22" s="70" t="s">
        <v>26</v>
      </c>
      <c r="W22" s="62">
        <v>325000</v>
      </c>
      <c r="X22" s="63">
        <f t="shared" si="12"/>
        <v>325000</v>
      </c>
      <c r="Y22" s="64" t="s">
        <v>425</v>
      </c>
      <c r="Z22" s="56" t="s">
        <v>8912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 t="s">
        <v>8905</v>
      </c>
      <c r="M23" s="56" t="s">
        <v>7402</v>
      </c>
      <c r="N23" s="61">
        <v>1</v>
      </c>
      <c r="O23" s="72" t="s">
        <v>26</v>
      </c>
      <c r="P23" s="76">
        <v>100000</v>
      </c>
      <c r="Q23" s="63">
        <f t="shared" si="17"/>
        <v>100000</v>
      </c>
      <c r="R23" s="64" t="s">
        <v>479</v>
      </c>
      <c r="S23" s="60" t="s">
        <v>8006</v>
      </c>
      <c r="T23" s="56" t="s">
        <v>7076</v>
      </c>
      <c r="U23" s="61">
        <v>1</v>
      </c>
      <c r="V23" s="72" t="s">
        <v>29</v>
      </c>
      <c r="W23" s="76">
        <v>150000</v>
      </c>
      <c r="X23" s="63">
        <f t="shared" si="12"/>
        <v>150000</v>
      </c>
      <c r="Y23" s="64" t="s">
        <v>425</v>
      </c>
      <c r="Z23" s="56" t="s">
        <v>8912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8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8915</v>
      </c>
      <c r="M24" s="56" t="s">
        <v>6897</v>
      </c>
      <c r="N24" s="57">
        <v>17</v>
      </c>
      <c r="O24" s="72" t="s">
        <v>62</v>
      </c>
      <c r="P24" s="76">
        <v>19000</v>
      </c>
      <c r="Q24" s="63">
        <f t="shared" si="15"/>
        <v>323000</v>
      </c>
      <c r="R24" s="64" t="s">
        <v>6714</v>
      </c>
      <c r="S24" s="56" t="s">
        <v>6694</v>
      </c>
      <c r="T24" s="56" t="s">
        <v>6581</v>
      </c>
      <c r="U24" s="87">
        <v>1</v>
      </c>
      <c r="V24" s="56" t="s">
        <v>25</v>
      </c>
      <c r="W24" s="62">
        <v>97000</v>
      </c>
      <c r="X24" s="63">
        <f t="shared" si="12"/>
        <v>97000</v>
      </c>
      <c r="Y24" s="64" t="s">
        <v>464</v>
      </c>
      <c r="Z24" s="56" t="s">
        <v>8889</v>
      </c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9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8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0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1">I25*F25</f>
        <v>840000</v>
      </c>
      <c r="L25" s="55" t="s">
        <v>8906</v>
      </c>
      <c r="M25" s="75" t="s">
        <v>7572</v>
      </c>
      <c r="N25" s="57">
        <v>25</v>
      </c>
      <c r="O25" s="68" t="s">
        <v>122</v>
      </c>
      <c r="P25" s="77">
        <v>50000</v>
      </c>
      <c r="Q25" s="63">
        <f t="shared" si="15"/>
        <v>1250000</v>
      </c>
      <c r="R25" s="64" t="s">
        <v>7239</v>
      </c>
      <c r="S25" s="56" t="s">
        <v>78</v>
      </c>
      <c r="T25" s="56" t="s">
        <v>79</v>
      </c>
      <c r="U25" s="83">
        <v>9</v>
      </c>
      <c r="V25" s="56" t="s">
        <v>203</v>
      </c>
      <c r="W25" s="62">
        <v>29200</v>
      </c>
      <c r="X25" s="63">
        <f t="shared" si="12"/>
        <v>262800</v>
      </c>
      <c r="Y25" s="64" t="s">
        <v>464</v>
      </c>
      <c r="Z25" s="56" t="s">
        <v>8889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9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8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0"/>
        <v>18400000</v>
      </c>
      <c r="H26" s="112" t="s">
        <v>49</v>
      </c>
      <c r="I26" s="61">
        <v>0</v>
      </c>
      <c r="J26" s="109" t="s">
        <v>25</v>
      </c>
      <c r="K26" s="97">
        <f t="shared" si="21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 t="s">
        <v>8284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 t="shared" si="12"/>
        <v>180000</v>
      </c>
      <c r="Y26" s="64" t="s">
        <v>464</v>
      </c>
      <c r="Z26" s="56" t="s">
        <v>8889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9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8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0"/>
        <v>5000000</v>
      </c>
      <c r="H27" s="113" t="s">
        <v>99</v>
      </c>
      <c r="I27" s="61">
        <v>0</v>
      </c>
      <c r="J27" s="109" t="s">
        <v>25</v>
      </c>
      <c r="K27" s="97">
        <f t="shared" si="21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60" t="s">
        <v>215</v>
      </c>
      <c r="T27" s="151" t="s">
        <v>216</v>
      </c>
      <c r="U27" s="57">
        <v>1</v>
      </c>
      <c r="V27" s="56" t="s">
        <v>203</v>
      </c>
      <c r="W27" s="62">
        <v>36500</v>
      </c>
      <c r="X27" s="63">
        <f t="shared" si="12"/>
        <v>36500</v>
      </c>
      <c r="Y27" s="64" t="s">
        <v>464</v>
      </c>
      <c r="Z27" s="56" t="s">
        <v>8903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9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8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0"/>
        <v>1320000</v>
      </c>
      <c r="H28" s="114" t="s">
        <v>102</v>
      </c>
      <c r="I28" s="61">
        <v>0</v>
      </c>
      <c r="J28" s="109" t="s">
        <v>25</v>
      </c>
      <c r="K28" s="97">
        <f t="shared" si="21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8" t="s">
        <v>7455</v>
      </c>
      <c r="T28" s="71" t="s">
        <v>7454</v>
      </c>
      <c r="U28" s="87">
        <v>1</v>
      </c>
      <c r="V28" s="72" t="s">
        <v>26</v>
      </c>
      <c r="W28" s="62">
        <v>310000</v>
      </c>
      <c r="X28" s="63">
        <f t="shared" si="12"/>
        <v>310000</v>
      </c>
      <c r="Y28" s="64" t="s">
        <v>464</v>
      </c>
      <c r="Z28" s="56" t="s">
        <v>8903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9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0"/>
        <v>400000</v>
      </c>
      <c r="H29" s="79">
        <v>45205</v>
      </c>
      <c r="I29" s="61">
        <v>0</v>
      </c>
      <c r="J29" s="109" t="s">
        <v>25</v>
      </c>
      <c r="K29" s="97">
        <f t="shared" si="21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60" t="s">
        <v>7252</v>
      </c>
      <c r="T29" s="56" t="s">
        <v>417</v>
      </c>
      <c r="U29" s="61">
        <v>1</v>
      </c>
      <c r="V29" s="72" t="s">
        <v>427</v>
      </c>
      <c r="W29" s="76">
        <v>102000</v>
      </c>
      <c r="X29" s="63">
        <f t="shared" si="12"/>
        <v>102000</v>
      </c>
      <c r="Y29" s="64" t="s">
        <v>490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0"/>
        <v>331000</v>
      </c>
      <c r="H30" s="79">
        <v>45205</v>
      </c>
      <c r="I30" s="61">
        <v>0</v>
      </c>
      <c r="J30" s="109" t="s">
        <v>25</v>
      </c>
      <c r="K30" s="97">
        <f t="shared" si="21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60" t="s">
        <v>215</v>
      </c>
      <c r="T30" s="151" t="s">
        <v>216</v>
      </c>
      <c r="U30" s="57">
        <v>1.5</v>
      </c>
      <c r="V30" s="56" t="s">
        <v>203</v>
      </c>
      <c r="W30" s="62">
        <v>36500</v>
      </c>
      <c r="X30" s="63">
        <f t="shared" si="12"/>
        <v>54750</v>
      </c>
      <c r="Y30" s="64" t="s">
        <v>406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8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0"/>
        <v>993000</v>
      </c>
      <c r="H31" s="121" t="s">
        <v>110</v>
      </c>
      <c r="I31" s="61">
        <v>0</v>
      </c>
      <c r="J31" s="109" t="s">
        <v>25</v>
      </c>
      <c r="K31" s="97">
        <f t="shared" si="21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5" t="s">
        <v>8817</v>
      </c>
      <c r="T31" s="56" t="s">
        <v>57</v>
      </c>
      <c r="U31" s="57">
        <v>2</v>
      </c>
      <c r="V31" s="56" t="s">
        <v>29</v>
      </c>
      <c r="W31" s="62">
        <v>60000</v>
      </c>
      <c r="X31" s="63">
        <f t="shared" si="12"/>
        <v>120000</v>
      </c>
      <c r="Y31" s="64" t="s">
        <v>491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8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0"/>
        <v>190000</v>
      </c>
      <c r="H32" s="122" t="s">
        <v>113</v>
      </c>
      <c r="I32" s="61">
        <v>0</v>
      </c>
      <c r="J32" s="109" t="s">
        <v>25</v>
      </c>
      <c r="K32" s="97">
        <f t="shared" si="21"/>
        <v>0</v>
      </c>
      <c r="L32" s="56"/>
      <c r="M32" s="255"/>
      <c r="N32" s="57"/>
      <c r="O32" s="72"/>
      <c r="P32" s="62"/>
      <c r="Q32" s="63">
        <f t="shared" si="15"/>
        <v>0</v>
      </c>
      <c r="R32" s="64"/>
      <c r="S32" s="55" t="s">
        <v>6605</v>
      </c>
      <c r="T32" s="56" t="s">
        <v>57</v>
      </c>
      <c r="U32" s="57">
        <v>3</v>
      </c>
      <c r="V32" s="56" t="s">
        <v>29</v>
      </c>
      <c r="W32" s="62">
        <v>60000</v>
      </c>
      <c r="X32" s="63">
        <f t="shared" si="12"/>
        <v>180000</v>
      </c>
      <c r="Y32" s="64" t="s">
        <v>773</v>
      </c>
      <c r="Z32" s="56" t="s">
        <v>8914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9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8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0"/>
        <v>908000</v>
      </c>
      <c r="H33" s="127" t="s">
        <v>110</v>
      </c>
      <c r="I33" s="61">
        <v>1</v>
      </c>
      <c r="J33" s="109" t="s">
        <v>25</v>
      </c>
      <c r="K33" s="97">
        <f t="shared" si="21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56" t="s">
        <v>8916</v>
      </c>
      <c r="T33" s="56" t="s">
        <v>403</v>
      </c>
      <c r="U33" s="61">
        <v>1</v>
      </c>
      <c r="V33" s="72" t="s">
        <v>29</v>
      </c>
      <c r="W33" s="76">
        <v>55000</v>
      </c>
      <c r="X33" s="63">
        <f t="shared" si="12"/>
        <v>55000</v>
      </c>
      <c r="Y33" s="64" t="s">
        <v>773</v>
      </c>
      <c r="Z33" s="56" t="s">
        <v>8914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8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0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56" t="s">
        <v>78</v>
      </c>
      <c r="T34" s="56" t="s">
        <v>79</v>
      </c>
      <c r="U34" s="83">
        <v>9</v>
      </c>
      <c r="V34" s="56" t="s">
        <v>203</v>
      </c>
      <c r="W34" s="62">
        <v>29200</v>
      </c>
      <c r="X34" s="63">
        <f t="shared" si="12"/>
        <v>262800</v>
      </c>
      <c r="Y34" s="64" t="s">
        <v>454</v>
      </c>
      <c r="Z34" s="56" t="s">
        <v>8913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9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8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0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 t="s">
        <v>6694</v>
      </c>
      <c r="T35" s="56" t="s">
        <v>6581</v>
      </c>
      <c r="U35" s="87">
        <v>1</v>
      </c>
      <c r="V35" s="56" t="s">
        <v>25</v>
      </c>
      <c r="W35" s="62">
        <v>97000</v>
      </c>
      <c r="X35" s="63">
        <f t="shared" si="12"/>
        <v>97000</v>
      </c>
      <c r="Y35" s="64" t="s">
        <v>454</v>
      </c>
      <c r="Z35" s="56" t="s">
        <v>8913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8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0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8" t="s">
        <v>8569</v>
      </c>
      <c r="T36" s="56" t="s">
        <v>403</v>
      </c>
      <c r="U36" s="57">
        <v>1</v>
      </c>
      <c r="V36" s="72" t="s">
        <v>29</v>
      </c>
      <c r="W36" s="76">
        <v>175000</v>
      </c>
      <c r="X36" s="63">
        <f t="shared" si="12"/>
        <v>175000</v>
      </c>
      <c r="Y36" s="64" t="s">
        <v>454</v>
      </c>
      <c r="Z36" s="56" t="s">
        <v>8913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8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0"/>
        <v>2227500</v>
      </c>
      <c r="H37" s="79">
        <v>45205</v>
      </c>
      <c r="I37" s="61"/>
      <c r="J37" s="109" t="s">
        <v>25</v>
      </c>
      <c r="K37" s="97">
        <f t="shared" ref="K37:K100" si="23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56" t="s">
        <v>6863</v>
      </c>
      <c r="T37" s="71" t="s">
        <v>6843</v>
      </c>
      <c r="U37" s="57">
        <v>1</v>
      </c>
      <c r="V37" s="72" t="s">
        <v>29</v>
      </c>
      <c r="W37" s="62">
        <v>60000</v>
      </c>
      <c r="X37" s="63">
        <f t="shared" si="12"/>
        <v>60000</v>
      </c>
      <c r="Y37" s="64" t="s">
        <v>454</v>
      </c>
      <c r="Z37" s="56" t="s">
        <v>8913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8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0"/>
        <v>1300000</v>
      </c>
      <c r="H38" s="79">
        <v>45246</v>
      </c>
      <c r="I38" s="61"/>
      <c r="J38" s="109" t="s">
        <v>25</v>
      </c>
      <c r="K38" s="97">
        <f t="shared" si="23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74" t="s">
        <v>6864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 t="shared" si="12"/>
        <v>400000</v>
      </c>
      <c r="Y38" s="64" t="s">
        <v>454</v>
      </c>
      <c r="Z38" s="56" t="s">
        <v>8913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8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0"/>
        <v>2297750</v>
      </c>
      <c r="H39" s="79">
        <v>45246</v>
      </c>
      <c r="I39" s="61"/>
      <c r="J39" s="109" t="s">
        <v>25</v>
      </c>
      <c r="K39" s="97">
        <f t="shared" si="23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56" t="s">
        <v>432</v>
      </c>
      <c r="T39" s="71" t="s">
        <v>6865</v>
      </c>
      <c r="U39" s="57">
        <v>11</v>
      </c>
      <c r="V39" s="72" t="s">
        <v>29</v>
      </c>
      <c r="W39" s="62">
        <v>1565</v>
      </c>
      <c r="X39" s="63">
        <f t="shared" si="12"/>
        <v>17215</v>
      </c>
      <c r="Y39" s="64" t="s">
        <v>454</v>
      </c>
      <c r="Z39" s="56" t="s">
        <v>8913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0"/>
        <v>1815000</v>
      </c>
      <c r="H40" s="79">
        <v>45205</v>
      </c>
      <c r="I40" s="61">
        <v>8</v>
      </c>
      <c r="J40" s="109" t="s">
        <v>25</v>
      </c>
      <c r="K40" s="97">
        <f t="shared" si="23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8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0"/>
        <v>1155000</v>
      </c>
      <c r="H41" s="79">
        <v>45205</v>
      </c>
      <c r="I41" s="61">
        <v>8</v>
      </c>
      <c r="J41" s="109" t="s">
        <v>25</v>
      </c>
      <c r="K41" s="97">
        <f t="shared" si="23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8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0"/>
        <v>345000</v>
      </c>
      <c r="H42" s="131" t="s">
        <v>127</v>
      </c>
      <c r="I42" s="61"/>
      <c r="J42" s="109" t="s">
        <v>25</v>
      </c>
      <c r="K42" s="97">
        <f t="shared" si="23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81"/>
      <c r="T42" s="75"/>
      <c r="U42" s="87"/>
      <c r="V42" s="72"/>
      <c r="W42" s="62"/>
      <c r="X42" s="63">
        <f t="shared" ref="X42:X47" si="24">W42*U42</f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0"/>
        <v>400000</v>
      </c>
      <c r="H43" s="79">
        <v>45226</v>
      </c>
      <c r="I43" s="57">
        <v>9</v>
      </c>
      <c r="J43" s="109" t="s">
        <v>25</v>
      </c>
      <c r="K43" s="97">
        <f t="shared" si="23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87"/>
      <c r="V43" s="81"/>
      <c r="W43" s="62"/>
      <c r="X43" s="63">
        <f t="shared" si="24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0"/>
        <v>14800000</v>
      </c>
      <c r="H44" s="114" t="s">
        <v>132</v>
      </c>
      <c r="I44" s="61">
        <v>10</v>
      </c>
      <c r="J44" s="109" t="s">
        <v>122</v>
      </c>
      <c r="K44" s="97">
        <f t="shared" si="23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4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0"/>
        <v>1000000</v>
      </c>
      <c r="H45" s="2">
        <v>45184</v>
      </c>
      <c r="I45" s="61">
        <v>1</v>
      </c>
      <c r="J45" s="135" t="s">
        <v>67</v>
      </c>
      <c r="K45" s="97">
        <f t="shared" si="23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4"/>
        <v>0</v>
      </c>
      <c r="Y45" s="64"/>
      <c r="Z45" s="56"/>
      <c r="AA45" s="134"/>
      <c r="AB45" s="811"/>
      <c r="AI45" s="89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0"/>
        <v>0</v>
      </c>
      <c r="H46" s="102"/>
      <c r="I46" s="61"/>
      <c r="J46" s="109" t="s">
        <v>25</v>
      </c>
      <c r="K46" s="97">
        <f t="shared" si="23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4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0"/>
        <v>4192500</v>
      </c>
      <c r="H47" s="79">
        <v>45251</v>
      </c>
      <c r="I47" s="61"/>
      <c r="J47" s="109" t="s">
        <v>25</v>
      </c>
      <c r="K47" s="97">
        <f t="shared" si="23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4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0"/>
        <v>300000</v>
      </c>
      <c r="H48" s="79">
        <v>45187</v>
      </c>
      <c r="I48" s="61">
        <v>6</v>
      </c>
      <c r="J48" s="135" t="s">
        <v>67</v>
      </c>
      <c r="K48" s="97">
        <f t="shared" si="23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0"/>
        <v>4500000</v>
      </c>
      <c r="H49" s="57" t="s">
        <v>139</v>
      </c>
      <c r="I49" s="61">
        <v>0</v>
      </c>
      <c r="J49" s="109" t="s">
        <v>25</v>
      </c>
      <c r="K49" s="97">
        <f t="shared" si="23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0"/>
        <v>6000000</v>
      </c>
      <c r="H50" s="79">
        <v>45218</v>
      </c>
      <c r="I50" s="61">
        <v>2</v>
      </c>
      <c r="J50" s="109" t="s">
        <v>25</v>
      </c>
      <c r="K50" s="97">
        <f t="shared" si="23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0"/>
        <v>138000</v>
      </c>
      <c r="H51" s="79">
        <v>45198</v>
      </c>
      <c r="I51" s="57"/>
      <c r="J51" s="109" t="s">
        <v>25</v>
      </c>
      <c r="K51" s="97">
        <f t="shared" si="23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0"/>
        <v>308000</v>
      </c>
      <c r="H52" s="79">
        <v>45181</v>
      </c>
      <c r="I52" s="57">
        <v>5</v>
      </c>
      <c r="J52" s="109" t="s">
        <v>25</v>
      </c>
      <c r="K52" s="97">
        <f t="shared" si="23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693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2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0"/>
        <v>186000</v>
      </c>
      <c r="H53" s="79">
        <v>45225</v>
      </c>
      <c r="I53" s="105"/>
      <c r="J53" s="109" t="s">
        <v>25</v>
      </c>
      <c r="K53" s="97">
        <f t="shared" si="23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0"/>
        <v>220000</v>
      </c>
      <c r="H54" s="113" t="s">
        <v>150</v>
      </c>
      <c r="I54" s="57">
        <v>1</v>
      </c>
      <c r="J54" s="109" t="s">
        <v>25</v>
      </c>
      <c r="K54" s="97">
        <f t="shared" si="23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0"/>
        <v>3250000</v>
      </c>
      <c r="H55" s="102" t="s">
        <v>153</v>
      </c>
      <c r="I55" s="57">
        <v>7</v>
      </c>
      <c r="J55" s="109" t="s">
        <v>25</v>
      </c>
      <c r="K55" s="97">
        <f t="shared" si="23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5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0"/>
        <v>4050000</v>
      </c>
      <c r="H56" s="82">
        <v>44165</v>
      </c>
      <c r="I56" s="57">
        <v>0</v>
      </c>
      <c r="J56" s="109" t="s">
        <v>25</v>
      </c>
      <c r="K56" s="97">
        <f t="shared" si="23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5"/>
      <c r="U56" s="105"/>
      <c r="V56" s="71"/>
      <c r="W56" s="711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0"/>
        <v>3003000</v>
      </c>
      <c r="H57" s="79">
        <v>45134</v>
      </c>
      <c r="I57" s="57">
        <v>8</v>
      </c>
      <c r="J57" s="142" t="s">
        <v>25</v>
      </c>
      <c r="K57" s="97">
        <f t="shared" si="23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694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0"/>
        <v>700000</v>
      </c>
      <c r="H58" s="82" t="s">
        <v>160</v>
      </c>
      <c r="I58" s="57">
        <v>0</v>
      </c>
      <c r="J58" s="65" t="s">
        <v>25</v>
      </c>
      <c r="K58" s="59">
        <f t="shared" si="23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0"/>
        <v>550000</v>
      </c>
      <c r="H59" s="82">
        <v>44124</v>
      </c>
      <c r="I59" s="57">
        <v>0</v>
      </c>
      <c r="J59" s="65" t="s">
        <v>25</v>
      </c>
      <c r="K59" s="59">
        <f t="shared" si="23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693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0"/>
        <v>1700000</v>
      </c>
      <c r="H60" s="102" t="s">
        <v>160</v>
      </c>
      <c r="I60" s="57">
        <v>0</v>
      </c>
      <c r="J60" s="65" t="s">
        <v>25</v>
      </c>
      <c r="K60" s="59">
        <f t="shared" si="23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693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0"/>
        <v>160000</v>
      </c>
      <c r="H61" s="102" t="s">
        <v>166</v>
      </c>
      <c r="I61" s="57">
        <v>1</v>
      </c>
      <c r="J61" s="65" t="s">
        <v>25</v>
      </c>
      <c r="K61" s="59">
        <f t="shared" si="23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693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0"/>
        <v>250000</v>
      </c>
      <c r="H62" s="102" t="s">
        <v>166</v>
      </c>
      <c r="I62" s="57">
        <v>0</v>
      </c>
      <c r="J62" s="65" t="s">
        <v>25</v>
      </c>
      <c r="K62" s="59">
        <f t="shared" si="23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693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0"/>
        <v>1008000</v>
      </c>
      <c r="H63" s="79">
        <v>45134</v>
      </c>
      <c r="I63" s="57">
        <v>4</v>
      </c>
      <c r="J63" s="65" t="s">
        <v>25</v>
      </c>
      <c r="K63" s="59">
        <f t="shared" si="23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693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0"/>
        <v>1950000</v>
      </c>
      <c r="H64" s="102">
        <v>44986</v>
      </c>
      <c r="I64" s="57">
        <v>8</v>
      </c>
      <c r="J64" s="65" t="s">
        <v>25</v>
      </c>
      <c r="K64" s="59">
        <f t="shared" si="23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693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0"/>
        <v>828000</v>
      </c>
      <c r="H65" s="102" t="s">
        <v>173</v>
      </c>
      <c r="I65" s="57">
        <v>3</v>
      </c>
      <c r="J65" s="65" t="s">
        <v>25</v>
      </c>
      <c r="K65" s="59">
        <f t="shared" si="23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693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0"/>
        <v>250000</v>
      </c>
      <c r="H66" s="61" t="s">
        <v>175</v>
      </c>
      <c r="I66" s="57">
        <v>1</v>
      </c>
      <c r="J66" s="65" t="s">
        <v>25</v>
      </c>
      <c r="K66" s="59">
        <f t="shared" si="23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693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0"/>
        <v>2250000</v>
      </c>
      <c r="H67" s="82">
        <v>44103</v>
      </c>
      <c r="I67" s="57">
        <v>3</v>
      </c>
      <c r="J67" s="65" t="s">
        <v>25</v>
      </c>
      <c r="K67" s="59">
        <f t="shared" si="23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693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0"/>
        <v>2220000</v>
      </c>
      <c r="H68" s="79">
        <v>45251</v>
      </c>
      <c r="I68" s="57"/>
      <c r="J68" s="65" t="s">
        <v>25</v>
      </c>
      <c r="K68" s="59">
        <f t="shared" si="23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693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20"/>
        <v>2266875</v>
      </c>
      <c r="H69" s="2">
        <v>45251</v>
      </c>
      <c r="I69" s="57">
        <v>17</v>
      </c>
      <c r="J69" s="65" t="s">
        <v>25</v>
      </c>
      <c r="K69" s="59">
        <f t="shared" si="23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2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2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0"/>
        <v>750000</v>
      </c>
      <c r="H71" s="102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2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23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2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si="23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2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2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2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2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2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2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2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2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2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2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2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0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0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0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0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0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0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0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0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0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0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0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0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0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1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1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1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1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1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1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1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1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1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1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1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23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23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23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23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23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23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23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23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23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224" spans="1:23" x14ac:dyDescent="0.25">
      <c r="W224" s="814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B1" zoomScale="90" zoomScaleNormal="90" workbookViewId="0">
      <pane ySplit="5" topLeftCell="A6" activePane="bottomLeft" state="frozen"/>
      <selection pane="bottomLeft" activeCell="AB6" sqref="AB6:AI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25" t="s">
        <v>3</v>
      </c>
      <c r="B4" s="1127" t="s">
        <v>4</v>
      </c>
      <c r="C4" s="1128"/>
      <c r="D4" s="1128"/>
      <c r="E4" s="1128"/>
      <c r="F4" s="1128"/>
      <c r="G4" s="1128"/>
      <c r="H4" s="1129"/>
      <c r="I4" s="1130" t="s">
        <v>5</v>
      </c>
      <c r="J4" s="1131"/>
      <c r="K4" s="1132"/>
      <c r="L4" s="1133" t="s">
        <v>6</v>
      </c>
      <c r="M4" s="1134"/>
      <c r="N4" s="1134"/>
      <c r="O4" s="1134"/>
      <c r="P4" s="1134"/>
      <c r="Q4" s="1134"/>
      <c r="R4" s="1134"/>
      <c r="S4" s="1135" t="s">
        <v>7</v>
      </c>
      <c r="T4" s="1136"/>
      <c r="U4" s="1136"/>
      <c r="V4" s="1136"/>
      <c r="W4" s="1136"/>
      <c r="X4" s="1136"/>
      <c r="Y4" s="1136"/>
      <c r="Z4" s="1137"/>
      <c r="AB4" s="1138" t="s">
        <v>8</v>
      </c>
      <c r="AC4" s="1139"/>
      <c r="AD4" s="1139"/>
      <c r="AE4" s="1139"/>
      <c r="AF4" s="1139"/>
      <c r="AG4" s="1139"/>
      <c r="AH4" s="1139"/>
      <c r="AI4" s="1140"/>
      <c r="AK4" s="1113" t="s">
        <v>9</v>
      </c>
      <c r="AL4" s="1114"/>
      <c r="AM4" s="1114"/>
      <c r="AN4" s="1114"/>
      <c r="AO4" s="1114"/>
      <c r="AP4" s="1114"/>
      <c r="AQ4" s="1114"/>
      <c r="AR4" s="1115"/>
      <c r="AT4" s="1116" t="s">
        <v>10</v>
      </c>
      <c r="AU4" s="1117"/>
      <c r="AV4" s="1117"/>
      <c r="AW4" s="1117"/>
      <c r="AX4" s="1117"/>
      <c r="AY4" s="1117"/>
      <c r="AZ4" s="1117"/>
      <c r="BA4" s="1118"/>
      <c r="BC4" s="1119" t="s">
        <v>11</v>
      </c>
      <c r="BD4" s="1120"/>
      <c r="BE4" s="1120"/>
      <c r="BF4" s="1120"/>
      <c r="BG4" s="1120"/>
      <c r="BH4" s="1120"/>
      <c r="BI4" s="1120"/>
      <c r="BJ4" s="1121"/>
      <c r="BL4" s="1122" t="s">
        <v>12</v>
      </c>
      <c r="BM4" s="1123"/>
      <c r="BN4" s="1123"/>
      <c r="BO4" s="1123"/>
      <c r="BP4" s="1123"/>
      <c r="BQ4" s="1123"/>
      <c r="BR4" s="1123"/>
      <c r="BS4" s="1124"/>
    </row>
    <row r="5" spans="1:78" ht="20.25" thickTop="1" thickBot="1" x14ac:dyDescent="0.35">
      <c r="A5" s="112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7373</v>
      </c>
      <c r="M6" s="56" t="s">
        <v>59</v>
      </c>
      <c r="N6" s="87">
        <v>6</v>
      </c>
      <c r="O6" s="72" t="s">
        <v>26</v>
      </c>
      <c r="P6" s="62">
        <v>2275000</v>
      </c>
      <c r="Q6" s="63">
        <f t="shared" ref="Q6:Q13" si="2">P6*N6</f>
        <v>13650000</v>
      </c>
      <c r="R6" s="64" t="s">
        <v>397</v>
      </c>
      <c r="S6" s="459" t="s">
        <v>215</v>
      </c>
      <c r="T6" s="460" t="s">
        <v>216</v>
      </c>
      <c r="U6" s="415">
        <v>2</v>
      </c>
      <c r="V6" s="414" t="s">
        <v>203</v>
      </c>
      <c r="W6" s="437">
        <v>36500</v>
      </c>
      <c r="X6" s="417">
        <f t="shared" ref="X6:X17" si="3">W6*U6</f>
        <v>73000</v>
      </c>
      <c r="Y6" s="418" t="s">
        <v>6779</v>
      </c>
      <c r="Z6" s="414"/>
      <c r="AB6" s="68" t="s">
        <v>8939</v>
      </c>
      <c r="AC6" s="56" t="s">
        <v>403</v>
      </c>
      <c r="AD6" s="61">
        <v>1</v>
      </c>
      <c r="AE6" s="72" t="s">
        <v>29</v>
      </c>
      <c r="AF6" s="76">
        <v>170000</v>
      </c>
      <c r="AG6" s="63">
        <f t="shared" ref="AG6:AG26" si="4">AF6*AD6</f>
        <v>170000</v>
      </c>
      <c r="AH6" s="64" t="s">
        <v>8636</v>
      </c>
      <c r="AI6" s="56" t="s">
        <v>8940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5" t="s">
        <v>8927</v>
      </c>
      <c r="M7" s="80" t="s">
        <v>57</v>
      </c>
      <c r="N7" s="87">
        <v>1</v>
      </c>
      <c r="O7" s="72" t="s">
        <v>29</v>
      </c>
      <c r="P7" s="62">
        <v>55000</v>
      </c>
      <c r="Q7" s="63">
        <f t="shared" si="2"/>
        <v>55000</v>
      </c>
      <c r="R7" s="64" t="s">
        <v>8929</v>
      </c>
      <c r="S7" s="56" t="s">
        <v>7569</v>
      </c>
      <c r="T7" s="56" t="s">
        <v>57</v>
      </c>
      <c r="U7" s="57">
        <v>3</v>
      </c>
      <c r="V7" s="72" t="s">
        <v>29</v>
      </c>
      <c r="W7" s="62">
        <v>40000</v>
      </c>
      <c r="X7" s="63">
        <f t="shared" si="3"/>
        <v>120000</v>
      </c>
      <c r="Y7" s="64" t="s">
        <v>8348</v>
      </c>
      <c r="Z7" s="56"/>
      <c r="AB7" s="60" t="s">
        <v>8818</v>
      </c>
      <c r="AC7" s="56" t="s">
        <v>57</v>
      </c>
      <c r="AD7" s="61">
        <v>1</v>
      </c>
      <c r="AE7" s="72" t="s">
        <v>29</v>
      </c>
      <c r="AF7" s="76">
        <v>730000</v>
      </c>
      <c r="AG7" s="63">
        <f t="shared" si="4"/>
        <v>730000</v>
      </c>
      <c r="AH7" s="64" t="s">
        <v>8636</v>
      </c>
      <c r="AI7" s="56" t="s">
        <v>8940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255" t="s">
        <v>8928</v>
      </c>
      <c r="M8" s="80" t="s">
        <v>57</v>
      </c>
      <c r="N8" s="87">
        <v>1</v>
      </c>
      <c r="O8" s="72" t="s">
        <v>29</v>
      </c>
      <c r="P8" s="62">
        <v>55000</v>
      </c>
      <c r="Q8" s="63">
        <f t="shared" si="2"/>
        <v>55000</v>
      </c>
      <c r="R8" s="64" t="s">
        <v>8929</v>
      </c>
      <c r="S8" s="56" t="s">
        <v>7673</v>
      </c>
      <c r="T8" s="80" t="s">
        <v>7674</v>
      </c>
      <c r="U8" s="57">
        <v>1</v>
      </c>
      <c r="V8" s="72" t="s">
        <v>29</v>
      </c>
      <c r="W8" s="76">
        <v>81000</v>
      </c>
      <c r="X8" s="63">
        <f t="shared" si="3"/>
        <v>81000</v>
      </c>
      <c r="Y8" s="64" t="s">
        <v>8348</v>
      </c>
      <c r="Z8" s="56"/>
      <c r="AB8" s="56" t="s">
        <v>8933</v>
      </c>
      <c r="AC8" s="56" t="s">
        <v>57</v>
      </c>
      <c r="AD8" s="87">
        <v>1</v>
      </c>
      <c r="AE8" s="56" t="s">
        <v>26</v>
      </c>
      <c r="AF8" s="62">
        <v>630000</v>
      </c>
      <c r="AG8" s="63">
        <f t="shared" si="4"/>
        <v>630000</v>
      </c>
      <c r="AH8" s="64" t="s">
        <v>6791</v>
      </c>
      <c r="AI8" s="56" t="s">
        <v>8941</v>
      </c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6605</v>
      </c>
      <c r="M9" s="80" t="s">
        <v>57</v>
      </c>
      <c r="N9" s="83">
        <v>10</v>
      </c>
      <c r="O9" s="72" t="s">
        <v>29</v>
      </c>
      <c r="P9" s="76">
        <v>60000</v>
      </c>
      <c r="Q9" s="63">
        <f t="shared" si="2"/>
        <v>600000</v>
      </c>
      <c r="R9" s="64" t="s">
        <v>397</v>
      </c>
      <c r="S9" s="255" t="s">
        <v>8520</v>
      </c>
      <c r="T9" s="255" t="s">
        <v>7959</v>
      </c>
      <c r="U9" s="57">
        <v>1</v>
      </c>
      <c r="V9" s="72" t="s">
        <v>26</v>
      </c>
      <c r="W9" s="62">
        <v>385000</v>
      </c>
      <c r="X9" s="63">
        <f t="shared" si="3"/>
        <v>385000</v>
      </c>
      <c r="Y9" s="64" t="s">
        <v>8522</v>
      </c>
      <c r="Z9" s="56"/>
      <c r="AB9" s="56" t="s">
        <v>8942</v>
      </c>
      <c r="AC9" s="56" t="s">
        <v>57</v>
      </c>
      <c r="AD9" s="83">
        <v>2</v>
      </c>
      <c r="AE9" s="72" t="s">
        <v>26</v>
      </c>
      <c r="AF9" s="76">
        <v>35000</v>
      </c>
      <c r="AG9" s="63">
        <f t="shared" si="4"/>
        <v>70000</v>
      </c>
      <c r="AH9" s="64" t="s">
        <v>415</v>
      </c>
      <c r="AI9" s="56" t="s">
        <v>8941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8817</v>
      </c>
      <c r="M10" s="56" t="s">
        <v>57</v>
      </c>
      <c r="N10" s="57">
        <v>10</v>
      </c>
      <c r="O10" s="56" t="s">
        <v>29</v>
      </c>
      <c r="P10" s="62">
        <v>60000</v>
      </c>
      <c r="Q10" s="63">
        <f t="shared" si="2"/>
        <v>600000</v>
      </c>
      <c r="R10" s="64" t="s">
        <v>397</v>
      </c>
      <c r="S10" s="255" t="s">
        <v>8521</v>
      </c>
      <c r="T10" s="255" t="s">
        <v>7959</v>
      </c>
      <c r="U10" s="57">
        <v>1</v>
      </c>
      <c r="V10" s="72" t="s">
        <v>26</v>
      </c>
      <c r="W10" s="62">
        <v>385000</v>
      </c>
      <c r="X10" s="63">
        <f t="shared" si="3"/>
        <v>385000</v>
      </c>
      <c r="Y10" s="64" t="s">
        <v>8522</v>
      </c>
      <c r="Z10" s="56"/>
      <c r="AB10" s="255" t="s">
        <v>8928</v>
      </c>
      <c r="AC10" s="80" t="s">
        <v>57</v>
      </c>
      <c r="AD10" s="87">
        <v>1</v>
      </c>
      <c r="AE10" s="72" t="s">
        <v>29</v>
      </c>
      <c r="AF10" s="62">
        <v>55000</v>
      </c>
      <c r="AG10" s="63">
        <f t="shared" si="4"/>
        <v>55000</v>
      </c>
      <c r="AH10" s="64" t="s">
        <v>8929</v>
      </c>
      <c r="AI10" s="56" t="s">
        <v>8941</v>
      </c>
      <c r="AJ10" s="60"/>
      <c r="AK10" s="68"/>
      <c r="AL10" s="65"/>
      <c r="AM10" s="61"/>
      <c r="AN10" s="72"/>
      <c r="AO10" s="76"/>
      <c r="AP10" s="63">
        <f t="shared" ref="AP10" si="10"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8930</v>
      </c>
      <c r="M11" s="56" t="s">
        <v>57</v>
      </c>
      <c r="N11" s="57">
        <v>1</v>
      </c>
      <c r="O11" s="72" t="s">
        <v>29</v>
      </c>
      <c r="P11" s="62">
        <v>1300000</v>
      </c>
      <c r="Q11" s="63">
        <f t="shared" si="2"/>
        <v>1300000</v>
      </c>
      <c r="R11" s="64" t="s">
        <v>8636</v>
      </c>
      <c r="S11" s="56" t="s">
        <v>8822</v>
      </c>
      <c r="T11" s="56" t="s">
        <v>57</v>
      </c>
      <c r="U11" s="57">
        <v>2</v>
      </c>
      <c r="V11" s="72" t="s">
        <v>29</v>
      </c>
      <c r="W11" s="76">
        <v>75000</v>
      </c>
      <c r="X11" s="63">
        <f t="shared" si="3"/>
        <v>150000</v>
      </c>
      <c r="Y11" s="64" t="s">
        <v>8348</v>
      </c>
      <c r="Z11" s="56"/>
      <c r="AA11" s="56"/>
      <c r="AB11" s="255" t="s">
        <v>8927</v>
      </c>
      <c r="AC11" s="80" t="s">
        <v>57</v>
      </c>
      <c r="AD11" s="87">
        <v>1</v>
      </c>
      <c r="AE11" s="72" t="s">
        <v>29</v>
      </c>
      <c r="AF11" s="62">
        <v>55000</v>
      </c>
      <c r="AG11" s="63">
        <f t="shared" si="4"/>
        <v>55000</v>
      </c>
      <c r="AH11" s="64" t="s">
        <v>8929</v>
      </c>
      <c r="AI11" s="56" t="s">
        <v>8941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8931</v>
      </c>
      <c r="M12" s="56" t="s">
        <v>57</v>
      </c>
      <c r="N12" s="87">
        <v>1</v>
      </c>
      <c r="O12" s="72" t="s">
        <v>29</v>
      </c>
      <c r="P12" s="62">
        <v>730000</v>
      </c>
      <c r="Q12" s="63">
        <f t="shared" si="2"/>
        <v>730000</v>
      </c>
      <c r="R12" s="64" t="s">
        <v>8636</v>
      </c>
      <c r="S12" s="56" t="s">
        <v>6732</v>
      </c>
      <c r="T12" s="56" t="s">
        <v>444</v>
      </c>
      <c r="U12" s="57">
        <v>2</v>
      </c>
      <c r="V12" s="72" t="s">
        <v>29</v>
      </c>
      <c r="W12" s="76">
        <v>16000</v>
      </c>
      <c r="X12" s="63">
        <f t="shared" si="3"/>
        <v>32000</v>
      </c>
      <c r="Y12" s="64" t="s">
        <v>8354</v>
      </c>
      <c r="Z12" s="56"/>
      <c r="AA12" s="94"/>
      <c r="AB12" s="74" t="s">
        <v>8930</v>
      </c>
      <c r="AC12" s="56" t="s">
        <v>57</v>
      </c>
      <c r="AD12" s="57">
        <v>1</v>
      </c>
      <c r="AE12" s="72" t="s">
        <v>29</v>
      </c>
      <c r="AF12" s="62">
        <v>1300000</v>
      </c>
      <c r="AG12" s="63">
        <f t="shared" si="4"/>
        <v>1300000</v>
      </c>
      <c r="AH12" s="64" t="s">
        <v>8636</v>
      </c>
      <c r="AI12" s="56" t="s">
        <v>8941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5" t="s">
        <v>8932</v>
      </c>
      <c r="M13" s="56" t="s">
        <v>57</v>
      </c>
      <c r="N13" s="57">
        <v>5</v>
      </c>
      <c r="O13" s="70" t="s">
        <v>122</v>
      </c>
      <c r="P13" s="62">
        <v>7500</v>
      </c>
      <c r="Q13" s="63">
        <f t="shared" si="2"/>
        <v>37500</v>
      </c>
      <c r="R13" s="64" t="s">
        <v>397</v>
      </c>
      <c r="S13" s="56" t="s">
        <v>429</v>
      </c>
      <c r="T13" s="56" t="s">
        <v>444</v>
      </c>
      <c r="U13" s="57">
        <v>4</v>
      </c>
      <c r="V13" s="72" t="s">
        <v>29</v>
      </c>
      <c r="W13" s="76">
        <v>2500</v>
      </c>
      <c r="X13" s="63">
        <f t="shared" si="3"/>
        <v>10000</v>
      </c>
      <c r="Y13" s="64" t="s">
        <v>8354</v>
      </c>
      <c r="Z13" s="56"/>
      <c r="AA13" s="94"/>
      <c r="AB13" s="74" t="s">
        <v>8935</v>
      </c>
      <c r="AC13" s="75" t="s">
        <v>6892</v>
      </c>
      <c r="AD13" s="57">
        <v>10</v>
      </c>
      <c r="AE13" s="72" t="s">
        <v>29</v>
      </c>
      <c r="AF13" s="62">
        <v>14000</v>
      </c>
      <c r="AG13" s="63">
        <f t="shared" si="4"/>
        <v>140000</v>
      </c>
      <c r="AH13" s="64" t="s">
        <v>8936</v>
      </c>
      <c r="AI13" s="56" t="s">
        <v>8941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8933</v>
      </c>
      <c r="M14" s="56" t="s">
        <v>57</v>
      </c>
      <c r="N14" s="87">
        <v>1</v>
      </c>
      <c r="O14" s="56" t="s">
        <v>26</v>
      </c>
      <c r="P14" s="62">
        <v>630000</v>
      </c>
      <c r="Q14" s="63">
        <f t="shared" ref="Q14:Q15" si="11">P14*N14</f>
        <v>630000</v>
      </c>
      <c r="R14" s="64" t="s">
        <v>6791</v>
      </c>
      <c r="S14" s="55" t="s">
        <v>8751</v>
      </c>
      <c r="T14" s="56" t="s">
        <v>6700</v>
      </c>
      <c r="U14" s="57">
        <v>1</v>
      </c>
      <c r="V14" s="72" t="s">
        <v>73</v>
      </c>
      <c r="W14" s="76">
        <v>160000</v>
      </c>
      <c r="X14" s="63">
        <f t="shared" si="3"/>
        <v>160000</v>
      </c>
      <c r="Y14" s="64" t="s">
        <v>8354</v>
      </c>
      <c r="Z14" s="56"/>
      <c r="AA14" s="94"/>
      <c r="AB14" s="60" t="s">
        <v>8937</v>
      </c>
      <c r="AC14" s="56" t="s">
        <v>6892</v>
      </c>
      <c r="AD14" s="61">
        <v>10</v>
      </c>
      <c r="AE14" s="72" t="s">
        <v>29</v>
      </c>
      <c r="AF14" s="76">
        <v>1250</v>
      </c>
      <c r="AG14" s="63">
        <f t="shared" si="4"/>
        <v>12500</v>
      </c>
      <c r="AH14" s="64" t="s">
        <v>8936</v>
      </c>
      <c r="AI14" s="56" t="s">
        <v>8941</v>
      </c>
      <c r="AJ14" s="68"/>
      <c r="AK14" s="255"/>
      <c r="AL14" s="230"/>
      <c r="AM14" s="87"/>
      <c r="AN14" s="72"/>
      <c r="AO14" s="62"/>
      <c r="AP14" s="63">
        <f t="shared" ref="AP14:AP16" si="12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7776</v>
      </c>
      <c r="M15" s="56" t="s">
        <v>57</v>
      </c>
      <c r="N15" s="87">
        <v>2</v>
      </c>
      <c r="O15" s="72" t="s">
        <v>29</v>
      </c>
      <c r="P15" s="62">
        <v>100000</v>
      </c>
      <c r="Q15" s="63">
        <f t="shared" si="11"/>
        <v>200000</v>
      </c>
      <c r="R15" s="64" t="s">
        <v>397</v>
      </c>
      <c r="S15" s="55" t="s">
        <v>990</v>
      </c>
      <c r="T15" s="56" t="s">
        <v>30</v>
      </c>
      <c r="U15" s="57">
        <v>1</v>
      </c>
      <c r="V15" s="72" t="s">
        <v>480</v>
      </c>
      <c r="W15" s="76">
        <v>75000</v>
      </c>
      <c r="X15" s="63">
        <f t="shared" si="3"/>
        <v>75000</v>
      </c>
      <c r="Y15" s="64" t="s">
        <v>8354</v>
      </c>
      <c r="Z15" s="56"/>
      <c r="AA15" s="94"/>
      <c r="AB15" s="55"/>
      <c r="AC15" s="56"/>
      <c r="AD15" s="57"/>
      <c r="AE15" s="56"/>
      <c r="AF15" s="62"/>
      <c r="AG15" s="63">
        <f t="shared" si="4"/>
        <v>0</v>
      </c>
      <c r="AH15" s="64"/>
      <c r="AI15" s="56"/>
      <c r="AK15" s="68"/>
      <c r="AL15" s="56"/>
      <c r="AM15" s="61"/>
      <c r="AN15" s="72"/>
      <c r="AO15" s="76"/>
      <c r="AP15" s="63">
        <f t="shared" si="12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8942</v>
      </c>
      <c r="M16" s="56" t="s">
        <v>57</v>
      </c>
      <c r="N16" s="83">
        <v>2</v>
      </c>
      <c r="O16" s="72" t="s">
        <v>26</v>
      </c>
      <c r="P16" s="76">
        <v>35000</v>
      </c>
      <c r="Q16" s="63">
        <f>P16*N16</f>
        <v>70000</v>
      </c>
      <c r="R16" s="64" t="s">
        <v>415</v>
      </c>
      <c r="S16" s="55" t="s">
        <v>8915</v>
      </c>
      <c r="T16" s="56" t="s">
        <v>6897</v>
      </c>
      <c r="U16" s="57">
        <v>17</v>
      </c>
      <c r="V16" s="72" t="s">
        <v>62</v>
      </c>
      <c r="W16" s="76">
        <v>19000</v>
      </c>
      <c r="X16" s="63">
        <f t="shared" si="3"/>
        <v>323000</v>
      </c>
      <c r="Y16" s="64" t="s">
        <v>6714</v>
      </c>
      <c r="Z16" s="56"/>
      <c r="AA16" s="103"/>
      <c r="AB16" s="60"/>
      <c r="AC16" s="56"/>
      <c r="AD16" s="61"/>
      <c r="AE16" s="72"/>
      <c r="AF16" s="76"/>
      <c r="AG16" s="63">
        <f t="shared" si="4"/>
        <v>0</v>
      </c>
      <c r="AH16" s="64"/>
      <c r="AI16" s="56"/>
      <c r="AK16" s="56"/>
      <c r="AL16" s="56"/>
      <c r="AM16" s="57"/>
      <c r="AN16" s="72"/>
      <c r="AO16" s="77"/>
      <c r="AP16" s="63">
        <f t="shared" si="12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8934</v>
      </c>
      <c r="M17" s="65" t="s">
        <v>57</v>
      </c>
      <c r="N17" s="57">
        <v>1</v>
      </c>
      <c r="O17" s="56" t="s">
        <v>29</v>
      </c>
      <c r="P17" s="62">
        <v>640000</v>
      </c>
      <c r="Q17" s="63">
        <f t="shared" ref="Q17:Q43" si="13">P17*N17</f>
        <v>640000</v>
      </c>
      <c r="R17" s="64" t="s">
        <v>430</v>
      </c>
      <c r="S17" s="55" t="s">
        <v>7516</v>
      </c>
      <c r="T17" s="65" t="s">
        <v>409</v>
      </c>
      <c r="U17" s="57">
        <v>1</v>
      </c>
      <c r="V17" s="72" t="s">
        <v>29</v>
      </c>
      <c r="W17" s="76">
        <v>3000</v>
      </c>
      <c r="X17" s="63">
        <f t="shared" si="3"/>
        <v>3000</v>
      </c>
      <c r="Y17" s="64" t="s">
        <v>6714</v>
      </c>
      <c r="Z17" s="56"/>
      <c r="AA17" s="89"/>
      <c r="AB17" s="56"/>
      <c r="AC17" s="75"/>
      <c r="AD17" s="57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7933</v>
      </c>
      <c r="M18" s="65" t="s">
        <v>6722</v>
      </c>
      <c r="N18" s="61">
        <v>3</v>
      </c>
      <c r="O18" s="72" t="s">
        <v>29</v>
      </c>
      <c r="P18" s="76">
        <v>590000</v>
      </c>
      <c r="Q18" s="63">
        <f t="shared" si="13"/>
        <v>1770000</v>
      </c>
      <c r="R18" s="64" t="s">
        <v>728</v>
      </c>
      <c r="S18" s="56" t="s">
        <v>6856</v>
      </c>
      <c r="T18" s="75" t="s">
        <v>6855</v>
      </c>
      <c r="U18" s="57">
        <v>30</v>
      </c>
      <c r="V18" s="72" t="s">
        <v>29</v>
      </c>
      <c r="W18" s="76">
        <v>1000</v>
      </c>
      <c r="X18" s="63">
        <f t="shared" ref="X18:X28" si="15">W18*U18</f>
        <v>30000</v>
      </c>
      <c r="Y18" s="64" t="s">
        <v>7583</v>
      </c>
      <c r="Z18" s="56"/>
      <c r="AB18" s="55"/>
      <c r="AC18" s="56"/>
      <c r="AD18" s="57"/>
      <c r="AE18" s="72"/>
      <c r="AF18" s="76"/>
      <c r="AG18" s="63">
        <f t="shared" si="4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8751</v>
      </c>
      <c r="M19" s="56" t="s">
        <v>6700</v>
      </c>
      <c r="N19" s="57">
        <v>4</v>
      </c>
      <c r="O19" s="72" t="s">
        <v>73</v>
      </c>
      <c r="P19" s="76">
        <v>160000</v>
      </c>
      <c r="Q19" s="63">
        <f>P19*N19</f>
        <v>640000</v>
      </c>
      <c r="R19" s="64" t="s">
        <v>397</v>
      </c>
      <c r="S19" s="56" t="s">
        <v>429</v>
      </c>
      <c r="T19" s="56" t="s">
        <v>444</v>
      </c>
      <c r="U19" s="57">
        <v>2</v>
      </c>
      <c r="V19" s="72" t="s">
        <v>29</v>
      </c>
      <c r="W19" s="76">
        <v>2500</v>
      </c>
      <c r="X19" s="63">
        <f t="shared" si="15"/>
        <v>5000</v>
      </c>
      <c r="Y19" s="64" t="s">
        <v>7583</v>
      </c>
      <c r="Z19" s="56"/>
      <c r="AB19" s="55"/>
      <c r="AC19" s="75"/>
      <c r="AD19" s="8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8935</v>
      </c>
      <c r="M20" s="75" t="s">
        <v>6892</v>
      </c>
      <c r="N20" s="57">
        <v>10</v>
      </c>
      <c r="O20" s="72" t="s">
        <v>29</v>
      </c>
      <c r="P20" s="62">
        <v>14000</v>
      </c>
      <c r="Q20" s="63">
        <f t="shared" ref="Q20:Q23" si="16">P20*N20</f>
        <v>140000</v>
      </c>
      <c r="R20" s="64" t="s">
        <v>8936</v>
      </c>
      <c r="S20" s="56" t="s">
        <v>6732</v>
      </c>
      <c r="T20" s="56" t="s">
        <v>444</v>
      </c>
      <c r="U20" s="57">
        <v>1</v>
      </c>
      <c r="V20" s="72" t="s">
        <v>29</v>
      </c>
      <c r="W20" s="76">
        <v>16000</v>
      </c>
      <c r="X20" s="63">
        <f t="shared" si="15"/>
        <v>16000</v>
      </c>
      <c r="Y20" s="64" t="s">
        <v>7583</v>
      </c>
      <c r="Z20" s="56"/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8937</v>
      </c>
      <c r="M21" s="56" t="s">
        <v>6892</v>
      </c>
      <c r="N21" s="61">
        <v>10</v>
      </c>
      <c r="O21" s="72" t="s">
        <v>29</v>
      </c>
      <c r="P21" s="76">
        <v>1250</v>
      </c>
      <c r="Q21" s="63">
        <f t="shared" si="16"/>
        <v>12500</v>
      </c>
      <c r="R21" s="64" t="s">
        <v>8936</v>
      </c>
      <c r="S21" s="56" t="s">
        <v>6694</v>
      </c>
      <c r="T21" s="56" t="s">
        <v>6581</v>
      </c>
      <c r="U21" s="87">
        <v>1</v>
      </c>
      <c r="V21" s="56" t="s">
        <v>25</v>
      </c>
      <c r="W21" s="62">
        <v>97000</v>
      </c>
      <c r="X21" s="63">
        <f t="shared" si="15"/>
        <v>97000</v>
      </c>
      <c r="Y21" s="64" t="s">
        <v>430</v>
      </c>
      <c r="Z21" s="56" t="s">
        <v>8970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 t="s">
        <v>7856</v>
      </c>
      <c r="M22" s="71" t="s">
        <v>6598</v>
      </c>
      <c r="N22" s="87">
        <v>1</v>
      </c>
      <c r="O22" s="72" t="s">
        <v>26</v>
      </c>
      <c r="P22" s="62">
        <v>245000</v>
      </c>
      <c r="Q22" s="63">
        <f t="shared" si="16"/>
        <v>245000</v>
      </c>
      <c r="R22" s="64" t="s">
        <v>397</v>
      </c>
      <c r="S22" s="56" t="s">
        <v>78</v>
      </c>
      <c r="T22" s="56" t="s">
        <v>79</v>
      </c>
      <c r="U22" s="83">
        <v>9</v>
      </c>
      <c r="V22" s="56" t="s">
        <v>203</v>
      </c>
      <c r="W22" s="62">
        <v>29200</v>
      </c>
      <c r="X22" s="63">
        <f t="shared" si="15"/>
        <v>262800</v>
      </c>
      <c r="Y22" s="64" t="s">
        <v>430</v>
      </c>
      <c r="Z22" s="56" t="s">
        <v>8970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8152</v>
      </c>
      <c r="M23" s="56" t="s">
        <v>6598</v>
      </c>
      <c r="N23" s="57">
        <v>3</v>
      </c>
      <c r="O23" s="56" t="s">
        <v>62</v>
      </c>
      <c r="P23" s="140">
        <v>92000</v>
      </c>
      <c r="Q23" s="63">
        <f t="shared" si="16"/>
        <v>276000</v>
      </c>
      <c r="R23" s="64" t="s">
        <v>397</v>
      </c>
      <c r="S23" s="55" t="s">
        <v>8934</v>
      </c>
      <c r="T23" s="65" t="s">
        <v>57</v>
      </c>
      <c r="U23" s="57">
        <v>1</v>
      </c>
      <c r="V23" s="56" t="s">
        <v>29</v>
      </c>
      <c r="W23" s="62">
        <v>640000</v>
      </c>
      <c r="X23" s="63">
        <f t="shared" si="15"/>
        <v>640000</v>
      </c>
      <c r="Y23" s="64" t="s">
        <v>430</v>
      </c>
      <c r="Z23" s="56" t="s">
        <v>8970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7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293</v>
      </c>
      <c r="M24" s="56" t="s">
        <v>409</v>
      </c>
      <c r="N24" s="57">
        <v>10</v>
      </c>
      <c r="O24" s="72" t="s">
        <v>29</v>
      </c>
      <c r="P24" s="76">
        <v>8000</v>
      </c>
      <c r="Q24" s="63">
        <f t="shared" si="13"/>
        <v>80000</v>
      </c>
      <c r="R24" s="64" t="s">
        <v>397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5"/>
        <v>87000</v>
      </c>
      <c r="Y24" s="64" t="s">
        <v>402</v>
      </c>
      <c r="Z24" s="56"/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8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7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9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0">I25*F25</f>
        <v>840000</v>
      </c>
      <c r="L25" s="56" t="s">
        <v>476</v>
      </c>
      <c r="M25" s="56" t="s">
        <v>7791</v>
      </c>
      <c r="N25" s="87">
        <v>5</v>
      </c>
      <c r="O25" s="72" t="s">
        <v>29</v>
      </c>
      <c r="P25" s="62">
        <v>1050000</v>
      </c>
      <c r="Q25" s="63">
        <f t="shared" si="13"/>
        <v>5250000</v>
      </c>
      <c r="R25" s="64" t="s">
        <v>397</v>
      </c>
      <c r="S25" s="56" t="s">
        <v>376</v>
      </c>
      <c r="T25" s="75" t="s">
        <v>135</v>
      </c>
      <c r="U25" s="57">
        <v>1</v>
      </c>
      <c r="V25" s="72" t="s">
        <v>29</v>
      </c>
      <c r="W25" s="76">
        <v>73125</v>
      </c>
      <c r="X25" s="63">
        <f t="shared" si="15"/>
        <v>73125</v>
      </c>
      <c r="Y25" s="64" t="s">
        <v>773</v>
      </c>
      <c r="Z25" s="56" t="s">
        <v>8917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8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7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9"/>
        <v>18400000</v>
      </c>
      <c r="H26" s="112" t="s">
        <v>49</v>
      </c>
      <c r="I26" s="61">
        <v>0</v>
      </c>
      <c r="J26" s="109" t="s">
        <v>25</v>
      </c>
      <c r="K26" s="97">
        <f t="shared" si="20"/>
        <v>0</v>
      </c>
      <c r="L26" s="56" t="s">
        <v>7792</v>
      </c>
      <c r="M26" s="56" t="s">
        <v>7791</v>
      </c>
      <c r="N26" s="87">
        <v>3</v>
      </c>
      <c r="O26" s="72" t="s">
        <v>29</v>
      </c>
      <c r="P26" s="62">
        <v>1150000</v>
      </c>
      <c r="Q26" s="63">
        <f t="shared" ref="Q26" si="21">P26*N26</f>
        <v>3450000</v>
      </c>
      <c r="R26" s="64" t="s">
        <v>397</v>
      </c>
      <c r="S26" s="56" t="s">
        <v>6695</v>
      </c>
      <c r="T26" s="56" t="s">
        <v>6581</v>
      </c>
      <c r="U26" s="87">
        <v>1</v>
      </c>
      <c r="V26" s="81" t="s">
        <v>25</v>
      </c>
      <c r="W26" s="62">
        <v>93000</v>
      </c>
      <c r="X26" s="63">
        <f t="shared" si="15"/>
        <v>93000</v>
      </c>
      <c r="Y26" s="64" t="s">
        <v>773</v>
      </c>
      <c r="Z26" s="56" t="s">
        <v>8917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8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7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9"/>
        <v>5000000</v>
      </c>
      <c r="H27" s="113" t="s">
        <v>99</v>
      </c>
      <c r="I27" s="61">
        <v>0</v>
      </c>
      <c r="J27" s="109" t="s">
        <v>25</v>
      </c>
      <c r="K27" s="97">
        <f t="shared" si="20"/>
        <v>0</v>
      </c>
      <c r="L27" s="56"/>
      <c r="M27" s="56"/>
      <c r="N27" s="87"/>
      <c r="O27" s="72"/>
      <c r="P27" s="62"/>
      <c r="Q27" s="63"/>
      <c r="R27" s="64"/>
      <c r="S27" s="56" t="s">
        <v>7373</v>
      </c>
      <c r="T27" s="56" t="s">
        <v>8138</v>
      </c>
      <c r="U27" s="57">
        <v>1</v>
      </c>
      <c r="V27" s="72" t="s">
        <v>26</v>
      </c>
      <c r="W27" s="62">
        <v>2275000</v>
      </c>
      <c r="X27" s="63">
        <f t="shared" si="15"/>
        <v>2275000</v>
      </c>
      <c r="Y27" s="64" t="s">
        <v>7929</v>
      </c>
      <c r="Z27" s="56" t="s">
        <v>8922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8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7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9"/>
        <v>1320000</v>
      </c>
      <c r="H28" s="114" t="s">
        <v>102</v>
      </c>
      <c r="I28" s="61">
        <v>0</v>
      </c>
      <c r="J28" s="109" t="s">
        <v>25</v>
      </c>
      <c r="K28" s="97">
        <f t="shared" si="20"/>
        <v>0</v>
      </c>
      <c r="L28" s="56"/>
      <c r="M28" s="56"/>
      <c r="N28" s="87"/>
      <c r="O28" s="72"/>
      <c r="P28" s="62"/>
      <c r="Q28" s="63"/>
      <c r="R28" s="64"/>
      <c r="S28" s="56" t="s">
        <v>7373</v>
      </c>
      <c r="T28" s="56" t="s">
        <v>8918</v>
      </c>
      <c r="U28" s="87">
        <v>1</v>
      </c>
      <c r="V28" s="72" t="s">
        <v>26</v>
      </c>
      <c r="W28" s="62">
        <v>2275000</v>
      </c>
      <c r="X28" s="63">
        <f t="shared" si="15"/>
        <v>2275000</v>
      </c>
      <c r="Y28" s="64" t="s">
        <v>7929</v>
      </c>
      <c r="Z28" s="56" t="s">
        <v>8922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8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9"/>
        <v>400000</v>
      </c>
      <c r="H29" s="79">
        <v>45205</v>
      </c>
      <c r="I29" s="61">
        <v>0</v>
      </c>
      <c r="J29" s="109" t="s">
        <v>25</v>
      </c>
      <c r="K29" s="97">
        <f t="shared" si="20"/>
        <v>0</v>
      </c>
      <c r="L29" s="68"/>
      <c r="M29" s="65"/>
      <c r="N29" s="61"/>
      <c r="O29" s="72"/>
      <c r="P29" s="76"/>
      <c r="Q29" s="63">
        <f t="shared" si="13"/>
        <v>0</v>
      </c>
      <c r="R29" s="64"/>
      <c r="S29" s="56" t="s">
        <v>6863</v>
      </c>
      <c r="T29" s="71" t="s">
        <v>6843</v>
      </c>
      <c r="U29" s="57">
        <v>1</v>
      </c>
      <c r="V29" s="72" t="s">
        <v>29</v>
      </c>
      <c r="W29" s="62">
        <v>60000</v>
      </c>
      <c r="X29" s="63">
        <f t="shared" ref="X29:X47" si="22">W29*U29</f>
        <v>60000</v>
      </c>
      <c r="Y29" s="64" t="s">
        <v>464</v>
      </c>
      <c r="Z29" s="56" t="s">
        <v>8938</v>
      </c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9"/>
        <v>331000</v>
      </c>
      <c r="H30" s="79">
        <v>45205</v>
      </c>
      <c r="I30" s="61">
        <v>0</v>
      </c>
      <c r="J30" s="109" t="s">
        <v>25</v>
      </c>
      <c r="K30" s="97">
        <f t="shared" si="20"/>
        <v>0</v>
      </c>
      <c r="L30" s="60"/>
      <c r="M30" s="56"/>
      <c r="N30" s="87"/>
      <c r="O30" s="72"/>
      <c r="P30" s="62"/>
      <c r="Q30" s="63">
        <f t="shared" si="13"/>
        <v>0</v>
      </c>
      <c r="R30" s="64"/>
      <c r="S30" s="74" t="s">
        <v>6864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2"/>
        <v>400000</v>
      </c>
      <c r="Y30" s="64" t="s">
        <v>464</v>
      </c>
      <c r="Z30" s="56" t="s">
        <v>8938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7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9"/>
        <v>993000</v>
      </c>
      <c r="H31" s="121" t="s">
        <v>110</v>
      </c>
      <c r="I31" s="61">
        <v>0</v>
      </c>
      <c r="J31" s="109" t="s">
        <v>25</v>
      </c>
      <c r="K31" s="97">
        <f t="shared" si="20"/>
        <v>0</v>
      </c>
      <c r="L31" s="81"/>
      <c r="M31" s="230"/>
      <c r="N31" s="57"/>
      <c r="O31" s="72"/>
      <c r="P31" s="62"/>
      <c r="Q31" s="63">
        <f t="shared" si="13"/>
        <v>0</v>
      </c>
      <c r="R31" s="64"/>
      <c r="S31" s="56" t="s">
        <v>432</v>
      </c>
      <c r="T31" s="71" t="s">
        <v>6865</v>
      </c>
      <c r="U31" s="57">
        <v>11</v>
      </c>
      <c r="V31" s="72" t="s">
        <v>29</v>
      </c>
      <c r="W31" s="62">
        <v>1565</v>
      </c>
      <c r="X31" s="63">
        <f t="shared" si="22"/>
        <v>17215</v>
      </c>
      <c r="Y31" s="64" t="s">
        <v>464</v>
      </c>
      <c r="Z31" s="56" t="s">
        <v>8938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7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9"/>
        <v>190000</v>
      </c>
      <c r="H32" s="122" t="s">
        <v>113</v>
      </c>
      <c r="I32" s="61">
        <v>0</v>
      </c>
      <c r="J32" s="109" t="s">
        <v>25</v>
      </c>
      <c r="K32" s="97">
        <f t="shared" si="20"/>
        <v>0</v>
      </c>
      <c r="L32" s="56"/>
      <c r="M32" s="255"/>
      <c r="N32" s="57"/>
      <c r="O32" s="72"/>
      <c r="P32" s="62"/>
      <c r="Q32" s="63">
        <f t="shared" si="13"/>
        <v>0</v>
      </c>
      <c r="R32" s="64"/>
      <c r="S32" s="56" t="s">
        <v>7569</v>
      </c>
      <c r="T32" s="56" t="s">
        <v>57</v>
      </c>
      <c r="U32" s="57">
        <v>1</v>
      </c>
      <c r="V32" s="72" t="s">
        <v>29</v>
      </c>
      <c r="W32" s="62">
        <v>40000</v>
      </c>
      <c r="X32" s="63">
        <f t="shared" si="22"/>
        <v>40000</v>
      </c>
      <c r="Y32" s="64" t="s">
        <v>8712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8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7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9"/>
        <v>908000</v>
      </c>
      <c r="H33" s="127" t="s">
        <v>110</v>
      </c>
      <c r="I33" s="61">
        <v>1</v>
      </c>
      <c r="J33" s="109" t="s">
        <v>25</v>
      </c>
      <c r="K33" s="97">
        <f t="shared" si="20"/>
        <v>227000</v>
      </c>
      <c r="L33" s="56"/>
      <c r="M33" s="80"/>
      <c r="N33" s="61"/>
      <c r="O33" s="56"/>
      <c r="P33" s="97"/>
      <c r="Q33" s="63">
        <f t="shared" si="13"/>
        <v>0</v>
      </c>
      <c r="R33" s="64"/>
      <c r="S33" s="55" t="s">
        <v>7737</v>
      </c>
      <c r="T33" s="75" t="s">
        <v>57</v>
      </c>
      <c r="U33" s="87">
        <v>4</v>
      </c>
      <c r="V33" s="72" t="s">
        <v>29</v>
      </c>
      <c r="W33" s="62">
        <v>10000</v>
      </c>
      <c r="X33" s="63">
        <f t="shared" si="22"/>
        <v>40000</v>
      </c>
      <c r="Y33" s="64" t="s">
        <v>622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7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9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3"/>
        <v>0</v>
      </c>
      <c r="R34" s="64"/>
      <c r="S34" s="56" t="s">
        <v>7776</v>
      </c>
      <c r="T34" s="230" t="s">
        <v>403</v>
      </c>
      <c r="U34" s="87">
        <v>1</v>
      </c>
      <c r="V34" s="72" t="s">
        <v>29</v>
      </c>
      <c r="W34" s="62">
        <v>100000</v>
      </c>
      <c r="X34" s="63">
        <f t="shared" si="22"/>
        <v>100000</v>
      </c>
      <c r="Y34" s="64" t="s">
        <v>622</v>
      </c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8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7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9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3"/>
        <v>0</v>
      </c>
      <c r="R35" s="64"/>
      <c r="S35" s="56" t="s">
        <v>95</v>
      </c>
      <c r="T35" s="56" t="s">
        <v>96</v>
      </c>
      <c r="U35" s="57">
        <v>0.6</v>
      </c>
      <c r="V35" s="68" t="s">
        <v>203</v>
      </c>
      <c r="W35" s="77">
        <v>75000</v>
      </c>
      <c r="X35" s="63">
        <f t="shared" si="22"/>
        <v>45000</v>
      </c>
      <c r="Y35" s="64" t="s">
        <v>622</v>
      </c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7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9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3"/>
        <v>0</v>
      </c>
      <c r="R36" s="64"/>
      <c r="S36" s="55" t="s">
        <v>8817</v>
      </c>
      <c r="T36" s="56" t="s">
        <v>57</v>
      </c>
      <c r="U36" s="57">
        <v>1</v>
      </c>
      <c r="V36" s="56" t="s">
        <v>29</v>
      </c>
      <c r="W36" s="62">
        <v>60000</v>
      </c>
      <c r="X36" s="63">
        <f t="shared" si="22"/>
        <v>60000</v>
      </c>
      <c r="Y36" s="64" t="s">
        <v>462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7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9"/>
        <v>2227500</v>
      </c>
      <c r="H37" s="79">
        <v>45205</v>
      </c>
      <c r="I37" s="61"/>
      <c r="J37" s="109" t="s">
        <v>25</v>
      </c>
      <c r="K37" s="97">
        <f t="shared" ref="K37:K100" si="24">I37*F37</f>
        <v>0</v>
      </c>
      <c r="L37" s="56"/>
      <c r="M37" s="80"/>
      <c r="N37" s="56"/>
      <c r="O37" s="56"/>
      <c r="P37" s="58"/>
      <c r="Q37" s="63">
        <f t="shared" si="13"/>
        <v>0</v>
      </c>
      <c r="R37" s="64"/>
      <c r="S37" s="56" t="s">
        <v>7373</v>
      </c>
      <c r="T37" s="56" t="s">
        <v>8920</v>
      </c>
      <c r="U37" s="83">
        <v>1</v>
      </c>
      <c r="V37" s="72" t="s">
        <v>26</v>
      </c>
      <c r="W37" s="62">
        <v>2275000</v>
      </c>
      <c r="X37" s="63">
        <f>W37*U37</f>
        <v>2275000</v>
      </c>
      <c r="Y37" s="64" t="s">
        <v>464</v>
      </c>
      <c r="Z37" s="56" t="s">
        <v>8921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7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9"/>
        <v>1300000</v>
      </c>
      <c r="H38" s="79">
        <v>45246</v>
      </c>
      <c r="I38" s="61"/>
      <c r="J38" s="109" t="s">
        <v>25</v>
      </c>
      <c r="K38" s="97">
        <f t="shared" si="24"/>
        <v>0</v>
      </c>
      <c r="L38" s="56"/>
      <c r="M38" s="80"/>
      <c r="N38" s="57"/>
      <c r="O38" s="56"/>
      <c r="P38" s="58"/>
      <c r="Q38" s="63">
        <f t="shared" si="13"/>
        <v>0</v>
      </c>
      <c r="R38" s="64"/>
      <c r="S38" s="56" t="s">
        <v>7373</v>
      </c>
      <c r="T38" s="56" t="s">
        <v>8919</v>
      </c>
      <c r="U38" s="61">
        <v>1</v>
      </c>
      <c r="V38" s="72" t="s">
        <v>26</v>
      </c>
      <c r="W38" s="62">
        <v>2275000</v>
      </c>
      <c r="X38" s="63">
        <f>W38*U38</f>
        <v>2275000</v>
      </c>
      <c r="Y38" s="64" t="s">
        <v>464</v>
      </c>
      <c r="Z38" s="56" t="s">
        <v>8921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7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9"/>
        <v>2297750</v>
      </c>
      <c r="H39" s="79">
        <v>45246</v>
      </c>
      <c r="I39" s="61"/>
      <c r="J39" s="109" t="s">
        <v>25</v>
      </c>
      <c r="K39" s="97">
        <f t="shared" si="24"/>
        <v>0</v>
      </c>
      <c r="L39" s="55"/>
      <c r="M39" s="80"/>
      <c r="N39" s="128"/>
      <c r="O39" s="99"/>
      <c r="P39" s="116"/>
      <c r="Q39" s="63">
        <f t="shared" si="13"/>
        <v>0</v>
      </c>
      <c r="R39" s="64"/>
      <c r="S39" s="56"/>
      <c r="T39" s="71"/>
      <c r="U39" s="57"/>
      <c r="V39" s="72"/>
      <c r="W39" s="62"/>
      <c r="X39" s="63">
        <f t="shared" si="22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9"/>
        <v>1815000</v>
      </c>
      <c r="H40" s="79">
        <v>45205</v>
      </c>
      <c r="I40" s="61">
        <v>8</v>
      </c>
      <c r="J40" s="109" t="s">
        <v>25</v>
      </c>
      <c r="K40" s="97">
        <f t="shared" si="24"/>
        <v>968000</v>
      </c>
      <c r="L40" s="55"/>
      <c r="M40" s="80"/>
      <c r="N40" s="128"/>
      <c r="O40" s="56"/>
      <c r="P40" s="116"/>
      <c r="Q40" s="63">
        <f t="shared" si="13"/>
        <v>0</v>
      </c>
      <c r="R40" s="64"/>
      <c r="S40" s="56"/>
      <c r="T40" s="56"/>
      <c r="U40" s="83"/>
      <c r="V40" s="56"/>
      <c r="W40" s="62"/>
      <c r="X40" s="63">
        <f t="shared" si="2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7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9"/>
        <v>1155000</v>
      </c>
      <c r="H41" s="79">
        <v>45205</v>
      </c>
      <c r="I41" s="61">
        <v>8</v>
      </c>
      <c r="J41" s="109" t="s">
        <v>25</v>
      </c>
      <c r="K41" s="97">
        <f t="shared" si="24"/>
        <v>616000</v>
      </c>
      <c r="L41" s="55"/>
      <c r="M41" s="80"/>
      <c r="N41" s="128"/>
      <c r="O41" s="56"/>
      <c r="P41" s="116"/>
      <c r="Q41" s="63">
        <f t="shared" si="13"/>
        <v>0</v>
      </c>
      <c r="R41" s="64"/>
      <c r="S41" s="68"/>
      <c r="T41" s="56"/>
      <c r="U41" s="61"/>
      <c r="V41" s="72"/>
      <c r="W41" s="62"/>
      <c r="X41" s="63">
        <f t="shared" si="2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7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9"/>
        <v>345000</v>
      </c>
      <c r="H42" s="131" t="s">
        <v>127</v>
      </c>
      <c r="I42" s="61"/>
      <c r="J42" s="109" t="s">
        <v>25</v>
      </c>
      <c r="K42" s="97">
        <f t="shared" si="24"/>
        <v>0</v>
      </c>
      <c r="L42" s="55"/>
      <c r="M42" s="80"/>
      <c r="N42" s="128"/>
      <c r="O42" s="56"/>
      <c r="P42" s="116"/>
      <c r="Q42" s="63">
        <f t="shared" si="13"/>
        <v>0</v>
      </c>
      <c r="R42" s="64"/>
      <c r="S42" s="56"/>
      <c r="T42" s="56"/>
      <c r="U42" s="87"/>
      <c r="V42" s="72"/>
      <c r="W42" s="62"/>
      <c r="X42" s="63">
        <f t="shared" si="2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9"/>
        <v>400000</v>
      </c>
      <c r="H43" s="79">
        <v>45226</v>
      </c>
      <c r="I43" s="57">
        <v>9</v>
      </c>
      <c r="J43" s="109" t="s">
        <v>25</v>
      </c>
      <c r="K43" s="97">
        <f t="shared" si="24"/>
        <v>360000</v>
      </c>
      <c r="L43" s="55"/>
      <c r="M43" s="56"/>
      <c r="N43" s="128"/>
      <c r="O43" s="56"/>
      <c r="P43" s="116"/>
      <c r="Q43" s="63">
        <f t="shared" si="13"/>
        <v>0</v>
      </c>
      <c r="R43" s="64"/>
      <c r="S43" s="56"/>
      <c r="T43" s="56"/>
      <c r="U43" s="87"/>
      <c r="V43" s="81"/>
      <c r="W43" s="62"/>
      <c r="X43" s="63">
        <f t="shared" si="2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9"/>
        <v>14800000</v>
      </c>
      <c r="H44" s="114" t="s">
        <v>132</v>
      </c>
      <c r="I44" s="61">
        <v>10</v>
      </c>
      <c r="J44" s="109" t="s">
        <v>122</v>
      </c>
      <c r="K44" s="97">
        <f t="shared" si="24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9"/>
        <v>1000000</v>
      </c>
      <c r="H45" s="2">
        <v>45184</v>
      </c>
      <c r="I45" s="61">
        <v>1</v>
      </c>
      <c r="J45" s="135" t="s">
        <v>67</v>
      </c>
      <c r="K45" s="97">
        <f t="shared" si="24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2"/>
        <v>0</v>
      </c>
      <c r="Y45" s="64"/>
      <c r="Z45" s="56"/>
      <c r="AA45" s="134"/>
      <c r="AB45" s="812"/>
      <c r="AI45" s="89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9"/>
        <v>0</v>
      </c>
      <c r="H46" s="102"/>
      <c r="I46" s="61"/>
      <c r="J46" s="109" t="s">
        <v>25</v>
      </c>
      <c r="K46" s="97">
        <f t="shared" si="24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9"/>
        <v>4192500</v>
      </c>
      <c r="H47" s="79">
        <v>45251</v>
      </c>
      <c r="I47" s="61"/>
      <c r="J47" s="109" t="s">
        <v>25</v>
      </c>
      <c r="K47" s="97">
        <f t="shared" si="24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9"/>
        <v>300000</v>
      </c>
      <c r="H48" s="79">
        <v>45187</v>
      </c>
      <c r="I48" s="61">
        <v>6</v>
      </c>
      <c r="J48" s="135" t="s">
        <v>67</v>
      </c>
      <c r="K48" s="97">
        <f t="shared" si="24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9"/>
        <v>4500000</v>
      </c>
      <c r="H49" s="57" t="s">
        <v>139</v>
      </c>
      <c r="I49" s="61">
        <v>0</v>
      </c>
      <c r="J49" s="109" t="s">
        <v>25</v>
      </c>
      <c r="K49" s="97">
        <f t="shared" si="24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9"/>
        <v>6000000</v>
      </c>
      <c r="H50" s="79">
        <v>45218</v>
      </c>
      <c r="I50" s="61">
        <v>2</v>
      </c>
      <c r="J50" s="109" t="s">
        <v>25</v>
      </c>
      <c r="K50" s="97">
        <f t="shared" si="24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9"/>
        <v>138000</v>
      </c>
      <c r="H51" s="79">
        <v>45198</v>
      </c>
      <c r="I51" s="57"/>
      <c r="J51" s="109" t="s">
        <v>25</v>
      </c>
      <c r="K51" s="97">
        <f t="shared" si="24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9"/>
        <v>308000</v>
      </c>
      <c r="H52" s="79">
        <v>45181</v>
      </c>
      <c r="I52" s="57">
        <v>5</v>
      </c>
      <c r="J52" s="109" t="s">
        <v>25</v>
      </c>
      <c r="K52" s="97">
        <f t="shared" si="24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693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9"/>
        <v>186000</v>
      </c>
      <c r="H53" s="79">
        <v>45225</v>
      </c>
      <c r="I53" s="105"/>
      <c r="J53" s="109" t="s">
        <v>25</v>
      </c>
      <c r="K53" s="97">
        <f t="shared" si="24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9"/>
        <v>220000</v>
      </c>
      <c r="H54" s="113" t="s">
        <v>150</v>
      </c>
      <c r="I54" s="57">
        <v>1</v>
      </c>
      <c r="J54" s="109" t="s">
        <v>25</v>
      </c>
      <c r="K54" s="97">
        <f t="shared" si="24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9"/>
        <v>3250000</v>
      </c>
      <c r="H55" s="102" t="s">
        <v>153</v>
      </c>
      <c r="I55" s="57">
        <v>7</v>
      </c>
      <c r="J55" s="109" t="s">
        <v>25</v>
      </c>
      <c r="K55" s="97">
        <f t="shared" si="24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5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9"/>
        <v>4050000</v>
      </c>
      <c r="H56" s="82">
        <v>44165</v>
      </c>
      <c r="I56" s="57">
        <v>0</v>
      </c>
      <c r="J56" s="109" t="s">
        <v>25</v>
      </c>
      <c r="K56" s="97">
        <f t="shared" si="24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5"/>
      <c r="U56" s="105"/>
      <c r="V56" s="71"/>
      <c r="W56" s="711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9"/>
        <v>3003000</v>
      </c>
      <c r="H57" s="79">
        <v>45134</v>
      </c>
      <c r="I57" s="57">
        <v>8</v>
      </c>
      <c r="J57" s="142" t="s">
        <v>25</v>
      </c>
      <c r="K57" s="97">
        <f t="shared" si="24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694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9"/>
        <v>700000</v>
      </c>
      <c r="H58" s="82" t="s">
        <v>160</v>
      </c>
      <c r="I58" s="57">
        <v>0</v>
      </c>
      <c r="J58" s="65" t="s">
        <v>25</v>
      </c>
      <c r="K58" s="59">
        <f t="shared" si="24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9"/>
        <v>550000</v>
      </c>
      <c r="H59" s="82">
        <v>44124</v>
      </c>
      <c r="I59" s="57">
        <v>0</v>
      </c>
      <c r="J59" s="65" t="s">
        <v>25</v>
      </c>
      <c r="K59" s="59">
        <f t="shared" si="24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693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9"/>
        <v>1700000</v>
      </c>
      <c r="H60" s="102" t="s">
        <v>160</v>
      </c>
      <c r="I60" s="57">
        <v>0</v>
      </c>
      <c r="J60" s="65" t="s">
        <v>25</v>
      </c>
      <c r="K60" s="59">
        <f t="shared" si="24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693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9"/>
        <v>160000</v>
      </c>
      <c r="H61" s="102" t="s">
        <v>166</v>
      </c>
      <c r="I61" s="57">
        <v>1</v>
      </c>
      <c r="J61" s="65" t="s">
        <v>25</v>
      </c>
      <c r="K61" s="59">
        <f t="shared" si="24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693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9"/>
        <v>250000</v>
      </c>
      <c r="H62" s="102" t="s">
        <v>166</v>
      </c>
      <c r="I62" s="57">
        <v>0</v>
      </c>
      <c r="J62" s="65" t="s">
        <v>25</v>
      </c>
      <c r="K62" s="59">
        <f t="shared" si="24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693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9"/>
        <v>1008000</v>
      </c>
      <c r="H63" s="79">
        <v>45134</v>
      </c>
      <c r="I63" s="57">
        <v>4</v>
      </c>
      <c r="J63" s="65" t="s">
        <v>25</v>
      </c>
      <c r="K63" s="59">
        <f t="shared" si="24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693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9"/>
        <v>1950000</v>
      </c>
      <c r="H64" s="102">
        <v>44986</v>
      </c>
      <c r="I64" s="57">
        <v>8</v>
      </c>
      <c r="J64" s="65" t="s">
        <v>25</v>
      </c>
      <c r="K64" s="59">
        <f t="shared" si="24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693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9"/>
        <v>828000</v>
      </c>
      <c r="H65" s="102" t="s">
        <v>173</v>
      </c>
      <c r="I65" s="57">
        <v>3</v>
      </c>
      <c r="J65" s="65" t="s">
        <v>25</v>
      </c>
      <c r="K65" s="59">
        <f t="shared" si="24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693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9"/>
        <v>250000</v>
      </c>
      <c r="H66" s="61" t="s">
        <v>175</v>
      </c>
      <c r="I66" s="57">
        <v>1</v>
      </c>
      <c r="J66" s="65" t="s">
        <v>25</v>
      </c>
      <c r="K66" s="59">
        <f t="shared" si="24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693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9"/>
        <v>2250000</v>
      </c>
      <c r="H67" s="82">
        <v>44103</v>
      </c>
      <c r="I67" s="57">
        <v>3</v>
      </c>
      <c r="J67" s="65" t="s">
        <v>25</v>
      </c>
      <c r="K67" s="59">
        <f t="shared" si="24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693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9"/>
        <v>2220000</v>
      </c>
      <c r="H68" s="79">
        <v>45251</v>
      </c>
      <c r="I68" s="57"/>
      <c r="J68" s="65" t="s">
        <v>25</v>
      </c>
      <c r="K68" s="59">
        <f t="shared" si="24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693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19"/>
        <v>2266875</v>
      </c>
      <c r="H69" s="2">
        <v>45251</v>
      </c>
      <c r="I69" s="57">
        <v>17</v>
      </c>
      <c r="J69" s="65" t="s">
        <v>25</v>
      </c>
      <c r="K69" s="59">
        <f t="shared" si="24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2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9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2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9"/>
        <v>750000</v>
      </c>
      <c r="H71" s="102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2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2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2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2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2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2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2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2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2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2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2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2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2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0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4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0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4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0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0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4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0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0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0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0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0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4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0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4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0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4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0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4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0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2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2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2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2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2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2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R1" zoomScale="90" zoomScaleNormal="90" workbookViewId="0">
      <pane ySplit="5" topLeftCell="A47" activePane="bottomLeft" state="frozen"/>
      <selection pane="bottomLeft" activeCell="S47" sqref="S4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25" t="s">
        <v>3</v>
      </c>
      <c r="B4" s="1127" t="s">
        <v>4</v>
      </c>
      <c r="C4" s="1128"/>
      <c r="D4" s="1128"/>
      <c r="E4" s="1128"/>
      <c r="F4" s="1128"/>
      <c r="G4" s="1128"/>
      <c r="H4" s="1129"/>
      <c r="I4" s="1130" t="s">
        <v>5</v>
      </c>
      <c r="J4" s="1131"/>
      <c r="K4" s="1132"/>
      <c r="L4" s="1133" t="s">
        <v>6</v>
      </c>
      <c r="M4" s="1134"/>
      <c r="N4" s="1134"/>
      <c r="O4" s="1134"/>
      <c r="P4" s="1134"/>
      <c r="Q4" s="1134"/>
      <c r="R4" s="1134"/>
      <c r="S4" s="1135" t="s">
        <v>7</v>
      </c>
      <c r="T4" s="1136"/>
      <c r="U4" s="1136"/>
      <c r="V4" s="1136"/>
      <c r="W4" s="1136"/>
      <c r="X4" s="1136"/>
      <c r="Y4" s="1136"/>
      <c r="Z4" s="1137"/>
      <c r="AB4" s="1138" t="s">
        <v>8</v>
      </c>
      <c r="AC4" s="1139"/>
      <c r="AD4" s="1139"/>
      <c r="AE4" s="1139"/>
      <c r="AF4" s="1139"/>
      <c r="AG4" s="1139"/>
      <c r="AH4" s="1139"/>
      <c r="AI4" s="1140"/>
      <c r="AK4" s="1113" t="s">
        <v>9</v>
      </c>
      <c r="AL4" s="1114"/>
      <c r="AM4" s="1114"/>
      <c r="AN4" s="1114"/>
      <c r="AO4" s="1114"/>
      <c r="AP4" s="1114"/>
      <c r="AQ4" s="1114"/>
      <c r="AR4" s="1115"/>
      <c r="AT4" s="1116" t="s">
        <v>10</v>
      </c>
      <c r="AU4" s="1117"/>
      <c r="AV4" s="1117"/>
      <c r="AW4" s="1117"/>
      <c r="AX4" s="1117"/>
      <c r="AY4" s="1117"/>
      <c r="AZ4" s="1117"/>
      <c r="BA4" s="1118"/>
      <c r="BC4" s="1119" t="s">
        <v>11</v>
      </c>
      <c r="BD4" s="1120"/>
      <c r="BE4" s="1120"/>
      <c r="BF4" s="1120"/>
      <c r="BG4" s="1120"/>
      <c r="BH4" s="1120"/>
      <c r="BI4" s="1120"/>
      <c r="BJ4" s="1121"/>
      <c r="BL4" s="1122" t="s">
        <v>12</v>
      </c>
      <c r="BM4" s="1123"/>
      <c r="BN4" s="1123"/>
      <c r="BO4" s="1123"/>
      <c r="BP4" s="1123"/>
      <c r="BQ4" s="1123"/>
      <c r="BR4" s="1123"/>
      <c r="BS4" s="1124"/>
    </row>
    <row r="5" spans="1:78" ht="20.25" thickTop="1" thickBot="1" x14ac:dyDescent="0.35">
      <c r="A5" s="112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23" si="0">D6*F6</f>
        <v>2020000</v>
      </c>
      <c r="H6" s="2">
        <v>45352</v>
      </c>
      <c r="I6" s="56">
        <v>2</v>
      </c>
      <c r="J6" s="56" t="s">
        <v>25</v>
      </c>
      <c r="K6" s="59">
        <f t="shared" ref="K6:K23" si="1">I6*F6</f>
        <v>2020000</v>
      </c>
      <c r="L6" s="56" t="s">
        <v>8975</v>
      </c>
      <c r="M6" s="56" t="s">
        <v>7402</v>
      </c>
      <c r="N6" s="87">
        <v>2</v>
      </c>
      <c r="O6" s="72" t="s">
        <v>26</v>
      </c>
      <c r="P6" s="62">
        <v>250000</v>
      </c>
      <c r="Q6" s="63">
        <f t="shared" ref="Q6:Q17" si="2">P6*N6</f>
        <v>500000</v>
      </c>
      <c r="R6" s="64" t="s">
        <v>8976</v>
      </c>
      <c r="S6" s="56" t="s">
        <v>6764</v>
      </c>
      <c r="T6" s="56" t="s">
        <v>6765</v>
      </c>
      <c r="U6" s="57">
        <v>0.3</v>
      </c>
      <c r="V6" s="68" t="s">
        <v>63</v>
      </c>
      <c r="W6" s="77">
        <v>75000</v>
      </c>
      <c r="X6" s="63">
        <f t="shared" ref="X6" si="3">W6*U6</f>
        <v>22500</v>
      </c>
      <c r="Y6" s="64" t="s">
        <v>6579</v>
      </c>
      <c r="Z6" s="56"/>
      <c r="AB6" s="56" t="s">
        <v>8998</v>
      </c>
      <c r="AC6" s="80" t="s">
        <v>57</v>
      </c>
      <c r="AD6" s="57">
        <v>1</v>
      </c>
      <c r="AE6" s="72" t="s">
        <v>29</v>
      </c>
      <c r="AF6" s="76">
        <v>120000</v>
      </c>
      <c r="AG6" s="63">
        <f t="shared" ref="AG6:AG10" si="4">AF6*AD6</f>
        <v>120000</v>
      </c>
      <c r="AH6" s="64" t="s">
        <v>8990</v>
      </c>
      <c r="AI6" s="56" t="s">
        <v>9002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5" t="s">
        <v>8126</v>
      </c>
      <c r="M7" s="80" t="s">
        <v>7402</v>
      </c>
      <c r="N7" s="87">
        <v>4</v>
      </c>
      <c r="O7" s="72" t="s">
        <v>29</v>
      </c>
      <c r="P7" s="62">
        <v>150000</v>
      </c>
      <c r="Q7" s="63">
        <f t="shared" si="2"/>
        <v>600000</v>
      </c>
      <c r="R7" s="64" t="s">
        <v>397</v>
      </c>
      <c r="S7" s="56" t="s">
        <v>78</v>
      </c>
      <c r="T7" s="56" t="s">
        <v>79</v>
      </c>
      <c r="U7" s="83">
        <v>1</v>
      </c>
      <c r="V7" s="56" t="s">
        <v>63</v>
      </c>
      <c r="W7" s="62">
        <v>29200</v>
      </c>
      <c r="X7" s="63">
        <f t="shared" ref="X7" si="9">W7*U7</f>
        <v>29200</v>
      </c>
      <c r="Y7" s="64" t="s">
        <v>471</v>
      </c>
      <c r="Z7" s="56"/>
      <c r="AB7" s="60" t="s">
        <v>8999</v>
      </c>
      <c r="AC7" s="56" t="s">
        <v>57</v>
      </c>
      <c r="AD7" s="61">
        <v>4</v>
      </c>
      <c r="AE7" s="72" t="s">
        <v>29</v>
      </c>
      <c r="AF7" s="76">
        <v>12500</v>
      </c>
      <c r="AG7" s="63">
        <f>AF7*AD7</f>
        <v>50000</v>
      </c>
      <c r="AH7" s="64" t="s">
        <v>8348</v>
      </c>
      <c r="AI7" s="56" t="s">
        <v>9002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5" t="s">
        <v>8977</v>
      </c>
      <c r="M8" s="80" t="s">
        <v>7402</v>
      </c>
      <c r="N8" s="87">
        <v>1</v>
      </c>
      <c r="O8" s="72" t="s">
        <v>29</v>
      </c>
      <c r="P8" s="62">
        <v>50000</v>
      </c>
      <c r="Q8" s="63">
        <f t="shared" si="2"/>
        <v>50000</v>
      </c>
      <c r="R8" s="64" t="s">
        <v>397</v>
      </c>
      <c r="S8" s="56" t="s">
        <v>6571</v>
      </c>
      <c r="T8" s="56" t="s">
        <v>57</v>
      </c>
      <c r="U8" s="57">
        <v>1</v>
      </c>
      <c r="V8" s="72" t="s">
        <v>29</v>
      </c>
      <c r="W8" s="62">
        <v>40000</v>
      </c>
      <c r="X8" s="63">
        <f>W8*U8</f>
        <v>40000</v>
      </c>
      <c r="Y8" s="64" t="s">
        <v>471</v>
      </c>
      <c r="Z8" s="56"/>
      <c r="AB8" s="56" t="s">
        <v>8819</v>
      </c>
      <c r="AC8" s="56" t="s">
        <v>57</v>
      </c>
      <c r="AD8" s="57">
        <v>4</v>
      </c>
      <c r="AE8" s="72" t="s">
        <v>29</v>
      </c>
      <c r="AF8" s="76">
        <v>60000</v>
      </c>
      <c r="AG8" s="63">
        <f>AF8*AD8</f>
        <v>240000</v>
      </c>
      <c r="AH8" s="64" t="s">
        <v>8348</v>
      </c>
      <c r="AI8" s="56" t="s">
        <v>9002</v>
      </c>
      <c r="AJ8" s="68"/>
      <c r="AK8" s="55"/>
      <c r="AL8" s="75"/>
      <c r="AM8" s="105"/>
      <c r="AN8" s="72"/>
      <c r="AO8" s="62"/>
      <c r="AP8" s="63">
        <f t="shared" ref="AP8" si="10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8966</v>
      </c>
      <c r="M9" s="71" t="s">
        <v>6634</v>
      </c>
      <c r="N9" s="129">
        <v>8</v>
      </c>
      <c r="O9" s="70" t="s">
        <v>29</v>
      </c>
      <c r="P9" s="63">
        <v>825000</v>
      </c>
      <c r="Q9" s="63">
        <f t="shared" si="2"/>
        <v>6600000</v>
      </c>
      <c r="R9" s="271" t="s">
        <v>397</v>
      </c>
      <c r="S9" s="55" t="s">
        <v>7777</v>
      </c>
      <c r="T9" s="56" t="s">
        <v>57</v>
      </c>
      <c r="U9" s="57">
        <v>1</v>
      </c>
      <c r="V9" s="72" t="s">
        <v>29</v>
      </c>
      <c r="W9" s="76">
        <v>7500</v>
      </c>
      <c r="X9" s="63">
        <f>W9*U9</f>
        <v>7500</v>
      </c>
      <c r="Y9" s="64" t="s">
        <v>410</v>
      </c>
      <c r="Z9" s="56"/>
      <c r="AB9" s="74" t="s">
        <v>9001</v>
      </c>
      <c r="AC9" s="75" t="s">
        <v>57</v>
      </c>
      <c r="AD9" s="57">
        <v>2</v>
      </c>
      <c r="AE9" s="72" t="s">
        <v>29</v>
      </c>
      <c r="AF9" s="62">
        <v>35000</v>
      </c>
      <c r="AG9" s="63">
        <f t="shared" ref="AG9" si="11">AF9*AD9</f>
        <v>70000</v>
      </c>
      <c r="AH9" s="64" t="s">
        <v>8348</v>
      </c>
      <c r="AI9" s="56" t="s">
        <v>9002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8967</v>
      </c>
      <c r="M10" s="71" t="s">
        <v>6634</v>
      </c>
      <c r="N10" s="129">
        <v>1</v>
      </c>
      <c r="O10" s="70" t="s">
        <v>29</v>
      </c>
      <c r="P10" s="63">
        <v>925000</v>
      </c>
      <c r="Q10" s="63">
        <f t="shared" si="2"/>
        <v>925000</v>
      </c>
      <c r="R10" s="271" t="s">
        <v>397</v>
      </c>
      <c r="S10" s="55" t="s">
        <v>8751</v>
      </c>
      <c r="T10" s="56" t="s">
        <v>6700</v>
      </c>
      <c r="U10" s="57">
        <v>1</v>
      </c>
      <c r="V10" s="72" t="s">
        <v>73</v>
      </c>
      <c r="W10" s="76">
        <v>160000</v>
      </c>
      <c r="X10" s="63">
        <f t="shared" ref="X10:X58" si="12">W10*U10</f>
        <v>160000</v>
      </c>
      <c r="Y10" s="64" t="s">
        <v>8354</v>
      </c>
      <c r="Z10" s="56"/>
      <c r="AB10" s="95" t="s">
        <v>8987</v>
      </c>
      <c r="AC10" s="230" t="s">
        <v>403</v>
      </c>
      <c r="AD10" s="57">
        <v>2</v>
      </c>
      <c r="AE10" s="72" t="s">
        <v>29</v>
      </c>
      <c r="AF10" s="76">
        <v>60000</v>
      </c>
      <c r="AG10" s="63">
        <f t="shared" si="4"/>
        <v>120000</v>
      </c>
      <c r="AH10" s="64" t="s">
        <v>8348</v>
      </c>
      <c r="AI10" s="56" t="s">
        <v>9002</v>
      </c>
      <c r="AJ10" s="60"/>
      <c r="AK10" s="68"/>
      <c r="AL10" s="65"/>
      <c r="AM10" s="61"/>
      <c r="AN10" s="72"/>
      <c r="AO10" s="76"/>
      <c r="AP10" s="63">
        <f t="shared" ref="AP10" si="13"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17">
        <v>45240</v>
      </c>
      <c r="I11" s="57"/>
      <c r="J11" s="65" t="s">
        <v>25</v>
      </c>
      <c r="K11" s="59">
        <f t="shared" si="1"/>
        <v>0</v>
      </c>
      <c r="L11" s="71" t="s">
        <v>8980</v>
      </c>
      <c r="M11" s="71" t="s">
        <v>6634</v>
      </c>
      <c r="N11" s="105">
        <v>2</v>
      </c>
      <c r="O11" s="70" t="s">
        <v>29</v>
      </c>
      <c r="P11" s="63">
        <v>975000</v>
      </c>
      <c r="Q11" s="63">
        <f t="shared" si="2"/>
        <v>1950000</v>
      </c>
      <c r="R11" s="271" t="s">
        <v>397</v>
      </c>
      <c r="S11" s="56" t="s">
        <v>429</v>
      </c>
      <c r="T11" s="56" t="s">
        <v>444</v>
      </c>
      <c r="U11" s="57">
        <v>5</v>
      </c>
      <c r="V11" s="72" t="s">
        <v>29</v>
      </c>
      <c r="W11" s="76">
        <v>2500</v>
      </c>
      <c r="X11" s="63">
        <f t="shared" ref="X11" si="14">W11*U11</f>
        <v>12500</v>
      </c>
      <c r="Y11" s="64" t="s">
        <v>8354</v>
      </c>
      <c r="Z11" s="56"/>
      <c r="AA11" s="56"/>
      <c r="AB11" s="56" t="s">
        <v>8991</v>
      </c>
      <c r="AC11" s="56" t="s">
        <v>57</v>
      </c>
      <c r="AD11" s="83">
        <v>15</v>
      </c>
      <c r="AE11" s="72" t="s">
        <v>122</v>
      </c>
      <c r="AF11" s="76">
        <v>40000</v>
      </c>
      <c r="AG11" s="63">
        <f>AF11*AD11</f>
        <v>600000</v>
      </c>
      <c r="AH11" s="64" t="s">
        <v>415</v>
      </c>
      <c r="AI11" s="56" t="s">
        <v>9002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270" t="s">
        <v>6709</v>
      </c>
      <c r="M12" s="590" t="s">
        <v>6711</v>
      </c>
      <c r="N12" s="105">
        <v>20</v>
      </c>
      <c r="O12" s="70" t="s">
        <v>29</v>
      </c>
      <c r="P12" s="63">
        <v>245000</v>
      </c>
      <c r="Q12" s="63">
        <f t="shared" ref="Q12:Q16" si="15">P12*N12</f>
        <v>4900000</v>
      </c>
      <c r="R12" s="271" t="s">
        <v>397</v>
      </c>
      <c r="S12" s="71"/>
      <c r="T12" s="56"/>
      <c r="U12" s="57"/>
      <c r="V12" s="72" t="s">
        <v>29</v>
      </c>
      <c r="W12" s="63"/>
      <c r="X12" s="63">
        <f t="shared" si="12"/>
        <v>0</v>
      </c>
      <c r="Y12" s="64"/>
      <c r="Z12" s="56"/>
      <c r="AA12" s="94"/>
      <c r="AB12" s="56" t="s">
        <v>9000</v>
      </c>
      <c r="AC12" s="56" t="s">
        <v>398</v>
      </c>
      <c r="AD12" s="87">
        <v>1</v>
      </c>
      <c r="AE12" s="72" t="s">
        <v>29</v>
      </c>
      <c r="AF12" s="62">
        <v>325000</v>
      </c>
      <c r="AG12" s="63">
        <f t="shared" ref="AG12" si="16">AF12*AD12</f>
        <v>325000</v>
      </c>
      <c r="AH12" s="64" t="s">
        <v>8500</v>
      </c>
      <c r="AI12" s="56" t="s">
        <v>9002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8959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71" t="s">
        <v>6708</v>
      </c>
      <c r="M13" s="590" t="s">
        <v>6711</v>
      </c>
      <c r="N13" s="752">
        <v>10</v>
      </c>
      <c r="O13" s="71" t="s">
        <v>29</v>
      </c>
      <c r="P13" s="63">
        <v>265000</v>
      </c>
      <c r="Q13" s="63">
        <f t="shared" si="15"/>
        <v>2650000</v>
      </c>
      <c r="R13" s="271" t="s">
        <v>397</v>
      </c>
      <c r="S13" s="255" t="s">
        <v>8932</v>
      </c>
      <c r="T13" s="56" t="s">
        <v>57</v>
      </c>
      <c r="U13" s="57">
        <v>1</v>
      </c>
      <c r="V13" s="70" t="s">
        <v>122</v>
      </c>
      <c r="W13" s="62">
        <v>7500</v>
      </c>
      <c r="X13" s="63">
        <f t="shared" si="12"/>
        <v>7500</v>
      </c>
      <c r="Y13" s="64" t="s">
        <v>438</v>
      </c>
      <c r="Z13" s="56"/>
      <c r="AA13" s="94"/>
      <c r="AB13" s="71" t="s">
        <v>7973</v>
      </c>
      <c r="AC13" s="56" t="s">
        <v>57</v>
      </c>
      <c r="AD13" s="57">
        <v>2</v>
      </c>
      <c r="AE13" s="72" t="s">
        <v>29</v>
      </c>
      <c r="AF13" s="63">
        <v>45000</v>
      </c>
      <c r="AG13" s="63">
        <f t="shared" ref="AG13" si="17">AF13*AD13</f>
        <v>90000</v>
      </c>
      <c r="AH13" s="64" t="s">
        <v>8348</v>
      </c>
      <c r="AI13" s="56" t="s">
        <v>9002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71" t="s">
        <v>7816</v>
      </c>
      <c r="M14" s="80" t="s">
        <v>7795</v>
      </c>
      <c r="N14" s="703">
        <v>30</v>
      </c>
      <c r="O14" s="70" t="s">
        <v>29</v>
      </c>
      <c r="P14" s="482">
        <v>90000</v>
      </c>
      <c r="Q14" s="63">
        <f t="shared" si="15"/>
        <v>2700000</v>
      </c>
      <c r="R14" s="271" t="s">
        <v>397</v>
      </c>
      <c r="S14" s="55" t="s">
        <v>293</v>
      </c>
      <c r="T14" s="56" t="s">
        <v>409</v>
      </c>
      <c r="U14" s="57">
        <v>2</v>
      </c>
      <c r="V14" s="72" t="s">
        <v>29</v>
      </c>
      <c r="W14" s="76">
        <v>8000</v>
      </c>
      <c r="X14" s="63">
        <f t="shared" si="12"/>
        <v>16000</v>
      </c>
      <c r="Y14" s="64" t="s">
        <v>425</v>
      </c>
      <c r="Z14" s="56"/>
      <c r="AA14" s="94"/>
      <c r="AB14" s="55"/>
      <c r="AC14" s="56"/>
      <c r="AD14" s="57"/>
      <c r="AE14" s="56"/>
      <c r="AF14" s="62"/>
      <c r="AG14" s="63">
        <f t="shared" ref="AG14:AG25" si="18">AF14*AD14</f>
        <v>0</v>
      </c>
      <c r="AH14" s="64"/>
      <c r="AI14" s="56"/>
      <c r="AJ14" s="68"/>
      <c r="AK14" s="255"/>
      <c r="AL14" s="230"/>
      <c r="AM14" s="87"/>
      <c r="AN14" s="72"/>
      <c r="AO14" s="62"/>
      <c r="AP14" s="63">
        <f t="shared" ref="AP14:AP16" si="19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71" t="s">
        <v>476</v>
      </c>
      <c r="M15" s="80" t="s">
        <v>9009</v>
      </c>
      <c r="N15" s="819">
        <v>5</v>
      </c>
      <c r="O15" s="70" t="s">
        <v>29</v>
      </c>
      <c r="P15" s="482">
        <v>1050000</v>
      </c>
      <c r="Q15" s="63">
        <f t="shared" si="15"/>
        <v>5250000</v>
      </c>
      <c r="R15" s="271" t="s">
        <v>397</v>
      </c>
      <c r="S15" s="68" t="s">
        <v>8541</v>
      </c>
      <c r="T15" s="56" t="s">
        <v>403</v>
      </c>
      <c r="U15" s="87">
        <v>1</v>
      </c>
      <c r="V15" s="72" t="s">
        <v>29</v>
      </c>
      <c r="W15" s="62">
        <v>5500</v>
      </c>
      <c r="X15" s="63">
        <f>W15*U15</f>
        <v>5500</v>
      </c>
      <c r="Y15" s="64" t="s">
        <v>425</v>
      </c>
      <c r="Z15" s="56"/>
      <c r="AA15" s="94"/>
      <c r="AB15" s="60"/>
      <c r="AC15" s="56"/>
      <c r="AD15" s="61"/>
      <c r="AE15" s="72"/>
      <c r="AF15" s="76"/>
      <c r="AG15" s="63">
        <f t="shared" si="18"/>
        <v>0</v>
      </c>
      <c r="AH15" s="64"/>
      <c r="AI15" s="56"/>
      <c r="AK15" s="68"/>
      <c r="AL15" s="56"/>
      <c r="AM15" s="61"/>
      <c r="AN15" s="72"/>
      <c r="AO15" s="76"/>
      <c r="AP15" s="63">
        <f t="shared" si="19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71" t="s">
        <v>7792</v>
      </c>
      <c r="M16" s="80" t="s">
        <v>9009</v>
      </c>
      <c r="N16" s="819">
        <v>3</v>
      </c>
      <c r="O16" s="70" t="s">
        <v>29</v>
      </c>
      <c r="P16" s="482">
        <v>1150000</v>
      </c>
      <c r="Q16" s="63">
        <f t="shared" si="15"/>
        <v>3450000</v>
      </c>
      <c r="R16" s="271" t="s">
        <v>397</v>
      </c>
      <c r="S16" s="55" t="s">
        <v>8968</v>
      </c>
      <c r="T16" s="56" t="s">
        <v>8969</v>
      </c>
      <c r="U16" s="57">
        <v>1</v>
      </c>
      <c r="V16" s="72" t="s">
        <v>26</v>
      </c>
      <c r="W16" s="76">
        <v>300000</v>
      </c>
      <c r="X16" s="63">
        <f t="shared" si="12"/>
        <v>300000</v>
      </c>
      <c r="Y16" s="64" t="s">
        <v>420</v>
      </c>
      <c r="Z16" s="56"/>
      <c r="AA16" s="103"/>
      <c r="AB16" s="56"/>
      <c r="AC16" s="75"/>
      <c r="AD16" s="57"/>
      <c r="AE16" s="72"/>
      <c r="AF16" s="76"/>
      <c r="AG16" s="63">
        <f t="shared" si="18"/>
        <v>0</v>
      </c>
      <c r="AH16" s="64"/>
      <c r="AI16" s="56"/>
      <c r="AK16" s="56"/>
      <c r="AL16" s="56"/>
      <c r="AM16" s="57"/>
      <c r="AN16" s="72"/>
      <c r="AO16" s="77"/>
      <c r="AP16" s="63">
        <f t="shared" si="19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7273</v>
      </c>
      <c r="M17" s="56" t="s">
        <v>6676</v>
      </c>
      <c r="N17" s="87">
        <v>3</v>
      </c>
      <c r="O17" s="72" t="s">
        <v>29</v>
      </c>
      <c r="P17" s="62">
        <v>60000</v>
      </c>
      <c r="Q17" s="63">
        <f t="shared" si="2"/>
        <v>180000</v>
      </c>
      <c r="R17" s="64" t="s">
        <v>397</v>
      </c>
      <c r="S17" s="270" t="s">
        <v>8006</v>
      </c>
      <c r="T17" s="126" t="s">
        <v>7076</v>
      </c>
      <c r="U17" s="105">
        <v>1</v>
      </c>
      <c r="V17" s="70" t="s">
        <v>29</v>
      </c>
      <c r="W17" s="426">
        <v>150000</v>
      </c>
      <c r="X17" s="63">
        <f t="shared" si="12"/>
        <v>150000</v>
      </c>
      <c r="Y17" s="64" t="s">
        <v>8971</v>
      </c>
      <c r="Z17" s="56" t="s">
        <v>8972</v>
      </c>
      <c r="AA17" s="89"/>
      <c r="AB17" s="55"/>
      <c r="AC17" s="56"/>
      <c r="AD17" s="57"/>
      <c r="AE17" s="72"/>
      <c r="AF17" s="76"/>
      <c r="AG17" s="63">
        <f t="shared" si="18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2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8152</v>
      </c>
      <c r="M18" s="56" t="s">
        <v>6699</v>
      </c>
      <c r="N18" s="57">
        <v>3</v>
      </c>
      <c r="O18" s="56" t="s">
        <v>62</v>
      </c>
      <c r="P18" s="140">
        <v>89500</v>
      </c>
      <c r="Q18" s="63">
        <f>P18*N18</f>
        <v>268500</v>
      </c>
      <c r="R18" s="64" t="s">
        <v>397</v>
      </c>
      <c r="S18" s="270" t="s">
        <v>8006</v>
      </c>
      <c r="T18" s="126" t="s">
        <v>7076</v>
      </c>
      <c r="U18" s="105">
        <v>1</v>
      </c>
      <c r="V18" s="70" t="s">
        <v>29</v>
      </c>
      <c r="W18" s="426">
        <v>150000</v>
      </c>
      <c r="X18" s="63">
        <f t="shared" ref="X18" si="21">W18*U18</f>
        <v>150000</v>
      </c>
      <c r="Y18" s="64" t="s">
        <v>8973</v>
      </c>
      <c r="Z18" s="56" t="s">
        <v>8974</v>
      </c>
      <c r="AB18" s="55"/>
      <c r="AC18" s="75"/>
      <c r="AD18" s="87"/>
      <c r="AE18" s="72"/>
      <c r="AF18" s="62"/>
      <c r="AG18" s="63">
        <f t="shared" si="18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2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8284</v>
      </c>
      <c r="M19" s="75" t="s">
        <v>398</v>
      </c>
      <c r="N19" s="87">
        <v>2</v>
      </c>
      <c r="O19" s="56" t="s">
        <v>29</v>
      </c>
      <c r="P19" s="62">
        <v>190000</v>
      </c>
      <c r="Q19" s="63">
        <f t="shared" ref="Q19:Q20" si="22">P19*N19</f>
        <v>380000</v>
      </c>
      <c r="R19" s="64" t="s">
        <v>8989</v>
      </c>
      <c r="S19" s="56" t="s">
        <v>7373</v>
      </c>
      <c r="T19" s="56" t="s">
        <v>8136</v>
      </c>
      <c r="U19" s="87">
        <v>1</v>
      </c>
      <c r="V19" s="72" t="s">
        <v>26</v>
      </c>
      <c r="W19" s="62">
        <v>2275000</v>
      </c>
      <c r="X19" s="63">
        <f t="shared" si="12"/>
        <v>2275000</v>
      </c>
      <c r="Y19" s="64" t="s">
        <v>425</v>
      </c>
      <c r="Z19" s="56" t="s">
        <v>8981</v>
      </c>
      <c r="AB19" s="55"/>
      <c r="AC19" s="56"/>
      <c r="AD19" s="57"/>
      <c r="AE19" s="72"/>
      <c r="AF19" s="76"/>
      <c r="AG19" s="63">
        <f t="shared" si="18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2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9000</v>
      </c>
      <c r="M20" s="56" t="s">
        <v>398</v>
      </c>
      <c r="N20" s="87">
        <v>1</v>
      </c>
      <c r="O20" s="72" t="s">
        <v>29</v>
      </c>
      <c r="P20" s="62">
        <v>325000</v>
      </c>
      <c r="Q20" s="63">
        <f t="shared" si="22"/>
        <v>325000</v>
      </c>
      <c r="R20" s="64" t="s">
        <v>8500</v>
      </c>
      <c r="S20" s="56" t="s">
        <v>7373</v>
      </c>
      <c r="T20" s="56" t="s">
        <v>8136</v>
      </c>
      <c r="U20" s="87">
        <v>1</v>
      </c>
      <c r="V20" s="72" t="s">
        <v>26</v>
      </c>
      <c r="W20" s="62">
        <v>2275000</v>
      </c>
      <c r="X20" s="63">
        <f t="shared" si="12"/>
        <v>2275000</v>
      </c>
      <c r="Y20" s="64" t="s">
        <v>425</v>
      </c>
      <c r="Z20" s="56" t="s">
        <v>8981</v>
      </c>
      <c r="AB20" s="55"/>
      <c r="AC20" s="75"/>
      <c r="AD20" s="57"/>
      <c r="AE20" s="72"/>
      <c r="AF20" s="62"/>
      <c r="AG20" s="63">
        <f t="shared" si="18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2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8991</v>
      </c>
      <c r="M21" s="56" t="s">
        <v>57</v>
      </c>
      <c r="N21" s="83">
        <v>15</v>
      </c>
      <c r="O21" s="72" t="s">
        <v>122</v>
      </c>
      <c r="P21" s="76">
        <v>40000</v>
      </c>
      <c r="Q21" s="63">
        <f>P21*N21</f>
        <v>600000</v>
      </c>
      <c r="R21" s="64" t="s">
        <v>415</v>
      </c>
      <c r="S21" s="56" t="s">
        <v>6695</v>
      </c>
      <c r="T21" s="56" t="s">
        <v>6581</v>
      </c>
      <c r="U21" s="87">
        <v>1</v>
      </c>
      <c r="V21" s="81" t="s">
        <v>25</v>
      </c>
      <c r="W21" s="62">
        <v>93000</v>
      </c>
      <c r="X21" s="63">
        <f t="shared" si="12"/>
        <v>93000</v>
      </c>
      <c r="Y21" s="64" t="s">
        <v>535</v>
      </c>
      <c r="Z21" s="56" t="s">
        <v>8983</v>
      </c>
      <c r="AB21" s="81"/>
      <c r="AC21" s="56"/>
      <c r="AD21" s="57"/>
      <c r="AE21" s="72"/>
      <c r="AF21" s="76"/>
      <c r="AG21" s="63">
        <f t="shared" si="18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2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8998</v>
      </c>
      <c r="M22" s="80" t="s">
        <v>57</v>
      </c>
      <c r="N22" s="57">
        <v>1</v>
      </c>
      <c r="O22" s="72" t="s">
        <v>29</v>
      </c>
      <c r="P22" s="76">
        <v>120000</v>
      </c>
      <c r="Q22" s="63">
        <f t="shared" ref="Q22:Q48" si="23">P22*N22</f>
        <v>120000</v>
      </c>
      <c r="R22" s="64" t="s">
        <v>8990</v>
      </c>
      <c r="S22" s="56" t="s">
        <v>8161</v>
      </c>
      <c r="T22" s="56" t="s">
        <v>6656</v>
      </c>
      <c r="U22" s="87">
        <v>1</v>
      </c>
      <c r="V22" s="72" t="s">
        <v>29</v>
      </c>
      <c r="W22" s="62">
        <v>39000</v>
      </c>
      <c r="X22" s="63">
        <f t="shared" si="12"/>
        <v>39000</v>
      </c>
      <c r="Y22" s="64" t="s">
        <v>535</v>
      </c>
      <c r="Z22" s="56" t="s">
        <v>8983</v>
      </c>
      <c r="AB22" s="69"/>
      <c r="AC22" s="56"/>
      <c r="AD22" s="57"/>
      <c r="AE22" s="72"/>
      <c r="AF22" s="76"/>
      <c r="AG22" s="63">
        <f t="shared" si="18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2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8987</v>
      </c>
      <c r="M23" s="230" t="s">
        <v>403</v>
      </c>
      <c r="N23" s="57">
        <v>2</v>
      </c>
      <c r="O23" s="72" t="s">
        <v>29</v>
      </c>
      <c r="P23" s="76">
        <v>60000</v>
      </c>
      <c r="Q23" s="63">
        <f t="shared" si="23"/>
        <v>120000</v>
      </c>
      <c r="R23" s="64" t="s">
        <v>8348</v>
      </c>
      <c r="S23" s="56" t="s">
        <v>6764</v>
      </c>
      <c r="T23" s="56" t="s">
        <v>6765</v>
      </c>
      <c r="U23" s="57">
        <v>0.6</v>
      </c>
      <c r="V23" s="68" t="s">
        <v>63</v>
      </c>
      <c r="W23" s="77">
        <v>75000</v>
      </c>
      <c r="X23" s="63">
        <f t="shared" si="12"/>
        <v>45000</v>
      </c>
      <c r="Y23" s="64" t="s">
        <v>478</v>
      </c>
      <c r="Z23" s="56"/>
      <c r="AB23" s="68"/>
      <c r="AC23" s="65"/>
      <c r="AD23" s="61"/>
      <c r="AE23" s="72"/>
      <c r="AF23" s="76"/>
      <c r="AG23" s="63">
        <f t="shared" si="1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4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20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ref="G24:G80" si="25">D24*F24</f>
        <v>896000</v>
      </c>
      <c r="H24" s="79">
        <v>45141</v>
      </c>
      <c r="I24" s="61">
        <v>30</v>
      </c>
      <c r="J24" s="109" t="s">
        <v>25</v>
      </c>
      <c r="K24" s="97">
        <f t="shared" ref="K24:K32" si="26">I24*F24</f>
        <v>840000</v>
      </c>
      <c r="L24" s="56" t="s">
        <v>6571</v>
      </c>
      <c r="M24" s="56" t="s">
        <v>57</v>
      </c>
      <c r="N24" s="57">
        <v>3</v>
      </c>
      <c r="O24" s="72" t="s">
        <v>29</v>
      </c>
      <c r="P24" s="62">
        <v>40000</v>
      </c>
      <c r="Q24" s="63">
        <f>P24*N24</f>
        <v>120000</v>
      </c>
      <c r="R24" s="64" t="s">
        <v>8348</v>
      </c>
      <c r="S24" s="55" t="s">
        <v>221</v>
      </c>
      <c r="T24" s="75" t="s">
        <v>74</v>
      </c>
      <c r="U24" s="87">
        <v>11.5</v>
      </c>
      <c r="V24" s="69" t="s">
        <v>203</v>
      </c>
      <c r="W24" s="77">
        <v>33750</v>
      </c>
      <c r="X24" s="63">
        <f t="shared" si="12"/>
        <v>388125</v>
      </c>
      <c r="Y24" s="64" t="s">
        <v>7295</v>
      </c>
      <c r="Z24" s="56" t="s">
        <v>8985</v>
      </c>
      <c r="AB24" s="56"/>
      <c r="AC24" s="56"/>
      <c r="AD24" s="87"/>
      <c r="AE24" s="56"/>
      <c r="AF24" s="62"/>
      <c r="AG24" s="63">
        <f t="shared" si="18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7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25"/>
        <v>18400000</v>
      </c>
      <c r="H25" s="112" t="s">
        <v>49</v>
      </c>
      <c r="I25" s="61">
        <v>0</v>
      </c>
      <c r="J25" s="109" t="s">
        <v>25</v>
      </c>
      <c r="K25" s="97">
        <f t="shared" si="26"/>
        <v>0</v>
      </c>
      <c r="L25" s="74" t="s">
        <v>9001</v>
      </c>
      <c r="M25" s="75" t="s">
        <v>57</v>
      </c>
      <c r="N25" s="57">
        <v>4</v>
      </c>
      <c r="O25" s="72" t="s">
        <v>29</v>
      </c>
      <c r="P25" s="62">
        <v>35000</v>
      </c>
      <c r="Q25" s="63">
        <f t="shared" ref="Q25:Q28" si="28">P25*N25</f>
        <v>140000</v>
      </c>
      <c r="R25" s="64" t="s">
        <v>8348</v>
      </c>
      <c r="S25" s="56" t="s">
        <v>6694</v>
      </c>
      <c r="T25" s="56" t="s">
        <v>6581</v>
      </c>
      <c r="U25" s="87">
        <v>1</v>
      </c>
      <c r="V25" s="56" t="s">
        <v>25</v>
      </c>
      <c r="W25" s="62">
        <v>97000</v>
      </c>
      <c r="X25" s="63">
        <f t="shared" si="12"/>
        <v>97000</v>
      </c>
      <c r="Y25" s="64" t="s">
        <v>7295</v>
      </c>
      <c r="Z25" s="56" t="s">
        <v>8985</v>
      </c>
      <c r="AB25" s="56"/>
      <c r="AC25" s="56"/>
      <c r="AD25" s="57"/>
      <c r="AE25" s="72"/>
      <c r="AF25" s="76"/>
      <c r="AG25" s="63">
        <f t="shared" si="18"/>
        <v>0</v>
      </c>
      <c r="AH25" s="64"/>
      <c r="AI25" s="56"/>
      <c r="AK25" s="56"/>
      <c r="AL25" s="75"/>
      <c r="AM25" s="61"/>
      <c r="AN25" s="66"/>
      <c r="AO25" s="62"/>
      <c r="AP25" s="63">
        <f t="shared" si="27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25"/>
        <v>5000000</v>
      </c>
      <c r="H26" s="113" t="s">
        <v>99</v>
      </c>
      <c r="I26" s="61">
        <v>0</v>
      </c>
      <c r="J26" s="109" t="s">
        <v>25</v>
      </c>
      <c r="K26" s="97">
        <f t="shared" si="26"/>
        <v>0</v>
      </c>
      <c r="L26" s="60" t="s">
        <v>8988</v>
      </c>
      <c r="M26" s="56" t="s">
        <v>57</v>
      </c>
      <c r="N26" s="61">
        <v>4</v>
      </c>
      <c r="O26" s="72" t="s">
        <v>29</v>
      </c>
      <c r="P26" s="76">
        <v>12500</v>
      </c>
      <c r="Q26" s="63">
        <f t="shared" si="28"/>
        <v>50000</v>
      </c>
      <c r="R26" s="64" t="s">
        <v>8348</v>
      </c>
      <c r="S26" s="55" t="s">
        <v>8817</v>
      </c>
      <c r="T26" s="56" t="s">
        <v>57</v>
      </c>
      <c r="U26" s="57">
        <v>3</v>
      </c>
      <c r="V26" s="56" t="s">
        <v>29</v>
      </c>
      <c r="W26" s="62">
        <v>60000</v>
      </c>
      <c r="X26" s="63">
        <f t="shared" si="12"/>
        <v>180000</v>
      </c>
      <c r="Y26" s="64" t="s">
        <v>461</v>
      </c>
      <c r="Z26" s="56" t="s">
        <v>8986</v>
      </c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7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25"/>
        <v>1320000</v>
      </c>
      <c r="H27" s="114" t="s">
        <v>102</v>
      </c>
      <c r="I27" s="61">
        <v>0</v>
      </c>
      <c r="J27" s="109" t="s">
        <v>25</v>
      </c>
      <c r="K27" s="97">
        <f t="shared" si="26"/>
        <v>0</v>
      </c>
      <c r="L27" s="68" t="s">
        <v>816</v>
      </c>
      <c r="M27" s="56" t="s">
        <v>88</v>
      </c>
      <c r="N27" s="61">
        <v>2</v>
      </c>
      <c r="O27" s="72" t="s">
        <v>26</v>
      </c>
      <c r="P27" s="76">
        <v>1950000</v>
      </c>
      <c r="Q27" s="63">
        <f t="shared" si="28"/>
        <v>3900000</v>
      </c>
      <c r="R27" s="64" t="s">
        <v>535</v>
      </c>
      <c r="S27" s="255" t="s">
        <v>8126</v>
      </c>
      <c r="T27" s="80" t="s">
        <v>7402</v>
      </c>
      <c r="U27" s="87">
        <v>1</v>
      </c>
      <c r="V27" s="72" t="s">
        <v>29</v>
      </c>
      <c r="W27" s="62">
        <v>150000</v>
      </c>
      <c r="X27" s="63">
        <f t="shared" si="12"/>
        <v>150000</v>
      </c>
      <c r="Y27" s="64" t="s">
        <v>461</v>
      </c>
      <c r="Z27" s="56" t="s">
        <v>8986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7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4"/>
        <v>0</v>
      </c>
      <c r="BI27" s="64"/>
      <c r="BJ27" s="56"/>
      <c r="BL27" s="68"/>
      <c r="BM27" s="56"/>
      <c r="BN27" s="57"/>
      <c r="BO27" s="66"/>
      <c r="BP27" s="62"/>
      <c r="BQ27" s="63">
        <f t="shared" si="20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25"/>
        <v>400000</v>
      </c>
      <c r="H28" s="79">
        <v>45205</v>
      </c>
      <c r="I28" s="61">
        <v>0</v>
      </c>
      <c r="J28" s="109" t="s">
        <v>25</v>
      </c>
      <c r="K28" s="97">
        <f t="shared" si="26"/>
        <v>0</v>
      </c>
      <c r="L28" s="68" t="s">
        <v>517</v>
      </c>
      <c r="M28" s="56" t="s">
        <v>88</v>
      </c>
      <c r="N28" s="57">
        <v>2</v>
      </c>
      <c r="O28" s="56" t="s">
        <v>29</v>
      </c>
      <c r="P28" s="140">
        <v>1425000</v>
      </c>
      <c r="Q28" s="63">
        <f t="shared" si="28"/>
        <v>2850000</v>
      </c>
      <c r="R28" s="64" t="s">
        <v>8993</v>
      </c>
      <c r="S28" s="74" t="s">
        <v>6864</v>
      </c>
      <c r="T28" s="56" t="s">
        <v>141</v>
      </c>
      <c r="U28" s="57">
        <v>1</v>
      </c>
      <c r="V28" s="72" t="s">
        <v>25</v>
      </c>
      <c r="W28" s="62">
        <v>400000</v>
      </c>
      <c r="X28" s="63">
        <f t="shared" si="12"/>
        <v>400000</v>
      </c>
      <c r="Y28" s="64" t="s">
        <v>461</v>
      </c>
      <c r="Z28" s="56" t="s">
        <v>8986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7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4"/>
        <v>0</v>
      </c>
      <c r="BI28" s="64"/>
      <c r="BJ28" s="56"/>
      <c r="BL28" s="68"/>
      <c r="BM28" s="56"/>
      <c r="BN28" s="57"/>
      <c r="BO28" s="66"/>
      <c r="BP28" s="62"/>
      <c r="BQ28" s="63">
        <f t="shared" si="20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25"/>
        <v>331000</v>
      </c>
      <c r="H29" s="79">
        <v>45205</v>
      </c>
      <c r="I29" s="61">
        <v>0</v>
      </c>
      <c r="J29" s="109" t="s">
        <v>25</v>
      </c>
      <c r="K29" s="97">
        <f t="shared" si="26"/>
        <v>0</v>
      </c>
      <c r="L29" s="55" t="s">
        <v>9011</v>
      </c>
      <c r="M29" s="56" t="s">
        <v>9010</v>
      </c>
      <c r="N29" s="57">
        <v>1</v>
      </c>
      <c r="O29" s="72" t="s">
        <v>26</v>
      </c>
      <c r="P29" s="76">
        <v>2560000</v>
      </c>
      <c r="Q29" s="63">
        <f t="shared" si="23"/>
        <v>2560000</v>
      </c>
      <c r="R29" s="64" t="s">
        <v>420</v>
      </c>
      <c r="S29" s="56" t="s">
        <v>6764</v>
      </c>
      <c r="T29" s="56" t="s">
        <v>6765</v>
      </c>
      <c r="U29" s="57">
        <v>0.3</v>
      </c>
      <c r="V29" s="68" t="s">
        <v>63</v>
      </c>
      <c r="W29" s="77">
        <v>75000</v>
      </c>
      <c r="X29" s="63">
        <f t="shared" ref="X29" si="29">W29*U29</f>
        <v>22500</v>
      </c>
      <c r="Y29" s="64" t="s">
        <v>392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7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4"/>
        <v>0</v>
      </c>
      <c r="BI29" s="64"/>
      <c r="BJ29" s="56"/>
      <c r="BL29" s="55"/>
      <c r="BM29" s="56"/>
      <c r="BN29" s="115"/>
      <c r="BO29" s="99"/>
      <c r="BP29" s="116"/>
      <c r="BQ29" s="63">
        <f t="shared" si="20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25"/>
        <v>993000</v>
      </c>
      <c r="H30" s="121" t="s">
        <v>110</v>
      </c>
      <c r="I30" s="61">
        <v>0</v>
      </c>
      <c r="J30" s="109" t="s">
        <v>25</v>
      </c>
      <c r="K30" s="97">
        <f t="shared" si="26"/>
        <v>0</v>
      </c>
      <c r="L30" s="1072" t="s">
        <v>9152</v>
      </c>
      <c r="M30" s="1072" t="s">
        <v>9073</v>
      </c>
      <c r="N30" s="1080">
        <v>1</v>
      </c>
      <c r="O30" s="1071" t="s">
        <v>29</v>
      </c>
      <c r="P30" s="1066">
        <v>640000</v>
      </c>
      <c r="Q30" s="1066">
        <f>P30*N30</f>
        <v>640000</v>
      </c>
      <c r="R30" s="1090" t="s">
        <v>9072</v>
      </c>
      <c r="S30" s="71" t="s">
        <v>7973</v>
      </c>
      <c r="T30" s="56" t="s">
        <v>57</v>
      </c>
      <c r="U30" s="57">
        <v>1</v>
      </c>
      <c r="V30" s="72" t="s">
        <v>29</v>
      </c>
      <c r="W30" s="63">
        <v>45000</v>
      </c>
      <c r="X30" s="63">
        <f t="shared" si="12"/>
        <v>45000</v>
      </c>
      <c r="Y30" s="64" t="s">
        <v>401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7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4"/>
        <v>0</v>
      </c>
      <c r="BI30" s="64"/>
      <c r="BJ30" s="56"/>
      <c r="BL30" s="55"/>
      <c r="BM30" s="56"/>
      <c r="BN30" s="119"/>
      <c r="BO30" s="99"/>
      <c r="BP30" s="120"/>
      <c r="BQ30" s="63">
        <f t="shared" si="20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25"/>
        <v>190000</v>
      </c>
      <c r="H31" s="122" t="s">
        <v>113</v>
      </c>
      <c r="I31" s="61">
        <v>0</v>
      </c>
      <c r="J31" s="109" t="s">
        <v>25</v>
      </c>
      <c r="K31" s="97">
        <f t="shared" si="26"/>
        <v>0</v>
      </c>
      <c r="L31" s="68"/>
      <c r="M31" s="56"/>
      <c r="N31" s="61"/>
      <c r="O31" s="72"/>
      <c r="P31" s="76"/>
      <c r="Q31" s="63">
        <f t="shared" si="23"/>
        <v>0</v>
      </c>
      <c r="R31" s="64"/>
      <c r="S31" s="68" t="s">
        <v>816</v>
      </c>
      <c r="T31" s="56" t="s">
        <v>8994</v>
      </c>
      <c r="U31" s="61">
        <v>1</v>
      </c>
      <c r="V31" s="72" t="s">
        <v>26</v>
      </c>
      <c r="W31" s="76">
        <v>1950000</v>
      </c>
      <c r="X31" s="63">
        <f t="shared" si="12"/>
        <v>1950000</v>
      </c>
      <c r="Y31" s="64" t="s">
        <v>535</v>
      </c>
      <c r="Z31" s="56" t="s">
        <v>9003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7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25"/>
        <v>908000</v>
      </c>
      <c r="H32" s="127" t="s">
        <v>110</v>
      </c>
      <c r="I32" s="61">
        <v>1</v>
      </c>
      <c r="J32" s="109" t="s">
        <v>25</v>
      </c>
      <c r="K32" s="97">
        <f t="shared" si="26"/>
        <v>227000</v>
      </c>
      <c r="L32" s="56"/>
      <c r="M32" s="56"/>
      <c r="N32" s="57"/>
      <c r="O32" s="72"/>
      <c r="P32" s="76"/>
      <c r="Q32" s="63">
        <f t="shared" si="23"/>
        <v>0</v>
      </c>
      <c r="R32" s="64"/>
      <c r="S32" s="68" t="s">
        <v>816</v>
      </c>
      <c r="T32" s="56" t="s">
        <v>8995</v>
      </c>
      <c r="U32" s="61">
        <v>1</v>
      </c>
      <c r="V32" s="72" t="s">
        <v>26</v>
      </c>
      <c r="W32" s="76">
        <v>1950000</v>
      </c>
      <c r="X32" s="63">
        <f t="shared" ref="X32" si="30">W32*U32</f>
        <v>1950000</v>
      </c>
      <c r="Y32" s="64" t="s">
        <v>535</v>
      </c>
      <c r="Z32" s="56" t="s">
        <v>9003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7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4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25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23"/>
        <v>0</v>
      </c>
      <c r="R33" s="64"/>
      <c r="S33" s="68" t="s">
        <v>517</v>
      </c>
      <c r="T33" s="56" t="s">
        <v>8996</v>
      </c>
      <c r="U33" s="57">
        <v>1</v>
      </c>
      <c r="V33" s="56" t="s">
        <v>29</v>
      </c>
      <c r="W33" s="140">
        <v>1425000</v>
      </c>
      <c r="X33" s="63">
        <f t="shared" si="12"/>
        <v>1425000</v>
      </c>
      <c r="Y33" s="64" t="s">
        <v>535</v>
      </c>
      <c r="Z33" s="56" t="s">
        <v>9003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7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4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25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23"/>
        <v>0</v>
      </c>
      <c r="R34" s="64"/>
      <c r="S34" s="55" t="s">
        <v>6710</v>
      </c>
      <c r="T34" s="75" t="s">
        <v>6711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535</v>
      </c>
      <c r="Z34" s="56" t="s">
        <v>9003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7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4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25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23"/>
        <v>0</v>
      </c>
      <c r="R35" s="64"/>
      <c r="S35" s="56" t="s">
        <v>6713</v>
      </c>
      <c r="T35" s="75" t="s">
        <v>6711</v>
      </c>
      <c r="U35" s="56">
        <v>1</v>
      </c>
      <c r="V35" s="56" t="s">
        <v>29</v>
      </c>
      <c r="W35" s="62">
        <v>50000</v>
      </c>
      <c r="X35" s="63">
        <f t="shared" si="12"/>
        <v>50000</v>
      </c>
      <c r="Y35" s="64" t="s">
        <v>535</v>
      </c>
      <c r="Z35" s="56" t="s">
        <v>9003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4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25"/>
        <v>2227500</v>
      </c>
      <c r="H36" s="79">
        <v>45205</v>
      </c>
      <c r="I36" s="61"/>
      <c r="J36" s="109" t="s">
        <v>25</v>
      </c>
      <c r="K36" s="97">
        <f t="shared" ref="K36:K99" si="31">I36*F36</f>
        <v>0</v>
      </c>
      <c r="L36" s="81"/>
      <c r="M36" s="230"/>
      <c r="N36" s="57"/>
      <c r="O36" s="72"/>
      <c r="P36" s="62"/>
      <c r="Q36" s="63">
        <f t="shared" si="23"/>
        <v>0</v>
      </c>
      <c r="R36" s="64"/>
      <c r="S36" s="56" t="s">
        <v>68</v>
      </c>
      <c r="T36" s="56" t="s">
        <v>69</v>
      </c>
      <c r="U36" s="57">
        <v>3</v>
      </c>
      <c r="V36" s="56"/>
      <c r="W36" s="77">
        <v>29000</v>
      </c>
      <c r="X36" s="63">
        <f t="shared" si="12"/>
        <v>87000</v>
      </c>
      <c r="Y36" s="64" t="s">
        <v>402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3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4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25"/>
        <v>1300000</v>
      </c>
      <c r="H37" s="79">
        <v>45246</v>
      </c>
      <c r="I37" s="61"/>
      <c r="J37" s="109" t="s">
        <v>25</v>
      </c>
      <c r="K37" s="97">
        <f t="shared" si="31"/>
        <v>0</v>
      </c>
      <c r="L37" s="56"/>
      <c r="M37" s="255"/>
      <c r="N37" s="57"/>
      <c r="O37" s="72"/>
      <c r="P37" s="62"/>
      <c r="Q37" s="63">
        <f t="shared" si="23"/>
        <v>0</v>
      </c>
      <c r="R37" s="64"/>
      <c r="S37" s="56" t="s">
        <v>6695</v>
      </c>
      <c r="T37" s="56" t="s">
        <v>6581</v>
      </c>
      <c r="U37" s="87">
        <v>1</v>
      </c>
      <c r="V37" s="81" t="s">
        <v>25</v>
      </c>
      <c r="W37" s="62">
        <v>93000</v>
      </c>
      <c r="X37" s="63">
        <f t="shared" si="12"/>
        <v>93000</v>
      </c>
      <c r="Y37" s="64" t="s">
        <v>428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3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4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25"/>
        <v>2297750</v>
      </c>
      <c r="H38" s="79">
        <v>45246</v>
      </c>
      <c r="I38" s="61"/>
      <c r="J38" s="109" t="s">
        <v>25</v>
      </c>
      <c r="K38" s="97">
        <f t="shared" si="31"/>
        <v>0</v>
      </c>
      <c r="L38" s="56"/>
      <c r="M38" s="80"/>
      <c r="N38" s="61"/>
      <c r="O38" s="56"/>
      <c r="P38" s="97"/>
      <c r="Q38" s="63">
        <f t="shared" si="23"/>
        <v>0</v>
      </c>
      <c r="R38" s="64"/>
      <c r="S38" s="56" t="s">
        <v>8161</v>
      </c>
      <c r="T38" s="56" t="s">
        <v>6656</v>
      </c>
      <c r="U38" s="87">
        <v>1</v>
      </c>
      <c r="V38" s="72" t="s">
        <v>29</v>
      </c>
      <c r="W38" s="62">
        <v>39000</v>
      </c>
      <c r="X38" s="63">
        <f t="shared" si="12"/>
        <v>39000</v>
      </c>
      <c r="Y38" s="64" t="s">
        <v>428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3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4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25"/>
        <v>1815000</v>
      </c>
      <c r="H39" s="79">
        <v>45205</v>
      </c>
      <c r="I39" s="61">
        <v>8</v>
      </c>
      <c r="J39" s="109" t="s">
        <v>25</v>
      </c>
      <c r="K39" s="97">
        <f t="shared" si="31"/>
        <v>968000</v>
      </c>
      <c r="L39" s="56"/>
      <c r="M39" s="80"/>
      <c r="N39" s="57"/>
      <c r="O39" s="72"/>
      <c r="P39" s="62"/>
      <c r="Q39" s="63">
        <f t="shared" si="23"/>
        <v>0</v>
      </c>
      <c r="R39" s="64"/>
      <c r="S39" s="56" t="s">
        <v>8152</v>
      </c>
      <c r="T39" s="56" t="s">
        <v>6699</v>
      </c>
      <c r="U39" s="57">
        <v>3</v>
      </c>
      <c r="V39" s="56" t="s">
        <v>62</v>
      </c>
      <c r="W39" s="140">
        <v>89500</v>
      </c>
      <c r="X39" s="63">
        <f>W39*U39</f>
        <v>268500</v>
      </c>
      <c r="Y39" s="64" t="s">
        <v>462</v>
      </c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3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4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25"/>
        <v>1155000</v>
      </c>
      <c r="H40" s="79">
        <v>45205</v>
      </c>
      <c r="I40" s="61">
        <v>8</v>
      </c>
      <c r="J40" s="109" t="s">
        <v>25</v>
      </c>
      <c r="K40" s="97">
        <f t="shared" si="31"/>
        <v>616000</v>
      </c>
      <c r="L40" s="56"/>
      <c r="M40" s="80"/>
      <c r="N40" s="57"/>
      <c r="O40" s="66"/>
      <c r="P40" s="62"/>
      <c r="Q40" s="63">
        <f t="shared" si="23"/>
        <v>0</v>
      </c>
      <c r="R40" s="64"/>
      <c r="S40" s="56" t="s">
        <v>8152</v>
      </c>
      <c r="T40" s="56" t="s">
        <v>6598</v>
      </c>
      <c r="U40" s="57">
        <v>3</v>
      </c>
      <c r="V40" s="56" t="s">
        <v>62</v>
      </c>
      <c r="W40" s="140">
        <v>92000</v>
      </c>
      <c r="X40" s="63">
        <f t="shared" ref="X40:X41" si="33">W40*U40</f>
        <v>276000</v>
      </c>
      <c r="Y40" s="64" t="s">
        <v>454</v>
      </c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3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4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25"/>
        <v>345000</v>
      </c>
      <c r="H41" s="131" t="s">
        <v>127</v>
      </c>
      <c r="I41" s="61"/>
      <c r="J41" s="109" t="s">
        <v>25</v>
      </c>
      <c r="K41" s="97">
        <f t="shared" si="31"/>
        <v>0</v>
      </c>
      <c r="L41" s="55"/>
      <c r="M41" s="80"/>
      <c r="N41" s="57"/>
      <c r="O41" s="72"/>
      <c r="P41" s="62"/>
      <c r="Q41" s="63">
        <f t="shared" si="23"/>
        <v>0</v>
      </c>
      <c r="R41" s="64"/>
      <c r="S41" s="255" t="s">
        <v>8126</v>
      </c>
      <c r="T41" s="80" t="s">
        <v>7402</v>
      </c>
      <c r="U41" s="87">
        <v>1</v>
      </c>
      <c r="V41" s="72" t="s">
        <v>29</v>
      </c>
      <c r="W41" s="62">
        <v>150000</v>
      </c>
      <c r="X41" s="63">
        <f t="shared" si="33"/>
        <v>150000</v>
      </c>
      <c r="Y41" s="64" t="s">
        <v>420</v>
      </c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3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4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25"/>
        <v>400000</v>
      </c>
      <c r="H42" s="79">
        <v>45226</v>
      </c>
      <c r="I42" s="57">
        <v>9</v>
      </c>
      <c r="J42" s="109" t="s">
        <v>25</v>
      </c>
      <c r="K42" s="97">
        <f t="shared" si="31"/>
        <v>360000</v>
      </c>
      <c r="L42" s="56"/>
      <c r="M42" s="80"/>
      <c r="N42" s="56"/>
      <c r="O42" s="56"/>
      <c r="P42" s="58"/>
      <c r="Q42" s="63">
        <f t="shared" si="23"/>
        <v>0</v>
      </c>
      <c r="R42" s="64"/>
      <c r="S42" s="74" t="s">
        <v>6864</v>
      </c>
      <c r="T42" s="56" t="s">
        <v>141</v>
      </c>
      <c r="U42" s="57">
        <v>1</v>
      </c>
      <c r="V42" s="72" t="s">
        <v>25</v>
      </c>
      <c r="W42" s="62">
        <v>400000</v>
      </c>
      <c r="X42" s="63">
        <f t="shared" si="12"/>
        <v>400000</v>
      </c>
      <c r="Y42" s="64" t="s">
        <v>420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3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25"/>
        <v>14800000</v>
      </c>
      <c r="H43" s="114" t="s">
        <v>132</v>
      </c>
      <c r="I43" s="61">
        <v>10</v>
      </c>
      <c r="J43" s="109" t="s">
        <v>122</v>
      </c>
      <c r="K43" s="97">
        <f t="shared" si="31"/>
        <v>1480000</v>
      </c>
      <c r="L43" s="56"/>
      <c r="M43" s="80"/>
      <c r="N43" s="57"/>
      <c r="O43" s="56"/>
      <c r="P43" s="58"/>
      <c r="Q43" s="63">
        <f t="shared" si="23"/>
        <v>0</v>
      </c>
      <c r="R43" s="64"/>
      <c r="S43" s="55" t="s">
        <v>9011</v>
      </c>
      <c r="T43" s="56" t="s">
        <v>9010</v>
      </c>
      <c r="U43" s="57">
        <v>1</v>
      </c>
      <c r="V43" s="72" t="s">
        <v>26</v>
      </c>
      <c r="W43" s="76">
        <v>2560000</v>
      </c>
      <c r="X43" s="63">
        <f t="shared" si="12"/>
        <v>2560000</v>
      </c>
      <c r="Y43" s="64" t="s">
        <v>420</v>
      </c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3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25"/>
        <v>1000000</v>
      </c>
      <c r="H44" s="2">
        <v>45184</v>
      </c>
      <c r="I44" s="61">
        <v>1</v>
      </c>
      <c r="J44" s="135" t="s">
        <v>67</v>
      </c>
      <c r="K44" s="97">
        <f t="shared" si="31"/>
        <v>500000</v>
      </c>
      <c r="L44" s="55"/>
      <c r="M44" s="80"/>
      <c r="N44" s="128"/>
      <c r="O44" s="99"/>
      <c r="P44" s="116"/>
      <c r="Q44" s="63">
        <f t="shared" si="23"/>
        <v>0</v>
      </c>
      <c r="R44" s="64"/>
      <c r="S44" s="56" t="s">
        <v>78</v>
      </c>
      <c r="T44" s="56" t="s">
        <v>79</v>
      </c>
      <c r="U44" s="83">
        <v>1</v>
      </c>
      <c r="V44" s="56" t="s">
        <v>63</v>
      </c>
      <c r="W44" s="62">
        <v>29200</v>
      </c>
      <c r="X44" s="63">
        <f t="shared" si="12"/>
        <v>29200</v>
      </c>
      <c r="Y44" s="64" t="s">
        <v>402</v>
      </c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3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25"/>
        <v>0</v>
      </c>
      <c r="H45" s="102"/>
      <c r="I45" s="61"/>
      <c r="J45" s="109" t="s">
        <v>25</v>
      </c>
      <c r="K45" s="97">
        <f t="shared" si="31"/>
        <v>0</v>
      </c>
      <c r="L45" s="55"/>
      <c r="M45" s="80"/>
      <c r="N45" s="128"/>
      <c r="O45" s="56"/>
      <c r="P45" s="116"/>
      <c r="Q45" s="63">
        <f t="shared" si="23"/>
        <v>0</v>
      </c>
      <c r="R45" s="64"/>
      <c r="S45" s="56" t="s">
        <v>8284</v>
      </c>
      <c r="T45" s="75" t="s">
        <v>57</v>
      </c>
      <c r="U45" s="87">
        <v>1</v>
      </c>
      <c r="V45" s="56" t="s">
        <v>29</v>
      </c>
      <c r="W45" s="62">
        <v>180000</v>
      </c>
      <c r="X45" s="63">
        <f t="shared" si="12"/>
        <v>180000</v>
      </c>
      <c r="Y45" s="64" t="s">
        <v>491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32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25"/>
        <v>4192500</v>
      </c>
      <c r="H46" s="79">
        <v>45251</v>
      </c>
      <c r="I46" s="61"/>
      <c r="J46" s="109" t="s">
        <v>25</v>
      </c>
      <c r="K46" s="97">
        <f t="shared" si="31"/>
        <v>0</v>
      </c>
      <c r="L46" s="55"/>
      <c r="M46" s="80"/>
      <c r="N46" s="128"/>
      <c r="O46" s="56"/>
      <c r="P46" s="116"/>
      <c r="Q46" s="63">
        <f t="shared" si="23"/>
        <v>0</v>
      </c>
      <c r="R46" s="64"/>
      <c r="S46" s="255" t="s">
        <v>8126</v>
      </c>
      <c r="T46" s="80" t="s">
        <v>7402</v>
      </c>
      <c r="U46" s="87">
        <v>1</v>
      </c>
      <c r="V46" s="72" t="s">
        <v>29</v>
      </c>
      <c r="W46" s="62">
        <v>150000</v>
      </c>
      <c r="X46" s="63">
        <f t="shared" si="12"/>
        <v>150000</v>
      </c>
      <c r="Y46" s="64" t="s">
        <v>464</v>
      </c>
      <c r="Z46" s="56"/>
      <c r="AA46" s="133"/>
      <c r="AK46" s="68"/>
      <c r="AL46" s="56"/>
      <c r="AM46" s="61"/>
      <c r="AN46" s="69"/>
      <c r="AO46" s="62"/>
      <c r="AP46" s="63">
        <f t="shared" si="32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25"/>
        <v>300000</v>
      </c>
      <c r="H47" s="79">
        <v>45187</v>
      </c>
      <c r="I47" s="61">
        <v>6</v>
      </c>
      <c r="J47" s="135" t="s">
        <v>67</v>
      </c>
      <c r="K47" s="97">
        <f t="shared" si="31"/>
        <v>180000</v>
      </c>
      <c r="L47" s="55"/>
      <c r="M47" s="80"/>
      <c r="N47" s="128"/>
      <c r="O47" s="56"/>
      <c r="P47" s="116"/>
      <c r="Q47" s="63">
        <f t="shared" si="23"/>
        <v>0</v>
      </c>
      <c r="R47" s="64"/>
      <c r="S47" s="74" t="s">
        <v>6864</v>
      </c>
      <c r="T47" s="56" t="s">
        <v>141</v>
      </c>
      <c r="U47" s="57">
        <v>1</v>
      </c>
      <c r="V47" s="72" t="s">
        <v>25</v>
      </c>
      <c r="W47" s="62">
        <v>400000</v>
      </c>
      <c r="X47" s="63">
        <f t="shared" ref="X47" si="34">W47*U47</f>
        <v>400000</v>
      </c>
      <c r="Y47" s="64" t="s">
        <v>464</v>
      </c>
      <c r="Z47" s="56"/>
      <c r="AA47" s="133"/>
      <c r="AK47" s="68"/>
      <c r="AL47" s="56"/>
      <c r="AM47" s="61"/>
      <c r="AN47" s="69"/>
      <c r="AO47" s="62"/>
      <c r="AP47" s="63">
        <f t="shared" si="32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25"/>
        <v>4500000</v>
      </c>
      <c r="H48" s="57" t="s">
        <v>139</v>
      </c>
      <c r="I48" s="61">
        <v>0</v>
      </c>
      <c r="J48" s="109" t="s">
        <v>25</v>
      </c>
      <c r="K48" s="97">
        <f t="shared" si="31"/>
        <v>0</v>
      </c>
      <c r="L48" s="55"/>
      <c r="M48" s="56"/>
      <c r="N48" s="128"/>
      <c r="O48" s="56"/>
      <c r="P48" s="116"/>
      <c r="Q48" s="63">
        <f t="shared" si="23"/>
        <v>0</v>
      </c>
      <c r="R48" s="64"/>
      <c r="S48" s="55"/>
      <c r="T48" s="71"/>
      <c r="U48" s="693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32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25"/>
        <v>6000000</v>
      </c>
      <c r="H49" s="79">
        <v>45218</v>
      </c>
      <c r="I49" s="61">
        <v>2</v>
      </c>
      <c r="J49" s="109" t="s">
        <v>25</v>
      </c>
      <c r="K49" s="97">
        <f t="shared" si="31"/>
        <v>800000</v>
      </c>
      <c r="L49" s="55"/>
      <c r="M49" s="56"/>
      <c r="N49" s="128"/>
      <c r="O49" s="56"/>
      <c r="P49" s="116"/>
      <c r="Q49" s="63">
        <f t="shared" ref="Q49:Q112" si="35">P50*N50</f>
        <v>0</v>
      </c>
      <c r="R49" s="64"/>
      <c r="S49" s="55"/>
      <c r="T49" s="71"/>
      <c r="U49" s="693"/>
      <c r="V49" s="72"/>
      <c r="W49" s="62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32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25"/>
        <v>138000</v>
      </c>
      <c r="H50" s="79">
        <v>45198</v>
      </c>
      <c r="I50" s="57"/>
      <c r="J50" s="109" t="s">
        <v>25</v>
      </c>
      <c r="K50" s="97">
        <f t="shared" si="31"/>
        <v>0</v>
      </c>
      <c r="L50" s="55"/>
      <c r="M50" s="56"/>
      <c r="N50" s="128"/>
      <c r="O50" s="56"/>
      <c r="P50" s="116"/>
      <c r="Q50" s="63">
        <f t="shared" si="35"/>
        <v>0</v>
      </c>
      <c r="R50" s="64"/>
      <c r="S50" s="55"/>
      <c r="T50" s="71"/>
      <c r="U50" s="693"/>
      <c r="V50" s="72"/>
      <c r="W50" s="62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32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25"/>
        <v>308000</v>
      </c>
      <c r="H51" s="79">
        <v>45181</v>
      </c>
      <c r="I51" s="57">
        <v>5</v>
      </c>
      <c r="J51" s="109" t="s">
        <v>25</v>
      </c>
      <c r="K51" s="97">
        <f t="shared" si="31"/>
        <v>220000</v>
      </c>
      <c r="L51" s="55"/>
      <c r="M51" s="56"/>
      <c r="N51" s="128"/>
      <c r="O51" s="56"/>
      <c r="P51" s="116"/>
      <c r="Q51" s="63">
        <f t="shared" si="35"/>
        <v>0</v>
      </c>
      <c r="R51" s="64"/>
      <c r="S51" s="55"/>
      <c r="T51" s="71"/>
      <c r="U51" s="693"/>
      <c r="V51" s="72"/>
      <c r="W51" s="62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32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25"/>
        <v>186000</v>
      </c>
      <c r="H52" s="79">
        <v>45225</v>
      </c>
      <c r="I52" s="105"/>
      <c r="J52" s="109" t="s">
        <v>25</v>
      </c>
      <c r="K52" s="97">
        <f t="shared" si="31"/>
        <v>0</v>
      </c>
      <c r="L52" s="55"/>
      <c r="M52" s="56"/>
      <c r="N52" s="128"/>
      <c r="O52" s="56"/>
      <c r="P52" s="116"/>
      <c r="Q52" s="63">
        <f t="shared" si="35"/>
        <v>0</v>
      </c>
      <c r="R52" s="64"/>
      <c r="S52" s="55"/>
      <c r="T52" s="71"/>
      <c r="U52" s="693"/>
      <c r="V52" s="72"/>
      <c r="W52" s="62"/>
      <c r="X52" s="63">
        <f t="shared" si="1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32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25"/>
        <v>220000</v>
      </c>
      <c r="H53" s="113" t="s">
        <v>150</v>
      </c>
      <c r="I53" s="57">
        <v>1</v>
      </c>
      <c r="J53" s="109" t="s">
        <v>25</v>
      </c>
      <c r="K53" s="97">
        <f t="shared" si="31"/>
        <v>110000</v>
      </c>
      <c r="L53" s="55"/>
      <c r="M53" s="56"/>
      <c r="N53" s="128"/>
      <c r="O53" s="56"/>
      <c r="P53" s="116"/>
      <c r="Q53" s="63">
        <f t="shared" si="35"/>
        <v>0</v>
      </c>
      <c r="R53" s="64"/>
      <c r="S53" s="55"/>
      <c r="T53" s="71"/>
      <c r="U53" s="693"/>
      <c r="V53" s="72"/>
      <c r="W53" s="62"/>
      <c r="X53" s="63">
        <f t="shared" si="12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25"/>
        <v>3250000</v>
      </c>
      <c r="H54" s="102" t="s">
        <v>153</v>
      </c>
      <c r="I54" s="57">
        <v>7</v>
      </c>
      <c r="J54" s="109" t="s">
        <v>25</v>
      </c>
      <c r="K54" s="97">
        <f t="shared" si="31"/>
        <v>2275000</v>
      </c>
      <c r="L54" s="56"/>
      <c r="M54" s="56"/>
      <c r="N54" s="128"/>
      <c r="O54" s="56"/>
      <c r="P54" s="62"/>
      <c r="Q54" s="63">
        <f t="shared" si="35"/>
        <v>0</v>
      </c>
      <c r="R54" s="64"/>
      <c r="S54" s="55"/>
      <c r="T54" s="71"/>
      <c r="U54" s="693"/>
      <c r="V54" s="72"/>
      <c r="W54" s="62"/>
      <c r="X54" s="63">
        <f t="shared" si="12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25"/>
        <v>4050000</v>
      </c>
      <c r="H55" s="82">
        <v>44165</v>
      </c>
      <c r="I55" s="57">
        <v>0</v>
      </c>
      <c r="J55" s="109" t="s">
        <v>25</v>
      </c>
      <c r="K55" s="97">
        <f t="shared" si="31"/>
        <v>0</v>
      </c>
      <c r="L55" s="56"/>
      <c r="M55" s="75"/>
      <c r="N55" s="129"/>
      <c r="O55" s="56"/>
      <c r="P55" s="130"/>
      <c r="Q55" s="63">
        <f t="shared" si="35"/>
        <v>0</v>
      </c>
      <c r="R55" s="64"/>
      <c r="S55" s="68"/>
      <c r="T55" s="56" t="s">
        <v>2</v>
      </c>
      <c r="U55" s="692"/>
      <c r="V55" s="66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25"/>
        <v>3003000</v>
      </c>
      <c r="H56" s="79">
        <v>45134</v>
      </c>
      <c r="I56" s="57">
        <v>8</v>
      </c>
      <c r="J56" s="142" t="s">
        <v>25</v>
      </c>
      <c r="K56" s="97">
        <f t="shared" si="31"/>
        <v>1716000</v>
      </c>
      <c r="L56" s="55"/>
      <c r="M56" s="56"/>
      <c r="N56" s="128"/>
      <c r="O56" s="56"/>
      <c r="P56" s="62"/>
      <c r="Q56" s="63">
        <f t="shared" si="35"/>
        <v>0</v>
      </c>
      <c r="R56" s="64"/>
      <c r="S56" s="68"/>
      <c r="T56" s="56" t="s">
        <v>2</v>
      </c>
      <c r="U56" s="692"/>
      <c r="V56" s="66"/>
      <c r="W56" s="62"/>
      <c r="X56" s="63">
        <f t="shared" si="12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25"/>
        <v>700000</v>
      </c>
      <c r="H57" s="82" t="s">
        <v>160</v>
      </c>
      <c r="I57" s="57">
        <v>0</v>
      </c>
      <c r="J57" s="65" t="s">
        <v>25</v>
      </c>
      <c r="K57" s="59">
        <f t="shared" si="31"/>
        <v>0</v>
      </c>
      <c r="L57" s="55"/>
      <c r="M57" s="80"/>
      <c r="N57" s="119"/>
      <c r="O57" s="56"/>
      <c r="P57" s="120"/>
      <c r="Q57" s="63">
        <f t="shared" si="35"/>
        <v>0</v>
      </c>
      <c r="R57" s="64"/>
      <c r="S57" s="68"/>
      <c r="T57" s="56" t="s">
        <v>2</v>
      </c>
      <c r="U57" s="692"/>
      <c r="V57" s="66"/>
      <c r="W57" s="62"/>
      <c r="X57" s="63">
        <f t="shared" si="12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25"/>
        <v>550000</v>
      </c>
      <c r="H58" s="82">
        <v>44124</v>
      </c>
      <c r="I58" s="57">
        <v>0</v>
      </c>
      <c r="J58" s="65" t="s">
        <v>25</v>
      </c>
      <c r="K58" s="59">
        <f t="shared" si="31"/>
        <v>0</v>
      </c>
      <c r="L58" s="56"/>
      <c r="M58" s="80"/>
      <c r="N58" s="115"/>
      <c r="O58" s="56"/>
      <c r="P58" s="116"/>
      <c r="Q58" s="63">
        <f t="shared" si="35"/>
        <v>0</v>
      </c>
      <c r="R58" s="64"/>
      <c r="S58" s="68"/>
      <c r="T58" s="56" t="s">
        <v>2</v>
      </c>
      <c r="U58" s="692"/>
      <c r="V58" s="66"/>
      <c r="W58" s="62"/>
      <c r="X58" s="63">
        <f t="shared" si="12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25"/>
        <v>1700000</v>
      </c>
      <c r="H59" s="102" t="s">
        <v>160</v>
      </c>
      <c r="I59" s="57">
        <v>0</v>
      </c>
      <c r="J59" s="65" t="s">
        <v>25</v>
      </c>
      <c r="K59" s="59">
        <f t="shared" si="31"/>
        <v>0</v>
      </c>
      <c r="L59" s="56"/>
      <c r="M59" s="80"/>
      <c r="N59" s="119"/>
      <c r="O59" s="56"/>
      <c r="P59" s="120"/>
      <c r="Q59" s="63">
        <f t="shared" si="35"/>
        <v>0</v>
      </c>
      <c r="R59" s="64"/>
      <c r="S59" s="68"/>
      <c r="T59" s="56" t="s">
        <v>2</v>
      </c>
      <c r="U59" s="692"/>
      <c r="V59" s="66"/>
      <c r="W59" s="62"/>
      <c r="X59" s="63">
        <f t="shared" ref="X59:X63" si="36">W59*U59</f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25"/>
        <v>160000</v>
      </c>
      <c r="H60" s="102" t="s">
        <v>166</v>
      </c>
      <c r="I60" s="57">
        <v>1</v>
      </c>
      <c r="J60" s="65" t="s">
        <v>25</v>
      </c>
      <c r="K60" s="59">
        <f t="shared" si="31"/>
        <v>80000</v>
      </c>
      <c r="L60" s="81"/>
      <c r="M60" s="80"/>
      <c r="N60" s="57"/>
      <c r="O60" s="56"/>
      <c r="P60" s="77"/>
      <c r="Q60" s="63">
        <f t="shared" si="35"/>
        <v>0</v>
      </c>
      <c r="R60" s="64"/>
      <c r="S60" s="68"/>
      <c r="T60" s="56" t="s">
        <v>2</v>
      </c>
      <c r="U60" s="692"/>
      <c r="V60" s="66"/>
      <c r="W60" s="62"/>
      <c r="X60" s="63">
        <f t="shared" si="36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25"/>
        <v>250000</v>
      </c>
      <c r="H61" s="102" t="s">
        <v>166</v>
      </c>
      <c r="I61" s="57">
        <v>0</v>
      </c>
      <c r="J61" s="65" t="s">
        <v>25</v>
      </c>
      <c r="K61" s="59">
        <f t="shared" si="31"/>
        <v>0</v>
      </c>
      <c r="L61" s="56"/>
      <c r="M61" s="56"/>
      <c r="N61" s="57"/>
      <c r="O61" s="56"/>
      <c r="P61" s="62"/>
      <c r="Q61" s="63">
        <f t="shared" si="35"/>
        <v>0</v>
      </c>
      <c r="R61" s="64"/>
      <c r="S61" s="68"/>
      <c r="T61" s="56" t="s">
        <v>2</v>
      </c>
      <c r="U61" s="692"/>
      <c r="V61" s="66"/>
      <c r="W61" s="62"/>
      <c r="X61" s="63">
        <f t="shared" si="36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25"/>
        <v>1008000</v>
      </c>
      <c r="H62" s="79">
        <v>45134</v>
      </c>
      <c r="I62" s="57">
        <v>4</v>
      </c>
      <c r="J62" s="65" t="s">
        <v>25</v>
      </c>
      <c r="K62" s="59">
        <f t="shared" si="31"/>
        <v>288000</v>
      </c>
      <c r="L62" s="56"/>
      <c r="M62" s="136"/>
      <c r="N62" s="137"/>
      <c r="O62" s="56"/>
      <c r="P62" s="138"/>
      <c r="Q62" s="63">
        <f t="shared" si="35"/>
        <v>0</v>
      </c>
      <c r="R62" s="64"/>
      <c r="S62" s="68"/>
      <c r="T62" s="56" t="s">
        <v>2</v>
      </c>
      <c r="U62" s="692"/>
      <c r="V62" s="66"/>
      <c r="W62" s="62"/>
      <c r="X62" s="63">
        <f t="shared" si="36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25"/>
        <v>1950000</v>
      </c>
      <c r="H63" s="102">
        <v>44986</v>
      </c>
      <c r="I63" s="57">
        <v>8</v>
      </c>
      <c r="J63" s="65" t="s">
        <v>25</v>
      </c>
      <c r="K63" s="59">
        <f t="shared" si="31"/>
        <v>312000</v>
      </c>
      <c r="L63" s="56"/>
      <c r="M63" s="136"/>
      <c r="N63" s="139"/>
      <c r="O63" s="56"/>
      <c r="P63" s="140"/>
      <c r="Q63" s="63">
        <f t="shared" si="35"/>
        <v>0</v>
      </c>
      <c r="R63" s="64"/>
      <c r="S63" s="68"/>
      <c r="T63" s="56" t="s">
        <v>2</v>
      </c>
      <c r="U63" s="692"/>
      <c r="V63" s="66"/>
      <c r="W63" s="62"/>
      <c r="X63" s="63">
        <f t="shared" si="36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25"/>
        <v>828000</v>
      </c>
      <c r="H64" s="102" t="s">
        <v>173</v>
      </c>
      <c r="I64" s="57">
        <v>3</v>
      </c>
      <c r="J64" s="65" t="s">
        <v>25</v>
      </c>
      <c r="K64" s="59">
        <f t="shared" si="31"/>
        <v>414000</v>
      </c>
      <c r="L64" s="56"/>
      <c r="M64" s="136"/>
      <c r="N64" s="139"/>
      <c r="O64" s="56"/>
      <c r="P64" s="140"/>
      <c r="Q64" s="63">
        <f t="shared" si="35"/>
        <v>0</v>
      </c>
      <c r="R64" s="64"/>
      <c r="S64" s="68"/>
      <c r="T64" s="56" t="s">
        <v>2</v>
      </c>
      <c r="U64" s="692"/>
      <c r="V64" s="66"/>
      <c r="W64" s="62"/>
      <c r="X64" s="63">
        <f t="shared" ref="X64:X84" si="37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25"/>
        <v>250000</v>
      </c>
      <c r="H65" s="61" t="s">
        <v>175</v>
      </c>
      <c r="I65" s="57">
        <v>1</v>
      </c>
      <c r="J65" s="65" t="s">
        <v>25</v>
      </c>
      <c r="K65" s="59">
        <f t="shared" si="31"/>
        <v>125000</v>
      </c>
      <c r="L65" s="56"/>
      <c r="M65" s="136"/>
      <c r="N65" s="115"/>
      <c r="O65" s="56"/>
      <c r="P65" s="116"/>
      <c r="Q65" s="63">
        <f t="shared" si="35"/>
        <v>0</v>
      </c>
      <c r="R65" s="64"/>
      <c r="S65" s="68"/>
      <c r="T65" s="56" t="s">
        <v>2</v>
      </c>
      <c r="U65" s="692"/>
      <c r="V65" s="66"/>
      <c r="W65" s="62"/>
      <c r="X65" s="63">
        <f t="shared" si="37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25"/>
        <v>2250000</v>
      </c>
      <c r="H66" s="82">
        <v>44103</v>
      </c>
      <c r="I66" s="57">
        <v>3</v>
      </c>
      <c r="J66" s="65" t="s">
        <v>25</v>
      </c>
      <c r="K66" s="59">
        <f t="shared" si="31"/>
        <v>675000</v>
      </c>
      <c r="L66" s="68"/>
      <c r="M66" s="136"/>
      <c r="N66" s="115"/>
      <c r="O66" s="56"/>
      <c r="P66" s="116"/>
      <c r="Q66" s="63">
        <f t="shared" si="35"/>
        <v>0</v>
      </c>
      <c r="R66" s="64"/>
      <c r="S66" s="68"/>
      <c r="T66" s="56"/>
      <c r="U66" s="61"/>
      <c r="V66" s="69"/>
      <c r="W66" s="77"/>
      <c r="X66" s="63">
        <f t="shared" si="37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25"/>
        <v>2220000</v>
      </c>
      <c r="H67" s="79">
        <v>45251</v>
      </c>
      <c r="I67" s="57"/>
      <c r="J67" s="65" t="s">
        <v>25</v>
      </c>
      <c r="K67" s="59">
        <f t="shared" si="31"/>
        <v>0</v>
      </c>
      <c r="L67" s="56"/>
      <c r="M67" s="136"/>
      <c r="N67" s="137"/>
      <c r="O67" s="56"/>
      <c r="P67" s="138"/>
      <c r="Q67" s="63">
        <f t="shared" si="35"/>
        <v>0</v>
      </c>
      <c r="R67" s="64"/>
      <c r="S67" s="68"/>
      <c r="T67" s="56" t="s">
        <v>2</v>
      </c>
      <c r="U67" s="692"/>
      <c r="V67" s="66" t="s">
        <v>29</v>
      </c>
      <c r="W67" s="62"/>
      <c r="X67" s="63">
        <f t="shared" si="37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6383</v>
      </c>
      <c r="D68" s="83">
        <v>25</v>
      </c>
      <c r="E68" s="81" t="s">
        <v>25</v>
      </c>
      <c r="F68" s="77">
        <v>90675</v>
      </c>
      <c r="G68" s="97">
        <f t="shared" si="25"/>
        <v>2266875</v>
      </c>
      <c r="H68" s="2">
        <v>45251</v>
      </c>
      <c r="I68" s="57">
        <v>17</v>
      </c>
      <c r="J68" s="65" t="s">
        <v>25</v>
      </c>
      <c r="K68" s="59">
        <f t="shared" si="31"/>
        <v>1541475</v>
      </c>
      <c r="L68" s="56"/>
      <c r="M68" s="136"/>
      <c r="N68" s="115"/>
      <c r="O68" s="56"/>
      <c r="P68" s="116"/>
      <c r="Q68" s="63">
        <f t="shared" si="35"/>
        <v>0</v>
      </c>
      <c r="R68" s="64"/>
      <c r="S68" s="68"/>
      <c r="T68" s="56" t="s">
        <v>2</v>
      </c>
      <c r="U68" s="692"/>
      <c r="V68" s="66" t="s">
        <v>29</v>
      </c>
      <c r="W68" s="62"/>
      <c r="X68" s="63">
        <f t="shared" si="37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25"/>
        <v>9000000</v>
      </c>
      <c r="H69" s="79">
        <v>45237</v>
      </c>
      <c r="I69" s="57">
        <v>1</v>
      </c>
      <c r="J69" s="65" t="s">
        <v>182</v>
      </c>
      <c r="K69" s="59">
        <f t="shared" si="31"/>
        <v>1500000</v>
      </c>
      <c r="L69" s="56"/>
      <c r="M69" s="136"/>
      <c r="N69" s="115"/>
      <c r="O69" s="56"/>
      <c r="P69" s="116"/>
      <c r="Q69" s="63">
        <f t="shared" si="35"/>
        <v>0</v>
      </c>
      <c r="R69" s="64"/>
      <c r="S69" s="68"/>
      <c r="T69" s="56" t="s">
        <v>2</v>
      </c>
      <c r="U69" s="692"/>
      <c r="V69" s="66" t="s">
        <v>29</v>
      </c>
      <c r="W69" s="62"/>
      <c r="X69" s="63">
        <f t="shared" si="37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si="25"/>
        <v>750000</v>
      </c>
      <c r="H70" s="102">
        <v>44244</v>
      </c>
      <c r="I70" s="57">
        <v>2</v>
      </c>
      <c r="J70" s="65" t="s">
        <v>25</v>
      </c>
      <c r="K70" s="59">
        <f t="shared" si="31"/>
        <v>500000</v>
      </c>
      <c r="L70" s="56"/>
      <c r="M70" s="136"/>
      <c r="N70" s="115"/>
      <c r="O70" s="56"/>
      <c r="P70" s="116"/>
      <c r="Q70" s="63">
        <f t="shared" si="35"/>
        <v>0</v>
      </c>
      <c r="R70" s="64"/>
      <c r="S70" s="68"/>
      <c r="T70" s="56" t="s">
        <v>2</v>
      </c>
      <c r="U70" s="692"/>
      <c r="V70" s="66" t="s">
        <v>29</v>
      </c>
      <c r="W70" s="62"/>
      <c r="X70" s="63">
        <f t="shared" si="37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25"/>
        <v>200000</v>
      </c>
      <c r="H71" s="102">
        <v>44411</v>
      </c>
      <c r="I71" s="57">
        <v>0</v>
      </c>
      <c r="J71" s="65" t="s">
        <v>25</v>
      </c>
      <c r="K71" s="59">
        <f t="shared" si="31"/>
        <v>0</v>
      </c>
      <c r="L71" s="56"/>
      <c r="M71" s="56"/>
      <c r="N71" s="106"/>
      <c r="O71" s="56"/>
      <c r="P71" s="58"/>
      <c r="Q71" s="63">
        <f t="shared" si="35"/>
        <v>0</v>
      </c>
      <c r="R71" s="56"/>
      <c r="S71" s="56"/>
      <c r="T71" s="56"/>
      <c r="U71" s="510"/>
      <c r="V71" s="56" t="s">
        <v>29</v>
      </c>
      <c r="W71" s="62"/>
      <c r="X71" s="63">
        <f t="shared" si="37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25"/>
        <v>95000</v>
      </c>
      <c r="H72" s="57" t="s">
        <v>188</v>
      </c>
      <c r="I72" s="57"/>
      <c r="J72" s="146" t="s">
        <v>67</v>
      </c>
      <c r="K72" s="59">
        <f t="shared" si="31"/>
        <v>0</v>
      </c>
      <c r="L72" s="56"/>
      <c r="M72" s="56"/>
      <c r="N72" s="56"/>
      <c r="O72" s="56"/>
      <c r="P72" s="58"/>
      <c r="Q72" s="63">
        <f t="shared" si="35"/>
        <v>0</v>
      </c>
      <c r="R72" s="56"/>
      <c r="S72" s="56"/>
      <c r="T72" s="56"/>
      <c r="U72" s="510"/>
      <c r="V72" s="56" t="s">
        <v>29</v>
      </c>
      <c r="W72" s="62"/>
      <c r="X72" s="63">
        <f t="shared" si="37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25"/>
        <v>2400000</v>
      </c>
      <c r="H73" s="79">
        <v>45181</v>
      </c>
      <c r="I73" s="57">
        <v>0</v>
      </c>
      <c r="J73" s="65" t="s">
        <v>25</v>
      </c>
      <c r="K73" s="59">
        <f t="shared" si="31"/>
        <v>0</v>
      </c>
      <c r="L73" s="56"/>
      <c r="M73" s="56"/>
      <c r="N73" s="56"/>
      <c r="O73" s="56"/>
      <c r="P73" s="58"/>
      <c r="Q73" s="63">
        <f t="shared" si="35"/>
        <v>0</v>
      </c>
      <c r="R73" s="56"/>
      <c r="S73" s="56"/>
      <c r="T73" s="56"/>
      <c r="U73" s="83"/>
      <c r="V73" s="56"/>
      <c r="W73" s="77"/>
      <c r="X73" s="63">
        <f t="shared" si="37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25"/>
        <v>1974000</v>
      </c>
      <c r="H74" s="79">
        <v>45154</v>
      </c>
      <c r="I74" s="57">
        <v>34</v>
      </c>
      <c r="J74" s="65" t="s">
        <v>25</v>
      </c>
      <c r="K74" s="59">
        <f t="shared" si="31"/>
        <v>1398250</v>
      </c>
      <c r="L74" s="56"/>
      <c r="M74" s="56"/>
      <c r="N74" s="56"/>
      <c r="O74" s="56"/>
      <c r="P74" s="56"/>
      <c r="Q74" s="63">
        <f t="shared" si="35"/>
        <v>0</v>
      </c>
      <c r="R74" s="56"/>
      <c r="S74" s="56"/>
      <c r="T74" s="56"/>
      <c r="U74" s="57"/>
      <c r="V74" s="69"/>
      <c r="W74" s="77"/>
      <c r="X74" s="63">
        <f t="shared" si="37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25"/>
        <v>100000</v>
      </c>
      <c r="H75" s="108" t="s">
        <v>194</v>
      </c>
      <c r="I75" s="57">
        <v>40</v>
      </c>
      <c r="J75" s="65" t="s">
        <v>25</v>
      </c>
      <c r="K75" s="59">
        <f t="shared" si="31"/>
        <v>80000</v>
      </c>
      <c r="L75" s="56"/>
      <c r="M75" s="56"/>
      <c r="N75" s="56"/>
      <c r="O75" s="56"/>
      <c r="P75" s="56"/>
      <c r="Q75" s="63">
        <f t="shared" si="35"/>
        <v>0</v>
      </c>
      <c r="R75" s="56"/>
      <c r="S75" s="56"/>
      <c r="T75" s="56"/>
      <c r="U75" s="57"/>
      <c r="V75" s="69"/>
      <c r="W75" s="77"/>
      <c r="X75" s="63">
        <f t="shared" si="37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25"/>
        <v>170000</v>
      </c>
      <c r="H76" s="102" t="s">
        <v>196</v>
      </c>
      <c r="I76" s="57">
        <v>0</v>
      </c>
      <c r="J76" s="65" t="s">
        <v>25</v>
      </c>
      <c r="K76" s="59">
        <f t="shared" si="31"/>
        <v>0</v>
      </c>
      <c r="L76" s="56"/>
      <c r="M76" s="56"/>
      <c r="N76" s="56"/>
      <c r="O76" s="56"/>
      <c r="P76" s="56"/>
      <c r="Q76" s="63">
        <f t="shared" si="35"/>
        <v>0</v>
      </c>
      <c r="R76" s="56"/>
      <c r="S76" s="56"/>
      <c r="T76" s="56"/>
      <c r="U76" s="510"/>
      <c r="V76" s="56" t="s">
        <v>29</v>
      </c>
      <c r="W76" s="62"/>
      <c r="X76" s="63">
        <f t="shared" si="37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25"/>
        <v>260000</v>
      </c>
      <c r="H77" s="102" t="s">
        <v>198</v>
      </c>
      <c r="I77" s="57">
        <v>0</v>
      </c>
      <c r="J77" s="65" t="s">
        <v>25</v>
      </c>
      <c r="K77" s="59">
        <f t="shared" si="31"/>
        <v>0</v>
      </c>
      <c r="L77" s="56"/>
      <c r="M77" s="56"/>
      <c r="N77" s="56"/>
      <c r="O77" s="56"/>
      <c r="P77" s="56"/>
      <c r="Q77" s="63">
        <f t="shared" si="35"/>
        <v>0</v>
      </c>
      <c r="R77" s="56"/>
      <c r="S77" s="56"/>
      <c r="T77" s="56"/>
      <c r="U77" s="510"/>
      <c r="V77" s="56" t="s">
        <v>29</v>
      </c>
      <c r="W77" s="62"/>
      <c r="X77" s="63">
        <f t="shared" si="37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25"/>
        <v>290000</v>
      </c>
      <c r="H78" s="79">
        <v>45119</v>
      </c>
      <c r="I78" s="57">
        <v>2</v>
      </c>
      <c r="J78" s="65" t="s">
        <v>25</v>
      </c>
      <c r="K78" s="59">
        <f t="shared" si="31"/>
        <v>145000</v>
      </c>
      <c r="L78" s="56"/>
      <c r="M78" s="56"/>
      <c r="N78" s="56"/>
      <c r="O78" s="56"/>
      <c r="P78" s="56"/>
      <c r="Q78" s="63">
        <f t="shared" si="35"/>
        <v>0</v>
      </c>
      <c r="R78" s="56"/>
      <c r="S78" s="56"/>
      <c r="T78" s="56"/>
      <c r="U78" s="510"/>
      <c r="V78" s="56" t="s">
        <v>29</v>
      </c>
      <c r="W78" s="62"/>
      <c r="X78" s="63">
        <f t="shared" si="37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25"/>
        <v>190000</v>
      </c>
      <c r="H79" s="2">
        <v>45248</v>
      </c>
      <c r="I79" s="57"/>
      <c r="J79" s="65" t="s">
        <v>25</v>
      </c>
      <c r="K79" s="59">
        <f t="shared" si="31"/>
        <v>0</v>
      </c>
      <c r="L79" s="56"/>
      <c r="M79" s="56"/>
      <c r="N79" s="56"/>
      <c r="O79" s="56"/>
      <c r="P79" s="56"/>
      <c r="Q79" s="63">
        <f t="shared" si="35"/>
        <v>0</v>
      </c>
      <c r="R79" s="56"/>
      <c r="S79" s="56"/>
      <c r="T79" s="56"/>
      <c r="U79" s="510"/>
      <c r="V79" s="56" t="s">
        <v>29</v>
      </c>
      <c r="W79" s="62"/>
      <c r="X79" s="63">
        <f t="shared" si="37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25"/>
        <v>290000</v>
      </c>
      <c r="H80" s="79">
        <v>45120</v>
      </c>
      <c r="I80" s="57">
        <v>1</v>
      </c>
      <c r="J80" s="146" t="s">
        <v>67</v>
      </c>
      <c r="K80" s="59">
        <f t="shared" si="31"/>
        <v>145000</v>
      </c>
      <c r="L80" s="56"/>
      <c r="M80" s="56"/>
      <c r="N80" s="56"/>
      <c r="O80" s="56"/>
      <c r="P80" s="56"/>
      <c r="Q80" s="63">
        <f t="shared" si="35"/>
        <v>0</v>
      </c>
      <c r="R80" s="56"/>
      <c r="S80" s="56"/>
      <c r="T80" s="56"/>
      <c r="U80" s="510"/>
      <c r="V80" s="56" t="s">
        <v>29</v>
      </c>
      <c r="W80" s="62"/>
      <c r="X80" s="63">
        <f t="shared" si="37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31"/>
        <v>1350000</v>
      </c>
      <c r="L81" s="56"/>
      <c r="M81" s="56"/>
      <c r="N81" s="56"/>
      <c r="O81" s="56"/>
      <c r="P81" s="56"/>
      <c r="Q81" s="63">
        <f t="shared" si="35"/>
        <v>0</v>
      </c>
      <c r="R81" s="56"/>
      <c r="S81" s="56"/>
      <c r="T81" s="56"/>
      <c r="U81" s="510"/>
      <c r="V81" s="56" t="s">
        <v>29</v>
      </c>
      <c r="W81" s="62"/>
      <c r="X81" s="63">
        <f t="shared" si="37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31"/>
        <v>0</v>
      </c>
      <c r="L82" s="56"/>
      <c r="M82" s="56"/>
      <c r="N82" s="56"/>
      <c r="O82" s="56"/>
      <c r="P82" s="56"/>
      <c r="Q82" s="63">
        <f t="shared" si="35"/>
        <v>0</v>
      </c>
      <c r="R82" s="56"/>
      <c r="S82" s="56"/>
      <c r="T82" s="56"/>
      <c r="U82" s="510"/>
      <c r="V82" s="56" t="s">
        <v>29</v>
      </c>
      <c r="W82" s="62"/>
      <c r="X82" s="63">
        <f t="shared" si="37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31"/>
        <v>250000</v>
      </c>
      <c r="L83" s="56"/>
      <c r="M83" s="56"/>
      <c r="N83" s="56"/>
      <c r="O83" s="56"/>
      <c r="P83" s="56"/>
      <c r="Q83" s="63">
        <f t="shared" si="35"/>
        <v>0</v>
      </c>
      <c r="R83" s="56"/>
      <c r="S83" s="56"/>
      <c r="T83" s="56"/>
      <c r="U83" s="510"/>
      <c r="V83" s="56" t="s">
        <v>29</v>
      </c>
      <c r="W83" s="62"/>
      <c r="X83" s="63">
        <f t="shared" si="37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31"/>
        <v>5307000</v>
      </c>
      <c r="L84" s="56"/>
      <c r="M84" s="56"/>
      <c r="N84" s="56"/>
      <c r="O84" s="56"/>
      <c r="P84" s="56"/>
      <c r="Q84" s="63">
        <f t="shared" si="35"/>
        <v>0</v>
      </c>
      <c r="R84" s="56"/>
      <c r="S84" s="56"/>
      <c r="T84" s="56"/>
      <c r="U84" s="510"/>
      <c r="V84" s="56" t="s">
        <v>29</v>
      </c>
      <c r="W84" s="62"/>
      <c r="X84" s="63">
        <f t="shared" si="37"/>
        <v>0</v>
      </c>
      <c r="Y84" s="64"/>
    </row>
    <row r="85" spans="1:25" ht="15" customHeight="1" x14ac:dyDescent="0.25">
      <c r="A85" s="101">
        <v>80</v>
      </c>
      <c r="B85" s="55" t="s">
        <v>6360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31"/>
        <v>10075000</v>
      </c>
      <c r="L85" s="56"/>
      <c r="M85" s="56"/>
      <c r="N85" s="56"/>
      <c r="O85" s="56"/>
      <c r="P85" s="56"/>
      <c r="Q85" s="63">
        <f t="shared" si="35"/>
        <v>0</v>
      </c>
      <c r="R85" s="56"/>
      <c r="S85" s="56"/>
      <c r="T85" s="56"/>
      <c r="U85" s="510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31"/>
        <v>10428000</v>
      </c>
      <c r="L86" s="56"/>
      <c r="M86" s="56"/>
      <c r="N86" s="56"/>
      <c r="O86" s="56"/>
      <c r="P86" s="56"/>
      <c r="Q86" s="63">
        <f t="shared" si="35"/>
        <v>0</v>
      </c>
      <c r="R86" s="56"/>
      <c r="S86" s="56"/>
      <c r="T86" s="56"/>
      <c r="U86" s="510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31"/>
        <v>841500</v>
      </c>
      <c r="L87" s="56"/>
      <c r="M87" s="56"/>
      <c r="N87" s="56"/>
      <c r="O87" s="56"/>
      <c r="P87" s="56"/>
      <c r="Q87" s="63">
        <f t="shared" si="35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31"/>
        <v>370000</v>
      </c>
      <c r="L88" s="56"/>
      <c r="M88" s="56"/>
      <c r="N88" s="56"/>
      <c r="O88" s="56"/>
      <c r="P88" s="56"/>
      <c r="Q88" s="63">
        <f t="shared" si="35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31"/>
        <v>283725</v>
      </c>
      <c r="L89" s="56"/>
      <c r="M89" s="56"/>
      <c r="N89" s="56"/>
      <c r="O89" s="56"/>
      <c r="P89" s="56"/>
      <c r="Q89" s="63">
        <f t="shared" si="35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31"/>
        <v>0</v>
      </c>
      <c r="L90" s="56"/>
      <c r="M90" s="56"/>
      <c r="N90" s="56"/>
      <c r="O90" s="56"/>
      <c r="P90" s="56"/>
      <c r="Q90" s="63">
        <f t="shared" si="35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31"/>
        <v>6618876</v>
      </c>
      <c r="L91" s="56"/>
      <c r="M91" s="56"/>
      <c r="N91" s="56"/>
      <c r="O91" s="56"/>
      <c r="P91" s="56"/>
      <c r="Q91" s="63">
        <f t="shared" si="35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8">D92*F92</f>
        <v>7942000</v>
      </c>
      <c r="H92" s="2">
        <v>45196</v>
      </c>
      <c r="I92" s="57">
        <v>103</v>
      </c>
      <c r="J92" s="150" t="s">
        <v>203</v>
      </c>
      <c r="K92" s="59">
        <f t="shared" si="31"/>
        <v>3914000</v>
      </c>
      <c r="L92" s="56"/>
      <c r="M92" s="56"/>
      <c r="N92" s="56"/>
      <c r="O92" s="56"/>
      <c r="P92" s="56"/>
      <c r="Q92" s="63">
        <f t="shared" si="35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8"/>
        <v>1200000</v>
      </c>
      <c r="H93" s="85" t="s">
        <v>173</v>
      </c>
      <c r="I93" s="57"/>
      <c r="J93" s="150" t="s">
        <v>29</v>
      </c>
      <c r="K93" s="59">
        <f t="shared" si="31"/>
        <v>0</v>
      </c>
      <c r="L93" s="56"/>
      <c r="M93" s="56"/>
      <c r="N93" s="56"/>
      <c r="O93" s="56"/>
      <c r="P93" s="56"/>
      <c r="Q93" s="63">
        <f t="shared" si="35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8"/>
        <v>6855200</v>
      </c>
      <c r="H94" s="79">
        <v>45202</v>
      </c>
      <c r="I94" s="57">
        <v>142</v>
      </c>
      <c r="J94" s="150" t="s">
        <v>203</v>
      </c>
      <c r="K94" s="59">
        <f t="shared" si="31"/>
        <v>4657600</v>
      </c>
      <c r="L94" s="56"/>
      <c r="M94" s="56"/>
      <c r="N94" s="56"/>
      <c r="O94" s="56"/>
      <c r="P94" s="56"/>
      <c r="Q94" s="63">
        <f t="shared" si="35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8"/>
        <v>6750000</v>
      </c>
      <c r="H95" s="79">
        <v>45125</v>
      </c>
      <c r="I95" s="57">
        <v>60</v>
      </c>
      <c r="J95" s="65" t="s">
        <v>203</v>
      </c>
      <c r="K95" s="59">
        <f t="shared" si="31"/>
        <v>2025000</v>
      </c>
      <c r="L95" s="56"/>
      <c r="M95" s="56"/>
      <c r="N95" s="56"/>
      <c r="O95" s="56"/>
      <c r="P95" s="56"/>
      <c r="Q95" s="63">
        <f t="shared" si="35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8"/>
        <v>192000</v>
      </c>
      <c r="H96" s="113">
        <v>45020</v>
      </c>
      <c r="I96" s="154">
        <v>1</v>
      </c>
      <c r="J96" s="65" t="s">
        <v>25</v>
      </c>
      <c r="K96" s="59">
        <f t="shared" si="31"/>
        <v>96000</v>
      </c>
      <c r="L96" s="56"/>
      <c r="M96" s="56"/>
      <c r="N96" s="56"/>
      <c r="O96" s="56"/>
      <c r="P96" s="56"/>
      <c r="Q96" s="63">
        <f t="shared" si="35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8"/>
        <v>280000</v>
      </c>
      <c r="H97" s="155">
        <v>44007</v>
      </c>
      <c r="I97" s="57">
        <v>1</v>
      </c>
      <c r="J97" s="65" t="s">
        <v>25</v>
      </c>
      <c r="K97" s="59">
        <f t="shared" si="31"/>
        <v>140000</v>
      </c>
      <c r="L97" s="56"/>
      <c r="M97" s="56"/>
      <c r="N97" s="56"/>
      <c r="O97" s="56"/>
      <c r="P97" s="56"/>
      <c r="Q97" s="63">
        <f t="shared" si="35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8"/>
        <v>690000</v>
      </c>
      <c r="H98" s="156" t="s">
        <v>228</v>
      </c>
      <c r="I98" s="57">
        <v>1</v>
      </c>
      <c r="J98" s="65" t="s">
        <v>25</v>
      </c>
      <c r="K98" s="59">
        <f t="shared" si="31"/>
        <v>690000</v>
      </c>
      <c r="L98" s="56"/>
      <c r="M98" s="56"/>
      <c r="N98" s="56"/>
      <c r="O98" s="56"/>
      <c r="P98" s="56"/>
      <c r="Q98" s="63">
        <f t="shared" si="35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8"/>
        <v>2322378</v>
      </c>
      <c r="H99" s="79">
        <v>45210</v>
      </c>
      <c r="I99" s="57">
        <v>2</v>
      </c>
      <c r="J99" s="65" t="s">
        <v>25</v>
      </c>
      <c r="K99" s="59">
        <f t="shared" si="31"/>
        <v>516084</v>
      </c>
      <c r="L99" s="56"/>
      <c r="M99" s="56"/>
      <c r="N99" s="56"/>
      <c r="O99" s="56"/>
      <c r="P99" s="56"/>
      <c r="Q99" s="63">
        <f t="shared" si="35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8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9">I100*F100</f>
        <v>1125340</v>
      </c>
      <c r="L100" s="56"/>
      <c r="M100" s="56"/>
      <c r="N100" s="56"/>
      <c r="O100" s="56"/>
      <c r="P100" s="56"/>
      <c r="Q100" s="63">
        <f t="shared" si="35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8"/>
        <v>1830200</v>
      </c>
      <c r="H101" s="79">
        <v>45176</v>
      </c>
      <c r="I101" s="57">
        <v>5</v>
      </c>
      <c r="J101" s="65" t="s">
        <v>25</v>
      </c>
      <c r="K101" s="59">
        <f t="shared" si="39"/>
        <v>915100</v>
      </c>
      <c r="L101" s="56"/>
      <c r="M101" s="56"/>
      <c r="N101" s="56"/>
      <c r="O101" s="56"/>
      <c r="P101" s="56"/>
      <c r="Q101" s="63">
        <f t="shared" si="35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8"/>
        <v>1707516</v>
      </c>
      <c r="H102" s="79">
        <v>45210</v>
      </c>
      <c r="I102" s="57">
        <v>4</v>
      </c>
      <c r="J102" s="65" t="s">
        <v>25</v>
      </c>
      <c r="K102" s="59">
        <f t="shared" si="39"/>
        <v>758896</v>
      </c>
      <c r="L102" s="56"/>
      <c r="M102" s="56"/>
      <c r="N102" s="56"/>
      <c r="O102" s="56"/>
      <c r="P102" s="56"/>
      <c r="Q102" s="63">
        <f t="shared" si="35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8"/>
        <v>125000</v>
      </c>
      <c r="H103" s="79">
        <v>45136</v>
      </c>
      <c r="I103" s="57">
        <v>0</v>
      </c>
      <c r="J103" s="65" t="s">
        <v>25</v>
      </c>
      <c r="K103" s="59">
        <f t="shared" si="39"/>
        <v>0</v>
      </c>
      <c r="L103" s="56"/>
      <c r="M103" s="56"/>
      <c r="N103" s="56"/>
      <c r="O103" s="56"/>
      <c r="P103" s="56"/>
      <c r="Q103" s="63">
        <f t="shared" si="35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8"/>
        <v>450000</v>
      </c>
      <c r="H104" s="61"/>
      <c r="I104" s="57">
        <v>1</v>
      </c>
      <c r="J104" s="65" t="s">
        <v>25</v>
      </c>
      <c r="K104" s="59">
        <f t="shared" si="39"/>
        <v>225000</v>
      </c>
      <c r="L104" s="56"/>
      <c r="M104" s="56"/>
      <c r="N104" s="56"/>
      <c r="O104" s="56"/>
      <c r="P104" s="56"/>
      <c r="Q104" s="63">
        <f t="shared" si="35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8"/>
        <v>362500</v>
      </c>
      <c r="H105" s="79">
        <v>45205</v>
      </c>
      <c r="I105" s="57">
        <v>0</v>
      </c>
      <c r="J105" s="65" t="s">
        <v>25</v>
      </c>
      <c r="K105" s="59">
        <f t="shared" si="39"/>
        <v>0</v>
      </c>
      <c r="L105" s="56"/>
      <c r="M105" s="56"/>
      <c r="N105" s="56"/>
      <c r="O105" s="56"/>
      <c r="P105" s="56"/>
      <c r="Q105" s="63">
        <f t="shared" si="35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8"/>
        <v>110000</v>
      </c>
      <c r="H106" s="102" t="s">
        <v>244</v>
      </c>
      <c r="I106" s="57"/>
      <c r="J106" s="65" t="s">
        <v>25</v>
      </c>
      <c r="K106" s="59">
        <f t="shared" si="39"/>
        <v>0</v>
      </c>
      <c r="L106" s="56"/>
      <c r="M106" s="56"/>
      <c r="N106" s="56"/>
      <c r="O106" s="56"/>
      <c r="P106" s="56"/>
      <c r="Q106" s="63">
        <f t="shared" si="35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8"/>
        <v>180000</v>
      </c>
      <c r="H107" s="102" t="s">
        <v>244</v>
      </c>
      <c r="I107" s="57"/>
      <c r="J107" s="65" t="s">
        <v>25</v>
      </c>
      <c r="K107" s="59">
        <f t="shared" si="39"/>
        <v>0</v>
      </c>
      <c r="L107" s="56"/>
      <c r="M107" s="56"/>
      <c r="N107" s="56"/>
      <c r="O107" s="56"/>
      <c r="P107" s="56"/>
      <c r="Q107" s="63">
        <f t="shared" si="35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8"/>
        <v>4680000</v>
      </c>
      <c r="H108" s="2">
        <v>45181</v>
      </c>
      <c r="I108" s="57">
        <v>4</v>
      </c>
      <c r="J108" s="65" t="s">
        <v>25</v>
      </c>
      <c r="K108" s="59">
        <f t="shared" si="39"/>
        <v>3120000</v>
      </c>
      <c r="L108" s="56"/>
      <c r="M108" s="56"/>
      <c r="N108" s="56"/>
      <c r="O108" s="56"/>
      <c r="P108" s="56"/>
      <c r="Q108" s="63">
        <f t="shared" si="35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8"/>
        <v>5460000</v>
      </c>
      <c r="H109" s="79">
        <v>45181</v>
      </c>
      <c r="I109" s="57">
        <v>5</v>
      </c>
      <c r="J109" s="65" t="s">
        <v>25</v>
      </c>
      <c r="K109" s="59">
        <f t="shared" si="39"/>
        <v>3900000</v>
      </c>
      <c r="L109" s="56"/>
      <c r="M109" s="56"/>
      <c r="N109" s="56"/>
      <c r="O109" s="56"/>
      <c r="P109" s="56"/>
      <c r="Q109" s="63">
        <f t="shared" si="35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8"/>
        <v>690000</v>
      </c>
      <c r="H110" s="122" t="s">
        <v>252</v>
      </c>
      <c r="I110" s="57">
        <v>1</v>
      </c>
      <c r="J110" s="65" t="s">
        <v>25</v>
      </c>
      <c r="K110" s="59">
        <f t="shared" si="39"/>
        <v>690000</v>
      </c>
      <c r="L110" s="56"/>
      <c r="M110" s="56"/>
      <c r="N110" s="56"/>
      <c r="O110" s="56"/>
      <c r="P110" s="56"/>
      <c r="Q110" s="63">
        <f t="shared" si="35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8"/>
        <v>1960000</v>
      </c>
      <c r="H111" s="57" t="s">
        <v>255</v>
      </c>
      <c r="I111" s="57">
        <v>0</v>
      </c>
      <c r="J111" s="65" t="s">
        <v>25</v>
      </c>
      <c r="K111" s="59">
        <f t="shared" si="39"/>
        <v>0</v>
      </c>
      <c r="L111" s="56"/>
      <c r="M111" s="56"/>
      <c r="N111" s="56"/>
      <c r="O111" s="56"/>
      <c r="P111" s="56"/>
      <c r="Q111" s="63">
        <f t="shared" si="35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8"/>
        <v>680000</v>
      </c>
      <c r="H112" s="173" t="s">
        <v>153</v>
      </c>
      <c r="I112" s="57"/>
      <c r="J112" s="65" t="s">
        <v>25</v>
      </c>
      <c r="K112" s="59">
        <f t="shared" si="39"/>
        <v>0</v>
      </c>
      <c r="L112" s="56"/>
      <c r="M112" s="56"/>
      <c r="N112" s="56"/>
      <c r="O112" s="56"/>
      <c r="P112" s="56"/>
      <c r="Q112" s="63">
        <f t="shared" si="35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8"/>
        <v>200000</v>
      </c>
      <c r="H113" s="114">
        <v>45018</v>
      </c>
      <c r="I113" s="57">
        <v>20</v>
      </c>
      <c r="J113" s="65" t="s">
        <v>25</v>
      </c>
      <c r="K113" s="59">
        <f t="shared" si="39"/>
        <v>100000</v>
      </c>
      <c r="L113" s="56"/>
      <c r="M113" s="56"/>
      <c r="N113" s="56"/>
      <c r="O113" s="56"/>
      <c r="P113" s="56"/>
      <c r="Q113" s="63">
        <f t="shared" ref="Q113:Q116" si="40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8"/>
        <v>1000000</v>
      </c>
      <c r="H114" s="113">
        <v>44212</v>
      </c>
      <c r="I114" s="57">
        <v>0</v>
      </c>
      <c r="J114" s="135" t="s">
        <v>67</v>
      </c>
      <c r="K114" s="59">
        <f t="shared" si="39"/>
        <v>0</v>
      </c>
      <c r="L114" s="56"/>
      <c r="M114" s="56"/>
      <c r="N114" s="56"/>
      <c r="O114" s="56"/>
      <c r="P114" s="56"/>
      <c r="Q114" s="63">
        <f t="shared" si="40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8"/>
        <v>1700000</v>
      </c>
      <c r="H115" s="113">
        <v>44212</v>
      </c>
      <c r="I115" s="57">
        <v>2</v>
      </c>
      <c r="J115" s="135" t="s">
        <v>67</v>
      </c>
      <c r="K115" s="59">
        <f t="shared" si="39"/>
        <v>850000</v>
      </c>
      <c r="L115" s="56"/>
      <c r="M115" s="56"/>
      <c r="N115" s="56"/>
      <c r="O115" s="56"/>
      <c r="P115" s="56"/>
      <c r="Q115" s="63">
        <f t="shared" si="40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8"/>
        <v>1230000</v>
      </c>
      <c r="H116" s="113">
        <v>44212</v>
      </c>
      <c r="I116" s="57">
        <v>0</v>
      </c>
      <c r="J116" s="146" t="s">
        <v>67</v>
      </c>
      <c r="K116" s="59">
        <f t="shared" si="39"/>
        <v>0</v>
      </c>
      <c r="L116" s="132"/>
      <c r="M116" s="56"/>
      <c r="N116" s="56"/>
      <c r="O116" s="56"/>
      <c r="P116" s="56"/>
      <c r="Q116" s="63">
        <f t="shared" si="40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8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8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8"/>
        <v>1575000</v>
      </c>
      <c r="H119" s="102" t="s">
        <v>268</v>
      </c>
      <c r="I119" s="57">
        <v>14</v>
      </c>
      <c r="J119" s="65" t="s">
        <v>25</v>
      </c>
      <c r="K119" s="59">
        <f t="shared" si="39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8"/>
        <v>110000</v>
      </c>
      <c r="H120" s="79">
        <v>45220</v>
      </c>
      <c r="I120" s="57"/>
      <c r="J120" s="65" t="s">
        <v>25</v>
      </c>
      <c r="K120" s="59">
        <f t="shared" si="39"/>
        <v>0</v>
      </c>
      <c r="L120" s="165"/>
      <c r="M120" s="166"/>
      <c r="N120" s="163"/>
      <c r="O120" s="164"/>
      <c r="P120" s="160"/>
      <c r="Q120" s="93"/>
      <c r="R120" s="815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8"/>
        <v>630000</v>
      </c>
      <c r="H121" s="79">
        <v>45140</v>
      </c>
      <c r="I121" s="57">
        <v>2</v>
      </c>
      <c r="J121" s="65" t="s">
        <v>25</v>
      </c>
      <c r="K121" s="59">
        <f t="shared" si="39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8"/>
        <v>750000</v>
      </c>
      <c r="H122" s="79">
        <v>45140</v>
      </c>
      <c r="I122" s="57">
        <v>10</v>
      </c>
      <c r="J122" s="65" t="s">
        <v>25</v>
      </c>
      <c r="K122" s="59">
        <f t="shared" si="39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8"/>
        <v>900000</v>
      </c>
      <c r="H123" s="79">
        <v>45227</v>
      </c>
      <c r="I123" s="57">
        <v>11</v>
      </c>
      <c r="J123" s="65" t="s">
        <v>25</v>
      </c>
      <c r="K123" s="59">
        <f t="shared" si="39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8"/>
        <v>190000</v>
      </c>
      <c r="H124" s="79">
        <v>45169</v>
      </c>
      <c r="I124" s="57">
        <v>0</v>
      </c>
      <c r="J124" s="65" t="s">
        <v>25</v>
      </c>
      <c r="K124" s="59">
        <f t="shared" si="39"/>
        <v>0</v>
      </c>
      <c r="L124" s="165"/>
      <c r="M124" s="166"/>
      <c r="N124" s="163"/>
      <c r="O124" s="164"/>
      <c r="P124" s="160"/>
      <c r="Q124" s="160"/>
      <c r="R124" s="815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8"/>
        <v>40000</v>
      </c>
      <c r="H125" s="57"/>
      <c r="I125" s="57">
        <v>0</v>
      </c>
      <c r="J125" s="65" t="s">
        <v>25</v>
      </c>
      <c r="K125" s="59">
        <f t="shared" si="39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8"/>
        <v>120000</v>
      </c>
      <c r="H126" s="113" t="s">
        <v>276</v>
      </c>
      <c r="I126" s="57">
        <v>0</v>
      </c>
      <c r="J126" s="65" t="s">
        <v>25</v>
      </c>
      <c r="K126" s="59">
        <f t="shared" si="39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8"/>
        <v>120000</v>
      </c>
      <c r="H127" s="113" t="s">
        <v>276</v>
      </c>
      <c r="I127" s="57">
        <v>0</v>
      </c>
      <c r="J127" s="65" t="s">
        <v>25</v>
      </c>
      <c r="K127" s="59">
        <f t="shared" si="39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8"/>
        <v>120000</v>
      </c>
      <c r="H128" s="79">
        <v>45226</v>
      </c>
      <c r="I128" s="57"/>
      <c r="J128" s="65" t="s">
        <v>25</v>
      </c>
      <c r="K128" s="59">
        <f t="shared" si="39"/>
        <v>0</v>
      </c>
      <c r="L128" s="165"/>
      <c r="M128" s="166"/>
      <c r="N128" s="163"/>
      <c r="O128" s="164"/>
      <c r="P128" s="160"/>
      <c r="Q128" s="160"/>
      <c r="R128" s="815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8"/>
        <v>50000</v>
      </c>
      <c r="H129" s="79">
        <v>45226</v>
      </c>
      <c r="I129" s="57"/>
      <c r="J129" s="65" t="s">
        <v>25</v>
      </c>
      <c r="K129" s="59">
        <f t="shared" si="39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8"/>
        <v>869500</v>
      </c>
      <c r="H130" s="82">
        <v>43842</v>
      </c>
      <c r="I130" s="57"/>
      <c r="J130" s="65" t="s">
        <v>25</v>
      </c>
      <c r="K130" s="59">
        <f t="shared" si="39"/>
        <v>0</v>
      </c>
      <c r="L130" s="165"/>
      <c r="M130" s="166"/>
      <c r="N130" s="163"/>
      <c r="O130" s="164"/>
      <c r="P130" s="93"/>
      <c r="Q130" s="160"/>
      <c r="R130" s="815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8"/>
        <v>928000</v>
      </c>
      <c r="H131" s="79">
        <v>45141</v>
      </c>
      <c r="I131" s="57"/>
      <c r="J131" s="65" t="s">
        <v>25</v>
      </c>
      <c r="K131" s="59">
        <f t="shared" si="39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8"/>
        <v>160000</v>
      </c>
      <c r="H132" s="79">
        <v>45255</v>
      </c>
      <c r="I132" s="87"/>
      <c r="J132" s="65" t="s">
        <v>25</v>
      </c>
      <c r="K132" s="59">
        <f t="shared" si="39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8"/>
        <v>390000</v>
      </c>
      <c r="H133" s="189" t="s">
        <v>286</v>
      </c>
      <c r="I133" s="57"/>
      <c r="J133" s="65" t="s">
        <v>25</v>
      </c>
      <c r="K133" s="59">
        <f t="shared" si="39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8"/>
        <v>1082250</v>
      </c>
      <c r="H134" s="79">
        <v>45141</v>
      </c>
      <c r="I134" s="57"/>
      <c r="J134" s="65" t="s">
        <v>25</v>
      </c>
      <c r="K134" s="59">
        <f t="shared" si="39"/>
        <v>0</v>
      </c>
      <c r="L134" s="165"/>
      <c r="M134" s="177"/>
      <c r="N134" s="158"/>
      <c r="O134" s="159"/>
      <c r="P134" s="160"/>
      <c r="Q134" s="160"/>
      <c r="R134" s="815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8"/>
        <v>916500</v>
      </c>
      <c r="H135" s="79">
        <v>45141</v>
      </c>
      <c r="I135" s="57"/>
      <c r="J135" s="65" t="s">
        <v>25</v>
      </c>
      <c r="K135" s="59">
        <f t="shared" si="39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8"/>
        <v>1200000</v>
      </c>
      <c r="H136" s="190">
        <v>45020</v>
      </c>
      <c r="I136" s="57">
        <v>0</v>
      </c>
      <c r="J136" s="65" t="s">
        <v>25</v>
      </c>
      <c r="K136" s="59">
        <f t="shared" si="39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8"/>
        <v>250000</v>
      </c>
      <c r="H137" s="79">
        <v>45224</v>
      </c>
      <c r="I137" s="57"/>
      <c r="J137" s="65" t="s">
        <v>25</v>
      </c>
      <c r="K137" s="59">
        <f t="shared" si="39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8"/>
        <v>100000</v>
      </c>
      <c r="H138" s="193">
        <v>44414</v>
      </c>
      <c r="I138" s="57">
        <v>1</v>
      </c>
      <c r="J138" s="65" t="s">
        <v>25</v>
      </c>
      <c r="K138" s="59">
        <f t="shared" si="39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8"/>
        <v>100000</v>
      </c>
      <c r="H139" s="193">
        <v>44414</v>
      </c>
      <c r="I139" s="57">
        <v>6</v>
      </c>
      <c r="J139" s="65" t="s">
        <v>25</v>
      </c>
      <c r="K139" s="59">
        <f t="shared" si="39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8"/>
        <v>424000</v>
      </c>
      <c r="H140" s="193">
        <v>44445</v>
      </c>
      <c r="I140" s="57">
        <v>0</v>
      </c>
      <c r="J140" s="65" t="s">
        <v>29</v>
      </c>
      <c r="K140" s="59">
        <f t="shared" si="39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8"/>
        <v>456000</v>
      </c>
      <c r="H141" s="193">
        <v>44445</v>
      </c>
      <c r="I141" s="57">
        <v>0</v>
      </c>
      <c r="J141" s="65" t="s">
        <v>25</v>
      </c>
      <c r="K141" s="59">
        <f t="shared" si="39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8"/>
        <v>780000</v>
      </c>
      <c r="H142" s="193">
        <v>44321</v>
      </c>
      <c r="I142" s="57">
        <v>4</v>
      </c>
      <c r="J142" s="65" t="s">
        <v>25</v>
      </c>
      <c r="K142" s="59">
        <f t="shared" si="39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8"/>
        <v>470000</v>
      </c>
      <c r="H143" s="82">
        <v>44321</v>
      </c>
      <c r="I143" s="57">
        <v>0</v>
      </c>
      <c r="J143" s="65" t="s">
        <v>25</v>
      </c>
      <c r="K143" s="59">
        <f t="shared" si="39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8"/>
        <v>1989000</v>
      </c>
      <c r="H144" s="79">
        <v>45251</v>
      </c>
      <c r="I144" s="57"/>
      <c r="J144" s="65" t="s">
        <v>25</v>
      </c>
      <c r="K144" s="59">
        <f t="shared" si="39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8"/>
        <v>2320500</v>
      </c>
      <c r="H145" s="79">
        <v>45251</v>
      </c>
      <c r="I145" s="57">
        <v>12</v>
      </c>
      <c r="J145" s="65" t="s">
        <v>25</v>
      </c>
      <c r="K145" s="59">
        <f t="shared" si="39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8"/>
        <v>2720000</v>
      </c>
      <c r="H146" s="79">
        <v>45251</v>
      </c>
      <c r="I146" s="57"/>
      <c r="J146" s="65" t="s">
        <v>25</v>
      </c>
      <c r="K146" s="59">
        <f t="shared" si="39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8"/>
        <v>2100000</v>
      </c>
      <c r="H147" s="2">
        <v>45181</v>
      </c>
      <c r="I147" s="57">
        <v>4</v>
      </c>
      <c r="J147" s="65" t="s">
        <v>25</v>
      </c>
      <c r="K147" s="59">
        <f t="shared" si="39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8"/>
        <v>3375000</v>
      </c>
      <c r="H148" s="79">
        <v>45134</v>
      </c>
      <c r="I148" s="57">
        <v>3</v>
      </c>
      <c r="J148" s="65" t="s">
        <v>29</v>
      </c>
      <c r="K148" s="59">
        <f t="shared" si="39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8"/>
        <v>110000</v>
      </c>
      <c r="H149" s="189">
        <v>45143</v>
      </c>
      <c r="I149" s="57"/>
      <c r="J149" s="65" t="s">
        <v>29</v>
      </c>
      <c r="K149" s="59">
        <f t="shared" si="39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8"/>
        <v>3172388.88</v>
      </c>
      <c r="H150" s="2">
        <v>45252</v>
      </c>
      <c r="I150" s="57"/>
      <c r="J150" s="65" t="s">
        <v>29</v>
      </c>
      <c r="K150" s="59">
        <f t="shared" si="39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8"/>
        <v>2635930</v>
      </c>
      <c r="H151" s="79">
        <v>45132</v>
      </c>
      <c r="I151" s="57"/>
      <c r="J151" s="65" t="s">
        <v>29</v>
      </c>
      <c r="K151" s="59">
        <f t="shared" si="39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8"/>
        <v>51250000</v>
      </c>
      <c r="H152" s="79">
        <v>45115</v>
      </c>
      <c r="I152" s="57">
        <v>0</v>
      </c>
      <c r="J152" s="65" t="s">
        <v>25</v>
      </c>
      <c r="K152" s="59">
        <f t="shared" si="39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8"/>
        <v>1694064</v>
      </c>
      <c r="H153" s="79">
        <v>45254</v>
      </c>
      <c r="I153" s="57">
        <v>10</v>
      </c>
      <c r="J153" s="65" t="s">
        <v>29</v>
      </c>
      <c r="K153" s="59">
        <f t="shared" si="39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8"/>
        <v>5071500</v>
      </c>
      <c r="H154" s="79">
        <v>45254</v>
      </c>
      <c r="I154" s="57">
        <v>10</v>
      </c>
      <c r="J154" s="65" t="s">
        <v>29</v>
      </c>
      <c r="K154" s="59">
        <f t="shared" si="39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8"/>
        <v>2690000</v>
      </c>
      <c r="H155" s="79">
        <v>45238</v>
      </c>
      <c r="I155" s="57">
        <v>0</v>
      </c>
      <c r="J155" s="65" t="s">
        <v>29</v>
      </c>
      <c r="K155" s="59">
        <f t="shared" si="39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41">D156*F156</f>
        <v>130000</v>
      </c>
      <c r="H156" s="79">
        <v>45169</v>
      </c>
      <c r="I156" s="56"/>
      <c r="J156" s="56" t="s">
        <v>29</v>
      </c>
      <c r="K156" s="59">
        <f t="shared" si="39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41"/>
        <v>380000</v>
      </c>
      <c r="H157" s="79">
        <v>45181</v>
      </c>
      <c r="I157" s="56">
        <v>1</v>
      </c>
      <c r="J157" s="56" t="s">
        <v>25</v>
      </c>
      <c r="K157" s="59">
        <f t="shared" si="39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41"/>
        <v>420000</v>
      </c>
      <c r="H158" s="79">
        <v>45181</v>
      </c>
      <c r="I158" s="56"/>
      <c r="J158" s="56" t="s">
        <v>25</v>
      </c>
      <c r="K158" s="59">
        <f t="shared" si="39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41"/>
        <v>3224000</v>
      </c>
      <c r="H159" s="79">
        <v>45246</v>
      </c>
      <c r="I159" s="56">
        <v>0</v>
      </c>
      <c r="J159" s="56" t="s">
        <v>29</v>
      </c>
      <c r="K159" s="59">
        <f t="shared" si="39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41"/>
        <v>1950000</v>
      </c>
      <c r="H160" s="79">
        <v>45187</v>
      </c>
      <c r="I160" s="56"/>
      <c r="J160" s="56" t="s">
        <v>25</v>
      </c>
      <c r="K160" s="59">
        <f t="shared" si="39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41"/>
        <v>965000</v>
      </c>
      <c r="H161" s="79">
        <v>45187</v>
      </c>
      <c r="I161" s="56"/>
      <c r="J161" s="56" t="s">
        <v>25</v>
      </c>
      <c r="K161" s="59">
        <f t="shared" si="39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41"/>
        <v>2100000</v>
      </c>
      <c r="H162" s="79">
        <v>45187</v>
      </c>
      <c r="I162" s="56"/>
      <c r="J162" s="56" t="s">
        <v>25</v>
      </c>
      <c r="K162" s="59">
        <f t="shared" si="39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41"/>
        <v>585000</v>
      </c>
      <c r="H163" s="79">
        <v>45163</v>
      </c>
      <c r="I163" s="56">
        <v>1</v>
      </c>
      <c r="J163" s="56" t="s">
        <v>25</v>
      </c>
      <c r="K163" s="59">
        <f t="shared" si="39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41"/>
        <v>900000</v>
      </c>
      <c r="H164" s="59" t="s">
        <v>331</v>
      </c>
      <c r="I164" s="56">
        <v>1</v>
      </c>
      <c r="J164" s="56" t="s">
        <v>25</v>
      </c>
      <c r="K164" s="59">
        <f t="shared" si="39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41"/>
        <v>1120000</v>
      </c>
      <c r="H165" s="76" t="s">
        <v>331</v>
      </c>
      <c r="I165" s="56"/>
      <c r="J165" s="56" t="s">
        <v>25</v>
      </c>
      <c r="K165" s="59">
        <f t="shared" ref="K165:K208" si="42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41"/>
        <v>980000</v>
      </c>
      <c r="H166" s="76" t="s">
        <v>331</v>
      </c>
      <c r="I166" s="56">
        <v>5</v>
      </c>
      <c r="J166" s="56" t="s">
        <v>25</v>
      </c>
      <c r="K166" s="59">
        <f t="shared" si="42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41"/>
        <v>880000</v>
      </c>
      <c r="H167" s="202">
        <v>44654</v>
      </c>
      <c r="I167" s="56"/>
      <c r="J167" s="56" t="s">
        <v>25</v>
      </c>
      <c r="K167" s="59">
        <f t="shared" si="42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41"/>
        <v>568000</v>
      </c>
      <c r="H168" s="202">
        <v>44654</v>
      </c>
      <c r="I168" s="56">
        <v>1</v>
      </c>
      <c r="J168" s="56" t="s">
        <v>25</v>
      </c>
      <c r="K168" s="59">
        <f t="shared" si="42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41"/>
        <v>1400000</v>
      </c>
      <c r="H169" s="202">
        <v>44654</v>
      </c>
      <c r="I169" s="56"/>
      <c r="J169" s="56" t="s">
        <v>25</v>
      </c>
      <c r="K169" s="59">
        <f t="shared" si="42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41"/>
        <v>985000</v>
      </c>
      <c r="H170" s="79">
        <v>45240</v>
      </c>
      <c r="I170" s="56"/>
      <c r="J170" s="56" t="s">
        <v>25</v>
      </c>
      <c r="K170" s="59">
        <f t="shared" si="42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41"/>
        <v>3100000</v>
      </c>
      <c r="H171" s="56" t="s">
        <v>339</v>
      </c>
      <c r="I171" s="56">
        <v>0</v>
      </c>
      <c r="J171" s="56" t="s">
        <v>25</v>
      </c>
      <c r="K171" s="59">
        <f t="shared" si="42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41"/>
        <v>1964000</v>
      </c>
      <c r="H172" s="2">
        <v>45205</v>
      </c>
      <c r="I172" s="56">
        <v>1</v>
      </c>
      <c r="J172" s="56" t="s">
        <v>25</v>
      </c>
      <c r="K172" s="59">
        <f t="shared" si="42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41"/>
        <v>2250000</v>
      </c>
      <c r="H173" s="79">
        <v>45241</v>
      </c>
      <c r="I173" s="56"/>
      <c r="J173" s="56" t="s">
        <v>25</v>
      </c>
      <c r="K173" s="59">
        <f t="shared" si="42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41"/>
        <v>700000</v>
      </c>
      <c r="H174" s="79">
        <v>45240</v>
      </c>
      <c r="I174" s="56"/>
      <c r="J174" s="56" t="s">
        <v>25</v>
      </c>
      <c r="K174" s="59">
        <f t="shared" si="42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41"/>
        <v>2490000</v>
      </c>
      <c r="H175" s="62" t="s">
        <v>344</v>
      </c>
      <c r="I175" s="56"/>
      <c r="J175" s="56" t="s">
        <v>25</v>
      </c>
      <c r="K175" s="59">
        <f t="shared" si="42"/>
        <v>0</v>
      </c>
      <c r="L175" s="161"/>
      <c r="M175" s="168"/>
      <c r="N175" s="163"/>
      <c r="O175" s="164"/>
      <c r="P175" s="160"/>
      <c r="Q175" s="182"/>
      <c r="R175" s="815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41"/>
        <v>390000</v>
      </c>
      <c r="H176" s="203" t="s">
        <v>346</v>
      </c>
      <c r="I176" s="56">
        <v>0</v>
      </c>
      <c r="J176" s="56" t="s">
        <v>25</v>
      </c>
      <c r="K176" s="59">
        <f t="shared" si="42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41"/>
        <v>1300000</v>
      </c>
      <c r="H177" s="62" t="s">
        <v>348</v>
      </c>
      <c r="I177" s="56"/>
      <c r="J177" s="56" t="s">
        <v>25</v>
      </c>
      <c r="K177" s="59">
        <f t="shared" si="42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41"/>
        <v>6123700</v>
      </c>
      <c r="H178" s="2">
        <v>45210</v>
      </c>
      <c r="I178" s="56">
        <v>120</v>
      </c>
      <c r="J178" s="56" t="s">
        <v>349</v>
      </c>
      <c r="K178" s="59">
        <f t="shared" si="42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41"/>
        <v>0</v>
      </c>
      <c r="H179" s="205"/>
      <c r="I179" s="56"/>
      <c r="J179" s="56" t="s">
        <v>29</v>
      </c>
      <c r="K179" s="59">
        <f t="shared" si="42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41"/>
        <v>150000</v>
      </c>
      <c r="H180" s="205" t="s">
        <v>351</v>
      </c>
      <c r="I180" s="56">
        <v>0</v>
      </c>
      <c r="J180" s="56" t="s">
        <v>29</v>
      </c>
      <c r="K180" s="59">
        <f t="shared" si="42"/>
        <v>0</v>
      </c>
      <c r="L180" s="132"/>
      <c r="M180" s="162"/>
      <c r="N180" s="163"/>
      <c r="O180" s="164"/>
      <c r="P180" s="160"/>
      <c r="Q180" s="160"/>
      <c r="R180" s="815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41"/>
        <v>1150000</v>
      </c>
      <c r="H181" s="206" t="s">
        <v>353</v>
      </c>
      <c r="I181" s="56">
        <v>0</v>
      </c>
      <c r="J181" s="56" t="s">
        <v>29</v>
      </c>
      <c r="K181" s="59">
        <f t="shared" si="42"/>
        <v>0</v>
      </c>
      <c r="L181" s="132"/>
      <c r="M181" s="197"/>
      <c r="N181" s="163"/>
      <c r="O181" s="164"/>
      <c r="P181" s="160"/>
      <c r="Q181" s="144"/>
      <c r="R181" s="815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41"/>
        <v>8000000</v>
      </c>
      <c r="H182" s="206"/>
      <c r="I182" s="56">
        <v>0</v>
      </c>
      <c r="J182" s="56" t="s">
        <v>29</v>
      </c>
      <c r="K182" s="59">
        <f t="shared" si="42"/>
        <v>0</v>
      </c>
      <c r="L182" s="165"/>
      <c r="M182" s="197"/>
      <c r="N182" s="163"/>
      <c r="O182" s="164"/>
      <c r="P182" s="160"/>
      <c r="Q182" s="160"/>
      <c r="R182" s="815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41"/>
        <v>41500000</v>
      </c>
      <c r="H183" s="206"/>
      <c r="I183" s="56">
        <v>0</v>
      </c>
      <c r="J183" s="56" t="s">
        <v>29</v>
      </c>
      <c r="K183" s="59">
        <f t="shared" si="42"/>
        <v>0</v>
      </c>
      <c r="L183" s="165"/>
      <c r="M183" s="197"/>
      <c r="N183" s="163"/>
      <c r="O183" s="164"/>
      <c r="P183" s="160"/>
      <c r="Q183" s="160"/>
      <c r="R183" s="815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41"/>
        <v>1000000</v>
      </c>
      <c r="H184" s="56"/>
      <c r="I184" s="56"/>
      <c r="J184" s="56"/>
      <c r="K184" s="59">
        <f t="shared" si="42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15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4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42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43"/>
        <v>1226328</v>
      </c>
      <c r="H188" s="56" t="s">
        <v>359</v>
      </c>
      <c r="I188" s="56">
        <v>1</v>
      </c>
      <c r="J188" s="56" t="s">
        <v>25</v>
      </c>
      <c r="K188" s="59">
        <f t="shared" si="42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43"/>
        <v>7614600</v>
      </c>
      <c r="H189" s="56" t="s">
        <v>359</v>
      </c>
      <c r="I189" s="56">
        <v>1</v>
      </c>
      <c r="J189" s="56" t="s">
        <v>25</v>
      </c>
      <c r="K189" s="59">
        <f t="shared" si="42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43"/>
        <v>8000000</v>
      </c>
      <c r="H190" s="58" t="s">
        <v>364</v>
      </c>
      <c r="I190" s="56">
        <v>0</v>
      </c>
      <c r="J190" s="56"/>
      <c r="K190" s="59">
        <f t="shared" si="42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43"/>
        <v>680000</v>
      </c>
      <c r="H191" s="130" t="s">
        <v>366</v>
      </c>
      <c r="I191" s="56">
        <v>0</v>
      </c>
      <c r="J191" s="56"/>
      <c r="K191" s="59">
        <f t="shared" si="42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43"/>
        <v>660000</v>
      </c>
      <c r="H192" s="58" t="s">
        <v>366</v>
      </c>
      <c r="I192" s="56">
        <v>0</v>
      </c>
      <c r="J192" s="56"/>
      <c r="K192" s="59">
        <f t="shared" si="42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43"/>
        <v>4500000</v>
      </c>
      <c r="H193" s="79">
        <v>45218</v>
      </c>
      <c r="I193" s="56">
        <v>0</v>
      </c>
      <c r="J193" s="56" t="s">
        <v>25</v>
      </c>
      <c r="K193" s="59">
        <f t="shared" si="42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43"/>
        <v>875000</v>
      </c>
      <c r="H194" s="87" t="s">
        <v>370</v>
      </c>
      <c r="I194" s="56">
        <v>0</v>
      </c>
      <c r="J194" s="56" t="s">
        <v>25</v>
      </c>
      <c r="K194" s="59">
        <f t="shared" si="42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43"/>
        <v>5200000</v>
      </c>
      <c r="H195" s="79">
        <v>45227</v>
      </c>
      <c r="I195" s="56"/>
      <c r="J195" s="56" t="s">
        <v>25</v>
      </c>
      <c r="K195" s="59">
        <f t="shared" si="42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43"/>
        <v>4864008</v>
      </c>
      <c r="H196" s="79">
        <v>45238</v>
      </c>
      <c r="I196" s="56">
        <v>3</v>
      </c>
      <c r="J196" s="56" t="s">
        <v>25</v>
      </c>
      <c r="K196" s="59">
        <f t="shared" si="42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43"/>
        <v>16976550</v>
      </c>
      <c r="H197" s="79">
        <v>45202</v>
      </c>
      <c r="I197" s="56">
        <v>0</v>
      </c>
      <c r="J197" s="56" t="s">
        <v>25</v>
      </c>
      <c r="K197" s="59">
        <f t="shared" si="42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43"/>
        <v>0</v>
      </c>
      <c r="H198" s="82"/>
      <c r="I198" s="56"/>
      <c r="J198" s="56" t="s">
        <v>25</v>
      </c>
      <c r="K198" s="59">
        <f t="shared" si="42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43"/>
        <v>2687800</v>
      </c>
      <c r="H199" s="79">
        <v>45238</v>
      </c>
      <c r="I199" s="209">
        <v>10</v>
      </c>
      <c r="J199" s="56" t="s">
        <v>25</v>
      </c>
      <c r="K199" s="59">
        <f t="shared" si="42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43"/>
        <v>699300</v>
      </c>
      <c r="H200" s="79">
        <v>45238</v>
      </c>
      <c r="I200" s="56">
        <v>15</v>
      </c>
      <c r="J200" s="56" t="s">
        <v>25</v>
      </c>
      <c r="K200" s="59">
        <f t="shared" si="42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43"/>
        <v>2250000</v>
      </c>
      <c r="H201" s="56" t="s">
        <v>377</v>
      </c>
      <c r="I201" s="56">
        <v>4</v>
      </c>
      <c r="J201" s="56" t="s">
        <v>25</v>
      </c>
      <c r="K201" s="59">
        <f t="shared" si="42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43"/>
        <v>1407000</v>
      </c>
      <c r="H202" s="56" t="s">
        <v>377</v>
      </c>
      <c r="I202" s="56">
        <v>1</v>
      </c>
      <c r="J202" s="56"/>
      <c r="K202" s="59">
        <f t="shared" si="42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43"/>
        <v>2352000</v>
      </c>
      <c r="H203" s="79">
        <v>45189</v>
      </c>
      <c r="I203" s="56">
        <v>3</v>
      </c>
      <c r="J203" s="56"/>
      <c r="K203" s="59">
        <f t="shared" si="42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43"/>
        <v>3942000</v>
      </c>
      <c r="H204" s="79">
        <v>45189</v>
      </c>
      <c r="I204" s="56">
        <v>2</v>
      </c>
      <c r="J204" s="56"/>
      <c r="K204" s="59">
        <f t="shared" si="42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43"/>
        <v>357000</v>
      </c>
      <c r="H205" s="56" t="s">
        <v>377</v>
      </c>
      <c r="I205" s="56">
        <v>6</v>
      </c>
      <c r="J205" s="56"/>
      <c r="K205" s="59">
        <f t="shared" si="42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43"/>
        <v>600000</v>
      </c>
      <c r="H206" s="79">
        <v>45189</v>
      </c>
      <c r="I206" s="56">
        <v>4</v>
      </c>
      <c r="J206" s="56"/>
      <c r="K206" s="59">
        <f t="shared" si="42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43"/>
        <v>840000</v>
      </c>
      <c r="H207" s="79">
        <v>45189</v>
      </c>
      <c r="I207" s="56">
        <v>3</v>
      </c>
      <c r="J207" s="56"/>
      <c r="K207" s="59">
        <f t="shared" si="42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43"/>
        <v>1375000</v>
      </c>
      <c r="H208" s="79">
        <v>45189</v>
      </c>
      <c r="I208" s="56">
        <v>6</v>
      </c>
      <c r="J208" s="56"/>
      <c r="K208" s="56">
        <f t="shared" si="42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4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4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4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43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43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4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4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43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B1" zoomScale="90" zoomScaleNormal="90" workbookViewId="0">
      <pane ySplit="5" topLeftCell="A6" activePane="bottomLeft" state="frozen"/>
      <selection pane="bottomLeft" activeCell="AB6" sqref="AB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25" t="s">
        <v>3</v>
      </c>
      <c r="B4" s="1127" t="s">
        <v>4</v>
      </c>
      <c r="C4" s="1128"/>
      <c r="D4" s="1128"/>
      <c r="E4" s="1128"/>
      <c r="F4" s="1128"/>
      <c r="G4" s="1128"/>
      <c r="H4" s="1129"/>
      <c r="I4" s="1130" t="s">
        <v>5</v>
      </c>
      <c r="J4" s="1131"/>
      <c r="K4" s="1132"/>
      <c r="L4" s="1133" t="s">
        <v>6</v>
      </c>
      <c r="M4" s="1134"/>
      <c r="N4" s="1134"/>
      <c r="O4" s="1134"/>
      <c r="P4" s="1134"/>
      <c r="Q4" s="1134"/>
      <c r="R4" s="1134"/>
      <c r="S4" s="1135" t="s">
        <v>7</v>
      </c>
      <c r="T4" s="1136"/>
      <c r="U4" s="1136"/>
      <c r="V4" s="1136"/>
      <c r="W4" s="1136"/>
      <c r="X4" s="1136"/>
      <c r="Y4" s="1136"/>
      <c r="Z4" s="1137"/>
      <c r="AB4" s="1138" t="s">
        <v>8</v>
      </c>
      <c r="AC4" s="1139"/>
      <c r="AD4" s="1139"/>
      <c r="AE4" s="1139"/>
      <c r="AF4" s="1139"/>
      <c r="AG4" s="1139"/>
      <c r="AH4" s="1139"/>
      <c r="AI4" s="1140"/>
      <c r="AK4" s="1113" t="s">
        <v>9</v>
      </c>
      <c r="AL4" s="1114"/>
      <c r="AM4" s="1114"/>
      <c r="AN4" s="1114"/>
      <c r="AO4" s="1114"/>
      <c r="AP4" s="1114"/>
      <c r="AQ4" s="1114"/>
      <c r="AR4" s="1115"/>
      <c r="AT4" s="1116" t="s">
        <v>10</v>
      </c>
      <c r="AU4" s="1117"/>
      <c r="AV4" s="1117"/>
      <c r="AW4" s="1117"/>
      <c r="AX4" s="1117"/>
      <c r="AY4" s="1117"/>
      <c r="AZ4" s="1117"/>
      <c r="BA4" s="1118"/>
      <c r="BC4" s="1119" t="s">
        <v>11</v>
      </c>
      <c r="BD4" s="1120"/>
      <c r="BE4" s="1120"/>
      <c r="BF4" s="1120"/>
      <c r="BG4" s="1120"/>
      <c r="BH4" s="1120"/>
      <c r="BI4" s="1120"/>
      <c r="BJ4" s="1121"/>
      <c r="BL4" s="1122" t="s">
        <v>12</v>
      </c>
      <c r="BM4" s="1123"/>
      <c r="BN4" s="1123"/>
      <c r="BO4" s="1123"/>
      <c r="BP4" s="1123"/>
      <c r="BQ4" s="1123"/>
      <c r="BR4" s="1123"/>
      <c r="BS4" s="1124"/>
    </row>
    <row r="5" spans="1:78" ht="20.25" thickTop="1" thickBot="1" x14ac:dyDescent="0.35">
      <c r="A5" s="112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69" si="0">D6*F6</f>
        <v>2020000</v>
      </c>
      <c r="H6" s="2">
        <v>45352</v>
      </c>
      <c r="I6" s="56">
        <v>2</v>
      </c>
      <c r="J6" s="56" t="s">
        <v>25</v>
      </c>
      <c r="K6" s="59">
        <f t="shared" ref="K6:K32" si="1">I6*F6</f>
        <v>2020000</v>
      </c>
      <c r="L6" s="56" t="s">
        <v>9012</v>
      </c>
      <c r="M6" s="56" t="s">
        <v>8134</v>
      </c>
      <c r="N6" s="57">
        <v>6</v>
      </c>
      <c r="O6" s="72" t="s">
        <v>6544</v>
      </c>
      <c r="P6" s="62">
        <v>1500000</v>
      </c>
      <c r="Q6" s="63">
        <f t="shared" ref="Q6:Q17" si="2">P6*N6</f>
        <v>9000000</v>
      </c>
      <c r="R6" s="64" t="s">
        <v>397</v>
      </c>
      <c r="S6" s="55" t="s">
        <v>6812</v>
      </c>
      <c r="T6" s="65" t="s">
        <v>57</v>
      </c>
      <c r="U6" s="87">
        <v>1</v>
      </c>
      <c r="V6" s="72" t="s">
        <v>29</v>
      </c>
      <c r="W6" s="62">
        <v>250000</v>
      </c>
      <c r="X6" s="63">
        <f t="shared" ref="X6:X9" si="3">W6*U6</f>
        <v>250000</v>
      </c>
      <c r="Y6" s="64" t="s">
        <v>428</v>
      </c>
      <c r="Z6" s="56"/>
      <c r="AB6" s="56"/>
      <c r="AC6" s="80"/>
      <c r="AD6" s="57"/>
      <c r="AE6" s="72"/>
      <c r="AF6" s="76"/>
      <c r="AG6" s="63">
        <f t="shared" ref="AG6:AG10" si="4">AF6*AD6</f>
        <v>0</v>
      </c>
      <c r="AH6" s="64"/>
      <c r="AI6" s="56"/>
      <c r="AJ6" s="68"/>
      <c r="AK6" s="895" t="s">
        <v>337</v>
      </c>
      <c r="AL6" s="877" t="s">
        <v>7120</v>
      </c>
      <c r="AM6" s="907">
        <v>1</v>
      </c>
      <c r="AN6" s="893" t="s">
        <v>29</v>
      </c>
      <c r="AO6" s="883">
        <v>195000</v>
      </c>
      <c r="AP6" s="63">
        <f t="shared" ref="AP6:AP22" si="5">AO6*AM6</f>
        <v>195000</v>
      </c>
      <c r="AQ6" s="64" t="s">
        <v>9024</v>
      </c>
      <c r="AR6" s="56" t="s">
        <v>9025</v>
      </c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5" t="s">
        <v>7198</v>
      </c>
      <c r="M7" s="255" t="s">
        <v>6598</v>
      </c>
      <c r="N7" s="57">
        <v>20</v>
      </c>
      <c r="O7" s="72" t="s">
        <v>63</v>
      </c>
      <c r="P7" s="62">
        <v>17000</v>
      </c>
      <c r="Q7" s="63">
        <f t="shared" si="2"/>
        <v>340000</v>
      </c>
      <c r="R7" s="64" t="s">
        <v>8354</v>
      </c>
      <c r="S7" s="55" t="s">
        <v>6811</v>
      </c>
      <c r="T7" s="187" t="s">
        <v>57</v>
      </c>
      <c r="U7" s="87">
        <v>1</v>
      </c>
      <c r="V7" s="72" t="s">
        <v>29</v>
      </c>
      <c r="W7" s="62">
        <v>225000</v>
      </c>
      <c r="X7" s="63">
        <f t="shared" si="3"/>
        <v>225000</v>
      </c>
      <c r="Y7" s="64" t="s">
        <v>428</v>
      </c>
      <c r="Z7" s="56"/>
      <c r="AB7" s="60"/>
      <c r="AC7" s="56"/>
      <c r="AD7" s="61"/>
      <c r="AE7" s="72"/>
      <c r="AF7" s="76"/>
      <c r="AG7" s="63">
        <f>AF7*AD7</f>
        <v>0</v>
      </c>
      <c r="AH7" s="64"/>
      <c r="AI7" s="56"/>
      <c r="AJ7" s="69"/>
      <c r="AK7" s="877" t="s">
        <v>9026</v>
      </c>
      <c r="AL7" s="945" t="s">
        <v>6738</v>
      </c>
      <c r="AM7" s="907">
        <v>2</v>
      </c>
      <c r="AN7" s="893" t="s">
        <v>29</v>
      </c>
      <c r="AO7" s="883">
        <v>345000</v>
      </c>
      <c r="AP7" s="884">
        <f t="shared" si="5"/>
        <v>690000</v>
      </c>
      <c r="AQ7" s="885" t="s">
        <v>6294</v>
      </c>
      <c r="AR7" s="56" t="s">
        <v>9025</v>
      </c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5" t="s">
        <v>9014</v>
      </c>
      <c r="M8" s="80" t="s">
        <v>363</v>
      </c>
      <c r="N8" s="87">
        <v>1</v>
      </c>
      <c r="O8" s="72" t="s">
        <v>114</v>
      </c>
      <c r="P8" s="62">
        <v>1600000</v>
      </c>
      <c r="Q8" s="63">
        <f t="shared" si="2"/>
        <v>1600000</v>
      </c>
      <c r="R8" s="64" t="s">
        <v>9015</v>
      </c>
      <c r="S8" s="74" t="s">
        <v>8821</v>
      </c>
      <c r="T8" s="75" t="s">
        <v>57</v>
      </c>
      <c r="U8" s="57">
        <v>1</v>
      </c>
      <c r="V8" s="72" t="s">
        <v>29</v>
      </c>
      <c r="W8" s="62">
        <v>210000</v>
      </c>
      <c r="X8" s="884">
        <f t="shared" si="3"/>
        <v>210000</v>
      </c>
      <c r="Y8" s="64" t="s">
        <v>428</v>
      </c>
      <c r="Z8" s="56"/>
      <c r="AB8" s="56"/>
      <c r="AC8" s="56"/>
      <c r="AD8" s="57"/>
      <c r="AE8" s="72"/>
      <c r="AF8" s="76"/>
      <c r="AG8" s="63">
        <f>AF8*AD8</f>
        <v>0</v>
      </c>
      <c r="AH8" s="64"/>
      <c r="AI8" s="56"/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9016</v>
      </c>
      <c r="M9" s="71" t="s">
        <v>363</v>
      </c>
      <c r="N9" s="129">
        <v>1</v>
      </c>
      <c r="O9" s="70" t="s">
        <v>114</v>
      </c>
      <c r="P9" s="63">
        <v>1050000</v>
      </c>
      <c r="Q9" s="63">
        <f t="shared" si="2"/>
        <v>1050000</v>
      </c>
      <c r="R9" s="271" t="s">
        <v>7219</v>
      </c>
      <c r="S9" s="74" t="s">
        <v>8821</v>
      </c>
      <c r="T9" s="75" t="s">
        <v>398</v>
      </c>
      <c r="U9" s="57">
        <v>1</v>
      </c>
      <c r="V9" s="72" t="s">
        <v>29</v>
      </c>
      <c r="W9" s="62">
        <v>200000</v>
      </c>
      <c r="X9" s="884">
        <f t="shared" si="3"/>
        <v>200000</v>
      </c>
      <c r="Y9" s="64" t="s">
        <v>428</v>
      </c>
      <c r="Z9" s="56"/>
      <c r="AB9" s="74"/>
      <c r="AC9" s="75"/>
      <c r="AD9" s="57"/>
      <c r="AE9" s="72"/>
      <c r="AF9" s="62"/>
      <c r="AG9" s="63">
        <f t="shared" ref="AG9" si="10">AF9*AD9</f>
        <v>0</v>
      </c>
      <c r="AH9" s="64"/>
      <c r="AI9" s="56"/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9017</v>
      </c>
      <c r="M10" s="71" t="s">
        <v>363</v>
      </c>
      <c r="N10" s="129">
        <v>1</v>
      </c>
      <c r="O10" s="70" t="s">
        <v>114</v>
      </c>
      <c r="P10" s="63">
        <v>200000</v>
      </c>
      <c r="Q10" s="63">
        <f t="shared" si="2"/>
        <v>200000</v>
      </c>
      <c r="R10" s="271" t="s">
        <v>7219</v>
      </c>
      <c r="S10" s="56" t="s">
        <v>6807</v>
      </c>
      <c r="T10" s="56" t="s">
        <v>7032</v>
      </c>
      <c r="U10" s="57">
        <v>1</v>
      </c>
      <c r="V10" s="72" t="s">
        <v>29</v>
      </c>
      <c r="W10" s="62">
        <f>1.11*272522.52</f>
        <v>302499.99720000004</v>
      </c>
      <c r="X10" s="63">
        <f t="shared" ref="X10:X16" si="11">W10*U10</f>
        <v>302499.99720000004</v>
      </c>
      <c r="Y10" s="64" t="s">
        <v>428</v>
      </c>
      <c r="Z10" s="56"/>
      <c r="AB10" s="95"/>
      <c r="AC10" s="230"/>
      <c r="AD10" s="57"/>
      <c r="AE10" s="72"/>
      <c r="AF10" s="76"/>
      <c r="AG10" s="63">
        <f t="shared" si="4"/>
        <v>0</v>
      </c>
      <c r="AH10" s="64"/>
      <c r="AI10" s="56"/>
      <c r="AJ10" s="60"/>
      <c r="AK10" s="68"/>
      <c r="AL10" s="65"/>
      <c r="AM10" s="61"/>
      <c r="AN10" s="72"/>
      <c r="AO10" s="76"/>
      <c r="AP10" s="63">
        <f t="shared" ref="AP10" si="12"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17">
        <v>45240</v>
      </c>
      <c r="I11" s="57"/>
      <c r="J11" s="65" t="s">
        <v>25</v>
      </c>
      <c r="K11" s="59">
        <f t="shared" si="1"/>
        <v>0</v>
      </c>
      <c r="L11" s="71" t="s">
        <v>990</v>
      </c>
      <c r="M11" s="71" t="s">
        <v>30</v>
      </c>
      <c r="N11" s="105">
        <v>5</v>
      </c>
      <c r="O11" s="70" t="s">
        <v>480</v>
      </c>
      <c r="P11" s="63">
        <v>75000</v>
      </c>
      <c r="Q11" s="63">
        <f t="shared" si="2"/>
        <v>375000</v>
      </c>
      <c r="R11" s="271" t="s">
        <v>397</v>
      </c>
      <c r="S11" s="56" t="s">
        <v>8899</v>
      </c>
      <c r="T11" s="65" t="s">
        <v>57</v>
      </c>
      <c r="U11" s="87">
        <v>1</v>
      </c>
      <c r="V11" s="56" t="s">
        <v>29</v>
      </c>
      <c r="W11" s="62">
        <v>180000</v>
      </c>
      <c r="X11" s="63">
        <f t="shared" si="11"/>
        <v>180000</v>
      </c>
      <c r="Y11" s="64" t="s">
        <v>428</v>
      </c>
      <c r="Z11" s="56"/>
      <c r="AA11" s="56"/>
      <c r="AB11" s="56"/>
      <c r="AC11" s="56"/>
      <c r="AD11" s="83"/>
      <c r="AE11" s="72"/>
      <c r="AF11" s="76"/>
      <c r="AG11" s="63">
        <f>AF11*AD11</f>
        <v>0</v>
      </c>
      <c r="AH11" s="64"/>
      <c r="AI11" s="56"/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55" t="s">
        <v>8751</v>
      </c>
      <c r="M12" s="56" t="s">
        <v>6700</v>
      </c>
      <c r="N12" s="57">
        <v>4</v>
      </c>
      <c r="O12" s="72" t="s">
        <v>7333</v>
      </c>
      <c r="P12" s="76">
        <v>160000</v>
      </c>
      <c r="Q12" s="63">
        <f t="shared" si="2"/>
        <v>640000</v>
      </c>
      <c r="R12" s="271" t="s">
        <v>397</v>
      </c>
      <c r="S12" s="81" t="s">
        <v>6727</v>
      </c>
      <c r="T12" s="255" t="s">
        <v>57</v>
      </c>
      <c r="U12" s="87">
        <v>1</v>
      </c>
      <c r="V12" s="72" t="s">
        <v>29</v>
      </c>
      <c r="W12" s="62">
        <v>160000</v>
      </c>
      <c r="X12" s="63">
        <f t="shared" si="11"/>
        <v>160000</v>
      </c>
      <c r="Y12" s="64" t="s">
        <v>428</v>
      </c>
      <c r="Z12" s="56"/>
      <c r="AA12" s="94"/>
      <c r="AB12" s="56"/>
      <c r="AC12" s="56"/>
      <c r="AD12" s="87"/>
      <c r="AE12" s="72"/>
      <c r="AF12" s="62"/>
      <c r="AG12" s="63">
        <f t="shared" ref="AG12:AG25" si="13">AF12*AD12</f>
        <v>0</v>
      </c>
      <c r="AH12" s="64"/>
      <c r="AI12" s="56"/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8959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56" t="s">
        <v>429</v>
      </c>
      <c r="M13" s="56" t="s">
        <v>444</v>
      </c>
      <c r="N13" s="87">
        <v>4</v>
      </c>
      <c r="O13" s="72" t="s">
        <v>7333</v>
      </c>
      <c r="P13" s="62">
        <v>50000</v>
      </c>
      <c r="Q13" s="63">
        <f t="shared" si="2"/>
        <v>200000</v>
      </c>
      <c r="R13" s="271" t="s">
        <v>397</v>
      </c>
      <c r="S13" s="56" t="s">
        <v>8911</v>
      </c>
      <c r="T13" s="65" t="s">
        <v>57</v>
      </c>
      <c r="U13" s="83">
        <v>1</v>
      </c>
      <c r="V13" s="72" t="s">
        <v>26</v>
      </c>
      <c r="W13" s="76">
        <v>4500000</v>
      </c>
      <c r="X13" s="63">
        <f>W13*U13</f>
        <v>4500000</v>
      </c>
      <c r="Y13" s="64" t="s">
        <v>428</v>
      </c>
      <c r="Z13" s="56"/>
      <c r="AA13" s="94"/>
      <c r="AB13" s="71"/>
      <c r="AC13" s="56"/>
      <c r="AD13" s="57"/>
      <c r="AE13" s="72"/>
      <c r="AF13" s="63"/>
      <c r="AG13" s="63">
        <f t="shared" si="13"/>
        <v>0</v>
      </c>
      <c r="AH13" s="64"/>
      <c r="AI13" s="56"/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56" t="s">
        <v>9026</v>
      </c>
      <c r="M14" s="126" t="s">
        <v>6738</v>
      </c>
      <c r="N14" s="87">
        <v>2</v>
      </c>
      <c r="O14" s="72" t="s">
        <v>29</v>
      </c>
      <c r="P14" s="62">
        <v>345000</v>
      </c>
      <c r="Q14" s="63">
        <f t="shared" si="2"/>
        <v>690000</v>
      </c>
      <c r="R14" s="64" t="s">
        <v>6294</v>
      </c>
      <c r="S14" s="71" t="s">
        <v>6693</v>
      </c>
      <c r="T14" s="71" t="s">
        <v>6581</v>
      </c>
      <c r="U14" s="87">
        <v>1</v>
      </c>
      <c r="V14" s="71" t="s">
        <v>25</v>
      </c>
      <c r="W14" s="62">
        <v>224250</v>
      </c>
      <c r="X14" s="63">
        <f>W14*U14</f>
        <v>224250</v>
      </c>
      <c r="Y14" s="64" t="s">
        <v>430</v>
      </c>
      <c r="Z14" s="56"/>
      <c r="AA14" s="94"/>
      <c r="AB14" s="55"/>
      <c r="AC14" s="56"/>
      <c r="AD14" s="57"/>
      <c r="AE14" s="56"/>
      <c r="AF14" s="62"/>
      <c r="AG14" s="63">
        <f t="shared" si="13"/>
        <v>0</v>
      </c>
      <c r="AH14" s="64"/>
      <c r="AI14" s="56"/>
      <c r="AJ14" s="68"/>
      <c r="AK14" s="255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8915</v>
      </c>
      <c r="M15" s="56" t="s">
        <v>6897</v>
      </c>
      <c r="N15" s="57">
        <v>17</v>
      </c>
      <c r="O15" s="72" t="s">
        <v>62</v>
      </c>
      <c r="P15" s="76">
        <v>19000</v>
      </c>
      <c r="Q15" s="63">
        <f t="shared" si="2"/>
        <v>323000</v>
      </c>
      <c r="R15" s="64" t="s">
        <v>7584</v>
      </c>
      <c r="S15" s="270" t="s">
        <v>990</v>
      </c>
      <c r="T15" s="126" t="s">
        <v>30</v>
      </c>
      <c r="U15" s="105">
        <v>1</v>
      </c>
      <c r="V15" s="70" t="s">
        <v>480</v>
      </c>
      <c r="W15" s="426">
        <v>75000</v>
      </c>
      <c r="X15" s="63">
        <f t="shared" si="11"/>
        <v>75000</v>
      </c>
      <c r="Y15" s="64" t="s">
        <v>8354</v>
      </c>
      <c r="Z15" s="56"/>
      <c r="AA15" s="94"/>
      <c r="AB15" s="60"/>
      <c r="AC15" s="56"/>
      <c r="AD15" s="61"/>
      <c r="AE15" s="72"/>
      <c r="AF15" s="76"/>
      <c r="AG15" s="63">
        <f t="shared" si="13"/>
        <v>0</v>
      </c>
      <c r="AH15" s="64"/>
      <c r="AI15" s="56"/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5" t="s">
        <v>8503</v>
      </c>
      <c r="M16" s="255" t="s">
        <v>135</v>
      </c>
      <c r="N16" s="821">
        <v>20</v>
      </c>
      <c r="O16" s="559" t="s">
        <v>29</v>
      </c>
      <c r="P16" s="62">
        <v>27300</v>
      </c>
      <c r="Q16" s="469">
        <f t="shared" si="2"/>
        <v>546000</v>
      </c>
      <c r="R16" s="412" t="s">
        <v>397</v>
      </c>
      <c r="S16" s="55" t="s">
        <v>8751</v>
      </c>
      <c r="T16" s="56" t="s">
        <v>6700</v>
      </c>
      <c r="U16" s="57">
        <v>1</v>
      </c>
      <c r="V16" s="72" t="s">
        <v>7333</v>
      </c>
      <c r="W16" s="76">
        <v>160000</v>
      </c>
      <c r="X16" s="63">
        <f t="shared" si="11"/>
        <v>160000</v>
      </c>
      <c r="Y16" s="64" t="s">
        <v>8354</v>
      </c>
      <c r="Z16" s="56"/>
      <c r="AA16" s="103"/>
      <c r="AB16" s="56"/>
      <c r="AC16" s="75"/>
      <c r="AD16" s="57"/>
      <c r="AE16" s="72"/>
      <c r="AF16" s="76"/>
      <c r="AG16" s="63">
        <f t="shared" si="13"/>
        <v>0</v>
      </c>
      <c r="AH16" s="64"/>
      <c r="AI16" s="56"/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5" t="s">
        <v>8502</v>
      </c>
      <c r="M17" s="255" t="s">
        <v>135</v>
      </c>
      <c r="N17" s="821">
        <v>20</v>
      </c>
      <c r="O17" s="559" t="s">
        <v>29</v>
      </c>
      <c r="P17" s="62">
        <v>28275</v>
      </c>
      <c r="Q17" s="469">
        <f t="shared" si="2"/>
        <v>565500</v>
      </c>
      <c r="R17" s="412" t="s">
        <v>397</v>
      </c>
      <c r="S17" s="56" t="s">
        <v>429</v>
      </c>
      <c r="T17" s="56" t="s">
        <v>444</v>
      </c>
      <c r="U17" s="57">
        <v>3</v>
      </c>
      <c r="V17" s="72" t="s">
        <v>29</v>
      </c>
      <c r="W17" s="76">
        <v>2500</v>
      </c>
      <c r="X17" s="63">
        <f t="shared" ref="X17" si="15">W17*U17</f>
        <v>7500</v>
      </c>
      <c r="Y17" s="64" t="s">
        <v>8354</v>
      </c>
      <c r="Z17" s="56"/>
      <c r="AA17" s="89"/>
      <c r="AB17" s="55"/>
      <c r="AC17" s="56"/>
      <c r="AD17" s="57"/>
      <c r="AE17" s="72"/>
      <c r="AF17" s="76"/>
      <c r="AG17" s="63">
        <f t="shared" si="13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5" t="s">
        <v>9020</v>
      </c>
      <c r="M18" s="255" t="s">
        <v>135</v>
      </c>
      <c r="N18" s="821">
        <v>20</v>
      </c>
      <c r="O18" s="559" t="s">
        <v>29</v>
      </c>
      <c r="P18" s="62">
        <v>9750</v>
      </c>
      <c r="Q18" s="469">
        <f>P18*N18</f>
        <v>195000</v>
      </c>
      <c r="R18" s="412" t="s">
        <v>397</v>
      </c>
      <c r="S18" s="56" t="s">
        <v>6672</v>
      </c>
      <c r="T18" s="75" t="s">
        <v>6855</v>
      </c>
      <c r="U18" s="57">
        <v>10</v>
      </c>
      <c r="V18" s="72" t="s">
        <v>29</v>
      </c>
      <c r="W18" s="62">
        <v>900</v>
      </c>
      <c r="X18" s="63">
        <f t="shared" ref="X18:X21" si="17">W18*U18</f>
        <v>9000</v>
      </c>
      <c r="Y18" s="64" t="s">
        <v>8354</v>
      </c>
      <c r="Z18" s="56"/>
      <c r="AB18" s="55"/>
      <c r="AC18" s="75"/>
      <c r="AD18" s="87"/>
      <c r="AE18" s="72"/>
      <c r="AF18" s="62"/>
      <c r="AG18" s="63">
        <f t="shared" si="13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255" t="s">
        <v>9018</v>
      </c>
      <c r="M19" s="255" t="s">
        <v>135</v>
      </c>
      <c r="N19" s="467">
        <v>30</v>
      </c>
      <c r="O19" s="559" t="s">
        <v>29</v>
      </c>
      <c r="P19" s="434">
        <v>85000</v>
      </c>
      <c r="Q19" s="469">
        <f t="shared" ref="Q19:Q20" si="18">P19*N19</f>
        <v>2550000</v>
      </c>
      <c r="R19" s="412" t="s">
        <v>397</v>
      </c>
      <c r="S19" s="56" t="s">
        <v>6924</v>
      </c>
      <c r="T19" s="56" t="s">
        <v>6699</v>
      </c>
      <c r="U19" s="87">
        <v>2</v>
      </c>
      <c r="V19" s="56" t="s">
        <v>62</v>
      </c>
      <c r="W19" s="62">
        <v>80000</v>
      </c>
      <c r="X19" s="63">
        <f t="shared" si="17"/>
        <v>160000</v>
      </c>
      <c r="Y19" s="751" t="s">
        <v>8354</v>
      </c>
      <c r="Z19" s="71"/>
      <c r="AB19" s="55"/>
      <c r="AC19" s="56"/>
      <c r="AD19" s="57"/>
      <c r="AE19" s="72"/>
      <c r="AF19" s="76"/>
      <c r="AG19" s="63">
        <f t="shared" si="13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55" t="s">
        <v>6695</v>
      </c>
      <c r="M20" s="255" t="s">
        <v>135</v>
      </c>
      <c r="N20" s="821">
        <v>10</v>
      </c>
      <c r="O20" s="593" t="s">
        <v>25</v>
      </c>
      <c r="P20" s="469">
        <v>93000</v>
      </c>
      <c r="Q20" s="469">
        <f t="shared" si="18"/>
        <v>930000</v>
      </c>
      <c r="R20" s="412" t="s">
        <v>397</v>
      </c>
      <c r="S20" s="255" t="s">
        <v>7198</v>
      </c>
      <c r="T20" s="255" t="s">
        <v>6598</v>
      </c>
      <c r="U20" s="57">
        <v>20</v>
      </c>
      <c r="V20" s="72" t="s">
        <v>63</v>
      </c>
      <c r="W20" s="62">
        <v>17000</v>
      </c>
      <c r="X20" s="63">
        <f t="shared" si="17"/>
        <v>340000</v>
      </c>
      <c r="Y20" s="64" t="s">
        <v>8354</v>
      </c>
      <c r="Z20" s="71"/>
      <c r="AB20" s="55"/>
      <c r="AC20" s="75"/>
      <c r="AD20" s="57"/>
      <c r="AE20" s="72"/>
      <c r="AF20" s="62"/>
      <c r="AG20" s="63">
        <f t="shared" si="13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5" t="s">
        <v>9019</v>
      </c>
      <c r="M21" s="255" t="s">
        <v>135</v>
      </c>
      <c r="N21" s="467">
        <v>5</v>
      </c>
      <c r="O21" s="559" t="s">
        <v>29</v>
      </c>
      <c r="P21" s="76">
        <v>44000</v>
      </c>
      <c r="Q21" s="469">
        <f>P21*N21</f>
        <v>220000</v>
      </c>
      <c r="R21" s="412" t="s">
        <v>397</v>
      </c>
      <c r="S21" s="56" t="s">
        <v>6856</v>
      </c>
      <c r="T21" s="75" t="s">
        <v>6855</v>
      </c>
      <c r="U21" s="57">
        <v>30</v>
      </c>
      <c r="V21" s="72" t="s">
        <v>29</v>
      </c>
      <c r="W21" s="76">
        <v>1000</v>
      </c>
      <c r="X21" s="63">
        <f t="shared" si="17"/>
        <v>30000</v>
      </c>
      <c r="Y21" s="64" t="s">
        <v>8354</v>
      </c>
      <c r="Z21" s="56"/>
      <c r="AB21" s="81"/>
      <c r="AC21" s="56"/>
      <c r="AD21" s="57"/>
      <c r="AE21" s="72"/>
      <c r="AF21" s="76"/>
      <c r="AG21" s="63">
        <f t="shared" si="13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9021</v>
      </c>
      <c r="M22" s="80" t="s">
        <v>57</v>
      </c>
      <c r="N22" s="57">
        <v>1</v>
      </c>
      <c r="O22" s="72" t="s">
        <v>26</v>
      </c>
      <c r="P22" s="76">
        <v>450000</v>
      </c>
      <c r="Q22" s="63">
        <f t="shared" ref="Q22:Q48" si="19">P22*N22</f>
        <v>450000</v>
      </c>
      <c r="R22" s="64" t="s">
        <v>416</v>
      </c>
      <c r="S22" s="68" t="s">
        <v>8149</v>
      </c>
      <c r="T22" s="56" t="s">
        <v>6699</v>
      </c>
      <c r="U22" s="57">
        <v>2</v>
      </c>
      <c r="V22" s="56" t="s">
        <v>62</v>
      </c>
      <c r="W22" s="116">
        <v>82500</v>
      </c>
      <c r="X22" s="63">
        <f t="shared" ref="X22" si="20">W22*U22</f>
        <v>165000</v>
      </c>
      <c r="Y22" s="64" t="s">
        <v>8354</v>
      </c>
      <c r="Z22" s="56"/>
      <c r="AB22" s="69"/>
      <c r="AC22" s="56"/>
      <c r="AD22" s="57"/>
      <c r="AE22" s="72"/>
      <c r="AF22" s="76"/>
      <c r="AG22" s="63">
        <f t="shared" si="13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9022</v>
      </c>
      <c r="M23" s="230" t="s">
        <v>57</v>
      </c>
      <c r="N23" s="57">
        <v>1</v>
      </c>
      <c r="O23" s="72" t="s">
        <v>29</v>
      </c>
      <c r="P23" s="76">
        <v>220000</v>
      </c>
      <c r="Q23" s="63">
        <f t="shared" si="19"/>
        <v>220000</v>
      </c>
      <c r="R23" s="64" t="s">
        <v>397</v>
      </c>
      <c r="S23" s="56" t="s">
        <v>6764</v>
      </c>
      <c r="T23" s="56" t="s">
        <v>6765</v>
      </c>
      <c r="U23" s="57">
        <v>0.3</v>
      </c>
      <c r="V23" s="68" t="s">
        <v>63</v>
      </c>
      <c r="W23" s="77">
        <v>75000</v>
      </c>
      <c r="X23" s="63">
        <f t="shared" ref="X23:X38" si="21">W23*U23</f>
        <v>22500</v>
      </c>
      <c r="Y23" s="64" t="s">
        <v>471</v>
      </c>
      <c r="Z23" s="56"/>
      <c r="AB23" s="68"/>
      <c r="AC23" s="65"/>
      <c r="AD23" s="61"/>
      <c r="AE23" s="72"/>
      <c r="AF23" s="76"/>
      <c r="AG23" s="63">
        <f t="shared" si="13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2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si="0"/>
        <v>896000</v>
      </c>
      <c r="H24" s="79">
        <v>45141</v>
      </c>
      <c r="I24" s="61">
        <v>30</v>
      </c>
      <c r="J24" s="109" t="s">
        <v>25</v>
      </c>
      <c r="K24" s="97">
        <f t="shared" si="1"/>
        <v>840000</v>
      </c>
      <c r="L24" s="1069" t="s">
        <v>9286</v>
      </c>
      <c r="M24" s="1061" t="s">
        <v>9282</v>
      </c>
      <c r="N24" s="1062">
        <v>1</v>
      </c>
      <c r="O24" s="1061" t="s">
        <v>29</v>
      </c>
      <c r="P24" s="959">
        <v>1</v>
      </c>
      <c r="Q24" s="1066">
        <f t="shared" si="19"/>
        <v>1</v>
      </c>
      <c r="R24" s="1067" t="s">
        <v>773</v>
      </c>
      <c r="S24" s="56" t="s">
        <v>78</v>
      </c>
      <c r="T24" s="56" t="s">
        <v>79</v>
      </c>
      <c r="U24" s="83">
        <v>1.5</v>
      </c>
      <c r="V24" s="56" t="s">
        <v>63</v>
      </c>
      <c r="W24" s="62">
        <v>29200</v>
      </c>
      <c r="X24" s="63">
        <f t="shared" si="21"/>
        <v>43800</v>
      </c>
      <c r="Y24" s="64" t="s">
        <v>470</v>
      </c>
      <c r="Z24" s="56"/>
      <c r="AB24" s="56"/>
      <c r="AC24" s="56"/>
      <c r="AD24" s="87"/>
      <c r="AE24" s="56"/>
      <c r="AF24" s="62"/>
      <c r="AG24" s="63">
        <f t="shared" si="13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0"/>
        <v>18400000</v>
      </c>
      <c r="H25" s="112" t="s">
        <v>49</v>
      </c>
      <c r="I25" s="61">
        <v>0</v>
      </c>
      <c r="J25" s="109" t="s">
        <v>25</v>
      </c>
      <c r="K25" s="97">
        <f t="shared" si="1"/>
        <v>0</v>
      </c>
      <c r="L25" s="1060" t="s">
        <v>9287</v>
      </c>
      <c r="M25" s="1075" t="s">
        <v>9283</v>
      </c>
      <c r="N25" s="1062">
        <v>1</v>
      </c>
      <c r="O25" s="1061" t="s">
        <v>29</v>
      </c>
      <c r="P25" s="959">
        <v>1</v>
      </c>
      <c r="Q25" s="1066">
        <f t="shared" si="19"/>
        <v>1</v>
      </c>
      <c r="R25" s="1067" t="s">
        <v>773</v>
      </c>
      <c r="S25" s="56" t="s">
        <v>68</v>
      </c>
      <c r="T25" s="56" t="s">
        <v>69</v>
      </c>
      <c r="U25" s="57">
        <v>3</v>
      </c>
      <c r="V25" s="69" t="s">
        <v>203</v>
      </c>
      <c r="W25" s="77">
        <v>29000</v>
      </c>
      <c r="X25" s="63">
        <f t="shared" si="21"/>
        <v>87000</v>
      </c>
      <c r="Y25" s="64" t="s">
        <v>402</v>
      </c>
      <c r="Z25" s="56"/>
      <c r="AB25" s="56"/>
      <c r="AC25" s="56"/>
      <c r="AD25" s="57"/>
      <c r="AE25" s="72"/>
      <c r="AF25" s="76"/>
      <c r="AG25" s="63">
        <f t="shared" si="13"/>
        <v>0</v>
      </c>
      <c r="AH25" s="64"/>
      <c r="AI25" s="56"/>
      <c r="AK25" s="56"/>
      <c r="AL25" s="75"/>
      <c r="AM25" s="61"/>
      <c r="AN25" s="66"/>
      <c r="AO25" s="62"/>
      <c r="AP25" s="63">
        <f t="shared" si="23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0"/>
        <v>5000000</v>
      </c>
      <c r="H26" s="113" t="s">
        <v>99</v>
      </c>
      <c r="I26" s="61">
        <v>0</v>
      </c>
      <c r="J26" s="109" t="s">
        <v>25</v>
      </c>
      <c r="K26" s="97">
        <f t="shared" si="1"/>
        <v>0</v>
      </c>
      <c r="L26" s="1061" t="s">
        <v>9288</v>
      </c>
      <c r="M26" s="1075" t="s">
        <v>9284</v>
      </c>
      <c r="N26" s="1062">
        <v>1</v>
      </c>
      <c r="O26" s="1061" t="s">
        <v>29</v>
      </c>
      <c r="P26" s="959">
        <v>1</v>
      </c>
      <c r="Q26" s="1066">
        <f t="shared" si="19"/>
        <v>1</v>
      </c>
      <c r="R26" s="1067" t="s">
        <v>773</v>
      </c>
      <c r="S26" s="55" t="s">
        <v>6360</v>
      </c>
      <c r="T26" s="75" t="s">
        <v>74</v>
      </c>
      <c r="U26" s="57">
        <v>2</v>
      </c>
      <c r="V26" s="68" t="s">
        <v>203</v>
      </c>
      <c r="W26" s="77">
        <v>27752</v>
      </c>
      <c r="X26" s="63">
        <f t="shared" si="21"/>
        <v>55504</v>
      </c>
      <c r="Y26" s="64" t="s">
        <v>402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3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0"/>
        <v>1320000</v>
      </c>
      <c r="H27" s="114" t="s">
        <v>102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61"/>
      <c r="O27" s="72"/>
      <c r="P27" s="76"/>
      <c r="Q27" s="63">
        <f t="shared" ref="Q27:Q28" si="24">P27*N27</f>
        <v>0</v>
      </c>
      <c r="R27" s="64"/>
      <c r="S27" s="55" t="s">
        <v>8751</v>
      </c>
      <c r="T27" s="56" t="s">
        <v>6700</v>
      </c>
      <c r="U27" s="57">
        <v>1</v>
      </c>
      <c r="V27" s="72" t="s">
        <v>7333</v>
      </c>
      <c r="W27" s="76">
        <v>160000</v>
      </c>
      <c r="X27" s="63">
        <f t="shared" si="21"/>
        <v>160000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3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2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0"/>
        <v>400000</v>
      </c>
      <c r="H28" s="79">
        <v>45205</v>
      </c>
      <c r="I28" s="61">
        <v>0</v>
      </c>
      <c r="J28" s="109" t="s">
        <v>25</v>
      </c>
      <c r="K28" s="97">
        <f t="shared" si="1"/>
        <v>0</v>
      </c>
      <c r="L28" s="68"/>
      <c r="M28" s="56"/>
      <c r="N28" s="57"/>
      <c r="O28" s="56"/>
      <c r="P28" s="140"/>
      <c r="Q28" s="63">
        <f t="shared" si="24"/>
        <v>0</v>
      </c>
      <c r="R28" s="64"/>
      <c r="S28" s="56" t="s">
        <v>78</v>
      </c>
      <c r="T28" s="56" t="s">
        <v>79</v>
      </c>
      <c r="U28" s="83">
        <v>1</v>
      </c>
      <c r="V28" s="56" t="s">
        <v>63</v>
      </c>
      <c r="W28" s="62">
        <v>29200</v>
      </c>
      <c r="X28" s="63">
        <f t="shared" si="21"/>
        <v>29200</v>
      </c>
      <c r="Y28" s="64" t="s">
        <v>594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3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2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0"/>
        <v>331000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56"/>
      <c r="N29" s="57"/>
      <c r="O29" s="72"/>
      <c r="P29" s="76"/>
      <c r="Q29" s="63">
        <f t="shared" si="19"/>
        <v>0</v>
      </c>
      <c r="R29" s="64"/>
      <c r="S29" s="56" t="s">
        <v>6863</v>
      </c>
      <c r="T29" s="71" t="s">
        <v>6843</v>
      </c>
      <c r="U29" s="57">
        <v>1</v>
      </c>
      <c r="V29" s="72" t="s">
        <v>29</v>
      </c>
      <c r="W29" s="62">
        <v>60000</v>
      </c>
      <c r="X29" s="63">
        <f t="shared" si="21"/>
        <v>60000</v>
      </c>
      <c r="Y29" s="64" t="s">
        <v>434</v>
      </c>
      <c r="Z29" s="56" t="s">
        <v>9023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3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2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0"/>
        <v>993000</v>
      </c>
      <c r="H30" s="121" t="s">
        <v>110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19"/>
        <v>0</v>
      </c>
      <c r="R30" s="64"/>
      <c r="S30" s="74" t="s">
        <v>6864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1"/>
        <v>400000</v>
      </c>
      <c r="Y30" s="64" t="s">
        <v>434</v>
      </c>
      <c r="Z30" s="56" t="s">
        <v>9023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3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2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0"/>
        <v>190000</v>
      </c>
      <c r="H31" s="122" t="s">
        <v>113</v>
      </c>
      <c r="I31" s="61">
        <v>0</v>
      </c>
      <c r="J31" s="109" t="s">
        <v>25</v>
      </c>
      <c r="K31" s="97">
        <f t="shared" si="1"/>
        <v>0</v>
      </c>
      <c r="L31" s="68"/>
      <c r="M31" s="56"/>
      <c r="N31" s="61"/>
      <c r="O31" s="72"/>
      <c r="P31" s="76"/>
      <c r="Q31" s="63">
        <f t="shared" si="19"/>
        <v>0</v>
      </c>
      <c r="R31" s="64"/>
      <c r="S31" s="56" t="s">
        <v>432</v>
      </c>
      <c r="T31" s="71" t="s">
        <v>6865</v>
      </c>
      <c r="U31" s="57">
        <v>11</v>
      </c>
      <c r="V31" s="72" t="s">
        <v>29</v>
      </c>
      <c r="W31" s="62">
        <v>1565</v>
      </c>
      <c r="X31" s="63">
        <f t="shared" si="21"/>
        <v>17215</v>
      </c>
      <c r="Y31" s="64" t="s">
        <v>434</v>
      </c>
      <c r="Z31" s="56" t="s">
        <v>9023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3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0"/>
        <v>908000</v>
      </c>
      <c r="H32" s="127" t="s">
        <v>110</v>
      </c>
      <c r="I32" s="61">
        <v>1</v>
      </c>
      <c r="J32" s="109" t="s">
        <v>25</v>
      </c>
      <c r="K32" s="97">
        <f t="shared" si="1"/>
        <v>227000</v>
      </c>
      <c r="L32" s="56"/>
      <c r="M32" s="56"/>
      <c r="N32" s="57"/>
      <c r="O32" s="72"/>
      <c r="P32" s="76"/>
      <c r="Q32" s="63">
        <f t="shared" si="19"/>
        <v>0</v>
      </c>
      <c r="R32" s="64"/>
      <c r="S32" s="68" t="s">
        <v>9286</v>
      </c>
      <c r="T32" s="56" t="s">
        <v>9282</v>
      </c>
      <c r="U32" s="57">
        <v>1</v>
      </c>
      <c r="V32" s="56" t="s">
        <v>29</v>
      </c>
      <c r="W32" s="140">
        <v>1</v>
      </c>
      <c r="X32" s="63">
        <f t="shared" si="21"/>
        <v>1</v>
      </c>
      <c r="Y32" s="64" t="s">
        <v>773</v>
      </c>
      <c r="Z32" s="56" t="s">
        <v>9285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3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2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0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19"/>
        <v>0</v>
      </c>
      <c r="R33" s="64"/>
      <c r="S33" s="55" t="s">
        <v>9287</v>
      </c>
      <c r="T33" s="75" t="s">
        <v>9283</v>
      </c>
      <c r="U33" s="1062">
        <v>1</v>
      </c>
      <c r="V33" s="1061" t="s">
        <v>29</v>
      </c>
      <c r="W33" s="959">
        <v>1</v>
      </c>
      <c r="X33" s="1066">
        <f t="shared" ref="X33:X34" si="25">W33*U33</f>
        <v>1</v>
      </c>
      <c r="Y33" s="1067" t="s">
        <v>773</v>
      </c>
      <c r="Z33" s="1061" t="s">
        <v>9285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3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2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0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19"/>
        <v>0</v>
      </c>
      <c r="R34" s="64"/>
      <c r="S34" s="56" t="s">
        <v>9288</v>
      </c>
      <c r="T34" s="75" t="s">
        <v>9284</v>
      </c>
      <c r="U34" s="1062">
        <v>1</v>
      </c>
      <c r="V34" s="1061" t="s">
        <v>29</v>
      </c>
      <c r="W34" s="959">
        <v>1</v>
      </c>
      <c r="X34" s="1066">
        <f t="shared" si="25"/>
        <v>1</v>
      </c>
      <c r="Y34" s="1067" t="s">
        <v>773</v>
      </c>
      <c r="Z34" s="1061" t="s">
        <v>9285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3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2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0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19"/>
        <v>0</v>
      </c>
      <c r="R35" s="64"/>
      <c r="S35" s="56"/>
      <c r="T35" s="56"/>
      <c r="U35" s="57"/>
      <c r="V35" s="56"/>
      <c r="W35" s="77"/>
      <c r="X35" s="63">
        <f t="shared" si="21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2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0"/>
        <v>2227500</v>
      </c>
      <c r="H36" s="79">
        <v>45205</v>
      </c>
      <c r="I36" s="61"/>
      <c r="J36" s="109" t="s">
        <v>25</v>
      </c>
      <c r="K36" s="97">
        <f t="shared" ref="K36:K99" si="26">I36*F36</f>
        <v>0</v>
      </c>
      <c r="L36" s="81"/>
      <c r="M36" s="230"/>
      <c r="N36" s="57"/>
      <c r="O36" s="72"/>
      <c r="P36" s="62"/>
      <c r="Q36" s="63">
        <f t="shared" si="19"/>
        <v>0</v>
      </c>
      <c r="R36" s="64"/>
      <c r="S36" s="56"/>
      <c r="T36" s="56"/>
      <c r="U36" s="87"/>
      <c r="V36" s="81"/>
      <c r="W36" s="62"/>
      <c r="X36" s="63">
        <f t="shared" si="21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2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0"/>
        <v>1300000</v>
      </c>
      <c r="H37" s="79">
        <v>45246</v>
      </c>
      <c r="I37" s="61"/>
      <c r="J37" s="109" t="s">
        <v>25</v>
      </c>
      <c r="K37" s="97">
        <f t="shared" si="26"/>
        <v>0</v>
      </c>
      <c r="L37" s="56"/>
      <c r="M37" s="255"/>
      <c r="N37" s="57"/>
      <c r="O37" s="72"/>
      <c r="P37" s="62"/>
      <c r="Q37" s="63">
        <f t="shared" si="19"/>
        <v>0</v>
      </c>
      <c r="R37" s="64"/>
      <c r="S37" s="56"/>
      <c r="T37" s="56"/>
      <c r="U37" s="87"/>
      <c r="V37" s="72"/>
      <c r="W37" s="62"/>
      <c r="X37" s="63">
        <f t="shared" si="21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7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2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0"/>
        <v>2297750</v>
      </c>
      <c r="H38" s="79">
        <v>45246</v>
      </c>
      <c r="I38" s="61"/>
      <c r="J38" s="109" t="s">
        <v>25</v>
      </c>
      <c r="K38" s="97">
        <f t="shared" si="26"/>
        <v>0</v>
      </c>
      <c r="L38" s="56"/>
      <c r="M38" s="80"/>
      <c r="N38" s="61"/>
      <c r="O38" s="56"/>
      <c r="P38" s="97"/>
      <c r="Q38" s="63">
        <f t="shared" si="19"/>
        <v>0</v>
      </c>
      <c r="R38" s="64"/>
      <c r="S38" s="56"/>
      <c r="T38" s="56"/>
      <c r="U38" s="57"/>
      <c r="V38" s="56"/>
      <c r="W38" s="140"/>
      <c r="X38" s="63">
        <f t="shared" si="21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7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2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0"/>
        <v>1815000</v>
      </c>
      <c r="H39" s="79">
        <v>45205</v>
      </c>
      <c r="I39" s="61">
        <v>8</v>
      </c>
      <c r="J39" s="109" t="s">
        <v>25</v>
      </c>
      <c r="K39" s="97">
        <f t="shared" si="26"/>
        <v>968000</v>
      </c>
      <c r="L39" s="56"/>
      <c r="M39" s="80"/>
      <c r="N39" s="57"/>
      <c r="O39" s="72"/>
      <c r="P39" s="62"/>
      <c r="Q39" s="63">
        <f t="shared" si="19"/>
        <v>0</v>
      </c>
      <c r="R39" s="64"/>
      <c r="S39" s="56"/>
      <c r="T39" s="56"/>
      <c r="U39" s="57"/>
      <c r="V39" s="56"/>
      <c r="W39" s="140"/>
      <c r="X39" s="63">
        <f t="shared" ref="X39:X40" si="28">W39*U39</f>
        <v>0</v>
      </c>
      <c r="Y39" s="64"/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7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2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0"/>
        <v>1155000</v>
      </c>
      <c r="H40" s="79">
        <v>45205</v>
      </c>
      <c r="I40" s="61">
        <v>8</v>
      </c>
      <c r="J40" s="109" t="s">
        <v>25</v>
      </c>
      <c r="K40" s="97">
        <f t="shared" si="26"/>
        <v>616000</v>
      </c>
      <c r="L40" s="56"/>
      <c r="M40" s="80"/>
      <c r="N40" s="57"/>
      <c r="O40" s="66"/>
      <c r="P40" s="62"/>
      <c r="Q40" s="63">
        <f t="shared" si="19"/>
        <v>0</v>
      </c>
      <c r="R40" s="64"/>
      <c r="S40" s="255"/>
      <c r="T40" s="80"/>
      <c r="U40" s="87"/>
      <c r="V40" s="72"/>
      <c r="W40" s="62"/>
      <c r="X40" s="63">
        <f t="shared" si="28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7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2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0"/>
        <v>345000</v>
      </c>
      <c r="H41" s="131" t="s">
        <v>127</v>
      </c>
      <c r="I41" s="61"/>
      <c r="J41" s="109" t="s">
        <v>25</v>
      </c>
      <c r="K41" s="97">
        <f t="shared" si="26"/>
        <v>0</v>
      </c>
      <c r="L41" s="55"/>
      <c r="M41" s="80"/>
      <c r="N41" s="57"/>
      <c r="O41" s="72"/>
      <c r="P41" s="62"/>
      <c r="Q41" s="63">
        <f t="shared" si="19"/>
        <v>0</v>
      </c>
      <c r="R41" s="64"/>
      <c r="S41" s="74"/>
      <c r="T41" s="56"/>
      <c r="U41" s="57"/>
      <c r="V41" s="72"/>
      <c r="W41" s="62"/>
      <c r="X41" s="63">
        <f t="shared" ref="X41:X63" si="29">W41*U41</f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7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2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0"/>
        <v>400000</v>
      </c>
      <c r="H42" s="79">
        <v>45226</v>
      </c>
      <c r="I42" s="57">
        <v>9</v>
      </c>
      <c r="J42" s="109" t="s">
        <v>25</v>
      </c>
      <c r="K42" s="97">
        <f t="shared" si="26"/>
        <v>360000</v>
      </c>
      <c r="L42" s="56"/>
      <c r="M42" s="80"/>
      <c r="N42" s="56"/>
      <c r="O42" s="56"/>
      <c r="P42" s="58"/>
      <c r="Q42" s="63">
        <f t="shared" si="19"/>
        <v>0</v>
      </c>
      <c r="R42" s="64"/>
      <c r="S42" s="55"/>
      <c r="T42" s="56"/>
      <c r="U42" s="57"/>
      <c r="V42" s="72"/>
      <c r="W42" s="76"/>
      <c r="X42" s="63">
        <f t="shared" si="29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7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0"/>
        <v>14800000</v>
      </c>
      <c r="H43" s="114" t="s">
        <v>132</v>
      </c>
      <c r="I43" s="61">
        <v>10</v>
      </c>
      <c r="J43" s="109" t="s">
        <v>122</v>
      </c>
      <c r="K43" s="97">
        <f t="shared" si="26"/>
        <v>1480000</v>
      </c>
      <c r="L43" s="56"/>
      <c r="M43" s="80"/>
      <c r="N43" s="57"/>
      <c r="O43" s="56"/>
      <c r="P43" s="58"/>
      <c r="Q43" s="63">
        <f t="shared" si="19"/>
        <v>0</v>
      </c>
      <c r="R43" s="64"/>
      <c r="S43" s="56"/>
      <c r="T43" s="56"/>
      <c r="U43" s="694"/>
      <c r="V43" s="72"/>
      <c r="W43" s="76"/>
      <c r="X43" s="63">
        <f t="shared" si="29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7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0"/>
        <v>1000000</v>
      </c>
      <c r="H44" s="2">
        <v>45184</v>
      </c>
      <c r="I44" s="61">
        <v>1</v>
      </c>
      <c r="J44" s="135" t="s">
        <v>67</v>
      </c>
      <c r="K44" s="97">
        <f t="shared" si="26"/>
        <v>500000</v>
      </c>
      <c r="L44" s="55"/>
      <c r="M44" s="80"/>
      <c r="N44" s="128"/>
      <c r="O44" s="99"/>
      <c r="P44" s="116"/>
      <c r="Q44" s="63">
        <f t="shared" si="19"/>
        <v>0</v>
      </c>
      <c r="R44" s="64"/>
      <c r="S44" s="56"/>
      <c r="T44" s="56"/>
      <c r="U44" s="57"/>
      <c r="V44" s="69"/>
      <c r="W44" s="77"/>
      <c r="X44" s="63">
        <f t="shared" si="29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7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0"/>
        <v>0</v>
      </c>
      <c r="H45" s="102"/>
      <c r="I45" s="61"/>
      <c r="J45" s="109" t="s">
        <v>25</v>
      </c>
      <c r="K45" s="97">
        <f t="shared" si="26"/>
        <v>0</v>
      </c>
      <c r="L45" s="55"/>
      <c r="M45" s="80"/>
      <c r="N45" s="128"/>
      <c r="O45" s="56"/>
      <c r="P45" s="116"/>
      <c r="Q45" s="63">
        <f t="shared" si="19"/>
        <v>0</v>
      </c>
      <c r="R45" s="64"/>
      <c r="S45" s="55"/>
      <c r="T45" s="71"/>
      <c r="U45" s="693"/>
      <c r="V45" s="72"/>
      <c r="W45" s="62"/>
      <c r="X45" s="63">
        <f t="shared" si="2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7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0"/>
        <v>4192500</v>
      </c>
      <c r="H46" s="79">
        <v>45251</v>
      </c>
      <c r="I46" s="61"/>
      <c r="J46" s="109" t="s">
        <v>25</v>
      </c>
      <c r="K46" s="97">
        <f t="shared" si="26"/>
        <v>0</v>
      </c>
      <c r="L46" s="55"/>
      <c r="M46" s="80"/>
      <c r="N46" s="128"/>
      <c r="O46" s="56"/>
      <c r="P46" s="116"/>
      <c r="Q46" s="63">
        <f t="shared" si="19"/>
        <v>0</v>
      </c>
      <c r="R46" s="64"/>
      <c r="S46" s="55"/>
      <c r="T46" s="71"/>
      <c r="U46" s="693"/>
      <c r="V46" s="72"/>
      <c r="W46" s="62"/>
      <c r="X46" s="63">
        <f t="shared" si="29"/>
        <v>0</v>
      </c>
      <c r="Y46" s="64"/>
      <c r="Z46" s="56"/>
      <c r="AA46" s="133"/>
      <c r="AK46" s="68"/>
      <c r="AL46" s="56"/>
      <c r="AM46" s="61"/>
      <c r="AN46" s="69"/>
      <c r="AO46" s="62"/>
      <c r="AP46" s="63">
        <f t="shared" si="27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0"/>
        <v>300000</v>
      </c>
      <c r="H47" s="79">
        <v>45187</v>
      </c>
      <c r="I47" s="61">
        <v>6</v>
      </c>
      <c r="J47" s="135" t="s">
        <v>67</v>
      </c>
      <c r="K47" s="97">
        <f t="shared" si="26"/>
        <v>180000</v>
      </c>
      <c r="L47" s="55"/>
      <c r="M47" s="80"/>
      <c r="N47" s="128"/>
      <c r="O47" s="56"/>
      <c r="P47" s="116"/>
      <c r="Q47" s="63">
        <f t="shared" si="19"/>
        <v>0</v>
      </c>
      <c r="R47" s="64"/>
      <c r="S47" s="55"/>
      <c r="T47" s="71"/>
      <c r="U47" s="693"/>
      <c r="V47" s="72"/>
      <c r="W47" s="62"/>
      <c r="X47" s="63">
        <f t="shared" si="2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7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0"/>
        <v>4500000</v>
      </c>
      <c r="H48" s="57" t="s">
        <v>139</v>
      </c>
      <c r="I48" s="61">
        <v>0</v>
      </c>
      <c r="J48" s="109" t="s">
        <v>25</v>
      </c>
      <c r="K48" s="97">
        <f t="shared" si="26"/>
        <v>0</v>
      </c>
      <c r="L48" s="55"/>
      <c r="M48" s="56"/>
      <c r="N48" s="128"/>
      <c r="O48" s="56"/>
      <c r="P48" s="116"/>
      <c r="Q48" s="63">
        <f t="shared" si="19"/>
        <v>0</v>
      </c>
      <c r="R48" s="64"/>
      <c r="S48" s="55"/>
      <c r="T48" s="71"/>
      <c r="U48" s="693"/>
      <c r="V48" s="72"/>
      <c r="W48" s="62"/>
      <c r="X48" s="63">
        <f t="shared" si="2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7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0"/>
        <v>6000000</v>
      </c>
      <c r="H49" s="79">
        <v>45218</v>
      </c>
      <c r="I49" s="61">
        <v>2</v>
      </c>
      <c r="J49" s="109" t="s">
        <v>25</v>
      </c>
      <c r="K49" s="97">
        <f t="shared" si="26"/>
        <v>800000</v>
      </c>
      <c r="L49" s="55"/>
      <c r="M49" s="56"/>
      <c r="N49" s="128"/>
      <c r="O49" s="56"/>
      <c r="P49" s="116"/>
      <c r="Q49" s="63">
        <f t="shared" ref="Q49:Q112" si="30">P50*N50</f>
        <v>0</v>
      </c>
      <c r="R49" s="64"/>
      <c r="S49" s="55"/>
      <c r="T49" s="71"/>
      <c r="U49" s="693"/>
      <c r="V49" s="72"/>
      <c r="W49" s="62"/>
      <c r="X49" s="63">
        <f t="shared" si="2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7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0"/>
        <v>138000</v>
      </c>
      <c r="H50" s="79">
        <v>45198</v>
      </c>
      <c r="I50" s="57"/>
      <c r="J50" s="109" t="s">
        <v>25</v>
      </c>
      <c r="K50" s="97">
        <f t="shared" si="26"/>
        <v>0</v>
      </c>
      <c r="L50" s="55"/>
      <c r="M50" s="56"/>
      <c r="N50" s="128"/>
      <c r="O50" s="56"/>
      <c r="P50" s="116"/>
      <c r="Q50" s="63">
        <f t="shared" si="30"/>
        <v>0</v>
      </c>
      <c r="R50" s="64"/>
      <c r="S50" s="55"/>
      <c r="T50" s="71"/>
      <c r="U50" s="693"/>
      <c r="V50" s="72"/>
      <c r="W50" s="62"/>
      <c r="X50" s="63">
        <f t="shared" si="29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7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0"/>
        <v>308000</v>
      </c>
      <c r="H51" s="79">
        <v>45181</v>
      </c>
      <c r="I51" s="57">
        <v>5</v>
      </c>
      <c r="J51" s="109" t="s">
        <v>25</v>
      </c>
      <c r="K51" s="97">
        <f t="shared" si="26"/>
        <v>220000</v>
      </c>
      <c r="L51" s="55"/>
      <c r="M51" s="56"/>
      <c r="N51" s="128"/>
      <c r="O51" s="56"/>
      <c r="P51" s="116"/>
      <c r="Q51" s="63">
        <f t="shared" si="30"/>
        <v>0</v>
      </c>
      <c r="R51" s="64"/>
      <c r="S51" s="55"/>
      <c r="T51" s="71"/>
      <c r="U51" s="693"/>
      <c r="V51" s="72"/>
      <c r="W51" s="62"/>
      <c r="X51" s="63">
        <f t="shared" si="29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7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0"/>
        <v>186000</v>
      </c>
      <c r="H52" s="79">
        <v>45225</v>
      </c>
      <c r="I52" s="105"/>
      <c r="J52" s="109" t="s">
        <v>25</v>
      </c>
      <c r="K52" s="97">
        <f t="shared" si="26"/>
        <v>0</v>
      </c>
      <c r="L52" s="55"/>
      <c r="M52" s="56"/>
      <c r="N52" s="128"/>
      <c r="O52" s="56"/>
      <c r="P52" s="116"/>
      <c r="Q52" s="63">
        <f t="shared" si="30"/>
        <v>0</v>
      </c>
      <c r="R52" s="64"/>
      <c r="S52" s="55"/>
      <c r="T52" s="71"/>
      <c r="U52" s="693"/>
      <c r="V52" s="72"/>
      <c r="W52" s="62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7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0"/>
        <v>220000</v>
      </c>
      <c r="H53" s="113" t="s">
        <v>150</v>
      </c>
      <c r="I53" s="57">
        <v>1</v>
      </c>
      <c r="J53" s="109" t="s">
        <v>25</v>
      </c>
      <c r="K53" s="97">
        <f t="shared" si="26"/>
        <v>110000</v>
      </c>
      <c r="L53" s="55"/>
      <c r="M53" s="56"/>
      <c r="N53" s="128"/>
      <c r="O53" s="56"/>
      <c r="P53" s="116"/>
      <c r="Q53" s="63">
        <f t="shared" si="30"/>
        <v>0</v>
      </c>
      <c r="R53" s="64"/>
      <c r="S53" s="55"/>
      <c r="T53" s="71"/>
      <c r="U53" s="693"/>
      <c r="V53" s="72"/>
      <c r="W53" s="62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0"/>
        <v>3250000</v>
      </c>
      <c r="H54" s="102" t="s">
        <v>153</v>
      </c>
      <c r="I54" s="57">
        <v>7</v>
      </c>
      <c r="J54" s="109" t="s">
        <v>25</v>
      </c>
      <c r="K54" s="97">
        <f t="shared" si="26"/>
        <v>2275000</v>
      </c>
      <c r="L54" s="56"/>
      <c r="M54" s="56"/>
      <c r="N54" s="128"/>
      <c r="O54" s="56"/>
      <c r="P54" s="62"/>
      <c r="Q54" s="63">
        <f t="shared" si="30"/>
        <v>0</v>
      </c>
      <c r="R54" s="64"/>
      <c r="S54" s="55"/>
      <c r="T54" s="71"/>
      <c r="U54" s="693"/>
      <c r="V54" s="72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0"/>
        <v>4050000</v>
      </c>
      <c r="H55" s="82">
        <v>44165</v>
      </c>
      <c r="I55" s="57">
        <v>0</v>
      </c>
      <c r="J55" s="109" t="s">
        <v>25</v>
      </c>
      <c r="K55" s="97">
        <f t="shared" si="26"/>
        <v>0</v>
      </c>
      <c r="L55" s="56"/>
      <c r="M55" s="75"/>
      <c r="N55" s="129"/>
      <c r="O55" s="56"/>
      <c r="P55" s="130"/>
      <c r="Q55" s="63">
        <f t="shared" si="30"/>
        <v>0</v>
      </c>
      <c r="R55" s="64"/>
      <c r="S55" s="68"/>
      <c r="T55" s="56" t="s">
        <v>2</v>
      </c>
      <c r="U55" s="692"/>
      <c r="V55" s="6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0"/>
        <v>3003000</v>
      </c>
      <c r="H56" s="79">
        <v>45134</v>
      </c>
      <c r="I56" s="57">
        <v>8</v>
      </c>
      <c r="J56" s="142" t="s">
        <v>25</v>
      </c>
      <c r="K56" s="97">
        <f t="shared" si="26"/>
        <v>1716000</v>
      </c>
      <c r="L56" s="55"/>
      <c r="M56" s="56"/>
      <c r="N56" s="128"/>
      <c r="O56" s="56"/>
      <c r="P56" s="62"/>
      <c r="Q56" s="63">
        <f t="shared" si="30"/>
        <v>0</v>
      </c>
      <c r="R56" s="64"/>
      <c r="S56" s="68"/>
      <c r="T56" s="56" t="s">
        <v>2</v>
      </c>
      <c r="U56" s="692"/>
      <c r="V56" s="66"/>
      <c r="W56" s="62"/>
      <c r="X56" s="63">
        <f t="shared" si="29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6"/>
        <v>0</v>
      </c>
      <c r="L57" s="55"/>
      <c r="M57" s="80"/>
      <c r="N57" s="119"/>
      <c r="O57" s="56"/>
      <c r="P57" s="120"/>
      <c r="Q57" s="63">
        <f t="shared" si="30"/>
        <v>0</v>
      </c>
      <c r="R57" s="64"/>
      <c r="S57" s="68"/>
      <c r="T57" s="56" t="s">
        <v>2</v>
      </c>
      <c r="U57" s="692"/>
      <c r="V57" s="66"/>
      <c r="W57" s="62"/>
      <c r="X57" s="63">
        <f t="shared" si="29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6"/>
        <v>0</v>
      </c>
      <c r="L58" s="56"/>
      <c r="M58" s="80"/>
      <c r="N58" s="115"/>
      <c r="O58" s="56"/>
      <c r="P58" s="116"/>
      <c r="Q58" s="63">
        <f t="shared" si="30"/>
        <v>0</v>
      </c>
      <c r="R58" s="64"/>
      <c r="S58" s="68"/>
      <c r="T58" s="56" t="s">
        <v>2</v>
      </c>
      <c r="U58" s="692"/>
      <c r="V58" s="66"/>
      <c r="W58" s="62"/>
      <c r="X58" s="63">
        <f t="shared" si="29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0"/>
        <v>1700000</v>
      </c>
      <c r="H59" s="102" t="s">
        <v>160</v>
      </c>
      <c r="I59" s="57">
        <v>0</v>
      </c>
      <c r="J59" s="65" t="s">
        <v>25</v>
      </c>
      <c r="K59" s="59">
        <f t="shared" si="26"/>
        <v>0</v>
      </c>
      <c r="L59" s="56"/>
      <c r="M59" s="80"/>
      <c r="N59" s="119"/>
      <c r="O59" s="56"/>
      <c r="P59" s="120"/>
      <c r="Q59" s="63">
        <f t="shared" si="30"/>
        <v>0</v>
      </c>
      <c r="R59" s="64"/>
      <c r="S59" s="68"/>
      <c r="T59" s="56" t="s">
        <v>2</v>
      </c>
      <c r="U59" s="692"/>
      <c r="V59" s="66"/>
      <c r="W59" s="62"/>
      <c r="X59" s="63">
        <f t="shared" si="29"/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0"/>
        <v>160000</v>
      </c>
      <c r="H60" s="102" t="s">
        <v>166</v>
      </c>
      <c r="I60" s="57">
        <v>1</v>
      </c>
      <c r="J60" s="65" t="s">
        <v>25</v>
      </c>
      <c r="K60" s="59">
        <f t="shared" si="26"/>
        <v>80000</v>
      </c>
      <c r="L60" s="81"/>
      <c r="M60" s="80"/>
      <c r="N60" s="57"/>
      <c r="O60" s="56"/>
      <c r="P60" s="77"/>
      <c r="Q60" s="63">
        <f t="shared" si="30"/>
        <v>0</v>
      </c>
      <c r="R60" s="64"/>
      <c r="S60" s="68"/>
      <c r="T60" s="56" t="s">
        <v>2</v>
      </c>
      <c r="U60" s="692"/>
      <c r="V60" s="66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0"/>
        <v>250000</v>
      </c>
      <c r="H61" s="102" t="s">
        <v>166</v>
      </c>
      <c r="I61" s="57">
        <v>0</v>
      </c>
      <c r="J61" s="65" t="s">
        <v>25</v>
      </c>
      <c r="K61" s="59">
        <f t="shared" si="26"/>
        <v>0</v>
      </c>
      <c r="L61" s="56"/>
      <c r="M61" s="56"/>
      <c r="N61" s="57"/>
      <c r="O61" s="56"/>
      <c r="P61" s="62"/>
      <c r="Q61" s="63">
        <f t="shared" si="30"/>
        <v>0</v>
      </c>
      <c r="R61" s="64"/>
      <c r="S61" s="68"/>
      <c r="T61" s="56" t="s">
        <v>2</v>
      </c>
      <c r="U61" s="692"/>
      <c r="V61" s="66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6"/>
        <v>288000</v>
      </c>
      <c r="L62" s="56"/>
      <c r="M62" s="136"/>
      <c r="N62" s="137"/>
      <c r="O62" s="56"/>
      <c r="P62" s="138"/>
      <c r="Q62" s="63">
        <f t="shared" si="30"/>
        <v>0</v>
      </c>
      <c r="R62" s="64"/>
      <c r="S62" s="68"/>
      <c r="T62" s="56" t="s">
        <v>2</v>
      </c>
      <c r="U62" s="692"/>
      <c r="V62" s="66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0"/>
        <v>1950000</v>
      </c>
      <c r="H63" s="102">
        <v>44986</v>
      </c>
      <c r="I63" s="57">
        <v>8</v>
      </c>
      <c r="J63" s="65" t="s">
        <v>25</v>
      </c>
      <c r="K63" s="59">
        <f t="shared" si="26"/>
        <v>312000</v>
      </c>
      <c r="L63" s="56"/>
      <c r="M63" s="136"/>
      <c r="N63" s="139"/>
      <c r="O63" s="56"/>
      <c r="P63" s="140"/>
      <c r="Q63" s="63">
        <f t="shared" si="30"/>
        <v>0</v>
      </c>
      <c r="R63" s="64"/>
      <c r="S63" s="68"/>
      <c r="T63" s="56" t="s">
        <v>2</v>
      </c>
      <c r="U63" s="692"/>
      <c r="V63" s="66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0"/>
        <v>828000</v>
      </c>
      <c r="H64" s="102" t="s">
        <v>173</v>
      </c>
      <c r="I64" s="57">
        <v>3</v>
      </c>
      <c r="J64" s="65" t="s">
        <v>25</v>
      </c>
      <c r="K64" s="59">
        <f t="shared" si="26"/>
        <v>414000</v>
      </c>
      <c r="L64" s="56"/>
      <c r="M64" s="136"/>
      <c r="N64" s="139"/>
      <c r="O64" s="56"/>
      <c r="P64" s="140"/>
      <c r="Q64" s="63">
        <f t="shared" si="30"/>
        <v>0</v>
      </c>
      <c r="R64" s="64"/>
      <c r="S64" s="68"/>
      <c r="T64" s="56" t="s">
        <v>2</v>
      </c>
      <c r="U64" s="692"/>
      <c r="V64" s="66"/>
      <c r="W64" s="62"/>
      <c r="X64" s="63">
        <f t="shared" ref="X64:X84" si="31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6"/>
        <v>125000</v>
      </c>
      <c r="L65" s="56"/>
      <c r="M65" s="136"/>
      <c r="N65" s="115"/>
      <c r="O65" s="56"/>
      <c r="P65" s="116"/>
      <c r="Q65" s="63">
        <f t="shared" si="30"/>
        <v>0</v>
      </c>
      <c r="R65" s="64"/>
      <c r="S65" s="68"/>
      <c r="T65" s="56" t="s">
        <v>2</v>
      </c>
      <c r="U65" s="692"/>
      <c r="V65" s="66"/>
      <c r="W65" s="62"/>
      <c r="X65" s="63">
        <f t="shared" si="31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6"/>
        <v>675000</v>
      </c>
      <c r="L66" s="68"/>
      <c r="M66" s="136"/>
      <c r="N66" s="115"/>
      <c r="O66" s="56"/>
      <c r="P66" s="116"/>
      <c r="Q66" s="63">
        <f t="shared" si="30"/>
        <v>0</v>
      </c>
      <c r="R66" s="64"/>
      <c r="S66" s="68"/>
      <c r="T66" s="56"/>
      <c r="U66" s="61"/>
      <c r="V66" s="69"/>
      <c r="W66" s="77"/>
      <c r="X66" s="63">
        <f t="shared" si="31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0"/>
        <v>2220000</v>
      </c>
      <c r="H67" s="79">
        <v>45251</v>
      </c>
      <c r="I67" s="57"/>
      <c r="J67" s="65" t="s">
        <v>25</v>
      </c>
      <c r="K67" s="59">
        <f t="shared" si="26"/>
        <v>0</v>
      </c>
      <c r="L67" s="56"/>
      <c r="M67" s="136"/>
      <c r="N67" s="137"/>
      <c r="O67" s="56"/>
      <c r="P67" s="138"/>
      <c r="Q67" s="63">
        <f t="shared" si="30"/>
        <v>0</v>
      </c>
      <c r="R67" s="64"/>
      <c r="S67" s="68"/>
      <c r="T67" s="56" t="s">
        <v>2</v>
      </c>
      <c r="U67" s="692"/>
      <c r="V67" s="66" t="s">
        <v>29</v>
      </c>
      <c r="W67" s="62"/>
      <c r="X67" s="63">
        <f t="shared" si="31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6383</v>
      </c>
      <c r="D68" s="83">
        <v>25</v>
      </c>
      <c r="E68" s="81" t="s">
        <v>25</v>
      </c>
      <c r="F68" s="77">
        <v>90675</v>
      </c>
      <c r="G68" s="97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6"/>
        <v>1541475</v>
      </c>
      <c r="L68" s="56"/>
      <c r="M68" s="136"/>
      <c r="N68" s="115"/>
      <c r="O68" s="56"/>
      <c r="P68" s="116"/>
      <c r="Q68" s="63">
        <f t="shared" si="30"/>
        <v>0</v>
      </c>
      <c r="R68" s="64"/>
      <c r="S68" s="68"/>
      <c r="T68" s="56" t="s">
        <v>2</v>
      </c>
      <c r="U68" s="692"/>
      <c r="V68" s="66" t="s">
        <v>29</v>
      </c>
      <c r="W68" s="62"/>
      <c r="X68" s="63">
        <f t="shared" si="31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26"/>
        <v>1500000</v>
      </c>
      <c r="L69" s="56"/>
      <c r="M69" s="136"/>
      <c r="N69" s="115"/>
      <c r="O69" s="56"/>
      <c r="P69" s="116"/>
      <c r="Q69" s="63">
        <f t="shared" si="30"/>
        <v>0</v>
      </c>
      <c r="R69" s="64"/>
      <c r="S69" s="68"/>
      <c r="T69" s="56" t="s">
        <v>2</v>
      </c>
      <c r="U69" s="692"/>
      <c r="V69" s="66" t="s">
        <v>29</v>
      </c>
      <c r="W69" s="62"/>
      <c r="X69" s="63">
        <f t="shared" si="31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ref="G70:G80" si="32">D70*F70</f>
        <v>750000</v>
      </c>
      <c r="H70" s="102">
        <v>44244</v>
      </c>
      <c r="I70" s="57">
        <v>2</v>
      </c>
      <c r="J70" s="65" t="s">
        <v>25</v>
      </c>
      <c r="K70" s="59">
        <f t="shared" si="26"/>
        <v>500000</v>
      </c>
      <c r="L70" s="56"/>
      <c r="M70" s="136"/>
      <c r="N70" s="115"/>
      <c r="O70" s="56"/>
      <c r="P70" s="116"/>
      <c r="Q70" s="63">
        <f t="shared" si="30"/>
        <v>0</v>
      </c>
      <c r="R70" s="64"/>
      <c r="S70" s="68"/>
      <c r="T70" s="56" t="s">
        <v>2</v>
      </c>
      <c r="U70" s="692"/>
      <c r="V70" s="66" t="s">
        <v>29</v>
      </c>
      <c r="W70" s="62"/>
      <c r="X70" s="63">
        <f t="shared" si="31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32"/>
        <v>200000</v>
      </c>
      <c r="H71" s="102">
        <v>44411</v>
      </c>
      <c r="I71" s="57">
        <v>0</v>
      </c>
      <c r="J71" s="65" t="s">
        <v>25</v>
      </c>
      <c r="K71" s="59">
        <f t="shared" si="26"/>
        <v>0</v>
      </c>
      <c r="L71" s="56"/>
      <c r="M71" s="56"/>
      <c r="N71" s="106"/>
      <c r="O71" s="56"/>
      <c r="P71" s="58"/>
      <c r="Q71" s="63">
        <f t="shared" si="30"/>
        <v>0</v>
      </c>
      <c r="R71" s="56"/>
      <c r="S71" s="56"/>
      <c r="T71" s="56"/>
      <c r="U71" s="510"/>
      <c r="V71" s="56" t="s">
        <v>29</v>
      </c>
      <c r="W71" s="62"/>
      <c r="X71" s="63">
        <f t="shared" si="31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32"/>
        <v>95000</v>
      </c>
      <c r="H72" s="57" t="s">
        <v>188</v>
      </c>
      <c r="I72" s="57"/>
      <c r="J72" s="146" t="s">
        <v>67</v>
      </c>
      <c r="K72" s="59">
        <f t="shared" si="26"/>
        <v>0</v>
      </c>
      <c r="L72" s="56"/>
      <c r="M72" s="56"/>
      <c r="N72" s="56"/>
      <c r="O72" s="56"/>
      <c r="P72" s="58"/>
      <c r="Q72" s="63">
        <f t="shared" si="30"/>
        <v>0</v>
      </c>
      <c r="R72" s="56"/>
      <c r="S72" s="56"/>
      <c r="T72" s="56"/>
      <c r="U72" s="510"/>
      <c r="V72" s="56" t="s">
        <v>29</v>
      </c>
      <c r="W72" s="62"/>
      <c r="X72" s="63">
        <f t="shared" si="31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32"/>
        <v>2400000</v>
      </c>
      <c r="H73" s="79">
        <v>45181</v>
      </c>
      <c r="I73" s="57">
        <v>0</v>
      </c>
      <c r="J73" s="65" t="s">
        <v>25</v>
      </c>
      <c r="K73" s="59">
        <f t="shared" si="26"/>
        <v>0</v>
      </c>
      <c r="L73" s="56"/>
      <c r="M73" s="56"/>
      <c r="N73" s="56"/>
      <c r="O73" s="56"/>
      <c r="P73" s="58"/>
      <c r="Q73" s="63">
        <f t="shared" si="30"/>
        <v>0</v>
      </c>
      <c r="R73" s="56"/>
      <c r="S73" s="56"/>
      <c r="T73" s="56"/>
      <c r="U73" s="83"/>
      <c r="V73" s="56"/>
      <c r="W73" s="77"/>
      <c r="X73" s="63">
        <f t="shared" si="31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32"/>
        <v>1974000</v>
      </c>
      <c r="H74" s="79">
        <v>45154</v>
      </c>
      <c r="I74" s="57">
        <v>34</v>
      </c>
      <c r="J74" s="65" t="s">
        <v>25</v>
      </c>
      <c r="K74" s="59">
        <f t="shared" si="26"/>
        <v>1398250</v>
      </c>
      <c r="L74" s="56"/>
      <c r="M74" s="56"/>
      <c r="N74" s="56"/>
      <c r="O74" s="56"/>
      <c r="P74" s="56"/>
      <c r="Q74" s="63">
        <f t="shared" si="30"/>
        <v>0</v>
      </c>
      <c r="R74" s="56"/>
      <c r="S74" s="56"/>
      <c r="T74" s="56"/>
      <c r="U74" s="57"/>
      <c r="V74" s="69"/>
      <c r="W74" s="77"/>
      <c r="X74" s="63">
        <f t="shared" si="31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32"/>
        <v>100000</v>
      </c>
      <c r="H75" s="108" t="s">
        <v>194</v>
      </c>
      <c r="I75" s="57">
        <v>40</v>
      </c>
      <c r="J75" s="65" t="s">
        <v>25</v>
      </c>
      <c r="K75" s="59">
        <f t="shared" si="26"/>
        <v>80000</v>
      </c>
      <c r="L75" s="56"/>
      <c r="M75" s="56"/>
      <c r="N75" s="56"/>
      <c r="O75" s="56"/>
      <c r="P75" s="56"/>
      <c r="Q75" s="63">
        <f t="shared" si="30"/>
        <v>0</v>
      </c>
      <c r="R75" s="56"/>
      <c r="S75" s="56"/>
      <c r="T75" s="56"/>
      <c r="U75" s="57"/>
      <c r="V75" s="69"/>
      <c r="W75" s="77"/>
      <c r="X75" s="63">
        <f t="shared" si="31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32"/>
        <v>170000</v>
      </c>
      <c r="H76" s="102" t="s">
        <v>196</v>
      </c>
      <c r="I76" s="57">
        <v>0</v>
      </c>
      <c r="J76" s="65" t="s">
        <v>25</v>
      </c>
      <c r="K76" s="59">
        <f t="shared" si="26"/>
        <v>0</v>
      </c>
      <c r="L76" s="56"/>
      <c r="M76" s="56"/>
      <c r="N76" s="56"/>
      <c r="O76" s="56"/>
      <c r="P76" s="56"/>
      <c r="Q76" s="63">
        <f t="shared" si="30"/>
        <v>0</v>
      </c>
      <c r="R76" s="56"/>
      <c r="S76" s="56"/>
      <c r="T76" s="56"/>
      <c r="U76" s="510"/>
      <c r="V76" s="56" t="s">
        <v>29</v>
      </c>
      <c r="W76" s="62"/>
      <c r="X76" s="63">
        <f t="shared" si="31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32"/>
        <v>260000</v>
      </c>
      <c r="H77" s="102" t="s">
        <v>198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30"/>
        <v>0</v>
      </c>
      <c r="R77" s="56"/>
      <c r="S77" s="56"/>
      <c r="T77" s="56"/>
      <c r="U77" s="510"/>
      <c r="V77" s="56" t="s">
        <v>29</v>
      </c>
      <c r="W77" s="62"/>
      <c r="X77" s="63">
        <f t="shared" si="31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32"/>
        <v>290000</v>
      </c>
      <c r="H78" s="79">
        <v>45119</v>
      </c>
      <c r="I78" s="57">
        <v>2</v>
      </c>
      <c r="J78" s="65" t="s">
        <v>25</v>
      </c>
      <c r="K78" s="59">
        <f t="shared" si="26"/>
        <v>145000</v>
      </c>
      <c r="L78" s="56"/>
      <c r="M78" s="56"/>
      <c r="N78" s="56"/>
      <c r="O78" s="56"/>
      <c r="P78" s="56"/>
      <c r="Q78" s="63">
        <f t="shared" si="30"/>
        <v>0</v>
      </c>
      <c r="R78" s="56"/>
      <c r="S78" s="56"/>
      <c r="T78" s="56"/>
      <c r="U78" s="510"/>
      <c r="V78" s="56" t="s">
        <v>29</v>
      </c>
      <c r="W78" s="62"/>
      <c r="X78" s="63">
        <f t="shared" si="31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32"/>
        <v>190000</v>
      </c>
      <c r="H79" s="2">
        <v>45248</v>
      </c>
      <c r="I79" s="57"/>
      <c r="J79" s="65" t="s">
        <v>25</v>
      </c>
      <c r="K79" s="59">
        <f t="shared" si="26"/>
        <v>0</v>
      </c>
      <c r="L79" s="56"/>
      <c r="M79" s="56"/>
      <c r="N79" s="56"/>
      <c r="O79" s="56"/>
      <c r="P79" s="56"/>
      <c r="Q79" s="63">
        <f t="shared" si="30"/>
        <v>0</v>
      </c>
      <c r="R79" s="56"/>
      <c r="S79" s="56"/>
      <c r="T79" s="56"/>
      <c r="U79" s="510"/>
      <c r="V79" s="56" t="s">
        <v>29</v>
      </c>
      <c r="W79" s="62"/>
      <c r="X79" s="63">
        <f t="shared" si="31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32"/>
        <v>290000</v>
      </c>
      <c r="H80" s="79">
        <v>45120</v>
      </c>
      <c r="I80" s="57">
        <v>1</v>
      </c>
      <c r="J80" s="146" t="s">
        <v>67</v>
      </c>
      <c r="K80" s="59">
        <f t="shared" si="26"/>
        <v>145000</v>
      </c>
      <c r="L80" s="56"/>
      <c r="M80" s="56"/>
      <c r="N80" s="56"/>
      <c r="O80" s="56"/>
      <c r="P80" s="56"/>
      <c r="Q80" s="63">
        <f t="shared" si="30"/>
        <v>0</v>
      </c>
      <c r="R80" s="56"/>
      <c r="S80" s="56"/>
      <c r="T80" s="56"/>
      <c r="U80" s="510"/>
      <c r="V80" s="56" t="s">
        <v>29</v>
      </c>
      <c r="W80" s="62"/>
      <c r="X80" s="63">
        <f t="shared" si="31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26"/>
        <v>1350000</v>
      </c>
      <c r="L81" s="56"/>
      <c r="M81" s="56"/>
      <c r="N81" s="56"/>
      <c r="O81" s="56"/>
      <c r="P81" s="56"/>
      <c r="Q81" s="63">
        <f t="shared" si="30"/>
        <v>0</v>
      </c>
      <c r="R81" s="56"/>
      <c r="S81" s="56"/>
      <c r="T81" s="56"/>
      <c r="U81" s="510"/>
      <c r="V81" s="56" t="s">
        <v>29</v>
      </c>
      <c r="W81" s="62"/>
      <c r="X81" s="63">
        <f t="shared" si="31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26"/>
        <v>0</v>
      </c>
      <c r="L82" s="56"/>
      <c r="M82" s="56"/>
      <c r="N82" s="56"/>
      <c r="O82" s="56"/>
      <c r="P82" s="56"/>
      <c r="Q82" s="63">
        <f t="shared" si="30"/>
        <v>0</v>
      </c>
      <c r="R82" s="56"/>
      <c r="S82" s="56"/>
      <c r="T82" s="56"/>
      <c r="U82" s="510"/>
      <c r="V82" s="56" t="s">
        <v>29</v>
      </c>
      <c r="W82" s="62"/>
      <c r="X82" s="63">
        <f t="shared" si="31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26"/>
        <v>250000</v>
      </c>
      <c r="L83" s="56"/>
      <c r="M83" s="56"/>
      <c r="N83" s="56"/>
      <c r="O83" s="56"/>
      <c r="P83" s="56"/>
      <c r="Q83" s="63">
        <f t="shared" si="30"/>
        <v>0</v>
      </c>
      <c r="R83" s="56"/>
      <c r="S83" s="56"/>
      <c r="T83" s="56"/>
      <c r="U83" s="510"/>
      <c r="V83" s="56" t="s">
        <v>29</v>
      </c>
      <c r="W83" s="62"/>
      <c r="X83" s="63">
        <f t="shared" si="31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26"/>
        <v>5307000</v>
      </c>
      <c r="L84" s="56"/>
      <c r="M84" s="56"/>
      <c r="N84" s="56"/>
      <c r="O84" s="56"/>
      <c r="P84" s="56"/>
      <c r="Q84" s="63">
        <f t="shared" si="30"/>
        <v>0</v>
      </c>
      <c r="R84" s="56"/>
      <c r="S84" s="56"/>
      <c r="T84" s="56"/>
      <c r="U84" s="510"/>
      <c r="V84" s="56" t="s">
        <v>29</v>
      </c>
      <c r="W84" s="62"/>
      <c r="X84" s="63">
        <f t="shared" si="31"/>
        <v>0</v>
      </c>
      <c r="Y84" s="64"/>
    </row>
    <row r="85" spans="1:25" ht="15" customHeight="1" x14ac:dyDescent="0.25">
      <c r="A85" s="101">
        <v>80</v>
      </c>
      <c r="B85" s="55" t="s">
        <v>6360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26"/>
        <v>10075000</v>
      </c>
      <c r="L85" s="56"/>
      <c r="M85" s="56"/>
      <c r="N85" s="56"/>
      <c r="O85" s="56"/>
      <c r="P85" s="56"/>
      <c r="Q85" s="63">
        <f t="shared" si="30"/>
        <v>0</v>
      </c>
      <c r="R85" s="56"/>
      <c r="S85" s="56"/>
      <c r="T85" s="56"/>
      <c r="U85" s="510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26"/>
        <v>10428000</v>
      </c>
      <c r="L86" s="56"/>
      <c r="M86" s="56"/>
      <c r="N86" s="56"/>
      <c r="O86" s="56"/>
      <c r="P86" s="56"/>
      <c r="Q86" s="63">
        <f t="shared" si="30"/>
        <v>0</v>
      </c>
      <c r="R86" s="56"/>
      <c r="S86" s="56"/>
      <c r="T86" s="56"/>
      <c r="U86" s="510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26"/>
        <v>841500</v>
      </c>
      <c r="L87" s="56"/>
      <c r="M87" s="56"/>
      <c r="N87" s="56"/>
      <c r="O87" s="56"/>
      <c r="P87" s="56"/>
      <c r="Q87" s="63">
        <f t="shared" si="30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26"/>
        <v>370000</v>
      </c>
      <c r="L88" s="56"/>
      <c r="M88" s="56"/>
      <c r="N88" s="56"/>
      <c r="O88" s="56"/>
      <c r="P88" s="56"/>
      <c r="Q88" s="63">
        <f t="shared" si="30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26"/>
        <v>283725</v>
      </c>
      <c r="L89" s="56"/>
      <c r="M89" s="56"/>
      <c r="N89" s="56"/>
      <c r="O89" s="56"/>
      <c r="P89" s="56"/>
      <c r="Q89" s="63">
        <f t="shared" si="30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26"/>
        <v>0</v>
      </c>
      <c r="L90" s="56"/>
      <c r="M90" s="56"/>
      <c r="N90" s="56"/>
      <c r="O90" s="56"/>
      <c r="P90" s="56"/>
      <c r="Q90" s="63">
        <f t="shared" si="30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26"/>
        <v>6618876</v>
      </c>
      <c r="L91" s="56"/>
      <c r="M91" s="56"/>
      <c r="N91" s="56"/>
      <c r="O91" s="56"/>
      <c r="P91" s="56"/>
      <c r="Q91" s="63">
        <f t="shared" si="30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3">D92*F92</f>
        <v>7942000</v>
      </c>
      <c r="H92" s="2">
        <v>45196</v>
      </c>
      <c r="I92" s="57">
        <v>103</v>
      </c>
      <c r="J92" s="150" t="s">
        <v>203</v>
      </c>
      <c r="K92" s="59">
        <f t="shared" si="26"/>
        <v>3914000</v>
      </c>
      <c r="L92" s="56"/>
      <c r="M92" s="56"/>
      <c r="N92" s="56"/>
      <c r="O92" s="56"/>
      <c r="P92" s="56"/>
      <c r="Q92" s="63">
        <f t="shared" si="30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3"/>
        <v>1200000</v>
      </c>
      <c r="H93" s="85" t="s">
        <v>173</v>
      </c>
      <c r="I93" s="57"/>
      <c r="J93" s="150" t="s">
        <v>29</v>
      </c>
      <c r="K93" s="59">
        <f t="shared" si="26"/>
        <v>0</v>
      </c>
      <c r="L93" s="56"/>
      <c r="M93" s="56"/>
      <c r="N93" s="56"/>
      <c r="O93" s="56"/>
      <c r="P93" s="56"/>
      <c r="Q93" s="63">
        <f t="shared" si="30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3"/>
        <v>6855200</v>
      </c>
      <c r="H94" s="79">
        <v>45202</v>
      </c>
      <c r="I94" s="57">
        <v>142</v>
      </c>
      <c r="J94" s="150" t="s">
        <v>203</v>
      </c>
      <c r="K94" s="59">
        <f t="shared" si="26"/>
        <v>4657600</v>
      </c>
      <c r="L94" s="56"/>
      <c r="M94" s="56"/>
      <c r="N94" s="56"/>
      <c r="O94" s="56"/>
      <c r="P94" s="56"/>
      <c r="Q94" s="63">
        <f t="shared" si="30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3"/>
        <v>6750000</v>
      </c>
      <c r="H95" s="79">
        <v>45125</v>
      </c>
      <c r="I95" s="57">
        <v>60</v>
      </c>
      <c r="J95" s="65" t="s">
        <v>203</v>
      </c>
      <c r="K95" s="59">
        <f t="shared" si="26"/>
        <v>2025000</v>
      </c>
      <c r="L95" s="56"/>
      <c r="M95" s="56"/>
      <c r="N95" s="56"/>
      <c r="O95" s="56"/>
      <c r="P95" s="56"/>
      <c r="Q95" s="63">
        <f t="shared" si="30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3"/>
        <v>192000</v>
      </c>
      <c r="H96" s="113">
        <v>45020</v>
      </c>
      <c r="I96" s="154">
        <v>1</v>
      </c>
      <c r="J96" s="65" t="s">
        <v>25</v>
      </c>
      <c r="K96" s="59">
        <f t="shared" si="26"/>
        <v>96000</v>
      </c>
      <c r="L96" s="56"/>
      <c r="M96" s="56"/>
      <c r="N96" s="56"/>
      <c r="O96" s="56"/>
      <c r="P96" s="56"/>
      <c r="Q96" s="63">
        <f t="shared" si="30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3"/>
        <v>280000</v>
      </c>
      <c r="H97" s="155">
        <v>44007</v>
      </c>
      <c r="I97" s="57">
        <v>1</v>
      </c>
      <c r="J97" s="65" t="s">
        <v>25</v>
      </c>
      <c r="K97" s="59">
        <f t="shared" si="26"/>
        <v>140000</v>
      </c>
      <c r="L97" s="56"/>
      <c r="M97" s="56"/>
      <c r="N97" s="56"/>
      <c r="O97" s="56"/>
      <c r="P97" s="56"/>
      <c r="Q97" s="63">
        <f t="shared" si="30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3"/>
        <v>690000</v>
      </c>
      <c r="H98" s="156" t="s">
        <v>228</v>
      </c>
      <c r="I98" s="57">
        <v>1</v>
      </c>
      <c r="J98" s="65" t="s">
        <v>25</v>
      </c>
      <c r="K98" s="59">
        <f t="shared" si="26"/>
        <v>690000</v>
      </c>
      <c r="L98" s="56"/>
      <c r="M98" s="56"/>
      <c r="N98" s="56"/>
      <c r="O98" s="56"/>
      <c r="P98" s="56"/>
      <c r="Q98" s="63">
        <f t="shared" si="30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3"/>
        <v>2322378</v>
      </c>
      <c r="H99" s="79">
        <v>45210</v>
      </c>
      <c r="I99" s="57">
        <v>2</v>
      </c>
      <c r="J99" s="65" t="s">
        <v>25</v>
      </c>
      <c r="K99" s="59">
        <f t="shared" si="26"/>
        <v>516084</v>
      </c>
      <c r="L99" s="56"/>
      <c r="M99" s="56"/>
      <c r="N99" s="56"/>
      <c r="O99" s="56"/>
      <c r="P99" s="56"/>
      <c r="Q99" s="63">
        <f t="shared" si="30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3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4">I100*F100</f>
        <v>1125340</v>
      </c>
      <c r="L100" s="56"/>
      <c r="M100" s="56"/>
      <c r="N100" s="56"/>
      <c r="O100" s="56"/>
      <c r="P100" s="56"/>
      <c r="Q100" s="63">
        <f t="shared" si="30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3"/>
        <v>1830200</v>
      </c>
      <c r="H101" s="79">
        <v>45176</v>
      </c>
      <c r="I101" s="57">
        <v>5</v>
      </c>
      <c r="J101" s="65" t="s">
        <v>25</v>
      </c>
      <c r="K101" s="59">
        <f t="shared" si="34"/>
        <v>915100</v>
      </c>
      <c r="L101" s="56"/>
      <c r="M101" s="56"/>
      <c r="N101" s="56"/>
      <c r="O101" s="56"/>
      <c r="P101" s="56"/>
      <c r="Q101" s="63">
        <f t="shared" si="30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3"/>
        <v>1707516</v>
      </c>
      <c r="H102" s="79">
        <v>45210</v>
      </c>
      <c r="I102" s="57">
        <v>4</v>
      </c>
      <c r="J102" s="65" t="s">
        <v>25</v>
      </c>
      <c r="K102" s="59">
        <f t="shared" si="34"/>
        <v>758896</v>
      </c>
      <c r="L102" s="56"/>
      <c r="M102" s="56"/>
      <c r="N102" s="56"/>
      <c r="O102" s="56"/>
      <c r="P102" s="56"/>
      <c r="Q102" s="63">
        <f t="shared" si="30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3"/>
        <v>125000</v>
      </c>
      <c r="H103" s="79">
        <v>45136</v>
      </c>
      <c r="I103" s="57">
        <v>0</v>
      </c>
      <c r="J103" s="65" t="s">
        <v>25</v>
      </c>
      <c r="K103" s="59">
        <f t="shared" si="34"/>
        <v>0</v>
      </c>
      <c r="L103" s="56"/>
      <c r="M103" s="56"/>
      <c r="N103" s="56"/>
      <c r="O103" s="56"/>
      <c r="P103" s="56"/>
      <c r="Q103" s="63">
        <f t="shared" si="30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3"/>
        <v>450000</v>
      </c>
      <c r="H104" s="61"/>
      <c r="I104" s="57">
        <v>1</v>
      </c>
      <c r="J104" s="65" t="s">
        <v>25</v>
      </c>
      <c r="K104" s="59">
        <f t="shared" si="34"/>
        <v>225000</v>
      </c>
      <c r="L104" s="56"/>
      <c r="M104" s="56"/>
      <c r="N104" s="56"/>
      <c r="O104" s="56"/>
      <c r="P104" s="56"/>
      <c r="Q104" s="63">
        <f t="shared" si="30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3"/>
        <v>362500</v>
      </c>
      <c r="H105" s="79">
        <v>45205</v>
      </c>
      <c r="I105" s="57">
        <v>0</v>
      </c>
      <c r="J105" s="65" t="s">
        <v>25</v>
      </c>
      <c r="K105" s="59">
        <f t="shared" si="34"/>
        <v>0</v>
      </c>
      <c r="L105" s="56"/>
      <c r="M105" s="56"/>
      <c r="N105" s="56"/>
      <c r="O105" s="56"/>
      <c r="P105" s="56"/>
      <c r="Q105" s="63">
        <f t="shared" si="30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3"/>
        <v>110000</v>
      </c>
      <c r="H106" s="102" t="s">
        <v>244</v>
      </c>
      <c r="I106" s="57"/>
      <c r="J106" s="65" t="s">
        <v>25</v>
      </c>
      <c r="K106" s="59">
        <f t="shared" si="34"/>
        <v>0</v>
      </c>
      <c r="L106" s="56"/>
      <c r="M106" s="56"/>
      <c r="N106" s="56"/>
      <c r="O106" s="56"/>
      <c r="P106" s="56"/>
      <c r="Q106" s="63">
        <f t="shared" si="30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3"/>
        <v>180000</v>
      </c>
      <c r="H107" s="102" t="s">
        <v>244</v>
      </c>
      <c r="I107" s="57"/>
      <c r="J107" s="65" t="s">
        <v>25</v>
      </c>
      <c r="K107" s="59">
        <f t="shared" si="34"/>
        <v>0</v>
      </c>
      <c r="L107" s="56"/>
      <c r="M107" s="56"/>
      <c r="N107" s="56"/>
      <c r="O107" s="56"/>
      <c r="P107" s="56"/>
      <c r="Q107" s="63">
        <f t="shared" si="30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3"/>
        <v>4680000</v>
      </c>
      <c r="H108" s="2">
        <v>45181</v>
      </c>
      <c r="I108" s="57">
        <v>4</v>
      </c>
      <c r="J108" s="65" t="s">
        <v>25</v>
      </c>
      <c r="K108" s="59">
        <f t="shared" si="34"/>
        <v>3120000</v>
      </c>
      <c r="L108" s="56"/>
      <c r="M108" s="56"/>
      <c r="N108" s="56"/>
      <c r="O108" s="56"/>
      <c r="P108" s="56"/>
      <c r="Q108" s="63">
        <f t="shared" si="30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3"/>
        <v>5460000</v>
      </c>
      <c r="H109" s="79">
        <v>45181</v>
      </c>
      <c r="I109" s="57">
        <v>5</v>
      </c>
      <c r="J109" s="65" t="s">
        <v>25</v>
      </c>
      <c r="K109" s="59">
        <f t="shared" si="34"/>
        <v>3900000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3"/>
        <v>690000</v>
      </c>
      <c r="H110" s="122" t="s">
        <v>252</v>
      </c>
      <c r="I110" s="57">
        <v>1</v>
      </c>
      <c r="J110" s="65" t="s">
        <v>25</v>
      </c>
      <c r="K110" s="59">
        <f t="shared" si="34"/>
        <v>690000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3"/>
        <v>1960000</v>
      </c>
      <c r="H111" s="57" t="s">
        <v>255</v>
      </c>
      <c r="I111" s="57">
        <v>0</v>
      </c>
      <c r="J111" s="65" t="s">
        <v>25</v>
      </c>
      <c r="K111" s="59">
        <f t="shared" si="34"/>
        <v>0</v>
      </c>
      <c r="L111" s="56"/>
      <c r="M111" s="56"/>
      <c r="N111" s="56"/>
      <c r="O111" s="56"/>
      <c r="P111" s="56"/>
      <c r="Q111" s="63">
        <f t="shared" si="30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3"/>
        <v>680000</v>
      </c>
      <c r="H112" s="173" t="s">
        <v>153</v>
      </c>
      <c r="I112" s="57"/>
      <c r="J112" s="65" t="s">
        <v>25</v>
      </c>
      <c r="K112" s="59">
        <f t="shared" si="34"/>
        <v>0</v>
      </c>
      <c r="L112" s="56"/>
      <c r="M112" s="56"/>
      <c r="N112" s="56"/>
      <c r="O112" s="56"/>
      <c r="P112" s="56"/>
      <c r="Q112" s="63">
        <f t="shared" si="30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3"/>
        <v>200000</v>
      </c>
      <c r="H113" s="114">
        <v>45018</v>
      </c>
      <c r="I113" s="57">
        <v>20</v>
      </c>
      <c r="J113" s="65" t="s">
        <v>25</v>
      </c>
      <c r="K113" s="59">
        <f t="shared" si="34"/>
        <v>100000</v>
      </c>
      <c r="L113" s="56"/>
      <c r="M113" s="56"/>
      <c r="N113" s="56"/>
      <c r="O113" s="56"/>
      <c r="P113" s="56"/>
      <c r="Q113" s="63">
        <f t="shared" ref="Q113:Q116" si="35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3"/>
        <v>1000000</v>
      </c>
      <c r="H114" s="113">
        <v>44212</v>
      </c>
      <c r="I114" s="57">
        <v>0</v>
      </c>
      <c r="J114" s="135" t="s">
        <v>67</v>
      </c>
      <c r="K114" s="59">
        <f t="shared" si="34"/>
        <v>0</v>
      </c>
      <c r="L114" s="56"/>
      <c r="M114" s="56"/>
      <c r="N114" s="56"/>
      <c r="O114" s="56"/>
      <c r="P114" s="56"/>
      <c r="Q114" s="63">
        <f t="shared" si="35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3"/>
        <v>1700000</v>
      </c>
      <c r="H115" s="113">
        <v>44212</v>
      </c>
      <c r="I115" s="57">
        <v>2</v>
      </c>
      <c r="J115" s="135" t="s">
        <v>67</v>
      </c>
      <c r="K115" s="59">
        <f t="shared" si="34"/>
        <v>850000</v>
      </c>
      <c r="L115" s="56"/>
      <c r="M115" s="56"/>
      <c r="N115" s="56"/>
      <c r="O115" s="56"/>
      <c r="P115" s="56"/>
      <c r="Q115" s="63">
        <f t="shared" si="35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3"/>
        <v>1230000</v>
      </c>
      <c r="H116" s="113">
        <v>44212</v>
      </c>
      <c r="I116" s="57">
        <v>0</v>
      </c>
      <c r="J116" s="146" t="s">
        <v>67</v>
      </c>
      <c r="K116" s="59">
        <f t="shared" si="34"/>
        <v>0</v>
      </c>
      <c r="L116" s="132"/>
      <c r="M116" s="56"/>
      <c r="N116" s="56"/>
      <c r="O116" s="56"/>
      <c r="P116" s="56"/>
      <c r="Q116" s="63">
        <f t="shared" si="35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3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3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3"/>
        <v>1575000</v>
      </c>
      <c r="H119" s="102" t="s">
        <v>268</v>
      </c>
      <c r="I119" s="57">
        <v>14</v>
      </c>
      <c r="J119" s="65" t="s">
        <v>25</v>
      </c>
      <c r="K119" s="59">
        <f t="shared" si="34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3"/>
        <v>110000</v>
      </c>
      <c r="H120" s="79">
        <v>45220</v>
      </c>
      <c r="I120" s="57"/>
      <c r="J120" s="65" t="s">
        <v>25</v>
      </c>
      <c r="K120" s="59">
        <f t="shared" si="34"/>
        <v>0</v>
      </c>
      <c r="L120" s="165"/>
      <c r="M120" s="166"/>
      <c r="N120" s="163"/>
      <c r="O120" s="164"/>
      <c r="P120" s="160"/>
      <c r="Q120" s="93"/>
      <c r="R120" s="816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3"/>
        <v>630000</v>
      </c>
      <c r="H121" s="79">
        <v>45140</v>
      </c>
      <c r="I121" s="57">
        <v>2</v>
      </c>
      <c r="J121" s="65" t="s">
        <v>25</v>
      </c>
      <c r="K121" s="59">
        <f t="shared" si="34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3"/>
        <v>750000</v>
      </c>
      <c r="H122" s="79">
        <v>45140</v>
      </c>
      <c r="I122" s="57">
        <v>10</v>
      </c>
      <c r="J122" s="65" t="s">
        <v>25</v>
      </c>
      <c r="K122" s="59">
        <f t="shared" si="34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3"/>
        <v>900000</v>
      </c>
      <c r="H123" s="79">
        <v>45227</v>
      </c>
      <c r="I123" s="57">
        <v>11</v>
      </c>
      <c r="J123" s="65" t="s">
        <v>25</v>
      </c>
      <c r="K123" s="59">
        <f t="shared" si="34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3"/>
        <v>190000</v>
      </c>
      <c r="H124" s="79">
        <v>45169</v>
      </c>
      <c r="I124" s="57">
        <v>0</v>
      </c>
      <c r="J124" s="65" t="s">
        <v>25</v>
      </c>
      <c r="K124" s="59">
        <f t="shared" si="34"/>
        <v>0</v>
      </c>
      <c r="L124" s="165"/>
      <c r="M124" s="166"/>
      <c r="N124" s="163"/>
      <c r="O124" s="164"/>
      <c r="P124" s="160"/>
      <c r="Q124" s="160"/>
      <c r="R124" s="816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3"/>
        <v>40000</v>
      </c>
      <c r="H125" s="57"/>
      <c r="I125" s="57">
        <v>0</v>
      </c>
      <c r="J125" s="65" t="s">
        <v>25</v>
      </c>
      <c r="K125" s="59">
        <f t="shared" si="34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3"/>
        <v>120000</v>
      </c>
      <c r="H126" s="113" t="s">
        <v>276</v>
      </c>
      <c r="I126" s="57">
        <v>0</v>
      </c>
      <c r="J126" s="65" t="s">
        <v>25</v>
      </c>
      <c r="K126" s="59">
        <f t="shared" si="34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3"/>
        <v>120000</v>
      </c>
      <c r="H127" s="113" t="s">
        <v>276</v>
      </c>
      <c r="I127" s="57">
        <v>0</v>
      </c>
      <c r="J127" s="65" t="s">
        <v>25</v>
      </c>
      <c r="K127" s="59">
        <f t="shared" si="34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3"/>
        <v>120000</v>
      </c>
      <c r="H128" s="79">
        <v>45226</v>
      </c>
      <c r="I128" s="57"/>
      <c r="J128" s="65" t="s">
        <v>25</v>
      </c>
      <c r="K128" s="59">
        <f t="shared" si="34"/>
        <v>0</v>
      </c>
      <c r="L128" s="165"/>
      <c r="M128" s="166"/>
      <c r="N128" s="163"/>
      <c r="O128" s="164"/>
      <c r="P128" s="160"/>
      <c r="Q128" s="160"/>
      <c r="R128" s="816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3"/>
        <v>50000</v>
      </c>
      <c r="H129" s="79">
        <v>45226</v>
      </c>
      <c r="I129" s="57"/>
      <c r="J129" s="65" t="s">
        <v>25</v>
      </c>
      <c r="K129" s="59">
        <f t="shared" si="34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3"/>
        <v>869500</v>
      </c>
      <c r="H130" s="82">
        <v>43842</v>
      </c>
      <c r="I130" s="57"/>
      <c r="J130" s="65" t="s">
        <v>25</v>
      </c>
      <c r="K130" s="59">
        <f t="shared" si="34"/>
        <v>0</v>
      </c>
      <c r="L130" s="165"/>
      <c r="M130" s="166"/>
      <c r="N130" s="163"/>
      <c r="O130" s="164"/>
      <c r="P130" s="93"/>
      <c r="Q130" s="160"/>
      <c r="R130" s="816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3"/>
        <v>928000</v>
      </c>
      <c r="H131" s="79">
        <v>45141</v>
      </c>
      <c r="I131" s="57"/>
      <c r="J131" s="65" t="s">
        <v>25</v>
      </c>
      <c r="K131" s="59">
        <f t="shared" si="34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3"/>
        <v>160000</v>
      </c>
      <c r="H132" s="79">
        <v>45255</v>
      </c>
      <c r="I132" s="87"/>
      <c r="J132" s="65" t="s">
        <v>25</v>
      </c>
      <c r="K132" s="59">
        <f t="shared" si="34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3"/>
        <v>390000</v>
      </c>
      <c r="H133" s="189" t="s">
        <v>286</v>
      </c>
      <c r="I133" s="57"/>
      <c r="J133" s="65" t="s">
        <v>25</v>
      </c>
      <c r="K133" s="59">
        <f t="shared" si="34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3"/>
        <v>1082250</v>
      </c>
      <c r="H134" s="79">
        <v>45141</v>
      </c>
      <c r="I134" s="57"/>
      <c r="J134" s="65" t="s">
        <v>25</v>
      </c>
      <c r="K134" s="59">
        <f t="shared" si="34"/>
        <v>0</v>
      </c>
      <c r="L134" s="165"/>
      <c r="M134" s="177"/>
      <c r="N134" s="158"/>
      <c r="O134" s="159"/>
      <c r="P134" s="160"/>
      <c r="Q134" s="160"/>
      <c r="R134" s="816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3"/>
        <v>916500</v>
      </c>
      <c r="H135" s="79">
        <v>45141</v>
      </c>
      <c r="I135" s="57"/>
      <c r="J135" s="65" t="s">
        <v>25</v>
      </c>
      <c r="K135" s="59">
        <f t="shared" si="34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3"/>
        <v>1200000</v>
      </c>
      <c r="H136" s="190">
        <v>45020</v>
      </c>
      <c r="I136" s="57">
        <v>0</v>
      </c>
      <c r="J136" s="65" t="s">
        <v>25</v>
      </c>
      <c r="K136" s="59">
        <f t="shared" si="34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3"/>
        <v>250000</v>
      </c>
      <c r="H137" s="79">
        <v>45224</v>
      </c>
      <c r="I137" s="57"/>
      <c r="J137" s="65" t="s">
        <v>25</v>
      </c>
      <c r="K137" s="59">
        <f t="shared" si="34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3"/>
        <v>100000</v>
      </c>
      <c r="H138" s="193">
        <v>44414</v>
      </c>
      <c r="I138" s="57">
        <v>1</v>
      </c>
      <c r="J138" s="65" t="s">
        <v>25</v>
      </c>
      <c r="K138" s="59">
        <f t="shared" si="34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3"/>
        <v>100000</v>
      </c>
      <c r="H139" s="193">
        <v>44414</v>
      </c>
      <c r="I139" s="57">
        <v>6</v>
      </c>
      <c r="J139" s="65" t="s">
        <v>25</v>
      </c>
      <c r="K139" s="59">
        <f t="shared" si="34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3"/>
        <v>424000</v>
      </c>
      <c r="H140" s="193">
        <v>44445</v>
      </c>
      <c r="I140" s="57">
        <v>0</v>
      </c>
      <c r="J140" s="65" t="s">
        <v>29</v>
      </c>
      <c r="K140" s="59">
        <f t="shared" si="34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3"/>
        <v>456000</v>
      </c>
      <c r="H141" s="193">
        <v>44445</v>
      </c>
      <c r="I141" s="57">
        <v>0</v>
      </c>
      <c r="J141" s="65" t="s">
        <v>25</v>
      </c>
      <c r="K141" s="59">
        <f t="shared" si="34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3"/>
        <v>780000</v>
      </c>
      <c r="H142" s="193">
        <v>44321</v>
      </c>
      <c r="I142" s="57">
        <v>4</v>
      </c>
      <c r="J142" s="65" t="s">
        <v>25</v>
      </c>
      <c r="K142" s="59">
        <f t="shared" si="34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3"/>
        <v>470000</v>
      </c>
      <c r="H143" s="82">
        <v>44321</v>
      </c>
      <c r="I143" s="57">
        <v>0</v>
      </c>
      <c r="J143" s="65" t="s">
        <v>25</v>
      </c>
      <c r="K143" s="59">
        <f t="shared" si="34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3"/>
        <v>1989000</v>
      </c>
      <c r="H144" s="79">
        <v>45251</v>
      </c>
      <c r="I144" s="57"/>
      <c r="J144" s="65" t="s">
        <v>25</v>
      </c>
      <c r="K144" s="59">
        <f t="shared" si="34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3"/>
        <v>2320500</v>
      </c>
      <c r="H145" s="79">
        <v>45251</v>
      </c>
      <c r="I145" s="57">
        <v>12</v>
      </c>
      <c r="J145" s="65" t="s">
        <v>25</v>
      </c>
      <c r="K145" s="59">
        <f t="shared" si="34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3"/>
        <v>2720000</v>
      </c>
      <c r="H146" s="79">
        <v>45251</v>
      </c>
      <c r="I146" s="57"/>
      <c r="J146" s="65" t="s">
        <v>25</v>
      </c>
      <c r="K146" s="59">
        <f t="shared" si="34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3"/>
        <v>2100000</v>
      </c>
      <c r="H147" s="2">
        <v>45181</v>
      </c>
      <c r="I147" s="57">
        <v>4</v>
      </c>
      <c r="J147" s="65" t="s">
        <v>25</v>
      </c>
      <c r="K147" s="59">
        <f t="shared" si="34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3"/>
        <v>3375000</v>
      </c>
      <c r="H148" s="79">
        <v>45134</v>
      </c>
      <c r="I148" s="57">
        <v>3</v>
      </c>
      <c r="J148" s="65" t="s">
        <v>29</v>
      </c>
      <c r="K148" s="59">
        <f t="shared" si="34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3"/>
        <v>110000</v>
      </c>
      <c r="H149" s="189">
        <v>45143</v>
      </c>
      <c r="I149" s="57"/>
      <c r="J149" s="65" t="s">
        <v>29</v>
      </c>
      <c r="K149" s="59">
        <f t="shared" si="34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3"/>
        <v>3172388.88</v>
      </c>
      <c r="H150" s="2">
        <v>45252</v>
      </c>
      <c r="I150" s="57"/>
      <c r="J150" s="65" t="s">
        <v>29</v>
      </c>
      <c r="K150" s="59">
        <f t="shared" si="34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3"/>
        <v>2635930</v>
      </c>
      <c r="H151" s="79">
        <v>45132</v>
      </c>
      <c r="I151" s="57"/>
      <c r="J151" s="65" t="s">
        <v>29</v>
      </c>
      <c r="K151" s="59">
        <f t="shared" si="34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3"/>
        <v>51250000</v>
      </c>
      <c r="H152" s="79">
        <v>45115</v>
      </c>
      <c r="I152" s="57">
        <v>0</v>
      </c>
      <c r="J152" s="65" t="s">
        <v>25</v>
      </c>
      <c r="K152" s="59">
        <f t="shared" si="34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3"/>
        <v>1694064</v>
      </c>
      <c r="H153" s="79">
        <v>45254</v>
      </c>
      <c r="I153" s="57">
        <v>10</v>
      </c>
      <c r="J153" s="65" t="s">
        <v>29</v>
      </c>
      <c r="K153" s="59">
        <f t="shared" si="34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3"/>
        <v>5071500</v>
      </c>
      <c r="H154" s="79">
        <v>45254</v>
      </c>
      <c r="I154" s="57">
        <v>10</v>
      </c>
      <c r="J154" s="65" t="s">
        <v>29</v>
      </c>
      <c r="K154" s="59">
        <f t="shared" si="34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3"/>
        <v>2690000</v>
      </c>
      <c r="H155" s="79">
        <v>45238</v>
      </c>
      <c r="I155" s="57">
        <v>0</v>
      </c>
      <c r="J155" s="65" t="s">
        <v>29</v>
      </c>
      <c r="K155" s="59">
        <f t="shared" si="34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36">D156*F156</f>
        <v>130000</v>
      </c>
      <c r="H156" s="79">
        <v>45169</v>
      </c>
      <c r="I156" s="56"/>
      <c r="J156" s="56" t="s">
        <v>29</v>
      </c>
      <c r="K156" s="59">
        <f t="shared" si="34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36"/>
        <v>380000</v>
      </c>
      <c r="H157" s="79">
        <v>45181</v>
      </c>
      <c r="I157" s="56">
        <v>1</v>
      </c>
      <c r="J157" s="56" t="s">
        <v>25</v>
      </c>
      <c r="K157" s="59">
        <f t="shared" si="34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36"/>
        <v>420000</v>
      </c>
      <c r="H158" s="79">
        <v>45181</v>
      </c>
      <c r="I158" s="56"/>
      <c r="J158" s="56" t="s">
        <v>25</v>
      </c>
      <c r="K158" s="59">
        <f t="shared" si="34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36"/>
        <v>3224000</v>
      </c>
      <c r="H159" s="79">
        <v>45246</v>
      </c>
      <c r="I159" s="56">
        <v>0</v>
      </c>
      <c r="J159" s="56" t="s">
        <v>29</v>
      </c>
      <c r="K159" s="59">
        <f t="shared" si="34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36"/>
        <v>1950000</v>
      </c>
      <c r="H160" s="79">
        <v>45187</v>
      </c>
      <c r="I160" s="56"/>
      <c r="J160" s="56" t="s">
        <v>25</v>
      </c>
      <c r="K160" s="59">
        <f t="shared" si="34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36"/>
        <v>965000</v>
      </c>
      <c r="H161" s="79">
        <v>45187</v>
      </c>
      <c r="I161" s="56"/>
      <c r="J161" s="56" t="s">
        <v>25</v>
      </c>
      <c r="K161" s="59">
        <f t="shared" si="34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36"/>
        <v>2100000</v>
      </c>
      <c r="H162" s="79">
        <v>45187</v>
      </c>
      <c r="I162" s="56"/>
      <c r="J162" s="56" t="s">
        <v>25</v>
      </c>
      <c r="K162" s="59">
        <f t="shared" si="34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36"/>
        <v>585000</v>
      </c>
      <c r="H163" s="79">
        <v>45163</v>
      </c>
      <c r="I163" s="56">
        <v>1</v>
      </c>
      <c r="J163" s="56" t="s">
        <v>25</v>
      </c>
      <c r="K163" s="59">
        <f t="shared" si="34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36"/>
        <v>900000</v>
      </c>
      <c r="H164" s="59" t="s">
        <v>331</v>
      </c>
      <c r="I164" s="56">
        <v>1</v>
      </c>
      <c r="J164" s="56" t="s">
        <v>25</v>
      </c>
      <c r="K164" s="59">
        <f t="shared" si="34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36"/>
        <v>1120000</v>
      </c>
      <c r="H165" s="76" t="s">
        <v>331</v>
      </c>
      <c r="I165" s="56"/>
      <c r="J165" s="56" t="s">
        <v>25</v>
      </c>
      <c r="K165" s="59">
        <f t="shared" ref="K165:K208" si="37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36"/>
        <v>980000</v>
      </c>
      <c r="H166" s="76" t="s">
        <v>331</v>
      </c>
      <c r="I166" s="56">
        <v>5</v>
      </c>
      <c r="J166" s="56" t="s">
        <v>25</v>
      </c>
      <c r="K166" s="59">
        <f t="shared" si="37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36"/>
        <v>880000</v>
      </c>
      <c r="H167" s="202">
        <v>44654</v>
      </c>
      <c r="I167" s="56"/>
      <c r="J167" s="56" t="s">
        <v>25</v>
      </c>
      <c r="K167" s="59">
        <f t="shared" si="37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36"/>
        <v>568000</v>
      </c>
      <c r="H168" s="202">
        <v>44654</v>
      </c>
      <c r="I168" s="56">
        <v>1</v>
      </c>
      <c r="J168" s="56" t="s">
        <v>25</v>
      </c>
      <c r="K168" s="59">
        <f t="shared" si="37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36"/>
        <v>1400000</v>
      </c>
      <c r="H169" s="202">
        <v>44654</v>
      </c>
      <c r="I169" s="56"/>
      <c r="J169" s="56" t="s">
        <v>25</v>
      </c>
      <c r="K169" s="59">
        <f t="shared" si="37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36"/>
        <v>985000</v>
      </c>
      <c r="H170" s="79">
        <v>45240</v>
      </c>
      <c r="I170" s="56"/>
      <c r="J170" s="56" t="s">
        <v>25</v>
      </c>
      <c r="K170" s="59">
        <f t="shared" si="37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36"/>
        <v>3100000</v>
      </c>
      <c r="H171" s="56" t="s">
        <v>339</v>
      </c>
      <c r="I171" s="56">
        <v>0</v>
      </c>
      <c r="J171" s="56" t="s">
        <v>25</v>
      </c>
      <c r="K171" s="59">
        <f t="shared" si="37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36"/>
        <v>1964000</v>
      </c>
      <c r="H172" s="2">
        <v>45205</v>
      </c>
      <c r="I172" s="56">
        <v>1</v>
      </c>
      <c r="J172" s="56" t="s">
        <v>25</v>
      </c>
      <c r="K172" s="59">
        <f t="shared" si="37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36"/>
        <v>2250000</v>
      </c>
      <c r="H173" s="79">
        <v>45241</v>
      </c>
      <c r="I173" s="56"/>
      <c r="J173" s="56" t="s">
        <v>25</v>
      </c>
      <c r="K173" s="59">
        <f t="shared" si="37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36"/>
        <v>700000</v>
      </c>
      <c r="H174" s="79">
        <v>45240</v>
      </c>
      <c r="I174" s="56"/>
      <c r="J174" s="56" t="s">
        <v>25</v>
      </c>
      <c r="K174" s="59">
        <f t="shared" si="37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36"/>
        <v>2490000</v>
      </c>
      <c r="H175" s="62" t="s">
        <v>344</v>
      </c>
      <c r="I175" s="56"/>
      <c r="J175" s="56" t="s">
        <v>25</v>
      </c>
      <c r="K175" s="59">
        <f t="shared" si="37"/>
        <v>0</v>
      </c>
      <c r="L175" s="161"/>
      <c r="M175" s="168"/>
      <c r="N175" s="163"/>
      <c r="O175" s="164"/>
      <c r="P175" s="160"/>
      <c r="Q175" s="182"/>
      <c r="R175" s="816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36"/>
        <v>390000</v>
      </c>
      <c r="H176" s="203" t="s">
        <v>346</v>
      </c>
      <c r="I176" s="56">
        <v>0</v>
      </c>
      <c r="J176" s="56" t="s">
        <v>25</v>
      </c>
      <c r="K176" s="59">
        <f t="shared" si="37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36"/>
        <v>1300000</v>
      </c>
      <c r="H177" s="62" t="s">
        <v>348</v>
      </c>
      <c r="I177" s="56"/>
      <c r="J177" s="56" t="s">
        <v>25</v>
      </c>
      <c r="K177" s="59">
        <f t="shared" si="37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36"/>
        <v>6123700</v>
      </c>
      <c r="H178" s="2">
        <v>45210</v>
      </c>
      <c r="I178" s="56">
        <v>120</v>
      </c>
      <c r="J178" s="56" t="s">
        <v>349</v>
      </c>
      <c r="K178" s="59">
        <f t="shared" si="37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36"/>
        <v>0</v>
      </c>
      <c r="H179" s="205"/>
      <c r="I179" s="56"/>
      <c r="J179" s="56" t="s">
        <v>29</v>
      </c>
      <c r="K179" s="59">
        <f t="shared" si="37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36"/>
        <v>150000</v>
      </c>
      <c r="H180" s="205" t="s">
        <v>351</v>
      </c>
      <c r="I180" s="56">
        <v>0</v>
      </c>
      <c r="J180" s="56" t="s">
        <v>29</v>
      </c>
      <c r="K180" s="59">
        <f t="shared" si="37"/>
        <v>0</v>
      </c>
      <c r="L180" s="132"/>
      <c r="M180" s="162"/>
      <c r="N180" s="163"/>
      <c r="O180" s="164"/>
      <c r="P180" s="160"/>
      <c r="Q180" s="160"/>
      <c r="R180" s="816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36"/>
        <v>1150000</v>
      </c>
      <c r="H181" s="206" t="s">
        <v>353</v>
      </c>
      <c r="I181" s="56">
        <v>0</v>
      </c>
      <c r="J181" s="56" t="s">
        <v>29</v>
      </c>
      <c r="K181" s="59">
        <f t="shared" si="37"/>
        <v>0</v>
      </c>
      <c r="L181" s="132"/>
      <c r="M181" s="197"/>
      <c r="N181" s="163"/>
      <c r="O181" s="164"/>
      <c r="P181" s="160"/>
      <c r="Q181" s="144"/>
      <c r="R181" s="816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36"/>
        <v>8000000</v>
      </c>
      <c r="H182" s="206"/>
      <c r="I182" s="56">
        <v>0</v>
      </c>
      <c r="J182" s="56" t="s">
        <v>29</v>
      </c>
      <c r="K182" s="59">
        <f t="shared" si="37"/>
        <v>0</v>
      </c>
      <c r="L182" s="165"/>
      <c r="M182" s="197"/>
      <c r="N182" s="163"/>
      <c r="O182" s="164"/>
      <c r="P182" s="160"/>
      <c r="Q182" s="160"/>
      <c r="R182" s="816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36"/>
        <v>41500000</v>
      </c>
      <c r="H183" s="206"/>
      <c r="I183" s="56">
        <v>0</v>
      </c>
      <c r="J183" s="56" t="s">
        <v>29</v>
      </c>
      <c r="K183" s="59">
        <f t="shared" si="37"/>
        <v>0</v>
      </c>
      <c r="L183" s="165"/>
      <c r="M183" s="197"/>
      <c r="N183" s="163"/>
      <c r="O183" s="164"/>
      <c r="P183" s="160"/>
      <c r="Q183" s="160"/>
      <c r="R183" s="816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36"/>
        <v>1000000</v>
      </c>
      <c r="H184" s="56"/>
      <c r="I184" s="56"/>
      <c r="J184" s="56"/>
      <c r="K184" s="59">
        <f t="shared" si="37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16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3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37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38"/>
        <v>1226328</v>
      </c>
      <c r="H188" s="56" t="s">
        <v>359</v>
      </c>
      <c r="I188" s="56">
        <v>1</v>
      </c>
      <c r="J188" s="56" t="s">
        <v>25</v>
      </c>
      <c r="K188" s="59">
        <f t="shared" si="37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38"/>
        <v>7614600</v>
      </c>
      <c r="H189" s="56" t="s">
        <v>359</v>
      </c>
      <c r="I189" s="56">
        <v>1</v>
      </c>
      <c r="J189" s="56" t="s">
        <v>25</v>
      </c>
      <c r="K189" s="59">
        <f t="shared" si="37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38"/>
        <v>8000000</v>
      </c>
      <c r="H190" s="58" t="s">
        <v>364</v>
      </c>
      <c r="I190" s="56">
        <v>0</v>
      </c>
      <c r="J190" s="56"/>
      <c r="K190" s="59">
        <f t="shared" si="37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38"/>
        <v>680000</v>
      </c>
      <c r="H191" s="130" t="s">
        <v>366</v>
      </c>
      <c r="I191" s="56">
        <v>0</v>
      </c>
      <c r="J191" s="56"/>
      <c r="K191" s="59">
        <f t="shared" si="37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38"/>
        <v>660000</v>
      </c>
      <c r="H192" s="58" t="s">
        <v>366</v>
      </c>
      <c r="I192" s="56">
        <v>0</v>
      </c>
      <c r="J192" s="56"/>
      <c r="K192" s="59">
        <f t="shared" si="37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38"/>
        <v>4500000</v>
      </c>
      <c r="H193" s="79">
        <v>45218</v>
      </c>
      <c r="I193" s="56">
        <v>0</v>
      </c>
      <c r="J193" s="56" t="s">
        <v>25</v>
      </c>
      <c r="K193" s="59">
        <f t="shared" si="37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38"/>
        <v>875000</v>
      </c>
      <c r="H194" s="87" t="s">
        <v>370</v>
      </c>
      <c r="I194" s="56">
        <v>0</v>
      </c>
      <c r="J194" s="56" t="s">
        <v>25</v>
      </c>
      <c r="K194" s="59">
        <f t="shared" si="37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38"/>
        <v>5200000</v>
      </c>
      <c r="H195" s="79">
        <v>45227</v>
      </c>
      <c r="I195" s="56"/>
      <c r="J195" s="56" t="s">
        <v>25</v>
      </c>
      <c r="K195" s="59">
        <f t="shared" si="37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38"/>
        <v>4864008</v>
      </c>
      <c r="H196" s="79">
        <v>45238</v>
      </c>
      <c r="I196" s="56">
        <v>3</v>
      </c>
      <c r="J196" s="56" t="s">
        <v>25</v>
      </c>
      <c r="K196" s="59">
        <f t="shared" si="37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38"/>
        <v>16976550</v>
      </c>
      <c r="H197" s="79">
        <v>45202</v>
      </c>
      <c r="I197" s="56">
        <v>0</v>
      </c>
      <c r="J197" s="56" t="s">
        <v>25</v>
      </c>
      <c r="K197" s="59">
        <f t="shared" si="37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38"/>
        <v>0</v>
      </c>
      <c r="H198" s="82"/>
      <c r="I198" s="56"/>
      <c r="J198" s="56" t="s">
        <v>25</v>
      </c>
      <c r="K198" s="59">
        <f t="shared" si="37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38"/>
        <v>2687800</v>
      </c>
      <c r="H199" s="79">
        <v>45238</v>
      </c>
      <c r="I199" s="209">
        <v>10</v>
      </c>
      <c r="J199" s="56" t="s">
        <v>25</v>
      </c>
      <c r="K199" s="59">
        <f t="shared" si="37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38"/>
        <v>699300</v>
      </c>
      <c r="H200" s="79">
        <v>45238</v>
      </c>
      <c r="I200" s="56">
        <v>15</v>
      </c>
      <c r="J200" s="56" t="s">
        <v>25</v>
      </c>
      <c r="K200" s="59">
        <f t="shared" si="37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38"/>
        <v>2250000</v>
      </c>
      <c r="H201" s="56" t="s">
        <v>377</v>
      </c>
      <c r="I201" s="56">
        <v>4</v>
      </c>
      <c r="J201" s="56" t="s">
        <v>25</v>
      </c>
      <c r="K201" s="59">
        <f t="shared" si="37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8"/>
        <v>1407000</v>
      </c>
      <c r="H202" s="56" t="s">
        <v>377</v>
      </c>
      <c r="I202" s="56">
        <v>1</v>
      </c>
      <c r="J202" s="56"/>
      <c r="K202" s="59">
        <f t="shared" si="37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8"/>
        <v>2352000</v>
      </c>
      <c r="H203" s="79">
        <v>45189</v>
      </c>
      <c r="I203" s="56">
        <v>3</v>
      </c>
      <c r="J203" s="56"/>
      <c r="K203" s="59">
        <f t="shared" si="37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8"/>
        <v>3942000</v>
      </c>
      <c r="H204" s="79">
        <v>45189</v>
      </c>
      <c r="I204" s="56">
        <v>2</v>
      </c>
      <c r="J204" s="56"/>
      <c r="K204" s="59">
        <f t="shared" si="37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8"/>
        <v>357000</v>
      </c>
      <c r="H205" s="56" t="s">
        <v>377</v>
      </c>
      <c r="I205" s="56">
        <v>6</v>
      </c>
      <c r="J205" s="56"/>
      <c r="K205" s="59">
        <f t="shared" si="37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38"/>
        <v>600000</v>
      </c>
      <c r="H206" s="79">
        <v>45189</v>
      </c>
      <c r="I206" s="56">
        <v>4</v>
      </c>
      <c r="J206" s="56"/>
      <c r="K206" s="59">
        <f t="shared" si="37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8"/>
        <v>840000</v>
      </c>
      <c r="H207" s="79">
        <v>45189</v>
      </c>
      <c r="I207" s="56">
        <v>3</v>
      </c>
      <c r="J207" s="56"/>
      <c r="K207" s="59">
        <f t="shared" si="37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8"/>
        <v>1375000</v>
      </c>
      <c r="H208" s="79">
        <v>45189</v>
      </c>
      <c r="I208" s="56">
        <v>6</v>
      </c>
      <c r="J208" s="56"/>
      <c r="K208" s="56">
        <f t="shared" si="37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3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38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38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3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8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R1" zoomScale="85" zoomScaleNormal="85" workbookViewId="0">
      <pane ySplit="5" topLeftCell="A18" activePane="bottomLeft" state="frozen"/>
      <selection pane="bottomLeft" activeCell="AK6" sqref="AK6:AR14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45365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25" t="s">
        <v>3</v>
      </c>
      <c r="B4" s="1127" t="s">
        <v>4</v>
      </c>
      <c r="C4" s="1128"/>
      <c r="D4" s="1128"/>
      <c r="E4" s="1128"/>
      <c r="F4" s="1128"/>
      <c r="G4" s="1128"/>
      <c r="H4" s="1129"/>
      <c r="I4" s="1130" t="s">
        <v>5</v>
      </c>
      <c r="J4" s="1131"/>
      <c r="K4" s="1132"/>
      <c r="L4" s="1133" t="s">
        <v>6</v>
      </c>
      <c r="M4" s="1134"/>
      <c r="N4" s="1134"/>
      <c r="O4" s="1134"/>
      <c r="P4" s="1134"/>
      <c r="Q4" s="1134"/>
      <c r="R4" s="1134"/>
      <c r="S4" s="1135" t="s">
        <v>7</v>
      </c>
      <c r="T4" s="1136"/>
      <c r="U4" s="1136"/>
      <c r="V4" s="1136"/>
      <c r="W4" s="1136"/>
      <c r="X4" s="1136"/>
      <c r="Y4" s="1136"/>
      <c r="Z4" s="1137"/>
      <c r="AB4" s="1138" t="s">
        <v>8</v>
      </c>
      <c r="AC4" s="1139"/>
      <c r="AD4" s="1139"/>
      <c r="AE4" s="1139"/>
      <c r="AF4" s="1139"/>
      <c r="AG4" s="1139"/>
      <c r="AH4" s="1139"/>
      <c r="AI4" s="1140"/>
      <c r="AK4" s="1113" t="s">
        <v>9</v>
      </c>
      <c r="AL4" s="1114"/>
      <c r="AM4" s="1114"/>
      <c r="AN4" s="1114"/>
      <c r="AO4" s="1114"/>
      <c r="AP4" s="1114"/>
      <c r="AQ4" s="1114"/>
      <c r="AR4" s="1115"/>
      <c r="AT4" s="1116" t="s">
        <v>10</v>
      </c>
      <c r="AU4" s="1117"/>
      <c r="AV4" s="1117"/>
      <c r="AW4" s="1117"/>
      <c r="AX4" s="1117"/>
      <c r="AY4" s="1117"/>
      <c r="AZ4" s="1117"/>
      <c r="BA4" s="1118"/>
      <c r="BC4" s="1119" t="s">
        <v>11</v>
      </c>
      <c r="BD4" s="1120"/>
      <c r="BE4" s="1120"/>
      <c r="BF4" s="1120"/>
      <c r="BG4" s="1120"/>
      <c r="BH4" s="1120"/>
      <c r="BI4" s="1120"/>
      <c r="BJ4" s="1121"/>
      <c r="BL4" s="1122" t="s">
        <v>12</v>
      </c>
      <c r="BM4" s="1123"/>
      <c r="BN4" s="1123"/>
      <c r="BO4" s="1123"/>
      <c r="BP4" s="1123"/>
      <c r="BQ4" s="1123"/>
      <c r="BR4" s="1123"/>
      <c r="BS4" s="1124"/>
    </row>
    <row r="5" spans="1:78" ht="20.25" thickTop="1" thickBot="1" x14ac:dyDescent="0.35">
      <c r="A5" s="112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876" t="s">
        <v>23</v>
      </c>
      <c r="C6" s="877" t="s">
        <v>24</v>
      </c>
      <c r="D6" s="878">
        <v>2</v>
      </c>
      <c r="E6" s="877" t="s">
        <v>25</v>
      </c>
      <c r="F6" s="897">
        <v>1010000</v>
      </c>
      <c r="G6" s="880">
        <f t="shared" ref="G6:G69" si="0">D6*F6</f>
        <v>2020000</v>
      </c>
      <c r="H6" s="824">
        <v>45352</v>
      </c>
      <c r="I6" s="877">
        <v>2</v>
      </c>
      <c r="J6" s="877" t="s">
        <v>25</v>
      </c>
      <c r="K6" s="880">
        <f t="shared" ref="K6:K32" si="1">I6*F6</f>
        <v>2020000</v>
      </c>
      <c r="L6" s="1061" t="s">
        <v>9032</v>
      </c>
      <c r="M6" s="1061" t="s">
        <v>7715</v>
      </c>
      <c r="N6" s="1079">
        <v>2</v>
      </c>
      <c r="O6" s="1073" t="s">
        <v>29</v>
      </c>
      <c r="P6" s="1065">
        <v>1500000</v>
      </c>
      <c r="Q6" s="884">
        <f t="shared" ref="Q6:Q17" si="2">P6*N6</f>
        <v>3000000</v>
      </c>
      <c r="R6" s="885" t="s">
        <v>8507</v>
      </c>
      <c r="S6" s="877" t="s">
        <v>78</v>
      </c>
      <c r="T6" s="877" t="s">
        <v>79</v>
      </c>
      <c r="U6" s="904">
        <v>1.5</v>
      </c>
      <c r="V6" s="877" t="s">
        <v>63</v>
      </c>
      <c r="W6" s="883">
        <v>29200</v>
      </c>
      <c r="X6" s="884">
        <f t="shared" ref="X6:X7" si="3">W6*U6</f>
        <v>43800</v>
      </c>
      <c r="Y6" s="885" t="s">
        <v>402</v>
      </c>
      <c r="Z6" s="877"/>
      <c r="AB6" s="1060" t="s">
        <v>7283</v>
      </c>
      <c r="AC6" s="1083" t="s">
        <v>1151</v>
      </c>
      <c r="AD6" s="882">
        <v>1</v>
      </c>
      <c r="AE6" s="893" t="s">
        <v>29</v>
      </c>
      <c r="AF6" s="897">
        <v>800000</v>
      </c>
      <c r="AG6" s="884">
        <f>AF6*AD6</f>
        <v>800000</v>
      </c>
      <c r="AH6" s="885" t="s">
        <v>415</v>
      </c>
      <c r="AI6" s="877" t="s">
        <v>9029</v>
      </c>
      <c r="AJ6" s="889"/>
      <c r="AK6" s="1061" t="s">
        <v>9021</v>
      </c>
      <c r="AL6" s="1078" t="s">
        <v>57</v>
      </c>
      <c r="AM6" s="1062">
        <v>1</v>
      </c>
      <c r="AN6" s="1073" t="s">
        <v>26</v>
      </c>
      <c r="AO6" s="1076">
        <v>450000</v>
      </c>
      <c r="AP6" s="1066">
        <f t="shared" ref="AP6" si="4">AO6*AM6</f>
        <v>450000</v>
      </c>
      <c r="AQ6" s="1067" t="s">
        <v>416</v>
      </c>
      <c r="AR6" s="877" t="s">
        <v>9030</v>
      </c>
      <c r="AS6" s="1033"/>
      <c r="AT6" s="877"/>
      <c r="AU6" s="1052"/>
      <c r="AV6" s="877"/>
      <c r="AW6" s="897"/>
      <c r="AX6" s="884"/>
      <c r="AY6" s="919">
        <f t="shared" ref="AY6:AY42" si="5">AX6*AV6</f>
        <v>0</v>
      </c>
      <c r="AZ6" s="894"/>
      <c r="BA6" s="877"/>
      <c r="BB6" s="902"/>
      <c r="BC6" s="877"/>
      <c r="BD6" s="877"/>
      <c r="BE6" s="904"/>
      <c r="BF6" s="877"/>
      <c r="BG6" s="898"/>
      <c r="BH6" s="884">
        <f t="shared" ref="BH6:BH21" si="6">BG6*BE6</f>
        <v>0</v>
      </c>
      <c r="BI6" s="877"/>
      <c r="BJ6" s="877"/>
      <c r="BK6" s="876"/>
      <c r="BL6" s="876"/>
      <c r="BM6" s="886"/>
      <c r="BN6" s="878"/>
      <c r="BO6" s="893"/>
      <c r="BP6" s="897"/>
      <c r="BQ6" s="884">
        <f t="shared" ref="BQ6:BQ14" si="7">BP6*BN6</f>
        <v>0</v>
      </c>
      <c r="BR6" s="877"/>
      <c r="BS6" s="877"/>
    </row>
    <row r="7" spans="1:78" ht="15" customHeight="1" x14ac:dyDescent="0.25">
      <c r="A7" s="899">
        <v>2</v>
      </c>
      <c r="B7" s="877" t="s">
        <v>31</v>
      </c>
      <c r="C7" s="877" t="s">
        <v>32</v>
      </c>
      <c r="D7" s="878">
        <v>6</v>
      </c>
      <c r="E7" s="877" t="s">
        <v>25</v>
      </c>
      <c r="F7" s="883">
        <v>224250</v>
      </c>
      <c r="G7" s="880">
        <f t="shared" si="0"/>
        <v>1345500</v>
      </c>
      <c r="H7" s="900">
        <v>45342</v>
      </c>
      <c r="I7" s="878">
        <v>5</v>
      </c>
      <c r="J7" s="886" t="s">
        <v>25</v>
      </c>
      <c r="K7" s="880">
        <f t="shared" si="1"/>
        <v>1121250</v>
      </c>
      <c r="L7" s="1034" t="s">
        <v>465</v>
      </c>
      <c r="M7" s="1034" t="s">
        <v>6598</v>
      </c>
      <c r="N7" s="878">
        <v>20</v>
      </c>
      <c r="O7" s="893" t="s">
        <v>63</v>
      </c>
      <c r="P7" s="883">
        <v>17000</v>
      </c>
      <c r="Q7" s="884">
        <f t="shared" si="2"/>
        <v>340000</v>
      </c>
      <c r="R7" s="885" t="s">
        <v>8354</v>
      </c>
      <c r="S7" s="877" t="s">
        <v>68</v>
      </c>
      <c r="T7" s="877" t="s">
        <v>69</v>
      </c>
      <c r="U7" s="878">
        <v>3</v>
      </c>
      <c r="V7" s="890" t="s">
        <v>203</v>
      </c>
      <c r="W7" s="898">
        <v>29000</v>
      </c>
      <c r="X7" s="884">
        <f t="shared" si="3"/>
        <v>87000</v>
      </c>
      <c r="Y7" s="885" t="s">
        <v>402</v>
      </c>
      <c r="Z7" s="877"/>
      <c r="AB7" s="1072" t="s">
        <v>8966</v>
      </c>
      <c r="AC7" s="1072" t="s">
        <v>8984</v>
      </c>
      <c r="AD7" s="1084">
        <v>1</v>
      </c>
      <c r="AE7" s="1071" t="s">
        <v>29</v>
      </c>
      <c r="AF7" s="1066">
        <v>825000</v>
      </c>
      <c r="AG7" s="884">
        <f t="shared" ref="AG7:AG10" si="8">AF7*AD7</f>
        <v>825000</v>
      </c>
      <c r="AH7" s="1067" t="s">
        <v>415</v>
      </c>
      <c r="AI7" s="1061" t="s">
        <v>9029</v>
      </c>
      <c r="AJ7" s="890"/>
      <c r="AK7" s="1061" t="s">
        <v>7864</v>
      </c>
      <c r="AL7" s="1082" t="s">
        <v>135</v>
      </c>
      <c r="AM7" s="1062">
        <v>1</v>
      </c>
      <c r="AN7" s="1073" t="s">
        <v>29</v>
      </c>
      <c r="AO7" s="1065">
        <v>539999</v>
      </c>
      <c r="AP7" s="884">
        <f t="shared" ref="AP7:AP22" si="9">AO7*AM7</f>
        <v>539999</v>
      </c>
      <c r="AQ7" s="1067" t="s">
        <v>8508</v>
      </c>
      <c r="AR7" s="1061" t="s">
        <v>9030</v>
      </c>
      <c r="AS7" s="1044"/>
      <c r="AT7" s="877"/>
      <c r="AU7" s="878"/>
      <c r="AV7" s="893"/>
      <c r="AW7" s="883"/>
      <c r="AX7" s="884"/>
      <c r="AY7" s="919">
        <f t="shared" si="5"/>
        <v>0</v>
      </c>
      <c r="AZ7" s="894"/>
      <c r="BA7" s="877"/>
      <c r="BB7" s="876"/>
      <c r="BC7" s="876"/>
      <c r="BD7" s="877"/>
      <c r="BE7" s="878"/>
      <c r="BF7" s="893"/>
      <c r="BG7" s="916"/>
      <c r="BH7" s="884">
        <f t="shared" si="6"/>
        <v>0</v>
      </c>
      <c r="BI7" s="877"/>
      <c r="BJ7" s="877"/>
      <c r="BK7" s="877"/>
      <c r="BL7" s="876"/>
      <c r="BM7" s="877"/>
      <c r="BN7" s="904"/>
      <c r="BO7" s="918"/>
      <c r="BP7" s="897"/>
      <c r="BQ7" s="884">
        <f t="shared" si="7"/>
        <v>0</v>
      </c>
      <c r="BR7" s="877"/>
      <c r="BS7" s="877"/>
    </row>
    <row r="8" spans="1:78" ht="15" customHeight="1" x14ac:dyDescent="0.25">
      <c r="A8" s="899">
        <v>3</v>
      </c>
      <c r="B8" s="877" t="s">
        <v>37</v>
      </c>
      <c r="C8" s="877" t="s">
        <v>38</v>
      </c>
      <c r="D8" s="878">
        <v>8</v>
      </c>
      <c r="E8" s="877" t="s">
        <v>25</v>
      </c>
      <c r="F8" s="883">
        <v>214500</v>
      </c>
      <c r="G8" s="880">
        <f t="shared" si="0"/>
        <v>1716000</v>
      </c>
      <c r="H8" s="900">
        <v>45342</v>
      </c>
      <c r="I8" s="878">
        <v>6</v>
      </c>
      <c r="J8" s="886" t="s">
        <v>25</v>
      </c>
      <c r="K8" s="880">
        <f t="shared" si="1"/>
        <v>1287000</v>
      </c>
      <c r="L8" s="1034" t="s">
        <v>9033</v>
      </c>
      <c r="M8" s="901" t="s">
        <v>6627</v>
      </c>
      <c r="N8" s="907">
        <v>6</v>
      </c>
      <c r="O8" s="893" t="s">
        <v>29</v>
      </c>
      <c r="P8" s="883">
        <v>2500</v>
      </c>
      <c r="Q8" s="884">
        <f t="shared" si="2"/>
        <v>15000</v>
      </c>
      <c r="R8" s="1067" t="s">
        <v>9042</v>
      </c>
      <c r="S8" s="877" t="s">
        <v>6672</v>
      </c>
      <c r="T8" s="896" t="s">
        <v>6855</v>
      </c>
      <c r="U8" s="878">
        <v>20</v>
      </c>
      <c r="V8" s="893" t="s">
        <v>29</v>
      </c>
      <c r="W8" s="883">
        <v>900</v>
      </c>
      <c r="X8" s="884">
        <f t="shared" ref="X8:X19" si="10">W8*U8</f>
        <v>18000</v>
      </c>
      <c r="Y8" s="885" t="s">
        <v>441</v>
      </c>
      <c r="Z8" s="877"/>
      <c r="AB8" s="1072" t="s">
        <v>7816</v>
      </c>
      <c r="AC8" s="1078" t="s">
        <v>7795</v>
      </c>
      <c r="AD8" s="1096">
        <v>2</v>
      </c>
      <c r="AE8" s="1071" t="s">
        <v>29</v>
      </c>
      <c r="AF8" s="1092">
        <v>90000</v>
      </c>
      <c r="AG8" s="884">
        <f>AF8*AD8</f>
        <v>180000</v>
      </c>
      <c r="AH8" s="1067" t="s">
        <v>415</v>
      </c>
      <c r="AI8" s="1061" t="s">
        <v>9029</v>
      </c>
      <c r="AJ8" s="889"/>
      <c r="AK8" s="1060" t="s">
        <v>7865</v>
      </c>
      <c r="AL8" s="1082" t="s">
        <v>135</v>
      </c>
      <c r="AM8" s="1062">
        <v>1</v>
      </c>
      <c r="AN8" s="1073" t="s">
        <v>29</v>
      </c>
      <c r="AO8" s="1065">
        <v>539999</v>
      </c>
      <c r="AP8" s="884">
        <f t="shared" si="9"/>
        <v>539999</v>
      </c>
      <c r="AQ8" s="1067" t="s">
        <v>8508</v>
      </c>
      <c r="AR8" s="1061" t="s">
        <v>9030</v>
      </c>
      <c r="AS8" s="1033"/>
      <c r="AT8" s="896"/>
      <c r="AU8" s="878"/>
      <c r="AV8" s="887"/>
      <c r="AW8" s="884"/>
      <c r="AX8" s="884"/>
      <c r="AY8" s="919">
        <f t="shared" si="5"/>
        <v>0</v>
      </c>
      <c r="AZ8" s="894"/>
      <c r="BA8" s="877"/>
      <c r="BB8" s="876"/>
      <c r="BC8" s="889"/>
      <c r="BD8" s="886"/>
      <c r="BE8" s="882"/>
      <c r="BF8" s="893"/>
      <c r="BG8" s="897"/>
      <c r="BH8" s="884">
        <f t="shared" si="6"/>
        <v>0</v>
      </c>
      <c r="BI8" s="877"/>
      <c r="BJ8" s="877"/>
      <c r="BK8" s="877"/>
      <c r="BL8" s="876"/>
      <c r="BM8" s="877"/>
      <c r="BN8" s="904"/>
      <c r="BO8" s="918"/>
      <c r="BP8" s="897"/>
      <c r="BQ8" s="884">
        <f t="shared" si="7"/>
        <v>0</v>
      </c>
      <c r="BR8" s="877"/>
      <c r="BS8" s="877"/>
    </row>
    <row r="9" spans="1:78" ht="15" customHeight="1" x14ac:dyDescent="0.25">
      <c r="A9" s="899">
        <v>4</v>
      </c>
      <c r="B9" s="877" t="s">
        <v>43</v>
      </c>
      <c r="C9" s="877" t="s">
        <v>44</v>
      </c>
      <c r="D9" s="878">
        <v>1</v>
      </c>
      <c r="E9" s="877" t="s">
        <v>25</v>
      </c>
      <c r="F9" s="880">
        <v>411500</v>
      </c>
      <c r="G9" s="880">
        <f t="shared" si="0"/>
        <v>411500</v>
      </c>
      <c r="H9" s="903">
        <v>44632</v>
      </c>
      <c r="I9" s="878">
        <v>0</v>
      </c>
      <c r="J9" s="886" t="s">
        <v>25</v>
      </c>
      <c r="K9" s="880">
        <f t="shared" si="1"/>
        <v>0</v>
      </c>
      <c r="L9" s="892" t="s">
        <v>9034</v>
      </c>
      <c r="M9" s="892" t="s">
        <v>6627</v>
      </c>
      <c r="N9" s="948">
        <v>6</v>
      </c>
      <c r="O9" s="891" t="s">
        <v>29</v>
      </c>
      <c r="P9" s="884">
        <v>250</v>
      </c>
      <c r="Q9" s="884">
        <f t="shared" si="2"/>
        <v>1500</v>
      </c>
      <c r="R9" s="1067" t="s">
        <v>9042</v>
      </c>
      <c r="S9" s="1069" t="s">
        <v>990</v>
      </c>
      <c r="T9" s="1061" t="s">
        <v>30</v>
      </c>
      <c r="U9" s="1062">
        <v>1</v>
      </c>
      <c r="V9" s="1061" t="s">
        <v>480</v>
      </c>
      <c r="W9" s="1077">
        <v>75000</v>
      </c>
      <c r="X9" s="1066">
        <f>W9*U9</f>
        <v>75000</v>
      </c>
      <c r="Y9" s="1067" t="s">
        <v>441</v>
      </c>
      <c r="Z9" s="1061"/>
      <c r="AB9" s="1061" t="s">
        <v>6941</v>
      </c>
      <c r="AC9" s="1061" t="s">
        <v>88</v>
      </c>
      <c r="AD9" s="1062">
        <v>1</v>
      </c>
      <c r="AE9" s="1073" t="s">
        <v>29</v>
      </c>
      <c r="AF9" s="1076">
        <v>50000</v>
      </c>
      <c r="AG9" s="884">
        <f t="shared" ref="AG9" si="11">AF9*AD9</f>
        <v>50000</v>
      </c>
      <c r="AH9" s="1067" t="s">
        <v>415</v>
      </c>
      <c r="AI9" s="1061" t="s">
        <v>9029</v>
      </c>
      <c r="AJ9" s="889"/>
      <c r="AK9" s="1088" t="s">
        <v>9019</v>
      </c>
      <c r="AL9" s="1088" t="s">
        <v>135</v>
      </c>
      <c r="AM9" s="1091">
        <v>2</v>
      </c>
      <c r="AN9" s="1093" t="s">
        <v>29</v>
      </c>
      <c r="AO9" s="1076">
        <v>44000</v>
      </c>
      <c r="AP9" s="884">
        <f>AO9*AM9</f>
        <v>88000</v>
      </c>
      <c r="AQ9" s="1067" t="s">
        <v>8508</v>
      </c>
      <c r="AR9" s="1061" t="s">
        <v>9030</v>
      </c>
      <c r="AS9" s="1044"/>
      <c r="AT9" s="877"/>
      <c r="AU9" s="878"/>
      <c r="AV9" s="893"/>
      <c r="AW9" s="883"/>
      <c r="AX9" s="884"/>
      <c r="AY9" s="919">
        <f t="shared" si="5"/>
        <v>0</v>
      </c>
      <c r="AZ9" s="894"/>
      <c r="BA9" s="877"/>
      <c r="BB9" s="876"/>
      <c r="BC9" s="876"/>
      <c r="BD9" s="896"/>
      <c r="BE9" s="878"/>
      <c r="BF9" s="889"/>
      <c r="BG9" s="898"/>
      <c r="BH9" s="884">
        <f t="shared" si="6"/>
        <v>0</v>
      </c>
      <c r="BI9" s="877"/>
      <c r="BJ9" s="877"/>
      <c r="BK9" s="877"/>
      <c r="BL9" s="876"/>
      <c r="BM9" s="877"/>
      <c r="BN9" s="904"/>
      <c r="BO9" s="918"/>
      <c r="BP9" s="897"/>
      <c r="BQ9" s="884">
        <f t="shared" si="7"/>
        <v>0</v>
      </c>
      <c r="BR9" s="877"/>
      <c r="BS9" s="877"/>
    </row>
    <row r="10" spans="1:78" ht="15" customHeight="1" x14ac:dyDescent="0.25">
      <c r="A10" s="899">
        <v>5</v>
      </c>
      <c r="B10" s="876" t="s">
        <v>47</v>
      </c>
      <c r="C10" s="893" t="s">
        <v>48</v>
      </c>
      <c r="D10" s="878">
        <v>1</v>
      </c>
      <c r="E10" s="877" t="s">
        <v>25</v>
      </c>
      <c r="F10" s="883">
        <v>910000</v>
      </c>
      <c r="G10" s="880">
        <f t="shared" si="0"/>
        <v>910000</v>
      </c>
      <c r="H10" s="905" t="s">
        <v>49</v>
      </c>
      <c r="I10" s="878"/>
      <c r="J10" s="886" t="s">
        <v>25</v>
      </c>
      <c r="K10" s="880">
        <f t="shared" si="1"/>
        <v>0</v>
      </c>
      <c r="L10" s="892" t="s">
        <v>9035</v>
      </c>
      <c r="M10" s="892" t="s">
        <v>6627</v>
      </c>
      <c r="N10" s="948">
        <v>2</v>
      </c>
      <c r="O10" s="891" t="s">
        <v>29</v>
      </c>
      <c r="P10" s="884">
        <v>2500</v>
      </c>
      <c r="Q10" s="884">
        <f t="shared" si="2"/>
        <v>5000</v>
      </c>
      <c r="R10" s="1067" t="s">
        <v>9042</v>
      </c>
      <c r="S10" s="1088" t="s">
        <v>6884</v>
      </c>
      <c r="T10" s="1087" t="s">
        <v>449</v>
      </c>
      <c r="U10" s="1062">
        <v>1</v>
      </c>
      <c r="V10" s="1073" t="s">
        <v>29</v>
      </c>
      <c r="W10" s="1077">
        <v>15000</v>
      </c>
      <c r="X10" s="884">
        <f t="shared" si="10"/>
        <v>15000</v>
      </c>
      <c r="Y10" s="885" t="s">
        <v>8354</v>
      </c>
      <c r="Z10" s="877"/>
      <c r="AB10" s="1061" t="s">
        <v>7394</v>
      </c>
      <c r="AC10" s="1061" t="s">
        <v>88</v>
      </c>
      <c r="AD10" s="1079">
        <v>1</v>
      </c>
      <c r="AE10" s="1073" t="s">
        <v>29</v>
      </c>
      <c r="AF10" s="1076">
        <v>195000</v>
      </c>
      <c r="AG10" s="884">
        <f t="shared" si="8"/>
        <v>195000</v>
      </c>
      <c r="AH10" s="1067" t="s">
        <v>415</v>
      </c>
      <c r="AI10" s="1061" t="s">
        <v>9029</v>
      </c>
      <c r="AJ10" s="881"/>
      <c r="AK10" s="1072" t="s">
        <v>9017</v>
      </c>
      <c r="AL10" s="1072" t="s">
        <v>363</v>
      </c>
      <c r="AM10" s="1084">
        <v>1</v>
      </c>
      <c r="AN10" s="1071" t="s">
        <v>114</v>
      </c>
      <c r="AO10" s="1066">
        <v>200000</v>
      </c>
      <c r="AP10" s="1066">
        <f t="shared" ref="AP10" si="12">AO10*AM10</f>
        <v>200000</v>
      </c>
      <c r="AQ10" s="1090" t="s">
        <v>7219</v>
      </c>
      <c r="AR10" s="1061" t="s">
        <v>9030</v>
      </c>
      <c r="AS10" s="1044"/>
      <c r="AT10" s="877"/>
      <c r="AU10" s="878"/>
      <c r="AV10" s="893"/>
      <c r="AW10" s="883"/>
      <c r="AX10" s="884"/>
      <c r="AY10" s="919">
        <f t="shared" si="5"/>
        <v>0</v>
      </c>
      <c r="AZ10" s="894"/>
      <c r="BA10" s="877"/>
      <c r="BB10" s="876"/>
      <c r="BC10" s="877"/>
      <c r="BD10" s="877"/>
      <c r="BE10" s="907"/>
      <c r="BF10" s="893"/>
      <c r="BG10" s="883"/>
      <c r="BH10" s="884">
        <f t="shared" si="6"/>
        <v>0</v>
      </c>
      <c r="BI10" s="877"/>
      <c r="BJ10" s="877"/>
      <c r="BK10" s="881"/>
      <c r="BL10" s="877"/>
      <c r="BM10" s="896"/>
      <c r="BN10" s="882"/>
      <c r="BO10" s="877"/>
      <c r="BP10" s="916"/>
      <c r="BQ10" s="884">
        <f t="shared" si="7"/>
        <v>0</v>
      </c>
      <c r="BR10" s="877"/>
      <c r="BS10" s="877"/>
    </row>
    <row r="11" spans="1:78" x14ac:dyDescent="0.25">
      <c r="A11" s="899">
        <v>6</v>
      </c>
      <c r="B11" s="902" t="s">
        <v>52</v>
      </c>
      <c r="C11" s="901" t="s">
        <v>24</v>
      </c>
      <c r="D11" s="878">
        <v>2</v>
      </c>
      <c r="E11" s="893" t="s">
        <v>29</v>
      </c>
      <c r="F11" s="888">
        <v>775000</v>
      </c>
      <c r="G11" s="880">
        <f t="shared" si="0"/>
        <v>1550000</v>
      </c>
      <c r="H11" s="817">
        <v>45240</v>
      </c>
      <c r="I11" s="878"/>
      <c r="J11" s="886" t="s">
        <v>25</v>
      </c>
      <c r="K11" s="880">
        <f t="shared" si="1"/>
        <v>0</v>
      </c>
      <c r="L11" s="892" t="s">
        <v>9036</v>
      </c>
      <c r="M11" s="892" t="s">
        <v>417</v>
      </c>
      <c r="N11" s="924">
        <v>2</v>
      </c>
      <c r="O11" s="891" t="s">
        <v>29</v>
      </c>
      <c r="P11" s="884">
        <v>8500</v>
      </c>
      <c r="Q11" s="884">
        <f t="shared" si="2"/>
        <v>17000</v>
      </c>
      <c r="R11" s="1067" t="s">
        <v>9042</v>
      </c>
      <c r="S11" s="1061" t="s">
        <v>6924</v>
      </c>
      <c r="T11" s="1061" t="s">
        <v>6699</v>
      </c>
      <c r="U11" s="1062">
        <v>1</v>
      </c>
      <c r="V11" s="1061" t="s">
        <v>62</v>
      </c>
      <c r="W11" s="1077">
        <v>80000</v>
      </c>
      <c r="X11" s="884">
        <f t="shared" si="10"/>
        <v>80000</v>
      </c>
      <c r="Y11" s="1067" t="s">
        <v>8354</v>
      </c>
      <c r="Z11" s="877"/>
      <c r="AA11" s="877"/>
      <c r="AB11" s="1089" t="s">
        <v>6709</v>
      </c>
      <c r="AC11" s="1094" t="s">
        <v>6711</v>
      </c>
      <c r="AD11" s="1080">
        <v>1</v>
      </c>
      <c r="AE11" s="1071" t="s">
        <v>29</v>
      </c>
      <c r="AF11" s="1066">
        <v>245000</v>
      </c>
      <c r="AG11" s="884">
        <f>AF11*AD11</f>
        <v>245000</v>
      </c>
      <c r="AH11" s="1067" t="s">
        <v>415</v>
      </c>
      <c r="AI11" s="1061" t="s">
        <v>9029</v>
      </c>
      <c r="AJ11" s="881"/>
      <c r="AK11" s="1069" t="s">
        <v>8870</v>
      </c>
      <c r="AL11" s="1068" t="s">
        <v>8868</v>
      </c>
      <c r="AM11" s="1064">
        <v>1</v>
      </c>
      <c r="AN11" s="1073" t="s">
        <v>29</v>
      </c>
      <c r="AO11" s="1076">
        <v>1586194.4400000002</v>
      </c>
      <c r="AP11" s="884">
        <f>AO11*AM11</f>
        <v>1586194.4400000002</v>
      </c>
      <c r="AQ11" s="885" t="s">
        <v>6602</v>
      </c>
      <c r="AR11" s="877" t="s">
        <v>9031</v>
      </c>
      <c r="AS11" s="1044"/>
      <c r="AT11" s="877"/>
      <c r="AU11" s="878"/>
      <c r="AV11" s="893"/>
      <c r="AW11" s="883"/>
      <c r="AX11" s="884"/>
      <c r="AY11" s="919">
        <f t="shared" si="5"/>
        <v>0</v>
      </c>
      <c r="AZ11" s="894"/>
      <c r="BA11" s="877"/>
      <c r="BB11" s="876"/>
      <c r="BC11" s="877"/>
      <c r="BD11" s="877"/>
      <c r="BE11" s="907"/>
      <c r="BF11" s="893"/>
      <c r="BG11" s="883"/>
      <c r="BH11" s="884">
        <f t="shared" si="6"/>
        <v>0</v>
      </c>
      <c r="BI11" s="877"/>
      <c r="BJ11" s="877"/>
      <c r="BK11" s="877"/>
      <c r="BL11" s="877"/>
      <c r="BM11" s="896"/>
      <c r="BN11" s="878"/>
      <c r="BO11" s="893"/>
      <c r="BP11" s="897"/>
      <c r="BQ11" s="884">
        <f t="shared" si="7"/>
        <v>0</v>
      </c>
      <c r="BR11" s="877"/>
      <c r="BS11" s="877"/>
      <c r="BT11" s="908"/>
      <c r="BU11" s="909"/>
      <c r="BV11" s="910"/>
      <c r="BW11" s="911"/>
      <c r="BX11" s="912"/>
      <c r="BY11" s="913"/>
      <c r="BZ11" s="908"/>
    </row>
    <row r="12" spans="1:78" ht="15" customHeight="1" x14ac:dyDescent="0.25">
      <c r="A12" s="899">
        <v>7</v>
      </c>
      <c r="B12" s="877" t="s">
        <v>6221</v>
      </c>
      <c r="C12" s="877" t="s">
        <v>57</v>
      </c>
      <c r="D12" s="878">
        <v>1</v>
      </c>
      <c r="E12" s="877" t="s">
        <v>25</v>
      </c>
      <c r="F12" s="883">
        <v>695000</v>
      </c>
      <c r="G12" s="880">
        <f t="shared" si="0"/>
        <v>695000</v>
      </c>
      <c r="H12" s="824">
        <v>45352</v>
      </c>
      <c r="I12" s="878">
        <v>1</v>
      </c>
      <c r="J12" s="886" t="s">
        <v>25</v>
      </c>
      <c r="K12" s="880">
        <f t="shared" si="1"/>
        <v>695000</v>
      </c>
      <c r="L12" s="876" t="s">
        <v>9038</v>
      </c>
      <c r="M12" s="877" t="s">
        <v>6904</v>
      </c>
      <c r="N12" s="878">
        <v>1</v>
      </c>
      <c r="O12" s="893" t="s">
        <v>29</v>
      </c>
      <c r="P12" s="897">
        <v>40000</v>
      </c>
      <c r="Q12" s="884">
        <f t="shared" si="2"/>
        <v>40000</v>
      </c>
      <c r="R12" s="1067" t="s">
        <v>9042</v>
      </c>
      <c r="S12" s="1069" t="s">
        <v>8149</v>
      </c>
      <c r="T12" s="1061" t="s">
        <v>6699</v>
      </c>
      <c r="U12" s="1062">
        <v>1</v>
      </c>
      <c r="V12" s="1061" t="s">
        <v>62</v>
      </c>
      <c r="W12" s="1077">
        <v>82500</v>
      </c>
      <c r="X12" s="884">
        <f>W12*U12</f>
        <v>82500</v>
      </c>
      <c r="Y12" s="1067" t="s">
        <v>8354</v>
      </c>
      <c r="Z12" s="877"/>
      <c r="AA12" s="914"/>
      <c r="AB12" s="877"/>
      <c r="AC12" s="877"/>
      <c r="AD12" s="907"/>
      <c r="AE12" s="893"/>
      <c r="AF12" s="883"/>
      <c r="AG12" s="884">
        <f t="shared" ref="AG12:AG25" si="13">AF12*AD12</f>
        <v>0</v>
      </c>
      <c r="AH12" s="885"/>
      <c r="AI12" s="877"/>
      <c r="AJ12" s="889"/>
      <c r="AK12" s="1088" t="s">
        <v>9068</v>
      </c>
      <c r="AL12" s="1061" t="s">
        <v>7235</v>
      </c>
      <c r="AM12" s="821">
        <v>4</v>
      </c>
      <c r="AN12" s="1093" t="s">
        <v>29</v>
      </c>
      <c r="AO12" s="1065">
        <v>882500</v>
      </c>
      <c r="AP12" s="1043">
        <f t="shared" ref="AP12:AP13" si="14">AO12*AM12</f>
        <v>3530000</v>
      </c>
      <c r="AQ12" s="1039" t="s">
        <v>9071</v>
      </c>
      <c r="AR12" s="877"/>
      <c r="AS12" s="1044"/>
      <c r="AT12" s="877"/>
      <c r="AU12" s="878"/>
      <c r="AV12" s="893"/>
      <c r="AW12" s="883"/>
      <c r="AX12" s="884"/>
      <c r="AY12" s="919">
        <f t="shared" si="5"/>
        <v>0</v>
      </c>
      <c r="AZ12" s="894"/>
      <c r="BA12" s="877"/>
      <c r="BB12" s="876"/>
      <c r="BC12" s="876"/>
      <c r="BD12" s="886"/>
      <c r="BE12" s="907"/>
      <c r="BF12" s="893"/>
      <c r="BG12" s="883"/>
      <c r="BH12" s="884">
        <f t="shared" si="6"/>
        <v>0</v>
      </c>
      <c r="BI12" s="877"/>
      <c r="BJ12" s="877"/>
      <c r="BK12" s="889"/>
      <c r="BL12" s="877"/>
      <c r="BM12" s="877"/>
      <c r="BN12" s="878"/>
      <c r="BO12" s="893"/>
      <c r="BP12" s="897"/>
      <c r="BQ12" s="884">
        <f t="shared" si="7"/>
        <v>0</v>
      </c>
      <c r="BR12" s="1039"/>
      <c r="BS12" s="877"/>
    </row>
    <row r="13" spans="1:78" ht="15" customHeight="1" x14ac:dyDescent="0.25">
      <c r="A13" s="899">
        <v>8</v>
      </c>
      <c r="B13" s="877" t="s">
        <v>8959</v>
      </c>
      <c r="C13" s="877" t="s">
        <v>57</v>
      </c>
      <c r="D13" s="878">
        <v>1</v>
      </c>
      <c r="E13" s="877" t="s">
        <v>25</v>
      </c>
      <c r="F13" s="884">
        <v>750000</v>
      </c>
      <c r="G13" s="880">
        <f t="shared" si="0"/>
        <v>750000</v>
      </c>
      <c r="H13" s="900">
        <v>45358</v>
      </c>
      <c r="I13" s="878">
        <v>1</v>
      </c>
      <c r="J13" s="886" t="s">
        <v>25</v>
      </c>
      <c r="K13" s="880">
        <f t="shared" si="1"/>
        <v>750000</v>
      </c>
      <c r="L13" s="1060" t="s">
        <v>9039</v>
      </c>
      <c r="M13" s="877" t="s">
        <v>6904</v>
      </c>
      <c r="N13" s="907">
        <v>1</v>
      </c>
      <c r="O13" s="893" t="s">
        <v>29</v>
      </c>
      <c r="P13" s="883">
        <v>30000</v>
      </c>
      <c r="Q13" s="884">
        <f t="shared" si="2"/>
        <v>30000</v>
      </c>
      <c r="R13" s="1067" t="s">
        <v>9042</v>
      </c>
      <c r="S13" s="1088" t="s">
        <v>465</v>
      </c>
      <c r="T13" s="1088" t="s">
        <v>6598</v>
      </c>
      <c r="U13" s="1062">
        <v>20</v>
      </c>
      <c r="V13" s="1073" t="s">
        <v>63</v>
      </c>
      <c r="W13" s="1065">
        <v>17000</v>
      </c>
      <c r="X13" s="1066">
        <f t="shared" ref="X13" si="15">W13*U13</f>
        <v>340000</v>
      </c>
      <c r="Y13" s="1067" t="s">
        <v>8354</v>
      </c>
      <c r="Z13" s="877"/>
      <c r="AA13" s="914"/>
      <c r="AB13" s="892"/>
      <c r="AC13" s="877"/>
      <c r="AD13" s="878"/>
      <c r="AE13" s="893"/>
      <c r="AF13" s="884"/>
      <c r="AG13" s="884">
        <f t="shared" si="13"/>
        <v>0</v>
      </c>
      <c r="AH13" s="885"/>
      <c r="AI13" s="877"/>
      <c r="AJ13" s="915"/>
      <c r="AK13" s="1088" t="s">
        <v>7853</v>
      </c>
      <c r="AL13" s="1061" t="s">
        <v>7235</v>
      </c>
      <c r="AM13" s="821">
        <v>4</v>
      </c>
      <c r="AN13" s="1093" t="s">
        <v>29</v>
      </c>
      <c r="AO13" s="1065">
        <v>401000</v>
      </c>
      <c r="AP13" s="1043">
        <f t="shared" si="14"/>
        <v>1604000</v>
      </c>
      <c r="AQ13" s="1039" t="s">
        <v>9071</v>
      </c>
      <c r="AR13" s="877"/>
      <c r="AS13" s="1044"/>
      <c r="AT13" s="877"/>
      <c r="AU13" s="878"/>
      <c r="AV13" s="893"/>
      <c r="AW13" s="883"/>
      <c r="AX13" s="884"/>
      <c r="AY13" s="919">
        <f t="shared" si="5"/>
        <v>0</v>
      </c>
      <c r="AZ13" s="894"/>
      <c r="BA13" s="877"/>
      <c r="BB13" s="877"/>
      <c r="BC13" s="876"/>
      <c r="BD13" s="886"/>
      <c r="BE13" s="907"/>
      <c r="BF13" s="893"/>
      <c r="BG13" s="883"/>
      <c r="BH13" s="884">
        <f t="shared" si="6"/>
        <v>0</v>
      </c>
      <c r="BI13" s="877"/>
      <c r="BJ13" s="877"/>
      <c r="BK13" s="877"/>
      <c r="BL13" s="877"/>
      <c r="BM13" s="882"/>
      <c r="BN13" s="886"/>
      <c r="BO13" s="898"/>
      <c r="BP13" s="884"/>
      <c r="BQ13" s="884">
        <f t="shared" si="7"/>
        <v>0</v>
      </c>
      <c r="BR13" s="877"/>
      <c r="BS13" s="877"/>
      <c r="BV13" s="748"/>
    </row>
    <row r="14" spans="1:78" ht="15" customHeight="1" x14ac:dyDescent="0.25">
      <c r="A14" s="899">
        <v>9</v>
      </c>
      <c r="B14" s="889" t="s">
        <v>58</v>
      </c>
      <c r="C14" s="877" t="s">
        <v>59</v>
      </c>
      <c r="D14" s="882">
        <v>10</v>
      </c>
      <c r="E14" s="877" t="s">
        <v>25</v>
      </c>
      <c r="F14" s="883">
        <v>4300000</v>
      </c>
      <c r="G14" s="880">
        <f t="shared" si="0"/>
        <v>43000000</v>
      </c>
      <c r="H14" s="824">
        <v>45351</v>
      </c>
      <c r="I14" s="878">
        <v>0</v>
      </c>
      <c r="J14" s="886" t="s">
        <v>25</v>
      </c>
      <c r="K14" s="880">
        <f t="shared" si="1"/>
        <v>0</v>
      </c>
      <c r="L14" s="877" t="s">
        <v>9043</v>
      </c>
      <c r="M14" s="945" t="s">
        <v>6676</v>
      </c>
      <c r="N14" s="907">
        <v>1</v>
      </c>
      <c r="O14" s="893" t="s">
        <v>26</v>
      </c>
      <c r="P14" s="883">
        <v>4250000</v>
      </c>
      <c r="Q14" s="884">
        <f t="shared" si="2"/>
        <v>4250000</v>
      </c>
      <c r="R14" s="1067" t="s">
        <v>9042</v>
      </c>
      <c r="S14" s="1063" t="s">
        <v>215</v>
      </c>
      <c r="T14" s="1085" t="s">
        <v>216</v>
      </c>
      <c r="U14" s="1062">
        <v>1</v>
      </c>
      <c r="V14" s="1061" t="s">
        <v>203</v>
      </c>
      <c r="W14" s="1065">
        <v>36500</v>
      </c>
      <c r="X14" s="884">
        <f>W14*U14</f>
        <v>36500</v>
      </c>
      <c r="Y14" s="885" t="s">
        <v>453</v>
      </c>
      <c r="Z14" s="877"/>
      <c r="AA14" s="914"/>
      <c r="AB14" s="876"/>
      <c r="AC14" s="877"/>
      <c r="AD14" s="878"/>
      <c r="AE14" s="877"/>
      <c r="AF14" s="883"/>
      <c r="AG14" s="884">
        <f t="shared" si="13"/>
        <v>0</v>
      </c>
      <c r="AH14" s="885"/>
      <c r="AI14" s="877"/>
      <c r="AJ14" s="889"/>
      <c r="AK14" s="1088" t="s">
        <v>9070</v>
      </c>
      <c r="AL14" s="1061" t="s">
        <v>7235</v>
      </c>
      <c r="AM14" s="821">
        <v>3</v>
      </c>
      <c r="AN14" s="1093" t="s">
        <v>29</v>
      </c>
      <c r="AO14" s="1065">
        <v>208000</v>
      </c>
      <c r="AP14" s="1043">
        <f>AO14*AM14</f>
        <v>624000</v>
      </c>
      <c r="AQ14" s="1039" t="s">
        <v>9071</v>
      </c>
      <c r="AR14" s="877"/>
      <c r="AS14" s="1044"/>
      <c r="AT14" s="877"/>
      <c r="AU14" s="878"/>
      <c r="AV14" s="893"/>
      <c r="AW14" s="883"/>
      <c r="AX14" s="884"/>
      <c r="AY14" s="919">
        <f t="shared" si="5"/>
        <v>0</v>
      </c>
      <c r="AZ14" s="894"/>
      <c r="BA14" s="877"/>
      <c r="BB14" s="876"/>
      <c r="BC14" s="876"/>
      <c r="BD14" s="886"/>
      <c r="BE14" s="907"/>
      <c r="BF14" s="893"/>
      <c r="BG14" s="883"/>
      <c r="BH14" s="884">
        <f t="shared" si="6"/>
        <v>0</v>
      </c>
      <c r="BI14" s="877"/>
      <c r="BJ14" s="877"/>
      <c r="BK14" s="881"/>
      <c r="BL14" s="877"/>
      <c r="BM14" s="882"/>
      <c r="BN14" s="887"/>
      <c r="BO14" s="883"/>
      <c r="BP14" s="884"/>
      <c r="BQ14" s="884">
        <f t="shared" si="7"/>
        <v>0</v>
      </c>
      <c r="BR14" s="877"/>
      <c r="BS14" s="877"/>
      <c r="BV14" s="748"/>
    </row>
    <row r="15" spans="1:78" ht="15" customHeight="1" x14ac:dyDescent="0.25">
      <c r="A15" s="899">
        <v>10</v>
      </c>
      <c r="B15" s="889" t="s">
        <v>60</v>
      </c>
      <c r="C15" s="877" t="s">
        <v>59</v>
      </c>
      <c r="D15" s="882">
        <v>6</v>
      </c>
      <c r="E15" s="877" t="s">
        <v>29</v>
      </c>
      <c r="F15" s="883">
        <v>3575000</v>
      </c>
      <c r="G15" s="916">
        <f t="shared" si="0"/>
        <v>21450000</v>
      </c>
      <c r="H15" s="900">
        <v>45258</v>
      </c>
      <c r="I15" s="878"/>
      <c r="J15" s="886" t="s">
        <v>25</v>
      </c>
      <c r="K15" s="880">
        <f t="shared" si="1"/>
        <v>0</v>
      </c>
      <c r="L15" s="876" t="s">
        <v>9044</v>
      </c>
      <c r="M15" s="877" t="s">
        <v>6676</v>
      </c>
      <c r="N15" s="878">
        <v>1</v>
      </c>
      <c r="O15" s="893" t="s">
        <v>26</v>
      </c>
      <c r="P15" s="897">
        <v>1650000</v>
      </c>
      <c r="Q15" s="884">
        <f t="shared" si="2"/>
        <v>1650000</v>
      </c>
      <c r="R15" s="1067" t="s">
        <v>9042</v>
      </c>
      <c r="S15" s="1061" t="s">
        <v>68</v>
      </c>
      <c r="T15" s="1061" t="s">
        <v>69</v>
      </c>
      <c r="U15" s="1062">
        <v>0.5</v>
      </c>
      <c r="V15" s="1070" t="s">
        <v>203</v>
      </c>
      <c r="W15" s="1077">
        <v>29000</v>
      </c>
      <c r="X15" s="884">
        <f t="shared" si="10"/>
        <v>14500</v>
      </c>
      <c r="Y15" s="885" t="s">
        <v>524</v>
      </c>
      <c r="Z15" s="877"/>
      <c r="AA15" s="914"/>
      <c r="AB15" s="881"/>
      <c r="AC15" s="877"/>
      <c r="AD15" s="882"/>
      <c r="AE15" s="893"/>
      <c r="AF15" s="897"/>
      <c r="AG15" s="884">
        <f t="shared" si="13"/>
        <v>0</v>
      </c>
      <c r="AH15" s="885"/>
      <c r="AI15" s="877"/>
      <c r="AK15" s="889"/>
      <c r="AL15" s="877"/>
      <c r="AM15" s="882"/>
      <c r="AN15" s="893"/>
      <c r="AO15" s="897"/>
      <c r="AP15" s="884">
        <f t="shared" ref="AP15:AP16" si="16">AO15*AM15</f>
        <v>0</v>
      </c>
      <c r="AQ15" s="885"/>
      <c r="AR15" s="877"/>
      <c r="AT15" s="876"/>
      <c r="AU15" s="877"/>
      <c r="AV15" s="878"/>
      <c r="AW15" s="893"/>
      <c r="AX15" s="935"/>
      <c r="AY15" s="919">
        <f t="shared" si="5"/>
        <v>0</v>
      </c>
      <c r="AZ15" s="885"/>
      <c r="BA15" s="877"/>
      <c r="BB15" s="741"/>
      <c r="BC15" s="876"/>
      <c r="BD15" s="886"/>
      <c r="BE15" s="907"/>
      <c r="BF15" s="893"/>
      <c r="BG15" s="883"/>
      <c r="BH15" s="884">
        <f t="shared" si="6"/>
        <v>0</v>
      </c>
      <c r="BI15" s="877"/>
      <c r="BJ15" s="877"/>
      <c r="BL15" s="876"/>
      <c r="BM15" s="893"/>
      <c r="BN15" s="878"/>
      <c r="BO15" s="893"/>
      <c r="BP15" s="898"/>
      <c r="BQ15" s="884">
        <f>BP15*BN15</f>
        <v>0</v>
      </c>
      <c r="BR15" s="885"/>
      <c r="BS15" s="877"/>
      <c r="BV15" s="826"/>
      <c r="BW15" s="826"/>
      <c r="BX15" s="826"/>
    </row>
    <row r="16" spans="1:78" ht="15" customHeight="1" x14ac:dyDescent="0.25">
      <c r="A16" s="920">
        <v>11</v>
      </c>
      <c r="B16" s="877" t="s">
        <v>64</v>
      </c>
      <c r="C16" s="877" t="s">
        <v>65</v>
      </c>
      <c r="D16" s="878">
        <v>2</v>
      </c>
      <c r="E16" s="890" t="s">
        <v>25</v>
      </c>
      <c r="F16" s="898">
        <v>7000000</v>
      </c>
      <c r="G16" s="916">
        <f t="shared" si="0"/>
        <v>14000000</v>
      </c>
      <c r="H16" s="921" t="s">
        <v>66</v>
      </c>
      <c r="I16" s="878">
        <v>0</v>
      </c>
      <c r="J16" s="886" t="s">
        <v>25</v>
      </c>
      <c r="K16" s="880">
        <f t="shared" si="1"/>
        <v>0</v>
      </c>
      <c r="L16" s="1034" t="s">
        <v>9068</v>
      </c>
      <c r="M16" s="1061" t="s">
        <v>7235</v>
      </c>
      <c r="N16" s="821">
        <v>4</v>
      </c>
      <c r="O16" s="1046" t="s">
        <v>29</v>
      </c>
      <c r="P16" s="883">
        <v>882500</v>
      </c>
      <c r="Q16" s="1043">
        <f t="shared" si="2"/>
        <v>3530000</v>
      </c>
      <c r="R16" s="1039" t="s">
        <v>9071</v>
      </c>
      <c r="S16" s="1061" t="s">
        <v>6764</v>
      </c>
      <c r="T16" s="1061" t="s">
        <v>6765</v>
      </c>
      <c r="U16" s="1062">
        <v>0.5</v>
      </c>
      <c r="V16" s="1069" t="s">
        <v>63</v>
      </c>
      <c r="W16" s="1077">
        <v>75000</v>
      </c>
      <c r="X16" s="884">
        <f t="shared" si="10"/>
        <v>37500</v>
      </c>
      <c r="Y16" s="1067" t="s">
        <v>524</v>
      </c>
      <c r="Z16" s="877"/>
      <c r="AA16" s="922"/>
      <c r="AB16" s="877"/>
      <c r="AC16" s="896"/>
      <c r="AD16" s="878"/>
      <c r="AE16" s="893"/>
      <c r="AF16" s="897"/>
      <c r="AG16" s="884">
        <f t="shared" si="13"/>
        <v>0</v>
      </c>
      <c r="AH16" s="885"/>
      <c r="AI16" s="877"/>
      <c r="AK16" s="877"/>
      <c r="AL16" s="877"/>
      <c r="AM16" s="878"/>
      <c r="AN16" s="893"/>
      <c r="AO16" s="898"/>
      <c r="AP16" s="884">
        <f t="shared" si="16"/>
        <v>0</v>
      </c>
      <c r="AQ16" s="885"/>
      <c r="AR16" s="877"/>
      <c r="AT16" s="886"/>
      <c r="AU16" s="877"/>
      <c r="AV16" s="878"/>
      <c r="AW16" s="893"/>
      <c r="AX16" s="883"/>
      <c r="AY16" s="884">
        <f>AX16*AV16</f>
        <v>0</v>
      </c>
      <c r="AZ16" s="885"/>
      <c r="BA16" s="877"/>
      <c r="BB16" s="741"/>
      <c r="BC16" s="877"/>
      <c r="BD16" s="892"/>
      <c r="BE16" s="878"/>
      <c r="BF16" s="893"/>
      <c r="BG16" s="883"/>
      <c r="BH16" s="884">
        <f t="shared" si="6"/>
        <v>0</v>
      </c>
      <c r="BI16" s="1039"/>
      <c r="BJ16" s="877"/>
      <c r="BL16" s="915"/>
      <c r="BM16" s="901"/>
      <c r="BN16" s="878"/>
      <c r="BO16" s="887"/>
      <c r="BP16" s="883"/>
      <c r="BQ16" s="884">
        <f>BP16*BN16</f>
        <v>0</v>
      </c>
      <c r="BR16" s="885"/>
      <c r="BS16" s="877"/>
      <c r="BV16" s="749"/>
      <c r="BX16" s="826"/>
    </row>
    <row r="17" spans="1:71" ht="15" customHeight="1" x14ac:dyDescent="0.25">
      <c r="A17" s="920">
        <v>12</v>
      </c>
      <c r="B17" s="877" t="s">
        <v>61</v>
      </c>
      <c r="C17" s="877" t="s">
        <v>59</v>
      </c>
      <c r="D17" s="904">
        <v>10</v>
      </c>
      <c r="E17" s="923" t="s">
        <v>67</v>
      </c>
      <c r="F17" s="898">
        <v>2175000</v>
      </c>
      <c r="G17" s="916">
        <f t="shared" si="0"/>
        <v>21750000</v>
      </c>
      <c r="H17" s="900">
        <v>45226</v>
      </c>
      <c r="I17" s="878">
        <v>0</v>
      </c>
      <c r="J17" s="886" t="s">
        <v>67</v>
      </c>
      <c r="K17" s="880">
        <f t="shared" si="1"/>
        <v>0</v>
      </c>
      <c r="L17" s="1034" t="s">
        <v>7853</v>
      </c>
      <c r="M17" s="1061" t="s">
        <v>7235</v>
      </c>
      <c r="N17" s="821">
        <v>4</v>
      </c>
      <c r="O17" s="1046" t="s">
        <v>29</v>
      </c>
      <c r="P17" s="883">
        <v>401000</v>
      </c>
      <c r="Q17" s="1043">
        <f t="shared" si="2"/>
        <v>1604000</v>
      </c>
      <c r="R17" s="1039" t="s">
        <v>9071</v>
      </c>
      <c r="S17" s="1061" t="s">
        <v>6863</v>
      </c>
      <c r="T17" s="1072" t="s">
        <v>6843</v>
      </c>
      <c r="U17" s="1062">
        <v>1</v>
      </c>
      <c r="V17" s="1073" t="s">
        <v>29</v>
      </c>
      <c r="W17" s="1065">
        <v>60000</v>
      </c>
      <c r="X17" s="1066">
        <f t="shared" si="10"/>
        <v>60000</v>
      </c>
      <c r="Y17" s="885" t="s">
        <v>454</v>
      </c>
      <c r="Z17" s="877" t="s">
        <v>9040</v>
      </c>
      <c r="AA17" s="908"/>
      <c r="AB17" s="876"/>
      <c r="AC17" s="877"/>
      <c r="AD17" s="878"/>
      <c r="AE17" s="893"/>
      <c r="AF17" s="897"/>
      <c r="AG17" s="884">
        <f t="shared" si="13"/>
        <v>0</v>
      </c>
      <c r="AH17" s="885"/>
      <c r="AI17" s="877"/>
      <c r="AK17" s="877"/>
      <c r="AL17" s="877"/>
      <c r="AM17" s="878"/>
      <c r="AN17" s="893"/>
      <c r="AO17" s="879"/>
      <c r="AP17" s="884">
        <f t="shared" si="9"/>
        <v>0</v>
      </c>
      <c r="AQ17" s="877"/>
      <c r="AR17" s="877"/>
      <c r="AT17" s="886"/>
      <c r="AU17" s="877"/>
      <c r="AV17" s="904"/>
      <c r="AW17" s="893"/>
      <c r="AX17" s="883"/>
      <c r="AY17" s="884">
        <f t="shared" si="5"/>
        <v>0</v>
      </c>
      <c r="AZ17" s="885"/>
      <c r="BA17" s="877"/>
      <c r="BB17" s="741"/>
      <c r="BC17" s="892"/>
      <c r="BD17" s="942"/>
      <c r="BE17" s="907"/>
      <c r="BF17" s="891"/>
      <c r="BG17" s="883"/>
      <c r="BH17" s="884">
        <f t="shared" si="6"/>
        <v>0</v>
      </c>
      <c r="BI17" s="1039"/>
      <c r="BJ17" s="877"/>
      <c r="BL17" s="877"/>
      <c r="BM17" s="877"/>
      <c r="BN17" s="925"/>
      <c r="BO17" s="893"/>
      <c r="BP17" s="879"/>
      <c r="BQ17" s="884">
        <f t="shared" ref="BQ17:BQ30" si="17">BP17*BN17</f>
        <v>0</v>
      </c>
      <c r="BR17" s="885"/>
      <c r="BS17" s="877"/>
    </row>
    <row r="18" spans="1:71" ht="15" customHeight="1" x14ac:dyDescent="0.25">
      <c r="A18" s="920">
        <v>13</v>
      </c>
      <c r="B18" s="881" t="s">
        <v>70</v>
      </c>
      <c r="C18" s="926" t="s">
        <v>71</v>
      </c>
      <c r="D18" s="878">
        <v>30</v>
      </c>
      <c r="E18" s="877" t="s">
        <v>25</v>
      </c>
      <c r="F18" s="898">
        <v>58150</v>
      </c>
      <c r="G18" s="916">
        <f t="shared" si="0"/>
        <v>1744500</v>
      </c>
      <c r="H18" s="903" t="s">
        <v>72</v>
      </c>
      <c r="I18" s="878">
        <v>0</v>
      </c>
      <c r="J18" s="886" t="s">
        <v>25</v>
      </c>
      <c r="K18" s="880">
        <f t="shared" si="1"/>
        <v>0</v>
      </c>
      <c r="L18" s="1034" t="s">
        <v>9070</v>
      </c>
      <c r="M18" s="1061" t="s">
        <v>7235</v>
      </c>
      <c r="N18" s="821">
        <v>3</v>
      </c>
      <c r="O18" s="1046" t="s">
        <v>29</v>
      </c>
      <c r="P18" s="883">
        <v>208000</v>
      </c>
      <c r="Q18" s="1043">
        <f>P18*N18</f>
        <v>624000</v>
      </c>
      <c r="R18" s="1039" t="s">
        <v>9071</v>
      </c>
      <c r="S18" s="1074" t="s">
        <v>6864</v>
      </c>
      <c r="T18" s="1061" t="s">
        <v>141</v>
      </c>
      <c r="U18" s="1062">
        <v>1</v>
      </c>
      <c r="V18" s="1073" t="s">
        <v>25</v>
      </c>
      <c r="W18" s="1065">
        <v>400000</v>
      </c>
      <c r="X18" s="1066">
        <f t="shared" si="10"/>
        <v>400000</v>
      </c>
      <c r="Y18" s="1067" t="s">
        <v>454</v>
      </c>
      <c r="Z18" s="1061" t="s">
        <v>9040</v>
      </c>
      <c r="AB18" s="876"/>
      <c r="AC18" s="896"/>
      <c r="AD18" s="907"/>
      <c r="AE18" s="893"/>
      <c r="AF18" s="883"/>
      <c r="AG18" s="884">
        <f t="shared" si="13"/>
        <v>0</v>
      </c>
      <c r="AH18" s="885"/>
      <c r="AI18" s="877"/>
      <c r="AK18" s="1054"/>
      <c r="AL18" s="1055"/>
      <c r="AM18" s="1056"/>
      <c r="AN18" s="1057"/>
      <c r="AO18" s="1058"/>
      <c r="AP18" s="1059">
        <f t="shared" si="9"/>
        <v>0</v>
      </c>
      <c r="AQ18" s="923"/>
      <c r="AR18" s="877"/>
      <c r="AT18" s="886"/>
      <c r="AU18" s="877"/>
      <c r="AV18" s="927"/>
      <c r="AW18" s="890"/>
      <c r="AX18" s="883"/>
      <c r="AY18" s="884">
        <f t="shared" si="5"/>
        <v>0</v>
      </c>
      <c r="AZ18" s="885"/>
      <c r="BA18" s="877"/>
      <c r="BB18" s="902"/>
      <c r="BC18" s="892"/>
      <c r="BD18" s="892"/>
      <c r="BE18" s="907"/>
      <c r="BF18" s="891"/>
      <c r="BG18" s="883"/>
      <c r="BH18" s="884">
        <f t="shared" si="6"/>
        <v>0</v>
      </c>
      <c r="BI18" s="1039"/>
      <c r="BJ18" s="877"/>
      <c r="BL18" s="902"/>
      <c r="BM18" s="877"/>
      <c r="BN18" s="878"/>
      <c r="BO18" s="893"/>
      <c r="BP18" s="879"/>
      <c r="BQ18" s="884">
        <f t="shared" si="17"/>
        <v>0</v>
      </c>
      <c r="BR18" s="885"/>
      <c r="BS18" s="877"/>
    </row>
    <row r="19" spans="1:71" ht="15" customHeight="1" x14ac:dyDescent="0.25">
      <c r="A19" s="920">
        <v>14</v>
      </c>
      <c r="B19" s="889" t="s">
        <v>75</v>
      </c>
      <c r="C19" s="877" t="s">
        <v>76</v>
      </c>
      <c r="D19" s="878">
        <v>5</v>
      </c>
      <c r="E19" s="877" t="s">
        <v>25</v>
      </c>
      <c r="F19" s="898">
        <v>60000</v>
      </c>
      <c r="G19" s="916">
        <f t="shared" si="0"/>
        <v>300000</v>
      </c>
      <c r="H19" s="903" t="s">
        <v>77</v>
      </c>
      <c r="I19" s="882">
        <v>1</v>
      </c>
      <c r="J19" s="928" t="s">
        <v>25</v>
      </c>
      <c r="K19" s="916">
        <f t="shared" si="1"/>
        <v>60000</v>
      </c>
      <c r="L19" s="1069" t="s">
        <v>9181</v>
      </c>
      <c r="M19" s="1061" t="s">
        <v>7032</v>
      </c>
      <c r="N19" s="1079">
        <v>15</v>
      </c>
      <c r="O19" s="1073" t="s">
        <v>29</v>
      </c>
      <c r="P19" s="1065">
        <v>168749.99220000001</v>
      </c>
      <c r="Q19" s="1043">
        <f t="shared" ref="Q19:Q20" si="18">P19*N19</f>
        <v>2531249.8829999999</v>
      </c>
      <c r="R19" s="1039" t="s">
        <v>397</v>
      </c>
      <c r="S19" s="1061" t="s">
        <v>432</v>
      </c>
      <c r="T19" s="1072" t="s">
        <v>6865</v>
      </c>
      <c r="U19" s="1062">
        <v>11</v>
      </c>
      <c r="V19" s="1073" t="s">
        <v>29</v>
      </c>
      <c r="W19" s="1065">
        <v>1565</v>
      </c>
      <c r="X19" s="1066">
        <f t="shared" si="10"/>
        <v>17215</v>
      </c>
      <c r="Y19" s="1067" t="s">
        <v>454</v>
      </c>
      <c r="Z19" s="1061" t="s">
        <v>9040</v>
      </c>
      <c r="AB19" s="876"/>
      <c r="AC19" s="877"/>
      <c r="AD19" s="878"/>
      <c r="AE19" s="893"/>
      <c r="AF19" s="897"/>
      <c r="AG19" s="884">
        <f t="shared" si="13"/>
        <v>0</v>
      </c>
      <c r="AH19" s="885"/>
      <c r="AI19" s="877"/>
      <c r="AK19" s="889"/>
      <c r="AL19" s="877"/>
      <c r="AM19" s="878"/>
      <c r="AN19" s="893"/>
      <c r="AO19" s="883"/>
      <c r="AP19" s="884">
        <f t="shared" si="9"/>
        <v>0</v>
      </c>
      <c r="AQ19" s="877"/>
      <c r="AR19" s="894"/>
      <c r="AT19" s="886"/>
      <c r="AU19" s="877"/>
      <c r="AV19" s="878"/>
      <c r="AW19" s="890"/>
      <c r="AX19" s="883"/>
      <c r="AY19" s="884">
        <f t="shared" si="5"/>
        <v>0</v>
      </c>
      <c r="AZ19" s="885"/>
      <c r="BA19" s="877"/>
      <c r="BC19" s="892"/>
      <c r="BD19" s="892"/>
      <c r="BE19" s="907"/>
      <c r="BF19" s="891"/>
      <c r="BG19" s="883"/>
      <c r="BH19" s="884">
        <f t="shared" si="6"/>
        <v>0</v>
      </c>
      <c r="BI19" s="1039"/>
      <c r="BJ19" s="877"/>
      <c r="BL19" s="902"/>
      <c r="BM19" s="877"/>
      <c r="BN19" s="878"/>
      <c r="BO19" s="893"/>
      <c r="BP19" s="879"/>
      <c r="BQ19" s="884">
        <f t="shared" si="17"/>
        <v>0</v>
      </c>
      <c r="BR19" s="885"/>
      <c r="BS19" s="877"/>
    </row>
    <row r="20" spans="1:71" ht="15" customHeight="1" x14ac:dyDescent="0.25">
      <c r="A20" s="920">
        <v>15</v>
      </c>
      <c r="B20" s="876" t="s">
        <v>81</v>
      </c>
      <c r="C20" s="893" t="s">
        <v>82</v>
      </c>
      <c r="D20" s="882">
        <v>30</v>
      </c>
      <c r="E20" s="890" t="s">
        <v>25</v>
      </c>
      <c r="F20" s="898">
        <v>58150</v>
      </c>
      <c r="G20" s="916">
        <f t="shared" si="0"/>
        <v>1744500</v>
      </c>
      <c r="H20" s="921" t="s">
        <v>72</v>
      </c>
      <c r="I20" s="882">
        <v>0</v>
      </c>
      <c r="J20" s="928" t="s">
        <v>25</v>
      </c>
      <c r="K20" s="916">
        <f t="shared" si="1"/>
        <v>0</v>
      </c>
      <c r="L20" s="1061" t="s">
        <v>9177</v>
      </c>
      <c r="M20" s="1061" t="s">
        <v>7032</v>
      </c>
      <c r="N20" s="1064">
        <v>10</v>
      </c>
      <c r="O20" s="1061" t="s">
        <v>25</v>
      </c>
      <c r="P20" s="1077">
        <v>203499.98520000002</v>
      </c>
      <c r="Q20" s="1043">
        <f t="shared" si="18"/>
        <v>2034999.8520000002</v>
      </c>
      <c r="R20" s="1039" t="s">
        <v>397</v>
      </c>
      <c r="S20" s="1061" t="s">
        <v>6863</v>
      </c>
      <c r="T20" s="1072" t="s">
        <v>6843</v>
      </c>
      <c r="U20" s="1062">
        <v>1</v>
      </c>
      <c r="V20" s="1073" t="s">
        <v>29</v>
      </c>
      <c r="W20" s="1065">
        <v>60000</v>
      </c>
      <c r="X20" s="1066">
        <f t="shared" ref="X20:X22" si="19">W20*U20</f>
        <v>60000</v>
      </c>
      <c r="Y20" s="1067" t="s">
        <v>491</v>
      </c>
      <c r="Z20" s="1061" t="s">
        <v>9041</v>
      </c>
      <c r="AB20" s="876"/>
      <c r="AC20" s="896"/>
      <c r="AD20" s="878"/>
      <c r="AE20" s="893"/>
      <c r="AF20" s="883"/>
      <c r="AG20" s="884">
        <f t="shared" si="13"/>
        <v>0</v>
      </c>
      <c r="AH20" s="885"/>
      <c r="AI20" s="877"/>
      <c r="AK20" s="876"/>
      <c r="AL20" s="877"/>
      <c r="AM20" s="907"/>
      <c r="AN20" s="893"/>
      <c r="AO20" s="883"/>
      <c r="AP20" s="884">
        <f t="shared" si="9"/>
        <v>0</v>
      </c>
      <c r="AQ20" s="877"/>
      <c r="AR20" s="894"/>
      <c r="AT20" s="886"/>
      <c r="AU20" s="877"/>
      <c r="AV20" s="878"/>
      <c r="AW20" s="890"/>
      <c r="AX20" s="883"/>
      <c r="AY20" s="884">
        <f t="shared" si="5"/>
        <v>0</v>
      </c>
      <c r="AZ20" s="885"/>
      <c r="BA20" s="877"/>
      <c r="BC20" s="876"/>
      <c r="BD20" s="896"/>
      <c r="BE20" s="907"/>
      <c r="BF20" s="893"/>
      <c r="BG20" s="883"/>
      <c r="BH20" s="884">
        <f t="shared" si="6"/>
        <v>0</v>
      </c>
      <c r="BI20" s="1039"/>
      <c r="BJ20" s="877"/>
      <c r="BL20" s="902"/>
      <c r="BM20" s="877"/>
      <c r="BN20" s="878"/>
      <c r="BO20" s="893"/>
      <c r="BP20" s="879"/>
      <c r="BQ20" s="884">
        <f t="shared" si="17"/>
        <v>0</v>
      </c>
      <c r="BR20" s="885"/>
      <c r="BS20" s="877"/>
    </row>
    <row r="21" spans="1:71" ht="15" customHeight="1" x14ac:dyDescent="0.25">
      <c r="A21" s="920">
        <v>16</v>
      </c>
      <c r="B21" s="877" t="s">
        <v>83</v>
      </c>
      <c r="C21" s="877" t="s">
        <v>84</v>
      </c>
      <c r="D21" s="882">
        <v>3</v>
      </c>
      <c r="E21" s="890" t="s">
        <v>25</v>
      </c>
      <c r="F21" s="898">
        <v>55000</v>
      </c>
      <c r="G21" s="916">
        <f t="shared" si="0"/>
        <v>165000</v>
      </c>
      <c r="H21" s="921" t="s">
        <v>85</v>
      </c>
      <c r="I21" s="882">
        <v>1</v>
      </c>
      <c r="J21" s="928" t="s">
        <v>25</v>
      </c>
      <c r="K21" s="916">
        <f t="shared" si="1"/>
        <v>55000</v>
      </c>
      <c r="L21" s="1061" t="s">
        <v>9178</v>
      </c>
      <c r="M21" s="1061" t="s">
        <v>7032</v>
      </c>
      <c r="N21" s="927">
        <v>15</v>
      </c>
      <c r="O21" s="1070" t="s">
        <v>25</v>
      </c>
      <c r="P21" s="1077">
        <v>162499.99290000004</v>
      </c>
      <c r="Q21" s="1043">
        <f>P21*N21</f>
        <v>2437499.8935000007</v>
      </c>
      <c r="R21" s="1039" t="s">
        <v>397</v>
      </c>
      <c r="S21" s="1074" t="s">
        <v>6864</v>
      </c>
      <c r="T21" s="1061" t="s">
        <v>141</v>
      </c>
      <c r="U21" s="1062">
        <v>1</v>
      </c>
      <c r="V21" s="1073" t="s">
        <v>25</v>
      </c>
      <c r="W21" s="1065">
        <v>400000</v>
      </c>
      <c r="X21" s="1066">
        <f t="shared" si="19"/>
        <v>400000</v>
      </c>
      <c r="Y21" s="1067" t="s">
        <v>491</v>
      </c>
      <c r="Z21" s="1061" t="s">
        <v>9041</v>
      </c>
      <c r="AB21" s="902"/>
      <c r="AC21" s="877"/>
      <c r="AD21" s="878"/>
      <c r="AE21" s="893"/>
      <c r="AF21" s="897"/>
      <c r="AG21" s="884">
        <f t="shared" si="13"/>
        <v>0</v>
      </c>
      <c r="AH21" s="885"/>
      <c r="AI21" s="877"/>
      <c r="AK21" s="877"/>
      <c r="AL21" s="896"/>
      <c r="AM21" s="882"/>
      <c r="AN21" s="887"/>
      <c r="AO21" s="883"/>
      <c r="AP21" s="884">
        <f t="shared" si="9"/>
        <v>0</v>
      </c>
      <c r="AQ21" s="877"/>
      <c r="AR21" s="894"/>
      <c r="AT21" s="877"/>
      <c r="AU21" s="877"/>
      <c r="AV21" s="878"/>
      <c r="AW21" s="877"/>
      <c r="AX21" s="883"/>
      <c r="AY21" s="884">
        <f t="shared" si="5"/>
        <v>0</v>
      </c>
      <c r="AZ21" s="885"/>
      <c r="BA21" s="877"/>
      <c r="BC21" s="876"/>
      <c r="BD21" s="892"/>
      <c r="BE21" s="924"/>
      <c r="BF21" s="891"/>
      <c r="BG21" s="883"/>
      <c r="BH21" s="884">
        <f t="shared" si="6"/>
        <v>0</v>
      </c>
      <c r="BI21" s="1039"/>
      <c r="BJ21" s="877"/>
      <c r="BL21" s="902"/>
      <c r="BM21" s="877"/>
      <c r="BN21" s="878"/>
      <c r="BO21" s="893"/>
      <c r="BP21" s="879"/>
      <c r="BQ21" s="884">
        <f t="shared" si="17"/>
        <v>0</v>
      </c>
      <c r="BR21" s="885"/>
      <c r="BS21" s="877"/>
    </row>
    <row r="22" spans="1:71" ht="15" customHeight="1" x14ac:dyDescent="0.25">
      <c r="A22" s="920">
        <v>17</v>
      </c>
      <c r="B22" s="877" t="s">
        <v>86</v>
      </c>
      <c r="C22" s="877" t="s">
        <v>87</v>
      </c>
      <c r="D22" s="882">
        <v>3</v>
      </c>
      <c r="E22" s="890" t="s">
        <v>25</v>
      </c>
      <c r="F22" s="898">
        <v>45000</v>
      </c>
      <c r="G22" s="916">
        <f t="shared" si="0"/>
        <v>135000</v>
      </c>
      <c r="H22" s="921">
        <v>44260</v>
      </c>
      <c r="I22" s="882">
        <v>1</v>
      </c>
      <c r="J22" s="928" t="s">
        <v>25</v>
      </c>
      <c r="K22" s="916">
        <f t="shared" si="1"/>
        <v>45000</v>
      </c>
      <c r="L22" s="1061" t="s">
        <v>6737</v>
      </c>
      <c r="M22" s="1061" t="s">
        <v>7032</v>
      </c>
      <c r="N22" s="878">
        <v>4</v>
      </c>
      <c r="O22" s="893" t="s">
        <v>29</v>
      </c>
      <c r="P22" s="897">
        <v>166899.99960000001</v>
      </c>
      <c r="Q22" s="884">
        <f t="shared" ref="Q22:Q48" si="20">P22*N22</f>
        <v>667599.99840000004</v>
      </c>
      <c r="R22" s="1039" t="s">
        <v>397</v>
      </c>
      <c r="S22" s="1061" t="s">
        <v>432</v>
      </c>
      <c r="T22" s="1072" t="s">
        <v>6865</v>
      </c>
      <c r="U22" s="1062">
        <v>11</v>
      </c>
      <c r="V22" s="1073" t="s">
        <v>29</v>
      </c>
      <c r="W22" s="1065">
        <v>1565</v>
      </c>
      <c r="X22" s="1066">
        <f t="shared" si="19"/>
        <v>17215</v>
      </c>
      <c r="Y22" s="1067" t="s">
        <v>491</v>
      </c>
      <c r="Z22" s="1061" t="s">
        <v>9041</v>
      </c>
      <c r="AB22" s="890"/>
      <c r="AC22" s="877"/>
      <c r="AD22" s="878"/>
      <c r="AE22" s="893"/>
      <c r="AF22" s="897"/>
      <c r="AG22" s="884">
        <f t="shared" si="13"/>
        <v>0</v>
      </c>
      <c r="AH22" s="885"/>
      <c r="AI22" s="877"/>
      <c r="AK22" s="889"/>
      <c r="AL22" s="877"/>
      <c r="AM22" s="907"/>
      <c r="AN22" s="893"/>
      <c r="AO22" s="883"/>
      <c r="AP22" s="884">
        <f t="shared" si="9"/>
        <v>0</v>
      </c>
      <c r="AQ22" s="877"/>
      <c r="AR22" s="894"/>
      <c r="AT22" s="877"/>
      <c r="AU22" s="877"/>
      <c r="AV22" s="877"/>
      <c r="AW22" s="887"/>
      <c r="AX22" s="897"/>
      <c r="AY22" s="884">
        <f t="shared" si="5"/>
        <v>0</v>
      </c>
      <c r="AZ22" s="885"/>
      <c r="BA22" s="877"/>
      <c r="BC22" s="876"/>
      <c r="BD22" s="886"/>
      <c r="BE22" s="878"/>
      <c r="BF22" s="893"/>
      <c r="BG22" s="897"/>
      <c r="BH22" s="884">
        <f>BG22*BE22</f>
        <v>0</v>
      </c>
      <c r="BI22" s="885"/>
      <c r="BJ22" s="877"/>
      <c r="BL22" s="902"/>
      <c r="BM22" s="877"/>
      <c r="BN22" s="878"/>
      <c r="BO22" s="893"/>
      <c r="BP22" s="879"/>
      <c r="BQ22" s="884">
        <f t="shared" si="17"/>
        <v>0</v>
      </c>
      <c r="BR22" s="885"/>
      <c r="BS22" s="877"/>
    </row>
    <row r="23" spans="1:71" ht="15" customHeight="1" x14ac:dyDescent="0.25">
      <c r="A23" s="920">
        <v>18</v>
      </c>
      <c r="B23" s="877" t="s">
        <v>89</v>
      </c>
      <c r="C23" s="877" t="s">
        <v>90</v>
      </c>
      <c r="D23" s="882">
        <v>3</v>
      </c>
      <c r="E23" s="890" t="s">
        <v>25</v>
      </c>
      <c r="F23" s="898">
        <v>45000</v>
      </c>
      <c r="G23" s="916">
        <f t="shared" si="0"/>
        <v>135000</v>
      </c>
      <c r="H23" s="921">
        <v>44260</v>
      </c>
      <c r="I23" s="882">
        <v>1</v>
      </c>
      <c r="J23" s="928" t="s">
        <v>25</v>
      </c>
      <c r="K23" s="916">
        <f t="shared" si="1"/>
        <v>45000</v>
      </c>
      <c r="L23" s="1061" t="s">
        <v>6739</v>
      </c>
      <c r="M23" s="1061" t="s">
        <v>7032</v>
      </c>
      <c r="N23" s="878">
        <v>4</v>
      </c>
      <c r="O23" s="893" t="s">
        <v>29</v>
      </c>
      <c r="P23" s="897">
        <v>194999.99370000002</v>
      </c>
      <c r="Q23" s="884">
        <f t="shared" si="20"/>
        <v>779999.97480000008</v>
      </c>
      <c r="R23" s="1039" t="s">
        <v>397</v>
      </c>
      <c r="S23" s="1088" t="s">
        <v>9033</v>
      </c>
      <c r="T23" s="1078" t="s">
        <v>6627</v>
      </c>
      <c r="U23" s="1079">
        <v>6</v>
      </c>
      <c r="V23" s="1073" t="s">
        <v>29</v>
      </c>
      <c r="W23" s="1065">
        <v>2500</v>
      </c>
      <c r="X23" s="1066">
        <f t="shared" ref="X23:X66" si="21">W23*U23</f>
        <v>15000</v>
      </c>
      <c r="Y23" s="1067" t="s">
        <v>9042</v>
      </c>
      <c r="Z23" s="877"/>
      <c r="AB23" s="889"/>
      <c r="AC23" s="886"/>
      <c r="AD23" s="882"/>
      <c r="AE23" s="893"/>
      <c r="AF23" s="897"/>
      <c r="AG23" s="884">
        <f t="shared" si="13"/>
        <v>0</v>
      </c>
      <c r="AH23" s="885"/>
      <c r="AI23" s="877"/>
      <c r="AK23" s="889"/>
      <c r="AL23" s="877"/>
      <c r="AM23" s="907"/>
      <c r="AN23" s="893"/>
      <c r="AO23" s="883"/>
      <c r="AP23" s="884"/>
      <c r="AQ23" s="877"/>
      <c r="AR23" s="894"/>
      <c r="AT23" s="877"/>
      <c r="AU23" s="877"/>
      <c r="AV23" s="877"/>
      <c r="AW23" s="887"/>
      <c r="AX23" s="897"/>
      <c r="AY23" s="884">
        <f t="shared" si="5"/>
        <v>0</v>
      </c>
      <c r="AZ23" s="885"/>
      <c r="BA23" s="877"/>
      <c r="BC23" s="902"/>
      <c r="BD23" s="877"/>
      <c r="BE23" s="878"/>
      <c r="BF23" s="893"/>
      <c r="BG23" s="897"/>
      <c r="BH23" s="884">
        <f t="shared" ref="BH23:BH41" si="22">BG23*BE23</f>
        <v>0</v>
      </c>
      <c r="BI23" s="885"/>
      <c r="BJ23" s="877"/>
      <c r="BL23" s="902"/>
      <c r="BM23" s="877"/>
      <c r="BN23" s="917"/>
      <c r="BO23" s="893"/>
      <c r="BP23" s="879"/>
      <c r="BQ23" s="884">
        <f t="shared" si="17"/>
        <v>0</v>
      </c>
      <c r="BR23" s="885"/>
      <c r="BS23" s="877"/>
    </row>
    <row r="24" spans="1:71" ht="15" customHeight="1" x14ac:dyDescent="0.25">
      <c r="A24" s="920">
        <v>19</v>
      </c>
      <c r="B24" s="877" t="s">
        <v>91</v>
      </c>
      <c r="C24" s="877" t="s">
        <v>92</v>
      </c>
      <c r="D24" s="927">
        <v>32</v>
      </c>
      <c r="E24" s="890" t="s">
        <v>25</v>
      </c>
      <c r="F24" s="898">
        <v>28000</v>
      </c>
      <c r="G24" s="916">
        <f t="shared" si="0"/>
        <v>896000</v>
      </c>
      <c r="H24" s="900">
        <v>45141</v>
      </c>
      <c r="I24" s="882">
        <v>30</v>
      </c>
      <c r="J24" s="928" t="s">
        <v>25</v>
      </c>
      <c r="K24" s="916">
        <f t="shared" si="1"/>
        <v>840000</v>
      </c>
      <c r="L24" s="1061" t="s">
        <v>9179</v>
      </c>
      <c r="M24" s="1061" t="s">
        <v>7032</v>
      </c>
      <c r="N24" s="878">
        <v>9</v>
      </c>
      <c r="O24" s="893" t="s">
        <v>29</v>
      </c>
      <c r="P24" s="883">
        <v>73499.993100000007</v>
      </c>
      <c r="Q24" s="884">
        <f>P24*N24</f>
        <v>661499.93790000002</v>
      </c>
      <c r="R24" s="1039" t="s">
        <v>397</v>
      </c>
      <c r="S24" s="1072" t="s">
        <v>9034</v>
      </c>
      <c r="T24" s="1072" t="s">
        <v>6627</v>
      </c>
      <c r="U24" s="1084">
        <v>6</v>
      </c>
      <c r="V24" s="1071" t="s">
        <v>29</v>
      </c>
      <c r="W24" s="1066">
        <v>250</v>
      </c>
      <c r="X24" s="1066">
        <f t="shared" si="21"/>
        <v>1500</v>
      </c>
      <c r="Y24" s="1067" t="s">
        <v>9042</v>
      </c>
      <c r="Z24" s="877"/>
      <c r="AB24" s="877"/>
      <c r="AC24" s="877"/>
      <c r="AD24" s="907"/>
      <c r="AE24" s="877"/>
      <c r="AF24" s="883"/>
      <c r="AG24" s="884">
        <f t="shared" si="13"/>
        <v>0</v>
      </c>
      <c r="AH24" s="885"/>
      <c r="AI24" s="877"/>
      <c r="AK24" s="876"/>
      <c r="AL24" s="877"/>
      <c r="AM24" s="878"/>
      <c r="AN24" s="893"/>
      <c r="AO24" s="883"/>
      <c r="AP24" s="884">
        <f t="shared" ref="AP24:AP34" si="23">AO24*AM24</f>
        <v>0</v>
      </c>
      <c r="AQ24" s="877"/>
      <c r="AR24" s="894"/>
      <c r="AT24" s="877"/>
      <c r="AU24" s="877"/>
      <c r="AV24" s="877"/>
      <c r="AW24" s="887"/>
      <c r="AX24" s="897"/>
      <c r="AY24" s="884"/>
      <c r="AZ24" s="885"/>
      <c r="BA24" s="877"/>
      <c r="BC24" s="876"/>
      <c r="BD24" s="886"/>
      <c r="BE24" s="878"/>
      <c r="BF24" s="893"/>
      <c r="BG24" s="897"/>
      <c r="BH24" s="884">
        <f t="shared" si="22"/>
        <v>0</v>
      </c>
      <c r="BI24" s="885"/>
      <c r="BJ24" s="877"/>
      <c r="BL24" s="890"/>
      <c r="BM24" s="877"/>
      <c r="BN24" s="917"/>
      <c r="BO24" s="893"/>
      <c r="BP24" s="879"/>
      <c r="BQ24" s="884"/>
      <c r="BR24" s="885"/>
      <c r="BS24" s="877"/>
    </row>
    <row r="25" spans="1:71" ht="15" customHeight="1" x14ac:dyDescent="0.25">
      <c r="A25" s="920">
        <v>20</v>
      </c>
      <c r="B25" s="886" t="s">
        <v>93</v>
      </c>
      <c r="C25" s="876" t="s">
        <v>94</v>
      </c>
      <c r="D25" s="882">
        <v>2</v>
      </c>
      <c r="E25" s="890" t="s">
        <v>25</v>
      </c>
      <c r="F25" s="898">
        <v>9200000</v>
      </c>
      <c r="G25" s="916">
        <f t="shared" si="0"/>
        <v>18400000</v>
      </c>
      <c r="H25" s="931" t="s">
        <v>49</v>
      </c>
      <c r="I25" s="882">
        <v>0</v>
      </c>
      <c r="J25" s="928" t="s">
        <v>25</v>
      </c>
      <c r="K25" s="916">
        <f t="shared" si="1"/>
        <v>0</v>
      </c>
      <c r="L25" s="1061" t="s">
        <v>9180</v>
      </c>
      <c r="M25" s="1061" t="s">
        <v>7032</v>
      </c>
      <c r="N25" s="878">
        <v>10</v>
      </c>
      <c r="O25" s="893" t="s">
        <v>29</v>
      </c>
      <c r="P25" s="883">
        <v>116999.99400000001</v>
      </c>
      <c r="Q25" s="884">
        <f t="shared" ref="Q25:Q28" si="24">P25*N25</f>
        <v>1169999.94</v>
      </c>
      <c r="R25" s="1039" t="s">
        <v>397</v>
      </c>
      <c r="S25" s="1072" t="s">
        <v>9035</v>
      </c>
      <c r="T25" s="1072" t="s">
        <v>6627</v>
      </c>
      <c r="U25" s="1084">
        <v>2</v>
      </c>
      <c r="V25" s="1071" t="s">
        <v>29</v>
      </c>
      <c r="W25" s="1066">
        <v>2500</v>
      </c>
      <c r="X25" s="1066">
        <f t="shared" si="21"/>
        <v>5000</v>
      </c>
      <c r="Y25" s="1067" t="s">
        <v>9042</v>
      </c>
      <c r="Z25" s="877"/>
      <c r="AB25" s="877"/>
      <c r="AC25" s="877"/>
      <c r="AD25" s="878"/>
      <c r="AE25" s="893"/>
      <c r="AF25" s="897"/>
      <c r="AG25" s="884">
        <f t="shared" si="13"/>
        <v>0</v>
      </c>
      <c r="AH25" s="885"/>
      <c r="AI25" s="877"/>
      <c r="AK25" s="877"/>
      <c r="AL25" s="896"/>
      <c r="AM25" s="882"/>
      <c r="AN25" s="887"/>
      <c r="AO25" s="883"/>
      <c r="AP25" s="884">
        <f t="shared" si="23"/>
        <v>0</v>
      </c>
      <c r="AQ25" s="877"/>
      <c r="AR25" s="894"/>
      <c r="AT25" s="877"/>
      <c r="AU25" s="877"/>
      <c r="AV25" s="877"/>
      <c r="AW25" s="887"/>
      <c r="AX25" s="897"/>
      <c r="AY25" s="884">
        <f t="shared" si="5"/>
        <v>0</v>
      </c>
      <c r="AZ25" s="885"/>
      <c r="BA25" s="877"/>
      <c r="BC25" s="876"/>
      <c r="BD25" s="877"/>
      <c r="BE25" s="878"/>
      <c r="BF25" s="893"/>
      <c r="BG25" s="935"/>
      <c r="BH25" s="884">
        <f t="shared" si="22"/>
        <v>0</v>
      </c>
      <c r="BI25" s="885"/>
      <c r="BJ25" s="877"/>
      <c r="BL25" s="889"/>
      <c r="BM25" s="877"/>
      <c r="BN25" s="878"/>
      <c r="BO25" s="906"/>
      <c r="BP25" s="883"/>
      <c r="BQ25" s="884">
        <f>BP25*BN25</f>
        <v>0</v>
      </c>
      <c r="BR25" s="885"/>
      <c r="BS25" s="877"/>
    </row>
    <row r="26" spans="1:71" ht="15" customHeight="1" x14ac:dyDescent="0.25">
      <c r="A26" s="920">
        <v>21</v>
      </c>
      <c r="B26" s="877" t="s">
        <v>97</v>
      </c>
      <c r="C26" s="877" t="s">
        <v>98</v>
      </c>
      <c r="D26" s="882">
        <v>1</v>
      </c>
      <c r="E26" s="890" t="s">
        <v>25</v>
      </c>
      <c r="F26" s="898">
        <v>5000000</v>
      </c>
      <c r="G26" s="916">
        <f t="shared" si="0"/>
        <v>5000000</v>
      </c>
      <c r="H26" s="932" t="s">
        <v>99</v>
      </c>
      <c r="I26" s="882">
        <v>0</v>
      </c>
      <c r="J26" s="928" t="s">
        <v>25</v>
      </c>
      <c r="K26" s="916">
        <f t="shared" si="1"/>
        <v>0</v>
      </c>
      <c r="L26" s="1061" t="s">
        <v>6740</v>
      </c>
      <c r="M26" s="1061" t="s">
        <v>7032</v>
      </c>
      <c r="N26" s="882">
        <v>6</v>
      </c>
      <c r="O26" s="893" t="s">
        <v>29</v>
      </c>
      <c r="P26" s="897">
        <v>152499.99180000002</v>
      </c>
      <c r="Q26" s="884">
        <f t="shared" si="24"/>
        <v>914999.95080000011</v>
      </c>
      <c r="R26" s="1039" t="s">
        <v>397</v>
      </c>
      <c r="S26" s="1072" t="s">
        <v>9036</v>
      </c>
      <c r="T26" s="1072" t="s">
        <v>417</v>
      </c>
      <c r="U26" s="1080">
        <v>2</v>
      </c>
      <c r="V26" s="1071" t="s">
        <v>29</v>
      </c>
      <c r="W26" s="1066">
        <v>8500</v>
      </c>
      <c r="X26" s="1066">
        <f t="shared" si="21"/>
        <v>17000</v>
      </c>
      <c r="Y26" s="1067" t="s">
        <v>9042</v>
      </c>
      <c r="Z26" s="877"/>
      <c r="AB26" s="937"/>
      <c r="AC26" s="877"/>
      <c r="AD26" s="877"/>
      <c r="AE26" s="877"/>
      <c r="AF26" s="877"/>
      <c r="AG26" s="877"/>
      <c r="AH26" s="925"/>
      <c r="AI26" s="877"/>
      <c r="AK26" s="877"/>
      <c r="AL26" s="877"/>
      <c r="AM26" s="878"/>
      <c r="AN26" s="877"/>
      <c r="AO26" s="883"/>
      <c r="AP26" s="884">
        <f t="shared" si="23"/>
        <v>0</v>
      </c>
      <c r="AQ26" s="877"/>
      <c r="AR26" s="894"/>
      <c r="AT26" s="876"/>
      <c r="AU26" s="877"/>
      <c r="AV26" s="877"/>
      <c r="AW26" s="887"/>
      <c r="AX26" s="897"/>
      <c r="AY26" s="884">
        <f t="shared" si="5"/>
        <v>0</v>
      </c>
      <c r="AZ26" s="885"/>
      <c r="BA26" s="877"/>
      <c r="BC26" s="876"/>
      <c r="BD26" s="877"/>
      <c r="BE26" s="878"/>
      <c r="BF26" s="893"/>
      <c r="BG26" s="935"/>
      <c r="BH26" s="884">
        <f t="shared" si="22"/>
        <v>0</v>
      </c>
      <c r="BI26" s="885"/>
      <c r="BJ26" s="877"/>
      <c r="BL26" s="889"/>
      <c r="BM26" s="877"/>
      <c r="BN26" s="878"/>
      <c r="BO26" s="906"/>
      <c r="BP26" s="883"/>
      <c r="BQ26" s="884">
        <f>BP26*BN26</f>
        <v>0</v>
      </c>
      <c r="BR26" s="885"/>
      <c r="BS26" s="877"/>
    </row>
    <row r="27" spans="1:71" ht="15" customHeight="1" x14ac:dyDescent="0.25">
      <c r="A27" s="920">
        <v>22</v>
      </c>
      <c r="B27" s="877" t="s">
        <v>100</v>
      </c>
      <c r="C27" s="877" t="s">
        <v>101</v>
      </c>
      <c r="D27" s="927">
        <v>4</v>
      </c>
      <c r="E27" s="890" t="s">
        <v>25</v>
      </c>
      <c r="F27" s="898">
        <v>330000</v>
      </c>
      <c r="G27" s="916">
        <f t="shared" si="0"/>
        <v>1320000</v>
      </c>
      <c r="H27" s="933" t="s">
        <v>102</v>
      </c>
      <c r="I27" s="882">
        <v>0</v>
      </c>
      <c r="J27" s="928" t="s">
        <v>25</v>
      </c>
      <c r="K27" s="916">
        <f t="shared" si="1"/>
        <v>0</v>
      </c>
      <c r="L27" s="1069" t="s">
        <v>9224</v>
      </c>
      <c r="M27" s="1061" t="s">
        <v>8868</v>
      </c>
      <c r="N27" s="1064">
        <v>16</v>
      </c>
      <c r="O27" s="1073" t="s">
        <v>29</v>
      </c>
      <c r="P27" s="1076">
        <f>27162468/16</f>
        <v>1697654.25</v>
      </c>
      <c r="Q27" s="884">
        <f t="shared" si="24"/>
        <v>27162468</v>
      </c>
      <c r="R27" s="885" t="s">
        <v>397</v>
      </c>
      <c r="S27" s="1060" t="s">
        <v>9038</v>
      </c>
      <c r="T27" s="1061" t="s">
        <v>6904</v>
      </c>
      <c r="U27" s="1062">
        <v>1</v>
      </c>
      <c r="V27" s="1073" t="s">
        <v>29</v>
      </c>
      <c r="W27" s="1076">
        <v>40000</v>
      </c>
      <c r="X27" s="1066">
        <f t="shared" si="21"/>
        <v>40000</v>
      </c>
      <c r="Y27" s="1067" t="s">
        <v>9042</v>
      </c>
      <c r="Z27" s="877"/>
      <c r="AB27" s="877"/>
      <c r="AC27" s="877"/>
      <c r="AD27" s="877"/>
      <c r="AE27" s="877"/>
      <c r="AF27" s="877"/>
      <c r="AG27" s="877"/>
      <c r="AH27" s="925"/>
      <c r="AI27" s="877"/>
      <c r="AK27" s="876"/>
      <c r="AL27" s="877"/>
      <c r="AM27" s="878"/>
      <c r="AN27" s="893"/>
      <c r="AO27" s="883"/>
      <c r="AP27" s="884">
        <f t="shared" si="23"/>
        <v>0</v>
      </c>
      <c r="AQ27" s="877"/>
      <c r="AR27" s="894"/>
      <c r="AT27" s="876"/>
      <c r="AU27" s="877"/>
      <c r="AV27" s="877"/>
      <c r="AW27" s="887"/>
      <c r="AX27" s="897"/>
      <c r="AY27" s="884">
        <f t="shared" si="5"/>
        <v>0</v>
      </c>
      <c r="AZ27" s="885"/>
      <c r="BA27" s="877"/>
      <c r="BC27" s="889"/>
      <c r="BD27" s="877"/>
      <c r="BE27" s="907"/>
      <c r="BF27" s="893"/>
      <c r="BG27" s="897"/>
      <c r="BH27" s="884">
        <f t="shared" si="22"/>
        <v>0</v>
      </c>
      <c r="BI27" s="885"/>
      <c r="BJ27" s="877"/>
      <c r="BL27" s="889"/>
      <c r="BM27" s="877"/>
      <c r="BN27" s="878"/>
      <c r="BO27" s="887"/>
      <c r="BP27" s="883"/>
      <c r="BQ27" s="884">
        <f t="shared" si="17"/>
        <v>0</v>
      </c>
      <c r="BR27" s="885"/>
      <c r="BS27" s="877"/>
    </row>
    <row r="28" spans="1:71" ht="15" customHeight="1" x14ac:dyDescent="0.25">
      <c r="A28" s="920">
        <v>23</v>
      </c>
      <c r="B28" s="877" t="s">
        <v>104</v>
      </c>
      <c r="C28" s="877" t="s">
        <v>105</v>
      </c>
      <c r="D28" s="882">
        <v>2</v>
      </c>
      <c r="E28" s="890" t="s">
        <v>25</v>
      </c>
      <c r="F28" s="888">
        <v>200000</v>
      </c>
      <c r="G28" s="916">
        <f t="shared" si="0"/>
        <v>400000</v>
      </c>
      <c r="H28" s="900">
        <v>45205</v>
      </c>
      <c r="I28" s="882">
        <v>0</v>
      </c>
      <c r="J28" s="928" t="s">
        <v>25</v>
      </c>
      <c r="K28" s="916">
        <f t="shared" si="1"/>
        <v>0</v>
      </c>
      <c r="L28" s="889" t="s">
        <v>9222</v>
      </c>
      <c r="M28" s="877" t="s">
        <v>8868</v>
      </c>
      <c r="N28" s="878">
        <v>16</v>
      </c>
      <c r="O28" s="877" t="s">
        <v>29</v>
      </c>
      <c r="P28" s="959">
        <v>134389.92000000001</v>
      </c>
      <c r="Q28" s="884">
        <f t="shared" si="24"/>
        <v>2150238.7200000002</v>
      </c>
      <c r="R28" s="885" t="s">
        <v>397</v>
      </c>
      <c r="S28" s="1060" t="s">
        <v>9039</v>
      </c>
      <c r="T28" s="1061" t="s">
        <v>6904</v>
      </c>
      <c r="U28" s="1079">
        <v>1</v>
      </c>
      <c r="V28" s="1073" t="s">
        <v>29</v>
      </c>
      <c r="W28" s="1065">
        <v>30000</v>
      </c>
      <c r="X28" s="1066">
        <f t="shared" si="21"/>
        <v>30000</v>
      </c>
      <c r="Y28" s="1067" t="s">
        <v>9042</v>
      </c>
      <c r="Z28" s="877"/>
      <c r="AB28" s="943"/>
      <c r="AC28" s="878"/>
      <c r="AD28" s="906"/>
      <c r="AE28" s="883"/>
      <c r="AF28" s="919"/>
      <c r="AG28" s="885"/>
      <c r="AH28" s="944"/>
      <c r="AI28" s="877"/>
      <c r="AK28" s="877"/>
      <c r="AL28" s="892"/>
      <c r="AM28" s="878"/>
      <c r="AN28" s="893"/>
      <c r="AO28" s="883"/>
      <c r="AP28" s="884">
        <f t="shared" si="23"/>
        <v>0</v>
      </c>
      <c r="AQ28" s="877"/>
      <c r="AR28" s="894"/>
      <c r="AT28" s="876"/>
      <c r="AU28" s="877"/>
      <c r="AV28" s="877"/>
      <c r="AW28" s="887"/>
      <c r="AX28" s="897"/>
      <c r="AY28" s="884">
        <f t="shared" si="5"/>
        <v>0</v>
      </c>
      <c r="AZ28" s="885"/>
      <c r="BA28" s="877"/>
      <c r="BC28" s="877"/>
      <c r="BD28" s="877"/>
      <c r="BE28" s="878"/>
      <c r="BF28" s="893"/>
      <c r="BG28" s="883"/>
      <c r="BH28" s="884">
        <f t="shared" si="22"/>
        <v>0</v>
      </c>
      <c r="BI28" s="885"/>
      <c r="BJ28" s="877"/>
      <c r="BL28" s="889"/>
      <c r="BM28" s="877"/>
      <c r="BN28" s="878"/>
      <c r="BO28" s="887"/>
      <c r="BP28" s="883"/>
      <c r="BQ28" s="884">
        <f t="shared" si="17"/>
        <v>0</v>
      </c>
      <c r="BR28" s="885"/>
      <c r="BS28" s="877"/>
    </row>
    <row r="29" spans="1:71" ht="15" customHeight="1" x14ac:dyDescent="0.25">
      <c r="A29" s="920">
        <v>24</v>
      </c>
      <c r="B29" s="877" t="s">
        <v>106</v>
      </c>
      <c r="C29" s="877" t="s">
        <v>107</v>
      </c>
      <c r="D29" s="882">
        <v>2</v>
      </c>
      <c r="E29" s="890" t="s">
        <v>29</v>
      </c>
      <c r="F29" s="888">
        <v>165500</v>
      </c>
      <c r="G29" s="916">
        <f t="shared" si="0"/>
        <v>331000</v>
      </c>
      <c r="H29" s="900">
        <v>45205</v>
      </c>
      <c r="I29" s="882">
        <v>0</v>
      </c>
      <c r="J29" s="928" t="s">
        <v>25</v>
      </c>
      <c r="K29" s="916">
        <f t="shared" si="1"/>
        <v>0</v>
      </c>
      <c r="L29" s="876" t="s">
        <v>9223</v>
      </c>
      <c r="M29" s="877" t="s">
        <v>8868</v>
      </c>
      <c r="N29" s="878">
        <v>16</v>
      </c>
      <c r="O29" s="893" t="s">
        <v>29</v>
      </c>
      <c r="P29" s="897">
        <v>38724</v>
      </c>
      <c r="Q29" s="884">
        <f t="shared" si="20"/>
        <v>619584</v>
      </c>
      <c r="R29" s="885" t="s">
        <v>397</v>
      </c>
      <c r="S29" s="1060" t="s">
        <v>8732</v>
      </c>
      <c r="T29" s="1086" t="s">
        <v>6904</v>
      </c>
      <c r="U29" s="1079">
        <v>1</v>
      </c>
      <c r="V29" s="1073" t="s">
        <v>29</v>
      </c>
      <c r="W29" s="1065">
        <v>170000</v>
      </c>
      <c r="X29" s="1066">
        <f t="shared" si="21"/>
        <v>170000</v>
      </c>
      <c r="Y29" s="1067" t="s">
        <v>9042</v>
      </c>
      <c r="Z29" s="877"/>
      <c r="AB29" s="877"/>
      <c r="AC29" s="877"/>
      <c r="AD29" s="877"/>
      <c r="AE29" s="877"/>
      <c r="AF29" s="877"/>
      <c r="AG29" s="877"/>
      <c r="AH29" s="925"/>
      <c r="AI29" s="877"/>
      <c r="AK29" s="889"/>
      <c r="AL29" s="877"/>
      <c r="AM29" s="882"/>
      <c r="AN29" s="890"/>
      <c r="AO29" s="883"/>
      <c r="AP29" s="884">
        <f t="shared" si="23"/>
        <v>0</v>
      </c>
      <c r="AQ29" s="885"/>
      <c r="AR29" s="886"/>
      <c r="AT29" s="876"/>
      <c r="AU29" s="877"/>
      <c r="AV29" s="878"/>
      <c r="AW29" s="893"/>
      <c r="AX29" s="888"/>
      <c r="AY29" s="884">
        <f t="shared" si="5"/>
        <v>0</v>
      </c>
      <c r="AZ29" s="885"/>
      <c r="BA29" s="877"/>
      <c r="BC29" s="876"/>
      <c r="BD29" s="877"/>
      <c r="BE29" s="878"/>
      <c r="BF29" s="893"/>
      <c r="BG29" s="897"/>
      <c r="BH29" s="884">
        <f t="shared" si="22"/>
        <v>0</v>
      </c>
      <c r="BI29" s="885"/>
      <c r="BJ29" s="877"/>
      <c r="BL29" s="876"/>
      <c r="BM29" s="877"/>
      <c r="BN29" s="934"/>
      <c r="BO29" s="918"/>
      <c r="BP29" s="935"/>
      <c r="BQ29" s="884">
        <f t="shared" si="17"/>
        <v>0</v>
      </c>
      <c r="BR29" s="885"/>
      <c r="BS29" s="877"/>
    </row>
    <row r="30" spans="1:71" ht="15" customHeight="1" x14ac:dyDescent="0.25">
      <c r="A30" s="920">
        <v>25</v>
      </c>
      <c r="B30" s="877" t="s">
        <v>108</v>
      </c>
      <c r="C30" s="877" t="s">
        <v>109</v>
      </c>
      <c r="D30" s="878">
        <v>6</v>
      </c>
      <c r="E30" s="890" t="s">
        <v>25</v>
      </c>
      <c r="F30" s="888">
        <v>165500</v>
      </c>
      <c r="G30" s="916">
        <f t="shared" si="0"/>
        <v>993000</v>
      </c>
      <c r="H30" s="940" t="s">
        <v>110</v>
      </c>
      <c r="I30" s="882">
        <v>0</v>
      </c>
      <c r="J30" s="928" t="s">
        <v>25</v>
      </c>
      <c r="K30" s="916">
        <f t="shared" si="1"/>
        <v>0</v>
      </c>
      <c r="L30" s="876"/>
      <c r="M30" s="896"/>
      <c r="N30" s="878"/>
      <c r="O30" s="889"/>
      <c r="P30" s="898"/>
      <c r="Q30" s="884">
        <f t="shared" si="20"/>
        <v>0</v>
      </c>
      <c r="R30" s="885"/>
      <c r="S30" s="1074" t="s">
        <v>8728</v>
      </c>
      <c r="T30" s="1075" t="s">
        <v>6904</v>
      </c>
      <c r="U30" s="1062">
        <v>1</v>
      </c>
      <c r="V30" s="1073" t="s">
        <v>29</v>
      </c>
      <c r="W30" s="1065">
        <v>145000</v>
      </c>
      <c r="X30" s="1066">
        <f t="shared" si="21"/>
        <v>145000</v>
      </c>
      <c r="Y30" s="1067" t="s">
        <v>9042</v>
      </c>
      <c r="Z30" s="877"/>
      <c r="AA30" s="936"/>
      <c r="AB30" s="877"/>
      <c r="AC30" s="877"/>
      <c r="AD30" s="877"/>
      <c r="AE30" s="877"/>
      <c r="AF30" s="877"/>
      <c r="AG30" s="877"/>
      <c r="AH30" s="925"/>
      <c r="AI30" s="877"/>
      <c r="AK30" s="877"/>
      <c r="AL30" s="877"/>
      <c r="AM30" s="882"/>
      <c r="AN30" s="890"/>
      <c r="AO30" s="883"/>
      <c r="AP30" s="884">
        <f t="shared" si="23"/>
        <v>0</v>
      </c>
      <c r="AQ30" s="885"/>
      <c r="AR30" s="886"/>
      <c r="AT30" s="877"/>
      <c r="AU30" s="896"/>
      <c r="AV30" s="877"/>
      <c r="AW30" s="887"/>
      <c r="AX30" s="883"/>
      <c r="AY30" s="884">
        <f t="shared" si="5"/>
        <v>0</v>
      </c>
      <c r="AZ30" s="885"/>
      <c r="BA30" s="877"/>
      <c r="BC30" s="876"/>
      <c r="BD30" s="877"/>
      <c r="BE30" s="878"/>
      <c r="BF30" s="893"/>
      <c r="BG30" s="935"/>
      <c r="BH30" s="884">
        <f t="shared" si="22"/>
        <v>0</v>
      </c>
      <c r="BI30" s="885"/>
      <c r="BJ30" s="877"/>
      <c r="BL30" s="876"/>
      <c r="BM30" s="877"/>
      <c r="BN30" s="938"/>
      <c r="BO30" s="918"/>
      <c r="BP30" s="939"/>
      <c r="BQ30" s="884">
        <f t="shared" si="17"/>
        <v>0</v>
      </c>
      <c r="BR30" s="885"/>
      <c r="BS30" s="877"/>
    </row>
    <row r="31" spans="1:71" ht="15" customHeight="1" x14ac:dyDescent="0.25">
      <c r="A31" s="920">
        <v>26</v>
      </c>
      <c r="B31" s="877" t="s">
        <v>111</v>
      </c>
      <c r="C31" s="877" t="s">
        <v>112</v>
      </c>
      <c r="D31" s="904">
        <v>2</v>
      </c>
      <c r="E31" s="890" t="s">
        <v>25</v>
      </c>
      <c r="F31" s="898">
        <v>95000</v>
      </c>
      <c r="G31" s="916">
        <f t="shared" si="0"/>
        <v>190000</v>
      </c>
      <c r="H31" s="941" t="s">
        <v>113</v>
      </c>
      <c r="I31" s="882">
        <v>0</v>
      </c>
      <c r="J31" s="928" t="s">
        <v>25</v>
      </c>
      <c r="K31" s="916">
        <f t="shared" si="1"/>
        <v>0</v>
      </c>
      <c r="L31" s="889"/>
      <c r="M31" s="877"/>
      <c r="N31" s="882"/>
      <c r="O31" s="893"/>
      <c r="P31" s="897"/>
      <c r="Q31" s="884">
        <f t="shared" si="20"/>
        <v>0</v>
      </c>
      <c r="R31" s="885"/>
      <c r="S31" s="1060" t="s">
        <v>8759</v>
      </c>
      <c r="T31" s="1075" t="s">
        <v>6904</v>
      </c>
      <c r="U31" s="1080">
        <v>2</v>
      </c>
      <c r="V31" s="1073" t="s">
        <v>29</v>
      </c>
      <c r="W31" s="1065">
        <v>60000</v>
      </c>
      <c r="X31" s="1066">
        <f t="shared" si="21"/>
        <v>120000</v>
      </c>
      <c r="Y31" s="1067" t="s">
        <v>9042</v>
      </c>
      <c r="Z31" s="877"/>
      <c r="AB31" s="877"/>
      <c r="AC31" s="877"/>
      <c r="AD31" s="877"/>
      <c r="AE31" s="877"/>
      <c r="AF31" s="877"/>
      <c r="AG31" s="877"/>
      <c r="AH31" s="925"/>
      <c r="AI31" s="877"/>
      <c r="AK31" s="877"/>
      <c r="AL31" s="877"/>
      <c r="AM31" s="882"/>
      <c r="AN31" s="890"/>
      <c r="AO31" s="883"/>
      <c r="AP31" s="884">
        <f t="shared" si="23"/>
        <v>0</v>
      </c>
      <c r="AQ31" s="885"/>
      <c r="AR31" s="886"/>
      <c r="AT31" s="877"/>
      <c r="AU31" s="877"/>
      <c r="AV31" s="877"/>
      <c r="AW31" s="887"/>
      <c r="AX31" s="935"/>
      <c r="AY31" s="884">
        <f t="shared" si="5"/>
        <v>0</v>
      </c>
      <c r="AZ31" s="885"/>
      <c r="BA31" s="877"/>
      <c r="BC31" s="895"/>
      <c r="BD31" s="877"/>
      <c r="BE31" s="878"/>
      <c r="BF31" s="893"/>
      <c r="BG31" s="883"/>
      <c r="BH31" s="884">
        <f t="shared" si="22"/>
        <v>0</v>
      </c>
      <c r="BI31" s="885"/>
      <c r="BJ31" s="877"/>
      <c r="BL31" s="877"/>
      <c r="BM31" s="877"/>
      <c r="BN31" s="877"/>
      <c r="BO31" s="877"/>
      <c r="BP31" s="877"/>
      <c r="BQ31" s="877"/>
      <c r="BR31" s="877"/>
      <c r="BS31" s="877"/>
    </row>
    <row r="32" spans="1:71" ht="15" customHeight="1" x14ac:dyDescent="0.25">
      <c r="A32" s="920">
        <v>27</v>
      </c>
      <c r="B32" s="876" t="s">
        <v>115</v>
      </c>
      <c r="C32" s="877" t="s">
        <v>116</v>
      </c>
      <c r="D32" s="882">
        <v>4</v>
      </c>
      <c r="E32" s="890" t="s">
        <v>25</v>
      </c>
      <c r="F32" s="888">
        <v>227000</v>
      </c>
      <c r="G32" s="916">
        <f t="shared" si="0"/>
        <v>908000</v>
      </c>
      <c r="H32" s="946" t="s">
        <v>110</v>
      </c>
      <c r="I32" s="882">
        <v>1</v>
      </c>
      <c r="J32" s="928" t="s">
        <v>25</v>
      </c>
      <c r="K32" s="916">
        <f t="shared" si="1"/>
        <v>227000</v>
      </c>
      <c r="L32" s="877"/>
      <c r="M32" s="877"/>
      <c r="N32" s="878"/>
      <c r="O32" s="893"/>
      <c r="P32" s="897"/>
      <c r="Q32" s="884">
        <f t="shared" si="20"/>
        <v>0</v>
      </c>
      <c r="R32" s="885"/>
      <c r="S32" s="1061" t="s">
        <v>9043</v>
      </c>
      <c r="T32" s="1083" t="s">
        <v>6676</v>
      </c>
      <c r="U32" s="1079">
        <v>1</v>
      </c>
      <c r="V32" s="1073" t="s">
        <v>26</v>
      </c>
      <c r="W32" s="1065">
        <v>4250000</v>
      </c>
      <c r="X32" s="1066">
        <f t="shared" si="21"/>
        <v>4250000</v>
      </c>
      <c r="Y32" s="1067" t="s">
        <v>9042</v>
      </c>
      <c r="Z32" s="877"/>
      <c r="AB32" s="877"/>
      <c r="AC32" s="877"/>
      <c r="AD32" s="877"/>
      <c r="AE32" s="877"/>
      <c r="AF32" s="877"/>
      <c r="AG32" s="877"/>
      <c r="AH32" s="925"/>
      <c r="AI32" s="877"/>
      <c r="AK32" s="881"/>
      <c r="AL32" s="877"/>
      <c r="AM32" s="882"/>
      <c r="AN32" s="890"/>
      <c r="AO32" s="883"/>
      <c r="AP32" s="884">
        <f t="shared" si="23"/>
        <v>0</v>
      </c>
      <c r="AQ32" s="885"/>
      <c r="AR32" s="886"/>
      <c r="AT32" s="877"/>
      <c r="AU32" s="945"/>
      <c r="AV32" s="877"/>
      <c r="AW32" s="877"/>
      <c r="AX32" s="879"/>
      <c r="AY32" s="884">
        <f t="shared" si="5"/>
        <v>0</v>
      </c>
      <c r="AZ32" s="885"/>
      <c r="BA32" s="877"/>
      <c r="BC32" s="889"/>
      <c r="BD32" s="896"/>
      <c r="BE32" s="878"/>
      <c r="BF32" s="902"/>
      <c r="BG32" s="883"/>
      <c r="BH32" s="884">
        <f t="shared" si="22"/>
        <v>0</v>
      </c>
      <c r="BI32" s="885"/>
      <c r="BJ32" s="877"/>
    </row>
    <row r="33" spans="1:62" ht="15" customHeight="1" x14ac:dyDescent="0.25">
      <c r="A33" s="920">
        <v>28</v>
      </c>
      <c r="B33" s="876" t="s">
        <v>115</v>
      </c>
      <c r="C33" s="877" t="s">
        <v>116</v>
      </c>
      <c r="D33" s="882">
        <v>2</v>
      </c>
      <c r="E33" s="890" t="s">
        <v>25</v>
      </c>
      <c r="F33" s="888">
        <v>236500</v>
      </c>
      <c r="G33" s="916">
        <f t="shared" si="0"/>
        <v>473000</v>
      </c>
      <c r="H33" s="900">
        <v>45205</v>
      </c>
      <c r="I33" s="882"/>
      <c r="J33" s="928"/>
      <c r="K33" s="916"/>
      <c r="L33" s="877"/>
      <c r="M33" s="877"/>
      <c r="N33" s="878"/>
      <c r="O33" s="893"/>
      <c r="P33" s="897"/>
      <c r="Q33" s="884">
        <f t="shared" si="20"/>
        <v>0</v>
      </c>
      <c r="R33" s="885"/>
      <c r="S33" s="1060" t="s">
        <v>9044</v>
      </c>
      <c r="T33" s="1061" t="s">
        <v>6676</v>
      </c>
      <c r="U33" s="1062">
        <v>1</v>
      </c>
      <c r="V33" s="1073" t="s">
        <v>26</v>
      </c>
      <c r="W33" s="1076">
        <v>1650000</v>
      </c>
      <c r="X33" s="1066">
        <f t="shared" si="21"/>
        <v>1650000</v>
      </c>
      <c r="Y33" s="1067" t="s">
        <v>9042</v>
      </c>
      <c r="Z33" s="877"/>
      <c r="AB33" s="877"/>
      <c r="AC33" s="877"/>
      <c r="AD33" s="877"/>
      <c r="AE33" s="877"/>
      <c r="AF33" s="877"/>
      <c r="AG33" s="877"/>
      <c r="AH33" s="925"/>
      <c r="AI33" s="877"/>
      <c r="AK33" s="915"/>
      <c r="AL33" s="896"/>
      <c r="AM33" s="878"/>
      <c r="AN33" s="893"/>
      <c r="AO33" s="879"/>
      <c r="AP33" s="884">
        <f t="shared" si="23"/>
        <v>0</v>
      </c>
      <c r="AQ33" s="885"/>
      <c r="AR33" s="886"/>
      <c r="AT33" s="902"/>
      <c r="AU33" s="877"/>
      <c r="AV33" s="878"/>
      <c r="AW33" s="893"/>
      <c r="AX33" s="879"/>
      <c r="AY33" s="884">
        <f t="shared" si="5"/>
        <v>0</v>
      </c>
      <c r="AZ33" s="885"/>
      <c r="BA33" s="877"/>
      <c r="BC33" s="877"/>
      <c r="BD33" s="877"/>
      <c r="BE33" s="878"/>
      <c r="BF33" s="889"/>
      <c r="BG33" s="898"/>
      <c r="BH33" s="884">
        <f t="shared" si="22"/>
        <v>0</v>
      </c>
      <c r="BI33" s="885"/>
      <c r="BJ33" s="877"/>
    </row>
    <row r="34" spans="1:62" ht="15" customHeight="1" x14ac:dyDescent="0.25">
      <c r="A34" s="920">
        <v>29</v>
      </c>
      <c r="B34" s="877" t="s">
        <v>118</v>
      </c>
      <c r="C34" s="877" t="s">
        <v>119</v>
      </c>
      <c r="D34" s="882">
        <v>5</v>
      </c>
      <c r="E34" s="877" t="s">
        <v>25</v>
      </c>
      <c r="F34" s="898">
        <v>290000</v>
      </c>
      <c r="G34" s="916">
        <f t="shared" si="0"/>
        <v>1450000</v>
      </c>
      <c r="H34" s="900">
        <v>45135</v>
      </c>
      <c r="I34" s="882">
        <v>1</v>
      </c>
      <c r="J34" s="928" t="s">
        <v>25</v>
      </c>
      <c r="K34" s="916">
        <f>I34*F34</f>
        <v>290000</v>
      </c>
      <c r="L34" s="889"/>
      <c r="M34" s="886"/>
      <c r="N34" s="882"/>
      <c r="O34" s="893"/>
      <c r="P34" s="897"/>
      <c r="Q34" s="884">
        <f t="shared" si="20"/>
        <v>0</v>
      </c>
      <c r="R34" s="885"/>
      <c r="S34" s="877"/>
      <c r="T34" s="892"/>
      <c r="U34" s="878"/>
      <c r="V34" s="893"/>
      <c r="W34" s="883"/>
      <c r="X34" s="884">
        <f t="shared" si="21"/>
        <v>0</v>
      </c>
      <c r="Y34" s="885"/>
      <c r="Z34" s="877"/>
      <c r="AB34" s="877"/>
      <c r="AC34" s="877"/>
      <c r="AD34" s="877"/>
      <c r="AE34" s="877"/>
      <c r="AF34" s="877"/>
      <c r="AG34" s="877"/>
      <c r="AH34" s="925"/>
      <c r="AI34" s="877"/>
      <c r="AK34" s="877"/>
      <c r="AL34" s="877"/>
      <c r="AM34" s="878"/>
      <c r="AN34" s="893"/>
      <c r="AO34" s="879"/>
      <c r="AP34" s="884">
        <f t="shared" si="23"/>
        <v>0</v>
      </c>
      <c r="AQ34" s="885"/>
      <c r="AR34" s="886"/>
      <c r="AT34" s="895"/>
      <c r="AU34" s="877"/>
      <c r="AV34" s="878"/>
      <c r="AW34" s="877"/>
      <c r="AX34" s="883"/>
      <c r="AY34" s="884">
        <f t="shared" si="5"/>
        <v>0</v>
      </c>
      <c r="AZ34" s="885"/>
      <c r="BA34" s="877"/>
      <c r="BC34" s="877"/>
      <c r="BD34" s="877"/>
      <c r="BE34" s="882"/>
      <c r="BF34" s="906"/>
      <c r="BG34" s="898"/>
      <c r="BH34" s="884">
        <f t="shared" si="22"/>
        <v>0</v>
      </c>
      <c r="BI34" s="885"/>
      <c r="BJ34" s="877"/>
    </row>
    <row r="35" spans="1:62" ht="15" customHeight="1" x14ac:dyDescent="0.25">
      <c r="A35" s="920">
        <v>30</v>
      </c>
      <c r="B35" s="877" t="s">
        <v>118</v>
      </c>
      <c r="C35" s="877" t="s">
        <v>119</v>
      </c>
      <c r="D35" s="882">
        <v>2</v>
      </c>
      <c r="E35" s="877" t="s">
        <v>25</v>
      </c>
      <c r="F35" s="898">
        <v>105000</v>
      </c>
      <c r="G35" s="916">
        <f t="shared" si="0"/>
        <v>210000</v>
      </c>
      <c r="H35" s="900">
        <v>45205</v>
      </c>
      <c r="I35" s="882"/>
      <c r="J35" s="928"/>
      <c r="K35" s="916"/>
      <c r="L35" s="881"/>
      <c r="M35" s="877"/>
      <c r="N35" s="907"/>
      <c r="O35" s="893"/>
      <c r="P35" s="883"/>
      <c r="Q35" s="884">
        <f t="shared" si="20"/>
        <v>0</v>
      </c>
      <c r="R35" s="885"/>
      <c r="S35" s="889"/>
      <c r="T35" s="877"/>
      <c r="U35" s="878"/>
      <c r="V35" s="877"/>
      <c r="W35" s="959"/>
      <c r="X35" s="884">
        <f t="shared" si="21"/>
        <v>0</v>
      </c>
      <c r="Y35" s="885"/>
      <c r="Z35" s="877"/>
      <c r="AA35" s="881"/>
      <c r="AB35" s="877"/>
      <c r="AC35" s="877"/>
      <c r="AD35" s="877"/>
      <c r="AE35" s="877"/>
      <c r="AF35" s="877"/>
      <c r="AG35" s="877"/>
      <c r="AH35" s="925"/>
      <c r="AI35" s="877"/>
      <c r="AJ35" s="877"/>
      <c r="AK35" s="889"/>
      <c r="AL35" s="877"/>
      <c r="AM35" s="877"/>
      <c r="AN35" s="877"/>
      <c r="AO35" s="877"/>
      <c r="AP35" s="877"/>
      <c r="AQ35" s="877"/>
      <c r="AR35" s="877"/>
      <c r="AS35" s="889"/>
      <c r="AT35" s="877"/>
      <c r="AU35" s="877"/>
      <c r="AV35" s="878"/>
      <c r="AW35" s="893"/>
      <c r="AX35" s="888"/>
      <c r="AY35" s="884">
        <f t="shared" si="5"/>
        <v>0</v>
      </c>
      <c r="AZ35" s="885"/>
      <c r="BA35" s="877"/>
      <c r="BC35" s="895"/>
      <c r="BD35" s="877"/>
      <c r="BE35" s="878"/>
      <c r="BF35" s="906"/>
      <c r="BG35" s="883"/>
      <c r="BH35" s="884">
        <f t="shared" si="22"/>
        <v>0</v>
      </c>
      <c r="BI35" s="885"/>
      <c r="BJ35" s="877"/>
    </row>
    <row r="36" spans="1:62" ht="15" customHeight="1" x14ac:dyDescent="0.25">
      <c r="A36" s="920">
        <v>31</v>
      </c>
      <c r="B36" s="877" t="s">
        <v>120</v>
      </c>
      <c r="C36" s="877" t="s">
        <v>121</v>
      </c>
      <c r="D36" s="882">
        <v>11</v>
      </c>
      <c r="E36" s="877" t="s">
        <v>25</v>
      </c>
      <c r="F36" s="898">
        <v>202500</v>
      </c>
      <c r="G36" s="916">
        <f t="shared" si="0"/>
        <v>2227500</v>
      </c>
      <c r="H36" s="900">
        <v>45205</v>
      </c>
      <c r="I36" s="882"/>
      <c r="J36" s="928" t="s">
        <v>25</v>
      </c>
      <c r="K36" s="916">
        <f t="shared" ref="K36:K99" si="25">I36*F36</f>
        <v>0</v>
      </c>
      <c r="L36" s="902"/>
      <c r="M36" s="1032"/>
      <c r="N36" s="878"/>
      <c r="O36" s="893"/>
      <c r="P36" s="883"/>
      <c r="Q36" s="884">
        <f t="shared" si="20"/>
        <v>0</v>
      </c>
      <c r="R36" s="885"/>
      <c r="S36" s="876"/>
      <c r="T36" s="896"/>
      <c r="U36" s="878"/>
      <c r="V36" s="887"/>
      <c r="W36" s="883"/>
      <c r="X36" s="884">
        <f t="shared" si="21"/>
        <v>0</v>
      </c>
      <c r="Y36" s="885"/>
      <c r="Z36" s="877"/>
      <c r="AB36" s="877"/>
      <c r="AC36" s="877"/>
      <c r="AD36" s="877"/>
      <c r="AE36" s="877"/>
      <c r="AF36" s="877"/>
      <c r="AG36" s="877"/>
      <c r="AH36" s="925"/>
      <c r="AI36" s="877"/>
      <c r="AK36" s="889"/>
      <c r="AL36" s="877"/>
      <c r="AM36" s="882"/>
      <c r="AN36" s="890"/>
      <c r="AO36" s="883"/>
      <c r="AP36" s="884">
        <f t="shared" ref="AP36:AP52" si="26">AO36*AM36</f>
        <v>0</v>
      </c>
      <c r="AQ36" s="885"/>
      <c r="AR36" s="877"/>
      <c r="AT36" s="877"/>
      <c r="AU36" s="896"/>
      <c r="AV36" s="904"/>
      <c r="AW36" s="893"/>
      <c r="AX36" s="897"/>
      <c r="AY36" s="884">
        <f t="shared" si="5"/>
        <v>0</v>
      </c>
      <c r="AZ36" s="885"/>
      <c r="BA36" s="877"/>
      <c r="BC36" s="895"/>
      <c r="BD36" s="877"/>
      <c r="BE36" s="878"/>
      <c r="BF36" s="906"/>
      <c r="BG36" s="883"/>
      <c r="BH36" s="884">
        <f t="shared" si="22"/>
        <v>0</v>
      </c>
      <c r="BI36" s="885"/>
      <c r="BJ36" s="877"/>
    </row>
    <row r="37" spans="1:62" ht="15" customHeight="1" x14ac:dyDescent="0.25">
      <c r="A37" s="920">
        <v>32</v>
      </c>
      <c r="B37" s="877" t="s">
        <v>41</v>
      </c>
      <c r="C37" s="877" t="s">
        <v>42</v>
      </c>
      <c r="D37" s="927">
        <v>8</v>
      </c>
      <c r="E37" s="890" t="s">
        <v>25</v>
      </c>
      <c r="F37" s="898">
        <v>162500</v>
      </c>
      <c r="G37" s="916">
        <f t="shared" si="0"/>
        <v>1300000</v>
      </c>
      <c r="H37" s="900">
        <v>45246</v>
      </c>
      <c r="I37" s="882"/>
      <c r="J37" s="928" t="s">
        <v>25</v>
      </c>
      <c r="K37" s="916">
        <f t="shared" si="25"/>
        <v>0</v>
      </c>
      <c r="L37" s="877"/>
      <c r="M37" s="1034"/>
      <c r="N37" s="878"/>
      <c r="O37" s="893"/>
      <c r="P37" s="883"/>
      <c r="Q37" s="884">
        <f t="shared" si="20"/>
        <v>0</v>
      </c>
      <c r="R37" s="885"/>
      <c r="S37" s="877"/>
      <c r="T37" s="896"/>
      <c r="U37" s="877"/>
      <c r="V37" s="877"/>
      <c r="W37" s="883"/>
      <c r="X37" s="884">
        <f t="shared" si="21"/>
        <v>0</v>
      </c>
      <c r="Y37" s="885"/>
      <c r="Z37" s="877"/>
      <c r="AB37" s="877"/>
      <c r="AC37" s="877"/>
      <c r="AD37" s="877"/>
      <c r="AE37" s="877"/>
      <c r="AF37" s="877"/>
      <c r="AG37" s="877"/>
      <c r="AH37" s="925"/>
      <c r="AI37" s="877"/>
      <c r="AK37" s="889"/>
      <c r="AL37" s="877"/>
      <c r="AM37" s="882"/>
      <c r="AN37" s="890"/>
      <c r="AO37" s="883"/>
      <c r="AP37" s="884">
        <f t="shared" si="26"/>
        <v>0</v>
      </c>
      <c r="AQ37" s="885"/>
      <c r="AR37" s="877"/>
      <c r="AT37" s="876"/>
      <c r="AU37" s="896"/>
      <c r="AV37" s="878"/>
      <c r="AW37" s="893"/>
      <c r="AX37" s="897"/>
      <c r="AY37" s="884">
        <f t="shared" si="5"/>
        <v>0</v>
      </c>
      <c r="AZ37" s="885"/>
      <c r="BA37" s="877"/>
      <c r="BC37" s="902"/>
      <c r="BD37" s="877"/>
      <c r="BE37" s="878"/>
      <c r="BF37" s="906"/>
      <c r="BG37" s="883"/>
      <c r="BH37" s="884">
        <f t="shared" si="22"/>
        <v>0</v>
      </c>
      <c r="BI37" s="885"/>
      <c r="BJ37" s="877"/>
    </row>
    <row r="38" spans="1:62" ht="15" customHeight="1" x14ac:dyDescent="0.25">
      <c r="A38" s="920">
        <v>33</v>
      </c>
      <c r="B38" s="889" t="s">
        <v>123</v>
      </c>
      <c r="C38" s="877" t="s">
        <v>124</v>
      </c>
      <c r="D38" s="927">
        <v>13</v>
      </c>
      <c r="E38" s="877" t="s">
        <v>25</v>
      </c>
      <c r="F38" s="898">
        <v>176750</v>
      </c>
      <c r="G38" s="916">
        <f t="shared" si="0"/>
        <v>2297750</v>
      </c>
      <c r="H38" s="900">
        <v>45246</v>
      </c>
      <c r="I38" s="882"/>
      <c r="J38" s="928" t="s">
        <v>25</v>
      </c>
      <c r="K38" s="916">
        <f t="shared" si="25"/>
        <v>0</v>
      </c>
      <c r="L38" s="877"/>
      <c r="M38" s="901"/>
      <c r="N38" s="882"/>
      <c r="O38" s="877"/>
      <c r="P38" s="916"/>
      <c r="Q38" s="884">
        <f t="shared" si="20"/>
        <v>0</v>
      </c>
      <c r="R38" s="885"/>
      <c r="S38" s="877"/>
      <c r="T38" s="877"/>
      <c r="U38" s="878"/>
      <c r="V38" s="877"/>
      <c r="W38" s="898"/>
      <c r="X38" s="884">
        <f t="shared" si="21"/>
        <v>0</v>
      </c>
      <c r="Y38" s="885"/>
      <c r="Z38" s="877"/>
      <c r="AB38" s="877"/>
      <c r="AC38" s="877"/>
      <c r="AD38" s="877"/>
      <c r="AE38" s="877"/>
      <c r="AF38" s="877"/>
      <c r="AG38" s="877"/>
      <c r="AH38" s="925"/>
      <c r="AI38" s="877"/>
      <c r="AK38" s="889"/>
      <c r="AL38" s="877"/>
      <c r="AM38" s="882"/>
      <c r="AN38" s="890"/>
      <c r="AO38" s="883"/>
      <c r="AP38" s="884">
        <f t="shared" si="26"/>
        <v>0</v>
      </c>
      <c r="AQ38" s="885"/>
      <c r="AR38" s="877"/>
      <c r="AT38" s="877"/>
      <c r="AU38" s="896"/>
      <c r="AV38" s="924"/>
      <c r="AW38" s="887"/>
      <c r="AX38" s="883"/>
      <c r="AY38" s="884">
        <f t="shared" si="5"/>
        <v>0</v>
      </c>
      <c r="AZ38" s="885"/>
      <c r="BA38" s="877"/>
      <c r="BC38" s="877"/>
      <c r="BD38" s="877"/>
      <c r="BE38" s="878"/>
      <c r="BF38" s="886"/>
      <c r="BG38" s="897"/>
      <c r="BH38" s="884">
        <f t="shared" si="22"/>
        <v>0</v>
      </c>
      <c r="BI38" s="885"/>
      <c r="BJ38" s="877"/>
    </row>
    <row r="39" spans="1:62" ht="15" customHeight="1" x14ac:dyDescent="0.25">
      <c r="A39" s="920">
        <v>34</v>
      </c>
      <c r="B39" s="877" t="s">
        <v>27</v>
      </c>
      <c r="C39" s="886" t="s">
        <v>28</v>
      </c>
      <c r="D39" s="882">
        <v>15</v>
      </c>
      <c r="E39" s="877" t="s">
        <v>29</v>
      </c>
      <c r="F39" s="888">
        <v>121000</v>
      </c>
      <c r="G39" s="916">
        <f t="shared" si="0"/>
        <v>1815000</v>
      </c>
      <c r="H39" s="900">
        <v>45205</v>
      </c>
      <c r="I39" s="882">
        <v>8</v>
      </c>
      <c r="J39" s="928" t="s">
        <v>25</v>
      </c>
      <c r="K39" s="916">
        <f t="shared" si="25"/>
        <v>968000</v>
      </c>
      <c r="L39" s="877"/>
      <c r="M39" s="901"/>
      <c r="N39" s="878"/>
      <c r="O39" s="893"/>
      <c r="P39" s="883"/>
      <c r="Q39" s="884">
        <f t="shared" si="20"/>
        <v>0</v>
      </c>
      <c r="R39" s="885"/>
      <c r="S39" s="877"/>
      <c r="T39" s="877"/>
      <c r="U39" s="907"/>
      <c r="V39" s="902"/>
      <c r="W39" s="883"/>
      <c r="X39" s="884">
        <f t="shared" si="21"/>
        <v>0</v>
      </c>
      <c r="Y39" s="885"/>
      <c r="Z39" s="877"/>
      <c r="AB39" s="877"/>
      <c r="AC39" s="877"/>
      <c r="AD39" s="877"/>
      <c r="AE39" s="877"/>
      <c r="AF39" s="877"/>
      <c r="AG39" s="877"/>
      <c r="AH39" s="925"/>
      <c r="AI39" s="877"/>
      <c r="AK39" s="889"/>
      <c r="AL39" s="877"/>
      <c r="AM39" s="882"/>
      <c r="AN39" s="890"/>
      <c r="AO39" s="883"/>
      <c r="AP39" s="884">
        <f t="shared" si="26"/>
        <v>0</v>
      </c>
      <c r="AQ39" s="885"/>
      <c r="AR39" s="877"/>
      <c r="AT39" s="877"/>
      <c r="AU39" s="942"/>
      <c r="AV39" s="878"/>
      <c r="AW39" s="887"/>
      <c r="AX39" s="897"/>
      <c r="AY39" s="884">
        <f t="shared" si="5"/>
        <v>0</v>
      </c>
      <c r="AZ39" s="885"/>
      <c r="BA39" s="877"/>
      <c r="BC39" s="877"/>
      <c r="BD39" s="877"/>
      <c r="BE39" s="877"/>
      <c r="BF39" s="886"/>
      <c r="BG39" s="877"/>
      <c r="BH39" s="884">
        <f t="shared" si="22"/>
        <v>0</v>
      </c>
      <c r="BI39" s="877"/>
      <c r="BJ39" s="877"/>
    </row>
    <row r="40" spans="1:62" ht="15" customHeight="1" x14ac:dyDescent="0.25">
      <c r="A40" s="920">
        <v>35</v>
      </c>
      <c r="B40" s="877" t="s">
        <v>33</v>
      </c>
      <c r="C40" s="877" t="s">
        <v>34</v>
      </c>
      <c r="D40" s="882">
        <v>15</v>
      </c>
      <c r="E40" s="877" t="s">
        <v>25</v>
      </c>
      <c r="F40" s="888">
        <v>77000</v>
      </c>
      <c r="G40" s="916">
        <f t="shared" si="0"/>
        <v>1155000</v>
      </c>
      <c r="H40" s="900">
        <v>45205</v>
      </c>
      <c r="I40" s="882">
        <v>8</v>
      </c>
      <c r="J40" s="928" t="s">
        <v>25</v>
      </c>
      <c r="K40" s="916">
        <f t="shared" si="25"/>
        <v>616000</v>
      </c>
      <c r="L40" s="877"/>
      <c r="M40" s="901"/>
      <c r="N40" s="878"/>
      <c r="O40" s="887"/>
      <c r="P40" s="883"/>
      <c r="Q40" s="884">
        <f t="shared" si="20"/>
        <v>0</v>
      </c>
      <c r="R40" s="885"/>
      <c r="S40" s="877"/>
      <c r="T40" s="877"/>
      <c r="U40" s="907"/>
      <c r="V40" s="893"/>
      <c r="W40" s="883"/>
      <c r="X40" s="884">
        <f t="shared" si="21"/>
        <v>0</v>
      </c>
      <c r="Y40" s="885"/>
      <c r="Z40" s="877"/>
      <c r="AB40" s="877"/>
      <c r="AC40" s="877"/>
      <c r="AD40" s="877"/>
      <c r="AE40" s="877"/>
      <c r="AF40" s="877"/>
      <c r="AG40" s="877"/>
      <c r="AH40" s="925"/>
      <c r="AI40" s="877"/>
      <c r="AK40" s="889"/>
      <c r="AL40" s="877"/>
      <c r="AM40" s="882"/>
      <c r="AN40" s="890"/>
      <c r="AO40" s="883"/>
      <c r="AP40" s="884">
        <f t="shared" si="26"/>
        <v>0</v>
      </c>
      <c r="AQ40" s="885"/>
      <c r="AR40" s="877"/>
      <c r="AT40" s="877"/>
      <c r="AU40" s="877"/>
      <c r="AV40" s="877"/>
      <c r="AW40" s="877"/>
      <c r="AX40" s="877"/>
      <c r="AY40" s="884">
        <f t="shared" si="5"/>
        <v>0</v>
      </c>
      <c r="AZ40" s="877"/>
      <c r="BA40" s="877"/>
      <c r="BC40" s="877"/>
      <c r="BD40" s="877"/>
      <c r="BE40" s="877"/>
      <c r="BF40" s="886"/>
      <c r="BG40" s="877"/>
      <c r="BH40" s="884">
        <f t="shared" si="22"/>
        <v>0</v>
      </c>
      <c r="BI40" s="877"/>
      <c r="BJ40" s="877"/>
    </row>
    <row r="41" spans="1:62" ht="15" customHeight="1" x14ac:dyDescent="0.25">
      <c r="A41" s="920">
        <v>36</v>
      </c>
      <c r="B41" s="881" t="s">
        <v>125</v>
      </c>
      <c r="C41" s="889" t="s">
        <v>126</v>
      </c>
      <c r="D41" s="882">
        <v>1</v>
      </c>
      <c r="E41" s="890" t="s">
        <v>25</v>
      </c>
      <c r="F41" s="898">
        <v>345000</v>
      </c>
      <c r="G41" s="916">
        <f t="shared" si="0"/>
        <v>345000</v>
      </c>
      <c r="H41" s="950" t="s">
        <v>127</v>
      </c>
      <c r="I41" s="882"/>
      <c r="J41" s="928" t="s">
        <v>25</v>
      </c>
      <c r="K41" s="916">
        <f t="shared" si="25"/>
        <v>0</v>
      </c>
      <c r="L41" s="876"/>
      <c r="M41" s="901"/>
      <c r="N41" s="878"/>
      <c r="O41" s="893"/>
      <c r="P41" s="883"/>
      <c r="Q41" s="884">
        <f t="shared" si="20"/>
        <v>0</v>
      </c>
      <c r="R41" s="885"/>
      <c r="S41" s="877"/>
      <c r="T41" s="877"/>
      <c r="U41" s="878"/>
      <c r="V41" s="877"/>
      <c r="W41" s="959"/>
      <c r="X41" s="884">
        <f t="shared" si="21"/>
        <v>0</v>
      </c>
      <c r="Y41" s="885"/>
      <c r="Z41" s="877"/>
      <c r="AB41" s="877"/>
      <c r="AC41" s="877"/>
      <c r="AD41" s="877"/>
      <c r="AE41" s="877"/>
      <c r="AF41" s="877"/>
      <c r="AG41" s="877"/>
      <c r="AH41" s="925"/>
      <c r="AI41" s="877"/>
      <c r="AK41" s="889"/>
      <c r="AL41" s="877"/>
      <c r="AM41" s="882"/>
      <c r="AN41" s="890"/>
      <c r="AO41" s="883"/>
      <c r="AP41" s="884">
        <f t="shared" si="26"/>
        <v>0</v>
      </c>
      <c r="AQ41" s="885"/>
      <c r="AR41" s="877"/>
      <c r="AT41" s="877"/>
      <c r="AU41" s="877"/>
      <c r="AV41" s="877"/>
      <c r="AW41" s="877"/>
      <c r="AX41" s="877"/>
      <c r="AY41" s="884">
        <f t="shared" si="5"/>
        <v>0</v>
      </c>
      <c r="AZ41" s="877"/>
      <c r="BA41" s="877"/>
      <c r="BC41" s="877"/>
      <c r="BD41" s="877"/>
      <c r="BE41" s="877"/>
      <c r="BF41" s="886"/>
      <c r="BG41" s="877"/>
      <c r="BH41" s="884">
        <f t="shared" si="22"/>
        <v>0</v>
      </c>
      <c r="BI41" s="877"/>
      <c r="BJ41" s="877"/>
    </row>
    <row r="42" spans="1:62" ht="15" customHeight="1" x14ac:dyDescent="0.25">
      <c r="A42" s="920">
        <v>37</v>
      </c>
      <c r="B42" s="877" t="s">
        <v>128</v>
      </c>
      <c r="C42" s="877" t="s">
        <v>129</v>
      </c>
      <c r="D42" s="927">
        <v>10</v>
      </c>
      <c r="E42" s="877" t="s">
        <v>25</v>
      </c>
      <c r="F42" s="880">
        <v>40000</v>
      </c>
      <c r="G42" s="916">
        <f t="shared" si="0"/>
        <v>400000</v>
      </c>
      <c r="H42" s="900">
        <v>45226</v>
      </c>
      <c r="I42" s="878">
        <v>9</v>
      </c>
      <c r="J42" s="928" t="s">
        <v>25</v>
      </c>
      <c r="K42" s="916">
        <f t="shared" si="25"/>
        <v>360000</v>
      </c>
      <c r="L42" s="877"/>
      <c r="M42" s="901"/>
      <c r="N42" s="877"/>
      <c r="O42" s="877"/>
      <c r="P42" s="879"/>
      <c r="Q42" s="884">
        <f t="shared" si="20"/>
        <v>0</v>
      </c>
      <c r="R42" s="885"/>
      <c r="S42" s="877"/>
      <c r="T42" s="877"/>
      <c r="U42" s="878"/>
      <c r="V42" s="877"/>
      <c r="W42" s="959"/>
      <c r="X42" s="884">
        <f t="shared" si="21"/>
        <v>0</v>
      </c>
      <c r="Y42" s="885"/>
      <c r="Z42" s="877"/>
      <c r="AB42" s="877"/>
      <c r="AC42" s="877"/>
      <c r="AD42" s="877"/>
      <c r="AE42" s="877"/>
      <c r="AF42" s="877"/>
      <c r="AG42" s="877"/>
      <c r="AH42" s="925"/>
      <c r="AI42" s="877"/>
      <c r="AK42" s="889"/>
      <c r="AL42" s="877"/>
      <c r="AM42" s="882"/>
      <c r="AN42" s="890"/>
      <c r="AO42" s="883"/>
      <c r="AP42" s="884">
        <f t="shared" si="26"/>
        <v>0</v>
      </c>
      <c r="AQ42" s="885"/>
      <c r="AR42" s="877"/>
      <c r="AT42" s="877"/>
      <c r="AU42" s="877"/>
      <c r="AV42" s="877"/>
      <c r="AW42" s="877"/>
      <c r="AX42" s="877"/>
      <c r="AY42" s="884">
        <f t="shared" si="5"/>
        <v>0</v>
      </c>
      <c r="AZ42" s="877"/>
      <c r="BA42" s="877"/>
      <c r="BC42" s="877"/>
      <c r="BD42" s="877"/>
      <c r="BE42" s="877"/>
      <c r="BF42" s="886"/>
      <c r="BG42" s="877"/>
      <c r="BH42" s="877"/>
      <c r="BI42" s="877"/>
      <c r="BJ42" s="877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890" t="s">
        <v>122</v>
      </c>
      <c r="F43" s="898">
        <v>148000</v>
      </c>
      <c r="G43" s="916">
        <f t="shared" si="0"/>
        <v>14800000</v>
      </c>
      <c r="H43" s="933" t="s">
        <v>132</v>
      </c>
      <c r="I43" s="882">
        <v>10</v>
      </c>
      <c r="J43" s="928" t="s">
        <v>122</v>
      </c>
      <c r="K43" s="916">
        <f t="shared" si="25"/>
        <v>1480000</v>
      </c>
      <c r="L43" s="877"/>
      <c r="M43" s="901"/>
      <c r="N43" s="878"/>
      <c r="O43" s="877"/>
      <c r="P43" s="879"/>
      <c r="Q43" s="884">
        <f t="shared" si="20"/>
        <v>0</v>
      </c>
      <c r="R43" s="885"/>
      <c r="S43" s="1034"/>
      <c r="T43" s="901"/>
      <c r="U43" s="907"/>
      <c r="V43" s="893"/>
      <c r="W43" s="883"/>
      <c r="X43" s="884">
        <f t="shared" si="21"/>
        <v>0</v>
      </c>
      <c r="Y43" s="885"/>
      <c r="Z43" s="877"/>
      <c r="AB43" s="877"/>
      <c r="AC43" s="877"/>
      <c r="AD43" s="877"/>
      <c r="AE43" s="877"/>
      <c r="AF43" s="877"/>
      <c r="AG43" s="877"/>
      <c r="AH43" s="925"/>
      <c r="AI43" s="877"/>
      <c r="AK43" s="889"/>
      <c r="AL43" s="877"/>
      <c r="AM43" s="882"/>
      <c r="AN43" s="890"/>
      <c r="AO43" s="883"/>
      <c r="AP43" s="884">
        <f t="shared" si="26"/>
        <v>0</v>
      </c>
      <c r="AQ43" s="885"/>
      <c r="AR43" s="877"/>
      <c r="BC43" s="877"/>
      <c r="BD43" s="877"/>
      <c r="BE43" s="877"/>
      <c r="BF43" s="886"/>
      <c r="BG43" s="877"/>
      <c r="BH43" s="877"/>
      <c r="BI43" s="877"/>
      <c r="BJ43" s="877"/>
    </row>
    <row r="44" spans="1:62" ht="15" customHeight="1" x14ac:dyDescent="0.25">
      <c r="A44" s="920">
        <v>39</v>
      </c>
      <c r="B44" s="877" t="s">
        <v>133</v>
      </c>
      <c r="C44" s="877" t="s">
        <v>53</v>
      </c>
      <c r="D44" s="882">
        <v>2</v>
      </c>
      <c r="E44" s="923" t="s">
        <v>67</v>
      </c>
      <c r="F44" s="898">
        <v>500000</v>
      </c>
      <c r="G44" s="916">
        <f t="shared" si="0"/>
        <v>1000000</v>
      </c>
      <c r="H44" s="824">
        <v>45184</v>
      </c>
      <c r="I44" s="882">
        <v>1</v>
      </c>
      <c r="J44" s="954" t="s">
        <v>67</v>
      </c>
      <c r="K44" s="916">
        <f t="shared" si="25"/>
        <v>500000</v>
      </c>
      <c r="L44" s="876"/>
      <c r="M44" s="901"/>
      <c r="N44" s="947"/>
      <c r="O44" s="918"/>
      <c r="P44" s="935"/>
      <c r="Q44" s="884">
        <f t="shared" si="20"/>
        <v>0</v>
      </c>
      <c r="R44" s="885"/>
      <c r="S44" s="895"/>
      <c r="T44" s="877"/>
      <c r="U44" s="878"/>
      <c r="V44" s="893"/>
      <c r="W44" s="883"/>
      <c r="X44" s="884">
        <f t="shared" si="21"/>
        <v>0</v>
      </c>
      <c r="Y44" s="885"/>
      <c r="Z44" s="877"/>
      <c r="AA44" s="953"/>
      <c r="AB44" s="877"/>
      <c r="AC44" s="877"/>
      <c r="AD44" s="877"/>
      <c r="AE44" s="877"/>
      <c r="AF44" s="877"/>
      <c r="AG44" s="877"/>
      <c r="AH44" s="925"/>
      <c r="AI44" s="877"/>
      <c r="AK44" s="889"/>
      <c r="AL44" s="877"/>
      <c r="AM44" s="882"/>
      <c r="AN44" s="890"/>
      <c r="AO44" s="883"/>
      <c r="AP44" s="884">
        <f t="shared" si="26"/>
        <v>0</v>
      </c>
      <c r="AQ44" s="885"/>
      <c r="AR44" s="877"/>
      <c r="BC44" s="877"/>
      <c r="BD44" s="877"/>
      <c r="BE44" s="877"/>
      <c r="BF44" s="886"/>
      <c r="BG44" s="877"/>
      <c r="BH44" s="877"/>
      <c r="BI44" s="877"/>
      <c r="BJ44" s="877"/>
    </row>
    <row r="45" spans="1:62" ht="15" customHeight="1" x14ac:dyDescent="0.25">
      <c r="A45" s="920">
        <v>40</v>
      </c>
      <c r="B45" s="876"/>
      <c r="C45" s="886"/>
      <c r="D45" s="882"/>
      <c r="E45" s="890"/>
      <c r="F45" s="898"/>
      <c r="G45" s="916">
        <f t="shared" si="0"/>
        <v>0</v>
      </c>
      <c r="H45" s="921"/>
      <c r="I45" s="882"/>
      <c r="J45" s="928" t="s">
        <v>25</v>
      </c>
      <c r="K45" s="916">
        <f t="shared" si="25"/>
        <v>0</v>
      </c>
      <c r="L45" s="876"/>
      <c r="M45" s="901"/>
      <c r="N45" s="947"/>
      <c r="O45" s="877"/>
      <c r="P45" s="935"/>
      <c r="Q45" s="884">
        <f t="shared" si="20"/>
        <v>0</v>
      </c>
      <c r="R45" s="885"/>
      <c r="S45" s="876"/>
      <c r="T45" s="877"/>
      <c r="U45" s="878"/>
      <c r="V45" s="893"/>
      <c r="W45" s="897"/>
      <c r="X45" s="884">
        <f t="shared" si="21"/>
        <v>0</v>
      </c>
      <c r="Y45" s="885"/>
      <c r="Z45" s="877"/>
      <c r="AA45" s="953"/>
      <c r="AI45" s="908"/>
      <c r="AK45" s="889"/>
      <c r="AL45" s="877"/>
      <c r="AM45" s="882"/>
      <c r="AN45" s="890"/>
      <c r="AO45" s="883"/>
      <c r="AP45" s="884">
        <f t="shared" si="26"/>
        <v>0</v>
      </c>
      <c r="AQ45" s="885"/>
      <c r="AR45" s="877"/>
    </row>
    <row r="46" spans="1:62" ht="15" customHeight="1" x14ac:dyDescent="0.25">
      <c r="A46" s="920">
        <v>41</v>
      </c>
      <c r="B46" s="886" t="s">
        <v>134</v>
      </c>
      <c r="C46" s="886" t="s">
        <v>135</v>
      </c>
      <c r="D46" s="882">
        <v>1</v>
      </c>
      <c r="E46" s="890" t="s">
        <v>67</v>
      </c>
      <c r="F46" s="897">
        <v>4192500</v>
      </c>
      <c r="G46" s="916">
        <f t="shared" si="0"/>
        <v>4192500</v>
      </c>
      <c r="H46" s="900">
        <v>45251</v>
      </c>
      <c r="I46" s="882"/>
      <c r="J46" s="928" t="s">
        <v>25</v>
      </c>
      <c r="K46" s="916">
        <f t="shared" si="25"/>
        <v>0</v>
      </c>
      <c r="L46" s="876"/>
      <c r="M46" s="901"/>
      <c r="N46" s="947"/>
      <c r="O46" s="877"/>
      <c r="P46" s="935"/>
      <c r="Q46" s="884">
        <f t="shared" si="20"/>
        <v>0</v>
      </c>
      <c r="R46" s="885"/>
      <c r="S46" s="877"/>
      <c r="T46" s="877"/>
      <c r="U46" s="1052"/>
      <c r="V46" s="893"/>
      <c r="W46" s="897"/>
      <c r="X46" s="884">
        <f t="shared" si="21"/>
        <v>0</v>
      </c>
      <c r="Y46" s="885"/>
      <c r="Z46" s="877"/>
      <c r="AA46" s="952"/>
      <c r="AK46" s="889"/>
      <c r="AL46" s="877"/>
      <c r="AM46" s="882"/>
      <c r="AN46" s="890"/>
      <c r="AO46" s="883"/>
      <c r="AP46" s="884">
        <f t="shared" si="26"/>
        <v>0</v>
      </c>
      <c r="AQ46" s="885"/>
      <c r="AR46" s="877"/>
    </row>
    <row r="47" spans="1:62" ht="15" customHeight="1" x14ac:dyDescent="0.25">
      <c r="A47" s="925">
        <v>42</v>
      </c>
      <c r="B47" s="877" t="s">
        <v>136</v>
      </c>
      <c r="C47" s="877" t="s">
        <v>30</v>
      </c>
      <c r="D47" s="878">
        <v>10</v>
      </c>
      <c r="E47" s="923" t="s">
        <v>67</v>
      </c>
      <c r="F47" s="898">
        <v>30000</v>
      </c>
      <c r="G47" s="916">
        <f t="shared" si="0"/>
        <v>300000</v>
      </c>
      <c r="H47" s="900">
        <v>45187</v>
      </c>
      <c r="I47" s="882">
        <v>6</v>
      </c>
      <c r="J47" s="954" t="s">
        <v>67</v>
      </c>
      <c r="K47" s="916">
        <f t="shared" si="25"/>
        <v>180000</v>
      </c>
      <c r="L47" s="876"/>
      <c r="M47" s="901"/>
      <c r="N47" s="947"/>
      <c r="O47" s="877"/>
      <c r="P47" s="935"/>
      <c r="Q47" s="884">
        <f t="shared" si="20"/>
        <v>0</v>
      </c>
      <c r="R47" s="885"/>
      <c r="S47" s="877"/>
      <c r="T47" s="877"/>
      <c r="U47" s="878"/>
      <c r="V47" s="890"/>
      <c r="W47" s="898"/>
      <c r="X47" s="884">
        <f t="shared" si="21"/>
        <v>0</v>
      </c>
      <c r="Y47" s="885"/>
      <c r="Z47" s="877"/>
      <c r="AA47" s="952"/>
      <c r="AK47" s="889"/>
      <c r="AL47" s="877"/>
      <c r="AM47" s="882"/>
      <c r="AN47" s="890"/>
      <c r="AO47" s="883"/>
      <c r="AP47" s="884">
        <f t="shared" si="26"/>
        <v>0</v>
      </c>
      <c r="AQ47" s="885"/>
      <c r="AR47" s="877"/>
    </row>
    <row r="48" spans="1:62" ht="15" customHeight="1" x14ac:dyDescent="0.25">
      <c r="A48" s="920">
        <v>43</v>
      </c>
      <c r="B48" s="886" t="s">
        <v>137</v>
      </c>
      <c r="C48" s="877" t="s">
        <v>138</v>
      </c>
      <c r="D48" s="924">
        <v>2</v>
      </c>
      <c r="E48" s="890" t="s">
        <v>25</v>
      </c>
      <c r="F48" s="898">
        <v>2250000</v>
      </c>
      <c r="G48" s="916">
        <f t="shared" si="0"/>
        <v>4500000</v>
      </c>
      <c r="H48" s="878" t="s">
        <v>139</v>
      </c>
      <c r="I48" s="882">
        <v>0</v>
      </c>
      <c r="J48" s="928" t="s">
        <v>25</v>
      </c>
      <c r="K48" s="916">
        <f t="shared" si="25"/>
        <v>0</v>
      </c>
      <c r="L48" s="876"/>
      <c r="M48" s="877"/>
      <c r="N48" s="947"/>
      <c r="O48" s="877"/>
      <c r="P48" s="935"/>
      <c r="Q48" s="884">
        <f t="shared" si="20"/>
        <v>0</v>
      </c>
      <c r="R48" s="885"/>
      <c r="S48" s="876"/>
      <c r="T48" s="892"/>
      <c r="U48" s="1051"/>
      <c r="V48" s="893"/>
      <c r="W48" s="883"/>
      <c r="X48" s="884">
        <f t="shared" si="21"/>
        <v>0</v>
      </c>
      <c r="Y48" s="885"/>
      <c r="Z48" s="877"/>
      <c r="AA48" s="952"/>
      <c r="AK48" s="889"/>
      <c r="AL48" s="877"/>
      <c r="AM48" s="882"/>
      <c r="AN48" s="890"/>
      <c r="AO48" s="883"/>
      <c r="AP48" s="884">
        <f t="shared" si="26"/>
        <v>0</v>
      </c>
      <c r="AQ48" s="885"/>
      <c r="AR48" s="877"/>
    </row>
    <row r="49" spans="1:44" ht="15" customHeight="1" x14ac:dyDescent="0.25">
      <c r="A49" s="920">
        <v>44</v>
      </c>
      <c r="B49" s="877" t="s">
        <v>140</v>
      </c>
      <c r="C49" s="877" t="s">
        <v>141</v>
      </c>
      <c r="D49" s="882">
        <v>15</v>
      </c>
      <c r="E49" s="877" t="s">
        <v>25</v>
      </c>
      <c r="F49" s="898">
        <v>400000</v>
      </c>
      <c r="G49" s="916">
        <f t="shared" si="0"/>
        <v>6000000</v>
      </c>
      <c r="H49" s="900">
        <v>45218</v>
      </c>
      <c r="I49" s="882">
        <v>2</v>
      </c>
      <c r="J49" s="928" t="s">
        <v>25</v>
      </c>
      <c r="K49" s="916">
        <f t="shared" si="25"/>
        <v>800000</v>
      </c>
      <c r="L49" s="876"/>
      <c r="M49" s="877"/>
      <c r="N49" s="947"/>
      <c r="O49" s="877"/>
      <c r="P49" s="935"/>
      <c r="Q49" s="884">
        <f t="shared" ref="Q49:Q112" si="27">P50*N50</f>
        <v>0</v>
      </c>
      <c r="R49" s="885"/>
      <c r="S49" s="876"/>
      <c r="T49" s="892"/>
      <c r="U49" s="1051"/>
      <c r="V49" s="893"/>
      <c r="W49" s="883"/>
      <c r="X49" s="884">
        <f t="shared" si="21"/>
        <v>0</v>
      </c>
      <c r="Y49" s="885"/>
      <c r="Z49" s="877"/>
      <c r="AA49" s="952"/>
      <c r="AK49" s="889"/>
      <c r="AL49" s="877"/>
      <c r="AM49" s="882"/>
      <c r="AN49" s="890"/>
      <c r="AO49" s="883"/>
      <c r="AP49" s="884">
        <f t="shared" si="26"/>
        <v>0</v>
      </c>
      <c r="AQ49" s="885"/>
      <c r="AR49" s="877"/>
    </row>
    <row r="50" spans="1:44" ht="15" customHeight="1" x14ac:dyDescent="0.25">
      <c r="A50" s="920">
        <v>45</v>
      </c>
      <c r="B50" s="877" t="s">
        <v>142</v>
      </c>
      <c r="C50" s="877" t="s">
        <v>143</v>
      </c>
      <c r="D50" s="927">
        <v>1</v>
      </c>
      <c r="E50" s="890" t="s">
        <v>25</v>
      </c>
      <c r="F50" s="880">
        <v>138000</v>
      </c>
      <c r="G50" s="916">
        <f t="shared" si="0"/>
        <v>138000</v>
      </c>
      <c r="H50" s="900">
        <v>45198</v>
      </c>
      <c r="I50" s="878"/>
      <c r="J50" s="928" t="s">
        <v>25</v>
      </c>
      <c r="K50" s="916">
        <f t="shared" si="25"/>
        <v>0</v>
      </c>
      <c r="L50" s="876"/>
      <c r="M50" s="877"/>
      <c r="N50" s="947"/>
      <c r="O50" s="877"/>
      <c r="P50" s="935"/>
      <c r="Q50" s="884">
        <f t="shared" si="27"/>
        <v>0</v>
      </c>
      <c r="R50" s="885"/>
      <c r="S50" s="876"/>
      <c r="T50" s="892"/>
      <c r="U50" s="1051"/>
      <c r="V50" s="893"/>
      <c r="W50" s="883"/>
      <c r="X50" s="884">
        <f t="shared" si="21"/>
        <v>0</v>
      </c>
      <c r="Y50" s="885"/>
      <c r="Z50" s="877"/>
      <c r="AA50" s="952"/>
      <c r="AK50" s="889"/>
      <c r="AL50" s="877"/>
      <c r="AM50" s="882"/>
      <c r="AN50" s="890"/>
      <c r="AO50" s="883"/>
      <c r="AP50" s="884">
        <f t="shared" si="26"/>
        <v>0</v>
      </c>
      <c r="AQ50" s="885"/>
      <c r="AR50" s="877"/>
    </row>
    <row r="51" spans="1:44" ht="15" customHeight="1" x14ac:dyDescent="0.25">
      <c r="A51" s="920">
        <v>46</v>
      </c>
      <c r="B51" s="877" t="s">
        <v>144</v>
      </c>
      <c r="C51" s="877" t="s">
        <v>145</v>
      </c>
      <c r="D51" s="904">
        <v>7</v>
      </c>
      <c r="E51" s="877" t="s">
        <v>25</v>
      </c>
      <c r="F51" s="880">
        <v>44000</v>
      </c>
      <c r="G51" s="916">
        <f t="shared" si="0"/>
        <v>308000</v>
      </c>
      <c r="H51" s="900">
        <v>45181</v>
      </c>
      <c r="I51" s="878">
        <v>5</v>
      </c>
      <c r="J51" s="928" t="s">
        <v>25</v>
      </c>
      <c r="K51" s="916">
        <f t="shared" si="25"/>
        <v>220000</v>
      </c>
      <c r="L51" s="876"/>
      <c r="M51" s="877"/>
      <c r="N51" s="947"/>
      <c r="O51" s="877"/>
      <c r="P51" s="935"/>
      <c r="Q51" s="884">
        <f t="shared" si="27"/>
        <v>0</v>
      </c>
      <c r="R51" s="885"/>
      <c r="S51" s="876"/>
      <c r="T51" s="892"/>
      <c r="U51" s="1051"/>
      <c r="V51" s="893"/>
      <c r="W51" s="883"/>
      <c r="X51" s="884">
        <f t="shared" si="21"/>
        <v>0</v>
      </c>
      <c r="Y51" s="885"/>
      <c r="Z51" s="877"/>
      <c r="AA51" s="952"/>
      <c r="AK51" s="889"/>
      <c r="AL51" s="877"/>
      <c r="AM51" s="882"/>
      <c r="AN51" s="890"/>
      <c r="AO51" s="883"/>
      <c r="AP51" s="884">
        <f t="shared" si="26"/>
        <v>0</v>
      </c>
      <c r="AQ51" s="885"/>
      <c r="AR51" s="877"/>
    </row>
    <row r="52" spans="1:44" ht="15" customHeight="1" x14ac:dyDescent="0.25">
      <c r="A52" s="920">
        <v>47</v>
      </c>
      <c r="B52" s="889" t="s">
        <v>146</v>
      </c>
      <c r="C52" s="889" t="s">
        <v>147</v>
      </c>
      <c r="D52" s="882">
        <v>6</v>
      </c>
      <c r="E52" s="877" t="s">
        <v>25</v>
      </c>
      <c r="F52" s="883">
        <v>31000</v>
      </c>
      <c r="G52" s="916">
        <f t="shared" si="0"/>
        <v>186000</v>
      </c>
      <c r="H52" s="900">
        <v>45225</v>
      </c>
      <c r="I52" s="924"/>
      <c r="J52" s="928" t="s">
        <v>25</v>
      </c>
      <c r="K52" s="916">
        <f t="shared" si="25"/>
        <v>0</v>
      </c>
      <c r="L52" s="876"/>
      <c r="M52" s="877"/>
      <c r="N52" s="947"/>
      <c r="O52" s="877"/>
      <c r="P52" s="935"/>
      <c r="Q52" s="884">
        <f t="shared" si="27"/>
        <v>0</v>
      </c>
      <c r="R52" s="885"/>
      <c r="S52" s="876"/>
      <c r="T52" s="892"/>
      <c r="U52" s="1051"/>
      <c r="V52" s="893"/>
      <c r="W52" s="883"/>
      <c r="X52" s="884">
        <f t="shared" si="21"/>
        <v>0</v>
      </c>
      <c r="Y52" s="885"/>
      <c r="Z52" s="877"/>
      <c r="AA52" s="952"/>
      <c r="AK52" s="877"/>
      <c r="AL52" s="877"/>
      <c r="AM52" s="882"/>
      <c r="AN52" s="890"/>
      <c r="AO52" s="883"/>
      <c r="AP52" s="884">
        <f t="shared" si="26"/>
        <v>0</v>
      </c>
      <c r="AQ52" s="885"/>
      <c r="AR52" s="877"/>
    </row>
    <row r="53" spans="1:44" ht="15" customHeight="1" x14ac:dyDescent="0.25">
      <c r="A53" s="920">
        <v>48</v>
      </c>
      <c r="B53" s="876" t="s">
        <v>148</v>
      </c>
      <c r="C53" s="876" t="s">
        <v>149</v>
      </c>
      <c r="D53" s="878">
        <v>2</v>
      </c>
      <c r="E53" s="890" t="s">
        <v>25</v>
      </c>
      <c r="F53" s="898">
        <v>110000</v>
      </c>
      <c r="G53" s="916">
        <f t="shared" si="0"/>
        <v>220000</v>
      </c>
      <c r="H53" s="932" t="s">
        <v>150</v>
      </c>
      <c r="I53" s="878">
        <v>1</v>
      </c>
      <c r="J53" s="928" t="s">
        <v>25</v>
      </c>
      <c r="K53" s="916">
        <f t="shared" si="25"/>
        <v>110000</v>
      </c>
      <c r="L53" s="876"/>
      <c r="M53" s="877"/>
      <c r="N53" s="947"/>
      <c r="O53" s="877"/>
      <c r="P53" s="935"/>
      <c r="Q53" s="884">
        <f t="shared" si="27"/>
        <v>0</v>
      </c>
      <c r="R53" s="885"/>
      <c r="S53" s="876"/>
      <c r="T53" s="892"/>
      <c r="U53" s="1051"/>
      <c r="V53" s="893"/>
      <c r="W53" s="883"/>
      <c r="X53" s="884">
        <f t="shared" si="21"/>
        <v>0</v>
      </c>
      <c r="Y53" s="885"/>
      <c r="Z53" s="877"/>
      <c r="AA53" s="912"/>
    </row>
    <row r="54" spans="1:44" ht="15" customHeight="1" x14ac:dyDescent="0.25">
      <c r="A54" s="920">
        <v>49</v>
      </c>
      <c r="B54" s="876" t="s">
        <v>151</v>
      </c>
      <c r="C54" s="877" t="s">
        <v>152</v>
      </c>
      <c r="D54" s="878">
        <v>10</v>
      </c>
      <c r="E54" s="890" t="s">
        <v>25</v>
      </c>
      <c r="F54" s="898">
        <v>325000</v>
      </c>
      <c r="G54" s="916">
        <f t="shared" si="0"/>
        <v>3250000</v>
      </c>
      <c r="H54" s="921" t="s">
        <v>153</v>
      </c>
      <c r="I54" s="878">
        <v>7</v>
      </c>
      <c r="J54" s="928" t="s">
        <v>25</v>
      </c>
      <c r="K54" s="916">
        <f t="shared" si="25"/>
        <v>2275000</v>
      </c>
      <c r="L54" s="877"/>
      <c r="M54" s="877"/>
      <c r="N54" s="947"/>
      <c r="O54" s="877"/>
      <c r="P54" s="883"/>
      <c r="Q54" s="884">
        <f t="shared" si="27"/>
        <v>0</v>
      </c>
      <c r="R54" s="885"/>
      <c r="S54" s="876"/>
      <c r="T54" s="892"/>
      <c r="U54" s="1051"/>
      <c r="V54" s="893"/>
      <c r="W54" s="883"/>
      <c r="X54" s="884">
        <f t="shared" si="21"/>
        <v>0</v>
      </c>
      <c r="Y54" s="885"/>
      <c r="Z54" s="877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878">
        <v>6</v>
      </c>
      <c r="E55" s="890" t="s">
        <v>25</v>
      </c>
      <c r="F55" s="898">
        <v>675000</v>
      </c>
      <c r="G55" s="916">
        <f t="shared" si="0"/>
        <v>4050000</v>
      </c>
      <c r="H55" s="903">
        <v>44165</v>
      </c>
      <c r="I55" s="878">
        <v>0</v>
      </c>
      <c r="J55" s="928" t="s">
        <v>25</v>
      </c>
      <c r="K55" s="916">
        <f t="shared" si="25"/>
        <v>0</v>
      </c>
      <c r="L55" s="877"/>
      <c r="M55" s="896"/>
      <c r="N55" s="948"/>
      <c r="O55" s="877"/>
      <c r="P55" s="949"/>
      <c r="Q55" s="884">
        <f t="shared" si="27"/>
        <v>0</v>
      </c>
      <c r="R55" s="885"/>
      <c r="S55" s="876"/>
      <c r="T55" s="892"/>
      <c r="U55" s="1051"/>
      <c r="V55" s="893"/>
      <c r="W55" s="883"/>
      <c r="X55" s="884">
        <f t="shared" si="21"/>
        <v>0</v>
      </c>
      <c r="Y55" s="885"/>
      <c r="Z55" s="877"/>
    </row>
    <row r="56" spans="1:44" ht="15" customHeight="1" x14ac:dyDescent="0.25">
      <c r="A56" s="920">
        <v>51</v>
      </c>
      <c r="B56" s="876" t="s">
        <v>156</v>
      </c>
      <c r="C56" s="876" t="s">
        <v>157</v>
      </c>
      <c r="D56" s="878">
        <v>14</v>
      </c>
      <c r="E56" s="877" t="s">
        <v>25</v>
      </c>
      <c r="F56" s="898">
        <v>214500</v>
      </c>
      <c r="G56" s="916">
        <f t="shared" si="0"/>
        <v>3003000</v>
      </c>
      <c r="H56" s="900">
        <v>45134</v>
      </c>
      <c r="I56" s="878">
        <v>8</v>
      </c>
      <c r="J56" s="961" t="s">
        <v>25</v>
      </c>
      <c r="K56" s="916">
        <f t="shared" si="25"/>
        <v>1716000</v>
      </c>
      <c r="L56" s="876"/>
      <c r="M56" s="877"/>
      <c r="N56" s="947"/>
      <c r="O56" s="877"/>
      <c r="P56" s="883"/>
      <c r="Q56" s="884">
        <f t="shared" si="27"/>
        <v>0</v>
      </c>
      <c r="R56" s="885"/>
      <c r="S56" s="876"/>
      <c r="T56" s="892"/>
      <c r="U56" s="1051"/>
      <c r="V56" s="893"/>
      <c r="W56" s="883"/>
      <c r="X56" s="884">
        <f t="shared" si="21"/>
        <v>0</v>
      </c>
      <c r="Y56" s="885"/>
      <c r="Z56" s="877"/>
    </row>
    <row r="57" spans="1:44" ht="15" customHeight="1" x14ac:dyDescent="0.25">
      <c r="A57" s="920">
        <v>52</v>
      </c>
      <c r="B57" s="886" t="s">
        <v>158</v>
      </c>
      <c r="C57" s="962" t="s">
        <v>159</v>
      </c>
      <c r="D57" s="878">
        <v>2</v>
      </c>
      <c r="E57" s="890" t="s">
        <v>25</v>
      </c>
      <c r="F57" s="898">
        <v>350000</v>
      </c>
      <c r="G57" s="916">
        <f t="shared" si="0"/>
        <v>700000</v>
      </c>
      <c r="H57" s="903" t="s">
        <v>160</v>
      </c>
      <c r="I57" s="878">
        <v>0</v>
      </c>
      <c r="J57" s="886" t="s">
        <v>25</v>
      </c>
      <c r="K57" s="880">
        <f t="shared" si="25"/>
        <v>0</v>
      </c>
      <c r="L57" s="876"/>
      <c r="M57" s="901"/>
      <c r="N57" s="938"/>
      <c r="O57" s="877"/>
      <c r="P57" s="939"/>
      <c r="Q57" s="884">
        <f t="shared" si="27"/>
        <v>0</v>
      </c>
      <c r="R57" s="885"/>
      <c r="S57" s="876"/>
      <c r="T57" s="892"/>
      <c r="U57" s="1051"/>
      <c r="V57" s="893"/>
      <c r="W57" s="883"/>
      <c r="X57" s="884">
        <f t="shared" si="21"/>
        <v>0</v>
      </c>
      <c r="Y57" s="885"/>
      <c r="Z57" s="877"/>
    </row>
    <row r="58" spans="1:44" ht="15" customHeight="1" x14ac:dyDescent="0.25">
      <c r="A58" s="920">
        <v>53</v>
      </c>
      <c r="B58" s="876" t="s">
        <v>158</v>
      </c>
      <c r="C58" s="893" t="s">
        <v>161</v>
      </c>
      <c r="D58" s="878">
        <v>2</v>
      </c>
      <c r="E58" s="890" t="s">
        <v>25</v>
      </c>
      <c r="F58" s="898">
        <v>275000</v>
      </c>
      <c r="G58" s="916">
        <f t="shared" si="0"/>
        <v>550000</v>
      </c>
      <c r="H58" s="903">
        <v>44124</v>
      </c>
      <c r="I58" s="878">
        <v>0</v>
      </c>
      <c r="J58" s="886" t="s">
        <v>25</v>
      </c>
      <c r="K58" s="880">
        <f t="shared" si="25"/>
        <v>0</v>
      </c>
      <c r="L58" s="877"/>
      <c r="M58" s="901"/>
      <c r="N58" s="934"/>
      <c r="O58" s="877"/>
      <c r="P58" s="935"/>
      <c r="Q58" s="884">
        <f t="shared" si="27"/>
        <v>0</v>
      </c>
      <c r="R58" s="885"/>
      <c r="S58" s="889"/>
      <c r="T58" s="877" t="s">
        <v>2</v>
      </c>
      <c r="U58" s="1050"/>
      <c r="V58" s="887"/>
      <c r="W58" s="883"/>
      <c r="X58" s="884">
        <f t="shared" si="21"/>
        <v>0</v>
      </c>
      <c r="Y58" s="885"/>
      <c r="Z58" s="877"/>
    </row>
    <row r="59" spans="1:44" ht="15" customHeight="1" x14ac:dyDescent="0.25">
      <c r="A59" s="920">
        <v>54</v>
      </c>
      <c r="B59" s="876" t="s">
        <v>162</v>
      </c>
      <c r="C59" s="893" t="s">
        <v>163</v>
      </c>
      <c r="D59" s="878">
        <v>4</v>
      </c>
      <c r="E59" s="890" t="s">
        <v>25</v>
      </c>
      <c r="F59" s="898">
        <v>425000</v>
      </c>
      <c r="G59" s="916">
        <f t="shared" si="0"/>
        <v>1700000</v>
      </c>
      <c r="H59" s="921" t="s">
        <v>160</v>
      </c>
      <c r="I59" s="878">
        <v>0</v>
      </c>
      <c r="J59" s="886" t="s">
        <v>25</v>
      </c>
      <c r="K59" s="880">
        <f t="shared" si="25"/>
        <v>0</v>
      </c>
      <c r="L59" s="877"/>
      <c r="M59" s="901"/>
      <c r="N59" s="938"/>
      <c r="O59" s="877"/>
      <c r="P59" s="939"/>
      <c r="Q59" s="884">
        <f t="shared" si="27"/>
        <v>0</v>
      </c>
      <c r="R59" s="885"/>
      <c r="S59" s="889"/>
      <c r="T59" s="877" t="s">
        <v>2</v>
      </c>
      <c r="U59" s="1050"/>
      <c r="V59" s="887"/>
      <c r="W59" s="883"/>
      <c r="X59" s="884">
        <f t="shared" si="21"/>
        <v>0</v>
      </c>
      <c r="Y59" s="885"/>
      <c r="Z59" s="877"/>
    </row>
    <row r="60" spans="1:44" ht="15" customHeight="1" x14ac:dyDescent="0.25">
      <c r="A60" s="920">
        <v>55</v>
      </c>
      <c r="B60" s="881" t="s">
        <v>164</v>
      </c>
      <c r="C60" s="881" t="s">
        <v>165</v>
      </c>
      <c r="D60" s="882">
        <v>2</v>
      </c>
      <c r="E60" s="890" t="s">
        <v>25</v>
      </c>
      <c r="F60" s="898">
        <v>80000</v>
      </c>
      <c r="G60" s="916">
        <f t="shared" si="0"/>
        <v>160000</v>
      </c>
      <c r="H60" s="921" t="s">
        <v>166</v>
      </c>
      <c r="I60" s="878">
        <v>1</v>
      </c>
      <c r="J60" s="886" t="s">
        <v>25</v>
      </c>
      <c r="K60" s="880">
        <f t="shared" si="25"/>
        <v>80000</v>
      </c>
      <c r="L60" s="902"/>
      <c r="M60" s="901"/>
      <c r="N60" s="878"/>
      <c r="O60" s="877"/>
      <c r="P60" s="898"/>
      <c r="Q60" s="884">
        <f t="shared" si="27"/>
        <v>0</v>
      </c>
      <c r="R60" s="885"/>
      <c r="S60" s="889"/>
      <c r="T60" s="877" t="s">
        <v>2</v>
      </c>
      <c r="U60" s="1050"/>
      <c r="V60" s="887"/>
      <c r="W60" s="883"/>
      <c r="X60" s="884">
        <f t="shared" si="21"/>
        <v>0</v>
      </c>
      <c r="Y60" s="885"/>
      <c r="Z60" s="877"/>
    </row>
    <row r="61" spans="1:44" ht="15" customHeight="1" x14ac:dyDescent="0.25">
      <c r="A61" s="920">
        <v>56</v>
      </c>
      <c r="B61" s="876" t="s">
        <v>167</v>
      </c>
      <c r="C61" s="876" t="s">
        <v>168</v>
      </c>
      <c r="D61" s="878">
        <v>1</v>
      </c>
      <c r="E61" s="890" t="s">
        <v>25</v>
      </c>
      <c r="F61" s="898">
        <v>250000</v>
      </c>
      <c r="G61" s="916">
        <f t="shared" si="0"/>
        <v>250000</v>
      </c>
      <c r="H61" s="921" t="s">
        <v>166</v>
      </c>
      <c r="I61" s="878">
        <v>0</v>
      </c>
      <c r="J61" s="886" t="s">
        <v>25</v>
      </c>
      <c r="K61" s="880">
        <f t="shared" si="25"/>
        <v>0</v>
      </c>
      <c r="L61" s="877"/>
      <c r="M61" s="877"/>
      <c r="N61" s="878"/>
      <c r="O61" s="877"/>
      <c r="P61" s="883"/>
      <c r="Q61" s="884">
        <f t="shared" si="27"/>
        <v>0</v>
      </c>
      <c r="R61" s="885"/>
      <c r="S61" s="889"/>
      <c r="T61" s="877" t="s">
        <v>2</v>
      </c>
      <c r="U61" s="1050"/>
      <c r="V61" s="887"/>
      <c r="W61" s="883"/>
      <c r="X61" s="884">
        <f t="shared" si="21"/>
        <v>0</v>
      </c>
      <c r="Y61" s="885"/>
      <c r="Z61" s="877"/>
    </row>
    <row r="62" spans="1:44" ht="15" customHeight="1" x14ac:dyDescent="0.25">
      <c r="A62" s="920">
        <v>57</v>
      </c>
      <c r="B62" s="876" t="s">
        <v>169</v>
      </c>
      <c r="C62" s="895" t="s">
        <v>170</v>
      </c>
      <c r="D62" s="878">
        <v>14</v>
      </c>
      <c r="E62" s="877" t="s">
        <v>25</v>
      </c>
      <c r="F62" s="898">
        <v>72000</v>
      </c>
      <c r="G62" s="916">
        <f t="shared" si="0"/>
        <v>1008000</v>
      </c>
      <c r="H62" s="900">
        <v>45134</v>
      </c>
      <c r="I62" s="878">
        <v>4</v>
      </c>
      <c r="J62" s="886" t="s">
        <v>25</v>
      </c>
      <c r="K62" s="880">
        <f t="shared" si="25"/>
        <v>288000</v>
      </c>
      <c r="L62" s="877"/>
      <c r="M62" s="955"/>
      <c r="N62" s="956"/>
      <c r="O62" s="877"/>
      <c r="P62" s="957"/>
      <c r="Q62" s="884">
        <f t="shared" si="27"/>
        <v>0</v>
      </c>
      <c r="R62" s="885"/>
      <c r="S62" s="889"/>
      <c r="T62" s="877" t="s">
        <v>2</v>
      </c>
      <c r="U62" s="1050"/>
      <c r="V62" s="887"/>
      <c r="W62" s="883"/>
      <c r="X62" s="884">
        <f t="shared" si="21"/>
        <v>0</v>
      </c>
      <c r="Y62" s="885"/>
      <c r="Z62" s="877"/>
    </row>
    <row r="63" spans="1:44" ht="15" customHeight="1" x14ac:dyDescent="0.25">
      <c r="A63" s="920">
        <v>58</v>
      </c>
      <c r="B63" s="877" t="s">
        <v>35</v>
      </c>
      <c r="C63" s="902" t="s">
        <v>36</v>
      </c>
      <c r="D63" s="878">
        <v>50</v>
      </c>
      <c r="E63" s="877" t="s">
        <v>25</v>
      </c>
      <c r="F63" s="898">
        <v>39000</v>
      </c>
      <c r="G63" s="916">
        <f t="shared" si="0"/>
        <v>1950000</v>
      </c>
      <c r="H63" s="921">
        <v>44986</v>
      </c>
      <c r="I63" s="878">
        <v>8</v>
      </c>
      <c r="J63" s="886" t="s">
        <v>25</v>
      </c>
      <c r="K63" s="880">
        <f t="shared" si="25"/>
        <v>312000</v>
      </c>
      <c r="L63" s="877"/>
      <c r="M63" s="955"/>
      <c r="N63" s="958"/>
      <c r="O63" s="877"/>
      <c r="P63" s="959"/>
      <c r="Q63" s="884">
        <f t="shared" si="27"/>
        <v>0</v>
      </c>
      <c r="R63" s="885"/>
      <c r="S63" s="889"/>
      <c r="T63" s="877" t="s">
        <v>2</v>
      </c>
      <c r="U63" s="1050"/>
      <c r="V63" s="887"/>
      <c r="W63" s="883"/>
      <c r="X63" s="884">
        <f t="shared" si="21"/>
        <v>0</v>
      </c>
      <c r="Y63" s="885"/>
      <c r="Z63" s="877"/>
    </row>
    <row r="64" spans="1:44" ht="15" customHeight="1" x14ac:dyDescent="0.25">
      <c r="A64" s="920">
        <v>59</v>
      </c>
      <c r="B64" s="877" t="s">
        <v>171</v>
      </c>
      <c r="C64" s="877" t="s">
        <v>172</v>
      </c>
      <c r="D64" s="878">
        <v>6</v>
      </c>
      <c r="E64" s="890" t="s">
        <v>25</v>
      </c>
      <c r="F64" s="898">
        <v>138000</v>
      </c>
      <c r="G64" s="916">
        <f t="shared" si="0"/>
        <v>828000</v>
      </c>
      <c r="H64" s="921" t="s">
        <v>173</v>
      </c>
      <c r="I64" s="878">
        <v>3</v>
      </c>
      <c r="J64" s="886" t="s">
        <v>25</v>
      </c>
      <c r="K64" s="880">
        <f t="shared" si="25"/>
        <v>414000</v>
      </c>
      <c r="L64" s="877"/>
      <c r="M64" s="955"/>
      <c r="N64" s="958"/>
      <c r="O64" s="877"/>
      <c r="P64" s="959"/>
      <c r="Q64" s="884">
        <f t="shared" si="27"/>
        <v>0</v>
      </c>
      <c r="R64" s="885"/>
      <c r="S64" s="889"/>
      <c r="T64" s="877" t="s">
        <v>2</v>
      </c>
      <c r="U64" s="1050"/>
      <c r="V64" s="887"/>
      <c r="W64" s="883"/>
      <c r="X64" s="884">
        <f t="shared" si="21"/>
        <v>0</v>
      </c>
      <c r="Y64" s="885"/>
      <c r="Z64" s="877"/>
    </row>
    <row r="65" spans="1:26" ht="15" customHeight="1" x14ac:dyDescent="0.25">
      <c r="A65" s="920">
        <v>60</v>
      </c>
      <c r="B65" s="877" t="s">
        <v>174</v>
      </c>
      <c r="C65" s="877" t="s">
        <v>30</v>
      </c>
      <c r="D65" s="878">
        <v>2</v>
      </c>
      <c r="E65" s="890" t="s">
        <v>29</v>
      </c>
      <c r="F65" s="898">
        <v>125000</v>
      </c>
      <c r="G65" s="916">
        <f t="shared" si="0"/>
        <v>250000</v>
      </c>
      <c r="H65" s="882" t="s">
        <v>175</v>
      </c>
      <c r="I65" s="878">
        <v>1</v>
      </c>
      <c r="J65" s="886" t="s">
        <v>25</v>
      </c>
      <c r="K65" s="880">
        <f t="shared" si="25"/>
        <v>125000</v>
      </c>
      <c r="L65" s="877"/>
      <c r="M65" s="955"/>
      <c r="N65" s="934"/>
      <c r="O65" s="877"/>
      <c r="P65" s="935"/>
      <c r="Q65" s="884">
        <f t="shared" si="27"/>
        <v>0</v>
      </c>
      <c r="R65" s="885"/>
      <c r="S65" s="889"/>
      <c r="T65" s="877" t="s">
        <v>2</v>
      </c>
      <c r="U65" s="1050"/>
      <c r="V65" s="887"/>
      <c r="W65" s="883"/>
      <c r="X65" s="884">
        <f t="shared" si="21"/>
        <v>0</v>
      </c>
      <c r="Y65" s="885"/>
      <c r="Z65" s="877"/>
    </row>
    <row r="66" spans="1:26" ht="15" customHeight="1" x14ac:dyDescent="0.25">
      <c r="A66" s="920">
        <v>61</v>
      </c>
      <c r="B66" s="881" t="s">
        <v>176</v>
      </c>
      <c r="C66" s="895" t="s">
        <v>177</v>
      </c>
      <c r="D66" s="882">
        <v>10</v>
      </c>
      <c r="E66" s="890" t="s">
        <v>25</v>
      </c>
      <c r="F66" s="963">
        <v>225000</v>
      </c>
      <c r="G66" s="916">
        <f t="shared" si="0"/>
        <v>2250000</v>
      </c>
      <c r="H66" s="903">
        <v>44103</v>
      </c>
      <c r="I66" s="878">
        <v>3</v>
      </c>
      <c r="J66" s="886" t="s">
        <v>25</v>
      </c>
      <c r="K66" s="880">
        <f t="shared" si="25"/>
        <v>675000</v>
      </c>
      <c r="L66" s="889"/>
      <c r="M66" s="955"/>
      <c r="N66" s="934"/>
      <c r="O66" s="877"/>
      <c r="P66" s="935"/>
      <c r="Q66" s="884">
        <f t="shared" si="27"/>
        <v>0</v>
      </c>
      <c r="R66" s="885"/>
      <c r="S66" s="889"/>
      <c r="T66" s="877" t="s">
        <v>2</v>
      </c>
      <c r="U66" s="1050"/>
      <c r="V66" s="887"/>
      <c r="W66" s="883"/>
      <c r="X66" s="884">
        <f t="shared" si="21"/>
        <v>0</v>
      </c>
      <c r="Y66" s="885"/>
      <c r="Z66" s="877"/>
    </row>
    <row r="67" spans="1:26" ht="15" customHeight="1" x14ac:dyDescent="0.25">
      <c r="A67" s="920">
        <v>62</v>
      </c>
      <c r="B67" s="876" t="s">
        <v>178</v>
      </c>
      <c r="C67" s="893" t="s">
        <v>179</v>
      </c>
      <c r="D67" s="878">
        <v>60</v>
      </c>
      <c r="E67" s="877" t="s">
        <v>25</v>
      </c>
      <c r="F67" s="898">
        <v>37000</v>
      </c>
      <c r="G67" s="916">
        <f t="shared" si="0"/>
        <v>2220000</v>
      </c>
      <c r="H67" s="900">
        <v>45251</v>
      </c>
      <c r="I67" s="878"/>
      <c r="J67" s="886" t="s">
        <v>25</v>
      </c>
      <c r="K67" s="880">
        <f t="shared" si="25"/>
        <v>0</v>
      </c>
      <c r="L67" s="877"/>
      <c r="M67" s="955"/>
      <c r="N67" s="956"/>
      <c r="O67" s="877"/>
      <c r="P67" s="957"/>
      <c r="Q67" s="884">
        <f t="shared" si="27"/>
        <v>0</v>
      </c>
      <c r="R67" s="885"/>
      <c r="S67" s="889"/>
      <c r="T67" s="877" t="s">
        <v>2</v>
      </c>
      <c r="U67" s="1050"/>
      <c r="V67" s="887"/>
      <c r="W67" s="883"/>
      <c r="X67" s="884">
        <f t="shared" ref="X67:X87" si="28">W68*U68</f>
        <v>0</v>
      </c>
      <c r="Y67" s="885"/>
      <c r="Z67" s="877"/>
    </row>
    <row r="68" spans="1:26" ht="15" customHeight="1" x14ac:dyDescent="0.25">
      <c r="A68" s="920">
        <v>63</v>
      </c>
      <c r="B68" s="877" t="s">
        <v>178</v>
      </c>
      <c r="C68" s="901" t="s">
        <v>6383</v>
      </c>
      <c r="D68" s="904">
        <v>25</v>
      </c>
      <c r="E68" s="902" t="s">
        <v>25</v>
      </c>
      <c r="F68" s="898">
        <v>90675</v>
      </c>
      <c r="G68" s="916">
        <f t="shared" si="0"/>
        <v>2266875</v>
      </c>
      <c r="H68" s="824">
        <v>45251</v>
      </c>
      <c r="I68" s="878">
        <v>17</v>
      </c>
      <c r="J68" s="886" t="s">
        <v>25</v>
      </c>
      <c r="K68" s="880">
        <f t="shared" si="25"/>
        <v>1541475</v>
      </c>
      <c r="L68" s="877"/>
      <c r="M68" s="955"/>
      <c r="N68" s="934"/>
      <c r="O68" s="877"/>
      <c r="P68" s="935"/>
      <c r="Q68" s="884">
        <f t="shared" si="27"/>
        <v>0</v>
      </c>
      <c r="R68" s="885"/>
      <c r="S68" s="889"/>
      <c r="T68" s="877" t="s">
        <v>2</v>
      </c>
      <c r="U68" s="1050"/>
      <c r="V68" s="887"/>
      <c r="W68" s="883"/>
      <c r="X68" s="884">
        <f t="shared" si="28"/>
        <v>0</v>
      </c>
      <c r="Y68" s="885"/>
      <c r="Z68" s="877"/>
    </row>
    <row r="69" spans="1:26" ht="15" customHeight="1" x14ac:dyDescent="0.25">
      <c r="A69" s="920">
        <v>64</v>
      </c>
      <c r="B69" s="877" t="s">
        <v>180</v>
      </c>
      <c r="C69" s="877" t="s">
        <v>181</v>
      </c>
      <c r="D69" s="878">
        <v>6</v>
      </c>
      <c r="E69" s="877" t="s">
        <v>182</v>
      </c>
      <c r="F69" s="898">
        <v>1500000</v>
      </c>
      <c r="G69" s="916">
        <f t="shared" si="0"/>
        <v>9000000</v>
      </c>
      <c r="H69" s="900">
        <v>45237</v>
      </c>
      <c r="I69" s="878">
        <v>1</v>
      </c>
      <c r="J69" s="886" t="s">
        <v>182</v>
      </c>
      <c r="K69" s="880">
        <f t="shared" si="25"/>
        <v>1500000</v>
      </c>
      <c r="L69" s="877"/>
      <c r="M69" s="955"/>
      <c r="N69" s="934"/>
      <c r="O69" s="877"/>
      <c r="P69" s="935"/>
      <c r="Q69" s="884">
        <f t="shared" si="27"/>
        <v>0</v>
      </c>
      <c r="R69" s="885"/>
      <c r="S69" s="889"/>
      <c r="T69" s="877"/>
      <c r="U69" s="882"/>
      <c r="V69" s="890"/>
      <c r="W69" s="898"/>
      <c r="X69" s="884">
        <f t="shared" si="28"/>
        <v>0</v>
      </c>
      <c r="Y69" s="885"/>
      <c r="Z69" s="877"/>
    </row>
    <row r="70" spans="1:26" ht="15" customHeight="1" x14ac:dyDescent="0.25">
      <c r="A70" s="920">
        <v>65</v>
      </c>
      <c r="B70" s="877" t="s">
        <v>183</v>
      </c>
      <c r="C70" s="876" t="s">
        <v>24</v>
      </c>
      <c r="D70" s="878">
        <v>3</v>
      </c>
      <c r="E70" s="890" t="s">
        <v>25</v>
      </c>
      <c r="F70" s="898">
        <v>250000</v>
      </c>
      <c r="G70" s="916">
        <f t="shared" ref="G70:G80" si="29">D70*F70</f>
        <v>750000</v>
      </c>
      <c r="H70" s="921">
        <v>44244</v>
      </c>
      <c r="I70" s="878">
        <v>2</v>
      </c>
      <c r="J70" s="886" t="s">
        <v>25</v>
      </c>
      <c r="K70" s="880">
        <f t="shared" si="25"/>
        <v>500000</v>
      </c>
      <c r="L70" s="877"/>
      <c r="M70" s="955"/>
      <c r="N70" s="934"/>
      <c r="O70" s="877"/>
      <c r="P70" s="935"/>
      <c r="Q70" s="884">
        <f t="shared" si="27"/>
        <v>0</v>
      </c>
      <c r="R70" s="885"/>
      <c r="S70" s="889"/>
      <c r="T70" s="877" t="s">
        <v>2</v>
      </c>
      <c r="U70" s="1050"/>
      <c r="V70" s="887" t="s">
        <v>29</v>
      </c>
      <c r="W70" s="883"/>
      <c r="X70" s="884">
        <f t="shared" si="28"/>
        <v>0</v>
      </c>
      <c r="Y70" s="885"/>
      <c r="Z70" s="877"/>
    </row>
    <row r="71" spans="1:26" ht="15" customHeight="1" x14ac:dyDescent="0.25">
      <c r="A71" s="920">
        <v>66</v>
      </c>
      <c r="B71" s="877" t="s">
        <v>184</v>
      </c>
      <c r="C71" s="877" t="s">
        <v>185</v>
      </c>
      <c r="D71" s="878">
        <v>2</v>
      </c>
      <c r="E71" s="890" t="s">
        <v>25</v>
      </c>
      <c r="F71" s="898">
        <v>100000</v>
      </c>
      <c r="G71" s="916">
        <f t="shared" si="29"/>
        <v>200000</v>
      </c>
      <c r="H71" s="921">
        <v>44411</v>
      </c>
      <c r="I71" s="878">
        <v>0</v>
      </c>
      <c r="J71" s="886" t="s">
        <v>25</v>
      </c>
      <c r="K71" s="880">
        <f t="shared" si="25"/>
        <v>0</v>
      </c>
      <c r="L71" s="877"/>
      <c r="M71" s="877"/>
      <c r="N71" s="925"/>
      <c r="O71" s="877"/>
      <c r="P71" s="879"/>
      <c r="Q71" s="884">
        <f t="shared" si="27"/>
        <v>0</v>
      </c>
      <c r="R71" s="877"/>
      <c r="S71" s="889"/>
      <c r="T71" s="877" t="s">
        <v>2</v>
      </c>
      <c r="U71" s="1050"/>
      <c r="V71" s="887" t="s">
        <v>29</v>
      </c>
      <c r="W71" s="883"/>
      <c r="X71" s="884">
        <f t="shared" si="28"/>
        <v>0</v>
      </c>
      <c r="Y71" s="885"/>
      <c r="Z71" s="877"/>
    </row>
    <row r="72" spans="1:26" ht="15" customHeight="1" x14ac:dyDescent="0.25">
      <c r="A72" s="920">
        <v>67</v>
      </c>
      <c r="B72" s="886" t="s">
        <v>186</v>
      </c>
      <c r="C72" s="886" t="s">
        <v>187</v>
      </c>
      <c r="D72" s="878">
        <v>1</v>
      </c>
      <c r="E72" s="964" t="s">
        <v>67</v>
      </c>
      <c r="F72" s="898">
        <v>95000</v>
      </c>
      <c r="G72" s="916">
        <f t="shared" si="29"/>
        <v>95000</v>
      </c>
      <c r="H72" s="878" t="s">
        <v>188</v>
      </c>
      <c r="I72" s="878"/>
      <c r="J72" s="965" t="s">
        <v>67</v>
      </c>
      <c r="K72" s="880">
        <f t="shared" si="25"/>
        <v>0</v>
      </c>
      <c r="L72" s="877"/>
      <c r="M72" s="877"/>
      <c r="N72" s="877"/>
      <c r="O72" s="877"/>
      <c r="P72" s="879"/>
      <c r="Q72" s="884">
        <f t="shared" si="27"/>
        <v>0</v>
      </c>
      <c r="R72" s="877"/>
      <c r="S72" s="889"/>
      <c r="T72" s="877" t="s">
        <v>2</v>
      </c>
      <c r="U72" s="1050"/>
      <c r="V72" s="887" t="s">
        <v>29</v>
      </c>
      <c r="W72" s="883"/>
      <c r="X72" s="884">
        <f t="shared" si="28"/>
        <v>0</v>
      </c>
      <c r="Y72" s="885"/>
      <c r="Z72" s="877"/>
    </row>
    <row r="73" spans="1:26" ht="15" customHeight="1" x14ac:dyDescent="0.25">
      <c r="A73" s="920">
        <v>68</v>
      </c>
      <c r="B73" s="877" t="s">
        <v>189</v>
      </c>
      <c r="C73" s="877" t="s">
        <v>190</v>
      </c>
      <c r="D73" s="878">
        <v>2</v>
      </c>
      <c r="E73" s="877" t="s">
        <v>25</v>
      </c>
      <c r="F73" s="898">
        <v>1200000</v>
      </c>
      <c r="G73" s="916">
        <f t="shared" si="29"/>
        <v>2400000</v>
      </c>
      <c r="H73" s="900">
        <v>45181</v>
      </c>
      <c r="I73" s="878">
        <v>0</v>
      </c>
      <c r="J73" s="886" t="s">
        <v>25</v>
      </c>
      <c r="K73" s="880">
        <f t="shared" si="25"/>
        <v>0</v>
      </c>
      <c r="L73" s="877"/>
      <c r="M73" s="877"/>
      <c r="N73" s="877"/>
      <c r="O73" s="877"/>
      <c r="P73" s="879"/>
      <c r="Q73" s="884">
        <f t="shared" si="27"/>
        <v>0</v>
      </c>
      <c r="R73" s="877"/>
      <c r="S73" s="889"/>
      <c r="T73" s="877" t="s">
        <v>2</v>
      </c>
      <c r="U73" s="1050"/>
      <c r="V73" s="887" t="s">
        <v>29</v>
      </c>
      <c r="W73" s="883"/>
      <c r="X73" s="884">
        <f t="shared" si="28"/>
        <v>0</v>
      </c>
      <c r="Y73" s="885"/>
      <c r="Z73" s="877"/>
    </row>
    <row r="74" spans="1:26" ht="15" customHeight="1" x14ac:dyDescent="0.25">
      <c r="A74" s="920">
        <v>69</v>
      </c>
      <c r="B74" s="877" t="s">
        <v>191</v>
      </c>
      <c r="C74" s="877" t="s">
        <v>117</v>
      </c>
      <c r="D74" s="878">
        <v>48</v>
      </c>
      <c r="E74" s="877" t="s">
        <v>29</v>
      </c>
      <c r="F74" s="898">
        <v>41125</v>
      </c>
      <c r="G74" s="916">
        <f t="shared" si="29"/>
        <v>1974000</v>
      </c>
      <c r="H74" s="900">
        <v>45154</v>
      </c>
      <c r="I74" s="878">
        <v>34</v>
      </c>
      <c r="J74" s="886" t="s">
        <v>25</v>
      </c>
      <c r="K74" s="880">
        <f t="shared" si="25"/>
        <v>1398250</v>
      </c>
      <c r="L74" s="877"/>
      <c r="M74" s="877"/>
      <c r="N74" s="877"/>
      <c r="O74" s="877"/>
      <c r="P74" s="877"/>
      <c r="Q74" s="884">
        <f t="shared" si="27"/>
        <v>0</v>
      </c>
      <c r="R74" s="877"/>
      <c r="S74" s="877"/>
      <c r="T74" s="877"/>
      <c r="U74" s="1045"/>
      <c r="V74" s="877" t="s">
        <v>29</v>
      </c>
      <c r="W74" s="883"/>
      <c r="X74" s="884">
        <f t="shared" si="28"/>
        <v>0</v>
      </c>
      <c r="Y74" s="885"/>
      <c r="Z74" s="877"/>
    </row>
    <row r="75" spans="1:26" ht="15" customHeight="1" x14ac:dyDescent="0.25">
      <c r="A75" s="920">
        <v>70</v>
      </c>
      <c r="B75" s="877" t="s">
        <v>192</v>
      </c>
      <c r="C75" s="877" t="s">
        <v>193</v>
      </c>
      <c r="D75" s="904">
        <v>50</v>
      </c>
      <c r="E75" s="966" t="s">
        <v>25</v>
      </c>
      <c r="F75" s="898">
        <v>2000</v>
      </c>
      <c r="G75" s="916">
        <f t="shared" si="29"/>
        <v>100000</v>
      </c>
      <c r="H75" s="927" t="s">
        <v>194</v>
      </c>
      <c r="I75" s="878">
        <v>40</v>
      </c>
      <c r="J75" s="886" t="s">
        <v>25</v>
      </c>
      <c r="K75" s="880">
        <f t="shared" si="25"/>
        <v>80000</v>
      </c>
      <c r="L75" s="877"/>
      <c r="M75" s="877"/>
      <c r="N75" s="877"/>
      <c r="O75" s="877"/>
      <c r="P75" s="877"/>
      <c r="Q75" s="884">
        <f t="shared" si="27"/>
        <v>0</v>
      </c>
      <c r="R75" s="877"/>
      <c r="S75" s="877"/>
      <c r="T75" s="877"/>
      <c r="U75" s="1045"/>
      <c r="V75" s="877" t="s">
        <v>29</v>
      </c>
      <c r="W75" s="883"/>
      <c r="X75" s="884">
        <f t="shared" si="28"/>
        <v>0</v>
      </c>
      <c r="Y75" s="885"/>
      <c r="Z75" s="877"/>
    </row>
    <row r="76" spans="1:26" ht="15" customHeight="1" x14ac:dyDescent="0.25">
      <c r="A76" s="920">
        <v>71</v>
      </c>
      <c r="B76" s="876" t="s">
        <v>195</v>
      </c>
      <c r="C76" s="876" t="s">
        <v>57</v>
      </c>
      <c r="D76" s="878">
        <v>2</v>
      </c>
      <c r="E76" s="890" t="s">
        <v>25</v>
      </c>
      <c r="F76" s="888">
        <v>85000</v>
      </c>
      <c r="G76" s="916">
        <f t="shared" si="29"/>
        <v>170000</v>
      </c>
      <c r="H76" s="921" t="s">
        <v>196</v>
      </c>
      <c r="I76" s="878">
        <v>0</v>
      </c>
      <c r="J76" s="886" t="s">
        <v>25</v>
      </c>
      <c r="K76" s="880">
        <f t="shared" si="25"/>
        <v>0</v>
      </c>
      <c r="L76" s="877"/>
      <c r="M76" s="877"/>
      <c r="N76" s="877"/>
      <c r="O76" s="877"/>
      <c r="P76" s="877"/>
      <c r="Q76" s="884">
        <f t="shared" si="27"/>
        <v>0</v>
      </c>
      <c r="R76" s="877"/>
      <c r="S76" s="877"/>
      <c r="T76" s="877"/>
      <c r="U76" s="904"/>
      <c r="V76" s="877"/>
      <c r="W76" s="898"/>
      <c r="X76" s="884">
        <f t="shared" si="28"/>
        <v>0</v>
      </c>
      <c r="Y76" s="885"/>
      <c r="Z76" s="877"/>
    </row>
    <row r="77" spans="1:26" ht="15" customHeight="1" x14ac:dyDescent="0.25">
      <c r="A77" s="920">
        <v>72</v>
      </c>
      <c r="B77" s="877" t="s">
        <v>197</v>
      </c>
      <c r="C77" s="877" t="s">
        <v>57</v>
      </c>
      <c r="D77" s="878">
        <v>4</v>
      </c>
      <c r="E77" s="890" t="s">
        <v>25</v>
      </c>
      <c r="F77" s="898">
        <v>65000</v>
      </c>
      <c r="G77" s="916">
        <f t="shared" si="29"/>
        <v>260000</v>
      </c>
      <c r="H77" s="921" t="s">
        <v>198</v>
      </c>
      <c r="I77" s="878">
        <v>0</v>
      </c>
      <c r="J77" s="886" t="s">
        <v>25</v>
      </c>
      <c r="K77" s="880">
        <f t="shared" si="25"/>
        <v>0</v>
      </c>
      <c r="L77" s="877"/>
      <c r="M77" s="877"/>
      <c r="N77" s="877"/>
      <c r="O77" s="877"/>
      <c r="P77" s="877"/>
      <c r="Q77" s="884">
        <f t="shared" si="27"/>
        <v>0</v>
      </c>
      <c r="R77" s="877"/>
      <c r="S77" s="877"/>
      <c r="T77" s="877"/>
      <c r="U77" s="878"/>
      <c r="V77" s="890"/>
      <c r="W77" s="898"/>
      <c r="X77" s="884">
        <f t="shared" si="28"/>
        <v>0</v>
      </c>
      <c r="Y77" s="885"/>
      <c r="Z77" s="877"/>
    </row>
    <row r="78" spans="1:26" ht="15" customHeight="1" x14ac:dyDescent="0.25">
      <c r="A78" s="920">
        <v>73</v>
      </c>
      <c r="B78" s="876" t="s">
        <v>199</v>
      </c>
      <c r="C78" s="877" t="s">
        <v>200</v>
      </c>
      <c r="D78" s="878">
        <v>4</v>
      </c>
      <c r="E78" s="877" t="s">
        <v>25</v>
      </c>
      <c r="F78" s="898">
        <v>72500</v>
      </c>
      <c r="G78" s="916">
        <f t="shared" si="29"/>
        <v>290000</v>
      </c>
      <c r="H78" s="900">
        <v>45119</v>
      </c>
      <c r="I78" s="878">
        <v>2</v>
      </c>
      <c r="J78" s="886" t="s">
        <v>25</v>
      </c>
      <c r="K78" s="880">
        <f t="shared" si="25"/>
        <v>145000</v>
      </c>
      <c r="L78" s="877"/>
      <c r="M78" s="877"/>
      <c r="N78" s="877"/>
      <c r="O78" s="877"/>
      <c r="P78" s="877"/>
      <c r="Q78" s="884">
        <f t="shared" si="27"/>
        <v>0</v>
      </c>
      <c r="R78" s="877"/>
      <c r="S78" s="877"/>
      <c r="T78" s="877"/>
      <c r="U78" s="878"/>
      <c r="V78" s="890"/>
      <c r="W78" s="898"/>
      <c r="X78" s="884">
        <f t="shared" si="28"/>
        <v>0</v>
      </c>
      <c r="Y78" s="885"/>
      <c r="Z78" s="877"/>
    </row>
    <row r="79" spans="1:26" ht="15" customHeight="1" x14ac:dyDescent="0.25">
      <c r="A79" s="920">
        <v>74</v>
      </c>
      <c r="B79" s="877" t="s">
        <v>201</v>
      </c>
      <c r="C79" s="877" t="s">
        <v>187</v>
      </c>
      <c r="D79" s="904">
        <v>1</v>
      </c>
      <c r="E79" s="877" t="s">
        <v>25</v>
      </c>
      <c r="F79" s="898">
        <v>190000</v>
      </c>
      <c r="G79" s="916">
        <f t="shared" si="29"/>
        <v>190000</v>
      </c>
      <c r="H79" s="824">
        <v>45248</v>
      </c>
      <c r="I79" s="878"/>
      <c r="J79" s="886" t="s">
        <v>25</v>
      </c>
      <c r="K79" s="880">
        <f t="shared" si="25"/>
        <v>0</v>
      </c>
      <c r="L79" s="877"/>
      <c r="M79" s="877"/>
      <c r="N79" s="877"/>
      <c r="O79" s="877"/>
      <c r="P79" s="877"/>
      <c r="Q79" s="884">
        <f t="shared" si="27"/>
        <v>0</v>
      </c>
      <c r="R79" s="877"/>
      <c r="S79" s="877"/>
      <c r="T79" s="877"/>
      <c r="U79" s="1045"/>
      <c r="V79" s="877" t="s">
        <v>29</v>
      </c>
      <c r="W79" s="883"/>
      <c r="X79" s="884">
        <f t="shared" si="28"/>
        <v>0</v>
      </c>
      <c r="Y79" s="885"/>
      <c r="Z79" s="877"/>
    </row>
    <row r="80" spans="1:26" ht="15" customHeight="1" x14ac:dyDescent="0.25">
      <c r="A80" s="920">
        <v>75</v>
      </c>
      <c r="B80" s="889" t="s">
        <v>202</v>
      </c>
      <c r="C80" s="889" t="s">
        <v>129</v>
      </c>
      <c r="D80" s="907">
        <v>2</v>
      </c>
      <c r="E80" s="964" t="s">
        <v>67</v>
      </c>
      <c r="F80" s="898">
        <v>145000</v>
      </c>
      <c r="G80" s="916">
        <f t="shared" si="29"/>
        <v>290000</v>
      </c>
      <c r="H80" s="900">
        <v>45120</v>
      </c>
      <c r="I80" s="878">
        <v>1</v>
      </c>
      <c r="J80" s="965" t="s">
        <v>67</v>
      </c>
      <c r="K80" s="880">
        <f t="shared" si="25"/>
        <v>145000</v>
      </c>
      <c r="L80" s="877"/>
      <c r="M80" s="877"/>
      <c r="N80" s="877"/>
      <c r="O80" s="877"/>
      <c r="P80" s="877"/>
      <c r="Q80" s="884">
        <f t="shared" si="27"/>
        <v>0</v>
      </c>
      <c r="R80" s="877"/>
      <c r="S80" s="877"/>
      <c r="T80" s="877"/>
      <c r="U80" s="1045"/>
      <c r="V80" s="877" t="s">
        <v>29</v>
      </c>
      <c r="W80" s="883"/>
      <c r="X80" s="884">
        <f t="shared" si="28"/>
        <v>0</v>
      </c>
      <c r="Y80" s="885"/>
      <c r="Z80" s="877"/>
    </row>
    <row r="81" spans="1:25" ht="15" customHeight="1" x14ac:dyDescent="0.25">
      <c r="A81" s="920">
        <v>76</v>
      </c>
      <c r="B81" s="877" t="s">
        <v>95</v>
      </c>
      <c r="C81" s="877" t="s">
        <v>96</v>
      </c>
      <c r="D81" s="878">
        <v>20</v>
      </c>
      <c r="E81" s="889" t="s">
        <v>203</v>
      </c>
      <c r="F81" s="898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5"/>
        <v>1350000</v>
      </c>
      <c r="L81" s="877"/>
      <c r="M81" s="877"/>
      <c r="N81" s="877"/>
      <c r="O81" s="877"/>
      <c r="P81" s="877"/>
      <c r="Q81" s="884">
        <f t="shared" si="27"/>
        <v>0</v>
      </c>
      <c r="R81" s="877"/>
      <c r="S81" s="877"/>
      <c r="T81" s="877"/>
      <c r="U81" s="1045"/>
      <c r="V81" s="877" t="s">
        <v>29</v>
      </c>
      <c r="W81" s="883"/>
      <c r="X81" s="884">
        <f t="shared" si="28"/>
        <v>0</v>
      </c>
      <c r="Y81" s="885"/>
    </row>
    <row r="82" spans="1:25" ht="15" customHeight="1" x14ac:dyDescent="0.25">
      <c r="A82" s="920">
        <v>77</v>
      </c>
      <c r="B82" s="889" t="s">
        <v>204</v>
      </c>
      <c r="C82" s="876" t="s">
        <v>24</v>
      </c>
      <c r="D82" s="878">
        <v>3</v>
      </c>
      <c r="E82" s="890" t="s">
        <v>25</v>
      </c>
      <c r="F82" s="898">
        <v>800000</v>
      </c>
      <c r="G82" s="916">
        <f>D82*F82</f>
        <v>2400000</v>
      </c>
      <c r="H82" s="921">
        <v>44244</v>
      </c>
      <c r="I82" s="878">
        <v>0</v>
      </c>
      <c r="J82" s="886" t="s">
        <v>25</v>
      </c>
      <c r="K82" s="880">
        <f t="shared" si="25"/>
        <v>0</v>
      </c>
      <c r="L82" s="877"/>
      <c r="M82" s="877"/>
      <c r="N82" s="877"/>
      <c r="O82" s="877"/>
      <c r="P82" s="877"/>
      <c r="Q82" s="884">
        <f t="shared" si="27"/>
        <v>0</v>
      </c>
      <c r="R82" s="877"/>
      <c r="S82" s="877"/>
      <c r="T82" s="877"/>
      <c r="U82" s="1045"/>
      <c r="V82" s="877" t="s">
        <v>29</v>
      </c>
      <c r="W82" s="883"/>
      <c r="X82" s="884">
        <f t="shared" si="28"/>
        <v>0</v>
      </c>
      <c r="Y82" s="885"/>
    </row>
    <row r="83" spans="1:25" ht="15" customHeight="1" x14ac:dyDescent="0.25">
      <c r="A83" s="920">
        <v>78</v>
      </c>
      <c r="B83" s="877" t="s">
        <v>205</v>
      </c>
      <c r="C83" s="877" t="s">
        <v>206</v>
      </c>
      <c r="D83" s="878">
        <v>32</v>
      </c>
      <c r="E83" s="890" t="s">
        <v>25</v>
      </c>
      <c r="F83" s="898">
        <v>10000</v>
      </c>
      <c r="G83" s="916">
        <f>D83*F83</f>
        <v>320000</v>
      </c>
      <c r="H83" s="900">
        <v>45141</v>
      </c>
      <c r="I83" s="878">
        <v>25</v>
      </c>
      <c r="J83" s="886" t="s">
        <v>25</v>
      </c>
      <c r="K83" s="880">
        <f t="shared" si="25"/>
        <v>250000</v>
      </c>
      <c r="L83" s="877"/>
      <c r="M83" s="877"/>
      <c r="N83" s="877"/>
      <c r="O83" s="877"/>
      <c r="P83" s="877"/>
      <c r="Q83" s="884">
        <f t="shared" si="27"/>
        <v>0</v>
      </c>
      <c r="R83" s="877"/>
      <c r="S83" s="877"/>
      <c r="T83" s="877"/>
      <c r="U83" s="1045"/>
      <c r="V83" s="877" t="s">
        <v>29</v>
      </c>
      <c r="W83" s="883"/>
      <c r="X83" s="884">
        <f t="shared" si="28"/>
        <v>0</v>
      </c>
      <c r="Y83" s="885"/>
    </row>
    <row r="84" spans="1:25" ht="15" customHeight="1" x14ac:dyDescent="0.25">
      <c r="A84" s="920">
        <v>79</v>
      </c>
      <c r="B84" s="877" t="s">
        <v>68</v>
      </c>
      <c r="C84" s="877" t="s">
        <v>69</v>
      </c>
      <c r="D84" s="878">
        <v>209</v>
      </c>
      <c r="E84" s="890" t="s">
        <v>203</v>
      </c>
      <c r="F84" s="898">
        <v>29000</v>
      </c>
      <c r="G84" s="916">
        <f>D84*F84</f>
        <v>6061000</v>
      </c>
      <c r="H84" s="900">
        <v>45253</v>
      </c>
      <c r="I84" s="878">
        <v>183</v>
      </c>
      <c r="J84" s="886" t="s">
        <v>63</v>
      </c>
      <c r="K84" s="880">
        <f t="shared" si="25"/>
        <v>5307000</v>
      </c>
      <c r="L84" s="877"/>
      <c r="M84" s="877"/>
      <c r="N84" s="877"/>
      <c r="O84" s="877"/>
      <c r="P84" s="877"/>
      <c r="Q84" s="884">
        <f t="shared" si="27"/>
        <v>0</v>
      </c>
      <c r="R84" s="877"/>
      <c r="S84" s="877"/>
      <c r="T84" s="877"/>
      <c r="U84" s="1045"/>
      <c r="V84" s="877" t="s">
        <v>29</v>
      </c>
      <c r="W84" s="883"/>
      <c r="X84" s="884">
        <f t="shared" si="28"/>
        <v>0</v>
      </c>
      <c r="Y84" s="885"/>
    </row>
    <row r="85" spans="1:25" ht="15" customHeight="1" x14ac:dyDescent="0.25">
      <c r="A85" s="920">
        <v>80</v>
      </c>
      <c r="B85" s="876" t="s">
        <v>6360</v>
      </c>
      <c r="C85" s="896" t="s">
        <v>74</v>
      </c>
      <c r="D85" s="878">
        <v>418</v>
      </c>
      <c r="E85" s="889" t="s">
        <v>203</v>
      </c>
      <c r="F85" s="898">
        <v>31000</v>
      </c>
      <c r="G85" s="916">
        <v>6450000</v>
      </c>
      <c r="H85" s="900">
        <v>45222</v>
      </c>
      <c r="I85" s="878">
        <v>325</v>
      </c>
      <c r="J85" s="968" t="s">
        <v>203</v>
      </c>
      <c r="K85" s="880">
        <f t="shared" si="25"/>
        <v>10075000</v>
      </c>
      <c r="L85" s="877"/>
      <c r="M85" s="877"/>
      <c r="N85" s="877"/>
      <c r="O85" s="877"/>
      <c r="P85" s="877"/>
      <c r="Q85" s="884">
        <f t="shared" si="27"/>
        <v>0</v>
      </c>
      <c r="R85" s="877"/>
      <c r="S85" s="877"/>
      <c r="T85" s="877"/>
      <c r="U85" s="1045"/>
      <c r="V85" s="877" t="s">
        <v>29</v>
      </c>
      <c r="W85" s="883"/>
      <c r="X85" s="884">
        <f t="shared" si="28"/>
        <v>0</v>
      </c>
      <c r="Y85" s="885"/>
    </row>
    <row r="86" spans="1:25" ht="15" customHeight="1" x14ac:dyDescent="0.25">
      <c r="A86" s="920">
        <v>81</v>
      </c>
      <c r="B86" s="877" t="s">
        <v>78</v>
      </c>
      <c r="C86" s="877" t="s">
        <v>79</v>
      </c>
      <c r="D86" s="904">
        <v>418</v>
      </c>
      <c r="E86" s="877" t="s">
        <v>203</v>
      </c>
      <c r="F86" s="898">
        <v>33000</v>
      </c>
      <c r="G86" s="916">
        <v>6750000</v>
      </c>
      <c r="H86" s="900">
        <v>45222</v>
      </c>
      <c r="I86" s="878">
        <v>316</v>
      </c>
      <c r="J86" s="969" t="s">
        <v>203</v>
      </c>
      <c r="K86" s="880">
        <f t="shared" si="25"/>
        <v>10428000</v>
      </c>
      <c r="L86" s="877"/>
      <c r="M86" s="877"/>
      <c r="N86" s="877"/>
      <c r="O86" s="877"/>
      <c r="P86" s="877"/>
      <c r="Q86" s="884">
        <f t="shared" si="27"/>
        <v>0</v>
      </c>
      <c r="R86" s="877"/>
      <c r="S86" s="877"/>
      <c r="T86" s="877"/>
      <c r="U86" s="1045"/>
      <c r="V86" s="877" t="s">
        <v>29</v>
      </c>
      <c r="W86" s="883"/>
      <c r="X86" s="884">
        <f t="shared" si="28"/>
        <v>0</v>
      </c>
      <c r="Y86" s="885"/>
    </row>
    <row r="87" spans="1:25" ht="15" customHeight="1" x14ac:dyDescent="0.25">
      <c r="A87" s="920">
        <v>82</v>
      </c>
      <c r="B87" s="889" t="s">
        <v>207</v>
      </c>
      <c r="C87" s="889" t="s">
        <v>208</v>
      </c>
      <c r="D87" s="878">
        <v>15</v>
      </c>
      <c r="E87" s="877" t="s">
        <v>25</v>
      </c>
      <c r="F87" s="897">
        <v>93500</v>
      </c>
      <c r="G87" s="916">
        <f>D87*F87</f>
        <v>1402500</v>
      </c>
      <c r="H87" s="900">
        <v>45134</v>
      </c>
      <c r="I87" s="924">
        <v>9</v>
      </c>
      <c r="J87" s="886" t="s">
        <v>25</v>
      </c>
      <c r="K87" s="880">
        <f t="shared" si="25"/>
        <v>841500</v>
      </c>
      <c r="L87" s="877"/>
      <c r="M87" s="877"/>
      <c r="N87" s="877"/>
      <c r="O87" s="877"/>
      <c r="P87" s="877"/>
      <c r="Q87" s="884">
        <f t="shared" si="27"/>
        <v>0</v>
      </c>
      <c r="R87" s="877"/>
      <c r="S87" s="877"/>
      <c r="T87" s="877"/>
      <c r="U87" s="1045"/>
      <c r="V87" s="877" t="s">
        <v>29</v>
      </c>
      <c r="W87" s="883"/>
      <c r="X87" s="884">
        <f t="shared" si="28"/>
        <v>0</v>
      </c>
      <c r="Y87" s="885"/>
    </row>
    <row r="88" spans="1:25" ht="15" customHeight="1" x14ac:dyDescent="0.25">
      <c r="A88" s="920">
        <v>83</v>
      </c>
      <c r="B88" s="876" t="s">
        <v>209</v>
      </c>
      <c r="C88" s="893" t="s">
        <v>210</v>
      </c>
      <c r="D88" s="878">
        <v>9</v>
      </c>
      <c r="E88" s="877" t="s">
        <v>25</v>
      </c>
      <c r="F88" s="898">
        <v>185000</v>
      </c>
      <c r="G88" s="916">
        <f>D88*F88</f>
        <v>1665000</v>
      </c>
      <c r="H88" s="903">
        <v>44103</v>
      </c>
      <c r="I88" s="878">
        <v>2</v>
      </c>
      <c r="J88" s="886" t="s">
        <v>25</v>
      </c>
      <c r="K88" s="880">
        <f t="shared" si="25"/>
        <v>370000</v>
      </c>
      <c r="L88" s="877"/>
      <c r="M88" s="877"/>
      <c r="N88" s="877"/>
      <c r="O88" s="877"/>
      <c r="P88" s="877"/>
      <c r="Q88" s="884">
        <f t="shared" si="27"/>
        <v>0</v>
      </c>
      <c r="R88" s="877"/>
      <c r="S88" s="877"/>
      <c r="T88" s="877"/>
      <c r="U88" s="1045"/>
      <c r="V88" s="877" t="s">
        <v>29</v>
      </c>
      <c r="W88" s="883"/>
      <c r="Y88" s="885"/>
    </row>
    <row r="89" spans="1:25" ht="15" customHeight="1" x14ac:dyDescent="0.25">
      <c r="A89" s="920">
        <v>84</v>
      </c>
      <c r="B89" s="877" t="s">
        <v>211</v>
      </c>
      <c r="C89" s="877" t="s">
        <v>212</v>
      </c>
      <c r="D89" s="904">
        <v>26</v>
      </c>
      <c r="E89" s="877" t="s">
        <v>25</v>
      </c>
      <c r="F89" s="898">
        <v>94575</v>
      </c>
      <c r="G89" s="916">
        <f>D89*F89</f>
        <v>2458950</v>
      </c>
      <c r="H89" s="900">
        <v>45251</v>
      </c>
      <c r="I89" s="878">
        <v>3</v>
      </c>
      <c r="J89" s="886" t="s">
        <v>25</v>
      </c>
      <c r="K89" s="880">
        <f t="shared" si="25"/>
        <v>283725</v>
      </c>
      <c r="L89" s="877"/>
      <c r="M89" s="877"/>
      <c r="N89" s="877"/>
      <c r="O89" s="877"/>
      <c r="P89" s="877"/>
      <c r="Q89" s="884">
        <f t="shared" si="27"/>
        <v>0</v>
      </c>
      <c r="R89" s="877"/>
      <c r="S89" s="877"/>
      <c r="T89" s="877"/>
      <c r="U89" s="1045"/>
      <c r="V89" s="877" t="s">
        <v>29</v>
      </c>
      <c r="W89" s="883"/>
    </row>
    <row r="90" spans="1:25" ht="15" customHeight="1" x14ac:dyDescent="0.25">
      <c r="A90" s="920">
        <v>85</v>
      </c>
      <c r="B90" s="877" t="s">
        <v>213</v>
      </c>
      <c r="C90" s="877" t="s">
        <v>214</v>
      </c>
      <c r="D90" s="878">
        <v>8</v>
      </c>
      <c r="E90" s="877" t="s">
        <v>25</v>
      </c>
      <c r="F90" s="898">
        <v>79000</v>
      </c>
      <c r="G90" s="916">
        <f>D90*F90</f>
        <v>632000</v>
      </c>
      <c r="H90" s="903">
        <v>44868</v>
      </c>
      <c r="I90" s="878"/>
      <c r="J90" s="886" t="s">
        <v>25</v>
      </c>
      <c r="K90" s="880">
        <f t="shared" si="25"/>
        <v>0</v>
      </c>
      <c r="L90" s="877"/>
      <c r="M90" s="877"/>
      <c r="N90" s="877"/>
      <c r="O90" s="877"/>
      <c r="P90" s="877"/>
      <c r="Q90" s="884">
        <f t="shared" si="27"/>
        <v>0</v>
      </c>
      <c r="R90" s="877"/>
    </row>
    <row r="91" spans="1:25" ht="15" customHeight="1" x14ac:dyDescent="0.25">
      <c r="A91" s="920">
        <v>86</v>
      </c>
      <c r="B91" s="881" t="s">
        <v>215</v>
      </c>
      <c r="C91" s="970" t="s">
        <v>216</v>
      </c>
      <c r="D91" s="878">
        <v>209</v>
      </c>
      <c r="E91" s="877" t="s">
        <v>203</v>
      </c>
      <c r="F91" s="971">
        <v>40359</v>
      </c>
      <c r="G91" s="916">
        <v>8435000</v>
      </c>
      <c r="H91" s="900">
        <v>45224</v>
      </c>
      <c r="I91" s="878">
        <v>164</v>
      </c>
      <c r="J91" s="968" t="s">
        <v>203</v>
      </c>
      <c r="K91" s="880">
        <f t="shared" si="25"/>
        <v>6618876</v>
      </c>
      <c r="L91" s="877"/>
      <c r="M91" s="877"/>
      <c r="N91" s="877"/>
      <c r="O91" s="877"/>
      <c r="P91" s="877"/>
      <c r="Q91" s="884">
        <f t="shared" si="27"/>
        <v>0</v>
      </c>
      <c r="R91" s="877"/>
    </row>
    <row r="92" spans="1:25" ht="15" customHeight="1" x14ac:dyDescent="0.25">
      <c r="A92" s="920">
        <v>87</v>
      </c>
      <c r="B92" s="876" t="s">
        <v>217</v>
      </c>
      <c r="C92" s="893" t="s">
        <v>74</v>
      </c>
      <c r="D92" s="878">
        <v>209</v>
      </c>
      <c r="E92" s="877" t="s">
        <v>203</v>
      </c>
      <c r="F92" s="898">
        <v>38000</v>
      </c>
      <c r="G92" s="916">
        <f t="shared" ref="G92:G155" si="30">D92*F92</f>
        <v>7942000</v>
      </c>
      <c r="H92" s="824">
        <v>45196</v>
      </c>
      <c r="I92" s="878">
        <v>103</v>
      </c>
      <c r="J92" s="969" t="s">
        <v>203</v>
      </c>
      <c r="K92" s="880">
        <f t="shared" si="25"/>
        <v>3914000</v>
      </c>
      <c r="L92" s="877"/>
      <c r="M92" s="877"/>
      <c r="N92" s="877"/>
      <c r="O92" s="877"/>
      <c r="P92" s="877"/>
      <c r="Q92" s="884">
        <f t="shared" si="27"/>
        <v>0</v>
      </c>
      <c r="R92" s="877"/>
    </row>
    <row r="93" spans="1:25" ht="15" customHeight="1" x14ac:dyDescent="0.25">
      <c r="A93" s="920">
        <v>88</v>
      </c>
      <c r="B93" s="877" t="s">
        <v>218</v>
      </c>
      <c r="C93" s="972" t="s">
        <v>219</v>
      </c>
      <c r="D93" s="878">
        <v>6</v>
      </c>
      <c r="E93" s="877" t="s">
        <v>29</v>
      </c>
      <c r="F93" s="898">
        <v>200000</v>
      </c>
      <c r="G93" s="916">
        <f t="shared" si="30"/>
        <v>1200000</v>
      </c>
      <c r="H93" s="905" t="s">
        <v>173</v>
      </c>
      <c r="I93" s="878"/>
      <c r="J93" s="969" t="s">
        <v>29</v>
      </c>
      <c r="K93" s="880">
        <f t="shared" si="25"/>
        <v>0</v>
      </c>
      <c r="L93" s="877"/>
      <c r="M93" s="877"/>
      <c r="N93" s="877"/>
      <c r="O93" s="877"/>
      <c r="P93" s="877"/>
      <c r="Q93" s="884">
        <f t="shared" si="27"/>
        <v>0</v>
      </c>
      <c r="R93" s="877"/>
    </row>
    <row r="94" spans="1:25" ht="15" customHeight="1" x14ac:dyDescent="0.25">
      <c r="A94" s="920">
        <v>89</v>
      </c>
      <c r="B94" s="895" t="s">
        <v>220</v>
      </c>
      <c r="C94" s="877" t="s">
        <v>74</v>
      </c>
      <c r="D94" s="907">
        <v>209</v>
      </c>
      <c r="E94" s="890" t="s">
        <v>203</v>
      </c>
      <c r="F94" s="898">
        <v>32800</v>
      </c>
      <c r="G94" s="916">
        <f t="shared" si="30"/>
        <v>6855200</v>
      </c>
      <c r="H94" s="900">
        <v>45202</v>
      </c>
      <c r="I94" s="878">
        <v>142</v>
      </c>
      <c r="J94" s="969" t="s">
        <v>203</v>
      </c>
      <c r="K94" s="880">
        <f t="shared" si="25"/>
        <v>4657600</v>
      </c>
      <c r="L94" s="877"/>
      <c r="M94" s="877"/>
      <c r="N94" s="877"/>
      <c r="O94" s="877"/>
      <c r="P94" s="877"/>
      <c r="Q94" s="884">
        <f t="shared" si="27"/>
        <v>0</v>
      </c>
      <c r="R94" s="877"/>
    </row>
    <row r="95" spans="1:25" ht="15" customHeight="1" x14ac:dyDescent="0.25">
      <c r="A95" s="920">
        <v>90</v>
      </c>
      <c r="B95" s="876" t="s">
        <v>221</v>
      </c>
      <c r="C95" s="896" t="s">
        <v>74</v>
      </c>
      <c r="D95" s="907">
        <v>200</v>
      </c>
      <c r="E95" s="890" t="s">
        <v>203</v>
      </c>
      <c r="F95" s="898">
        <v>33750</v>
      </c>
      <c r="G95" s="916">
        <f t="shared" si="30"/>
        <v>6750000</v>
      </c>
      <c r="H95" s="900">
        <v>45125</v>
      </c>
      <c r="I95" s="878">
        <v>60</v>
      </c>
      <c r="J95" s="886" t="s">
        <v>203</v>
      </c>
      <c r="K95" s="880">
        <f t="shared" si="25"/>
        <v>2025000</v>
      </c>
      <c r="L95" s="877"/>
      <c r="M95" s="877"/>
      <c r="N95" s="877"/>
      <c r="O95" s="877"/>
      <c r="P95" s="877"/>
      <c r="Q95" s="884">
        <f t="shared" si="27"/>
        <v>0</v>
      </c>
      <c r="R95" s="877"/>
    </row>
    <row r="96" spans="1:25" ht="15" customHeight="1" x14ac:dyDescent="0.25">
      <c r="A96" s="920">
        <v>91</v>
      </c>
      <c r="B96" s="881" t="s">
        <v>222</v>
      </c>
      <c r="C96" s="881" t="s">
        <v>223</v>
      </c>
      <c r="D96" s="882">
        <v>2</v>
      </c>
      <c r="E96" s="890" t="s">
        <v>25</v>
      </c>
      <c r="F96" s="888">
        <v>96000</v>
      </c>
      <c r="G96" s="916">
        <f t="shared" si="30"/>
        <v>192000</v>
      </c>
      <c r="H96" s="932">
        <v>45020</v>
      </c>
      <c r="I96" s="973">
        <v>1</v>
      </c>
      <c r="J96" s="886" t="s">
        <v>25</v>
      </c>
      <c r="K96" s="880">
        <f t="shared" si="25"/>
        <v>96000</v>
      </c>
      <c r="L96" s="877"/>
      <c r="M96" s="877"/>
      <c r="N96" s="877"/>
      <c r="O96" s="877"/>
      <c r="P96" s="877"/>
      <c r="Q96" s="884">
        <f t="shared" si="27"/>
        <v>0</v>
      </c>
      <c r="R96" s="877"/>
    </row>
    <row r="97" spans="1:18" ht="15" customHeight="1" x14ac:dyDescent="0.25">
      <c r="A97" s="920">
        <v>92</v>
      </c>
      <c r="B97" s="889" t="s">
        <v>224</v>
      </c>
      <c r="C97" s="877" t="s">
        <v>225</v>
      </c>
      <c r="D97" s="882">
        <v>2</v>
      </c>
      <c r="E97" s="890" t="s">
        <v>25</v>
      </c>
      <c r="F97" s="898">
        <v>140000</v>
      </c>
      <c r="G97" s="916">
        <f t="shared" si="30"/>
        <v>280000</v>
      </c>
      <c r="H97" s="974">
        <v>44007</v>
      </c>
      <c r="I97" s="878">
        <v>1</v>
      </c>
      <c r="J97" s="886" t="s">
        <v>25</v>
      </c>
      <c r="K97" s="880">
        <f t="shared" si="25"/>
        <v>140000</v>
      </c>
      <c r="L97" s="877"/>
      <c r="M97" s="877"/>
      <c r="N97" s="877"/>
      <c r="O97" s="877"/>
      <c r="P97" s="877"/>
      <c r="Q97" s="884">
        <f t="shared" si="27"/>
        <v>0</v>
      </c>
      <c r="R97" s="877"/>
    </row>
    <row r="98" spans="1:18" ht="15" customHeight="1" x14ac:dyDescent="0.25">
      <c r="A98" s="920">
        <v>93</v>
      </c>
      <c r="B98" s="889" t="s">
        <v>226</v>
      </c>
      <c r="C98" s="877" t="s">
        <v>227</v>
      </c>
      <c r="D98" s="882">
        <v>1</v>
      </c>
      <c r="E98" s="890" t="s">
        <v>29</v>
      </c>
      <c r="F98" s="898">
        <v>690000</v>
      </c>
      <c r="G98" s="916">
        <f t="shared" si="30"/>
        <v>690000</v>
      </c>
      <c r="H98" s="975" t="s">
        <v>228</v>
      </c>
      <c r="I98" s="878">
        <v>1</v>
      </c>
      <c r="J98" s="886" t="s">
        <v>25</v>
      </c>
      <c r="K98" s="880">
        <f t="shared" si="25"/>
        <v>690000</v>
      </c>
      <c r="L98" s="877"/>
      <c r="M98" s="877"/>
      <c r="N98" s="877"/>
      <c r="O98" s="877"/>
      <c r="P98" s="877"/>
      <c r="Q98" s="884">
        <f t="shared" si="27"/>
        <v>0</v>
      </c>
      <c r="R98" s="877"/>
    </row>
    <row r="99" spans="1:18" ht="15" customHeight="1" x14ac:dyDescent="0.25">
      <c r="A99" s="920">
        <v>94</v>
      </c>
      <c r="B99" s="889" t="s">
        <v>229</v>
      </c>
      <c r="C99" s="893" t="s">
        <v>230</v>
      </c>
      <c r="D99" s="882">
        <v>9</v>
      </c>
      <c r="E99" s="889" t="s">
        <v>25</v>
      </c>
      <c r="F99" s="898">
        <v>258042</v>
      </c>
      <c r="G99" s="916">
        <f t="shared" si="30"/>
        <v>2322378</v>
      </c>
      <c r="H99" s="900">
        <v>45210</v>
      </c>
      <c r="I99" s="878">
        <v>2</v>
      </c>
      <c r="J99" s="886" t="s">
        <v>25</v>
      </c>
      <c r="K99" s="880">
        <f t="shared" si="25"/>
        <v>516084</v>
      </c>
      <c r="L99" s="877"/>
      <c r="M99" s="877"/>
      <c r="N99" s="877"/>
      <c r="O99" s="877"/>
      <c r="P99" s="877"/>
      <c r="Q99" s="884">
        <f t="shared" si="27"/>
        <v>0</v>
      </c>
      <c r="R99" s="877"/>
    </row>
    <row r="100" spans="1:18" ht="15" customHeight="1" x14ac:dyDescent="0.25">
      <c r="A100" s="920">
        <v>95</v>
      </c>
      <c r="B100" s="889" t="s">
        <v>231</v>
      </c>
      <c r="C100" s="976" t="s">
        <v>232</v>
      </c>
      <c r="D100" s="882">
        <v>10</v>
      </c>
      <c r="E100" s="890" t="s">
        <v>25</v>
      </c>
      <c r="F100" s="880">
        <v>225068</v>
      </c>
      <c r="G100" s="916">
        <f t="shared" si="30"/>
        <v>2250680</v>
      </c>
      <c r="H100" s="900">
        <v>45176</v>
      </c>
      <c r="I100" s="878">
        <v>5</v>
      </c>
      <c r="J100" s="886" t="s">
        <v>25</v>
      </c>
      <c r="K100" s="880">
        <f t="shared" ref="K100:K164" si="31">I100*F100</f>
        <v>1125340</v>
      </c>
      <c r="L100" s="877"/>
      <c r="M100" s="877"/>
      <c r="N100" s="877"/>
      <c r="O100" s="877"/>
      <c r="P100" s="877"/>
      <c r="Q100" s="884">
        <f t="shared" si="27"/>
        <v>0</v>
      </c>
      <c r="R100" s="877"/>
    </row>
    <row r="101" spans="1:18" ht="15" customHeight="1" x14ac:dyDescent="0.25">
      <c r="A101" s="920">
        <v>96</v>
      </c>
      <c r="B101" s="889" t="s">
        <v>233</v>
      </c>
      <c r="C101" s="895" t="s">
        <v>234</v>
      </c>
      <c r="D101" s="882">
        <v>10</v>
      </c>
      <c r="E101" s="890" t="s">
        <v>25</v>
      </c>
      <c r="F101" s="880">
        <v>183020</v>
      </c>
      <c r="G101" s="916">
        <f t="shared" si="30"/>
        <v>1830200</v>
      </c>
      <c r="H101" s="900">
        <v>45176</v>
      </c>
      <c r="I101" s="878">
        <v>5</v>
      </c>
      <c r="J101" s="886" t="s">
        <v>25</v>
      </c>
      <c r="K101" s="880">
        <f t="shared" si="31"/>
        <v>915100</v>
      </c>
      <c r="L101" s="877"/>
      <c r="M101" s="877"/>
      <c r="N101" s="877"/>
      <c r="O101" s="877"/>
      <c r="P101" s="877"/>
      <c r="Q101" s="884">
        <f t="shared" si="27"/>
        <v>0</v>
      </c>
      <c r="R101" s="877"/>
    </row>
    <row r="102" spans="1:18" ht="15" customHeight="1" x14ac:dyDescent="0.25">
      <c r="A102" s="920">
        <v>97</v>
      </c>
      <c r="B102" s="877" t="s">
        <v>235</v>
      </c>
      <c r="C102" s="930" t="s">
        <v>236</v>
      </c>
      <c r="D102" s="882">
        <v>9</v>
      </c>
      <c r="E102" s="890" t="s">
        <v>25</v>
      </c>
      <c r="F102" s="880">
        <v>189724</v>
      </c>
      <c r="G102" s="916">
        <f t="shared" si="30"/>
        <v>1707516</v>
      </c>
      <c r="H102" s="900">
        <v>45210</v>
      </c>
      <c r="I102" s="878">
        <v>4</v>
      </c>
      <c r="J102" s="886" t="s">
        <v>25</v>
      </c>
      <c r="K102" s="880">
        <f t="shared" si="31"/>
        <v>758896</v>
      </c>
      <c r="L102" s="877"/>
      <c r="M102" s="877"/>
      <c r="N102" s="877"/>
      <c r="O102" s="877"/>
      <c r="P102" s="877"/>
      <c r="Q102" s="884">
        <f t="shared" si="27"/>
        <v>0</v>
      </c>
      <c r="R102" s="877"/>
    </row>
    <row r="103" spans="1:18" ht="15" customHeight="1" x14ac:dyDescent="0.25">
      <c r="A103" s="920">
        <v>98</v>
      </c>
      <c r="B103" s="877" t="s">
        <v>237</v>
      </c>
      <c r="C103" s="930" t="s">
        <v>238</v>
      </c>
      <c r="D103" s="882">
        <v>1</v>
      </c>
      <c r="E103" s="890" t="s">
        <v>29</v>
      </c>
      <c r="F103" s="898">
        <v>125000</v>
      </c>
      <c r="G103" s="916">
        <f t="shared" si="30"/>
        <v>125000</v>
      </c>
      <c r="H103" s="900">
        <v>45136</v>
      </c>
      <c r="I103" s="878">
        <v>0</v>
      </c>
      <c r="J103" s="886" t="s">
        <v>25</v>
      </c>
      <c r="K103" s="880">
        <f t="shared" si="31"/>
        <v>0</v>
      </c>
      <c r="L103" s="877"/>
      <c r="M103" s="877"/>
      <c r="N103" s="877"/>
      <c r="O103" s="877"/>
      <c r="P103" s="877"/>
      <c r="Q103" s="884">
        <f t="shared" si="27"/>
        <v>0</v>
      </c>
      <c r="R103" s="877"/>
    </row>
    <row r="104" spans="1:18" ht="15" customHeight="1" x14ac:dyDescent="0.25">
      <c r="A104" s="920">
        <v>99</v>
      </c>
      <c r="B104" s="877" t="s">
        <v>239</v>
      </c>
      <c r="C104" s="886" t="s">
        <v>240</v>
      </c>
      <c r="D104" s="904">
        <v>2</v>
      </c>
      <c r="E104" s="890" t="s">
        <v>25</v>
      </c>
      <c r="F104" s="898">
        <v>225000</v>
      </c>
      <c r="G104" s="916">
        <f t="shared" si="30"/>
        <v>450000</v>
      </c>
      <c r="H104" s="882"/>
      <c r="I104" s="878">
        <v>1</v>
      </c>
      <c r="J104" s="886" t="s">
        <v>25</v>
      </c>
      <c r="K104" s="880">
        <f t="shared" si="31"/>
        <v>225000</v>
      </c>
      <c r="L104" s="877"/>
      <c r="M104" s="877"/>
      <c r="N104" s="877"/>
      <c r="O104" s="877"/>
      <c r="P104" s="877"/>
      <c r="Q104" s="884">
        <f t="shared" si="27"/>
        <v>0</v>
      </c>
      <c r="R104" s="877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878">
        <v>1</v>
      </c>
      <c r="E105" s="877" t="s">
        <v>25</v>
      </c>
      <c r="F105" s="880">
        <v>362500</v>
      </c>
      <c r="G105" s="916">
        <f t="shared" si="30"/>
        <v>362500</v>
      </c>
      <c r="H105" s="900">
        <v>45205</v>
      </c>
      <c r="I105" s="878">
        <v>0</v>
      </c>
      <c r="J105" s="886" t="s">
        <v>25</v>
      </c>
      <c r="K105" s="880">
        <f t="shared" si="31"/>
        <v>0</v>
      </c>
      <c r="L105" s="877"/>
      <c r="M105" s="877"/>
      <c r="N105" s="877"/>
      <c r="O105" s="877"/>
      <c r="P105" s="877"/>
      <c r="Q105" s="884">
        <f t="shared" si="27"/>
        <v>0</v>
      </c>
      <c r="R105" s="877"/>
    </row>
    <row r="106" spans="1:18" ht="15" customHeight="1" x14ac:dyDescent="0.25">
      <c r="A106" s="920">
        <v>101</v>
      </c>
      <c r="B106" s="877" t="s">
        <v>243</v>
      </c>
      <c r="C106" s="877" t="s">
        <v>187</v>
      </c>
      <c r="D106" s="904">
        <v>2</v>
      </c>
      <c r="E106" s="890" t="s">
        <v>25</v>
      </c>
      <c r="F106" s="898">
        <v>55000</v>
      </c>
      <c r="G106" s="916">
        <f t="shared" si="30"/>
        <v>110000</v>
      </c>
      <c r="H106" s="921" t="s">
        <v>244</v>
      </c>
      <c r="I106" s="878"/>
      <c r="J106" s="886" t="s">
        <v>25</v>
      </c>
      <c r="K106" s="880">
        <f t="shared" si="31"/>
        <v>0</v>
      </c>
      <c r="L106" s="877"/>
      <c r="M106" s="877"/>
      <c r="N106" s="877"/>
      <c r="O106" s="877"/>
      <c r="P106" s="877"/>
      <c r="Q106" s="884">
        <f t="shared" si="27"/>
        <v>0</v>
      </c>
      <c r="R106" s="877"/>
    </row>
    <row r="107" spans="1:18" ht="15" customHeight="1" x14ac:dyDescent="0.25">
      <c r="A107" s="920">
        <v>102</v>
      </c>
      <c r="B107" s="877" t="s">
        <v>245</v>
      </c>
      <c r="C107" s="877" t="s">
        <v>187</v>
      </c>
      <c r="D107" s="878">
        <v>2</v>
      </c>
      <c r="E107" s="890" t="s">
        <v>25</v>
      </c>
      <c r="F107" s="898">
        <v>90000</v>
      </c>
      <c r="G107" s="916">
        <f t="shared" si="30"/>
        <v>180000</v>
      </c>
      <c r="H107" s="921" t="s">
        <v>244</v>
      </c>
      <c r="I107" s="878"/>
      <c r="J107" s="886" t="s">
        <v>25</v>
      </c>
      <c r="K107" s="880">
        <f t="shared" si="31"/>
        <v>0</v>
      </c>
      <c r="L107" s="877"/>
      <c r="M107" s="877"/>
      <c r="N107" s="877"/>
      <c r="O107" s="877"/>
      <c r="P107" s="877"/>
      <c r="Q107" s="884">
        <f t="shared" si="27"/>
        <v>0</v>
      </c>
      <c r="R107" s="877"/>
    </row>
    <row r="108" spans="1:18" ht="15" customHeight="1" x14ac:dyDescent="0.25">
      <c r="A108" s="920">
        <v>103</v>
      </c>
      <c r="B108" s="877" t="s">
        <v>246</v>
      </c>
      <c r="C108" s="877" t="s">
        <v>247</v>
      </c>
      <c r="D108" s="904">
        <v>6</v>
      </c>
      <c r="E108" s="877" t="s">
        <v>25</v>
      </c>
      <c r="F108" s="898">
        <v>780000</v>
      </c>
      <c r="G108" s="916">
        <f t="shared" si="30"/>
        <v>4680000</v>
      </c>
      <c r="H108" s="824">
        <v>45181</v>
      </c>
      <c r="I108" s="878">
        <v>4</v>
      </c>
      <c r="J108" s="886" t="s">
        <v>25</v>
      </c>
      <c r="K108" s="880">
        <f t="shared" si="31"/>
        <v>3120000</v>
      </c>
      <c r="L108" s="877"/>
      <c r="M108" s="877"/>
      <c r="N108" s="877"/>
      <c r="O108" s="877"/>
      <c r="P108" s="877"/>
      <c r="Q108" s="884">
        <f t="shared" si="27"/>
        <v>0</v>
      </c>
      <c r="R108" s="877"/>
    </row>
    <row r="109" spans="1:18" ht="15" customHeight="1" x14ac:dyDescent="0.25">
      <c r="A109" s="920">
        <v>104</v>
      </c>
      <c r="B109" s="889" t="s">
        <v>248</v>
      </c>
      <c r="C109" s="877" t="s">
        <v>249</v>
      </c>
      <c r="D109" s="989">
        <v>7</v>
      </c>
      <c r="E109" s="877" t="s">
        <v>25</v>
      </c>
      <c r="F109" s="898">
        <v>780000</v>
      </c>
      <c r="G109" s="916">
        <f t="shared" si="30"/>
        <v>5460000</v>
      </c>
      <c r="H109" s="900">
        <v>45181</v>
      </c>
      <c r="I109" s="878">
        <v>5</v>
      </c>
      <c r="J109" s="886" t="s">
        <v>25</v>
      </c>
      <c r="K109" s="880">
        <f t="shared" si="31"/>
        <v>3900000</v>
      </c>
      <c r="L109" s="877"/>
      <c r="M109" s="877"/>
      <c r="N109" s="877"/>
      <c r="O109" s="877"/>
      <c r="P109" s="877"/>
      <c r="Q109" s="884">
        <f t="shared" si="27"/>
        <v>0</v>
      </c>
      <c r="R109" s="877"/>
    </row>
    <row r="110" spans="1:18" ht="15" customHeight="1" x14ac:dyDescent="0.25">
      <c r="A110" s="920">
        <v>105</v>
      </c>
      <c r="B110" s="876" t="s">
        <v>250</v>
      </c>
      <c r="C110" s="876" t="s">
        <v>251</v>
      </c>
      <c r="D110" s="878">
        <v>1</v>
      </c>
      <c r="E110" s="890" t="s">
        <v>25</v>
      </c>
      <c r="F110" s="898">
        <v>690000</v>
      </c>
      <c r="G110" s="916">
        <f t="shared" si="30"/>
        <v>690000</v>
      </c>
      <c r="H110" s="941" t="s">
        <v>252</v>
      </c>
      <c r="I110" s="878">
        <v>1</v>
      </c>
      <c r="J110" s="886" t="s">
        <v>25</v>
      </c>
      <c r="K110" s="880">
        <f t="shared" si="31"/>
        <v>690000</v>
      </c>
      <c r="L110" s="877"/>
      <c r="M110" s="877"/>
      <c r="N110" s="877"/>
      <c r="O110" s="877"/>
      <c r="P110" s="877"/>
      <c r="Q110" s="884">
        <f t="shared" si="27"/>
        <v>0</v>
      </c>
      <c r="R110" s="877"/>
    </row>
    <row r="111" spans="1:18" ht="15" customHeight="1" x14ac:dyDescent="0.25">
      <c r="A111" s="920">
        <v>106</v>
      </c>
      <c r="B111" s="876" t="s">
        <v>253</v>
      </c>
      <c r="C111" s="876" t="s">
        <v>254</v>
      </c>
      <c r="D111" s="878">
        <v>2</v>
      </c>
      <c r="E111" s="890" t="s">
        <v>25</v>
      </c>
      <c r="F111" s="898">
        <v>980000</v>
      </c>
      <c r="G111" s="916">
        <f t="shared" si="30"/>
        <v>1960000</v>
      </c>
      <c r="H111" s="878" t="s">
        <v>255</v>
      </c>
      <c r="I111" s="878">
        <v>0</v>
      </c>
      <c r="J111" s="886" t="s">
        <v>25</v>
      </c>
      <c r="K111" s="880">
        <f t="shared" si="31"/>
        <v>0</v>
      </c>
      <c r="L111" s="877"/>
      <c r="M111" s="877"/>
      <c r="N111" s="877"/>
      <c r="O111" s="877"/>
      <c r="P111" s="877"/>
      <c r="Q111" s="884">
        <f t="shared" si="27"/>
        <v>0</v>
      </c>
      <c r="R111" s="877"/>
    </row>
    <row r="112" spans="1:18" ht="15" customHeight="1" x14ac:dyDescent="0.25">
      <c r="A112" s="920">
        <v>107</v>
      </c>
      <c r="B112" s="877" t="s">
        <v>256</v>
      </c>
      <c r="C112" s="877" t="s">
        <v>257</v>
      </c>
      <c r="D112" s="878">
        <v>1</v>
      </c>
      <c r="E112" s="890" t="s">
        <v>25</v>
      </c>
      <c r="F112" s="898">
        <v>680000</v>
      </c>
      <c r="G112" s="916">
        <f t="shared" si="30"/>
        <v>680000</v>
      </c>
      <c r="H112" s="992" t="s">
        <v>153</v>
      </c>
      <c r="I112" s="878"/>
      <c r="J112" s="886" t="s">
        <v>25</v>
      </c>
      <c r="K112" s="880">
        <f t="shared" si="31"/>
        <v>0</v>
      </c>
      <c r="L112" s="877"/>
      <c r="M112" s="877"/>
      <c r="N112" s="877"/>
      <c r="O112" s="877"/>
      <c r="P112" s="877"/>
      <c r="Q112" s="884">
        <f t="shared" si="27"/>
        <v>0</v>
      </c>
      <c r="R112" s="877"/>
    </row>
    <row r="113" spans="1:18" ht="15" customHeight="1" x14ac:dyDescent="0.25">
      <c r="A113" s="920">
        <v>108</v>
      </c>
      <c r="B113" s="877" t="s">
        <v>258</v>
      </c>
      <c r="C113" s="877" t="s">
        <v>259</v>
      </c>
      <c r="D113" s="904">
        <v>40</v>
      </c>
      <c r="E113" s="890" t="s">
        <v>25</v>
      </c>
      <c r="F113" s="898">
        <v>5000</v>
      </c>
      <c r="G113" s="916">
        <f t="shared" si="30"/>
        <v>200000</v>
      </c>
      <c r="H113" s="933">
        <v>45018</v>
      </c>
      <c r="I113" s="878">
        <v>20</v>
      </c>
      <c r="J113" s="886" t="s">
        <v>25</v>
      </c>
      <c r="K113" s="880">
        <f t="shared" si="31"/>
        <v>100000</v>
      </c>
      <c r="L113" s="877"/>
      <c r="M113" s="877"/>
      <c r="N113" s="877"/>
      <c r="O113" s="877"/>
      <c r="P113" s="877"/>
      <c r="Q113" s="884">
        <f t="shared" ref="Q113:Q116" si="32">P114*N114</f>
        <v>0</v>
      </c>
      <c r="R113" s="877"/>
    </row>
    <row r="114" spans="1:18" ht="15" customHeight="1" x14ac:dyDescent="0.25">
      <c r="A114" s="920">
        <v>109</v>
      </c>
      <c r="B114" s="877" t="s">
        <v>260</v>
      </c>
      <c r="C114" s="877" t="s">
        <v>261</v>
      </c>
      <c r="D114" s="904">
        <v>2</v>
      </c>
      <c r="E114" s="964" t="s">
        <v>67</v>
      </c>
      <c r="F114" s="888">
        <v>500000</v>
      </c>
      <c r="G114" s="916">
        <f t="shared" si="30"/>
        <v>1000000</v>
      </c>
      <c r="H114" s="932">
        <v>44212</v>
      </c>
      <c r="I114" s="878">
        <v>0</v>
      </c>
      <c r="J114" s="954" t="s">
        <v>67</v>
      </c>
      <c r="K114" s="880">
        <f t="shared" si="31"/>
        <v>0</v>
      </c>
      <c r="L114" s="877"/>
      <c r="M114" s="877"/>
      <c r="N114" s="877"/>
      <c r="O114" s="877"/>
      <c r="P114" s="877"/>
      <c r="Q114" s="884">
        <f t="shared" si="32"/>
        <v>0</v>
      </c>
      <c r="R114" s="877"/>
    </row>
    <row r="115" spans="1:18" ht="15" customHeight="1" x14ac:dyDescent="0.25">
      <c r="A115" s="920">
        <v>110</v>
      </c>
      <c r="B115" s="877" t="s">
        <v>262</v>
      </c>
      <c r="C115" s="877" t="s">
        <v>261</v>
      </c>
      <c r="D115" s="878">
        <v>4</v>
      </c>
      <c r="E115" s="964" t="s">
        <v>67</v>
      </c>
      <c r="F115" s="888">
        <v>425000</v>
      </c>
      <c r="G115" s="916">
        <f t="shared" si="30"/>
        <v>1700000</v>
      </c>
      <c r="H115" s="932">
        <v>44212</v>
      </c>
      <c r="I115" s="878">
        <v>2</v>
      </c>
      <c r="J115" s="954" t="s">
        <v>67</v>
      </c>
      <c r="K115" s="880">
        <f t="shared" si="31"/>
        <v>850000</v>
      </c>
      <c r="L115" s="877"/>
      <c r="M115" s="877"/>
      <c r="N115" s="877"/>
      <c r="O115" s="877"/>
      <c r="P115" s="877"/>
      <c r="Q115" s="884">
        <f t="shared" si="32"/>
        <v>0</v>
      </c>
      <c r="R115" s="877"/>
    </row>
    <row r="116" spans="1:18" ht="15" customHeight="1" x14ac:dyDescent="0.25">
      <c r="A116" s="920">
        <v>111</v>
      </c>
      <c r="B116" s="877" t="s">
        <v>263</v>
      </c>
      <c r="C116" s="877" t="s">
        <v>261</v>
      </c>
      <c r="D116" s="904">
        <v>2</v>
      </c>
      <c r="E116" s="964" t="s">
        <v>67</v>
      </c>
      <c r="F116" s="888">
        <v>615000</v>
      </c>
      <c r="G116" s="916">
        <f t="shared" si="30"/>
        <v>1230000</v>
      </c>
      <c r="H116" s="932">
        <v>44212</v>
      </c>
      <c r="I116" s="878">
        <v>0</v>
      </c>
      <c r="J116" s="965" t="s">
        <v>67</v>
      </c>
      <c r="K116" s="880">
        <f t="shared" si="31"/>
        <v>0</v>
      </c>
      <c r="L116" s="951"/>
      <c r="M116" s="877"/>
      <c r="N116" s="877"/>
      <c r="O116" s="877"/>
      <c r="P116" s="877"/>
      <c r="Q116" s="884">
        <f t="shared" si="32"/>
        <v>0</v>
      </c>
      <c r="R116" s="877"/>
    </row>
    <row r="117" spans="1:18" ht="15" customHeight="1" x14ac:dyDescent="0.25">
      <c r="A117" s="920">
        <v>112</v>
      </c>
      <c r="B117" s="877" t="s">
        <v>263</v>
      </c>
      <c r="C117" s="877" t="s">
        <v>264</v>
      </c>
      <c r="D117" s="904">
        <v>2</v>
      </c>
      <c r="E117" s="995" t="s">
        <v>26</v>
      </c>
      <c r="F117" s="888">
        <v>400000</v>
      </c>
      <c r="G117" s="916">
        <f t="shared" si="30"/>
        <v>800000</v>
      </c>
      <c r="H117" s="932" t="s">
        <v>265</v>
      </c>
      <c r="I117" s="878"/>
      <c r="J117" s="965" t="s">
        <v>67</v>
      </c>
      <c r="K117" s="880"/>
      <c r="L117" s="951"/>
      <c r="M117" s="877"/>
      <c r="N117" s="877"/>
      <c r="O117" s="877"/>
      <c r="P117" s="877"/>
      <c r="Q117" s="979"/>
      <c r="R117" s="908"/>
    </row>
    <row r="118" spans="1:18" ht="15" customHeight="1" x14ac:dyDescent="0.25">
      <c r="A118" s="920">
        <v>113</v>
      </c>
      <c r="B118" s="877" t="s">
        <v>260</v>
      </c>
      <c r="C118" s="877" t="s">
        <v>264</v>
      </c>
      <c r="D118" s="904">
        <v>2</v>
      </c>
      <c r="E118" s="995" t="s">
        <v>26</v>
      </c>
      <c r="F118" s="888">
        <v>400000</v>
      </c>
      <c r="G118" s="916">
        <f t="shared" si="30"/>
        <v>800000</v>
      </c>
      <c r="H118" s="932" t="s">
        <v>265</v>
      </c>
      <c r="I118" s="878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876" t="s">
        <v>266</v>
      </c>
      <c r="C119" s="877" t="s">
        <v>267</v>
      </c>
      <c r="D119" s="878">
        <v>35</v>
      </c>
      <c r="E119" s="890" t="s">
        <v>25</v>
      </c>
      <c r="F119" s="898">
        <v>45000</v>
      </c>
      <c r="G119" s="916">
        <f t="shared" si="30"/>
        <v>1575000</v>
      </c>
      <c r="H119" s="921" t="s">
        <v>268</v>
      </c>
      <c r="I119" s="878">
        <v>14</v>
      </c>
      <c r="J119" s="886" t="s">
        <v>25</v>
      </c>
      <c r="K119" s="880">
        <f t="shared" si="31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877" t="s">
        <v>269</v>
      </c>
      <c r="C120" s="997" t="s">
        <v>270</v>
      </c>
      <c r="D120" s="904">
        <v>10</v>
      </c>
      <c r="E120" s="890" t="s">
        <v>25</v>
      </c>
      <c r="F120" s="880">
        <v>11000</v>
      </c>
      <c r="G120" s="916">
        <f t="shared" si="30"/>
        <v>110000</v>
      </c>
      <c r="H120" s="900">
        <v>45220</v>
      </c>
      <c r="I120" s="878"/>
      <c r="J120" s="886" t="s">
        <v>25</v>
      </c>
      <c r="K120" s="880">
        <f t="shared" si="31"/>
        <v>0</v>
      </c>
      <c r="L120" s="984"/>
      <c r="M120" s="985"/>
      <c r="N120" s="982"/>
      <c r="O120" s="983"/>
      <c r="P120" s="979"/>
      <c r="Q120" s="912"/>
      <c r="R120" s="913"/>
    </row>
    <row r="121" spans="1:18" ht="15" customHeight="1" x14ac:dyDescent="0.25">
      <c r="A121" s="920">
        <v>116</v>
      </c>
      <c r="B121" s="877" t="s">
        <v>45</v>
      </c>
      <c r="C121" s="877" t="s">
        <v>46</v>
      </c>
      <c r="D121" s="878">
        <v>20</v>
      </c>
      <c r="E121" s="890" t="s">
        <v>25</v>
      </c>
      <c r="F121" s="880">
        <v>31500</v>
      </c>
      <c r="G121" s="916">
        <f t="shared" si="30"/>
        <v>630000</v>
      </c>
      <c r="H121" s="900">
        <v>45140</v>
      </c>
      <c r="I121" s="878">
        <v>2</v>
      </c>
      <c r="J121" s="886" t="s">
        <v>25</v>
      </c>
      <c r="K121" s="880">
        <f t="shared" si="31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877" t="s">
        <v>271</v>
      </c>
      <c r="C122" s="877" t="s">
        <v>272</v>
      </c>
      <c r="D122" s="989">
        <v>20</v>
      </c>
      <c r="E122" s="890" t="s">
        <v>25</v>
      </c>
      <c r="F122" s="898">
        <v>37500</v>
      </c>
      <c r="G122" s="916">
        <f t="shared" si="30"/>
        <v>750000</v>
      </c>
      <c r="H122" s="900">
        <v>45140</v>
      </c>
      <c r="I122" s="878">
        <v>10</v>
      </c>
      <c r="J122" s="886" t="s">
        <v>25</v>
      </c>
      <c r="K122" s="880">
        <f t="shared" si="31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877" t="s">
        <v>50</v>
      </c>
      <c r="C123" s="877" t="s">
        <v>51</v>
      </c>
      <c r="D123" s="878">
        <v>20</v>
      </c>
      <c r="E123" s="890" t="s">
        <v>25</v>
      </c>
      <c r="F123" s="898">
        <v>45000</v>
      </c>
      <c r="G123" s="916">
        <f t="shared" si="30"/>
        <v>900000</v>
      </c>
      <c r="H123" s="900">
        <v>45227</v>
      </c>
      <c r="I123" s="878">
        <v>11</v>
      </c>
      <c r="J123" s="886" t="s">
        <v>25</v>
      </c>
      <c r="K123" s="880">
        <f t="shared" si="31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876" t="s">
        <v>39</v>
      </c>
      <c r="C124" s="876" t="s">
        <v>40</v>
      </c>
      <c r="D124" s="878">
        <v>4</v>
      </c>
      <c r="E124" s="877" t="s">
        <v>25</v>
      </c>
      <c r="F124" s="898">
        <v>47500</v>
      </c>
      <c r="G124" s="916">
        <f t="shared" si="30"/>
        <v>190000</v>
      </c>
      <c r="H124" s="900">
        <v>45169</v>
      </c>
      <c r="I124" s="878">
        <v>0</v>
      </c>
      <c r="J124" s="886" t="s">
        <v>25</v>
      </c>
      <c r="K124" s="880">
        <f t="shared" si="31"/>
        <v>0</v>
      </c>
      <c r="L124" s="984"/>
      <c r="M124" s="985"/>
      <c r="N124" s="982"/>
      <c r="O124" s="983"/>
      <c r="P124" s="979"/>
      <c r="Q124" s="979"/>
      <c r="R124" s="913"/>
    </row>
    <row r="125" spans="1:18" ht="15" customHeight="1" x14ac:dyDescent="0.25">
      <c r="A125" s="920">
        <v>120</v>
      </c>
      <c r="B125" s="877" t="s">
        <v>273</v>
      </c>
      <c r="C125" s="877" t="s">
        <v>274</v>
      </c>
      <c r="D125" s="904">
        <v>4</v>
      </c>
      <c r="E125" s="890" t="s">
        <v>25</v>
      </c>
      <c r="F125" s="880">
        <v>10000</v>
      </c>
      <c r="G125" s="916">
        <f t="shared" si="30"/>
        <v>40000</v>
      </c>
      <c r="H125" s="878"/>
      <c r="I125" s="878">
        <v>0</v>
      </c>
      <c r="J125" s="886" t="s">
        <v>25</v>
      </c>
      <c r="K125" s="880">
        <f t="shared" si="31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876" t="s">
        <v>275</v>
      </c>
      <c r="C126" s="876" t="s">
        <v>53</v>
      </c>
      <c r="D126" s="878">
        <v>2</v>
      </c>
      <c r="E126" s="890" t="s">
        <v>25</v>
      </c>
      <c r="F126" s="888">
        <v>60000</v>
      </c>
      <c r="G126" s="916">
        <f t="shared" si="30"/>
        <v>120000</v>
      </c>
      <c r="H126" s="932" t="s">
        <v>276</v>
      </c>
      <c r="I126" s="878">
        <v>0</v>
      </c>
      <c r="J126" s="886" t="s">
        <v>25</v>
      </c>
      <c r="K126" s="880">
        <f t="shared" si="31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881" t="s">
        <v>277</v>
      </c>
      <c r="C127" s="876" t="s">
        <v>53</v>
      </c>
      <c r="D127" s="878">
        <v>2</v>
      </c>
      <c r="E127" s="890" t="s">
        <v>25</v>
      </c>
      <c r="F127" s="888">
        <v>60000</v>
      </c>
      <c r="G127" s="916">
        <f t="shared" si="30"/>
        <v>120000</v>
      </c>
      <c r="H127" s="932" t="s">
        <v>276</v>
      </c>
      <c r="I127" s="878">
        <v>0</v>
      </c>
      <c r="J127" s="886" t="s">
        <v>25</v>
      </c>
      <c r="K127" s="880">
        <f t="shared" si="31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895" t="s">
        <v>57</v>
      </c>
      <c r="D128" s="878">
        <v>3</v>
      </c>
      <c r="E128" s="877" t="s">
        <v>25</v>
      </c>
      <c r="F128" s="898">
        <v>40000</v>
      </c>
      <c r="G128" s="916">
        <f t="shared" si="30"/>
        <v>120000</v>
      </c>
      <c r="H128" s="900">
        <v>45226</v>
      </c>
      <c r="I128" s="878"/>
      <c r="J128" s="886" t="s">
        <v>25</v>
      </c>
      <c r="K128" s="880">
        <f t="shared" si="31"/>
        <v>0</v>
      </c>
      <c r="L128" s="984"/>
      <c r="M128" s="985"/>
      <c r="N128" s="982"/>
      <c r="O128" s="983"/>
      <c r="P128" s="979"/>
      <c r="Q128" s="979"/>
      <c r="R128" s="913"/>
    </row>
    <row r="129" spans="1:18" ht="15" customHeight="1" x14ac:dyDescent="0.25">
      <c r="A129" s="920">
        <v>124</v>
      </c>
      <c r="B129" s="915" t="s">
        <v>279</v>
      </c>
      <c r="C129" s="895" t="s">
        <v>57</v>
      </c>
      <c r="D129" s="878">
        <v>2</v>
      </c>
      <c r="E129" s="877" t="s">
        <v>25</v>
      </c>
      <c r="F129" s="898">
        <v>25000</v>
      </c>
      <c r="G129" s="916">
        <f t="shared" si="30"/>
        <v>50000</v>
      </c>
      <c r="H129" s="900">
        <v>45226</v>
      </c>
      <c r="I129" s="878"/>
      <c r="J129" s="886" t="s">
        <v>25</v>
      </c>
      <c r="K129" s="880">
        <f t="shared" si="31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895" t="s">
        <v>280</v>
      </c>
      <c r="C130" s="976" t="s">
        <v>53</v>
      </c>
      <c r="D130" s="878">
        <v>1</v>
      </c>
      <c r="E130" s="877" t="s">
        <v>25</v>
      </c>
      <c r="F130" s="898">
        <v>869500</v>
      </c>
      <c r="G130" s="916">
        <f t="shared" si="30"/>
        <v>869500</v>
      </c>
      <c r="H130" s="903">
        <v>43842</v>
      </c>
      <c r="I130" s="878"/>
      <c r="J130" s="886" t="s">
        <v>25</v>
      </c>
      <c r="K130" s="880">
        <f t="shared" si="31"/>
        <v>0</v>
      </c>
      <c r="L130" s="984"/>
      <c r="M130" s="985"/>
      <c r="N130" s="982"/>
      <c r="O130" s="983"/>
      <c r="P130" s="912"/>
      <c r="Q130" s="979"/>
      <c r="R130" s="913"/>
    </row>
    <row r="131" spans="1:18" ht="15" customHeight="1" x14ac:dyDescent="0.25">
      <c r="A131" s="920">
        <v>126</v>
      </c>
      <c r="B131" s="877" t="s">
        <v>281</v>
      </c>
      <c r="C131" s="902" t="s">
        <v>282</v>
      </c>
      <c r="D131" s="878">
        <v>32</v>
      </c>
      <c r="E131" s="890" t="s">
        <v>25</v>
      </c>
      <c r="F131" s="898">
        <v>29000</v>
      </c>
      <c r="G131" s="916">
        <f t="shared" si="30"/>
        <v>928000</v>
      </c>
      <c r="H131" s="900">
        <v>45141</v>
      </c>
      <c r="I131" s="878"/>
      <c r="J131" s="886" t="s">
        <v>25</v>
      </c>
      <c r="K131" s="880">
        <f t="shared" si="31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06" t="s">
        <v>283</v>
      </c>
      <c r="C132" s="902" t="s">
        <v>57</v>
      </c>
      <c r="D132" s="1007">
        <v>4</v>
      </c>
      <c r="E132" s="890" t="s">
        <v>25</v>
      </c>
      <c r="F132" s="916">
        <v>40000</v>
      </c>
      <c r="G132" s="916">
        <f t="shared" si="30"/>
        <v>160000</v>
      </c>
      <c r="H132" s="900">
        <v>45255</v>
      </c>
      <c r="I132" s="907"/>
      <c r="J132" s="886" t="s">
        <v>25</v>
      </c>
      <c r="K132" s="880">
        <f t="shared" si="31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877" t="s">
        <v>284</v>
      </c>
      <c r="C133" s="877" t="s">
        <v>285</v>
      </c>
      <c r="D133" s="878">
        <v>1</v>
      </c>
      <c r="E133" s="906" t="s">
        <v>25</v>
      </c>
      <c r="F133" s="1009">
        <v>390000</v>
      </c>
      <c r="G133" s="916">
        <f t="shared" si="30"/>
        <v>390000</v>
      </c>
      <c r="H133" s="1008" t="s">
        <v>286</v>
      </c>
      <c r="I133" s="878"/>
      <c r="J133" s="886" t="s">
        <v>25</v>
      </c>
      <c r="K133" s="880">
        <f t="shared" si="31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876" t="s">
        <v>284</v>
      </c>
      <c r="C134" s="1010" t="s">
        <v>287</v>
      </c>
      <c r="D134" s="878">
        <v>3</v>
      </c>
      <c r="E134" s="877" t="s">
        <v>29</v>
      </c>
      <c r="F134" s="883">
        <v>360750</v>
      </c>
      <c r="G134" s="880">
        <f t="shared" si="30"/>
        <v>1082250</v>
      </c>
      <c r="H134" s="900">
        <v>45141</v>
      </c>
      <c r="I134" s="878"/>
      <c r="J134" s="886" t="s">
        <v>25</v>
      </c>
      <c r="K134" s="880">
        <f t="shared" si="31"/>
        <v>0</v>
      </c>
      <c r="L134" s="984"/>
      <c r="M134" s="996"/>
      <c r="N134" s="977"/>
      <c r="O134" s="978"/>
      <c r="P134" s="979"/>
      <c r="Q134" s="979"/>
      <c r="R134" s="913"/>
    </row>
    <row r="135" spans="1:18" ht="15" customHeight="1" x14ac:dyDescent="0.25">
      <c r="A135" s="920">
        <v>130</v>
      </c>
      <c r="B135" s="876" t="s">
        <v>284</v>
      </c>
      <c r="C135" s="1010" t="s">
        <v>288</v>
      </c>
      <c r="D135" s="878">
        <v>2</v>
      </c>
      <c r="E135" s="877" t="s">
        <v>29</v>
      </c>
      <c r="F135" s="883">
        <v>458250</v>
      </c>
      <c r="G135" s="880">
        <f t="shared" si="30"/>
        <v>916500</v>
      </c>
      <c r="H135" s="900">
        <v>45141</v>
      </c>
      <c r="I135" s="878"/>
      <c r="J135" s="886" t="s">
        <v>25</v>
      </c>
      <c r="K135" s="880">
        <f t="shared" si="31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876" t="s">
        <v>289</v>
      </c>
      <c r="C136" s="895" t="s">
        <v>290</v>
      </c>
      <c r="D136" s="878">
        <v>1</v>
      </c>
      <c r="E136" s="906" t="s">
        <v>25</v>
      </c>
      <c r="F136" s="883">
        <v>1200000</v>
      </c>
      <c r="G136" s="880">
        <f t="shared" si="30"/>
        <v>1200000</v>
      </c>
      <c r="H136" s="1009">
        <v>45020</v>
      </c>
      <c r="I136" s="878">
        <v>0</v>
      </c>
      <c r="J136" s="886" t="s">
        <v>25</v>
      </c>
      <c r="K136" s="880">
        <f t="shared" si="31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876" t="s">
        <v>291</v>
      </c>
      <c r="C137" s="877" t="s">
        <v>129</v>
      </c>
      <c r="D137" s="878">
        <v>1</v>
      </c>
      <c r="E137" s="877" t="s">
        <v>25</v>
      </c>
      <c r="F137" s="880">
        <v>250000</v>
      </c>
      <c r="G137" s="880">
        <f t="shared" si="30"/>
        <v>250000</v>
      </c>
      <c r="H137" s="900">
        <v>45224</v>
      </c>
      <c r="I137" s="878"/>
      <c r="J137" s="886" t="s">
        <v>25</v>
      </c>
      <c r="K137" s="880">
        <f t="shared" si="31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876" t="s">
        <v>292</v>
      </c>
      <c r="C138" s="1011" t="s">
        <v>30</v>
      </c>
      <c r="D138" s="878">
        <v>10</v>
      </c>
      <c r="E138" s="906" t="s">
        <v>25</v>
      </c>
      <c r="F138" s="883">
        <v>10000</v>
      </c>
      <c r="G138" s="883">
        <f t="shared" si="30"/>
        <v>100000</v>
      </c>
      <c r="H138" s="1012">
        <v>44414</v>
      </c>
      <c r="I138" s="878">
        <v>1</v>
      </c>
      <c r="J138" s="886" t="s">
        <v>25</v>
      </c>
      <c r="K138" s="880">
        <f t="shared" si="31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881" t="s">
        <v>293</v>
      </c>
      <c r="C139" s="1011" t="s">
        <v>30</v>
      </c>
      <c r="D139" s="878">
        <v>10</v>
      </c>
      <c r="E139" s="906" t="s">
        <v>25</v>
      </c>
      <c r="F139" s="880">
        <v>10000</v>
      </c>
      <c r="G139" s="883">
        <f t="shared" si="30"/>
        <v>100000</v>
      </c>
      <c r="H139" s="1012">
        <v>44414</v>
      </c>
      <c r="I139" s="878">
        <v>6</v>
      </c>
      <c r="J139" s="886" t="s">
        <v>25</v>
      </c>
      <c r="K139" s="880">
        <f t="shared" si="31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878">
        <v>4</v>
      </c>
      <c r="E140" s="906" t="s">
        <v>25</v>
      </c>
      <c r="F140" s="880">
        <v>106000</v>
      </c>
      <c r="G140" s="880">
        <f t="shared" si="30"/>
        <v>424000</v>
      </c>
      <c r="H140" s="1012">
        <v>44445</v>
      </c>
      <c r="I140" s="878">
        <v>0</v>
      </c>
      <c r="J140" s="886" t="s">
        <v>29</v>
      </c>
      <c r="K140" s="880">
        <f t="shared" si="31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907">
        <v>4</v>
      </c>
      <c r="E141" s="906" t="s">
        <v>25</v>
      </c>
      <c r="F141" s="880">
        <v>114000</v>
      </c>
      <c r="G141" s="880">
        <f t="shared" si="30"/>
        <v>456000</v>
      </c>
      <c r="H141" s="1012">
        <v>44445</v>
      </c>
      <c r="I141" s="878">
        <v>0</v>
      </c>
      <c r="J141" s="886" t="s">
        <v>25</v>
      </c>
      <c r="K141" s="880">
        <f t="shared" si="31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876" t="s">
        <v>24</v>
      </c>
      <c r="D142" s="878">
        <v>6</v>
      </c>
      <c r="E142" s="925" t="s">
        <v>25</v>
      </c>
      <c r="F142" s="880">
        <v>130000</v>
      </c>
      <c r="G142" s="880">
        <f t="shared" si="30"/>
        <v>780000</v>
      </c>
      <c r="H142" s="1012">
        <v>44321</v>
      </c>
      <c r="I142" s="878">
        <v>4</v>
      </c>
      <c r="J142" s="886" t="s">
        <v>25</v>
      </c>
      <c r="K142" s="880">
        <f t="shared" si="31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877" t="s">
        <v>299</v>
      </c>
      <c r="C143" s="877" t="s">
        <v>24</v>
      </c>
      <c r="D143" s="878">
        <v>1</v>
      </c>
      <c r="E143" s="877" t="s">
        <v>25</v>
      </c>
      <c r="F143" s="880">
        <v>470000</v>
      </c>
      <c r="G143" s="880">
        <f t="shared" si="30"/>
        <v>470000</v>
      </c>
      <c r="H143" s="903">
        <v>44321</v>
      </c>
      <c r="I143" s="878">
        <v>0</v>
      </c>
      <c r="J143" s="886" t="s">
        <v>25</v>
      </c>
      <c r="K143" s="880">
        <f t="shared" si="31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876" t="s">
        <v>300</v>
      </c>
      <c r="C144" s="896" t="s">
        <v>301</v>
      </c>
      <c r="D144" s="878">
        <v>17</v>
      </c>
      <c r="E144" s="877" t="s">
        <v>25</v>
      </c>
      <c r="F144" s="883">
        <v>117000</v>
      </c>
      <c r="G144" s="880">
        <f t="shared" si="30"/>
        <v>1989000</v>
      </c>
      <c r="H144" s="900">
        <v>45251</v>
      </c>
      <c r="I144" s="878"/>
      <c r="J144" s="886" t="s">
        <v>25</v>
      </c>
      <c r="K144" s="880">
        <f t="shared" si="31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877" t="s">
        <v>302</v>
      </c>
      <c r="C145" s="896" t="s">
        <v>303</v>
      </c>
      <c r="D145" s="878">
        <v>17</v>
      </c>
      <c r="E145" s="877" t="s">
        <v>25</v>
      </c>
      <c r="F145" s="897">
        <v>136500</v>
      </c>
      <c r="G145" s="880">
        <f t="shared" si="30"/>
        <v>2320500</v>
      </c>
      <c r="H145" s="900">
        <v>45251</v>
      </c>
      <c r="I145" s="878">
        <v>12</v>
      </c>
      <c r="J145" s="886" t="s">
        <v>25</v>
      </c>
      <c r="K145" s="880">
        <f t="shared" si="31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877" t="s">
        <v>304</v>
      </c>
      <c r="C146" s="896" t="s">
        <v>305</v>
      </c>
      <c r="D146" s="878">
        <v>17</v>
      </c>
      <c r="E146" s="877" t="s">
        <v>29</v>
      </c>
      <c r="F146" s="883">
        <v>160000</v>
      </c>
      <c r="G146" s="880">
        <f t="shared" si="30"/>
        <v>2720000</v>
      </c>
      <c r="H146" s="900">
        <v>45251</v>
      </c>
      <c r="I146" s="878"/>
      <c r="J146" s="886" t="s">
        <v>25</v>
      </c>
      <c r="K146" s="880">
        <f t="shared" si="31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877" t="s">
        <v>306</v>
      </c>
      <c r="C147" s="877" t="s">
        <v>307</v>
      </c>
      <c r="D147" s="878">
        <v>5</v>
      </c>
      <c r="E147" s="877" t="s">
        <v>29</v>
      </c>
      <c r="F147" s="883">
        <v>420000</v>
      </c>
      <c r="G147" s="880">
        <f t="shared" si="30"/>
        <v>2100000</v>
      </c>
      <c r="H147" s="824">
        <v>45181</v>
      </c>
      <c r="I147" s="878">
        <v>4</v>
      </c>
      <c r="J147" s="886" t="s">
        <v>25</v>
      </c>
      <c r="K147" s="880">
        <f t="shared" si="31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877" t="s">
        <v>308</v>
      </c>
      <c r="C148" s="877" t="s">
        <v>309</v>
      </c>
      <c r="D148" s="877">
        <v>10</v>
      </c>
      <c r="E148" s="877" t="s">
        <v>29</v>
      </c>
      <c r="F148" s="879">
        <v>337500</v>
      </c>
      <c r="G148" s="880">
        <f t="shared" si="30"/>
        <v>3375000</v>
      </c>
      <c r="H148" s="900">
        <v>45134</v>
      </c>
      <c r="I148" s="878">
        <v>3</v>
      </c>
      <c r="J148" s="886" t="s">
        <v>29</v>
      </c>
      <c r="K148" s="880">
        <f t="shared" si="31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895" t="s">
        <v>310</v>
      </c>
      <c r="C149" s="876" t="s">
        <v>53</v>
      </c>
      <c r="D149" s="878">
        <v>1</v>
      </c>
      <c r="E149" s="887" t="s">
        <v>26</v>
      </c>
      <c r="F149" s="880">
        <v>110000</v>
      </c>
      <c r="G149" s="880">
        <f t="shared" si="30"/>
        <v>110000</v>
      </c>
      <c r="H149" s="1008">
        <v>45143</v>
      </c>
      <c r="I149" s="878"/>
      <c r="J149" s="886" t="s">
        <v>29</v>
      </c>
      <c r="K149" s="880">
        <f t="shared" si="31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892" t="s">
        <v>311</v>
      </c>
      <c r="C150" s="892" t="s">
        <v>117</v>
      </c>
      <c r="D150" s="924">
        <v>2</v>
      </c>
      <c r="E150" s="892" t="s">
        <v>25</v>
      </c>
      <c r="F150" s="888">
        <v>1586194.44</v>
      </c>
      <c r="G150" s="880">
        <f t="shared" si="30"/>
        <v>3172388.88</v>
      </c>
      <c r="H150" s="824">
        <v>45252</v>
      </c>
      <c r="I150" s="878"/>
      <c r="J150" s="886" t="s">
        <v>29</v>
      </c>
      <c r="K150" s="880">
        <f t="shared" si="31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876" t="s">
        <v>312</v>
      </c>
      <c r="C151" s="896" t="s">
        <v>117</v>
      </c>
      <c r="D151" s="878">
        <v>2</v>
      </c>
      <c r="E151" s="877" t="s">
        <v>25</v>
      </c>
      <c r="F151" s="883">
        <v>1317965</v>
      </c>
      <c r="G151" s="880">
        <f t="shared" si="30"/>
        <v>2635930</v>
      </c>
      <c r="H151" s="900">
        <v>45132</v>
      </c>
      <c r="I151" s="878"/>
      <c r="J151" s="886" t="s">
        <v>29</v>
      </c>
      <c r="K151" s="880">
        <f t="shared" si="31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877" t="s">
        <v>313</v>
      </c>
      <c r="C152" s="901" t="s">
        <v>314</v>
      </c>
      <c r="D152" s="878">
        <v>25</v>
      </c>
      <c r="E152" s="877" t="s">
        <v>26</v>
      </c>
      <c r="F152" s="883">
        <v>2050000</v>
      </c>
      <c r="G152" s="880">
        <f t="shared" si="30"/>
        <v>51250000</v>
      </c>
      <c r="H152" s="900">
        <v>45115</v>
      </c>
      <c r="I152" s="878">
        <v>0</v>
      </c>
      <c r="J152" s="886" t="s">
        <v>25</v>
      </c>
      <c r="K152" s="880">
        <f t="shared" si="31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877" t="s">
        <v>315</v>
      </c>
      <c r="C153" s="896" t="s">
        <v>117</v>
      </c>
      <c r="D153" s="878">
        <v>24</v>
      </c>
      <c r="E153" s="877" t="s">
        <v>25</v>
      </c>
      <c r="F153" s="883">
        <v>70586</v>
      </c>
      <c r="G153" s="880">
        <f t="shared" si="30"/>
        <v>1694064</v>
      </c>
      <c r="H153" s="900">
        <v>45254</v>
      </c>
      <c r="I153" s="878">
        <v>10</v>
      </c>
      <c r="J153" s="886" t="s">
        <v>29</v>
      </c>
      <c r="K153" s="880">
        <f t="shared" si="31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877" t="s">
        <v>316</v>
      </c>
      <c r="C154" s="877" t="s">
        <v>117</v>
      </c>
      <c r="D154" s="947" t="s">
        <v>317</v>
      </c>
      <c r="E154" s="918" t="s">
        <v>29</v>
      </c>
      <c r="F154" s="935">
        <v>241500</v>
      </c>
      <c r="G154" s="880">
        <f t="shared" si="30"/>
        <v>5071500</v>
      </c>
      <c r="H154" s="900">
        <v>45254</v>
      </c>
      <c r="I154" s="878">
        <v>10</v>
      </c>
      <c r="J154" s="886" t="s">
        <v>29</v>
      </c>
      <c r="K154" s="880">
        <f t="shared" si="31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876" t="s">
        <v>318</v>
      </c>
      <c r="C155" s="877" t="s">
        <v>117</v>
      </c>
      <c r="D155" s="947" t="s">
        <v>319</v>
      </c>
      <c r="E155" s="906" t="s">
        <v>29</v>
      </c>
      <c r="F155" s="883">
        <v>269000</v>
      </c>
      <c r="G155" s="880">
        <f t="shared" si="30"/>
        <v>2690000</v>
      </c>
      <c r="H155" s="900">
        <v>45238</v>
      </c>
      <c r="I155" s="878">
        <v>0</v>
      </c>
      <c r="J155" s="886" t="s">
        <v>29</v>
      </c>
      <c r="K155" s="880">
        <f t="shared" si="31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877" t="s">
        <v>320</v>
      </c>
      <c r="C156" s="877" t="s">
        <v>57</v>
      </c>
      <c r="D156" s="878">
        <v>2</v>
      </c>
      <c r="E156" s="893" t="s">
        <v>29</v>
      </c>
      <c r="F156" s="880">
        <v>65000</v>
      </c>
      <c r="G156" s="880">
        <f t="shared" ref="G156:G184" si="33">D156*F156</f>
        <v>130000</v>
      </c>
      <c r="H156" s="900">
        <v>45169</v>
      </c>
      <c r="I156" s="877"/>
      <c r="J156" s="877" t="s">
        <v>29</v>
      </c>
      <c r="K156" s="880">
        <f t="shared" si="31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877" t="s">
        <v>321</v>
      </c>
      <c r="C157" s="896" t="s">
        <v>322</v>
      </c>
      <c r="D157" s="878">
        <v>2</v>
      </c>
      <c r="E157" s="893" t="s">
        <v>29</v>
      </c>
      <c r="F157" s="883">
        <v>190000</v>
      </c>
      <c r="G157" s="880">
        <f t="shared" si="33"/>
        <v>380000</v>
      </c>
      <c r="H157" s="900">
        <v>45181</v>
      </c>
      <c r="I157" s="877">
        <v>1</v>
      </c>
      <c r="J157" s="877" t="s">
        <v>25</v>
      </c>
      <c r="K157" s="880">
        <f t="shared" si="31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877" t="s">
        <v>323</v>
      </c>
      <c r="C158" s="877" t="s">
        <v>324</v>
      </c>
      <c r="D158" s="878">
        <v>2</v>
      </c>
      <c r="E158" s="893" t="s">
        <v>29</v>
      </c>
      <c r="F158" s="898">
        <v>210000</v>
      </c>
      <c r="G158" s="880">
        <f t="shared" si="33"/>
        <v>420000</v>
      </c>
      <c r="H158" s="900">
        <v>45181</v>
      </c>
      <c r="I158" s="877"/>
      <c r="J158" s="877" t="s">
        <v>25</v>
      </c>
      <c r="K158" s="880">
        <f t="shared" si="31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889" t="s">
        <v>325</v>
      </c>
      <c r="C159" s="877" t="s">
        <v>80</v>
      </c>
      <c r="D159" s="877">
        <v>2</v>
      </c>
      <c r="E159" s="877" t="s">
        <v>29</v>
      </c>
      <c r="F159" s="880">
        <v>1612000</v>
      </c>
      <c r="G159" s="880">
        <f t="shared" si="33"/>
        <v>3224000</v>
      </c>
      <c r="H159" s="900">
        <v>45246</v>
      </c>
      <c r="I159" s="877">
        <v>0</v>
      </c>
      <c r="J159" s="877" t="s">
        <v>29</v>
      </c>
      <c r="K159" s="880">
        <f t="shared" si="31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877" t="s">
        <v>326</v>
      </c>
      <c r="C160" s="877" t="s">
        <v>24</v>
      </c>
      <c r="D160" s="878">
        <v>1</v>
      </c>
      <c r="E160" s="893" t="s">
        <v>29</v>
      </c>
      <c r="F160" s="888">
        <v>1950000</v>
      </c>
      <c r="G160" s="880">
        <f t="shared" si="33"/>
        <v>1950000</v>
      </c>
      <c r="H160" s="900">
        <v>45187</v>
      </c>
      <c r="I160" s="877"/>
      <c r="J160" s="877" t="s">
        <v>25</v>
      </c>
      <c r="K160" s="880">
        <f t="shared" si="31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889" t="s">
        <v>327</v>
      </c>
      <c r="C161" s="877" t="s">
        <v>24</v>
      </c>
      <c r="D161" s="878">
        <v>1</v>
      </c>
      <c r="E161" s="893" t="s">
        <v>29</v>
      </c>
      <c r="F161" s="883">
        <v>965000</v>
      </c>
      <c r="G161" s="880">
        <f t="shared" si="33"/>
        <v>965000</v>
      </c>
      <c r="H161" s="900">
        <v>45187</v>
      </c>
      <c r="I161" s="877"/>
      <c r="J161" s="877" t="s">
        <v>25</v>
      </c>
      <c r="K161" s="880">
        <f t="shared" si="31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877" t="s">
        <v>328</v>
      </c>
      <c r="C162" s="1018" t="s">
        <v>24</v>
      </c>
      <c r="D162" s="878">
        <v>1</v>
      </c>
      <c r="E162" s="893" t="s">
        <v>29</v>
      </c>
      <c r="F162" s="883">
        <v>2100000</v>
      </c>
      <c r="G162" s="880">
        <f t="shared" si="33"/>
        <v>2100000</v>
      </c>
      <c r="H162" s="900">
        <v>45187</v>
      </c>
      <c r="I162" s="877"/>
      <c r="J162" s="877" t="s">
        <v>25</v>
      </c>
      <c r="K162" s="880">
        <f t="shared" si="31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889" t="s">
        <v>329</v>
      </c>
      <c r="C163" s="877" t="s">
        <v>24</v>
      </c>
      <c r="D163" s="878">
        <v>3</v>
      </c>
      <c r="E163" s="877" t="s">
        <v>29</v>
      </c>
      <c r="F163" s="883">
        <v>195000</v>
      </c>
      <c r="G163" s="880">
        <f t="shared" si="33"/>
        <v>585000</v>
      </c>
      <c r="H163" s="900">
        <v>45163</v>
      </c>
      <c r="I163" s="877">
        <v>1</v>
      </c>
      <c r="J163" s="877" t="s">
        <v>25</v>
      </c>
      <c r="K163" s="880">
        <f t="shared" si="31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877" t="s">
        <v>330</v>
      </c>
      <c r="C164" s="1013" t="s">
        <v>24</v>
      </c>
      <c r="D164" s="878">
        <v>4</v>
      </c>
      <c r="E164" s="887" t="s">
        <v>29</v>
      </c>
      <c r="F164" s="880">
        <v>225000</v>
      </c>
      <c r="G164" s="880">
        <f t="shared" si="33"/>
        <v>900000</v>
      </c>
      <c r="H164" s="880" t="s">
        <v>331</v>
      </c>
      <c r="I164" s="877">
        <v>1</v>
      </c>
      <c r="J164" s="877" t="s">
        <v>25</v>
      </c>
      <c r="K164" s="880">
        <f t="shared" si="31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877" t="s">
        <v>332</v>
      </c>
      <c r="C165" s="877" t="s">
        <v>24</v>
      </c>
      <c r="D165" s="878">
        <v>4</v>
      </c>
      <c r="E165" s="887" t="s">
        <v>29</v>
      </c>
      <c r="F165" s="897">
        <v>280000</v>
      </c>
      <c r="G165" s="880">
        <f t="shared" si="33"/>
        <v>1120000</v>
      </c>
      <c r="H165" s="897" t="s">
        <v>331</v>
      </c>
      <c r="I165" s="877"/>
      <c r="J165" s="877" t="s">
        <v>25</v>
      </c>
      <c r="K165" s="880">
        <f t="shared" ref="K165:K208" si="34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877" t="s">
        <v>333</v>
      </c>
      <c r="C166" s="1013" t="s">
        <v>24</v>
      </c>
      <c r="D166" s="878">
        <v>10</v>
      </c>
      <c r="E166" s="887" t="s">
        <v>26</v>
      </c>
      <c r="F166" s="897">
        <v>98000</v>
      </c>
      <c r="G166" s="880">
        <f t="shared" si="33"/>
        <v>980000</v>
      </c>
      <c r="H166" s="897" t="s">
        <v>331</v>
      </c>
      <c r="I166" s="877">
        <v>5</v>
      </c>
      <c r="J166" s="877" t="s">
        <v>25</v>
      </c>
      <c r="K166" s="880">
        <f t="shared" si="34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877" t="s">
        <v>334</v>
      </c>
      <c r="C167" s="1013" t="s">
        <v>24</v>
      </c>
      <c r="D167" s="878">
        <v>2</v>
      </c>
      <c r="E167" s="887" t="s">
        <v>25</v>
      </c>
      <c r="F167" s="880">
        <v>440000</v>
      </c>
      <c r="G167" s="880">
        <f t="shared" si="33"/>
        <v>880000</v>
      </c>
      <c r="H167" s="1021">
        <v>44654</v>
      </c>
      <c r="I167" s="877"/>
      <c r="J167" s="877" t="s">
        <v>25</v>
      </c>
      <c r="K167" s="880">
        <f t="shared" si="34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876" t="s">
        <v>335</v>
      </c>
      <c r="C168" s="1013" t="s">
        <v>24</v>
      </c>
      <c r="D168" s="878">
        <v>2</v>
      </c>
      <c r="E168" s="887" t="s">
        <v>25</v>
      </c>
      <c r="F168" s="897">
        <v>284000</v>
      </c>
      <c r="G168" s="880">
        <f t="shared" si="33"/>
        <v>568000</v>
      </c>
      <c r="H168" s="1021">
        <v>44654</v>
      </c>
      <c r="I168" s="877">
        <v>1</v>
      </c>
      <c r="J168" s="877" t="s">
        <v>25</v>
      </c>
      <c r="K168" s="880">
        <f t="shared" si="34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889" t="s">
        <v>336</v>
      </c>
      <c r="C169" s="1013" t="s">
        <v>24</v>
      </c>
      <c r="D169" s="878">
        <v>5</v>
      </c>
      <c r="E169" s="887" t="s">
        <v>25</v>
      </c>
      <c r="F169" s="897">
        <v>280000</v>
      </c>
      <c r="G169" s="880">
        <f t="shared" si="33"/>
        <v>1400000</v>
      </c>
      <c r="H169" s="1021">
        <v>44654</v>
      </c>
      <c r="I169" s="877"/>
      <c r="J169" s="877" t="s">
        <v>25</v>
      </c>
      <c r="K169" s="880">
        <f t="shared" si="34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889" t="s">
        <v>337</v>
      </c>
      <c r="C170" s="1013" t="s">
        <v>24</v>
      </c>
      <c r="D170" s="924">
        <v>1</v>
      </c>
      <c r="E170" s="887" t="s">
        <v>25</v>
      </c>
      <c r="F170" s="1022">
        <v>985000</v>
      </c>
      <c r="G170" s="880">
        <f t="shared" si="33"/>
        <v>985000</v>
      </c>
      <c r="H170" s="900">
        <v>45240</v>
      </c>
      <c r="I170" s="877"/>
      <c r="J170" s="877" t="s">
        <v>25</v>
      </c>
      <c r="K170" s="880">
        <f t="shared" si="34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877" t="s">
        <v>338</v>
      </c>
      <c r="C171" s="1013" t="s">
        <v>24</v>
      </c>
      <c r="D171" s="877">
        <v>1</v>
      </c>
      <c r="E171" s="877" t="s">
        <v>29</v>
      </c>
      <c r="F171" s="879">
        <v>3100000</v>
      </c>
      <c r="G171" s="880">
        <f t="shared" si="33"/>
        <v>3100000</v>
      </c>
      <c r="H171" s="877" t="s">
        <v>339</v>
      </c>
      <c r="I171" s="877">
        <v>0</v>
      </c>
      <c r="J171" s="877" t="s">
        <v>25</v>
      </c>
      <c r="K171" s="880">
        <f t="shared" si="34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876" t="s">
        <v>340</v>
      </c>
      <c r="C172" s="877" t="s">
        <v>24</v>
      </c>
      <c r="D172" s="878">
        <v>2</v>
      </c>
      <c r="E172" s="877" t="s">
        <v>25</v>
      </c>
      <c r="F172" s="883">
        <v>982000</v>
      </c>
      <c r="G172" s="880">
        <f t="shared" si="33"/>
        <v>1964000</v>
      </c>
      <c r="H172" s="824">
        <v>45205</v>
      </c>
      <c r="I172" s="877">
        <v>1</v>
      </c>
      <c r="J172" s="877" t="s">
        <v>25</v>
      </c>
      <c r="K172" s="880">
        <f t="shared" si="34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877" t="s">
        <v>341</v>
      </c>
      <c r="C173" s="1013" t="s">
        <v>24</v>
      </c>
      <c r="D173" s="878">
        <v>3</v>
      </c>
      <c r="E173" s="887" t="s">
        <v>26</v>
      </c>
      <c r="F173" s="883">
        <v>750000</v>
      </c>
      <c r="G173" s="880">
        <f t="shared" si="33"/>
        <v>2250000</v>
      </c>
      <c r="H173" s="900">
        <v>45241</v>
      </c>
      <c r="I173" s="877"/>
      <c r="J173" s="877" t="s">
        <v>25</v>
      </c>
      <c r="K173" s="880">
        <f t="shared" si="34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877" t="s">
        <v>342</v>
      </c>
      <c r="C174" s="1013" t="s">
        <v>24</v>
      </c>
      <c r="D174" s="878">
        <v>1</v>
      </c>
      <c r="E174" s="887" t="s">
        <v>25</v>
      </c>
      <c r="F174" s="883">
        <v>700000</v>
      </c>
      <c r="G174" s="880">
        <f t="shared" si="33"/>
        <v>700000</v>
      </c>
      <c r="H174" s="900">
        <v>45240</v>
      </c>
      <c r="I174" s="877"/>
      <c r="J174" s="877" t="s">
        <v>25</v>
      </c>
      <c r="K174" s="880">
        <f t="shared" si="34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876" t="s">
        <v>343</v>
      </c>
      <c r="C175" s="1013" t="s">
        <v>24</v>
      </c>
      <c r="D175" s="878">
        <v>1</v>
      </c>
      <c r="E175" s="887" t="s">
        <v>25</v>
      </c>
      <c r="F175" s="883">
        <v>2490000</v>
      </c>
      <c r="G175" s="880">
        <f t="shared" si="33"/>
        <v>2490000</v>
      </c>
      <c r="H175" s="883" t="s">
        <v>344</v>
      </c>
      <c r="I175" s="877"/>
      <c r="J175" s="877" t="s">
        <v>25</v>
      </c>
      <c r="K175" s="880">
        <f t="shared" si="34"/>
        <v>0</v>
      </c>
      <c r="L175" s="980"/>
      <c r="M175" s="987"/>
      <c r="N175" s="982"/>
      <c r="O175" s="983"/>
      <c r="P175" s="979"/>
      <c r="Q175" s="1001"/>
      <c r="R175" s="913"/>
    </row>
    <row r="176" spans="1:18" ht="15" customHeight="1" x14ac:dyDescent="0.25">
      <c r="A176" s="920">
        <v>171</v>
      </c>
      <c r="B176" s="892" t="s">
        <v>345</v>
      </c>
      <c r="C176" s="1013" t="s">
        <v>24</v>
      </c>
      <c r="D176" s="924">
        <v>1</v>
      </c>
      <c r="E176" s="892" t="s">
        <v>25</v>
      </c>
      <c r="F176" s="1022">
        <v>390000</v>
      </c>
      <c r="G176" s="880">
        <f t="shared" si="33"/>
        <v>390000</v>
      </c>
      <c r="H176" s="1022" t="s">
        <v>346</v>
      </c>
      <c r="I176" s="877">
        <v>0</v>
      </c>
      <c r="J176" s="877" t="s">
        <v>25</v>
      </c>
      <c r="K176" s="880">
        <f t="shared" si="34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895" t="s">
        <v>347</v>
      </c>
      <c r="C177" s="1013" t="s">
        <v>24</v>
      </c>
      <c r="D177" s="878">
        <v>2</v>
      </c>
      <c r="E177" s="877" t="s">
        <v>25</v>
      </c>
      <c r="F177" s="883">
        <v>650000</v>
      </c>
      <c r="G177" s="880">
        <f t="shared" si="33"/>
        <v>1300000</v>
      </c>
      <c r="H177" s="883" t="s">
        <v>348</v>
      </c>
      <c r="I177" s="877"/>
      <c r="J177" s="877" t="s">
        <v>25</v>
      </c>
      <c r="K177" s="880">
        <f t="shared" si="34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877" t="s">
        <v>103</v>
      </c>
      <c r="C178" s="896" t="s">
        <v>74</v>
      </c>
      <c r="D178" s="877">
        <v>209</v>
      </c>
      <c r="E178" s="877" t="s">
        <v>203</v>
      </c>
      <c r="F178" s="883">
        <v>29300</v>
      </c>
      <c r="G178" s="880">
        <f t="shared" si="33"/>
        <v>6123700</v>
      </c>
      <c r="H178" s="824">
        <v>45210</v>
      </c>
      <c r="I178" s="877">
        <v>120</v>
      </c>
      <c r="J178" s="877" t="s">
        <v>349</v>
      </c>
      <c r="K178" s="880">
        <f t="shared" si="34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877"/>
      <c r="C179" s="877"/>
      <c r="D179" s="877"/>
      <c r="E179" s="877"/>
      <c r="F179" s="883"/>
      <c r="G179" s="880">
        <f t="shared" si="33"/>
        <v>0</v>
      </c>
      <c r="H179" s="1024"/>
      <c r="I179" s="877"/>
      <c r="J179" s="877" t="s">
        <v>29</v>
      </c>
      <c r="K179" s="880">
        <f t="shared" si="34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881" t="s">
        <v>350</v>
      </c>
      <c r="C180" s="877" t="s">
        <v>88</v>
      </c>
      <c r="D180" s="878">
        <v>1</v>
      </c>
      <c r="E180" s="877" t="s">
        <v>29</v>
      </c>
      <c r="F180" s="879">
        <v>150000</v>
      </c>
      <c r="G180" s="880">
        <f t="shared" si="33"/>
        <v>150000</v>
      </c>
      <c r="H180" s="1024" t="s">
        <v>351</v>
      </c>
      <c r="I180" s="877">
        <v>0</v>
      </c>
      <c r="J180" s="877" t="s">
        <v>29</v>
      </c>
      <c r="K180" s="880">
        <f t="shared" si="34"/>
        <v>0</v>
      </c>
      <c r="L180" s="951"/>
      <c r="M180" s="981"/>
      <c r="N180" s="982"/>
      <c r="O180" s="983"/>
      <c r="P180" s="979"/>
      <c r="Q180" s="979"/>
      <c r="R180" s="913"/>
    </row>
    <row r="181" spans="1:18" ht="15" customHeight="1" x14ac:dyDescent="0.25">
      <c r="A181" s="920">
        <v>176</v>
      </c>
      <c r="B181" s="877" t="s">
        <v>352</v>
      </c>
      <c r="C181" s="877" t="s">
        <v>56</v>
      </c>
      <c r="D181" s="877">
        <v>1</v>
      </c>
      <c r="E181" s="877" t="s">
        <v>29</v>
      </c>
      <c r="F181" s="877">
        <v>1150000</v>
      </c>
      <c r="G181" s="880">
        <f t="shared" si="33"/>
        <v>1150000</v>
      </c>
      <c r="H181" s="1025" t="s">
        <v>353</v>
      </c>
      <c r="I181" s="877">
        <v>0</v>
      </c>
      <c r="J181" s="877" t="s">
        <v>29</v>
      </c>
      <c r="K181" s="880">
        <f t="shared" si="34"/>
        <v>0</v>
      </c>
      <c r="L181" s="951"/>
      <c r="M181" s="1016"/>
      <c r="N181" s="982"/>
      <c r="O181" s="983"/>
      <c r="P181" s="979"/>
      <c r="Q181" s="963"/>
      <c r="R181" s="913"/>
    </row>
    <row r="182" spans="1:18" ht="15" customHeight="1" x14ac:dyDescent="0.25">
      <c r="A182" s="920">
        <v>177</v>
      </c>
      <c r="B182" s="877" t="s">
        <v>354</v>
      </c>
      <c r="C182" s="877" t="s">
        <v>30</v>
      </c>
      <c r="D182" s="877">
        <v>1</v>
      </c>
      <c r="E182" s="877" t="s">
        <v>29</v>
      </c>
      <c r="F182" s="879">
        <v>8000000</v>
      </c>
      <c r="G182" s="880">
        <f t="shared" si="33"/>
        <v>8000000</v>
      </c>
      <c r="H182" s="1025"/>
      <c r="I182" s="877">
        <v>0</v>
      </c>
      <c r="J182" s="877" t="s">
        <v>29</v>
      </c>
      <c r="K182" s="880">
        <f t="shared" si="34"/>
        <v>0</v>
      </c>
      <c r="L182" s="984"/>
      <c r="M182" s="1016"/>
      <c r="N182" s="982"/>
      <c r="O182" s="983"/>
      <c r="P182" s="979"/>
      <c r="Q182" s="979"/>
      <c r="R182" s="913"/>
    </row>
    <row r="183" spans="1:18" ht="15" customHeight="1" x14ac:dyDescent="0.25">
      <c r="A183" s="920">
        <v>178</v>
      </c>
      <c r="B183" s="877" t="s">
        <v>355</v>
      </c>
      <c r="C183" s="877" t="s">
        <v>30</v>
      </c>
      <c r="D183" s="877">
        <v>1</v>
      </c>
      <c r="E183" s="877" t="s">
        <v>114</v>
      </c>
      <c r="F183" s="879">
        <v>41500000</v>
      </c>
      <c r="G183" s="880">
        <f t="shared" si="33"/>
        <v>41500000</v>
      </c>
      <c r="H183" s="1025"/>
      <c r="I183" s="877">
        <v>0</v>
      </c>
      <c r="J183" s="877" t="s">
        <v>29</v>
      </c>
      <c r="K183" s="880">
        <f t="shared" si="34"/>
        <v>0</v>
      </c>
      <c r="L183" s="984"/>
      <c r="M183" s="1016"/>
      <c r="N183" s="982"/>
      <c r="O183" s="983"/>
      <c r="P183" s="979"/>
      <c r="Q183" s="979"/>
      <c r="R183" s="913"/>
    </row>
    <row r="184" spans="1:18" ht="15" customHeight="1" x14ac:dyDescent="0.25">
      <c r="A184" s="920">
        <v>179</v>
      </c>
      <c r="B184" s="877" t="s">
        <v>356</v>
      </c>
      <c r="C184" s="877" t="s">
        <v>30</v>
      </c>
      <c r="D184" s="877">
        <v>1</v>
      </c>
      <c r="E184" s="877" t="s">
        <v>26</v>
      </c>
      <c r="F184" s="879">
        <v>1000000</v>
      </c>
      <c r="G184" s="880">
        <f t="shared" si="33"/>
        <v>1000000</v>
      </c>
      <c r="H184" s="877"/>
      <c r="I184" s="877"/>
      <c r="J184" s="877"/>
      <c r="K184" s="880">
        <f t="shared" si="34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877"/>
      <c r="C185" s="877"/>
      <c r="D185" s="878"/>
      <c r="E185" s="877"/>
      <c r="F185" s="883"/>
      <c r="G185" s="880"/>
      <c r="H185" s="877"/>
      <c r="I185" s="877"/>
      <c r="J185" s="877"/>
      <c r="K185" s="880"/>
      <c r="L185" s="984"/>
      <c r="M185" s="1016"/>
      <c r="N185" s="982"/>
      <c r="O185" s="983"/>
      <c r="P185" s="979"/>
      <c r="Q185" s="979"/>
      <c r="R185" s="913"/>
    </row>
    <row r="186" spans="1:18" ht="15" customHeight="1" x14ac:dyDescent="0.25">
      <c r="A186" s="920">
        <v>181</v>
      </c>
      <c r="B186" s="877"/>
      <c r="C186" s="877"/>
      <c r="D186" s="878"/>
      <c r="E186" s="877"/>
      <c r="F186" s="897"/>
      <c r="G186" s="880"/>
      <c r="H186" s="877"/>
      <c r="I186" s="877"/>
      <c r="J186" s="877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877" t="s">
        <v>357</v>
      </c>
      <c r="C187" s="877" t="s">
        <v>358</v>
      </c>
      <c r="D187" s="878">
        <v>2</v>
      </c>
      <c r="E187" s="877" t="s">
        <v>29</v>
      </c>
      <c r="F187" s="883">
        <v>860768</v>
      </c>
      <c r="G187" s="880">
        <f t="shared" ref="G187:G216" si="35">D187*F187</f>
        <v>1721536</v>
      </c>
      <c r="H187" s="877" t="s">
        <v>359</v>
      </c>
      <c r="I187" s="877">
        <v>1</v>
      </c>
      <c r="J187" s="877" t="s">
        <v>25</v>
      </c>
      <c r="K187" s="880">
        <f t="shared" si="34"/>
        <v>860768</v>
      </c>
      <c r="L187" s="984"/>
    </row>
    <row r="188" spans="1:18" ht="15" customHeight="1" x14ac:dyDescent="0.25">
      <c r="A188" s="920">
        <v>183</v>
      </c>
      <c r="B188" s="886" t="s">
        <v>360</v>
      </c>
      <c r="C188" s="877" t="s">
        <v>358</v>
      </c>
      <c r="D188" s="878">
        <v>2</v>
      </c>
      <c r="E188" s="877" t="s">
        <v>29</v>
      </c>
      <c r="F188" s="1026">
        <v>613164</v>
      </c>
      <c r="G188" s="880">
        <f t="shared" si="35"/>
        <v>1226328</v>
      </c>
      <c r="H188" s="877" t="s">
        <v>359</v>
      </c>
      <c r="I188" s="877">
        <v>1</v>
      </c>
      <c r="J188" s="877" t="s">
        <v>25</v>
      </c>
      <c r="K188" s="880">
        <f t="shared" si="34"/>
        <v>613164</v>
      </c>
    </row>
    <row r="189" spans="1:18" ht="15" customHeight="1" x14ac:dyDescent="0.25">
      <c r="A189" s="920">
        <v>184</v>
      </c>
      <c r="B189" s="876" t="s">
        <v>361</v>
      </c>
      <c r="C189" s="877" t="s">
        <v>358</v>
      </c>
      <c r="D189" s="878">
        <v>3</v>
      </c>
      <c r="E189" s="877" t="s">
        <v>29</v>
      </c>
      <c r="F189" s="883">
        <v>2538200</v>
      </c>
      <c r="G189" s="880">
        <f t="shared" si="35"/>
        <v>7614600</v>
      </c>
      <c r="H189" s="877" t="s">
        <v>359</v>
      </c>
      <c r="I189" s="877">
        <v>1</v>
      </c>
      <c r="J189" s="877" t="s">
        <v>25</v>
      </c>
      <c r="K189" s="880">
        <f t="shared" si="34"/>
        <v>2538200</v>
      </c>
    </row>
    <row r="190" spans="1:18" ht="15" customHeight="1" x14ac:dyDescent="0.25">
      <c r="A190" s="920">
        <v>185</v>
      </c>
      <c r="B190" s="877" t="s">
        <v>362</v>
      </c>
      <c r="C190" s="877" t="s">
        <v>363</v>
      </c>
      <c r="D190" s="877">
        <v>1</v>
      </c>
      <c r="E190" s="877" t="s">
        <v>114</v>
      </c>
      <c r="F190" s="883">
        <v>8000000</v>
      </c>
      <c r="G190" s="880">
        <f t="shared" si="35"/>
        <v>8000000</v>
      </c>
      <c r="H190" s="879" t="s">
        <v>364</v>
      </c>
      <c r="I190" s="877">
        <v>0</v>
      </c>
      <c r="J190" s="877"/>
      <c r="K190" s="880">
        <f t="shared" si="34"/>
        <v>0</v>
      </c>
    </row>
    <row r="191" spans="1:18" ht="15" customHeight="1" x14ac:dyDescent="0.25">
      <c r="A191" s="920">
        <v>186</v>
      </c>
      <c r="B191" s="877" t="s">
        <v>365</v>
      </c>
      <c r="C191" s="877" t="s">
        <v>135</v>
      </c>
      <c r="D191" s="948">
        <v>2</v>
      </c>
      <c r="E191" s="1027" t="s">
        <v>29</v>
      </c>
      <c r="F191" s="949">
        <v>340000</v>
      </c>
      <c r="G191" s="880">
        <f t="shared" si="35"/>
        <v>680000</v>
      </c>
      <c r="H191" s="949" t="s">
        <v>366</v>
      </c>
      <c r="I191" s="877">
        <v>0</v>
      </c>
      <c r="J191" s="877"/>
      <c r="K191" s="880">
        <f t="shared" si="34"/>
        <v>0</v>
      </c>
    </row>
    <row r="192" spans="1:18" ht="15" customHeight="1" x14ac:dyDescent="0.25">
      <c r="A192" s="920">
        <v>187</v>
      </c>
      <c r="B192" s="877" t="s">
        <v>367</v>
      </c>
      <c r="C192" s="929" t="s">
        <v>135</v>
      </c>
      <c r="D192" s="877">
        <v>2</v>
      </c>
      <c r="E192" s="893" t="s">
        <v>29</v>
      </c>
      <c r="F192" s="879">
        <v>330000</v>
      </c>
      <c r="G192" s="880">
        <f t="shared" si="35"/>
        <v>660000</v>
      </c>
      <c r="H192" s="879" t="s">
        <v>366</v>
      </c>
      <c r="I192" s="877">
        <v>0</v>
      </c>
      <c r="J192" s="877"/>
      <c r="K192" s="880">
        <f t="shared" si="34"/>
        <v>0</v>
      </c>
    </row>
    <row r="193" spans="1:11" ht="15" customHeight="1" x14ac:dyDescent="0.25">
      <c r="A193" s="920">
        <v>188</v>
      </c>
      <c r="B193" s="877" t="s">
        <v>368</v>
      </c>
      <c r="C193" s="877" t="s">
        <v>141</v>
      </c>
      <c r="D193" s="877">
        <v>5</v>
      </c>
      <c r="E193" s="877" t="s">
        <v>25</v>
      </c>
      <c r="F193" s="897">
        <v>900000</v>
      </c>
      <c r="G193" s="880">
        <f t="shared" si="35"/>
        <v>4500000</v>
      </c>
      <c r="H193" s="900">
        <v>45218</v>
      </c>
      <c r="I193" s="877">
        <v>0</v>
      </c>
      <c r="J193" s="877" t="s">
        <v>25</v>
      </c>
      <c r="K193" s="880">
        <f t="shared" si="34"/>
        <v>0</v>
      </c>
    </row>
    <row r="194" spans="1:11" ht="15" customHeight="1" x14ac:dyDescent="0.25">
      <c r="A194" s="920">
        <v>189</v>
      </c>
      <c r="B194" s="877" t="s">
        <v>369</v>
      </c>
      <c r="C194" s="877" t="s">
        <v>141</v>
      </c>
      <c r="D194" s="877">
        <v>1</v>
      </c>
      <c r="E194" s="877" t="s">
        <v>25</v>
      </c>
      <c r="F194" s="877">
        <v>875000</v>
      </c>
      <c r="G194" s="880">
        <f t="shared" si="35"/>
        <v>875000</v>
      </c>
      <c r="H194" s="907" t="s">
        <v>370</v>
      </c>
      <c r="I194" s="877">
        <v>0</v>
      </c>
      <c r="J194" s="877" t="s">
        <v>25</v>
      </c>
      <c r="K194" s="880">
        <f t="shared" si="34"/>
        <v>0</v>
      </c>
    </row>
    <row r="195" spans="1:11" ht="15" customHeight="1" x14ac:dyDescent="0.25">
      <c r="A195" s="920">
        <v>190</v>
      </c>
      <c r="B195" s="876" t="s">
        <v>371</v>
      </c>
      <c r="C195" s="1018" t="s">
        <v>135</v>
      </c>
      <c r="D195" s="877">
        <v>4</v>
      </c>
      <c r="E195" s="877" t="s">
        <v>25</v>
      </c>
      <c r="F195" s="883">
        <v>1300000</v>
      </c>
      <c r="G195" s="880">
        <f t="shared" si="35"/>
        <v>5200000</v>
      </c>
      <c r="H195" s="900">
        <v>45227</v>
      </c>
      <c r="I195" s="877"/>
      <c r="J195" s="877" t="s">
        <v>25</v>
      </c>
      <c r="K195" s="880">
        <f t="shared" si="34"/>
        <v>0</v>
      </c>
    </row>
    <row r="196" spans="1:11" ht="15" customHeight="1" x14ac:dyDescent="0.25">
      <c r="A196" s="920">
        <v>191</v>
      </c>
      <c r="B196" s="876" t="s">
        <v>372</v>
      </c>
      <c r="C196" s="896" t="s">
        <v>117</v>
      </c>
      <c r="D196" s="877">
        <v>6</v>
      </c>
      <c r="E196" s="877" t="s">
        <v>29</v>
      </c>
      <c r="F196" s="883">
        <v>810668</v>
      </c>
      <c r="G196" s="880">
        <f t="shared" si="35"/>
        <v>4864008</v>
      </c>
      <c r="H196" s="900">
        <v>45238</v>
      </c>
      <c r="I196" s="877">
        <v>3</v>
      </c>
      <c r="J196" s="877" t="s">
        <v>25</v>
      </c>
      <c r="K196" s="880">
        <f t="shared" si="34"/>
        <v>2432004</v>
      </c>
    </row>
    <row r="197" spans="1:11" ht="15" customHeight="1" x14ac:dyDescent="0.25">
      <c r="A197" s="920">
        <v>192</v>
      </c>
      <c r="B197" s="915" t="s">
        <v>373</v>
      </c>
      <c r="C197" s="896" t="s">
        <v>117</v>
      </c>
      <c r="D197" s="882">
        <v>10</v>
      </c>
      <c r="E197" s="906" t="s">
        <v>29</v>
      </c>
      <c r="F197" s="883">
        <v>1697655</v>
      </c>
      <c r="G197" s="880">
        <f t="shared" si="35"/>
        <v>16976550</v>
      </c>
      <c r="H197" s="900">
        <v>45202</v>
      </c>
      <c r="I197" s="877">
        <v>0</v>
      </c>
      <c r="J197" s="877" t="s">
        <v>25</v>
      </c>
      <c r="K197" s="880">
        <f t="shared" si="34"/>
        <v>0</v>
      </c>
    </row>
    <row r="198" spans="1:11" ht="15" customHeight="1" x14ac:dyDescent="0.25">
      <c r="A198" s="920">
        <v>193</v>
      </c>
      <c r="B198" s="876"/>
      <c r="C198" s="896"/>
      <c r="D198" s="878"/>
      <c r="E198" s="906"/>
      <c r="F198" s="897"/>
      <c r="G198" s="880">
        <f t="shared" si="35"/>
        <v>0</v>
      </c>
      <c r="H198" s="903"/>
      <c r="I198" s="877"/>
      <c r="J198" s="877" t="s">
        <v>25</v>
      </c>
      <c r="K198" s="880">
        <f t="shared" si="34"/>
        <v>0</v>
      </c>
    </row>
    <row r="199" spans="1:11" ht="15" customHeight="1" x14ac:dyDescent="0.25">
      <c r="A199" s="920">
        <v>194</v>
      </c>
      <c r="B199" s="895" t="s">
        <v>374</v>
      </c>
      <c r="C199" s="896" t="s">
        <v>117</v>
      </c>
      <c r="D199" s="877">
        <v>20</v>
      </c>
      <c r="E199" s="893" t="s">
        <v>29</v>
      </c>
      <c r="F199" s="879">
        <v>134390</v>
      </c>
      <c r="G199" s="880">
        <f t="shared" si="35"/>
        <v>2687800</v>
      </c>
      <c r="H199" s="900">
        <v>45238</v>
      </c>
      <c r="I199" s="1028">
        <v>10</v>
      </c>
      <c r="J199" s="877" t="s">
        <v>25</v>
      </c>
      <c r="K199" s="880">
        <f t="shared" si="34"/>
        <v>1343900</v>
      </c>
    </row>
    <row r="200" spans="1:11" ht="15" customHeight="1" x14ac:dyDescent="0.25">
      <c r="A200" s="920">
        <v>195</v>
      </c>
      <c r="B200" s="877" t="s">
        <v>375</v>
      </c>
      <c r="C200" s="896" t="s">
        <v>117</v>
      </c>
      <c r="D200" s="904">
        <v>20</v>
      </c>
      <c r="E200" s="893" t="s">
        <v>29</v>
      </c>
      <c r="F200" s="883">
        <v>34965</v>
      </c>
      <c r="G200" s="880">
        <f t="shared" si="35"/>
        <v>699300</v>
      </c>
      <c r="H200" s="900">
        <v>45238</v>
      </c>
      <c r="I200" s="877">
        <v>15</v>
      </c>
      <c r="J200" s="877" t="s">
        <v>25</v>
      </c>
      <c r="K200" s="880">
        <f t="shared" si="34"/>
        <v>524475</v>
      </c>
    </row>
    <row r="201" spans="1:11" ht="15" customHeight="1" x14ac:dyDescent="0.25">
      <c r="A201" s="920">
        <v>196</v>
      </c>
      <c r="B201" s="877" t="s">
        <v>376</v>
      </c>
      <c r="C201" s="877" t="s">
        <v>135</v>
      </c>
      <c r="D201" s="877">
        <v>30</v>
      </c>
      <c r="E201" s="877" t="s">
        <v>25</v>
      </c>
      <c r="F201" s="877">
        <v>75000</v>
      </c>
      <c r="G201" s="880">
        <f t="shared" si="35"/>
        <v>2250000</v>
      </c>
      <c r="H201" s="877" t="s">
        <v>377</v>
      </c>
      <c r="I201" s="877">
        <v>4</v>
      </c>
      <c r="J201" s="877" t="s">
        <v>25</v>
      </c>
      <c r="K201" s="880">
        <f t="shared" si="34"/>
        <v>300000</v>
      </c>
    </row>
    <row r="202" spans="1:11" ht="15" customHeight="1" x14ac:dyDescent="0.25">
      <c r="A202" s="920">
        <v>197</v>
      </c>
      <c r="B202" s="902" t="s">
        <v>378</v>
      </c>
      <c r="C202" s="877" t="s">
        <v>379</v>
      </c>
      <c r="D202" s="877">
        <v>6</v>
      </c>
      <c r="E202" s="877" t="s">
        <v>25</v>
      </c>
      <c r="F202" s="877">
        <v>234500</v>
      </c>
      <c r="G202" s="880">
        <f t="shared" si="35"/>
        <v>1407000</v>
      </c>
      <c r="H202" s="877" t="s">
        <v>377</v>
      </c>
      <c r="I202" s="877">
        <v>1</v>
      </c>
      <c r="J202" s="877"/>
      <c r="K202" s="880">
        <f t="shared" si="34"/>
        <v>234500</v>
      </c>
    </row>
    <row r="203" spans="1:11" ht="15" customHeight="1" x14ac:dyDescent="0.25">
      <c r="A203" s="920">
        <v>198</v>
      </c>
      <c r="B203" s="902" t="s">
        <v>380</v>
      </c>
      <c r="C203" s="877" t="s">
        <v>379</v>
      </c>
      <c r="D203" s="877">
        <v>12</v>
      </c>
      <c r="E203" s="877" t="s">
        <v>25</v>
      </c>
      <c r="F203" s="879">
        <v>196000</v>
      </c>
      <c r="G203" s="880">
        <f t="shared" si="35"/>
        <v>2352000</v>
      </c>
      <c r="H203" s="900">
        <v>45189</v>
      </c>
      <c r="I203" s="877">
        <v>3</v>
      </c>
      <c r="J203" s="877"/>
      <c r="K203" s="880">
        <f t="shared" si="34"/>
        <v>588000</v>
      </c>
    </row>
    <row r="204" spans="1:11" ht="15" customHeight="1" x14ac:dyDescent="0.25">
      <c r="A204" s="920">
        <v>199</v>
      </c>
      <c r="B204" s="877" t="s">
        <v>381</v>
      </c>
      <c r="C204" s="877" t="s">
        <v>379</v>
      </c>
      <c r="D204" s="877">
        <v>12</v>
      </c>
      <c r="E204" s="877" t="s">
        <v>25</v>
      </c>
      <c r="F204" s="879">
        <v>328500</v>
      </c>
      <c r="G204" s="880">
        <f t="shared" si="35"/>
        <v>3942000</v>
      </c>
      <c r="H204" s="900">
        <v>45189</v>
      </c>
      <c r="I204" s="877">
        <v>2</v>
      </c>
      <c r="J204" s="877"/>
      <c r="K204" s="880">
        <f t="shared" si="34"/>
        <v>657000</v>
      </c>
    </row>
    <row r="205" spans="1:11" ht="15" customHeight="1" x14ac:dyDescent="0.25">
      <c r="A205" s="920">
        <v>200</v>
      </c>
      <c r="B205" s="876" t="s">
        <v>382</v>
      </c>
      <c r="C205" s="877" t="s">
        <v>379</v>
      </c>
      <c r="D205" s="877">
        <v>6</v>
      </c>
      <c r="E205" s="877" t="s">
        <v>25</v>
      </c>
      <c r="F205" s="877">
        <v>59500</v>
      </c>
      <c r="G205" s="880">
        <f t="shared" si="35"/>
        <v>357000</v>
      </c>
      <c r="H205" s="877" t="s">
        <v>377</v>
      </c>
      <c r="I205" s="877">
        <v>6</v>
      </c>
      <c r="J205" s="877"/>
      <c r="K205" s="880">
        <f t="shared" si="34"/>
        <v>357000</v>
      </c>
    </row>
    <row r="206" spans="1:11" ht="15" customHeight="1" x14ac:dyDescent="0.25">
      <c r="A206" s="920">
        <v>201</v>
      </c>
      <c r="B206" s="877" t="s">
        <v>383</v>
      </c>
      <c r="C206" s="877" t="s">
        <v>384</v>
      </c>
      <c r="D206" s="878">
        <v>6</v>
      </c>
      <c r="E206" s="877" t="s">
        <v>29</v>
      </c>
      <c r="F206" s="1029">
        <v>100000</v>
      </c>
      <c r="G206" s="880">
        <f t="shared" si="35"/>
        <v>600000</v>
      </c>
      <c r="H206" s="900">
        <v>45189</v>
      </c>
      <c r="I206" s="877">
        <v>4</v>
      </c>
      <c r="J206" s="877"/>
      <c r="K206" s="880">
        <f t="shared" si="34"/>
        <v>400000</v>
      </c>
    </row>
    <row r="207" spans="1:11" ht="15" customHeight="1" x14ac:dyDescent="0.25">
      <c r="A207" s="920">
        <v>202</v>
      </c>
      <c r="B207" s="877" t="s">
        <v>385</v>
      </c>
      <c r="C207" s="877" t="s">
        <v>384</v>
      </c>
      <c r="D207" s="878">
        <v>6</v>
      </c>
      <c r="E207" s="877" t="s">
        <v>29</v>
      </c>
      <c r="F207" s="879">
        <v>140000</v>
      </c>
      <c r="G207" s="880">
        <f t="shared" si="35"/>
        <v>840000</v>
      </c>
      <c r="H207" s="900">
        <v>45189</v>
      </c>
      <c r="I207" s="877">
        <v>3</v>
      </c>
      <c r="J207" s="877"/>
      <c r="K207" s="880">
        <f t="shared" si="34"/>
        <v>420000</v>
      </c>
    </row>
    <row r="208" spans="1:11" ht="15" customHeight="1" x14ac:dyDescent="0.25">
      <c r="A208" s="920">
        <v>203</v>
      </c>
      <c r="B208" s="902" t="s">
        <v>386</v>
      </c>
      <c r="C208" s="877" t="s">
        <v>384</v>
      </c>
      <c r="D208" s="878">
        <v>10</v>
      </c>
      <c r="E208" s="877" t="s">
        <v>29</v>
      </c>
      <c r="F208" s="879">
        <v>137500</v>
      </c>
      <c r="G208" s="880">
        <f t="shared" si="35"/>
        <v>1375000</v>
      </c>
      <c r="H208" s="900">
        <v>45189</v>
      </c>
      <c r="I208" s="877">
        <v>6</v>
      </c>
      <c r="J208" s="877"/>
      <c r="K208" s="877">
        <f t="shared" si="34"/>
        <v>825000</v>
      </c>
    </row>
    <row r="209" spans="1:11" ht="15" customHeight="1" x14ac:dyDescent="0.25">
      <c r="A209" s="920">
        <v>204</v>
      </c>
      <c r="B209" s="877" t="s">
        <v>387</v>
      </c>
      <c r="C209" s="877" t="s">
        <v>384</v>
      </c>
      <c r="D209" s="947" t="s">
        <v>388</v>
      </c>
      <c r="E209" s="877" t="s">
        <v>29</v>
      </c>
      <c r="F209" s="935">
        <v>179500</v>
      </c>
      <c r="G209" s="880">
        <f t="shared" si="35"/>
        <v>359000</v>
      </c>
      <c r="H209" s="900">
        <v>45189</v>
      </c>
      <c r="I209" s="877"/>
      <c r="J209" s="877"/>
      <c r="K209" s="877"/>
    </row>
    <row r="210" spans="1:11" ht="15" customHeight="1" x14ac:dyDescent="0.25">
      <c r="A210" s="920">
        <v>205</v>
      </c>
      <c r="B210" s="895" t="s">
        <v>389</v>
      </c>
      <c r="C210" s="877" t="s">
        <v>384</v>
      </c>
      <c r="D210" s="878">
        <v>2</v>
      </c>
      <c r="E210" s="877" t="s">
        <v>29</v>
      </c>
      <c r="F210" s="883">
        <v>355000</v>
      </c>
      <c r="G210" s="880">
        <f t="shared" si="35"/>
        <v>710000</v>
      </c>
      <c r="H210" s="900">
        <v>45189</v>
      </c>
      <c r="I210" s="877"/>
      <c r="J210" s="877"/>
      <c r="K210" s="877"/>
    </row>
    <row r="211" spans="1:11" ht="15" customHeight="1" x14ac:dyDescent="0.25">
      <c r="A211" s="920">
        <v>206</v>
      </c>
      <c r="B211" s="877" t="s">
        <v>390</v>
      </c>
      <c r="C211" s="901" t="s">
        <v>391</v>
      </c>
      <c r="D211" s="878">
        <v>3</v>
      </c>
      <c r="E211" s="893" t="s">
        <v>29</v>
      </c>
      <c r="F211" s="879">
        <v>90000</v>
      </c>
      <c r="G211" s="880">
        <f t="shared" si="35"/>
        <v>270000</v>
      </c>
      <c r="H211" s="900">
        <v>45203</v>
      </c>
      <c r="I211" s="877">
        <v>1</v>
      </c>
      <c r="J211" s="877"/>
      <c r="K211" s="877"/>
    </row>
    <row r="212" spans="1:11" ht="15" customHeight="1" x14ac:dyDescent="0.25">
      <c r="A212" s="920">
        <v>207</v>
      </c>
      <c r="B212" s="877"/>
      <c r="C212" s="877"/>
      <c r="D212" s="877"/>
      <c r="E212" s="877"/>
      <c r="F212" s="877"/>
      <c r="G212" s="880">
        <f t="shared" si="35"/>
        <v>0</v>
      </c>
      <c r="H212" s="877"/>
      <c r="I212" s="877"/>
      <c r="J212" s="877"/>
      <c r="K212" s="877"/>
    </row>
    <row r="213" spans="1:11" ht="15.75" customHeight="1" x14ac:dyDescent="0.25">
      <c r="A213" s="920">
        <v>208</v>
      </c>
      <c r="B213" s="877"/>
      <c r="C213" s="877"/>
      <c r="D213" s="877"/>
      <c r="E213" s="877"/>
      <c r="F213" s="877"/>
      <c r="G213" s="880">
        <f t="shared" si="35"/>
        <v>0</v>
      </c>
      <c r="H213" s="877"/>
      <c r="I213" s="877"/>
      <c r="J213" s="877"/>
      <c r="K213" s="877"/>
    </row>
    <row r="214" spans="1:11" x14ac:dyDescent="0.25">
      <c r="A214" s="920">
        <v>209</v>
      </c>
      <c r="B214" s="877"/>
      <c r="C214" s="877"/>
      <c r="D214" s="877"/>
      <c r="E214" s="877"/>
      <c r="F214" s="877"/>
      <c r="G214" s="880">
        <f t="shared" si="35"/>
        <v>0</v>
      </c>
      <c r="H214" s="877"/>
      <c r="I214" s="877"/>
      <c r="J214" s="877"/>
      <c r="K214" s="877"/>
    </row>
    <row r="215" spans="1:11" x14ac:dyDescent="0.25">
      <c r="B215" s="877"/>
      <c r="C215" s="877"/>
      <c r="D215" s="877"/>
      <c r="E215" s="877"/>
      <c r="F215" s="877"/>
      <c r="G215" s="880">
        <f t="shared" si="35"/>
        <v>0</v>
      </c>
      <c r="H215" s="877"/>
      <c r="I215" s="877"/>
      <c r="J215" s="877"/>
      <c r="K215" s="877"/>
    </row>
    <row r="216" spans="1:11" x14ac:dyDescent="0.25">
      <c r="B216" s="877"/>
      <c r="C216" s="877"/>
      <c r="D216" s="877"/>
      <c r="E216" s="877"/>
      <c r="F216" s="877"/>
      <c r="G216" s="880">
        <f t="shared" si="35"/>
        <v>0</v>
      </c>
      <c r="H216" s="877"/>
      <c r="I216" s="877"/>
      <c r="J216" s="877"/>
      <c r="K216" s="877"/>
    </row>
    <row r="489" spans="22:22" x14ac:dyDescent="0.25">
      <c r="V489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45" spans="22:22" x14ac:dyDescent="0.25">
      <c r="V1845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5" zoomScaleNormal="85" workbookViewId="0">
      <pane ySplit="5" topLeftCell="A6" activePane="bottomLeft" state="frozen"/>
      <selection pane="bottomLeft" activeCell="AK6" sqref="AK6:AR17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45366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25" t="s">
        <v>3</v>
      </c>
      <c r="B4" s="1127" t="s">
        <v>4</v>
      </c>
      <c r="C4" s="1128"/>
      <c r="D4" s="1128"/>
      <c r="E4" s="1128"/>
      <c r="F4" s="1128"/>
      <c r="G4" s="1128"/>
      <c r="H4" s="1129"/>
      <c r="I4" s="1130" t="s">
        <v>5</v>
      </c>
      <c r="J4" s="1131"/>
      <c r="K4" s="1132"/>
      <c r="L4" s="1133" t="s">
        <v>6</v>
      </c>
      <c r="M4" s="1134"/>
      <c r="N4" s="1134"/>
      <c r="O4" s="1134"/>
      <c r="P4" s="1134"/>
      <c r="Q4" s="1134"/>
      <c r="R4" s="1134"/>
      <c r="S4" s="1135" t="s">
        <v>7</v>
      </c>
      <c r="T4" s="1136"/>
      <c r="U4" s="1136"/>
      <c r="V4" s="1136"/>
      <c r="W4" s="1136"/>
      <c r="X4" s="1136"/>
      <c r="Y4" s="1136"/>
      <c r="Z4" s="1137"/>
      <c r="AB4" s="1138" t="s">
        <v>8</v>
      </c>
      <c r="AC4" s="1139"/>
      <c r="AD4" s="1139"/>
      <c r="AE4" s="1139"/>
      <c r="AF4" s="1139"/>
      <c r="AG4" s="1139"/>
      <c r="AH4" s="1139"/>
      <c r="AI4" s="1140"/>
      <c r="AK4" s="1113" t="s">
        <v>9</v>
      </c>
      <c r="AL4" s="1114"/>
      <c r="AM4" s="1114"/>
      <c r="AN4" s="1114"/>
      <c r="AO4" s="1114"/>
      <c r="AP4" s="1114"/>
      <c r="AQ4" s="1114"/>
      <c r="AR4" s="1115"/>
      <c r="AT4" s="1116" t="s">
        <v>10</v>
      </c>
      <c r="AU4" s="1117"/>
      <c r="AV4" s="1117"/>
      <c r="AW4" s="1117"/>
      <c r="AX4" s="1117"/>
      <c r="AY4" s="1117"/>
      <c r="AZ4" s="1117"/>
      <c r="BA4" s="1118"/>
      <c r="BC4" s="1119" t="s">
        <v>11</v>
      </c>
      <c r="BD4" s="1120"/>
      <c r="BE4" s="1120"/>
      <c r="BF4" s="1120"/>
      <c r="BG4" s="1120"/>
      <c r="BH4" s="1120"/>
      <c r="BI4" s="1120"/>
      <c r="BJ4" s="1121"/>
      <c r="BL4" s="1122" t="s">
        <v>12</v>
      </c>
      <c r="BM4" s="1123"/>
      <c r="BN4" s="1123"/>
      <c r="BO4" s="1123"/>
      <c r="BP4" s="1123"/>
      <c r="BQ4" s="1123"/>
      <c r="BR4" s="1123"/>
      <c r="BS4" s="1124"/>
    </row>
    <row r="5" spans="1:78" ht="20.25" thickTop="1" thickBot="1" x14ac:dyDescent="0.35">
      <c r="A5" s="112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9047</v>
      </c>
      <c r="M6" s="1061" t="s">
        <v>363</v>
      </c>
      <c r="N6" s="1079">
        <v>1</v>
      </c>
      <c r="O6" s="1073" t="s">
        <v>29</v>
      </c>
      <c r="P6" s="1065">
        <v>1600000</v>
      </c>
      <c r="Q6" s="1066">
        <f t="shared" ref="Q6:Q17" si="2">P6*N6</f>
        <v>1600000</v>
      </c>
      <c r="R6" s="1067" t="s">
        <v>441</v>
      </c>
      <c r="S6" s="1061" t="s">
        <v>7296</v>
      </c>
      <c r="T6" s="1075" t="s">
        <v>398</v>
      </c>
      <c r="U6" s="904">
        <v>1</v>
      </c>
      <c r="V6" s="1073" t="s">
        <v>26</v>
      </c>
      <c r="W6" s="1076">
        <v>7500</v>
      </c>
      <c r="X6" s="1066">
        <f t="shared" ref="X6:X59" si="3">W6*U6</f>
        <v>7500</v>
      </c>
      <c r="Y6" s="1067" t="s">
        <v>471</v>
      </c>
      <c r="Z6" s="1061"/>
      <c r="AB6" s="1060"/>
      <c r="AC6" s="1061"/>
      <c r="AD6" s="1062"/>
      <c r="AE6" s="1073"/>
      <c r="AF6" s="1065"/>
      <c r="AG6" s="1066">
        <f>AF6*AD6</f>
        <v>0</v>
      </c>
      <c r="AH6" s="1067"/>
      <c r="AI6" s="1061"/>
      <c r="AJ6" s="1069"/>
      <c r="AK6" s="1061" t="s">
        <v>9032</v>
      </c>
      <c r="AL6" s="1061" t="s">
        <v>7715</v>
      </c>
      <c r="AM6" s="1079">
        <v>2</v>
      </c>
      <c r="AN6" s="1073" t="s">
        <v>29</v>
      </c>
      <c r="AO6" s="1065">
        <v>1500000</v>
      </c>
      <c r="AP6" s="1066">
        <f t="shared" ref="AP6" si="4">AO6*AM6</f>
        <v>3000000</v>
      </c>
      <c r="AQ6" s="1067" t="s">
        <v>8507</v>
      </c>
      <c r="AR6" s="1061" t="s">
        <v>9061</v>
      </c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61"/>
      <c r="BD6" s="1061"/>
      <c r="BE6" s="904"/>
      <c r="BF6" s="1061"/>
      <c r="BG6" s="1077"/>
      <c r="BH6" s="1066">
        <f t="shared" ref="BH6:BH21" si="6">BG6*BE6</f>
        <v>0</v>
      </c>
      <c r="BI6" s="1061"/>
      <c r="BJ6" s="1061"/>
      <c r="BK6" s="1060"/>
      <c r="BL6" s="1060"/>
      <c r="BM6" s="1068"/>
      <c r="BN6" s="1062"/>
      <c r="BO6" s="1073"/>
      <c r="BP6" s="1076"/>
      <c r="BQ6" s="1066">
        <f t="shared" ref="BQ6:BQ14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>
        <f t="shared" si="1"/>
        <v>1121250</v>
      </c>
      <c r="L7" s="1060" t="s">
        <v>6268</v>
      </c>
      <c r="M7" s="1061" t="s">
        <v>59</v>
      </c>
      <c r="N7" s="1062">
        <v>6</v>
      </c>
      <c r="O7" s="1073" t="s">
        <v>29</v>
      </c>
      <c r="P7" s="1065">
        <v>3575000</v>
      </c>
      <c r="Q7" s="1066">
        <f t="shared" si="2"/>
        <v>21450000</v>
      </c>
      <c r="R7" s="1067" t="s">
        <v>397</v>
      </c>
      <c r="S7" s="1060" t="s">
        <v>7502</v>
      </c>
      <c r="T7" s="1068" t="s">
        <v>57</v>
      </c>
      <c r="U7" s="1079">
        <v>1</v>
      </c>
      <c r="V7" s="1073" t="s">
        <v>29</v>
      </c>
      <c r="W7" s="1065">
        <v>380000</v>
      </c>
      <c r="X7" s="1066">
        <f t="shared" si="3"/>
        <v>380000</v>
      </c>
      <c r="Y7" s="1067" t="s">
        <v>434</v>
      </c>
      <c r="Z7" s="1061" t="s">
        <v>9066</v>
      </c>
      <c r="AB7" s="1072"/>
      <c r="AC7" s="1078"/>
      <c r="AD7" s="1096"/>
      <c r="AE7" s="1071"/>
      <c r="AF7" s="1092"/>
      <c r="AG7" s="1066">
        <f t="shared" ref="AG7:AG10" si="8">AF7*AD7</f>
        <v>0</v>
      </c>
      <c r="AH7" s="1067"/>
      <c r="AI7" s="1061"/>
      <c r="AJ7" s="1070"/>
      <c r="AK7" s="1060" t="s">
        <v>8924</v>
      </c>
      <c r="AL7" s="1068" t="s">
        <v>8944</v>
      </c>
      <c r="AM7" s="1079">
        <v>1</v>
      </c>
      <c r="AN7" s="1073" t="s">
        <v>29</v>
      </c>
      <c r="AO7" s="1065">
        <v>3488433.125</v>
      </c>
      <c r="AP7" s="1066">
        <f t="shared" ref="AP7:AP22" si="9">AO7*AM7</f>
        <v>3488433.125</v>
      </c>
      <c r="AQ7" s="1067" t="s">
        <v>9062</v>
      </c>
      <c r="AR7" s="1061" t="s">
        <v>9061</v>
      </c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0"/>
      <c r="BD7" s="1061"/>
      <c r="BE7" s="1062"/>
      <c r="BF7" s="1073"/>
      <c r="BG7" s="916"/>
      <c r="BH7" s="1066">
        <f t="shared" si="6"/>
        <v>0</v>
      </c>
      <c r="BI7" s="1061"/>
      <c r="BJ7" s="1061"/>
      <c r="BK7" s="1061"/>
      <c r="BL7" s="1060"/>
      <c r="BM7" s="1061"/>
      <c r="BN7" s="904"/>
      <c r="BO7" s="918"/>
      <c r="BP7" s="1076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9" t="s">
        <v>9056</v>
      </c>
      <c r="M8" s="1061" t="s">
        <v>403</v>
      </c>
      <c r="N8" s="1064">
        <v>4</v>
      </c>
      <c r="O8" s="1073" t="s">
        <v>29</v>
      </c>
      <c r="P8" s="1076">
        <v>55000</v>
      </c>
      <c r="Q8" s="1066">
        <f t="shared" si="2"/>
        <v>220000</v>
      </c>
      <c r="R8" s="1067" t="s">
        <v>9058</v>
      </c>
      <c r="S8" s="1061" t="s">
        <v>6856</v>
      </c>
      <c r="T8" s="1075" t="s">
        <v>6855</v>
      </c>
      <c r="U8" s="1062">
        <v>5</v>
      </c>
      <c r="V8" s="1073" t="s">
        <v>29</v>
      </c>
      <c r="W8" s="1076">
        <v>1000</v>
      </c>
      <c r="X8" s="1066">
        <f t="shared" ref="X8" si="10">W8*U8</f>
        <v>5000</v>
      </c>
      <c r="Y8" s="1067" t="s">
        <v>7583</v>
      </c>
      <c r="Z8" s="1061"/>
      <c r="AB8" s="1072"/>
      <c r="AC8" s="1078"/>
      <c r="AD8" s="1096"/>
      <c r="AE8" s="1071"/>
      <c r="AF8" s="1092"/>
      <c r="AG8" s="1066">
        <f>AF8*AD8</f>
        <v>0</v>
      </c>
      <c r="AH8" s="1067"/>
      <c r="AI8" s="1061"/>
      <c r="AJ8" s="1069"/>
      <c r="AK8" s="1060" t="s">
        <v>8924</v>
      </c>
      <c r="AL8" s="1068" t="s">
        <v>8945</v>
      </c>
      <c r="AM8" s="1079">
        <v>1</v>
      </c>
      <c r="AN8" s="1073" t="s">
        <v>29</v>
      </c>
      <c r="AO8" s="1065">
        <v>3488433.125</v>
      </c>
      <c r="AP8" s="1066">
        <f t="shared" si="9"/>
        <v>3488433.125</v>
      </c>
      <c r="AQ8" s="1067" t="s">
        <v>9062</v>
      </c>
      <c r="AR8" s="1061" t="s">
        <v>9061</v>
      </c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9"/>
      <c r="BD8" s="1068"/>
      <c r="BE8" s="1064"/>
      <c r="BF8" s="1073"/>
      <c r="BG8" s="1076"/>
      <c r="BH8" s="1066">
        <f t="shared" si="6"/>
        <v>0</v>
      </c>
      <c r="BI8" s="1061"/>
      <c r="BJ8" s="1061"/>
      <c r="BK8" s="1061"/>
      <c r="BL8" s="1060"/>
      <c r="BM8" s="1061"/>
      <c r="BN8" s="904"/>
      <c r="BO8" s="918"/>
      <c r="BP8" s="1076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0" t="s">
        <v>7414</v>
      </c>
      <c r="M9" s="1061" t="s">
        <v>57</v>
      </c>
      <c r="N9" s="1062">
        <v>5</v>
      </c>
      <c r="O9" s="1061" t="s">
        <v>29</v>
      </c>
      <c r="P9" s="1065">
        <v>60000</v>
      </c>
      <c r="Q9" s="1066">
        <f t="shared" si="2"/>
        <v>300000</v>
      </c>
      <c r="R9" s="1067" t="s">
        <v>397</v>
      </c>
      <c r="S9" s="1061" t="s">
        <v>9047</v>
      </c>
      <c r="T9" s="1061" t="s">
        <v>363</v>
      </c>
      <c r="U9" s="1079">
        <v>1</v>
      </c>
      <c r="V9" s="1073" t="s">
        <v>29</v>
      </c>
      <c r="W9" s="1065">
        <v>1600000</v>
      </c>
      <c r="X9" s="1066">
        <f t="shared" si="3"/>
        <v>1600000</v>
      </c>
      <c r="Y9" s="1067" t="s">
        <v>441</v>
      </c>
      <c r="Z9" s="1061"/>
      <c r="AB9" s="1061"/>
      <c r="AC9" s="1061"/>
      <c r="AD9" s="1062"/>
      <c r="AE9" s="1073"/>
      <c r="AF9" s="1076"/>
      <c r="AG9" s="1066">
        <f t="shared" ref="AG9" si="11">AF9*AD9</f>
        <v>0</v>
      </c>
      <c r="AH9" s="1067"/>
      <c r="AI9" s="1061"/>
      <c r="AJ9" s="1069"/>
      <c r="AK9" s="1061" t="s">
        <v>8963</v>
      </c>
      <c r="AL9" s="1068" t="s">
        <v>8868</v>
      </c>
      <c r="AM9" s="1079">
        <v>2</v>
      </c>
      <c r="AN9" s="1073" t="s">
        <v>29</v>
      </c>
      <c r="AO9" s="1065">
        <v>339446.88</v>
      </c>
      <c r="AP9" s="1066">
        <f>AO9*AM9</f>
        <v>678893.76</v>
      </c>
      <c r="AQ9" s="1067" t="s">
        <v>9062</v>
      </c>
      <c r="AR9" s="1061" t="s">
        <v>9061</v>
      </c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0"/>
      <c r="BD9" s="1075"/>
      <c r="BE9" s="1062"/>
      <c r="BF9" s="1069"/>
      <c r="BG9" s="1077"/>
      <c r="BH9" s="1066">
        <f t="shared" si="6"/>
        <v>0</v>
      </c>
      <c r="BI9" s="1061"/>
      <c r="BJ9" s="1061"/>
      <c r="BK9" s="1061"/>
      <c r="BL9" s="1060"/>
      <c r="BM9" s="1061"/>
      <c r="BN9" s="904"/>
      <c r="BO9" s="918"/>
      <c r="BP9" s="1076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74" t="s">
        <v>9057</v>
      </c>
      <c r="M10" s="1075" t="s">
        <v>403</v>
      </c>
      <c r="N10" s="904">
        <v>1</v>
      </c>
      <c r="O10" s="1073" t="s">
        <v>29</v>
      </c>
      <c r="P10" s="1076">
        <v>450000</v>
      </c>
      <c r="Q10" s="1066">
        <f t="shared" si="2"/>
        <v>450000</v>
      </c>
      <c r="R10" s="1067" t="s">
        <v>415</v>
      </c>
      <c r="S10" s="1061" t="s">
        <v>8088</v>
      </c>
      <c r="T10" s="1061" t="s">
        <v>398</v>
      </c>
      <c r="U10" s="1062">
        <v>1</v>
      </c>
      <c r="V10" s="1073" t="s">
        <v>29</v>
      </c>
      <c r="W10" s="1076">
        <v>12500</v>
      </c>
      <c r="X10" s="1066">
        <f>W10*U10</f>
        <v>12500</v>
      </c>
      <c r="Y10" s="1067" t="s">
        <v>594</v>
      </c>
      <c r="Z10" s="1061" t="s">
        <v>9065</v>
      </c>
      <c r="AB10" s="1061"/>
      <c r="AC10" s="1061"/>
      <c r="AD10" s="1079"/>
      <c r="AE10" s="1073"/>
      <c r="AF10" s="1076"/>
      <c r="AG10" s="1066">
        <f t="shared" si="8"/>
        <v>0</v>
      </c>
      <c r="AH10" s="1067"/>
      <c r="AI10" s="1061"/>
      <c r="AJ10" s="1063"/>
      <c r="AK10" s="1060" t="s">
        <v>8925</v>
      </c>
      <c r="AL10" s="1068" t="s">
        <v>8868</v>
      </c>
      <c r="AM10" s="1079">
        <v>2</v>
      </c>
      <c r="AN10" s="1073" t="s">
        <v>29</v>
      </c>
      <c r="AO10" s="1065">
        <v>70585.316250000003</v>
      </c>
      <c r="AP10" s="1066">
        <f t="shared" ref="AP10" si="12">AO10*AM10</f>
        <v>141170.63250000001</v>
      </c>
      <c r="AQ10" s="1067" t="s">
        <v>9062</v>
      </c>
      <c r="AR10" s="1061" t="s">
        <v>9061</v>
      </c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79"/>
      <c r="BF10" s="1073"/>
      <c r="BG10" s="1065"/>
      <c r="BH10" s="1066">
        <f t="shared" si="6"/>
        <v>0</v>
      </c>
      <c r="BI10" s="1061"/>
      <c r="BJ10" s="1061"/>
      <c r="BK10" s="1063"/>
      <c r="BL10" s="1061"/>
      <c r="BM10" s="1075"/>
      <c r="BN10" s="1064"/>
      <c r="BO10" s="1061"/>
      <c r="BP10" s="916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72" t="s">
        <v>9060</v>
      </c>
      <c r="M11" s="1072" t="s">
        <v>6892</v>
      </c>
      <c r="N11" s="1080">
        <v>1</v>
      </c>
      <c r="O11" s="1071" t="s">
        <v>29</v>
      </c>
      <c r="P11" s="1066">
        <v>171500</v>
      </c>
      <c r="Q11" s="1066">
        <f t="shared" si="2"/>
        <v>171500</v>
      </c>
      <c r="R11" s="1067" t="s">
        <v>8348</v>
      </c>
      <c r="S11" s="1063" t="s">
        <v>215</v>
      </c>
      <c r="T11" s="1085" t="s">
        <v>216</v>
      </c>
      <c r="U11" s="1062">
        <v>1</v>
      </c>
      <c r="V11" s="1061" t="s">
        <v>203</v>
      </c>
      <c r="W11" s="1065">
        <v>36500</v>
      </c>
      <c r="X11" s="1066">
        <f>W11*U11</f>
        <v>36500</v>
      </c>
      <c r="Y11" s="1067" t="s">
        <v>594</v>
      </c>
      <c r="Z11" s="1061" t="s">
        <v>9065</v>
      </c>
      <c r="AA11" s="1061"/>
      <c r="AB11" s="1089"/>
      <c r="AC11" s="1094"/>
      <c r="AD11" s="1080"/>
      <c r="AE11" s="1071"/>
      <c r="AF11" s="1066"/>
      <c r="AG11" s="1066">
        <f>AF11*AD11</f>
        <v>0</v>
      </c>
      <c r="AH11" s="1067"/>
      <c r="AI11" s="1061"/>
      <c r="AJ11" s="1063"/>
      <c r="AK11" s="1089" t="s">
        <v>6709</v>
      </c>
      <c r="AL11" s="1094" t="s">
        <v>6711</v>
      </c>
      <c r="AM11" s="1080">
        <v>3</v>
      </c>
      <c r="AN11" s="1071" t="s">
        <v>29</v>
      </c>
      <c r="AO11" s="1066">
        <v>245000</v>
      </c>
      <c r="AP11" s="1066">
        <f>AO11*AM11</f>
        <v>735000</v>
      </c>
      <c r="AQ11" s="1067" t="s">
        <v>6294</v>
      </c>
      <c r="AR11" s="1061" t="s">
        <v>9063</v>
      </c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1"/>
      <c r="BD11" s="1061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/>
      <c r="BM11" s="1075"/>
      <c r="BN11" s="1062"/>
      <c r="BO11" s="1073"/>
      <c r="BP11" s="1076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913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9059</v>
      </c>
      <c r="M12" s="1061" t="s">
        <v>6892</v>
      </c>
      <c r="N12" s="1062">
        <v>4</v>
      </c>
      <c r="O12" s="1073" t="s">
        <v>29</v>
      </c>
      <c r="P12" s="1076">
        <v>4500</v>
      </c>
      <c r="Q12" s="1066">
        <f t="shared" si="2"/>
        <v>18000</v>
      </c>
      <c r="R12" s="1067" t="s">
        <v>8348</v>
      </c>
      <c r="S12" s="1074" t="s">
        <v>9048</v>
      </c>
      <c r="T12" s="1061" t="s">
        <v>403</v>
      </c>
      <c r="U12" s="1062">
        <v>1</v>
      </c>
      <c r="V12" s="1073" t="s">
        <v>29</v>
      </c>
      <c r="W12" s="1076">
        <v>295000</v>
      </c>
      <c r="X12" s="1066">
        <f t="shared" si="3"/>
        <v>295000</v>
      </c>
      <c r="Y12" s="1067" t="s">
        <v>594</v>
      </c>
      <c r="Z12" s="1061" t="s">
        <v>9065</v>
      </c>
      <c r="AA12" s="914"/>
      <c r="AB12" s="1061"/>
      <c r="AC12" s="1061"/>
      <c r="AD12" s="1079"/>
      <c r="AE12" s="1073"/>
      <c r="AF12" s="1065"/>
      <c r="AG12" s="1066">
        <f t="shared" ref="AG12:AG25" si="13">AF12*AD12</f>
        <v>0</v>
      </c>
      <c r="AH12" s="1067"/>
      <c r="AI12" s="1061"/>
      <c r="AJ12" s="1069"/>
      <c r="AK12" s="1072" t="s">
        <v>7816</v>
      </c>
      <c r="AL12" s="1078" t="s">
        <v>7795</v>
      </c>
      <c r="AM12" s="1096">
        <v>3</v>
      </c>
      <c r="AN12" s="1071" t="s">
        <v>29</v>
      </c>
      <c r="AO12" s="1092">
        <v>90000</v>
      </c>
      <c r="AP12" s="1066">
        <f t="shared" si="9"/>
        <v>270000</v>
      </c>
      <c r="AQ12" s="1067" t="s">
        <v>6294</v>
      </c>
      <c r="AR12" s="1061" t="s">
        <v>9063</v>
      </c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/>
      <c r="BM12" s="1061"/>
      <c r="BN12" s="1062"/>
      <c r="BO12" s="1073"/>
      <c r="BP12" s="1076"/>
      <c r="BQ12" s="1066">
        <f t="shared" si="7"/>
        <v>0</v>
      </c>
      <c r="BR12" s="1039"/>
      <c r="BS12" s="1061"/>
    </row>
    <row r="13" spans="1:78" ht="15" customHeight="1" x14ac:dyDescent="0.25">
      <c r="A13" s="899">
        <v>8</v>
      </c>
      <c r="B13" s="1061" t="s">
        <v>8959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1" t="s">
        <v>9064</v>
      </c>
      <c r="M13" s="1061" t="s">
        <v>56</v>
      </c>
      <c r="N13" s="1062">
        <v>1</v>
      </c>
      <c r="O13" s="1073" t="s">
        <v>29</v>
      </c>
      <c r="P13" s="1076">
        <v>355500</v>
      </c>
      <c r="Q13" s="1066">
        <f t="shared" si="2"/>
        <v>355500</v>
      </c>
      <c r="R13" s="1067" t="s">
        <v>6718</v>
      </c>
      <c r="S13" s="1061" t="s">
        <v>6732</v>
      </c>
      <c r="T13" s="1061" t="s">
        <v>444</v>
      </c>
      <c r="U13" s="1062">
        <v>5</v>
      </c>
      <c r="V13" s="1073" t="s">
        <v>29</v>
      </c>
      <c r="W13" s="1076">
        <v>16000</v>
      </c>
      <c r="X13" s="1066">
        <f t="shared" si="3"/>
        <v>80000</v>
      </c>
      <c r="Y13" s="1067" t="s">
        <v>8354</v>
      </c>
      <c r="Z13" s="1061"/>
      <c r="AA13" s="914"/>
      <c r="AB13" s="1072"/>
      <c r="AC13" s="1061"/>
      <c r="AD13" s="1062"/>
      <c r="AE13" s="1073"/>
      <c r="AF13" s="1066"/>
      <c r="AG13" s="1066">
        <f t="shared" si="13"/>
        <v>0</v>
      </c>
      <c r="AH13" s="1067"/>
      <c r="AI13" s="1061"/>
      <c r="AJ13" s="915"/>
      <c r="AK13" s="1072" t="s">
        <v>8966</v>
      </c>
      <c r="AL13" s="1072" t="s">
        <v>1106</v>
      </c>
      <c r="AM13" s="1084">
        <v>1</v>
      </c>
      <c r="AN13" s="1071" t="s">
        <v>29</v>
      </c>
      <c r="AO13" s="1066">
        <v>825000</v>
      </c>
      <c r="AP13" s="1066">
        <f>AO13*AM13</f>
        <v>825000</v>
      </c>
      <c r="AQ13" s="1067" t="s">
        <v>6294</v>
      </c>
      <c r="AR13" s="1061" t="s">
        <v>9063</v>
      </c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1"/>
      <c r="BM13" s="1064"/>
      <c r="BN13" s="1068"/>
      <c r="BO13" s="1077"/>
      <c r="BP13" s="1066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1"/>
      <c r="M14" s="1083"/>
      <c r="N14" s="1079"/>
      <c r="O14" s="1073"/>
      <c r="P14" s="1065"/>
      <c r="Q14" s="1066">
        <f t="shared" si="2"/>
        <v>0</v>
      </c>
      <c r="R14" s="1067"/>
      <c r="S14" s="1061" t="s">
        <v>78</v>
      </c>
      <c r="T14" s="1061" t="s">
        <v>79</v>
      </c>
      <c r="U14" s="904">
        <v>2</v>
      </c>
      <c r="V14" s="1061" t="s">
        <v>63</v>
      </c>
      <c r="W14" s="1065">
        <v>29200</v>
      </c>
      <c r="X14" s="1066">
        <f t="shared" si="3"/>
        <v>58400</v>
      </c>
      <c r="Y14" s="1067" t="s">
        <v>402</v>
      </c>
      <c r="Z14" s="1061"/>
      <c r="AA14" s="914"/>
      <c r="AB14" s="1060"/>
      <c r="AC14" s="1061"/>
      <c r="AD14" s="1062"/>
      <c r="AE14" s="1061"/>
      <c r="AF14" s="1065"/>
      <c r="AG14" s="1066">
        <f t="shared" si="13"/>
        <v>0</v>
      </c>
      <c r="AH14" s="1067"/>
      <c r="AI14" s="1061"/>
      <c r="AJ14" s="1069"/>
      <c r="AK14" s="1072" t="s">
        <v>8966</v>
      </c>
      <c r="AL14" s="1072" t="s">
        <v>1210</v>
      </c>
      <c r="AM14" s="1084">
        <v>1</v>
      </c>
      <c r="AN14" s="1071" t="s">
        <v>29</v>
      </c>
      <c r="AO14" s="1066">
        <v>825000</v>
      </c>
      <c r="AP14" s="1066">
        <f t="shared" ref="AP14:AP16" si="14">AO14*AM14</f>
        <v>825000</v>
      </c>
      <c r="AQ14" s="1067" t="s">
        <v>6294</v>
      </c>
      <c r="AR14" s="1061" t="s">
        <v>9063</v>
      </c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1"/>
      <c r="BM14" s="1064"/>
      <c r="BN14" s="887"/>
      <c r="BO14" s="1065"/>
      <c r="BP14" s="1066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0"/>
      <c r="M15" s="1061"/>
      <c r="N15" s="1062"/>
      <c r="O15" s="1073"/>
      <c r="P15" s="1076"/>
      <c r="Q15" s="1066">
        <f t="shared" si="2"/>
        <v>0</v>
      </c>
      <c r="R15" s="1067"/>
      <c r="S15" s="1061" t="s">
        <v>68</v>
      </c>
      <c r="T15" s="1061" t="s">
        <v>69</v>
      </c>
      <c r="U15" s="1062">
        <v>3</v>
      </c>
      <c r="V15" s="1070" t="s">
        <v>203</v>
      </c>
      <c r="W15" s="1077">
        <v>29000</v>
      </c>
      <c r="X15" s="1066">
        <f t="shared" si="3"/>
        <v>87000</v>
      </c>
      <c r="Y15" s="1067" t="s">
        <v>402</v>
      </c>
      <c r="Z15" s="1061"/>
      <c r="AA15" s="914"/>
      <c r="AB15" s="1063"/>
      <c r="AC15" s="1061"/>
      <c r="AD15" s="1064"/>
      <c r="AE15" s="1073"/>
      <c r="AF15" s="1076"/>
      <c r="AG15" s="1066">
        <f t="shared" si="13"/>
        <v>0</v>
      </c>
      <c r="AH15" s="1067"/>
      <c r="AI15" s="1061"/>
      <c r="AK15" s="1072" t="s">
        <v>8966</v>
      </c>
      <c r="AL15" s="1072" t="s">
        <v>1286</v>
      </c>
      <c r="AM15" s="1084">
        <v>1</v>
      </c>
      <c r="AN15" s="1071" t="s">
        <v>29</v>
      </c>
      <c r="AO15" s="1066">
        <v>825000</v>
      </c>
      <c r="AP15" s="1066">
        <f t="shared" si="14"/>
        <v>825000</v>
      </c>
      <c r="AQ15" s="1067" t="s">
        <v>6294</v>
      </c>
      <c r="AR15" s="1061" t="s">
        <v>9063</v>
      </c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0"/>
      <c r="BD15" s="1068"/>
      <c r="BE15" s="1079"/>
      <c r="BF15" s="1073"/>
      <c r="BG15" s="1065"/>
      <c r="BH15" s="1066">
        <f t="shared" si="6"/>
        <v>0</v>
      </c>
      <c r="BI15" s="1061"/>
      <c r="BJ15" s="1061"/>
      <c r="BL15" s="1060"/>
      <c r="BM15" s="1073"/>
      <c r="BN15" s="1062"/>
      <c r="BO15" s="1073"/>
      <c r="BP15" s="1077"/>
      <c r="BQ15" s="1066">
        <f>BP15*BN15</f>
        <v>0</v>
      </c>
      <c r="BR15" s="1067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88"/>
      <c r="M16" s="1088"/>
      <c r="N16" s="821"/>
      <c r="O16" s="1093"/>
      <c r="P16" s="1065"/>
      <c r="Q16" s="1043">
        <f t="shared" si="2"/>
        <v>0</v>
      </c>
      <c r="R16" s="1039"/>
      <c r="S16" s="1060" t="s">
        <v>8817</v>
      </c>
      <c r="T16" s="1061" t="s">
        <v>57</v>
      </c>
      <c r="U16" s="1062">
        <v>2</v>
      </c>
      <c r="V16" s="1061" t="s">
        <v>29</v>
      </c>
      <c r="W16" s="1065">
        <v>60000</v>
      </c>
      <c r="X16" s="1066">
        <f t="shared" si="3"/>
        <v>120000</v>
      </c>
      <c r="Y16" s="1067" t="s">
        <v>392</v>
      </c>
      <c r="Z16" s="1061" t="s">
        <v>9067</v>
      </c>
      <c r="AA16" s="922"/>
      <c r="AB16" s="1061"/>
      <c r="AC16" s="1075"/>
      <c r="AD16" s="1062"/>
      <c r="AE16" s="1073"/>
      <c r="AF16" s="1076"/>
      <c r="AG16" s="1066">
        <f t="shared" si="13"/>
        <v>0</v>
      </c>
      <c r="AH16" s="1067"/>
      <c r="AI16" s="1061"/>
      <c r="AK16" s="1072" t="s">
        <v>8966</v>
      </c>
      <c r="AL16" s="1072" t="s">
        <v>1286</v>
      </c>
      <c r="AM16" s="1084">
        <v>1</v>
      </c>
      <c r="AN16" s="1071" t="s">
        <v>29</v>
      </c>
      <c r="AO16" s="1066">
        <v>825000</v>
      </c>
      <c r="AP16" s="1066">
        <f t="shared" si="14"/>
        <v>825000</v>
      </c>
      <c r="AQ16" s="1067" t="s">
        <v>6294</v>
      </c>
      <c r="AR16" s="1061" t="s">
        <v>9063</v>
      </c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72"/>
      <c r="BE16" s="1062"/>
      <c r="BF16" s="1073"/>
      <c r="BG16" s="1065"/>
      <c r="BH16" s="1066">
        <f t="shared" si="6"/>
        <v>0</v>
      </c>
      <c r="BI16" s="1039"/>
      <c r="BJ16" s="1061"/>
      <c r="BL16" s="915"/>
      <c r="BM16" s="1078"/>
      <c r="BN16" s="1062"/>
      <c r="BO16" s="887"/>
      <c r="BP16" s="1065"/>
      <c r="BQ16" s="1066">
        <f>BP16*BN16</f>
        <v>0</v>
      </c>
      <c r="BR16" s="1067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88"/>
      <c r="M17" s="1088"/>
      <c r="N17" s="821"/>
      <c r="O17" s="1093"/>
      <c r="P17" s="1065"/>
      <c r="Q17" s="1043">
        <f t="shared" si="2"/>
        <v>0</v>
      </c>
      <c r="R17" s="1039"/>
      <c r="S17" s="1072"/>
      <c r="T17" s="1072"/>
      <c r="U17" s="1084"/>
      <c r="V17" s="1071"/>
      <c r="W17" s="1066"/>
      <c r="X17" s="1066">
        <f t="shared" si="3"/>
        <v>0</v>
      </c>
      <c r="Y17" s="1067"/>
      <c r="Z17" s="1061"/>
      <c r="AA17" s="908"/>
      <c r="AB17" s="1060"/>
      <c r="AC17" s="1061"/>
      <c r="AD17" s="1062"/>
      <c r="AE17" s="1073"/>
      <c r="AF17" s="1076"/>
      <c r="AG17" s="1066">
        <f t="shared" si="13"/>
        <v>0</v>
      </c>
      <c r="AH17" s="1067"/>
      <c r="AI17" s="1061"/>
      <c r="AK17" s="1072" t="s">
        <v>8966</v>
      </c>
      <c r="AL17" s="1072" t="s">
        <v>1364</v>
      </c>
      <c r="AM17" s="1084">
        <v>1</v>
      </c>
      <c r="AN17" s="1071" t="s">
        <v>29</v>
      </c>
      <c r="AO17" s="1066">
        <v>825000</v>
      </c>
      <c r="AP17" s="1066">
        <f t="shared" si="9"/>
        <v>825000</v>
      </c>
      <c r="AQ17" s="1067" t="s">
        <v>6294</v>
      </c>
      <c r="AR17" s="1061" t="s">
        <v>9063</v>
      </c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72"/>
      <c r="BD17" s="942"/>
      <c r="BE17" s="1079"/>
      <c r="BF17" s="1071"/>
      <c r="BG17" s="1065"/>
      <c r="BH17" s="1066">
        <f t="shared" si="6"/>
        <v>0</v>
      </c>
      <c r="BI17" s="1039"/>
      <c r="BJ17" s="1061"/>
      <c r="BL17" s="1061"/>
      <c r="BM17" s="1061"/>
      <c r="BN17" s="1081"/>
      <c r="BO17" s="1073"/>
      <c r="BP17" s="879"/>
      <c r="BQ17" s="1066">
        <f t="shared" ref="BQ17:BQ30" si="15">BP17*BN17</f>
        <v>0</v>
      </c>
      <c r="BR17" s="1067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88"/>
      <c r="M18" s="1088"/>
      <c r="N18" s="821"/>
      <c r="O18" s="1093"/>
      <c r="P18" s="1065"/>
      <c r="Q18" s="1043">
        <f>P18*N18</f>
        <v>0</v>
      </c>
      <c r="R18" s="1039"/>
      <c r="S18" s="1072"/>
      <c r="T18" s="1072"/>
      <c r="U18" s="1084"/>
      <c r="V18" s="1071"/>
      <c r="W18" s="1066"/>
      <c r="X18" s="1066">
        <f t="shared" si="3"/>
        <v>0</v>
      </c>
      <c r="Y18" s="1067"/>
      <c r="Z18" s="1061"/>
      <c r="AB18" s="1060"/>
      <c r="AC18" s="1075"/>
      <c r="AD18" s="1079"/>
      <c r="AE18" s="1073"/>
      <c r="AF18" s="1065"/>
      <c r="AG18" s="1066">
        <f t="shared" si="13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9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902"/>
      <c r="BM18" s="1061"/>
      <c r="BN18" s="1062"/>
      <c r="BO18" s="1073"/>
      <c r="BP18" s="879"/>
      <c r="BQ18" s="1066">
        <f t="shared" si="15"/>
        <v>0</v>
      </c>
      <c r="BR18" s="1067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88"/>
      <c r="M19" s="1088"/>
      <c r="N19" s="1091"/>
      <c r="O19" s="1093"/>
      <c r="P19" s="1041"/>
      <c r="Q19" s="1043">
        <f t="shared" ref="Q19:Q20" si="16">P19*N19</f>
        <v>0</v>
      </c>
      <c r="R19" s="1039"/>
      <c r="S19" s="1072"/>
      <c r="T19" s="1072"/>
      <c r="U19" s="1080"/>
      <c r="V19" s="1071"/>
      <c r="W19" s="1066"/>
      <c r="X19" s="1066">
        <f t="shared" si="3"/>
        <v>0</v>
      </c>
      <c r="Y19" s="1067"/>
      <c r="Z19" s="1061"/>
      <c r="AB19" s="1060"/>
      <c r="AC19" s="1061"/>
      <c r="AD19" s="1062"/>
      <c r="AE19" s="1073"/>
      <c r="AF19" s="1076"/>
      <c r="AG19" s="1066">
        <f t="shared" si="13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9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5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8"/>
      <c r="M20" s="1088"/>
      <c r="N20" s="821"/>
      <c r="O20" s="1047"/>
      <c r="P20" s="1043"/>
      <c r="Q20" s="1043">
        <f t="shared" si="16"/>
        <v>0</v>
      </c>
      <c r="R20" s="1039"/>
      <c r="S20" s="1060"/>
      <c r="T20" s="1061"/>
      <c r="U20" s="1062"/>
      <c r="V20" s="1073"/>
      <c r="W20" s="1076"/>
      <c r="X20" s="1066">
        <f t="shared" si="3"/>
        <v>0</v>
      </c>
      <c r="Y20" s="1067"/>
      <c r="Z20" s="1061"/>
      <c r="AB20" s="1060"/>
      <c r="AC20" s="1075"/>
      <c r="AD20" s="1062"/>
      <c r="AE20" s="1073"/>
      <c r="AF20" s="1065"/>
      <c r="AG20" s="1066">
        <f t="shared" si="13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9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5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88"/>
      <c r="M21" s="1088"/>
      <c r="N21" s="1091"/>
      <c r="O21" s="1093"/>
      <c r="P21" s="1076"/>
      <c r="Q21" s="1043">
        <f>P21*N21</f>
        <v>0</v>
      </c>
      <c r="R21" s="1039"/>
      <c r="S21" s="1060"/>
      <c r="T21" s="1061"/>
      <c r="U21" s="1079"/>
      <c r="V21" s="1073"/>
      <c r="W21" s="1065"/>
      <c r="X21" s="1066">
        <f t="shared" si="3"/>
        <v>0</v>
      </c>
      <c r="Y21" s="1067"/>
      <c r="Z21" s="1061"/>
      <c r="AB21" s="902"/>
      <c r="AC21" s="1061"/>
      <c r="AD21" s="1062"/>
      <c r="AE21" s="1073"/>
      <c r="AF21" s="1076"/>
      <c r="AG21" s="1066">
        <f t="shared" si="13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9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6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15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1"/>
      <c r="M22" s="1078"/>
      <c r="N22" s="1062"/>
      <c r="O22" s="1073"/>
      <c r="P22" s="1076"/>
      <c r="Q22" s="1066">
        <f t="shared" ref="Q22:Q48" si="17">P22*N22</f>
        <v>0</v>
      </c>
      <c r="R22" s="1067"/>
      <c r="S22" s="1060"/>
      <c r="T22" s="1086"/>
      <c r="U22" s="1079"/>
      <c r="V22" s="1073"/>
      <c r="W22" s="1065"/>
      <c r="X22" s="1066">
        <f t="shared" si="3"/>
        <v>0</v>
      </c>
      <c r="Y22" s="1067"/>
      <c r="Z22" s="1061"/>
      <c r="AB22" s="1070"/>
      <c r="AC22" s="1061"/>
      <c r="AD22" s="1062"/>
      <c r="AE22" s="1073"/>
      <c r="AF22" s="1076"/>
      <c r="AG22" s="1066">
        <f t="shared" si="13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9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5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/>
      <c r="M23" s="1032"/>
      <c r="N23" s="1062"/>
      <c r="O23" s="1073"/>
      <c r="P23" s="1076"/>
      <c r="Q23" s="1066">
        <f t="shared" si="17"/>
        <v>0</v>
      </c>
      <c r="R23" s="1067"/>
      <c r="S23" s="1074"/>
      <c r="T23" s="1075"/>
      <c r="U23" s="1062"/>
      <c r="V23" s="1073"/>
      <c r="W23" s="1065"/>
      <c r="X23" s="1066">
        <f t="shared" si="3"/>
        <v>0</v>
      </c>
      <c r="Y23" s="1067"/>
      <c r="Z23" s="1061"/>
      <c r="AB23" s="1069"/>
      <c r="AC23" s="1068"/>
      <c r="AD23" s="1064"/>
      <c r="AE23" s="1073"/>
      <c r="AF23" s="1076"/>
      <c r="AG23" s="1066">
        <f t="shared" si="13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18">BG23*BE23</f>
        <v>0</v>
      </c>
      <c r="BI23" s="1067"/>
      <c r="BJ23" s="1061"/>
      <c r="BL23" s="902"/>
      <c r="BM23" s="1061"/>
      <c r="BN23" s="917"/>
      <c r="BO23" s="1073"/>
      <c r="BP23" s="879"/>
      <c r="BQ23" s="1066">
        <f t="shared" si="15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61"/>
      <c r="N24" s="1062"/>
      <c r="O24" s="1073"/>
      <c r="P24" s="1065"/>
      <c r="Q24" s="1066">
        <f>P24*N24</f>
        <v>0</v>
      </c>
      <c r="R24" s="1067"/>
      <c r="S24" s="1060"/>
      <c r="T24" s="1075"/>
      <c r="U24" s="1080"/>
      <c r="V24" s="1073"/>
      <c r="W24" s="1065"/>
      <c r="X24" s="1066">
        <f t="shared" si="3"/>
        <v>0</v>
      </c>
      <c r="Y24" s="1067"/>
      <c r="Z24" s="1061"/>
      <c r="AB24" s="1061"/>
      <c r="AC24" s="1061"/>
      <c r="AD24" s="1079"/>
      <c r="AE24" s="1061"/>
      <c r="AF24" s="1065"/>
      <c r="AG24" s="1066">
        <f t="shared" si="13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9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18"/>
        <v>0</v>
      </c>
      <c r="BI24" s="1067"/>
      <c r="BJ24" s="1061"/>
      <c r="BL24" s="1070"/>
      <c r="BM24" s="1061"/>
      <c r="BN24" s="917"/>
      <c r="BO24" s="1073"/>
      <c r="BP24" s="879"/>
      <c r="BQ24" s="1066"/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74"/>
      <c r="M25" s="1075"/>
      <c r="N25" s="1062"/>
      <c r="O25" s="1073"/>
      <c r="P25" s="1065"/>
      <c r="Q25" s="1066">
        <f t="shared" ref="Q25:Q28" si="20">P25*N25</f>
        <v>0</v>
      </c>
      <c r="R25" s="1067"/>
      <c r="S25" s="1061"/>
      <c r="T25" s="1083"/>
      <c r="U25" s="1079"/>
      <c r="V25" s="1073"/>
      <c r="W25" s="1065"/>
      <c r="X25" s="1066">
        <f t="shared" si="3"/>
        <v>0</v>
      </c>
      <c r="Y25" s="1067"/>
      <c r="Z25" s="1061"/>
      <c r="AB25" s="1061"/>
      <c r="AC25" s="1061"/>
      <c r="AD25" s="1062"/>
      <c r="AE25" s="1073"/>
      <c r="AF25" s="1076"/>
      <c r="AG25" s="1066">
        <f t="shared" si="13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9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18"/>
        <v>0</v>
      </c>
      <c r="BI25" s="1067"/>
      <c r="BJ25" s="1061"/>
      <c r="BL25" s="1069"/>
      <c r="BM25" s="1061"/>
      <c r="BN25" s="1062"/>
      <c r="BO25" s="906"/>
      <c r="BP25" s="1065"/>
      <c r="BQ25" s="1066">
        <f>BP25*BN25</f>
        <v>0</v>
      </c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/>
      <c r="M26" s="1061"/>
      <c r="N26" s="1064"/>
      <c r="O26" s="1073"/>
      <c r="P26" s="1076"/>
      <c r="Q26" s="1066">
        <f t="shared" si="20"/>
        <v>0</v>
      </c>
      <c r="R26" s="1067"/>
      <c r="S26" s="1060"/>
      <c r="T26" s="1061"/>
      <c r="U26" s="1062"/>
      <c r="V26" s="1073"/>
      <c r="W26" s="1076"/>
      <c r="X26" s="1066">
        <f t="shared" si="3"/>
        <v>0</v>
      </c>
      <c r="Y26" s="1067"/>
      <c r="Z26" s="1061"/>
      <c r="AB26" s="937"/>
      <c r="AC26" s="1061"/>
      <c r="AD26" s="1061"/>
      <c r="AE26" s="1061"/>
      <c r="AF26" s="1061"/>
      <c r="AG26" s="1061"/>
      <c r="AH26" s="1081"/>
      <c r="AI26" s="1061"/>
      <c r="AK26" s="1061"/>
      <c r="AL26" s="1061"/>
      <c r="AM26" s="1062"/>
      <c r="AN26" s="1061"/>
      <c r="AO26" s="1065"/>
      <c r="AP26" s="1066">
        <f t="shared" si="19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18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20"/>
        <v>0</v>
      </c>
      <c r="R27" s="1067"/>
      <c r="S27" s="1061"/>
      <c r="T27" s="1072"/>
      <c r="U27" s="1062"/>
      <c r="V27" s="1073"/>
      <c r="W27" s="1065"/>
      <c r="X27" s="1066">
        <f t="shared" si="3"/>
        <v>0</v>
      </c>
      <c r="Y27" s="1067"/>
      <c r="Z27" s="1061"/>
      <c r="AB27" s="1061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19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18"/>
        <v>0</v>
      </c>
      <c r="BI27" s="1067"/>
      <c r="BJ27" s="1061"/>
      <c r="BL27" s="1069"/>
      <c r="BM27" s="1061"/>
      <c r="BN27" s="1062"/>
      <c r="BO27" s="887"/>
      <c r="BP27" s="1065"/>
      <c r="BQ27" s="1066">
        <f t="shared" si="15"/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20"/>
        <v>0</v>
      </c>
      <c r="R28" s="1067"/>
      <c r="S28" s="1069"/>
      <c r="T28" s="1061"/>
      <c r="U28" s="1062"/>
      <c r="V28" s="1061"/>
      <c r="W28" s="959"/>
      <c r="X28" s="1066">
        <f t="shared" si="3"/>
        <v>0</v>
      </c>
      <c r="Y28" s="1067"/>
      <c r="Z28" s="1061"/>
      <c r="AB28" s="943"/>
      <c r="AC28" s="1062"/>
      <c r="AD28" s="906"/>
      <c r="AE28" s="1065"/>
      <c r="AF28" s="919"/>
      <c r="AG28" s="1067"/>
      <c r="AH28" s="944"/>
      <c r="AI28" s="1061"/>
      <c r="AK28" s="1061"/>
      <c r="AL28" s="1072"/>
      <c r="AM28" s="1062"/>
      <c r="AN28" s="1073"/>
      <c r="AO28" s="1065"/>
      <c r="AP28" s="1066">
        <f t="shared" si="19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18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5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17"/>
        <v>0</v>
      </c>
      <c r="R29" s="1067"/>
      <c r="S29" s="1060"/>
      <c r="T29" s="1075"/>
      <c r="U29" s="1062"/>
      <c r="V29" s="887"/>
      <c r="W29" s="1065"/>
      <c r="X29" s="1066">
        <f t="shared" si="3"/>
        <v>0</v>
      </c>
      <c r="Y29" s="1067"/>
      <c r="Z29" s="1061"/>
      <c r="AB29" s="1061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9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18"/>
        <v>0</v>
      </c>
      <c r="BI29" s="1067"/>
      <c r="BJ29" s="1061"/>
      <c r="BL29" s="1060"/>
      <c r="BM29" s="1061"/>
      <c r="BN29" s="934"/>
      <c r="BO29" s="918"/>
      <c r="BP29" s="935"/>
      <c r="BQ29" s="1066">
        <f t="shared" si="15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17"/>
        <v>0</v>
      </c>
      <c r="R30" s="1067"/>
      <c r="S30" s="1061"/>
      <c r="T30" s="1075"/>
      <c r="U30" s="1061"/>
      <c r="V30" s="1061"/>
      <c r="W30" s="1065"/>
      <c r="X30" s="1066">
        <f t="shared" si="3"/>
        <v>0</v>
      </c>
      <c r="Y30" s="1067"/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9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18"/>
        <v>0</v>
      </c>
      <c r="BI30" s="1067"/>
      <c r="BJ30" s="1061"/>
      <c r="BL30" s="1060"/>
      <c r="BM30" s="1061"/>
      <c r="BN30" s="938"/>
      <c r="BO30" s="918"/>
      <c r="BP30" s="939"/>
      <c r="BQ30" s="1066">
        <f t="shared" si="15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17"/>
        <v>0</v>
      </c>
      <c r="R31" s="1067"/>
      <c r="S31" s="1061"/>
      <c r="T31" s="1061"/>
      <c r="U31" s="1062"/>
      <c r="V31" s="1061"/>
      <c r="W31" s="1077"/>
      <c r="X31" s="1066">
        <f t="shared" si="3"/>
        <v>0</v>
      </c>
      <c r="Y31" s="1067"/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19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18"/>
        <v>0</v>
      </c>
      <c r="BI31" s="1067"/>
      <c r="BJ31" s="1061"/>
      <c r="BL31" s="1061"/>
      <c r="BM31" s="1061"/>
      <c r="BN31" s="1061"/>
      <c r="BO31" s="1061"/>
      <c r="BP31" s="1061"/>
      <c r="BQ31" s="1061"/>
      <c r="BR31" s="1061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17"/>
        <v>0</v>
      </c>
      <c r="R32" s="1067"/>
      <c r="S32" s="1061"/>
      <c r="T32" s="1061"/>
      <c r="U32" s="1079"/>
      <c r="V32" s="902"/>
      <c r="W32" s="1065"/>
      <c r="X32" s="1066">
        <f t="shared" si="3"/>
        <v>0</v>
      </c>
      <c r="Y32" s="1067"/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9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18"/>
        <v>0</v>
      </c>
      <c r="BI32" s="1067"/>
      <c r="BJ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17"/>
        <v>0</v>
      </c>
      <c r="R33" s="1067"/>
      <c r="S33" s="1061"/>
      <c r="T33" s="1061"/>
      <c r="U33" s="1079"/>
      <c r="V33" s="1073"/>
      <c r="W33" s="1065"/>
      <c r="X33" s="1066">
        <f t="shared" si="3"/>
        <v>0</v>
      </c>
      <c r="Y33" s="1067"/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9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18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17"/>
        <v>0</v>
      </c>
      <c r="R34" s="1067"/>
      <c r="S34" s="1061"/>
      <c r="T34" s="1061"/>
      <c r="U34" s="1062"/>
      <c r="V34" s="1061"/>
      <c r="W34" s="959"/>
      <c r="X34" s="1066">
        <f t="shared" si="3"/>
        <v>0</v>
      </c>
      <c r="Y34" s="1067"/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9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18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17"/>
        <v>0</v>
      </c>
      <c r="R35" s="1067"/>
      <c r="S35" s="1061"/>
      <c r="T35" s="1061"/>
      <c r="U35" s="1062"/>
      <c r="V35" s="1061"/>
      <c r="W35" s="959"/>
      <c r="X35" s="1066">
        <f t="shared" si="3"/>
        <v>0</v>
      </c>
      <c r="Y35" s="1067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18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1">I36*F36</f>
        <v>0</v>
      </c>
      <c r="L36" s="902"/>
      <c r="M36" s="1032"/>
      <c r="N36" s="1062"/>
      <c r="O36" s="1073"/>
      <c r="P36" s="1065"/>
      <c r="Q36" s="1066">
        <f t="shared" si="17"/>
        <v>0</v>
      </c>
      <c r="R36" s="1067"/>
      <c r="S36" s="1088"/>
      <c r="T36" s="1078"/>
      <c r="U36" s="1079"/>
      <c r="V36" s="1073"/>
      <c r="W36" s="1065"/>
      <c r="X36" s="1066">
        <f t="shared" si="3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2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18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1"/>
        <v>0</v>
      </c>
      <c r="L37" s="1061"/>
      <c r="M37" s="1088"/>
      <c r="N37" s="1062"/>
      <c r="O37" s="1073"/>
      <c r="P37" s="1065"/>
      <c r="Q37" s="1066">
        <f t="shared" si="17"/>
        <v>0</v>
      </c>
      <c r="R37" s="1067"/>
      <c r="S37" s="1074"/>
      <c r="T37" s="1061"/>
      <c r="U37" s="1062"/>
      <c r="V37" s="1073"/>
      <c r="W37" s="1065"/>
      <c r="X37" s="1066">
        <f t="shared" si="3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2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18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1"/>
        <v>0</v>
      </c>
      <c r="L38" s="1061"/>
      <c r="M38" s="1078"/>
      <c r="N38" s="1064"/>
      <c r="O38" s="1061"/>
      <c r="P38" s="916"/>
      <c r="Q38" s="1066">
        <f t="shared" si="17"/>
        <v>0</v>
      </c>
      <c r="R38" s="1067"/>
      <c r="S38" s="1060"/>
      <c r="T38" s="1061"/>
      <c r="U38" s="1062"/>
      <c r="V38" s="1073"/>
      <c r="W38" s="1076"/>
      <c r="X38" s="1066">
        <f t="shared" si="3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2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18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1"/>
        <v>968000</v>
      </c>
      <c r="L39" s="1061"/>
      <c r="M39" s="1078"/>
      <c r="N39" s="1062"/>
      <c r="O39" s="1073"/>
      <c r="P39" s="1065"/>
      <c r="Q39" s="1066">
        <f t="shared" si="17"/>
        <v>0</v>
      </c>
      <c r="R39" s="1067"/>
      <c r="S39" s="1061"/>
      <c r="T39" s="1061"/>
      <c r="U39" s="1052"/>
      <c r="V39" s="1073"/>
      <c r="W39" s="1076"/>
      <c r="X39" s="1066">
        <f t="shared" si="3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2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18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1"/>
        <v>616000</v>
      </c>
      <c r="L40" s="1061"/>
      <c r="M40" s="1078"/>
      <c r="N40" s="1062"/>
      <c r="O40" s="887"/>
      <c r="P40" s="1065"/>
      <c r="Q40" s="1066">
        <f t="shared" si="17"/>
        <v>0</v>
      </c>
      <c r="R40" s="1067"/>
      <c r="S40" s="1061"/>
      <c r="T40" s="1061"/>
      <c r="U40" s="1062"/>
      <c r="V40" s="1070"/>
      <c r="W40" s="1077"/>
      <c r="X40" s="1066">
        <f t="shared" si="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2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18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1"/>
        <v>0</v>
      </c>
      <c r="L41" s="1060"/>
      <c r="M41" s="1078"/>
      <c r="N41" s="1062"/>
      <c r="O41" s="1073"/>
      <c r="P41" s="1065"/>
      <c r="Q41" s="1066">
        <f t="shared" si="17"/>
        <v>0</v>
      </c>
      <c r="R41" s="1067"/>
      <c r="S41" s="1060"/>
      <c r="T41" s="1072"/>
      <c r="U41" s="1051"/>
      <c r="V41" s="1073"/>
      <c r="W41" s="1065"/>
      <c r="X41" s="1066">
        <f t="shared" si="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2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18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1"/>
        <v>360000</v>
      </c>
      <c r="L42" s="1061"/>
      <c r="M42" s="1078"/>
      <c r="N42" s="1061"/>
      <c r="O42" s="1061"/>
      <c r="P42" s="879"/>
      <c r="Q42" s="1066">
        <f t="shared" si="17"/>
        <v>0</v>
      </c>
      <c r="R42" s="1067"/>
      <c r="S42" s="1060"/>
      <c r="T42" s="1072"/>
      <c r="U42" s="1051"/>
      <c r="V42" s="1073"/>
      <c r="W42" s="1065"/>
      <c r="X42" s="1066">
        <f t="shared" si="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2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1"/>
        <v>1480000</v>
      </c>
      <c r="L43" s="1061"/>
      <c r="M43" s="1078"/>
      <c r="N43" s="1062"/>
      <c r="O43" s="1061"/>
      <c r="P43" s="879"/>
      <c r="Q43" s="1066">
        <f t="shared" si="17"/>
        <v>0</v>
      </c>
      <c r="R43" s="1067"/>
      <c r="S43" s="1060"/>
      <c r="T43" s="1072"/>
      <c r="U43" s="1051"/>
      <c r="V43" s="1073"/>
      <c r="W43" s="1065"/>
      <c r="X43" s="1066">
        <f t="shared" si="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2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1"/>
        <v>500000</v>
      </c>
      <c r="L44" s="1060"/>
      <c r="M44" s="1078"/>
      <c r="N44" s="947"/>
      <c r="O44" s="918"/>
      <c r="P44" s="935"/>
      <c r="Q44" s="1066">
        <f t="shared" si="17"/>
        <v>0</v>
      </c>
      <c r="R44" s="1067"/>
      <c r="S44" s="1060"/>
      <c r="T44" s="1072"/>
      <c r="U44" s="1051"/>
      <c r="V44" s="1073"/>
      <c r="W44" s="1065"/>
      <c r="X44" s="1066">
        <f t="shared" si="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2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1"/>
        <v>0</v>
      </c>
      <c r="L45" s="1060"/>
      <c r="M45" s="1078"/>
      <c r="N45" s="947"/>
      <c r="O45" s="1061"/>
      <c r="P45" s="935"/>
      <c r="Q45" s="1066">
        <f t="shared" si="17"/>
        <v>0</v>
      </c>
      <c r="R45" s="1067"/>
      <c r="S45" s="1060"/>
      <c r="T45" s="1072"/>
      <c r="U45" s="1051"/>
      <c r="V45" s="1073"/>
      <c r="W45" s="1065"/>
      <c r="X45" s="1066">
        <f t="shared" si="3"/>
        <v>0</v>
      </c>
      <c r="Y45" s="1067"/>
      <c r="Z45" s="1061"/>
      <c r="AA45" s="953"/>
      <c r="AI45" s="908"/>
      <c r="AK45" s="1069"/>
      <c r="AL45" s="1061"/>
      <c r="AM45" s="1064"/>
      <c r="AN45" s="1070"/>
      <c r="AO45" s="1065"/>
      <c r="AP45" s="1066">
        <f t="shared" si="22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1"/>
        <v>0</v>
      </c>
      <c r="L46" s="1060"/>
      <c r="M46" s="1078"/>
      <c r="N46" s="947"/>
      <c r="O46" s="1061"/>
      <c r="P46" s="935"/>
      <c r="Q46" s="1066">
        <f t="shared" si="17"/>
        <v>0</v>
      </c>
      <c r="R46" s="1067"/>
      <c r="S46" s="1060"/>
      <c r="T46" s="1072"/>
      <c r="U46" s="1051"/>
      <c r="V46" s="1073"/>
      <c r="W46" s="1065"/>
      <c r="X46" s="1066">
        <f t="shared" si="3"/>
        <v>0</v>
      </c>
      <c r="Y46" s="1067"/>
      <c r="Z46" s="1061"/>
      <c r="AA46" s="952"/>
      <c r="AK46" s="1069"/>
      <c r="AL46" s="1061"/>
      <c r="AM46" s="1064"/>
      <c r="AN46" s="1070"/>
      <c r="AO46" s="1065"/>
      <c r="AP46" s="1066">
        <f t="shared" si="22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1"/>
        <v>180000</v>
      </c>
      <c r="L47" s="1060"/>
      <c r="M47" s="1078"/>
      <c r="N47" s="947"/>
      <c r="O47" s="1061"/>
      <c r="P47" s="935"/>
      <c r="Q47" s="1066">
        <f t="shared" si="17"/>
        <v>0</v>
      </c>
      <c r="R47" s="1067"/>
      <c r="S47" s="1060"/>
      <c r="T47" s="1072"/>
      <c r="U47" s="1051"/>
      <c r="V47" s="1073"/>
      <c r="W47" s="1065"/>
      <c r="X47" s="1066">
        <f t="shared" si="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2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1"/>
        <v>0</v>
      </c>
      <c r="L48" s="1060"/>
      <c r="M48" s="1061"/>
      <c r="N48" s="947"/>
      <c r="O48" s="1061"/>
      <c r="P48" s="935"/>
      <c r="Q48" s="1066">
        <f t="shared" si="17"/>
        <v>0</v>
      </c>
      <c r="R48" s="1067"/>
      <c r="S48" s="1060"/>
      <c r="T48" s="1072"/>
      <c r="U48" s="1051"/>
      <c r="V48" s="1073"/>
      <c r="W48" s="1065"/>
      <c r="X48" s="1066">
        <f t="shared" si="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2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1"/>
        <v>800000</v>
      </c>
      <c r="L49" s="1060"/>
      <c r="M49" s="1061"/>
      <c r="N49" s="947"/>
      <c r="O49" s="1061"/>
      <c r="P49" s="935"/>
      <c r="Q49" s="1066">
        <f t="shared" ref="Q49:Q112" si="23">P50*N50</f>
        <v>0</v>
      </c>
      <c r="R49" s="1067"/>
      <c r="S49" s="1060"/>
      <c r="T49" s="1072"/>
      <c r="U49" s="1051"/>
      <c r="V49" s="1073"/>
      <c r="W49" s="1065"/>
      <c r="X49" s="1066">
        <f t="shared" si="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2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1"/>
        <v>0</v>
      </c>
      <c r="L50" s="1060"/>
      <c r="M50" s="1061"/>
      <c r="N50" s="947"/>
      <c r="O50" s="1061"/>
      <c r="P50" s="935"/>
      <c r="Q50" s="1066">
        <f t="shared" si="23"/>
        <v>0</v>
      </c>
      <c r="R50" s="1067"/>
      <c r="S50" s="1060"/>
      <c r="T50" s="1072"/>
      <c r="U50" s="1051"/>
      <c r="V50" s="1073"/>
      <c r="W50" s="1065"/>
      <c r="X50" s="1066">
        <f t="shared" si="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2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1"/>
        <v>220000</v>
      </c>
      <c r="L51" s="1060"/>
      <c r="M51" s="1061"/>
      <c r="N51" s="947"/>
      <c r="O51" s="1061"/>
      <c r="P51" s="935"/>
      <c r="Q51" s="1066">
        <f t="shared" si="23"/>
        <v>0</v>
      </c>
      <c r="R51" s="1067"/>
      <c r="S51" s="1069"/>
      <c r="T51" s="1061" t="s">
        <v>2</v>
      </c>
      <c r="U51" s="1050"/>
      <c r="V51" s="887"/>
      <c r="W51" s="1065"/>
      <c r="X51" s="1066">
        <f t="shared" si="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2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1"/>
        <v>0</v>
      </c>
      <c r="L52" s="1060"/>
      <c r="M52" s="1061"/>
      <c r="N52" s="947"/>
      <c r="O52" s="1061"/>
      <c r="P52" s="935"/>
      <c r="Q52" s="1066">
        <f t="shared" si="23"/>
        <v>0</v>
      </c>
      <c r="R52" s="1067"/>
      <c r="S52" s="1069"/>
      <c r="T52" s="1061" t="s">
        <v>2</v>
      </c>
      <c r="U52" s="1050"/>
      <c r="V52" s="887"/>
      <c r="W52" s="1065"/>
      <c r="X52" s="1066">
        <f t="shared" si="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2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1"/>
        <v>110000</v>
      </c>
      <c r="L53" s="1060"/>
      <c r="M53" s="1061"/>
      <c r="N53" s="947"/>
      <c r="O53" s="1061"/>
      <c r="P53" s="935"/>
      <c r="Q53" s="1066">
        <f t="shared" si="23"/>
        <v>0</v>
      </c>
      <c r="R53" s="1067"/>
      <c r="S53" s="1069"/>
      <c r="T53" s="1061" t="s">
        <v>2</v>
      </c>
      <c r="U53" s="1050"/>
      <c r="V53" s="887"/>
      <c r="W53" s="1065"/>
      <c r="X53" s="1066">
        <f t="shared" si="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1"/>
        <v>2275000</v>
      </c>
      <c r="L54" s="1061"/>
      <c r="M54" s="1061"/>
      <c r="N54" s="947"/>
      <c r="O54" s="1061"/>
      <c r="P54" s="1065"/>
      <c r="Q54" s="1066">
        <f t="shared" si="23"/>
        <v>0</v>
      </c>
      <c r="R54" s="1067"/>
      <c r="S54" s="1069"/>
      <c r="T54" s="1061" t="s">
        <v>2</v>
      </c>
      <c r="U54" s="1050"/>
      <c r="V54" s="887"/>
      <c r="W54" s="1065"/>
      <c r="X54" s="1066">
        <f t="shared" si="3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1"/>
        <v>0</v>
      </c>
      <c r="L55" s="1061"/>
      <c r="M55" s="1075"/>
      <c r="N55" s="1084"/>
      <c r="O55" s="1061"/>
      <c r="P55" s="949"/>
      <c r="Q55" s="1066">
        <f t="shared" si="23"/>
        <v>0</v>
      </c>
      <c r="R55" s="1067"/>
      <c r="S55" s="1069"/>
      <c r="T55" s="1061" t="s">
        <v>2</v>
      </c>
      <c r="U55" s="1050"/>
      <c r="V55" s="887"/>
      <c r="W55" s="1065"/>
      <c r="X55" s="1066">
        <f t="shared" si="3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1"/>
        <v>1716000</v>
      </c>
      <c r="L56" s="1060"/>
      <c r="M56" s="1061"/>
      <c r="N56" s="947"/>
      <c r="O56" s="1061"/>
      <c r="P56" s="1065"/>
      <c r="Q56" s="1066">
        <f t="shared" si="23"/>
        <v>0</v>
      </c>
      <c r="R56" s="1067"/>
      <c r="S56" s="1069"/>
      <c r="T56" s="1061" t="s">
        <v>2</v>
      </c>
      <c r="U56" s="1050"/>
      <c r="V56" s="887"/>
      <c r="W56" s="1065"/>
      <c r="X56" s="1066">
        <f t="shared" si="3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1"/>
        <v>0</v>
      </c>
      <c r="L57" s="1060"/>
      <c r="M57" s="1078"/>
      <c r="N57" s="938"/>
      <c r="O57" s="1061"/>
      <c r="P57" s="939"/>
      <c r="Q57" s="1066">
        <f t="shared" si="23"/>
        <v>0</v>
      </c>
      <c r="R57" s="1067"/>
      <c r="S57" s="1069"/>
      <c r="T57" s="1061" t="s">
        <v>2</v>
      </c>
      <c r="U57" s="1050"/>
      <c r="V57" s="887"/>
      <c r="W57" s="1065"/>
      <c r="X57" s="1066">
        <f t="shared" si="3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1"/>
        <v>0</v>
      </c>
      <c r="L58" s="1061"/>
      <c r="M58" s="1078"/>
      <c r="N58" s="934"/>
      <c r="O58" s="1061"/>
      <c r="P58" s="935"/>
      <c r="Q58" s="1066">
        <f t="shared" si="23"/>
        <v>0</v>
      </c>
      <c r="R58" s="1067"/>
      <c r="S58" s="1069"/>
      <c r="T58" s="1061" t="s">
        <v>2</v>
      </c>
      <c r="U58" s="1050"/>
      <c r="V58" s="887"/>
      <c r="W58" s="1065"/>
      <c r="X58" s="1066">
        <f t="shared" si="3"/>
        <v>0</v>
      </c>
      <c r="Y58" s="1067"/>
      <c r="Z58" s="1061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1"/>
        <v>0</v>
      </c>
      <c r="L59" s="1061"/>
      <c r="M59" s="1078"/>
      <c r="N59" s="938"/>
      <c r="O59" s="1061"/>
      <c r="P59" s="939"/>
      <c r="Q59" s="1066">
        <f t="shared" si="23"/>
        <v>0</v>
      </c>
      <c r="R59" s="1067"/>
      <c r="S59" s="1069"/>
      <c r="T59" s="1061" t="s">
        <v>2</v>
      </c>
      <c r="U59" s="1050"/>
      <c r="V59" s="887"/>
      <c r="W59" s="1065"/>
      <c r="X59" s="1066">
        <f t="shared" si="3"/>
        <v>0</v>
      </c>
      <c r="Y59" s="1067"/>
      <c r="Z59" s="1061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1"/>
        <v>80000</v>
      </c>
      <c r="L60" s="902"/>
      <c r="M60" s="1078"/>
      <c r="N60" s="1062"/>
      <c r="O60" s="1061"/>
      <c r="P60" s="1077"/>
      <c r="Q60" s="1066">
        <f t="shared" si="23"/>
        <v>0</v>
      </c>
      <c r="R60" s="1067"/>
      <c r="S60" s="1069"/>
      <c r="T60" s="1061" t="s">
        <v>2</v>
      </c>
      <c r="U60" s="1050"/>
      <c r="V60" s="887"/>
      <c r="W60" s="1065"/>
      <c r="X60" s="1066">
        <f t="shared" ref="X60:X80" si="24">W61*U61</f>
        <v>0</v>
      </c>
      <c r="Y60" s="1067"/>
      <c r="Z60" s="1061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1"/>
        <v>0</v>
      </c>
      <c r="L61" s="1061"/>
      <c r="M61" s="1061"/>
      <c r="N61" s="1062"/>
      <c r="O61" s="1061"/>
      <c r="P61" s="1065"/>
      <c r="Q61" s="1066">
        <f t="shared" si="23"/>
        <v>0</v>
      </c>
      <c r="R61" s="1067"/>
      <c r="S61" s="1069"/>
      <c r="T61" s="1061" t="s">
        <v>2</v>
      </c>
      <c r="U61" s="1050"/>
      <c r="V61" s="887"/>
      <c r="W61" s="1065"/>
      <c r="X61" s="1066">
        <f t="shared" si="24"/>
        <v>0</v>
      </c>
      <c r="Y61" s="1067"/>
      <c r="Z61" s="1061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1"/>
        <v>288000</v>
      </c>
      <c r="L62" s="1061"/>
      <c r="M62" s="955"/>
      <c r="N62" s="956"/>
      <c r="O62" s="1061"/>
      <c r="P62" s="957"/>
      <c r="Q62" s="1066">
        <f t="shared" si="23"/>
        <v>0</v>
      </c>
      <c r="R62" s="1067"/>
      <c r="S62" s="1069"/>
      <c r="T62" s="1061"/>
      <c r="U62" s="1064"/>
      <c r="V62" s="1070"/>
      <c r="W62" s="1077"/>
      <c r="X62" s="1066">
        <f t="shared" si="24"/>
        <v>0</v>
      </c>
      <c r="Y62" s="1067"/>
      <c r="Z62" s="1061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1"/>
        <v>312000</v>
      </c>
      <c r="L63" s="1061"/>
      <c r="M63" s="955"/>
      <c r="N63" s="958"/>
      <c r="O63" s="1061"/>
      <c r="P63" s="959"/>
      <c r="Q63" s="1066">
        <f t="shared" si="23"/>
        <v>0</v>
      </c>
      <c r="R63" s="1067"/>
      <c r="S63" s="1069"/>
      <c r="T63" s="1061" t="s">
        <v>2</v>
      </c>
      <c r="U63" s="1050"/>
      <c r="V63" s="887" t="s">
        <v>29</v>
      </c>
      <c r="W63" s="1065"/>
      <c r="X63" s="1066">
        <f t="shared" si="24"/>
        <v>0</v>
      </c>
      <c r="Y63" s="1067"/>
      <c r="Z63" s="1061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1"/>
        <v>414000</v>
      </c>
      <c r="L64" s="1061"/>
      <c r="M64" s="955"/>
      <c r="N64" s="958"/>
      <c r="O64" s="1061"/>
      <c r="P64" s="959"/>
      <c r="Q64" s="1066">
        <f t="shared" si="23"/>
        <v>0</v>
      </c>
      <c r="R64" s="1067"/>
      <c r="S64" s="1069"/>
      <c r="T64" s="1061" t="s">
        <v>2</v>
      </c>
      <c r="U64" s="1050"/>
      <c r="V64" s="887" t="s">
        <v>29</v>
      </c>
      <c r="W64" s="1065"/>
      <c r="X64" s="1066">
        <f t="shared" si="24"/>
        <v>0</v>
      </c>
      <c r="Y64" s="1067"/>
      <c r="Z64" s="1061"/>
    </row>
    <row r="65" spans="1:26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1"/>
        <v>125000</v>
      </c>
      <c r="L65" s="1061"/>
      <c r="M65" s="955"/>
      <c r="N65" s="934"/>
      <c r="O65" s="1061"/>
      <c r="P65" s="935"/>
      <c r="Q65" s="1066">
        <f t="shared" si="23"/>
        <v>0</v>
      </c>
      <c r="R65" s="1067"/>
      <c r="S65" s="1069"/>
      <c r="T65" s="1061" t="s">
        <v>2</v>
      </c>
      <c r="U65" s="1050"/>
      <c r="V65" s="887" t="s">
        <v>29</v>
      </c>
      <c r="W65" s="1065"/>
      <c r="X65" s="1066">
        <f t="shared" si="24"/>
        <v>0</v>
      </c>
      <c r="Y65" s="1067"/>
      <c r="Z65" s="1061"/>
    </row>
    <row r="66" spans="1:26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1"/>
        <v>675000</v>
      </c>
      <c r="L66" s="1069"/>
      <c r="M66" s="955"/>
      <c r="N66" s="934"/>
      <c r="O66" s="1061"/>
      <c r="P66" s="935"/>
      <c r="Q66" s="1066">
        <f t="shared" si="23"/>
        <v>0</v>
      </c>
      <c r="R66" s="1067"/>
      <c r="S66" s="1069"/>
      <c r="T66" s="1061" t="s">
        <v>2</v>
      </c>
      <c r="U66" s="1050"/>
      <c r="V66" s="887" t="s">
        <v>29</v>
      </c>
      <c r="W66" s="1065"/>
      <c r="X66" s="1066">
        <f t="shared" si="24"/>
        <v>0</v>
      </c>
      <c r="Y66" s="1067"/>
      <c r="Z66" s="1061"/>
    </row>
    <row r="67" spans="1:26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1"/>
        <v>0</v>
      </c>
      <c r="L67" s="1061"/>
      <c r="M67" s="955"/>
      <c r="N67" s="956"/>
      <c r="O67" s="1061"/>
      <c r="P67" s="957"/>
      <c r="Q67" s="1066">
        <f t="shared" si="23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4"/>
        <v>0</v>
      </c>
      <c r="Y67" s="1067"/>
      <c r="Z67" s="1061"/>
    </row>
    <row r="68" spans="1:26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1"/>
        <v>1541475</v>
      </c>
      <c r="L68" s="1061"/>
      <c r="M68" s="955"/>
      <c r="N68" s="934"/>
      <c r="O68" s="1061"/>
      <c r="P68" s="935"/>
      <c r="Q68" s="1066">
        <f t="shared" si="23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4"/>
        <v>0</v>
      </c>
      <c r="Y68" s="1067"/>
      <c r="Z68" s="1061"/>
    </row>
    <row r="69" spans="1:26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1"/>
        <v>1500000</v>
      </c>
      <c r="L69" s="1061"/>
      <c r="M69" s="955"/>
      <c r="N69" s="934"/>
      <c r="O69" s="1061"/>
      <c r="P69" s="935"/>
      <c r="Q69" s="1066">
        <f t="shared" si="23"/>
        <v>0</v>
      </c>
      <c r="R69" s="1067"/>
      <c r="S69" s="1061"/>
      <c r="T69" s="1061"/>
      <c r="U69" s="904"/>
      <c r="V69" s="1061"/>
      <c r="W69" s="1077"/>
      <c r="X69" s="1066">
        <f t="shared" si="24"/>
        <v>0</v>
      </c>
      <c r="Y69" s="1067"/>
      <c r="Z69" s="1061"/>
    </row>
    <row r="70" spans="1:26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5">D70*F70</f>
        <v>750000</v>
      </c>
      <c r="H70" s="921">
        <v>44244</v>
      </c>
      <c r="I70" s="1062">
        <v>2</v>
      </c>
      <c r="J70" s="1068" t="s">
        <v>25</v>
      </c>
      <c r="K70" s="880">
        <f t="shared" si="21"/>
        <v>500000</v>
      </c>
      <c r="L70" s="1061"/>
      <c r="M70" s="955"/>
      <c r="N70" s="934"/>
      <c r="O70" s="1061"/>
      <c r="P70" s="935"/>
      <c r="Q70" s="1066">
        <f t="shared" si="23"/>
        <v>0</v>
      </c>
      <c r="R70" s="1067"/>
      <c r="S70" s="1061"/>
      <c r="T70" s="1061"/>
      <c r="U70" s="1062"/>
      <c r="V70" s="1070"/>
      <c r="W70" s="1077"/>
      <c r="X70" s="1066">
        <f t="shared" si="24"/>
        <v>0</v>
      </c>
      <c r="Y70" s="1067"/>
      <c r="Z70" s="1061"/>
    </row>
    <row r="71" spans="1:26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5"/>
        <v>200000</v>
      </c>
      <c r="H71" s="921">
        <v>44411</v>
      </c>
      <c r="I71" s="1062">
        <v>0</v>
      </c>
      <c r="J71" s="1068" t="s">
        <v>25</v>
      </c>
      <c r="K71" s="880">
        <f t="shared" si="21"/>
        <v>0</v>
      </c>
      <c r="L71" s="1061"/>
      <c r="M71" s="1061"/>
      <c r="N71" s="1081"/>
      <c r="O71" s="1061"/>
      <c r="P71" s="879"/>
      <c r="Q71" s="1066">
        <f t="shared" si="23"/>
        <v>0</v>
      </c>
      <c r="R71" s="1061"/>
      <c r="S71" s="1061"/>
      <c r="T71" s="1061"/>
      <c r="U71" s="1062"/>
      <c r="V71" s="1070"/>
      <c r="W71" s="1077"/>
      <c r="X71" s="1066">
        <f t="shared" si="24"/>
        <v>0</v>
      </c>
      <c r="Y71" s="1067"/>
      <c r="Z71" s="1061"/>
    </row>
    <row r="72" spans="1:26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5"/>
        <v>95000</v>
      </c>
      <c r="H72" s="1062" t="s">
        <v>188</v>
      </c>
      <c r="I72" s="1062"/>
      <c r="J72" s="965" t="s">
        <v>67</v>
      </c>
      <c r="K72" s="880">
        <f t="shared" si="21"/>
        <v>0</v>
      </c>
      <c r="L72" s="1061"/>
      <c r="M72" s="1061"/>
      <c r="N72" s="1061"/>
      <c r="O72" s="1061"/>
      <c r="P72" s="879"/>
      <c r="Q72" s="1066">
        <f t="shared" si="23"/>
        <v>0</v>
      </c>
      <c r="R72" s="1061"/>
      <c r="S72" s="1061"/>
      <c r="T72" s="1061"/>
      <c r="U72" s="1045"/>
      <c r="V72" s="1061" t="s">
        <v>29</v>
      </c>
      <c r="W72" s="1065"/>
      <c r="X72" s="1066">
        <f t="shared" si="24"/>
        <v>0</v>
      </c>
      <c r="Y72" s="1067"/>
      <c r="Z72" s="1061"/>
    </row>
    <row r="73" spans="1:26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5"/>
        <v>2400000</v>
      </c>
      <c r="H73" s="900">
        <v>45181</v>
      </c>
      <c r="I73" s="1062">
        <v>0</v>
      </c>
      <c r="J73" s="1068" t="s">
        <v>25</v>
      </c>
      <c r="K73" s="880">
        <f t="shared" si="21"/>
        <v>0</v>
      </c>
      <c r="L73" s="1061"/>
      <c r="M73" s="1061"/>
      <c r="N73" s="1061"/>
      <c r="O73" s="1061"/>
      <c r="P73" s="879"/>
      <c r="Q73" s="1066">
        <f t="shared" si="23"/>
        <v>0</v>
      </c>
      <c r="R73" s="1061"/>
      <c r="S73" s="1061"/>
      <c r="T73" s="1061"/>
      <c r="U73" s="1045"/>
      <c r="V73" s="1061" t="s">
        <v>29</v>
      </c>
      <c r="W73" s="1065"/>
      <c r="X73" s="1066">
        <f t="shared" si="24"/>
        <v>0</v>
      </c>
      <c r="Y73" s="1067"/>
      <c r="Z73" s="1061"/>
    </row>
    <row r="74" spans="1:26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5"/>
        <v>1974000</v>
      </c>
      <c r="H74" s="900">
        <v>45154</v>
      </c>
      <c r="I74" s="1062">
        <v>34</v>
      </c>
      <c r="J74" s="1068" t="s">
        <v>25</v>
      </c>
      <c r="K74" s="880">
        <f t="shared" si="21"/>
        <v>1398250</v>
      </c>
      <c r="L74" s="1061"/>
      <c r="M74" s="1061"/>
      <c r="N74" s="1061"/>
      <c r="O74" s="1061"/>
      <c r="P74" s="1061"/>
      <c r="Q74" s="1066">
        <f t="shared" si="23"/>
        <v>0</v>
      </c>
      <c r="R74" s="1061"/>
      <c r="S74" s="1061"/>
      <c r="T74" s="1061"/>
      <c r="U74" s="1045"/>
      <c r="V74" s="1061" t="s">
        <v>29</v>
      </c>
      <c r="W74" s="1065"/>
      <c r="X74" s="1066">
        <f t="shared" si="24"/>
        <v>0</v>
      </c>
      <c r="Y74" s="1067"/>
    </row>
    <row r="75" spans="1:26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5"/>
        <v>100000</v>
      </c>
      <c r="H75" s="927" t="s">
        <v>194</v>
      </c>
      <c r="I75" s="1062">
        <v>40</v>
      </c>
      <c r="J75" s="1068" t="s">
        <v>25</v>
      </c>
      <c r="K75" s="880">
        <f t="shared" si="21"/>
        <v>80000</v>
      </c>
      <c r="L75" s="1061"/>
      <c r="M75" s="1061"/>
      <c r="N75" s="1061"/>
      <c r="O75" s="1061"/>
      <c r="P75" s="1061"/>
      <c r="Q75" s="1066">
        <f t="shared" si="23"/>
        <v>0</v>
      </c>
      <c r="R75" s="1061"/>
      <c r="S75" s="1061"/>
      <c r="T75" s="1061"/>
      <c r="U75" s="1045"/>
      <c r="V75" s="1061" t="s">
        <v>29</v>
      </c>
      <c r="W75" s="1065"/>
      <c r="X75" s="1066">
        <f t="shared" si="24"/>
        <v>0</v>
      </c>
      <c r="Y75" s="1067"/>
    </row>
    <row r="76" spans="1:26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5"/>
        <v>170000</v>
      </c>
      <c r="H76" s="921" t="s">
        <v>196</v>
      </c>
      <c r="I76" s="1062">
        <v>0</v>
      </c>
      <c r="J76" s="1068" t="s">
        <v>25</v>
      </c>
      <c r="K76" s="880">
        <f t="shared" si="21"/>
        <v>0</v>
      </c>
      <c r="L76" s="1061"/>
      <c r="M76" s="1061"/>
      <c r="N76" s="1061"/>
      <c r="O76" s="1061"/>
      <c r="P76" s="1061"/>
      <c r="Q76" s="1066">
        <f t="shared" si="23"/>
        <v>0</v>
      </c>
      <c r="R76" s="1061"/>
      <c r="S76" s="1061"/>
      <c r="T76" s="1061"/>
      <c r="U76" s="1045"/>
      <c r="V76" s="1061" t="s">
        <v>29</v>
      </c>
      <c r="W76" s="1065"/>
      <c r="X76" s="1066">
        <f t="shared" si="24"/>
        <v>0</v>
      </c>
      <c r="Y76" s="1067"/>
    </row>
    <row r="77" spans="1:26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5"/>
        <v>260000</v>
      </c>
      <c r="H77" s="921" t="s">
        <v>198</v>
      </c>
      <c r="I77" s="1062">
        <v>0</v>
      </c>
      <c r="J77" s="1068" t="s">
        <v>25</v>
      </c>
      <c r="K77" s="880">
        <f t="shared" si="21"/>
        <v>0</v>
      </c>
      <c r="L77" s="1061"/>
      <c r="M77" s="1061"/>
      <c r="N77" s="1061"/>
      <c r="O77" s="1061"/>
      <c r="P77" s="1061"/>
      <c r="Q77" s="1066">
        <f t="shared" si="23"/>
        <v>0</v>
      </c>
      <c r="R77" s="1061"/>
      <c r="S77" s="1061"/>
      <c r="T77" s="1061"/>
      <c r="U77" s="1045"/>
      <c r="V77" s="1061" t="s">
        <v>29</v>
      </c>
      <c r="W77" s="1065"/>
      <c r="X77" s="1066">
        <f t="shared" si="24"/>
        <v>0</v>
      </c>
      <c r="Y77" s="1067"/>
    </row>
    <row r="78" spans="1:26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5"/>
        <v>290000</v>
      </c>
      <c r="H78" s="900">
        <v>45119</v>
      </c>
      <c r="I78" s="1062">
        <v>2</v>
      </c>
      <c r="J78" s="1068" t="s">
        <v>25</v>
      </c>
      <c r="K78" s="880">
        <f t="shared" si="21"/>
        <v>145000</v>
      </c>
      <c r="L78" s="1061"/>
      <c r="M78" s="1061"/>
      <c r="N78" s="1061"/>
      <c r="O78" s="1061"/>
      <c r="P78" s="1061"/>
      <c r="Q78" s="1066">
        <f t="shared" si="23"/>
        <v>0</v>
      </c>
      <c r="R78" s="1061"/>
      <c r="S78" s="1061"/>
      <c r="T78" s="1061"/>
      <c r="U78" s="1045"/>
      <c r="V78" s="1061" t="s">
        <v>29</v>
      </c>
      <c r="W78" s="1065"/>
      <c r="X78" s="1066">
        <f t="shared" si="24"/>
        <v>0</v>
      </c>
      <c r="Y78" s="1067"/>
    </row>
    <row r="79" spans="1:26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5"/>
        <v>190000</v>
      </c>
      <c r="H79" s="824">
        <v>45248</v>
      </c>
      <c r="I79" s="1062"/>
      <c r="J79" s="1068" t="s">
        <v>25</v>
      </c>
      <c r="K79" s="880">
        <f t="shared" si="21"/>
        <v>0</v>
      </c>
      <c r="L79" s="1061"/>
      <c r="M79" s="1061"/>
      <c r="N79" s="1061"/>
      <c r="O79" s="1061"/>
      <c r="P79" s="1061"/>
      <c r="Q79" s="1066">
        <f t="shared" si="23"/>
        <v>0</v>
      </c>
      <c r="R79" s="1061"/>
      <c r="S79" s="1061"/>
      <c r="T79" s="1061"/>
      <c r="U79" s="1045"/>
      <c r="V79" s="1061" t="s">
        <v>29</v>
      </c>
      <c r="W79" s="1065"/>
      <c r="X79" s="1066">
        <f t="shared" si="24"/>
        <v>0</v>
      </c>
      <c r="Y79" s="1067"/>
    </row>
    <row r="80" spans="1:26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5"/>
        <v>290000</v>
      </c>
      <c r="H80" s="900">
        <v>45120</v>
      </c>
      <c r="I80" s="1062">
        <v>1</v>
      </c>
      <c r="J80" s="965" t="s">
        <v>67</v>
      </c>
      <c r="K80" s="880">
        <f t="shared" si="21"/>
        <v>145000</v>
      </c>
      <c r="L80" s="1061"/>
      <c r="M80" s="1061"/>
      <c r="N80" s="1061"/>
      <c r="O80" s="1061"/>
      <c r="P80" s="1061"/>
      <c r="Q80" s="1066">
        <f t="shared" si="23"/>
        <v>0</v>
      </c>
      <c r="R80" s="1061"/>
      <c r="S80" s="1061"/>
      <c r="T80" s="1061"/>
      <c r="U80" s="1045"/>
      <c r="V80" s="1061" t="s">
        <v>29</v>
      </c>
      <c r="W80" s="1065"/>
      <c r="X80" s="1066">
        <f t="shared" si="24"/>
        <v>0</v>
      </c>
      <c r="Y80" s="1067"/>
    </row>
    <row r="81" spans="1:25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1"/>
        <v>1350000</v>
      </c>
      <c r="L81" s="1061"/>
      <c r="M81" s="1061"/>
      <c r="N81" s="1061"/>
      <c r="O81" s="1061"/>
      <c r="P81" s="1061"/>
      <c r="Q81" s="1066">
        <f t="shared" si="23"/>
        <v>0</v>
      </c>
      <c r="R81" s="1061"/>
      <c r="S81" s="1061"/>
      <c r="T81" s="1061"/>
      <c r="U81" s="1045"/>
      <c r="V81" s="1061" t="s">
        <v>29</v>
      </c>
      <c r="W81" s="1065"/>
      <c r="Y81" s="1067"/>
    </row>
    <row r="82" spans="1:25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1"/>
        <v>0</v>
      </c>
      <c r="L82" s="1061"/>
      <c r="M82" s="1061"/>
      <c r="N82" s="1061"/>
      <c r="O82" s="1061"/>
      <c r="P82" s="1061"/>
      <c r="Q82" s="1066">
        <f t="shared" si="23"/>
        <v>0</v>
      </c>
      <c r="R82" s="1061"/>
      <c r="S82" s="1061"/>
      <c r="T82" s="1061"/>
      <c r="U82" s="1045"/>
      <c r="V82" s="1061" t="s">
        <v>29</v>
      </c>
      <c r="W82" s="1065"/>
    </row>
    <row r="83" spans="1:25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1"/>
        <v>250000</v>
      </c>
      <c r="L83" s="1061"/>
      <c r="M83" s="1061"/>
      <c r="N83" s="1061"/>
      <c r="O83" s="1061"/>
      <c r="P83" s="1061"/>
      <c r="Q83" s="1066">
        <f t="shared" si="23"/>
        <v>0</v>
      </c>
      <c r="R83" s="1061"/>
    </row>
    <row r="84" spans="1:25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1"/>
        <v>5307000</v>
      </c>
      <c r="L84" s="1061"/>
      <c r="M84" s="1061"/>
      <c r="N84" s="1061"/>
      <c r="O84" s="1061"/>
      <c r="P84" s="1061"/>
      <c r="Q84" s="1066">
        <f t="shared" si="23"/>
        <v>0</v>
      </c>
      <c r="R84" s="1061"/>
    </row>
    <row r="85" spans="1:25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1"/>
        <v>10075000</v>
      </c>
      <c r="L85" s="1061"/>
      <c r="M85" s="1061"/>
      <c r="N85" s="1061"/>
      <c r="O85" s="1061"/>
      <c r="P85" s="1061"/>
      <c r="Q85" s="1066">
        <f t="shared" si="23"/>
        <v>0</v>
      </c>
      <c r="R85" s="1061"/>
    </row>
    <row r="86" spans="1:25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1"/>
        <v>10428000</v>
      </c>
      <c r="L86" s="1061"/>
      <c r="M86" s="1061"/>
      <c r="N86" s="1061"/>
      <c r="O86" s="1061"/>
      <c r="P86" s="1061"/>
      <c r="Q86" s="1066">
        <f t="shared" si="23"/>
        <v>0</v>
      </c>
      <c r="R86" s="1061"/>
    </row>
    <row r="87" spans="1:25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1"/>
        <v>841500</v>
      </c>
      <c r="L87" s="1061"/>
      <c r="M87" s="1061"/>
      <c r="N87" s="1061"/>
      <c r="O87" s="1061"/>
      <c r="P87" s="1061"/>
      <c r="Q87" s="1066">
        <f t="shared" si="23"/>
        <v>0</v>
      </c>
      <c r="R87" s="1061"/>
    </row>
    <row r="88" spans="1:25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1"/>
        <v>370000</v>
      </c>
      <c r="L88" s="1061"/>
      <c r="M88" s="1061"/>
      <c r="N88" s="1061"/>
      <c r="O88" s="1061"/>
      <c r="P88" s="1061"/>
      <c r="Q88" s="1066">
        <f t="shared" si="23"/>
        <v>0</v>
      </c>
      <c r="R88" s="1061"/>
    </row>
    <row r="89" spans="1:25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1"/>
        <v>283725</v>
      </c>
      <c r="L89" s="1061"/>
      <c r="M89" s="1061"/>
      <c r="N89" s="1061"/>
      <c r="O89" s="1061"/>
      <c r="P89" s="1061"/>
      <c r="Q89" s="1066">
        <f t="shared" si="23"/>
        <v>0</v>
      </c>
      <c r="R89" s="1061"/>
    </row>
    <row r="90" spans="1:25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1"/>
        <v>0</v>
      </c>
      <c r="L90" s="1061"/>
      <c r="M90" s="1061"/>
      <c r="N90" s="1061"/>
      <c r="O90" s="1061"/>
      <c r="P90" s="1061"/>
      <c r="Q90" s="1066">
        <f t="shared" si="23"/>
        <v>0</v>
      </c>
      <c r="R90" s="1061"/>
    </row>
    <row r="91" spans="1:25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1"/>
        <v>6618876</v>
      </c>
      <c r="L91" s="1061"/>
      <c r="M91" s="1061"/>
      <c r="N91" s="1061"/>
      <c r="O91" s="1061"/>
      <c r="P91" s="1061"/>
      <c r="Q91" s="1066">
        <f t="shared" si="23"/>
        <v>0</v>
      </c>
      <c r="R91" s="1061"/>
    </row>
    <row r="92" spans="1:25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6">D92*F92</f>
        <v>7942000</v>
      </c>
      <c r="H92" s="824">
        <v>45196</v>
      </c>
      <c r="I92" s="1062">
        <v>103</v>
      </c>
      <c r="J92" s="969" t="s">
        <v>203</v>
      </c>
      <c r="K92" s="880">
        <f t="shared" si="21"/>
        <v>3914000</v>
      </c>
      <c r="L92" s="1061"/>
      <c r="M92" s="1061"/>
      <c r="N92" s="1061"/>
      <c r="O92" s="1061"/>
      <c r="P92" s="1061"/>
      <c r="Q92" s="1066">
        <f t="shared" si="23"/>
        <v>0</v>
      </c>
      <c r="R92" s="1061"/>
    </row>
    <row r="93" spans="1:25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6"/>
        <v>1200000</v>
      </c>
      <c r="H93" s="905" t="s">
        <v>173</v>
      </c>
      <c r="I93" s="1062"/>
      <c r="J93" s="969" t="s">
        <v>29</v>
      </c>
      <c r="K93" s="880">
        <f t="shared" si="21"/>
        <v>0</v>
      </c>
      <c r="L93" s="1061"/>
      <c r="M93" s="1061"/>
      <c r="N93" s="1061"/>
      <c r="O93" s="1061"/>
      <c r="P93" s="1061"/>
      <c r="Q93" s="1066">
        <f t="shared" si="23"/>
        <v>0</v>
      </c>
      <c r="R93" s="1061"/>
    </row>
    <row r="94" spans="1:25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6"/>
        <v>6855200</v>
      </c>
      <c r="H94" s="900">
        <v>45202</v>
      </c>
      <c r="I94" s="1062">
        <v>142</v>
      </c>
      <c r="J94" s="969" t="s">
        <v>203</v>
      </c>
      <c r="K94" s="880">
        <f t="shared" si="21"/>
        <v>4657600</v>
      </c>
      <c r="L94" s="1061"/>
      <c r="M94" s="1061"/>
      <c r="N94" s="1061"/>
      <c r="O94" s="1061"/>
      <c r="P94" s="1061"/>
      <c r="Q94" s="1066">
        <f t="shared" si="23"/>
        <v>0</v>
      </c>
      <c r="R94" s="1061"/>
    </row>
    <row r="95" spans="1:25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6"/>
        <v>6750000</v>
      </c>
      <c r="H95" s="900">
        <v>45125</v>
      </c>
      <c r="I95" s="1062">
        <v>60</v>
      </c>
      <c r="J95" s="1068" t="s">
        <v>203</v>
      </c>
      <c r="K95" s="880">
        <f t="shared" si="21"/>
        <v>2025000</v>
      </c>
      <c r="L95" s="1061"/>
      <c r="M95" s="1061"/>
      <c r="N95" s="1061"/>
      <c r="O95" s="1061"/>
      <c r="P95" s="1061"/>
      <c r="Q95" s="1066">
        <f t="shared" si="23"/>
        <v>0</v>
      </c>
      <c r="R95" s="1061"/>
    </row>
    <row r="96" spans="1:25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6"/>
        <v>192000</v>
      </c>
      <c r="H96" s="932">
        <v>45020</v>
      </c>
      <c r="I96" s="973">
        <v>1</v>
      </c>
      <c r="J96" s="1068" t="s">
        <v>25</v>
      </c>
      <c r="K96" s="880">
        <f t="shared" si="21"/>
        <v>96000</v>
      </c>
      <c r="L96" s="1061"/>
      <c r="M96" s="1061"/>
      <c r="N96" s="1061"/>
      <c r="O96" s="1061"/>
      <c r="P96" s="1061"/>
      <c r="Q96" s="1066">
        <f t="shared" si="23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6"/>
        <v>280000</v>
      </c>
      <c r="H97" s="974">
        <v>44007</v>
      </c>
      <c r="I97" s="1062">
        <v>1</v>
      </c>
      <c r="J97" s="1068" t="s">
        <v>25</v>
      </c>
      <c r="K97" s="880">
        <f t="shared" si="21"/>
        <v>140000</v>
      </c>
      <c r="L97" s="1061"/>
      <c r="M97" s="1061"/>
      <c r="N97" s="1061"/>
      <c r="O97" s="1061"/>
      <c r="P97" s="1061"/>
      <c r="Q97" s="1066">
        <f t="shared" si="23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6"/>
        <v>690000</v>
      </c>
      <c r="H98" s="975" t="s">
        <v>228</v>
      </c>
      <c r="I98" s="1062">
        <v>1</v>
      </c>
      <c r="J98" s="1068" t="s">
        <v>25</v>
      </c>
      <c r="K98" s="880">
        <f t="shared" si="21"/>
        <v>690000</v>
      </c>
      <c r="L98" s="1061"/>
      <c r="M98" s="1061"/>
      <c r="N98" s="1061"/>
      <c r="O98" s="1061"/>
      <c r="P98" s="1061"/>
      <c r="Q98" s="1066">
        <f t="shared" si="23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6"/>
        <v>2322378</v>
      </c>
      <c r="H99" s="900">
        <v>45210</v>
      </c>
      <c r="I99" s="1062">
        <v>2</v>
      </c>
      <c r="J99" s="1068" t="s">
        <v>25</v>
      </c>
      <c r="K99" s="880">
        <f t="shared" si="21"/>
        <v>516084</v>
      </c>
      <c r="L99" s="1061"/>
      <c r="M99" s="1061"/>
      <c r="N99" s="1061"/>
      <c r="O99" s="1061"/>
      <c r="P99" s="1061"/>
      <c r="Q99" s="1066">
        <f t="shared" si="23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6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7">I100*F100</f>
        <v>1125340</v>
      </c>
      <c r="L100" s="1061"/>
      <c r="M100" s="1061"/>
      <c r="N100" s="1061"/>
      <c r="O100" s="1061"/>
      <c r="P100" s="1061"/>
      <c r="Q100" s="1066">
        <f t="shared" si="23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6"/>
        <v>1830200</v>
      </c>
      <c r="H101" s="900">
        <v>45176</v>
      </c>
      <c r="I101" s="1062">
        <v>5</v>
      </c>
      <c r="J101" s="1068" t="s">
        <v>25</v>
      </c>
      <c r="K101" s="880">
        <f t="shared" si="27"/>
        <v>915100</v>
      </c>
      <c r="L101" s="1061"/>
      <c r="M101" s="1061"/>
      <c r="N101" s="1061"/>
      <c r="O101" s="1061"/>
      <c r="P101" s="1061"/>
      <c r="Q101" s="1066">
        <f t="shared" si="23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6"/>
        <v>1707516</v>
      </c>
      <c r="H102" s="900">
        <v>45210</v>
      </c>
      <c r="I102" s="1062">
        <v>4</v>
      </c>
      <c r="J102" s="1068" t="s">
        <v>25</v>
      </c>
      <c r="K102" s="880">
        <f t="shared" si="27"/>
        <v>758896</v>
      </c>
      <c r="L102" s="1061"/>
      <c r="M102" s="1061"/>
      <c r="N102" s="1061"/>
      <c r="O102" s="1061"/>
      <c r="P102" s="1061"/>
      <c r="Q102" s="1066">
        <f t="shared" si="23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6"/>
        <v>125000</v>
      </c>
      <c r="H103" s="900">
        <v>45136</v>
      </c>
      <c r="I103" s="1062">
        <v>0</v>
      </c>
      <c r="J103" s="1068" t="s">
        <v>25</v>
      </c>
      <c r="K103" s="880">
        <f t="shared" si="27"/>
        <v>0</v>
      </c>
      <c r="L103" s="1061"/>
      <c r="M103" s="1061"/>
      <c r="N103" s="1061"/>
      <c r="O103" s="1061"/>
      <c r="P103" s="1061"/>
      <c r="Q103" s="1066">
        <f t="shared" si="23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6"/>
        <v>450000</v>
      </c>
      <c r="H104" s="1064"/>
      <c r="I104" s="1062">
        <v>1</v>
      </c>
      <c r="J104" s="1068" t="s">
        <v>25</v>
      </c>
      <c r="K104" s="880">
        <f t="shared" si="27"/>
        <v>225000</v>
      </c>
      <c r="L104" s="1061"/>
      <c r="M104" s="1061"/>
      <c r="N104" s="1061"/>
      <c r="O104" s="1061"/>
      <c r="P104" s="1061"/>
      <c r="Q104" s="1066">
        <f t="shared" si="23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6"/>
        <v>362500</v>
      </c>
      <c r="H105" s="900">
        <v>45205</v>
      </c>
      <c r="I105" s="1062">
        <v>0</v>
      </c>
      <c r="J105" s="1068" t="s">
        <v>25</v>
      </c>
      <c r="K105" s="880">
        <f t="shared" si="27"/>
        <v>0</v>
      </c>
      <c r="L105" s="1061"/>
      <c r="M105" s="1061"/>
      <c r="N105" s="1061"/>
      <c r="O105" s="1061"/>
      <c r="P105" s="1061"/>
      <c r="Q105" s="1066">
        <f t="shared" si="23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6"/>
        <v>110000</v>
      </c>
      <c r="H106" s="921" t="s">
        <v>244</v>
      </c>
      <c r="I106" s="1062"/>
      <c r="J106" s="1068" t="s">
        <v>25</v>
      </c>
      <c r="K106" s="880">
        <f t="shared" si="27"/>
        <v>0</v>
      </c>
      <c r="L106" s="1061"/>
      <c r="M106" s="1061"/>
      <c r="N106" s="1061"/>
      <c r="O106" s="1061"/>
      <c r="P106" s="1061"/>
      <c r="Q106" s="1066">
        <f t="shared" si="23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6"/>
        <v>180000</v>
      </c>
      <c r="H107" s="921" t="s">
        <v>244</v>
      </c>
      <c r="I107" s="1062"/>
      <c r="J107" s="1068" t="s">
        <v>25</v>
      </c>
      <c r="K107" s="880">
        <f t="shared" si="27"/>
        <v>0</v>
      </c>
      <c r="L107" s="1061"/>
      <c r="M107" s="1061"/>
      <c r="N107" s="1061"/>
      <c r="O107" s="1061"/>
      <c r="P107" s="1061"/>
      <c r="Q107" s="1066">
        <f t="shared" si="23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6"/>
        <v>4680000</v>
      </c>
      <c r="H108" s="824">
        <v>45181</v>
      </c>
      <c r="I108" s="1062">
        <v>4</v>
      </c>
      <c r="J108" s="1068" t="s">
        <v>25</v>
      </c>
      <c r="K108" s="880">
        <f t="shared" si="27"/>
        <v>3120000</v>
      </c>
      <c r="L108" s="1061"/>
      <c r="M108" s="1061"/>
      <c r="N108" s="1061"/>
      <c r="O108" s="1061"/>
      <c r="P108" s="1061"/>
      <c r="Q108" s="1066">
        <f t="shared" si="23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6"/>
        <v>5460000</v>
      </c>
      <c r="H109" s="900">
        <v>45181</v>
      </c>
      <c r="I109" s="1062">
        <v>5</v>
      </c>
      <c r="J109" s="1068" t="s">
        <v>25</v>
      </c>
      <c r="K109" s="880">
        <f t="shared" si="27"/>
        <v>3900000</v>
      </c>
      <c r="L109" s="1061"/>
      <c r="M109" s="1061"/>
      <c r="N109" s="1061"/>
      <c r="O109" s="1061"/>
      <c r="P109" s="1061"/>
      <c r="Q109" s="1066">
        <f t="shared" si="23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6"/>
        <v>690000</v>
      </c>
      <c r="H110" s="941" t="s">
        <v>252</v>
      </c>
      <c r="I110" s="1062">
        <v>1</v>
      </c>
      <c r="J110" s="1068" t="s">
        <v>25</v>
      </c>
      <c r="K110" s="880">
        <f t="shared" si="27"/>
        <v>690000</v>
      </c>
      <c r="L110" s="1061"/>
      <c r="M110" s="1061"/>
      <c r="N110" s="1061"/>
      <c r="O110" s="1061"/>
      <c r="P110" s="1061"/>
      <c r="Q110" s="1066">
        <f t="shared" si="23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6"/>
        <v>1960000</v>
      </c>
      <c r="H111" s="1062" t="s">
        <v>255</v>
      </c>
      <c r="I111" s="1062">
        <v>0</v>
      </c>
      <c r="J111" s="1068" t="s">
        <v>25</v>
      </c>
      <c r="K111" s="880">
        <f t="shared" si="27"/>
        <v>0</v>
      </c>
      <c r="L111" s="1061"/>
      <c r="M111" s="1061"/>
      <c r="N111" s="1061"/>
      <c r="O111" s="1061"/>
      <c r="P111" s="1061"/>
      <c r="Q111" s="1066">
        <f t="shared" si="23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6"/>
        <v>680000</v>
      </c>
      <c r="H112" s="992" t="s">
        <v>153</v>
      </c>
      <c r="I112" s="1062"/>
      <c r="J112" s="1068" t="s">
        <v>25</v>
      </c>
      <c r="K112" s="880">
        <f t="shared" si="27"/>
        <v>0</v>
      </c>
      <c r="L112" s="1061"/>
      <c r="M112" s="1061"/>
      <c r="N112" s="1061"/>
      <c r="O112" s="1061"/>
      <c r="P112" s="1061"/>
      <c r="Q112" s="1066">
        <f t="shared" si="23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6"/>
        <v>200000</v>
      </c>
      <c r="H113" s="933">
        <v>45018</v>
      </c>
      <c r="I113" s="1062">
        <v>20</v>
      </c>
      <c r="J113" s="1068" t="s">
        <v>25</v>
      </c>
      <c r="K113" s="880">
        <f t="shared" si="27"/>
        <v>100000</v>
      </c>
      <c r="L113" s="1061"/>
      <c r="M113" s="1061"/>
      <c r="N113" s="1061"/>
      <c r="O113" s="1061"/>
      <c r="P113" s="1061"/>
      <c r="Q113" s="1066">
        <f t="shared" ref="Q113:Q116" si="28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6"/>
        <v>1000000</v>
      </c>
      <c r="H114" s="932">
        <v>44212</v>
      </c>
      <c r="I114" s="1062">
        <v>0</v>
      </c>
      <c r="J114" s="954" t="s">
        <v>67</v>
      </c>
      <c r="K114" s="880">
        <f t="shared" si="27"/>
        <v>0</v>
      </c>
      <c r="L114" s="1061"/>
      <c r="M114" s="1061"/>
      <c r="N114" s="1061"/>
      <c r="O114" s="1061"/>
      <c r="P114" s="1061"/>
      <c r="Q114" s="1066">
        <f t="shared" si="28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6"/>
        <v>1700000</v>
      </c>
      <c r="H115" s="932">
        <v>44212</v>
      </c>
      <c r="I115" s="1062">
        <v>2</v>
      </c>
      <c r="J115" s="954" t="s">
        <v>67</v>
      </c>
      <c r="K115" s="880">
        <f t="shared" si="27"/>
        <v>850000</v>
      </c>
      <c r="L115" s="1061"/>
      <c r="M115" s="1061"/>
      <c r="N115" s="1061"/>
      <c r="O115" s="1061"/>
      <c r="P115" s="1061"/>
      <c r="Q115" s="1066">
        <f t="shared" si="28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6"/>
        <v>1230000</v>
      </c>
      <c r="H116" s="932">
        <v>44212</v>
      </c>
      <c r="I116" s="1062">
        <v>0</v>
      </c>
      <c r="J116" s="965" t="s">
        <v>67</v>
      </c>
      <c r="K116" s="880">
        <f t="shared" si="27"/>
        <v>0</v>
      </c>
      <c r="L116" s="951"/>
      <c r="M116" s="1061"/>
      <c r="N116" s="1061"/>
      <c r="O116" s="1061"/>
      <c r="P116" s="1061"/>
      <c r="Q116" s="1066">
        <f t="shared" si="28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6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6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6"/>
        <v>1575000</v>
      </c>
      <c r="H119" s="921" t="s">
        <v>268</v>
      </c>
      <c r="I119" s="1062">
        <v>14</v>
      </c>
      <c r="J119" s="1068" t="s">
        <v>25</v>
      </c>
      <c r="K119" s="880">
        <f t="shared" si="27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6"/>
        <v>110000</v>
      </c>
      <c r="H120" s="900">
        <v>45220</v>
      </c>
      <c r="I120" s="1062"/>
      <c r="J120" s="1068" t="s">
        <v>25</v>
      </c>
      <c r="K120" s="880">
        <f t="shared" si="27"/>
        <v>0</v>
      </c>
      <c r="L120" s="984"/>
      <c r="M120" s="985"/>
      <c r="N120" s="982"/>
      <c r="O120" s="983"/>
      <c r="P120" s="979"/>
      <c r="Q120" s="912"/>
      <c r="R120" s="913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6"/>
        <v>630000</v>
      </c>
      <c r="H121" s="900">
        <v>45140</v>
      </c>
      <c r="I121" s="1062">
        <v>2</v>
      </c>
      <c r="J121" s="1068" t="s">
        <v>25</v>
      </c>
      <c r="K121" s="880">
        <f t="shared" si="27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6"/>
        <v>750000</v>
      </c>
      <c r="H122" s="900">
        <v>45140</v>
      </c>
      <c r="I122" s="1062">
        <v>10</v>
      </c>
      <c r="J122" s="1068" t="s">
        <v>25</v>
      </c>
      <c r="K122" s="880">
        <f t="shared" si="27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6"/>
        <v>900000</v>
      </c>
      <c r="H123" s="900">
        <v>45227</v>
      </c>
      <c r="I123" s="1062">
        <v>11</v>
      </c>
      <c r="J123" s="1068" t="s">
        <v>25</v>
      </c>
      <c r="K123" s="880">
        <f t="shared" si="27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6"/>
        <v>190000</v>
      </c>
      <c r="H124" s="900">
        <v>45169</v>
      </c>
      <c r="I124" s="1062">
        <v>0</v>
      </c>
      <c r="J124" s="1068" t="s">
        <v>25</v>
      </c>
      <c r="K124" s="880">
        <f t="shared" si="27"/>
        <v>0</v>
      </c>
      <c r="L124" s="984"/>
      <c r="M124" s="985"/>
      <c r="N124" s="982"/>
      <c r="O124" s="983"/>
      <c r="P124" s="979"/>
      <c r="Q124" s="979"/>
      <c r="R124" s="913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6"/>
        <v>40000</v>
      </c>
      <c r="H125" s="1062"/>
      <c r="I125" s="1062">
        <v>0</v>
      </c>
      <c r="J125" s="1068" t="s">
        <v>25</v>
      </c>
      <c r="K125" s="880">
        <f t="shared" si="27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6"/>
        <v>120000</v>
      </c>
      <c r="H126" s="932" t="s">
        <v>276</v>
      </c>
      <c r="I126" s="1062">
        <v>0</v>
      </c>
      <c r="J126" s="1068" t="s">
        <v>25</v>
      </c>
      <c r="K126" s="880">
        <f t="shared" si="27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6"/>
        <v>120000</v>
      </c>
      <c r="H127" s="932" t="s">
        <v>276</v>
      </c>
      <c r="I127" s="1062">
        <v>0</v>
      </c>
      <c r="J127" s="1068" t="s">
        <v>25</v>
      </c>
      <c r="K127" s="880">
        <f t="shared" si="27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6"/>
        <v>120000</v>
      </c>
      <c r="H128" s="900">
        <v>45226</v>
      </c>
      <c r="I128" s="1062"/>
      <c r="J128" s="1068" t="s">
        <v>25</v>
      </c>
      <c r="K128" s="880">
        <f t="shared" si="27"/>
        <v>0</v>
      </c>
      <c r="L128" s="984"/>
      <c r="M128" s="985"/>
      <c r="N128" s="982"/>
      <c r="O128" s="983"/>
      <c r="P128" s="979"/>
      <c r="Q128" s="979"/>
      <c r="R128" s="913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6"/>
        <v>50000</v>
      </c>
      <c r="H129" s="900">
        <v>45226</v>
      </c>
      <c r="I129" s="1062"/>
      <c r="J129" s="1068" t="s">
        <v>25</v>
      </c>
      <c r="K129" s="880">
        <f t="shared" si="27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6"/>
        <v>869500</v>
      </c>
      <c r="H130" s="903">
        <v>43842</v>
      </c>
      <c r="I130" s="1062"/>
      <c r="J130" s="1068" t="s">
        <v>25</v>
      </c>
      <c r="K130" s="880">
        <f t="shared" si="27"/>
        <v>0</v>
      </c>
      <c r="L130" s="984"/>
      <c r="M130" s="985"/>
      <c r="N130" s="982"/>
      <c r="O130" s="983"/>
      <c r="P130" s="912"/>
      <c r="Q130" s="979"/>
      <c r="R130" s="913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6"/>
        <v>928000</v>
      </c>
      <c r="H131" s="900">
        <v>45141</v>
      </c>
      <c r="I131" s="1062"/>
      <c r="J131" s="1068" t="s">
        <v>25</v>
      </c>
      <c r="K131" s="880">
        <f t="shared" si="27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6"/>
        <v>160000</v>
      </c>
      <c r="H132" s="900">
        <v>45255</v>
      </c>
      <c r="I132" s="1079"/>
      <c r="J132" s="1068" t="s">
        <v>25</v>
      </c>
      <c r="K132" s="880">
        <f t="shared" si="27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6"/>
        <v>390000</v>
      </c>
      <c r="H133" s="1008" t="s">
        <v>286</v>
      </c>
      <c r="I133" s="1062"/>
      <c r="J133" s="1068" t="s">
        <v>25</v>
      </c>
      <c r="K133" s="880">
        <f t="shared" si="27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6"/>
        <v>1082250</v>
      </c>
      <c r="H134" s="900">
        <v>45141</v>
      </c>
      <c r="I134" s="1062"/>
      <c r="J134" s="1068" t="s">
        <v>25</v>
      </c>
      <c r="K134" s="880">
        <f t="shared" si="27"/>
        <v>0</v>
      </c>
      <c r="L134" s="984"/>
      <c r="M134" s="996"/>
      <c r="N134" s="977"/>
      <c r="O134" s="978"/>
      <c r="P134" s="979"/>
      <c r="Q134" s="979"/>
      <c r="R134" s="913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6"/>
        <v>916500</v>
      </c>
      <c r="H135" s="900">
        <v>45141</v>
      </c>
      <c r="I135" s="1062"/>
      <c r="J135" s="1068" t="s">
        <v>25</v>
      </c>
      <c r="K135" s="880">
        <f t="shared" si="27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6"/>
        <v>1200000</v>
      </c>
      <c r="H136" s="1009">
        <v>45020</v>
      </c>
      <c r="I136" s="1062">
        <v>0</v>
      </c>
      <c r="J136" s="1068" t="s">
        <v>25</v>
      </c>
      <c r="K136" s="880">
        <f t="shared" si="27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6"/>
        <v>250000</v>
      </c>
      <c r="H137" s="900">
        <v>45224</v>
      </c>
      <c r="I137" s="1062"/>
      <c r="J137" s="1068" t="s">
        <v>25</v>
      </c>
      <c r="K137" s="880">
        <f t="shared" si="27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6"/>
        <v>100000</v>
      </c>
      <c r="H138" s="1012">
        <v>44414</v>
      </c>
      <c r="I138" s="1062">
        <v>1</v>
      </c>
      <c r="J138" s="1068" t="s">
        <v>25</v>
      </c>
      <c r="K138" s="880">
        <f t="shared" si="27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6"/>
        <v>100000</v>
      </c>
      <c r="H139" s="1012">
        <v>44414</v>
      </c>
      <c r="I139" s="1062">
        <v>6</v>
      </c>
      <c r="J139" s="1068" t="s">
        <v>25</v>
      </c>
      <c r="K139" s="880">
        <f t="shared" si="27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6"/>
        <v>424000</v>
      </c>
      <c r="H140" s="1012">
        <v>44445</v>
      </c>
      <c r="I140" s="1062">
        <v>0</v>
      </c>
      <c r="J140" s="1068" t="s">
        <v>29</v>
      </c>
      <c r="K140" s="880">
        <f t="shared" si="27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6"/>
        <v>456000</v>
      </c>
      <c r="H141" s="1012">
        <v>44445</v>
      </c>
      <c r="I141" s="1062">
        <v>0</v>
      </c>
      <c r="J141" s="1068" t="s">
        <v>25</v>
      </c>
      <c r="K141" s="880">
        <f t="shared" si="27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6"/>
        <v>780000</v>
      </c>
      <c r="H142" s="1012">
        <v>44321</v>
      </c>
      <c r="I142" s="1062">
        <v>4</v>
      </c>
      <c r="J142" s="1068" t="s">
        <v>25</v>
      </c>
      <c r="K142" s="880">
        <f t="shared" si="27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6"/>
        <v>470000</v>
      </c>
      <c r="H143" s="903">
        <v>44321</v>
      </c>
      <c r="I143" s="1062">
        <v>0</v>
      </c>
      <c r="J143" s="1068" t="s">
        <v>25</v>
      </c>
      <c r="K143" s="880">
        <f t="shared" si="27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6"/>
        <v>1989000</v>
      </c>
      <c r="H144" s="900">
        <v>45251</v>
      </c>
      <c r="I144" s="1062"/>
      <c r="J144" s="1068" t="s">
        <v>25</v>
      </c>
      <c r="K144" s="880">
        <f t="shared" si="27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6"/>
        <v>2320500</v>
      </c>
      <c r="H145" s="900">
        <v>45251</v>
      </c>
      <c r="I145" s="1062">
        <v>12</v>
      </c>
      <c r="J145" s="1068" t="s">
        <v>25</v>
      </c>
      <c r="K145" s="880">
        <f t="shared" si="27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6"/>
        <v>2720000</v>
      </c>
      <c r="H146" s="900">
        <v>45251</v>
      </c>
      <c r="I146" s="1062"/>
      <c r="J146" s="1068" t="s">
        <v>25</v>
      </c>
      <c r="K146" s="880">
        <f t="shared" si="27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6"/>
        <v>2100000</v>
      </c>
      <c r="H147" s="824">
        <v>45181</v>
      </c>
      <c r="I147" s="1062">
        <v>4</v>
      </c>
      <c r="J147" s="1068" t="s">
        <v>25</v>
      </c>
      <c r="K147" s="880">
        <f t="shared" si="27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6"/>
        <v>3375000</v>
      </c>
      <c r="H148" s="900">
        <v>45134</v>
      </c>
      <c r="I148" s="1062">
        <v>3</v>
      </c>
      <c r="J148" s="1068" t="s">
        <v>29</v>
      </c>
      <c r="K148" s="880">
        <f t="shared" si="27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6"/>
        <v>110000</v>
      </c>
      <c r="H149" s="1008">
        <v>45143</v>
      </c>
      <c r="I149" s="1062"/>
      <c r="J149" s="1068" t="s">
        <v>29</v>
      </c>
      <c r="K149" s="880">
        <f t="shared" si="27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6"/>
        <v>3172388.88</v>
      </c>
      <c r="H150" s="824">
        <v>45252</v>
      </c>
      <c r="I150" s="1062"/>
      <c r="J150" s="1068" t="s">
        <v>29</v>
      </c>
      <c r="K150" s="880">
        <f t="shared" si="27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6"/>
        <v>2635930</v>
      </c>
      <c r="H151" s="900">
        <v>45132</v>
      </c>
      <c r="I151" s="1062"/>
      <c r="J151" s="1068" t="s">
        <v>29</v>
      </c>
      <c r="K151" s="880">
        <f t="shared" si="27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6"/>
        <v>51250000</v>
      </c>
      <c r="H152" s="900">
        <v>45115</v>
      </c>
      <c r="I152" s="1062">
        <v>0</v>
      </c>
      <c r="J152" s="1068" t="s">
        <v>25</v>
      </c>
      <c r="K152" s="880">
        <f t="shared" si="27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6"/>
        <v>1694064</v>
      </c>
      <c r="H153" s="900">
        <v>45254</v>
      </c>
      <c r="I153" s="1062">
        <v>10</v>
      </c>
      <c r="J153" s="1068" t="s">
        <v>29</v>
      </c>
      <c r="K153" s="880">
        <f t="shared" si="27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6"/>
        <v>5071500</v>
      </c>
      <c r="H154" s="900">
        <v>45254</v>
      </c>
      <c r="I154" s="1062">
        <v>10</v>
      </c>
      <c r="J154" s="1068" t="s">
        <v>29</v>
      </c>
      <c r="K154" s="880">
        <f t="shared" si="27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6"/>
        <v>2690000</v>
      </c>
      <c r="H155" s="900">
        <v>45238</v>
      </c>
      <c r="I155" s="1062">
        <v>0</v>
      </c>
      <c r="J155" s="1068" t="s">
        <v>29</v>
      </c>
      <c r="K155" s="880">
        <f t="shared" si="27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29">D156*F156</f>
        <v>130000</v>
      </c>
      <c r="H156" s="900">
        <v>45169</v>
      </c>
      <c r="I156" s="1061"/>
      <c r="J156" s="1061" t="s">
        <v>29</v>
      </c>
      <c r="K156" s="880">
        <f t="shared" si="27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29"/>
        <v>380000</v>
      </c>
      <c r="H157" s="900">
        <v>45181</v>
      </c>
      <c r="I157" s="1061">
        <v>1</v>
      </c>
      <c r="J157" s="1061" t="s">
        <v>25</v>
      </c>
      <c r="K157" s="880">
        <f t="shared" si="27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29"/>
        <v>420000</v>
      </c>
      <c r="H158" s="900">
        <v>45181</v>
      </c>
      <c r="I158" s="1061"/>
      <c r="J158" s="1061" t="s">
        <v>25</v>
      </c>
      <c r="K158" s="880">
        <f t="shared" si="27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29"/>
        <v>3224000</v>
      </c>
      <c r="H159" s="900">
        <v>45246</v>
      </c>
      <c r="I159" s="1061">
        <v>0</v>
      </c>
      <c r="J159" s="1061" t="s">
        <v>29</v>
      </c>
      <c r="K159" s="880">
        <f t="shared" si="27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29"/>
        <v>1950000</v>
      </c>
      <c r="H160" s="900">
        <v>45187</v>
      </c>
      <c r="I160" s="1061"/>
      <c r="J160" s="1061" t="s">
        <v>25</v>
      </c>
      <c r="K160" s="880">
        <f t="shared" si="27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29"/>
        <v>965000</v>
      </c>
      <c r="H161" s="900">
        <v>45187</v>
      </c>
      <c r="I161" s="1061"/>
      <c r="J161" s="1061" t="s">
        <v>25</v>
      </c>
      <c r="K161" s="880">
        <f t="shared" si="27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29"/>
        <v>2100000</v>
      </c>
      <c r="H162" s="900">
        <v>45187</v>
      </c>
      <c r="I162" s="1061"/>
      <c r="J162" s="1061" t="s">
        <v>25</v>
      </c>
      <c r="K162" s="880">
        <f t="shared" si="27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29"/>
        <v>585000</v>
      </c>
      <c r="H163" s="900">
        <v>45163</v>
      </c>
      <c r="I163" s="1061">
        <v>1</v>
      </c>
      <c r="J163" s="1061" t="s">
        <v>25</v>
      </c>
      <c r="K163" s="880">
        <f t="shared" si="27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29"/>
        <v>900000</v>
      </c>
      <c r="H164" s="880" t="s">
        <v>331</v>
      </c>
      <c r="I164" s="1061">
        <v>1</v>
      </c>
      <c r="J164" s="1061" t="s">
        <v>25</v>
      </c>
      <c r="K164" s="880">
        <f t="shared" si="27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29"/>
        <v>1120000</v>
      </c>
      <c r="H165" s="1076" t="s">
        <v>331</v>
      </c>
      <c r="I165" s="1061"/>
      <c r="J165" s="1061" t="s">
        <v>25</v>
      </c>
      <c r="K165" s="880">
        <f t="shared" ref="K165:K208" si="30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29"/>
        <v>980000</v>
      </c>
      <c r="H166" s="1076" t="s">
        <v>331</v>
      </c>
      <c r="I166" s="1061">
        <v>5</v>
      </c>
      <c r="J166" s="1061" t="s">
        <v>25</v>
      </c>
      <c r="K166" s="880">
        <f t="shared" si="30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29"/>
        <v>880000</v>
      </c>
      <c r="H167" s="1021">
        <v>44654</v>
      </c>
      <c r="I167" s="1061"/>
      <c r="J167" s="1061" t="s">
        <v>25</v>
      </c>
      <c r="K167" s="880">
        <f t="shared" si="30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29"/>
        <v>568000</v>
      </c>
      <c r="H168" s="1021">
        <v>44654</v>
      </c>
      <c r="I168" s="1061">
        <v>1</v>
      </c>
      <c r="J168" s="1061" t="s">
        <v>25</v>
      </c>
      <c r="K168" s="880">
        <f t="shared" si="30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29"/>
        <v>1400000</v>
      </c>
      <c r="H169" s="1021">
        <v>44654</v>
      </c>
      <c r="I169" s="1061"/>
      <c r="J169" s="1061" t="s">
        <v>25</v>
      </c>
      <c r="K169" s="880">
        <f t="shared" si="30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29"/>
        <v>985000</v>
      </c>
      <c r="H170" s="900">
        <v>45240</v>
      </c>
      <c r="I170" s="1061"/>
      <c r="J170" s="1061" t="s">
        <v>25</v>
      </c>
      <c r="K170" s="880">
        <f t="shared" si="30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29"/>
        <v>3100000</v>
      </c>
      <c r="H171" s="1061" t="s">
        <v>339</v>
      </c>
      <c r="I171" s="1061">
        <v>0</v>
      </c>
      <c r="J171" s="1061" t="s">
        <v>25</v>
      </c>
      <c r="K171" s="880">
        <f t="shared" si="30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29"/>
        <v>1964000</v>
      </c>
      <c r="H172" s="824">
        <v>45205</v>
      </c>
      <c r="I172" s="1061">
        <v>1</v>
      </c>
      <c r="J172" s="1061" t="s">
        <v>25</v>
      </c>
      <c r="K172" s="880">
        <f t="shared" si="30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29"/>
        <v>2250000</v>
      </c>
      <c r="H173" s="900">
        <v>45241</v>
      </c>
      <c r="I173" s="1061"/>
      <c r="J173" s="1061" t="s">
        <v>25</v>
      </c>
      <c r="K173" s="880">
        <f t="shared" si="30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29"/>
        <v>700000</v>
      </c>
      <c r="H174" s="900">
        <v>45240</v>
      </c>
      <c r="I174" s="1061"/>
      <c r="J174" s="1061" t="s">
        <v>25</v>
      </c>
      <c r="K174" s="880">
        <f t="shared" si="30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29"/>
        <v>2490000</v>
      </c>
      <c r="H175" s="1065" t="s">
        <v>344</v>
      </c>
      <c r="I175" s="1061"/>
      <c r="J175" s="1061" t="s">
        <v>25</v>
      </c>
      <c r="K175" s="880">
        <f t="shared" si="30"/>
        <v>0</v>
      </c>
      <c r="L175" s="980"/>
      <c r="M175" s="987"/>
      <c r="N175" s="982"/>
      <c r="O175" s="983"/>
      <c r="P175" s="979"/>
      <c r="Q175" s="1001"/>
      <c r="R175" s="913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29"/>
        <v>390000</v>
      </c>
      <c r="H176" s="1022" t="s">
        <v>346</v>
      </c>
      <c r="I176" s="1061">
        <v>0</v>
      </c>
      <c r="J176" s="1061" t="s">
        <v>25</v>
      </c>
      <c r="K176" s="880">
        <f t="shared" si="30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29"/>
        <v>1300000</v>
      </c>
      <c r="H177" s="1065" t="s">
        <v>348</v>
      </c>
      <c r="I177" s="1061"/>
      <c r="J177" s="1061" t="s">
        <v>25</v>
      </c>
      <c r="K177" s="880">
        <f t="shared" si="30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29"/>
        <v>6123700</v>
      </c>
      <c r="H178" s="824">
        <v>45210</v>
      </c>
      <c r="I178" s="1061">
        <v>120</v>
      </c>
      <c r="J178" s="1061" t="s">
        <v>349</v>
      </c>
      <c r="K178" s="880">
        <f t="shared" si="30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29"/>
        <v>0</v>
      </c>
      <c r="H179" s="1024"/>
      <c r="I179" s="1061"/>
      <c r="J179" s="1061" t="s">
        <v>29</v>
      </c>
      <c r="K179" s="880">
        <f t="shared" si="30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29"/>
        <v>150000</v>
      </c>
      <c r="H180" s="1024" t="s">
        <v>351</v>
      </c>
      <c r="I180" s="1061">
        <v>0</v>
      </c>
      <c r="J180" s="1061" t="s">
        <v>29</v>
      </c>
      <c r="K180" s="880">
        <f t="shared" si="30"/>
        <v>0</v>
      </c>
      <c r="L180" s="951"/>
      <c r="M180" s="981"/>
      <c r="N180" s="982"/>
      <c r="O180" s="983"/>
      <c r="P180" s="979"/>
      <c r="Q180" s="979"/>
      <c r="R180" s="913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29"/>
        <v>1150000</v>
      </c>
      <c r="H181" s="1025" t="s">
        <v>353</v>
      </c>
      <c r="I181" s="1061">
        <v>0</v>
      </c>
      <c r="J181" s="1061" t="s">
        <v>29</v>
      </c>
      <c r="K181" s="880">
        <f t="shared" si="30"/>
        <v>0</v>
      </c>
      <c r="L181" s="951"/>
      <c r="M181" s="1016"/>
      <c r="N181" s="982"/>
      <c r="O181" s="983"/>
      <c r="P181" s="979"/>
      <c r="Q181" s="963"/>
      <c r="R181" s="913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29"/>
        <v>8000000</v>
      </c>
      <c r="H182" s="1025"/>
      <c r="I182" s="1061">
        <v>0</v>
      </c>
      <c r="J182" s="1061" t="s">
        <v>29</v>
      </c>
      <c r="K182" s="880">
        <f t="shared" si="30"/>
        <v>0</v>
      </c>
      <c r="L182" s="984"/>
      <c r="M182" s="1016"/>
      <c r="N182" s="982"/>
      <c r="O182" s="983"/>
      <c r="P182" s="979"/>
      <c r="Q182" s="979"/>
      <c r="R182" s="913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29"/>
        <v>41500000</v>
      </c>
      <c r="H183" s="1025"/>
      <c r="I183" s="1061">
        <v>0</v>
      </c>
      <c r="J183" s="1061" t="s">
        <v>29</v>
      </c>
      <c r="K183" s="880">
        <f t="shared" si="30"/>
        <v>0</v>
      </c>
      <c r="L183" s="984"/>
      <c r="M183" s="1016"/>
      <c r="N183" s="982"/>
      <c r="O183" s="983"/>
      <c r="P183" s="979"/>
      <c r="Q183" s="979"/>
      <c r="R183" s="913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29"/>
        <v>1000000</v>
      </c>
      <c r="H184" s="1061"/>
      <c r="I184" s="1061"/>
      <c r="J184" s="1061"/>
      <c r="K184" s="880">
        <f t="shared" si="30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913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1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0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1"/>
        <v>1226328</v>
      </c>
      <c r="H188" s="1061" t="s">
        <v>359</v>
      </c>
      <c r="I188" s="1061">
        <v>1</v>
      </c>
      <c r="J188" s="1061" t="s">
        <v>25</v>
      </c>
      <c r="K188" s="880">
        <f t="shared" si="30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1"/>
        <v>7614600</v>
      </c>
      <c r="H189" s="1061" t="s">
        <v>359</v>
      </c>
      <c r="I189" s="1061">
        <v>1</v>
      </c>
      <c r="J189" s="1061" t="s">
        <v>25</v>
      </c>
      <c r="K189" s="880">
        <f t="shared" si="30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1"/>
        <v>8000000</v>
      </c>
      <c r="H190" s="879" t="s">
        <v>364</v>
      </c>
      <c r="I190" s="1061">
        <v>0</v>
      </c>
      <c r="J190" s="1061"/>
      <c r="K190" s="880">
        <f t="shared" si="30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1"/>
        <v>680000</v>
      </c>
      <c r="H191" s="949" t="s">
        <v>366</v>
      </c>
      <c r="I191" s="1061">
        <v>0</v>
      </c>
      <c r="J191" s="1061"/>
      <c r="K191" s="880">
        <f t="shared" si="30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1"/>
        <v>660000</v>
      </c>
      <c r="H192" s="879" t="s">
        <v>366</v>
      </c>
      <c r="I192" s="1061">
        <v>0</v>
      </c>
      <c r="J192" s="1061"/>
      <c r="K192" s="880">
        <f t="shared" si="30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1"/>
        <v>4500000</v>
      </c>
      <c r="H193" s="900">
        <v>45218</v>
      </c>
      <c r="I193" s="1061">
        <v>0</v>
      </c>
      <c r="J193" s="1061" t="s">
        <v>25</v>
      </c>
      <c r="K193" s="880">
        <f t="shared" si="30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1"/>
        <v>875000</v>
      </c>
      <c r="H194" s="1079" t="s">
        <v>370</v>
      </c>
      <c r="I194" s="1061">
        <v>0</v>
      </c>
      <c r="J194" s="1061" t="s">
        <v>25</v>
      </c>
      <c r="K194" s="880">
        <f t="shared" si="30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1"/>
        <v>5200000</v>
      </c>
      <c r="H195" s="900">
        <v>45227</v>
      </c>
      <c r="I195" s="1061"/>
      <c r="J195" s="1061" t="s">
        <v>25</v>
      </c>
      <c r="K195" s="880">
        <f t="shared" si="30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1"/>
        <v>4864008</v>
      </c>
      <c r="H196" s="900">
        <v>45238</v>
      </c>
      <c r="I196" s="1061">
        <v>3</v>
      </c>
      <c r="J196" s="1061" t="s">
        <v>25</v>
      </c>
      <c r="K196" s="880">
        <f t="shared" si="30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1"/>
        <v>16976550</v>
      </c>
      <c r="H197" s="900">
        <v>45202</v>
      </c>
      <c r="I197" s="1061">
        <v>0</v>
      </c>
      <c r="J197" s="1061" t="s">
        <v>25</v>
      </c>
      <c r="K197" s="880">
        <f t="shared" si="30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1"/>
        <v>0</v>
      </c>
      <c r="H198" s="903"/>
      <c r="I198" s="1061"/>
      <c r="J198" s="1061" t="s">
        <v>25</v>
      </c>
      <c r="K198" s="880">
        <f t="shared" si="30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1"/>
        <v>2687800</v>
      </c>
      <c r="H199" s="900">
        <v>45238</v>
      </c>
      <c r="I199" s="1028">
        <v>10</v>
      </c>
      <c r="J199" s="1061" t="s">
        <v>25</v>
      </c>
      <c r="K199" s="880">
        <f t="shared" si="30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1"/>
        <v>699300</v>
      </c>
      <c r="H200" s="900">
        <v>45238</v>
      </c>
      <c r="I200" s="1061">
        <v>15</v>
      </c>
      <c r="J200" s="1061" t="s">
        <v>25</v>
      </c>
      <c r="K200" s="880">
        <f t="shared" si="30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1"/>
        <v>2250000</v>
      </c>
      <c r="H201" s="1061" t="s">
        <v>377</v>
      </c>
      <c r="I201" s="1061">
        <v>4</v>
      </c>
      <c r="J201" s="1061" t="s">
        <v>25</v>
      </c>
      <c r="K201" s="880">
        <f t="shared" si="30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1"/>
        <v>1407000</v>
      </c>
      <c r="H202" s="1061" t="s">
        <v>377</v>
      </c>
      <c r="I202" s="1061">
        <v>1</v>
      </c>
      <c r="J202" s="1061"/>
      <c r="K202" s="880">
        <f t="shared" si="30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1"/>
        <v>2352000</v>
      </c>
      <c r="H203" s="900">
        <v>45189</v>
      </c>
      <c r="I203" s="1061">
        <v>3</v>
      </c>
      <c r="J203" s="1061"/>
      <c r="K203" s="880">
        <f t="shared" si="30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1"/>
        <v>3942000</v>
      </c>
      <c r="H204" s="900">
        <v>45189</v>
      </c>
      <c r="I204" s="1061">
        <v>2</v>
      </c>
      <c r="J204" s="1061"/>
      <c r="K204" s="880">
        <f t="shared" si="30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1"/>
        <v>357000</v>
      </c>
      <c r="H205" s="1061" t="s">
        <v>377</v>
      </c>
      <c r="I205" s="1061">
        <v>6</v>
      </c>
      <c r="J205" s="1061"/>
      <c r="K205" s="880">
        <f t="shared" si="30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1"/>
        <v>600000</v>
      </c>
      <c r="H206" s="900">
        <v>45189</v>
      </c>
      <c r="I206" s="1061">
        <v>4</v>
      </c>
      <c r="J206" s="1061"/>
      <c r="K206" s="880">
        <f t="shared" si="30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1"/>
        <v>840000</v>
      </c>
      <c r="H207" s="900">
        <v>45189</v>
      </c>
      <c r="I207" s="1061">
        <v>3</v>
      </c>
      <c r="J207" s="1061"/>
      <c r="K207" s="880">
        <f t="shared" si="30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1"/>
        <v>1375000</v>
      </c>
      <c r="H208" s="900">
        <v>45189</v>
      </c>
      <c r="I208" s="1061">
        <v>6</v>
      </c>
      <c r="J208" s="1061"/>
      <c r="K208" s="1061">
        <f t="shared" si="30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1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1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1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1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1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1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1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1"/>
        <v>0</v>
      </c>
      <c r="H216" s="1061"/>
      <c r="I216" s="1061"/>
      <c r="J216" s="1061"/>
      <c r="K216" s="1061"/>
    </row>
    <row r="482" spans="22:22" x14ac:dyDescent="0.25">
      <c r="V482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8" spans="22:22" x14ac:dyDescent="0.25">
      <c r="V1838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5" zoomScaleNormal="85" workbookViewId="0">
      <pane ySplit="5" topLeftCell="A18" activePane="bottomLeft" state="frozen"/>
      <selection pane="bottomLeft" activeCell="S22" sqref="S22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45367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25" t="s">
        <v>3</v>
      </c>
      <c r="B4" s="1127" t="s">
        <v>4</v>
      </c>
      <c r="C4" s="1128"/>
      <c r="D4" s="1128"/>
      <c r="E4" s="1128"/>
      <c r="F4" s="1128"/>
      <c r="G4" s="1128"/>
      <c r="H4" s="1129"/>
      <c r="I4" s="1130" t="s">
        <v>5</v>
      </c>
      <c r="J4" s="1131"/>
      <c r="K4" s="1132"/>
      <c r="L4" s="1133" t="s">
        <v>6</v>
      </c>
      <c r="M4" s="1134"/>
      <c r="N4" s="1134"/>
      <c r="O4" s="1134"/>
      <c r="P4" s="1134"/>
      <c r="Q4" s="1134"/>
      <c r="R4" s="1134"/>
      <c r="S4" s="1135" t="s">
        <v>7</v>
      </c>
      <c r="T4" s="1136"/>
      <c r="U4" s="1136"/>
      <c r="V4" s="1136"/>
      <c r="W4" s="1136"/>
      <c r="X4" s="1136"/>
      <c r="Y4" s="1136"/>
      <c r="Z4" s="1137"/>
      <c r="AB4" s="1138" t="s">
        <v>8</v>
      </c>
      <c r="AC4" s="1139"/>
      <c r="AD4" s="1139"/>
      <c r="AE4" s="1139"/>
      <c r="AF4" s="1139"/>
      <c r="AG4" s="1139"/>
      <c r="AH4" s="1139"/>
      <c r="AI4" s="1140"/>
      <c r="AK4" s="1113" t="s">
        <v>9</v>
      </c>
      <c r="AL4" s="1114"/>
      <c r="AM4" s="1114"/>
      <c r="AN4" s="1114"/>
      <c r="AO4" s="1114"/>
      <c r="AP4" s="1114"/>
      <c r="AQ4" s="1114"/>
      <c r="AR4" s="1115"/>
      <c r="AT4" s="1116" t="s">
        <v>10</v>
      </c>
      <c r="AU4" s="1117"/>
      <c r="AV4" s="1117"/>
      <c r="AW4" s="1117"/>
      <c r="AX4" s="1117"/>
      <c r="AY4" s="1117"/>
      <c r="AZ4" s="1117"/>
      <c r="BA4" s="1118"/>
      <c r="BC4" s="1119" t="s">
        <v>11</v>
      </c>
      <c r="BD4" s="1120"/>
      <c r="BE4" s="1120"/>
      <c r="BF4" s="1120"/>
      <c r="BG4" s="1120"/>
      <c r="BH4" s="1120"/>
      <c r="BI4" s="1120"/>
      <c r="BJ4" s="1121"/>
      <c r="BL4" s="1122" t="s">
        <v>12</v>
      </c>
      <c r="BM4" s="1123"/>
      <c r="BN4" s="1123"/>
      <c r="BO4" s="1123"/>
      <c r="BP4" s="1123"/>
      <c r="BQ4" s="1123"/>
      <c r="BR4" s="1123"/>
      <c r="BS4" s="1124"/>
    </row>
    <row r="5" spans="1:78" ht="20.25" thickTop="1" thickBot="1" x14ac:dyDescent="0.35">
      <c r="A5" s="112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9142</v>
      </c>
      <c r="M6" s="1061" t="s">
        <v>6977</v>
      </c>
      <c r="N6" s="1079">
        <v>2</v>
      </c>
      <c r="O6" s="1073" t="s">
        <v>29</v>
      </c>
      <c r="P6" s="1065">
        <v>350000</v>
      </c>
      <c r="Q6" s="1066">
        <f t="shared" ref="Q6:Q17" si="2">P6*N6</f>
        <v>700000</v>
      </c>
      <c r="R6" s="1067" t="s">
        <v>8500</v>
      </c>
      <c r="S6" s="1061" t="s">
        <v>990</v>
      </c>
      <c r="T6" s="1075" t="s">
        <v>30</v>
      </c>
      <c r="U6" s="904">
        <v>1</v>
      </c>
      <c r="V6" s="1073" t="s">
        <v>29</v>
      </c>
      <c r="W6" s="1076">
        <v>75000</v>
      </c>
      <c r="X6" s="1066">
        <f t="shared" ref="X6:X13" si="3">W6*U6</f>
        <v>75000</v>
      </c>
      <c r="Y6" s="1067" t="s">
        <v>441</v>
      </c>
      <c r="Z6" s="1061"/>
      <c r="AB6" s="1060" t="s">
        <v>217</v>
      </c>
      <c r="AC6" s="1073" t="s">
        <v>74</v>
      </c>
      <c r="AD6" s="1062">
        <v>20</v>
      </c>
      <c r="AE6" s="1061" t="s">
        <v>203</v>
      </c>
      <c r="AF6" s="1077">
        <v>38000</v>
      </c>
      <c r="AG6" s="1066">
        <f>AF6*AD6</f>
        <v>760000</v>
      </c>
      <c r="AH6" s="1067" t="s">
        <v>415</v>
      </c>
      <c r="AI6" s="1061" t="s">
        <v>9155</v>
      </c>
      <c r="AJ6" s="1069"/>
      <c r="AK6" s="1063" t="s">
        <v>8385</v>
      </c>
      <c r="AL6" s="1061" t="s">
        <v>9125</v>
      </c>
      <c r="AM6" s="1079">
        <v>1</v>
      </c>
      <c r="AN6" s="1073" t="s">
        <v>29</v>
      </c>
      <c r="AO6" s="1065">
        <v>1050000</v>
      </c>
      <c r="AP6" s="1066">
        <f t="shared" ref="AP6:AP22" si="4">AO6*AM6</f>
        <v>1050000</v>
      </c>
      <c r="AQ6" s="1067" t="s">
        <v>8507</v>
      </c>
      <c r="AR6" s="1061" t="s">
        <v>9127</v>
      </c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60" t="s">
        <v>8924</v>
      </c>
      <c r="BD6" s="1068" t="s">
        <v>8948</v>
      </c>
      <c r="BE6" s="1079">
        <v>1</v>
      </c>
      <c r="BF6" s="1073" t="s">
        <v>29</v>
      </c>
      <c r="BG6" s="1065">
        <v>3488433.125</v>
      </c>
      <c r="BH6" s="1066">
        <f t="shared" ref="BH6:BH20" si="6">BG6*BE6</f>
        <v>3488433.125</v>
      </c>
      <c r="BI6" s="1061" t="s">
        <v>447</v>
      </c>
      <c r="BJ6" s="1061" t="s">
        <v>9159</v>
      </c>
      <c r="BK6" s="1060"/>
      <c r="BL6" s="1060" t="s">
        <v>6268</v>
      </c>
      <c r="BM6" s="1061" t="s">
        <v>9076</v>
      </c>
      <c r="BN6" s="1062">
        <v>1</v>
      </c>
      <c r="BO6" s="1073" t="s">
        <v>29</v>
      </c>
      <c r="BP6" s="1065">
        <v>3575000</v>
      </c>
      <c r="BQ6" s="1066">
        <f t="shared" ref="BQ6:BQ15" si="7">BP6*BN6</f>
        <v>3575000</v>
      </c>
      <c r="BR6" s="1061" t="s">
        <v>9077</v>
      </c>
      <c r="BS6" s="1061" t="s">
        <v>9080</v>
      </c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9135</v>
      </c>
      <c r="M7" s="1061" t="s">
        <v>6977</v>
      </c>
      <c r="N7" s="1062">
        <v>4</v>
      </c>
      <c r="O7" s="1073" t="s">
        <v>29</v>
      </c>
      <c r="P7" s="1065">
        <v>27500</v>
      </c>
      <c r="Q7" s="1066">
        <f t="shared" si="2"/>
        <v>110000</v>
      </c>
      <c r="R7" s="1067" t="s">
        <v>8500</v>
      </c>
      <c r="S7" s="1060" t="s">
        <v>9075</v>
      </c>
      <c r="T7" s="1075" t="s">
        <v>363</v>
      </c>
      <c r="U7" s="1062">
        <v>1</v>
      </c>
      <c r="V7" s="1073" t="s">
        <v>114</v>
      </c>
      <c r="W7" s="1076">
        <v>1500000</v>
      </c>
      <c r="X7" s="1066">
        <f>W7*U7</f>
        <v>1500000</v>
      </c>
      <c r="Y7" s="1067" t="s">
        <v>441</v>
      </c>
      <c r="Z7" s="1061"/>
      <c r="AB7" s="1061" t="s">
        <v>8440</v>
      </c>
      <c r="AC7" s="1061" t="s">
        <v>8436</v>
      </c>
      <c r="AD7" s="1062">
        <v>1</v>
      </c>
      <c r="AE7" s="1061" t="s">
        <v>29</v>
      </c>
      <c r="AF7" s="957">
        <v>345000</v>
      </c>
      <c r="AG7" s="1066">
        <f t="shared" ref="AG7:AG10" si="8">AF7*AD7</f>
        <v>345000</v>
      </c>
      <c r="AH7" s="1067" t="s">
        <v>9153</v>
      </c>
      <c r="AI7" s="1061" t="s">
        <v>9155</v>
      </c>
      <c r="AJ7" s="1070"/>
      <c r="AK7" s="1063" t="s">
        <v>8385</v>
      </c>
      <c r="AL7" s="1061" t="s">
        <v>9124</v>
      </c>
      <c r="AM7" s="1079">
        <v>1</v>
      </c>
      <c r="AN7" s="1073" t="s">
        <v>29</v>
      </c>
      <c r="AO7" s="1065">
        <v>1050000</v>
      </c>
      <c r="AP7" s="1066">
        <f t="shared" si="4"/>
        <v>1050000</v>
      </c>
      <c r="AQ7" s="1067" t="s">
        <v>8507</v>
      </c>
      <c r="AR7" s="1061" t="s">
        <v>9127</v>
      </c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1" t="s">
        <v>8963</v>
      </c>
      <c r="BD7" s="1068" t="s">
        <v>8868</v>
      </c>
      <c r="BE7" s="1079">
        <v>1</v>
      </c>
      <c r="BF7" s="1073" t="s">
        <v>29</v>
      </c>
      <c r="BG7" s="1065">
        <v>339446.88</v>
      </c>
      <c r="BH7" s="1066">
        <f t="shared" si="6"/>
        <v>339446.88</v>
      </c>
      <c r="BI7" s="1061" t="s">
        <v>447</v>
      </c>
      <c r="BJ7" s="1061" t="s">
        <v>9159</v>
      </c>
      <c r="BK7" s="1061"/>
      <c r="BL7" s="1060" t="s">
        <v>8924</v>
      </c>
      <c r="BM7" s="1068" t="s">
        <v>8946</v>
      </c>
      <c r="BN7" s="1079">
        <v>1</v>
      </c>
      <c r="BO7" s="1073" t="s">
        <v>29</v>
      </c>
      <c r="BP7" s="1065">
        <v>3488433.125</v>
      </c>
      <c r="BQ7" s="1066">
        <f t="shared" si="7"/>
        <v>3488433.125</v>
      </c>
      <c r="BR7" s="1061" t="s">
        <v>9079</v>
      </c>
      <c r="BS7" s="1061" t="s">
        <v>9080</v>
      </c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7502</v>
      </c>
      <c r="M8" s="1068" t="s">
        <v>57</v>
      </c>
      <c r="N8" s="1079">
        <v>2</v>
      </c>
      <c r="O8" s="1073" t="s">
        <v>29</v>
      </c>
      <c r="P8" s="1065">
        <v>380000</v>
      </c>
      <c r="Q8" s="1066">
        <f t="shared" si="2"/>
        <v>760000</v>
      </c>
      <c r="R8" s="1067" t="s">
        <v>397</v>
      </c>
      <c r="S8" s="1061" t="s">
        <v>78</v>
      </c>
      <c r="T8" s="1061" t="s">
        <v>79</v>
      </c>
      <c r="U8" s="904">
        <v>1.5</v>
      </c>
      <c r="V8" s="1061" t="s">
        <v>63</v>
      </c>
      <c r="W8" s="1065">
        <v>29200</v>
      </c>
      <c r="X8" s="1066">
        <f t="shared" si="3"/>
        <v>43800</v>
      </c>
      <c r="Y8" s="1067" t="s">
        <v>471</v>
      </c>
      <c r="Z8" s="1061"/>
      <c r="AB8" s="1072" t="s">
        <v>9060</v>
      </c>
      <c r="AC8" s="1072" t="s">
        <v>6892</v>
      </c>
      <c r="AD8" s="1080">
        <v>1</v>
      </c>
      <c r="AE8" s="1071" t="s">
        <v>29</v>
      </c>
      <c r="AF8" s="1066">
        <v>171500</v>
      </c>
      <c r="AG8" s="1066">
        <f t="shared" si="8"/>
        <v>171500</v>
      </c>
      <c r="AH8" s="1067" t="s">
        <v>8348</v>
      </c>
      <c r="AI8" s="1061" t="s">
        <v>9155</v>
      </c>
      <c r="AJ8" s="1069"/>
      <c r="AK8" s="1063" t="s">
        <v>8385</v>
      </c>
      <c r="AL8" s="1061" t="s">
        <v>7292</v>
      </c>
      <c r="AM8" s="1079">
        <v>1</v>
      </c>
      <c r="AN8" s="1073" t="s">
        <v>29</v>
      </c>
      <c r="AO8" s="1065">
        <v>1050000</v>
      </c>
      <c r="AP8" s="1066">
        <f t="shared" si="4"/>
        <v>1050000</v>
      </c>
      <c r="AQ8" s="1067" t="s">
        <v>8507</v>
      </c>
      <c r="AR8" s="1061" t="s">
        <v>9127</v>
      </c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0" t="s">
        <v>8925</v>
      </c>
      <c r="BD8" s="1068" t="s">
        <v>8868</v>
      </c>
      <c r="BE8" s="1079">
        <v>1</v>
      </c>
      <c r="BF8" s="1073" t="s">
        <v>29</v>
      </c>
      <c r="BG8" s="1065">
        <v>70585.316250000003</v>
      </c>
      <c r="BH8" s="1066">
        <f t="shared" si="6"/>
        <v>70585.316250000003</v>
      </c>
      <c r="BI8" s="1061" t="s">
        <v>447</v>
      </c>
      <c r="BJ8" s="1061" t="s">
        <v>9159</v>
      </c>
      <c r="BK8" s="1061"/>
      <c r="BL8" s="1060" t="s">
        <v>8924</v>
      </c>
      <c r="BM8" s="1068" t="s">
        <v>8947</v>
      </c>
      <c r="BN8" s="1079">
        <v>1</v>
      </c>
      <c r="BO8" s="1073" t="s">
        <v>29</v>
      </c>
      <c r="BP8" s="1065">
        <v>3488433.125</v>
      </c>
      <c r="BQ8" s="1066">
        <f t="shared" ref="BQ8" si="9">BP8*BN8</f>
        <v>3488433.125</v>
      </c>
      <c r="BR8" s="1061" t="s">
        <v>9079</v>
      </c>
      <c r="BS8" s="1061" t="s">
        <v>9080</v>
      </c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0" t="s">
        <v>7498</v>
      </c>
      <c r="M9" s="1061" t="s">
        <v>57</v>
      </c>
      <c r="N9" s="1062">
        <v>2</v>
      </c>
      <c r="O9" s="1073" t="s">
        <v>29</v>
      </c>
      <c r="P9" s="1065">
        <v>45000</v>
      </c>
      <c r="Q9" s="1066">
        <f t="shared" si="2"/>
        <v>90000</v>
      </c>
      <c r="R9" s="1067" t="s">
        <v>397</v>
      </c>
      <c r="S9" s="1061" t="s">
        <v>429</v>
      </c>
      <c r="T9" s="1061" t="s">
        <v>444</v>
      </c>
      <c r="U9" s="1062">
        <v>2</v>
      </c>
      <c r="V9" s="1073" t="s">
        <v>29</v>
      </c>
      <c r="W9" s="1076">
        <v>2500</v>
      </c>
      <c r="X9" s="1066">
        <f t="shared" ref="X9" si="10">W9*U9</f>
        <v>5000</v>
      </c>
      <c r="Y9" s="1067" t="s">
        <v>490</v>
      </c>
      <c r="Z9" s="1061"/>
      <c r="AB9" s="1060" t="s">
        <v>9059</v>
      </c>
      <c r="AC9" s="1061" t="s">
        <v>6892</v>
      </c>
      <c r="AD9" s="1062">
        <v>4</v>
      </c>
      <c r="AE9" s="1073" t="s">
        <v>29</v>
      </c>
      <c r="AF9" s="1076">
        <v>4500</v>
      </c>
      <c r="AG9" s="1066">
        <f t="shared" si="8"/>
        <v>18000</v>
      </c>
      <c r="AH9" s="1067" t="s">
        <v>8348</v>
      </c>
      <c r="AI9" s="1061" t="s">
        <v>9155</v>
      </c>
      <c r="AJ9" s="1069"/>
      <c r="AK9" s="1063" t="s">
        <v>8385</v>
      </c>
      <c r="AL9" s="1061" t="s">
        <v>9126</v>
      </c>
      <c r="AM9" s="1079">
        <v>1</v>
      </c>
      <c r="AN9" s="1073" t="s">
        <v>29</v>
      </c>
      <c r="AO9" s="1065">
        <v>1050000</v>
      </c>
      <c r="AP9" s="1066">
        <f>AO9*AM9</f>
        <v>1050000</v>
      </c>
      <c r="AQ9" s="1067" t="s">
        <v>8507</v>
      </c>
      <c r="AR9" s="1061" t="s">
        <v>9127</v>
      </c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1" t="s">
        <v>9157</v>
      </c>
      <c r="BD9" s="1061" t="s">
        <v>9158</v>
      </c>
      <c r="BE9" s="1079">
        <v>1</v>
      </c>
      <c r="BF9" s="1073" t="s">
        <v>29</v>
      </c>
      <c r="BG9" s="1065">
        <v>1</v>
      </c>
      <c r="BH9" s="1066">
        <f t="shared" si="6"/>
        <v>1</v>
      </c>
      <c r="BI9" s="1061" t="s">
        <v>6718</v>
      </c>
      <c r="BJ9" s="1061" t="s">
        <v>9159</v>
      </c>
      <c r="BK9" s="1061"/>
      <c r="BL9" s="1061" t="s">
        <v>7792</v>
      </c>
      <c r="BM9" s="1061" t="s">
        <v>3754</v>
      </c>
      <c r="BN9" s="1079">
        <v>1</v>
      </c>
      <c r="BO9" s="1073" t="s">
        <v>29</v>
      </c>
      <c r="BP9" s="1065">
        <v>1150000</v>
      </c>
      <c r="BQ9" s="1066">
        <f t="shared" si="7"/>
        <v>1150000</v>
      </c>
      <c r="BR9" s="1061" t="s">
        <v>689</v>
      </c>
      <c r="BS9" s="1061" t="s">
        <v>9080</v>
      </c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1" t="s">
        <v>7776</v>
      </c>
      <c r="M10" s="1061" t="s">
        <v>57</v>
      </c>
      <c r="N10" s="1079">
        <v>3</v>
      </c>
      <c r="O10" s="1073" t="s">
        <v>29</v>
      </c>
      <c r="P10" s="1065">
        <v>100000</v>
      </c>
      <c r="Q10" s="1066">
        <f t="shared" si="2"/>
        <v>300000</v>
      </c>
      <c r="R10" s="1067" t="s">
        <v>397</v>
      </c>
      <c r="S10" s="1061" t="s">
        <v>429</v>
      </c>
      <c r="T10" s="1061" t="s">
        <v>444</v>
      </c>
      <c r="U10" s="1062">
        <v>3</v>
      </c>
      <c r="V10" s="1073" t="s">
        <v>29</v>
      </c>
      <c r="W10" s="1076">
        <v>2500</v>
      </c>
      <c r="X10" s="1066">
        <f t="shared" si="3"/>
        <v>7500</v>
      </c>
      <c r="Y10" s="1067" t="s">
        <v>8354</v>
      </c>
      <c r="Z10" s="1061"/>
      <c r="AB10" s="1074" t="s">
        <v>6591</v>
      </c>
      <c r="AC10" s="88" t="s">
        <v>30</v>
      </c>
      <c r="AD10" s="1062">
        <v>2</v>
      </c>
      <c r="AE10" s="1073" t="s">
        <v>480</v>
      </c>
      <c r="AF10" s="1065">
        <v>75000</v>
      </c>
      <c r="AG10" s="1066">
        <f t="shared" si="8"/>
        <v>150000</v>
      </c>
      <c r="AH10" s="1067" t="s">
        <v>415</v>
      </c>
      <c r="AI10" s="1061" t="s">
        <v>9155</v>
      </c>
      <c r="AJ10" s="1063"/>
      <c r="AK10" s="1060" t="s">
        <v>6710</v>
      </c>
      <c r="AL10" s="1075" t="s">
        <v>6711</v>
      </c>
      <c r="AM10" s="1062">
        <v>4</v>
      </c>
      <c r="AN10" s="887" t="s">
        <v>29</v>
      </c>
      <c r="AO10" s="1065">
        <v>125000</v>
      </c>
      <c r="AP10" s="1066">
        <f t="shared" ref="AP10" si="11">AO10*AM10</f>
        <v>500000</v>
      </c>
      <c r="AQ10" s="1067" t="s">
        <v>8507</v>
      </c>
      <c r="AR10" s="1061" t="s">
        <v>9127</v>
      </c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79"/>
      <c r="BF10" s="1073"/>
      <c r="BG10" s="1065"/>
      <c r="BH10" s="1066">
        <f t="shared" si="6"/>
        <v>0</v>
      </c>
      <c r="BI10" s="1061"/>
      <c r="BJ10" s="1061"/>
      <c r="BK10" s="1063"/>
      <c r="BL10" s="1061" t="s">
        <v>7792</v>
      </c>
      <c r="BM10" s="1061" t="s">
        <v>1477</v>
      </c>
      <c r="BN10" s="1079">
        <v>1</v>
      </c>
      <c r="BO10" s="1073" t="s">
        <v>29</v>
      </c>
      <c r="BP10" s="1065">
        <v>1150000</v>
      </c>
      <c r="BQ10" s="1066">
        <f t="shared" si="7"/>
        <v>1150000</v>
      </c>
      <c r="BR10" s="1061" t="s">
        <v>689</v>
      </c>
      <c r="BS10" s="1061" t="s">
        <v>9080</v>
      </c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0" t="s">
        <v>9081</v>
      </c>
      <c r="M11" s="1075" t="s">
        <v>57</v>
      </c>
      <c r="N11" s="1079">
        <v>4</v>
      </c>
      <c r="O11" s="887" t="s">
        <v>29</v>
      </c>
      <c r="P11" s="1065">
        <v>95000</v>
      </c>
      <c r="Q11" s="1066">
        <f t="shared" si="2"/>
        <v>380000</v>
      </c>
      <c r="R11" s="1067" t="s">
        <v>397</v>
      </c>
      <c r="S11" s="1060" t="s">
        <v>8751</v>
      </c>
      <c r="T11" s="1061" t="s">
        <v>6700</v>
      </c>
      <c r="U11" s="1062">
        <v>1</v>
      </c>
      <c r="V11" s="1073" t="s">
        <v>7333</v>
      </c>
      <c r="W11" s="1076">
        <v>160000</v>
      </c>
      <c r="X11" s="1066">
        <f>W11*U11</f>
        <v>160000</v>
      </c>
      <c r="Y11" s="1067" t="s">
        <v>8354</v>
      </c>
      <c r="Z11" s="1061"/>
      <c r="AA11" s="1061"/>
      <c r="AB11" s="1069" t="s">
        <v>8870</v>
      </c>
      <c r="AC11" s="1068" t="s">
        <v>8868</v>
      </c>
      <c r="AD11" s="1064">
        <v>1</v>
      </c>
      <c r="AE11" s="1073" t="s">
        <v>29</v>
      </c>
      <c r="AF11" s="1076">
        <v>1586194.4400000002</v>
      </c>
      <c r="AG11" s="1066">
        <f>AF11*AD11</f>
        <v>1586194.4400000002</v>
      </c>
      <c r="AH11" s="1067" t="s">
        <v>9154</v>
      </c>
      <c r="AI11" s="1061" t="s">
        <v>9155</v>
      </c>
      <c r="AJ11" s="1063"/>
      <c r="AK11" s="1061" t="s">
        <v>6713</v>
      </c>
      <c r="AL11" s="1075" t="s">
        <v>6711</v>
      </c>
      <c r="AM11" s="1061">
        <v>4</v>
      </c>
      <c r="AN11" s="1061" t="s">
        <v>29</v>
      </c>
      <c r="AO11" s="1065">
        <v>50000</v>
      </c>
      <c r="AP11" s="1066">
        <f>AO11*AM11</f>
        <v>200000</v>
      </c>
      <c r="AQ11" s="1067" t="s">
        <v>8507</v>
      </c>
      <c r="AR11" s="1061" t="s">
        <v>9127</v>
      </c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0"/>
      <c r="BD11" s="1068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 t="s">
        <v>7792</v>
      </c>
      <c r="BM11" s="1061" t="s">
        <v>1467</v>
      </c>
      <c r="BN11" s="1079">
        <v>1</v>
      </c>
      <c r="BO11" s="1073" t="s">
        <v>29</v>
      </c>
      <c r="BP11" s="1065">
        <v>1150000</v>
      </c>
      <c r="BQ11" s="1066">
        <f t="shared" si="7"/>
        <v>1150000</v>
      </c>
      <c r="BR11" s="1061" t="s">
        <v>689</v>
      </c>
      <c r="BS11" s="1061" t="s">
        <v>9080</v>
      </c>
      <c r="BT11" s="908"/>
      <c r="BU11" s="909"/>
      <c r="BV11" s="910"/>
      <c r="BW11" s="911"/>
      <c r="BX11" s="912"/>
      <c r="BY11" s="1097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9082</v>
      </c>
      <c r="M12" s="1061" t="s">
        <v>57</v>
      </c>
      <c r="N12" s="1079">
        <v>3</v>
      </c>
      <c r="O12" s="1073" t="s">
        <v>29</v>
      </c>
      <c r="P12" s="1065">
        <v>205000</v>
      </c>
      <c r="Q12" s="1066">
        <f t="shared" si="2"/>
        <v>615000</v>
      </c>
      <c r="R12" s="1067" t="s">
        <v>397</v>
      </c>
      <c r="S12" s="1061" t="s">
        <v>78</v>
      </c>
      <c r="T12" s="1061" t="s">
        <v>79</v>
      </c>
      <c r="U12" s="904">
        <v>9</v>
      </c>
      <c r="V12" s="1061" t="s">
        <v>63</v>
      </c>
      <c r="W12" s="1065">
        <v>29200</v>
      </c>
      <c r="X12" s="1066">
        <f t="shared" ref="X12" si="12">W12*U12</f>
        <v>262800</v>
      </c>
      <c r="Y12" s="1067" t="s">
        <v>622</v>
      </c>
      <c r="Z12" s="1061" t="s">
        <v>9148</v>
      </c>
      <c r="AA12" s="914"/>
      <c r="AB12" s="1060" t="s">
        <v>9143</v>
      </c>
      <c r="AC12" s="1075" t="s">
        <v>57</v>
      </c>
      <c r="AD12" s="1079">
        <v>1</v>
      </c>
      <c r="AE12" s="1073" t="s">
        <v>29</v>
      </c>
      <c r="AF12" s="1076">
        <v>1885000</v>
      </c>
      <c r="AG12" s="1066">
        <f t="shared" ref="AG12:AG26" si="13">AF12*AD12</f>
        <v>1885000</v>
      </c>
      <c r="AH12" s="1067" t="s">
        <v>9154</v>
      </c>
      <c r="AI12" s="1061" t="s">
        <v>9155</v>
      </c>
      <c r="AJ12" s="1069"/>
      <c r="AK12" s="1061" t="s">
        <v>9128</v>
      </c>
      <c r="AL12" s="1078" t="s">
        <v>403</v>
      </c>
      <c r="AM12" s="1062">
        <v>0.5</v>
      </c>
      <c r="AN12" s="1073" t="s">
        <v>122</v>
      </c>
      <c r="AO12" s="1076">
        <v>95000</v>
      </c>
      <c r="AP12" s="1066">
        <f t="shared" si="4"/>
        <v>47500</v>
      </c>
      <c r="AQ12" s="1067" t="s">
        <v>8507</v>
      </c>
      <c r="AR12" s="1061" t="s">
        <v>9127</v>
      </c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 t="s">
        <v>6637</v>
      </c>
      <c r="BM12" s="1078" t="s">
        <v>6833</v>
      </c>
      <c r="BN12" s="1079">
        <v>1</v>
      </c>
      <c r="BO12" s="1073" t="s">
        <v>29</v>
      </c>
      <c r="BP12" s="1065">
        <v>1150000</v>
      </c>
      <c r="BQ12" s="1066">
        <f t="shared" si="7"/>
        <v>1150000</v>
      </c>
      <c r="BR12" s="1061" t="s">
        <v>689</v>
      </c>
      <c r="BS12" s="1061" t="s">
        <v>9080</v>
      </c>
    </row>
    <row r="13" spans="1:78" ht="15" customHeight="1" x14ac:dyDescent="0.25">
      <c r="A13" s="899">
        <v>8</v>
      </c>
      <c r="B13" s="1061" t="s">
        <v>8959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1" t="s">
        <v>9083</v>
      </c>
      <c r="M13" s="1075" t="s">
        <v>57</v>
      </c>
      <c r="N13" s="1079">
        <v>3</v>
      </c>
      <c r="O13" s="1073" t="s">
        <v>29</v>
      </c>
      <c r="P13" s="1065">
        <v>195000</v>
      </c>
      <c r="Q13" s="1066">
        <f t="shared" si="2"/>
        <v>585000</v>
      </c>
      <c r="R13" s="1067" t="s">
        <v>397</v>
      </c>
      <c r="S13" s="1061" t="s">
        <v>6694</v>
      </c>
      <c r="T13" s="1061" t="s">
        <v>6581</v>
      </c>
      <c r="U13" s="1079">
        <v>1</v>
      </c>
      <c r="V13" s="1047" t="s">
        <v>25</v>
      </c>
      <c r="W13" s="1065">
        <v>97000</v>
      </c>
      <c r="X13" s="1043">
        <f t="shared" si="3"/>
        <v>97000</v>
      </c>
      <c r="Y13" s="1067" t="s">
        <v>622</v>
      </c>
      <c r="Z13" s="1061" t="s">
        <v>9148</v>
      </c>
      <c r="AA13" s="914"/>
      <c r="AB13" s="1060" t="s">
        <v>9165</v>
      </c>
      <c r="AC13" s="1075" t="s">
        <v>8868</v>
      </c>
      <c r="AD13" s="1079">
        <v>10</v>
      </c>
      <c r="AE13" s="1085" t="s">
        <v>29</v>
      </c>
      <c r="AF13" s="1076">
        <v>5555.82</v>
      </c>
      <c r="AG13" s="1066">
        <f t="shared" si="13"/>
        <v>55558.2</v>
      </c>
      <c r="AH13" s="1067" t="s">
        <v>9154</v>
      </c>
      <c r="AI13" s="1061" t="s">
        <v>9155</v>
      </c>
      <c r="AJ13" s="915"/>
      <c r="AK13" s="1063" t="s">
        <v>8006</v>
      </c>
      <c r="AL13" s="1061" t="s">
        <v>7076</v>
      </c>
      <c r="AM13" s="1064">
        <v>1</v>
      </c>
      <c r="AN13" s="1073" t="s">
        <v>29</v>
      </c>
      <c r="AO13" s="1076">
        <v>150000</v>
      </c>
      <c r="AP13" s="1066">
        <f>AO13*AM13</f>
        <v>150000</v>
      </c>
      <c r="AQ13" s="1067" t="s">
        <v>9129</v>
      </c>
      <c r="AR13" s="1061" t="s">
        <v>9127</v>
      </c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 t="s">
        <v>8167</v>
      </c>
      <c r="BM13" s="1061" t="s">
        <v>1559</v>
      </c>
      <c r="BN13" s="1062">
        <v>1</v>
      </c>
      <c r="BO13" s="1073" t="s">
        <v>29</v>
      </c>
      <c r="BP13" s="1065">
        <v>925000</v>
      </c>
      <c r="BQ13" s="1066">
        <f t="shared" si="7"/>
        <v>925000</v>
      </c>
      <c r="BR13" s="1061" t="s">
        <v>689</v>
      </c>
      <c r="BS13" s="1061" t="s">
        <v>9080</v>
      </c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1" t="s">
        <v>9151</v>
      </c>
      <c r="M14" s="1083" t="s">
        <v>57</v>
      </c>
      <c r="N14" s="1079">
        <v>1</v>
      </c>
      <c r="O14" s="1073" t="s">
        <v>29</v>
      </c>
      <c r="P14" s="1065">
        <v>890000</v>
      </c>
      <c r="Q14" s="1066">
        <f t="shared" si="2"/>
        <v>890000</v>
      </c>
      <c r="R14" s="1067" t="s">
        <v>6766</v>
      </c>
      <c r="S14" s="1061" t="s">
        <v>368</v>
      </c>
      <c r="T14" s="1061" t="s">
        <v>141</v>
      </c>
      <c r="U14" s="1079">
        <v>1</v>
      </c>
      <c r="V14" s="1073" t="s">
        <v>29</v>
      </c>
      <c r="W14" s="1065">
        <v>900000</v>
      </c>
      <c r="X14" s="1066">
        <f t="shared" ref="X14" si="14">W14*U14</f>
        <v>900000</v>
      </c>
      <c r="Y14" s="1067" t="s">
        <v>622</v>
      </c>
      <c r="Z14" s="1061" t="s">
        <v>9148</v>
      </c>
      <c r="AA14" s="914"/>
      <c r="AB14" s="1060" t="s">
        <v>6360</v>
      </c>
      <c r="AC14" s="1075" t="s">
        <v>74</v>
      </c>
      <c r="AD14" s="1062">
        <v>119</v>
      </c>
      <c r="AE14" s="1069" t="s">
        <v>203</v>
      </c>
      <c r="AF14" s="1077">
        <v>27752</v>
      </c>
      <c r="AG14" s="1066">
        <f t="shared" si="13"/>
        <v>3302488</v>
      </c>
      <c r="AH14" s="1067" t="s">
        <v>9154</v>
      </c>
      <c r="AI14" s="1061" t="s">
        <v>9155</v>
      </c>
      <c r="AJ14" s="1069"/>
      <c r="AK14" s="1061" t="s">
        <v>9151</v>
      </c>
      <c r="AL14" s="1083" t="s">
        <v>57</v>
      </c>
      <c r="AM14" s="1079">
        <v>1</v>
      </c>
      <c r="AN14" s="1073" t="s">
        <v>29</v>
      </c>
      <c r="AO14" s="1065">
        <v>890000</v>
      </c>
      <c r="AP14" s="1066">
        <f t="shared" ref="AP14" si="15">AO14*AM14</f>
        <v>890000</v>
      </c>
      <c r="AQ14" s="1067" t="s">
        <v>9161</v>
      </c>
      <c r="AR14" s="1061" t="s">
        <v>9130</v>
      </c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 t="s">
        <v>8167</v>
      </c>
      <c r="BM14" s="1061" t="s">
        <v>1560</v>
      </c>
      <c r="BN14" s="1062">
        <v>1</v>
      </c>
      <c r="BO14" s="1073" t="s">
        <v>29</v>
      </c>
      <c r="BP14" s="1065">
        <v>925000</v>
      </c>
      <c r="BQ14" s="1066">
        <f t="shared" si="7"/>
        <v>925000</v>
      </c>
      <c r="BR14" s="1061" t="s">
        <v>689</v>
      </c>
      <c r="BS14" s="1061" t="s">
        <v>9080</v>
      </c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88" t="s">
        <v>7523</v>
      </c>
      <c r="M15" s="1075" t="s">
        <v>6711</v>
      </c>
      <c r="N15" s="1062">
        <v>8</v>
      </c>
      <c r="O15" s="1073" t="s">
        <v>29</v>
      </c>
      <c r="P15" s="1065">
        <v>1500000</v>
      </c>
      <c r="Q15" s="1066">
        <f t="shared" si="2"/>
        <v>12000000</v>
      </c>
      <c r="R15" s="1067" t="s">
        <v>397</v>
      </c>
      <c r="S15" s="1061" t="s">
        <v>78</v>
      </c>
      <c r="T15" s="1061" t="s">
        <v>79</v>
      </c>
      <c r="U15" s="904">
        <v>1.5</v>
      </c>
      <c r="V15" s="1061" t="s">
        <v>63</v>
      </c>
      <c r="W15" s="1065">
        <v>29200</v>
      </c>
      <c r="X15" s="1066">
        <f t="shared" ref="X15:X22" si="16">W15*U15</f>
        <v>43800</v>
      </c>
      <c r="Y15" s="1067" t="s">
        <v>430</v>
      </c>
      <c r="Z15" s="1061"/>
      <c r="AA15" s="914"/>
      <c r="AB15" s="902" t="s">
        <v>7072</v>
      </c>
      <c r="AC15" s="1075" t="s">
        <v>57</v>
      </c>
      <c r="AD15" s="1079">
        <v>2</v>
      </c>
      <c r="AE15" s="1073" t="s">
        <v>26</v>
      </c>
      <c r="AF15" s="1065">
        <v>30000</v>
      </c>
      <c r="AG15" s="1066">
        <f t="shared" si="13"/>
        <v>60000</v>
      </c>
      <c r="AH15" s="1067" t="s">
        <v>9154</v>
      </c>
      <c r="AI15" s="1061" t="s">
        <v>9155</v>
      </c>
      <c r="AK15" s="1072"/>
      <c r="AL15" s="1072"/>
      <c r="AM15" s="1084"/>
      <c r="AN15" s="1071"/>
      <c r="AO15" s="1066"/>
      <c r="AP15" s="1066">
        <f t="shared" ref="AP15:AP16" si="17">AO15*AM15</f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1"/>
      <c r="BD15" s="1072"/>
      <c r="BE15" s="1062"/>
      <c r="BF15" s="1073"/>
      <c r="BG15" s="1065"/>
      <c r="BH15" s="1066">
        <f t="shared" si="6"/>
        <v>0</v>
      </c>
      <c r="BI15" s="1039"/>
      <c r="BJ15" s="1061"/>
      <c r="BL15" s="1089" t="s">
        <v>6709</v>
      </c>
      <c r="BM15" s="1094" t="s">
        <v>6711</v>
      </c>
      <c r="BN15" s="1080">
        <v>1</v>
      </c>
      <c r="BO15" s="1071" t="s">
        <v>29</v>
      </c>
      <c r="BP15" s="1066">
        <v>245000</v>
      </c>
      <c r="BQ15" s="1066">
        <f t="shared" si="7"/>
        <v>245000</v>
      </c>
      <c r="BR15" s="1061" t="s">
        <v>9077</v>
      </c>
      <c r="BS15" s="1061" t="s">
        <v>9080</v>
      </c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88" t="s">
        <v>6638</v>
      </c>
      <c r="M16" s="1075" t="s">
        <v>6711</v>
      </c>
      <c r="N16" s="1079">
        <v>12</v>
      </c>
      <c r="O16" s="1073" t="s">
        <v>29</v>
      </c>
      <c r="P16" s="1065">
        <v>1650000</v>
      </c>
      <c r="Q16" s="1043">
        <f t="shared" si="2"/>
        <v>19800000</v>
      </c>
      <c r="R16" s="1039" t="s">
        <v>397</v>
      </c>
      <c r="S16" s="1061" t="s">
        <v>78</v>
      </c>
      <c r="T16" s="1061" t="s">
        <v>79</v>
      </c>
      <c r="U16" s="904">
        <v>1.5</v>
      </c>
      <c r="V16" s="1061" t="s">
        <v>203</v>
      </c>
      <c r="W16" s="1077">
        <v>29200</v>
      </c>
      <c r="X16" s="1066">
        <f t="shared" si="16"/>
        <v>43800</v>
      </c>
      <c r="Y16" s="1067" t="s">
        <v>524</v>
      </c>
      <c r="Z16" s="1061"/>
      <c r="AA16" s="922"/>
      <c r="AB16" s="1061" t="s">
        <v>9142</v>
      </c>
      <c r="AC16" s="1061" t="s">
        <v>6977</v>
      </c>
      <c r="AD16" s="1079">
        <v>2</v>
      </c>
      <c r="AE16" s="1073" t="s">
        <v>29</v>
      </c>
      <c r="AF16" s="1065">
        <v>350000</v>
      </c>
      <c r="AG16" s="1066">
        <f t="shared" si="13"/>
        <v>700000</v>
      </c>
      <c r="AH16" s="1067" t="s">
        <v>8500</v>
      </c>
      <c r="AI16" s="1061" t="s">
        <v>9155</v>
      </c>
      <c r="AK16" s="1072"/>
      <c r="AL16" s="1072"/>
      <c r="AM16" s="1084"/>
      <c r="AN16" s="1071"/>
      <c r="AO16" s="1066"/>
      <c r="AP16" s="1066">
        <f t="shared" si="17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72"/>
      <c r="BD16" s="942"/>
      <c r="BE16" s="1079"/>
      <c r="BF16" s="1071"/>
      <c r="BG16" s="1065"/>
      <c r="BH16" s="1066">
        <f t="shared" si="6"/>
        <v>0</v>
      </c>
      <c r="BI16" s="1039"/>
      <c r="BJ16" s="1061"/>
      <c r="BL16" s="1061" t="s">
        <v>8963</v>
      </c>
      <c r="BM16" s="1068" t="s">
        <v>8868</v>
      </c>
      <c r="BN16" s="1079">
        <v>2</v>
      </c>
      <c r="BO16" s="1073" t="s">
        <v>29</v>
      </c>
      <c r="BP16" s="1065">
        <v>339446.88</v>
      </c>
      <c r="BQ16" s="1066">
        <f>BP16*BN16</f>
        <v>678893.76</v>
      </c>
      <c r="BR16" s="1061" t="s">
        <v>9079</v>
      </c>
      <c r="BS16" s="1061" t="s">
        <v>9080</v>
      </c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99" t="s">
        <v>6826</v>
      </c>
      <c r="M17" s="1088" t="s">
        <v>6581</v>
      </c>
      <c r="N17" s="821">
        <v>2</v>
      </c>
      <c r="O17" s="1088" t="s">
        <v>29</v>
      </c>
      <c r="P17" s="1043">
        <v>399751</v>
      </c>
      <c r="Q17" s="1043">
        <f t="shared" si="2"/>
        <v>799502</v>
      </c>
      <c r="R17" s="1090" t="s">
        <v>6791</v>
      </c>
      <c r="S17" s="1060" t="s">
        <v>221</v>
      </c>
      <c r="T17" s="1075" t="s">
        <v>74</v>
      </c>
      <c r="U17" s="1079">
        <v>11.5</v>
      </c>
      <c r="V17" s="1070" t="s">
        <v>203</v>
      </c>
      <c r="W17" s="1077">
        <v>33750</v>
      </c>
      <c r="X17" s="1066">
        <f t="shared" si="16"/>
        <v>388125</v>
      </c>
      <c r="Y17" s="1067" t="s">
        <v>8510</v>
      </c>
      <c r="Z17" s="1061" t="s">
        <v>9147</v>
      </c>
      <c r="AA17" s="908"/>
      <c r="AB17" s="1060" t="s">
        <v>9135</v>
      </c>
      <c r="AC17" s="1061" t="s">
        <v>6977</v>
      </c>
      <c r="AD17" s="1062">
        <v>4</v>
      </c>
      <c r="AE17" s="1073" t="s">
        <v>29</v>
      </c>
      <c r="AF17" s="1065">
        <v>27500</v>
      </c>
      <c r="AG17" s="1066">
        <f t="shared" si="13"/>
        <v>110000</v>
      </c>
      <c r="AH17" s="1067" t="s">
        <v>8500</v>
      </c>
      <c r="AI17" s="1061" t="s">
        <v>9155</v>
      </c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72"/>
      <c r="BD17" s="1072"/>
      <c r="BE17" s="1079"/>
      <c r="BF17" s="1071"/>
      <c r="BG17" s="1065"/>
      <c r="BH17" s="1066">
        <f t="shared" si="6"/>
        <v>0</v>
      </c>
      <c r="BI17" s="1039"/>
      <c r="BJ17" s="1061"/>
      <c r="BL17" s="1072" t="s">
        <v>7816</v>
      </c>
      <c r="BM17" s="1078" t="s">
        <v>7795</v>
      </c>
      <c r="BN17" s="1096">
        <v>1</v>
      </c>
      <c r="BO17" s="1071" t="s">
        <v>29</v>
      </c>
      <c r="BP17" s="1092">
        <v>90000</v>
      </c>
      <c r="BQ17" s="1066">
        <f>BP17*BN17</f>
        <v>90000</v>
      </c>
      <c r="BR17" s="1061" t="s">
        <v>9077</v>
      </c>
      <c r="BS17" s="1061" t="s">
        <v>9080</v>
      </c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72" t="s">
        <v>9134</v>
      </c>
      <c r="M18" s="1072" t="s">
        <v>6581</v>
      </c>
      <c r="N18" s="1084">
        <v>2</v>
      </c>
      <c r="O18" s="1072" t="s">
        <v>29</v>
      </c>
      <c r="P18" s="1066">
        <v>1</v>
      </c>
      <c r="Q18" s="1066">
        <f>P18*N18</f>
        <v>2</v>
      </c>
      <c r="R18" s="1090" t="s">
        <v>6791</v>
      </c>
      <c r="S18" s="1061" t="s">
        <v>6694</v>
      </c>
      <c r="T18" s="1061" t="s">
        <v>6581</v>
      </c>
      <c r="U18" s="1079">
        <v>1</v>
      </c>
      <c r="V18" s="1061" t="s">
        <v>25</v>
      </c>
      <c r="W18" s="1065">
        <v>97000</v>
      </c>
      <c r="X18" s="1066">
        <f t="shared" si="16"/>
        <v>97000</v>
      </c>
      <c r="Y18" s="1067" t="s">
        <v>8510</v>
      </c>
      <c r="Z18" s="1061" t="s">
        <v>9147</v>
      </c>
      <c r="AB18" s="1074" t="s">
        <v>9057</v>
      </c>
      <c r="AC18" s="1075" t="s">
        <v>403</v>
      </c>
      <c r="AD18" s="904">
        <v>1</v>
      </c>
      <c r="AE18" s="1073" t="s">
        <v>29</v>
      </c>
      <c r="AF18" s="1076">
        <v>450000</v>
      </c>
      <c r="AG18" s="1066">
        <f t="shared" si="13"/>
        <v>450000</v>
      </c>
      <c r="AH18" s="1067" t="s">
        <v>565</v>
      </c>
      <c r="AI18" s="1061" t="s">
        <v>9155</v>
      </c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 t="s">
        <v>8925</v>
      </c>
      <c r="BM18" s="1068" t="s">
        <v>8868</v>
      </c>
      <c r="BN18" s="1079">
        <v>2</v>
      </c>
      <c r="BO18" s="1073" t="s">
        <v>29</v>
      </c>
      <c r="BP18" s="1065">
        <v>70585.316250000003</v>
      </c>
      <c r="BQ18" s="1066">
        <f t="shared" ref="BQ18:BQ31" si="18">BP18*BN18</f>
        <v>141170.63250000001</v>
      </c>
      <c r="BR18" s="1061" t="s">
        <v>9079</v>
      </c>
      <c r="BS18" s="1061" t="s">
        <v>9080</v>
      </c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89" t="s">
        <v>6825</v>
      </c>
      <c r="M19" s="1072" t="s">
        <v>6581</v>
      </c>
      <c r="N19" s="1079">
        <v>2</v>
      </c>
      <c r="O19" s="1072" t="s">
        <v>29</v>
      </c>
      <c r="P19" s="1065">
        <v>30226</v>
      </c>
      <c r="Q19" s="1066">
        <f t="shared" ref="Q19" si="19">P19*N19</f>
        <v>60452</v>
      </c>
      <c r="R19" s="1090" t="s">
        <v>6791</v>
      </c>
      <c r="S19" s="1061" t="s">
        <v>78</v>
      </c>
      <c r="T19" s="1061" t="s">
        <v>79</v>
      </c>
      <c r="U19" s="904">
        <v>9</v>
      </c>
      <c r="V19" s="1061" t="s">
        <v>203</v>
      </c>
      <c r="W19" s="1077">
        <v>29200</v>
      </c>
      <c r="X19" s="1066">
        <f t="shared" si="16"/>
        <v>262800</v>
      </c>
      <c r="Y19" s="1067" t="s">
        <v>453</v>
      </c>
      <c r="Z19" s="1061" t="s">
        <v>9146</v>
      </c>
      <c r="AB19" s="1061" t="s">
        <v>78</v>
      </c>
      <c r="AC19" s="1061" t="s">
        <v>9149</v>
      </c>
      <c r="AD19" s="904">
        <v>40</v>
      </c>
      <c r="AE19" s="1061" t="s">
        <v>63</v>
      </c>
      <c r="AF19" s="1065">
        <v>29200</v>
      </c>
      <c r="AG19" s="1066">
        <f t="shared" si="13"/>
        <v>1168000</v>
      </c>
      <c r="AH19" s="1061" t="s">
        <v>9150</v>
      </c>
      <c r="AI19" s="1061" t="s">
        <v>9074</v>
      </c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60"/>
      <c r="BD19" s="1075"/>
      <c r="BE19" s="1079"/>
      <c r="BF19" s="1073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8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9" t="s">
        <v>8502</v>
      </c>
      <c r="M20" s="1072" t="s">
        <v>135</v>
      </c>
      <c r="N20" s="1079">
        <v>10</v>
      </c>
      <c r="O20" s="1072" t="s">
        <v>29</v>
      </c>
      <c r="P20" s="1065">
        <v>28275</v>
      </c>
      <c r="Q20" s="1066">
        <f t="shared" ref="Q20" si="20">P20*N20</f>
        <v>282750</v>
      </c>
      <c r="R20" s="1067" t="s">
        <v>397</v>
      </c>
      <c r="S20" s="1061" t="s">
        <v>6694</v>
      </c>
      <c r="T20" s="1061" t="s">
        <v>6581</v>
      </c>
      <c r="U20" s="1079">
        <v>1</v>
      </c>
      <c r="V20" s="1047" t="s">
        <v>25</v>
      </c>
      <c r="W20" s="1065">
        <v>97000</v>
      </c>
      <c r="X20" s="1066">
        <f t="shared" si="16"/>
        <v>97000</v>
      </c>
      <c r="Y20" s="1067" t="s">
        <v>453</v>
      </c>
      <c r="Z20" s="1061" t="s">
        <v>9146</v>
      </c>
      <c r="AB20" s="1060"/>
      <c r="AC20" s="1061"/>
      <c r="AD20" s="1062"/>
      <c r="AE20" s="1073"/>
      <c r="AF20" s="1076"/>
      <c r="AG20" s="1066">
        <f t="shared" si="13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0"/>
      <c r="BD20" s="1072"/>
      <c r="BE20" s="1080"/>
      <c r="BF20" s="1071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8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89" t="s">
        <v>9020</v>
      </c>
      <c r="M21" s="1072" t="s">
        <v>135</v>
      </c>
      <c r="N21" s="1079">
        <v>10</v>
      </c>
      <c r="O21" s="1072" t="s">
        <v>29</v>
      </c>
      <c r="P21" s="1065">
        <v>9750</v>
      </c>
      <c r="Q21" s="1066">
        <f>P21*N21</f>
        <v>97500</v>
      </c>
      <c r="R21" s="1067" t="s">
        <v>397</v>
      </c>
      <c r="S21" s="1072" t="s">
        <v>6693</v>
      </c>
      <c r="T21" s="1072" t="s">
        <v>6581</v>
      </c>
      <c r="U21" s="1079">
        <v>1</v>
      </c>
      <c r="V21" s="1072" t="s">
        <v>25</v>
      </c>
      <c r="W21" s="1065">
        <v>224250</v>
      </c>
      <c r="X21" s="1066">
        <f t="shared" si="16"/>
        <v>224250</v>
      </c>
      <c r="Y21" s="1067" t="s">
        <v>453</v>
      </c>
      <c r="Z21" s="1061" t="s">
        <v>9146</v>
      </c>
      <c r="AB21" s="1060"/>
      <c r="AC21" s="1075"/>
      <c r="AD21" s="1062"/>
      <c r="AE21" s="1073"/>
      <c r="AF21" s="1065"/>
      <c r="AG21" s="1066">
        <f t="shared" si="13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0"/>
      <c r="BD21" s="1068"/>
      <c r="BE21" s="1062"/>
      <c r="BF21" s="1073"/>
      <c r="BG21" s="1076"/>
      <c r="BH21" s="1066">
        <f>BG21*BE21</f>
        <v>0</v>
      </c>
      <c r="BI21" s="1067"/>
      <c r="BJ21" s="1061"/>
      <c r="BL21" s="902"/>
      <c r="BM21" s="1061"/>
      <c r="BN21" s="1062"/>
      <c r="BO21" s="1073"/>
      <c r="BP21" s="879"/>
      <c r="BQ21" s="1066">
        <f t="shared" si="18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0" t="s">
        <v>9143</v>
      </c>
      <c r="M22" s="1075" t="s">
        <v>57</v>
      </c>
      <c r="N22" s="1079">
        <v>1</v>
      </c>
      <c r="O22" s="1073" t="s">
        <v>29</v>
      </c>
      <c r="P22" s="1076">
        <v>1885000</v>
      </c>
      <c r="Q22" s="1066">
        <f t="shared" ref="Q22:Q48" si="21">P22*N22</f>
        <v>1885000</v>
      </c>
      <c r="R22" s="1067" t="s">
        <v>9136</v>
      </c>
      <c r="S22" s="1061" t="s">
        <v>8642</v>
      </c>
      <c r="T22" s="1075" t="s">
        <v>409</v>
      </c>
      <c r="U22" s="1079">
        <v>1</v>
      </c>
      <c r="V22" s="1061" t="s">
        <v>6705</v>
      </c>
      <c r="W22" s="1065">
        <v>55000</v>
      </c>
      <c r="X22" s="1066">
        <f t="shared" si="16"/>
        <v>55000</v>
      </c>
      <c r="Y22" s="1067" t="s">
        <v>9136</v>
      </c>
      <c r="Z22" s="1061"/>
      <c r="AB22" s="902"/>
      <c r="AC22" s="1061"/>
      <c r="AD22" s="1062"/>
      <c r="AE22" s="1073"/>
      <c r="AF22" s="1076"/>
      <c r="AG22" s="1066">
        <f t="shared" si="13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902"/>
      <c r="BD22" s="1061"/>
      <c r="BE22" s="1062"/>
      <c r="BF22" s="1073"/>
      <c r="BG22" s="1076"/>
      <c r="BH22" s="1066">
        <f t="shared" ref="BH22:BH40" si="22"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8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 t="s">
        <v>9162</v>
      </c>
      <c r="M23" s="1032" t="s">
        <v>9163</v>
      </c>
      <c r="N23" s="1062">
        <v>1</v>
      </c>
      <c r="O23" s="1073" t="s">
        <v>29</v>
      </c>
      <c r="P23" s="1076">
        <v>4400000</v>
      </c>
      <c r="Q23" s="1066">
        <f t="shared" si="21"/>
        <v>4400000</v>
      </c>
      <c r="R23" s="1067" t="s">
        <v>9136</v>
      </c>
      <c r="S23" s="1061" t="s">
        <v>6863</v>
      </c>
      <c r="T23" s="1072" t="s">
        <v>6843</v>
      </c>
      <c r="U23" s="1062">
        <v>1</v>
      </c>
      <c r="V23" s="1073" t="s">
        <v>29</v>
      </c>
      <c r="W23" s="1065">
        <v>60000</v>
      </c>
      <c r="X23" s="1066">
        <f>W26*U26</f>
        <v>120000</v>
      </c>
      <c r="Y23" s="1067" t="s">
        <v>7295</v>
      </c>
      <c r="Z23" s="1061" t="s">
        <v>9145</v>
      </c>
      <c r="AB23" s="1070"/>
      <c r="AC23" s="1061"/>
      <c r="AD23" s="1062"/>
      <c r="AE23" s="1073"/>
      <c r="AF23" s="1076"/>
      <c r="AG23" s="1066">
        <f t="shared" si="13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1060"/>
      <c r="BD23" s="1068"/>
      <c r="BE23" s="1062"/>
      <c r="BF23" s="1073"/>
      <c r="BG23" s="1076"/>
      <c r="BH23" s="1066">
        <f t="shared" si="22"/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18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9164</v>
      </c>
      <c r="M24" s="1061" t="s">
        <v>9163</v>
      </c>
      <c r="N24" s="1062">
        <v>1</v>
      </c>
      <c r="O24" s="1073" t="s">
        <v>29</v>
      </c>
      <c r="P24" s="1065">
        <v>350000</v>
      </c>
      <c r="Q24" s="1066">
        <f>P24*N24</f>
        <v>350000</v>
      </c>
      <c r="R24" s="1067" t="s">
        <v>9136</v>
      </c>
      <c r="S24" s="1074" t="s">
        <v>6864</v>
      </c>
      <c r="T24" s="1061" t="s">
        <v>141</v>
      </c>
      <c r="U24" s="1062">
        <v>1</v>
      </c>
      <c r="V24" s="1073" t="s">
        <v>25</v>
      </c>
      <c r="W24" s="1065">
        <v>400000</v>
      </c>
      <c r="X24" s="1066">
        <f>W23*U23</f>
        <v>60000</v>
      </c>
      <c r="Y24" s="1067" t="s">
        <v>7295</v>
      </c>
      <c r="Z24" s="1061" t="s">
        <v>9145</v>
      </c>
      <c r="AB24" s="1069"/>
      <c r="AC24" s="1068"/>
      <c r="AD24" s="1064"/>
      <c r="AE24" s="1073"/>
      <c r="AF24" s="1076"/>
      <c r="AG24" s="1066">
        <f t="shared" si="13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23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1"/>
      <c r="BE24" s="1062"/>
      <c r="BF24" s="1073"/>
      <c r="BG24" s="935"/>
      <c r="BH24" s="1066">
        <f t="shared" si="22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18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60" t="s">
        <v>9198</v>
      </c>
      <c r="M25" s="1072" t="s">
        <v>9199</v>
      </c>
      <c r="N25" s="1051">
        <v>1</v>
      </c>
      <c r="O25" s="1073" t="s">
        <v>29</v>
      </c>
      <c r="P25" s="1065">
        <v>1</v>
      </c>
      <c r="Q25" s="1066">
        <f t="shared" ref="Q25:Q28" si="24">P25*N25</f>
        <v>1</v>
      </c>
      <c r="R25" s="1067" t="s">
        <v>9136</v>
      </c>
      <c r="S25" s="1061" t="s">
        <v>432</v>
      </c>
      <c r="T25" s="1072" t="s">
        <v>6865</v>
      </c>
      <c r="U25" s="1062">
        <v>11</v>
      </c>
      <c r="V25" s="1073" t="s">
        <v>29</v>
      </c>
      <c r="W25" s="1065">
        <v>1565</v>
      </c>
      <c r="X25" s="1066">
        <f>W24*U24</f>
        <v>400000</v>
      </c>
      <c r="Y25" s="1067" t="s">
        <v>7295</v>
      </c>
      <c r="Z25" s="1061" t="s">
        <v>9145</v>
      </c>
      <c r="AB25" s="1061"/>
      <c r="AC25" s="1061"/>
      <c r="AD25" s="1079"/>
      <c r="AE25" s="1061"/>
      <c r="AF25" s="1065"/>
      <c r="AG25" s="1066">
        <f t="shared" si="13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23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22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/>
      <c r="M26" s="1061"/>
      <c r="N26" s="1064"/>
      <c r="O26" s="1073"/>
      <c r="P26" s="1076"/>
      <c r="Q26" s="1066">
        <f t="shared" si="24"/>
        <v>0</v>
      </c>
      <c r="R26" s="1067"/>
      <c r="S26" s="1061" t="s">
        <v>6605</v>
      </c>
      <c r="T26" s="1078" t="s">
        <v>57</v>
      </c>
      <c r="U26" s="904">
        <v>2</v>
      </c>
      <c r="V26" s="1073" t="s">
        <v>29</v>
      </c>
      <c r="W26" s="1076">
        <v>60000</v>
      </c>
      <c r="X26" s="1066">
        <f>W25*U25</f>
        <v>17215</v>
      </c>
      <c r="Y26" s="1067" t="s">
        <v>7295</v>
      </c>
      <c r="Z26" s="1061" t="s">
        <v>9145</v>
      </c>
      <c r="AB26" s="1061"/>
      <c r="AC26" s="1061"/>
      <c r="AD26" s="1062"/>
      <c r="AE26" s="1073"/>
      <c r="AF26" s="1076"/>
      <c r="AG26" s="1066">
        <f t="shared" si="13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3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9"/>
      <c r="BD26" s="1061"/>
      <c r="BE26" s="1079"/>
      <c r="BF26" s="1073"/>
      <c r="BG26" s="1076"/>
      <c r="BH26" s="1066">
        <f t="shared" si="22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24"/>
        <v>0</v>
      </c>
      <c r="R27" s="1067"/>
      <c r="S27" s="1061" t="s">
        <v>6695</v>
      </c>
      <c r="T27" s="1061" t="s">
        <v>6581</v>
      </c>
      <c r="U27" s="1079">
        <v>1</v>
      </c>
      <c r="V27" s="902" t="s">
        <v>25</v>
      </c>
      <c r="W27" s="1065">
        <v>93000</v>
      </c>
      <c r="X27" s="1066">
        <f t="shared" ref="X27:X53" si="25">W27*U27</f>
        <v>93000</v>
      </c>
      <c r="Y27" s="1067" t="s">
        <v>960</v>
      </c>
      <c r="Z27" s="1061" t="s">
        <v>9144</v>
      </c>
      <c r="AB27" s="937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23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1"/>
      <c r="BD27" s="1061"/>
      <c r="BE27" s="1062"/>
      <c r="BF27" s="1073"/>
      <c r="BG27" s="1065"/>
      <c r="BH27" s="1066">
        <f t="shared" si="22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24"/>
        <v>0</v>
      </c>
      <c r="R28" s="1067"/>
      <c r="S28" s="1088" t="s">
        <v>9018</v>
      </c>
      <c r="T28" s="1088" t="s">
        <v>135</v>
      </c>
      <c r="U28" s="1091">
        <v>1</v>
      </c>
      <c r="V28" s="1093" t="s">
        <v>29</v>
      </c>
      <c r="W28" s="1076">
        <v>73125</v>
      </c>
      <c r="X28" s="1066">
        <f t="shared" si="25"/>
        <v>73125</v>
      </c>
      <c r="Y28" s="1067" t="s">
        <v>960</v>
      </c>
      <c r="Z28" s="1061" t="s">
        <v>9144</v>
      </c>
      <c r="AB28" s="1061"/>
      <c r="AC28" s="1061"/>
      <c r="AD28" s="1061"/>
      <c r="AE28" s="1061"/>
      <c r="AF28" s="1061"/>
      <c r="AG28" s="1061"/>
      <c r="AH28" s="1081"/>
      <c r="AI28" s="1061"/>
      <c r="AK28" s="1061"/>
      <c r="AL28" s="1072"/>
      <c r="AM28" s="1062"/>
      <c r="AN28" s="1073"/>
      <c r="AO28" s="1065"/>
      <c r="AP28" s="1066">
        <f t="shared" si="23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60"/>
      <c r="BD28" s="1061"/>
      <c r="BE28" s="1062"/>
      <c r="BF28" s="1073"/>
      <c r="BG28" s="1076"/>
      <c r="BH28" s="1066">
        <f t="shared" si="22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8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21"/>
        <v>0</v>
      </c>
      <c r="R29" s="1067"/>
      <c r="S29" s="1061" t="s">
        <v>6605</v>
      </c>
      <c r="T29" s="1078" t="s">
        <v>57</v>
      </c>
      <c r="U29" s="904">
        <v>1</v>
      </c>
      <c r="V29" s="1073" t="s">
        <v>29</v>
      </c>
      <c r="W29" s="1076">
        <v>60000</v>
      </c>
      <c r="X29" s="1066">
        <f t="shared" si="25"/>
        <v>60000</v>
      </c>
      <c r="Y29" s="1067" t="s">
        <v>420</v>
      </c>
      <c r="Z29" s="1061"/>
      <c r="AB29" s="943"/>
      <c r="AC29" s="1062"/>
      <c r="AD29" s="906"/>
      <c r="AE29" s="1065"/>
      <c r="AF29" s="919"/>
      <c r="AG29" s="1067"/>
      <c r="AH29" s="944"/>
      <c r="AI29" s="1061"/>
      <c r="AK29" s="1069"/>
      <c r="AL29" s="1061"/>
      <c r="AM29" s="1064"/>
      <c r="AN29" s="1070"/>
      <c r="AO29" s="1065"/>
      <c r="AP29" s="1066">
        <f t="shared" si="23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73"/>
      <c r="BG29" s="935"/>
      <c r="BH29" s="1066">
        <f t="shared" si="22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18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21"/>
        <v>0</v>
      </c>
      <c r="R30" s="1067"/>
      <c r="S30" s="1061" t="s">
        <v>68</v>
      </c>
      <c r="T30" s="1061" t="s">
        <v>69</v>
      </c>
      <c r="U30" s="1062">
        <v>1.5</v>
      </c>
      <c r="V30" s="1070" t="s">
        <v>203</v>
      </c>
      <c r="W30" s="1077">
        <v>29000</v>
      </c>
      <c r="X30" s="1066">
        <f t="shared" si="25"/>
        <v>43500</v>
      </c>
      <c r="Y30" s="1067" t="s">
        <v>420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3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74"/>
      <c r="BD30" s="1061"/>
      <c r="BE30" s="1062"/>
      <c r="BF30" s="1073"/>
      <c r="BG30" s="1065"/>
      <c r="BH30" s="1066">
        <f t="shared" si="22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18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21"/>
        <v>0</v>
      </c>
      <c r="R31" s="1067"/>
      <c r="S31" s="1061" t="s">
        <v>7874</v>
      </c>
      <c r="T31" s="1061" t="s">
        <v>7032</v>
      </c>
      <c r="U31" s="1062">
        <v>1</v>
      </c>
      <c r="V31" s="1073" t="s">
        <v>29</v>
      </c>
      <c r="W31" s="1065">
        <v>888000.00000000012</v>
      </c>
      <c r="X31" s="1066">
        <f t="shared" si="25"/>
        <v>888000.00000000012</v>
      </c>
      <c r="Y31" s="1067" t="s">
        <v>441</v>
      </c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23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69"/>
      <c r="BD31" s="1075"/>
      <c r="BE31" s="1062"/>
      <c r="BF31" s="902"/>
      <c r="BG31" s="1065"/>
      <c r="BH31" s="1066">
        <f t="shared" si="22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18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21"/>
        <v>0</v>
      </c>
      <c r="R32" s="1067"/>
      <c r="S32" s="1061" t="s">
        <v>7031</v>
      </c>
      <c r="T32" s="1061" t="s">
        <v>7032</v>
      </c>
      <c r="U32" s="1062">
        <v>1</v>
      </c>
      <c r="V32" s="1073" t="s">
        <v>29</v>
      </c>
      <c r="W32" s="1066">
        <v>200999.9988</v>
      </c>
      <c r="X32" s="1066">
        <f t="shared" si="25"/>
        <v>200999.9988</v>
      </c>
      <c r="Y32" s="1067" t="s">
        <v>441</v>
      </c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3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1"/>
      <c r="BD32" s="1061"/>
      <c r="BE32" s="1062"/>
      <c r="BF32" s="1069"/>
      <c r="BG32" s="1077"/>
      <c r="BH32" s="1066">
        <f t="shared" si="22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21"/>
        <v>0</v>
      </c>
      <c r="R33" s="1067"/>
      <c r="S33" s="915" t="s">
        <v>9162</v>
      </c>
      <c r="T33" s="1032" t="s">
        <v>9163</v>
      </c>
      <c r="U33" s="1062">
        <v>1</v>
      </c>
      <c r="V33" s="1073" t="s">
        <v>29</v>
      </c>
      <c r="W33" s="1076">
        <v>4400000</v>
      </c>
      <c r="X33" s="1066">
        <f t="shared" si="25"/>
        <v>4400000</v>
      </c>
      <c r="Y33" s="1067" t="s">
        <v>9136</v>
      </c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3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4"/>
      <c r="BF33" s="906"/>
      <c r="BG33" s="1077"/>
      <c r="BH33" s="1066">
        <f t="shared" si="22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21"/>
        <v>0</v>
      </c>
      <c r="R34" s="1067"/>
      <c r="S34" s="1061" t="s">
        <v>9164</v>
      </c>
      <c r="T34" s="1061" t="s">
        <v>9163</v>
      </c>
      <c r="U34" s="1062">
        <v>1</v>
      </c>
      <c r="V34" s="1073" t="s">
        <v>29</v>
      </c>
      <c r="W34" s="1065">
        <v>350000</v>
      </c>
      <c r="X34" s="1066">
        <f>W34*U34</f>
        <v>350000</v>
      </c>
      <c r="Y34" s="1067" t="s">
        <v>9136</v>
      </c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3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74"/>
      <c r="BD34" s="1061"/>
      <c r="BE34" s="1062"/>
      <c r="BF34" s="906"/>
      <c r="BG34" s="1065"/>
      <c r="BH34" s="1066">
        <f t="shared" si="22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21"/>
        <v>0</v>
      </c>
      <c r="R35" s="1067"/>
      <c r="S35" s="1060" t="s">
        <v>9198</v>
      </c>
      <c r="T35" s="1072" t="s">
        <v>9199</v>
      </c>
      <c r="U35" s="1051">
        <v>1</v>
      </c>
      <c r="V35" s="1073" t="s">
        <v>29</v>
      </c>
      <c r="W35" s="1065">
        <v>1</v>
      </c>
      <c r="X35" s="1066">
        <f t="shared" si="25"/>
        <v>1</v>
      </c>
      <c r="Y35" s="1067" t="s">
        <v>9136</v>
      </c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22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6">I36*F36</f>
        <v>0</v>
      </c>
      <c r="L36" s="902"/>
      <c r="M36" s="1032"/>
      <c r="N36" s="1062"/>
      <c r="O36" s="1073"/>
      <c r="P36" s="1065"/>
      <c r="Q36" s="1066">
        <f t="shared" si="21"/>
        <v>0</v>
      </c>
      <c r="R36" s="1067"/>
      <c r="S36" s="1060"/>
      <c r="T36" s="1072"/>
      <c r="U36" s="1051"/>
      <c r="V36" s="1073"/>
      <c r="W36" s="1065"/>
      <c r="X36" s="1066">
        <f t="shared" si="25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7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902"/>
      <c r="BD36" s="1061"/>
      <c r="BE36" s="1062"/>
      <c r="BF36" s="906"/>
      <c r="BG36" s="1065"/>
      <c r="BH36" s="1066">
        <f t="shared" si="22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6"/>
        <v>0</v>
      </c>
      <c r="L37" s="1061"/>
      <c r="M37" s="1088"/>
      <c r="N37" s="1062"/>
      <c r="O37" s="1073"/>
      <c r="P37" s="1065"/>
      <c r="Q37" s="1066">
        <f t="shared" si="21"/>
        <v>0</v>
      </c>
      <c r="R37" s="1067"/>
      <c r="S37" s="1060"/>
      <c r="T37" s="1072"/>
      <c r="U37" s="1051"/>
      <c r="V37" s="1073"/>
      <c r="W37" s="1065"/>
      <c r="X37" s="1066">
        <f t="shared" si="25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7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1061"/>
      <c r="BD37" s="1061"/>
      <c r="BE37" s="1062"/>
      <c r="BF37" s="1068"/>
      <c r="BG37" s="1076"/>
      <c r="BH37" s="1066">
        <f t="shared" si="22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6"/>
        <v>0</v>
      </c>
      <c r="L38" s="1061"/>
      <c r="M38" s="1078"/>
      <c r="N38" s="1064"/>
      <c r="O38" s="1061"/>
      <c r="P38" s="916"/>
      <c r="Q38" s="1066">
        <f t="shared" si="21"/>
        <v>0</v>
      </c>
      <c r="R38" s="1067"/>
      <c r="S38" s="1060"/>
      <c r="T38" s="1072"/>
      <c r="U38" s="1051"/>
      <c r="V38" s="1073"/>
      <c r="W38" s="1065"/>
      <c r="X38" s="1066">
        <f t="shared" si="25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7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1"/>
      <c r="BD38" s="1061"/>
      <c r="BE38" s="1061"/>
      <c r="BF38" s="1068"/>
      <c r="BG38" s="1061"/>
      <c r="BH38" s="1066">
        <f t="shared" si="22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6"/>
        <v>968000</v>
      </c>
      <c r="L39" s="1061"/>
      <c r="M39" s="1078"/>
      <c r="N39" s="1062"/>
      <c r="O39" s="1073"/>
      <c r="P39" s="1065"/>
      <c r="Q39" s="1066">
        <f t="shared" si="21"/>
        <v>0</v>
      </c>
      <c r="R39" s="1067"/>
      <c r="S39" s="1060"/>
      <c r="T39" s="1072"/>
      <c r="U39" s="1051"/>
      <c r="V39" s="1073"/>
      <c r="W39" s="1065"/>
      <c r="X39" s="1066">
        <f t="shared" si="25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7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22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6"/>
        <v>616000</v>
      </c>
      <c r="L40" s="1061"/>
      <c r="M40" s="1078"/>
      <c r="N40" s="1062"/>
      <c r="O40" s="887"/>
      <c r="P40" s="1065"/>
      <c r="Q40" s="1066">
        <f t="shared" si="21"/>
        <v>0</v>
      </c>
      <c r="R40" s="1067"/>
      <c r="S40" s="1060"/>
      <c r="T40" s="1072"/>
      <c r="U40" s="1051"/>
      <c r="V40" s="1073"/>
      <c r="W40" s="1065"/>
      <c r="X40" s="1066">
        <f t="shared" si="25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7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22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6"/>
        <v>0</v>
      </c>
      <c r="L41" s="1060"/>
      <c r="M41" s="1078"/>
      <c r="N41" s="1062"/>
      <c r="O41" s="1073"/>
      <c r="P41" s="1065"/>
      <c r="Q41" s="1066">
        <f t="shared" si="21"/>
        <v>0</v>
      </c>
      <c r="R41" s="1067"/>
      <c r="S41" s="1060"/>
      <c r="T41" s="1072"/>
      <c r="U41" s="1051"/>
      <c r="V41" s="1073"/>
      <c r="W41" s="1065"/>
      <c r="X41" s="1066">
        <f t="shared" si="25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7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1"/>
      <c r="BE41" s="1061"/>
      <c r="BF41" s="1068"/>
      <c r="BG41" s="1061"/>
      <c r="BH41" s="1061"/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6"/>
        <v>360000</v>
      </c>
      <c r="L42" s="1061"/>
      <c r="M42" s="1078"/>
      <c r="N42" s="1061"/>
      <c r="O42" s="1061"/>
      <c r="P42" s="879"/>
      <c r="Q42" s="1066">
        <f t="shared" si="21"/>
        <v>0</v>
      </c>
      <c r="R42" s="1067"/>
      <c r="S42" s="1060"/>
      <c r="T42" s="1072"/>
      <c r="U42" s="1051"/>
      <c r="V42" s="1073"/>
      <c r="W42" s="1065"/>
      <c r="X42" s="1066">
        <f t="shared" si="25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7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6"/>
        <v>1480000</v>
      </c>
      <c r="L43" s="1061"/>
      <c r="M43" s="1078"/>
      <c r="N43" s="1062"/>
      <c r="O43" s="1061"/>
      <c r="P43" s="879"/>
      <c r="Q43" s="1066">
        <f t="shared" si="21"/>
        <v>0</v>
      </c>
      <c r="R43" s="1067"/>
      <c r="S43" s="1060"/>
      <c r="T43" s="1072"/>
      <c r="U43" s="1051"/>
      <c r="V43" s="1073"/>
      <c r="W43" s="1065"/>
      <c r="X43" s="1066">
        <f t="shared" si="25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7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6"/>
        <v>500000</v>
      </c>
      <c r="L44" s="1060"/>
      <c r="M44" s="1078"/>
      <c r="N44" s="947"/>
      <c r="O44" s="918"/>
      <c r="P44" s="935"/>
      <c r="Q44" s="1066">
        <f t="shared" si="21"/>
        <v>0</v>
      </c>
      <c r="R44" s="1067"/>
      <c r="S44" s="1060"/>
      <c r="T44" s="1072"/>
      <c r="U44" s="1051"/>
      <c r="V44" s="1073"/>
      <c r="W44" s="1065"/>
      <c r="X44" s="1066">
        <f t="shared" si="25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7"/>
        <v>0</v>
      </c>
      <c r="AQ44" s="1067"/>
      <c r="AR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6"/>
        <v>0</v>
      </c>
      <c r="L45" s="1060"/>
      <c r="M45" s="1078"/>
      <c r="N45" s="947"/>
      <c r="O45" s="1061"/>
      <c r="P45" s="935"/>
      <c r="Q45" s="1066">
        <f t="shared" si="21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25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7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6"/>
        <v>0</v>
      </c>
      <c r="L46" s="1060"/>
      <c r="M46" s="1078"/>
      <c r="N46" s="947"/>
      <c r="O46" s="1061"/>
      <c r="P46" s="935"/>
      <c r="Q46" s="1066">
        <f t="shared" si="21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25"/>
        <v>0</v>
      </c>
      <c r="Y46" s="1067"/>
      <c r="Z46" s="1061"/>
      <c r="AA46" s="952"/>
      <c r="AI46" s="908"/>
      <c r="AK46" s="1069"/>
      <c r="AL46" s="1061"/>
      <c r="AM46" s="1064"/>
      <c r="AN46" s="1070"/>
      <c r="AO46" s="1065"/>
      <c r="AP46" s="1066">
        <f t="shared" si="27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6"/>
        <v>180000</v>
      </c>
      <c r="L47" s="1060"/>
      <c r="M47" s="1078"/>
      <c r="N47" s="947"/>
      <c r="O47" s="1061"/>
      <c r="P47" s="935"/>
      <c r="Q47" s="1066">
        <f t="shared" si="21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25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7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6"/>
        <v>0</v>
      </c>
      <c r="L48" s="1060"/>
      <c r="M48" s="1061"/>
      <c r="N48" s="947"/>
      <c r="O48" s="1061"/>
      <c r="P48" s="935"/>
      <c r="Q48" s="1066">
        <f t="shared" si="21"/>
        <v>0</v>
      </c>
      <c r="R48" s="1067"/>
      <c r="S48" s="1069"/>
      <c r="T48" s="1061" t="s">
        <v>2</v>
      </c>
      <c r="U48" s="1050"/>
      <c r="V48" s="887"/>
      <c r="W48" s="1065"/>
      <c r="X48" s="1066">
        <f t="shared" si="25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7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6"/>
        <v>800000</v>
      </c>
      <c r="L49" s="1060"/>
      <c r="M49" s="1061"/>
      <c r="N49" s="947"/>
      <c r="O49" s="1061"/>
      <c r="P49" s="935"/>
      <c r="Q49" s="1066">
        <f t="shared" ref="Q49:Q112" si="28">P50*N50</f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25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7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6"/>
        <v>0</v>
      </c>
      <c r="L50" s="1060"/>
      <c r="M50" s="1061"/>
      <c r="N50" s="947"/>
      <c r="O50" s="1061"/>
      <c r="P50" s="935"/>
      <c r="Q50" s="1066">
        <f t="shared" si="28"/>
        <v>0</v>
      </c>
      <c r="R50" s="1067"/>
      <c r="S50" s="1069"/>
      <c r="T50" s="1061" t="s">
        <v>2</v>
      </c>
      <c r="U50" s="1050"/>
      <c r="V50" s="887"/>
      <c r="W50" s="1065"/>
      <c r="X50" s="1066">
        <f t="shared" si="25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7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6"/>
        <v>220000</v>
      </c>
      <c r="L51" s="1060"/>
      <c r="M51" s="1061"/>
      <c r="N51" s="947"/>
      <c r="O51" s="1061"/>
      <c r="P51" s="935"/>
      <c r="Q51" s="1066">
        <f t="shared" si="28"/>
        <v>0</v>
      </c>
      <c r="R51" s="1067"/>
      <c r="S51" s="1069"/>
      <c r="T51" s="1061" t="s">
        <v>2</v>
      </c>
      <c r="U51" s="1050"/>
      <c r="V51" s="887"/>
      <c r="W51" s="1065"/>
      <c r="X51" s="1066">
        <f t="shared" si="25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7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6"/>
        <v>0</v>
      </c>
      <c r="L52" s="1060"/>
      <c r="M52" s="1061"/>
      <c r="N52" s="947"/>
      <c r="O52" s="1061"/>
      <c r="P52" s="935"/>
      <c r="Q52" s="1066">
        <f t="shared" si="28"/>
        <v>0</v>
      </c>
      <c r="R52" s="1067"/>
      <c r="S52" s="1069"/>
      <c r="T52" s="1061" t="s">
        <v>2</v>
      </c>
      <c r="U52" s="1050"/>
      <c r="V52" s="887"/>
      <c r="W52" s="1065"/>
      <c r="X52" s="1066">
        <f t="shared" si="25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7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6"/>
        <v>110000</v>
      </c>
      <c r="L53" s="1060"/>
      <c r="M53" s="1061"/>
      <c r="N53" s="947"/>
      <c r="O53" s="1061"/>
      <c r="P53" s="935"/>
      <c r="Q53" s="1066">
        <f t="shared" si="28"/>
        <v>0</v>
      </c>
      <c r="R53" s="1067"/>
      <c r="S53" s="1069"/>
      <c r="T53" s="1061" t="s">
        <v>2</v>
      </c>
      <c r="U53" s="1050"/>
      <c r="V53" s="887"/>
      <c r="W53" s="1065"/>
      <c r="X53" s="1066">
        <f t="shared" si="25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6"/>
        <v>2275000</v>
      </c>
      <c r="L54" s="1061"/>
      <c r="M54" s="1061"/>
      <c r="N54" s="947"/>
      <c r="O54" s="1061"/>
      <c r="P54" s="1065"/>
      <c r="Q54" s="1066">
        <f t="shared" si="28"/>
        <v>0</v>
      </c>
      <c r="R54" s="1067"/>
      <c r="S54" s="1069"/>
      <c r="T54" s="1061" t="s">
        <v>2</v>
      </c>
      <c r="U54" s="1050"/>
      <c r="V54" s="887"/>
      <c r="W54" s="1065"/>
      <c r="X54" s="1066">
        <f t="shared" ref="X54:X74" si="29">W55*U55</f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6"/>
        <v>0</v>
      </c>
      <c r="L55" s="1061"/>
      <c r="M55" s="1075"/>
      <c r="N55" s="1084"/>
      <c r="O55" s="1061"/>
      <c r="P55" s="949"/>
      <c r="Q55" s="1066">
        <f t="shared" si="28"/>
        <v>0</v>
      </c>
      <c r="R55" s="1067"/>
      <c r="S55" s="1069"/>
      <c r="T55" s="1061" t="s">
        <v>2</v>
      </c>
      <c r="U55" s="1050"/>
      <c r="V55" s="887"/>
      <c r="W55" s="1065"/>
      <c r="X55" s="1066">
        <f t="shared" si="29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6"/>
        <v>1716000</v>
      </c>
      <c r="L56" s="1060"/>
      <c r="M56" s="1061"/>
      <c r="N56" s="947"/>
      <c r="O56" s="1061"/>
      <c r="P56" s="1065"/>
      <c r="Q56" s="1066">
        <f t="shared" si="28"/>
        <v>0</v>
      </c>
      <c r="R56" s="1067"/>
      <c r="S56" s="1069"/>
      <c r="T56" s="1061"/>
      <c r="U56" s="1064"/>
      <c r="V56" s="1070"/>
      <c r="W56" s="1077"/>
      <c r="X56" s="1066">
        <f t="shared" si="29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6"/>
        <v>0</v>
      </c>
      <c r="L57" s="1060"/>
      <c r="M57" s="1078"/>
      <c r="N57" s="938"/>
      <c r="O57" s="1061"/>
      <c r="P57" s="939"/>
      <c r="Q57" s="1066">
        <f t="shared" si="28"/>
        <v>0</v>
      </c>
      <c r="R57" s="1067"/>
      <c r="S57" s="1069"/>
      <c r="T57" s="1061" t="s">
        <v>2</v>
      </c>
      <c r="U57" s="1050"/>
      <c r="V57" s="887" t="s">
        <v>29</v>
      </c>
      <c r="W57" s="1065"/>
      <c r="X57" s="1066">
        <f t="shared" si="29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6"/>
        <v>0</v>
      </c>
      <c r="L58" s="1061"/>
      <c r="M58" s="1078"/>
      <c r="N58" s="934"/>
      <c r="O58" s="1061"/>
      <c r="P58" s="935"/>
      <c r="Q58" s="1066">
        <f t="shared" si="28"/>
        <v>0</v>
      </c>
      <c r="R58" s="1067"/>
      <c r="S58" s="1069"/>
      <c r="T58" s="1061" t="s">
        <v>2</v>
      </c>
      <c r="U58" s="1050"/>
      <c r="V58" s="887" t="s">
        <v>29</v>
      </c>
      <c r="W58" s="1065"/>
      <c r="X58" s="1066">
        <f t="shared" si="29"/>
        <v>0</v>
      </c>
      <c r="Y58" s="1067"/>
      <c r="Z58" s="1061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6"/>
        <v>0</v>
      </c>
      <c r="L59" s="1061"/>
      <c r="M59" s="1078"/>
      <c r="N59" s="938"/>
      <c r="O59" s="1061"/>
      <c r="P59" s="939"/>
      <c r="Q59" s="1066">
        <f t="shared" si="28"/>
        <v>0</v>
      </c>
      <c r="R59" s="1067"/>
      <c r="S59" s="1069"/>
      <c r="T59" s="1061" t="s">
        <v>2</v>
      </c>
      <c r="U59" s="1050"/>
      <c r="V59" s="887" t="s">
        <v>29</v>
      </c>
      <c r="W59" s="1065"/>
      <c r="X59" s="1066">
        <f t="shared" si="29"/>
        <v>0</v>
      </c>
      <c r="Y59" s="1067"/>
      <c r="Z59" s="1061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6"/>
        <v>80000</v>
      </c>
      <c r="L60" s="902"/>
      <c r="M60" s="1078"/>
      <c r="N60" s="1062"/>
      <c r="O60" s="1061"/>
      <c r="P60" s="1077"/>
      <c r="Q60" s="1066">
        <f t="shared" si="28"/>
        <v>0</v>
      </c>
      <c r="R60" s="1067"/>
      <c r="S60" s="1069"/>
      <c r="T60" s="1061" t="s">
        <v>2</v>
      </c>
      <c r="U60" s="1050"/>
      <c r="V60" s="887" t="s">
        <v>29</v>
      </c>
      <c r="W60" s="1065"/>
      <c r="X60" s="1066">
        <f t="shared" si="29"/>
        <v>0</v>
      </c>
      <c r="Y60" s="1067"/>
      <c r="Z60" s="1061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6"/>
        <v>0</v>
      </c>
      <c r="L61" s="1061"/>
      <c r="M61" s="1061"/>
      <c r="N61" s="1062"/>
      <c r="O61" s="1061"/>
      <c r="P61" s="1065"/>
      <c r="Q61" s="1066">
        <f t="shared" si="28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29"/>
        <v>0</v>
      </c>
      <c r="Y61" s="1067"/>
      <c r="Z61" s="1061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6"/>
        <v>288000</v>
      </c>
      <c r="L62" s="1061"/>
      <c r="M62" s="955"/>
      <c r="N62" s="956"/>
      <c r="O62" s="1061"/>
      <c r="P62" s="957"/>
      <c r="Q62" s="1066">
        <f t="shared" si="28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29"/>
        <v>0</v>
      </c>
      <c r="Y62" s="1067"/>
      <c r="Z62" s="1061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6"/>
        <v>312000</v>
      </c>
      <c r="L63" s="1061"/>
      <c r="M63" s="955"/>
      <c r="N63" s="958"/>
      <c r="O63" s="1061"/>
      <c r="P63" s="959"/>
      <c r="Q63" s="1066">
        <f t="shared" si="28"/>
        <v>0</v>
      </c>
      <c r="R63" s="1067"/>
      <c r="S63" s="1061"/>
      <c r="T63" s="1061"/>
      <c r="U63" s="904"/>
      <c r="V63" s="1061"/>
      <c r="W63" s="1077"/>
      <c r="X63" s="1066">
        <f t="shared" si="29"/>
        <v>0</v>
      </c>
      <c r="Y63" s="1067"/>
      <c r="Z63" s="1061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6"/>
        <v>414000</v>
      </c>
      <c r="L64" s="1061"/>
      <c r="M64" s="955"/>
      <c r="N64" s="958"/>
      <c r="O64" s="1061"/>
      <c r="P64" s="959"/>
      <c r="Q64" s="1066">
        <f t="shared" si="28"/>
        <v>0</v>
      </c>
      <c r="R64" s="1067"/>
      <c r="S64" s="1061"/>
      <c r="T64" s="1061"/>
      <c r="U64" s="1062"/>
      <c r="V64" s="1070"/>
      <c r="W64" s="1077"/>
      <c r="X64" s="1066">
        <f t="shared" si="29"/>
        <v>0</v>
      </c>
      <c r="Y64" s="1067"/>
      <c r="Z64" s="1061"/>
    </row>
    <row r="65" spans="1:26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6"/>
        <v>125000</v>
      </c>
      <c r="L65" s="1061"/>
      <c r="M65" s="955"/>
      <c r="N65" s="934"/>
      <c r="O65" s="1061"/>
      <c r="P65" s="935"/>
      <c r="Q65" s="1066">
        <f t="shared" si="28"/>
        <v>0</v>
      </c>
      <c r="R65" s="1067"/>
      <c r="S65" s="1061"/>
      <c r="T65" s="1061"/>
      <c r="U65" s="1062"/>
      <c r="V65" s="1070"/>
      <c r="W65" s="1077"/>
      <c r="X65" s="1066">
        <f t="shared" si="29"/>
        <v>0</v>
      </c>
      <c r="Y65" s="1067"/>
      <c r="Z65" s="1061"/>
    </row>
    <row r="66" spans="1:26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6"/>
        <v>675000</v>
      </c>
      <c r="L66" s="1069"/>
      <c r="M66" s="955"/>
      <c r="N66" s="934"/>
      <c r="O66" s="1061"/>
      <c r="P66" s="935"/>
      <c r="Q66" s="1066">
        <f t="shared" si="28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29"/>
        <v>0</v>
      </c>
      <c r="Y66" s="1067"/>
      <c r="Z66" s="1061"/>
    </row>
    <row r="67" spans="1:26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6"/>
        <v>0</v>
      </c>
      <c r="L67" s="1061"/>
      <c r="M67" s="955"/>
      <c r="N67" s="956"/>
      <c r="O67" s="1061"/>
      <c r="P67" s="957"/>
      <c r="Q67" s="1066">
        <f t="shared" si="28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9"/>
        <v>0</v>
      </c>
      <c r="Y67" s="1067"/>
      <c r="Z67" s="1061"/>
    </row>
    <row r="68" spans="1:26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6"/>
        <v>1541475</v>
      </c>
      <c r="L68" s="1061"/>
      <c r="M68" s="955"/>
      <c r="N68" s="934"/>
      <c r="O68" s="1061"/>
      <c r="P68" s="935"/>
      <c r="Q68" s="1066">
        <f t="shared" si="28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9"/>
        <v>0</v>
      </c>
      <c r="Y68" s="1067"/>
    </row>
    <row r="69" spans="1:26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6"/>
        <v>1500000</v>
      </c>
      <c r="L69" s="1061"/>
      <c r="M69" s="955"/>
      <c r="N69" s="934"/>
      <c r="O69" s="1061"/>
      <c r="P69" s="935"/>
      <c r="Q69" s="1066">
        <f t="shared" si="28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9"/>
        <v>0</v>
      </c>
      <c r="Y69" s="1067"/>
    </row>
    <row r="70" spans="1:26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30">D70*F70</f>
        <v>750000</v>
      </c>
      <c r="H70" s="921">
        <v>44244</v>
      </c>
      <c r="I70" s="1062">
        <v>2</v>
      </c>
      <c r="J70" s="1068" t="s">
        <v>25</v>
      </c>
      <c r="K70" s="880">
        <f t="shared" si="26"/>
        <v>500000</v>
      </c>
      <c r="L70" s="1061"/>
      <c r="M70" s="955"/>
      <c r="N70" s="934"/>
      <c r="O70" s="1061"/>
      <c r="P70" s="935"/>
      <c r="Q70" s="1066">
        <f t="shared" si="28"/>
        <v>0</v>
      </c>
      <c r="R70" s="1067"/>
      <c r="S70" s="1061"/>
      <c r="T70" s="1061"/>
      <c r="U70" s="1045"/>
      <c r="V70" s="1061" t="s">
        <v>29</v>
      </c>
      <c r="W70" s="1065"/>
      <c r="X70" s="1066">
        <f t="shared" si="29"/>
        <v>0</v>
      </c>
      <c r="Y70" s="1067"/>
    </row>
    <row r="71" spans="1:26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30"/>
        <v>200000</v>
      </c>
      <c r="H71" s="921">
        <v>44411</v>
      </c>
      <c r="I71" s="1062">
        <v>0</v>
      </c>
      <c r="J71" s="1068" t="s">
        <v>25</v>
      </c>
      <c r="K71" s="880">
        <f t="shared" si="26"/>
        <v>0</v>
      </c>
      <c r="L71" s="1061"/>
      <c r="M71" s="1061"/>
      <c r="N71" s="1081"/>
      <c r="O71" s="1061"/>
      <c r="P71" s="879"/>
      <c r="Q71" s="1066">
        <f t="shared" si="28"/>
        <v>0</v>
      </c>
      <c r="R71" s="1061"/>
      <c r="S71" s="1061"/>
      <c r="T71" s="1061"/>
      <c r="U71" s="1045"/>
      <c r="V71" s="1061" t="s">
        <v>29</v>
      </c>
      <c r="W71" s="1065"/>
      <c r="X71" s="1066">
        <f t="shared" si="29"/>
        <v>0</v>
      </c>
      <c r="Y71" s="1067"/>
    </row>
    <row r="72" spans="1:26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30"/>
        <v>95000</v>
      </c>
      <c r="H72" s="1062" t="s">
        <v>188</v>
      </c>
      <c r="I72" s="1062"/>
      <c r="J72" s="965" t="s">
        <v>67</v>
      </c>
      <c r="K72" s="880">
        <f t="shared" si="26"/>
        <v>0</v>
      </c>
      <c r="L72" s="1061"/>
      <c r="M72" s="1061"/>
      <c r="N72" s="1061"/>
      <c r="O72" s="1061"/>
      <c r="P72" s="879"/>
      <c r="Q72" s="1066">
        <f t="shared" si="28"/>
        <v>0</v>
      </c>
      <c r="R72" s="1061"/>
      <c r="S72" s="1061"/>
      <c r="T72" s="1061"/>
      <c r="U72" s="1045"/>
      <c r="V72" s="1061" t="s">
        <v>29</v>
      </c>
      <c r="W72" s="1065"/>
      <c r="X72" s="1066">
        <f t="shared" si="29"/>
        <v>0</v>
      </c>
      <c r="Y72" s="1067"/>
    </row>
    <row r="73" spans="1:26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30"/>
        <v>2400000</v>
      </c>
      <c r="H73" s="900">
        <v>45181</v>
      </c>
      <c r="I73" s="1062">
        <v>0</v>
      </c>
      <c r="J73" s="1068" t="s">
        <v>25</v>
      </c>
      <c r="K73" s="880">
        <f t="shared" si="26"/>
        <v>0</v>
      </c>
      <c r="L73" s="1061"/>
      <c r="M73" s="1061"/>
      <c r="N73" s="1061"/>
      <c r="O73" s="1061"/>
      <c r="P73" s="879"/>
      <c r="Q73" s="1066">
        <f t="shared" si="28"/>
        <v>0</v>
      </c>
      <c r="R73" s="1061"/>
      <c r="S73" s="1061"/>
      <c r="T73" s="1061"/>
      <c r="U73" s="1045"/>
      <c r="V73" s="1061" t="s">
        <v>29</v>
      </c>
      <c r="W73" s="1065"/>
      <c r="X73" s="1066">
        <f t="shared" si="29"/>
        <v>0</v>
      </c>
      <c r="Y73" s="1067"/>
    </row>
    <row r="74" spans="1:26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30"/>
        <v>1974000</v>
      </c>
      <c r="H74" s="900">
        <v>45154</v>
      </c>
      <c r="I74" s="1062">
        <v>34</v>
      </c>
      <c r="J74" s="1068" t="s">
        <v>25</v>
      </c>
      <c r="K74" s="880">
        <f t="shared" si="26"/>
        <v>1398250</v>
      </c>
      <c r="L74" s="1061"/>
      <c r="M74" s="1061"/>
      <c r="N74" s="1061"/>
      <c r="O74" s="1061"/>
      <c r="P74" s="1061"/>
      <c r="Q74" s="1066">
        <f t="shared" si="28"/>
        <v>0</v>
      </c>
      <c r="R74" s="1061"/>
      <c r="S74" s="1061"/>
      <c r="T74" s="1061"/>
      <c r="U74" s="1045"/>
      <c r="V74" s="1061" t="s">
        <v>29</v>
      </c>
      <c r="W74" s="1065"/>
      <c r="X74" s="1066">
        <f t="shared" si="29"/>
        <v>0</v>
      </c>
      <c r="Y74" s="1067"/>
    </row>
    <row r="75" spans="1:26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30"/>
        <v>100000</v>
      </c>
      <c r="H75" s="927" t="s">
        <v>194</v>
      </c>
      <c r="I75" s="1062">
        <v>40</v>
      </c>
      <c r="J75" s="1068" t="s">
        <v>25</v>
      </c>
      <c r="K75" s="880">
        <f t="shared" si="26"/>
        <v>80000</v>
      </c>
      <c r="L75" s="1061"/>
      <c r="M75" s="1061"/>
      <c r="N75" s="1061"/>
      <c r="O75" s="1061"/>
      <c r="P75" s="1061"/>
      <c r="Q75" s="1066">
        <f t="shared" si="28"/>
        <v>0</v>
      </c>
      <c r="R75" s="1061"/>
      <c r="S75" s="1061"/>
      <c r="T75" s="1061"/>
      <c r="U75" s="1045"/>
      <c r="V75" s="1061" t="s">
        <v>29</v>
      </c>
      <c r="W75" s="1065"/>
      <c r="Y75" s="1067"/>
    </row>
    <row r="76" spans="1:26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30"/>
        <v>170000</v>
      </c>
      <c r="H76" s="921" t="s">
        <v>196</v>
      </c>
      <c r="I76" s="1062">
        <v>0</v>
      </c>
      <c r="J76" s="1068" t="s">
        <v>25</v>
      </c>
      <c r="K76" s="880">
        <f t="shared" si="26"/>
        <v>0</v>
      </c>
      <c r="L76" s="1061"/>
      <c r="M76" s="1061"/>
      <c r="N76" s="1061"/>
      <c r="O76" s="1061"/>
      <c r="P76" s="1061"/>
      <c r="Q76" s="1066">
        <f t="shared" si="28"/>
        <v>0</v>
      </c>
      <c r="R76" s="1061"/>
      <c r="S76" s="1061"/>
      <c r="T76" s="1061"/>
      <c r="U76" s="1045"/>
      <c r="V76" s="1061" t="s">
        <v>29</v>
      </c>
      <c r="W76" s="1065"/>
    </row>
    <row r="77" spans="1:26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30"/>
        <v>260000</v>
      </c>
      <c r="H77" s="921" t="s">
        <v>198</v>
      </c>
      <c r="I77" s="1062">
        <v>0</v>
      </c>
      <c r="J77" s="1068" t="s">
        <v>25</v>
      </c>
      <c r="K77" s="880">
        <f t="shared" si="26"/>
        <v>0</v>
      </c>
      <c r="L77" s="1061"/>
      <c r="M77" s="1061"/>
      <c r="N77" s="1061"/>
      <c r="O77" s="1061"/>
      <c r="P77" s="1061"/>
      <c r="Q77" s="1066">
        <f t="shared" si="28"/>
        <v>0</v>
      </c>
      <c r="R77" s="1061"/>
    </row>
    <row r="78" spans="1:26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30"/>
        <v>290000</v>
      </c>
      <c r="H78" s="900">
        <v>45119</v>
      </c>
      <c r="I78" s="1062">
        <v>2</v>
      </c>
      <c r="J78" s="1068" t="s">
        <v>25</v>
      </c>
      <c r="K78" s="880">
        <f t="shared" si="26"/>
        <v>145000</v>
      </c>
      <c r="L78" s="1061"/>
      <c r="M78" s="1061"/>
      <c r="N78" s="1061"/>
      <c r="O78" s="1061"/>
      <c r="P78" s="1061"/>
      <c r="Q78" s="1066">
        <f t="shared" si="28"/>
        <v>0</v>
      </c>
      <c r="R78" s="1061"/>
    </row>
    <row r="79" spans="1:26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30"/>
        <v>190000</v>
      </c>
      <c r="H79" s="824">
        <v>45248</v>
      </c>
      <c r="I79" s="1062"/>
      <c r="J79" s="1068" t="s">
        <v>25</v>
      </c>
      <c r="K79" s="880">
        <f t="shared" si="26"/>
        <v>0</v>
      </c>
      <c r="L79" s="1061"/>
      <c r="M79" s="1061"/>
      <c r="N79" s="1061"/>
      <c r="O79" s="1061"/>
      <c r="P79" s="1061"/>
      <c r="Q79" s="1066">
        <f t="shared" si="28"/>
        <v>0</v>
      </c>
      <c r="R79" s="1061"/>
    </row>
    <row r="80" spans="1:26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30"/>
        <v>290000</v>
      </c>
      <c r="H80" s="900">
        <v>45120</v>
      </c>
      <c r="I80" s="1062">
        <v>1</v>
      </c>
      <c r="J80" s="965" t="s">
        <v>67</v>
      </c>
      <c r="K80" s="880">
        <f t="shared" si="26"/>
        <v>145000</v>
      </c>
      <c r="L80" s="1061"/>
      <c r="M80" s="1061"/>
      <c r="N80" s="1061"/>
      <c r="O80" s="1061"/>
      <c r="P80" s="1061"/>
      <c r="Q80" s="1066">
        <f t="shared" si="28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6"/>
        <v>1350000</v>
      </c>
      <c r="L81" s="1061"/>
      <c r="M81" s="1061"/>
      <c r="N81" s="1061"/>
      <c r="O81" s="1061"/>
      <c r="P81" s="1061"/>
      <c r="Q81" s="1066">
        <f t="shared" si="28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6"/>
        <v>0</v>
      </c>
      <c r="L82" s="1061"/>
      <c r="M82" s="1061"/>
      <c r="N82" s="1061"/>
      <c r="O82" s="1061"/>
      <c r="P82" s="1061"/>
      <c r="Q82" s="1066">
        <f t="shared" si="28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6"/>
        <v>250000</v>
      </c>
      <c r="L83" s="1061"/>
      <c r="M83" s="1061"/>
      <c r="N83" s="1061"/>
      <c r="O83" s="1061"/>
      <c r="P83" s="1061"/>
      <c r="Q83" s="1066">
        <f t="shared" si="28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6"/>
        <v>5307000</v>
      </c>
      <c r="L84" s="1061"/>
      <c r="M84" s="1061"/>
      <c r="N84" s="1061"/>
      <c r="O84" s="1061"/>
      <c r="P84" s="1061"/>
      <c r="Q84" s="1066">
        <f t="shared" si="28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6"/>
        <v>10075000</v>
      </c>
      <c r="L85" s="1061"/>
      <c r="M85" s="1061"/>
      <c r="N85" s="1061"/>
      <c r="O85" s="1061"/>
      <c r="P85" s="1061"/>
      <c r="Q85" s="1066">
        <f t="shared" si="28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6"/>
        <v>10428000</v>
      </c>
      <c r="L86" s="1061"/>
      <c r="M86" s="1061"/>
      <c r="N86" s="1061"/>
      <c r="O86" s="1061"/>
      <c r="P86" s="1061"/>
      <c r="Q86" s="1066">
        <f t="shared" si="28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6"/>
        <v>841500</v>
      </c>
      <c r="L87" s="1061"/>
      <c r="M87" s="1061"/>
      <c r="N87" s="1061"/>
      <c r="O87" s="1061"/>
      <c r="P87" s="1061"/>
      <c r="Q87" s="1066">
        <f t="shared" si="28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6"/>
        <v>370000</v>
      </c>
      <c r="L88" s="1061"/>
      <c r="M88" s="1061"/>
      <c r="N88" s="1061"/>
      <c r="O88" s="1061"/>
      <c r="P88" s="1061"/>
      <c r="Q88" s="1066">
        <f t="shared" si="28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6"/>
        <v>283725</v>
      </c>
      <c r="L89" s="1061"/>
      <c r="M89" s="1061"/>
      <c r="N89" s="1061"/>
      <c r="O89" s="1061"/>
      <c r="P89" s="1061"/>
      <c r="Q89" s="1066">
        <f t="shared" si="28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6"/>
        <v>0</v>
      </c>
      <c r="L90" s="1061"/>
      <c r="M90" s="1061"/>
      <c r="N90" s="1061"/>
      <c r="O90" s="1061"/>
      <c r="P90" s="1061"/>
      <c r="Q90" s="1066">
        <f t="shared" si="28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6"/>
        <v>6618876</v>
      </c>
      <c r="L91" s="1061"/>
      <c r="M91" s="1061"/>
      <c r="N91" s="1061"/>
      <c r="O91" s="1061"/>
      <c r="P91" s="1061"/>
      <c r="Q91" s="1066">
        <f t="shared" si="28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1">D92*F92</f>
        <v>7942000</v>
      </c>
      <c r="H92" s="824">
        <v>45196</v>
      </c>
      <c r="I92" s="1062">
        <v>103</v>
      </c>
      <c r="J92" s="969" t="s">
        <v>203</v>
      </c>
      <c r="K92" s="880">
        <f t="shared" si="26"/>
        <v>3914000</v>
      </c>
      <c r="L92" s="1061"/>
      <c r="M92" s="1061"/>
      <c r="N92" s="1061"/>
      <c r="O92" s="1061"/>
      <c r="P92" s="1061"/>
      <c r="Q92" s="1066">
        <f t="shared" si="28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1"/>
        <v>1200000</v>
      </c>
      <c r="H93" s="905" t="s">
        <v>173</v>
      </c>
      <c r="I93" s="1062"/>
      <c r="J93" s="969" t="s">
        <v>29</v>
      </c>
      <c r="K93" s="880">
        <f t="shared" si="26"/>
        <v>0</v>
      </c>
      <c r="L93" s="1061"/>
      <c r="M93" s="1061"/>
      <c r="N93" s="1061"/>
      <c r="O93" s="1061"/>
      <c r="P93" s="1061"/>
      <c r="Q93" s="1066">
        <f t="shared" si="28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1"/>
        <v>6855200</v>
      </c>
      <c r="H94" s="900">
        <v>45202</v>
      </c>
      <c r="I94" s="1062">
        <v>142</v>
      </c>
      <c r="J94" s="969" t="s">
        <v>203</v>
      </c>
      <c r="K94" s="880">
        <f t="shared" si="26"/>
        <v>4657600</v>
      </c>
      <c r="L94" s="1061"/>
      <c r="M94" s="1061"/>
      <c r="N94" s="1061"/>
      <c r="O94" s="1061"/>
      <c r="P94" s="1061"/>
      <c r="Q94" s="1066">
        <f t="shared" si="28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1"/>
        <v>6750000</v>
      </c>
      <c r="H95" s="900">
        <v>45125</v>
      </c>
      <c r="I95" s="1062">
        <v>60</v>
      </c>
      <c r="J95" s="1068" t="s">
        <v>203</v>
      </c>
      <c r="K95" s="880">
        <f t="shared" si="26"/>
        <v>2025000</v>
      </c>
      <c r="L95" s="1061"/>
      <c r="M95" s="1061"/>
      <c r="N95" s="1061"/>
      <c r="O95" s="1061"/>
      <c r="P95" s="1061"/>
      <c r="Q95" s="1066">
        <f t="shared" si="28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1"/>
        <v>192000</v>
      </c>
      <c r="H96" s="932">
        <v>45020</v>
      </c>
      <c r="I96" s="973">
        <v>1</v>
      </c>
      <c r="J96" s="1068" t="s">
        <v>25</v>
      </c>
      <c r="K96" s="880">
        <f t="shared" si="26"/>
        <v>96000</v>
      </c>
      <c r="L96" s="1061"/>
      <c r="M96" s="1061"/>
      <c r="N96" s="1061"/>
      <c r="O96" s="1061"/>
      <c r="P96" s="1061"/>
      <c r="Q96" s="1066">
        <f t="shared" si="28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1"/>
        <v>280000</v>
      </c>
      <c r="H97" s="974">
        <v>44007</v>
      </c>
      <c r="I97" s="1062">
        <v>1</v>
      </c>
      <c r="J97" s="1068" t="s">
        <v>25</v>
      </c>
      <c r="K97" s="880">
        <f t="shared" si="26"/>
        <v>140000</v>
      </c>
      <c r="L97" s="1061"/>
      <c r="M97" s="1061"/>
      <c r="N97" s="1061"/>
      <c r="O97" s="1061"/>
      <c r="P97" s="1061"/>
      <c r="Q97" s="1066">
        <f t="shared" si="28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1"/>
        <v>690000</v>
      </c>
      <c r="H98" s="975" t="s">
        <v>228</v>
      </c>
      <c r="I98" s="1062">
        <v>1</v>
      </c>
      <c r="J98" s="1068" t="s">
        <v>25</v>
      </c>
      <c r="K98" s="880">
        <f t="shared" si="26"/>
        <v>690000</v>
      </c>
      <c r="L98" s="1061"/>
      <c r="M98" s="1061"/>
      <c r="N98" s="1061"/>
      <c r="O98" s="1061"/>
      <c r="P98" s="1061"/>
      <c r="Q98" s="1066">
        <f t="shared" si="28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1"/>
        <v>2322378</v>
      </c>
      <c r="H99" s="900">
        <v>45210</v>
      </c>
      <c r="I99" s="1062">
        <v>2</v>
      </c>
      <c r="J99" s="1068" t="s">
        <v>25</v>
      </c>
      <c r="K99" s="880">
        <f t="shared" si="26"/>
        <v>516084</v>
      </c>
      <c r="L99" s="1061"/>
      <c r="M99" s="1061"/>
      <c r="N99" s="1061"/>
      <c r="O99" s="1061"/>
      <c r="P99" s="1061"/>
      <c r="Q99" s="1066">
        <f t="shared" si="28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1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2">I100*F100</f>
        <v>1125340</v>
      </c>
      <c r="L100" s="1061"/>
      <c r="M100" s="1061"/>
      <c r="N100" s="1061"/>
      <c r="O100" s="1061"/>
      <c r="P100" s="1061"/>
      <c r="Q100" s="1066">
        <f t="shared" si="28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1"/>
        <v>1830200</v>
      </c>
      <c r="H101" s="900">
        <v>45176</v>
      </c>
      <c r="I101" s="1062">
        <v>5</v>
      </c>
      <c r="J101" s="1068" t="s">
        <v>25</v>
      </c>
      <c r="K101" s="880">
        <f t="shared" si="32"/>
        <v>915100</v>
      </c>
      <c r="L101" s="1061"/>
      <c r="M101" s="1061"/>
      <c r="N101" s="1061"/>
      <c r="O101" s="1061"/>
      <c r="P101" s="1061"/>
      <c r="Q101" s="1066">
        <f t="shared" si="28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1"/>
        <v>1707516</v>
      </c>
      <c r="H102" s="900">
        <v>45210</v>
      </c>
      <c r="I102" s="1062">
        <v>4</v>
      </c>
      <c r="J102" s="1068" t="s">
        <v>25</v>
      </c>
      <c r="K102" s="880">
        <f t="shared" si="32"/>
        <v>758896</v>
      </c>
      <c r="L102" s="1061"/>
      <c r="M102" s="1061"/>
      <c r="N102" s="1061"/>
      <c r="O102" s="1061"/>
      <c r="P102" s="1061"/>
      <c r="Q102" s="1066">
        <f t="shared" si="28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1"/>
        <v>125000</v>
      </c>
      <c r="H103" s="900">
        <v>45136</v>
      </c>
      <c r="I103" s="1062">
        <v>0</v>
      </c>
      <c r="J103" s="1068" t="s">
        <v>25</v>
      </c>
      <c r="K103" s="880">
        <f t="shared" si="32"/>
        <v>0</v>
      </c>
      <c r="L103" s="1061"/>
      <c r="M103" s="1061"/>
      <c r="N103" s="1061"/>
      <c r="O103" s="1061"/>
      <c r="P103" s="1061"/>
      <c r="Q103" s="1066">
        <f t="shared" si="28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1"/>
        <v>450000</v>
      </c>
      <c r="H104" s="1064"/>
      <c r="I104" s="1062">
        <v>1</v>
      </c>
      <c r="J104" s="1068" t="s">
        <v>25</v>
      </c>
      <c r="K104" s="880">
        <f t="shared" si="32"/>
        <v>225000</v>
      </c>
      <c r="L104" s="1061"/>
      <c r="M104" s="1061"/>
      <c r="N104" s="1061"/>
      <c r="O104" s="1061"/>
      <c r="P104" s="1061"/>
      <c r="Q104" s="1066">
        <f t="shared" si="28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1"/>
        <v>362500</v>
      </c>
      <c r="H105" s="900">
        <v>45205</v>
      </c>
      <c r="I105" s="1062">
        <v>0</v>
      </c>
      <c r="J105" s="1068" t="s">
        <v>25</v>
      </c>
      <c r="K105" s="880">
        <f t="shared" si="32"/>
        <v>0</v>
      </c>
      <c r="L105" s="1061"/>
      <c r="M105" s="1061"/>
      <c r="N105" s="1061"/>
      <c r="O105" s="1061"/>
      <c r="P105" s="1061"/>
      <c r="Q105" s="1066">
        <f t="shared" si="28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1"/>
        <v>110000</v>
      </c>
      <c r="H106" s="921" t="s">
        <v>244</v>
      </c>
      <c r="I106" s="1062"/>
      <c r="J106" s="1068" t="s">
        <v>25</v>
      </c>
      <c r="K106" s="880">
        <f t="shared" si="32"/>
        <v>0</v>
      </c>
      <c r="L106" s="1061"/>
      <c r="M106" s="1061"/>
      <c r="N106" s="1061"/>
      <c r="O106" s="1061"/>
      <c r="P106" s="1061"/>
      <c r="Q106" s="1066">
        <f t="shared" si="28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1"/>
        <v>180000</v>
      </c>
      <c r="H107" s="921" t="s">
        <v>244</v>
      </c>
      <c r="I107" s="1062"/>
      <c r="J107" s="1068" t="s">
        <v>25</v>
      </c>
      <c r="K107" s="880">
        <f t="shared" si="32"/>
        <v>0</v>
      </c>
      <c r="L107" s="1061"/>
      <c r="M107" s="1061"/>
      <c r="N107" s="1061"/>
      <c r="O107" s="1061"/>
      <c r="P107" s="1061"/>
      <c r="Q107" s="1066">
        <f t="shared" si="28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1"/>
        <v>4680000</v>
      </c>
      <c r="H108" s="824">
        <v>45181</v>
      </c>
      <c r="I108" s="1062">
        <v>4</v>
      </c>
      <c r="J108" s="1068" t="s">
        <v>25</v>
      </c>
      <c r="K108" s="880">
        <f t="shared" si="32"/>
        <v>3120000</v>
      </c>
      <c r="L108" s="1061"/>
      <c r="M108" s="1061"/>
      <c r="N108" s="1061"/>
      <c r="O108" s="1061"/>
      <c r="P108" s="1061"/>
      <c r="Q108" s="1066">
        <f t="shared" si="28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1"/>
        <v>5460000</v>
      </c>
      <c r="H109" s="900">
        <v>45181</v>
      </c>
      <c r="I109" s="1062">
        <v>5</v>
      </c>
      <c r="J109" s="1068" t="s">
        <v>25</v>
      </c>
      <c r="K109" s="880">
        <f t="shared" si="32"/>
        <v>3900000</v>
      </c>
      <c r="L109" s="1061"/>
      <c r="M109" s="1061"/>
      <c r="N109" s="1061"/>
      <c r="O109" s="1061"/>
      <c r="P109" s="1061"/>
      <c r="Q109" s="1066">
        <f t="shared" si="28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1"/>
        <v>690000</v>
      </c>
      <c r="H110" s="941" t="s">
        <v>252</v>
      </c>
      <c r="I110" s="1062">
        <v>1</v>
      </c>
      <c r="J110" s="1068" t="s">
        <v>25</v>
      </c>
      <c r="K110" s="880">
        <f t="shared" si="32"/>
        <v>690000</v>
      </c>
      <c r="L110" s="1061"/>
      <c r="M110" s="1061"/>
      <c r="N110" s="1061"/>
      <c r="O110" s="1061"/>
      <c r="P110" s="1061"/>
      <c r="Q110" s="1066">
        <f t="shared" si="28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1"/>
        <v>1960000</v>
      </c>
      <c r="H111" s="1062" t="s">
        <v>255</v>
      </c>
      <c r="I111" s="1062">
        <v>0</v>
      </c>
      <c r="J111" s="1068" t="s">
        <v>25</v>
      </c>
      <c r="K111" s="880">
        <f t="shared" si="32"/>
        <v>0</v>
      </c>
      <c r="L111" s="1061"/>
      <c r="M111" s="1061"/>
      <c r="N111" s="1061"/>
      <c r="O111" s="1061"/>
      <c r="P111" s="1061"/>
      <c r="Q111" s="1066">
        <f t="shared" si="28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1"/>
        <v>680000</v>
      </c>
      <c r="H112" s="992" t="s">
        <v>153</v>
      </c>
      <c r="I112" s="1062"/>
      <c r="J112" s="1068" t="s">
        <v>25</v>
      </c>
      <c r="K112" s="880">
        <f t="shared" si="32"/>
        <v>0</v>
      </c>
      <c r="L112" s="1061"/>
      <c r="M112" s="1061"/>
      <c r="N112" s="1061"/>
      <c r="O112" s="1061"/>
      <c r="P112" s="1061"/>
      <c r="Q112" s="1066">
        <f t="shared" si="28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1"/>
        <v>200000</v>
      </c>
      <c r="H113" s="933">
        <v>45018</v>
      </c>
      <c r="I113" s="1062">
        <v>20</v>
      </c>
      <c r="J113" s="1068" t="s">
        <v>25</v>
      </c>
      <c r="K113" s="880">
        <f t="shared" si="32"/>
        <v>100000</v>
      </c>
      <c r="L113" s="1061"/>
      <c r="M113" s="1061"/>
      <c r="N113" s="1061"/>
      <c r="O113" s="1061"/>
      <c r="P113" s="1061"/>
      <c r="Q113" s="1066">
        <f t="shared" ref="Q113:Q116" si="33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1"/>
        <v>1000000</v>
      </c>
      <c r="H114" s="932">
        <v>44212</v>
      </c>
      <c r="I114" s="1062">
        <v>0</v>
      </c>
      <c r="J114" s="954" t="s">
        <v>67</v>
      </c>
      <c r="K114" s="880">
        <f t="shared" si="32"/>
        <v>0</v>
      </c>
      <c r="L114" s="1061"/>
      <c r="M114" s="1061"/>
      <c r="N114" s="1061"/>
      <c r="O114" s="1061"/>
      <c r="P114" s="1061"/>
      <c r="Q114" s="1066">
        <f t="shared" si="33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1"/>
        <v>1700000</v>
      </c>
      <c r="H115" s="932">
        <v>44212</v>
      </c>
      <c r="I115" s="1062">
        <v>2</v>
      </c>
      <c r="J115" s="954" t="s">
        <v>67</v>
      </c>
      <c r="K115" s="880">
        <f t="shared" si="32"/>
        <v>850000</v>
      </c>
      <c r="L115" s="1061"/>
      <c r="M115" s="1061"/>
      <c r="N115" s="1061"/>
      <c r="O115" s="1061"/>
      <c r="P115" s="1061"/>
      <c r="Q115" s="1066">
        <f t="shared" si="33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1"/>
        <v>1230000</v>
      </c>
      <c r="H116" s="932">
        <v>44212</v>
      </c>
      <c r="I116" s="1062">
        <v>0</v>
      </c>
      <c r="J116" s="965" t="s">
        <v>67</v>
      </c>
      <c r="K116" s="880">
        <f t="shared" si="32"/>
        <v>0</v>
      </c>
      <c r="L116" s="951"/>
      <c r="M116" s="1061"/>
      <c r="N116" s="1061"/>
      <c r="O116" s="1061"/>
      <c r="P116" s="1061"/>
      <c r="Q116" s="1066">
        <f t="shared" si="33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1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1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1"/>
        <v>1575000</v>
      </c>
      <c r="H119" s="921" t="s">
        <v>268</v>
      </c>
      <c r="I119" s="1062">
        <v>14</v>
      </c>
      <c r="J119" s="1068" t="s">
        <v>25</v>
      </c>
      <c r="K119" s="880">
        <f t="shared" si="32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1"/>
        <v>110000</v>
      </c>
      <c r="H120" s="900">
        <v>45220</v>
      </c>
      <c r="I120" s="1062"/>
      <c r="J120" s="1068" t="s">
        <v>25</v>
      </c>
      <c r="K120" s="880">
        <f t="shared" si="32"/>
        <v>0</v>
      </c>
      <c r="L120" s="984"/>
      <c r="M120" s="985"/>
      <c r="N120" s="982"/>
      <c r="O120" s="983"/>
      <c r="P120" s="979"/>
      <c r="Q120" s="912"/>
      <c r="R120" s="1097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1"/>
        <v>630000</v>
      </c>
      <c r="H121" s="900">
        <v>45140</v>
      </c>
      <c r="I121" s="1062">
        <v>2</v>
      </c>
      <c r="J121" s="1068" t="s">
        <v>25</v>
      </c>
      <c r="K121" s="880">
        <f t="shared" si="32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1"/>
        <v>750000</v>
      </c>
      <c r="H122" s="900">
        <v>45140</v>
      </c>
      <c r="I122" s="1062">
        <v>10</v>
      </c>
      <c r="J122" s="1068" t="s">
        <v>25</v>
      </c>
      <c r="K122" s="880">
        <f t="shared" si="32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1"/>
        <v>900000</v>
      </c>
      <c r="H123" s="900">
        <v>45227</v>
      </c>
      <c r="I123" s="1062">
        <v>11</v>
      </c>
      <c r="J123" s="1068" t="s">
        <v>25</v>
      </c>
      <c r="K123" s="880">
        <f t="shared" si="32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1"/>
        <v>190000</v>
      </c>
      <c r="H124" s="900">
        <v>45169</v>
      </c>
      <c r="I124" s="1062">
        <v>0</v>
      </c>
      <c r="J124" s="1068" t="s">
        <v>25</v>
      </c>
      <c r="K124" s="880">
        <f t="shared" si="32"/>
        <v>0</v>
      </c>
      <c r="L124" s="984"/>
      <c r="M124" s="985"/>
      <c r="N124" s="982"/>
      <c r="O124" s="983"/>
      <c r="P124" s="979"/>
      <c r="Q124" s="979"/>
      <c r="R124" s="1097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1"/>
        <v>40000</v>
      </c>
      <c r="H125" s="1062"/>
      <c r="I125" s="1062">
        <v>0</v>
      </c>
      <c r="J125" s="1068" t="s">
        <v>25</v>
      </c>
      <c r="K125" s="880">
        <f t="shared" si="32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1"/>
        <v>120000</v>
      </c>
      <c r="H126" s="932" t="s">
        <v>276</v>
      </c>
      <c r="I126" s="1062">
        <v>0</v>
      </c>
      <c r="J126" s="1068" t="s">
        <v>25</v>
      </c>
      <c r="K126" s="880">
        <f t="shared" si="32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1"/>
        <v>120000</v>
      </c>
      <c r="H127" s="932" t="s">
        <v>276</v>
      </c>
      <c r="I127" s="1062">
        <v>0</v>
      </c>
      <c r="J127" s="1068" t="s">
        <v>25</v>
      </c>
      <c r="K127" s="880">
        <f t="shared" si="32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1"/>
        <v>120000</v>
      </c>
      <c r="H128" s="900">
        <v>45226</v>
      </c>
      <c r="I128" s="1062"/>
      <c r="J128" s="1068" t="s">
        <v>25</v>
      </c>
      <c r="K128" s="880">
        <f t="shared" si="32"/>
        <v>0</v>
      </c>
      <c r="L128" s="984"/>
      <c r="M128" s="985"/>
      <c r="N128" s="982"/>
      <c r="O128" s="983"/>
      <c r="P128" s="979"/>
      <c r="Q128" s="979"/>
      <c r="R128" s="1097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1"/>
        <v>50000</v>
      </c>
      <c r="H129" s="900">
        <v>45226</v>
      </c>
      <c r="I129" s="1062"/>
      <c r="J129" s="1068" t="s">
        <v>25</v>
      </c>
      <c r="K129" s="880">
        <f t="shared" si="32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1"/>
        <v>869500</v>
      </c>
      <c r="H130" s="903">
        <v>43842</v>
      </c>
      <c r="I130" s="1062"/>
      <c r="J130" s="1068" t="s">
        <v>25</v>
      </c>
      <c r="K130" s="880">
        <f t="shared" si="32"/>
        <v>0</v>
      </c>
      <c r="L130" s="984"/>
      <c r="M130" s="985"/>
      <c r="N130" s="982"/>
      <c r="O130" s="983"/>
      <c r="P130" s="912"/>
      <c r="Q130" s="979"/>
      <c r="R130" s="1097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1"/>
        <v>928000</v>
      </c>
      <c r="H131" s="900">
        <v>45141</v>
      </c>
      <c r="I131" s="1062"/>
      <c r="J131" s="1068" t="s">
        <v>25</v>
      </c>
      <c r="K131" s="880">
        <f t="shared" si="32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1"/>
        <v>160000</v>
      </c>
      <c r="H132" s="900">
        <v>45255</v>
      </c>
      <c r="I132" s="1079"/>
      <c r="J132" s="1068" t="s">
        <v>25</v>
      </c>
      <c r="K132" s="880">
        <f t="shared" si="32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1"/>
        <v>390000</v>
      </c>
      <c r="H133" s="1008" t="s">
        <v>286</v>
      </c>
      <c r="I133" s="1062"/>
      <c r="J133" s="1068" t="s">
        <v>25</v>
      </c>
      <c r="K133" s="880">
        <f t="shared" si="32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1"/>
        <v>1082250</v>
      </c>
      <c r="H134" s="900">
        <v>45141</v>
      </c>
      <c r="I134" s="1062"/>
      <c r="J134" s="1068" t="s">
        <v>25</v>
      </c>
      <c r="K134" s="880">
        <f t="shared" si="32"/>
        <v>0</v>
      </c>
      <c r="L134" s="984"/>
      <c r="M134" s="996"/>
      <c r="N134" s="977"/>
      <c r="O134" s="978"/>
      <c r="P134" s="979"/>
      <c r="Q134" s="979"/>
      <c r="R134" s="1097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1"/>
        <v>916500</v>
      </c>
      <c r="H135" s="900">
        <v>45141</v>
      </c>
      <c r="I135" s="1062"/>
      <c r="J135" s="1068" t="s">
        <v>25</v>
      </c>
      <c r="K135" s="880">
        <f t="shared" si="32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1"/>
        <v>1200000</v>
      </c>
      <c r="H136" s="1009">
        <v>45020</v>
      </c>
      <c r="I136" s="1062">
        <v>0</v>
      </c>
      <c r="J136" s="1068" t="s">
        <v>25</v>
      </c>
      <c r="K136" s="880">
        <f t="shared" si="32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1"/>
        <v>250000</v>
      </c>
      <c r="H137" s="900">
        <v>45224</v>
      </c>
      <c r="I137" s="1062"/>
      <c r="J137" s="1068" t="s">
        <v>25</v>
      </c>
      <c r="K137" s="880">
        <f t="shared" si="32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1"/>
        <v>100000</v>
      </c>
      <c r="H138" s="1012">
        <v>44414</v>
      </c>
      <c r="I138" s="1062">
        <v>1</v>
      </c>
      <c r="J138" s="1068" t="s">
        <v>25</v>
      </c>
      <c r="K138" s="880">
        <f t="shared" si="32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1"/>
        <v>100000</v>
      </c>
      <c r="H139" s="1012">
        <v>44414</v>
      </c>
      <c r="I139" s="1062">
        <v>6</v>
      </c>
      <c r="J139" s="1068" t="s">
        <v>25</v>
      </c>
      <c r="K139" s="880">
        <f t="shared" si="32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1"/>
        <v>424000</v>
      </c>
      <c r="H140" s="1012">
        <v>44445</v>
      </c>
      <c r="I140" s="1062">
        <v>0</v>
      </c>
      <c r="J140" s="1068" t="s">
        <v>29</v>
      </c>
      <c r="K140" s="880">
        <f t="shared" si="32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1"/>
        <v>456000</v>
      </c>
      <c r="H141" s="1012">
        <v>44445</v>
      </c>
      <c r="I141" s="1062">
        <v>0</v>
      </c>
      <c r="J141" s="1068" t="s">
        <v>25</v>
      </c>
      <c r="K141" s="880">
        <f t="shared" si="32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1"/>
        <v>780000</v>
      </c>
      <c r="H142" s="1012">
        <v>44321</v>
      </c>
      <c r="I142" s="1062">
        <v>4</v>
      </c>
      <c r="J142" s="1068" t="s">
        <v>25</v>
      </c>
      <c r="K142" s="880">
        <f t="shared" si="32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1"/>
        <v>470000</v>
      </c>
      <c r="H143" s="903">
        <v>44321</v>
      </c>
      <c r="I143" s="1062">
        <v>0</v>
      </c>
      <c r="J143" s="1068" t="s">
        <v>25</v>
      </c>
      <c r="K143" s="880">
        <f t="shared" si="32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1"/>
        <v>1989000</v>
      </c>
      <c r="H144" s="900">
        <v>45251</v>
      </c>
      <c r="I144" s="1062"/>
      <c r="J144" s="1068" t="s">
        <v>25</v>
      </c>
      <c r="K144" s="880">
        <f t="shared" si="32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1"/>
        <v>2320500</v>
      </c>
      <c r="H145" s="900">
        <v>45251</v>
      </c>
      <c r="I145" s="1062">
        <v>12</v>
      </c>
      <c r="J145" s="1068" t="s">
        <v>25</v>
      </c>
      <c r="K145" s="880">
        <f t="shared" si="32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1"/>
        <v>2720000</v>
      </c>
      <c r="H146" s="900">
        <v>45251</v>
      </c>
      <c r="I146" s="1062"/>
      <c r="J146" s="1068" t="s">
        <v>25</v>
      </c>
      <c r="K146" s="880">
        <f t="shared" si="32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1"/>
        <v>2100000</v>
      </c>
      <c r="H147" s="824">
        <v>45181</v>
      </c>
      <c r="I147" s="1062">
        <v>4</v>
      </c>
      <c r="J147" s="1068" t="s">
        <v>25</v>
      </c>
      <c r="K147" s="880">
        <f t="shared" si="32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1"/>
        <v>3375000</v>
      </c>
      <c r="H148" s="900">
        <v>45134</v>
      </c>
      <c r="I148" s="1062">
        <v>3</v>
      </c>
      <c r="J148" s="1068" t="s">
        <v>29</v>
      </c>
      <c r="K148" s="880">
        <f t="shared" si="32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1"/>
        <v>110000</v>
      </c>
      <c r="H149" s="1008">
        <v>45143</v>
      </c>
      <c r="I149" s="1062"/>
      <c r="J149" s="1068" t="s">
        <v>29</v>
      </c>
      <c r="K149" s="880">
        <f t="shared" si="32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1"/>
        <v>3172388.88</v>
      </c>
      <c r="H150" s="824">
        <v>45252</v>
      </c>
      <c r="I150" s="1062"/>
      <c r="J150" s="1068" t="s">
        <v>29</v>
      </c>
      <c r="K150" s="880">
        <f t="shared" si="32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1"/>
        <v>2635930</v>
      </c>
      <c r="H151" s="900">
        <v>45132</v>
      </c>
      <c r="I151" s="1062"/>
      <c r="J151" s="1068" t="s">
        <v>29</v>
      </c>
      <c r="K151" s="880">
        <f t="shared" si="32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1"/>
        <v>51250000</v>
      </c>
      <c r="H152" s="900">
        <v>45115</v>
      </c>
      <c r="I152" s="1062">
        <v>0</v>
      </c>
      <c r="J152" s="1068" t="s">
        <v>25</v>
      </c>
      <c r="K152" s="880">
        <f t="shared" si="32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1"/>
        <v>1694064</v>
      </c>
      <c r="H153" s="900">
        <v>45254</v>
      </c>
      <c r="I153" s="1062">
        <v>10</v>
      </c>
      <c r="J153" s="1068" t="s">
        <v>29</v>
      </c>
      <c r="K153" s="880">
        <f t="shared" si="32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1"/>
        <v>5071500</v>
      </c>
      <c r="H154" s="900">
        <v>45254</v>
      </c>
      <c r="I154" s="1062">
        <v>10</v>
      </c>
      <c r="J154" s="1068" t="s">
        <v>29</v>
      </c>
      <c r="K154" s="880">
        <f t="shared" si="32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1"/>
        <v>2690000</v>
      </c>
      <c r="H155" s="900">
        <v>45238</v>
      </c>
      <c r="I155" s="1062">
        <v>0</v>
      </c>
      <c r="J155" s="1068" t="s">
        <v>29</v>
      </c>
      <c r="K155" s="880">
        <f t="shared" si="32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4">D156*F156</f>
        <v>130000</v>
      </c>
      <c r="H156" s="900">
        <v>45169</v>
      </c>
      <c r="I156" s="1061"/>
      <c r="J156" s="1061" t="s">
        <v>29</v>
      </c>
      <c r="K156" s="880">
        <f t="shared" si="32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4"/>
        <v>380000</v>
      </c>
      <c r="H157" s="900">
        <v>45181</v>
      </c>
      <c r="I157" s="1061">
        <v>1</v>
      </c>
      <c r="J157" s="1061" t="s">
        <v>25</v>
      </c>
      <c r="K157" s="880">
        <f t="shared" si="32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4"/>
        <v>420000</v>
      </c>
      <c r="H158" s="900">
        <v>45181</v>
      </c>
      <c r="I158" s="1061"/>
      <c r="J158" s="1061" t="s">
        <v>25</v>
      </c>
      <c r="K158" s="880">
        <f t="shared" si="32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4"/>
        <v>3224000</v>
      </c>
      <c r="H159" s="900">
        <v>45246</v>
      </c>
      <c r="I159" s="1061">
        <v>0</v>
      </c>
      <c r="J159" s="1061" t="s">
        <v>29</v>
      </c>
      <c r="K159" s="880">
        <f t="shared" si="32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4"/>
        <v>1950000</v>
      </c>
      <c r="H160" s="900">
        <v>45187</v>
      </c>
      <c r="I160" s="1061"/>
      <c r="J160" s="1061" t="s">
        <v>25</v>
      </c>
      <c r="K160" s="880">
        <f t="shared" si="32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4"/>
        <v>965000</v>
      </c>
      <c r="H161" s="900">
        <v>45187</v>
      </c>
      <c r="I161" s="1061"/>
      <c r="J161" s="1061" t="s">
        <v>25</v>
      </c>
      <c r="K161" s="880">
        <f t="shared" si="32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4"/>
        <v>2100000</v>
      </c>
      <c r="H162" s="900">
        <v>45187</v>
      </c>
      <c r="I162" s="1061"/>
      <c r="J162" s="1061" t="s">
        <v>25</v>
      </c>
      <c r="K162" s="880">
        <f t="shared" si="32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4"/>
        <v>585000</v>
      </c>
      <c r="H163" s="900">
        <v>45163</v>
      </c>
      <c r="I163" s="1061">
        <v>1</v>
      </c>
      <c r="J163" s="1061" t="s">
        <v>25</v>
      </c>
      <c r="K163" s="880">
        <f t="shared" si="32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4"/>
        <v>900000</v>
      </c>
      <c r="H164" s="880" t="s">
        <v>331</v>
      </c>
      <c r="I164" s="1061">
        <v>1</v>
      </c>
      <c r="J164" s="1061" t="s">
        <v>25</v>
      </c>
      <c r="K164" s="880">
        <f t="shared" si="32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4"/>
        <v>1120000</v>
      </c>
      <c r="H165" s="1076" t="s">
        <v>331</v>
      </c>
      <c r="I165" s="1061"/>
      <c r="J165" s="1061" t="s">
        <v>25</v>
      </c>
      <c r="K165" s="880">
        <f t="shared" ref="K165:K208" si="35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4"/>
        <v>980000</v>
      </c>
      <c r="H166" s="1076" t="s">
        <v>331</v>
      </c>
      <c r="I166" s="1061">
        <v>5</v>
      </c>
      <c r="J166" s="1061" t="s">
        <v>25</v>
      </c>
      <c r="K166" s="880">
        <f t="shared" si="35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4"/>
        <v>880000</v>
      </c>
      <c r="H167" s="1021">
        <v>44654</v>
      </c>
      <c r="I167" s="1061"/>
      <c r="J167" s="1061" t="s">
        <v>25</v>
      </c>
      <c r="K167" s="880">
        <f t="shared" si="35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4"/>
        <v>568000</v>
      </c>
      <c r="H168" s="1021">
        <v>44654</v>
      </c>
      <c r="I168" s="1061">
        <v>1</v>
      </c>
      <c r="J168" s="1061" t="s">
        <v>25</v>
      </c>
      <c r="K168" s="880">
        <f t="shared" si="35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4"/>
        <v>1400000</v>
      </c>
      <c r="H169" s="1021">
        <v>44654</v>
      </c>
      <c r="I169" s="1061"/>
      <c r="J169" s="1061" t="s">
        <v>25</v>
      </c>
      <c r="K169" s="880">
        <f t="shared" si="35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4"/>
        <v>985000</v>
      </c>
      <c r="H170" s="900">
        <v>45240</v>
      </c>
      <c r="I170" s="1061"/>
      <c r="J170" s="1061" t="s">
        <v>25</v>
      </c>
      <c r="K170" s="880">
        <f t="shared" si="35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4"/>
        <v>3100000</v>
      </c>
      <c r="H171" s="1061" t="s">
        <v>339</v>
      </c>
      <c r="I171" s="1061">
        <v>0</v>
      </c>
      <c r="J171" s="1061" t="s">
        <v>25</v>
      </c>
      <c r="K171" s="880">
        <f t="shared" si="35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4"/>
        <v>1964000</v>
      </c>
      <c r="H172" s="824">
        <v>45205</v>
      </c>
      <c r="I172" s="1061">
        <v>1</v>
      </c>
      <c r="J172" s="1061" t="s">
        <v>25</v>
      </c>
      <c r="K172" s="880">
        <f t="shared" si="35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4"/>
        <v>2250000</v>
      </c>
      <c r="H173" s="900">
        <v>45241</v>
      </c>
      <c r="I173" s="1061"/>
      <c r="J173" s="1061" t="s">
        <v>25</v>
      </c>
      <c r="K173" s="880">
        <f t="shared" si="35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4"/>
        <v>700000</v>
      </c>
      <c r="H174" s="900">
        <v>45240</v>
      </c>
      <c r="I174" s="1061"/>
      <c r="J174" s="1061" t="s">
        <v>25</v>
      </c>
      <c r="K174" s="880">
        <f t="shared" si="35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4"/>
        <v>2490000</v>
      </c>
      <c r="H175" s="1065" t="s">
        <v>344</v>
      </c>
      <c r="I175" s="1061"/>
      <c r="J175" s="1061" t="s">
        <v>25</v>
      </c>
      <c r="K175" s="880">
        <f t="shared" si="35"/>
        <v>0</v>
      </c>
      <c r="L175" s="980"/>
      <c r="M175" s="987"/>
      <c r="N175" s="982"/>
      <c r="O175" s="983"/>
      <c r="P175" s="979"/>
      <c r="Q175" s="1001"/>
      <c r="R175" s="1097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4"/>
        <v>390000</v>
      </c>
      <c r="H176" s="1022" t="s">
        <v>346</v>
      </c>
      <c r="I176" s="1061">
        <v>0</v>
      </c>
      <c r="J176" s="1061" t="s">
        <v>25</v>
      </c>
      <c r="K176" s="880">
        <f t="shared" si="35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4"/>
        <v>1300000</v>
      </c>
      <c r="H177" s="1065" t="s">
        <v>348</v>
      </c>
      <c r="I177" s="1061"/>
      <c r="J177" s="1061" t="s">
        <v>25</v>
      </c>
      <c r="K177" s="880">
        <f t="shared" si="35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4"/>
        <v>6123700</v>
      </c>
      <c r="H178" s="824">
        <v>45210</v>
      </c>
      <c r="I178" s="1061">
        <v>120</v>
      </c>
      <c r="J178" s="1061" t="s">
        <v>349</v>
      </c>
      <c r="K178" s="880">
        <f t="shared" si="35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4"/>
        <v>0</v>
      </c>
      <c r="H179" s="1024"/>
      <c r="I179" s="1061"/>
      <c r="J179" s="1061" t="s">
        <v>29</v>
      </c>
      <c r="K179" s="880">
        <f t="shared" si="35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4"/>
        <v>150000</v>
      </c>
      <c r="H180" s="1024" t="s">
        <v>351</v>
      </c>
      <c r="I180" s="1061">
        <v>0</v>
      </c>
      <c r="J180" s="1061" t="s">
        <v>29</v>
      </c>
      <c r="K180" s="880">
        <f t="shared" si="35"/>
        <v>0</v>
      </c>
      <c r="L180" s="951"/>
      <c r="M180" s="981"/>
      <c r="N180" s="982"/>
      <c r="O180" s="983"/>
      <c r="P180" s="979"/>
      <c r="Q180" s="979"/>
      <c r="R180" s="1097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4"/>
        <v>1150000</v>
      </c>
      <c r="H181" s="1025" t="s">
        <v>353</v>
      </c>
      <c r="I181" s="1061">
        <v>0</v>
      </c>
      <c r="J181" s="1061" t="s">
        <v>29</v>
      </c>
      <c r="K181" s="880">
        <f t="shared" si="35"/>
        <v>0</v>
      </c>
      <c r="L181" s="951"/>
      <c r="M181" s="1016"/>
      <c r="N181" s="982"/>
      <c r="O181" s="983"/>
      <c r="P181" s="979"/>
      <c r="Q181" s="963"/>
      <c r="R181" s="1097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4"/>
        <v>8000000</v>
      </c>
      <c r="H182" s="1025"/>
      <c r="I182" s="1061">
        <v>0</v>
      </c>
      <c r="J182" s="1061" t="s">
        <v>29</v>
      </c>
      <c r="K182" s="880">
        <f t="shared" si="35"/>
        <v>0</v>
      </c>
      <c r="L182" s="984"/>
      <c r="M182" s="1016"/>
      <c r="N182" s="982"/>
      <c r="O182" s="983"/>
      <c r="P182" s="979"/>
      <c r="Q182" s="979"/>
      <c r="R182" s="1097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4"/>
        <v>41500000</v>
      </c>
      <c r="H183" s="1025"/>
      <c r="I183" s="1061">
        <v>0</v>
      </c>
      <c r="J183" s="1061" t="s">
        <v>29</v>
      </c>
      <c r="K183" s="880">
        <f t="shared" si="35"/>
        <v>0</v>
      </c>
      <c r="L183" s="984"/>
      <c r="M183" s="1016"/>
      <c r="N183" s="982"/>
      <c r="O183" s="983"/>
      <c r="P183" s="979"/>
      <c r="Q183" s="979"/>
      <c r="R183" s="1097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4"/>
        <v>1000000</v>
      </c>
      <c r="H184" s="1061"/>
      <c r="I184" s="1061"/>
      <c r="J184" s="1061"/>
      <c r="K184" s="880">
        <f t="shared" si="35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097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6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5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6"/>
        <v>1226328</v>
      </c>
      <c r="H188" s="1061" t="s">
        <v>359</v>
      </c>
      <c r="I188" s="1061">
        <v>1</v>
      </c>
      <c r="J188" s="1061" t="s">
        <v>25</v>
      </c>
      <c r="K188" s="880">
        <f t="shared" si="35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6"/>
        <v>7614600</v>
      </c>
      <c r="H189" s="1061" t="s">
        <v>359</v>
      </c>
      <c r="I189" s="1061">
        <v>1</v>
      </c>
      <c r="J189" s="1061" t="s">
        <v>25</v>
      </c>
      <c r="K189" s="880">
        <f t="shared" si="35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6"/>
        <v>8000000</v>
      </c>
      <c r="H190" s="879" t="s">
        <v>364</v>
      </c>
      <c r="I190" s="1061">
        <v>0</v>
      </c>
      <c r="J190" s="1061"/>
      <c r="K190" s="880">
        <f t="shared" si="35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6"/>
        <v>680000</v>
      </c>
      <c r="H191" s="949" t="s">
        <v>366</v>
      </c>
      <c r="I191" s="1061">
        <v>0</v>
      </c>
      <c r="J191" s="1061"/>
      <c r="K191" s="880">
        <f t="shared" si="35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6"/>
        <v>660000</v>
      </c>
      <c r="H192" s="879" t="s">
        <v>366</v>
      </c>
      <c r="I192" s="1061">
        <v>0</v>
      </c>
      <c r="J192" s="1061"/>
      <c r="K192" s="880">
        <f t="shared" si="35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6"/>
        <v>4500000</v>
      </c>
      <c r="H193" s="900">
        <v>45218</v>
      </c>
      <c r="I193" s="1061">
        <v>0</v>
      </c>
      <c r="J193" s="1061" t="s">
        <v>25</v>
      </c>
      <c r="K193" s="880">
        <f t="shared" si="35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6"/>
        <v>875000</v>
      </c>
      <c r="H194" s="1079" t="s">
        <v>370</v>
      </c>
      <c r="I194" s="1061">
        <v>0</v>
      </c>
      <c r="J194" s="1061" t="s">
        <v>25</v>
      </c>
      <c r="K194" s="880">
        <f t="shared" si="35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6"/>
        <v>5200000</v>
      </c>
      <c r="H195" s="900">
        <v>45227</v>
      </c>
      <c r="I195" s="1061"/>
      <c r="J195" s="1061" t="s">
        <v>25</v>
      </c>
      <c r="K195" s="880">
        <f t="shared" si="35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6"/>
        <v>4864008</v>
      </c>
      <c r="H196" s="900">
        <v>45238</v>
      </c>
      <c r="I196" s="1061">
        <v>3</v>
      </c>
      <c r="J196" s="1061" t="s">
        <v>25</v>
      </c>
      <c r="K196" s="880">
        <f t="shared" si="35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6"/>
        <v>16976550</v>
      </c>
      <c r="H197" s="900">
        <v>45202</v>
      </c>
      <c r="I197" s="1061">
        <v>0</v>
      </c>
      <c r="J197" s="1061" t="s">
        <v>25</v>
      </c>
      <c r="K197" s="880">
        <f t="shared" si="35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6"/>
        <v>0</v>
      </c>
      <c r="H198" s="903"/>
      <c r="I198" s="1061"/>
      <c r="J198" s="1061" t="s">
        <v>25</v>
      </c>
      <c r="K198" s="880">
        <f t="shared" si="35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6"/>
        <v>2687800</v>
      </c>
      <c r="H199" s="900">
        <v>45238</v>
      </c>
      <c r="I199" s="1028">
        <v>10</v>
      </c>
      <c r="J199" s="1061" t="s">
        <v>25</v>
      </c>
      <c r="K199" s="880">
        <f t="shared" si="35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6"/>
        <v>699300</v>
      </c>
      <c r="H200" s="900">
        <v>45238</v>
      </c>
      <c r="I200" s="1061">
        <v>15</v>
      </c>
      <c r="J200" s="1061" t="s">
        <v>25</v>
      </c>
      <c r="K200" s="880">
        <f t="shared" si="35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6"/>
        <v>2250000</v>
      </c>
      <c r="H201" s="1061" t="s">
        <v>377</v>
      </c>
      <c r="I201" s="1061">
        <v>4</v>
      </c>
      <c r="J201" s="1061" t="s">
        <v>25</v>
      </c>
      <c r="K201" s="880">
        <f t="shared" si="35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6"/>
        <v>1407000</v>
      </c>
      <c r="H202" s="1061" t="s">
        <v>377</v>
      </c>
      <c r="I202" s="1061">
        <v>1</v>
      </c>
      <c r="J202" s="1061"/>
      <c r="K202" s="880">
        <f t="shared" si="35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6"/>
        <v>2352000</v>
      </c>
      <c r="H203" s="900">
        <v>45189</v>
      </c>
      <c r="I203" s="1061">
        <v>3</v>
      </c>
      <c r="J203" s="1061"/>
      <c r="K203" s="880">
        <f t="shared" si="35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6"/>
        <v>3942000</v>
      </c>
      <c r="H204" s="900">
        <v>45189</v>
      </c>
      <c r="I204" s="1061">
        <v>2</v>
      </c>
      <c r="J204" s="1061"/>
      <c r="K204" s="880">
        <f t="shared" si="35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6"/>
        <v>357000</v>
      </c>
      <c r="H205" s="1061" t="s">
        <v>377</v>
      </c>
      <c r="I205" s="1061">
        <v>6</v>
      </c>
      <c r="J205" s="1061"/>
      <c r="K205" s="880">
        <f t="shared" si="35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6"/>
        <v>600000</v>
      </c>
      <c r="H206" s="900">
        <v>45189</v>
      </c>
      <c r="I206" s="1061">
        <v>4</v>
      </c>
      <c r="J206" s="1061"/>
      <c r="K206" s="880">
        <f t="shared" si="35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6"/>
        <v>840000</v>
      </c>
      <c r="H207" s="900">
        <v>45189</v>
      </c>
      <c r="I207" s="1061">
        <v>3</v>
      </c>
      <c r="J207" s="1061"/>
      <c r="K207" s="880">
        <f t="shared" si="35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6"/>
        <v>1375000</v>
      </c>
      <c r="H208" s="900">
        <v>45189</v>
      </c>
      <c r="I208" s="1061">
        <v>6</v>
      </c>
      <c r="J208" s="1061"/>
      <c r="K208" s="1061">
        <f t="shared" si="35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6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6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6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6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6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6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6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6"/>
        <v>0</v>
      </c>
      <c r="H216" s="1061"/>
      <c r="I216" s="1061"/>
      <c r="J216" s="1061"/>
      <c r="K216" s="1061"/>
    </row>
    <row r="476" spans="22:22" x14ac:dyDescent="0.25">
      <c r="V476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2" spans="22:22" x14ac:dyDescent="0.25">
      <c r="V1832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85" zoomScaleNormal="85" workbookViewId="0">
      <pane ySplit="5" topLeftCell="A18" activePane="bottomLeft" state="frozen"/>
      <selection pane="bottomLeft" activeCell="AB13" sqref="AB13:AB16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45369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25" t="s">
        <v>3</v>
      </c>
      <c r="B4" s="1127" t="s">
        <v>4</v>
      </c>
      <c r="C4" s="1128"/>
      <c r="D4" s="1128"/>
      <c r="E4" s="1128"/>
      <c r="F4" s="1128"/>
      <c r="G4" s="1128"/>
      <c r="H4" s="1129"/>
      <c r="I4" s="1130" t="s">
        <v>5</v>
      </c>
      <c r="J4" s="1131"/>
      <c r="K4" s="1132"/>
      <c r="L4" s="1133" t="s">
        <v>6</v>
      </c>
      <c r="M4" s="1134"/>
      <c r="N4" s="1134"/>
      <c r="O4" s="1134"/>
      <c r="P4" s="1134"/>
      <c r="Q4" s="1134"/>
      <c r="R4" s="1134"/>
      <c r="S4" s="1135" t="s">
        <v>7</v>
      </c>
      <c r="T4" s="1136"/>
      <c r="U4" s="1136"/>
      <c r="V4" s="1136"/>
      <c r="W4" s="1136"/>
      <c r="X4" s="1136"/>
      <c r="Y4" s="1136"/>
      <c r="Z4" s="1137"/>
      <c r="AB4" s="1138" t="s">
        <v>8</v>
      </c>
      <c r="AC4" s="1139"/>
      <c r="AD4" s="1139"/>
      <c r="AE4" s="1139"/>
      <c r="AF4" s="1139"/>
      <c r="AG4" s="1139"/>
      <c r="AH4" s="1139"/>
      <c r="AI4" s="1140"/>
      <c r="AK4" s="1113" t="s">
        <v>9</v>
      </c>
      <c r="AL4" s="1114"/>
      <c r="AM4" s="1114"/>
      <c r="AN4" s="1114"/>
      <c r="AO4" s="1114"/>
      <c r="AP4" s="1114"/>
      <c r="AQ4" s="1114"/>
      <c r="AR4" s="1115"/>
      <c r="AT4" s="1116" t="s">
        <v>10</v>
      </c>
      <c r="AU4" s="1117"/>
      <c r="AV4" s="1117"/>
      <c r="AW4" s="1117"/>
      <c r="AX4" s="1117"/>
      <c r="AY4" s="1117"/>
      <c r="AZ4" s="1117"/>
      <c r="BA4" s="1118"/>
      <c r="BC4" s="1119" t="s">
        <v>11</v>
      </c>
      <c r="BD4" s="1120"/>
      <c r="BE4" s="1120"/>
      <c r="BF4" s="1120"/>
      <c r="BG4" s="1120"/>
      <c r="BH4" s="1120"/>
      <c r="BI4" s="1120"/>
      <c r="BJ4" s="1121"/>
      <c r="BL4" s="1122" t="s">
        <v>12</v>
      </c>
      <c r="BM4" s="1123"/>
      <c r="BN4" s="1123"/>
      <c r="BO4" s="1123"/>
      <c r="BP4" s="1123"/>
      <c r="BQ4" s="1123"/>
      <c r="BR4" s="1123"/>
      <c r="BS4" s="1124"/>
    </row>
    <row r="5" spans="1:78" ht="20.25" thickTop="1" thickBot="1" x14ac:dyDescent="0.35">
      <c r="A5" s="112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0" t="s">
        <v>9171</v>
      </c>
      <c r="M6" s="1061" t="s">
        <v>6617</v>
      </c>
      <c r="N6" s="1062">
        <v>20</v>
      </c>
      <c r="O6" s="1073" t="s">
        <v>29</v>
      </c>
      <c r="P6" s="1065">
        <v>5200</v>
      </c>
      <c r="Q6" s="1066">
        <f t="shared" ref="Q6:Q17" si="2">P6*N6</f>
        <v>104000</v>
      </c>
      <c r="R6" s="1067" t="s">
        <v>8679</v>
      </c>
      <c r="S6" s="1061" t="s">
        <v>78</v>
      </c>
      <c r="T6" s="1061" t="s">
        <v>79</v>
      </c>
      <c r="U6" s="904">
        <v>1.5</v>
      </c>
      <c r="V6" s="1061" t="s">
        <v>63</v>
      </c>
      <c r="W6" s="1065">
        <v>29200</v>
      </c>
      <c r="X6" s="1066">
        <f t="shared" ref="X6:X32" si="3">W6*U6</f>
        <v>43800</v>
      </c>
      <c r="Y6" s="1067" t="s">
        <v>399</v>
      </c>
      <c r="Z6" s="1061"/>
      <c r="AB6" s="1060" t="s">
        <v>6268</v>
      </c>
      <c r="AC6" s="1061" t="s">
        <v>9137</v>
      </c>
      <c r="AD6" s="1062">
        <v>1</v>
      </c>
      <c r="AE6" s="1073" t="s">
        <v>29</v>
      </c>
      <c r="AF6" s="1065">
        <v>3575000</v>
      </c>
      <c r="AG6" s="1066">
        <f>AF6*AD6</f>
        <v>3575000</v>
      </c>
      <c r="AH6" s="1067" t="s">
        <v>1402</v>
      </c>
      <c r="AI6" s="1061" t="s">
        <v>9293</v>
      </c>
      <c r="AJ6" s="1069"/>
      <c r="AK6" s="1063"/>
      <c r="AL6" s="1061"/>
      <c r="AM6" s="1079"/>
      <c r="AN6" s="1073" t="s">
        <v>29</v>
      </c>
      <c r="AO6" s="1065"/>
      <c r="AP6" s="1066">
        <f t="shared" ref="AP6:AP22" si="4">AO6*AM6</f>
        <v>0</v>
      </c>
      <c r="AQ6" s="1067"/>
      <c r="AR6" s="1061"/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60" t="s">
        <v>7876</v>
      </c>
      <c r="BD6" s="1061" t="s">
        <v>7032</v>
      </c>
      <c r="BE6" s="1064">
        <v>2</v>
      </c>
      <c r="BF6" s="1073" t="s">
        <v>29</v>
      </c>
      <c r="BG6" s="1065">
        <f>1.11*66216.21</f>
        <v>73499.993100000007</v>
      </c>
      <c r="BH6" s="1066">
        <f t="shared" ref="BH6:BH21" si="6">BG6*BE6</f>
        <v>146999.98620000001</v>
      </c>
      <c r="BI6" s="1061" t="s">
        <v>6718</v>
      </c>
      <c r="BJ6" s="1061" t="s">
        <v>9156</v>
      </c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7071</v>
      </c>
      <c r="M7" s="1061" t="s">
        <v>57</v>
      </c>
      <c r="N7" s="1062">
        <v>5</v>
      </c>
      <c r="O7" s="1061" t="s">
        <v>29</v>
      </c>
      <c r="P7" s="1065">
        <v>60000</v>
      </c>
      <c r="Q7" s="1066">
        <f t="shared" si="2"/>
        <v>300000</v>
      </c>
      <c r="R7" s="1067" t="s">
        <v>397</v>
      </c>
      <c r="S7" s="1061" t="s">
        <v>6764</v>
      </c>
      <c r="T7" s="1061" t="s">
        <v>6765</v>
      </c>
      <c r="U7" s="1062">
        <v>0.6</v>
      </c>
      <c r="V7" s="1069" t="s">
        <v>63</v>
      </c>
      <c r="W7" s="1077">
        <v>75000</v>
      </c>
      <c r="X7" s="1066">
        <f>W7*U7</f>
        <v>45000</v>
      </c>
      <c r="Y7" s="1067" t="s">
        <v>399</v>
      </c>
      <c r="Z7" s="1061"/>
      <c r="AB7" s="1072" t="s">
        <v>7816</v>
      </c>
      <c r="AC7" s="1078" t="s">
        <v>7795</v>
      </c>
      <c r="AD7" s="1096">
        <v>2</v>
      </c>
      <c r="AE7" s="1071" t="s">
        <v>29</v>
      </c>
      <c r="AF7" s="1092">
        <v>90000</v>
      </c>
      <c r="AG7" s="1066">
        <f t="shared" ref="AG7:AG9" si="8">AF7*AD7</f>
        <v>180000</v>
      </c>
      <c r="AH7" s="1067" t="s">
        <v>9170</v>
      </c>
      <c r="AI7" s="1061" t="s">
        <v>9293</v>
      </c>
      <c r="AJ7" s="1070"/>
      <c r="AK7" s="1063"/>
      <c r="AL7" s="1061"/>
      <c r="AM7" s="1079"/>
      <c r="AN7" s="1073" t="s">
        <v>29</v>
      </c>
      <c r="AO7" s="1065"/>
      <c r="AP7" s="1066">
        <f t="shared" si="4"/>
        <v>0</v>
      </c>
      <c r="AQ7" s="1067"/>
      <c r="AR7" s="1061"/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0" t="s">
        <v>7877</v>
      </c>
      <c r="BD7" s="1061" t="s">
        <v>7032</v>
      </c>
      <c r="BE7" s="1064">
        <v>2</v>
      </c>
      <c r="BF7" s="1073" t="s">
        <v>29</v>
      </c>
      <c r="BG7" s="1065">
        <f>1.11*105405.4</f>
        <v>116999.99400000001</v>
      </c>
      <c r="BH7" s="1066">
        <f t="shared" si="6"/>
        <v>233999.98800000001</v>
      </c>
      <c r="BI7" s="1061" t="s">
        <v>6718</v>
      </c>
      <c r="BJ7" s="1061" t="s">
        <v>9156</v>
      </c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7414</v>
      </c>
      <c r="M8" s="1061" t="s">
        <v>57</v>
      </c>
      <c r="N8" s="1062">
        <v>5</v>
      </c>
      <c r="O8" s="1061" t="s">
        <v>29</v>
      </c>
      <c r="P8" s="1065">
        <v>60000</v>
      </c>
      <c r="Q8" s="1066">
        <f t="shared" si="2"/>
        <v>300000</v>
      </c>
      <c r="R8" s="1067" t="s">
        <v>397</v>
      </c>
      <c r="S8" s="1060" t="s">
        <v>8817</v>
      </c>
      <c r="T8" s="1061" t="s">
        <v>57</v>
      </c>
      <c r="U8" s="1062">
        <v>1</v>
      </c>
      <c r="V8" s="1061" t="s">
        <v>29</v>
      </c>
      <c r="W8" s="1065">
        <v>60000</v>
      </c>
      <c r="X8" s="1066">
        <f t="shared" si="3"/>
        <v>60000</v>
      </c>
      <c r="Y8" s="1067" t="s">
        <v>399</v>
      </c>
      <c r="Z8" s="1061"/>
      <c r="AB8" s="1060" t="s">
        <v>9172</v>
      </c>
      <c r="AC8" s="1061" t="s">
        <v>57</v>
      </c>
      <c r="AD8" s="1079">
        <v>1</v>
      </c>
      <c r="AE8" s="1073" t="s">
        <v>29</v>
      </c>
      <c r="AF8" s="1065">
        <v>1600000</v>
      </c>
      <c r="AG8" s="1066">
        <f t="shared" si="8"/>
        <v>1600000</v>
      </c>
      <c r="AH8" s="1067" t="s">
        <v>9174</v>
      </c>
      <c r="AI8" s="1061" t="s">
        <v>9294</v>
      </c>
      <c r="AJ8" s="1069"/>
      <c r="AK8" s="1063"/>
      <c r="AL8" s="1061"/>
      <c r="AM8" s="1079"/>
      <c r="AN8" s="1073" t="s">
        <v>29</v>
      </c>
      <c r="AO8" s="1065"/>
      <c r="AP8" s="1066">
        <f t="shared" si="4"/>
        <v>0</v>
      </c>
      <c r="AQ8" s="1067"/>
      <c r="AR8" s="1061"/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1"/>
      <c r="BD8" s="1068"/>
      <c r="BE8" s="1079"/>
      <c r="BF8" s="1073" t="s">
        <v>29</v>
      </c>
      <c r="BG8" s="1065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0" t="s">
        <v>7974</v>
      </c>
      <c r="M9" s="1061" t="s">
        <v>57</v>
      </c>
      <c r="N9" s="1062">
        <v>2</v>
      </c>
      <c r="O9" s="1073" t="s">
        <v>29</v>
      </c>
      <c r="P9" s="1076">
        <v>90000</v>
      </c>
      <c r="Q9" s="1066">
        <f t="shared" si="2"/>
        <v>180000</v>
      </c>
      <c r="R9" s="1067" t="s">
        <v>397</v>
      </c>
      <c r="S9" s="1060" t="s">
        <v>6605</v>
      </c>
      <c r="T9" s="1061" t="s">
        <v>57</v>
      </c>
      <c r="U9" s="1062">
        <v>3</v>
      </c>
      <c r="V9" s="1061" t="s">
        <v>29</v>
      </c>
      <c r="W9" s="1065">
        <v>60000</v>
      </c>
      <c r="X9" s="1043">
        <f t="shared" ref="X9" si="9">W9*U9</f>
        <v>180000</v>
      </c>
      <c r="Y9" s="1067" t="s">
        <v>521</v>
      </c>
      <c r="Z9" s="1061" t="s">
        <v>9168</v>
      </c>
      <c r="AB9" s="915" t="s">
        <v>9190</v>
      </c>
      <c r="AC9" s="1032" t="s">
        <v>6722</v>
      </c>
      <c r="AD9" s="1062">
        <v>2</v>
      </c>
      <c r="AE9" s="1073" t="s">
        <v>29</v>
      </c>
      <c r="AF9" s="1076">
        <v>60000</v>
      </c>
      <c r="AG9" s="1066">
        <f t="shared" si="8"/>
        <v>120000</v>
      </c>
      <c r="AH9" s="1067" t="s">
        <v>7568</v>
      </c>
      <c r="AI9" s="1061" t="s">
        <v>9294</v>
      </c>
      <c r="AJ9" s="1069"/>
      <c r="AK9" s="1063"/>
      <c r="AL9" s="1061"/>
      <c r="AM9" s="1079"/>
      <c r="AN9" s="1073" t="s">
        <v>29</v>
      </c>
      <c r="AO9" s="1065"/>
      <c r="AP9" s="1066">
        <f>AO9*AM9</f>
        <v>0</v>
      </c>
      <c r="AQ9" s="1067"/>
      <c r="AR9" s="1061"/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0"/>
      <c r="BD9" s="1068"/>
      <c r="BE9" s="1079"/>
      <c r="BF9" s="1073" t="s">
        <v>29</v>
      </c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9" t="s">
        <v>9173</v>
      </c>
      <c r="M10" s="1061" t="s">
        <v>403</v>
      </c>
      <c r="N10" s="1062">
        <v>2</v>
      </c>
      <c r="O10" s="1073" t="s">
        <v>29</v>
      </c>
      <c r="P10" s="1076">
        <v>175000</v>
      </c>
      <c r="Q10" s="1066">
        <f t="shared" si="2"/>
        <v>350000</v>
      </c>
      <c r="R10" s="1067" t="s">
        <v>397</v>
      </c>
      <c r="S10" s="1061" t="s">
        <v>78</v>
      </c>
      <c r="T10" s="1061" t="s">
        <v>79</v>
      </c>
      <c r="U10" s="904">
        <v>9</v>
      </c>
      <c r="V10" s="1069" t="s">
        <v>63</v>
      </c>
      <c r="W10" s="1077">
        <v>29200</v>
      </c>
      <c r="X10" s="1066">
        <f t="shared" si="3"/>
        <v>262800</v>
      </c>
      <c r="Y10" s="1067" t="s">
        <v>521</v>
      </c>
      <c r="Z10" s="1061" t="s">
        <v>9168</v>
      </c>
      <c r="AB10" s="1061" t="s">
        <v>9191</v>
      </c>
      <c r="AC10" s="1061" t="s">
        <v>6722</v>
      </c>
      <c r="AD10" s="1062">
        <v>2</v>
      </c>
      <c r="AE10" s="1073" t="s">
        <v>29</v>
      </c>
      <c r="AF10" s="1065">
        <v>446000</v>
      </c>
      <c r="AG10" s="1066">
        <f>AF10*AD10</f>
        <v>892000</v>
      </c>
      <c r="AH10" s="1067" t="s">
        <v>7568</v>
      </c>
      <c r="AI10" s="1061" t="s">
        <v>9294</v>
      </c>
      <c r="AJ10" s="1063"/>
      <c r="AK10" s="1060"/>
      <c r="AL10" s="1075"/>
      <c r="AM10" s="1062"/>
      <c r="AN10" s="887" t="s">
        <v>29</v>
      </c>
      <c r="AO10" s="1065"/>
      <c r="AP10" s="1066">
        <f t="shared" ref="AP10" si="10">AO10*AM10</f>
        <v>0</v>
      </c>
      <c r="AQ10" s="1067"/>
      <c r="AR10" s="1061"/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79"/>
      <c r="BF10" s="1073" t="s">
        <v>29</v>
      </c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0" t="s">
        <v>6603</v>
      </c>
      <c r="M11" s="1061" t="s">
        <v>403</v>
      </c>
      <c r="N11" s="1079">
        <v>30</v>
      </c>
      <c r="O11" s="1073" t="s">
        <v>29</v>
      </c>
      <c r="P11" s="1065">
        <v>10000</v>
      </c>
      <c r="Q11" s="1066">
        <f t="shared" si="2"/>
        <v>300000</v>
      </c>
      <c r="R11" s="1067" t="s">
        <v>397</v>
      </c>
      <c r="S11" s="1061" t="s">
        <v>6694</v>
      </c>
      <c r="T11" s="1061" t="s">
        <v>6581</v>
      </c>
      <c r="U11" s="1079">
        <v>1</v>
      </c>
      <c r="V11" s="1061" t="s">
        <v>29</v>
      </c>
      <c r="W11" s="1065">
        <v>97000</v>
      </c>
      <c r="X11" s="1066">
        <f>W11*U11</f>
        <v>97000</v>
      </c>
      <c r="Y11" s="1067" t="s">
        <v>521</v>
      </c>
      <c r="Z11" s="1061" t="s">
        <v>9168</v>
      </c>
      <c r="AA11" s="1061"/>
      <c r="AB11" s="1074" t="s">
        <v>9192</v>
      </c>
      <c r="AC11" s="1075" t="s">
        <v>6722</v>
      </c>
      <c r="AD11" s="1062">
        <v>2</v>
      </c>
      <c r="AE11" s="1073" t="s">
        <v>29</v>
      </c>
      <c r="AF11" s="1065">
        <v>5000</v>
      </c>
      <c r="AG11" s="1066">
        <f t="shared" ref="AG11" si="11">AF11*AD11</f>
        <v>10000</v>
      </c>
      <c r="AH11" s="1067" t="s">
        <v>7568</v>
      </c>
      <c r="AI11" s="1061" t="s">
        <v>9294</v>
      </c>
      <c r="AJ11" s="1063"/>
      <c r="AK11" s="1061"/>
      <c r="AL11" s="1075"/>
      <c r="AM11" s="1061"/>
      <c r="AN11" s="1061" t="s">
        <v>29</v>
      </c>
      <c r="AO11" s="1065"/>
      <c r="AP11" s="1066">
        <f>AO11*AM11</f>
        <v>0</v>
      </c>
      <c r="AQ11" s="1067"/>
      <c r="AR11" s="1061"/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1"/>
      <c r="BD11" s="1061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098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9172</v>
      </c>
      <c r="M12" s="1061" t="s">
        <v>57</v>
      </c>
      <c r="N12" s="1079">
        <v>1</v>
      </c>
      <c r="O12" s="1073" t="s">
        <v>29</v>
      </c>
      <c r="P12" s="1065">
        <v>1600000</v>
      </c>
      <c r="Q12" s="1066">
        <f t="shared" si="2"/>
        <v>1600000</v>
      </c>
      <c r="R12" s="1067" t="s">
        <v>9174</v>
      </c>
      <c r="S12" s="1060" t="s">
        <v>8817</v>
      </c>
      <c r="T12" s="1061" t="s">
        <v>57</v>
      </c>
      <c r="U12" s="1062">
        <v>1</v>
      </c>
      <c r="V12" s="1061" t="s">
        <v>29</v>
      </c>
      <c r="W12" s="1065">
        <v>60000</v>
      </c>
      <c r="X12" s="1043">
        <f t="shared" si="3"/>
        <v>60000</v>
      </c>
      <c r="Y12" s="1067" t="s">
        <v>566</v>
      </c>
      <c r="Z12" s="1061" t="s">
        <v>9166</v>
      </c>
      <c r="AA12" s="914"/>
      <c r="AB12" s="1060" t="s">
        <v>6360</v>
      </c>
      <c r="AC12" s="1075" t="s">
        <v>74</v>
      </c>
      <c r="AD12" s="1062">
        <v>1</v>
      </c>
      <c r="AE12" s="1069" t="s">
        <v>6600</v>
      </c>
      <c r="AF12" s="1077">
        <v>5800000</v>
      </c>
      <c r="AG12" s="1066">
        <f t="shared" ref="AG12:AG25" si="12">AF12*AD12</f>
        <v>5800000</v>
      </c>
      <c r="AH12" s="1067" t="s">
        <v>415</v>
      </c>
      <c r="AI12" s="1061" t="s">
        <v>9294</v>
      </c>
      <c r="AJ12" s="1069"/>
      <c r="AK12" s="1061"/>
      <c r="AL12" s="1078"/>
      <c r="AM12" s="1062"/>
      <c r="AN12" s="1073" t="s">
        <v>122</v>
      </c>
      <c r="AO12" s="1076"/>
      <c r="AP12" s="1066">
        <f t="shared" si="4"/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8959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1" t="s">
        <v>6601</v>
      </c>
      <c r="M13" s="1075" t="s">
        <v>74</v>
      </c>
      <c r="N13" s="904">
        <v>1</v>
      </c>
      <c r="O13" s="1061" t="s">
        <v>6600</v>
      </c>
      <c r="P13" s="1077">
        <v>6100000</v>
      </c>
      <c r="Q13" s="1066">
        <f t="shared" si="2"/>
        <v>6100000</v>
      </c>
      <c r="R13" s="1067" t="s">
        <v>397</v>
      </c>
      <c r="S13" s="1060" t="s">
        <v>7737</v>
      </c>
      <c r="T13" s="1075" t="s">
        <v>57</v>
      </c>
      <c r="U13" s="1079">
        <v>4</v>
      </c>
      <c r="V13" s="1073" t="s">
        <v>29</v>
      </c>
      <c r="W13" s="1065">
        <v>10000</v>
      </c>
      <c r="X13" s="1066">
        <f t="shared" si="3"/>
        <v>40000</v>
      </c>
      <c r="Y13" s="1067" t="s">
        <v>566</v>
      </c>
      <c r="Z13" s="1061" t="s">
        <v>9166</v>
      </c>
      <c r="AA13" s="914"/>
      <c r="AB13" s="1060"/>
      <c r="AC13" s="1075"/>
      <c r="AD13" s="1062"/>
      <c r="AE13" s="1069"/>
      <c r="AF13" s="1077"/>
      <c r="AG13" s="1066">
        <f t="shared" si="12"/>
        <v>0</v>
      </c>
      <c r="AH13" s="1067"/>
      <c r="AI13" s="1061"/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 t="s">
        <v>6360</v>
      </c>
      <c r="M14" s="1075" t="s">
        <v>74</v>
      </c>
      <c r="N14" s="1062">
        <v>2</v>
      </c>
      <c r="O14" s="1069" t="s">
        <v>6600</v>
      </c>
      <c r="P14" s="1077">
        <v>5800000</v>
      </c>
      <c r="Q14" s="1066">
        <f t="shared" si="2"/>
        <v>11600000</v>
      </c>
      <c r="R14" s="1067" t="s">
        <v>9176</v>
      </c>
      <c r="S14" s="1060" t="s">
        <v>8630</v>
      </c>
      <c r="T14" s="1072" t="s">
        <v>57</v>
      </c>
      <c r="U14" s="1080">
        <v>4</v>
      </c>
      <c r="V14" s="1071" t="s">
        <v>29</v>
      </c>
      <c r="W14" s="1065">
        <v>4000</v>
      </c>
      <c r="X14" s="1066">
        <f t="shared" si="3"/>
        <v>16000</v>
      </c>
      <c r="Y14" s="1067" t="s">
        <v>566</v>
      </c>
      <c r="Z14" s="1061" t="s">
        <v>9166</v>
      </c>
      <c r="AA14" s="914"/>
      <c r="AB14" s="902"/>
      <c r="AC14" s="1075"/>
      <c r="AD14" s="1079"/>
      <c r="AE14" s="1073"/>
      <c r="AF14" s="1065"/>
      <c r="AG14" s="1066">
        <f t="shared" si="12"/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3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3" t="s">
        <v>9175</v>
      </c>
      <c r="M15" s="1075" t="s">
        <v>74</v>
      </c>
      <c r="N15" s="904">
        <v>1</v>
      </c>
      <c r="O15" s="1073" t="s">
        <v>6600</v>
      </c>
      <c r="P15" s="1076">
        <v>7600000</v>
      </c>
      <c r="Q15" s="1066">
        <f t="shared" si="2"/>
        <v>7600000</v>
      </c>
      <c r="R15" s="1067" t="s">
        <v>397</v>
      </c>
      <c r="S15" s="1060" t="s">
        <v>293</v>
      </c>
      <c r="T15" s="1061" t="s">
        <v>409</v>
      </c>
      <c r="U15" s="1062">
        <v>2</v>
      </c>
      <c r="V15" s="1073" t="s">
        <v>29</v>
      </c>
      <c r="W15" s="1076">
        <v>8000</v>
      </c>
      <c r="X15" s="1066">
        <f t="shared" si="3"/>
        <v>16000</v>
      </c>
      <c r="Y15" s="1067" t="s">
        <v>566</v>
      </c>
      <c r="Z15" s="1061" t="s">
        <v>9166</v>
      </c>
      <c r="AA15" s="914"/>
      <c r="AB15" s="1061"/>
      <c r="AC15" s="1061"/>
      <c r="AD15" s="1079"/>
      <c r="AE15" s="1073"/>
      <c r="AF15" s="1065"/>
      <c r="AG15" s="1066">
        <f t="shared" si="12"/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3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0"/>
      <c r="BD15" s="1068"/>
      <c r="BE15" s="1079"/>
      <c r="BF15" s="1073"/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9183</v>
      </c>
      <c r="M16" s="1075" t="s">
        <v>398</v>
      </c>
      <c r="N16" s="1079">
        <v>1</v>
      </c>
      <c r="O16" s="1073" t="s">
        <v>29</v>
      </c>
      <c r="P16" s="1065">
        <v>285000</v>
      </c>
      <c r="Q16" s="1043">
        <f t="shared" si="2"/>
        <v>285000</v>
      </c>
      <c r="R16" s="1039" t="s">
        <v>397</v>
      </c>
      <c r="S16" s="1060" t="s">
        <v>8704</v>
      </c>
      <c r="T16" s="1075" t="s">
        <v>403</v>
      </c>
      <c r="U16" s="1080">
        <v>1</v>
      </c>
      <c r="V16" s="413" t="s">
        <v>29</v>
      </c>
      <c r="W16" s="1040">
        <v>90000</v>
      </c>
      <c r="X16" s="1066">
        <f t="shared" si="3"/>
        <v>90000</v>
      </c>
      <c r="Y16" s="1067" t="s">
        <v>566</v>
      </c>
      <c r="Z16" s="1061" t="s">
        <v>9166</v>
      </c>
      <c r="AA16" s="922"/>
      <c r="AB16" s="1060"/>
      <c r="AC16" s="1061"/>
      <c r="AD16" s="1062"/>
      <c r="AE16" s="1073"/>
      <c r="AF16" s="1065"/>
      <c r="AG16" s="1066">
        <f t="shared" si="12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3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72"/>
      <c r="BE16" s="1062"/>
      <c r="BF16" s="1073"/>
      <c r="BG16" s="1065"/>
      <c r="BH16" s="1066">
        <f t="shared" si="6"/>
        <v>0</v>
      </c>
      <c r="BI16" s="1039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99" t="s">
        <v>9184</v>
      </c>
      <c r="M17" s="1088" t="s">
        <v>398</v>
      </c>
      <c r="N17" s="821">
        <v>2</v>
      </c>
      <c r="O17" s="1088" t="s">
        <v>29</v>
      </c>
      <c r="P17" s="1043">
        <v>90000</v>
      </c>
      <c r="Q17" s="1043">
        <f t="shared" si="2"/>
        <v>180000</v>
      </c>
      <c r="R17" s="1090" t="s">
        <v>8573</v>
      </c>
      <c r="S17" s="1060" t="s">
        <v>6360</v>
      </c>
      <c r="T17" s="1075" t="s">
        <v>74</v>
      </c>
      <c r="U17" s="1062">
        <v>5</v>
      </c>
      <c r="V17" s="1069" t="s">
        <v>63</v>
      </c>
      <c r="W17" s="1077">
        <v>27752</v>
      </c>
      <c r="X17" s="1066">
        <f t="shared" si="3"/>
        <v>138760</v>
      </c>
      <c r="Y17" s="1067" t="s">
        <v>6714</v>
      </c>
      <c r="Z17" s="1061"/>
      <c r="AA17" s="908"/>
      <c r="AB17" s="1074"/>
      <c r="AC17" s="1075"/>
      <c r="AD17" s="904"/>
      <c r="AE17" s="1073"/>
      <c r="AF17" s="1076"/>
      <c r="AG17" s="1066">
        <f t="shared" si="12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72"/>
      <c r="BD17" s="942"/>
      <c r="BE17" s="1079"/>
      <c r="BF17" s="1071"/>
      <c r="BG17" s="1065"/>
      <c r="BH17" s="1066">
        <f t="shared" si="6"/>
        <v>0</v>
      </c>
      <c r="BI17" s="1039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9185</v>
      </c>
      <c r="M18" s="1078" t="s">
        <v>6904</v>
      </c>
      <c r="N18" s="1062">
        <v>2</v>
      </c>
      <c r="O18" s="1073" t="s">
        <v>29</v>
      </c>
      <c r="P18" s="1076">
        <v>55000</v>
      </c>
      <c r="Q18" s="1043">
        <f>P18*N18</f>
        <v>110000</v>
      </c>
      <c r="R18" s="1039" t="s">
        <v>8573</v>
      </c>
      <c r="S18" s="1060" t="s">
        <v>8820</v>
      </c>
      <c r="T18" s="1061" t="s">
        <v>57</v>
      </c>
      <c r="U18" s="1062">
        <v>4</v>
      </c>
      <c r="V18" s="1073" t="s">
        <v>29</v>
      </c>
      <c r="W18" s="1076">
        <v>5000</v>
      </c>
      <c r="X18" s="1066">
        <f t="shared" si="3"/>
        <v>20000</v>
      </c>
      <c r="Y18" s="1067" t="s">
        <v>8354</v>
      </c>
      <c r="Z18" s="1061"/>
      <c r="AB18" s="1060"/>
      <c r="AC18" s="1075"/>
      <c r="AD18" s="1079"/>
      <c r="AE18" s="1073"/>
      <c r="AF18" s="1065"/>
      <c r="AG18" s="1066">
        <f t="shared" si="12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14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 t="s">
        <v>9186</v>
      </c>
      <c r="M19" s="1078" t="s">
        <v>6904</v>
      </c>
      <c r="N19" s="904">
        <v>2</v>
      </c>
      <c r="O19" s="1073" t="s">
        <v>29</v>
      </c>
      <c r="P19" s="1065">
        <v>55000</v>
      </c>
      <c r="Q19" s="1066">
        <f t="shared" ref="Q19:Q20" si="15">P19*N19</f>
        <v>110000</v>
      </c>
      <c r="R19" s="1090" t="s">
        <v>8573</v>
      </c>
      <c r="S19" s="1072" t="s">
        <v>990</v>
      </c>
      <c r="T19" s="1072" t="s">
        <v>30</v>
      </c>
      <c r="U19" s="1079">
        <v>1</v>
      </c>
      <c r="V19" s="1072" t="s">
        <v>480</v>
      </c>
      <c r="W19" s="1065">
        <v>75000</v>
      </c>
      <c r="X19" s="1066">
        <f t="shared" si="3"/>
        <v>75000</v>
      </c>
      <c r="Y19" s="1067" t="s">
        <v>8354</v>
      </c>
      <c r="Z19" s="1061"/>
      <c r="AB19" s="1060"/>
      <c r="AC19" s="1061"/>
      <c r="AD19" s="1062"/>
      <c r="AE19" s="1073"/>
      <c r="AF19" s="1076"/>
      <c r="AG19" s="1066">
        <f t="shared" si="12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4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9" t="s">
        <v>9187</v>
      </c>
      <c r="M20" s="1072" t="s">
        <v>6904</v>
      </c>
      <c r="N20" s="1079">
        <v>2</v>
      </c>
      <c r="O20" s="1072" t="s">
        <v>29</v>
      </c>
      <c r="P20" s="1065">
        <v>115000</v>
      </c>
      <c r="Q20" s="1066">
        <f t="shared" si="15"/>
        <v>230000</v>
      </c>
      <c r="R20" s="1067" t="s">
        <v>8573</v>
      </c>
      <c r="S20" s="1060" t="s">
        <v>9171</v>
      </c>
      <c r="T20" s="1061" t="s">
        <v>6617</v>
      </c>
      <c r="U20" s="1062">
        <v>20</v>
      </c>
      <c r="V20" s="1073" t="s">
        <v>29</v>
      </c>
      <c r="W20" s="1065">
        <v>5200</v>
      </c>
      <c r="X20" s="1066">
        <f t="shared" si="3"/>
        <v>104000</v>
      </c>
      <c r="Y20" s="1067" t="s">
        <v>8679</v>
      </c>
      <c r="Z20" s="1061"/>
      <c r="AB20" s="1060"/>
      <c r="AC20" s="1075"/>
      <c r="AD20" s="1062"/>
      <c r="AE20" s="1073"/>
      <c r="AF20" s="1065"/>
      <c r="AG20" s="1066">
        <f t="shared" si="12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4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 t="s">
        <v>9188</v>
      </c>
      <c r="M21" s="1078" t="s">
        <v>6904</v>
      </c>
      <c r="N21" s="1072">
        <v>2</v>
      </c>
      <c r="O21" s="1073" t="s">
        <v>29</v>
      </c>
      <c r="P21" s="1076">
        <v>75000</v>
      </c>
      <c r="Q21" s="1066">
        <f>P21*N21</f>
        <v>150000</v>
      </c>
      <c r="R21" s="1067" t="s">
        <v>8573</v>
      </c>
      <c r="S21" s="1061" t="s">
        <v>432</v>
      </c>
      <c r="T21" s="1072" t="s">
        <v>6700</v>
      </c>
      <c r="U21" s="1062">
        <v>3</v>
      </c>
      <c r="V21" s="1073" t="s">
        <v>29</v>
      </c>
      <c r="W21" s="1065">
        <v>1565</v>
      </c>
      <c r="X21" s="1066">
        <f t="shared" si="3"/>
        <v>4695</v>
      </c>
      <c r="Y21" s="1067" t="s">
        <v>461</v>
      </c>
      <c r="Z21" s="1061"/>
      <c r="AB21" s="902"/>
      <c r="AC21" s="1061"/>
      <c r="AD21" s="1062"/>
      <c r="AE21" s="1073"/>
      <c r="AF21" s="1076"/>
      <c r="AG21" s="1066">
        <f t="shared" si="12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6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14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1" t="s">
        <v>9189</v>
      </c>
      <c r="M22" s="1061" t="s">
        <v>6738</v>
      </c>
      <c r="N22" s="1062">
        <v>3</v>
      </c>
      <c r="O22" s="1073" t="s">
        <v>29</v>
      </c>
      <c r="P22" s="1076">
        <v>85000</v>
      </c>
      <c r="Q22" s="1066">
        <f t="shared" ref="Q22:Q48" si="16">P22*N22</f>
        <v>255000</v>
      </c>
      <c r="R22" s="1067" t="s">
        <v>397</v>
      </c>
      <c r="S22" s="1060" t="s">
        <v>7071</v>
      </c>
      <c r="T22" s="1061" t="s">
        <v>57</v>
      </c>
      <c r="U22" s="1062">
        <v>3</v>
      </c>
      <c r="V22" s="1061" t="s">
        <v>29</v>
      </c>
      <c r="W22" s="1065">
        <v>60000</v>
      </c>
      <c r="X22" s="1066">
        <f>W22*U22</f>
        <v>180000</v>
      </c>
      <c r="Y22" s="1067" t="s">
        <v>7929</v>
      </c>
      <c r="Z22" s="1061" t="s">
        <v>9182</v>
      </c>
      <c r="AB22" s="1070"/>
      <c r="AC22" s="1061"/>
      <c r="AD22" s="1062"/>
      <c r="AE22" s="1073"/>
      <c r="AF22" s="1076"/>
      <c r="AG22" s="1066">
        <f t="shared" si="12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4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 t="s">
        <v>9190</v>
      </c>
      <c r="M23" s="1032" t="s">
        <v>6722</v>
      </c>
      <c r="N23" s="1062">
        <v>2</v>
      </c>
      <c r="O23" s="1073" t="s">
        <v>29</v>
      </c>
      <c r="P23" s="1076">
        <v>60000</v>
      </c>
      <c r="Q23" s="1066">
        <f t="shared" si="16"/>
        <v>120000</v>
      </c>
      <c r="R23" s="1067" t="s">
        <v>7568</v>
      </c>
      <c r="S23" s="1060" t="s">
        <v>7502</v>
      </c>
      <c r="T23" s="1068" t="s">
        <v>57</v>
      </c>
      <c r="U23" s="1079">
        <v>1</v>
      </c>
      <c r="V23" s="1073" t="s">
        <v>29</v>
      </c>
      <c r="W23" s="1065">
        <v>380000</v>
      </c>
      <c r="X23" s="1066">
        <f t="shared" si="3"/>
        <v>380000</v>
      </c>
      <c r="Y23" s="1067" t="s">
        <v>7929</v>
      </c>
      <c r="Z23" s="1061" t="s">
        <v>9182</v>
      </c>
      <c r="AB23" s="1069"/>
      <c r="AC23" s="1068"/>
      <c r="AD23" s="1064"/>
      <c r="AE23" s="1073"/>
      <c r="AF23" s="1076"/>
      <c r="AG23" s="1066">
        <f t="shared" si="12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17">BG23*BE23</f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14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9191</v>
      </c>
      <c r="M24" s="1061" t="s">
        <v>6722</v>
      </c>
      <c r="N24" s="1062">
        <v>2</v>
      </c>
      <c r="O24" s="1073" t="s">
        <v>29</v>
      </c>
      <c r="P24" s="1065">
        <v>446000</v>
      </c>
      <c r="Q24" s="1066">
        <f>P24*N24</f>
        <v>892000</v>
      </c>
      <c r="R24" s="1067" t="s">
        <v>7568</v>
      </c>
      <c r="S24" s="1061" t="s">
        <v>8754</v>
      </c>
      <c r="T24" s="1075" t="s">
        <v>57</v>
      </c>
      <c r="U24" s="1079">
        <v>1</v>
      </c>
      <c r="V24" s="1061" t="s">
        <v>29</v>
      </c>
      <c r="W24" s="1065">
        <v>75000</v>
      </c>
      <c r="X24" s="1066">
        <f t="shared" si="3"/>
        <v>75000</v>
      </c>
      <c r="Y24" s="1067" t="s">
        <v>441</v>
      </c>
      <c r="Z24" s="1061"/>
      <c r="AB24" s="1061"/>
      <c r="AC24" s="1061"/>
      <c r="AD24" s="1079"/>
      <c r="AE24" s="1061"/>
      <c r="AF24" s="1065"/>
      <c r="AG24" s="1066">
        <f t="shared" si="12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8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17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14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74" t="s">
        <v>9192</v>
      </c>
      <c r="M25" s="1075" t="s">
        <v>6722</v>
      </c>
      <c r="N25" s="1062">
        <v>2</v>
      </c>
      <c r="O25" s="1073" t="s">
        <v>29</v>
      </c>
      <c r="P25" s="1065">
        <v>5000</v>
      </c>
      <c r="Q25" s="1066">
        <f t="shared" ref="Q25:Q28" si="19">P25*N25</f>
        <v>10000</v>
      </c>
      <c r="R25" s="1067" t="s">
        <v>7568</v>
      </c>
      <c r="S25" s="1061" t="s">
        <v>6732</v>
      </c>
      <c r="T25" s="1061" t="s">
        <v>444</v>
      </c>
      <c r="U25" s="1062">
        <v>2</v>
      </c>
      <c r="V25" s="1073" t="s">
        <v>29</v>
      </c>
      <c r="W25" s="1076">
        <v>16000</v>
      </c>
      <c r="X25" s="1066">
        <f t="shared" ref="X25" si="20">W25*U25</f>
        <v>32000</v>
      </c>
      <c r="Y25" s="1067" t="s">
        <v>441</v>
      </c>
      <c r="Z25" s="1061"/>
      <c r="AB25" s="1061"/>
      <c r="AC25" s="1061"/>
      <c r="AD25" s="1062"/>
      <c r="AE25" s="1073"/>
      <c r="AF25" s="1076"/>
      <c r="AG25" s="1066">
        <f t="shared" si="12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8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17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 t="s">
        <v>9276</v>
      </c>
      <c r="M26" s="1061" t="s">
        <v>8358</v>
      </c>
      <c r="N26" s="1064">
        <v>1</v>
      </c>
      <c r="O26" s="1073" t="s">
        <v>29</v>
      </c>
      <c r="P26" s="1076">
        <v>628260</v>
      </c>
      <c r="Q26" s="1066">
        <f t="shared" si="19"/>
        <v>628260</v>
      </c>
      <c r="R26" s="1067" t="s">
        <v>9277</v>
      </c>
      <c r="S26" s="1069" t="s">
        <v>9181</v>
      </c>
      <c r="T26" s="1061" t="s">
        <v>7032</v>
      </c>
      <c r="U26" s="1079">
        <v>1</v>
      </c>
      <c r="V26" s="1073" t="s">
        <v>29</v>
      </c>
      <c r="W26" s="1065">
        <v>168749.99220000001</v>
      </c>
      <c r="X26" s="1066">
        <f t="shared" si="3"/>
        <v>168749.99220000001</v>
      </c>
      <c r="Y26" s="1067" t="s">
        <v>462</v>
      </c>
      <c r="Z26" s="1061" t="s">
        <v>9193</v>
      </c>
      <c r="AB26" s="937"/>
      <c r="AC26" s="1061"/>
      <c r="AD26" s="1061"/>
      <c r="AE26" s="1061"/>
      <c r="AF26" s="1061"/>
      <c r="AG26" s="1061"/>
      <c r="AH26" s="1081"/>
      <c r="AI26" s="1061"/>
      <c r="AK26" s="1061"/>
      <c r="AL26" s="1061"/>
      <c r="AM26" s="1062"/>
      <c r="AN26" s="1061"/>
      <c r="AO26" s="1065"/>
      <c r="AP26" s="1066">
        <f t="shared" si="18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17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19"/>
        <v>0</v>
      </c>
      <c r="R27" s="1067"/>
      <c r="S27" s="1061" t="s">
        <v>9177</v>
      </c>
      <c r="T27" s="1061" t="s">
        <v>7032</v>
      </c>
      <c r="U27" s="1064">
        <v>1</v>
      </c>
      <c r="V27" s="1073" t="s">
        <v>29</v>
      </c>
      <c r="W27" s="1077">
        <v>203499.98520000002</v>
      </c>
      <c r="X27" s="1066">
        <f t="shared" si="3"/>
        <v>203499.98520000002</v>
      </c>
      <c r="Y27" s="1067" t="s">
        <v>462</v>
      </c>
      <c r="Z27" s="1061" t="s">
        <v>9193</v>
      </c>
      <c r="AB27" s="1061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1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17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19"/>
        <v>0</v>
      </c>
      <c r="R28" s="1067"/>
      <c r="S28" s="1060" t="s">
        <v>6360</v>
      </c>
      <c r="T28" s="1075" t="s">
        <v>74</v>
      </c>
      <c r="U28" s="1062">
        <v>2.5</v>
      </c>
      <c r="V28" s="1069" t="s">
        <v>63</v>
      </c>
      <c r="W28" s="1077">
        <v>27752</v>
      </c>
      <c r="X28" s="1066">
        <f t="shared" si="3"/>
        <v>69380</v>
      </c>
      <c r="Y28" s="1067" t="s">
        <v>462</v>
      </c>
      <c r="Z28" s="1061" t="s">
        <v>9193</v>
      </c>
      <c r="AB28" s="943"/>
      <c r="AC28" s="1062"/>
      <c r="AD28" s="906"/>
      <c r="AE28" s="1065"/>
      <c r="AF28" s="919"/>
      <c r="AG28" s="1067"/>
      <c r="AH28" s="944"/>
      <c r="AI28" s="1061"/>
      <c r="AK28" s="1061"/>
      <c r="AL28" s="1072"/>
      <c r="AM28" s="1062"/>
      <c r="AN28" s="1073"/>
      <c r="AO28" s="1065"/>
      <c r="AP28" s="1066">
        <f t="shared" si="1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17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4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16"/>
        <v>0</v>
      </c>
      <c r="R29" s="1067"/>
      <c r="S29" s="1063" t="s">
        <v>215</v>
      </c>
      <c r="T29" s="1085" t="s">
        <v>216</v>
      </c>
      <c r="U29" s="1062">
        <v>1</v>
      </c>
      <c r="V29" s="1061" t="s">
        <v>203</v>
      </c>
      <c r="W29" s="1077">
        <v>36500</v>
      </c>
      <c r="X29" s="1066">
        <f t="shared" si="3"/>
        <v>36500</v>
      </c>
      <c r="Y29" s="1067" t="s">
        <v>462</v>
      </c>
      <c r="Z29" s="1061" t="s">
        <v>9193</v>
      </c>
      <c r="AB29" s="1061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8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17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14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16"/>
        <v>0</v>
      </c>
      <c r="R30" s="1067"/>
      <c r="S30" s="1060" t="s">
        <v>6360</v>
      </c>
      <c r="T30" s="1075" t="s">
        <v>74</v>
      </c>
      <c r="U30" s="1062">
        <v>2</v>
      </c>
      <c r="V30" s="1069" t="s">
        <v>63</v>
      </c>
      <c r="W30" s="1077">
        <v>27752</v>
      </c>
      <c r="X30" s="1066">
        <f t="shared" si="3"/>
        <v>55504</v>
      </c>
      <c r="Y30" s="1067" t="s">
        <v>6492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8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17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14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16"/>
        <v>0</v>
      </c>
      <c r="R31" s="1067"/>
      <c r="S31" s="1069" t="s">
        <v>9056</v>
      </c>
      <c r="T31" s="1061" t="s">
        <v>403</v>
      </c>
      <c r="U31" s="1064">
        <v>2</v>
      </c>
      <c r="V31" s="1073" t="s">
        <v>29</v>
      </c>
      <c r="W31" s="1076">
        <v>55000</v>
      </c>
      <c r="X31" s="1066">
        <f t="shared" si="3"/>
        <v>110000</v>
      </c>
      <c r="Y31" s="1067" t="s">
        <v>535</v>
      </c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18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17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14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16"/>
        <v>0</v>
      </c>
      <c r="R32" s="1067"/>
      <c r="S32" s="1063" t="s">
        <v>8385</v>
      </c>
      <c r="T32" s="1061" t="s">
        <v>7286</v>
      </c>
      <c r="U32" s="1079">
        <v>1</v>
      </c>
      <c r="V32" s="1073" t="s">
        <v>29</v>
      </c>
      <c r="W32" s="1065">
        <v>1050000</v>
      </c>
      <c r="X32" s="1066">
        <f t="shared" si="3"/>
        <v>1050000</v>
      </c>
      <c r="Y32" s="1067" t="s">
        <v>399</v>
      </c>
      <c r="Z32" s="1061" t="s">
        <v>9274</v>
      </c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8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17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16"/>
        <v>0</v>
      </c>
      <c r="R33" s="1067"/>
      <c r="S33" s="1063" t="s">
        <v>8385</v>
      </c>
      <c r="T33" s="1061" t="s">
        <v>7290</v>
      </c>
      <c r="U33" s="1051">
        <v>1</v>
      </c>
      <c r="V33" s="1073" t="s">
        <v>29</v>
      </c>
      <c r="W33" s="1065">
        <v>1050000</v>
      </c>
      <c r="X33" s="1066">
        <f t="shared" ref="X33:X35" si="21">W33*U33</f>
        <v>1050000</v>
      </c>
      <c r="Y33" s="1067" t="s">
        <v>399</v>
      </c>
      <c r="Z33" s="1061" t="s">
        <v>9274</v>
      </c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8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17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16"/>
        <v>0</v>
      </c>
      <c r="R34" s="1067"/>
      <c r="S34" s="1061" t="s">
        <v>6713</v>
      </c>
      <c r="T34" s="1075" t="s">
        <v>6711</v>
      </c>
      <c r="U34" s="1061">
        <v>2</v>
      </c>
      <c r="V34" s="1061" t="s">
        <v>29</v>
      </c>
      <c r="W34" s="1065">
        <v>50000</v>
      </c>
      <c r="X34" s="1066">
        <f t="shared" si="21"/>
        <v>100000</v>
      </c>
      <c r="Y34" s="1067" t="s">
        <v>399</v>
      </c>
      <c r="Z34" s="1061" t="s">
        <v>9274</v>
      </c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8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17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16"/>
        <v>0</v>
      </c>
      <c r="R35" s="1067"/>
      <c r="S35" s="1060" t="s">
        <v>6710</v>
      </c>
      <c r="T35" s="1075" t="s">
        <v>6711</v>
      </c>
      <c r="U35" s="1062">
        <v>2</v>
      </c>
      <c r="V35" s="887" t="s">
        <v>29</v>
      </c>
      <c r="W35" s="1065">
        <v>125000</v>
      </c>
      <c r="X35" s="1066">
        <f t="shared" si="21"/>
        <v>250000</v>
      </c>
      <c r="Y35" s="1067" t="s">
        <v>399</v>
      </c>
      <c r="Z35" s="1061" t="s">
        <v>9274</v>
      </c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17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2">I36*F36</f>
        <v>0</v>
      </c>
      <c r="L36" s="902"/>
      <c r="M36" s="1032"/>
      <c r="N36" s="1062"/>
      <c r="O36" s="1073"/>
      <c r="P36" s="1065"/>
      <c r="Q36" s="1066">
        <f t="shared" si="16"/>
        <v>0</v>
      </c>
      <c r="R36" s="1067"/>
      <c r="S36" s="1060"/>
      <c r="T36" s="1072"/>
      <c r="U36" s="1051"/>
      <c r="V36" s="1073"/>
      <c r="W36" s="1065"/>
      <c r="X36" s="1066">
        <f t="shared" ref="X36:X69" si="23">W39*U39</f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4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17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2"/>
        <v>0</v>
      </c>
      <c r="L37" s="1061"/>
      <c r="M37" s="1088"/>
      <c r="N37" s="1062"/>
      <c r="O37" s="1073"/>
      <c r="P37" s="1065"/>
      <c r="Q37" s="1066">
        <f t="shared" si="16"/>
        <v>0</v>
      </c>
      <c r="R37" s="1067"/>
      <c r="S37" s="1060"/>
      <c r="T37" s="1072"/>
      <c r="U37" s="1051"/>
      <c r="V37" s="1073"/>
      <c r="W37" s="1065"/>
      <c r="X37" s="1066">
        <f t="shared" si="23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4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17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2"/>
        <v>0</v>
      </c>
      <c r="L38" s="1061"/>
      <c r="M38" s="1078"/>
      <c r="N38" s="1064"/>
      <c r="O38" s="1061"/>
      <c r="P38" s="916"/>
      <c r="Q38" s="1066">
        <f t="shared" si="16"/>
        <v>0</v>
      </c>
      <c r="R38" s="1067"/>
      <c r="S38" s="1060"/>
      <c r="T38" s="1072"/>
      <c r="U38" s="1051"/>
      <c r="V38" s="1073"/>
      <c r="W38" s="1065"/>
      <c r="X38" s="1066">
        <f t="shared" si="23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4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17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2"/>
        <v>968000</v>
      </c>
      <c r="L39" s="1061"/>
      <c r="M39" s="1078"/>
      <c r="N39" s="1062"/>
      <c r="O39" s="1073"/>
      <c r="P39" s="1065"/>
      <c r="Q39" s="1066">
        <f t="shared" si="16"/>
        <v>0</v>
      </c>
      <c r="R39" s="1067"/>
      <c r="S39" s="1060"/>
      <c r="T39" s="1072"/>
      <c r="U39" s="1051"/>
      <c r="V39" s="1073"/>
      <c r="W39" s="1065"/>
      <c r="X39" s="1066">
        <f t="shared" si="23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4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17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2"/>
        <v>616000</v>
      </c>
      <c r="L40" s="1061"/>
      <c r="M40" s="1078"/>
      <c r="N40" s="1062"/>
      <c r="O40" s="887"/>
      <c r="P40" s="1065"/>
      <c r="Q40" s="1066">
        <f t="shared" si="16"/>
        <v>0</v>
      </c>
      <c r="R40" s="1067"/>
      <c r="S40" s="1069"/>
      <c r="T40" s="1061" t="s">
        <v>2</v>
      </c>
      <c r="U40" s="1050"/>
      <c r="V40" s="887"/>
      <c r="W40" s="1065"/>
      <c r="X40" s="1066">
        <f t="shared" si="2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4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17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2"/>
        <v>0</v>
      </c>
      <c r="L41" s="1060"/>
      <c r="M41" s="1078"/>
      <c r="N41" s="1062"/>
      <c r="O41" s="1073"/>
      <c r="P41" s="1065"/>
      <c r="Q41" s="1066">
        <f t="shared" si="16"/>
        <v>0</v>
      </c>
      <c r="R41" s="1067"/>
      <c r="S41" s="1069"/>
      <c r="T41" s="1061" t="s">
        <v>2</v>
      </c>
      <c r="U41" s="1050"/>
      <c r="V41" s="887"/>
      <c r="W41" s="1065"/>
      <c r="X41" s="1066">
        <f t="shared" si="2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4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17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2"/>
        <v>360000</v>
      </c>
      <c r="L42" s="1061"/>
      <c r="M42" s="1078"/>
      <c r="N42" s="1061"/>
      <c r="O42" s="1061"/>
      <c r="P42" s="879"/>
      <c r="Q42" s="1066">
        <f t="shared" si="16"/>
        <v>0</v>
      </c>
      <c r="R42" s="1067"/>
      <c r="S42" s="1069"/>
      <c r="T42" s="1061" t="s">
        <v>2</v>
      </c>
      <c r="U42" s="1050"/>
      <c r="V42" s="887"/>
      <c r="W42" s="1065"/>
      <c r="X42" s="1066">
        <f t="shared" si="2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4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2"/>
        <v>1480000</v>
      </c>
      <c r="L43" s="1061"/>
      <c r="M43" s="1078"/>
      <c r="N43" s="1062"/>
      <c r="O43" s="1061"/>
      <c r="P43" s="879"/>
      <c r="Q43" s="1066">
        <f t="shared" si="16"/>
        <v>0</v>
      </c>
      <c r="R43" s="1067"/>
      <c r="S43" s="1069"/>
      <c r="T43" s="1061" t="s">
        <v>2</v>
      </c>
      <c r="U43" s="1050"/>
      <c r="V43" s="887"/>
      <c r="W43" s="1065"/>
      <c r="X43" s="1066">
        <f t="shared" si="2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4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2"/>
        <v>500000</v>
      </c>
      <c r="L44" s="1060"/>
      <c r="M44" s="1078"/>
      <c r="N44" s="947"/>
      <c r="O44" s="918"/>
      <c r="P44" s="935"/>
      <c r="Q44" s="1066">
        <f t="shared" si="16"/>
        <v>0</v>
      </c>
      <c r="R44" s="1067"/>
      <c r="S44" s="1069"/>
      <c r="T44" s="1061" t="s">
        <v>2</v>
      </c>
      <c r="U44" s="1050"/>
      <c r="V44" s="887"/>
      <c r="W44" s="1065"/>
      <c r="X44" s="1066">
        <f t="shared" si="2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4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2"/>
        <v>0</v>
      </c>
      <c r="L45" s="1060"/>
      <c r="M45" s="1078"/>
      <c r="N45" s="947"/>
      <c r="O45" s="1061"/>
      <c r="P45" s="935"/>
      <c r="Q45" s="1066">
        <f t="shared" si="16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23"/>
        <v>0</v>
      </c>
      <c r="Y45" s="1067"/>
      <c r="Z45" s="1061"/>
      <c r="AA45" s="953"/>
      <c r="AI45" s="908"/>
      <c r="AK45" s="1069"/>
      <c r="AL45" s="1061"/>
      <c r="AM45" s="1064"/>
      <c r="AN45" s="1070"/>
      <c r="AO45" s="1065"/>
      <c r="AP45" s="1066">
        <f t="shared" si="24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2"/>
        <v>0</v>
      </c>
      <c r="L46" s="1060"/>
      <c r="M46" s="1078"/>
      <c r="N46" s="947"/>
      <c r="O46" s="1061"/>
      <c r="P46" s="935"/>
      <c r="Q46" s="1066">
        <f t="shared" si="16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23"/>
        <v>0</v>
      </c>
      <c r="Y46" s="1067"/>
      <c r="Z46" s="1061"/>
      <c r="AA46" s="952"/>
      <c r="AK46" s="1069"/>
      <c r="AL46" s="1061"/>
      <c r="AM46" s="1064"/>
      <c r="AN46" s="1070"/>
      <c r="AO46" s="1065"/>
      <c r="AP46" s="1066">
        <f t="shared" si="24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2"/>
        <v>180000</v>
      </c>
      <c r="L47" s="1060"/>
      <c r="M47" s="1078"/>
      <c r="N47" s="947"/>
      <c r="O47" s="1061"/>
      <c r="P47" s="935"/>
      <c r="Q47" s="1066">
        <f t="shared" si="16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2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4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2"/>
        <v>0</v>
      </c>
      <c r="L48" s="1060"/>
      <c r="M48" s="1061"/>
      <c r="N48" s="947"/>
      <c r="O48" s="1061"/>
      <c r="P48" s="935"/>
      <c r="Q48" s="1066">
        <f t="shared" si="16"/>
        <v>0</v>
      </c>
      <c r="R48" s="1067"/>
      <c r="S48" s="1069"/>
      <c r="T48" s="1061" t="s">
        <v>2</v>
      </c>
      <c r="U48" s="1050"/>
      <c r="V48" s="887"/>
      <c r="W48" s="1065"/>
      <c r="X48" s="1066">
        <f t="shared" si="2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4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2"/>
        <v>800000</v>
      </c>
      <c r="L49" s="1060"/>
      <c r="M49" s="1061"/>
      <c r="N49" s="947"/>
      <c r="O49" s="1061"/>
      <c r="P49" s="935"/>
      <c r="Q49" s="1066">
        <f t="shared" ref="Q49:Q112" si="25">P50*N50</f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2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4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2"/>
        <v>0</v>
      </c>
      <c r="L50" s="1060"/>
      <c r="M50" s="1061"/>
      <c r="N50" s="947"/>
      <c r="O50" s="1061"/>
      <c r="P50" s="935"/>
      <c r="Q50" s="1066">
        <f t="shared" si="25"/>
        <v>0</v>
      </c>
      <c r="R50" s="1067"/>
      <c r="S50" s="1069"/>
      <c r="T50" s="1061" t="s">
        <v>2</v>
      </c>
      <c r="U50" s="1050"/>
      <c r="V50" s="887"/>
      <c r="W50" s="1065"/>
      <c r="X50" s="1066">
        <f t="shared" si="2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4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2"/>
        <v>220000</v>
      </c>
      <c r="L51" s="1060"/>
      <c r="M51" s="1061"/>
      <c r="N51" s="947"/>
      <c r="O51" s="1061"/>
      <c r="P51" s="935"/>
      <c r="Q51" s="1066">
        <f t="shared" si="25"/>
        <v>0</v>
      </c>
      <c r="R51" s="1067"/>
      <c r="S51" s="1069"/>
      <c r="T51" s="1061"/>
      <c r="U51" s="1064"/>
      <c r="V51" s="1070"/>
      <c r="W51" s="1077"/>
      <c r="X51" s="1066">
        <f t="shared" si="2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4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2"/>
        <v>0</v>
      </c>
      <c r="L52" s="1060"/>
      <c r="M52" s="1061"/>
      <c r="N52" s="947"/>
      <c r="O52" s="1061"/>
      <c r="P52" s="935"/>
      <c r="Q52" s="1066">
        <f t="shared" si="25"/>
        <v>0</v>
      </c>
      <c r="R52" s="1067"/>
      <c r="S52" s="1069"/>
      <c r="T52" s="1061" t="s">
        <v>2</v>
      </c>
      <c r="U52" s="1050"/>
      <c r="V52" s="887" t="s">
        <v>29</v>
      </c>
      <c r="W52" s="1065"/>
      <c r="X52" s="1066">
        <f t="shared" si="2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4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2"/>
        <v>110000</v>
      </c>
      <c r="L53" s="1060"/>
      <c r="M53" s="1061"/>
      <c r="N53" s="947"/>
      <c r="O53" s="1061"/>
      <c r="P53" s="935"/>
      <c r="Q53" s="1066">
        <f t="shared" si="25"/>
        <v>0</v>
      </c>
      <c r="R53" s="1067"/>
      <c r="S53" s="1069"/>
      <c r="T53" s="1061" t="s">
        <v>2</v>
      </c>
      <c r="U53" s="1050"/>
      <c r="V53" s="887" t="s">
        <v>29</v>
      </c>
      <c r="W53" s="1065"/>
      <c r="X53" s="1066">
        <f t="shared" si="2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2"/>
        <v>2275000</v>
      </c>
      <c r="L54" s="1061"/>
      <c r="M54" s="1061"/>
      <c r="N54" s="947"/>
      <c r="O54" s="1061"/>
      <c r="P54" s="1065"/>
      <c r="Q54" s="1066">
        <f t="shared" si="25"/>
        <v>0</v>
      </c>
      <c r="R54" s="1067"/>
      <c r="S54" s="1069"/>
      <c r="T54" s="1061" t="s">
        <v>2</v>
      </c>
      <c r="U54" s="1050"/>
      <c r="V54" s="887" t="s">
        <v>29</v>
      </c>
      <c r="W54" s="1065"/>
      <c r="X54" s="1066">
        <f t="shared" si="23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2"/>
        <v>0</v>
      </c>
      <c r="L55" s="1061"/>
      <c r="M55" s="1075"/>
      <c r="N55" s="1084"/>
      <c r="O55" s="1061"/>
      <c r="P55" s="949"/>
      <c r="Q55" s="1066">
        <f t="shared" si="25"/>
        <v>0</v>
      </c>
      <c r="R55" s="1067"/>
      <c r="S55" s="1069"/>
      <c r="T55" s="1061" t="s">
        <v>2</v>
      </c>
      <c r="U55" s="1050"/>
      <c r="V55" s="887" t="s">
        <v>29</v>
      </c>
      <c r="W55" s="1065"/>
      <c r="X55" s="1066">
        <f t="shared" si="23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2"/>
        <v>1716000</v>
      </c>
      <c r="L56" s="1060"/>
      <c r="M56" s="1061"/>
      <c r="N56" s="947"/>
      <c r="O56" s="1061"/>
      <c r="P56" s="1065"/>
      <c r="Q56" s="1066">
        <f t="shared" si="25"/>
        <v>0</v>
      </c>
      <c r="R56" s="1067"/>
      <c r="S56" s="1061"/>
      <c r="T56" s="1061"/>
      <c r="U56" s="1045"/>
      <c r="V56" s="1061" t="s">
        <v>29</v>
      </c>
      <c r="W56" s="1065"/>
      <c r="X56" s="1066">
        <f t="shared" si="23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2"/>
        <v>0</v>
      </c>
      <c r="L57" s="1060"/>
      <c r="M57" s="1078"/>
      <c r="N57" s="938"/>
      <c r="O57" s="1061"/>
      <c r="P57" s="939"/>
      <c r="Q57" s="1066">
        <f t="shared" si="25"/>
        <v>0</v>
      </c>
      <c r="R57" s="1067"/>
      <c r="S57" s="1061"/>
      <c r="T57" s="1061"/>
      <c r="U57" s="1045"/>
      <c r="V57" s="1061" t="s">
        <v>29</v>
      </c>
      <c r="W57" s="1065"/>
      <c r="X57" s="1066">
        <f t="shared" si="23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2"/>
        <v>0</v>
      </c>
      <c r="L58" s="1061"/>
      <c r="M58" s="1078"/>
      <c r="N58" s="934"/>
      <c r="O58" s="1061"/>
      <c r="P58" s="935"/>
      <c r="Q58" s="1066">
        <f t="shared" si="25"/>
        <v>0</v>
      </c>
      <c r="R58" s="1067"/>
      <c r="S58" s="1061"/>
      <c r="T58" s="1061"/>
      <c r="U58" s="904"/>
      <c r="V58" s="1061"/>
      <c r="W58" s="1077"/>
      <c r="X58" s="1066">
        <f t="shared" si="23"/>
        <v>0</v>
      </c>
      <c r="Y58" s="1067"/>
      <c r="Z58" s="1061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2"/>
        <v>0</v>
      </c>
      <c r="L59" s="1061"/>
      <c r="M59" s="1078"/>
      <c r="N59" s="938"/>
      <c r="O59" s="1061"/>
      <c r="P59" s="939"/>
      <c r="Q59" s="1066">
        <f t="shared" si="25"/>
        <v>0</v>
      </c>
      <c r="R59" s="1067"/>
      <c r="S59" s="1061"/>
      <c r="T59" s="1061"/>
      <c r="U59" s="1062"/>
      <c r="V59" s="1070"/>
      <c r="W59" s="1077"/>
      <c r="X59" s="1066">
        <f t="shared" si="23"/>
        <v>0</v>
      </c>
      <c r="Y59" s="1067"/>
      <c r="Z59" s="1061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2"/>
        <v>80000</v>
      </c>
      <c r="L60" s="902"/>
      <c r="M60" s="1078"/>
      <c r="N60" s="1062"/>
      <c r="O60" s="1061"/>
      <c r="P60" s="1077"/>
      <c r="Q60" s="1066">
        <f t="shared" si="25"/>
        <v>0</v>
      </c>
      <c r="R60" s="1067"/>
      <c r="S60" s="1061"/>
      <c r="T60" s="1061"/>
      <c r="U60" s="1062"/>
      <c r="V60" s="1070"/>
      <c r="W60" s="1077"/>
      <c r="X60" s="1066">
        <f t="shared" si="23"/>
        <v>0</v>
      </c>
      <c r="Y60" s="1067"/>
      <c r="Z60" s="1061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2"/>
        <v>0</v>
      </c>
      <c r="L61" s="1061"/>
      <c r="M61" s="1061"/>
      <c r="N61" s="1062"/>
      <c r="O61" s="1061"/>
      <c r="P61" s="1065"/>
      <c r="Q61" s="1066">
        <f t="shared" si="25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23"/>
        <v>0</v>
      </c>
      <c r="Y61" s="1067"/>
      <c r="Z61" s="1061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2"/>
        <v>288000</v>
      </c>
      <c r="L62" s="1061"/>
      <c r="M62" s="955"/>
      <c r="N62" s="956"/>
      <c r="O62" s="1061"/>
      <c r="P62" s="957"/>
      <c r="Q62" s="1066">
        <f t="shared" si="25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23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2"/>
        <v>312000</v>
      </c>
      <c r="L63" s="1061"/>
      <c r="M63" s="955"/>
      <c r="N63" s="958"/>
      <c r="O63" s="1061"/>
      <c r="P63" s="959"/>
      <c r="Q63" s="1066">
        <f t="shared" si="25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23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2"/>
        <v>414000</v>
      </c>
      <c r="L64" s="1061"/>
      <c r="M64" s="955"/>
      <c r="N64" s="958"/>
      <c r="O64" s="1061"/>
      <c r="P64" s="959"/>
      <c r="Q64" s="1066">
        <f t="shared" si="25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23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2"/>
        <v>125000</v>
      </c>
      <c r="L65" s="1061"/>
      <c r="M65" s="955"/>
      <c r="N65" s="934"/>
      <c r="O65" s="1061"/>
      <c r="P65" s="935"/>
      <c r="Q65" s="1066">
        <f t="shared" si="25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23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2"/>
        <v>675000</v>
      </c>
      <c r="L66" s="1069"/>
      <c r="M66" s="955"/>
      <c r="N66" s="934"/>
      <c r="O66" s="1061"/>
      <c r="P66" s="935"/>
      <c r="Q66" s="1066">
        <f t="shared" si="25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23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2"/>
        <v>0</v>
      </c>
      <c r="L67" s="1061"/>
      <c r="M67" s="955"/>
      <c r="N67" s="956"/>
      <c r="O67" s="1061"/>
      <c r="P67" s="957"/>
      <c r="Q67" s="1066">
        <f t="shared" si="25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3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2"/>
        <v>1541475</v>
      </c>
      <c r="L68" s="1061"/>
      <c r="M68" s="955"/>
      <c r="N68" s="934"/>
      <c r="O68" s="1061"/>
      <c r="P68" s="935"/>
      <c r="Q68" s="1066">
        <f t="shared" si="25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3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2"/>
        <v>1500000</v>
      </c>
      <c r="L69" s="1061"/>
      <c r="M69" s="955"/>
      <c r="N69" s="934"/>
      <c r="O69" s="1061"/>
      <c r="P69" s="935"/>
      <c r="Q69" s="1066">
        <f t="shared" si="25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3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6">D70*F70</f>
        <v>750000</v>
      </c>
      <c r="H70" s="921">
        <v>44244</v>
      </c>
      <c r="I70" s="1062">
        <v>2</v>
      </c>
      <c r="J70" s="1068" t="s">
        <v>25</v>
      </c>
      <c r="K70" s="880">
        <f t="shared" si="22"/>
        <v>500000</v>
      </c>
      <c r="L70" s="1061"/>
      <c r="M70" s="955"/>
      <c r="N70" s="934"/>
      <c r="O70" s="1061"/>
      <c r="P70" s="935"/>
      <c r="Q70" s="1066">
        <f t="shared" si="25"/>
        <v>0</v>
      </c>
      <c r="R70" s="1067"/>
      <c r="S70" s="1061"/>
      <c r="T70" s="1061"/>
      <c r="U70" s="1045"/>
      <c r="V70" s="1061" t="s">
        <v>29</v>
      </c>
      <c r="W70" s="1065"/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6"/>
        <v>200000</v>
      </c>
      <c r="H71" s="921">
        <v>44411</v>
      </c>
      <c r="I71" s="1062">
        <v>0</v>
      </c>
      <c r="J71" s="1068" t="s">
        <v>25</v>
      </c>
      <c r="K71" s="880">
        <f t="shared" si="22"/>
        <v>0</v>
      </c>
      <c r="L71" s="1061"/>
      <c r="M71" s="1061"/>
      <c r="N71" s="1081"/>
      <c r="O71" s="1061"/>
      <c r="P71" s="879"/>
      <c r="Q71" s="1066">
        <f t="shared" si="25"/>
        <v>0</v>
      </c>
      <c r="R71" s="1061"/>
      <c r="S71" s="1061"/>
      <c r="T71" s="1061"/>
      <c r="U71" s="1045"/>
      <c r="V71" s="1061" t="s">
        <v>29</v>
      </c>
      <c r="W71" s="1065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6"/>
        <v>95000</v>
      </c>
      <c r="H72" s="1062" t="s">
        <v>188</v>
      </c>
      <c r="I72" s="1062"/>
      <c r="J72" s="965" t="s">
        <v>67</v>
      </c>
      <c r="K72" s="880">
        <f t="shared" si="22"/>
        <v>0</v>
      </c>
      <c r="L72" s="1061"/>
      <c r="M72" s="1061"/>
      <c r="N72" s="1061"/>
      <c r="O72" s="1061"/>
      <c r="P72" s="879"/>
      <c r="Q72" s="1066">
        <f t="shared" si="25"/>
        <v>0</v>
      </c>
      <c r="R72" s="1061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6"/>
        <v>2400000</v>
      </c>
      <c r="H73" s="900">
        <v>45181</v>
      </c>
      <c r="I73" s="1062">
        <v>0</v>
      </c>
      <c r="J73" s="1068" t="s">
        <v>25</v>
      </c>
      <c r="K73" s="880">
        <f t="shared" si="22"/>
        <v>0</v>
      </c>
      <c r="L73" s="1061"/>
      <c r="M73" s="1061"/>
      <c r="N73" s="1061"/>
      <c r="O73" s="1061"/>
      <c r="P73" s="879"/>
      <c r="Q73" s="1066">
        <f t="shared" si="25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6"/>
        <v>1974000</v>
      </c>
      <c r="H74" s="900">
        <v>45154</v>
      </c>
      <c r="I74" s="1062">
        <v>34</v>
      </c>
      <c r="J74" s="1068" t="s">
        <v>25</v>
      </c>
      <c r="K74" s="880">
        <f t="shared" si="22"/>
        <v>1398250</v>
      </c>
      <c r="L74" s="1061"/>
      <c r="M74" s="1061"/>
      <c r="N74" s="1061"/>
      <c r="O74" s="1061"/>
      <c r="P74" s="1061"/>
      <c r="Q74" s="1066">
        <f t="shared" si="25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6"/>
        <v>100000</v>
      </c>
      <c r="H75" s="927" t="s">
        <v>194</v>
      </c>
      <c r="I75" s="1062">
        <v>40</v>
      </c>
      <c r="J75" s="1068" t="s">
        <v>25</v>
      </c>
      <c r="K75" s="880">
        <f t="shared" si="22"/>
        <v>80000</v>
      </c>
      <c r="L75" s="1061"/>
      <c r="M75" s="1061"/>
      <c r="N75" s="1061"/>
      <c r="O75" s="1061"/>
      <c r="P75" s="1061"/>
      <c r="Q75" s="1066">
        <f t="shared" si="25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6"/>
        <v>170000</v>
      </c>
      <c r="H76" s="921" t="s">
        <v>196</v>
      </c>
      <c r="I76" s="1062">
        <v>0</v>
      </c>
      <c r="J76" s="1068" t="s">
        <v>25</v>
      </c>
      <c r="K76" s="880">
        <f t="shared" si="22"/>
        <v>0</v>
      </c>
      <c r="L76" s="1061"/>
      <c r="M76" s="1061"/>
      <c r="N76" s="1061"/>
      <c r="O76" s="1061"/>
      <c r="P76" s="1061"/>
      <c r="Q76" s="1066">
        <f t="shared" si="25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6"/>
        <v>260000</v>
      </c>
      <c r="H77" s="921" t="s">
        <v>198</v>
      </c>
      <c r="I77" s="1062">
        <v>0</v>
      </c>
      <c r="J77" s="1068" t="s">
        <v>25</v>
      </c>
      <c r="K77" s="880">
        <f t="shared" si="22"/>
        <v>0</v>
      </c>
      <c r="L77" s="1061"/>
      <c r="M77" s="1061"/>
      <c r="N77" s="1061"/>
      <c r="O77" s="1061"/>
      <c r="P77" s="1061"/>
      <c r="Q77" s="1066">
        <f t="shared" si="25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6"/>
        <v>290000</v>
      </c>
      <c r="H78" s="900">
        <v>45119</v>
      </c>
      <c r="I78" s="1062">
        <v>2</v>
      </c>
      <c r="J78" s="1068" t="s">
        <v>25</v>
      </c>
      <c r="K78" s="880">
        <f t="shared" si="22"/>
        <v>145000</v>
      </c>
      <c r="L78" s="1061"/>
      <c r="M78" s="1061"/>
      <c r="N78" s="1061"/>
      <c r="O78" s="1061"/>
      <c r="P78" s="1061"/>
      <c r="Q78" s="1066">
        <f t="shared" si="25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6"/>
        <v>190000</v>
      </c>
      <c r="H79" s="824">
        <v>45248</v>
      </c>
      <c r="I79" s="1062"/>
      <c r="J79" s="1068" t="s">
        <v>25</v>
      </c>
      <c r="K79" s="880">
        <f t="shared" si="22"/>
        <v>0</v>
      </c>
      <c r="L79" s="1061"/>
      <c r="M79" s="1061"/>
      <c r="N79" s="1061"/>
      <c r="O79" s="1061"/>
      <c r="P79" s="1061"/>
      <c r="Q79" s="1066">
        <f t="shared" si="25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6"/>
        <v>290000</v>
      </c>
      <c r="H80" s="900">
        <v>45120</v>
      </c>
      <c r="I80" s="1062">
        <v>1</v>
      </c>
      <c r="J80" s="965" t="s">
        <v>67</v>
      </c>
      <c r="K80" s="880">
        <f t="shared" si="22"/>
        <v>145000</v>
      </c>
      <c r="L80" s="1061"/>
      <c r="M80" s="1061"/>
      <c r="N80" s="1061"/>
      <c r="O80" s="1061"/>
      <c r="P80" s="1061"/>
      <c r="Q80" s="1066">
        <f t="shared" si="25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2"/>
        <v>1350000</v>
      </c>
      <c r="L81" s="1061"/>
      <c r="M81" s="1061"/>
      <c r="N81" s="1061"/>
      <c r="O81" s="1061"/>
      <c r="P81" s="1061"/>
      <c r="Q81" s="1066">
        <f t="shared" si="25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2"/>
        <v>0</v>
      </c>
      <c r="L82" s="1061"/>
      <c r="M82" s="1061"/>
      <c r="N82" s="1061"/>
      <c r="O82" s="1061"/>
      <c r="P82" s="1061"/>
      <c r="Q82" s="1066">
        <f t="shared" si="25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2"/>
        <v>250000</v>
      </c>
      <c r="L83" s="1061"/>
      <c r="M83" s="1061"/>
      <c r="N83" s="1061"/>
      <c r="O83" s="1061"/>
      <c r="P83" s="1061"/>
      <c r="Q83" s="1066">
        <f t="shared" si="25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2"/>
        <v>5307000</v>
      </c>
      <c r="L84" s="1061"/>
      <c r="M84" s="1061"/>
      <c r="N84" s="1061"/>
      <c r="O84" s="1061"/>
      <c r="P84" s="1061"/>
      <c r="Q84" s="1066">
        <f t="shared" si="25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2"/>
        <v>10075000</v>
      </c>
      <c r="L85" s="1061"/>
      <c r="M85" s="1061"/>
      <c r="N85" s="1061"/>
      <c r="O85" s="1061"/>
      <c r="P85" s="1061"/>
      <c r="Q85" s="1066">
        <f t="shared" si="25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2"/>
        <v>10428000</v>
      </c>
      <c r="L86" s="1061"/>
      <c r="M86" s="1061"/>
      <c r="N86" s="1061"/>
      <c r="O86" s="1061"/>
      <c r="P86" s="1061"/>
      <c r="Q86" s="1066">
        <f t="shared" si="25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2"/>
        <v>841500</v>
      </c>
      <c r="L87" s="1061"/>
      <c r="M87" s="1061"/>
      <c r="N87" s="1061"/>
      <c r="O87" s="1061"/>
      <c r="P87" s="1061"/>
      <c r="Q87" s="1066">
        <f t="shared" si="25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2"/>
        <v>370000</v>
      </c>
      <c r="L88" s="1061"/>
      <c r="M88" s="1061"/>
      <c r="N88" s="1061"/>
      <c r="O88" s="1061"/>
      <c r="P88" s="1061"/>
      <c r="Q88" s="1066">
        <f t="shared" si="25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2"/>
        <v>283725</v>
      </c>
      <c r="L89" s="1061"/>
      <c r="M89" s="1061"/>
      <c r="N89" s="1061"/>
      <c r="O89" s="1061"/>
      <c r="P89" s="1061"/>
      <c r="Q89" s="1066">
        <f t="shared" si="25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2"/>
        <v>0</v>
      </c>
      <c r="L90" s="1061"/>
      <c r="M90" s="1061"/>
      <c r="N90" s="1061"/>
      <c r="O90" s="1061"/>
      <c r="P90" s="1061"/>
      <c r="Q90" s="1066">
        <f t="shared" si="25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2"/>
        <v>6618876</v>
      </c>
      <c r="L91" s="1061"/>
      <c r="M91" s="1061"/>
      <c r="N91" s="1061"/>
      <c r="O91" s="1061"/>
      <c r="P91" s="1061"/>
      <c r="Q91" s="1066">
        <f t="shared" si="25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7">D92*F92</f>
        <v>7942000</v>
      </c>
      <c r="H92" s="824">
        <v>45196</v>
      </c>
      <c r="I92" s="1062">
        <v>103</v>
      </c>
      <c r="J92" s="969" t="s">
        <v>203</v>
      </c>
      <c r="K92" s="880">
        <f t="shared" si="22"/>
        <v>3914000</v>
      </c>
      <c r="L92" s="1061"/>
      <c r="M92" s="1061"/>
      <c r="N92" s="1061"/>
      <c r="O92" s="1061"/>
      <c r="P92" s="1061"/>
      <c r="Q92" s="1066">
        <f t="shared" si="25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7"/>
        <v>1200000</v>
      </c>
      <c r="H93" s="905" t="s">
        <v>173</v>
      </c>
      <c r="I93" s="1062"/>
      <c r="J93" s="969" t="s">
        <v>29</v>
      </c>
      <c r="K93" s="880">
        <f t="shared" si="22"/>
        <v>0</v>
      </c>
      <c r="L93" s="1061"/>
      <c r="M93" s="1061"/>
      <c r="N93" s="1061"/>
      <c r="O93" s="1061"/>
      <c r="P93" s="1061"/>
      <c r="Q93" s="1066">
        <f t="shared" si="25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7"/>
        <v>6855200</v>
      </c>
      <c r="H94" s="900">
        <v>45202</v>
      </c>
      <c r="I94" s="1062">
        <v>142</v>
      </c>
      <c r="J94" s="969" t="s">
        <v>203</v>
      </c>
      <c r="K94" s="880">
        <f t="shared" si="22"/>
        <v>4657600</v>
      </c>
      <c r="L94" s="1061"/>
      <c r="M94" s="1061"/>
      <c r="N94" s="1061"/>
      <c r="O94" s="1061"/>
      <c r="P94" s="1061"/>
      <c r="Q94" s="1066">
        <f t="shared" si="25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7"/>
        <v>6750000</v>
      </c>
      <c r="H95" s="900">
        <v>45125</v>
      </c>
      <c r="I95" s="1062">
        <v>60</v>
      </c>
      <c r="J95" s="1068" t="s">
        <v>203</v>
      </c>
      <c r="K95" s="880">
        <f t="shared" si="22"/>
        <v>2025000</v>
      </c>
      <c r="L95" s="1061"/>
      <c r="M95" s="1061"/>
      <c r="N95" s="1061"/>
      <c r="O95" s="1061"/>
      <c r="P95" s="1061"/>
      <c r="Q95" s="1066">
        <f t="shared" si="25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7"/>
        <v>192000</v>
      </c>
      <c r="H96" s="932">
        <v>45020</v>
      </c>
      <c r="I96" s="973">
        <v>1</v>
      </c>
      <c r="J96" s="1068" t="s">
        <v>25</v>
      </c>
      <c r="K96" s="880">
        <f t="shared" si="22"/>
        <v>96000</v>
      </c>
      <c r="L96" s="1061"/>
      <c r="M96" s="1061"/>
      <c r="N96" s="1061"/>
      <c r="O96" s="1061"/>
      <c r="P96" s="1061"/>
      <c r="Q96" s="1066">
        <f t="shared" si="25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7"/>
        <v>280000</v>
      </c>
      <c r="H97" s="974">
        <v>44007</v>
      </c>
      <c r="I97" s="1062">
        <v>1</v>
      </c>
      <c r="J97" s="1068" t="s">
        <v>25</v>
      </c>
      <c r="K97" s="880">
        <f t="shared" si="22"/>
        <v>140000</v>
      </c>
      <c r="L97" s="1061"/>
      <c r="M97" s="1061"/>
      <c r="N97" s="1061"/>
      <c r="O97" s="1061"/>
      <c r="P97" s="1061"/>
      <c r="Q97" s="1066">
        <f t="shared" si="25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7"/>
        <v>690000</v>
      </c>
      <c r="H98" s="975" t="s">
        <v>228</v>
      </c>
      <c r="I98" s="1062">
        <v>1</v>
      </c>
      <c r="J98" s="1068" t="s">
        <v>25</v>
      </c>
      <c r="K98" s="880">
        <f t="shared" si="22"/>
        <v>690000</v>
      </c>
      <c r="L98" s="1061"/>
      <c r="M98" s="1061"/>
      <c r="N98" s="1061"/>
      <c r="O98" s="1061"/>
      <c r="P98" s="1061"/>
      <c r="Q98" s="1066">
        <f t="shared" si="25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7"/>
        <v>2322378</v>
      </c>
      <c r="H99" s="900">
        <v>45210</v>
      </c>
      <c r="I99" s="1062">
        <v>2</v>
      </c>
      <c r="J99" s="1068" t="s">
        <v>25</v>
      </c>
      <c r="K99" s="880">
        <f t="shared" si="22"/>
        <v>516084</v>
      </c>
      <c r="L99" s="1061"/>
      <c r="M99" s="1061"/>
      <c r="N99" s="1061"/>
      <c r="O99" s="1061"/>
      <c r="P99" s="1061"/>
      <c r="Q99" s="1066">
        <f t="shared" si="25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7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8">I100*F100</f>
        <v>1125340</v>
      </c>
      <c r="L100" s="1061"/>
      <c r="M100" s="1061"/>
      <c r="N100" s="1061"/>
      <c r="O100" s="1061"/>
      <c r="P100" s="1061"/>
      <c r="Q100" s="1066">
        <f t="shared" si="25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7"/>
        <v>1830200</v>
      </c>
      <c r="H101" s="900">
        <v>45176</v>
      </c>
      <c r="I101" s="1062">
        <v>5</v>
      </c>
      <c r="J101" s="1068" t="s">
        <v>25</v>
      </c>
      <c r="K101" s="880">
        <f t="shared" si="28"/>
        <v>915100</v>
      </c>
      <c r="L101" s="1061"/>
      <c r="M101" s="1061"/>
      <c r="N101" s="1061"/>
      <c r="O101" s="1061"/>
      <c r="P101" s="1061"/>
      <c r="Q101" s="1066">
        <f t="shared" si="25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7"/>
        <v>1707516</v>
      </c>
      <c r="H102" s="900">
        <v>45210</v>
      </c>
      <c r="I102" s="1062">
        <v>4</v>
      </c>
      <c r="J102" s="1068" t="s">
        <v>25</v>
      </c>
      <c r="K102" s="880">
        <f t="shared" si="28"/>
        <v>758896</v>
      </c>
      <c r="L102" s="1061"/>
      <c r="M102" s="1061"/>
      <c r="N102" s="1061"/>
      <c r="O102" s="1061"/>
      <c r="P102" s="1061"/>
      <c r="Q102" s="1066">
        <f t="shared" si="25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7"/>
        <v>125000</v>
      </c>
      <c r="H103" s="900">
        <v>45136</v>
      </c>
      <c r="I103" s="1062">
        <v>0</v>
      </c>
      <c r="J103" s="1068" t="s">
        <v>25</v>
      </c>
      <c r="K103" s="880">
        <f t="shared" si="28"/>
        <v>0</v>
      </c>
      <c r="L103" s="1061"/>
      <c r="M103" s="1061"/>
      <c r="N103" s="1061"/>
      <c r="O103" s="1061"/>
      <c r="P103" s="1061"/>
      <c r="Q103" s="1066">
        <f t="shared" si="25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7"/>
        <v>450000</v>
      </c>
      <c r="H104" s="1064"/>
      <c r="I104" s="1062">
        <v>1</v>
      </c>
      <c r="J104" s="1068" t="s">
        <v>25</v>
      </c>
      <c r="K104" s="880">
        <f t="shared" si="28"/>
        <v>225000</v>
      </c>
      <c r="L104" s="1061"/>
      <c r="M104" s="1061"/>
      <c r="N104" s="1061"/>
      <c r="O104" s="1061"/>
      <c r="P104" s="1061"/>
      <c r="Q104" s="1066">
        <f t="shared" si="25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7"/>
        <v>362500</v>
      </c>
      <c r="H105" s="900">
        <v>45205</v>
      </c>
      <c r="I105" s="1062">
        <v>0</v>
      </c>
      <c r="J105" s="1068" t="s">
        <v>25</v>
      </c>
      <c r="K105" s="880">
        <f t="shared" si="28"/>
        <v>0</v>
      </c>
      <c r="L105" s="1061"/>
      <c r="M105" s="1061"/>
      <c r="N105" s="1061"/>
      <c r="O105" s="1061"/>
      <c r="P105" s="1061"/>
      <c r="Q105" s="1066">
        <f t="shared" si="25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7"/>
        <v>110000</v>
      </c>
      <c r="H106" s="921" t="s">
        <v>244</v>
      </c>
      <c r="I106" s="1062"/>
      <c r="J106" s="1068" t="s">
        <v>25</v>
      </c>
      <c r="K106" s="880">
        <f t="shared" si="28"/>
        <v>0</v>
      </c>
      <c r="L106" s="1061"/>
      <c r="M106" s="1061"/>
      <c r="N106" s="1061"/>
      <c r="O106" s="1061"/>
      <c r="P106" s="1061"/>
      <c r="Q106" s="1066">
        <f t="shared" si="25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7"/>
        <v>180000</v>
      </c>
      <c r="H107" s="921" t="s">
        <v>244</v>
      </c>
      <c r="I107" s="1062"/>
      <c r="J107" s="1068" t="s">
        <v>25</v>
      </c>
      <c r="K107" s="880">
        <f t="shared" si="28"/>
        <v>0</v>
      </c>
      <c r="L107" s="1061"/>
      <c r="M107" s="1061"/>
      <c r="N107" s="1061"/>
      <c r="O107" s="1061"/>
      <c r="P107" s="1061"/>
      <c r="Q107" s="1066">
        <f t="shared" si="25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7"/>
        <v>4680000</v>
      </c>
      <c r="H108" s="824">
        <v>45181</v>
      </c>
      <c r="I108" s="1062">
        <v>4</v>
      </c>
      <c r="J108" s="1068" t="s">
        <v>25</v>
      </c>
      <c r="K108" s="880">
        <f t="shared" si="28"/>
        <v>3120000</v>
      </c>
      <c r="L108" s="1061"/>
      <c r="M108" s="1061"/>
      <c r="N108" s="1061"/>
      <c r="O108" s="1061"/>
      <c r="P108" s="1061"/>
      <c r="Q108" s="1066">
        <f t="shared" si="25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7"/>
        <v>5460000</v>
      </c>
      <c r="H109" s="900">
        <v>45181</v>
      </c>
      <c r="I109" s="1062">
        <v>5</v>
      </c>
      <c r="J109" s="1068" t="s">
        <v>25</v>
      </c>
      <c r="K109" s="880">
        <f t="shared" si="28"/>
        <v>3900000</v>
      </c>
      <c r="L109" s="1061"/>
      <c r="M109" s="1061"/>
      <c r="N109" s="1061"/>
      <c r="O109" s="1061"/>
      <c r="P109" s="1061"/>
      <c r="Q109" s="1066">
        <f t="shared" si="25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7"/>
        <v>690000</v>
      </c>
      <c r="H110" s="941" t="s">
        <v>252</v>
      </c>
      <c r="I110" s="1062">
        <v>1</v>
      </c>
      <c r="J110" s="1068" t="s">
        <v>25</v>
      </c>
      <c r="K110" s="880">
        <f t="shared" si="28"/>
        <v>690000</v>
      </c>
      <c r="L110" s="1061"/>
      <c r="M110" s="1061"/>
      <c r="N110" s="1061"/>
      <c r="O110" s="1061"/>
      <c r="P110" s="1061"/>
      <c r="Q110" s="1066">
        <f t="shared" si="25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7"/>
        <v>1960000</v>
      </c>
      <c r="H111" s="1062" t="s">
        <v>255</v>
      </c>
      <c r="I111" s="1062">
        <v>0</v>
      </c>
      <c r="J111" s="1068" t="s">
        <v>25</v>
      </c>
      <c r="K111" s="880">
        <f t="shared" si="28"/>
        <v>0</v>
      </c>
      <c r="L111" s="1061"/>
      <c r="M111" s="1061"/>
      <c r="N111" s="1061"/>
      <c r="O111" s="1061"/>
      <c r="P111" s="1061"/>
      <c r="Q111" s="1066">
        <f t="shared" si="25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7"/>
        <v>680000</v>
      </c>
      <c r="H112" s="992" t="s">
        <v>153</v>
      </c>
      <c r="I112" s="1062"/>
      <c r="J112" s="1068" t="s">
        <v>25</v>
      </c>
      <c r="K112" s="880">
        <f t="shared" si="28"/>
        <v>0</v>
      </c>
      <c r="L112" s="1061"/>
      <c r="M112" s="1061"/>
      <c r="N112" s="1061"/>
      <c r="O112" s="1061"/>
      <c r="P112" s="1061"/>
      <c r="Q112" s="1066">
        <f t="shared" si="25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7"/>
        <v>200000</v>
      </c>
      <c r="H113" s="933">
        <v>45018</v>
      </c>
      <c r="I113" s="1062">
        <v>20</v>
      </c>
      <c r="J113" s="1068" t="s">
        <v>25</v>
      </c>
      <c r="K113" s="880">
        <f t="shared" si="28"/>
        <v>100000</v>
      </c>
      <c r="L113" s="1061"/>
      <c r="M113" s="1061"/>
      <c r="N113" s="1061"/>
      <c r="O113" s="1061"/>
      <c r="P113" s="1061"/>
      <c r="Q113" s="1066">
        <f t="shared" ref="Q113:Q116" si="29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7"/>
        <v>1000000</v>
      </c>
      <c r="H114" s="932">
        <v>44212</v>
      </c>
      <c r="I114" s="1062">
        <v>0</v>
      </c>
      <c r="J114" s="954" t="s">
        <v>67</v>
      </c>
      <c r="K114" s="880">
        <f t="shared" si="28"/>
        <v>0</v>
      </c>
      <c r="L114" s="1061"/>
      <c r="M114" s="1061"/>
      <c r="N114" s="1061"/>
      <c r="O114" s="1061"/>
      <c r="P114" s="1061"/>
      <c r="Q114" s="1066">
        <f t="shared" si="29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7"/>
        <v>1700000</v>
      </c>
      <c r="H115" s="932">
        <v>44212</v>
      </c>
      <c r="I115" s="1062">
        <v>2</v>
      </c>
      <c r="J115" s="954" t="s">
        <v>67</v>
      </c>
      <c r="K115" s="880">
        <f t="shared" si="28"/>
        <v>850000</v>
      </c>
      <c r="L115" s="1061"/>
      <c r="M115" s="1061"/>
      <c r="N115" s="1061"/>
      <c r="O115" s="1061"/>
      <c r="P115" s="1061"/>
      <c r="Q115" s="1066">
        <f t="shared" si="29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7"/>
        <v>1230000</v>
      </c>
      <c r="H116" s="932">
        <v>44212</v>
      </c>
      <c r="I116" s="1062">
        <v>0</v>
      </c>
      <c r="J116" s="965" t="s">
        <v>67</v>
      </c>
      <c r="K116" s="880">
        <f t="shared" si="28"/>
        <v>0</v>
      </c>
      <c r="L116" s="951"/>
      <c r="M116" s="1061"/>
      <c r="N116" s="1061"/>
      <c r="O116" s="1061"/>
      <c r="P116" s="1061"/>
      <c r="Q116" s="1066">
        <f t="shared" si="29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7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7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7"/>
        <v>1575000</v>
      </c>
      <c r="H119" s="921" t="s">
        <v>268</v>
      </c>
      <c r="I119" s="1062">
        <v>14</v>
      </c>
      <c r="J119" s="1068" t="s">
        <v>25</v>
      </c>
      <c r="K119" s="880">
        <f t="shared" si="28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7"/>
        <v>110000</v>
      </c>
      <c r="H120" s="900">
        <v>45220</v>
      </c>
      <c r="I120" s="1062"/>
      <c r="J120" s="1068" t="s">
        <v>25</v>
      </c>
      <c r="K120" s="880">
        <f t="shared" si="28"/>
        <v>0</v>
      </c>
      <c r="L120" s="984"/>
      <c r="M120" s="985"/>
      <c r="N120" s="982"/>
      <c r="O120" s="983"/>
      <c r="P120" s="979"/>
      <c r="Q120" s="912"/>
      <c r="R120" s="109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7"/>
        <v>630000</v>
      </c>
      <c r="H121" s="900">
        <v>45140</v>
      </c>
      <c r="I121" s="1062">
        <v>2</v>
      </c>
      <c r="J121" s="1068" t="s">
        <v>25</v>
      </c>
      <c r="K121" s="880">
        <f t="shared" si="28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7"/>
        <v>750000</v>
      </c>
      <c r="H122" s="900">
        <v>45140</v>
      </c>
      <c r="I122" s="1062">
        <v>10</v>
      </c>
      <c r="J122" s="1068" t="s">
        <v>25</v>
      </c>
      <c r="K122" s="880">
        <f t="shared" si="28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7"/>
        <v>900000</v>
      </c>
      <c r="H123" s="900">
        <v>45227</v>
      </c>
      <c r="I123" s="1062">
        <v>11</v>
      </c>
      <c r="J123" s="1068" t="s">
        <v>25</v>
      </c>
      <c r="K123" s="880">
        <f t="shared" si="28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7"/>
        <v>190000</v>
      </c>
      <c r="H124" s="900">
        <v>45169</v>
      </c>
      <c r="I124" s="1062">
        <v>0</v>
      </c>
      <c r="J124" s="1068" t="s">
        <v>25</v>
      </c>
      <c r="K124" s="880">
        <f t="shared" si="28"/>
        <v>0</v>
      </c>
      <c r="L124" s="984"/>
      <c r="M124" s="985"/>
      <c r="N124" s="982"/>
      <c r="O124" s="983"/>
      <c r="P124" s="979"/>
      <c r="Q124" s="979"/>
      <c r="R124" s="109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7"/>
        <v>40000</v>
      </c>
      <c r="H125" s="1062"/>
      <c r="I125" s="1062">
        <v>0</v>
      </c>
      <c r="J125" s="1068" t="s">
        <v>25</v>
      </c>
      <c r="K125" s="880">
        <f t="shared" si="28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7"/>
        <v>120000</v>
      </c>
      <c r="H126" s="932" t="s">
        <v>276</v>
      </c>
      <c r="I126" s="1062">
        <v>0</v>
      </c>
      <c r="J126" s="1068" t="s">
        <v>25</v>
      </c>
      <c r="K126" s="880">
        <f t="shared" si="28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7"/>
        <v>120000</v>
      </c>
      <c r="H127" s="932" t="s">
        <v>276</v>
      </c>
      <c r="I127" s="1062">
        <v>0</v>
      </c>
      <c r="J127" s="1068" t="s">
        <v>25</v>
      </c>
      <c r="K127" s="880">
        <f t="shared" si="28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7"/>
        <v>120000</v>
      </c>
      <c r="H128" s="900">
        <v>45226</v>
      </c>
      <c r="I128" s="1062"/>
      <c r="J128" s="1068" t="s">
        <v>25</v>
      </c>
      <c r="K128" s="880">
        <f t="shared" si="28"/>
        <v>0</v>
      </c>
      <c r="L128" s="984"/>
      <c r="M128" s="985"/>
      <c r="N128" s="982"/>
      <c r="O128" s="983"/>
      <c r="P128" s="979"/>
      <c r="Q128" s="979"/>
      <c r="R128" s="109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7"/>
        <v>50000</v>
      </c>
      <c r="H129" s="900">
        <v>45226</v>
      </c>
      <c r="I129" s="1062"/>
      <c r="J129" s="1068" t="s">
        <v>25</v>
      </c>
      <c r="K129" s="880">
        <f t="shared" si="28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7"/>
        <v>869500</v>
      </c>
      <c r="H130" s="903">
        <v>43842</v>
      </c>
      <c r="I130" s="1062"/>
      <c r="J130" s="1068" t="s">
        <v>25</v>
      </c>
      <c r="K130" s="880">
        <f t="shared" si="28"/>
        <v>0</v>
      </c>
      <c r="L130" s="984"/>
      <c r="M130" s="985"/>
      <c r="N130" s="982"/>
      <c r="O130" s="983"/>
      <c r="P130" s="912"/>
      <c r="Q130" s="979"/>
      <c r="R130" s="1098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7"/>
        <v>928000</v>
      </c>
      <c r="H131" s="900">
        <v>45141</v>
      </c>
      <c r="I131" s="1062"/>
      <c r="J131" s="1068" t="s">
        <v>25</v>
      </c>
      <c r="K131" s="880">
        <f t="shared" si="28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7"/>
        <v>160000</v>
      </c>
      <c r="H132" s="900">
        <v>45255</v>
      </c>
      <c r="I132" s="1079"/>
      <c r="J132" s="1068" t="s">
        <v>25</v>
      </c>
      <c r="K132" s="880">
        <f t="shared" si="28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7"/>
        <v>390000</v>
      </c>
      <c r="H133" s="1008" t="s">
        <v>286</v>
      </c>
      <c r="I133" s="1062"/>
      <c r="J133" s="1068" t="s">
        <v>25</v>
      </c>
      <c r="K133" s="880">
        <f t="shared" si="28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7"/>
        <v>1082250</v>
      </c>
      <c r="H134" s="900">
        <v>45141</v>
      </c>
      <c r="I134" s="1062"/>
      <c r="J134" s="1068" t="s">
        <v>25</v>
      </c>
      <c r="K134" s="880">
        <f t="shared" si="28"/>
        <v>0</v>
      </c>
      <c r="L134" s="984"/>
      <c r="M134" s="996"/>
      <c r="N134" s="977"/>
      <c r="O134" s="978"/>
      <c r="P134" s="979"/>
      <c r="Q134" s="979"/>
      <c r="R134" s="1098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7"/>
        <v>916500</v>
      </c>
      <c r="H135" s="900">
        <v>45141</v>
      </c>
      <c r="I135" s="1062"/>
      <c r="J135" s="1068" t="s">
        <v>25</v>
      </c>
      <c r="K135" s="880">
        <f t="shared" si="28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7"/>
        <v>1200000</v>
      </c>
      <c r="H136" s="1009">
        <v>45020</v>
      </c>
      <c r="I136" s="1062">
        <v>0</v>
      </c>
      <c r="J136" s="1068" t="s">
        <v>25</v>
      </c>
      <c r="K136" s="880">
        <f t="shared" si="28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7"/>
        <v>250000</v>
      </c>
      <c r="H137" s="900">
        <v>45224</v>
      </c>
      <c r="I137" s="1062"/>
      <c r="J137" s="1068" t="s">
        <v>25</v>
      </c>
      <c r="K137" s="880">
        <f t="shared" si="28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7"/>
        <v>100000</v>
      </c>
      <c r="H138" s="1012">
        <v>44414</v>
      </c>
      <c r="I138" s="1062">
        <v>1</v>
      </c>
      <c r="J138" s="1068" t="s">
        <v>25</v>
      </c>
      <c r="K138" s="880">
        <f t="shared" si="28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7"/>
        <v>100000</v>
      </c>
      <c r="H139" s="1012">
        <v>44414</v>
      </c>
      <c r="I139" s="1062">
        <v>6</v>
      </c>
      <c r="J139" s="1068" t="s">
        <v>25</v>
      </c>
      <c r="K139" s="880">
        <f t="shared" si="28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7"/>
        <v>424000</v>
      </c>
      <c r="H140" s="1012">
        <v>44445</v>
      </c>
      <c r="I140" s="1062">
        <v>0</v>
      </c>
      <c r="J140" s="1068" t="s">
        <v>29</v>
      </c>
      <c r="K140" s="880">
        <f t="shared" si="28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7"/>
        <v>456000</v>
      </c>
      <c r="H141" s="1012">
        <v>44445</v>
      </c>
      <c r="I141" s="1062">
        <v>0</v>
      </c>
      <c r="J141" s="1068" t="s">
        <v>25</v>
      </c>
      <c r="K141" s="880">
        <f t="shared" si="28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7"/>
        <v>780000</v>
      </c>
      <c r="H142" s="1012">
        <v>44321</v>
      </c>
      <c r="I142" s="1062">
        <v>4</v>
      </c>
      <c r="J142" s="1068" t="s">
        <v>25</v>
      </c>
      <c r="K142" s="880">
        <f t="shared" si="28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7"/>
        <v>470000</v>
      </c>
      <c r="H143" s="903">
        <v>44321</v>
      </c>
      <c r="I143" s="1062">
        <v>0</v>
      </c>
      <c r="J143" s="1068" t="s">
        <v>25</v>
      </c>
      <c r="K143" s="880">
        <f t="shared" si="28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7"/>
        <v>1989000</v>
      </c>
      <c r="H144" s="900">
        <v>45251</v>
      </c>
      <c r="I144" s="1062"/>
      <c r="J144" s="1068" t="s">
        <v>25</v>
      </c>
      <c r="K144" s="880">
        <f t="shared" si="28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7"/>
        <v>2320500</v>
      </c>
      <c r="H145" s="900">
        <v>45251</v>
      </c>
      <c r="I145" s="1062">
        <v>12</v>
      </c>
      <c r="J145" s="1068" t="s">
        <v>25</v>
      </c>
      <c r="K145" s="880">
        <f t="shared" si="28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7"/>
        <v>2720000</v>
      </c>
      <c r="H146" s="900">
        <v>45251</v>
      </c>
      <c r="I146" s="1062"/>
      <c r="J146" s="1068" t="s">
        <v>25</v>
      </c>
      <c r="K146" s="880">
        <f t="shared" si="28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7"/>
        <v>2100000</v>
      </c>
      <c r="H147" s="824">
        <v>45181</v>
      </c>
      <c r="I147" s="1062">
        <v>4</v>
      </c>
      <c r="J147" s="1068" t="s">
        <v>25</v>
      </c>
      <c r="K147" s="880">
        <f t="shared" si="28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7"/>
        <v>3375000</v>
      </c>
      <c r="H148" s="900">
        <v>45134</v>
      </c>
      <c r="I148" s="1062">
        <v>3</v>
      </c>
      <c r="J148" s="1068" t="s">
        <v>29</v>
      </c>
      <c r="K148" s="880">
        <f t="shared" si="28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7"/>
        <v>110000</v>
      </c>
      <c r="H149" s="1008">
        <v>45143</v>
      </c>
      <c r="I149" s="1062"/>
      <c r="J149" s="1068" t="s">
        <v>29</v>
      </c>
      <c r="K149" s="880">
        <f t="shared" si="28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7"/>
        <v>3172388.88</v>
      </c>
      <c r="H150" s="824">
        <v>45252</v>
      </c>
      <c r="I150" s="1062"/>
      <c r="J150" s="1068" t="s">
        <v>29</v>
      </c>
      <c r="K150" s="880">
        <f t="shared" si="28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7"/>
        <v>2635930</v>
      </c>
      <c r="H151" s="900">
        <v>45132</v>
      </c>
      <c r="I151" s="1062"/>
      <c r="J151" s="1068" t="s">
        <v>29</v>
      </c>
      <c r="K151" s="880">
        <f t="shared" si="28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7"/>
        <v>51250000</v>
      </c>
      <c r="H152" s="900">
        <v>45115</v>
      </c>
      <c r="I152" s="1062">
        <v>0</v>
      </c>
      <c r="J152" s="1068" t="s">
        <v>25</v>
      </c>
      <c r="K152" s="880">
        <f t="shared" si="28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7"/>
        <v>1694064</v>
      </c>
      <c r="H153" s="900">
        <v>45254</v>
      </c>
      <c r="I153" s="1062">
        <v>10</v>
      </c>
      <c r="J153" s="1068" t="s">
        <v>29</v>
      </c>
      <c r="K153" s="880">
        <f t="shared" si="28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7"/>
        <v>5071500</v>
      </c>
      <c r="H154" s="900">
        <v>45254</v>
      </c>
      <c r="I154" s="1062">
        <v>10</v>
      </c>
      <c r="J154" s="1068" t="s">
        <v>29</v>
      </c>
      <c r="K154" s="880">
        <f t="shared" si="28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7"/>
        <v>2690000</v>
      </c>
      <c r="H155" s="900">
        <v>45238</v>
      </c>
      <c r="I155" s="1062">
        <v>0</v>
      </c>
      <c r="J155" s="1068" t="s">
        <v>29</v>
      </c>
      <c r="K155" s="880">
        <f t="shared" si="28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0">D156*F156</f>
        <v>130000</v>
      </c>
      <c r="H156" s="900">
        <v>45169</v>
      </c>
      <c r="I156" s="1061"/>
      <c r="J156" s="1061" t="s">
        <v>29</v>
      </c>
      <c r="K156" s="880">
        <f t="shared" si="28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0"/>
        <v>380000</v>
      </c>
      <c r="H157" s="900">
        <v>45181</v>
      </c>
      <c r="I157" s="1061">
        <v>1</v>
      </c>
      <c r="J157" s="1061" t="s">
        <v>25</v>
      </c>
      <c r="K157" s="880">
        <f t="shared" si="28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0"/>
        <v>420000</v>
      </c>
      <c r="H158" s="900">
        <v>45181</v>
      </c>
      <c r="I158" s="1061"/>
      <c r="J158" s="1061" t="s">
        <v>25</v>
      </c>
      <c r="K158" s="880">
        <f t="shared" si="28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0"/>
        <v>3224000</v>
      </c>
      <c r="H159" s="900">
        <v>45246</v>
      </c>
      <c r="I159" s="1061">
        <v>0</v>
      </c>
      <c r="J159" s="1061" t="s">
        <v>29</v>
      </c>
      <c r="K159" s="880">
        <f t="shared" si="28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0"/>
        <v>1950000</v>
      </c>
      <c r="H160" s="900">
        <v>45187</v>
      </c>
      <c r="I160" s="1061"/>
      <c r="J160" s="1061" t="s">
        <v>25</v>
      </c>
      <c r="K160" s="880">
        <f t="shared" si="28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0"/>
        <v>965000</v>
      </c>
      <c r="H161" s="900">
        <v>45187</v>
      </c>
      <c r="I161" s="1061"/>
      <c r="J161" s="1061" t="s">
        <v>25</v>
      </c>
      <c r="K161" s="880">
        <f t="shared" si="28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0"/>
        <v>2100000</v>
      </c>
      <c r="H162" s="900">
        <v>45187</v>
      </c>
      <c r="I162" s="1061"/>
      <c r="J162" s="1061" t="s">
        <v>25</v>
      </c>
      <c r="K162" s="880">
        <f t="shared" si="28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0"/>
        <v>585000</v>
      </c>
      <c r="H163" s="900">
        <v>45163</v>
      </c>
      <c r="I163" s="1061">
        <v>1</v>
      </c>
      <c r="J163" s="1061" t="s">
        <v>25</v>
      </c>
      <c r="K163" s="880">
        <f t="shared" si="28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0"/>
        <v>900000</v>
      </c>
      <c r="H164" s="880" t="s">
        <v>331</v>
      </c>
      <c r="I164" s="1061">
        <v>1</v>
      </c>
      <c r="J164" s="1061" t="s">
        <v>25</v>
      </c>
      <c r="K164" s="880">
        <f t="shared" si="28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0"/>
        <v>1120000</v>
      </c>
      <c r="H165" s="1076" t="s">
        <v>331</v>
      </c>
      <c r="I165" s="1061"/>
      <c r="J165" s="1061" t="s">
        <v>25</v>
      </c>
      <c r="K165" s="880">
        <f t="shared" ref="K165:K208" si="31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0"/>
        <v>980000</v>
      </c>
      <c r="H166" s="1076" t="s">
        <v>331</v>
      </c>
      <c r="I166" s="1061">
        <v>5</v>
      </c>
      <c r="J166" s="1061" t="s">
        <v>25</v>
      </c>
      <c r="K166" s="880">
        <f t="shared" si="31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0"/>
        <v>880000</v>
      </c>
      <c r="H167" s="1021">
        <v>44654</v>
      </c>
      <c r="I167" s="1061"/>
      <c r="J167" s="1061" t="s">
        <v>25</v>
      </c>
      <c r="K167" s="880">
        <f t="shared" si="31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0"/>
        <v>568000</v>
      </c>
      <c r="H168" s="1021">
        <v>44654</v>
      </c>
      <c r="I168" s="1061">
        <v>1</v>
      </c>
      <c r="J168" s="1061" t="s">
        <v>25</v>
      </c>
      <c r="K168" s="880">
        <f t="shared" si="31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0"/>
        <v>1400000</v>
      </c>
      <c r="H169" s="1021">
        <v>44654</v>
      </c>
      <c r="I169" s="1061"/>
      <c r="J169" s="1061" t="s">
        <v>25</v>
      </c>
      <c r="K169" s="880">
        <f t="shared" si="31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0"/>
        <v>985000</v>
      </c>
      <c r="H170" s="900">
        <v>45240</v>
      </c>
      <c r="I170" s="1061"/>
      <c r="J170" s="1061" t="s">
        <v>25</v>
      </c>
      <c r="K170" s="880">
        <f t="shared" si="31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0"/>
        <v>3100000</v>
      </c>
      <c r="H171" s="1061" t="s">
        <v>339</v>
      </c>
      <c r="I171" s="1061">
        <v>0</v>
      </c>
      <c r="J171" s="1061" t="s">
        <v>25</v>
      </c>
      <c r="K171" s="880">
        <f t="shared" si="31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0"/>
        <v>1964000</v>
      </c>
      <c r="H172" s="824">
        <v>45205</v>
      </c>
      <c r="I172" s="1061">
        <v>1</v>
      </c>
      <c r="J172" s="1061" t="s">
        <v>25</v>
      </c>
      <c r="K172" s="880">
        <f t="shared" si="31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0"/>
        <v>2250000</v>
      </c>
      <c r="H173" s="900">
        <v>45241</v>
      </c>
      <c r="I173" s="1061"/>
      <c r="J173" s="1061" t="s">
        <v>25</v>
      </c>
      <c r="K173" s="880">
        <f t="shared" si="31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0"/>
        <v>700000</v>
      </c>
      <c r="H174" s="900">
        <v>45240</v>
      </c>
      <c r="I174" s="1061"/>
      <c r="J174" s="1061" t="s">
        <v>25</v>
      </c>
      <c r="K174" s="880">
        <f t="shared" si="31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0"/>
        <v>2490000</v>
      </c>
      <c r="H175" s="1065" t="s">
        <v>344</v>
      </c>
      <c r="I175" s="1061"/>
      <c r="J175" s="1061" t="s">
        <v>25</v>
      </c>
      <c r="K175" s="880">
        <f t="shared" si="31"/>
        <v>0</v>
      </c>
      <c r="L175" s="980"/>
      <c r="M175" s="987"/>
      <c r="N175" s="982"/>
      <c r="O175" s="983"/>
      <c r="P175" s="979"/>
      <c r="Q175" s="1001"/>
      <c r="R175" s="109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0"/>
        <v>390000</v>
      </c>
      <c r="H176" s="1022" t="s">
        <v>346</v>
      </c>
      <c r="I176" s="1061">
        <v>0</v>
      </c>
      <c r="J176" s="1061" t="s">
        <v>25</v>
      </c>
      <c r="K176" s="880">
        <f t="shared" si="31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0"/>
        <v>1300000</v>
      </c>
      <c r="H177" s="1065" t="s">
        <v>348</v>
      </c>
      <c r="I177" s="1061"/>
      <c r="J177" s="1061" t="s">
        <v>25</v>
      </c>
      <c r="K177" s="880">
        <f t="shared" si="31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0"/>
        <v>6123700</v>
      </c>
      <c r="H178" s="824">
        <v>45210</v>
      </c>
      <c r="I178" s="1061">
        <v>120</v>
      </c>
      <c r="J178" s="1061" t="s">
        <v>349</v>
      </c>
      <c r="K178" s="880">
        <f t="shared" si="31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0"/>
        <v>0</v>
      </c>
      <c r="H179" s="1024"/>
      <c r="I179" s="1061"/>
      <c r="J179" s="1061" t="s">
        <v>29</v>
      </c>
      <c r="K179" s="880">
        <f t="shared" si="31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0"/>
        <v>150000</v>
      </c>
      <c r="H180" s="1024" t="s">
        <v>351</v>
      </c>
      <c r="I180" s="1061">
        <v>0</v>
      </c>
      <c r="J180" s="1061" t="s">
        <v>29</v>
      </c>
      <c r="K180" s="880">
        <f t="shared" si="31"/>
        <v>0</v>
      </c>
      <c r="L180" s="951"/>
      <c r="M180" s="981"/>
      <c r="N180" s="982"/>
      <c r="O180" s="983"/>
      <c r="P180" s="979"/>
      <c r="Q180" s="979"/>
      <c r="R180" s="1098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0"/>
        <v>1150000</v>
      </c>
      <c r="H181" s="1025" t="s">
        <v>353</v>
      </c>
      <c r="I181" s="1061">
        <v>0</v>
      </c>
      <c r="J181" s="1061" t="s">
        <v>29</v>
      </c>
      <c r="K181" s="880">
        <f t="shared" si="31"/>
        <v>0</v>
      </c>
      <c r="L181" s="951"/>
      <c r="M181" s="1016"/>
      <c r="N181" s="982"/>
      <c r="O181" s="983"/>
      <c r="P181" s="979"/>
      <c r="Q181" s="963"/>
      <c r="R181" s="109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0"/>
        <v>8000000</v>
      </c>
      <c r="H182" s="1025"/>
      <c r="I182" s="1061">
        <v>0</v>
      </c>
      <c r="J182" s="1061" t="s">
        <v>29</v>
      </c>
      <c r="K182" s="880">
        <f t="shared" si="31"/>
        <v>0</v>
      </c>
      <c r="L182" s="984"/>
      <c r="M182" s="1016"/>
      <c r="N182" s="982"/>
      <c r="O182" s="983"/>
      <c r="P182" s="979"/>
      <c r="Q182" s="979"/>
      <c r="R182" s="1098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0"/>
        <v>41500000</v>
      </c>
      <c r="H183" s="1025"/>
      <c r="I183" s="1061">
        <v>0</v>
      </c>
      <c r="J183" s="1061" t="s">
        <v>29</v>
      </c>
      <c r="K183" s="880">
        <f t="shared" si="31"/>
        <v>0</v>
      </c>
      <c r="L183" s="984"/>
      <c r="M183" s="1016"/>
      <c r="N183" s="982"/>
      <c r="O183" s="983"/>
      <c r="P183" s="979"/>
      <c r="Q183" s="979"/>
      <c r="R183" s="1098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0"/>
        <v>1000000</v>
      </c>
      <c r="H184" s="1061"/>
      <c r="I184" s="1061"/>
      <c r="J184" s="1061"/>
      <c r="K184" s="880">
        <f t="shared" si="31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098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2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1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2"/>
        <v>1226328</v>
      </c>
      <c r="H188" s="1061" t="s">
        <v>359</v>
      </c>
      <c r="I188" s="1061">
        <v>1</v>
      </c>
      <c r="J188" s="1061" t="s">
        <v>25</v>
      </c>
      <c r="K188" s="880">
        <f t="shared" si="31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2"/>
        <v>7614600</v>
      </c>
      <c r="H189" s="1061" t="s">
        <v>359</v>
      </c>
      <c r="I189" s="1061">
        <v>1</v>
      </c>
      <c r="J189" s="1061" t="s">
        <v>25</v>
      </c>
      <c r="K189" s="880">
        <f t="shared" si="31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2"/>
        <v>8000000</v>
      </c>
      <c r="H190" s="879" t="s">
        <v>364</v>
      </c>
      <c r="I190" s="1061">
        <v>0</v>
      </c>
      <c r="J190" s="1061"/>
      <c r="K190" s="880">
        <f t="shared" si="31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2"/>
        <v>680000</v>
      </c>
      <c r="H191" s="949" t="s">
        <v>366</v>
      </c>
      <c r="I191" s="1061">
        <v>0</v>
      </c>
      <c r="J191" s="1061"/>
      <c r="K191" s="880">
        <f t="shared" si="31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2"/>
        <v>660000</v>
      </c>
      <c r="H192" s="879" t="s">
        <v>366</v>
      </c>
      <c r="I192" s="1061">
        <v>0</v>
      </c>
      <c r="J192" s="1061"/>
      <c r="K192" s="880">
        <f t="shared" si="31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2"/>
        <v>4500000</v>
      </c>
      <c r="H193" s="900">
        <v>45218</v>
      </c>
      <c r="I193" s="1061">
        <v>0</v>
      </c>
      <c r="J193" s="1061" t="s">
        <v>25</v>
      </c>
      <c r="K193" s="880">
        <f t="shared" si="31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2"/>
        <v>875000</v>
      </c>
      <c r="H194" s="1079" t="s">
        <v>370</v>
      </c>
      <c r="I194" s="1061">
        <v>0</v>
      </c>
      <c r="J194" s="1061" t="s">
        <v>25</v>
      </c>
      <c r="K194" s="880">
        <f t="shared" si="31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2"/>
        <v>5200000</v>
      </c>
      <c r="H195" s="900">
        <v>45227</v>
      </c>
      <c r="I195" s="1061"/>
      <c r="J195" s="1061" t="s">
        <v>25</v>
      </c>
      <c r="K195" s="880">
        <f t="shared" si="31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2"/>
        <v>4864008</v>
      </c>
      <c r="H196" s="900">
        <v>45238</v>
      </c>
      <c r="I196" s="1061">
        <v>3</v>
      </c>
      <c r="J196" s="1061" t="s">
        <v>25</v>
      </c>
      <c r="K196" s="880">
        <f t="shared" si="31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2"/>
        <v>16976550</v>
      </c>
      <c r="H197" s="900">
        <v>45202</v>
      </c>
      <c r="I197" s="1061">
        <v>0</v>
      </c>
      <c r="J197" s="1061" t="s">
        <v>25</v>
      </c>
      <c r="K197" s="880">
        <f t="shared" si="31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2"/>
        <v>0</v>
      </c>
      <c r="H198" s="903"/>
      <c r="I198" s="1061"/>
      <c r="J198" s="1061" t="s">
        <v>25</v>
      </c>
      <c r="K198" s="880">
        <f t="shared" si="31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2"/>
        <v>2687800</v>
      </c>
      <c r="H199" s="900">
        <v>45238</v>
      </c>
      <c r="I199" s="1028">
        <v>10</v>
      </c>
      <c r="J199" s="1061" t="s">
        <v>25</v>
      </c>
      <c r="K199" s="880">
        <f t="shared" si="31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2"/>
        <v>699300</v>
      </c>
      <c r="H200" s="900">
        <v>45238</v>
      </c>
      <c r="I200" s="1061">
        <v>15</v>
      </c>
      <c r="J200" s="1061" t="s">
        <v>25</v>
      </c>
      <c r="K200" s="880">
        <f t="shared" si="31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2"/>
        <v>2250000</v>
      </c>
      <c r="H201" s="1061" t="s">
        <v>377</v>
      </c>
      <c r="I201" s="1061">
        <v>4</v>
      </c>
      <c r="J201" s="1061" t="s">
        <v>25</v>
      </c>
      <c r="K201" s="880">
        <f t="shared" si="31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2"/>
        <v>1407000</v>
      </c>
      <c r="H202" s="1061" t="s">
        <v>377</v>
      </c>
      <c r="I202" s="1061">
        <v>1</v>
      </c>
      <c r="J202" s="1061"/>
      <c r="K202" s="880">
        <f t="shared" si="31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2"/>
        <v>2352000</v>
      </c>
      <c r="H203" s="900">
        <v>45189</v>
      </c>
      <c r="I203" s="1061">
        <v>3</v>
      </c>
      <c r="J203" s="1061"/>
      <c r="K203" s="880">
        <f t="shared" si="31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2"/>
        <v>3942000</v>
      </c>
      <c r="H204" s="900">
        <v>45189</v>
      </c>
      <c r="I204" s="1061">
        <v>2</v>
      </c>
      <c r="J204" s="1061"/>
      <c r="K204" s="880">
        <f t="shared" si="31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2"/>
        <v>357000</v>
      </c>
      <c r="H205" s="1061" t="s">
        <v>377</v>
      </c>
      <c r="I205" s="1061">
        <v>6</v>
      </c>
      <c r="J205" s="1061"/>
      <c r="K205" s="880">
        <f t="shared" si="31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2"/>
        <v>600000</v>
      </c>
      <c r="H206" s="900">
        <v>45189</v>
      </c>
      <c r="I206" s="1061">
        <v>4</v>
      </c>
      <c r="J206" s="1061"/>
      <c r="K206" s="880">
        <f t="shared" si="31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2"/>
        <v>840000</v>
      </c>
      <c r="H207" s="900">
        <v>45189</v>
      </c>
      <c r="I207" s="1061">
        <v>3</v>
      </c>
      <c r="J207" s="1061"/>
      <c r="K207" s="880">
        <f t="shared" si="31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2"/>
        <v>1375000</v>
      </c>
      <c r="H208" s="900">
        <v>45189</v>
      </c>
      <c r="I208" s="1061">
        <v>6</v>
      </c>
      <c r="J208" s="1061"/>
      <c r="K208" s="1061">
        <f t="shared" si="31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2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2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2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2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2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2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2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2"/>
        <v>0</v>
      </c>
      <c r="H216" s="1061"/>
      <c r="I216" s="1061"/>
      <c r="J216" s="1061"/>
      <c r="K216" s="1061"/>
    </row>
    <row r="471" spans="22:22" x14ac:dyDescent="0.25">
      <c r="V471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7" spans="22:22" x14ac:dyDescent="0.25">
      <c r="V1827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5" zoomScaleNormal="85" workbookViewId="0">
      <pane ySplit="5" topLeftCell="A6" activePane="bottomLeft" state="frozen"/>
      <selection pane="bottomLeft" activeCell="S25" sqref="S25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45370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25" t="s">
        <v>3</v>
      </c>
      <c r="B4" s="1127" t="s">
        <v>4</v>
      </c>
      <c r="C4" s="1128"/>
      <c r="D4" s="1128"/>
      <c r="E4" s="1128"/>
      <c r="F4" s="1128"/>
      <c r="G4" s="1128"/>
      <c r="H4" s="1129"/>
      <c r="I4" s="1130" t="s">
        <v>5</v>
      </c>
      <c r="J4" s="1131"/>
      <c r="K4" s="1132"/>
      <c r="L4" s="1133" t="s">
        <v>6</v>
      </c>
      <c r="M4" s="1134"/>
      <c r="N4" s="1134"/>
      <c r="O4" s="1134"/>
      <c r="P4" s="1134"/>
      <c r="Q4" s="1134"/>
      <c r="R4" s="1134"/>
      <c r="S4" s="1135" t="s">
        <v>7</v>
      </c>
      <c r="T4" s="1136"/>
      <c r="U4" s="1136"/>
      <c r="V4" s="1136"/>
      <c r="W4" s="1136"/>
      <c r="X4" s="1136"/>
      <c r="Y4" s="1136"/>
      <c r="Z4" s="1137"/>
      <c r="AB4" s="1138" t="s">
        <v>8</v>
      </c>
      <c r="AC4" s="1139"/>
      <c r="AD4" s="1139"/>
      <c r="AE4" s="1139"/>
      <c r="AF4" s="1139"/>
      <c r="AG4" s="1139"/>
      <c r="AH4" s="1139"/>
      <c r="AI4" s="1140"/>
      <c r="AK4" s="1113" t="s">
        <v>9</v>
      </c>
      <c r="AL4" s="1114"/>
      <c r="AM4" s="1114"/>
      <c r="AN4" s="1114"/>
      <c r="AO4" s="1114"/>
      <c r="AP4" s="1114"/>
      <c r="AQ4" s="1114"/>
      <c r="AR4" s="1115"/>
      <c r="AT4" s="1116" t="s">
        <v>10</v>
      </c>
      <c r="AU4" s="1117"/>
      <c r="AV4" s="1117"/>
      <c r="AW4" s="1117"/>
      <c r="AX4" s="1117"/>
      <c r="AY4" s="1117"/>
      <c r="AZ4" s="1117"/>
      <c r="BA4" s="1118"/>
      <c r="BC4" s="1119" t="s">
        <v>11</v>
      </c>
      <c r="BD4" s="1120"/>
      <c r="BE4" s="1120"/>
      <c r="BF4" s="1120"/>
      <c r="BG4" s="1120"/>
      <c r="BH4" s="1120"/>
      <c r="BI4" s="1120"/>
      <c r="BJ4" s="1121"/>
      <c r="BL4" s="1122" t="s">
        <v>12</v>
      </c>
      <c r="BM4" s="1123"/>
      <c r="BN4" s="1123"/>
      <c r="BO4" s="1123"/>
      <c r="BP4" s="1123"/>
      <c r="BQ4" s="1123"/>
      <c r="BR4" s="1123"/>
      <c r="BS4" s="1124"/>
    </row>
    <row r="5" spans="1:78" ht="20.25" thickTop="1" thickBot="1" x14ac:dyDescent="0.35">
      <c r="A5" s="112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0" t="s">
        <v>9195</v>
      </c>
      <c r="M6" s="1061" t="s">
        <v>9196</v>
      </c>
      <c r="N6" s="1062">
        <v>1</v>
      </c>
      <c r="O6" s="1073" t="s">
        <v>29</v>
      </c>
      <c r="P6" s="1065">
        <v>1600000</v>
      </c>
      <c r="Q6" s="1066">
        <f t="shared" ref="Q6:Q17" si="2">P6*N6</f>
        <v>1600000</v>
      </c>
      <c r="R6" s="1067" t="s">
        <v>461</v>
      </c>
      <c r="S6" s="1061" t="s">
        <v>78</v>
      </c>
      <c r="T6" s="1061" t="s">
        <v>79</v>
      </c>
      <c r="U6" s="904">
        <v>9</v>
      </c>
      <c r="V6" s="1061" t="s">
        <v>63</v>
      </c>
      <c r="W6" s="1065">
        <v>29200</v>
      </c>
      <c r="X6" s="1066">
        <f t="shared" ref="X6:X55" si="3">W6*U6</f>
        <v>262800</v>
      </c>
      <c r="Y6" s="1067" t="s">
        <v>404</v>
      </c>
      <c r="Z6" s="1061" t="s">
        <v>9197</v>
      </c>
      <c r="AB6" s="1060"/>
      <c r="AC6" s="1061"/>
      <c r="AD6" s="1062"/>
      <c r="AE6" s="1073"/>
      <c r="AF6" s="1065"/>
      <c r="AG6" s="1066">
        <f>AF6*AD6</f>
        <v>0</v>
      </c>
      <c r="AH6" s="1067"/>
      <c r="AI6" s="1061"/>
      <c r="AJ6" s="1069"/>
      <c r="AK6" s="1063"/>
      <c r="AL6" s="1061"/>
      <c r="AM6" s="1079"/>
      <c r="AN6" s="1073" t="s">
        <v>29</v>
      </c>
      <c r="AO6" s="1065"/>
      <c r="AP6" s="1066">
        <f t="shared" ref="AP6:AP22" si="4">AO6*AM6</f>
        <v>0</v>
      </c>
      <c r="AQ6" s="1067"/>
      <c r="AR6" s="1061"/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60"/>
      <c r="BD6" s="1061"/>
      <c r="BE6" s="1064"/>
      <c r="BF6" s="1073"/>
      <c r="BG6" s="1065"/>
      <c r="BH6" s="1066">
        <f t="shared" ref="BH6:BH21" si="6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6586</v>
      </c>
      <c r="M7" s="1061" t="s">
        <v>6587</v>
      </c>
      <c r="N7" s="1062">
        <v>1</v>
      </c>
      <c r="O7" s="1061" t="s">
        <v>26</v>
      </c>
      <c r="P7" s="1065">
        <v>310000</v>
      </c>
      <c r="Q7" s="1066">
        <f t="shared" si="2"/>
        <v>310000</v>
      </c>
      <c r="R7" s="1067" t="s">
        <v>404</v>
      </c>
      <c r="S7" s="1061" t="s">
        <v>6694</v>
      </c>
      <c r="T7" s="1061" t="s">
        <v>6581</v>
      </c>
      <c r="U7" s="1079">
        <v>1</v>
      </c>
      <c r="V7" s="1047" t="s">
        <v>25</v>
      </c>
      <c r="W7" s="1065">
        <v>97000</v>
      </c>
      <c r="X7" s="1066">
        <f>W7*U7</f>
        <v>97000</v>
      </c>
      <c r="Y7" s="1067" t="s">
        <v>404</v>
      </c>
      <c r="Z7" s="1061" t="s">
        <v>9197</v>
      </c>
      <c r="AB7" s="1072"/>
      <c r="AC7" s="1078"/>
      <c r="AD7" s="1096"/>
      <c r="AE7" s="1071"/>
      <c r="AF7" s="1092"/>
      <c r="AG7" s="1066">
        <f t="shared" ref="AG7:AG9" si="8">AF7*AD7</f>
        <v>0</v>
      </c>
      <c r="AH7" s="1067"/>
      <c r="AI7" s="1061"/>
      <c r="AJ7" s="1070"/>
      <c r="AK7" s="1063"/>
      <c r="AL7" s="1061"/>
      <c r="AM7" s="1079"/>
      <c r="AN7" s="1073" t="s">
        <v>29</v>
      </c>
      <c r="AO7" s="1065"/>
      <c r="AP7" s="1066">
        <f t="shared" si="4"/>
        <v>0</v>
      </c>
      <c r="AQ7" s="1067"/>
      <c r="AR7" s="1061"/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0"/>
      <c r="BD7" s="1061"/>
      <c r="BE7" s="1064"/>
      <c r="BF7" s="1073"/>
      <c r="BG7" s="1065"/>
      <c r="BH7" s="1066">
        <f t="shared" si="6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1" t="s">
        <v>9201</v>
      </c>
      <c r="M8" s="1068" t="s">
        <v>57</v>
      </c>
      <c r="N8" s="1079">
        <v>2</v>
      </c>
      <c r="O8" s="1061" t="s">
        <v>29</v>
      </c>
      <c r="P8" s="1065">
        <v>180000</v>
      </c>
      <c r="Q8" s="1066">
        <f t="shared" si="2"/>
        <v>360000</v>
      </c>
      <c r="R8" s="1067" t="s">
        <v>9202</v>
      </c>
      <c r="S8" s="1061" t="s">
        <v>8088</v>
      </c>
      <c r="T8" s="1061" t="s">
        <v>398</v>
      </c>
      <c r="U8" s="1062">
        <v>1</v>
      </c>
      <c r="V8" s="1073" t="s">
        <v>29</v>
      </c>
      <c r="W8" s="1076">
        <v>12500</v>
      </c>
      <c r="X8" s="1043">
        <f t="shared" si="3"/>
        <v>12500</v>
      </c>
      <c r="Y8" s="1067" t="s">
        <v>404</v>
      </c>
      <c r="Z8" s="1061" t="s">
        <v>9197</v>
      </c>
      <c r="AB8" s="1060"/>
      <c r="AC8" s="1061"/>
      <c r="AD8" s="1079"/>
      <c r="AE8" s="1073"/>
      <c r="AF8" s="1065"/>
      <c r="AG8" s="1066">
        <f t="shared" si="8"/>
        <v>0</v>
      </c>
      <c r="AH8" s="1067"/>
      <c r="AI8" s="1061"/>
      <c r="AJ8" s="1069"/>
      <c r="AK8" s="1063"/>
      <c r="AL8" s="1061"/>
      <c r="AM8" s="1079"/>
      <c r="AN8" s="1073" t="s">
        <v>29</v>
      </c>
      <c r="AO8" s="1065"/>
      <c r="AP8" s="1066">
        <f t="shared" si="4"/>
        <v>0</v>
      </c>
      <c r="AQ8" s="1067"/>
      <c r="AR8" s="1061"/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1"/>
      <c r="BD8" s="1068"/>
      <c r="BE8" s="1079"/>
      <c r="BF8" s="1073"/>
      <c r="BG8" s="1065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9204</v>
      </c>
      <c r="M9" s="1061" t="s">
        <v>403</v>
      </c>
      <c r="N9" s="1064">
        <v>1</v>
      </c>
      <c r="O9" s="1073" t="s">
        <v>26</v>
      </c>
      <c r="P9" s="1076">
        <v>230000</v>
      </c>
      <c r="Q9" s="1066">
        <f t="shared" si="2"/>
        <v>230000</v>
      </c>
      <c r="R9" s="1067" t="s">
        <v>404</v>
      </c>
      <c r="S9" s="1060" t="s">
        <v>6586</v>
      </c>
      <c r="T9" s="1061" t="s">
        <v>6587</v>
      </c>
      <c r="U9" s="1062">
        <v>1</v>
      </c>
      <c r="V9" s="1061" t="s">
        <v>26</v>
      </c>
      <c r="W9" s="1065">
        <v>310000</v>
      </c>
      <c r="X9" s="1066">
        <f>W9*U9</f>
        <v>310000</v>
      </c>
      <c r="Y9" s="1067" t="s">
        <v>404</v>
      </c>
      <c r="Z9" s="1061" t="s">
        <v>9197</v>
      </c>
      <c r="AB9" s="915"/>
      <c r="AC9" s="1032"/>
      <c r="AD9" s="1062"/>
      <c r="AE9" s="1073"/>
      <c r="AF9" s="1076"/>
      <c r="AG9" s="1066">
        <f t="shared" si="8"/>
        <v>0</v>
      </c>
      <c r="AH9" s="1067"/>
      <c r="AI9" s="1061"/>
      <c r="AJ9" s="1069"/>
      <c r="AK9" s="1063"/>
      <c r="AL9" s="1061"/>
      <c r="AM9" s="1079"/>
      <c r="AN9" s="1073" t="s">
        <v>29</v>
      </c>
      <c r="AO9" s="1065"/>
      <c r="AP9" s="1066">
        <f>AO9*AM9</f>
        <v>0</v>
      </c>
      <c r="AQ9" s="1067"/>
      <c r="AR9" s="1061"/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0"/>
      <c r="BD9" s="1068"/>
      <c r="BE9" s="1079"/>
      <c r="BF9" s="1073"/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88" t="s">
        <v>8277</v>
      </c>
      <c r="M10" s="1032" t="s">
        <v>57</v>
      </c>
      <c r="N10" s="1079">
        <v>1</v>
      </c>
      <c r="O10" s="1073" t="s">
        <v>29</v>
      </c>
      <c r="P10" s="1065">
        <v>175000</v>
      </c>
      <c r="Q10" s="1066">
        <f t="shared" si="2"/>
        <v>175000</v>
      </c>
      <c r="R10" s="1067" t="s">
        <v>8678</v>
      </c>
      <c r="S10" s="1061" t="s">
        <v>6764</v>
      </c>
      <c r="T10" s="1061" t="s">
        <v>6765</v>
      </c>
      <c r="U10" s="1062">
        <v>0.6</v>
      </c>
      <c r="V10" s="1069" t="s">
        <v>63</v>
      </c>
      <c r="W10" s="1077">
        <v>75000</v>
      </c>
      <c r="X10" s="1066">
        <f>W10*U10</f>
        <v>45000</v>
      </c>
      <c r="Y10" s="1067" t="s">
        <v>404</v>
      </c>
      <c r="Z10" s="1061" t="s">
        <v>9197</v>
      </c>
      <c r="AB10" s="1061"/>
      <c r="AC10" s="1061"/>
      <c r="AD10" s="1062"/>
      <c r="AE10" s="1073"/>
      <c r="AF10" s="1065"/>
      <c r="AG10" s="1066">
        <f>AF10*AD10</f>
        <v>0</v>
      </c>
      <c r="AH10" s="1067"/>
      <c r="AI10" s="1061"/>
      <c r="AJ10" s="1063"/>
      <c r="AK10" s="1060"/>
      <c r="AL10" s="1075"/>
      <c r="AM10" s="1062"/>
      <c r="AN10" s="887" t="s">
        <v>29</v>
      </c>
      <c r="AO10" s="1065"/>
      <c r="AP10" s="1066">
        <f t="shared" ref="AP10" si="9">AO10*AM10</f>
        <v>0</v>
      </c>
      <c r="AQ10" s="1067"/>
      <c r="AR10" s="1061"/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79"/>
      <c r="BF10" s="1073"/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0" t="s">
        <v>788</v>
      </c>
      <c r="M11" s="1061" t="s">
        <v>444</v>
      </c>
      <c r="N11" s="1079">
        <v>10</v>
      </c>
      <c r="O11" s="1073" t="s">
        <v>653</v>
      </c>
      <c r="P11" s="1065">
        <v>14500</v>
      </c>
      <c r="Q11" s="1066">
        <f t="shared" si="2"/>
        <v>145000</v>
      </c>
      <c r="R11" s="1067" t="s">
        <v>7114</v>
      </c>
      <c r="S11" s="1061" t="s">
        <v>6856</v>
      </c>
      <c r="T11" s="1075" t="s">
        <v>6855</v>
      </c>
      <c r="U11" s="1062">
        <v>5</v>
      </c>
      <c r="V11" s="1073" t="s">
        <v>29</v>
      </c>
      <c r="W11" s="1076">
        <v>1000</v>
      </c>
      <c r="X11" s="1066">
        <f>W11*U11</f>
        <v>5000</v>
      </c>
      <c r="Y11" s="1067" t="s">
        <v>7583</v>
      </c>
      <c r="Z11" s="1061"/>
      <c r="AA11" s="1061"/>
      <c r="AB11" s="1074"/>
      <c r="AC11" s="1075"/>
      <c r="AD11" s="1062"/>
      <c r="AE11" s="1073"/>
      <c r="AF11" s="1065"/>
      <c r="AG11" s="1066">
        <f t="shared" ref="AG11:AG25" si="10">AF11*AD11</f>
        <v>0</v>
      </c>
      <c r="AH11" s="1067"/>
      <c r="AI11" s="1061"/>
      <c r="AJ11" s="1063"/>
      <c r="AK11" s="1061"/>
      <c r="AL11" s="1075"/>
      <c r="AM11" s="1061"/>
      <c r="AN11" s="1061" t="s">
        <v>29</v>
      </c>
      <c r="AO11" s="1065"/>
      <c r="AP11" s="1066">
        <f>AO11*AM11</f>
        <v>0</v>
      </c>
      <c r="AQ11" s="1067"/>
      <c r="AR11" s="1061"/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1"/>
      <c r="BD11" s="1061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101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7884</v>
      </c>
      <c r="M12" s="1061" t="s">
        <v>6977</v>
      </c>
      <c r="N12" s="1079">
        <v>1</v>
      </c>
      <c r="O12" s="1073" t="s">
        <v>29</v>
      </c>
      <c r="P12" s="1065">
        <v>30000</v>
      </c>
      <c r="Q12" s="1066">
        <f t="shared" si="2"/>
        <v>30000</v>
      </c>
      <c r="R12" s="1067" t="s">
        <v>9203</v>
      </c>
      <c r="S12" s="1060" t="s">
        <v>6360</v>
      </c>
      <c r="T12" s="1075" t="s">
        <v>74</v>
      </c>
      <c r="U12" s="1062">
        <v>5</v>
      </c>
      <c r="V12" s="1069" t="s">
        <v>63</v>
      </c>
      <c r="W12" s="1077">
        <v>27752</v>
      </c>
      <c r="X12" s="1066">
        <f>W12*U12</f>
        <v>138760</v>
      </c>
      <c r="Y12" s="1067" t="s">
        <v>7583</v>
      </c>
      <c r="Z12" s="1061"/>
      <c r="AA12" s="914"/>
      <c r="AB12" s="1060"/>
      <c r="AC12" s="1075"/>
      <c r="AD12" s="1062"/>
      <c r="AE12" s="1069"/>
      <c r="AF12" s="1077"/>
      <c r="AG12" s="1066">
        <f t="shared" si="10"/>
        <v>0</v>
      </c>
      <c r="AH12" s="1067"/>
      <c r="AI12" s="1061"/>
      <c r="AJ12" s="1069"/>
      <c r="AK12" s="1061"/>
      <c r="AL12" s="1078"/>
      <c r="AM12" s="1062"/>
      <c r="AN12" s="1073" t="s">
        <v>122</v>
      </c>
      <c r="AO12" s="1076"/>
      <c r="AP12" s="1066">
        <f t="shared" si="4"/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8959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915" t="s">
        <v>7883</v>
      </c>
      <c r="M13" s="1061" t="s">
        <v>6977</v>
      </c>
      <c r="N13" s="1079">
        <v>1</v>
      </c>
      <c r="O13" s="1073" t="s">
        <v>7074</v>
      </c>
      <c r="P13" s="1065">
        <v>340000</v>
      </c>
      <c r="Q13" s="1066">
        <f t="shared" si="2"/>
        <v>340000</v>
      </c>
      <c r="R13" s="1067" t="s">
        <v>9203</v>
      </c>
      <c r="S13" s="1060" t="s">
        <v>6360</v>
      </c>
      <c r="T13" s="1075" t="s">
        <v>74</v>
      </c>
      <c r="U13" s="1062">
        <v>5</v>
      </c>
      <c r="V13" s="1069" t="s">
        <v>63</v>
      </c>
      <c r="W13" s="1077">
        <v>27752</v>
      </c>
      <c r="X13" s="1066">
        <f>W13*U13</f>
        <v>138760</v>
      </c>
      <c r="Y13" s="1067" t="s">
        <v>6579</v>
      </c>
      <c r="Z13" s="1061"/>
      <c r="AA13" s="914"/>
      <c r="AB13" s="1060"/>
      <c r="AC13" s="1075"/>
      <c r="AD13" s="1062"/>
      <c r="AE13" s="1069"/>
      <c r="AF13" s="1077"/>
      <c r="AG13" s="1066">
        <f t="shared" si="10"/>
        <v>0</v>
      </c>
      <c r="AH13" s="1067"/>
      <c r="AI13" s="1061"/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1" t="s">
        <v>7373</v>
      </c>
      <c r="M14" s="1061" t="s">
        <v>59</v>
      </c>
      <c r="N14" s="1062">
        <v>6</v>
      </c>
      <c r="O14" s="1069" t="s">
        <v>26</v>
      </c>
      <c r="P14" s="1077">
        <v>2250000</v>
      </c>
      <c r="Q14" s="1066">
        <f t="shared" si="2"/>
        <v>13500000</v>
      </c>
      <c r="R14" s="1067" t="s">
        <v>397</v>
      </c>
      <c r="S14" s="1061" t="s">
        <v>429</v>
      </c>
      <c r="T14" s="1061" t="s">
        <v>444</v>
      </c>
      <c r="U14" s="1062">
        <v>2</v>
      </c>
      <c r="V14" s="1073" t="s">
        <v>29</v>
      </c>
      <c r="W14" s="1076">
        <v>2500</v>
      </c>
      <c r="X14" s="1066">
        <f t="shared" ref="X14" si="11">W14*U14</f>
        <v>5000</v>
      </c>
      <c r="Y14" s="1067" t="s">
        <v>490</v>
      </c>
      <c r="Z14" s="1061"/>
      <c r="AA14" s="914"/>
      <c r="AB14" s="902"/>
      <c r="AC14" s="1075"/>
      <c r="AD14" s="1079"/>
      <c r="AE14" s="1073"/>
      <c r="AF14" s="1065"/>
      <c r="AG14" s="1066">
        <f t="shared" si="10"/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2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1" t="s">
        <v>7601</v>
      </c>
      <c r="M15" s="1061" t="s">
        <v>59</v>
      </c>
      <c r="N15" s="904">
        <v>6</v>
      </c>
      <c r="O15" s="1073" t="s">
        <v>29</v>
      </c>
      <c r="P15" s="1076">
        <v>1750000</v>
      </c>
      <c r="Q15" s="1066">
        <f t="shared" si="2"/>
        <v>10500000</v>
      </c>
      <c r="R15" s="1067" t="s">
        <v>397</v>
      </c>
      <c r="S15" s="1069" t="s">
        <v>9173</v>
      </c>
      <c r="T15" s="1061" t="s">
        <v>403</v>
      </c>
      <c r="U15" s="1062">
        <v>1</v>
      </c>
      <c r="V15" s="1073" t="s">
        <v>29</v>
      </c>
      <c r="W15" s="1076">
        <v>175000</v>
      </c>
      <c r="X15" s="1066">
        <f t="shared" si="3"/>
        <v>175000</v>
      </c>
      <c r="Y15" s="1067" t="s">
        <v>454</v>
      </c>
      <c r="Z15" s="1061" t="s">
        <v>9216</v>
      </c>
      <c r="AA15" s="914"/>
      <c r="AB15" s="1061"/>
      <c r="AC15" s="1061"/>
      <c r="AD15" s="1079"/>
      <c r="AE15" s="1073"/>
      <c r="AF15" s="1065"/>
      <c r="AG15" s="1066">
        <f t="shared" si="10"/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2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0"/>
      <c r="BD15" s="1068"/>
      <c r="BE15" s="1079"/>
      <c r="BF15" s="1073"/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9218</v>
      </c>
      <c r="M16" s="1075" t="s">
        <v>6617</v>
      </c>
      <c r="N16" s="1079">
        <v>20</v>
      </c>
      <c r="O16" s="1073" t="s">
        <v>26</v>
      </c>
      <c r="P16" s="1065">
        <v>1600</v>
      </c>
      <c r="Q16" s="1043">
        <f t="shared" si="2"/>
        <v>32000</v>
      </c>
      <c r="R16" s="1039" t="s">
        <v>8354</v>
      </c>
      <c r="S16" s="1060" t="s">
        <v>6603</v>
      </c>
      <c r="T16" s="1061" t="s">
        <v>403</v>
      </c>
      <c r="U16" s="1079">
        <v>4</v>
      </c>
      <c r="V16" s="1073" t="s">
        <v>29</v>
      </c>
      <c r="W16" s="1065">
        <v>10000</v>
      </c>
      <c r="X16" s="1066">
        <f>W16*U16</f>
        <v>40000</v>
      </c>
      <c r="Y16" s="1067" t="s">
        <v>454</v>
      </c>
      <c r="Z16" s="1061" t="s">
        <v>9216</v>
      </c>
      <c r="AA16" s="922"/>
      <c r="AB16" s="1060"/>
      <c r="AC16" s="1061"/>
      <c r="AD16" s="1062"/>
      <c r="AE16" s="1073"/>
      <c r="AF16" s="1065"/>
      <c r="AG16" s="1066">
        <f t="shared" si="10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2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72"/>
      <c r="BE16" s="1062"/>
      <c r="BF16" s="1073"/>
      <c r="BG16" s="1065"/>
      <c r="BH16" s="1066">
        <f t="shared" si="6"/>
        <v>0</v>
      </c>
      <c r="BI16" s="1039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99"/>
      <c r="M17" s="1088"/>
      <c r="N17" s="821"/>
      <c r="O17" s="1088"/>
      <c r="P17" s="1043"/>
      <c r="Q17" s="1043">
        <f t="shared" si="2"/>
        <v>0</v>
      </c>
      <c r="R17" s="1090"/>
      <c r="S17" s="1061" t="s">
        <v>6764</v>
      </c>
      <c r="T17" s="1061" t="s">
        <v>6765</v>
      </c>
      <c r="U17" s="1062">
        <v>0.3</v>
      </c>
      <c r="V17" s="1069" t="s">
        <v>63</v>
      </c>
      <c r="W17" s="1077">
        <v>75000</v>
      </c>
      <c r="X17" s="1066">
        <f>W17*U17</f>
        <v>22500</v>
      </c>
      <c r="Y17" s="1067" t="s">
        <v>454</v>
      </c>
      <c r="Z17" s="1061" t="s">
        <v>9216</v>
      </c>
      <c r="AA17" s="908"/>
      <c r="AB17" s="1074"/>
      <c r="AC17" s="1075"/>
      <c r="AD17" s="904"/>
      <c r="AE17" s="1073"/>
      <c r="AF17" s="1076"/>
      <c r="AG17" s="1066">
        <f t="shared" si="10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72"/>
      <c r="BD17" s="942"/>
      <c r="BE17" s="1079"/>
      <c r="BF17" s="1071"/>
      <c r="BG17" s="1065"/>
      <c r="BH17" s="1066">
        <f t="shared" si="6"/>
        <v>0</v>
      </c>
      <c r="BI17" s="1039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/>
      <c r="M18" s="1078"/>
      <c r="N18" s="1062"/>
      <c r="O18" s="1073"/>
      <c r="P18" s="1076"/>
      <c r="Q18" s="1043">
        <f>P18*N18</f>
        <v>0</v>
      </c>
      <c r="R18" s="1039"/>
      <c r="S18" s="1061" t="s">
        <v>68</v>
      </c>
      <c r="T18" s="1061" t="s">
        <v>69</v>
      </c>
      <c r="U18" s="1062">
        <v>3</v>
      </c>
      <c r="V18" s="1070" t="s">
        <v>203</v>
      </c>
      <c r="W18" s="1077">
        <v>29000</v>
      </c>
      <c r="X18" s="1066">
        <f t="shared" si="3"/>
        <v>87000</v>
      </c>
      <c r="Y18" s="1067" t="s">
        <v>402</v>
      </c>
      <c r="Z18" s="1061"/>
      <c r="AB18" s="1060"/>
      <c r="AC18" s="1075"/>
      <c r="AD18" s="1079"/>
      <c r="AE18" s="1073"/>
      <c r="AF18" s="1065"/>
      <c r="AG18" s="1066">
        <f t="shared" si="10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13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/>
      <c r="M19" s="1078"/>
      <c r="N19" s="904"/>
      <c r="O19" s="1073"/>
      <c r="P19" s="1065"/>
      <c r="Q19" s="1066">
        <f t="shared" ref="Q19:Q20" si="14">P19*N19</f>
        <v>0</v>
      </c>
      <c r="R19" s="1090"/>
      <c r="S19" s="1060" t="s">
        <v>6360</v>
      </c>
      <c r="T19" s="1075" t="s">
        <v>74</v>
      </c>
      <c r="U19" s="1062">
        <v>2</v>
      </c>
      <c r="V19" s="1069" t="s">
        <v>63</v>
      </c>
      <c r="W19" s="1077">
        <v>27752</v>
      </c>
      <c r="X19" s="1066">
        <f t="shared" si="3"/>
        <v>55504</v>
      </c>
      <c r="Y19" s="1067" t="s">
        <v>402</v>
      </c>
      <c r="Z19" s="1061"/>
      <c r="AB19" s="1060"/>
      <c r="AC19" s="1061"/>
      <c r="AD19" s="1062"/>
      <c r="AE19" s="1073"/>
      <c r="AF19" s="1076"/>
      <c r="AG19" s="1066">
        <f t="shared" si="10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3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9"/>
      <c r="M20" s="1072"/>
      <c r="N20" s="1079"/>
      <c r="O20" s="1072"/>
      <c r="P20" s="1065"/>
      <c r="Q20" s="1066">
        <f t="shared" si="14"/>
        <v>0</v>
      </c>
      <c r="R20" s="1067"/>
      <c r="S20" s="1099" t="s">
        <v>9184</v>
      </c>
      <c r="T20" s="1088" t="s">
        <v>398</v>
      </c>
      <c r="U20" s="821">
        <v>1</v>
      </c>
      <c r="V20" s="1088" t="s">
        <v>29</v>
      </c>
      <c r="W20" s="1043">
        <v>90000</v>
      </c>
      <c r="X20" s="1043">
        <f t="shared" si="3"/>
        <v>90000</v>
      </c>
      <c r="Y20" s="1067" t="s">
        <v>461</v>
      </c>
      <c r="Z20" s="1061" t="s">
        <v>9200</v>
      </c>
      <c r="AB20" s="1060"/>
      <c r="AC20" s="1075"/>
      <c r="AD20" s="1062"/>
      <c r="AE20" s="1073"/>
      <c r="AF20" s="1065"/>
      <c r="AG20" s="1066">
        <f t="shared" si="10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3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/>
      <c r="M21" s="1078"/>
      <c r="N21" s="1072"/>
      <c r="O21" s="1073"/>
      <c r="P21" s="1076"/>
      <c r="Q21" s="1066">
        <f>P21*N21</f>
        <v>0</v>
      </c>
      <c r="R21" s="1067"/>
      <c r="S21" s="1061" t="s">
        <v>9185</v>
      </c>
      <c r="T21" s="1078" t="s">
        <v>6904</v>
      </c>
      <c r="U21" s="1062">
        <v>1</v>
      </c>
      <c r="V21" s="1073" t="s">
        <v>29</v>
      </c>
      <c r="W21" s="1076">
        <v>55000</v>
      </c>
      <c r="X21" s="1043">
        <f>W21*U21</f>
        <v>55000</v>
      </c>
      <c r="Y21" s="1067" t="s">
        <v>461</v>
      </c>
      <c r="Z21" s="1061" t="s">
        <v>9200</v>
      </c>
      <c r="AB21" s="902"/>
      <c r="AC21" s="1061"/>
      <c r="AD21" s="1062"/>
      <c r="AE21" s="1073"/>
      <c r="AF21" s="1076"/>
      <c r="AG21" s="1066">
        <f t="shared" si="10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6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13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1"/>
      <c r="M22" s="1061"/>
      <c r="N22" s="1062"/>
      <c r="O22" s="1073"/>
      <c r="P22" s="1076"/>
      <c r="Q22" s="1066">
        <f t="shared" ref="Q22:Q48" si="15">P22*N22</f>
        <v>0</v>
      </c>
      <c r="R22" s="1067"/>
      <c r="S22" s="1061" t="s">
        <v>9186</v>
      </c>
      <c r="T22" s="1078" t="s">
        <v>6904</v>
      </c>
      <c r="U22" s="904">
        <v>1</v>
      </c>
      <c r="V22" s="1073" t="s">
        <v>29</v>
      </c>
      <c r="W22" s="1065">
        <v>55000</v>
      </c>
      <c r="X22" s="1066">
        <f t="shared" ref="X22:X23" si="16">W22*U22</f>
        <v>55000</v>
      </c>
      <c r="Y22" s="1067" t="s">
        <v>461</v>
      </c>
      <c r="Z22" s="1061" t="s">
        <v>9200</v>
      </c>
      <c r="AB22" s="1070"/>
      <c r="AC22" s="1061"/>
      <c r="AD22" s="1062"/>
      <c r="AE22" s="1073"/>
      <c r="AF22" s="1076"/>
      <c r="AG22" s="1066">
        <f t="shared" si="10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3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/>
      <c r="M23" s="1032"/>
      <c r="N23" s="1062"/>
      <c r="O23" s="1073"/>
      <c r="P23" s="1076"/>
      <c r="Q23" s="1066">
        <f t="shared" si="15"/>
        <v>0</v>
      </c>
      <c r="R23" s="1067"/>
      <c r="S23" s="1089" t="s">
        <v>9187</v>
      </c>
      <c r="T23" s="1072" t="s">
        <v>6904</v>
      </c>
      <c r="U23" s="1079">
        <v>1</v>
      </c>
      <c r="V23" s="1072" t="s">
        <v>29</v>
      </c>
      <c r="W23" s="1065">
        <v>115000</v>
      </c>
      <c r="X23" s="1066">
        <f t="shared" si="16"/>
        <v>115000</v>
      </c>
      <c r="Y23" s="1067" t="s">
        <v>461</v>
      </c>
      <c r="Z23" s="1061" t="s">
        <v>9200</v>
      </c>
      <c r="AB23" s="1069"/>
      <c r="AC23" s="1068"/>
      <c r="AD23" s="1064"/>
      <c r="AE23" s="1073"/>
      <c r="AF23" s="1076"/>
      <c r="AG23" s="1066">
        <f t="shared" si="10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17">BG23*BE23</f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13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61"/>
      <c r="N24" s="1062"/>
      <c r="O24" s="1073"/>
      <c r="P24" s="1065"/>
      <c r="Q24" s="1066">
        <f>P24*N24</f>
        <v>0</v>
      </c>
      <c r="R24" s="1067"/>
      <c r="S24" s="1061" t="s">
        <v>9188</v>
      </c>
      <c r="T24" s="1078" t="s">
        <v>6904</v>
      </c>
      <c r="U24" s="1072">
        <v>1</v>
      </c>
      <c r="V24" s="1073" t="s">
        <v>29</v>
      </c>
      <c r="W24" s="1076">
        <v>75000</v>
      </c>
      <c r="X24" s="1066">
        <f>W24*U24</f>
        <v>75000</v>
      </c>
      <c r="Y24" s="1067" t="s">
        <v>461</v>
      </c>
      <c r="Z24" s="1061" t="s">
        <v>9200</v>
      </c>
      <c r="AB24" s="1061"/>
      <c r="AC24" s="1061"/>
      <c r="AD24" s="1079"/>
      <c r="AE24" s="1061"/>
      <c r="AF24" s="1065"/>
      <c r="AG24" s="1066">
        <f t="shared" si="10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8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17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13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74"/>
      <c r="M25" s="1075"/>
      <c r="N25" s="1062"/>
      <c r="O25" s="1073"/>
      <c r="P25" s="1065"/>
      <c r="Q25" s="1066">
        <f t="shared" ref="Q25:Q28" si="19">P25*N25</f>
        <v>0</v>
      </c>
      <c r="R25" s="1067"/>
      <c r="S25" s="1060" t="s">
        <v>9195</v>
      </c>
      <c r="T25" s="1061" t="s">
        <v>9196</v>
      </c>
      <c r="U25" s="1062">
        <v>1</v>
      </c>
      <c r="V25" s="1073" t="s">
        <v>29</v>
      </c>
      <c r="W25" s="1065">
        <v>1600000</v>
      </c>
      <c r="X25" s="1066">
        <f t="shared" ref="X25" si="20">W25*U25</f>
        <v>1600000</v>
      </c>
      <c r="Y25" s="1067" t="s">
        <v>461</v>
      </c>
      <c r="Z25" s="1061" t="s">
        <v>9200</v>
      </c>
      <c r="AB25" s="1061"/>
      <c r="AC25" s="1061"/>
      <c r="AD25" s="1062"/>
      <c r="AE25" s="1073"/>
      <c r="AF25" s="1076"/>
      <c r="AG25" s="1066">
        <f t="shared" si="10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8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17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/>
      <c r="M26" s="1061"/>
      <c r="N26" s="1064"/>
      <c r="O26" s="1073"/>
      <c r="P26" s="1076"/>
      <c r="Q26" s="1066">
        <f t="shared" si="19"/>
        <v>0</v>
      </c>
      <c r="R26" s="1067"/>
      <c r="S26" s="1060" t="s">
        <v>6360</v>
      </c>
      <c r="T26" s="1075" t="s">
        <v>74</v>
      </c>
      <c r="U26" s="1062">
        <v>2</v>
      </c>
      <c r="V26" s="1069" t="s">
        <v>63</v>
      </c>
      <c r="W26" s="1077">
        <v>27752</v>
      </c>
      <c r="X26" s="1066">
        <f t="shared" si="3"/>
        <v>55504</v>
      </c>
      <c r="Y26" s="1067" t="s">
        <v>461</v>
      </c>
      <c r="Z26" s="1061" t="s">
        <v>9200</v>
      </c>
      <c r="AB26" s="937"/>
      <c r="AC26" s="1061"/>
      <c r="AD26" s="1061"/>
      <c r="AE26" s="1061"/>
      <c r="AF26" s="1061"/>
      <c r="AG26" s="1061"/>
      <c r="AH26" s="1081"/>
      <c r="AI26" s="1061"/>
      <c r="AK26" s="1061"/>
      <c r="AL26" s="1061"/>
      <c r="AM26" s="1062"/>
      <c r="AN26" s="1061"/>
      <c r="AO26" s="1065"/>
      <c r="AP26" s="1066">
        <f t="shared" si="18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17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19"/>
        <v>0</v>
      </c>
      <c r="R27" s="1067"/>
      <c r="S27" s="1060" t="s">
        <v>8751</v>
      </c>
      <c r="T27" s="1061" t="s">
        <v>6700</v>
      </c>
      <c r="U27" s="1062">
        <v>1</v>
      </c>
      <c r="V27" s="1073" t="s">
        <v>7333</v>
      </c>
      <c r="W27" s="1076">
        <v>160000</v>
      </c>
      <c r="X27" s="1066">
        <f>W27*U27</f>
        <v>160000</v>
      </c>
      <c r="Y27" s="1067" t="s">
        <v>8354</v>
      </c>
      <c r="Z27" s="1061"/>
      <c r="AB27" s="1061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1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17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19"/>
        <v>0</v>
      </c>
      <c r="R28" s="1067"/>
      <c r="S28" s="1061" t="s">
        <v>6732</v>
      </c>
      <c r="T28" s="1061" t="s">
        <v>444</v>
      </c>
      <c r="U28" s="1062">
        <v>2</v>
      </c>
      <c r="V28" s="1073" t="s">
        <v>29</v>
      </c>
      <c r="W28" s="1076">
        <v>16000</v>
      </c>
      <c r="X28" s="1066">
        <f t="shared" si="3"/>
        <v>32000</v>
      </c>
      <c r="Y28" s="1067" t="s">
        <v>8354</v>
      </c>
      <c r="Z28" s="1061"/>
      <c r="AB28" s="943"/>
      <c r="AC28" s="1062"/>
      <c r="AD28" s="906"/>
      <c r="AE28" s="1065"/>
      <c r="AF28" s="919"/>
      <c r="AG28" s="1067"/>
      <c r="AH28" s="944"/>
      <c r="AI28" s="1061"/>
      <c r="AK28" s="1061"/>
      <c r="AL28" s="1072"/>
      <c r="AM28" s="1062"/>
      <c r="AN28" s="1073"/>
      <c r="AO28" s="1065"/>
      <c r="AP28" s="1066">
        <f t="shared" si="1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17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3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15"/>
        <v>0</v>
      </c>
      <c r="R29" s="1067"/>
      <c r="S29" s="1061" t="s">
        <v>9218</v>
      </c>
      <c r="T29" s="1075" t="s">
        <v>6617</v>
      </c>
      <c r="U29" s="1079">
        <v>20</v>
      </c>
      <c r="V29" s="1073" t="s">
        <v>26</v>
      </c>
      <c r="W29" s="1065">
        <v>1600</v>
      </c>
      <c r="X29" s="1043">
        <f t="shared" si="3"/>
        <v>32000</v>
      </c>
      <c r="Y29" s="1039" t="s">
        <v>8354</v>
      </c>
      <c r="Z29" s="1061"/>
      <c r="AB29" s="1061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8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17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13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15"/>
        <v>0</v>
      </c>
      <c r="R30" s="1067"/>
      <c r="S30" s="1060" t="s">
        <v>788</v>
      </c>
      <c r="T30" s="1061" t="s">
        <v>444</v>
      </c>
      <c r="U30" s="1079">
        <v>10</v>
      </c>
      <c r="V30" s="1073" t="s">
        <v>653</v>
      </c>
      <c r="W30" s="1065">
        <v>14500</v>
      </c>
      <c r="X30" s="1066">
        <f t="shared" si="3"/>
        <v>145000</v>
      </c>
      <c r="Y30" s="1067" t="s">
        <v>7114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8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17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13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15"/>
        <v>0</v>
      </c>
      <c r="R31" s="1067"/>
      <c r="S31" s="1063" t="s">
        <v>215</v>
      </c>
      <c r="T31" s="1085" t="s">
        <v>216</v>
      </c>
      <c r="U31" s="1062">
        <v>1.5</v>
      </c>
      <c r="V31" s="1061" t="s">
        <v>203</v>
      </c>
      <c r="W31" s="1077">
        <v>36500</v>
      </c>
      <c r="X31" s="1066">
        <f t="shared" si="3"/>
        <v>54750</v>
      </c>
      <c r="Y31" s="1067" t="s">
        <v>406</v>
      </c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18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17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13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15"/>
        <v>0</v>
      </c>
      <c r="R32" s="1067"/>
      <c r="S32" s="1061" t="s">
        <v>78</v>
      </c>
      <c r="T32" s="1061" t="s">
        <v>79</v>
      </c>
      <c r="U32" s="904">
        <v>1.5</v>
      </c>
      <c r="V32" s="1061" t="s">
        <v>203</v>
      </c>
      <c r="W32" s="1077">
        <v>29200</v>
      </c>
      <c r="X32" s="1066">
        <f t="shared" si="3"/>
        <v>43800</v>
      </c>
      <c r="Y32" s="1067" t="s">
        <v>406</v>
      </c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8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17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15"/>
        <v>0</v>
      </c>
      <c r="R33" s="1067"/>
      <c r="S33" s="915" t="s">
        <v>9022</v>
      </c>
      <c r="T33" s="1032" t="s">
        <v>57</v>
      </c>
      <c r="U33" s="1062">
        <v>1</v>
      </c>
      <c r="V33" s="1073" t="s">
        <v>29</v>
      </c>
      <c r="W33" s="1076">
        <v>220000</v>
      </c>
      <c r="X33" s="1066">
        <f t="shared" si="3"/>
        <v>220000</v>
      </c>
      <c r="Y33" s="1067" t="s">
        <v>453</v>
      </c>
      <c r="Z33" s="1061" t="s">
        <v>9217</v>
      </c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8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17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15"/>
        <v>0</v>
      </c>
      <c r="R34" s="1067"/>
      <c r="S34" s="1061" t="s">
        <v>6764</v>
      </c>
      <c r="T34" s="1061" t="s">
        <v>6765</v>
      </c>
      <c r="U34" s="1062">
        <v>0.6</v>
      </c>
      <c r="V34" s="1069" t="s">
        <v>63</v>
      </c>
      <c r="W34" s="1077">
        <v>75000</v>
      </c>
      <c r="X34" s="1066">
        <f>W34*U34</f>
        <v>45000</v>
      </c>
      <c r="Y34" s="1067" t="s">
        <v>453</v>
      </c>
      <c r="Z34" s="1061" t="s">
        <v>9217</v>
      </c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8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17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15"/>
        <v>0</v>
      </c>
      <c r="R35" s="1067"/>
      <c r="S35" s="1061" t="s">
        <v>6694</v>
      </c>
      <c r="T35" s="1061" t="s">
        <v>6581</v>
      </c>
      <c r="U35" s="904">
        <v>1</v>
      </c>
      <c r="V35" s="1061" t="s">
        <v>25</v>
      </c>
      <c r="W35" s="1065">
        <v>97000</v>
      </c>
      <c r="X35" s="1066">
        <f t="shared" si="3"/>
        <v>97000</v>
      </c>
      <c r="Y35" s="1067" t="s">
        <v>6492</v>
      </c>
      <c r="Z35" s="1061" t="s">
        <v>9215</v>
      </c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17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1">I36*F36</f>
        <v>0</v>
      </c>
      <c r="L36" s="902"/>
      <c r="M36" s="1032"/>
      <c r="N36" s="1062"/>
      <c r="O36" s="1073"/>
      <c r="P36" s="1065"/>
      <c r="Q36" s="1066">
        <f t="shared" si="15"/>
        <v>0</v>
      </c>
      <c r="R36" s="1067"/>
      <c r="S36" s="1060" t="s">
        <v>221</v>
      </c>
      <c r="T36" s="1075" t="s">
        <v>74</v>
      </c>
      <c r="U36" s="1079">
        <v>11.5</v>
      </c>
      <c r="V36" s="1070" t="s">
        <v>203</v>
      </c>
      <c r="W36" s="1077">
        <v>33750</v>
      </c>
      <c r="X36" s="1066">
        <f t="shared" si="3"/>
        <v>388125</v>
      </c>
      <c r="Y36" s="1067" t="s">
        <v>6492</v>
      </c>
      <c r="Z36" s="1061" t="s">
        <v>9215</v>
      </c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2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17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1"/>
        <v>0</v>
      </c>
      <c r="L37" s="1061"/>
      <c r="M37" s="1088"/>
      <c r="N37" s="1062"/>
      <c r="O37" s="1073"/>
      <c r="P37" s="1065"/>
      <c r="Q37" s="1066">
        <f t="shared" si="15"/>
        <v>0</v>
      </c>
      <c r="R37" s="1067"/>
      <c r="S37" s="1060"/>
      <c r="T37" s="1072"/>
      <c r="U37" s="1051"/>
      <c r="V37" s="1073"/>
      <c r="W37" s="1065"/>
      <c r="X37" s="1066">
        <f t="shared" si="3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2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17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1"/>
        <v>0</v>
      </c>
      <c r="L38" s="1061"/>
      <c r="M38" s="1078"/>
      <c r="N38" s="1064"/>
      <c r="O38" s="1061"/>
      <c r="P38" s="916"/>
      <c r="Q38" s="1066">
        <f t="shared" si="15"/>
        <v>0</v>
      </c>
      <c r="R38" s="1067"/>
      <c r="S38" s="1060"/>
      <c r="T38" s="1072"/>
      <c r="U38" s="1051"/>
      <c r="V38" s="1073"/>
      <c r="W38" s="1065"/>
      <c r="X38" s="1066">
        <f t="shared" si="3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2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17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1"/>
        <v>968000</v>
      </c>
      <c r="L39" s="1061"/>
      <c r="M39" s="1078"/>
      <c r="N39" s="1062"/>
      <c r="O39" s="1073"/>
      <c r="P39" s="1065"/>
      <c r="Q39" s="1066">
        <f t="shared" si="15"/>
        <v>0</v>
      </c>
      <c r="R39" s="1067"/>
      <c r="S39" s="1060"/>
      <c r="T39" s="1072"/>
      <c r="U39" s="1051"/>
      <c r="V39" s="1073"/>
      <c r="W39" s="1065"/>
      <c r="X39" s="1066">
        <f t="shared" si="3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2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17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1"/>
        <v>616000</v>
      </c>
      <c r="L40" s="1061"/>
      <c r="M40" s="1078"/>
      <c r="N40" s="1062"/>
      <c r="O40" s="887"/>
      <c r="P40" s="1065"/>
      <c r="Q40" s="1066">
        <f t="shared" si="15"/>
        <v>0</v>
      </c>
      <c r="R40" s="1067"/>
      <c r="S40" s="1069"/>
      <c r="T40" s="1061" t="s">
        <v>2</v>
      </c>
      <c r="U40" s="1050"/>
      <c r="V40" s="887"/>
      <c r="W40" s="1065"/>
      <c r="X40" s="1066">
        <f t="shared" si="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2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17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1"/>
        <v>0</v>
      </c>
      <c r="L41" s="1060"/>
      <c r="M41" s="1078"/>
      <c r="N41" s="1062"/>
      <c r="O41" s="1073"/>
      <c r="P41" s="1065"/>
      <c r="Q41" s="1066">
        <f t="shared" si="15"/>
        <v>0</v>
      </c>
      <c r="R41" s="1067"/>
      <c r="S41" s="1069"/>
      <c r="T41" s="1061" t="s">
        <v>2</v>
      </c>
      <c r="U41" s="1050"/>
      <c r="V41" s="887"/>
      <c r="W41" s="1065"/>
      <c r="X41" s="1066">
        <f t="shared" si="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2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17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1"/>
        <v>360000</v>
      </c>
      <c r="L42" s="1061"/>
      <c r="M42" s="1078"/>
      <c r="N42" s="1061"/>
      <c r="O42" s="1061"/>
      <c r="P42" s="879"/>
      <c r="Q42" s="1066">
        <f t="shared" si="15"/>
        <v>0</v>
      </c>
      <c r="R42" s="1067"/>
      <c r="S42" s="1069"/>
      <c r="T42" s="1061" t="s">
        <v>2</v>
      </c>
      <c r="U42" s="1050"/>
      <c r="V42" s="887"/>
      <c r="W42" s="1065"/>
      <c r="X42" s="1066">
        <f t="shared" si="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2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1"/>
        <v>1480000</v>
      </c>
      <c r="L43" s="1061"/>
      <c r="M43" s="1078"/>
      <c r="N43" s="1062"/>
      <c r="O43" s="1061"/>
      <c r="P43" s="879"/>
      <c r="Q43" s="1066">
        <f t="shared" si="15"/>
        <v>0</v>
      </c>
      <c r="R43" s="1067"/>
      <c r="S43" s="1069"/>
      <c r="T43" s="1061" t="s">
        <v>2</v>
      </c>
      <c r="U43" s="1050"/>
      <c r="V43" s="887"/>
      <c r="W43" s="1065"/>
      <c r="X43" s="1066">
        <f t="shared" si="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2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1"/>
        <v>500000</v>
      </c>
      <c r="L44" s="1060"/>
      <c r="M44" s="1078"/>
      <c r="N44" s="947"/>
      <c r="O44" s="918"/>
      <c r="P44" s="935"/>
      <c r="Q44" s="1066">
        <f t="shared" si="15"/>
        <v>0</v>
      </c>
      <c r="R44" s="1067"/>
      <c r="S44" s="1069"/>
      <c r="T44" s="1061" t="s">
        <v>2</v>
      </c>
      <c r="U44" s="1050"/>
      <c r="V44" s="887"/>
      <c r="W44" s="1065"/>
      <c r="X44" s="1066">
        <f t="shared" si="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2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1"/>
        <v>0</v>
      </c>
      <c r="L45" s="1060"/>
      <c r="M45" s="1078"/>
      <c r="N45" s="947"/>
      <c r="O45" s="1061"/>
      <c r="P45" s="935"/>
      <c r="Q45" s="1066">
        <f t="shared" si="15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3"/>
        <v>0</v>
      </c>
      <c r="Y45" s="1067"/>
      <c r="Z45" s="1061"/>
      <c r="AA45" s="953"/>
      <c r="AI45" s="908"/>
      <c r="AK45" s="1069"/>
      <c r="AL45" s="1061"/>
      <c r="AM45" s="1064"/>
      <c r="AN45" s="1070"/>
      <c r="AO45" s="1065"/>
      <c r="AP45" s="1066">
        <f t="shared" si="22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1"/>
        <v>0</v>
      </c>
      <c r="L46" s="1060"/>
      <c r="M46" s="1078"/>
      <c r="N46" s="947"/>
      <c r="O46" s="1061"/>
      <c r="P46" s="935"/>
      <c r="Q46" s="1066">
        <f t="shared" si="15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3"/>
        <v>0</v>
      </c>
      <c r="Y46" s="1067"/>
      <c r="Z46" s="1061"/>
      <c r="AA46" s="952"/>
      <c r="AK46" s="1069"/>
      <c r="AL46" s="1061"/>
      <c r="AM46" s="1064"/>
      <c r="AN46" s="1070"/>
      <c r="AO46" s="1065"/>
      <c r="AP46" s="1066">
        <f t="shared" si="22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1"/>
        <v>180000</v>
      </c>
      <c r="L47" s="1060"/>
      <c r="M47" s="1078"/>
      <c r="N47" s="947"/>
      <c r="O47" s="1061"/>
      <c r="P47" s="935"/>
      <c r="Q47" s="1066">
        <f t="shared" si="15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2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1"/>
        <v>0</v>
      </c>
      <c r="L48" s="1060"/>
      <c r="M48" s="1061"/>
      <c r="N48" s="947"/>
      <c r="O48" s="1061"/>
      <c r="P48" s="935"/>
      <c r="Q48" s="1066">
        <f t="shared" si="15"/>
        <v>0</v>
      </c>
      <c r="R48" s="1067"/>
      <c r="S48" s="1069"/>
      <c r="T48" s="1061" t="s">
        <v>2</v>
      </c>
      <c r="U48" s="1050"/>
      <c r="V48" s="887"/>
      <c r="W48" s="1065"/>
      <c r="X48" s="1066">
        <f t="shared" si="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2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1"/>
        <v>800000</v>
      </c>
      <c r="L49" s="1060"/>
      <c r="M49" s="1061"/>
      <c r="N49" s="947"/>
      <c r="O49" s="1061"/>
      <c r="P49" s="935"/>
      <c r="Q49" s="1066">
        <f t="shared" ref="Q49:Q112" si="23">P50*N50</f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2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1"/>
        <v>0</v>
      </c>
      <c r="L50" s="1060"/>
      <c r="M50" s="1061"/>
      <c r="N50" s="947"/>
      <c r="O50" s="1061"/>
      <c r="P50" s="935"/>
      <c r="Q50" s="1066">
        <f t="shared" si="23"/>
        <v>0</v>
      </c>
      <c r="R50" s="1067"/>
      <c r="S50" s="1069"/>
      <c r="T50" s="1061" t="s">
        <v>2</v>
      </c>
      <c r="U50" s="1050"/>
      <c r="V50" s="887"/>
      <c r="W50" s="1065"/>
      <c r="X50" s="1066">
        <f t="shared" si="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2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1"/>
        <v>220000</v>
      </c>
      <c r="L51" s="1060"/>
      <c r="M51" s="1061"/>
      <c r="N51" s="947"/>
      <c r="O51" s="1061"/>
      <c r="P51" s="935"/>
      <c r="Q51" s="1066">
        <f t="shared" si="23"/>
        <v>0</v>
      </c>
      <c r="R51" s="1067"/>
      <c r="S51" s="1069"/>
      <c r="T51" s="1061"/>
      <c r="U51" s="1064"/>
      <c r="V51" s="1070"/>
      <c r="W51" s="1077"/>
      <c r="X51" s="1066">
        <f t="shared" si="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2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1"/>
        <v>0</v>
      </c>
      <c r="L52" s="1060"/>
      <c r="M52" s="1061"/>
      <c r="N52" s="947"/>
      <c r="O52" s="1061"/>
      <c r="P52" s="935"/>
      <c r="Q52" s="1066">
        <f t="shared" si="23"/>
        <v>0</v>
      </c>
      <c r="R52" s="1067"/>
      <c r="S52" s="1069"/>
      <c r="T52" s="1061" t="s">
        <v>2</v>
      </c>
      <c r="U52" s="1050"/>
      <c r="V52" s="887" t="s">
        <v>29</v>
      </c>
      <c r="W52" s="1065"/>
      <c r="X52" s="1066">
        <f t="shared" si="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2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1"/>
        <v>110000</v>
      </c>
      <c r="L53" s="1060"/>
      <c r="M53" s="1061"/>
      <c r="N53" s="947"/>
      <c r="O53" s="1061"/>
      <c r="P53" s="935"/>
      <c r="Q53" s="1066">
        <f t="shared" si="23"/>
        <v>0</v>
      </c>
      <c r="R53" s="1067"/>
      <c r="S53" s="1069"/>
      <c r="T53" s="1061" t="s">
        <v>2</v>
      </c>
      <c r="U53" s="1050"/>
      <c r="V53" s="887" t="s">
        <v>29</v>
      </c>
      <c r="W53" s="1065"/>
      <c r="X53" s="1066">
        <f t="shared" si="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1"/>
        <v>2275000</v>
      </c>
      <c r="L54" s="1061"/>
      <c r="M54" s="1061"/>
      <c r="N54" s="947"/>
      <c r="O54" s="1061"/>
      <c r="P54" s="1065"/>
      <c r="Q54" s="1066">
        <f t="shared" si="23"/>
        <v>0</v>
      </c>
      <c r="R54" s="1067"/>
      <c r="S54" s="1069"/>
      <c r="T54" s="1061" t="s">
        <v>2</v>
      </c>
      <c r="U54" s="1050"/>
      <c r="V54" s="887" t="s">
        <v>29</v>
      </c>
      <c r="W54" s="1065"/>
      <c r="X54" s="1066">
        <f t="shared" si="3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1"/>
        <v>0</v>
      </c>
      <c r="L55" s="1061"/>
      <c r="M55" s="1075"/>
      <c r="N55" s="1084"/>
      <c r="O55" s="1061"/>
      <c r="P55" s="949"/>
      <c r="Q55" s="1066">
        <f t="shared" si="23"/>
        <v>0</v>
      </c>
      <c r="R55" s="1067"/>
      <c r="S55" s="1069"/>
      <c r="T55" s="1061" t="s">
        <v>2</v>
      </c>
      <c r="U55" s="1050"/>
      <c r="V55" s="887" t="s">
        <v>29</v>
      </c>
      <c r="W55" s="1065"/>
      <c r="X55" s="1066">
        <f t="shared" si="3"/>
        <v>0</v>
      </c>
      <c r="Y55" s="1067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1"/>
        <v>1716000</v>
      </c>
      <c r="L56" s="1060"/>
      <c r="M56" s="1061"/>
      <c r="N56" s="947"/>
      <c r="O56" s="1061"/>
      <c r="P56" s="1065"/>
      <c r="Q56" s="1066">
        <f t="shared" si="23"/>
        <v>0</v>
      </c>
      <c r="R56" s="1067"/>
      <c r="S56" s="1061"/>
      <c r="T56" s="1061"/>
      <c r="U56" s="1045"/>
      <c r="V56" s="1061" t="s">
        <v>29</v>
      </c>
      <c r="W56" s="1065"/>
      <c r="X56" s="1066">
        <f t="shared" ref="X56:X69" si="24">W59*U59</f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1"/>
        <v>0</v>
      </c>
      <c r="L57" s="1060"/>
      <c r="M57" s="1078"/>
      <c r="N57" s="938"/>
      <c r="O57" s="1061"/>
      <c r="P57" s="939"/>
      <c r="Q57" s="1066">
        <f t="shared" si="23"/>
        <v>0</v>
      </c>
      <c r="R57" s="1067"/>
      <c r="S57" s="1061"/>
      <c r="T57" s="1061"/>
      <c r="U57" s="1045"/>
      <c r="V57" s="1061" t="s">
        <v>29</v>
      </c>
      <c r="W57" s="1065"/>
      <c r="X57" s="1066">
        <f t="shared" si="24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1"/>
        <v>0</v>
      </c>
      <c r="L58" s="1061"/>
      <c r="M58" s="1078"/>
      <c r="N58" s="934"/>
      <c r="O58" s="1061"/>
      <c r="P58" s="935"/>
      <c r="Q58" s="1066">
        <f t="shared" si="23"/>
        <v>0</v>
      </c>
      <c r="R58" s="1067"/>
      <c r="S58" s="1061"/>
      <c r="T58" s="1061"/>
      <c r="U58" s="904"/>
      <c r="V58" s="1061"/>
      <c r="W58" s="1077"/>
      <c r="X58" s="1066">
        <f t="shared" si="24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1"/>
        <v>0</v>
      </c>
      <c r="L59" s="1061"/>
      <c r="M59" s="1078"/>
      <c r="N59" s="938"/>
      <c r="O59" s="1061"/>
      <c r="P59" s="939"/>
      <c r="Q59" s="1066">
        <f t="shared" si="23"/>
        <v>0</v>
      </c>
      <c r="R59" s="1067"/>
      <c r="S59" s="1061"/>
      <c r="T59" s="1061"/>
      <c r="U59" s="1062"/>
      <c r="V59" s="1070"/>
      <c r="W59" s="1077"/>
      <c r="X59" s="1066">
        <f t="shared" si="24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1"/>
        <v>80000</v>
      </c>
      <c r="L60" s="902"/>
      <c r="M60" s="1078"/>
      <c r="N60" s="1062"/>
      <c r="O60" s="1061"/>
      <c r="P60" s="1077"/>
      <c r="Q60" s="1066">
        <f t="shared" si="23"/>
        <v>0</v>
      </c>
      <c r="R60" s="1067"/>
      <c r="S60" s="1061"/>
      <c r="T60" s="1061"/>
      <c r="U60" s="1062"/>
      <c r="V60" s="1070"/>
      <c r="W60" s="1077"/>
      <c r="X60" s="1066">
        <f t="shared" si="24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1"/>
        <v>0</v>
      </c>
      <c r="L61" s="1061"/>
      <c r="M61" s="1061"/>
      <c r="N61" s="1062"/>
      <c r="O61" s="1061"/>
      <c r="P61" s="1065"/>
      <c r="Q61" s="1066">
        <f t="shared" si="23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24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1"/>
        <v>288000</v>
      </c>
      <c r="L62" s="1061"/>
      <c r="M62" s="955"/>
      <c r="N62" s="956"/>
      <c r="O62" s="1061"/>
      <c r="P62" s="957"/>
      <c r="Q62" s="1066">
        <f t="shared" si="23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24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1"/>
        <v>312000</v>
      </c>
      <c r="L63" s="1061"/>
      <c r="M63" s="955"/>
      <c r="N63" s="958"/>
      <c r="O63" s="1061"/>
      <c r="P63" s="959"/>
      <c r="Q63" s="1066">
        <f t="shared" si="23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24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1"/>
        <v>414000</v>
      </c>
      <c r="L64" s="1061"/>
      <c r="M64" s="955"/>
      <c r="N64" s="958"/>
      <c r="O64" s="1061"/>
      <c r="P64" s="959"/>
      <c r="Q64" s="1066">
        <f t="shared" si="23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24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1"/>
        <v>125000</v>
      </c>
      <c r="L65" s="1061"/>
      <c r="M65" s="955"/>
      <c r="N65" s="934"/>
      <c r="O65" s="1061"/>
      <c r="P65" s="935"/>
      <c r="Q65" s="1066">
        <f t="shared" si="23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24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1"/>
        <v>675000</v>
      </c>
      <c r="L66" s="1069"/>
      <c r="M66" s="955"/>
      <c r="N66" s="934"/>
      <c r="O66" s="1061"/>
      <c r="P66" s="935"/>
      <c r="Q66" s="1066">
        <f t="shared" si="23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24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1"/>
        <v>0</v>
      </c>
      <c r="L67" s="1061"/>
      <c r="M67" s="955"/>
      <c r="N67" s="956"/>
      <c r="O67" s="1061"/>
      <c r="P67" s="957"/>
      <c r="Q67" s="1066">
        <f t="shared" si="23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4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1"/>
        <v>1541475</v>
      </c>
      <c r="L68" s="1061"/>
      <c r="M68" s="955"/>
      <c r="N68" s="934"/>
      <c r="O68" s="1061"/>
      <c r="P68" s="935"/>
      <c r="Q68" s="1066">
        <f t="shared" si="23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4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1"/>
        <v>1500000</v>
      </c>
      <c r="L69" s="1061"/>
      <c r="M69" s="955"/>
      <c r="N69" s="934"/>
      <c r="O69" s="1061"/>
      <c r="P69" s="935"/>
      <c r="Q69" s="1066">
        <f t="shared" si="23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4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5">D70*F70</f>
        <v>750000</v>
      </c>
      <c r="H70" s="921">
        <v>44244</v>
      </c>
      <c r="I70" s="1062">
        <v>2</v>
      </c>
      <c r="J70" s="1068" t="s">
        <v>25</v>
      </c>
      <c r="K70" s="880">
        <f t="shared" si="21"/>
        <v>500000</v>
      </c>
      <c r="L70" s="1061"/>
      <c r="M70" s="955"/>
      <c r="N70" s="934"/>
      <c r="O70" s="1061"/>
      <c r="P70" s="935"/>
      <c r="Q70" s="1066">
        <f t="shared" si="23"/>
        <v>0</v>
      </c>
      <c r="R70" s="1067"/>
      <c r="S70" s="1061"/>
      <c r="T70" s="1061"/>
      <c r="U70" s="1045"/>
      <c r="V70" s="1061" t="s">
        <v>29</v>
      </c>
      <c r="W70" s="1065"/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5"/>
        <v>200000</v>
      </c>
      <c r="H71" s="921">
        <v>44411</v>
      </c>
      <c r="I71" s="1062">
        <v>0</v>
      </c>
      <c r="J71" s="1068" t="s">
        <v>25</v>
      </c>
      <c r="K71" s="880">
        <f t="shared" si="21"/>
        <v>0</v>
      </c>
      <c r="L71" s="1061"/>
      <c r="M71" s="1061"/>
      <c r="N71" s="1081"/>
      <c r="O71" s="1061"/>
      <c r="P71" s="879"/>
      <c r="Q71" s="1066">
        <f t="shared" si="23"/>
        <v>0</v>
      </c>
      <c r="R71" s="1061"/>
      <c r="S71" s="1061"/>
      <c r="T71" s="1061"/>
      <c r="U71" s="1045"/>
      <c r="V71" s="1061" t="s">
        <v>29</v>
      </c>
      <c r="W71" s="1065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5"/>
        <v>95000</v>
      </c>
      <c r="H72" s="1062" t="s">
        <v>188</v>
      </c>
      <c r="I72" s="1062"/>
      <c r="J72" s="965" t="s">
        <v>67</v>
      </c>
      <c r="K72" s="880">
        <f t="shared" si="21"/>
        <v>0</v>
      </c>
      <c r="L72" s="1061"/>
      <c r="M72" s="1061"/>
      <c r="N72" s="1061"/>
      <c r="O72" s="1061"/>
      <c r="P72" s="879"/>
      <c r="Q72" s="1066">
        <f t="shared" si="23"/>
        <v>0</v>
      </c>
      <c r="R72" s="1061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5"/>
        <v>2400000</v>
      </c>
      <c r="H73" s="900">
        <v>45181</v>
      </c>
      <c r="I73" s="1062">
        <v>0</v>
      </c>
      <c r="J73" s="1068" t="s">
        <v>25</v>
      </c>
      <c r="K73" s="880">
        <f t="shared" si="21"/>
        <v>0</v>
      </c>
      <c r="L73" s="1061"/>
      <c r="M73" s="1061"/>
      <c r="N73" s="1061"/>
      <c r="O73" s="1061"/>
      <c r="P73" s="879"/>
      <c r="Q73" s="1066">
        <f t="shared" si="23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5"/>
        <v>1974000</v>
      </c>
      <c r="H74" s="900">
        <v>45154</v>
      </c>
      <c r="I74" s="1062">
        <v>34</v>
      </c>
      <c r="J74" s="1068" t="s">
        <v>25</v>
      </c>
      <c r="K74" s="880">
        <f t="shared" si="21"/>
        <v>1398250</v>
      </c>
      <c r="L74" s="1061"/>
      <c r="M74" s="1061"/>
      <c r="N74" s="1061"/>
      <c r="O74" s="1061"/>
      <c r="P74" s="1061"/>
      <c r="Q74" s="1066">
        <f t="shared" si="23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5"/>
        <v>100000</v>
      </c>
      <c r="H75" s="927" t="s">
        <v>194</v>
      </c>
      <c r="I75" s="1062">
        <v>40</v>
      </c>
      <c r="J75" s="1068" t="s">
        <v>25</v>
      </c>
      <c r="K75" s="880">
        <f t="shared" si="21"/>
        <v>80000</v>
      </c>
      <c r="L75" s="1061"/>
      <c r="M75" s="1061"/>
      <c r="N75" s="1061"/>
      <c r="O75" s="1061"/>
      <c r="P75" s="1061"/>
      <c r="Q75" s="1066">
        <f t="shared" si="23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5"/>
        <v>170000</v>
      </c>
      <c r="H76" s="921" t="s">
        <v>196</v>
      </c>
      <c r="I76" s="1062">
        <v>0</v>
      </c>
      <c r="J76" s="1068" t="s">
        <v>25</v>
      </c>
      <c r="K76" s="880">
        <f t="shared" si="21"/>
        <v>0</v>
      </c>
      <c r="L76" s="1061"/>
      <c r="M76" s="1061"/>
      <c r="N76" s="1061"/>
      <c r="O76" s="1061"/>
      <c r="P76" s="1061"/>
      <c r="Q76" s="1066">
        <f t="shared" si="23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5"/>
        <v>260000</v>
      </c>
      <c r="H77" s="921" t="s">
        <v>198</v>
      </c>
      <c r="I77" s="1062">
        <v>0</v>
      </c>
      <c r="J77" s="1068" t="s">
        <v>25</v>
      </c>
      <c r="K77" s="880">
        <f t="shared" si="21"/>
        <v>0</v>
      </c>
      <c r="L77" s="1061"/>
      <c r="M77" s="1061"/>
      <c r="N77" s="1061"/>
      <c r="O77" s="1061"/>
      <c r="P77" s="1061"/>
      <c r="Q77" s="1066">
        <f t="shared" si="23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5"/>
        <v>290000</v>
      </c>
      <c r="H78" s="900">
        <v>45119</v>
      </c>
      <c r="I78" s="1062">
        <v>2</v>
      </c>
      <c r="J78" s="1068" t="s">
        <v>25</v>
      </c>
      <c r="K78" s="880">
        <f t="shared" si="21"/>
        <v>145000</v>
      </c>
      <c r="L78" s="1061"/>
      <c r="M78" s="1061"/>
      <c r="N78" s="1061"/>
      <c r="O78" s="1061"/>
      <c r="P78" s="1061"/>
      <c r="Q78" s="1066">
        <f t="shared" si="23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5"/>
        <v>190000</v>
      </c>
      <c r="H79" s="824">
        <v>45248</v>
      </c>
      <c r="I79" s="1062"/>
      <c r="J79" s="1068" t="s">
        <v>25</v>
      </c>
      <c r="K79" s="880">
        <f t="shared" si="21"/>
        <v>0</v>
      </c>
      <c r="L79" s="1061"/>
      <c r="M79" s="1061"/>
      <c r="N79" s="1061"/>
      <c r="O79" s="1061"/>
      <c r="P79" s="1061"/>
      <c r="Q79" s="1066">
        <f t="shared" si="23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5"/>
        <v>290000</v>
      </c>
      <c r="H80" s="900">
        <v>45120</v>
      </c>
      <c r="I80" s="1062">
        <v>1</v>
      </c>
      <c r="J80" s="965" t="s">
        <v>67</v>
      </c>
      <c r="K80" s="880">
        <f t="shared" si="21"/>
        <v>145000</v>
      </c>
      <c r="L80" s="1061"/>
      <c r="M80" s="1061"/>
      <c r="N80" s="1061"/>
      <c r="O80" s="1061"/>
      <c r="P80" s="1061"/>
      <c r="Q80" s="1066">
        <f t="shared" si="23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1"/>
        <v>1350000</v>
      </c>
      <c r="L81" s="1061"/>
      <c r="M81" s="1061"/>
      <c r="N81" s="1061"/>
      <c r="O81" s="1061"/>
      <c r="P81" s="1061"/>
      <c r="Q81" s="1066">
        <f t="shared" si="23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1"/>
        <v>0</v>
      </c>
      <c r="L82" s="1061"/>
      <c r="M82" s="1061"/>
      <c r="N82" s="1061"/>
      <c r="O82" s="1061"/>
      <c r="P82" s="1061"/>
      <c r="Q82" s="1066">
        <f t="shared" si="23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1"/>
        <v>250000</v>
      </c>
      <c r="L83" s="1061"/>
      <c r="M83" s="1061"/>
      <c r="N83" s="1061"/>
      <c r="O83" s="1061"/>
      <c r="P83" s="1061"/>
      <c r="Q83" s="1066">
        <f t="shared" si="23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1"/>
        <v>5307000</v>
      </c>
      <c r="L84" s="1061"/>
      <c r="M84" s="1061"/>
      <c r="N84" s="1061"/>
      <c r="O84" s="1061"/>
      <c r="P84" s="1061"/>
      <c r="Q84" s="1066">
        <f t="shared" si="23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1"/>
        <v>10075000</v>
      </c>
      <c r="L85" s="1061"/>
      <c r="M85" s="1061"/>
      <c r="N85" s="1061"/>
      <c r="O85" s="1061"/>
      <c r="P85" s="1061"/>
      <c r="Q85" s="1066">
        <f t="shared" si="23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1"/>
        <v>10428000</v>
      </c>
      <c r="L86" s="1061"/>
      <c r="M86" s="1061"/>
      <c r="N86" s="1061"/>
      <c r="O86" s="1061"/>
      <c r="P86" s="1061"/>
      <c r="Q86" s="1066">
        <f t="shared" si="23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1"/>
        <v>841500</v>
      </c>
      <c r="L87" s="1061"/>
      <c r="M87" s="1061"/>
      <c r="N87" s="1061"/>
      <c r="O87" s="1061"/>
      <c r="P87" s="1061"/>
      <c r="Q87" s="1066">
        <f t="shared" si="23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1"/>
        <v>370000</v>
      </c>
      <c r="L88" s="1061"/>
      <c r="M88" s="1061"/>
      <c r="N88" s="1061"/>
      <c r="O88" s="1061"/>
      <c r="P88" s="1061"/>
      <c r="Q88" s="1066">
        <f t="shared" si="23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1"/>
        <v>283725</v>
      </c>
      <c r="L89" s="1061"/>
      <c r="M89" s="1061"/>
      <c r="N89" s="1061"/>
      <c r="O89" s="1061"/>
      <c r="P89" s="1061"/>
      <c r="Q89" s="1066">
        <f t="shared" si="23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1"/>
        <v>0</v>
      </c>
      <c r="L90" s="1061"/>
      <c r="M90" s="1061"/>
      <c r="N90" s="1061"/>
      <c r="O90" s="1061"/>
      <c r="P90" s="1061"/>
      <c r="Q90" s="1066">
        <f t="shared" si="23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1"/>
        <v>6618876</v>
      </c>
      <c r="L91" s="1061"/>
      <c r="M91" s="1061"/>
      <c r="N91" s="1061"/>
      <c r="O91" s="1061"/>
      <c r="P91" s="1061"/>
      <c r="Q91" s="1066">
        <f t="shared" si="23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6">D92*F92</f>
        <v>7942000</v>
      </c>
      <c r="H92" s="824">
        <v>45196</v>
      </c>
      <c r="I92" s="1062">
        <v>103</v>
      </c>
      <c r="J92" s="969" t="s">
        <v>203</v>
      </c>
      <c r="K92" s="880">
        <f t="shared" si="21"/>
        <v>3914000</v>
      </c>
      <c r="L92" s="1061"/>
      <c r="M92" s="1061"/>
      <c r="N92" s="1061"/>
      <c r="O92" s="1061"/>
      <c r="P92" s="1061"/>
      <c r="Q92" s="1066">
        <f t="shared" si="23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6"/>
        <v>1200000</v>
      </c>
      <c r="H93" s="905" t="s">
        <v>173</v>
      </c>
      <c r="I93" s="1062"/>
      <c r="J93" s="969" t="s">
        <v>29</v>
      </c>
      <c r="K93" s="880">
        <f t="shared" si="21"/>
        <v>0</v>
      </c>
      <c r="L93" s="1061"/>
      <c r="M93" s="1061"/>
      <c r="N93" s="1061"/>
      <c r="O93" s="1061"/>
      <c r="P93" s="1061"/>
      <c r="Q93" s="1066">
        <f t="shared" si="23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6"/>
        <v>6855200</v>
      </c>
      <c r="H94" s="900">
        <v>45202</v>
      </c>
      <c r="I94" s="1062">
        <v>142</v>
      </c>
      <c r="J94" s="969" t="s">
        <v>203</v>
      </c>
      <c r="K94" s="880">
        <f t="shared" si="21"/>
        <v>4657600</v>
      </c>
      <c r="L94" s="1061"/>
      <c r="M94" s="1061"/>
      <c r="N94" s="1061"/>
      <c r="O94" s="1061"/>
      <c r="P94" s="1061"/>
      <c r="Q94" s="1066">
        <f t="shared" si="23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6"/>
        <v>6750000</v>
      </c>
      <c r="H95" s="900">
        <v>45125</v>
      </c>
      <c r="I95" s="1062">
        <v>60</v>
      </c>
      <c r="J95" s="1068" t="s">
        <v>203</v>
      </c>
      <c r="K95" s="880">
        <f t="shared" si="21"/>
        <v>2025000</v>
      </c>
      <c r="L95" s="1061"/>
      <c r="M95" s="1061"/>
      <c r="N95" s="1061"/>
      <c r="O95" s="1061"/>
      <c r="P95" s="1061"/>
      <c r="Q95" s="1066">
        <f t="shared" si="23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6"/>
        <v>192000</v>
      </c>
      <c r="H96" s="932">
        <v>45020</v>
      </c>
      <c r="I96" s="973">
        <v>1</v>
      </c>
      <c r="J96" s="1068" t="s">
        <v>25</v>
      </c>
      <c r="K96" s="880">
        <f t="shared" si="21"/>
        <v>96000</v>
      </c>
      <c r="L96" s="1061"/>
      <c r="M96" s="1061"/>
      <c r="N96" s="1061"/>
      <c r="O96" s="1061"/>
      <c r="P96" s="1061"/>
      <c r="Q96" s="1066">
        <f t="shared" si="23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6"/>
        <v>280000</v>
      </c>
      <c r="H97" s="974">
        <v>44007</v>
      </c>
      <c r="I97" s="1062">
        <v>1</v>
      </c>
      <c r="J97" s="1068" t="s">
        <v>25</v>
      </c>
      <c r="K97" s="880">
        <f t="shared" si="21"/>
        <v>140000</v>
      </c>
      <c r="L97" s="1061"/>
      <c r="M97" s="1061"/>
      <c r="N97" s="1061"/>
      <c r="O97" s="1061"/>
      <c r="P97" s="1061"/>
      <c r="Q97" s="1066">
        <f t="shared" si="23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6"/>
        <v>690000</v>
      </c>
      <c r="H98" s="975" t="s">
        <v>228</v>
      </c>
      <c r="I98" s="1062">
        <v>1</v>
      </c>
      <c r="J98" s="1068" t="s">
        <v>25</v>
      </c>
      <c r="K98" s="880">
        <f t="shared" si="21"/>
        <v>690000</v>
      </c>
      <c r="L98" s="1061"/>
      <c r="M98" s="1061"/>
      <c r="N98" s="1061"/>
      <c r="O98" s="1061"/>
      <c r="P98" s="1061"/>
      <c r="Q98" s="1066">
        <f t="shared" si="23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6"/>
        <v>2322378</v>
      </c>
      <c r="H99" s="900">
        <v>45210</v>
      </c>
      <c r="I99" s="1062">
        <v>2</v>
      </c>
      <c r="J99" s="1068" t="s">
        <v>25</v>
      </c>
      <c r="K99" s="880">
        <f t="shared" si="21"/>
        <v>516084</v>
      </c>
      <c r="L99" s="1061"/>
      <c r="M99" s="1061"/>
      <c r="N99" s="1061"/>
      <c r="O99" s="1061"/>
      <c r="P99" s="1061"/>
      <c r="Q99" s="1066">
        <f t="shared" si="23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6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7">I100*F100</f>
        <v>1125340</v>
      </c>
      <c r="L100" s="1061"/>
      <c r="M100" s="1061"/>
      <c r="N100" s="1061"/>
      <c r="O100" s="1061"/>
      <c r="P100" s="1061"/>
      <c r="Q100" s="1066">
        <f t="shared" si="23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6"/>
        <v>1830200</v>
      </c>
      <c r="H101" s="900">
        <v>45176</v>
      </c>
      <c r="I101" s="1062">
        <v>5</v>
      </c>
      <c r="J101" s="1068" t="s">
        <v>25</v>
      </c>
      <c r="K101" s="880">
        <f t="shared" si="27"/>
        <v>915100</v>
      </c>
      <c r="L101" s="1061"/>
      <c r="M101" s="1061"/>
      <c r="N101" s="1061"/>
      <c r="O101" s="1061"/>
      <c r="P101" s="1061"/>
      <c r="Q101" s="1066">
        <f t="shared" si="23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6"/>
        <v>1707516</v>
      </c>
      <c r="H102" s="900">
        <v>45210</v>
      </c>
      <c r="I102" s="1062">
        <v>4</v>
      </c>
      <c r="J102" s="1068" t="s">
        <v>25</v>
      </c>
      <c r="K102" s="880">
        <f t="shared" si="27"/>
        <v>758896</v>
      </c>
      <c r="L102" s="1061"/>
      <c r="M102" s="1061"/>
      <c r="N102" s="1061"/>
      <c r="O102" s="1061"/>
      <c r="P102" s="1061"/>
      <c r="Q102" s="1066">
        <f t="shared" si="23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6"/>
        <v>125000</v>
      </c>
      <c r="H103" s="900">
        <v>45136</v>
      </c>
      <c r="I103" s="1062">
        <v>0</v>
      </c>
      <c r="J103" s="1068" t="s">
        <v>25</v>
      </c>
      <c r="K103" s="880">
        <f t="shared" si="27"/>
        <v>0</v>
      </c>
      <c r="L103" s="1061"/>
      <c r="M103" s="1061"/>
      <c r="N103" s="1061"/>
      <c r="O103" s="1061"/>
      <c r="P103" s="1061"/>
      <c r="Q103" s="1066">
        <f t="shared" si="23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6"/>
        <v>450000</v>
      </c>
      <c r="H104" s="1064"/>
      <c r="I104" s="1062">
        <v>1</v>
      </c>
      <c r="J104" s="1068" t="s">
        <v>25</v>
      </c>
      <c r="K104" s="880">
        <f t="shared" si="27"/>
        <v>225000</v>
      </c>
      <c r="L104" s="1061"/>
      <c r="M104" s="1061"/>
      <c r="N104" s="1061"/>
      <c r="O104" s="1061"/>
      <c r="P104" s="1061"/>
      <c r="Q104" s="1066">
        <f t="shared" si="23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6"/>
        <v>362500</v>
      </c>
      <c r="H105" s="900">
        <v>45205</v>
      </c>
      <c r="I105" s="1062">
        <v>0</v>
      </c>
      <c r="J105" s="1068" t="s">
        <v>25</v>
      </c>
      <c r="K105" s="880">
        <f t="shared" si="27"/>
        <v>0</v>
      </c>
      <c r="L105" s="1061"/>
      <c r="M105" s="1061"/>
      <c r="N105" s="1061"/>
      <c r="O105" s="1061"/>
      <c r="P105" s="1061"/>
      <c r="Q105" s="1066">
        <f t="shared" si="23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6"/>
        <v>110000</v>
      </c>
      <c r="H106" s="921" t="s">
        <v>244</v>
      </c>
      <c r="I106" s="1062"/>
      <c r="J106" s="1068" t="s">
        <v>25</v>
      </c>
      <c r="K106" s="880">
        <f t="shared" si="27"/>
        <v>0</v>
      </c>
      <c r="L106" s="1061"/>
      <c r="M106" s="1061"/>
      <c r="N106" s="1061"/>
      <c r="O106" s="1061"/>
      <c r="P106" s="1061"/>
      <c r="Q106" s="1066">
        <f t="shared" si="23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6"/>
        <v>180000</v>
      </c>
      <c r="H107" s="921" t="s">
        <v>244</v>
      </c>
      <c r="I107" s="1062"/>
      <c r="J107" s="1068" t="s">
        <v>25</v>
      </c>
      <c r="K107" s="880">
        <f t="shared" si="27"/>
        <v>0</v>
      </c>
      <c r="L107" s="1061"/>
      <c r="M107" s="1061"/>
      <c r="N107" s="1061"/>
      <c r="O107" s="1061"/>
      <c r="P107" s="1061"/>
      <c r="Q107" s="1066">
        <f t="shared" si="23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6"/>
        <v>4680000</v>
      </c>
      <c r="H108" s="824">
        <v>45181</v>
      </c>
      <c r="I108" s="1062">
        <v>4</v>
      </c>
      <c r="J108" s="1068" t="s">
        <v>25</v>
      </c>
      <c r="K108" s="880">
        <f t="shared" si="27"/>
        <v>3120000</v>
      </c>
      <c r="L108" s="1061"/>
      <c r="M108" s="1061"/>
      <c r="N108" s="1061"/>
      <c r="O108" s="1061"/>
      <c r="P108" s="1061"/>
      <c r="Q108" s="1066">
        <f t="shared" si="23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6"/>
        <v>5460000</v>
      </c>
      <c r="H109" s="900">
        <v>45181</v>
      </c>
      <c r="I109" s="1062">
        <v>5</v>
      </c>
      <c r="J109" s="1068" t="s">
        <v>25</v>
      </c>
      <c r="K109" s="880">
        <f t="shared" si="27"/>
        <v>3900000</v>
      </c>
      <c r="L109" s="1061"/>
      <c r="M109" s="1061"/>
      <c r="N109" s="1061"/>
      <c r="O109" s="1061"/>
      <c r="P109" s="1061"/>
      <c r="Q109" s="1066">
        <f t="shared" si="23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6"/>
        <v>690000</v>
      </c>
      <c r="H110" s="941" t="s">
        <v>252</v>
      </c>
      <c r="I110" s="1062">
        <v>1</v>
      </c>
      <c r="J110" s="1068" t="s">
        <v>25</v>
      </c>
      <c r="K110" s="880">
        <f t="shared" si="27"/>
        <v>690000</v>
      </c>
      <c r="L110" s="1061"/>
      <c r="M110" s="1061"/>
      <c r="N110" s="1061"/>
      <c r="O110" s="1061"/>
      <c r="P110" s="1061"/>
      <c r="Q110" s="1066">
        <f t="shared" si="23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6"/>
        <v>1960000</v>
      </c>
      <c r="H111" s="1062" t="s">
        <v>255</v>
      </c>
      <c r="I111" s="1062">
        <v>0</v>
      </c>
      <c r="J111" s="1068" t="s">
        <v>25</v>
      </c>
      <c r="K111" s="880">
        <f t="shared" si="27"/>
        <v>0</v>
      </c>
      <c r="L111" s="1061"/>
      <c r="M111" s="1061"/>
      <c r="N111" s="1061"/>
      <c r="O111" s="1061"/>
      <c r="P111" s="1061"/>
      <c r="Q111" s="1066">
        <f t="shared" si="23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6"/>
        <v>680000</v>
      </c>
      <c r="H112" s="992" t="s">
        <v>153</v>
      </c>
      <c r="I112" s="1062"/>
      <c r="J112" s="1068" t="s">
        <v>25</v>
      </c>
      <c r="K112" s="880">
        <f t="shared" si="27"/>
        <v>0</v>
      </c>
      <c r="L112" s="1061"/>
      <c r="M112" s="1061"/>
      <c r="N112" s="1061"/>
      <c r="O112" s="1061"/>
      <c r="P112" s="1061"/>
      <c r="Q112" s="1066">
        <f t="shared" si="23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6"/>
        <v>200000</v>
      </c>
      <c r="H113" s="933">
        <v>45018</v>
      </c>
      <c r="I113" s="1062">
        <v>20</v>
      </c>
      <c r="J113" s="1068" t="s">
        <v>25</v>
      </c>
      <c r="K113" s="880">
        <f t="shared" si="27"/>
        <v>100000</v>
      </c>
      <c r="L113" s="1061"/>
      <c r="M113" s="1061"/>
      <c r="N113" s="1061"/>
      <c r="O113" s="1061"/>
      <c r="P113" s="1061"/>
      <c r="Q113" s="1066">
        <f t="shared" ref="Q113:Q116" si="28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6"/>
        <v>1000000</v>
      </c>
      <c r="H114" s="932">
        <v>44212</v>
      </c>
      <c r="I114" s="1062">
        <v>0</v>
      </c>
      <c r="J114" s="954" t="s">
        <v>67</v>
      </c>
      <c r="K114" s="880">
        <f t="shared" si="27"/>
        <v>0</v>
      </c>
      <c r="L114" s="1061"/>
      <c r="M114" s="1061"/>
      <c r="N114" s="1061"/>
      <c r="O114" s="1061"/>
      <c r="P114" s="1061"/>
      <c r="Q114" s="1066">
        <f t="shared" si="28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6"/>
        <v>1700000</v>
      </c>
      <c r="H115" s="932">
        <v>44212</v>
      </c>
      <c r="I115" s="1062">
        <v>2</v>
      </c>
      <c r="J115" s="954" t="s">
        <v>67</v>
      </c>
      <c r="K115" s="880">
        <f t="shared" si="27"/>
        <v>850000</v>
      </c>
      <c r="L115" s="1061"/>
      <c r="M115" s="1061"/>
      <c r="N115" s="1061"/>
      <c r="O115" s="1061"/>
      <c r="P115" s="1061"/>
      <c r="Q115" s="1066">
        <f t="shared" si="28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6"/>
        <v>1230000</v>
      </c>
      <c r="H116" s="932">
        <v>44212</v>
      </c>
      <c r="I116" s="1062">
        <v>0</v>
      </c>
      <c r="J116" s="965" t="s">
        <v>67</v>
      </c>
      <c r="K116" s="880">
        <f t="shared" si="27"/>
        <v>0</v>
      </c>
      <c r="L116" s="951"/>
      <c r="M116" s="1061"/>
      <c r="N116" s="1061"/>
      <c r="O116" s="1061"/>
      <c r="P116" s="1061"/>
      <c r="Q116" s="1066">
        <f t="shared" si="28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6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6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6"/>
        <v>1575000</v>
      </c>
      <c r="H119" s="921" t="s">
        <v>268</v>
      </c>
      <c r="I119" s="1062">
        <v>14</v>
      </c>
      <c r="J119" s="1068" t="s">
        <v>25</v>
      </c>
      <c r="K119" s="880">
        <f t="shared" si="27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6"/>
        <v>110000</v>
      </c>
      <c r="H120" s="900">
        <v>45220</v>
      </c>
      <c r="I120" s="1062"/>
      <c r="J120" s="1068" t="s">
        <v>25</v>
      </c>
      <c r="K120" s="880">
        <f t="shared" si="27"/>
        <v>0</v>
      </c>
      <c r="L120" s="984"/>
      <c r="M120" s="985"/>
      <c r="N120" s="982"/>
      <c r="O120" s="983"/>
      <c r="P120" s="979"/>
      <c r="Q120" s="912"/>
      <c r="R120" s="1101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6"/>
        <v>630000</v>
      </c>
      <c r="H121" s="900">
        <v>45140</v>
      </c>
      <c r="I121" s="1062">
        <v>2</v>
      </c>
      <c r="J121" s="1068" t="s">
        <v>25</v>
      </c>
      <c r="K121" s="880">
        <f t="shared" si="27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6"/>
        <v>750000</v>
      </c>
      <c r="H122" s="900">
        <v>45140</v>
      </c>
      <c r="I122" s="1062">
        <v>10</v>
      </c>
      <c r="J122" s="1068" t="s">
        <v>25</v>
      </c>
      <c r="K122" s="880">
        <f t="shared" si="27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6"/>
        <v>900000</v>
      </c>
      <c r="H123" s="900">
        <v>45227</v>
      </c>
      <c r="I123" s="1062">
        <v>11</v>
      </c>
      <c r="J123" s="1068" t="s">
        <v>25</v>
      </c>
      <c r="K123" s="880">
        <f t="shared" si="27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6"/>
        <v>190000</v>
      </c>
      <c r="H124" s="900">
        <v>45169</v>
      </c>
      <c r="I124" s="1062">
        <v>0</v>
      </c>
      <c r="J124" s="1068" t="s">
        <v>25</v>
      </c>
      <c r="K124" s="880">
        <f t="shared" si="27"/>
        <v>0</v>
      </c>
      <c r="L124" s="984"/>
      <c r="M124" s="985"/>
      <c r="N124" s="982"/>
      <c r="O124" s="983"/>
      <c r="P124" s="979"/>
      <c r="Q124" s="979"/>
      <c r="R124" s="1101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6"/>
        <v>40000</v>
      </c>
      <c r="H125" s="1062"/>
      <c r="I125" s="1062">
        <v>0</v>
      </c>
      <c r="J125" s="1068" t="s">
        <v>25</v>
      </c>
      <c r="K125" s="880">
        <f t="shared" si="27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6"/>
        <v>120000</v>
      </c>
      <c r="H126" s="932" t="s">
        <v>276</v>
      </c>
      <c r="I126" s="1062">
        <v>0</v>
      </c>
      <c r="J126" s="1068" t="s">
        <v>25</v>
      </c>
      <c r="K126" s="880">
        <f t="shared" si="27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6"/>
        <v>120000</v>
      </c>
      <c r="H127" s="932" t="s">
        <v>276</v>
      </c>
      <c r="I127" s="1062">
        <v>0</v>
      </c>
      <c r="J127" s="1068" t="s">
        <v>25</v>
      </c>
      <c r="K127" s="880">
        <f t="shared" si="27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6"/>
        <v>120000</v>
      </c>
      <c r="H128" s="900">
        <v>45226</v>
      </c>
      <c r="I128" s="1062"/>
      <c r="J128" s="1068" t="s">
        <v>25</v>
      </c>
      <c r="K128" s="880">
        <f t="shared" si="27"/>
        <v>0</v>
      </c>
      <c r="L128" s="984"/>
      <c r="M128" s="985"/>
      <c r="N128" s="982"/>
      <c r="O128" s="983"/>
      <c r="P128" s="979"/>
      <c r="Q128" s="979"/>
      <c r="R128" s="1101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6"/>
        <v>50000</v>
      </c>
      <c r="H129" s="900">
        <v>45226</v>
      </c>
      <c r="I129" s="1062"/>
      <c r="J129" s="1068" t="s">
        <v>25</v>
      </c>
      <c r="K129" s="880">
        <f t="shared" si="27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6"/>
        <v>869500</v>
      </c>
      <c r="H130" s="903">
        <v>43842</v>
      </c>
      <c r="I130" s="1062"/>
      <c r="J130" s="1068" t="s">
        <v>25</v>
      </c>
      <c r="K130" s="880">
        <f t="shared" si="27"/>
        <v>0</v>
      </c>
      <c r="L130" s="984"/>
      <c r="M130" s="985"/>
      <c r="N130" s="982"/>
      <c r="O130" s="983"/>
      <c r="P130" s="912"/>
      <c r="Q130" s="979"/>
      <c r="R130" s="1101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6"/>
        <v>928000</v>
      </c>
      <c r="H131" s="900">
        <v>45141</v>
      </c>
      <c r="I131" s="1062"/>
      <c r="J131" s="1068" t="s">
        <v>25</v>
      </c>
      <c r="K131" s="880">
        <f t="shared" si="27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6"/>
        <v>160000</v>
      </c>
      <c r="H132" s="900">
        <v>45255</v>
      </c>
      <c r="I132" s="1079"/>
      <c r="J132" s="1068" t="s">
        <v>25</v>
      </c>
      <c r="K132" s="880">
        <f t="shared" si="27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6"/>
        <v>390000</v>
      </c>
      <c r="H133" s="1008" t="s">
        <v>286</v>
      </c>
      <c r="I133" s="1062"/>
      <c r="J133" s="1068" t="s">
        <v>25</v>
      </c>
      <c r="K133" s="880">
        <f t="shared" si="27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6"/>
        <v>1082250</v>
      </c>
      <c r="H134" s="900">
        <v>45141</v>
      </c>
      <c r="I134" s="1062"/>
      <c r="J134" s="1068" t="s">
        <v>25</v>
      </c>
      <c r="K134" s="880">
        <f t="shared" si="27"/>
        <v>0</v>
      </c>
      <c r="L134" s="984"/>
      <c r="M134" s="996"/>
      <c r="N134" s="977"/>
      <c r="O134" s="978"/>
      <c r="P134" s="979"/>
      <c r="Q134" s="979"/>
      <c r="R134" s="1101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6"/>
        <v>916500</v>
      </c>
      <c r="H135" s="900">
        <v>45141</v>
      </c>
      <c r="I135" s="1062"/>
      <c r="J135" s="1068" t="s">
        <v>25</v>
      </c>
      <c r="K135" s="880">
        <f t="shared" si="27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6"/>
        <v>1200000</v>
      </c>
      <c r="H136" s="1009">
        <v>45020</v>
      </c>
      <c r="I136" s="1062">
        <v>0</v>
      </c>
      <c r="J136" s="1068" t="s">
        <v>25</v>
      </c>
      <c r="K136" s="880">
        <f t="shared" si="27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6"/>
        <v>250000</v>
      </c>
      <c r="H137" s="900">
        <v>45224</v>
      </c>
      <c r="I137" s="1062"/>
      <c r="J137" s="1068" t="s">
        <v>25</v>
      </c>
      <c r="K137" s="880">
        <f t="shared" si="27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6"/>
        <v>100000</v>
      </c>
      <c r="H138" s="1012">
        <v>44414</v>
      </c>
      <c r="I138" s="1062">
        <v>1</v>
      </c>
      <c r="J138" s="1068" t="s">
        <v>25</v>
      </c>
      <c r="K138" s="880">
        <f t="shared" si="27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6"/>
        <v>100000</v>
      </c>
      <c r="H139" s="1012">
        <v>44414</v>
      </c>
      <c r="I139" s="1062">
        <v>6</v>
      </c>
      <c r="J139" s="1068" t="s">
        <v>25</v>
      </c>
      <c r="K139" s="880">
        <f t="shared" si="27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6"/>
        <v>424000</v>
      </c>
      <c r="H140" s="1012">
        <v>44445</v>
      </c>
      <c r="I140" s="1062">
        <v>0</v>
      </c>
      <c r="J140" s="1068" t="s">
        <v>29</v>
      </c>
      <c r="K140" s="880">
        <f t="shared" si="27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6"/>
        <v>456000</v>
      </c>
      <c r="H141" s="1012">
        <v>44445</v>
      </c>
      <c r="I141" s="1062">
        <v>0</v>
      </c>
      <c r="J141" s="1068" t="s">
        <v>25</v>
      </c>
      <c r="K141" s="880">
        <f t="shared" si="27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6"/>
        <v>780000</v>
      </c>
      <c r="H142" s="1012">
        <v>44321</v>
      </c>
      <c r="I142" s="1062">
        <v>4</v>
      </c>
      <c r="J142" s="1068" t="s">
        <v>25</v>
      </c>
      <c r="K142" s="880">
        <f t="shared" si="27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6"/>
        <v>470000</v>
      </c>
      <c r="H143" s="903">
        <v>44321</v>
      </c>
      <c r="I143" s="1062">
        <v>0</v>
      </c>
      <c r="J143" s="1068" t="s">
        <v>25</v>
      </c>
      <c r="K143" s="880">
        <f t="shared" si="27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6"/>
        <v>1989000</v>
      </c>
      <c r="H144" s="900">
        <v>45251</v>
      </c>
      <c r="I144" s="1062"/>
      <c r="J144" s="1068" t="s">
        <v>25</v>
      </c>
      <c r="K144" s="880">
        <f t="shared" si="27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6"/>
        <v>2320500</v>
      </c>
      <c r="H145" s="900">
        <v>45251</v>
      </c>
      <c r="I145" s="1062">
        <v>12</v>
      </c>
      <c r="J145" s="1068" t="s">
        <v>25</v>
      </c>
      <c r="K145" s="880">
        <f t="shared" si="27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6"/>
        <v>2720000</v>
      </c>
      <c r="H146" s="900">
        <v>45251</v>
      </c>
      <c r="I146" s="1062"/>
      <c r="J146" s="1068" t="s">
        <v>25</v>
      </c>
      <c r="K146" s="880">
        <f t="shared" si="27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6"/>
        <v>2100000</v>
      </c>
      <c r="H147" s="824">
        <v>45181</v>
      </c>
      <c r="I147" s="1062">
        <v>4</v>
      </c>
      <c r="J147" s="1068" t="s">
        <v>25</v>
      </c>
      <c r="K147" s="880">
        <f t="shared" si="27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6"/>
        <v>3375000</v>
      </c>
      <c r="H148" s="900">
        <v>45134</v>
      </c>
      <c r="I148" s="1062">
        <v>3</v>
      </c>
      <c r="J148" s="1068" t="s">
        <v>29</v>
      </c>
      <c r="K148" s="880">
        <f t="shared" si="27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6"/>
        <v>110000</v>
      </c>
      <c r="H149" s="1008">
        <v>45143</v>
      </c>
      <c r="I149" s="1062"/>
      <c r="J149" s="1068" t="s">
        <v>29</v>
      </c>
      <c r="K149" s="880">
        <f t="shared" si="27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6"/>
        <v>3172388.88</v>
      </c>
      <c r="H150" s="824">
        <v>45252</v>
      </c>
      <c r="I150" s="1062"/>
      <c r="J150" s="1068" t="s">
        <v>29</v>
      </c>
      <c r="K150" s="880">
        <f t="shared" si="27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6"/>
        <v>2635930</v>
      </c>
      <c r="H151" s="900">
        <v>45132</v>
      </c>
      <c r="I151" s="1062"/>
      <c r="J151" s="1068" t="s">
        <v>29</v>
      </c>
      <c r="K151" s="880">
        <f t="shared" si="27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6"/>
        <v>51250000</v>
      </c>
      <c r="H152" s="900">
        <v>45115</v>
      </c>
      <c r="I152" s="1062">
        <v>0</v>
      </c>
      <c r="J152" s="1068" t="s">
        <v>25</v>
      </c>
      <c r="K152" s="880">
        <f t="shared" si="27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6"/>
        <v>1694064</v>
      </c>
      <c r="H153" s="900">
        <v>45254</v>
      </c>
      <c r="I153" s="1062">
        <v>10</v>
      </c>
      <c r="J153" s="1068" t="s">
        <v>29</v>
      </c>
      <c r="K153" s="880">
        <f t="shared" si="27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6"/>
        <v>5071500</v>
      </c>
      <c r="H154" s="900">
        <v>45254</v>
      </c>
      <c r="I154" s="1062">
        <v>10</v>
      </c>
      <c r="J154" s="1068" t="s">
        <v>29</v>
      </c>
      <c r="K154" s="880">
        <f t="shared" si="27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6"/>
        <v>2690000</v>
      </c>
      <c r="H155" s="900">
        <v>45238</v>
      </c>
      <c r="I155" s="1062">
        <v>0</v>
      </c>
      <c r="J155" s="1068" t="s">
        <v>29</v>
      </c>
      <c r="K155" s="880">
        <f t="shared" si="27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29">D156*F156</f>
        <v>130000</v>
      </c>
      <c r="H156" s="900">
        <v>45169</v>
      </c>
      <c r="I156" s="1061"/>
      <c r="J156" s="1061" t="s">
        <v>29</v>
      </c>
      <c r="K156" s="880">
        <f t="shared" si="27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29"/>
        <v>380000</v>
      </c>
      <c r="H157" s="900">
        <v>45181</v>
      </c>
      <c r="I157" s="1061">
        <v>1</v>
      </c>
      <c r="J157" s="1061" t="s">
        <v>25</v>
      </c>
      <c r="K157" s="880">
        <f t="shared" si="27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29"/>
        <v>420000</v>
      </c>
      <c r="H158" s="900">
        <v>45181</v>
      </c>
      <c r="I158" s="1061"/>
      <c r="J158" s="1061" t="s">
        <v>25</v>
      </c>
      <c r="K158" s="880">
        <f t="shared" si="27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29"/>
        <v>3224000</v>
      </c>
      <c r="H159" s="900">
        <v>45246</v>
      </c>
      <c r="I159" s="1061">
        <v>0</v>
      </c>
      <c r="J159" s="1061" t="s">
        <v>29</v>
      </c>
      <c r="K159" s="880">
        <f t="shared" si="27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29"/>
        <v>1950000</v>
      </c>
      <c r="H160" s="900">
        <v>45187</v>
      </c>
      <c r="I160" s="1061"/>
      <c r="J160" s="1061" t="s">
        <v>25</v>
      </c>
      <c r="K160" s="880">
        <f t="shared" si="27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29"/>
        <v>965000</v>
      </c>
      <c r="H161" s="900">
        <v>45187</v>
      </c>
      <c r="I161" s="1061"/>
      <c r="J161" s="1061" t="s">
        <v>25</v>
      </c>
      <c r="K161" s="880">
        <f t="shared" si="27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29"/>
        <v>2100000</v>
      </c>
      <c r="H162" s="900">
        <v>45187</v>
      </c>
      <c r="I162" s="1061"/>
      <c r="J162" s="1061" t="s">
        <v>25</v>
      </c>
      <c r="K162" s="880">
        <f t="shared" si="27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29"/>
        <v>585000</v>
      </c>
      <c r="H163" s="900">
        <v>45163</v>
      </c>
      <c r="I163" s="1061">
        <v>1</v>
      </c>
      <c r="J163" s="1061" t="s">
        <v>25</v>
      </c>
      <c r="K163" s="880">
        <f t="shared" si="27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29"/>
        <v>900000</v>
      </c>
      <c r="H164" s="880" t="s">
        <v>331</v>
      </c>
      <c r="I164" s="1061">
        <v>1</v>
      </c>
      <c r="J164" s="1061" t="s">
        <v>25</v>
      </c>
      <c r="K164" s="880">
        <f t="shared" si="27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29"/>
        <v>1120000</v>
      </c>
      <c r="H165" s="1076" t="s">
        <v>331</v>
      </c>
      <c r="I165" s="1061"/>
      <c r="J165" s="1061" t="s">
        <v>25</v>
      </c>
      <c r="K165" s="880">
        <f t="shared" ref="K165:K208" si="30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29"/>
        <v>980000</v>
      </c>
      <c r="H166" s="1076" t="s">
        <v>331</v>
      </c>
      <c r="I166" s="1061">
        <v>5</v>
      </c>
      <c r="J166" s="1061" t="s">
        <v>25</v>
      </c>
      <c r="K166" s="880">
        <f t="shared" si="30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29"/>
        <v>880000</v>
      </c>
      <c r="H167" s="1021">
        <v>44654</v>
      </c>
      <c r="I167" s="1061"/>
      <c r="J167" s="1061" t="s">
        <v>25</v>
      </c>
      <c r="K167" s="880">
        <f t="shared" si="30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29"/>
        <v>568000</v>
      </c>
      <c r="H168" s="1021">
        <v>44654</v>
      </c>
      <c r="I168" s="1061">
        <v>1</v>
      </c>
      <c r="J168" s="1061" t="s">
        <v>25</v>
      </c>
      <c r="K168" s="880">
        <f t="shared" si="30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29"/>
        <v>1400000</v>
      </c>
      <c r="H169" s="1021">
        <v>44654</v>
      </c>
      <c r="I169" s="1061"/>
      <c r="J169" s="1061" t="s">
        <v>25</v>
      </c>
      <c r="K169" s="880">
        <f t="shared" si="30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29"/>
        <v>985000</v>
      </c>
      <c r="H170" s="900">
        <v>45240</v>
      </c>
      <c r="I170" s="1061"/>
      <c r="J170" s="1061" t="s">
        <v>25</v>
      </c>
      <c r="K170" s="880">
        <f t="shared" si="30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29"/>
        <v>3100000</v>
      </c>
      <c r="H171" s="1061" t="s">
        <v>339</v>
      </c>
      <c r="I171" s="1061">
        <v>0</v>
      </c>
      <c r="J171" s="1061" t="s">
        <v>25</v>
      </c>
      <c r="K171" s="880">
        <f t="shared" si="30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29"/>
        <v>1964000</v>
      </c>
      <c r="H172" s="824">
        <v>45205</v>
      </c>
      <c r="I172" s="1061">
        <v>1</v>
      </c>
      <c r="J172" s="1061" t="s">
        <v>25</v>
      </c>
      <c r="K172" s="880">
        <f t="shared" si="30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29"/>
        <v>2250000</v>
      </c>
      <c r="H173" s="900">
        <v>45241</v>
      </c>
      <c r="I173" s="1061"/>
      <c r="J173" s="1061" t="s">
        <v>25</v>
      </c>
      <c r="K173" s="880">
        <f t="shared" si="30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29"/>
        <v>700000</v>
      </c>
      <c r="H174" s="900">
        <v>45240</v>
      </c>
      <c r="I174" s="1061"/>
      <c r="J174" s="1061" t="s">
        <v>25</v>
      </c>
      <c r="K174" s="880">
        <f t="shared" si="30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29"/>
        <v>2490000</v>
      </c>
      <c r="H175" s="1065" t="s">
        <v>344</v>
      </c>
      <c r="I175" s="1061"/>
      <c r="J175" s="1061" t="s">
        <v>25</v>
      </c>
      <c r="K175" s="880">
        <f t="shared" si="30"/>
        <v>0</v>
      </c>
      <c r="L175" s="980"/>
      <c r="M175" s="987"/>
      <c r="N175" s="982"/>
      <c r="O175" s="983"/>
      <c r="P175" s="979"/>
      <c r="Q175" s="1001"/>
      <c r="R175" s="1101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29"/>
        <v>390000</v>
      </c>
      <c r="H176" s="1022" t="s">
        <v>346</v>
      </c>
      <c r="I176" s="1061">
        <v>0</v>
      </c>
      <c r="J176" s="1061" t="s">
        <v>25</v>
      </c>
      <c r="K176" s="880">
        <f t="shared" si="30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29"/>
        <v>1300000</v>
      </c>
      <c r="H177" s="1065" t="s">
        <v>348</v>
      </c>
      <c r="I177" s="1061"/>
      <c r="J177" s="1061" t="s">
        <v>25</v>
      </c>
      <c r="K177" s="880">
        <f t="shared" si="30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29"/>
        <v>6123700</v>
      </c>
      <c r="H178" s="824">
        <v>45210</v>
      </c>
      <c r="I178" s="1061">
        <v>120</v>
      </c>
      <c r="J178" s="1061" t="s">
        <v>349</v>
      </c>
      <c r="K178" s="880">
        <f t="shared" si="30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29"/>
        <v>0</v>
      </c>
      <c r="H179" s="1024"/>
      <c r="I179" s="1061"/>
      <c r="J179" s="1061" t="s">
        <v>29</v>
      </c>
      <c r="K179" s="880">
        <f t="shared" si="30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29"/>
        <v>150000</v>
      </c>
      <c r="H180" s="1024" t="s">
        <v>351</v>
      </c>
      <c r="I180" s="1061">
        <v>0</v>
      </c>
      <c r="J180" s="1061" t="s">
        <v>29</v>
      </c>
      <c r="K180" s="880">
        <f t="shared" si="30"/>
        <v>0</v>
      </c>
      <c r="L180" s="951"/>
      <c r="M180" s="981"/>
      <c r="N180" s="982"/>
      <c r="O180" s="983"/>
      <c r="P180" s="979"/>
      <c r="Q180" s="979"/>
      <c r="R180" s="1101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29"/>
        <v>1150000</v>
      </c>
      <c r="H181" s="1025" t="s">
        <v>353</v>
      </c>
      <c r="I181" s="1061">
        <v>0</v>
      </c>
      <c r="J181" s="1061" t="s">
        <v>29</v>
      </c>
      <c r="K181" s="880">
        <f t="shared" si="30"/>
        <v>0</v>
      </c>
      <c r="L181" s="951"/>
      <c r="M181" s="1016"/>
      <c r="N181" s="982"/>
      <c r="O181" s="983"/>
      <c r="P181" s="979"/>
      <c r="Q181" s="963"/>
      <c r="R181" s="1101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29"/>
        <v>8000000</v>
      </c>
      <c r="H182" s="1025"/>
      <c r="I182" s="1061">
        <v>0</v>
      </c>
      <c r="J182" s="1061" t="s">
        <v>29</v>
      </c>
      <c r="K182" s="880">
        <f t="shared" si="30"/>
        <v>0</v>
      </c>
      <c r="L182" s="984"/>
      <c r="M182" s="1016"/>
      <c r="N182" s="982"/>
      <c r="O182" s="983"/>
      <c r="P182" s="979"/>
      <c r="Q182" s="979"/>
      <c r="R182" s="1101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29"/>
        <v>41500000</v>
      </c>
      <c r="H183" s="1025"/>
      <c r="I183" s="1061">
        <v>0</v>
      </c>
      <c r="J183" s="1061" t="s">
        <v>29</v>
      </c>
      <c r="K183" s="880">
        <f t="shared" si="30"/>
        <v>0</v>
      </c>
      <c r="L183" s="984"/>
      <c r="M183" s="1016"/>
      <c r="N183" s="982"/>
      <c r="O183" s="983"/>
      <c r="P183" s="979"/>
      <c r="Q183" s="979"/>
      <c r="R183" s="1101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29"/>
        <v>1000000</v>
      </c>
      <c r="H184" s="1061"/>
      <c r="I184" s="1061"/>
      <c r="J184" s="1061"/>
      <c r="K184" s="880">
        <f t="shared" si="30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1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1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0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1"/>
        <v>1226328</v>
      </c>
      <c r="H188" s="1061" t="s">
        <v>359</v>
      </c>
      <c r="I188" s="1061">
        <v>1</v>
      </c>
      <c r="J188" s="1061" t="s">
        <v>25</v>
      </c>
      <c r="K188" s="880">
        <f t="shared" si="30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1"/>
        <v>7614600</v>
      </c>
      <c r="H189" s="1061" t="s">
        <v>359</v>
      </c>
      <c r="I189" s="1061">
        <v>1</v>
      </c>
      <c r="J189" s="1061" t="s">
        <v>25</v>
      </c>
      <c r="K189" s="880">
        <f t="shared" si="30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1"/>
        <v>8000000</v>
      </c>
      <c r="H190" s="879" t="s">
        <v>364</v>
      </c>
      <c r="I190" s="1061">
        <v>0</v>
      </c>
      <c r="J190" s="1061"/>
      <c r="K190" s="880">
        <f t="shared" si="30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1"/>
        <v>680000</v>
      </c>
      <c r="H191" s="949" t="s">
        <v>366</v>
      </c>
      <c r="I191" s="1061">
        <v>0</v>
      </c>
      <c r="J191" s="1061"/>
      <c r="K191" s="880">
        <f t="shared" si="30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1"/>
        <v>660000</v>
      </c>
      <c r="H192" s="879" t="s">
        <v>366</v>
      </c>
      <c r="I192" s="1061">
        <v>0</v>
      </c>
      <c r="J192" s="1061"/>
      <c r="K192" s="880">
        <f t="shared" si="30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1"/>
        <v>4500000</v>
      </c>
      <c r="H193" s="900">
        <v>45218</v>
      </c>
      <c r="I193" s="1061">
        <v>0</v>
      </c>
      <c r="J193" s="1061" t="s">
        <v>25</v>
      </c>
      <c r="K193" s="880">
        <f t="shared" si="30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1"/>
        <v>875000</v>
      </c>
      <c r="H194" s="1079" t="s">
        <v>370</v>
      </c>
      <c r="I194" s="1061">
        <v>0</v>
      </c>
      <c r="J194" s="1061" t="s">
        <v>25</v>
      </c>
      <c r="K194" s="880">
        <f t="shared" si="30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1"/>
        <v>5200000</v>
      </c>
      <c r="H195" s="900">
        <v>45227</v>
      </c>
      <c r="I195" s="1061"/>
      <c r="J195" s="1061" t="s">
        <v>25</v>
      </c>
      <c r="K195" s="880">
        <f t="shared" si="30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1"/>
        <v>4864008</v>
      </c>
      <c r="H196" s="900">
        <v>45238</v>
      </c>
      <c r="I196" s="1061">
        <v>3</v>
      </c>
      <c r="J196" s="1061" t="s">
        <v>25</v>
      </c>
      <c r="K196" s="880">
        <f t="shared" si="30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1"/>
        <v>16976550</v>
      </c>
      <c r="H197" s="900">
        <v>45202</v>
      </c>
      <c r="I197" s="1061">
        <v>0</v>
      </c>
      <c r="J197" s="1061" t="s">
        <v>25</v>
      </c>
      <c r="K197" s="880">
        <f t="shared" si="30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1"/>
        <v>0</v>
      </c>
      <c r="H198" s="903"/>
      <c r="I198" s="1061"/>
      <c r="J198" s="1061" t="s">
        <v>25</v>
      </c>
      <c r="K198" s="880">
        <f t="shared" si="30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1"/>
        <v>2687800</v>
      </c>
      <c r="H199" s="900">
        <v>45238</v>
      </c>
      <c r="I199" s="1028">
        <v>10</v>
      </c>
      <c r="J199" s="1061" t="s">
        <v>25</v>
      </c>
      <c r="K199" s="880">
        <f t="shared" si="30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1"/>
        <v>699300</v>
      </c>
      <c r="H200" s="900">
        <v>45238</v>
      </c>
      <c r="I200" s="1061">
        <v>15</v>
      </c>
      <c r="J200" s="1061" t="s">
        <v>25</v>
      </c>
      <c r="K200" s="880">
        <f t="shared" si="30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1"/>
        <v>2250000</v>
      </c>
      <c r="H201" s="1061" t="s">
        <v>377</v>
      </c>
      <c r="I201" s="1061">
        <v>4</v>
      </c>
      <c r="J201" s="1061" t="s">
        <v>25</v>
      </c>
      <c r="K201" s="880">
        <f t="shared" si="30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1"/>
        <v>1407000</v>
      </c>
      <c r="H202" s="1061" t="s">
        <v>377</v>
      </c>
      <c r="I202" s="1061">
        <v>1</v>
      </c>
      <c r="J202" s="1061"/>
      <c r="K202" s="880">
        <f t="shared" si="30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1"/>
        <v>2352000</v>
      </c>
      <c r="H203" s="900">
        <v>45189</v>
      </c>
      <c r="I203" s="1061">
        <v>3</v>
      </c>
      <c r="J203" s="1061"/>
      <c r="K203" s="880">
        <f t="shared" si="30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1"/>
        <v>3942000</v>
      </c>
      <c r="H204" s="900">
        <v>45189</v>
      </c>
      <c r="I204" s="1061">
        <v>2</v>
      </c>
      <c r="J204" s="1061"/>
      <c r="K204" s="880">
        <f t="shared" si="30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1"/>
        <v>357000</v>
      </c>
      <c r="H205" s="1061" t="s">
        <v>377</v>
      </c>
      <c r="I205" s="1061">
        <v>6</v>
      </c>
      <c r="J205" s="1061"/>
      <c r="K205" s="880">
        <f t="shared" si="30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1"/>
        <v>600000</v>
      </c>
      <c r="H206" s="900">
        <v>45189</v>
      </c>
      <c r="I206" s="1061">
        <v>4</v>
      </c>
      <c r="J206" s="1061"/>
      <c r="K206" s="880">
        <f t="shared" si="30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1"/>
        <v>840000</v>
      </c>
      <c r="H207" s="900">
        <v>45189</v>
      </c>
      <c r="I207" s="1061">
        <v>3</v>
      </c>
      <c r="J207" s="1061"/>
      <c r="K207" s="880">
        <f t="shared" si="30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1"/>
        <v>1375000</v>
      </c>
      <c r="H208" s="900">
        <v>45189</v>
      </c>
      <c r="I208" s="1061">
        <v>6</v>
      </c>
      <c r="J208" s="1061"/>
      <c r="K208" s="1061">
        <f t="shared" si="30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1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1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1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1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1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1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1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1"/>
        <v>0</v>
      </c>
      <c r="H216" s="1061"/>
      <c r="I216" s="1061"/>
      <c r="J216" s="1061"/>
      <c r="K216" s="1061"/>
    </row>
    <row r="471" spans="22:22" x14ac:dyDescent="0.25">
      <c r="V471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7" spans="22:22" x14ac:dyDescent="0.25">
      <c r="V1827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84" zoomScaleNormal="84" workbookViewId="0">
      <pane ySplit="5" topLeftCell="A18" activePane="bottomLeft" state="frozen"/>
      <selection pane="bottomLeft" activeCell="AU6" sqref="AU6:AU11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37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2" width="16.85546875" style="822" bestFit="1" customWidth="1"/>
    <col min="53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45371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25" t="s">
        <v>3</v>
      </c>
      <c r="B4" s="1127" t="s">
        <v>4</v>
      </c>
      <c r="C4" s="1128"/>
      <c r="D4" s="1128"/>
      <c r="E4" s="1128"/>
      <c r="F4" s="1128"/>
      <c r="G4" s="1128"/>
      <c r="H4" s="1129"/>
      <c r="I4" s="1130" t="s">
        <v>5</v>
      </c>
      <c r="J4" s="1131"/>
      <c r="K4" s="1132"/>
      <c r="L4" s="1133" t="s">
        <v>6</v>
      </c>
      <c r="M4" s="1134"/>
      <c r="N4" s="1134"/>
      <c r="O4" s="1134"/>
      <c r="P4" s="1134"/>
      <c r="Q4" s="1134"/>
      <c r="R4" s="1134"/>
      <c r="S4" s="1135" t="s">
        <v>7</v>
      </c>
      <c r="T4" s="1136"/>
      <c r="U4" s="1136"/>
      <c r="V4" s="1136"/>
      <c r="W4" s="1136"/>
      <c r="X4" s="1136"/>
      <c r="Y4" s="1136"/>
      <c r="Z4" s="1137"/>
      <c r="AB4" s="1138" t="s">
        <v>8</v>
      </c>
      <c r="AC4" s="1139"/>
      <c r="AD4" s="1139"/>
      <c r="AE4" s="1139"/>
      <c r="AF4" s="1139"/>
      <c r="AG4" s="1139"/>
      <c r="AH4" s="1139"/>
      <c r="AI4" s="1140"/>
      <c r="AK4" s="1113" t="s">
        <v>9</v>
      </c>
      <c r="AL4" s="1114"/>
      <c r="AM4" s="1114"/>
      <c r="AN4" s="1114"/>
      <c r="AO4" s="1114"/>
      <c r="AP4" s="1114"/>
      <c r="AQ4" s="1114"/>
      <c r="AR4" s="1115"/>
      <c r="AT4" s="1116" t="s">
        <v>10</v>
      </c>
      <c r="AU4" s="1117"/>
      <c r="AV4" s="1117"/>
      <c r="AW4" s="1117"/>
      <c r="AX4" s="1117"/>
      <c r="AY4" s="1117"/>
      <c r="AZ4" s="1117"/>
      <c r="BA4" s="1118"/>
      <c r="BC4" s="1119" t="s">
        <v>11</v>
      </c>
      <c r="BD4" s="1120"/>
      <c r="BE4" s="1120"/>
      <c r="BF4" s="1120"/>
      <c r="BG4" s="1120"/>
      <c r="BH4" s="1120"/>
      <c r="BI4" s="1120"/>
      <c r="BJ4" s="1121"/>
      <c r="BL4" s="1122" t="s">
        <v>12</v>
      </c>
      <c r="BM4" s="1123"/>
      <c r="BN4" s="1123"/>
      <c r="BO4" s="1123"/>
      <c r="BP4" s="1123"/>
      <c r="BQ4" s="1123"/>
      <c r="BR4" s="1123"/>
      <c r="BS4" s="1124"/>
    </row>
    <row r="5" spans="1:78" ht="20.25" thickTop="1" thickBot="1" x14ac:dyDescent="0.35">
      <c r="A5" s="112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9228</v>
      </c>
      <c r="M6" s="1061" t="s">
        <v>88</v>
      </c>
      <c r="N6" s="1062">
        <v>1</v>
      </c>
      <c r="O6" s="1073" t="s">
        <v>29</v>
      </c>
      <c r="P6" s="1076">
        <v>60000</v>
      </c>
      <c r="Q6" s="1066">
        <f t="shared" ref="Q6" si="2">P6*N6</f>
        <v>60000</v>
      </c>
      <c r="R6" s="1067" t="s">
        <v>471</v>
      </c>
      <c r="S6" s="1061" t="s">
        <v>78</v>
      </c>
      <c r="T6" s="1061" t="s">
        <v>79</v>
      </c>
      <c r="U6" s="904">
        <v>1.5</v>
      </c>
      <c r="V6" s="1061" t="s">
        <v>203</v>
      </c>
      <c r="W6" s="1077">
        <v>29200</v>
      </c>
      <c r="X6" s="1066">
        <f t="shared" ref="X6" si="3">W6*U6</f>
        <v>43800</v>
      </c>
      <c r="Y6" s="751" t="s">
        <v>402</v>
      </c>
      <c r="Z6" s="1061"/>
      <c r="AB6" s="1072" t="s">
        <v>9226</v>
      </c>
      <c r="AC6" s="1072" t="s">
        <v>384</v>
      </c>
      <c r="AD6" s="1080">
        <v>2</v>
      </c>
      <c r="AE6" s="1072" t="s">
        <v>29</v>
      </c>
      <c r="AF6" s="544">
        <v>150000</v>
      </c>
      <c r="AG6" s="1066">
        <f>AF6*AD6</f>
        <v>300000</v>
      </c>
      <c r="AH6" s="1067" t="s">
        <v>415</v>
      </c>
      <c r="AI6" s="1061" t="s">
        <v>9227</v>
      </c>
      <c r="AJ6" s="1069"/>
      <c r="AK6" s="1088" t="s">
        <v>8277</v>
      </c>
      <c r="AL6" s="1032" t="s">
        <v>57</v>
      </c>
      <c r="AM6" s="1079">
        <v>1</v>
      </c>
      <c r="AN6" s="1073" t="s">
        <v>29</v>
      </c>
      <c r="AO6" s="1065">
        <v>175000</v>
      </c>
      <c r="AP6" s="1066">
        <f t="shared" ref="AP6:AP22" si="4">AO6*AM6</f>
        <v>175000</v>
      </c>
      <c r="AQ6" s="1067" t="s">
        <v>8678</v>
      </c>
      <c r="AR6" s="1061" t="s">
        <v>9249</v>
      </c>
      <c r="AS6" s="1033"/>
      <c r="AT6" s="1069" t="s">
        <v>9224</v>
      </c>
      <c r="AU6" s="1061" t="s">
        <v>9347</v>
      </c>
      <c r="AV6" s="1064">
        <v>1</v>
      </c>
      <c r="AW6" s="1073" t="s">
        <v>29</v>
      </c>
      <c r="AX6" s="1076">
        <f>27162468/16</f>
        <v>1697654.25</v>
      </c>
      <c r="AY6" s="1066">
        <f t="shared" ref="AY6" si="5">AX6*AV6</f>
        <v>1697654.25</v>
      </c>
      <c r="AZ6" s="894" t="s">
        <v>468</v>
      </c>
      <c r="BA6" s="1061" t="s">
        <v>9355</v>
      </c>
      <c r="BB6" s="902"/>
      <c r="BC6" s="1060"/>
      <c r="BD6" s="1061"/>
      <c r="BE6" s="1064"/>
      <c r="BF6" s="1073"/>
      <c r="BG6" s="1065"/>
      <c r="BH6" s="1066">
        <f t="shared" ref="BH6:BH21" si="6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1" t="s">
        <v>8405</v>
      </c>
      <c r="M7" s="1075" t="s">
        <v>57</v>
      </c>
      <c r="N7" s="1062">
        <v>3</v>
      </c>
      <c r="O7" s="1069" t="s">
        <v>29</v>
      </c>
      <c r="P7" s="1077">
        <v>325000</v>
      </c>
      <c r="Q7" s="1066">
        <f>P7*N7</f>
        <v>975000</v>
      </c>
      <c r="R7" s="1067" t="s">
        <v>397</v>
      </c>
      <c r="S7" s="915" t="s">
        <v>9022</v>
      </c>
      <c r="T7" s="1032" t="s">
        <v>57</v>
      </c>
      <c r="U7" s="1062">
        <v>1</v>
      </c>
      <c r="V7" s="1073" t="s">
        <v>29</v>
      </c>
      <c r="W7" s="1076">
        <v>220000</v>
      </c>
      <c r="X7" s="1043" t="s">
        <v>2</v>
      </c>
      <c r="Y7" s="1067" t="s">
        <v>471</v>
      </c>
      <c r="Z7" s="1061"/>
      <c r="AB7" s="1061" t="s">
        <v>8847</v>
      </c>
      <c r="AC7" s="1075" t="s">
        <v>135</v>
      </c>
      <c r="AD7" s="1062">
        <v>5</v>
      </c>
      <c r="AE7" s="1073" t="s">
        <v>29</v>
      </c>
      <c r="AF7" s="1076">
        <v>160000</v>
      </c>
      <c r="AG7" s="1066">
        <f t="shared" ref="AG7:AG9" si="8">AF7*AD7</f>
        <v>800000</v>
      </c>
      <c r="AH7" s="1067" t="s">
        <v>415</v>
      </c>
      <c r="AI7" s="1061" t="s">
        <v>9227</v>
      </c>
      <c r="AJ7" s="1070"/>
      <c r="AK7" s="1061" t="s">
        <v>7251</v>
      </c>
      <c r="AL7" s="1061" t="s">
        <v>417</v>
      </c>
      <c r="AM7" s="904">
        <v>3</v>
      </c>
      <c r="AN7" s="1073" t="s">
        <v>29</v>
      </c>
      <c r="AO7" s="1076">
        <v>204000</v>
      </c>
      <c r="AP7" s="1066">
        <f t="shared" si="4"/>
        <v>612000</v>
      </c>
      <c r="AQ7" s="1067" t="s">
        <v>9238</v>
      </c>
      <c r="AR7" s="1061" t="s">
        <v>9252</v>
      </c>
      <c r="AS7" s="1044"/>
      <c r="AT7" s="1069" t="s">
        <v>9224</v>
      </c>
      <c r="AU7" s="1068" t="s">
        <v>9348</v>
      </c>
      <c r="AV7" s="1064">
        <v>1</v>
      </c>
      <c r="AW7" s="1073" t="s">
        <v>29</v>
      </c>
      <c r="AX7" s="1076">
        <f t="shared" ref="AX7:AX11" si="9">27162468/16</f>
        <v>1697654.25</v>
      </c>
      <c r="AY7" s="1066">
        <f t="shared" ref="AY7:AY10" si="10">AX7*AV7</f>
        <v>1697654.25</v>
      </c>
      <c r="AZ7" s="894" t="s">
        <v>468</v>
      </c>
      <c r="BA7" s="1061" t="s">
        <v>9355</v>
      </c>
      <c r="BB7" s="1060"/>
      <c r="BC7" s="1060"/>
      <c r="BD7" s="1061"/>
      <c r="BE7" s="1064"/>
      <c r="BF7" s="1073"/>
      <c r="BG7" s="1065"/>
      <c r="BH7" s="1066">
        <f t="shared" si="6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9229</v>
      </c>
      <c r="M8" s="1061" t="s">
        <v>6676</v>
      </c>
      <c r="N8" s="1062">
        <v>5</v>
      </c>
      <c r="O8" s="1061" t="s">
        <v>29</v>
      </c>
      <c r="P8" s="1065">
        <v>85000</v>
      </c>
      <c r="Q8" s="1066">
        <f t="shared" ref="Q8:Q19" si="11">P8*N8</f>
        <v>425000</v>
      </c>
      <c r="R8" s="1067" t="s">
        <v>9230</v>
      </c>
      <c r="S8" s="1061" t="s">
        <v>6764</v>
      </c>
      <c r="T8" s="1061" t="s">
        <v>6765</v>
      </c>
      <c r="U8" s="1062">
        <v>0.4</v>
      </c>
      <c r="V8" s="1069" t="s">
        <v>63</v>
      </c>
      <c r="W8" s="1077">
        <v>75000</v>
      </c>
      <c r="X8" s="1066">
        <f>W8*U8</f>
        <v>30000</v>
      </c>
      <c r="Y8" s="1067" t="s">
        <v>471</v>
      </c>
      <c r="Z8" s="1061"/>
      <c r="AB8" s="1074" t="s">
        <v>7862</v>
      </c>
      <c r="AC8" s="1075" t="s">
        <v>135</v>
      </c>
      <c r="AD8" s="1062">
        <v>5</v>
      </c>
      <c r="AE8" s="1073" t="s">
        <v>29</v>
      </c>
      <c r="AF8" s="1065">
        <v>136500</v>
      </c>
      <c r="AG8" s="1066">
        <f t="shared" si="8"/>
        <v>682500</v>
      </c>
      <c r="AH8" s="1067" t="s">
        <v>415</v>
      </c>
      <c r="AI8" s="1061" t="s">
        <v>9227</v>
      </c>
      <c r="AJ8" s="1069"/>
      <c r="AK8" s="1063" t="s">
        <v>9250</v>
      </c>
      <c r="AL8" s="1061" t="s">
        <v>9251</v>
      </c>
      <c r="AM8" s="1079">
        <v>1</v>
      </c>
      <c r="AN8" s="1073" t="s">
        <v>29</v>
      </c>
      <c r="AO8" s="1065">
        <v>1</v>
      </c>
      <c r="AP8" s="1066">
        <f t="shared" si="4"/>
        <v>1</v>
      </c>
      <c r="AQ8" s="1067" t="s">
        <v>7219</v>
      </c>
      <c r="AR8" s="1061" t="s">
        <v>9252</v>
      </c>
      <c r="AS8" s="1033"/>
      <c r="AT8" s="1069" t="s">
        <v>9224</v>
      </c>
      <c r="AU8" s="1068" t="s">
        <v>9349</v>
      </c>
      <c r="AV8" s="1064">
        <v>1</v>
      </c>
      <c r="AW8" s="1073" t="s">
        <v>29</v>
      </c>
      <c r="AX8" s="1076">
        <f t="shared" si="9"/>
        <v>1697654.25</v>
      </c>
      <c r="AY8" s="1066">
        <f t="shared" si="10"/>
        <v>1697654.25</v>
      </c>
      <c r="AZ8" s="894" t="s">
        <v>468</v>
      </c>
      <c r="BA8" s="1061" t="s">
        <v>9355</v>
      </c>
      <c r="BB8" s="1060"/>
      <c r="BC8" s="1061"/>
      <c r="BD8" s="1068"/>
      <c r="BE8" s="1079"/>
      <c r="BF8" s="1073"/>
      <c r="BG8" s="1065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9231</v>
      </c>
      <c r="M9" s="1068" t="s">
        <v>6676</v>
      </c>
      <c r="N9" s="1079">
        <v>1</v>
      </c>
      <c r="O9" s="1061" t="s">
        <v>29</v>
      </c>
      <c r="P9" s="1065">
        <v>175000</v>
      </c>
      <c r="Q9" s="1066">
        <f t="shared" si="11"/>
        <v>175000</v>
      </c>
      <c r="R9" s="1067" t="s">
        <v>9230</v>
      </c>
      <c r="S9" s="1061" t="s">
        <v>9225</v>
      </c>
      <c r="T9" s="1061" t="s">
        <v>88</v>
      </c>
      <c r="U9" s="1062">
        <v>1</v>
      </c>
      <c r="V9" s="1073" t="s">
        <v>29</v>
      </c>
      <c r="W9" s="1076">
        <v>60000</v>
      </c>
      <c r="X9" s="1066">
        <f t="shared" ref="X9" si="12">W9*U9</f>
        <v>60000</v>
      </c>
      <c r="Y9" s="1067" t="s">
        <v>471</v>
      </c>
      <c r="Z9" s="1061"/>
      <c r="AB9" s="1060" t="s">
        <v>7689</v>
      </c>
      <c r="AC9" s="1075" t="s">
        <v>135</v>
      </c>
      <c r="AD9" s="1062">
        <v>5</v>
      </c>
      <c r="AE9" s="1073" t="s">
        <v>29</v>
      </c>
      <c r="AF9" s="1065">
        <v>117000</v>
      </c>
      <c r="AG9" s="1066">
        <f t="shared" si="8"/>
        <v>585000</v>
      </c>
      <c r="AH9" s="1067" t="s">
        <v>415</v>
      </c>
      <c r="AI9" s="1061" t="s">
        <v>9227</v>
      </c>
      <c r="AJ9" s="1069"/>
      <c r="AK9" s="1072" t="s">
        <v>9017</v>
      </c>
      <c r="AL9" s="1072" t="s">
        <v>363</v>
      </c>
      <c r="AM9" s="1084">
        <v>1</v>
      </c>
      <c r="AN9" s="1071" t="s">
        <v>114</v>
      </c>
      <c r="AO9" s="1066">
        <v>200000</v>
      </c>
      <c r="AP9" s="1066">
        <f>AO9*AM9</f>
        <v>200000</v>
      </c>
      <c r="AQ9" s="1067" t="s">
        <v>7219</v>
      </c>
      <c r="AR9" s="1061" t="s">
        <v>9252</v>
      </c>
      <c r="AS9" s="1044"/>
      <c r="AT9" s="1069" t="s">
        <v>9224</v>
      </c>
      <c r="AU9" s="1068" t="s">
        <v>9350</v>
      </c>
      <c r="AV9" s="1064">
        <v>1</v>
      </c>
      <c r="AW9" s="1073" t="s">
        <v>29</v>
      </c>
      <c r="AX9" s="1076">
        <f t="shared" si="9"/>
        <v>1697654.25</v>
      </c>
      <c r="AY9" s="1066">
        <f t="shared" si="10"/>
        <v>1697654.25</v>
      </c>
      <c r="AZ9" s="894" t="s">
        <v>468</v>
      </c>
      <c r="BA9" s="1061" t="s">
        <v>9355</v>
      </c>
      <c r="BB9" s="1060"/>
      <c r="BC9" s="1060"/>
      <c r="BD9" s="1068"/>
      <c r="BE9" s="1079"/>
      <c r="BF9" s="1073"/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1" t="s">
        <v>7273</v>
      </c>
      <c r="M10" s="1061" t="s">
        <v>6676</v>
      </c>
      <c r="N10" s="1064">
        <v>3</v>
      </c>
      <c r="O10" s="1073" t="s">
        <v>29</v>
      </c>
      <c r="P10" s="1076">
        <v>60000</v>
      </c>
      <c r="Q10" s="1066">
        <f t="shared" si="11"/>
        <v>180000</v>
      </c>
      <c r="R10" s="1067" t="s">
        <v>397</v>
      </c>
      <c r="S10" s="1060" t="s">
        <v>6360</v>
      </c>
      <c r="T10" s="1075" t="s">
        <v>74</v>
      </c>
      <c r="U10" s="1062">
        <v>15</v>
      </c>
      <c r="V10" s="1069" t="s">
        <v>63</v>
      </c>
      <c r="W10" s="1077">
        <v>27752</v>
      </c>
      <c r="X10" s="1066">
        <f t="shared" ref="X10:X54" si="13">W10*U10</f>
        <v>416280</v>
      </c>
      <c r="Y10" s="1067" t="s">
        <v>6579</v>
      </c>
      <c r="Z10" s="1061"/>
      <c r="AB10" s="1088" t="s">
        <v>7523</v>
      </c>
      <c r="AC10" s="1075" t="s">
        <v>9091</v>
      </c>
      <c r="AD10" s="1062">
        <v>1</v>
      </c>
      <c r="AE10" s="1073" t="s">
        <v>29</v>
      </c>
      <c r="AF10" s="1065">
        <v>1500000</v>
      </c>
      <c r="AG10" s="1066">
        <f>AF10*AD10</f>
        <v>1500000</v>
      </c>
      <c r="AH10" s="1067" t="s">
        <v>7919</v>
      </c>
      <c r="AI10" s="1061" t="s">
        <v>9256</v>
      </c>
      <c r="AJ10" s="1063"/>
      <c r="AK10" s="1060"/>
      <c r="AL10" s="1075"/>
      <c r="AM10" s="1062"/>
      <c r="AN10" s="887" t="s">
        <v>29</v>
      </c>
      <c r="AO10" s="1065"/>
      <c r="AP10" s="1066">
        <f t="shared" ref="AP10" si="14">AO10*AM10</f>
        <v>0</v>
      </c>
      <c r="AQ10" s="1067"/>
      <c r="AR10" s="1061"/>
      <c r="AS10" s="1044"/>
      <c r="AT10" s="1069" t="s">
        <v>9224</v>
      </c>
      <c r="AU10" s="1068" t="s">
        <v>9351</v>
      </c>
      <c r="AV10" s="1064">
        <v>1</v>
      </c>
      <c r="AW10" s="1073" t="s">
        <v>29</v>
      </c>
      <c r="AX10" s="1076">
        <f t="shared" si="9"/>
        <v>1697654.25</v>
      </c>
      <c r="AY10" s="1066">
        <f t="shared" si="10"/>
        <v>1697654.25</v>
      </c>
      <c r="AZ10" s="894" t="s">
        <v>468</v>
      </c>
      <c r="BA10" s="1061" t="s">
        <v>9355</v>
      </c>
      <c r="BB10" s="1060"/>
      <c r="BC10" s="1061"/>
      <c r="BD10" s="1061"/>
      <c r="BE10" s="1079"/>
      <c r="BF10" s="1073"/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88" t="s">
        <v>9232</v>
      </c>
      <c r="M11" s="1032" t="s">
        <v>6676</v>
      </c>
      <c r="N11" s="1079">
        <v>1</v>
      </c>
      <c r="O11" s="1073" t="s">
        <v>29</v>
      </c>
      <c r="P11" s="1065">
        <v>4450000</v>
      </c>
      <c r="Q11" s="1066">
        <f t="shared" si="11"/>
        <v>4450000</v>
      </c>
      <c r="R11" s="1067" t="s">
        <v>8679</v>
      </c>
      <c r="S11" s="1060" t="s">
        <v>990</v>
      </c>
      <c r="T11" s="1075" t="s">
        <v>30</v>
      </c>
      <c r="U11" s="1062">
        <v>1</v>
      </c>
      <c r="V11" s="1069" t="s">
        <v>480</v>
      </c>
      <c r="W11" s="1077">
        <v>75000</v>
      </c>
      <c r="X11" s="1066">
        <f>W11*U11</f>
        <v>75000</v>
      </c>
      <c r="Y11" s="1067" t="s">
        <v>8354</v>
      </c>
      <c r="Z11" s="1061"/>
      <c r="AA11" s="1061"/>
      <c r="AB11" s="1072" t="s">
        <v>8980</v>
      </c>
      <c r="AC11" s="1072" t="s">
        <v>1846</v>
      </c>
      <c r="AD11" s="1080">
        <v>1</v>
      </c>
      <c r="AE11" s="1071" t="s">
        <v>29</v>
      </c>
      <c r="AF11" s="1066">
        <v>975000</v>
      </c>
      <c r="AG11" s="1066">
        <f>AF11*AD11</f>
        <v>975000</v>
      </c>
      <c r="AH11" s="1067" t="s">
        <v>7919</v>
      </c>
      <c r="AI11" s="1061" t="s">
        <v>9256</v>
      </c>
      <c r="AJ11" s="1063"/>
      <c r="AK11" s="1061"/>
      <c r="AL11" s="1075"/>
      <c r="AM11" s="1061"/>
      <c r="AN11" s="1061" t="s">
        <v>29</v>
      </c>
      <c r="AO11" s="1065"/>
      <c r="AP11" s="1066">
        <f>AO11*AM11</f>
        <v>0</v>
      </c>
      <c r="AQ11" s="1067"/>
      <c r="AR11" s="1061"/>
      <c r="AS11" s="1044"/>
      <c r="AT11" s="1061" t="s">
        <v>9224</v>
      </c>
      <c r="AU11" s="1068" t="s">
        <v>9352</v>
      </c>
      <c r="AV11" s="1073">
        <v>1</v>
      </c>
      <c r="AW11" s="1073" t="s">
        <v>29</v>
      </c>
      <c r="AX11" s="1076">
        <f t="shared" si="9"/>
        <v>1697654.25</v>
      </c>
      <c r="AY11" s="1066">
        <f t="shared" ref="AY11:AY14" si="15">AX11*AV11</f>
        <v>1697654.25</v>
      </c>
      <c r="AZ11" s="894" t="s">
        <v>468</v>
      </c>
      <c r="BA11" s="1061" t="s">
        <v>9355</v>
      </c>
      <c r="BB11" s="1060"/>
      <c r="BC11" s="1061"/>
      <c r="BD11" s="1061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103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9233</v>
      </c>
      <c r="M12" s="1061" t="s">
        <v>6676</v>
      </c>
      <c r="N12" s="1079">
        <v>4</v>
      </c>
      <c r="O12" s="1073" t="s">
        <v>29</v>
      </c>
      <c r="P12" s="1065">
        <v>450000</v>
      </c>
      <c r="Q12" s="1066">
        <f t="shared" si="11"/>
        <v>1800000</v>
      </c>
      <c r="R12" s="1067" t="s">
        <v>8679</v>
      </c>
      <c r="S12" s="1060" t="s">
        <v>9219</v>
      </c>
      <c r="T12" s="1061" t="s">
        <v>57</v>
      </c>
      <c r="U12" s="1062">
        <v>1</v>
      </c>
      <c r="V12" s="1073" t="s">
        <v>29</v>
      </c>
      <c r="W12" s="1076">
        <v>730000</v>
      </c>
      <c r="X12" s="1066">
        <f t="shared" ref="X12" si="16">W12*U12</f>
        <v>730000</v>
      </c>
      <c r="Y12" s="1067" t="s">
        <v>404</v>
      </c>
      <c r="Z12" s="1061" t="s">
        <v>9220</v>
      </c>
      <c r="AA12" s="914"/>
      <c r="AB12" s="1072" t="s">
        <v>8980</v>
      </c>
      <c r="AC12" s="1072" t="s">
        <v>1874</v>
      </c>
      <c r="AD12" s="1080">
        <v>1</v>
      </c>
      <c r="AE12" s="1071" t="s">
        <v>29</v>
      </c>
      <c r="AF12" s="1066">
        <v>975000</v>
      </c>
      <c r="AG12" s="1066">
        <f>AF12*AD12</f>
        <v>975000</v>
      </c>
      <c r="AH12" s="1067" t="s">
        <v>7919</v>
      </c>
      <c r="AI12" s="1061" t="s">
        <v>9256</v>
      </c>
      <c r="AJ12" s="1069"/>
      <c r="AK12" s="1061"/>
      <c r="AL12" s="1078"/>
      <c r="AM12" s="1062"/>
      <c r="AN12" s="1073" t="s">
        <v>122</v>
      </c>
      <c r="AO12" s="1076"/>
      <c r="AP12" s="1066">
        <f t="shared" si="4"/>
        <v>0</v>
      </c>
      <c r="AQ12" s="1067"/>
      <c r="AR12" s="1061"/>
      <c r="AS12" s="1044"/>
      <c r="AT12" s="1069" t="s">
        <v>9222</v>
      </c>
      <c r="AU12" s="1061" t="s">
        <v>8868</v>
      </c>
      <c r="AV12" s="1062">
        <v>6</v>
      </c>
      <c r="AW12" s="1061" t="s">
        <v>29</v>
      </c>
      <c r="AX12" s="959">
        <v>134389.92000000001</v>
      </c>
      <c r="AY12" s="1066">
        <f t="shared" si="15"/>
        <v>806339.52</v>
      </c>
      <c r="AZ12" s="894" t="s">
        <v>468</v>
      </c>
      <c r="BA12" s="1061" t="s">
        <v>9355</v>
      </c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8959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9234</v>
      </c>
      <c r="M13" s="1061" t="s">
        <v>6676</v>
      </c>
      <c r="N13" s="1079">
        <v>2</v>
      </c>
      <c r="O13" s="1073" t="s">
        <v>29</v>
      </c>
      <c r="P13" s="1065">
        <v>950000</v>
      </c>
      <c r="Q13" s="1066">
        <f t="shared" si="11"/>
        <v>1900000</v>
      </c>
      <c r="R13" s="1067" t="s">
        <v>8679</v>
      </c>
      <c r="S13" s="1060" t="s">
        <v>9221</v>
      </c>
      <c r="T13" s="1061" t="s">
        <v>57</v>
      </c>
      <c r="U13" s="904">
        <v>1</v>
      </c>
      <c r="V13" s="1073" t="s">
        <v>29</v>
      </c>
      <c r="W13" s="1076">
        <v>30000</v>
      </c>
      <c r="X13" s="1066">
        <f t="shared" si="13"/>
        <v>30000</v>
      </c>
      <c r="Y13" s="1067" t="s">
        <v>404</v>
      </c>
      <c r="Z13" s="1061" t="s">
        <v>9220</v>
      </c>
      <c r="AA13" s="914"/>
      <c r="AB13" s="1072" t="s">
        <v>8966</v>
      </c>
      <c r="AC13" s="1072" t="s">
        <v>2036</v>
      </c>
      <c r="AD13" s="1084">
        <v>1</v>
      </c>
      <c r="AE13" s="1071" t="s">
        <v>29</v>
      </c>
      <c r="AF13" s="1066">
        <v>825000</v>
      </c>
      <c r="AG13" s="1066">
        <f t="shared" ref="AG13:AG26" si="17">AF13*AD13</f>
        <v>825000</v>
      </c>
      <c r="AH13" s="1067" t="s">
        <v>7919</v>
      </c>
      <c r="AI13" s="1061" t="s">
        <v>9256</v>
      </c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0" t="s">
        <v>9223</v>
      </c>
      <c r="AU13" s="1061" t="s">
        <v>8868</v>
      </c>
      <c r="AV13" s="1062">
        <v>6</v>
      </c>
      <c r="AW13" s="1073" t="s">
        <v>29</v>
      </c>
      <c r="AX13" s="1076">
        <v>38724</v>
      </c>
      <c r="AY13" s="1066">
        <f t="shared" si="15"/>
        <v>232344</v>
      </c>
      <c r="AZ13" s="894" t="s">
        <v>468</v>
      </c>
      <c r="BA13" s="1061" t="s">
        <v>9355</v>
      </c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915" t="s">
        <v>9236</v>
      </c>
      <c r="M14" s="1061" t="s">
        <v>6676</v>
      </c>
      <c r="N14" s="1079">
        <v>2</v>
      </c>
      <c r="O14" s="1073" t="s">
        <v>29</v>
      </c>
      <c r="P14" s="1065">
        <v>850000</v>
      </c>
      <c r="Q14" s="1066">
        <f t="shared" si="11"/>
        <v>1700000</v>
      </c>
      <c r="R14" s="1067" t="s">
        <v>8679</v>
      </c>
      <c r="S14" s="1060" t="s">
        <v>7071</v>
      </c>
      <c r="T14" s="1061" t="s">
        <v>57</v>
      </c>
      <c r="U14" s="1062">
        <v>2</v>
      </c>
      <c r="V14" s="1061" t="s">
        <v>29</v>
      </c>
      <c r="W14" s="1065">
        <v>60000</v>
      </c>
      <c r="X14" s="1066">
        <f t="shared" si="13"/>
        <v>120000</v>
      </c>
      <c r="Y14" s="1067" t="s">
        <v>404</v>
      </c>
      <c r="Z14" s="1061" t="s">
        <v>9220</v>
      </c>
      <c r="AA14" s="914"/>
      <c r="AB14" s="1089" t="s">
        <v>6709</v>
      </c>
      <c r="AC14" s="1094" t="s">
        <v>6711</v>
      </c>
      <c r="AD14" s="1080">
        <v>1</v>
      </c>
      <c r="AE14" s="1071" t="s">
        <v>29</v>
      </c>
      <c r="AF14" s="1066">
        <v>245000</v>
      </c>
      <c r="AG14" s="1066">
        <f t="shared" si="17"/>
        <v>245000</v>
      </c>
      <c r="AH14" s="1067" t="s">
        <v>7919</v>
      </c>
      <c r="AI14" s="1061" t="s">
        <v>9256</v>
      </c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8">AO14*AM14</f>
        <v>0</v>
      </c>
      <c r="AQ14" s="1067"/>
      <c r="AR14" s="1061"/>
      <c r="AS14" s="1044"/>
      <c r="AT14" s="1061" t="s">
        <v>7601</v>
      </c>
      <c r="AU14" s="1061" t="s">
        <v>9353</v>
      </c>
      <c r="AV14" s="904">
        <v>1</v>
      </c>
      <c r="AW14" s="1073" t="s">
        <v>29</v>
      </c>
      <c r="AX14" s="1076">
        <v>1750000</v>
      </c>
      <c r="AY14" s="1066">
        <f t="shared" si="15"/>
        <v>1750000</v>
      </c>
      <c r="AZ14" s="894" t="s">
        <v>468</v>
      </c>
      <c r="BA14" s="1061" t="s">
        <v>9355</v>
      </c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915" t="s">
        <v>9237</v>
      </c>
      <c r="M15" s="1061" t="s">
        <v>6676</v>
      </c>
      <c r="N15" s="1079">
        <v>1</v>
      </c>
      <c r="O15" s="1085" t="s">
        <v>29</v>
      </c>
      <c r="P15" s="888">
        <v>325000</v>
      </c>
      <c r="Q15" s="1066">
        <f t="shared" si="11"/>
        <v>325000</v>
      </c>
      <c r="R15" s="1067" t="s">
        <v>8679</v>
      </c>
      <c r="S15" s="1061" t="s">
        <v>6732</v>
      </c>
      <c r="T15" s="1061" t="s">
        <v>444</v>
      </c>
      <c r="U15" s="1062">
        <v>1</v>
      </c>
      <c r="V15" s="1073" t="s">
        <v>29</v>
      </c>
      <c r="W15" s="1076">
        <v>16000</v>
      </c>
      <c r="X15" s="1066">
        <f>W15*U15</f>
        <v>16000</v>
      </c>
      <c r="Y15" s="1067" t="s">
        <v>7584</v>
      </c>
      <c r="Z15" s="1061"/>
      <c r="AA15" s="914"/>
      <c r="AB15" s="1072" t="s">
        <v>7816</v>
      </c>
      <c r="AC15" s="1078" t="s">
        <v>7795</v>
      </c>
      <c r="AD15" s="1096">
        <v>3</v>
      </c>
      <c r="AE15" s="1071" t="s">
        <v>29</v>
      </c>
      <c r="AF15" s="1092">
        <v>90000</v>
      </c>
      <c r="AG15" s="1066">
        <f t="shared" si="17"/>
        <v>270000</v>
      </c>
      <c r="AH15" s="1067" t="s">
        <v>7919</v>
      </c>
      <c r="AI15" s="1061" t="s">
        <v>9256</v>
      </c>
      <c r="AK15" s="1072"/>
      <c r="AL15" s="1072"/>
      <c r="AM15" s="1084"/>
      <c r="AN15" s="1071"/>
      <c r="AO15" s="1066"/>
      <c r="AP15" s="1066">
        <f t="shared" si="18"/>
        <v>0</v>
      </c>
      <c r="AQ15" s="1067"/>
      <c r="AR15" s="1061"/>
      <c r="AT15" s="1061" t="s">
        <v>7601</v>
      </c>
      <c r="AU15" s="1061" t="s">
        <v>4613</v>
      </c>
      <c r="AV15" s="904">
        <v>1</v>
      </c>
      <c r="AW15" s="1073" t="s">
        <v>29</v>
      </c>
      <c r="AX15" s="1076">
        <v>1750000</v>
      </c>
      <c r="AY15" s="1066">
        <f t="shared" ref="AY15:AY17" si="19">AX15*AV15</f>
        <v>1750000</v>
      </c>
      <c r="AZ15" s="894" t="s">
        <v>468</v>
      </c>
      <c r="BA15" s="1061" t="s">
        <v>9355</v>
      </c>
      <c r="BB15" s="741"/>
      <c r="BC15" s="1060"/>
      <c r="BD15" s="1068"/>
      <c r="BE15" s="1079"/>
      <c r="BF15" s="1073"/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9235</v>
      </c>
      <c r="M16" s="1061" t="s">
        <v>6676</v>
      </c>
      <c r="N16" s="1062">
        <v>4</v>
      </c>
      <c r="O16" s="1069" t="s">
        <v>29</v>
      </c>
      <c r="P16" s="1077">
        <v>450000</v>
      </c>
      <c r="Q16" s="1066">
        <f t="shared" si="11"/>
        <v>1800000</v>
      </c>
      <c r="R16" s="1067" t="s">
        <v>8679</v>
      </c>
      <c r="S16" s="1061" t="s">
        <v>6856</v>
      </c>
      <c r="T16" s="1075" t="s">
        <v>6855</v>
      </c>
      <c r="U16" s="1062">
        <v>35</v>
      </c>
      <c r="V16" s="1073" t="s">
        <v>29</v>
      </c>
      <c r="W16" s="1076">
        <v>1000</v>
      </c>
      <c r="X16" s="1066">
        <f>W16*U16</f>
        <v>35000</v>
      </c>
      <c r="Y16" s="1067" t="s">
        <v>7584</v>
      </c>
      <c r="Z16" s="1061"/>
      <c r="AA16" s="922"/>
      <c r="AB16" s="1060" t="s">
        <v>7884</v>
      </c>
      <c r="AC16" s="1061" t="s">
        <v>6977</v>
      </c>
      <c r="AD16" s="1079">
        <v>1</v>
      </c>
      <c r="AE16" s="1073" t="s">
        <v>29</v>
      </c>
      <c r="AF16" s="1065">
        <v>30000</v>
      </c>
      <c r="AG16" s="1066">
        <f t="shared" si="17"/>
        <v>30000</v>
      </c>
      <c r="AH16" s="1067" t="s">
        <v>9203</v>
      </c>
      <c r="AI16" s="1061" t="s">
        <v>9256</v>
      </c>
      <c r="AK16" s="1072"/>
      <c r="AL16" s="1072"/>
      <c r="AM16" s="1084"/>
      <c r="AN16" s="1071"/>
      <c r="AO16" s="1066"/>
      <c r="AP16" s="1066">
        <f t="shared" si="18"/>
        <v>0</v>
      </c>
      <c r="AQ16" s="1067"/>
      <c r="AR16" s="1061"/>
      <c r="AT16" s="1061" t="s">
        <v>7601</v>
      </c>
      <c r="AU16" s="1061" t="s">
        <v>9354</v>
      </c>
      <c r="AV16" s="904">
        <v>1</v>
      </c>
      <c r="AW16" s="1073" t="s">
        <v>29</v>
      </c>
      <c r="AX16" s="1076">
        <v>1750000</v>
      </c>
      <c r="AY16" s="1066">
        <f t="shared" si="19"/>
        <v>1750000</v>
      </c>
      <c r="AZ16" s="894" t="s">
        <v>468</v>
      </c>
      <c r="BA16" s="1061" t="s">
        <v>9355</v>
      </c>
      <c r="BB16" s="741"/>
      <c r="BC16" s="1061"/>
      <c r="BD16" s="1072"/>
      <c r="BE16" s="1062"/>
      <c r="BF16" s="1073"/>
      <c r="BG16" s="1065"/>
      <c r="BH16" s="1066">
        <f t="shared" si="6"/>
        <v>0</v>
      </c>
      <c r="BI16" s="1039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1" t="s">
        <v>7251</v>
      </c>
      <c r="M17" s="1061" t="s">
        <v>417</v>
      </c>
      <c r="N17" s="904">
        <v>3</v>
      </c>
      <c r="O17" s="1073" t="s">
        <v>29</v>
      </c>
      <c r="P17" s="1076">
        <v>204000</v>
      </c>
      <c r="Q17" s="1066">
        <f t="shared" si="11"/>
        <v>612000</v>
      </c>
      <c r="R17" s="1067" t="s">
        <v>9238</v>
      </c>
      <c r="S17" s="1060" t="s">
        <v>6710</v>
      </c>
      <c r="T17" s="1075" t="s">
        <v>6711</v>
      </c>
      <c r="U17" s="1062">
        <v>1</v>
      </c>
      <c r="V17" s="887" t="s">
        <v>29</v>
      </c>
      <c r="W17" s="1065">
        <v>125000</v>
      </c>
      <c r="X17" s="1066">
        <f t="shared" si="13"/>
        <v>125000</v>
      </c>
      <c r="Y17" s="1067" t="s">
        <v>430</v>
      </c>
      <c r="Z17" s="1061"/>
      <c r="AA17" s="908"/>
      <c r="AB17" s="915" t="s">
        <v>7883</v>
      </c>
      <c r="AC17" s="1061" t="s">
        <v>6977</v>
      </c>
      <c r="AD17" s="1079">
        <v>1</v>
      </c>
      <c r="AE17" s="1073" t="s">
        <v>7074</v>
      </c>
      <c r="AF17" s="1065">
        <v>340000</v>
      </c>
      <c r="AG17" s="1066">
        <f t="shared" si="17"/>
        <v>340000</v>
      </c>
      <c r="AH17" s="1067" t="s">
        <v>9203</v>
      </c>
      <c r="AI17" s="1061" t="s">
        <v>9256</v>
      </c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1" t="s">
        <v>7601</v>
      </c>
      <c r="AU17" s="1061" t="s">
        <v>4104</v>
      </c>
      <c r="AV17" s="904">
        <v>1</v>
      </c>
      <c r="AW17" s="1073" t="s">
        <v>29</v>
      </c>
      <c r="AX17" s="1076">
        <v>1750000</v>
      </c>
      <c r="AY17" s="1066">
        <f t="shared" si="19"/>
        <v>1750000</v>
      </c>
      <c r="AZ17" s="894" t="s">
        <v>468</v>
      </c>
      <c r="BA17" s="1061" t="s">
        <v>9355</v>
      </c>
      <c r="BB17" s="741"/>
      <c r="BC17" s="1072"/>
      <c r="BD17" s="942"/>
      <c r="BE17" s="1079"/>
      <c r="BF17" s="1071"/>
      <c r="BG17" s="1065"/>
      <c r="BH17" s="1066">
        <f t="shared" si="6"/>
        <v>0</v>
      </c>
      <c r="BI17" s="1039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8565</v>
      </c>
      <c r="M18" s="1075" t="s">
        <v>417</v>
      </c>
      <c r="N18" s="1079">
        <v>1</v>
      </c>
      <c r="O18" s="1073" t="s">
        <v>62</v>
      </c>
      <c r="P18" s="1065">
        <v>22000</v>
      </c>
      <c r="Q18" s="1043">
        <f t="shared" si="11"/>
        <v>22000</v>
      </c>
      <c r="R18" s="1039" t="s">
        <v>490</v>
      </c>
      <c r="S18" s="1061" t="s">
        <v>8565</v>
      </c>
      <c r="T18" s="1075" t="s">
        <v>417</v>
      </c>
      <c r="U18" s="1079">
        <v>1</v>
      </c>
      <c r="V18" s="1073" t="s">
        <v>62</v>
      </c>
      <c r="W18" s="1065">
        <v>22000</v>
      </c>
      <c r="X18" s="1043">
        <f t="shared" si="13"/>
        <v>22000</v>
      </c>
      <c r="Y18" s="1039" t="s">
        <v>490</v>
      </c>
      <c r="Z18" s="1061"/>
      <c r="AB18" s="1061" t="s">
        <v>9264</v>
      </c>
      <c r="AC18" s="1078" t="s">
        <v>57</v>
      </c>
      <c r="AD18" s="1064">
        <v>1</v>
      </c>
      <c r="AE18" s="1061" t="s">
        <v>29</v>
      </c>
      <c r="AF18" s="916">
        <v>335000</v>
      </c>
      <c r="AG18" s="1066">
        <f t="shared" si="17"/>
        <v>335000</v>
      </c>
      <c r="AH18" s="1067" t="s">
        <v>8598</v>
      </c>
      <c r="AI18" s="1061" t="s">
        <v>9256</v>
      </c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ref="AY6:AY42" si="20">AX18*AV18</f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21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99" t="s">
        <v>990</v>
      </c>
      <c r="M19" s="1088" t="s">
        <v>30</v>
      </c>
      <c r="N19" s="821">
        <v>6</v>
      </c>
      <c r="O19" s="1088" t="s">
        <v>480</v>
      </c>
      <c r="P19" s="1043">
        <v>75000</v>
      </c>
      <c r="Q19" s="1043">
        <f t="shared" si="11"/>
        <v>450000</v>
      </c>
      <c r="R19" s="1090" t="s">
        <v>397</v>
      </c>
      <c r="S19" s="1061" t="s">
        <v>6924</v>
      </c>
      <c r="T19" s="1061" t="s">
        <v>6699</v>
      </c>
      <c r="U19" s="1062">
        <v>5</v>
      </c>
      <c r="V19" s="1061" t="s">
        <v>62</v>
      </c>
      <c r="W19" s="1065">
        <v>80000</v>
      </c>
      <c r="X19" s="1066">
        <f t="shared" ref="X19" si="22">W19*U19</f>
        <v>400000</v>
      </c>
      <c r="Y19" s="1067" t="s">
        <v>8348</v>
      </c>
      <c r="Z19" s="1061"/>
      <c r="AB19" s="1061" t="s">
        <v>9265</v>
      </c>
      <c r="AC19" s="1078" t="s">
        <v>57</v>
      </c>
      <c r="AD19" s="1064">
        <v>1</v>
      </c>
      <c r="AE19" s="1061" t="s">
        <v>29</v>
      </c>
      <c r="AF19" s="1065">
        <v>315000</v>
      </c>
      <c r="AG19" s="1066">
        <f t="shared" si="17"/>
        <v>315000</v>
      </c>
      <c r="AH19" s="1067" t="s">
        <v>8598</v>
      </c>
      <c r="AI19" s="1061" t="s">
        <v>9256</v>
      </c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20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21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 t="s">
        <v>9239</v>
      </c>
      <c r="M20" s="1072" t="s">
        <v>7112</v>
      </c>
      <c r="N20" s="1062">
        <v>1</v>
      </c>
      <c r="O20" s="1073" t="s">
        <v>29</v>
      </c>
      <c r="P20" s="1076">
        <v>250000</v>
      </c>
      <c r="Q20" s="1043">
        <f>P20*N20</f>
        <v>250000</v>
      </c>
      <c r="R20" s="1039" t="s">
        <v>8129</v>
      </c>
      <c r="S20" s="1061" t="s">
        <v>8923</v>
      </c>
      <c r="T20" s="1078" t="s">
        <v>8868</v>
      </c>
      <c r="U20" s="1064">
        <v>2</v>
      </c>
      <c r="V20" s="1061" t="s">
        <v>29</v>
      </c>
      <c r="W20" s="916">
        <v>851282</v>
      </c>
      <c r="X20" s="1066">
        <f>W20*U20</f>
        <v>1702564</v>
      </c>
      <c r="Y20" s="1067" t="s">
        <v>491</v>
      </c>
      <c r="Z20" s="1061" t="s">
        <v>9275</v>
      </c>
      <c r="AB20" s="1061" t="s">
        <v>8632</v>
      </c>
      <c r="AC20" s="1061" t="s">
        <v>57</v>
      </c>
      <c r="AD20" s="1079">
        <v>1</v>
      </c>
      <c r="AE20" s="1061" t="s">
        <v>29</v>
      </c>
      <c r="AF20" s="1065">
        <v>70000</v>
      </c>
      <c r="AG20" s="1066">
        <f t="shared" si="17"/>
        <v>70000</v>
      </c>
      <c r="AH20" s="1067" t="s">
        <v>8598</v>
      </c>
      <c r="AI20" s="1061" t="s">
        <v>9256</v>
      </c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20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21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 t="s">
        <v>9245</v>
      </c>
      <c r="M21" s="1078" t="s">
        <v>6627</v>
      </c>
      <c r="N21" s="904">
        <v>1</v>
      </c>
      <c r="O21" s="1073" t="s">
        <v>9240</v>
      </c>
      <c r="P21" s="1065">
        <v>100000</v>
      </c>
      <c r="Q21" s="1066">
        <f t="shared" ref="Q21:Q22" si="23">P21*N21</f>
        <v>100000</v>
      </c>
      <c r="R21" s="1090" t="s">
        <v>8129</v>
      </c>
      <c r="S21" s="1060" t="s">
        <v>7071</v>
      </c>
      <c r="T21" s="1061" t="s">
        <v>57</v>
      </c>
      <c r="U21" s="1062">
        <v>1</v>
      </c>
      <c r="V21" s="1061" t="s">
        <v>29</v>
      </c>
      <c r="W21" s="1065">
        <v>60000</v>
      </c>
      <c r="X21" s="1066">
        <f t="shared" ref="X21" si="24">W21*U21</f>
        <v>60000</v>
      </c>
      <c r="Y21" s="1067" t="s">
        <v>491</v>
      </c>
      <c r="Z21" s="1061" t="s">
        <v>9275</v>
      </c>
      <c r="AB21" s="1061" t="s">
        <v>9268</v>
      </c>
      <c r="AC21" s="1078" t="s">
        <v>57</v>
      </c>
      <c r="AD21" s="1062">
        <v>1</v>
      </c>
      <c r="AE21" s="1061" t="s">
        <v>29</v>
      </c>
      <c r="AF21" s="1065">
        <v>95000</v>
      </c>
      <c r="AG21" s="1066">
        <v>95000</v>
      </c>
      <c r="AH21" s="1067" t="s">
        <v>415</v>
      </c>
      <c r="AI21" s="1061" t="s">
        <v>9256</v>
      </c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20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6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21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 t="s">
        <v>9254</v>
      </c>
      <c r="M22" s="1072" t="s">
        <v>6627</v>
      </c>
      <c r="N22" s="1079">
        <v>1</v>
      </c>
      <c r="O22" s="1072" t="s">
        <v>29</v>
      </c>
      <c r="P22" s="1065">
        <v>85000</v>
      </c>
      <c r="Q22" s="1066">
        <f t="shared" si="23"/>
        <v>85000</v>
      </c>
      <c r="R22" s="1067" t="s">
        <v>8129</v>
      </c>
      <c r="S22" s="1061" t="s">
        <v>7373</v>
      </c>
      <c r="T22" s="1061" t="s">
        <v>8919</v>
      </c>
      <c r="U22" s="1062">
        <v>1</v>
      </c>
      <c r="V22" s="1069" t="s">
        <v>26</v>
      </c>
      <c r="W22" s="1077">
        <v>2250000</v>
      </c>
      <c r="X22" s="1066">
        <f>W22*U22</f>
        <v>2250000</v>
      </c>
      <c r="Y22" s="1067" t="s">
        <v>7295</v>
      </c>
      <c r="Z22" s="1061" t="s">
        <v>9258</v>
      </c>
      <c r="AB22" s="902" t="s">
        <v>9262</v>
      </c>
      <c r="AC22" s="1032" t="s">
        <v>57</v>
      </c>
      <c r="AD22" s="1062">
        <v>1</v>
      </c>
      <c r="AE22" s="1073" t="s">
        <v>29</v>
      </c>
      <c r="AF22" s="1065">
        <v>55000</v>
      </c>
      <c r="AG22" s="1066">
        <v>55000</v>
      </c>
      <c r="AH22" s="1067" t="s">
        <v>8348</v>
      </c>
      <c r="AI22" s="1061" t="s">
        <v>9256</v>
      </c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20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21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61" t="s">
        <v>9241</v>
      </c>
      <c r="M23" s="1078" t="s">
        <v>6627</v>
      </c>
      <c r="N23" s="1072">
        <v>1</v>
      </c>
      <c r="O23" s="1073" t="s">
        <v>29</v>
      </c>
      <c r="P23" s="1076">
        <v>56000</v>
      </c>
      <c r="Q23" s="1066">
        <f>P23*N23</f>
        <v>56000</v>
      </c>
      <c r="R23" s="1067" t="s">
        <v>8129</v>
      </c>
      <c r="S23" s="1061" t="s">
        <v>7373</v>
      </c>
      <c r="T23" s="1061" t="s">
        <v>9208</v>
      </c>
      <c r="U23" s="1062">
        <v>1</v>
      </c>
      <c r="V23" s="1069" t="s">
        <v>26</v>
      </c>
      <c r="W23" s="1077">
        <v>2250000</v>
      </c>
      <c r="X23" s="1066">
        <f>W23*U23</f>
        <v>2250000</v>
      </c>
      <c r="Y23" s="1067" t="s">
        <v>7295</v>
      </c>
      <c r="Z23" s="1061" t="s">
        <v>9258</v>
      </c>
      <c r="AB23" s="1061" t="s">
        <v>9263</v>
      </c>
      <c r="AC23" s="1088" t="s">
        <v>57</v>
      </c>
      <c r="AD23" s="1062">
        <v>1</v>
      </c>
      <c r="AE23" s="1073" t="s">
        <v>29</v>
      </c>
      <c r="AF23" s="1065">
        <v>55000</v>
      </c>
      <c r="AG23" s="1066">
        <v>55000</v>
      </c>
      <c r="AH23" s="1067" t="s">
        <v>8348</v>
      </c>
      <c r="AI23" s="1061" t="s">
        <v>9256</v>
      </c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20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25">BG23*BE23</f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21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9242</v>
      </c>
      <c r="M24" s="1061" t="s">
        <v>6627</v>
      </c>
      <c r="N24" s="1062">
        <v>1</v>
      </c>
      <c r="O24" s="1073" t="s">
        <v>29</v>
      </c>
      <c r="P24" s="1076">
        <v>100000</v>
      </c>
      <c r="Q24" s="1066">
        <f t="shared" ref="Q24:Q50" si="26">P24*N24</f>
        <v>100000</v>
      </c>
      <c r="R24" s="1067" t="s">
        <v>8129</v>
      </c>
      <c r="S24" s="1061" t="s">
        <v>9239</v>
      </c>
      <c r="T24" s="1072" t="s">
        <v>7112</v>
      </c>
      <c r="U24" s="1062">
        <v>1</v>
      </c>
      <c r="V24" s="1073" t="s">
        <v>29</v>
      </c>
      <c r="W24" s="1076">
        <v>250000</v>
      </c>
      <c r="X24" s="1043">
        <f>W24*U24</f>
        <v>250000</v>
      </c>
      <c r="Y24" s="1039" t="s">
        <v>8129</v>
      </c>
      <c r="Z24" s="1061" t="s">
        <v>9278</v>
      </c>
      <c r="AB24" s="1069" t="s">
        <v>9259</v>
      </c>
      <c r="AC24" s="1061" t="s">
        <v>57</v>
      </c>
      <c r="AD24" s="1064">
        <v>2</v>
      </c>
      <c r="AE24" s="1073" t="s">
        <v>29</v>
      </c>
      <c r="AF24" s="1076">
        <v>775000</v>
      </c>
      <c r="AG24" s="1066">
        <f t="shared" ref="AG24:AG25" si="27">AF24*AD24</f>
        <v>1550000</v>
      </c>
      <c r="AH24" s="1067" t="s">
        <v>6791</v>
      </c>
      <c r="AI24" s="1061" t="s">
        <v>9256</v>
      </c>
      <c r="AK24" s="1060"/>
      <c r="AL24" s="1061"/>
      <c r="AM24" s="1062"/>
      <c r="AN24" s="1073"/>
      <c r="AO24" s="1065"/>
      <c r="AP24" s="1066">
        <f t="shared" ref="AP24:AP34" si="28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25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21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 t="s">
        <v>9243</v>
      </c>
      <c r="M25" s="1032" t="s">
        <v>6627</v>
      </c>
      <c r="N25" s="1062">
        <v>1</v>
      </c>
      <c r="O25" s="1073" t="s">
        <v>29</v>
      </c>
      <c r="P25" s="1076">
        <v>170000</v>
      </c>
      <c r="Q25" s="1066">
        <f t="shared" si="26"/>
        <v>170000</v>
      </c>
      <c r="R25" s="1067" t="s">
        <v>8129</v>
      </c>
      <c r="S25" s="1089" t="s">
        <v>9254</v>
      </c>
      <c r="T25" s="1072" t="s">
        <v>6627</v>
      </c>
      <c r="U25" s="1079">
        <v>1</v>
      </c>
      <c r="V25" s="1072" t="s">
        <v>29</v>
      </c>
      <c r="W25" s="1065">
        <v>85000</v>
      </c>
      <c r="X25" s="1066">
        <f t="shared" ref="X25" si="29">W25*U25</f>
        <v>85000</v>
      </c>
      <c r="Y25" s="1090" t="s">
        <v>8129</v>
      </c>
      <c r="Z25" s="1061" t="s">
        <v>9278</v>
      </c>
      <c r="AB25" s="1074" t="s">
        <v>9246</v>
      </c>
      <c r="AC25" s="1075" t="s">
        <v>398</v>
      </c>
      <c r="AD25" s="1062">
        <v>1</v>
      </c>
      <c r="AE25" s="1073" t="s">
        <v>29</v>
      </c>
      <c r="AF25" s="1065">
        <v>30000</v>
      </c>
      <c r="AG25" s="1066">
        <f t="shared" si="27"/>
        <v>30000</v>
      </c>
      <c r="AH25" s="1067" t="s">
        <v>8598</v>
      </c>
      <c r="AI25" s="1061" t="s">
        <v>9256</v>
      </c>
      <c r="AK25" s="1061"/>
      <c r="AL25" s="1075"/>
      <c r="AM25" s="1064"/>
      <c r="AN25" s="887"/>
      <c r="AO25" s="1065"/>
      <c r="AP25" s="1066">
        <f t="shared" si="28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20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25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 t="s">
        <v>9244</v>
      </c>
      <c r="M26" s="1061" t="s">
        <v>398</v>
      </c>
      <c r="N26" s="1062">
        <v>1</v>
      </c>
      <c r="O26" s="1073" t="s">
        <v>29</v>
      </c>
      <c r="P26" s="1065">
        <v>60000</v>
      </c>
      <c r="Q26" s="1066">
        <f>P26*N26</f>
        <v>60000</v>
      </c>
      <c r="R26" s="1067" t="s">
        <v>8712</v>
      </c>
      <c r="S26" s="1061" t="s">
        <v>9241</v>
      </c>
      <c r="T26" s="1078" t="s">
        <v>6627</v>
      </c>
      <c r="U26" s="1072">
        <v>1</v>
      </c>
      <c r="V26" s="1073" t="s">
        <v>29</v>
      </c>
      <c r="W26" s="1076">
        <v>56000</v>
      </c>
      <c r="X26" s="1066">
        <f>W26*U26</f>
        <v>56000</v>
      </c>
      <c r="Y26" s="1067" t="s">
        <v>8129</v>
      </c>
      <c r="Z26" s="1061" t="s">
        <v>9278</v>
      </c>
      <c r="AB26" s="1061"/>
      <c r="AC26" s="1061"/>
      <c r="AD26" s="1062"/>
      <c r="AE26" s="1073"/>
      <c r="AF26" s="1076"/>
      <c r="AG26" s="1066">
        <f t="shared" si="17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8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20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25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 t="s">
        <v>9246</v>
      </c>
      <c r="M27" s="1075" t="s">
        <v>398</v>
      </c>
      <c r="N27" s="1062">
        <v>1</v>
      </c>
      <c r="O27" s="1073" t="s">
        <v>29</v>
      </c>
      <c r="P27" s="1065">
        <v>30000</v>
      </c>
      <c r="Q27" s="1066">
        <f t="shared" ref="Q27:Q30" si="30">P27*N27</f>
        <v>30000</v>
      </c>
      <c r="R27" s="1067" t="s">
        <v>8598</v>
      </c>
      <c r="S27" s="1061" t="s">
        <v>9242</v>
      </c>
      <c r="T27" s="1061" t="s">
        <v>6627</v>
      </c>
      <c r="U27" s="1062">
        <v>1</v>
      </c>
      <c r="V27" s="1073" t="s">
        <v>29</v>
      </c>
      <c r="W27" s="1076">
        <v>100000</v>
      </c>
      <c r="X27" s="1066">
        <f t="shared" ref="X27:X39" si="31">W27*U27</f>
        <v>100000</v>
      </c>
      <c r="Y27" s="1067" t="s">
        <v>8129</v>
      </c>
      <c r="Z27" s="1061" t="s">
        <v>9278</v>
      </c>
      <c r="AB27" s="937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2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20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25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 t="s">
        <v>9247</v>
      </c>
      <c r="M28" s="1061" t="s">
        <v>6722</v>
      </c>
      <c r="N28" s="1064">
        <v>1</v>
      </c>
      <c r="O28" s="1073" t="s">
        <v>9240</v>
      </c>
      <c r="P28" s="1076">
        <v>1700000</v>
      </c>
      <c r="Q28" s="1066">
        <f t="shared" si="30"/>
        <v>1700000</v>
      </c>
      <c r="R28" s="1067" t="s">
        <v>8129</v>
      </c>
      <c r="S28" s="1061" t="s">
        <v>9245</v>
      </c>
      <c r="T28" s="1078" t="s">
        <v>6627</v>
      </c>
      <c r="U28" s="904">
        <v>1</v>
      </c>
      <c r="V28" s="1073" t="s">
        <v>9240</v>
      </c>
      <c r="W28" s="1065">
        <v>100000</v>
      </c>
      <c r="X28" s="1066">
        <f>W28*U28</f>
        <v>100000</v>
      </c>
      <c r="Y28" s="1067" t="s">
        <v>8129</v>
      </c>
      <c r="Z28" s="1061" t="s">
        <v>9278</v>
      </c>
      <c r="AB28" s="1061"/>
      <c r="AC28" s="1061"/>
      <c r="AD28" s="1061"/>
      <c r="AE28" s="1061"/>
      <c r="AF28" s="1061"/>
      <c r="AG28" s="1061"/>
      <c r="AH28" s="1081"/>
      <c r="AI28" s="1061"/>
      <c r="AK28" s="1061"/>
      <c r="AL28" s="1072"/>
      <c r="AM28" s="1062"/>
      <c r="AN28" s="1073"/>
      <c r="AO28" s="1065"/>
      <c r="AP28" s="1066">
        <f t="shared" si="2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20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25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21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 t="s">
        <v>9248</v>
      </c>
      <c r="M29" s="1061" t="s">
        <v>6722</v>
      </c>
      <c r="N29" s="1064">
        <v>1</v>
      </c>
      <c r="O29" s="1073" t="s">
        <v>9240</v>
      </c>
      <c r="P29" s="1076">
        <v>2350000</v>
      </c>
      <c r="Q29" s="1066">
        <f t="shared" si="30"/>
        <v>2350000</v>
      </c>
      <c r="R29" s="1067" t="s">
        <v>8129</v>
      </c>
      <c r="S29" s="915" t="s">
        <v>9243</v>
      </c>
      <c r="T29" s="1032" t="s">
        <v>6627</v>
      </c>
      <c r="U29" s="1062">
        <v>1</v>
      </c>
      <c r="V29" s="1073" t="s">
        <v>29</v>
      </c>
      <c r="W29" s="1076">
        <v>170000</v>
      </c>
      <c r="X29" s="1066">
        <f t="shared" si="31"/>
        <v>170000</v>
      </c>
      <c r="Y29" s="1067" t="s">
        <v>8129</v>
      </c>
      <c r="Z29" s="1061" t="s">
        <v>9278</v>
      </c>
      <c r="AB29" s="943"/>
      <c r="AC29" s="1062"/>
      <c r="AD29" s="906"/>
      <c r="AE29" s="1065"/>
      <c r="AF29" s="919"/>
      <c r="AG29" s="1067"/>
      <c r="AH29" s="944"/>
      <c r="AI29" s="1061"/>
      <c r="AK29" s="1069"/>
      <c r="AL29" s="1061"/>
      <c r="AM29" s="1064"/>
      <c r="AN29" s="1070"/>
      <c r="AO29" s="1065"/>
      <c r="AP29" s="1066">
        <f t="shared" si="28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20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25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21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 t="s">
        <v>6745</v>
      </c>
      <c r="M30" s="1061" t="s">
        <v>9255</v>
      </c>
      <c r="N30" s="1062">
        <v>2</v>
      </c>
      <c r="O30" s="1073" t="s">
        <v>29</v>
      </c>
      <c r="P30" s="1076">
        <v>18000</v>
      </c>
      <c r="Q30" s="1066">
        <f t="shared" si="30"/>
        <v>36000</v>
      </c>
      <c r="R30" s="1067" t="s">
        <v>397</v>
      </c>
      <c r="S30" s="1063" t="s">
        <v>9341</v>
      </c>
      <c r="T30" s="1061" t="s">
        <v>6722</v>
      </c>
      <c r="U30" s="1064">
        <v>1</v>
      </c>
      <c r="V30" s="1073" t="s">
        <v>9240</v>
      </c>
      <c r="W30" s="1076">
        <v>1700000</v>
      </c>
      <c r="X30" s="1066">
        <f t="shared" si="31"/>
        <v>1700000</v>
      </c>
      <c r="Y30" s="1067" t="s">
        <v>8129</v>
      </c>
      <c r="Z30" s="1061" t="s">
        <v>9278</v>
      </c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8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20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25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21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 t="s">
        <v>9253</v>
      </c>
      <c r="M31" s="1061" t="s">
        <v>9255</v>
      </c>
      <c r="N31" s="1062">
        <v>5</v>
      </c>
      <c r="O31" s="1073" t="s">
        <v>29</v>
      </c>
      <c r="P31" s="1076">
        <v>7500</v>
      </c>
      <c r="Q31" s="1066">
        <f t="shared" si="26"/>
        <v>37500</v>
      </c>
      <c r="R31" s="1067" t="s">
        <v>397</v>
      </c>
      <c r="S31" s="1069" t="s">
        <v>9342</v>
      </c>
      <c r="T31" s="1061" t="s">
        <v>6722</v>
      </c>
      <c r="U31" s="1064">
        <v>1</v>
      </c>
      <c r="V31" s="1073" t="s">
        <v>9240</v>
      </c>
      <c r="W31" s="1076">
        <v>2350000</v>
      </c>
      <c r="X31" s="1066">
        <f t="shared" si="31"/>
        <v>2350000</v>
      </c>
      <c r="Y31" s="1067" t="s">
        <v>8129</v>
      </c>
      <c r="Z31" s="1061" t="s">
        <v>9278</v>
      </c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28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20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25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21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 t="s">
        <v>9259</v>
      </c>
      <c r="M32" s="1061" t="s">
        <v>57</v>
      </c>
      <c r="N32" s="1064">
        <v>2</v>
      </c>
      <c r="O32" s="1073" t="s">
        <v>29</v>
      </c>
      <c r="P32" s="1076">
        <v>775000</v>
      </c>
      <c r="Q32" s="1066">
        <f t="shared" si="26"/>
        <v>1550000</v>
      </c>
      <c r="R32" s="1067" t="s">
        <v>6791</v>
      </c>
      <c r="S32" s="1060" t="s">
        <v>9229</v>
      </c>
      <c r="T32" s="1061" t="s">
        <v>6676</v>
      </c>
      <c r="U32" s="1062">
        <v>5</v>
      </c>
      <c r="V32" s="1061" t="s">
        <v>29</v>
      </c>
      <c r="W32" s="1065">
        <v>85000</v>
      </c>
      <c r="X32" s="1066">
        <f t="shared" si="31"/>
        <v>425000</v>
      </c>
      <c r="Y32" s="1067" t="s">
        <v>9230</v>
      </c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8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20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25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 t="s">
        <v>9269</v>
      </c>
      <c r="M33" s="1061" t="s">
        <v>57</v>
      </c>
      <c r="N33" s="1062">
        <v>1</v>
      </c>
      <c r="O33" s="1073" t="s">
        <v>29</v>
      </c>
      <c r="P33" s="1076">
        <v>170000</v>
      </c>
      <c r="Q33" s="1066">
        <f t="shared" si="26"/>
        <v>170000</v>
      </c>
      <c r="R33" s="1067" t="s">
        <v>728</v>
      </c>
      <c r="S33" s="1061" t="s">
        <v>9231</v>
      </c>
      <c r="T33" s="1068" t="s">
        <v>6676</v>
      </c>
      <c r="U33" s="1079">
        <v>1</v>
      </c>
      <c r="V33" s="1061" t="s">
        <v>29</v>
      </c>
      <c r="W33" s="1065">
        <v>175000</v>
      </c>
      <c r="X33" s="1066">
        <f t="shared" si="31"/>
        <v>175000</v>
      </c>
      <c r="Y33" s="1067" t="s">
        <v>9230</v>
      </c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8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20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25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 t="s">
        <v>9270</v>
      </c>
      <c r="M34" s="1061" t="s">
        <v>57</v>
      </c>
      <c r="N34" s="1062">
        <v>2</v>
      </c>
      <c r="O34" s="1073" t="s">
        <v>29</v>
      </c>
      <c r="P34" s="1076">
        <v>170000</v>
      </c>
      <c r="Q34" s="1066">
        <f t="shared" si="26"/>
        <v>340000</v>
      </c>
      <c r="R34" s="1067" t="s">
        <v>728</v>
      </c>
      <c r="S34" s="1088" t="s">
        <v>9232</v>
      </c>
      <c r="T34" s="1032" t="s">
        <v>6676</v>
      </c>
      <c r="U34" s="1079">
        <v>1</v>
      </c>
      <c r="V34" s="1073" t="s">
        <v>29</v>
      </c>
      <c r="W34" s="1065">
        <v>4450000</v>
      </c>
      <c r="X34" s="1066">
        <f t="shared" si="31"/>
        <v>4450000</v>
      </c>
      <c r="Y34" s="1067" t="s">
        <v>8679</v>
      </c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8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20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25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 t="s">
        <v>9337</v>
      </c>
      <c r="M35" s="1068" t="s">
        <v>57</v>
      </c>
      <c r="N35" s="1064">
        <v>1</v>
      </c>
      <c r="O35" s="1073" t="s">
        <v>26</v>
      </c>
      <c r="P35" s="1076">
        <v>275000</v>
      </c>
      <c r="Q35" s="1066">
        <f t="shared" si="26"/>
        <v>275000</v>
      </c>
      <c r="R35" s="1067" t="s">
        <v>6804</v>
      </c>
      <c r="S35" s="1060" t="s">
        <v>9233</v>
      </c>
      <c r="T35" s="1061" t="s">
        <v>6676</v>
      </c>
      <c r="U35" s="1079">
        <v>4</v>
      </c>
      <c r="V35" s="1073" t="s">
        <v>29</v>
      </c>
      <c r="W35" s="1065">
        <v>450000</v>
      </c>
      <c r="X35" s="1066">
        <f t="shared" si="31"/>
        <v>1800000</v>
      </c>
      <c r="Y35" s="1067" t="s">
        <v>8679</v>
      </c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20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25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32">I36*F36</f>
        <v>0</v>
      </c>
      <c r="L36" s="1063" t="s">
        <v>9336</v>
      </c>
      <c r="M36" s="1061" t="s">
        <v>57</v>
      </c>
      <c r="N36" s="1079">
        <v>1</v>
      </c>
      <c r="O36" s="1073" t="s">
        <v>29</v>
      </c>
      <c r="P36" s="1065">
        <v>20000</v>
      </c>
      <c r="Q36" s="1066">
        <f t="shared" si="26"/>
        <v>20000</v>
      </c>
      <c r="R36" s="1067" t="s">
        <v>6804</v>
      </c>
      <c r="S36" s="1060" t="s">
        <v>9234</v>
      </c>
      <c r="T36" s="1061" t="s">
        <v>6676</v>
      </c>
      <c r="U36" s="1079">
        <v>2</v>
      </c>
      <c r="V36" s="1073" t="s">
        <v>29</v>
      </c>
      <c r="W36" s="1065">
        <v>950000</v>
      </c>
      <c r="X36" s="1066">
        <f t="shared" si="31"/>
        <v>1900000</v>
      </c>
      <c r="Y36" s="1067" t="s">
        <v>8679</v>
      </c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33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20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25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32"/>
        <v>0</v>
      </c>
      <c r="L37" s="902" t="s">
        <v>9262</v>
      </c>
      <c r="M37" s="1032" t="s">
        <v>57</v>
      </c>
      <c r="N37" s="1062">
        <v>1</v>
      </c>
      <c r="O37" s="1073" t="s">
        <v>29</v>
      </c>
      <c r="P37" s="1065">
        <v>55000</v>
      </c>
      <c r="Q37" s="1066">
        <f t="shared" si="26"/>
        <v>55000</v>
      </c>
      <c r="R37" s="1067" t="s">
        <v>8348</v>
      </c>
      <c r="S37" s="915" t="s">
        <v>9236</v>
      </c>
      <c r="T37" s="1061" t="s">
        <v>6676</v>
      </c>
      <c r="U37" s="1079">
        <v>2</v>
      </c>
      <c r="V37" s="1073" t="s">
        <v>29</v>
      </c>
      <c r="W37" s="1065">
        <v>850000</v>
      </c>
      <c r="X37" s="1066">
        <f t="shared" si="31"/>
        <v>1700000</v>
      </c>
      <c r="Y37" s="1067" t="s">
        <v>8679</v>
      </c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33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20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25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32"/>
        <v>0</v>
      </c>
      <c r="L38" s="1061" t="s">
        <v>9263</v>
      </c>
      <c r="M38" s="1088" t="s">
        <v>57</v>
      </c>
      <c r="N38" s="1062">
        <v>1</v>
      </c>
      <c r="O38" s="1073" t="s">
        <v>29</v>
      </c>
      <c r="P38" s="1065">
        <v>55000</v>
      </c>
      <c r="Q38" s="1066">
        <f t="shared" si="26"/>
        <v>55000</v>
      </c>
      <c r="R38" s="1067" t="s">
        <v>8348</v>
      </c>
      <c r="S38" s="915" t="s">
        <v>9237</v>
      </c>
      <c r="T38" s="1061" t="s">
        <v>6676</v>
      </c>
      <c r="U38" s="1079">
        <v>1</v>
      </c>
      <c r="V38" s="1085" t="s">
        <v>29</v>
      </c>
      <c r="W38" s="888">
        <v>325000</v>
      </c>
      <c r="X38" s="1066">
        <f t="shared" si="31"/>
        <v>325000</v>
      </c>
      <c r="Y38" s="1067" t="s">
        <v>8679</v>
      </c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33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20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25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32"/>
        <v>968000</v>
      </c>
      <c r="L39" s="1061" t="s">
        <v>9264</v>
      </c>
      <c r="M39" s="1078" t="s">
        <v>57</v>
      </c>
      <c r="N39" s="1064">
        <v>1</v>
      </c>
      <c r="O39" s="1061" t="s">
        <v>29</v>
      </c>
      <c r="P39" s="916">
        <v>335000</v>
      </c>
      <c r="Q39" s="1066">
        <f t="shared" si="26"/>
        <v>335000</v>
      </c>
      <c r="R39" s="1067" t="s">
        <v>8598</v>
      </c>
      <c r="S39" s="1061" t="s">
        <v>9235</v>
      </c>
      <c r="T39" s="1061" t="s">
        <v>6676</v>
      </c>
      <c r="U39" s="1062">
        <v>4</v>
      </c>
      <c r="V39" s="1069" t="s">
        <v>29</v>
      </c>
      <c r="W39" s="1077">
        <v>450000</v>
      </c>
      <c r="X39" s="1066">
        <f t="shared" si="31"/>
        <v>1800000</v>
      </c>
      <c r="Y39" s="1067" t="s">
        <v>8679</v>
      </c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33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20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25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32"/>
        <v>616000</v>
      </c>
      <c r="L40" s="1061" t="s">
        <v>9265</v>
      </c>
      <c r="M40" s="1078" t="s">
        <v>57</v>
      </c>
      <c r="N40" s="1064">
        <v>1</v>
      </c>
      <c r="O40" s="1061" t="s">
        <v>29</v>
      </c>
      <c r="P40" s="1065">
        <v>315000</v>
      </c>
      <c r="Q40" s="1066">
        <f t="shared" si="26"/>
        <v>315000</v>
      </c>
      <c r="R40" s="1067" t="s">
        <v>8598</v>
      </c>
      <c r="S40" s="1069"/>
      <c r="T40" s="1061"/>
      <c r="U40" s="1050"/>
      <c r="V40" s="887"/>
      <c r="W40" s="1065"/>
      <c r="X40" s="1066">
        <f t="shared" si="1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33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20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25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32"/>
        <v>0</v>
      </c>
      <c r="L41" s="1061" t="s">
        <v>9266</v>
      </c>
      <c r="M41" s="1078" t="s">
        <v>57</v>
      </c>
      <c r="N41" s="1062">
        <v>2</v>
      </c>
      <c r="O41" s="887" t="s">
        <v>29</v>
      </c>
      <c r="P41" s="1065">
        <v>380000</v>
      </c>
      <c r="Q41" s="1066">
        <f t="shared" si="26"/>
        <v>760000</v>
      </c>
      <c r="R41" s="1067" t="s">
        <v>397</v>
      </c>
      <c r="S41" s="1069"/>
      <c r="T41" s="1061"/>
      <c r="U41" s="1050"/>
      <c r="V41" s="887"/>
      <c r="W41" s="1065"/>
      <c r="X41" s="1066">
        <f t="shared" si="1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33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20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25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32"/>
        <v>360000</v>
      </c>
      <c r="L42" s="1060" t="s">
        <v>9267</v>
      </c>
      <c r="M42" s="1078" t="s">
        <v>57</v>
      </c>
      <c r="N42" s="1062">
        <v>1</v>
      </c>
      <c r="O42" s="1073" t="s">
        <v>29</v>
      </c>
      <c r="P42" s="1065">
        <v>220000</v>
      </c>
      <c r="Q42" s="1066">
        <f t="shared" si="26"/>
        <v>220000</v>
      </c>
      <c r="R42" s="1067" t="s">
        <v>471</v>
      </c>
      <c r="S42" s="1069"/>
      <c r="T42" s="1061"/>
      <c r="U42" s="1050"/>
      <c r="V42" s="887"/>
      <c r="W42" s="1065"/>
      <c r="X42" s="1066">
        <f t="shared" si="1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33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20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32"/>
        <v>1480000</v>
      </c>
      <c r="L43" s="1061" t="s">
        <v>9271</v>
      </c>
      <c r="M43" s="1078" t="s">
        <v>57</v>
      </c>
      <c r="N43" s="1061">
        <v>1</v>
      </c>
      <c r="O43" s="1061" t="s">
        <v>29</v>
      </c>
      <c r="P43" s="1065">
        <v>690000</v>
      </c>
      <c r="Q43" s="1066">
        <f t="shared" si="26"/>
        <v>690000</v>
      </c>
      <c r="R43" s="1067" t="s">
        <v>404</v>
      </c>
      <c r="S43" s="1069"/>
      <c r="T43" s="1061"/>
      <c r="U43" s="1050"/>
      <c r="V43" s="887"/>
      <c r="W43" s="1065"/>
      <c r="X43" s="1066">
        <f t="shared" si="1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33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32"/>
        <v>500000</v>
      </c>
      <c r="L44" s="1061" t="s">
        <v>9268</v>
      </c>
      <c r="M44" s="1078" t="s">
        <v>57</v>
      </c>
      <c r="N44" s="1062">
        <v>1</v>
      </c>
      <c r="O44" s="1061" t="s">
        <v>29</v>
      </c>
      <c r="P44" s="1065">
        <v>95000</v>
      </c>
      <c r="Q44" s="1066">
        <f t="shared" si="26"/>
        <v>95000</v>
      </c>
      <c r="R44" s="1067" t="s">
        <v>415</v>
      </c>
      <c r="S44" s="1069"/>
      <c r="T44" s="1061"/>
      <c r="U44" s="1050"/>
      <c r="V44" s="887"/>
      <c r="W44" s="1065"/>
      <c r="X44" s="1066">
        <f t="shared" si="1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33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32"/>
        <v>0</v>
      </c>
      <c r="L45" s="1069" t="s">
        <v>9272</v>
      </c>
      <c r="M45" s="1078" t="s">
        <v>6699</v>
      </c>
      <c r="N45" s="1062">
        <v>6</v>
      </c>
      <c r="O45" s="1061" t="s">
        <v>62</v>
      </c>
      <c r="P45" s="1065">
        <v>82500</v>
      </c>
      <c r="Q45" s="1066">
        <f t="shared" si="26"/>
        <v>495000</v>
      </c>
      <c r="R45" s="1067" t="s">
        <v>397</v>
      </c>
      <c r="S45" s="1069"/>
      <c r="T45" s="1061"/>
      <c r="U45" s="1050"/>
      <c r="V45" s="887"/>
      <c r="W45" s="1065"/>
      <c r="X45" s="1066">
        <f t="shared" si="13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33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32"/>
        <v>0</v>
      </c>
      <c r="L46" s="1069" t="s">
        <v>8149</v>
      </c>
      <c r="M46" s="1061" t="s">
        <v>6699</v>
      </c>
      <c r="N46" s="1062">
        <v>6</v>
      </c>
      <c r="O46" s="1061" t="s">
        <v>62</v>
      </c>
      <c r="P46" s="1065">
        <v>82500</v>
      </c>
      <c r="Q46" s="1066">
        <f t="shared" si="26"/>
        <v>495000</v>
      </c>
      <c r="R46" s="1067" t="s">
        <v>397</v>
      </c>
      <c r="S46" s="1069"/>
      <c r="T46" s="1061"/>
      <c r="U46" s="1050"/>
      <c r="V46" s="887"/>
      <c r="W46" s="1065"/>
      <c r="X46" s="1066">
        <f t="shared" si="13"/>
        <v>0</v>
      </c>
      <c r="Y46" s="1067"/>
      <c r="Z46" s="1061"/>
      <c r="AA46" s="952"/>
      <c r="AI46" s="908"/>
      <c r="AK46" s="1069"/>
      <c r="AL46" s="1061"/>
      <c r="AM46" s="1064"/>
      <c r="AN46" s="1070"/>
      <c r="AO46" s="1065"/>
      <c r="AP46" s="1066">
        <f t="shared" si="33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32"/>
        <v>180000</v>
      </c>
      <c r="L47" s="1060" t="s">
        <v>9273</v>
      </c>
      <c r="M47" s="1078" t="s">
        <v>6699</v>
      </c>
      <c r="N47" s="1062">
        <v>2</v>
      </c>
      <c r="O47" s="1061" t="s">
        <v>62</v>
      </c>
      <c r="P47" s="1065">
        <v>82500</v>
      </c>
      <c r="Q47" s="1066">
        <f t="shared" si="26"/>
        <v>165000</v>
      </c>
      <c r="R47" s="1067" t="s">
        <v>397</v>
      </c>
      <c r="S47" s="1069"/>
      <c r="T47" s="1061" t="s">
        <v>2</v>
      </c>
      <c r="U47" s="1050"/>
      <c r="V47" s="887"/>
      <c r="W47" s="1065"/>
      <c r="X47" s="1066">
        <f t="shared" si="1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33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32"/>
        <v>0</v>
      </c>
      <c r="L48" s="1069" t="s">
        <v>7856</v>
      </c>
      <c r="M48" s="1072" t="s">
        <v>6598</v>
      </c>
      <c r="N48" s="1062">
        <v>4</v>
      </c>
      <c r="O48" s="1073" t="s">
        <v>26</v>
      </c>
      <c r="P48" s="1065">
        <v>175000</v>
      </c>
      <c r="Q48" s="1066">
        <f t="shared" si="26"/>
        <v>700000</v>
      </c>
      <c r="R48" s="1067" t="s">
        <v>397</v>
      </c>
      <c r="S48" s="1069"/>
      <c r="T48" s="1061" t="s">
        <v>2</v>
      </c>
      <c r="U48" s="1050"/>
      <c r="V48" s="887"/>
      <c r="W48" s="1065"/>
      <c r="X48" s="1066">
        <f t="shared" si="1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33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32"/>
        <v>800000</v>
      </c>
      <c r="L49" s="1061" t="s">
        <v>7857</v>
      </c>
      <c r="M49" s="1061" t="s">
        <v>6699</v>
      </c>
      <c r="N49" s="1062">
        <v>4</v>
      </c>
      <c r="O49" s="1073" t="s">
        <v>6705</v>
      </c>
      <c r="P49" s="1065">
        <v>62500</v>
      </c>
      <c r="Q49" s="1066">
        <f t="shared" si="26"/>
        <v>250000</v>
      </c>
      <c r="R49" s="1067" t="s">
        <v>397</v>
      </c>
      <c r="S49" s="1069"/>
      <c r="T49" s="1061" t="s">
        <v>2</v>
      </c>
      <c r="U49" s="1050"/>
      <c r="V49" s="887"/>
      <c r="W49" s="1065"/>
      <c r="X49" s="1066">
        <f t="shared" si="1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33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32"/>
        <v>0</v>
      </c>
      <c r="L50" s="1061" t="s">
        <v>6924</v>
      </c>
      <c r="M50" s="1061" t="s">
        <v>6699</v>
      </c>
      <c r="N50" s="1062">
        <v>2</v>
      </c>
      <c r="O50" s="1061" t="s">
        <v>62</v>
      </c>
      <c r="P50" s="1065">
        <v>80000</v>
      </c>
      <c r="Q50" s="1066">
        <f t="shared" si="26"/>
        <v>160000</v>
      </c>
      <c r="R50" s="1067" t="s">
        <v>397</v>
      </c>
      <c r="S50" s="1069"/>
      <c r="T50" s="1061"/>
      <c r="U50" s="1064"/>
      <c r="V50" s="1070"/>
      <c r="W50" s="1077"/>
      <c r="X50" s="1066">
        <f t="shared" si="1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33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32"/>
        <v>220000</v>
      </c>
      <c r="L51" s="1060"/>
      <c r="M51" s="1061"/>
      <c r="N51" s="947"/>
      <c r="O51" s="1061"/>
      <c r="P51" s="935"/>
      <c r="Q51" s="1066">
        <f t="shared" ref="Q51:Q114" si="34">P52*N52</f>
        <v>0</v>
      </c>
      <c r="R51" s="1067"/>
      <c r="S51" s="1069"/>
      <c r="T51" s="1061" t="s">
        <v>2</v>
      </c>
      <c r="U51" s="1050"/>
      <c r="V51" s="887" t="s">
        <v>29</v>
      </c>
      <c r="W51" s="1065"/>
      <c r="X51" s="1066">
        <f t="shared" si="1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33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32"/>
        <v>0</v>
      </c>
      <c r="L52" s="1060"/>
      <c r="M52" s="1061"/>
      <c r="N52" s="947"/>
      <c r="O52" s="1061"/>
      <c r="P52" s="935"/>
      <c r="Q52" s="1066">
        <f t="shared" si="34"/>
        <v>0</v>
      </c>
      <c r="R52" s="1067"/>
      <c r="S52" s="1069"/>
      <c r="T52" s="1061" t="s">
        <v>2</v>
      </c>
      <c r="U52" s="1050"/>
      <c r="V52" s="887" t="s">
        <v>29</v>
      </c>
      <c r="W52" s="1065"/>
      <c r="X52" s="1066">
        <f t="shared" si="1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33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32"/>
        <v>110000</v>
      </c>
      <c r="L53" s="1060"/>
      <c r="M53" s="1061"/>
      <c r="N53" s="947"/>
      <c r="O53" s="1061"/>
      <c r="P53" s="935"/>
      <c r="Q53" s="1066">
        <f t="shared" si="34"/>
        <v>0</v>
      </c>
      <c r="R53" s="1067"/>
      <c r="S53" s="1069"/>
      <c r="T53" s="1061" t="s">
        <v>2</v>
      </c>
      <c r="U53" s="1050"/>
      <c r="V53" s="887" t="s">
        <v>29</v>
      </c>
      <c r="W53" s="1065"/>
      <c r="X53" s="1066">
        <f t="shared" si="1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32"/>
        <v>2275000</v>
      </c>
      <c r="L54" s="1060"/>
      <c r="M54" s="1061"/>
      <c r="N54" s="947"/>
      <c r="O54" s="1061"/>
      <c r="P54" s="935"/>
      <c r="Q54" s="1066">
        <f t="shared" si="34"/>
        <v>0</v>
      </c>
      <c r="R54" s="1067"/>
      <c r="S54" s="1069"/>
      <c r="T54" s="1061" t="s">
        <v>2</v>
      </c>
      <c r="U54" s="1050"/>
      <c r="V54" s="887" t="s">
        <v>29</v>
      </c>
      <c r="W54" s="1065"/>
      <c r="X54" s="1066">
        <f t="shared" si="13"/>
        <v>0</v>
      </c>
      <c r="Y54" s="1067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32"/>
        <v>0</v>
      </c>
      <c r="L55" s="1060"/>
      <c r="M55" s="1061"/>
      <c r="N55" s="947"/>
      <c r="O55" s="1061"/>
      <c r="P55" s="935"/>
      <c r="Q55" s="1066">
        <f t="shared" si="34"/>
        <v>0</v>
      </c>
      <c r="R55" s="1067"/>
      <c r="S55" s="1061"/>
      <c r="T55" s="1061"/>
      <c r="U55" s="1045"/>
      <c r="V55" s="1061" t="s">
        <v>29</v>
      </c>
      <c r="W55" s="1065"/>
      <c r="X55" s="1066">
        <f t="shared" ref="X55:X68" si="35">W58*U58</f>
        <v>0</v>
      </c>
      <c r="Y55" s="1067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32"/>
        <v>1716000</v>
      </c>
      <c r="L56" s="1061"/>
      <c r="M56" s="1061"/>
      <c r="N56" s="947"/>
      <c r="O56" s="1061"/>
      <c r="P56" s="1065"/>
      <c r="Q56" s="1066">
        <f t="shared" si="34"/>
        <v>0</v>
      </c>
      <c r="R56" s="1067"/>
      <c r="S56" s="1061"/>
      <c r="T56" s="1061"/>
      <c r="U56" s="1045"/>
      <c r="V56" s="1061" t="s">
        <v>29</v>
      </c>
      <c r="W56" s="1065"/>
      <c r="X56" s="1066">
        <f t="shared" si="35"/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32"/>
        <v>0</v>
      </c>
      <c r="L57" s="1061"/>
      <c r="M57" s="1075"/>
      <c r="N57" s="1084"/>
      <c r="O57" s="1061"/>
      <c r="P57" s="949"/>
      <c r="Q57" s="1066">
        <f t="shared" si="34"/>
        <v>0</v>
      </c>
      <c r="R57" s="1067"/>
      <c r="S57" s="1061"/>
      <c r="T57" s="1061"/>
      <c r="U57" s="904"/>
      <c r="V57" s="1061"/>
      <c r="W57" s="1077"/>
      <c r="X57" s="1066">
        <f t="shared" si="35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32"/>
        <v>0</v>
      </c>
      <c r="L58" s="1060"/>
      <c r="M58" s="1061"/>
      <c r="N58" s="947"/>
      <c r="O58" s="1061"/>
      <c r="P58" s="1065"/>
      <c r="Q58" s="1066">
        <f t="shared" si="34"/>
        <v>0</v>
      </c>
      <c r="R58" s="1067"/>
      <c r="S58" s="1061"/>
      <c r="T58" s="1061"/>
      <c r="U58" s="1062"/>
      <c r="V58" s="1070"/>
      <c r="W58" s="1077"/>
      <c r="X58" s="1066">
        <f t="shared" si="35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32"/>
        <v>0</v>
      </c>
      <c r="L59" s="1060"/>
      <c r="M59" s="1078"/>
      <c r="N59" s="938"/>
      <c r="O59" s="1061"/>
      <c r="P59" s="939"/>
      <c r="Q59" s="1066">
        <f t="shared" si="34"/>
        <v>0</v>
      </c>
      <c r="R59" s="1067"/>
      <c r="S59" s="1061"/>
      <c r="T59" s="1061"/>
      <c r="U59" s="1062"/>
      <c r="V59" s="1070"/>
      <c r="W59" s="1077"/>
      <c r="X59" s="1066">
        <f t="shared" si="35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32"/>
        <v>80000</v>
      </c>
      <c r="L60" s="1061"/>
      <c r="M60" s="1078"/>
      <c r="N60" s="934"/>
      <c r="O60" s="1061"/>
      <c r="P60" s="935"/>
      <c r="Q60" s="1066">
        <f t="shared" si="34"/>
        <v>0</v>
      </c>
      <c r="R60" s="1067"/>
      <c r="S60" s="1061"/>
      <c r="T60" s="1061"/>
      <c r="U60" s="1045"/>
      <c r="V60" s="1061" t="s">
        <v>29</v>
      </c>
      <c r="W60" s="1065"/>
      <c r="X60" s="1066">
        <f t="shared" si="35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32"/>
        <v>0</v>
      </c>
      <c r="L61" s="1061"/>
      <c r="M61" s="1078"/>
      <c r="N61" s="938"/>
      <c r="O61" s="1061"/>
      <c r="P61" s="939"/>
      <c r="Q61" s="1066">
        <f t="shared" si="34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35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32"/>
        <v>288000</v>
      </c>
      <c r="L62" s="902"/>
      <c r="M62" s="1078"/>
      <c r="N62" s="1062"/>
      <c r="O62" s="1061"/>
      <c r="P62" s="1077"/>
      <c r="Q62" s="1066">
        <f t="shared" si="34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35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32"/>
        <v>312000</v>
      </c>
      <c r="L63" s="1061"/>
      <c r="M63" s="1061"/>
      <c r="N63" s="1062"/>
      <c r="O63" s="1061"/>
      <c r="P63" s="1065"/>
      <c r="Q63" s="1066">
        <f t="shared" si="34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35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32"/>
        <v>414000</v>
      </c>
      <c r="L64" s="1061"/>
      <c r="M64" s="955"/>
      <c r="N64" s="956"/>
      <c r="O64" s="1061"/>
      <c r="P64" s="957"/>
      <c r="Q64" s="1066">
        <f t="shared" si="34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35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32"/>
        <v>125000</v>
      </c>
      <c r="L65" s="1061"/>
      <c r="M65" s="955"/>
      <c r="N65" s="958"/>
      <c r="O65" s="1061"/>
      <c r="P65" s="959"/>
      <c r="Q65" s="1066">
        <f t="shared" si="34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35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32"/>
        <v>675000</v>
      </c>
      <c r="L66" s="1061"/>
      <c r="M66" s="955"/>
      <c r="N66" s="958"/>
      <c r="O66" s="1061"/>
      <c r="P66" s="959"/>
      <c r="Q66" s="1066">
        <f t="shared" si="34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35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32"/>
        <v>0</v>
      </c>
      <c r="L67" s="1061"/>
      <c r="M67" s="955"/>
      <c r="N67" s="934"/>
      <c r="O67" s="1061"/>
      <c r="P67" s="935"/>
      <c r="Q67" s="1066">
        <f t="shared" si="34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35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32"/>
        <v>1541475</v>
      </c>
      <c r="L68" s="1069"/>
      <c r="M68" s="955"/>
      <c r="N68" s="934"/>
      <c r="O68" s="1061"/>
      <c r="P68" s="935"/>
      <c r="Q68" s="1066">
        <f t="shared" si="34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35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32"/>
        <v>1500000</v>
      </c>
      <c r="L69" s="1061"/>
      <c r="M69" s="955"/>
      <c r="N69" s="956"/>
      <c r="O69" s="1061"/>
      <c r="P69" s="957"/>
      <c r="Q69" s="1066">
        <f t="shared" si="34"/>
        <v>0</v>
      </c>
      <c r="R69" s="1067"/>
      <c r="S69" s="1061"/>
      <c r="T69" s="1061"/>
      <c r="U69" s="1045"/>
      <c r="V69" s="1061" t="s">
        <v>29</v>
      </c>
      <c r="W69" s="1065"/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36">D70*F70</f>
        <v>750000</v>
      </c>
      <c r="H70" s="921">
        <v>44244</v>
      </c>
      <c r="I70" s="1062">
        <v>2</v>
      </c>
      <c r="J70" s="1068" t="s">
        <v>25</v>
      </c>
      <c r="K70" s="880">
        <f t="shared" si="32"/>
        <v>500000</v>
      </c>
      <c r="L70" s="1061"/>
      <c r="M70" s="955"/>
      <c r="N70" s="934"/>
      <c r="O70" s="1061"/>
      <c r="P70" s="935"/>
      <c r="Q70" s="1066">
        <f t="shared" si="34"/>
        <v>0</v>
      </c>
      <c r="R70" s="1067"/>
      <c r="S70" s="1061"/>
      <c r="T70" s="1061"/>
      <c r="U70" s="1045"/>
      <c r="V70" s="1061" t="s">
        <v>29</v>
      </c>
      <c r="W70" s="1065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36"/>
        <v>200000</v>
      </c>
      <c r="H71" s="921">
        <v>44411</v>
      </c>
      <c r="I71" s="1062">
        <v>0</v>
      </c>
      <c r="J71" s="1068" t="s">
        <v>25</v>
      </c>
      <c r="K71" s="880">
        <f t="shared" si="32"/>
        <v>0</v>
      </c>
      <c r="L71" s="1061"/>
      <c r="M71" s="955"/>
      <c r="N71" s="934"/>
      <c r="O71" s="1061"/>
      <c r="P71" s="935"/>
      <c r="Q71" s="1066">
        <f t="shared" si="34"/>
        <v>0</v>
      </c>
      <c r="R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36"/>
        <v>95000</v>
      </c>
      <c r="H72" s="1062" t="s">
        <v>188</v>
      </c>
      <c r="I72" s="1062"/>
      <c r="J72" s="965" t="s">
        <v>67</v>
      </c>
      <c r="K72" s="880">
        <f t="shared" si="32"/>
        <v>0</v>
      </c>
      <c r="L72" s="1061"/>
      <c r="M72" s="955"/>
      <c r="N72" s="934"/>
      <c r="O72" s="1061"/>
      <c r="P72" s="935"/>
      <c r="Q72" s="1066">
        <f t="shared" si="34"/>
        <v>0</v>
      </c>
      <c r="R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36"/>
        <v>2400000</v>
      </c>
      <c r="H73" s="900">
        <v>45181</v>
      </c>
      <c r="I73" s="1062">
        <v>0</v>
      </c>
      <c r="J73" s="1068" t="s">
        <v>25</v>
      </c>
      <c r="K73" s="880">
        <f t="shared" si="32"/>
        <v>0</v>
      </c>
      <c r="L73" s="1061"/>
      <c r="M73" s="1061"/>
      <c r="N73" s="1081"/>
      <c r="O73" s="1061"/>
      <c r="P73" s="879"/>
      <c r="Q73" s="1066">
        <f t="shared" si="34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36"/>
        <v>1974000</v>
      </c>
      <c r="H74" s="900">
        <v>45154</v>
      </c>
      <c r="I74" s="1062">
        <v>34</v>
      </c>
      <c r="J74" s="1068" t="s">
        <v>25</v>
      </c>
      <c r="K74" s="880">
        <f t="shared" si="32"/>
        <v>1398250</v>
      </c>
      <c r="L74" s="1061"/>
      <c r="M74" s="1061"/>
      <c r="N74" s="1061"/>
      <c r="O74" s="1061"/>
      <c r="P74" s="879"/>
      <c r="Q74" s="1066">
        <f t="shared" si="34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36"/>
        <v>100000</v>
      </c>
      <c r="H75" s="927" t="s">
        <v>194</v>
      </c>
      <c r="I75" s="1062">
        <v>40</v>
      </c>
      <c r="J75" s="1068" t="s">
        <v>25</v>
      </c>
      <c r="K75" s="880">
        <f t="shared" si="32"/>
        <v>80000</v>
      </c>
      <c r="L75" s="1061"/>
      <c r="M75" s="1061"/>
      <c r="N75" s="1061"/>
      <c r="O75" s="1061"/>
      <c r="P75" s="879"/>
      <c r="Q75" s="1066">
        <f t="shared" si="34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36"/>
        <v>170000</v>
      </c>
      <c r="H76" s="921" t="s">
        <v>196</v>
      </c>
      <c r="I76" s="1062">
        <v>0</v>
      </c>
      <c r="J76" s="1068" t="s">
        <v>25</v>
      </c>
      <c r="K76" s="880">
        <f t="shared" si="32"/>
        <v>0</v>
      </c>
      <c r="L76" s="1061"/>
      <c r="M76" s="1061"/>
      <c r="N76" s="1061"/>
      <c r="O76" s="1061"/>
      <c r="P76" s="1061"/>
      <c r="Q76" s="1066">
        <f t="shared" si="34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36"/>
        <v>260000</v>
      </c>
      <c r="H77" s="921" t="s">
        <v>198</v>
      </c>
      <c r="I77" s="1062">
        <v>0</v>
      </c>
      <c r="J77" s="1068" t="s">
        <v>25</v>
      </c>
      <c r="K77" s="880">
        <f t="shared" si="32"/>
        <v>0</v>
      </c>
      <c r="L77" s="1061"/>
      <c r="M77" s="1061"/>
      <c r="N77" s="1061"/>
      <c r="O77" s="1061"/>
      <c r="P77" s="1061"/>
      <c r="Q77" s="1066">
        <f t="shared" si="34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36"/>
        <v>290000</v>
      </c>
      <c r="H78" s="900">
        <v>45119</v>
      </c>
      <c r="I78" s="1062">
        <v>2</v>
      </c>
      <c r="J78" s="1068" t="s">
        <v>25</v>
      </c>
      <c r="K78" s="880">
        <f t="shared" si="32"/>
        <v>145000</v>
      </c>
      <c r="L78" s="1061"/>
      <c r="M78" s="1061"/>
      <c r="N78" s="1061"/>
      <c r="O78" s="1061"/>
      <c r="P78" s="1061"/>
      <c r="Q78" s="1066">
        <f t="shared" si="34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36"/>
        <v>190000</v>
      </c>
      <c r="H79" s="824">
        <v>45248</v>
      </c>
      <c r="I79" s="1062"/>
      <c r="J79" s="1068" t="s">
        <v>25</v>
      </c>
      <c r="K79" s="880">
        <f t="shared" si="32"/>
        <v>0</v>
      </c>
      <c r="L79" s="1061"/>
      <c r="M79" s="1061"/>
      <c r="N79" s="1061"/>
      <c r="O79" s="1061"/>
      <c r="P79" s="1061"/>
      <c r="Q79" s="1066">
        <f t="shared" si="34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36"/>
        <v>290000</v>
      </c>
      <c r="H80" s="900">
        <v>45120</v>
      </c>
      <c r="I80" s="1062">
        <v>1</v>
      </c>
      <c r="J80" s="965" t="s">
        <v>67</v>
      </c>
      <c r="K80" s="880">
        <f t="shared" si="32"/>
        <v>145000</v>
      </c>
      <c r="L80" s="1061"/>
      <c r="M80" s="1061"/>
      <c r="N80" s="1061"/>
      <c r="O80" s="1061"/>
      <c r="P80" s="1061"/>
      <c r="Q80" s="1066">
        <f t="shared" si="34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32"/>
        <v>1350000</v>
      </c>
      <c r="L81" s="1061"/>
      <c r="M81" s="1061"/>
      <c r="N81" s="1061"/>
      <c r="O81" s="1061"/>
      <c r="P81" s="1061"/>
      <c r="Q81" s="1066">
        <f t="shared" si="34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32"/>
        <v>0</v>
      </c>
      <c r="L82" s="1061"/>
      <c r="M82" s="1061"/>
      <c r="N82" s="1061"/>
      <c r="O82" s="1061"/>
      <c r="P82" s="1061"/>
      <c r="Q82" s="1066">
        <f t="shared" si="34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32"/>
        <v>250000</v>
      </c>
      <c r="L83" s="1061"/>
      <c r="M83" s="1061"/>
      <c r="N83" s="1061"/>
      <c r="O83" s="1061"/>
      <c r="P83" s="1061"/>
      <c r="Q83" s="1066">
        <f t="shared" si="34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32"/>
        <v>5307000</v>
      </c>
      <c r="L84" s="1061"/>
      <c r="M84" s="1061"/>
      <c r="N84" s="1061"/>
      <c r="O84" s="1061"/>
      <c r="P84" s="1061"/>
      <c r="Q84" s="1066">
        <f t="shared" si="34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32"/>
        <v>10075000</v>
      </c>
      <c r="L85" s="1061"/>
      <c r="M85" s="1061"/>
      <c r="N85" s="1061"/>
      <c r="O85" s="1061"/>
      <c r="P85" s="1061"/>
      <c r="Q85" s="1066">
        <f t="shared" si="34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32"/>
        <v>10428000</v>
      </c>
      <c r="L86" s="1061"/>
      <c r="M86" s="1061"/>
      <c r="N86" s="1061"/>
      <c r="O86" s="1061"/>
      <c r="P86" s="1061"/>
      <c r="Q86" s="1066">
        <f t="shared" si="34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32"/>
        <v>841500</v>
      </c>
      <c r="L87" s="1061"/>
      <c r="M87" s="1061"/>
      <c r="N87" s="1061"/>
      <c r="O87" s="1061"/>
      <c r="P87" s="1061"/>
      <c r="Q87" s="1066">
        <f t="shared" si="34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32"/>
        <v>370000</v>
      </c>
      <c r="L88" s="1061"/>
      <c r="M88" s="1061"/>
      <c r="N88" s="1061"/>
      <c r="O88" s="1061"/>
      <c r="P88" s="1061"/>
      <c r="Q88" s="1066">
        <f t="shared" si="34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32"/>
        <v>283725</v>
      </c>
      <c r="L89" s="1061"/>
      <c r="M89" s="1061"/>
      <c r="N89" s="1061"/>
      <c r="O89" s="1061"/>
      <c r="P89" s="1061"/>
      <c r="Q89" s="1066">
        <f t="shared" si="34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32"/>
        <v>0</v>
      </c>
      <c r="L90" s="1061"/>
      <c r="M90" s="1061"/>
      <c r="N90" s="1061"/>
      <c r="O90" s="1061"/>
      <c r="P90" s="1061"/>
      <c r="Q90" s="1066">
        <f t="shared" si="34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32"/>
        <v>6618876</v>
      </c>
      <c r="L91" s="1061"/>
      <c r="M91" s="1061"/>
      <c r="N91" s="1061"/>
      <c r="O91" s="1061"/>
      <c r="P91" s="1061"/>
      <c r="Q91" s="1066">
        <f t="shared" si="34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7">D92*F92</f>
        <v>7942000</v>
      </c>
      <c r="H92" s="824">
        <v>45196</v>
      </c>
      <c r="I92" s="1062">
        <v>103</v>
      </c>
      <c r="J92" s="969" t="s">
        <v>203</v>
      </c>
      <c r="K92" s="880">
        <f t="shared" si="32"/>
        <v>3914000</v>
      </c>
      <c r="L92" s="1061"/>
      <c r="M92" s="1061"/>
      <c r="N92" s="1061"/>
      <c r="O92" s="1061"/>
      <c r="P92" s="1061"/>
      <c r="Q92" s="1066">
        <f t="shared" si="34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7"/>
        <v>1200000</v>
      </c>
      <c r="H93" s="905" t="s">
        <v>173</v>
      </c>
      <c r="I93" s="1062"/>
      <c r="J93" s="969" t="s">
        <v>29</v>
      </c>
      <c r="K93" s="880">
        <f t="shared" si="32"/>
        <v>0</v>
      </c>
      <c r="L93" s="1061"/>
      <c r="M93" s="1061"/>
      <c r="N93" s="1061"/>
      <c r="O93" s="1061"/>
      <c r="P93" s="1061"/>
      <c r="Q93" s="1066">
        <f t="shared" si="34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7"/>
        <v>6855200</v>
      </c>
      <c r="H94" s="900">
        <v>45202</v>
      </c>
      <c r="I94" s="1062">
        <v>142</v>
      </c>
      <c r="J94" s="969" t="s">
        <v>203</v>
      </c>
      <c r="K94" s="880">
        <f t="shared" si="32"/>
        <v>4657600</v>
      </c>
      <c r="L94" s="1061"/>
      <c r="M94" s="1061"/>
      <c r="N94" s="1061"/>
      <c r="O94" s="1061"/>
      <c r="P94" s="1061"/>
      <c r="Q94" s="1066">
        <f t="shared" si="34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7"/>
        <v>6750000</v>
      </c>
      <c r="H95" s="900">
        <v>45125</v>
      </c>
      <c r="I95" s="1062">
        <v>60</v>
      </c>
      <c r="J95" s="1068" t="s">
        <v>203</v>
      </c>
      <c r="K95" s="880">
        <f t="shared" si="32"/>
        <v>2025000</v>
      </c>
      <c r="L95" s="1061"/>
      <c r="M95" s="1061"/>
      <c r="N95" s="1061"/>
      <c r="O95" s="1061"/>
      <c r="P95" s="1061"/>
      <c r="Q95" s="1066">
        <f t="shared" si="34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7"/>
        <v>192000</v>
      </c>
      <c r="H96" s="932">
        <v>45020</v>
      </c>
      <c r="I96" s="973">
        <v>1</v>
      </c>
      <c r="J96" s="1068" t="s">
        <v>25</v>
      </c>
      <c r="K96" s="880">
        <f t="shared" si="32"/>
        <v>96000</v>
      </c>
      <c r="L96" s="1061"/>
      <c r="M96" s="1061"/>
      <c r="N96" s="1061"/>
      <c r="O96" s="1061"/>
      <c r="P96" s="1061"/>
      <c r="Q96" s="1066">
        <f t="shared" si="34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7"/>
        <v>280000</v>
      </c>
      <c r="H97" s="974">
        <v>44007</v>
      </c>
      <c r="I97" s="1062">
        <v>1</v>
      </c>
      <c r="J97" s="1068" t="s">
        <v>25</v>
      </c>
      <c r="K97" s="880">
        <f t="shared" si="32"/>
        <v>140000</v>
      </c>
      <c r="L97" s="1061"/>
      <c r="M97" s="1061"/>
      <c r="N97" s="1061"/>
      <c r="O97" s="1061"/>
      <c r="P97" s="1061"/>
      <c r="Q97" s="1066">
        <f t="shared" si="34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7"/>
        <v>690000</v>
      </c>
      <c r="H98" s="975" t="s">
        <v>228</v>
      </c>
      <c r="I98" s="1062">
        <v>1</v>
      </c>
      <c r="J98" s="1068" t="s">
        <v>25</v>
      </c>
      <c r="K98" s="880">
        <f t="shared" si="32"/>
        <v>690000</v>
      </c>
      <c r="L98" s="1061"/>
      <c r="M98" s="1061"/>
      <c r="N98" s="1061"/>
      <c r="O98" s="1061"/>
      <c r="P98" s="1061"/>
      <c r="Q98" s="1066">
        <f t="shared" si="34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7"/>
        <v>2322378</v>
      </c>
      <c r="H99" s="900">
        <v>45210</v>
      </c>
      <c r="I99" s="1062">
        <v>2</v>
      </c>
      <c r="J99" s="1068" t="s">
        <v>25</v>
      </c>
      <c r="K99" s="880">
        <f t="shared" si="32"/>
        <v>516084</v>
      </c>
      <c r="L99" s="1061"/>
      <c r="M99" s="1061"/>
      <c r="N99" s="1061"/>
      <c r="O99" s="1061"/>
      <c r="P99" s="1061"/>
      <c r="Q99" s="1066">
        <f t="shared" si="34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7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8">I100*F100</f>
        <v>1125340</v>
      </c>
      <c r="L100" s="1061"/>
      <c r="M100" s="1061"/>
      <c r="N100" s="1061"/>
      <c r="O100" s="1061"/>
      <c r="P100" s="1061"/>
      <c r="Q100" s="1066">
        <f t="shared" si="34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7"/>
        <v>1830200</v>
      </c>
      <c r="H101" s="900">
        <v>45176</v>
      </c>
      <c r="I101" s="1062">
        <v>5</v>
      </c>
      <c r="J101" s="1068" t="s">
        <v>25</v>
      </c>
      <c r="K101" s="880">
        <f t="shared" si="38"/>
        <v>915100</v>
      </c>
      <c r="L101" s="1061"/>
      <c r="M101" s="1061"/>
      <c r="N101" s="1061"/>
      <c r="O101" s="1061"/>
      <c r="P101" s="1061"/>
      <c r="Q101" s="1066">
        <f t="shared" si="34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7"/>
        <v>1707516</v>
      </c>
      <c r="H102" s="900">
        <v>45210</v>
      </c>
      <c r="I102" s="1062">
        <v>4</v>
      </c>
      <c r="J102" s="1068" t="s">
        <v>25</v>
      </c>
      <c r="K102" s="880">
        <f t="shared" si="38"/>
        <v>758896</v>
      </c>
      <c r="L102" s="1061"/>
      <c r="M102" s="1061"/>
      <c r="N102" s="1061"/>
      <c r="O102" s="1061"/>
      <c r="P102" s="1061"/>
      <c r="Q102" s="1066">
        <f t="shared" si="34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7"/>
        <v>125000</v>
      </c>
      <c r="H103" s="900">
        <v>45136</v>
      </c>
      <c r="I103" s="1062">
        <v>0</v>
      </c>
      <c r="J103" s="1068" t="s">
        <v>25</v>
      </c>
      <c r="K103" s="880">
        <f t="shared" si="38"/>
        <v>0</v>
      </c>
      <c r="L103" s="1061"/>
      <c r="M103" s="1061"/>
      <c r="N103" s="1061"/>
      <c r="O103" s="1061"/>
      <c r="P103" s="1061"/>
      <c r="Q103" s="1066">
        <f t="shared" si="34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7"/>
        <v>450000</v>
      </c>
      <c r="H104" s="1064"/>
      <c r="I104" s="1062">
        <v>1</v>
      </c>
      <c r="J104" s="1068" t="s">
        <v>25</v>
      </c>
      <c r="K104" s="880">
        <f t="shared" si="38"/>
        <v>225000</v>
      </c>
      <c r="L104" s="1061"/>
      <c r="M104" s="1061"/>
      <c r="N104" s="1061"/>
      <c r="O104" s="1061"/>
      <c r="P104" s="1061"/>
      <c r="Q104" s="1066">
        <f t="shared" si="34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7"/>
        <v>362500</v>
      </c>
      <c r="H105" s="900">
        <v>45205</v>
      </c>
      <c r="I105" s="1062">
        <v>0</v>
      </c>
      <c r="J105" s="1068" t="s">
        <v>25</v>
      </c>
      <c r="K105" s="880">
        <f t="shared" si="38"/>
        <v>0</v>
      </c>
      <c r="L105" s="1061"/>
      <c r="M105" s="1061"/>
      <c r="N105" s="1061"/>
      <c r="O105" s="1061"/>
      <c r="P105" s="1061"/>
      <c r="Q105" s="1066">
        <f t="shared" si="34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7"/>
        <v>110000</v>
      </c>
      <c r="H106" s="921" t="s">
        <v>244</v>
      </c>
      <c r="I106" s="1062"/>
      <c r="J106" s="1068" t="s">
        <v>25</v>
      </c>
      <c r="K106" s="880">
        <f t="shared" si="38"/>
        <v>0</v>
      </c>
      <c r="L106" s="1061"/>
      <c r="M106" s="1061"/>
      <c r="N106" s="1061"/>
      <c r="O106" s="1061"/>
      <c r="P106" s="1061"/>
      <c r="Q106" s="1066">
        <f t="shared" si="34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7"/>
        <v>180000</v>
      </c>
      <c r="H107" s="921" t="s">
        <v>244</v>
      </c>
      <c r="I107" s="1062"/>
      <c r="J107" s="1068" t="s">
        <v>25</v>
      </c>
      <c r="K107" s="880">
        <f t="shared" si="38"/>
        <v>0</v>
      </c>
      <c r="L107" s="1061"/>
      <c r="M107" s="1061"/>
      <c r="N107" s="1061"/>
      <c r="O107" s="1061"/>
      <c r="P107" s="1061"/>
      <c r="Q107" s="1066">
        <f t="shared" si="34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7"/>
        <v>4680000</v>
      </c>
      <c r="H108" s="824">
        <v>45181</v>
      </c>
      <c r="I108" s="1062">
        <v>4</v>
      </c>
      <c r="J108" s="1068" t="s">
        <v>25</v>
      </c>
      <c r="K108" s="880">
        <f t="shared" si="38"/>
        <v>3120000</v>
      </c>
      <c r="L108" s="1061"/>
      <c r="M108" s="1061"/>
      <c r="N108" s="1061"/>
      <c r="O108" s="1061"/>
      <c r="P108" s="1061"/>
      <c r="Q108" s="1066">
        <f t="shared" si="34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7"/>
        <v>5460000</v>
      </c>
      <c r="H109" s="900">
        <v>45181</v>
      </c>
      <c r="I109" s="1062">
        <v>5</v>
      </c>
      <c r="J109" s="1068" t="s">
        <v>25</v>
      </c>
      <c r="K109" s="880">
        <f t="shared" si="38"/>
        <v>3900000</v>
      </c>
      <c r="L109" s="1061"/>
      <c r="M109" s="1061"/>
      <c r="N109" s="1061"/>
      <c r="O109" s="1061"/>
      <c r="P109" s="1061"/>
      <c r="Q109" s="1066">
        <f t="shared" si="34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7"/>
        <v>690000</v>
      </c>
      <c r="H110" s="941" t="s">
        <v>252</v>
      </c>
      <c r="I110" s="1062">
        <v>1</v>
      </c>
      <c r="J110" s="1068" t="s">
        <v>25</v>
      </c>
      <c r="K110" s="880">
        <f t="shared" si="38"/>
        <v>690000</v>
      </c>
      <c r="L110" s="1061"/>
      <c r="M110" s="1061"/>
      <c r="N110" s="1061"/>
      <c r="O110" s="1061"/>
      <c r="P110" s="1061"/>
      <c r="Q110" s="1066">
        <f t="shared" si="34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7"/>
        <v>1960000</v>
      </c>
      <c r="H111" s="1062" t="s">
        <v>255</v>
      </c>
      <c r="I111" s="1062">
        <v>0</v>
      </c>
      <c r="J111" s="1068" t="s">
        <v>25</v>
      </c>
      <c r="K111" s="880">
        <f t="shared" si="38"/>
        <v>0</v>
      </c>
      <c r="L111" s="1061"/>
      <c r="M111" s="1061"/>
      <c r="N111" s="1061"/>
      <c r="O111" s="1061"/>
      <c r="P111" s="1061"/>
      <c r="Q111" s="1066">
        <f t="shared" si="34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7"/>
        <v>680000</v>
      </c>
      <c r="H112" s="992" t="s">
        <v>153</v>
      </c>
      <c r="I112" s="1062"/>
      <c r="J112" s="1068" t="s">
        <v>25</v>
      </c>
      <c r="K112" s="880">
        <f t="shared" si="38"/>
        <v>0</v>
      </c>
      <c r="L112" s="1061"/>
      <c r="M112" s="1061"/>
      <c r="N112" s="1061"/>
      <c r="O112" s="1061"/>
      <c r="P112" s="1061"/>
      <c r="Q112" s="1066">
        <f t="shared" si="34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7"/>
        <v>200000</v>
      </c>
      <c r="H113" s="933">
        <v>45018</v>
      </c>
      <c r="I113" s="1062">
        <v>20</v>
      </c>
      <c r="J113" s="1068" t="s">
        <v>25</v>
      </c>
      <c r="K113" s="880">
        <f t="shared" si="38"/>
        <v>100000</v>
      </c>
      <c r="L113" s="1061"/>
      <c r="M113" s="1061"/>
      <c r="N113" s="1061"/>
      <c r="O113" s="1061"/>
      <c r="P113" s="1061"/>
      <c r="Q113" s="1066">
        <f t="shared" si="34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7"/>
        <v>1000000</v>
      </c>
      <c r="H114" s="932">
        <v>44212</v>
      </c>
      <c r="I114" s="1062">
        <v>0</v>
      </c>
      <c r="J114" s="954" t="s">
        <v>67</v>
      </c>
      <c r="K114" s="880">
        <f t="shared" si="38"/>
        <v>0</v>
      </c>
      <c r="L114" s="1061"/>
      <c r="M114" s="1061"/>
      <c r="N114" s="1061"/>
      <c r="O114" s="1061"/>
      <c r="P114" s="1061"/>
      <c r="Q114" s="1066">
        <f t="shared" si="34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7"/>
        <v>1700000</v>
      </c>
      <c r="H115" s="932">
        <v>44212</v>
      </c>
      <c r="I115" s="1062">
        <v>2</v>
      </c>
      <c r="J115" s="954" t="s">
        <v>67</v>
      </c>
      <c r="K115" s="880">
        <f t="shared" si="38"/>
        <v>850000</v>
      </c>
      <c r="L115" s="1061"/>
      <c r="M115" s="1061"/>
      <c r="N115" s="1061"/>
      <c r="O115" s="1061"/>
      <c r="P115" s="1061"/>
      <c r="Q115" s="1066">
        <f t="shared" ref="Q115:Q118" si="39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7"/>
        <v>1230000</v>
      </c>
      <c r="H116" s="932">
        <v>44212</v>
      </c>
      <c r="I116" s="1062">
        <v>0</v>
      </c>
      <c r="J116" s="965" t="s">
        <v>67</v>
      </c>
      <c r="K116" s="880">
        <f t="shared" si="38"/>
        <v>0</v>
      </c>
      <c r="L116" s="1061"/>
      <c r="M116" s="1061"/>
      <c r="N116" s="1061"/>
      <c r="O116" s="1061"/>
      <c r="P116" s="1061"/>
      <c r="Q116" s="1066">
        <f t="shared" si="39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7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39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7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39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7"/>
        <v>1575000</v>
      </c>
      <c r="H119" s="921" t="s">
        <v>268</v>
      </c>
      <c r="I119" s="1062">
        <v>14</v>
      </c>
      <c r="J119" s="1068" t="s">
        <v>25</v>
      </c>
      <c r="K119" s="880">
        <f t="shared" si="38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7"/>
        <v>110000</v>
      </c>
      <c r="H120" s="900">
        <v>45220</v>
      </c>
      <c r="I120" s="1062"/>
      <c r="J120" s="1068" t="s">
        <v>25</v>
      </c>
      <c r="K120" s="880">
        <f t="shared" si="38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7"/>
        <v>630000</v>
      </c>
      <c r="H121" s="900">
        <v>45140</v>
      </c>
      <c r="I121" s="1062">
        <v>2</v>
      </c>
      <c r="J121" s="1068" t="s">
        <v>25</v>
      </c>
      <c r="K121" s="880">
        <f t="shared" si="38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7"/>
        <v>750000</v>
      </c>
      <c r="H122" s="900">
        <v>45140</v>
      </c>
      <c r="I122" s="1062">
        <v>10</v>
      </c>
      <c r="J122" s="1068" t="s">
        <v>25</v>
      </c>
      <c r="K122" s="880">
        <f t="shared" si="38"/>
        <v>375000</v>
      </c>
      <c r="L122" s="984"/>
      <c r="M122" s="985"/>
      <c r="N122" s="982"/>
      <c r="O122" s="983"/>
      <c r="P122" s="979"/>
      <c r="Q122" s="912"/>
      <c r="R122" s="1103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7"/>
        <v>900000</v>
      </c>
      <c r="H123" s="900">
        <v>45227</v>
      </c>
      <c r="I123" s="1062">
        <v>11</v>
      </c>
      <c r="J123" s="1068" t="s">
        <v>25</v>
      </c>
      <c r="K123" s="880">
        <f t="shared" si="38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7"/>
        <v>190000</v>
      </c>
      <c r="H124" s="900">
        <v>45169</v>
      </c>
      <c r="I124" s="1062">
        <v>0</v>
      </c>
      <c r="J124" s="1068" t="s">
        <v>25</v>
      </c>
      <c r="K124" s="880">
        <f t="shared" si="38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7"/>
        <v>40000</v>
      </c>
      <c r="H125" s="1062"/>
      <c r="I125" s="1062">
        <v>0</v>
      </c>
      <c r="J125" s="1068" t="s">
        <v>25</v>
      </c>
      <c r="K125" s="880">
        <f t="shared" si="38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7"/>
        <v>120000</v>
      </c>
      <c r="H126" s="932" t="s">
        <v>276</v>
      </c>
      <c r="I126" s="1062">
        <v>0</v>
      </c>
      <c r="J126" s="1068" t="s">
        <v>25</v>
      </c>
      <c r="K126" s="880">
        <f t="shared" si="38"/>
        <v>0</v>
      </c>
      <c r="L126" s="984"/>
      <c r="M126" s="985"/>
      <c r="N126" s="982"/>
      <c r="O126" s="983"/>
      <c r="P126" s="979"/>
      <c r="Q126" s="979"/>
      <c r="R126" s="1103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7"/>
        <v>120000</v>
      </c>
      <c r="H127" s="932" t="s">
        <v>276</v>
      </c>
      <c r="I127" s="1062">
        <v>0</v>
      </c>
      <c r="J127" s="1068" t="s">
        <v>25</v>
      </c>
      <c r="K127" s="880">
        <f t="shared" si="38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7"/>
        <v>120000</v>
      </c>
      <c r="H128" s="900">
        <v>45226</v>
      </c>
      <c r="I128" s="1062"/>
      <c r="J128" s="1068" t="s">
        <v>25</v>
      </c>
      <c r="K128" s="880">
        <f t="shared" si="38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7"/>
        <v>50000</v>
      </c>
      <c r="H129" s="900">
        <v>45226</v>
      </c>
      <c r="I129" s="1062"/>
      <c r="J129" s="1068" t="s">
        <v>25</v>
      </c>
      <c r="K129" s="880">
        <f t="shared" si="38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7"/>
        <v>869500</v>
      </c>
      <c r="H130" s="903">
        <v>43842</v>
      </c>
      <c r="I130" s="1062"/>
      <c r="J130" s="1068" t="s">
        <v>25</v>
      </c>
      <c r="K130" s="880">
        <f t="shared" si="38"/>
        <v>0</v>
      </c>
      <c r="L130" s="984"/>
      <c r="M130" s="985"/>
      <c r="N130" s="982"/>
      <c r="O130" s="983"/>
      <c r="P130" s="979"/>
      <c r="Q130" s="979"/>
      <c r="R130" s="1103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7"/>
        <v>928000</v>
      </c>
      <c r="H131" s="900">
        <v>45141</v>
      </c>
      <c r="I131" s="1062"/>
      <c r="J131" s="1068" t="s">
        <v>25</v>
      </c>
      <c r="K131" s="880">
        <f t="shared" si="38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7"/>
        <v>160000</v>
      </c>
      <c r="H132" s="900">
        <v>45255</v>
      </c>
      <c r="I132" s="1079"/>
      <c r="J132" s="1068" t="s">
        <v>25</v>
      </c>
      <c r="K132" s="880">
        <f t="shared" si="38"/>
        <v>0</v>
      </c>
      <c r="L132" s="984"/>
      <c r="M132" s="985"/>
      <c r="N132" s="982"/>
      <c r="O132" s="983"/>
      <c r="P132" s="912"/>
      <c r="Q132" s="979"/>
      <c r="R132" s="1103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7"/>
        <v>390000</v>
      </c>
      <c r="H133" s="1008" t="s">
        <v>286</v>
      </c>
      <c r="I133" s="1062"/>
      <c r="J133" s="1068" t="s">
        <v>25</v>
      </c>
      <c r="K133" s="880">
        <f t="shared" si="38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7"/>
        <v>1082250</v>
      </c>
      <c r="H134" s="900">
        <v>45141</v>
      </c>
      <c r="I134" s="1062"/>
      <c r="J134" s="1068" t="s">
        <v>25</v>
      </c>
      <c r="K134" s="880">
        <f t="shared" si="38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7"/>
        <v>916500</v>
      </c>
      <c r="H135" s="900">
        <v>45141</v>
      </c>
      <c r="I135" s="1062"/>
      <c r="J135" s="1068" t="s">
        <v>25</v>
      </c>
      <c r="K135" s="880">
        <f t="shared" si="38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7"/>
        <v>1200000</v>
      </c>
      <c r="H136" s="1009">
        <v>45020</v>
      </c>
      <c r="I136" s="1062">
        <v>0</v>
      </c>
      <c r="J136" s="1068" t="s">
        <v>25</v>
      </c>
      <c r="K136" s="880">
        <f t="shared" si="38"/>
        <v>0</v>
      </c>
      <c r="L136" s="984"/>
      <c r="M136" s="996"/>
      <c r="N136" s="977"/>
      <c r="O136" s="978"/>
      <c r="P136" s="979"/>
      <c r="Q136" s="979"/>
      <c r="R136" s="1103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7"/>
        <v>250000</v>
      </c>
      <c r="H137" s="900">
        <v>45224</v>
      </c>
      <c r="I137" s="1062"/>
      <c r="J137" s="1068" t="s">
        <v>25</v>
      </c>
      <c r="K137" s="880">
        <f t="shared" si="38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7"/>
        <v>100000</v>
      </c>
      <c r="H138" s="1012">
        <v>44414</v>
      </c>
      <c r="I138" s="1062">
        <v>1</v>
      </c>
      <c r="J138" s="1068" t="s">
        <v>25</v>
      </c>
      <c r="K138" s="880">
        <f t="shared" si="38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7"/>
        <v>100000</v>
      </c>
      <c r="H139" s="1012">
        <v>44414</v>
      </c>
      <c r="I139" s="1062">
        <v>6</v>
      </c>
      <c r="J139" s="1068" t="s">
        <v>25</v>
      </c>
      <c r="K139" s="880">
        <f t="shared" si="38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7"/>
        <v>424000</v>
      </c>
      <c r="H140" s="1012">
        <v>44445</v>
      </c>
      <c r="I140" s="1062">
        <v>0</v>
      </c>
      <c r="J140" s="1068" t="s">
        <v>29</v>
      </c>
      <c r="K140" s="880">
        <f t="shared" si="38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7"/>
        <v>456000</v>
      </c>
      <c r="H141" s="1012">
        <v>44445</v>
      </c>
      <c r="I141" s="1062">
        <v>0</v>
      </c>
      <c r="J141" s="1068" t="s">
        <v>25</v>
      </c>
      <c r="K141" s="880">
        <f t="shared" si="38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7"/>
        <v>780000</v>
      </c>
      <c r="H142" s="1012">
        <v>44321</v>
      </c>
      <c r="I142" s="1062">
        <v>4</v>
      </c>
      <c r="J142" s="1068" t="s">
        <v>25</v>
      </c>
      <c r="K142" s="880">
        <f t="shared" si="38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7"/>
        <v>470000</v>
      </c>
      <c r="H143" s="903">
        <v>44321</v>
      </c>
      <c r="I143" s="1062">
        <v>0</v>
      </c>
      <c r="J143" s="1068" t="s">
        <v>25</v>
      </c>
      <c r="K143" s="880">
        <f t="shared" si="38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7"/>
        <v>1989000</v>
      </c>
      <c r="H144" s="900">
        <v>45251</v>
      </c>
      <c r="I144" s="1062"/>
      <c r="J144" s="1068" t="s">
        <v>25</v>
      </c>
      <c r="K144" s="880">
        <f t="shared" si="38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7"/>
        <v>2320500</v>
      </c>
      <c r="H145" s="900">
        <v>45251</v>
      </c>
      <c r="I145" s="1062">
        <v>12</v>
      </c>
      <c r="J145" s="1068" t="s">
        <v>25</v>
      </c>
      <c r="K145" s="880">
        <f t="shared" si="38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7"/>
        <v>2720000</v>
      </c>
      <c r="H146" s="900">
        <v>45251</v>
      </c>
      <c r="I146" s="1062"/>
      <c r="J146" s="1068" t="s">
        <v>25</v>
      </c>
      <c r="K146" s="880">
        <f t="shared" si="38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7"/>
        <v>2100000</v>
      </c>
      <c r="H147" s="824">
        <v>45181</v>
      </c>
      <c r="I147" s="1062">
        <v>4</v>
      </c>
      <c r="J147" s="1068" t="s">
        <v>25</v>
      </c>
      <c r="K147" s="880">
        <f t="shared" si="38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7"/>
        <v>3375000</v>
      </c>
      <c r="H148" s="900">
        <v>45134</v>
      </c>
      <c r="I148" s="1062">
        <v>3</v>
      </c>
      <c r="J148" s="1068" t="s">
        <v>29</v>
      </c>
      <c r="K148" s="880">
        <f t="shared" si="38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7"/>
        <v>110000</v>
      </c>
      <c r="H149" s="1008">
        <v>45143</v>
      </c>
      <c r="I149" s="1062"/>
      <c r="J149" s="1068" t="s">
        <v>29</v>
      </c>
      <c r="K149" s="880">
        <f t="shared" si="38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7"/>
        <v>3172388.88</v>
      </c>
      <c r="H150" s="824">
        <v>45252</v>
      </c>
      <c r="I150" s="1062"/>
      <c r="J150" s="1068" t="s">
        <v>29</v>
      </c>
      <c r="K150" s="880">
        <f t="shared" si="38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7"/>
        <v>2635930</v>
      </c>
      <c r="H151" s="900">
        <v>45132</v>
      </c>
      <c r="I151" s="1062"/>
      <c r="J151" s="1068" t="s">
        <v>29</v>
      </c>
      <c r="K151" s="880">
        <f t="shared" si="38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7"/>
        <v>51250000</v>
      </c>
      <c r="H152" s="900">
        <v>45115</v>
      </c>
      <c r="I152" s="1062">
        <v>0</v>
      </c>
      <c r="J152" s="1068" t="s">
        <v>25</v>
      </c>
      <c r="K152" s="880">
        <f t="shared" si="38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7"/>
        <v>1694064</v>
      </c>
      <c r="H153" s="900">
        <v>45254</v>
      </c>
      <c r="I153" s="1062">
        <v>10</v>
      </c>
      <c r="J153" s="1068" t="s">
        <v>29</v>
      </c>
      <c r="K153" s="880">
        <f t="shared" si="38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7"/>
        <v>5071500</v>
      </c>
      <c r="H154" s="900">
        <v>45254</v>
      </c>
      <c r="I154" s="1062">
        <v>10</v>
      </c>
      <c r="J154" s="1068" t="s">
        <v>29</v>
      </c>
      <c r="K154" s="880">
        <f t="shared" si="38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7"/>
        <v>2690000</v>
      </c>
      <c r="H155" s="900">
        <v>45238</v>
      </c>
      <c r="I155" s="1062">
        <v>0</v>
      </c>
      <c r="J155" s="1068" t="s">
        <v>29</v>
      </c>
      <c r="K155" s="880">
        <f t="shared" si="38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40">D156*F156</f>
        <v>130000</v>
      </c>
      <c r="H156" s="900">
        <v>45169</v>
      </c>
      <c r="I156" s="1061"/>
      <c r="J156" s="1061" t="s">
        <v>29</v>
      </c>
      <c r="K156" s="880">
        <f t="shared" si="38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40"/>
        <v>380000</v>
      </c>
      <c r="H157" s="900">
        <v>45181</v>
      </c>
      <c r="I157" s="1061">
        <v>1</v>
      </c>
      <c r="J157" s="1061" t="s">
        <v>25</v>
      </c>
      <c r="K157" s="880">
        <f t="shared" si="38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40"/>
        <v>420000</v>
      </c>
      <c r="H158" s="900">
        <v>45181</v>
      </c>
      <c r="I158" s="1061"/>
      <c r="J158" s="1061" t="s">
        <v>25</v>
      </c>
      <c r="K158" s="880">
        <f t="shared" si="38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40"/>
        <v>3224000</v>
      </c>
      <c r="H159" s="900">
        <v>45246</v>
      </c>
      <c r="I159" s="1061">
        <v>0</v>
      </c>
      <c r="J159" s="1061" t="s">
        <v>29</v>
      </c>
      <c r="K159" s="880">
        <f t="shared" si="38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40"/>
        <v>1950000</v>
      </c>
      <c r="H160" s="900">
        <v>45187</v>
      </c>
      <c r="I160" s="1061"/>
      <c r="J160" s="1061" t="s">
        <v>25</v>
      </c>
      <c r="K160" s="880">
        <f t="shared" si="38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40"/>
        <v>965000</v>
      </c>
      <c r="H161" s="900">
        <v>45187</v>
      </c>
      <c r="I161" s="1061"/>
      <c r="J161" s="1061" t="s">
        <v>25</v>
      </c>
      <c r="K161" s="880">
        <f t="shared" si="38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40"/>
        <v>2100000</v>
      </c>
      <c r="H162" s="900">
        <v>45187</v>
      </c>
      <c r="I162" s="1061"/>
      <c r="J162" s="1061" t="s">
        <v>25</v>
      </c>
      <c r="K162" s="880">
        <f t="shared" si="38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40"/>
        <v>585000</v>
      </c>
      <c r="H163" s="900">
        <v>45163</v>
      </c>
      <c r="I163" s="1061">
        <v>1</v>
      </c>
      <c r="J163" s="1061" t="s">
        <v>25</v>
      </c>
      <c r="K163" s="880">
        <f t="shared" si="38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40"/>
        <v>900000</v>
      </c>
      <c r="H164" s="880" t="s">
        <v>331</v>
      </c>
      <c r="I164" s="1061">
        <v>1</v>
      </c>
      <c r="J164" s="1061" t="s">
        <v>25</v>
      </c>
      <c r="K164" s="880">
        <f t="shared" si="38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40"/>
        <v>1120000</v>
      </c>
      <c r="H165" s="1076" t="s">
        <v>331</v>
      </c>
      <c r="I165" s="1061"/>
      <c r="J165" s="1061" t="s">
        <v>25</v>
      </c>
      <c r="K165" s="880">
        <f t="shared" ref="K165:K208" si="41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40"/>
        <v>980000</v>
      </c>
      <c r="H166" s="1076" t="s">
        <v>331</v>
      </c>
      <c r="I166" s="1061">
        <v>5</v>
      </c>
      <c r="J166" s="1061" t="s">
        <v>25</v>
      </c>
      <c r="K166" s="880">
        <f t="shared" si="41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40"/>
        <v>880000</v>
      </c>
      <c r="H167" s="1021">
        <v>44654</v>
      </c>
      <c r="I167" s="1061"/>
      <c r="J167" s="1061" t="s">
        <v>25</v>
      </c>
      <c r="K167" s="880">
        <f t="shared" si="41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40"/>
        <v>568000</v>
      </c>
      <c r="H168" s="1021">
        <v>44654</v>
      </c>
      <c r="I168" s="1061">
        <v>1</v>
      </c>
      <c r="J168" s="1061" t="s">
        <v>25</v>
      </c>
      <c r="K168" s="880">
        <f t="shared" si="41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40"/>
        <v>1400000</v>
      </c>
      <c r="H169" s="1021">
        <v>44654</v>
      </c>
      <c r="I169" s="1061"/>
      <c r="J169" s="1061" t="s">
        <v>25</v>
      </c>
      <c r="K169" s="880">
        <f t="shared" si="41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40"/>
        <v>985000</v>
      </c>
      <c r="H170" s="900">
        <v>45240</v>
      </c>
      <c r="I170" s="1061"/>
      <c r="J170" s="1061" t="s">
        <v>25</v>
      </c>
      <c r="K170" s="880">
        <f t="shared" si="41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40"/>
        <v>3100000</v>
      </c>
      <c r="H171" s="1061" t="s">
        <v>339</v>
      </c>
      <c r="I171" s="1061">
        <v>0</v>
      </c>
      <c r="J171" s="1061" t="s">
        <v>25</v>
      </c>
      <c r="K171" s="880">
        <f t="shared" si="41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40"/>
        <v>1964000</v>
      </c>
      <c r="H172" s="824">
        <v>45205</v>
      </c>
      <c r="I172" s="1061">
        <v>1</v>
      </c>
      <c r="J172" s="1061" t="s">
        <v>25</v>
      </c>
      <c r="K172" s="880">
        <f t="shared" si="41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40"/>
        <v>2250000</v>
      </c>
      <c r="H173" s="900">
        <v>45241</v>
      </c>
      <c r="I173" s="1061"/>
      <c r="J173" s="1061" t="s">
        <v>25</v>
      </c>
      <c r="K173" s="880">
        <f t="shared" si="41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40"/>
        <v>700000</v>
      </c>
      <c r="H174" s="900">
        <v>45240</v>
      </c>
      <c r="I174" s="1061"/>
      <c r="J174" s="1061" t="s">
        <v>25</v>
      </c>
      <c r="K174" s="880">
        <f t="shared" si="41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40"/>
        <v>2490000</v>
      </c>
      <c r="H175" s="1065" t="s">
        <v>344</v>
      </c>
      <c r="I175" s="1061"/>
      <c r="J175" s="1061" t="s">
        <v>25</v>
      </c>
      <c r="K175" s="880">
        <f t="shared" si="41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40"/>
        <v>390000</v>
      </c>
      <c r="H176" s="1022" t="s">
        <v>346</v>
      </c>
      <c r="I176" s="1061">
        <v>0</v>
      </c>
      <c r="J176" s="1061" t="s">
        <v>25</v>
      </c>
      <c r="K176" s="880">
        <f t="shared" si="41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40"/>
        <v>1300000</v>
      </c>
      <c r="H177" s="1065" t="s">
        <v>348</v>
      </c>
      <c r="I177" s="1061"/>
      <c r="J177" s="1061" t="s">
        <v>25</v>
      </c>
      <c r="K177" s="880">
        <f t="shared" si="41"/>
        <v>0</v>
      </c>
      <c r="L177" s="980"/>
      <c r="M177" s="987"/>
      <c r="N177" s="982"/>
      <c r="O177" s="983"/>
      <c r="P177" s="979"/>
      <c r="Q177" s="1001"/>
      <c r="R177" s="1103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40"/>
        <v>6123700</v>
      </c>
      <c r="H178" s="824">
        <v>45210</v>
      </c>
      <c r="I178" s="1061">
        <v>120</v>
      </c>
      <c r="J178" s="1061" t="s">
        <v>349</v>
      </c>
      <c r="K178" s="880">
        <f t="shared" si="41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40"/>
        <v>0</v>
      </c>
      <c r="H179" s="1024"/>
      <c r="I179" s="1061"/>
      <c r="J179" s="1061" t="s">
        <v>29</v>
      </c>
      <c r="K179" s="880">
        <f t="shared" si="41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40"/>
        <v>150000</v>
      </c>
      <c r="H180" s="1024" t="s">
        <v>351</v>
      </c>
      <c r="I180" s="1061">
        <v>0</v>
      </c>
      <c r="J180" s="1061" t="s">
        <v>29</v>
      </c>
      <c r="K180" s="880">
        <f t="shared" si="41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40"/>
        <v>1150000</v>
      </c>
      <c r="H181" s="1025" t="s">
        <v>353</v>
      </c>
      <c r="I181" s="1061">
        <v>0</v>
      </c>
      <c r="J181" s="1061" t="s">
        <v>29</v>
      </c>
      <c r="K181" s="880">
        <f t="shared" si="41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40"/>
        <v>8000000</v>
      </c>
      <c r="H182" s="1025"/>
      <c r="I182" s="1061">
        <v>0</v>
      </c>
      <c r="J182" s="1061" t="s">
        <v>29</v>
      </c>
      <c r="K182" s="880">
        <f t="shared" si="41"/>
        <v>0</v>
      </c>
      <c r="L182" s="951"/>
      <c r="M182" s="981"/>
      <c r="N182" s="982"/>
      <c r="O182" s="983"/>
      <c r="P182" s="979"/>
      <c r="Q182" s="979"/>
      <c r="R182" s="1103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40"/>
        <v>41500000</v>
      </c>
      <c r="H183" s="1025"/>
      <c r="I183" s="1061">
        <v>0</v>
      </c>
      <c r="J183" s="1061" t="s">
        <v>29</v>
      </c>
      <c r="K183" s="880">
        <f t="shared" si="41"/>
        <v>0</v>
      </c>
      <c r="L183" s="951"/>
      <c r="M183" s="1016"/>
      <c r="N183" s="982"/>
      <c r="O183" s="983"/>
      <c r="P183" s="979"/>
      <c r="Q183" s="963"/>
      <c r="R183" s="1103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40"/>
        <v>1000000</v>
      </c>
      <c r="H184" s="1061"/>
      <c r="I184" s="1061"/>
      <c r="J184" s="1061"/>
      <c r="K184" s="880">
        <f t="shared" si="41"/>
        <v>0</v>
      </c>
      <c r="L184" s="984"/>
      <c r="M184" s="1016"/>
      <c r="N184" s="982"/>
      <c r="O184" s="983"/>
      <c r="P184" s="979"/>
      <c r="Q184" s="979"/>
      <c r="R184" s="1103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3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42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41"/>
        <v>860768</v>
      </c>
      <c r="L187" s="984"/>
      <c r="M187" s="1016"/>
      <c r="N187" s="982"/>
      <c r="O187" s="983"/>
      <c r="P187" s="979"/>
      <c r="Q187" s="979"/>
      <c r="R187" s="1103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42"/>
        <v>1226328</v>
      </c>
      <c r="H188" s="1061" t="s">
        <v>359</v>
      </c>
      <c r="I188" s="1061">
        <v>1</v>
      </c>
      <c r="J188" s="1061" t="s">
        <v>25</v>
      </c>
      <c r="K188" s="880">
        <f t="shared" si="41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42"/>
        <v>7614600</v>
      </c>
      <c r="H189" s="1061" t="s">
        <v>359</v>
      </c>
      <c r="I189" s="1061">
        <v>1</v>
      </c>
      <c r="J189" s="1061" t="s">
        <v>25</v>
      </c>
      <c r="K189" s="880">
        <f t="shared" si="41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42"/>
        <v>8000000</v>
      </c>
      <c r="H190" s="879" t="s">
        <v>364</v>
      </c>
      <c r="I190" s="1061">
        <v>0</v>
      </c>
      <c r="J190" s="1061"/>
      <c r="K190" s="880">
        <f t="shared" si="41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42"/>
        <v>680000</v>
      </c>
      <c r="H191" s="949" t="s">
        <v>366</v>
      </c>
      <c r="I191" s="1061">
        <v>0</v>
      </c>
      <c r="J191" s="1061"/>
      <c r="K191" s="880">
        <f t="shared" si="41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42"/>
        <v>660000</v>
      </c>
      <c r="H192" s="879" t="s">
        <v>366</v>
      </c>
      <c r="I192" s="1061">
        <v>0</v>
      </c>
      <c r="J192" s="1061"/>
      <c r="K192" s="880">
        <f t="shared" si="41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42"/>
        <v>4500000</v>
      </c>
      <c r="H193" s="900">
        <v>45218</v>
      </c>
      <c r="I193" s="1061">
        <v>0</v>
      </c>
      <c r="J193" s="1061" t="s">
        <v>25</v>
      </c>
      <c r="K193" s="880">
        <f t="shared" si="41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42"/>
        <v>875000</v>
      </c>
      <c r="H194" s="1079" t="s">
        <v>370</v>
      </c>
      <c r="I194" s="1061">
        <v>0</v>
      </c>
      <c r="J194" s="1061" t="s">
        <v>25</v>
      </c>
      <c r="K194" s="880">
        <f t="shared" si="41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42"/>
        <v>5200000</v>
      </c>
      <c r="H195" s="900">
        <v>45227</v>
      </c>
      <c r="I195" s="1061"/>
      <c r="J195" s="1061" t="s">
        <v>25</v>
      </c>
      <c r="K195" s="880">
        <f t="shared" si="41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42"/>
        <v>4864008</v>
      </c>
      <c r="H196" s="900">
        <v>45238</v>
      </c>
      <c r="I196" s="1061">
        <v>3</v>
      </c>
      <c r="J196" s="1061" t="s">
        <v>25</v>
      </c>
      <c r="K196" s="880">
        <f t="shared" si="41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42"/>
        <v>16976550</v>
      </c>
      <c r="H197" s="900">
        <v>45202</v>
      </c>
      <c r="I197" s="1061">
        <v>0</v>
      </c>
      <c r="J197" s="1061" t="s">
        <v>25</v>
      </c>
      <c r="K197" s="880">
        <f t="shared" si="41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42"/>
        <v>0</v>
      </c>
      <c r="H198" s="903"/>
      <c r="I198" s="1061"/>
      <c r="J198" s="1061" t="s">
        <v>25</v>
      </c>
      <c r="K198" s="880">
        <f t="shared" si="41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42"/>
        <v>2687800</v>
      </c>
      <c r="H199" s="900">
        <v>45238</v>
      </c>
      <c r="I199" s="1028">
        <v>10</v>
      </c>
      <c r="J199" s="1061" t="s">
        <v>25</v>
      </c>
      <c r="K199" s="880">
        <f t="shared" si="41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42"/>
        <v>699300</v>
      </c>
      <c r="H200" s="900">
        <v>45238</v>
      </c>
      <c r="I200" s="1061">
        <v>15</v>
      </c>
      <c r="J200" s="1061" t="s">
        <v>25</v>
      </c>
      <c r="K200" s="880">
        <f t="shared" si="41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42"/>
        <v>2250000</v>
      </c>
      <c r="H201" s="1061" t="s">
        <v>377</v>
      </c>
      <c r="I201" s="1061">
        <v>4</v>
      </c>
      <c r="J201" s="1061" t="s">
        <v>25</v>
      </c>
      <c r="K201" s="880">
        <f t="shared" si="41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42"/>
        <v>1407000</v>
      </c>
      <c r="H202" s="1061" t="s">
        <v>377</v>
      </c>
      <c r="I202" s="1061">
        <v>1</v>
      </c>
      <c r="J202" s="1061"/>
      <c r="K202" s="880">
        <f t="shared" si="41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42"/>
        <v>2352000</v>
      </c>
      <c r="H203" s="900">
        <v>45189</v>
      </c>
      <c r="I203" s="1061">
        <v>3</v>
      </c>
      <c r="J203" s="1061"/>
      <c r="K203" s="880">
        <f t="shared" si="41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42"/>
        <v>3942000</v>
      </c>
      <c r="H204" s="900">
        <v>45189</v>
      </c>
      <c r="I204" s="1061">
        <v>2</v>
      </c>
      <c r="J204" s="1061"/>
      <c r="K204" s="880">
        <f t="shared" si="41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42"/>
        <v>357000</v>
      </c>
      <c r="H205" s="1061" t="s">
        <v>377</v>
      </c>
      <c r="I205" s="1061">
        <v>6</v>
      </c>
      <c r="J205" s="1061"/>
      <c r="K205" s="880">
        <f t="shared" si="41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42"/>
        <v>600000</v>
      </c>
      <c r="H206" s="900">
        <v>45189</v>
      </c>
      <c r="I206" s="1061">
        <v>4</v>
      </c>
      <c r="J206" s="1061"/>
      <c r="K206" s="880">
        <f t="shared" si="41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42"/>
        <v>840000</v>
      </c>
      <c r="H207" s="900">
        <v>45189</v>
      </c>
      <c r="I207" s="1061">
        <v>3</v>
      </c>
      <c r="J207" s="1061"/>
      <c r="K207" s="880">
        <f t="shared" si="41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42"/>
        <v>1375000</v>
      </c>
      <c r="H208" s="900">
        <v>45189</v>
      </c>
      <c r="I208" s="1061">
        <v>6</v>
      </c>
      <c r="J208" s="1061"/>
      <c r="K208" s="1061">
        <f t="shared" si="41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42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42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42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42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42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42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42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42"/>
        <v>0</v>
      </c>
      <c r="H216" s="1061"/>
      <c r="I216" s="1061"/>
      <c r="J216" s="1061"/>
      <c r="K216" s="1061"/>
    </row>
    <row r="470" spans="22:22" x14ac:dyDescent="0.25">
      <c r="V470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6" spans="22:22" x14ac:dyDescent="0.25">
      <c r="V1826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84" zoomScaleNormal="84" workbookViewId="0">
      <pane ySplit="5" topLeftCell="A6" activePane="bottomLeft" state="frozen"/>
      <selection pane="bottomLeft" activeCell="P12" sqref="P12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45372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25" t="s">
        <v>3</v>
      </c>
      <c r="B4" s="1127" t="s">
        <v>4</v>
      </c>
      <c r="C4" s="1128"/>
      <c r="D4" s="1128"/>
      <c r="E4" s="1128"/>
      <c r="F4" s="1128"/>
      <c r="G4" s="1128"/>
      <c r="H4" s="1129"/>
      <c r="I4" s="1130" t="s">
        <v>5</v>
      </c>
      <c r="J4" s="1131"/>
      <c r="K4" s="1132"/>
      <c r="L4" s="1133" t="s">
        <v>6</v>
      </c>
      <c r="M4" s="1134"/>
      <c r="N4" s="1134"/>
      <c r="O4" s="1134"/>
      <c r="P4" s="1134"/>
      <c r="Q4" s="1134"/>
      <c r="R4" s="1134"/>
      <c r="S4" s="1135" t="s">
        <v>7</v>
      </c>
      <c r="T4" s="1136"/>
      <c r="U4" s="1136"/>
      <c r="V4" s="1136"/>
      <c r="W4" s="1136"/>
      <c r="X4" s="1136"/>
      <c r="Y4" s="1136"/>
      <c r="Z4" s="1137"/>
      <c r="AB4" s="1138" t="s">
        <v>8</v>
      </c>
      <c r="AC4" s="1139"/>
      <c r="AD4" s="1139"/>
      <c r="AE4" s="1139"/>
      <c r="AF4" s="1139"/>
      <c r="AG4" s="1139"/>
      <c r="AH4" s="1139"/>
      <c r="AI4" s="1140"/>
      <c r="AK4" s="1113" t="s">
        <v>9</v>
      </c>
      <c r="AL4" s="1114"/>
      <c r="AM4" s="1114"/>
      <c r="AN4" s="1114"/>
      <c r="AO4" s="1114"/>
      <c r="AP4" s="1114"/>
      <c r="AQ4" s="1114"/>
      <c r="AR4" s="1115"/>
      <c r="AT4" s="1116" t="s">
        <v>10</v>
      </c>
      <c r="AU4" s="1117"/>
      <c r="AV4" s="1117"/>
      <c r="AW4" s="1117"/>
      <c r="AX4" s="1117"/>
      <c r="AY4" s="1117"/>
      <c r="AZ4" s="1117"/>
      <c r="BA4" s="1118"/>
      <c r="BC4" s="1119" t="s">
        <v>11</v>
      </c>
      <c r="BD4" s="1120"/>
      <c r="BE4" s="1120"/>
      <c r="BF4" s="1120"/>
      <c r="BG4" s="1120"/>
      <c r="BH4" s="1120"/>
      <c r="BI4" s="1120"/>
      <c r="BJ4" s="1121"/>
      <c r="BL4" s="1122" t="s">
        <v>12</v>
      </c>
      <c r="BM4" s="1123"/>
      <c r="BN4" s="1123"/>
      <c r="BO4" s="1123"/>
      <c r="BP4" s="1123"/>
      <c r="BQ4" s="1123"/>
      <c r="BR4" s="1123"/>
      <c r="BS4" s="1124"/>
    </row>
    <row r="5" spans="1:78" ht="20.25" thickTop="1" thickBot="1" x14ac:dyDescent="0.35">
      <c r="A5" s="112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9324</v>
      </c>
      <c r="M6" s="1061" t="s">
        <v>6738</v>
      </c>
      <c r="N6" s="1062">
        <v>2</v>
      </c>
      <c r="O6" s="1073" t="s">
        <v>29</v>
      </c>
      <c r="P6" s="1076">
        <v>235000</v>
      </c>
      <c r="Q6" s="1066">
        <f t="shared" ref="Q6" si="2">P6*N6</f>
        <v>470000</v>
      </c>
      <c r="R6" s="1067" t="s">
        <v>415</v>
      </c>
      <c r="S6" s="1060" t="s">
        <v>8751</v>
      </c>
      <c r="T6" s="1061" t="s">
        <v>6700</v>
      </c>
      <c r="U6" s="1062">
        <v>1</v>
      </c>
      <c r="V6" s="1073" t="s">
        <v>7333</v>
      </c>
      <c r="W6" s="1076">
        <v>160000</v>
      </c>
      <c r="X6" s="1066">
        <f t="shared" ref="X6" si="3">W6*U6</f>
        <v>160000</v>
      </c>
      <c r="Y6" s="751" t="s">
        <v>8354</v>
      </c>
      <c r="Z6" s="1061"/>
      <c r="AB6" s="1063" t="s">
        <v>9276</v>
      </c>
      <c r="AC6" s="1061" t="s">
        <v>8358</v>
      </c>
      <c r="AD6" s="1064">
        <v>1</v>
      </c>
      <c r="AE6" s="1073" t="s">
        <v>29</v>
      </c>
      <c r="AF6" s="1076">
        <v>628260</v>
      </c>
      <c r="AG6" s="1066">
        <f t="shared" ref="AG6:AG9" si="4">AF6*AD6</f>
        <v>628260</v>
      </c>
      <c r="AH6" s="1067" t="s">
        <v>9277</v>
      </c>
      <c r="AI6" s="1061" t="s">
        <v>9326</v>
      </c>
      <c r="AJ6" s="1069"/>
      <c r="AK6" s="1088" t="s">
        <v>9302</v>
      </c>
      <c r="AL6" s="1032" t="s">
        <v>7715</v>
      </c>
      <c r="AM6" s="1079">
        <v>1</v>
      </c>
      <c r="AN6" s="1073" t="s">
        <v>29</v>
      </c>
      <c r="AO6" s="1065">
        <v>1700000</v>
      </c>
      <c r="AP6" s="1066">
        <f t="shared" ref="AP6:AP7" si="5">AO6*AM6</f>
        <v>1700000</v>
      </c>
      <c r="AQ6" s="1067" t="s">
        <v>1486</v>
      </c>
      <c r="AR6" s="1061" t="s">
        <v>9305</v>
      </c>
      <c r="AS6" s="1033"/>
      <c r="AT6" s="1061"/>
      <c r="AU6" s="1052"/>
      <c r="AV6" s="1061"/>
      <c r="AW6" s="1076"/>
      <c r="AX6" s="1066"/>
      <c r="AY6" s="919">
        <f t="shared" ref="AY6:AY42" si="6">AX6*AV6</f>
        <v>0</v>
      </c>
      <c r="AZ6" s="894"/>
      <c r="BA6" s="1061"/>
      <c r="BB6" s="902"/>
      <c r="BC6" s="1088" t="s">
        <v>6695</v>
      </c>
      <c r="BD6" s="1088" t="s">
        <v>135</v>
      </c>
      <c r="BE6" s="821">
        <v>2</v>
      </c>
      <c r="BF6" s="1047" t="s">
        <v>25</v>
      </c>
      <c r="BG6" s="1043">
        <v>93000</v>
      </c>
      <c r="BH6" s="1066">
        <f t="shared" ref="BH6:BH21" si="7">BG6*BE6</f>
        <v>186000</v>
      </c>
      <c r="BI6" s="1061" t="s">
        <v>8605</v>
      </c>
      <c r="BJ6" s="1061" t="s">
        <v>9314</v>
      </c>
      <c r="BK6" s="1060"/>
      <c r="BL6" s="1060"/>
      <c r="BM6" s="1061"/>
      <c r="BN6" s="1062"/>
      <c r="BO6" s="1073" t="s">
        <v>29</v>
      </c>
      <c r="BP6" s="1065"/>
      <c r="BQ6" s="1066">
        <f t="shared" ref="BQ6:BQ15" si="8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1" t="s">
        <v>9313</v>
      </c>
      <c r="M7" s="1075" t="s">
        <v>6738</v>
      </c>
      <c r="N7" s="1062">
        <v>2</v>
      </c>
      <c r="O7" s="1069" t="s">
        <v>29</v>
      </c>
      <c r="P7" s="1077">
        <v>27500</v>
      </c>
      <c r="Q7" s="1066">
        <f>P7*N7</f>
        <v>55000</v>
      </c>
      <c r="R7" s="1067" t="s">
        <v>415</v>
      </c>
      <c r="S7" s="902" t="s">
        <v>7778</v>
      </c>
      <c r="T7" s="1032" t="s">
        <v>403</v>
      </c>
      <c r="U7" s="1079">
        <v>1</v>
      </c>
      <c r="V7" s="1073" t="s">
        <v>29</v>
      </c>
      <c r="W7" s="1077">
        <v>100000</v>
      </c>
      <c r="X7" s="1043">
        <f t="shared" ref="X7:X51" si="9">W7*U7</f>
        <v>100000</v>
      </c>
      <c r="Y7" s="1067" t="s">
        <v>441</v>
      </c>
      <c r="Z7" s="1061"/>
      <c r="AB7" s="1063" t="s">
        <v>9337</v>
      </c>
      <c r="AC7" s="1068" t="s">
        <v>57</v>
      </c>
      <c r="AD7" s="1064">
        <v>1</v>
      </c>
      <c r="AE7" s="1073" t="s">
        <v>26</v>
      </c>
      <c r="AF7" s="1076">
        <v>275000</v>
      </c>
      <c r="AG7" s="1066">
        <f t="shared" si="4"/>
        <v>275000</v>
      </c>
      <c r="AH7" s="1067" t="s">
        <v>6804</v>
      </c>
      <c r="AI7" s="1061" t="s">
        <v>9326</v>
      </c>
      <c r="AJ7" s="1070"/>
      <c r="AK7" s="1061" t="s">
        <v>9303</v>
      </c>
      <c r="AL7" s="1061" t="s">
        <v>9304</v>
      </c>
      <c r="AM7" s="904">
        <v>1</v>
      </c>
      <c r="AN7" s="1073" t="s">
        <v>29</v>
      </c>
      <c r="AO7" s="1076">
        <v>1</v>
      </c>
      <c r="AP7" s="1066">
        <f t="shared" si="5"/>
        <v>1</v>
      </c>
      <c r="AQ7" s="1067" t="s">
        <v>7219</v>
      </c>
      <c r="AR7" s="1061" t="s">
        <v>9305</v>
      </c>
      <c r="AS7" s="1044"/>
      <c r="AT7" s="1061"/>
      <c r="AU7" s="1062"/>
      <c r="AV7" s="1073"/>
      <c r="AW7" s="1065"/>
      <c r="AX7" s="1066"/>
      <c r="AY7" s="919">
        <f t="shared" si="6"/>
        <v>0</v>
      </c>
      <c r="AZ7" s="894"/>
      <c r="BA7" s="1061"/>
      <c r="BB7" s="1060"/>
      <c r="BC7" s="1061" t="s">
        <v>7008</v>
      </c>
      <c r="BD7" s="1061" t="s">
        <v>7009</v>
      </c>
      <c r="BE7" s="1062">
        <v>2</v>
      </c>
      <c r="BF7" s="1073" t="s">
        <v>29</v>
      </c>
      <c r="BG7" s="1076">
        <v>93500</v>
      </c>
      <c r="BH7" s="1066">
        <f t="shared" si="7"/>
        <v>187000</v>
      </c>
      <c r="BI7" s="1061" t="s">
        <v>8605</v>
      </c>
      <c r="BJ7" s="1061" t="s">
        <v>9314</v>
      </c>
      <c r="BK7" s="1061"/>
      <c r="BL7" s="1060"/>
      <c r="BM7" s="1068"/>
      <c r="BN7" s="1079"/>
      <c r="BO7" s="1073" t="s">
        <v>29</v>
      </c>
      <c r="BP7" s="1065"/>
      <c r="BQ7" s="1066">
        <f t="shared" si="8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9338</v>
      </c>
      <c r="M8" s="1061" t="s">
        <v>6904</v>
      </c>
      <c r="N8" s="1062">
        <v>2</v>
      </c>
      <c r="O8" s="1061" t="s">
        <v>29</v>
      </c>
      <c r="P8" s="1065">
        <v>45000</v>
      </c>
      <c r="Q8" s="1066">
        <f t="shared" ref="Q8:Q19" si="10">P8*N8</f>
        <v>90000</v>
      </c>
      <c r="R8" s="1067" t="s">
        <v>415</v>
      </c>
      <c r="S8" s="1061" t="s">
        <v>8604</v>
      </c>
      <c r="T8" s="1061" t="s">
        <v>6722</v>
      </c>
      <c r="U8" s="1079">
        <v>2</v>
      </c>
      <c r="V8" s="1061" t="s">
        <v>29</v>
      </c>
      <c r="W8" s="1065">
        <v>45000</v>
      </c>
      <c r="X8" s="1066">
        <f>W8*U8</f>
        <v>90000</v>
      </c>
      <c r="Y8" s="1067" t="s">
        <v>441</v>
      </c>
      <c r="Z8" s="1061"/>
      <c r="AB8" s="1063" t="s">
        <v>9336</v>
      </c>
      <c r="AC8" s="1061" t="s">
        <v>57</v>
      </c>
      <c r="AD8" s="1079">
        <v>1</v>
      </c>
      <c r="AE8" s="1073" t="s">
        <v>29</v>
      </c>
      <c r="AF8" s="1065">
        <v>20000</v>
      </c>
      <c r="AG8" s="1066">
        <f t="shared" si="4"/>
        <v>20000</v>
      </c>
      <c r="AH8" s="1067" t="s">
        <v>6804</v>
      </c>
      <c r="AI8" s="1061" t="s">
        <v>9326</v>
      </c>
      <c r="AJ8" s="1069"/>
      <c r="AK8" s="1063"/>
      <c r="AL8" s="1061"/>
      <c r="AM8" s="1079"/>
      <c r="AN8" s="1073" t="s">
        <v>29</v>
      </c>
      <c r="AO8" s="1065"/>
      <c r="AP8" s="1066">
        <f t="shared" ref="AP8:AP22" si="11">AO8*AM8</f>
        <v>0</v>
      </c>
      <c r="AQ8" s="1067"/>
      <c r="AR8" s="1061"/>
      <c r="AS8" s="1033"/>
      <c r="AT8" s="1075"/>
      <c r="AU8" s="1062"/>
      <c r="AV8" s="887"/>
      <c r="AW8" s="1066"/>
      <c r="AX8" s="1066"/>
      <c r="AY8" s="919">
        <f t="shared" si="6"/>
        <v>0</v>
      </c>
      <c r="AZ8" s="894"/>
      <c r="BA8" s="1061"/>
      <c r="BB8" s="1060"/>
      <c r="BC8" s="1060" t="s">
        <v>8441</v>
      </c>
      <c r="BD8" s="1061" t="s">
        <v>8436</v>
      </c>
      <c r="BE8" s="1062">
        <v>2</v>
      </c>
      <c r="BF8" s="1069" t="s">
        <v>29</v>
      </c>
      <c r="BG8" s="1077">
        <v>144500</v>
      </c>
      <c r="BH8" s="1066">
        <f t="shared" si="7"/>
        <v>289000</v>
      </c>
      <c r="BI8" s="1061" t="s">
        <v>8605</v>
      </c>
      <c r="BJ8" s="1061" t="s">
        <v>9314</v>
      </c>
      <c r="BK8" s="1061"/>
      <c r="BL8" s="1060"/>
      <c r="BM8" s="1068"/>
      <c r="BN8" s="1079"/>
      <c r="BO8" s="1073" t="s">
        <v>29</v>
      </c>
      <c r="BP8" s="1065"/>
      <c r="BQ8" s="1066">
        <f t="shared" si="8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9307</v>
      </c>
      <c r="M9" s="1068" t="s">
        <v>7235</v>
      </c>
      <c r="N9" s="1079">
        <v>2</v>
      </c>
      <c r="O9" s="1061" t="s">
        <v>9308</v>
      </c>
      <c r="P9" s="1065">
        <v>8543800</v>
      </c>
      <c r="Q9" s="1066">
        <f t="shared" si="10"/>
        <v>17087600</v>
      </c>
      <c r="R9" s="1067" t="s">
        <v>9312</v>
      </c>
      <c r="S9" s="1061" t="s">
        <v>8442</v>
      </c>
      <c r="T9" s="1061" t="s">
        <v>8436</v>
      </c>
      <c r="U9" s="1062">
        <v>1</v>
      </c>
      <c r="V9" s="1061" t="s">
        <v>29</v>
      </c>
      <c r="W9" s="1077">
        <v>75500</v>
      </c>
      <c r="X9" s="1066">
        <f t="shared" ref="X9" si="12">W9*U9</f>
        <v>75500</v>
      </c>
      <c r="Y9" s="1067" t="s">
        <v>402</v>
      </c>
      <c r="Z9" s="1061"/>
      <c r="AB9" s="1060" t="s">
        <v>9338</v>
      </c>
      <c r="AC9" s="1061" t="s">
        <v>6904</v>
      </c>
      <c r="AD9" s="1062">
        <v>2</v>
      </c>
      <c r="AE9" s="1061" t="s">
        <v>29</v>
      </c>
      <c r="AF9" s="1065">
        <v>45000</v>
      </c>
      <c r="AG9" s="1066">
        <f t="shared" si="4"/>
        <v>90000</v>
      </c>
      <c r="AH9" s="1067" t="s">
        <v>415</v>
      </c>
      <c r="AI9" s="1061" t="s">
        <v>9326</v>
      </c>
      <c r="AJ9" s="1069"/>
      <c r="AK9" s="1072"/>
      <c r="AL9" s="1072"/>
      <c r="AM9" s="1084"/>
      <c r="AN9" s="1071" t="s">
        <v>114</v>
      </c>
      <c r="AO9" s="1066"/>
      <c r="AP9" s="1066">
        <f>AO9*AM9</f>
        <v>0</v>
      </c>
      <c r="AQ9" s="1067"/>
      <c r="AR9" s="1061"/>
      <c r="AS9" s="1044"/>
      <c r="AT9" s="1061"/>
      <c r="AU9" s="1062"/>
      <c r="AV9" s="1073"/>
      <c r="AW9" s="1065"/>
      <c r="AX9" s="1066"/>
      <c r="AY9" s="919">
        <f t="shared" si="6"/>
        <v>0</v>
      </c>
      <c r="AZ9" s="894"/>
      <c r="BA9" s="1061"/>
      <c r="BB9" s="1060"/>
      <c r="BC9" s="1061" t="s">
        <v>9179</v>
      </c>
      <c r="BD9" s="1061" t="s">
        <v>7032</v>
      </c>
      <c r="BE9" s="1062">
        <v>2</v>
      </c>
      <c r="BF9" s="1073" t="s">
        <v>29</v>
      </c>
      <c r="BG9" s="1065">
        <v>73499.993100000007</v>
      </c>
      <c r="BH9" s="1066">
        <f t="shared" si="7"/>
        <v>146999.98620000001</v>
      </c>
      <c r="BI9" s="1061" t="s">
        <v>8605</v>
      </c>
      <c r="BJ9" s="1061" t="s">
        <v>9314</v>
      </c>
      <c r="BK9" s="1061"/>
      <c r="BL9" s="1061"/>
      <c r="BM9" s="1061"/>
      <c r="BN9" s="1079"/>
      <c r="BO9" s="1073" t="s">
        <v>29</v>
      </c>
      <c r="BP9" s="1065"/>
      <c r="BQ9" s="1066">
        <f t="shared" si="8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1" t="s">
        <v>9309</v>
      </c>
      <c r="M10" s="1061" t="s">
        <v>7235</v>
      </c>
      <c r="N10" s="1064">
        <v>5</v>
      </c>
      <c r="O10" s="1073" t="s">
        <v>9308</v>
      </c>
      <c r="P10" s="1076">
        <v>1491500</v>
      </c>
      <c r="Q10" s="1066">
        <f t="shared" si="10"/>
        <v>7457500</v>
      </c>
      <c r="R10" s="1067" t="s">
        <v>9312</v>
      </c>
      <c r="S10" s="1061" t="s">
        <v>68</v>
      </c>
      <c r="T10" s="1061" t="s">
        <v>69</v>
      </c>
      <c r="U10" s="1062">
        <v>1.5</v>
      </c>
      <c r="V10" s="1070" t="s">
        <v>203</v>
      </c>
      <c r="W10" s="1077">
        <v>29000</v>
      </c>
      <c r="X10" s="1066">
        <f t="shared" si="9"/>
        <v>43500</v>
      </c>
      <c r="Y10" s="1067" t="s">
        <v>453</v>
      </c>
      <c r="Z10" s="1061"/>
      <c r="AB10" s="1061" t="s">
        <v>9324</v>
      </c>
      <c r="AC10" s="1061" t="s">
        <v>6738</v>
      </c>
      <c r="AD10" s="1062">
        <v>2</v>
      </c>
      <c r="AE10" s="1073" t="s">
        <v>29</v>
      </c>
      <c r="AF10" s="1076">
        <v>235000</v>
      </c>
      <c r="AG10" s="1066">
        <f t="shared" ref="AG10:AG12" si="13">AF10*AD10</f>
        <v>470000</v>
      </c>
      <c r="AH10" s="1067" t="s">
        <v>415</v>
      </c>
      <c r="AI10" s="1061" t="s">
        <v>9326</v>
      </c>
      <c r="AJ10" s="1063"/>
      <c r="AK10" s="1060"/>
      <c r="AL10" s="1075"/>
      <c r="AM10" s="1062"/>
      <c r="AN10" s="887" t="s">
        <v>29</v>
      </c>
      <c r="AO10" s="1065"/>
      <c r="AP10" s="1066">
        <f t="shared" ref="AP10" si="14">AO10*AM10</f>
        <v>0</v>
      </c>
      <c r="AQ10" s="1067"/>
      <c r="AR10" s="1061"/>
      <c r="AS10" s="1044"/>
      <c r="AT10" s="1061"/>
      <c r="AU10" s="1062"/>
      <c r="AV10" s="1073"/>
      <c r="AW10" s="1065"/>
      <c r="AX10" s="1066"/>
      <c r="AY10" s="919">
        <f t="shared" si="6"/>
        <v>0</v>
      </c>
      <c r="AZ10" s="894"/>
      <c r="BA10" s="1061"/>
      <c r="BB10" s="1060"/>
      <c r="BC10" s="1061" t="s">
        <v>9180</v>
      </c>
      <c r="BD10" s="1061" t="s">
        <v>7032</v>
      </c>
      <c r="BE10" s="1062">
        <v>3</v>
      </c>
      <c r="BF10" s="1073" t="s">
        <v>29</v>
      </c>
      <c r="BG10" s="1065">
        <v>116999.99400000001</v>
      </c>
      <c r="BH10" s="1066">
        <f t="shared" si="7"/>
        <v>350999.98200000002</v>
      </c>
      <c r="BI10" s="1061" t="s">
        <v>8605</v>
      </c>
      <c r="BJ10" s="1061" t="s">
        <v>9314</v>
      </c>
      <c r="BK10" s="1063"/>
      <c r="BL10" s="1061"/>
      <c r="BM10" s="1061"/>
      <c r="BN10" s="1079"/>
      <c r="BO10" s="1073" t="s">
        <v>29</v>
      </c>
      <c r="BP10" s="1065"/>
      <c r="BQ10" s="1066">
        <f t="shared" si="8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88" t="s">
        <v>7852</v>
      </c>
      <c r="M11" s="1032" t="s">
        <v>7235</v>
      </c>
      <c r="N11" s="1079">
        <v>2</v>
      </c>
      <c r="O11" s="1073" t="s">
        <v>9308</v>
      </c>
      <c r="P11" s="1065">
        <v>613500</v>
      </c>
      <c r="Q11" s="1066">
        <f t="shared" si="10"/>
        <v>1227000</v>
      </c>
      <c r="R11" s="1067" t="s">
        <v>9312</v>
      </c>
      <c r="S11" s="1063" t="s">
        <v>215</v>
      </c>
      <c r="T11" s="1085" t="s">
        <v>216</v>
      </c>
      <c r="U11" s="1062">
        <v>6</v>
      </c>
      <c r="V11" s="1061" t="s">
        <v>203</v>
      </c>
      <c r="W11" s="1077">
        <v>36500</v>
      </c>
      <c r="X11" s="1066">
        <f>W11*U11</f>
        <v>219000</v>
      </c>
      <c r="Y11" s="1067" t="s">
        <v>462</v>
      </c>
      <c r="Z11" s="1061" t="s">
        <v>9297</v>
      </c>
      <c r="AA11" s="1061"/>
      <c r="AB11" s="1061" t="s">
        <v>9346</v>
      </c>
      <c r="AC11" s="1061" t="s">
        <v>88</v>
      </c>
      <c r="AD11" s="1062">
        <v>1</v>
      </c>
      <c r="AE11" s="1069" t="s">
        <v>29</v>
      </c>
      <c r="AF11" s="1077">
        <v>285000</v>
      </c>
      <c r="AG11" s="1066">
        <f t="shared" si="13"/>
        <v>285000</v>
      </c>
      <c r="AH11" s="1067" t="s">
        <v>8598</v>
      </c>
      <c r="AI11" s="1061" t="s">
        <v>9326</v>
      </c>
      <c r="AJ11" s="1063"/>
      <c r="AK11" s="1061"/>
      <c r="AL11" s="1075"/>
      <c r="AM11" s="1061"/>
      <c r="AN11" s="1061" t="s">
        <v>29</v>
      </c>
      <c r="AO11" s="1065"/>
      <c r="AP11" s="1066">
        <f>AO11*AM11</f>
        <v>0</v>
      </c>
      <c r="AQ11" s="1067"/>
      <c r="AR11" s="1061"/>
      <c r="AS11" s="1044"/>
      <c r="AT11" s="1061"/>
      <c r="AU11" s="1062"/>
      <c r="AV11" s="1073"/>
      <c r="AW11" s="1065"/>
      <c r="AX11" s="1066"/>
      <c r="AY11" s="919">
        <f t="shared" si="6"/>
        <v>0</v>
      </c>
      <c r="AZ11" s="894"/>
      <c r="BA11" s="1061"/>
      <c r="BB11" s="1060"/>
      <c r="BC11" s="1060" t="s">
        <v>9082</v>
      </c>
      <c r="BD11" s="1061" t="s">
        <v>57</v>
      </c>
      <c r="BE11" s="1079">
        <v>2</v>
      </c>
      <c r="BF11" s="1073" t="s">
        <v>29</v>
      </c>
      <c r="BG11" s="1065">
        <v>205000</v>
      </c>
      <c r="BH11" s="1066">
        <f t="shared" si="7"/>
        <v>410000</v>
      </c>
      <c r="BI11" s="1061" t="s">
        <v>8605</v>
      </c>
      <c r="BJ11" s="1061" t="s">
        <v>9314</v>
      </c>
      <c r="BK11" s="1061"/>
      <c r="BL11" s="1061"/>
      <c r="BM11" s="1061"/>
      <c r="BN11" s="1079"/>
      <c r="BO11" s="1073" t="s">
        <v>29</v>
      </c>
      <c r="BP11" s="1065"/>
      <c r="BQ11" s="1066">
        <f t="shared" si="8"/>
        <v>0</v>
      </c>
      <c r="BR11" s="1061"/>
      <c r="BS11" s="1061"/>
      <c r="BT11" s="908"/>
      <c r="BU11" s="909"/>
      <c r="BV11" s="910"/>
      <c r="BW11" s="911"/>
      <c r="BX11" s="912"/>
      <c r="BY11" s="1102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7980</v>
      </c>
      <c r="M12" s="1061" t="s">
        <v>7235</v>
      </c>
      <c r="N12" s="1079">
        <v>1</v>
      </c>
      <c r="O12" s="1073" t="s">
        <v>9308</v>
      </c>
      <c r="P12" s="1065">
        <v>2040550</v>
      </c>
      <c r="Q12" s="1066">
        <f t="shared" si="10"/>
        <v>2040550</v>
      </c>
      <c r="R12" s="1067" t="s">
        <v>9312</v>
      </c>
      <c r="S12" s="1061" t="s">
        <v>8088</v>
      </c>
      <c r="T12" s="1061" t="s">
        <v>398</v>
      </c>
      <c r="U12" s="1062">
        <v>1</v>
      </c>
      <c r="V12" s="1073" t="s">
        <v>29</v>
      </c>
      <c r="W12" s="1076">
        <v>12500</v>
      </c>
      <c r="X12" s="1043">
        <f t="shared" ref="X12" si="15">W12*U12</f>
        <v>12500</v>
      </c>
      <c r="Y12" s="1067" t="s">
        <v>462</v>
      </c>
      <c r="Z12" s="1061" t="s">
        <v>9297</v>
      </c>
      <c r="AA12" s="914"/>
      <c r="AB12" s="1061" t="s">
        <v>9325</v>
      </c>
      <c r="AC12" s="1061" t="s">
        <v>88</v>
      </c>
      <c r="AD12" s="904">
        <v>5</v>
      </c>
      <c r="AE12" s="1073" t="s">
        <v>29</v>
      </c>
      <c r="AF12" s="1076">
        <v>20000</v>
      </c>
      <c r="AG12" s="1066">
        <f t="shared" si="13"/>
        <v>100000</v>
      </c>
      <c r="AH12" s="1067" t="s">
        <v>8598</v>
      </c>
      <c r="AI12" s="1061" t="s">
        <v>9326</v>
      </c>
      <c r="AJ12" s="1069"/>
      <c r="AK12" s="1061"/>
      <c r="AL12" s="1078"/>
      <c r="AM12" s="1062"/>
      <c r="AN12" s="1073" t="s">
        <v>122</v>
      </c>
      <c r="AO12" s="1076"/>
      <c r="AP12" s="1066">
        <f t="shared" si="11"/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6"/>
        <v>0</v>
      </c>
      <c r="AZ12" s="894"/>
      <c r="BA12" s="1061"/>
      <c r="BB12" s="1060"/>
      <c r="BC12" s="1069" t="s">
        <v>9181</v>
      </c>
      <c r="BD12" s="1061" t="s">
        <v>7032</v>
      </c>
      <c r="BE12" s="1079">
        <v>1</v>
      </c>
      <c r="BF12" s="1073" t="s">
        <v>29</v>
      </c>
      <c r="BG12" s="1065">
        <v>168749.99220000001</v>
      </c>
      <c r="BH12" s="1066">
        <f t="shared" si="7"/>
        <v>168749.99220000001</v>
      </c>
      <c r="BI12" s="1061" t="s">
        <v>8605</v>
      </c>
      <c r="BJ12" s="1061" t="s">
        <v>9314</v>
      </c>
      <c r="BK12" s="1069"/>
      <c r="BL12" s="1061"/>
      <c r="BM12" s="1078"/>
      <c r="BN12" s="1079"/>
      <c r="BO12" s="1073" t="s">
        <v>29</v>
      </c>
      <c r="BP12" s="1065"/>
      <c r="BQ12" s="1066">
        <f t="shared" si="8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8959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9310</v>
      </c>
      <c r="M13" s="1061" t="s">
        <v>7235</v>
      </c>
      <c r="N13" s="1079">
        <v>6</v>
      </c>
      <c r="O13" s="1073" t="s">
        <v>9308</v>
      </c>
      <c r="P13" s="1065">
        <v>147500</v>
      </c>
      <c r="Q13" s="1066">
        <f t="shared" si="10"/>
        <v>885000</v>
      </c>
      <c r="R13" s="1067" t="s">
        <v>9312</v>
      </c>
      <c r="S13" s="1088" t="s">
        <v>9018</v>
      </c>
      <c r="T13" s="1088" t="s">
        <v>135</v>
      </c>
      <c r="U13" s="1091">
        <v>1</v>
      </c>
      <c r="V13" s="1093" t="s">
        <v>29</v>
      </c>
      <c r="W13" s="1041">
        <v>85000</v>
      </c>
      <c r="X13" s="1066">
        <f>W13*U13</f>
        <v>85000</v>
      </c>
      <c r="Y13" s="1067" t="s">
        <v>7929</v>
      </c>
      <c r="Z13" s="1061"/>
      <c r="AA13" s="914"/>
      <c r="AB13" s="1061" t="s">
        <v>9313</v>
      </c>
      <c r="AC13" s="1075" t="s">
        <v>6738</v>
      </c>
      <c r="AD13" s="1062">
        <v>2</v>
      </c>
      <c r="AE13" s="1069" t="s">
        <v>29</v>
      </c>
      <c r="AF13" s="1077">
        <v>27500</v>
      </c>
      <c r="AG13" s="1066">
        <f>AF13*AD13</f>
        <v>55000</v>
      </c>
      <c r="AH13" s="1067" t="s">
        <v>415</v>
      </c>
      <c r="AI13" s="1061" t="s">
        <v>9326</v>
      </c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6"/>
        <v>0</v>
      </c>
      <c r="AZ13" s="894"/>
      <c r="BA13" s="1061"/>
      <c r="BB13" s="1061"/>
      <c r="BC13" s="1061" t="s">
        <v>9083</v>
      </c>
      <c r="BD13" s="1075" t="s">
        <v>57</v>
      </c>
      <c r="BE13" s="1079">
        <v>2</v>
      </c>
      <c r="BF13" s="1073" t="s">
        <v>29</v>
      </c>
      <c r="BG13" s="1065">
        <v>195000</v>
      </c>
      <c r="BH13" s="1066">
        <f t="shared" si="7"/>
        <v>390000</v>
      </c>
      <c r="BI13" s="1061" t="s">
        <v>8605</v>
      </c>
      <c r="BJ13" s="1061" t="s">
        <v>9314</v>
      </c>
      <c r="BK13" s="1061"/>
      <c r="BL13" s="1060"/>
      <c r="BM13" s="1061"/>
      <c r="BN13" s="1062"/>
      <c r="BO13" s="1073" t="s">
        <v>29</v>
      </c>
      <c r="BP13" s="1065"/>
      <c r="BQ13" s="1066">
        <f t="shared" si="8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915" t="s">
        <v>9311</v>
      </c>
      <c r="M14" s="1061" t="s">
        <v>7235</v>
      </c>
      <c r="N14" s="1079">
        <v>1</v>
      </c>
      <c r="O14" s="1073" t="s">
        <v>427</v>
      </c>
      <c r="P14" s="1065">
        <v>4578500</v>
      </c>
      <c r="Q14" s="1066">
        <f t="shared" si="10"/>
        <v>4578500</v>
      </c>
      <c r="R14" s="1067" t="s">
        <v>9312</v>
      </c>
      <c r="S14" s="1088" t="s">
        <v>6695</v>
      </c>
      <c r="T14" s="1088" t="s">
        <v>135</v>
      </c>
      <c r="U14" s="821">
        <v>1</v>
      </c>
      <c r="V14" s="1047" t="s">
        <v>25</v>
      </c>
      <c r="W14" s="1043">
        <v>93000</v>
      </c>
      <c r="X14" s="1066">
        <f>W14*U14</f>
        <v>93000</v>
      </c>
      <c r="Y14" s="1067" t="s">
        <v>7929</v>
      </c>
      <c r="Z14" s="1061"/>
      <c r="AA14" s="914"/>
      <c r="AB14" s="1072"/>
      <c r="AC14" s="1072"/>
      <c r="AD14" s="1080"/>
      <c r="AE14" s="1071"/>
      <c r="AF14" s="1066"/>
      <c r="AG14" s="1066">
        <f>AF14*AD14</f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6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6"/>
        <v>0</v>
      </c>
      <c r="AZ14" s="894"/>
      <c r="BA14" s="1061"/>
      <c r="BB14" s="1060"/>
      <c r="BC14" s="1061" t="s">
        <v>9178</v>
      </c>
      <c r="BD14" s="1061" t="s">
        <v>7032</v>
      </c>
      <c r="BE14" s="927">
        <v>1</v>
      </c>
      <c r="BF14" s="1070" t="s">
        <v>25</v>
      </c>
      <c r="BG14" s="1077">
        <v>162499.99290000004</v>
      </c>
      <c r="BH14" s="1066">
        <f t="shared" si="7"/>
        <v>162499.99290000004</v>
      </c>
      <c r="BI14" s="1061" t="s">
        <v>8605</v>
      </c>
      <c r="BJ14" s="1061" t="s">
        <v>9314</v>
      </c>
      <c r="BK14" s="1063"/>
      <c r="BL14" s="1060"/>
      <c r="BM14" s="1061"/>
      <c r="BN14" s="1062"/>
      <c r="BO14" s="1073" t="s">
        <v>29</v>
      </c>
      <c r="BP14" s="1065"/>
      <c r="BQ14" s="1066">
        <f t="shared" si="8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88" t="s">
        <v>9302</v>
      </c>
      <c r="M15" s="1032" t="s">
        <v>7715</v>
      </c>
      <c r="N15" s="1079">
        <v>1</v>
      </c>
      <c r="O15" s="1073" t="s">
        <v>29</v>
      </c>
      <c r="P15" s="1065">
        <v>1700000</v>
      </c>
      <c r="Q15" s="1066">
        <f t="shared" si="10"/>
        <v>1700000</v>
      </c>
      <c r="R15" s="1067" t="s">
        <v>1486</v>
      </c>
      <c r="S15" s="1061" t="s">
        <v>9298</v>
      </c>
      <c r="T15" s="1061" t="s">
        <v>9345</v>
      </c>
      <c r="U15" s="1062">
        <v>1</v>
      </c>
      <c r="V15" s="1070" t="s">
        <v>26</v>
      </c>
      <c r="W15" s="1077">
        <v>1</v>
      </c>
      <c r="X15" s="1066">
        <f t="shared" si="9"/>
        <v>1</v>
      </c>
      <c r="Y15" s="1067" t="s">
        <v>9343</v>
      </c>
      <c r="Z15" s="1061" t="s">
        <v>9299</v>
      </c>
      <c r="AA15" s="914"/>
      <c r="AB15" s="1072"/>
      <c r="AC15" s="1072"/>
      <c r="AD15" s="1084"/>
      <c r="AE15" s="1071"/>
      <c r="AF15" s="1066"/>
      <c r="AG15" s="1066">
        <f t="shared" ref="AG15:AG28" si="17">AF15*AD15</f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6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6"/>
        <v>0</v>
      </c>
      <c r="AZ15" s="1067"/>
      <c r="BA15" s="1061"/>
      <c r="BB15" s="741"/>
      <c r="BC15" s="1060" t="s">
        <v>9081</v>
      </c>
      <c r="BD15" s="1075" t="s">
        <v>57</v>
      </c>
      <c r="BE15" s="1079">
        <v>4</v>
      </c>
      <c r="BF15" s="887" t="s">
        <v>29</v>
      </c>
      <c r="BG15" s="1065">
        <v>95000</v>
      </c>
      <c r="BH15" s="1066">
        <f t="shared" si="7"/>
        <v>380000</v>
      </c>
      <c r="BI15" s="1061" t="s">
        <v>8605</v>
      </c>
      <c r="BJ15" s="1061" t="s">
        <v>9314</v>
      </c>
      <c r="BL15" s="1089"/>
      <c r="BM15" s="1094"/>
      <c r="BN15" s="1080"/>
      <c r="BO15" s="1071" t="s">
        <v>29</v>
      </c>
      <c r="BP15" s="1066"/>
      <c r="BQ15" s="1066">
        <f t="shared" si="8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9346</v>
      </c>
      <c r="M16" s="1061" t="s">
        <v>88</v>
      </c>
      <c r="N16" s="1062">
        <v>1</v>
      </c>
      <c r="O16" s="1069" t="s">
        <v>29</v>
      </c>
      <c r="P16" s="1077">
        <v>285000</v>
      </c>
      <c r="Q16" s="1066">
        <f t="shared" si="10"/>
        <v>285000</v>
      </c>
      <c r="R16" s="1067" t="s">
        <v>8598</v>
      </c>
      <c r="S16" s="1060" t="s">
        <v>9300</v>
      </c>
      <c r="T16" s="1061" t="s">
        <v>9345</v>
      </c>
      <c r="U16" s="1062">
        <v>1</v>
      </c>
      <c r="V16" s="1070" t="s">
        <v>26</v>
      </c>
      <c r="W16" s="1077">
        <v>1</v>
      </c>
      <c r="X16" s="1066">
        <f t="shared" ref="X16:X17" si="18">W16*U16</f>
        <v>1</v>
      </c>
      <c r="Y16" s="1067" t="s">
        <v>9343</v>
      </c>
      <c r="Z16" s="1061" t="s">
        <v>9299</v>
      </c>
      <c r="AA16" s="922"/>
      <c r="AB16" s="1089"/>
      <c r="AC16" s="1094"/>
      <c r="AD16" s="1080"/>
      <c r="AE16" s="1071"/>
      <c r="AF16" s="1066"/>
      <c r="AG16" s="1066">
        <f t="shared" si="17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6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 t="s">
        <v>7776</v>
      </c>
      <c r="BD16" s="1061" t="s">
        <v>57</v>
      </c>
      <c r="BE16" s="1079">
        <v>4</v>
      </c>
      <c r="BF16" s="1073" t="s">
        <v>29</v>
      </c>
      <c r="BG16" s="1065">
        <v>100000</v>
      </c>
      <c r="BH16" s="1066">
        <f t="shared" si="7"/>
        <v>400000</v>
      </c>
      <c r="BI16" s="1061" t="s">
        <v>8605</v>
      </c>
      <c r="BJ16" s="1061" t="s">
        <v>9314</v>
      </c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1" t="s">
        <v>9325</v>
      </c>
      <c r="M17" s="1061" t="s">
        <v>88</v>
      </c>
      <c r="N17" s="904">
        <v>5</v>
      </c>
      <c r="O17" s="1073" t="s">
        <v>29</v>
      </c>
      <c r="P17" s="1076">
        <v>20000</v>
      </c>
      <c r="Q17" s="1066">
        <f t="shared" si="10"/>
        <v>100000</v>
      </c>
      <c r="R17" s="1067" t="s">
        <v>8598</v>
      </c>
      <c r="S17" s="1060" t="s">
        <v>9301</v>
      </c>
      <c r="T17" s="1061" t="s">
        <v>9345</v>
      </c>
      <c r="U17" s="1062">
        <v>1</v>
      </c>
      <c r="V17" s="1070" t="s">
        <v>26</v>
      </c>
      <c r="W17" s="1077">
        <v>1</v>
      </c>
      <c r="X17" s="1066">
        <f t="shared" si="18"/>
        <v>1</v>
      </c>
      <c r="Y17" s="1067" t="s">
        <v>9343</v>
      </c>
      <c r="Z17" s="1061" t="s">
        <v>9299</v>
      </c>
      <c r="AA17" s="908"/>
      <c r="AB17" s="1072"/>
      <c r="AC17" s="1078"/>
      <c r="AD17" s="1096"/>
      <c r="AE17" s="1071"/>
      <c r="AF17" s="1092"/>
      <c r="AG17" s="1066">
        <f t="shared" si="17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11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6"/>
        <v>0</v>
      </c>
      <c r="AZ17" s="1067"/>
      <c r="BA17" s="1061"/>
      <c r="BB17" s="741"/>
      <c r="BC17" s="1069" t="s">
        <v>9224</v>
      </c>
      <c r="BD17" s="1061" t="s">
        <v>9315</v>
      </c>
      <c r="BE17" s="1064">
        <v>1</v>
      </c>
      <c r="BF17" s="1073" t="s">
        <v>29</v>
      </c>
      <c r="BG17" s="1076">
        <f>27162468/16</f>
        <v>1697654.25</v>
      </c>
      <c r="BH17" s="1066">
        <f t="shared" si="7"/>
        <v>1697654.25</v>
      </c>
      <c r="BI17" s="1061" t="s">
        <v>8605</v>
      </c>
      <c r="BJ17" s="1061" t="s">
        <v>9314</v>
      </c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9335</v>
      </c>
      <c r="M18" s="1075" t="s">
        <v>88</v>
      </c>
      <c r="N18" s="1079">
        <v>1</v>
      </c>
      <c r="O18" s="1073" t="s">
        <v>29</v>
      </c>
      <c r="P18" s="1065">
        <v>350000</v>
      </c>
      <c r="Q18" s="1043">
        <f t="shared" si="10"/>
        <v>350000</v>
      </c>
      <c r="R18" s="1039" t="s">
        <v>462</v>
      </c>
      <c r="S18" s="1061" t="s">
        <v>68</v>
      </c>
      <c r="T18" s="1078" t="s">
        <v>69</v>
      </c>
      <c r="U18" s="1062">
        <v>1</v>
      </c>
      <c r="V18" s="1073" t="s">
        <v>63</v>
      </c>
      <c r="W18" s="1076">
        <v>29000</v>
      </c>
      <c r="X18" s="1043">
        <f>W18*U18</f>
        <v>29000</v>
      </c>
      <c r="Y18" s="1067" t="s">
        <v>594</v>
      </c>
      <c r="Z18" s="1061"/>
      <c r="AB18" s="1060"/>
      <c r="AC18" s="1061"/>
      <c r="AD18" s="1079"/>
      <c r="AE18" s="1073"/>
      <c r="AF18" s="1065"/>
      <c r="AG18" s="1066">
        <f t="shared" si="17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11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6"/>
        <v>0</v>
      </c>
      <c r="AZ18" s="1067"/>
      <c r="BA18" s="1061"/>
      <c r="BB18" s="902"/>
      <c r="BC18" s="1069" t="s">
        <v>9224</v>
      </c>
      <c r="BD18" s="1061" t="s">
        <v>9316</v>
      </c>
      <c r="BE18" s="1064">
        <v>1</v>
      </c>
      <c r="BF18" s="1073" t="s">
        <v>29</v>
      </c>
      <c r="BG18" s="1076">
        <f>27162468/16</f>
        <v>1697654.25</v>
      </c>
      <c r="BH18" s="1066">
        <f t="shared" si="7"/>
        <v>1697654.25</v>
      </c>
      <c r="BI18" s="1061" t="s">
        <v>8605</v>
      </c>
      <c r="BJ18" s="1061" t="s">
        <v>9314</v>
      </c>
      <c r="BL18" s="1060"/>
      <c r="BM18" s="1068"/>
      <c r="BN18" s="1079"/>
      <c r="BO18" s="1073" t="s">
        <v>29</v>
      </c>
      <c r="BP18" s="1065"/>
      <c r="BQ18" s="1066">
        <f t="shared" ref="BQ18:BQ31" si="19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99" t="s">
        <v>7909</v>
      </c>
      <c r="M19" s="1088" t="s">
        <v>6617</v>
      </c>
      <c r="N19" s="821">
        <v>4</v>
      </c>
      <c r="O19" s="1088" t="s">
        <v>29</v>
      </c>
      <c r="P19" s="1043">
        <v>7000</v>
      </c>
      <c r="Q19" s="1043">
        <f t="shared" si="10"/>
        <v>28000</v>
      </c>
      <c r="R19" s="1090" t="s">
        <v>441</v>
      </c>
      <c r="S19" s="1072" t="s">
        <v>6693</v>
      </c>
      <c r="T19" s="1072" t="s">
        <v>6581</v>
      </c>
      <c r="U19" s="1079">
        <v>1</v>
      </c>
      <c r="V19" s="1072" t="s">
        <v>25</v>
      </c>
      <c r="W19" s="1065">
        <v>224250</v>
      </c>
      <c r="X19" s="1066">
        <f t="shared" ref="X19" si="20">W19*U19</f>
        <v>224250</v>
      </c>
      <c r="Y19" s="1067" t="s">
        <v>406</v>
      </c>
      <c r="Z19" s="1061" t="s">
        <v>9322</v>
      </c>
      <c r="AB19" s="915"/>
      <c r="AC19" s="1061"/>
      <c r="AD19" s="1079"/>
      <c r="AE19" s="1073"/>
      <c r="AF19" s="1065"/>
      <c r="AG19" s="1066">
        <f t="shared" si="17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11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6"/>
        <v>0</v>
      </c>
      <c r="AZ19" s="1067"/>
      <c r="BA19" s="1061"/>
      <c r="BC19" s="1069" t="s">
        <v>9222</v>
      </c>
      <c r="BD19" s="1061" t="s">
        <v>8868</v>
      </c>
      <c r="BE19" s="1062">
        <v>2</v>
      </c>
      <c r="BF19" s="1061" t="s">
        <v>29</v>
      </c>
      <c r="BG19" s="959">
        <v>134389.92000000001</v>
      </c>
      <c r="BH19" s="1066">
        <f t="shared" si="7"/>
        <v>268779.84000000003</v>
      </c>
      <c r="BI19" s="1061" t="s">
        <v>8605</v>
      </c>
      <c r="BJ19" s="1061" t="s">
        <v>9314</v>
      </c>
      <c r="BL19" s="902"/>
      <c r="BM19" s="1061"/>
      <c r="BN19" s="1062"/>
      <c r="BO19" s="1073"/>
      <c r="BP19" s="879"/>
      <c r="BQ19" s="1066">
        <f t="shared" si="19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/>
      <c r="M20" s="1072"/>
      <c r="N20" s="1062"/>
      <c r="O20" s="1073" t="s">
        <v>29</v>
      </c>
      <c r="P20" s="1076"/>
      <c r="Q20" s="1043">
        <f>P20*N20</f>
        <v>0</v>
      </c>
      <c r="R20" s="1039"/>
      <c r="S20" s="1069" t="s">
        <v>517</v>
      </c>
      <c r="T20" s="1061" t="s">
        <v>8997</v>
      </c>
      <c r="U20" s="1062">
        <v>1</v>
      </c>
      <c r="V20" s="1061" t="s">
        <v>29</v>
      </c>
      <c r="W20" s="959">
        <v>1425000</v>
      </c>
      <c r="X20" s="1066">
        <f t="shared" ref="X20" si="21">W20*U20</f>
        <v>1425000</v>
      </c>
      <c r="Y20" s="1067" t="s">
        <v>406</v>
      </c>
      <c r="Z20" s="1061" t="s">
        <v>9322</v>
      </c>
      <c r="AB20" s="1074"/>
      <c r="AC20" s="1075"/>
      <c r="AD20" s="904"/>
      <c r="AE20" s="1073"/>
      <c r="AF20" s="1076"/>
      <c r="AG20" s="1066">
        <f t="shared" si="17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11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6"/>
        <v>0</v>
      </c>
      <c r="AZ20" s="1067"/>
      <c r="BA20" s="1061"/>
      <c r="BC20" s="1061" t="s">
        <v>7874</v>
      </c>
      <c r="BD20" s="1061" t="s">
        <v>7032</v>
      </c>
      <c r="BE20" s="1062">
        <v>1</v>
      </c>
      <c r="BF20" s="1073" t="s">
        <v>29</v>
      </c>
      <c r="BG20" s="1065">
        <v>888000.00000000012</v>
      </c>
      <c r="BH20" s="1066">
        <f t="shared" si="7"/>
        <v>888000.00000000012</v>
      </c>
      <c r="BI20" s="1061" t="s">
        <v>8605</v>
      </c>
      <c r="BJ20" s="1061" t="s">
        <v>9317</v>
      </c>
      <c r="BL20" s="902"/>
      <c r="BM20" s="1061"/>
      <c r="BN20" s="1062"/>
      <c r="BO20" s="1073"/>
      <c r="BP20" s="879"/>
      <c r="BQ20" s="1066">
        <f t="shared" si="19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/>
      <c r="M21" s="1078"/>
      <c r="N21" s="904"/>
      <c r="O21" s="1073" t="s">
        <v>9240</v>
      </c>
      <c r="P21" s="1065"/>
      <c r="Q21" s="1066">
        <f t="shared" ref="Q21:Q22" si="22">P21*N21</f>
        <v>0</v>
      </c>
      <c r="R21" s="1090"/>
      <c r="S21" s="1069" t="s">
        <v>9222</v>
      </c>
      <c r="T21" s="1061" t="s">
        <v>8868</v>
      </c>
      <c r="U21" s="1062">
        <v>1</v>
      </c>
      <c r="V21" s="1061" t="s">
        <v>29</v>
      </c>
      <c r="W21" s="959">
        <v>134389.92000000001</v>
      </c>
      <c r="X21" s="1066">
        <f t="shared" si="9"/>
        <v>134389.92000000001</v>
      </c>
      <c r="Y21" s="1067" t="s">
        <v>406</v>
      </c>
      <c r="Z21" s="1061" t="s">
        <v>9322</v>
      </c>
      <c r="AB21" s="1060"/>
      <c r="AC21" s="1075"/>
      <c r="AD21" s="1079"/>
      <c r="AE21" s="1073"/>
      <c r="AF21" s="1065"/>
      <c r="AG21" s="1066">
        <f t="shared" si="17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11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6"/>
        <v>0</v>
      </c>
      <c r="AZ21" s="1067"/>
      <c r="BA21" s="1061"/>
      <c r="BC21" s="1061" t="s">
        <v>9189</v>
      </c>
      <c r="BD21" s="1061" t="s">
        <v>6738</v>
      </c>
      <c r="BE21" s="1062">
        <v>2</v>
      </c>
      <c r="BF21" s="1073" t="s">
        <v>29</v>
      </c>
      <c r="BG21" s="1076">
        <v>85000</v>
      </c>
      <c r="BH21" s="1066">
        <f t="shared" si="7"/>
        <v>170000</v>
      </c>
      <c r="BI21" s="1061" t="s">
        <v>8605</v>
      </c>
      <c r="BJ21" s="1061" t="s">
        <v>9317</v>
      </c>
      <c r="BL21" s="902"/>
      <c r="BM21" s="1061"/>
      <c r="BN21" s="1062"/>
      <c r="BO21" s="1073"/>
      <c r="BP21" s="879"/>
      <c r="BQ21" s="1066">
        <f t="shared" si="19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/>
      <c r="M22" s="1072"/>
      <c r="N22" s="1079"/>
      <c r="O22" s="1072" t="s">
        <v>29</v>
      </c>
      <c r="P22" s="1065"/>
      <c r="Q22" s="1066">
        <f t="shared" si="22"/>
        <v>0</v>
      </c>
      <c r="R22" s="1067"/>
      <c r="S22" s="1060" t="s">
        <v>9223</v>
      </c>
      <c r="T22" s="1061" t="s">
        <v>8868</v>
      </c>
      <c r="U22" s="1062">
        <v>1</v>
      </c>
      <c r="V22" s="1073" t="s">
        <v>29</v>
      </c>
      <c r="W22" s="1076">
        <v>38724</v>
      </c>
      <c r="X22" s="1066">
        <f>W22*U22</f>
        <v>38724</v>
      </c>
      <c r="Y22" s="1067" t="s">
        <v>406</v>
      </c>
      <c r="Z22" s="1061" t="s">
        <v>9322</v>
      </c>
      <c r="AB22" s="1060"/>
      <c r="AC22" s="1061"/>
      <c r="AD22" s="1062"/>
      <c r="AE22" s="1073"/>
      <c r="AF22" s="1076"/>
      <c r="AG22" s="1066">
        <f t="shared" si="17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11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6"/>
        <v>0</v>
      </c>
      <c r="AZ22" s="1067"/>
      <c r="BA22" s="1061"/>
      <c r="BC22" s="1061" t="s">
        <v>8869</v>
      </c>
      <c r="BD22" s="1061" t="s">
        <v>8868</v>
      </c>
      <c r="BE22" s="1062">
        <v>4</v>
      </c>
      <c r="BF22" s="1073" t="s">
        <v>29</v>
      </c>
      <c r="BG22" s="1076">
        <v>189723.42</v>
      </c>
      <c r="BH22" s="1066">
        <f>BG22*BE22</f>
        <v>758893.68</v>
      </c>
      <c r="BI22" s="1061" t="s">
        <v>8605</v>
      </c>
      <c r="BJ22" s="1061" t="s">
        <v>9317</v>
      </c>
      <c r="BL22" s="902"/>
      <c r="BM22" s="1061"/>
      <c r="BN22" s="1062"/>
      <c r="BO22" s="1073"/>
      <c r="BP22" s="879"/>
      <c r="BQ22" s="1066">
        <f t="shared" si="19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61"/>
      <c r="M23" s="1078"/>
      <c r="N23" s="1072"/>
      <c r="O23" s="1073" t="s">
        <v>29</v>
      </c>
      <c r="P23" s="1076"/>
      <c r="Q23" s="1066">
        <f>P23*N23</f>
        <v>0</v>
      </c>
      <c r="R23" s="1067"/>
      <c r="S23" s="1061" t="s">
        <v>78</v>
      </c>
      <c r="T23" s="1061" t="s">
        <v>79</v>
      </c>
      <c r="U23" s="904">
        <v>9</v>
      </c>
      <c r="V23" s="1061" t="s">
        <v>203</v>
      </c>
      <c r="W23" s="1077">
        <v>29200</v>
      </c>
      <c r="X23" s="1066">
        <f t="shared" si="9"/>
        <v>262800</v>
      </c>
      <c r="Y23" s="1067" t="s">
        <v>433</v>
      </c>
      <c r="Z23" s="1061" t="s">
        <v>9328</v>
      </c>
      <c r="AB23" s="1060"/>
      <c r="AC23" s="1075"/>
      <c r="AD23" s="1062"/>
      <c r="AE23" s="1073"/>
      <c r="AF23" s="1065"/>
      <c r="AG23" s="1066">
        <f t="shared" si="17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6"/>
        <v>0</v>
      </c>
      <c r="AZ23" s="1067"/>
      <c r="BA23" s="1061"/>
      <c r="BC23" s="902" t="s">
        <v>7314</v>
      </c>
      <c r="BD23" s="1061" t="s">
        <v>117</v>
      </c>
      <c r="BE23" s="1062">
        <v>10</v>
      </c>
      <c r="BF23" s="1073" t="s">
        <v>29</v>
      </c>
      <c r="BG23" s="1076">
        <v>225068.04</v>
      </c>
      <c r="BH23" s="1066">
        <f t="shared" ref="BH23:BH55" si="23">BG23*BE23</f>
        <v>2250680.4</v>
      </c>
      <c r="BI23" s="1061" t="s">
        <v>8605</v>
      </c>
      <c r="BJ23" s="1061" t="s">
        <v>9317</v>
      </c>
      <c r="BL23" s="902"/>
      <c r="BM23" s="1061"/>
      <c r="BN23" s="1062"/>
      <c r="BO23" s="1073"/>
      <c r="BP23" s="879"/>
      <c r="BQ23" s="1066">
        <f t="shared" si="19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61"/>
      <c r="N24" s="1062"/>
      <c r="O24" s="1073" t="s">
        <v>29</v>
      </c>
      <c r="P24" s="1076"/>
      <c r="Q24" s="1066">
        <f t="shared" ref="Q24:Q50" si="24">P24*N24</f>
        <v>0</v>
      </c>
      <c r="R24" s="1067"/>
      <c r="S24" s="1061" t="s">
        <v>6694</v>
      </c>
      <c r="T24" s="1061" t="s">
        <v>6581</v>
      </c>
      <c r="U24" s="1079">
        <v>1</v>
      </c>
      <c r="V24" s="1061" t="s">
        <v>25</v>
      </c>
      <c r="W24" s="1065">
        <v>97000</v>
      </c>
      <c r="X24" s="1043">
        <f>W24*U24</f>
        <v>97000</v>
      </c>
      <c r="Y24" s="1067" t="s">
        <v>433</v>
      </c>
      <c r="Z24" s="1061" t="s">
        <v>9328</v>
      </c>
      <c r="AB24" s="902"/>
      <c r="AC24" s="1061"/>
      <c r="AD24" s="1062"/>
      <c r="AE24" s="1073"/>
      <c r="AF24" s="1076"/>
      <c r="AG24" s="1066">
        <f t="shared" si="17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25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1" t="s">
        <v>9266</v>
      </c>
      <c r="BD24" s="1078" t="s">
        <v>57</v>
      </c>
      <c r="BE24" s="1062">
        <v>2</v>
      </c>
      <c r="BF24" s="887" t="s">
        <v>29</v>
      </c>
      <c r="BG24" s="1065">
        <v>380000</v>
      </c>
      <c r="BH24" s="1066">
        <f t="shared" si="23"/>
        <v>760000</v>
      </c>
      <c r="BI24" s="1061" t="s">
        <v>8605</v>
      </c>
      <c r="BJ24" s="1061" t="s">
        <v>9317</v>
      </c>
      <c r="BL24" s="902"/>
      <c r="BM24" s="1061"/>
      <c r="BN24" s="917"/>
      <c r="BO24" s="1073"/>
      <c r="BP24" s="879"/>
      <c r="BQ24" s="1066">
        <f t="shared" si="19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/>
      <c r="M25" s="1032"/>
      <c r="N25" s="1062"/>
      <c r="O25" s="1073" t="s">
        <v>29</v>
      </c>
      <c r="P25" s="1076"/>
      <c r="Q25" s="1066">
        <f t="shared" si="24"/>
        <v>0</v>
      </c>
      <c r="R25" s="1067"/>
      <c r="S25" s="1088" t="s">
        <v>6695</v>
      </c>
      <c r="T25" s="1088" t="s">
        <v>135</v>
      </c>
      <c r="U25" s="821">
        <v>1</v>
      </c>
      <c r="V25" s="1047" t="s">
        <v>25</v>
      </c>
      <c r="W25" s="1043">
        <v>93000</v>
      </c>
      <c r="X25" s="1066">
        <f t="shared" ref="X25" si="26">W25*U25</f>
        <v>93000</v>
      </c>
      <c r="Y25" s="1067" t="s">
        <v>433</v>
      </c>
      <c r="Z25" s="1061" t="s">
        <v>9328</v>
      </c>
      <c r="AB25" s="1070"/>
      <c r="AC25" s="1061"/>
      <c r="AD25" s="1062"/>
      <c r="AE25" s="1073"/>
      <c r="AF25" s="1076"/>
      <c r="AG25" s="1066">
        <f t="shared" si="17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25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6"/>
        <v>0</v>
      </c>
      <c r="AZ25" s="1067"/>
      <c r="BA25" s="1061"/>
      <c r="BC25" s="1074" t="s">
        <v>7345</v>
      </c>
      <c r="BD25" s="1061" t="s">
        <v>7330</v>
      </c>
      <c r="BE25" s="1079">
        <v>1</v>
      </c>
      <c r="BF25" s="1073" t="s">
        <v>29</v>
      </c>
      <c r="BG25" s="1065">
        <v>355000</v>
      </c>
      <c r="BH25" s="1066">
        <f t="shared" si="23"/>
        <v>355000</v>
      </c>
      <c r="BI25" s="1061" t="s">
        <v>8605</v>
      </c>
      <c r="BJ25" s="1061" t="s">
        <v>9317</v>
      </c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/>
      <c r="M26" s="1061"/>
      <c r="N26" s="1062"/>
      <c r="O26" s="1073" t="s">
        <v>29</v>
      </c>
      <c r="P26" s="1065"/>
      <c r="Q26" s="1066">
        <f>P26*N26</f>
        <v>0</v>
      </c>
      <c r="R26" s="1067"/>
      <c r="S26" s="1061" t="s">
        <v>8161</v>
      </c>
      <c r="T26" s="1061" t="s">
        <v>6656</v>
      </c>
      <c r="U26" s="1079">
        <v>1</v>
      </c>
      <c r="V26" s="1073" t="s">
        <v>29</v>
      </c>
      <c r="W26" s="1065">
        <v>39000</v>
      </c>
      <c r="X26" s="1066">
        <f>W26*U26</f>
        <v>39000</v>
      </c>
      <c r="Y26" s="1067" t="s">
        <v>433</v>
      </c>
      <c r="Z26" s="1061" t="s">
        <v>9328</v>
      </c>
      <c r="AB26" s="1069"/>
      <c r="AC26" s="1068"/>
      <c r="AD26" s="1064"/>
      <c r="AE26" s="1073"/>
      <c r="AF26" s="1076"/>
      <c r="AG26" s="1066">
        <f t="shared" si="17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5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6"/>
        <v>0</v>
      </c>
      <c r="AZ26" s="1067"/>
      <c r="BA26" s="1061"/>
      <c r="BC26" s="1061" t="s">
        <v>8632</v>
      </c>
      <c r="BD26" s="1061" t="s">
        <v>57</v>
      </c>
      <c r="BE26" s="1079">
        <v>2</v>
      </c>
      <c r="BF26" s="1061" t="s">
        <v>29</v>
      </c>
      <c r="BG26" s="1065">
        <v>70000</v>
      </c>
      <c r="BH26" s="1066">
        <f t="shared" si="23"/>
        <v>140000</v>
      </c>
      <c r="BI26" s="1061" t="s">
        <v>8605</v>
      </c>
      <c r="BJ26" s="1061" t="s">
        <v>9317</v>
      </c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/>
      <c r="M27" s="1075"/>
      <c r="N27" s="1062"/>
      <c r="O27" s="1073" t="s">
        <v>29</v>
      </c>
      <c r="P27" s="1065"/>
      <c r="Q27" s="1066">
        <f t="shared" ref="Q27:Q30" si="27">P27*N27</f>
        <v>0</v>
      </c>
      <c r="R27" s="1067"/>
      <c r="S27" s="1063" t="s">
        <v>8385</v>
      </c>
      <c r="T27" s="1061" t="s">
        <v>7289</v>
      </c>
      <c r="U27" s="1079">
        <v>10</v>
      </c>
      <c r="V27" s="1073" t="s">
        <v>29</v>
      </c>
      <c r="W27" s="1065">
        <v>1050000</v>
      </c>
      <c r="X27" s="1066">
        <f>W27*U27</f>
        <v>10500000</v>
      </c>
      <c r="Y27" s="1067" t="s">
        <v>524</v>
      </c>
      <c r="Z27" s="1061" t="s">
        <v>9323</v>
      </c>
      <c r="AB27" s="1061"/>
      <c r="AC27" s="1061"/>
      <c r="AD27" s="1079"/>
      <c r="AE27" s="1061"/>
      <c r="AF27" s="1065"/>
      <c r="AG27" s="1066">
        <f t="shared" si="17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25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6"/>
        <v>0</v>
      </c>
      <c r="AZ27" s="1067"/>
      <c r="BA27" s="1061"/>
      <c r="BC27" s="1060" t="s">
        <v>7498</v>
      </c>
      <c r="BD27" s="1061" t="s">
        <v>57</v>
      </c>
      <c r="BE27" s="1062">
        <v>2</v>
      </c>
      <c r="BF27" s="1073" t="s">
        <v>29</v>
      </c>
      <c r="BG27" s="1065">
        <v>45000</v>
      </c>
      <c r="BH27" s="1066">
        <f t="shared" si="23"/>
        <v>90000</v>
      </c>
      <c r="BI27" s="1061" t="s">
        <v>8605</v>
      </c>
      <c r="BJ27" s="1061" t="s">
        <v>9317</v>
      </c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/>
      <c r="M28" s="1061"/>
      <c r="N28" s="1064"/>
      <c r="O28" s="1073" t="s">
        <v>9240</v>
      </c>
      <c r="P28" s="1076"/>
      <c r="Q28" s="1066">
        <f t="shared" si="27"/>
        <v>0</v>
      </c>
      <c r="R28" s="1067"/>
      <c r="S28" s="1069" t="s">
        <v>9222</v>
      </c>
      <c r="T28" s="1061" t="s">
        <v>8868</v>
      </c>
      <c r="U28" s="1062">
        <v>1</v>
      </c>
      <c r="V28" s="1061" t="s">
        <v>29</v>
      </c>
      <c r="W28" s="959">
        <v>134389.92000000001</v>
      </c>
      <c r="X28" s="1066">
        <f t="shared" ref="X28:X29" si="28">W28*U28</f>
        <v>134389.92000000001</v>
      </c>
      <c r="Y28" s="1067" t="s">
        <v>524</v>
      </c>
      <c r="Z28" s="1061" t="s">
        <v>9323</v>
      </c>
      <c r="AB28" s="1061"/>
      <c r="AC28" s="1061"/>
      <c r="AD28" s="1062"/>
      <c r="AE28" s="1073"/>
      <c r="AF28" s="1076"/>
      <c r="AG28" s="1066">
        <f t="shared" si="17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25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6"/>
        <v>0</v>
      </c>
      <c r="AZ28" s="1067"/>
      <c r="BA28" s="1061"/>
      <c r="BC28" s="1072" t="s">
        <v>9340</v>
      </c>
      <c r="BD28" s="1072" t="s">
        <v>9339</v>
      </c>
      <c r="BE28" s="1080">
        <v>1</v>
      </c>
      <c r="BF28" s="1071" t="s">
        <v>25</v>
      </c>
      <c r="BG28" s="1066">
        <v>1500000</v>
      </c>
      <c r="BH28" s="1066">
        <f t="shared" si="23"/>
        <v>1500000</v>
      </c>
      <c r="BI28" s="1072" t="s">
        <v>8605</v>
      </c>
      <c r="BJ28" s="1072" t="s">
        <v>9317</v>
      </c>
      <c r="BL28" s="1069"/>
      <c r="BM28" s="1061"/>
      <c r="BN28" s="1062"/>
      <c r="BO28" s="887"/>
      <c r="BP28" s="1065"/>
      <c r="BQ28" s="1066">
        <f t="shared" si="19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/>
      <c r="M29" s="1061"/>
      <c r="N29" s="1064"/>
      <c r="O29" s="1073" t="s">
        <v>9240</v>
      </c>
      <c r="P29" s="1076"/>
      <c r="Q29" s="1066">
        <f t="shared" si="27"/>
        <v>0</v>
      </c>
      <c r="R29" s="1067"/>
      <c r="S29" s="1060" t="s">
        <v>9223</v>
      </c>
      <c r="T29" s="1061" t="s">
        <v>8868</v>
      </c>
      <c r="U29" s="1062">
        <v>1</v>
      </c>
      <c r="V29" s="1073" t="s">
        <v>29</v>
      </c>
      <c r="W29" s="1076">
        <v>38724</v>
      </c>
      <c r="X29" s="1066">
        <f t="shared" si="28"/>
        <v>38724</v>
      </c>
      <c r="Y29" s="1067" t="s">
        <v>524</v>
      </c>
      <c r="Z29" s="1061" t="s">
        <v>9323</v>
      </c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25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6"/>
        <v>0</v>
      </c>
      <c r="AZ29" s="1067"/>
      <c r="BA29" s="1061"/>
      <c r="BC29" s="1060" t="s">
        <v>7071</v>
      </c>
      <c r="BD29" s="1061" t="s">
        <v>57</v>
      </c>
      <c r="BE29" s="1062">
        <v>5</v>
      </c>
      <c r="BF29" s="1061" t="s">
        <v>29</v>
      </c>
      <c r="BG29" s="1065">
        <v>60000</v>
      </c>
      <c r="BH29" s="1066">
        <f t="shared" si="23"/>
        <v>300000</v>
      </c>
      <c r="BI29" s="1061" t="s">
        <v>8605</v>
      </c>
      <c r="BJ29" s="1061" t="s">
        <v>9317</v>
      </c>
      <c r="BL29" s="1069"/>
      <c r="BM29" s="1061"/>
      <c r="BN29" s="1062"/>
      <c r="BO29" s="887"/>
      <c r="BP29" s="1065"/>
      <c r="BQ29" s="1066">
        <f t="shared" si="19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/>
      <c r="M30" s="1061"/>
      <c r="N30" s="1062"/>
      <c r="O30" s="1073" t="s">
        <v>29</v>
      </c>
      <c r="P30" s="1076"/>
      <c r="Q30" s="1066">
        <f t="shared" si="27"/>
        <v>0</v>
      </c>
      <c r="R30" s="1067"/>
      <c r="S30" s="1061" t="s">
        <v>7273</v>
      </c>
      <c r="T30" s="1061" t="s">
        <v>6676</v>
      </c>
      <c r="U30" s="1064">
        <v>1</v>
      </c>
      <c r="V30" s="1073" t="s">
        <v>29</v>
      </c>
      <c r="W30" s="1076">
        <v>60000</v>
      </c>
      <c r="X30" s="1066">
        <f>W30*U30</f>
        <v>60000</v>
      </c>
      <c r="Y30" s="1067" t="s">
        <v>6492</v>
      </c>
      <c r="Z30" s="1061" t="s">
        <v>9327</v>
      </c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5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6"/>
        <v>0</v>
      </c>
      <c r="AZ30" s="1067"/>
      <c r="BA30" s="1061"/>
      <c r="BC30" s="1060" t="s">
        <v>7414</v>
      </c>
      <c r="BD30" s="1061" t="s">
        <v>57</v>
      </c>
      <c r="BE30" s="1062">
        <v>5</v>
      </c>
      <c r="BF30" s="1061" t="s">
        <v>29</v>
      </c>
      <c r="BG30" s="1065">
        <v>60000</v>
      </c>
      <c r="BH30" s="1066">
        <f t="shared" si="23"/>
        <v>300000</v>
      </c>
      <c r="BI30" s="1061" t="s">
        <v>8605</v>
      </c>
      <c r="BJ30" s="1061" t="s">
        <v>9317</v>
      </c>
      <c r="BL30" s="1060"/>
      <c r="BM30" s="1061"/>
      <c r="BN30" s="934"/>
      <c r="BO30" s="918"/>
      <c r="BP30" s="935"/>
      <c r="BQ30" s="1066">
        <f t="shared" si="19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 t="s">
        <v>29</v>
      </c>
      <c r="P31" s="1076"/>
      <c r="Q31" s="1066">
        <f t="shared" si="24"/>
        <v>0</v>
      </c>
      <c r="R31" s="1067"/>
      <c r="S31" s="1074" t="s">
        <v>6864</v>
      </c>
      <c r="T31" s="1061" t="s">
        <v>141</v>
      </c>
      <c r="U31" s="1062">
        <v>1</v>
      </c>
      <c r="V31" s="1073" t="s">
        <v>25</v>
      </c>
      <c r="W31" s="1065">
        <v>400000</v>
      </c>
      <c r="X31" s="1066">
        <f t="shared" si="9"/>
        <v>400000</v>
      </c>
      <c r="Y31" s="1067" t="s">
        <v>6492</v>
      </c>
      <c r="Z31" s="1061" t="s">
        <v>9327</v>
      </c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25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6"/>
        <v>0</v>
      </c>
      <c r="AZ31" s="1067"/>
      <c r="BA31" s="1061"/>
      <c r="BC31" s="1061" t="s">
        <v>8161</v>
      </c>
      <c r="BD31" s="1061" t="s">
        <v>6656</v>
      </c>
      <c r="BE31" s="1079">
        <v>3</v>
      </c>
      <c r="BF31" s="1073" t="s">
        <v>29</v>
      </c>
      <c r="BG31" s="1065">
        <v>39000</v>
      </c>
      <c r="BH31" s="1066">
        <f t="shared" si="23"/>
        <v>117000</v>
      </c>
      <c r="BI31" s="1061" t="s">
        <v>8605</v>
      </c>
      <c r="BJ31" s="1061" t="s">
        <v>9317</v>
      </c>
      <c r="BL31" s="1060"/>
      <c r="BM31" s="1061"/>
      <c r="BN31" s="938"/>
      <c r="BO31" s="918"/>
      <c r="BP31" s="939"/>
      <c r="BQ31" s="1066">
        <f t="shared" si="19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 t="s">
        <v>29</v>
      </c>
      <c r="P32" s="1076"/>
      <c r="Q32" s="1066">
        <f t="shared" si="24"/>
        <v>0</v>
      </c>
      <c r="R32" s="1067"/>
      <c r="S32" s="1061" t="s">
        <v>432</v>
      </c>
      <c r="T32" s="1072" t="s">
        <v>6865</v>
      </c>
      <c r="U32" s="1062">
        <v>11</v>
      </c>
      <c r="V32" s="1073" t="s">
        <v>29</v>
      </c>
      <c r="W32" s="1065">
        <v>1565</v>
      </c>
      <c r="X32" s="1066">
        <f t="shared" si="9"/>
        <v>17215</v>
      </c>
      <c r="Y32" s="1067" t="s">
        <v>6492</v>
      </c>
      <c r="Z32" s="1061" t="s">
        <v>9327</v>
      </c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5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6"/>
        <v>0</v>
      </c>
      <c r="AZ32" s="1067"/>
      <c r="BA32" s="1061"/>
      <c r="BC32" s="1060" t="s">
        <v>9223</v>
      </c>
      <c r="BD32" s="1061" t="s">
        <v>8868</v>
      </c>
      <c r="BE32" s="1062">
        <v>2</v>
      </c>
      <c r="BF32" s="1073" t="s">
        <v>29</v>
      </c>
      <c r="BG32" s="1076">
        <v>38724</v>
      </c>
      <c r="BH32" s="1066">
        <f t="shared" si="23"/>
        <v>77448</v>
      </c>
      <c r="BI32" s="1061" t="s">
        <v>8605</v>
      </c>
      <c r="BJ32" s="1061" t="s">
        <v>9318</v>
      </c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 t="s">
        <v>29</v>
      </c>
      <c r="P33" s="1076"/>
      <c r="Q33" s="1066">
        <f t="shared" si="24"/>
        <v>0</v>
      </c>
      <c r="R33" s="1067"/>
      <c r="S33" s="1099" t="s">
        <v>7909</v>
      </c>
      <c r="T33" s="1088" t="s">
        <v>6617</v>
      </c>
      <c r="U33" s="821">
        <v>4</v>
      </c>
      <c r="V33" s="1088" t="s">
        <v>29</v>
      </c>
      <c r="W33" s="1043">
        <v>7000</v>
      </c>
      <c r="X33" s="1043">
        <f t="shared" si="9"/>
        <v>28000</v>
      </c>
      <c r="Y33" s="1090" t="s">
        <v>441</v>
      </c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5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6"/>
        <v>0</v>
      </c>
      <c r="AZ33" s="1067"/>
      <c r="BA33" s="1061"/>
      <c r="BC33" s="1061" t="s">
        <v>990</v>
      </c>
      <c r="BD33" s="1061" t="s">
        <v>30</v>
      </c>
      <c r="BE33" s="1062">
        <v>1</v>
      </c>
      <c r="BF33" s="1069" t="s">
        <v>480</v>
      </c>
      <c r="BG33" s="1077">
        <v>75000</v>
      </c>
      <c r="BH33" s="1066">
        <f t="shared" si="23"/>
        <v>75000</v>
      </c>
      <c r="BI33" s="1061" t="s">
        <v>8605</v>
      </c>
      <c r="BJ33" s="1061" t="s">
        <v>9318</v>
      </c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 t="s">
        <v>29</v>
      </c>
      <c r="P34" s="1076"/>
      <c r="Q34" s="1066">
        <f t="shared" si="24"/>
        <v>0</v>
      </c>
      <c r="R34" s="1067"/>
      <c r="S34" s="1060"/>
      <c r="T34" s="1072"/>
      <c r="U34" s="1051"/>
      <c r="V34" s="1073"/>
      <c r="W34" s="1065"/>
      <c r="X34" s="1066">
        <f t="shared" si="9"/>
        <v>0</v>
      </c>
      <c r="Y34" s="1067"/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5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6"/>
        <v>0</v>
      </c>
      <c r="AZ34" s="1067"/>
      <c r="BA34" s="1061"/>
      <c r="BC34" s="1072" t="s">
        <v>9319</v>
      </c>
      <c r="BD34" s="1072" t="s">
        <v>9136</v>
      </c>
      <c r="BE34" s="752">
        <v>1</v>
      </c>
      <c r="BF34" s="221" t="s">
        <v>114</v>
      </c>
      <c r="BG34" s="712">
        <v>1</v>
      </c>
      <c r="BH34" s="1066">
        <f t="shared" si="23"/>
        <v>1</v>
      </c>
      <c r="BI34" s="1072" t="s">
        <v>9330</v>
      </c>
      <c r="BJ34" s="1072" t="s">
        <v>9318</v>
      </c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 t="s">
        <v>29</v>
      </c>
      <c r="P35" s="1076"/>
      <c r="Q35" s="1066">
        <f t="shared" si="24"/>
        <v>0</v>
      </c>
      <c r="R35" s="1067"/>
      <c r="S35" s="1060"/>
      <c r="T35" s="1072"/>
      <c r="U35" s="1051"/>
      <c r="V35" s="1073"/>
      <c r="W35" s="1065"/>
      <c r="X35" s="1066">
        <f t="shared" si="9"/>
        <v>0</v>
      </c>
      <c r="Y35" s="1067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6"/>
        <v>0</v>
      </c>
      <c r="AZ35" s="1067"/>
      <c r="BA35" s="1061"/>
      <c r="BC35" s="1190" t="s">
        <v>9320</v>
      </c>
      <c r="BD35" s="1191" t="s">
        <v>30</v>
      </c>
      <c r="BE35" s="1192">
        <v>1</v>
      </c>
      <c r="BF35" s="1193" t="s">
        <v>26</v>
      </c>
      <c r="BG35" s="1194">
        <v>1</v>
      </c>
      <c r="BH35" s="1194">
        <f t="shared" si="23"/>
        <v>1</v>
      </c>
      <c r="BI35" s="1195" t="s">
        <v>9334</v>
      </c>
      <c r="BJ35" s="1191" t="s">
        <v>9318</v>
      </c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9">I36*F36</f>
        <v>0</v>
      </c>
      <c r="L36" s="1063"/>
      <c r="M36" s="1061"/>
      <c r="N36" s="1079"/>
      <c r="O36" s="1073" t="s">
        <v>29</v>
      </c>
      <c r="P36" s="1065"/>
      <c r="Q36" s="1066">
        <f t="shared" si="24"/>
        <v>0</v>
      </c>
      <c r="R36" s="1067"/>
      <c r="S36" s="1069"/>
      <c r="T36" s="1061"/>
      <c r="U36" s="1050"/>
      <c r="V36" s="887"/>
      <c r="W36" s="1065"/>
      <c r="X36" s="1066">
        <f t="shared" si="9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30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6"/>
        <v>0</v>
      </c>
      <c r="AZ36" s="1067"/>
      <c r="BA36" s="1061"/>
      <c r="BC36" s="1191" t="s">
        <v>9033</v>
      </c>
      <c r="BD36" s="1196" t="s">
        <v>6627</v>
      </c>
      <c r="BE36" s="1197">
        <v>6</v>
      </c>
      <c r="BF36" s="1198" t="s">
        <v>29</v>
      </c>
      <c r="BG36" s="1194">
        <v>2500</v>
      </c>
      <c r="BH36" s="1194">
        <v>15000</v>
      </c>
      <c r="BI36" s="1195" t="s">
        <v>9042</v>
      </c>
      <c r="BJ36" s="119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9"/>
        <v>0</v>
      </c>
      <c r="L37" s="902"/>
      <c r="M37" s="1032"/>
      <c r="N37" s="1062"/>
      <c r="O37" s="1073" t="s">
        <v>29</v>
      </c>
      <c r="P37" s="1065"/>
      <c r="Q37" s="1066">
        <f t="shared" si="24"/>
        <v>0</v>
      </c>
      <c r="R37" s="1067"/>
      <c r="S37" s="1069"/>
      <c r="T37" s="1061"/>
      <c r="U37" s="1050"/>
      <c r="V37" s="887"/>
      <c r="W37" s="1065"/>
      <c r="X37" s="1066">
        <f t="shared" si="9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30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6"/>
        <v>0</v>
      </c>
      <c r="AZ37" s="1067"/>
      <c r="BA37" s="1061"/>
      <c r="BC37" s="1191" t="s">
        <v>9034</v>
      </c>
      <c r="BD37" s="1191" t="s">
        <v>6627</v>
      </c>
      <c r="BE37" s="1197">
        <v>6</v>
      </c>
      <c r="BF37" s="1198" t="s">
        <v>29</v>
      </c>
      <c r="BG37" s="1194">
        <v>250</v>
      </c>
      <c r="BH37" s="1194">
        <v>1500</v>
      </c>
      <c r="BI37" s="1195" t="s">
        <v>9042</v>
      </c>
      <c r="BJ37" s="119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9"/>
        <v>0</v>
      </c>
      <c r="L38" s="1061"/>
      <c r="M38" s="1088"/>
      <c r="N38" s="1062"/>
      <c r="O38" s="1073" t="s">
        <v>29</v>
      </c>
      <c r="P38" s="1065"/>
      <c r="Q38" s="1066">
        <f t="shared" si="24"/>
        <v>0</v>
      </c>
      <c r="R38" s="1067"/>
      <c r="S38" s="1069"/>
      <c r="T38" s="1061"/>
      <c r="U38" s="1050"/>
      <c r="V38" s="887"/>
      <c r="W38" s="1065"/>
      <c r="X38" s="1066">
        <f t="shared" si="9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30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6"/>
        <v>0</v>
      </c>
      <c r="AZ38" s="1067"/>
      <c r="BA38" s="1061"/>
      <c r="BC38" s="1191" t="s">
        <v>9035</v>
      </c>
      <c r="BD38" s="1191" t="s">
        <v>6627</v>
      </c>
      <c r="BE38" s="1197">
        <v>2</v>
      </c>
      <c r="BF38" s="1198" t="s">
        <v>29</v>
      </c>
      <c r="BG38" s="1194">
        <v>2500</v>
      </c>
      <c r="BH38" s="1194">
        <v>5000</v>
      </c>
      <c r="BI38" s="1195" t="s">
        <v>9042</v>
      </c>
      <c r="BJ38" s="119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9"/>
        <v>968000</v>
      </c>
      <c r="L39" s="1061"/>
      <c r="M39" s="1078"/>
      <c r="N39" s="1064"/>
      <c r="O39" s="1061" t="s">
        <v>29</v>
      </c>
      <c r="P39" s="916"/>
      <c r="Q39" s="1066">
        <f t="shared" si="24"/>
        <v>0</v>
      </c>
      <c r="R39" s="1067"/>
      <c r="S39" s="1069"/>
      <c r="T39" s="1061"/>
      <c r="U39" s="1050"/>
      <c r="V39" s="887"/>
      <c r="W39" s="1065"/>
      <c r="X39" s="1066">
        <f t="shared" si="9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30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6"/>
        <v>0</v>
      </c>
      <c r="AZ39" s="1067"/>
      <c r="BA39" s="1061"/>
      <c r="BC39" s="1191" t="s">
        <v>9036</v>
      </c>
      <c r="BD39" s="1191" t="s">
        <v>417</v>
      </c>
      <c r="BE39" s="1192">
        <v>2</v>
      </c>
      <c r="BF39" s="1198" t="s">
        <v>29</v>
      </c>
      <c r="BG39" s="1194">
        <v>8500</v>
      </c>
      <c r="BH39" s="1194">
        <v>17000</v>
      </c>
      <c r="BI39" s="1195" t="s">
        <v>9042</v>
      </c>
      <c r="BJ39" s="119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9"/>
        <v>616000</v>
      </c>
      <c r="L40" s="1061"/>
      <c r="M40" s="1078"/>
      <c r="N40" s="1064"/>
      <c r="O40" s="1061" t="s">
        <v>29</v>
      </c>
      <c r="P40" s="1065"/>
      <c r="Q40" s="1066">
        <f t="shared" si="24"/>
        <v>0</v>
      </c>
      <c r="R40" s="1067"/>
      <c r="S40" s="1069"/>
      <c r="T40" s="1061"/>
      <c r="U40" s="1050"/>
      <c r="V40" s="887"/>
      <c r="W40" s="1065"/>
      <c r="X40" s="1066">
        <f t="shared" si="9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30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6"/>
        <v>0</v>
      </c>
      <c r="AZ40" s="1061"/>
      <c r="BA40" s="1061"/>
      <c r="BC40" s="1199" t="s">
        <v>9038</v>
      </c>
      <c r="BD40" s="1191" t="s">
        <v>6904</v>
      </c>
      <c r="BE40" s="1192">
        <v>1</v>
      </c>
      <c r="BF40" s="1198" t="s">
        <v>29</v>
      </c>
      <c r="BG40" s="1200">
        <v>40000</v>
      </c>
      <c r="BH40" s="1194">
        <v>40000</v>
      </c>
      <c r="BI40" s="1195" t="s">
        <v>9042</v>
      </c>
      <c r="BJ40" s="119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9"/>
        <v>0</v>
      </c>
      <c r="L41" s="1061"/>
      <c r="M41" s="1078"/>
      <c r="N41" s="1062"/>
      <c r="O41" s="887" t="s">
        <v>29</v>
      </c>
      <c r="P41" s="1065"/>
      <c r="Q41" s="1066">
        <f t="shared" si="24"/>
        <v>0</v>
      </c>
      <c r="R41" s="1067"/>
      <c r="S41" s="1069"/>
      <c r="T41" s="1061"/>
      <c r="U41" s="1050"/>
      <c r="V41" s="887"/>
      <c r="W41" s="1065"/>
      <c r="X41" s="1066">
        <f t="shared" si="9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30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6"/>
        <v>0</v>
      </c>
      <c r="AZ41" s="1061"/>
      <c r="BA41" s="1061"/>
      <c r="BC41" s="1199" t="s">
        <v>9039</v>
      </c>
      <c r="BD41" s="1191" t="s">
        <v>6904</v>
      </c>
      <c r="BE41" s="1197">
        <v>1</v>
      </c>
      <c r="BF41" s="1198" t="s">
        <v>29</v>
      </c>
      <c r="BG41" s="1194">
        <v>30000</v>
      </c>
      <c r="BH41" s="1194">
        <v>30000</v>
      </c>
      <c r="BI41" s="1195" t="s">
        <v>9042</v>
      </c>
      <c r="BJ41" s="119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9"/>
        <v>360000</v>
      </c>
      <c r="L42" s="1060"/>
      <c r="M42" s="1078"/>
      <c r="N42" s="1062"/>
      <c r="O42" s="1073" t="s">
        <v>29</v>
      </c>
      <c r="P42" s="1065"/>
      <c r="Q42" s="1066">
        <f t="shared" si="24"/>
        <v>0</v>
      </c>
      <c r="R42" s="1067"/>
      <c r="S42" s="1069"/>
      <c r="T42" s="1061"/>
      <c r="U42" s="1050"/>
      <c r="V42" s="887"/>
      <c r="W42" s="1065"/>
      <c r="X42" s="1066">
        <f t="shared" si="9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30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6"/>
        <v>0</v>
      </c>
      <c r="AZ42" s="1061"/>
      <c r="BA42" s="1061"/>
      <c r="BC42" s="1199" t="s">
        <v>8732</v>
      </c>
      <c r="BD42" s="1201" t="s">
        <v>6904</v>
      </c>
      <c r="BE42" s="1197">
        <v>1</v>
      </c>
      <c r="BF42" s="1198" t="s">
        <v>29</v>
      </c>
      <c r="BG42" s="1194">
        <v>170000</v>
      </c>
      <c r="BH42" s="1194">
        <v>170000</v>
      </c>
      <c r="BI42" s="1195" t="s">
        <v>9042</v>
      </c>
      <c r="BJ42" s="119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9"/>
        <v>1480000</v>
      </c>
      <c r="L43" s="1061"/>
      <c r="M43" s="1078"/>
      <c r="N43" s="1061"/>
      <c r="O43" s="1061" t="s">
        <v>29</v>
      </c>
      <c r="P43" s="1065"/>
      <c r="Q43" s="1066">
        <f t="shared" si="24"/>
        <v>0</v>
      </c>
      <c r="R43" s="1067"/>
      <c r="S43" s="1069"/>
      <c r="T43" s="1061"/>
      <c r="U43" s="1050"/>
      <c r="V43" s="887"/>
      <c r="W43" s="1065"/>
      <c r="X43" s="1066">
        <f t="shared" si="9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30"/>
        <v>0</v>
      </c>
      <c r="AQ43" s="1067"/>
      <c r="AR43" s="1061"/>
      <c r="BC43" s="1190" t="s">
        <v>8728</v>
      </c>
      <c r="BD43" s="1202" t="s">
        <v>6904</v>
      </c>
      <c r="BE43" s="1192">
        <v>1</v>
      </c>
      <c r="BF43" s="1198" t="s">
        <v>29</v>
      </c>
      <c r="BG43" s="1194">
        <v>145000</v>
      </c>
      <c r="BH43" s="1194">
        <v>145000</v>
      </c>
      <c r="BI43" s="1195" t="s">
        <v>9042</v>
      </c>
      <c r="BJ43" s="119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9"/>
        <v>500000</v>
      </c>
      <c r="L44" s="1061"/>
      <c r="M44" s="1078"/>
      <c r="N44" s="1062"/>
      <c r="O44" s="1061" t="s">
        <v>29</v>
      </c>
      <c r="P44" s="1065"/>
      <c r="Q44" s="1066">
        <f t="shared" si="24"/>
        <v>0</v>
      </c>
      <c r="R44" s="1067"/>
      <c r="S44" s="1069"/>
      <c r="T44" s="1061" t="s">
        <v>2</v>
      </c>
      <c r="U44" s="1050"/>
      <c r="V44" s="887"/>
      <c r="W44" s="1065"/>
      <c r="X44" s="1066">
        <f t="shared" si="9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30"/>
        <v>0</v>
      </c>
      <c r="AQ44" s="1067"/>
      <c r="AR44" s="1061"/>
      <c r="BC44" s="1199" t="s">
        <v>8759</v>
      </c>
      <c r="BD44" s="1202" t="s">
        <v>6904</v>
      </c>
      <c r="BE44" s="1192">
        <v>2</v>
      </c>
      <c r="BF44" s="1198" t="s">
        <v>29</v>
      </c>
      <c r="BG44" s="1194">
        <v>60000</v>
      </c>
      <c r="BH44" s="1194">
        <v>120000</v>
      </c>
      <c r="BI44" s="1195" t="s">
        <v>9042</v>
      </c>
      <c r="BJ44" s="119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9"/>
        <v>0</v>
      </c>
      <c r="L45" s="1069"/>
      <c r="M45" s="1078"/>
      <c r="N45" s="1062"/>
      <c r="O45" s="1061" t="s">
        <v>62</v>
      </c>
      <c r="P45" s="1065"/>
      <c r="Q45" s="1066">
        <f t="shared" si="24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9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30"/>
        <v>0</v>
      </c>
      <c r="AQ45" s="1067"/>
      <c r="AR45" s="1061"/>
      <c r="BC45" s="1191" t="s">
        <v>9043</v>
      </c>
      <c r="BD45" s="1203" t="s">
        <v>6676</v>
      </c>
      <c r="BE45" s="1197">
        <v>1</v>
      </c>
      <c r="BF45" s="1198" t="s">
        <v>26</v>
      </c>
      <c r="BG45" s="1194">
        <v>4250000</v>
      </c>
      <c r="BH45" s="1194">
        <v>4250000</v>
      </c>
      <c r="BI45" s="1195" t="s">
        <v>9042</v>
      </c>
      <c r="BJ45" s="119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9"/>
        <v>0</v>
      </c>
      <c r="L46" s="1069"/>
      <c r="M46" s="1061"/>
      <c r="N46" s="1062"/>
      <c r="O46" s="1061" t="s">
        <v>62</v>
      </c>
      <c r="P46" s="1065"/>
      <c r="Q46" s="1066">
        <f t="shared" si="24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9"/>
        <v>0</v>
      </c>
      <c r="Y46" s="1067"/>
      <c r="Z46" s="1061"/>
      <c r="AA46" s="952"/>
      <c r="AB46" s="1061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30"/>
        <v>0</v>
      </c>
      <c r="AQ46" s="1067"/>
      <c r="AR46" s="1061"/>
      <c r="BC46" s="1199" t="s">
        <v>9044</v>
      </c>
      <c r="BD46" s="1191" t="s">
        <v>6676</v>
      </c>
      <c r="BE46" s="1192">
        <v>1</v>
      </c>
      <c r="BF46" s="1198" t="s">
        <v>26</v>
      </c>
      <c r="BG46" s="1200">
        <v>1650000</v>
      </c>
      <c r="BH46" s="1194">
        <v>1650000</v>
      </c>
      <c r="BI46" s="1195" t="s">
        <v>9042</v>
      </c>
      <c r="BJ46" s="119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9"/>
        <v>180000</v>
      </c>
      <c r="L47" s="1060"/>
      <c r="M47" s="1078"/>
      <c r="N47" s="1062"/>
      <c r="O47" s="1061" t="s">
        <v>62</v>
      </c>
      <c r="P47" s="1065"/>
      <c r="Q47" s="1066">
        <f t="shared" si="24"/>
        <v>0</v>
      </c>
      <c r="R47" s="1067"/>
      <c r="S47" s="1069"/>
      <c r="T47" s="1061"/>
      <c r="U47" s="1064"/>
      <c r="V47" s="1070"/>
      <c r="W47" s="1077"/>
      <c r="X47" s="1066">
        <f t="shared" si="9"/>
        <v>0</v>
      </c>
      <c r="Y47" s="1067"/>
      <c r="Z47" s="1061"/>
      <c r="AA47" s="952"/>
      <c r="AB47" s="1061"/>
      <c r="AC47" s="1061"/>
      <c r="AD47" s="1061"/>
      <c r="AE47" s="1061"/>
      <c r="AF47" s="1061"/>
      <c r="AG47" s="1061"/>
      <c r="AH47" s="1081"/>
      <c r="AI47" s="1061"/>
      <c r="AK47" s="1069"/>
      <c r="AL47" s="1061"/>
      <c r="AM47" s="1064"/>
      <c r="AN47" s="1070"/>
      <c r="AO47" s="1065"/>
      <c r="AP47" s="1066">
        <f t="shared" si="30"/>
        <v>0</v>
      </c>
      <c r="AQ47" s="1067"/>
      <c r="AR47" s="1061"/>
      <c r="BC47" s="1199" t="s">
        <v>9229</v>
      </c>
      <c r="BD47" s="1191" t="s">
        <v>6676</v>
      </c>
      <c r="BE47" s="1192">
        <v>5</v>
      </c>
      <c r="BF47" s="1191" t="s">
        <v>29</v>
      </c>
      <c r="BG47" s="1194">
        <v>85000</v>
      </c>
      <c r="BH47" s="1194">
        <v>425000</v>
      </c>
      <c r="BI47" s="1195" t="s">
        <v>9230</v>
      </c>
      <c r="BJ47" s="119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9"/>
        <v>0</v>
      </c>
      <c r="L48" s="1069"/>
      <c r="M48" s="1072"/>
      <c r="N48" s="1062"/>
      <c r="O48" s="1073" t="s">
        <v>26</v>
      </c>
      <c r="P48" s="1065"/>
      <c r="Q48" s="1066">
        <f t="shared" si="24"/>
        <v>0</v>
      </c>
      <c r="R48" s="1067"/>
      <c r="S48" s="1069"/>
      <c r="T48" s="1061" t="s">
        <v>2</v>
      </c>
      <c r="U48" s="1050"/>
      <c r="V48" s="887" t="s">
        <v>29</v>
      </c>
      <c r="W48" s="1065"/>
      <c r="X48" s="1066">
        <f t="shared" si="9"/>
        <v>0</v>
      </c>
      <c r="Y48" s="1067"/>
      <c r="Z48" s="1061"/>
      <c r="AA48" s="952"/>
      <c r="AI48" s="908"/>
      <c r="AK48" s="1069"/>
      <c r="AL48" s="1061"/>
      <c r="AM48" s="1064"/>
      <c r="AN48" s="1070"/>
      <c r="AO48" s="1065"/>
      <c r="AP48" s="1066">
        <f t="shared" si="30"/>
        <v>0</v>
      </c>
      <c r="AQ48" s="1067"/>
      <c r="AR48" s="1061"/>
      <c r="BC48" s="1191" t="s">
        <v>9231</v>
      </c>
      <c r="BD48" s="1196" t="s">
        <v>6676</v>
      </c>
      <c r="BE48" s="1197">
        <v>1</v>
      </c>
      <c r="BF48" s="1191" t="s">
        <v>29</v>
      </c>
      <c r="BG48" s="1194">
        <v>175000</v>
      </c>
      <c r="BH48" s="1194">
        <v>175000</v>
      </c>
      <c r="BI48" s="1195" t="s">
        <v>9230</v>
      </c>
      <c r="BJ48" s="1191"/>
    </row>
    <row r="49" spans="1:62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9"/>
        <v>800000</v>
      </c>
      <c r="L49" s="1061"/>
      <c r="M49" s="1061"/>
      <c r="N49" s="1062"/>
      <c r="O49" s="1073" t="s">
        <v>6705</v>
      </c>
      <c r="P49" s="1065"/>
      <c r="Q49" s="1066">
        <f t="shared" si="24"/>
        <v>0</v>
      </c>
      <c r="R49" s="1067"/>
      <c r="S49" s="1069"/>
      <c r="T49" s="1061" t="s">
        <v>2</v>
      </c>
      <c r="U49" s="1050"/>
      <c r="V49" s="887" t="s">
        <v>29</v>
      </c>
      <c r="W49" s="1065"/>
      <c r="X49" s="1066">
        <f t="shared" si="9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30"/>
        <v>0</v>
      </c>
      <c r="AQ49" s="1067"/>
      <c r="AR49" s="1061"/>
      <c r="BC49" s="1111" t="s">
        <v>9331</v>
      </c>
      <c r="BD49" s="1088" t="s">
        <v>9332</v>
      </c>
      <c r="BE49" s="1091">
        <v>4</v>
      </c>
      <c r="BF49" s="468" t="s">
        <v>9333</v>
      </c>
      <c r="BG49" s="1112">
        <v>236188</v>
      </c>
      <c r="BH49" s="1043">
        <f t="shared" si="23"/>
        <v>944752</v>
      </c>
      <c r="BI49" s="1088" t="s">
        <v>8605</v>
      </c>
      <c r="BJ49" s="1061" t="s">
        <v>9318</v>
      </c>
    </row>
    <row r="50" spans="1:62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9"/>
        <v>0</v>
      </c>
      <c r="L50" s="1061"/>
      <c r="M50" s="1061"/>
      <c r="N50" s="1062"/>
      <c r="O50" s="1061" t="s">
        <v>62</v>
      </c>
      <c r="P50" s="1065"/>
      <c r="Q50" s="1066">
        <f t="shared" si="24"/>
        <v>0</v>
      </c>
      <c r="R50" s="1067"/>
      <c r="S50" s="1069"/>
      <c r="T50" s="1061" t="s">
        <v>2</v>
      </c>
      <c r="U50" s="1050"/>
      <c r="V50" s="887" t="s">
        <v>29</v>
      </c>
      <c r="W50" s="1065"/>
      <c r="X50" s="1066">
        <f t="shared" si="9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30"/>
        <v>0</v>
      </c>
      <c r="AQ50" s="1067"/>
      <c r="AR50" s="1061"/>
      <c r="BC50" s="1061" t="s">
        <v>7803</v>
      </c>
      <c r="BD50" s="1061" t="s">
        <v>117</v>
      </c>
      <c r="BE50" s="947" t="s">
        <v>6582</v>
      </c>
      <c r="BF50" s="1073" t="s">
        <v>67</v>
      </c>
      <c r="BG50" s="1076">
        <v>164500</v>
      </c>
      <c r="BH50" s="1066">
        <f t="shared" si="23"/>
        <v>658000</v>
      </c>
      <c r="BI50" s="1061" t="s">
        <v>8605</v>
      </c>
      <c r="BJ50" s="1061" t="s">
        <v>9318</v>
      </c>
    </row>
    <row r="51" spans="1:62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9"/>
        <v>220000</v>
      </c>
      <c r="L51" s="1060"/>
      <c r="M51" s="1061"/>
      <c r="N51" s="947"/>
      <c r="O51" s="1061"/>
      <c r="P51" s="935"/>
      <c r="Q51" s="1066">
        <f t="shared" ref="Q51:Q114" si="31">P52*N52</f>
        <v>0</v>
      </c>
      <c r="R51" s="1067"/>
      <c r="S51" s="1069"/>
      <c r="T51" s="1061" t="s">
        <v>2</v>
      </c>
      <c r="U51" s="1050"/>
      <c r="V51" s="887" t="s">
        <v>29</v>
      </c>
      <c r="W51" s="1065"/>
      <c r="X51" s="1066">
        <f t="shared" si="9"/>
        <v>0</v>
      </c>
      <c r="Y51" s="1067"/>
      <c r="AA51" s="952"/>
      <c r="AK51" s="1069"/>
      <c r="AL51" s="1061"/>
      <c r="AM51" s="1064"/>
      <c r="AN51" s="1070"/>
      <c r="AO51" s="1065"/>
      <c r="AP51" s="1066">
        <f t="shared" si="30"/>
        <v>0</v>
      </c>
      <c r="AQ51" s="1067"/>
      <c r="AR51" s="1061"/>
      <c r="BC51" s="1060" t="s">
        <v>6603</v>
      </c>
      <c r="BD51" s="1061" t="s">
        <v>403</v>
      </c>
      <c r="BE51" s="1079">
        <v>10</v>
      </c>
      <c r="BF51" s="1073" t="s">
        <v>29</v>
      </c>
      <c r="BG51" s="1065">
        <v>10000</v>
      </c>
      <c r="BH51" s="1066">
        <f t="shared" si="23"/>
        <v>100000</v>
      </c>
      <c r="BI51" s="1061" t="s">
        <v>8605</v>
      </c>
      <c r="BJ51" s="1061" t="s">
        <v>9318</v>
      </c>
    </row>
    <row r="52" spans="1:62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9"/>
        <v>0</v>
      </c>
      <c r="L52" s="1060"/>
      <c r="M52" s="1061"/>
      <c r="N52" s="947"/>
      <c r="O52" s="1061"/>
      <c r="P52" s="935"/>
      <c r="Q52" s="1066">
        <f t="shared" si="31"/>
        <v>0</v>
      </c>
      <c r="R52" s="1067"/>
      <c r="S52" s="1061"/>
      <c r="T52" s="1061"/>
      <c r="U52" s="1045"/>
      <c r="V52" s="1061" t="s">
        <v>29</v>
      </c>
      <c r="W52" s="1065"/>
      <c r="X52" s="1066">
        <f t="shared" ref="X52:X65" si="32">W55*U55</f>
        <v>0</v>
      </c>
      <c r="Y52" s="1067"/>
      <c r="AA52" s="952"/>
      <c r="AK52" s="1061"/>
      <c r="AL52" s="1061"/>
      <c r="AM52" s="1064"/>
      <c r="AN52" s="1070"/>
      <c r="AO52" s="1065"/>
      <c r="AP52" s="1066">
        <f t="shared" si="30"/>
        <v>0</v>
      </c>
      <c r="AQ52" s="1067"/>
      <c r="AR52" s="1061"/>
      <c r="BC52" s="1060" t="s">
        <v>9269</v>
      </c>
      <c r="BD52" s="1061" t="s">
        <v>57</v>
      </c>
      <c r="BE52" s="1062">
        <v>1</v>
      </c>
      <c r="BF52" s="1073" t="s">
        <v>29</v>
      </c>
      <c r="BG52" s="1076">
        <v>170000</v>
      </c>
      <c r="BH52" s="1066">
        <f t="shared" si="23"/>
        <v>170000</v>
      </c>
      <c r="BI52" s="1061" t="s">
        <v>8605</v>
      </c>
      <c r="BJ52" s="1061" t="s">
        <v>9318</v>
      </c>
    </row>
    <row r="53" spans="1:62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9"/>
        <v>110000</v>
      </c>
      <c r="L53" s="1060"/>
      <c r="M53" s="1061"/>
      <c r="N53" s="947"/>
      <c r="O53" s="1061"/>
      <c r="P53" s="935"/>
      <c r="Q53" s="1066">
        <f t="shared" si="31"/>
        <v>0</v>
      </c>
      <c r="R53" s="1067"/>
      <c r="S53" s="1061"/>
      <c r="T53" s="1061"/>
      <c r="U53" s="1045"/>
      <c r="V53" s="1061" t="s">
        <v>29</v>
      </c>
      <c r="W53" s="1065"/>
      <c r="X53" s="1066">
        <f t="shared" si="32"/>
        <v>0</v>
      </c>
      <c r="Y53" s="1067"/>
      <c r="AA53" s="912"/>
      <c r="BC53" s="1060" t="s">
        <v>9270</v>
      </c>
      <c r="BD53" s="1061" t="s">
        <v>57</v>
      </c>
      <c r="BE53" s="1062">
        <v>1</v>
      </c>
      <c r="BF53" s="1073" t="s">
        <v>29</v>
      </c>
      <c r="BG53" s="1076">
        <v>170000</v>
      </c>
      <c r="BH53" s="1066">
        <f t="shared" si="23"/>
        <v>170000</v>
      </c>
      <c r="BI53" s="1061" t="s">
        <v>8605</v>
      </c>
      <c r="BJ53" s="1061" t="s">
        <v>9318</v>
      </c>
    </row>
    <row r="54" spans="1:62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9"/>
        <v>2275000</v>
      </c>
      <c r="L54" s="1060"/>
      <c r="M54" s="1061"/>
      <c r="N54" s="947"/>
      <c r="O54" s="1061"/>
      <c r="P54" s="935"/>
      <c r="Q54" s="1066">
        <f t="shared" si="31"/>
        <v>0</v>
      </c>
      <c r="R54" s="1067"/>
      <c r="S54" s="1061"/>
      <c r="T54" s="1061"/>
      <c r="U54" s="904"/>
      <c r="V54" s="1061"/>
      <c r="W54" s="1077"/>
      <c r="X54" s="1066">
        <f t="shared" si="32"/>
        <v>0</v>
      </c>
      <c r="Y54" s="1067"/>
      <c r="BC54" s="1061" t="s">
        <v>9012</v>
      </c>
      <c r="BD54" s="1061" t="s">
        <v>8134</v>
      </c>
      <c r="BE54" s="1062">
        <v>2</v>
      </c>
      <c r="BF54" s="1073" t="s">
        <v>6544</v>
      </c>
      <c r="BG54" s="1065">
        <v>1500000</v>
      </c>
      <c r="BH54" s="1066">
        <f t="shared" si="23"/>
        <v>3000000</v>
      </c>
      <c r="BI54" s="1061" t="s">
        <v>8605</v>
      </c>
      <c r="BJ54" s="1061" t="s">
        <v>9318</v>
      </c>
    </row>
    <row r="55" spans="1:62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9"/>
        <v>0</v>
      </c>
      <c r="L55" s="1060"/>
      <c r="M55" s="1061"/>
      <c r="N55" s="947"/>
      <c r="O55" s="1061"/>
      <c r="P55" s="935"/>
      <c r="Q55" s="1066">
        <f t="shared" si="31"/>
        <v>0</v>
      </c>
      <c r="R55" s="1067"/>
      <c r="S55" s="1061"/>
      <c r="T55" s="1061"/>
      <c r="U55" s="1062"/>
      <c r="V55" s="1070"/>
      <c r="W55" s="1077"/>
      <c r="X55" s="1066">
        <f t="shared" si="32"/>
        <v>0</v>
      </c>
      <c r="Y55" s="1067"/>
      <c r="BC55" s="1061" t="s">
        <v>9201</v>
      </c>
      <c r="BD55" s="1068" t="s">
        <v>57</v>
      </c>
      <c r="BE55" s="1079">
        <v>1</v>
      </c>
      <c r="BF55" s="1061" t="s">
        <v>29</v>
      </c>
      <c r="BG55" s="1065">
        <v>180000</v>
      </c>
      <c r="BH55" s="1066">
        <f t="shared" si="23"/>
        <v>180000</v>
      </c>
      <c r="BI55" s="1061" t="s">
        <v>6718</v>
      </c>
      <c r="BJ55" s="1061" t="s">
        <v>9329</v>
      </c>
    </row>
    <row r="56" spans="1:62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9"/>
        <v>1716000</v>
      </c>
      <c r="L56" s="1061"/>
      <c r="M56" s="1061"/>
      <c r="N56" s="947"/>
      <c r="O56" s="1061"/>
      <c r="P56" s="1065"/>
      <c r="Q56" s="1066">
        <f t="shared" si="31"/>
        <v>0</v>
      </c>
      <c r="R56" s="1067"/>
      <c r="S56" s="1061"/>
      <c r="T56" s="1061"/>
      <c r="U56" s="1062"/>
      <c r="V56" s="1070"/>
      <c r="W56" s="1077"/>
      <c r="X56" s="1066">
        <f t="shared" si="32"/>
        <v>0</v>
      </c>
      <c r="Y56" s="1067"/>
    </row>
    <row r="57" spans="1:62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9"/>
        <v>0</v>
      </c>
      <c r="L57" s="1061"/>
      <c r="M57" s="1075"/>
      <c r="N57" s="1084"/>
      <c r="O57" s="1061"/>
      <c r="P57" s="949"/>
      <c r="Q57" s="1066">
        <f t="shared" si="31"/>
        <v>0</v>
      </c>
      <c r="R57" s="1067"/>
      <c r="S57" s="1061"/>
      <c r="T57" s="1061"/>
      <c r="U57" s="1045"/>
      <c r="V57" s="1061" t="s">
        <v>29</v>
      </c>
      <c r="W57" s="1065"/>
      <c r="X57" s="1066">
        <f t="shared" si="32"/>
        <v>0</v>
      </c>
      <c r="Y57" s="1067"/>
    </row>
    <row r="58" spans="1:62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9"/>
        <v>0</v>
      </c>
      <c r="L58" s="1060"/>
      <c r="M58" s="1061"/>
      <c r="N58" s="947"/>
      <c r="O58" s="1061"/>
      <c r="P58" s="1065"/>
      <c r="Q58" s="1066">
        <f t="shared" si="31"/>
        <v>0</v>
      </c>
      <c r="R58" s="1067"/>
      <c r="S58" s="1061"/>
      <c r="T58" s="1061"/>
      <c r="U58" s="1045"/>
      <c r="V58" s="1061" t="s">
        <v>29</v>
      </c>
      <c r="W58" s="1065"/>
      <c r="X58" s="1066">
        <f t="shared" si="32"/>
        <v>0</v>
      </c>
      <c r="Y58" s="1067"/>
    </row>
    <row r="59" spans="1:62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9"/>
        <v>0</v>
      </c>
      <c r="L59" s="1060"/>
      <c r="M59" s="1078"/>
      <c r="N59" s="938"/>
      <c r="O59" s="1061"/>
      <c r="P59" s="939"/>
      <c r="Q59" s="1066">
        <f t="shared" si="31"/>
        <v>0</v>
      </c>
      <c r="R59" s="1067"/>
      <c r="S59" s="1061"/>
      <c r="T59" s="1061"/>
      <c r="U59" s="1045"/>
      <c r="V59" s="1061" t="s">
        <v>29</v>
      </c>
      <c r="W59" s="1065"/>
      <c r="X59" s="1066">
        <f t="shared" si="32"/>
        <v>0</v>
      </c>
      <c r="Y59" s="1067"/>
    </row>
    <row r="60" spans="1:62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9"/>
        <v>80000</v>
      </c>
      <c r="L60" s="1061"/>
      <c r="M60" s="1078"/>
      <c r="N60" s="934"/>
      <c r="O60" s="1061"/>
      <c r="P60" s="935"/>
      <c r="Q60" s="1066">
        <f t="shared" si="31"/>
        <v>0</v>
      </c>
      <c r="R60" s="1067"/>
      <c r="S60" s="1061"/>
      <c r="T60" s="1061"/>
      <c r="U60" s="1045"/>
      <c r="V60" s="1061" t="s">
        <v>29</v>
      </c>
      <c r="W60" s="1065"/>
      <c r="X60" s="1066">
        <f t="shared" si="32"/>
        <v>0</v>
      </c>
      <c r="Y60" s="1067"/>
    </row>
    <row r="61" spans="1:62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9"/>
        <v>0</v>
      </c>
      <c r="L61" s="1061"/>
      <c r="M61" s="1078"/>
      <c r="N61" s="938"/>
      <c r="O61" s="1061"/>
      <c r="P61" s="939"/>
      <c r="Q61" s="1066">
        <f t="shared" si="31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32"/>
        <v>0</v>
      </c>
      <c r="Y61" s="1067"/>
    </row>
    <row r="62" spans="1:62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9"/>
        <v>288000</v>
      </c>
      <c r="L62" s="902"/>
      <c r="M62" s="1078"/>
      <c r="N62" s="1062"/>
      <c r="O62" s="1061"/>
      <c r="P62" s="1077"/>
      <c r="Q62" s="1066">
        <f t="shared" si="31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32"/>
        <v>0</v>
      </c>
      <c r="Y62" s="1067"/>
    </row>
    <row r="63" spans="1:62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9"/>
        <v>312000</v>
      </c>
      <c r="L63" s="1061"/>
      <c r="M63" s="1061"/>
      <c r="N63" s="1062"/>
      <c r="O63" s="1061"/>
      <c r="P63" s="1065"/>
      <c r="Q63" s="1066">
        <f t="shared" si="31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32"/>
        <v>0</v>
      </c>
      <c r="Y63" s="1067"/>
    </row>
    <row r="64" spans="1:62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9"/>
        <v>414000</v>
      </c>
      <c r="L64" s="1061"/>
      <c r="M64" s="955"/>
      <c r="N64" s="956"/>
      <c r="O64" s="1061"/>
      <c r="P64" s="957"/>
      <c r="Q64" s="1066">
        <f t="shared" si="31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32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9"/>
        <v>125000</v>
      </c>
      <c r="L65" s="1061"/>
      <c r="M65" s="955"/>
      <c r="N65" s="958"/>
      <c r="O65" s="1061"/>
      <c r="P65" s="959"/>
      <c r="Q65" s="1066">
        <f t="shared" si="31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32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9"/>
        <v>675000</v>
      </c>
      <c r="L66" s="1061"/>
      <c r="M66" s="955"/>
      <c r="N66" s="958"/>
      <c r="O66" s="1061"/>
      <c r="P66" s="959"/>
      <c r="Q66" s="1066">
        <f t="shared" si="31"/>
        <v>0</v>
      </c>
      <c r="R66" s="1067"/>
      <c r="S66" s="1061"/>
      <c r="T66" s="1061"/>
      <c r="U66" s="1045"/>
      <c r="V66" s="1061" t="s">
        <v>29</v>
      </c>
      <c r="W66" s="1065"/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9"/>
        <v>0</v>
      </c>
      <c r="L67" s="1061"/>
      <c r="M67" s="955"/>
      <c r="N67" s="934"/>
      <c r="O67" s="1061"/>
      <c r="P67" s="935"/>
      <c r="Q67" s="1066">
        <f t="shared" si="31"/>
        <v>0</v>
      </c>
      <c r="R67" s="1067"/>
      <c r="S67" s="1061"/>
      <c r="T67" s="1061"/>
      <c r="U67" s="1045"/>
      <c r="V67" s="1061" t="s">
        <v>29</v>
      </c>
      <c r="W67" s="1065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9"/>
        <v>1541475</v>
      </c>
      <c r="L68" s="1069"/>
      <c r="M68" s="955"/>
      <c r="N68" s="934"/>
      <c r="O68" s="1061"/>
      <c r="P68" s="935"/>
      <c r="Q68" s="1066">
        <f t="shared" si="31"/>
        <v>0</v>
      </c>
      <c r="R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9"/>
        <v>1500000</v>
      </c>
      <c r="L69" s="1061"/>
      <c r="M69" s="955"/>
      <c r="N69" s="956"/>
      <c r="O69" s="1061"/>
      <c r="P69" s="957"/>
      <c r="Q69" s="1066">
        <f t="shared" si="31"/>
        <v>0</v>
      </c>
      <c r="R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33">D70*F70</f>
        <v>750000</v>
      </c>
      <c r="H70" s="921">
        <v>44244</v>
      </c>
      <c r="I70" s="1062">
        <v>2</v>
      </c>
      <c r="J70" s="1068" t="s">
        <v>25</v>
      </c>
      <c r="K70" s="880">
        <f t="shared" si="29"/>
        <v>500000</v>
      </c>
      <c r="L70" s="1061"/>
      <c r="M70" s="955"/>
      <c r="N70" s="934"/>
      <c r="O70" s="1061"/>
      <c r="P70" s="935"/>
      <c r="Q70" s="1066">
        <f t="shared" si="31"/>
        <v>0</v>
      </c>
      <c r="R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33"/>
        <v>200000</v>
      </c>
      <c r="H71" s="921">
        <v>44411</v>
      </c>
      <c r="I71" s="1062">
        <v>0</v>
      </c>
      <c r="J71" s="1068" t="s">
        <v>25</v>
      </c>
      <c r="K71" s="880">
        <f t="shared" si="29"/>
        <v>0</v>
      </c>
      <c r="L71" s="1061"/>
      <c r="M71" s="955"/>
      <c r="N71" s="934"/>
      <c r="O71" s="1061"/>
      <c r="P71" s="935"/>
      <c r="Q71" s="1066">
        <f t="shared" si="31"/>
        <v>0</v>
      </c>
      <c r="R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33"/>
        <v>95000</v>
      </c>
      <c r="H72" s="1062" t="s">
        <v>188</v>
      </c>
      <c r="I72" s="1062"/>
      <c r="J72" s="965" t="s">
        <v>67</v>
      </c>
      <c r="K72" s="880">
        <f t="shared" si="29"/>
        <v>0</v>
      </c>
      <c r="L72" s="1061"/>
      <c r="M72" s="955"/>
      <c r="N72" s="934"/>
      <c r="O72" s="1061"/>
      <c r="P72" s="935"/>
      <c r="Q72" s="1066">
        <f t="shared" si="31"/>
        <v>0</v>
      </c>
      <c r="R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33"/>
        <v>2400000</v>
      </c>
      <c r="H73" s="900">
        <v>45181</v>
      </c>
      <c r="I73" s="1062">
        <v>0</v>
      </c>
      <c r="J73" s="1068" t="s">
        <v>25</v>
      </c>
      <c r="K73" s="880">
        <f t="shared" si="29"/>
        <v>0</v>
      </c>
      <c r="L73" s="1061"/>
      <c r="M73" s="1061"/>
      <c r="N73" s="1081"/>
      <c r="O73" s="1061"/>
      <c r="P73" s="879"/>
      <c r="Q73" s="1066">
        <f t="shared" si="31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33"/>
        <v>1974000</v>
      </c>
      <c r="H74" s="900">
        <v>45154</v>
      </c>
      <c r="I74" s="1062">
        <v>34</v>
      </c>
      <c r="J74" s="1068" t="s">
        <v>25</v>
      </c>
      <c r="K74" s="880">
        <f t="shared" si="29"/>
        <v>1398250</v>
      </c>
      <c r="L74" s="1061"/>
      <c r="M74" s="1061"/>
      <c r="N74" s="1061"/>
      <c r="O74" s="1061"/>
      <c r="P74" s="879"/>
      <c r="Q74" s="1066">
        <f t="shared" si="31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33"/>
        <v>100000</v>
      </c>
      <c r="H75" s="927" t="s">
        <v>194</v>
      </c>
      <c r="I75" s="1062">
        <v>40</v>
      </c>
      <c r="J75" s="1068" t="s">
        <v>25</v>
      </c>
      <c r="K75" s="880">
        <f t="shared" si="29"/>
        <v>80000</v>
      </c>
      <c r="L75" s="1061"/>
      <c r="M75" s="1061"/>
      <c r="N75" s="1061"/>
      <c r="O75" s="1061"/>
      <c r="P75" s="879"/>
      <c r="Q75" s="1066">
        <f t="shared" si="31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33"/>
        <v>170000</v>
      </c>
      <c r="H76" s="921" t="s">
        <v>196</v>
      </c>
      <c r="I76" s="1062">
        <v>0</v>
      </c>
      <c r="J76" s="1068" t="s">
        <v>25</v>
      </c>
      <c r="K76" s="880">
        <f t="shared" si="29"/>
        <v>0</v>
      </c>
      <c r="L76" s="1061"/>
      <c r="M76" s="1061"/>
      <c r="N76" s="1061"/>
      <c r="O76" s="1061"/>
      <c r="P76" s="1061"/>
      <c r="Q76" s="1066">
        <f t="shared" si="31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33"/>
        <v>260000</v>
      </c>
      <c r="H77" s="921" t="s">
        <v>198</v>
      </c>
      <c r="I77" s="1062">
        <v>0</v>
      </c>
      <c r="J77" s="1068" t="s">
        <v>25</v>
      </c>
      <c r="K77" s="880">
        <f t="shared" si="29"/>
        <v>0</v>
      </c>
      <c r="L77" s="1061"/>
      <c r="M77" s="1061"/>
      <c r="N77" s="1061"/>
      <c r="O77" s="1061"/>
      <c r="P77" s="1061"/>
      <c r="Q77" s="1066">
        <f t="shared" si="31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33"/>
        <v>290000</v>
      </c>
      <c r="H78" s="900">
        <v>45119</v>
      </c>
      <c r="I78" s="1062">
        <v>2</v>
      </c>
      <c r="J78" s="1068" t="s">
        <v>25</v>
      </c>
      <c r="K78" s="880">
        <f t="shared" si="29"/>
        <v>145000</v>
      </c>
      <c r="L78" s="1061"/>
      <c r="M78" s="1061"/>
      <c r="N78" s="1061"/>
      <c r="O78" s="1061"/>
      <c r="P78" s="1061"/>
      <c r="Q78" s="1066">
        <f t="shared" si="31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33"/>
        <v>190000</v>
      </c>
      <c r="H79" s="824">
        <v>45248</v>
      </c>
      <c r="I79" s="1062"/>
      <c r="J79" s="1068" t="s">
        <v>25</v>
      </c>
      <c r="K79" s="880">
        <f t="shared" si="29"/>
        <v>0</v>
      </c>
      <c r="L79" s="1061"/>
      <c r="M79" s="1061"/>
      <c r="N79" s="1061"/>
      <c r="O79" s="1061"/>
      <c r="P79" s="1061"/>
      <c r="Q79" s="1066">
        <f t="shared" si="31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33"/>
        <v>290000</v>
      </c>
      <c r="H80" s="900">
        <v>45120</v>
      </c>
      <c r="I80" s="1062">
        <v>1</v>
      </c>
      <c r="J80" s="965" t="s">
        <v>67</v>
      </c>
      <c r="K80" s="880">
        <f t="shared" si="29"/>
        <v>145000</v>
      </c>
      <c r="L80" s="1061"/>
      <c r="M80" s="1061"/>
      <c r="N80" s="1061"/>
      <c r="O80" s="1061"/>
      <c r="P80" s="1061"/>
      <c r="Q80" s="1066">
        <f t="shared" si="31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9"/>
        <v>1350000</v>
      </c>
      <c r="L81" s="1061"/>
      <c r="M81" s="1061"/>
      <c r="N81" s="1061"/>
      <c r="O81" s="1061"/>
      <c r="P81" s="1061"/>
      <c r="Q81" s="1066">
        <f t="shared" si="31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9"/>
        <v>0</v>
      </c>
      <c r="L82" s="1061"/>
      <c r="M82" s="1061"/>
      <c r="N82" s="1061"/>
      <c r="O82" s="1061"/>
      <c r="P82" s="1061"/>
      <c r="Q82" s="1066">
        <f t="shared" si="31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9"/>
        <v>250000</v>
      </c>
      <c r="L83" s="1061"/>
      <c r="M83" s="1061"/>
      <c r="N83" s="1061"/>
      <c r="O83" s="1061"/>
      <c r="P83" s="1061"/>
      <c r="Q83" s="1066">
        <f t="shared" si="31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9"/>
        <v>5307000</v>
      </c>
      <c r="L84" s="1061"/>
      <c r="M84" s="1061"/>
      <c r="N84" s="1061"/>
      <c r="O84" s="1061"/>
      <c r="P84" s="1061"/>
      <c r="Q84" s="1066">
        <f t="shared" si="31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9"/>
        <v>10075000</v>
      </c>
      <c r="L85" s="1061"/>
      <c r="M85" s="1061"/>
      <c r="N85" s="1061"/>
      <c r="O85" s="1061"/>
      <c r="P85" s="1061"/>
      <c r="Q85" s="1066">
        <f t="shared" si="31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9"/>
        <v>10428000</v>
      </c>
      <c r="L86" s="1061"/>
      <c r="M86" s="1061"/>
      <c r="N86" s="1061"/>
      <c r="O86" s="1061"/>
      <c r="P86" s="1061"/>
      <c r="Q86" s="1066">
        <f t="shared" si="31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9"/>
        <v>841500</v>
      </c>
      <c r="L87" s="1061"/>
      <c r="M87" s="1061"/>
      <c r="N87" s="1061"/>
      <c r="O87" s="1061"/>
      <c r="P87" s="1061"/>
      <c r="Q87" s="1066">
        <f t="shared" si="31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9"/>
        <v>370000</v>
      </c>
      <c r="L88" s="1061"/>
      <c r="M88" s="1061"/>
      <c r="N88" s="1061"/>
      <c r="O88" s="1061"/>
      <c r="P88" s="1061"/>
      <c r="Q88" s="1066">
        <f t="shared" si="31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9"/>
        <v>283725</v>
      </c>
      <c r="L89" s="1061"/>
      <c r="M89" s="1061"/>
      <c r="N89" s="1061"/>
      <c r="O89" s="1061"/>
      <c r="P89" s="1061"/>
      <c r="Q89" s="1066">
        <f t="shared" si="31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9"/>
        <v>0</v>
      </c>
      <c r="L90" s="1061"/>
      <c r="M90" s="1061"/>
      <c r="N90" s="1061"/>
      <c r="O90" s="1061"/>
      <c r="P90" s="1061"/>
      <c r="Q90" s="1066">
        <f t="shared" si="31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9"/>
        <v>6618876</v>
      </c>
      <c r="L91" s="1061"/>
      <c r="M91" s="1061"/>
      <c r="N91" s="1061"/>
      <c r="O91" s="1061"/>
      <c r="P91" s="1061"/>
      <c r="Q91" s="1066">
        <f t="shared" si="31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4">D92*F92</f>
        <v>7942000</v>
      </c>
      <c r="H92" s="824">
        <v>45196</v>
      </c>
      <c r="I92" s="1062">
        <v>103</v>
      </c>
      <c r="J92" s="969" t="s">
        <v>203</v>
      </c>
      <c r="K92" s="880">
        <f t="shared" si="29"/>
        <v>3914000</v>
      </c>
      <c r="L92" s="1061"/>
      <c r="M92" s="1061"/>
      <c r="N92" s="1061"/>
      <c r="O92" s="1061"/>
      <c r="P92" s="1061"/>
      <c r="Q92" s="1066">
        <f t="shared" si="31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4"/>
        <v>1200000</v>
      </c>
      <c r="H93" s="905" t="s">
        <v>173</v>
      </c>
      <c r="I93" s="1062"/>
      <c r="J93" s="969" t="s">
        <v>29</v>
      </c>
      <c r="K93" s="880">
        <f t="shared" si="29"/>
        <v>0</v>
      </c>
      <c r="L93" s="1061"/>
      <c r="M93" s="1061"/>
      <c r="N93" s="1061"/>
      <c r="O93" s="1061"/>
      <c r="P93" s="1061"/>
      <c r="Q93" s="1066">
        <f t="shared" si="31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4"/>
        <v>6855200</v>
      </c>
      <c r="H94" s="900">
        <v>45202</v>
      </c>
      <c r="I94" s="1062">
        <v>142</v>
      </c>
      <c r="J94" s="969" t="s">
        <v>203</v>
      </c>
      <c r="K94" s="880">
        <f t="shared" si="29"/>
        <v>4657600</v>
      </c>
      <c r="L94" s="1061"/>
      <c r="M94" s="1061"/>
      <c r="N94" s="1061"/>
      <c r="O94" s="1061"/>
      <c r="P94" s="1061"/>
      <c r="Q94" s="1066">
        <f t="shared" si="31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4"/>
        <v>6750000</v>
      </c>
      <c r="H95" s="900">
        <v>45125</v>
      </c>
      <c r="I95" s="1062">
        <v>60</v>
      </c>
      <c r="J95" s="1068" t="s">
        <v>203</v>
      </c>
      <c r="K95" s="880">
        <f t="shared" si="29"/>
        <v>2025000</v>
      </c>
      <c r="L95" s="1061"/>
      <c r="M95" s="1061"/>
      <c r="N95" s="1061"/>
      <c r="O95" s="1061"/>
      <c r="P95" s="1061"/>
      <c r="Q95" s="1066">
        <f t="shared" si="31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4"/>
        <v>192000</v>
      </c>
      <c r="H96" s="932">
        <v>45020</v>
      </c>
      <c r="I96" s="973">
        <v>1</v>
      </c>
      <c r="J96" s="1068" t="s">
        <v>25</v>
      </c>
      <c r="K96" s="880">
        <f t="shared" si="29"/>
        <v>96000</v>
      </c>
      <c r="L96" s="1061"/>
      <c r="M96" s="1061"/>
      <c r="N96" s="1061"/>
      <c r="O96" s="1061"/>
      <c r="P96" s="1061"/>
      <c r="Q96" s="1066">
        <f t="shared" si="31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4"/>
        <v>280000</v>
      </c>
      <c r="H97" s="974">
        <v>44007</v>
      </c>
      <c r="I97" s="1062">
        <v>1</v>
      </c>
      <c r="J97" s="1068" t="s">
        <v>25</v>
      </c>
      <c r="K97" s="880">
        <f t="shared" si="29"/>
        <v>140000</v>
      </c>
      <c r="L97" s="1061"/>
      <c r="M97" s="1061"/>
      <c r="N97" s="1061"/>
      <c r="O97" s="1061"/>
      <c r="P97" s="1061"/>
      <c r="Q97" s="1066">
        <f t="shared" si="31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4"/>
        <v>690000</v>
      </c>
      <c r="H98" s="975" t="s">
        <v>228</v>
      </c>
      <c r="I98" s="1062">
        <v>1</v>
      </c>
      <c r="J98" s="1068" t="s">
        <v>25</v>
      </c>
      <c r="K98" s="880">
        <f t="shared" si="29"/>
        <v>690000</v>
      </c>
      <c r="L98" s="1061"/>
      <c r="M98" s="1061"/>
      <c r="N98" s="1061"/>
      <c r="O98" s="1061"/>
      <c r="P98" s="1061"/>
      <c r="Q98" s="1066">
        <f t="shared" si="31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4"/>
        <v>2322378</v>
      </c>
      <c r="H99" s="900">
        <v>45210</v>
      </c>
      <c r="I99" s="1062">
        <v>2</v>
      </c>
      <c r="J99" s="1068" t="s">
        <v>25</v>
      </c>
      <c r="K99" s="880">
        <f t="shared" si="29"/>
        <v>516084</v>
      </c>
      <c r="L99" s="1061"/>
      <c r="M99" s="1061"/>
      <c r="N99" s="1061"/>
      <c r="O99" s="1061"/>
      <c r="P99" s="1061"/>
      <c r="Q99" s="1066">
        <f t="shared" si="31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4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5">I100*F100</f>
        <v>1125340</v>
      </c>
      <c r="L100" s="1061"/>
      <c r="M100" s="1061"/>
      <c r="N100" s="1061"/>
      <c r="O100" s="1061"/>
      <c r="P100" s="1061"/>
      <c r="Q100" s="1066">
        <f t="shared" si="31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4"/>
        <v>1830200</v>
      </c>
      <c r="H101" s="900">
        <v>45176</v>
      </c>
      <c r="I101" s="1062">
        <v>5</v>
      </c>
      <c r="J101" s="1068" t="s">
        <v>25</v>
      </c>
      <c r="K101" s="880">
        <f t="shared" si="35"/>
        <v>915100</v>
      </c>
      <c r="L101" s="1061"/>
      <c r="M101" s="1061"/>
      <c r="N101" s="1061"/>
      <c r="O101" s="1061"/>
      <c r="P101" s="1061"/>
      <c r="Q101" s="1066">
        <f t="shared" si="31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4"/>
        <v>1707516</v>
      </c>
      <c r="H102" s="900">
        <v>45210</v>
      </c>
      <c r="I102" s="1062">
        <v>4</v>
      </c>
      <c r="J102" s="1068" t="s">
        <v>25</v>
      </c>
      <c r="K102" s="880">
        <f t="shared" si="35"/>
        <v>758896</v>
      </c>
      <c r="L102" s="1061"/>
      <c r="M102" s="1061"/>
      <c r="N102" s="1061"/>
      <c r="O102" s="1061"/>
      <c r="P102" s="1061"/>
      <c r="Q102" s="1066">
        <f t="shared" si="31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4"/>
        <v>125000</v>
      </c>
      <c r="H103" s="900">
        <v>45136</v>
      </c>
      <c r="I103" s="1062">
        <v>0</v>
      </c>
      <c r="J103" s="1068" t="s">
        <v>25</v>
      </c>
      <c r="K103" s="880">
        <f t="shared" si="35"/>
        <v>0</v>
      </c>
      <c r="L103" s="1061"/>
      <c r="M103" s="1061"/>
      <c r="N103" s="1061"/>
      <c r="O103" s="1061"/>
      <c r="P103" s="1061"/>
      <c r="Q103" s="1066">
        <f t="shared" si="31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4"/>
        <v>450000</v>
      </c>
      <c r="H104" s="1064"/>
      <c r="I104" s="1062">
        <v>1</v>
      </c>
      <c r="J104" s="1068" t="s">
        <v>25</v>
      </c>
      <c r="K104" s="880">
        <f t="shared" si="35"/>
        <v>225000</v>
      </c>
      <c r="L104" s="1061"/>
      <c r="M104" s="1061"/>
      <c r="N104" s="1061"/>
      <c r="O104" s="1061"/>
      <c r="P104" s="1061"/>
      <c r="Q104" s="1066">
        <f t="shared" si="31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4"/>
        <v>362500</v>
      </c>
      <c r="H105" s="900">
        <v>45205</v>
      </c>
      <c r="I105" s="1062">
        <v>0</v>
      </c>
      <c r="J105" s="1068" t="s">
        <v>25</v>
      </c>
      <c r="K105" s="880">
        <f t="shared" si="35"/>
        <v>0</v>
      </c>
      <c r="L105" s="1061"/>
      <c r="M105" s="1061"/>
      <c r="N105" s="1061"/>
      <c r="O105" s="1061"/>
      <c r="P105" s="1061"/>
      <c r="Q105" s="1066">
        <f t="shared" si="31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4"/>
        <v>110000</v>
      </c>
      <c r="H106" s="921" t="s">
        <v>244</v>
      </c>
      <c r="I106" s="1062"/>
      <c r="J106" s="1068" t="s">
        <v>25</v>
      </c>
      <c r="K106" s="880">
        <f t="shared" si="35"/>
        <v>0</v>
      </c>
      <c r="L106" s="1061"/>
      <c r="M106" s="1061"/>
      <c r="N106" s="1061"/>
      <c r="O106" s="1061"/>
      <c r="P106" s="1061"/>
      <c r="Q106" s="1066">
        <f t="shared" si="31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4"/>
        <v>180000</v>
      </c>
      <c r="H107" s="921" t="s">
        <v>244</v>
      </c>
      <c r="I107" s="1062"/>
      <c r="J107" s="1068" t="s">
        <v>25</v>
      </c>
      <c r="K107" s="880">
        <f t="shared" si="35"/>
        <v>0</v>
      </c>
      <c r="L107" s="1061"/>
      <c r="M107" s="1061"/>
      <c r="N107" s="1061"/>
      <c r="O107" s="1061"/>
      <c r="P107" s="1061"/>
      <c r="Q107" s="1066">
        <f t="shared" si="31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4"/>
        <v>4680000</v>
      </c>
      <c r="H108" s="824">
        <v>45181</v>
      </c>
      <c r="I108" s="1062">
        <v>4</v>
      </c>
      <c r="J108" s="1068" t="s">
        <v>25</v>
      </c>
      <c r="K108" s="880">
        <f t="shared" si="35"/>
        <v>3120000</v>
      </c>
      <c r="L108" s="1061"/>
      <c r="M108" s="1061"/>
      <c r="N108" s="1061"/>
      <c r="O108" s="1061"/>
      <c r="P108" s="1061"/>
      <c r="Q108" s="1066">
        <f t="shared" si="31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4"/>
        <v>5460000</v>
      </c>
      <c r="H109" s="900">
        <v>45181</v>
      </c>
      <c r="I109" s="1062">
        <v>5</v>
      </c>
      <c r="J109" s="1068" t="s">
        <v>25</v>
      </c>
      <c r="K109" s="880">
        <f t="shared" si="35"/>
        <v>3900000</v>
      </c>
      <c r="L109" s="1061"/>
      <c r="M109" s="1061"/>
      <c r="N109" s="1061"/>
      <c r="O109" s="1061"/>
      <c r="P109" s="1061"/>
      <c r="Q109" s="1066">
        <f t="shared" si="31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4"/>
        <v>690000</v>
      </c>
      <c r="H110" s="941" t="s">
        <v>252</v>
      </c>
      <c r="I110" s="1062">
        <v>1</v>
      </c>
      <c r="J110" s="1068" t="s">
        <v>25</v>
      </c>
      <c r="K110" s="880">
        <f t="shared" si="35"/>
        <v>690000</v>
      </c>
      <c r="L110" s="1061"/>
      <c r="M110" s="1061"/>
      <c r="N110" s="1061"/>
      <c r="O110" s="1061"/>
      <c r="P110" s="1061"/>
      <c r="Q110" s="1066">
        <f t="shared" si="31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4"/>
        <v>1960000</v>
      </c>
      <c r="H111" s="1062" t="s">
        <v>255</v>
      </c>
      <c r="I111" s="1062">
        <v>0</v>
      </c>
      <c r="J111" s="1068" t="s">
        <v>25</v>
      </c>
      <c r="K111" s="880">
        <f t="shared" si="35"/>
        <v>0</v>
      </c>
      <c r="L111" s="1061"/>
      <c r="M111" s="1061"/>
      <c r="N111" s="1061"/>
      <c r="O111" s="1061"/>
      <c r="P111" s="1061"/>
      <c r="Q111" s="1066">
        <f t="shared" si="31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4"/>
        <v>680000</v>
      </c>
      <c r="H112" s="992" t="s">
        <v>153</v>
      </c>
      <c r="I112" s="1062"/>
      <c r="J112" s="1068" t="s">
        <v>25</v>
      </c>
      <c r="K112" s="880">
        <f t="shared" si="35"/>
        <v>0</v>
      </c>
      <c r="L112" s="1061"/>
      <c r="M112" s="1061"/>
      <c r="N112" s="1061"/>
      <c r="O112" s="1061"/>
      <c r="P112" s="1061"/>
      <c r="Q112" s="1066">
        <f t="shared" si="31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4"/>
        <v>200000</v>
      </c>
      <c r="H113" s="933">
        <v>45018</v>
      </c>
      <c r="I113" s="1062">
        <v>20</v>
      </c>
      <c r="J113" s="1068" t="s">
        <v>25</v>
      </c>
      <c r="K113" s="880">
        <f t="shared" si="35"/>
        <v>100000</v>
      </c>
      <c r="L113" s="1061"/>
      <c r="M113" s="1061"/>
      <c r="N113" s="1061"/>
      <c r="O113" s="1061"/>
      <c r="P113" s="1061"/>
      <c r="Q113" s="1066">
        <f t="shared" si="31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4"/>
        <v>1000000</v>
      </c>
      <c r="H114" s="932">
        <v>44212</v>
      </c>
      <c r="I114" s="1062">
        <v>0</v>
      </c>
      <c r="J114" s="954" t="s">
        <v>67</v>
      </c>
      <c r="K114" s="880">
        <f t="shared" si="35"/>
        <v>0</v>
      </c>
      <c r="L114" s="1061"/>
      <c r="M114" s="1061"/>
      <c r="N114" s="1061"/>
      <c r="O114" s="1061"/>
      <c r="P114" s="1061"/>
      <c r="Q114" s="1066">
        <f t="shared" si="31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4"/>
        <v>1700000</v>
      </c>
      <c r="H115" s="932">
        <v>44212</v>
      </c>
      <c r="I115" s="1062">
        <v>2</v>
      </c>
      <c r="J115" s="954" t="s">
        <v>67</v>
      </c>
      <c r="K115" s="880">
        <f t="shared" si="35"/>
        <v>850000</v>
      </c>
      <c r="L115" s="1061"/>
      <c r="M115" s="1061"/>
      <c r="N115" s="1061"/>
      <c r="O115" s="1061"/>
      <c r="P115" s="1061"/>
      <c r="Q115" s="1066">
        <f t="shared" ref="Q115:Q118" si="36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4"/>
        <v>1230000</v>
      </c>
      <c r="H116" s="932">
        <v>44212</v>
      </c>
      <c r="I116" s="1062">
        <v>0</v>
      </c>
      <c r="J116" s="965" t="s">
        <v>67</v>
      </c>
      <c r="K116" s="880">
        <f t="shared" si="35"/>
        <v>0</v>
      </c>
      <c r="L116" s="1061"/>
      <c r="M116" s="1061"/>
      <c r="N116" s="1061"/>
      <c r="O116" s="1061"/>
      <c r="P116" s="1061"/>
      <c r="Q116" s="1066">
        <f t="shared" si="36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4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36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4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36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4"/>
        <v>1575000</v>
      </c>
      <c r="H119" s="921" t="s">
        <v>268</v>
      </c>
      <c r="I119" s="1062">
        <v>14</v>
      </c>
      <c r="J119" s="1068" t="s">
        <v>25</v>
      </c>
      <c r="K119" s="880">
        <f t="shared" si="35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4"/>
        <v>110000</v>
      </c>
      <c r="H120" s="900">
        <v>45220</v>
      </c>
      <c r="I120" s="1062"/>
      <c r="J120" s="1068" t="s">
        <v>25</v>
      </c>
      <c r="K120" s="880">
        <f t="shared" si="35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4"/>
        <v>630000</v>
      </c>
      <c r="H121" s="900">
        <v>45140</v>
      </c>
      <c r="I121" s="1062">
        <v>2</v>
      </c>
      <c r="J121" s="1068" t="s">
        <v>25</v>
      </c>
      <c r="K121" s="880">
        <f t="shared" si="35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4"/>
        <v>750000</v>
      </c>
      <c r="H122" s="900">
        <v>45140</v>
      </c>
      <c r="I122" s="1062">
        <v>10</v>
      </c>
      <c r="J122" s="1068" t="s">
        <v>25</v>
      </c>
      <c r="K122" s="880">
        <f t="shared" si="35"/>
        <v>375000</v>
      </c>
      <c r="L122" s="984"/>
      <c r="M122" s="985"/>
      <c r="N122" s="982"/>
      <c r="O122" s="983"/>
      <c r="P122" s="979"/>
      <c r="Q122" s="912"/>
      <c r="R122" s="1102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4"/>
        <v>900000</v>
      </c>
      <c r="H123" s="900">
        <v>45227</v>
      </c>
      <c r="I123" s="1062">
        <v>11</v>
      </c>
      <c r="J123" s="1068" t="s">
        <v>25</v>
      </c>
      <c r="K123" s="880">
        <f t="shared" si="35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4"/>
        <v>190000</v>
      </c>
      <c r="H124" s="900">
        <v>45169</v>
      </c>
      <c r="I124" s="1062">
        <v>0</v>
      </c>
      <c r="J124" s="1068" t="s">
        <v>25</v>
      </c>
      <c r="K124" s="880">
        <f t="shared" si="35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4"/>
        <v>40000</v>
      </c>
      <c r="H125" s="1062"/>
      <c r="I125" s="1062">
        <v>0</v>
      </c>
      <c r="J125" s="1068" t="s">
        <v>25</v>
      </c>
      <c r="K125" s="880">
        <f t="shared" si="35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4"/>
        <v>120000</v>
      </c>
      <c r="H126" s="932" t="s">
        <v>276</v>
      </c>
      <c r="I126" s="1062">
        <v>0</v>
      </c>
      <c r="J126" s="1068" t="s">
        <v>25</v>
      </c>
      <c r="K126" s="880">
        <f t="shared" si="35"/>
        <v>0</v>
      </c>
      <c r="L126" s="984"/>
      <c r="M126" s="985"/>
      <c r="N126" s="982"/>
      <c r="O126" s="983"/>
      <c r="P126" s="979"/>
      <c r="Q126" s="979"/>
      <c r="R126" s="1102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4"/>
        <v>120000</v>
      </c>
      <c r="H127" s="932" t="s">
        <v>276</v>
      </c>
      <c r="I127" s="1062">
        <v>0</v>
      </c>
      <c r="J127" s="1068" t="s">
        <v>25</v>
      </c>
      <c r="K127" s="880">
        <f t="shared" si="35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4"/>
        <v>120000</v>
      </c>
      <c r="H128" s="900">
        <v>45226</v>
      </c>
      <c r="I128" s="1062"/>
      <c r="J128" s="1068" t="s">
        <v>25</v>
      </c>
      <c r="K128" s="880">
        <f t="shared" si="35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4"/>
        <v>50000</v>
      </c>
      <c r="H129" s="900">
        <v>45226</v>
      </c>
      <c r="I129" s="1062"/>
      <c r="J129" s="1068" t="s">
        <v>25</v>
      </c>
      <c r="K129" s="880">
        <f t="shared" si="35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4"/>
        <v>869500</v>
      </c>
      <c r="H130" s="903">
        <v>43842</v>
      </c>
      <c r="I130" s="1062"/>
      <c r="J130" s="1068" t="s">
        <v>25</v>
      </c>
      <c r="K130" s="880">
        <f t="shared" si="35"/>
        <v>0</v>
      </c>
      <c r="L130" s="984"/>
      <c r="M130" s="985"/>
      <c r="N130" s="982"/>
      <c r="O130" s="983"/>
      <c r="P130" s="979"/>
      <c r="Q130" s="979"/>
      <c r="R130" s="1102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4"/>
        <v>928000</v>
      </c>
      <c r="H131" s="900">
        <v>45141</v>
      </c>
      <c r="I131" s="1062"/>
      <c r="J131" s="1068" t="s">
        <v>25</v>
      </c>
      <c r="K131" s="880">
        <f t="shared" si="35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4"/>
        <v>160000</v>
      </c>
      <c r="H132" s="900">
        <v>45255</v>
      </c>
      <c r="I132" s="1079"/>
      <c r="J132" s="1068" t="s">
        <v>25</v>
      </c>
      <c r="K132" s="880">
        <f t="shared" si="35"/>
        <v>0</v>
      </c>
      <c r="L132" s="984"/>
      <c r="M132" s="985"/>
      <c r="N132" s="982"/>
      <c r="O132" s="983"/>
      <c r="P132" s="912"/>
      <c r="Q132" s="979"/>
      <c r="R132" s="1102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4"/>
        <v>390000</v>
      </c>
      <c r="H133" s="1008" t="s">
        <v>286</v>
      </c>
      <c r="I133" s="1062"/>
      <c r="J133" s="1068" t="s">
        <v>25</v>
      </c>
      <c r="K133" s="880">
        <f t="shared" si="35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4"/>
        <v>1082250</v>
      </c>
      <c r="H134" s="900">
        <v>45141</v>
      </c>
      <c r="I134" s="1062"/>
      <c r="J134" s="1068" t="s">
        <v>25</v>
      </c>
      <c r="K134" s="880">
        <f t="shared" si="35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4"/>
        <v>916500</v>
      </c>
      <c r="H135" s="900">
        <v>45141</v>
      </c>
      <c r="I135" s="1062"/>
      <c r="J135" s="1068" t="s">
        <v>25</v>
      </c>
      <c r="K135" s="880">
        <f t="shared" si="35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4"/>
        <v>1200000</v>
      </c>
      <c r="H136" s="1009">
        <v>45020</v>
      </c>
      <c r="I136" s="1062">
        <v>0</v>
      </c>
      <c r="J136" s="1068" t="s">
        <v>25</v>
      </c>
      <c r="K136" s="880">
        <f t="shared" si="35"/>
        <v>0</v>
      </c>
      <c r="L136" s="984"/>
      <c r="M136" s="996"/>
      <c r="N136" s="977"/>
      <c r="O136" s="978"/>
      <c r="P136" s="979"/>
      <c r="Q136" s="979"/>
      <c r="R136" s="1102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4"/>
        <v>250000</v>
      </c>
      <c r="H137" s="900">
        <v>45224</v>
      </c>
      <c r="I137" s="1062"/>
      <c r="J137" s="1068" t="s">
        <v>25</v>
      </c>
      <c r="K137" s="880">
        <f t="shared" si="35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4"/>
        <v>100000</v>
      </c>
      <c r="H138" s="1012">
        <v>44414</v>
      </c>
      <c r="I138" s="1062">
        <v>1</v>
      </c>
      <c r="J138" s="1068" t="s">
        <v>25</v>
      </c>
      <c r="K138" s="880">
        <f t="shared" si="35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4"/>
        <v>100000</v>
      </c>
      <c r="H139" s="1012">
        <v>44414</v>
      </c>
      <c r="I139" s="1062">
        <v>6</v>
      </c>
      <c r="J139" s="1068" t="s">
        <v>25</v>
      </c>
      <c r="K139" s="880">
        <f t="shared" si="35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4"/>
        <v>424000</v>
      </c>
      <c r="H140" s="1012">
        <v>44445</v>
      </c>
      <c r="I140" s="1062">
        <v>0</v>
      </c>
      <c r="J140" s="1068" t="s">
        <v>29</v>
      </c>
      <c r="K140" s="880">
        <f t="shared" si="35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4"/>
        <v>456000</v>
      </c>
      <c r="H141" s="1012">
        <v>44445</v>
      </c>
      <c r="I141" s="1062">
        <v>0</v>
      </c>
      <c r="J141" s="1068" t="s">
        <v>25</v>
      </c>
      <c r="K141" s="880">
        <f t="shared" si="35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4"/>
        <v>780000</v>
      </c>
      <c r="H142" s="1012">
        <v>44321</v>
      </c>
      <c r="I142" s="1062">
        <v>4</v>
      </c>
      <c r="J142" s="1068" t="s">
        <v>25</v>
      </c>
      <c r="K142" s="880">
        <f t="shared" si="35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4"/>
        <v>470000</v>
      </c>
      <c r="H143" s="903">
        <v>44321</v>
      </c>
      <c r="I143" s="1062">
        <v>0</v>
      </c>
      <c r="J143" s="1068" t="s">
        <v>25</v>
      </c>
      <c r="K143" s="880">
        <f t="shared" si="35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4"/>
        <v>1989000</v>
      </c>
      <c r="H144" s="900">
        <v>45251</v>
      </c>
      <c r="I144" s="1062"/>
      <c r="J144" s="1068" t="s">
        <v>25</v>
      </c>
      <c r="K144" s="880">
        <f t="shared" si="35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4"/>
        <v>2320500</v>
      </c>
      <c r="H145" s="900">
        <v>45251</v>
      </c>
      <c r="I145" s="1062">
        <v>12</v>
      </c>
      <c r="J145" s="1068" t="s">
        <v>25</v>
      </c>
      <c r="K145" s="880">
        <f t="shared" si="35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4"/>
        <v>2720000</v>
      </c>
      <c r="H146" s="900">
        <v>45251</v>
      </c>
      <c r="I146" s="1062"/>
      <c r="J146" s="1068" t="s">
        <v>25</v>
      </c>
      <c r="K146" s="880">
        <f t="shared" si="35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4"/>
        <v>2100000</v>
      </c>
      <c r="H147" s="824">
        <v>45181</v>
      </c>
      <c r="I147" s="1062">
        <v>4</v>
      </c>
      <c r="J147" s="1068" t="s">
        <v>25</v>
      </c>
      <c r="K147" s="880">
        <f t="shared" si="35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4"/>
        <v>3375000</v>
      </c>
      <c r="H148" s="900">
        <v>45134</v>
      </c>
      <c r="I148" s="1062">
        <v>3</v>
      </c>
      <c r="J148" s="1068" t="s">
        <v>29</v>
      </c>
      <c r="K148" s="880">
        <f t="shared" si="35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4"/>
        <v>110000</v>
      </c>
      <c r="H149" s="1008">
        <v>45143</v>
      </c>
      <c r="I149" s="1062"/>
      <c r="J149" s="1068" t="s">
        <v>29</v>
      </c>
      <c r="K149" s="880">
        <f t="shared" si="35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4"/>
        <v>3172388.88</v>
      </c>
      <c r="H150" s="824">
        <v>45252</v>
      </c>
      <c r="I150" s="1062"/>
      <c r="J150" s="1068" t="s">
        <v>29</v>
      </c>
      <c r="K150" s="880">
        <f t="shared" si="35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4"/>
        <v>2635930</v>
      </c>
      <c r="H151" s="900">
        <v>45132</v>
      </c>
      <c r="I151" s="1062"/>
      <c r="J151" s="1068" t="s">
        <v>29</v>
      </c>
      <c r="K151" s="880">
        <f t="shared" si="35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4"/>
        <v>51250000</v>
      </c>
      <c r="H152" s="900">
        <v>45115</v>
      </c>
      <c r="I152" s="1062">
        <v>0</v>
      </c>
      <c r="J152" s="1068" t="s">
        <v>25</v>
      </c>
      <c r="K152" s="880">
        <f t="shared" si="35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4"/>
        <v>1694064</v>
      </c>
      <c r="H153" s="900">
        <v>45254</v>
      </c>
      <c r="I153" s="1062">
        <v>10</v>
      </c>
      <c r="J153" s="1068" t="s">
        <v>29</v>
      </c>
      <c r="K153" s="880">
        <f t="shared" si="35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4"/>
        <v>5071500</v>
      </c>
      <c r="H154" s="900">
        <v>45254</v>
      </c>
      <c r="I154" s="1062">
        <v>10</v>
      </c>
      <c r="J154" s="1068" t="s">
        <v>29</v>
      </c>
      <c r="K154" s="880">
        <f t="shared" si="35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4"/>
        <v>2690000</v>
      </c>
      <c r="H155" s="900">
        <v>45238</v>
      </c>
      <c r="I155" s="1062">
        <v>0</v>
      </c>
      <c r="J155" s="1068" t="s">
        <v>29</v>
      </c>
      <c r="K155" s="880">
        <f t="shared" si="35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7">D156*F156</f>
        <v>130000</v>
      </c>
      <c r="H156" s="900">
        <v>45169</v>
      </c>
      <c r="I156" s="1061"/>
      <c r="J156" s="1061" t="s">
        <v>29</v>
      </c>
      <c r="K156" s="880">
        <f t="shared" si="35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7"/>
        <v>380000</v>
      </c>
      <c r="H157" s="900">
        <v>45181</v>
      </c>
      <c r="I157" s="1061">
        <v>1</v>
      </c>
      <c r="J157" s="1061" t="s">
        <v>25</v>
      </c>
      <c r="K157" s="880">
        <f t="shared" si="35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7"/>
        <v>420000</v>
      </c>
      <c r="H158" s="900">
        <v>45181</v>
      </c>
      <c r="I158" s="1061"/>
      <c r="J158" s="1061" t="s">
        <v>25</v>
      </c>
      <c r="K158" s="880">
        <f t="shared" si="35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7"/>
        <v>3224000</v>
      </c>
      <c r="H159" s="900">
        <v>45246</v>
      </c>
      <c r="I159" s="1061">
        <v>0</v>
      </c>
      <c r="J159" s="1061" t="s">
        <v>29</v>
      </c>
      <c r="K159" s="880">
        <f t="shared" si="35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7"/>
        <v>1950000</v>
      </c>
      <c r="H160" s="900">
        <v>45187</v>
      </c>
      <c r="I160" s="1061"/>
      <c r="J160" s="1061" t="s">
        <v>25</v>
      </c>
      <c r="K160" s="880">
        <f t="shared" si="35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7"/>
        <v>965000</v>
      </c>
      <c r="H161" s="900">
        <v>45187</v>
      </c>
      <c r="I161" s="1061"/>
      <c r="J161" s="1061" t="s">
        <v>25</v>
      </c>
      <c r="K161" s="880">
        <f t="shared" si="35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7"/>
        <v>2100000</v>
      </c>
      <c r="H162" s="900">
        <v>45187</v>
      </c>
      <c r="I162" s="1061"/>
      <c r="J162" s="1061" t="s">
        <v>25</v>
      </c>
      <c r="K162" s="880">
        <f t="shared" si="35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7"/>
        <v>585000</v>
      </c>
      <c r="H163" s="900">
        <v>45163</v>
      </c>
      <c r="I163" s="1061">
        <v>1</v>
      </c>
      <c r="J163" s="1061" t="s">
        <v>25</v>
      </c>
      <c r="K163" s="880">
        <f t="shared" si="35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7"/>
        <v>900000</v>
      </c>
      <c r="H164" s="880" t="s">
        <v>331</v>
      </c>
      <c r="I164" s="1061">
        <v>1</v>
      </c>
      <c r="J164" s="1061" t="s">
        <v>25</v>
      </c>
      <c r="K164" s="880">
        <f t="shared" si="35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7"/>
        <v>1120000</v>
      </c>
      <c r="H165" s="1076" t="s">
        <v>331</v>
      </c>
      <c r="I165" s="1061"/>
      <c r="J165" s="1061" t="s">
        <v>25</v>
      </c>
      <c r="K165" s="880">
        <f t="shared" ref="K165:K208" si="38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7"/>
        <v>980000</v>
      </c>
      <c r="H166" s="1076" t="s">
        <v>331</v>
      </c>
      <c r="I166" s="1061">
        <v>5</v>
      </c>
      <c r="J166" s="1061" t="s">
        <v>25</v>
      </c>
      <c r="K166" s="880">
        <f t="shared" si="38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7"/>
        <v>880000</v>
      </c>
      <c r="H167" s="1021">
        <v>44654</v>
      </c>
      <c r="I167" s="1061"/>
      <c r="J167" s="1061" t="s">
        <v>25</v>
      </c>
      <c r="K167" s="880">
        <f t="shared" si="38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7"/>
        <v>568000</v>
      </c>
      <c r="H168" s="1021">
        <v>44654</v>
      </c>
      <c r="I168" s="1061">
        <v>1</v>
      </c>
      <c r="J168" s="1061" t="s">
        <v>25</v>
      </c>
      <c r="K168" s="880">
        <f t="shared" si="38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7"/>
        <v>1400000</v>
      </c>
      <c r="H169" s="1021">
        <v>44654</v>
      </c>
      <c r="I169" s="1061"/>
      <c r="J169" s="1061" t="s">
        <v>25</v>
      </c>
      <c r="K169" s="880">
        <f t="shared" si="38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7"/>
        <v>985000</v>
      </c>
      <c r="H170" s="900">
        <v>45240</v>
      </c>
      <c r="I170" s="1061"/>
      <c r="J170" s="1061" t="s">
        <v>25</v>
      </c>
      <c r="K170" s="880">
        <f t="shared" si="38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7"/>
        <v>3100000</v>
      </c>
      <c r="H171" s="1061" t="s">
        <v>339</v>
      </c>
      <c r="I171" s="1061">
        <v>0</v>
      </c>
      <c r="J171" s="1061" t="s">
        <v>25</v>
      </c>
      <c r="K171" s="880">
        <f t="shared" si="38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7"/>
        <v>1964000</v>
      </c>
      <c r="H172" s="824">
        <v>45205</v>
      </c>
      <c r="I172" s="1061">
        <v>1</v>
      </c>
      <c r="J172" s="1061" t="s">
        <v>25</v>
      </c>
      <c r="K172" s="880">
        <f t="shared" si="38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7"/>
        <v>2250000</v>
      </c>
      <c r="H173" s="900">
        <v>45241</v>
      </c>
      <c r="I173" s="1061"/>
      <c r="J173" s="1061" t="s">
        <v>25</v>
      </c>
      <c r="K173" s="880">
        <f t="shared" si="38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7"/>
        <v>700000</v>
      </c>
      <c r="H174" s="900">
        <v>45240</v>
      </c>
      <c r="I174" s="1061"/>
      <c r="J174" s="1061" t="s">
        <v>25</v>
      </c>
      <c r="K174" s="880">
        <f t="shared" si="38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7"/>
        <v>2490000</v>
      </c>
      <c r="H175" s="1065" t="s">
        <v>344</v>
      </c>
      <c r="I175" s="1061"/>
      <c r="J175" s="1061" t="s">
        <v>25</v>
      </c>
      <c r="K175" s="880">
        <f t="shared" si="38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7"/>
        <v>390000</v>
      </c>
      <c r="H176" s="1022" t="s">
        <v>346</v>
      </c>
      <c r="I176" s="1061">
        <v>0</v>
      </c>
      <c r="J176" s="1061" t="s">
        <v>25</v>
      </c>
      <c r="K176" s="880">
        <f t="shared" si="38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7"/>
        <v>1300000</v>
      </c>
      <c r="H177" s="1065" t="s">
        <v>348</v>
      </c>
      <c r="I177" s="1061"/>
      <c r="J177" s="1061" t="s">
        <v>25</v>
      </c>
      <c r="K177" s="880">
        <f t="shared" si="38"/>
        <v>0</v>
      </c>
      <c r="L177" s="980"/>
      <c r="M177" s="987"/>
      <c r="N177" s="982"/>
      <c r="O177" s="983"/>
      <c r="P177" s="979"/>
      <c r="Q177" s="1001"/>
      <c r="R177" s="1102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7"/>
        <v>6123700</v>
      </c>
      <c r="H178" s="824">
        <v>45210</v>
      </c>
      <c r="I178" s="1061">
        <v>120</v>
      </c>
      <c r="J178" s="1061" t="s">
        <v>349</v>
      </c>
      <c r="K178" s="880">
        <f t="shared" si="38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7"/>
        <v>0</v>
      </c>
      <c r="H179" s="1024"/>
      <c r="I179" s="1061"/>
      <c r="J179" s="1061" t="s">
        <v>29</v>
      </c>
      <c r="K179" s="880">
        <f t="shared" si="38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7"/>
        <v>150000</v>
      </c>
      <c r="H180" s="1024" t="s">
        <v>351</v>
      </c>
      <c r="I180" s="1061">
        <v>0</v>
      </c>
      <c r="J180" s="1061" t="s">
        <v>29</v>
      </c>
      <c r="K180" s="880">
        <f t="shared" si="38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7"/>
        <v>1150000</v>
      </c>
      <c r="H181" s="1025" t="s">
        <v>353</v>
      </c>
      <c r="I181" s="1061">
        <v>0</v>
      </c>
      <c r="J181" s="1061" t="s">
        <v>29</v>
      </c>
      <c r="K181" s="880">
        <f t="shared" si="38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7"/>
        <v>8000000</v>
      </c>
      <c r="H182" s="1025"/>
      <c r="I182" s="1061">
        <v>0</v>
      </c>
      <c r="J182" s="1061" t="s">
        <v>29</v>
      </c>
      <c r="K182" s="880">
        <f t="shared" si="38"/>
        <v>0</v>
      </c>
      <c r="L182" s="951"/>
      <c r="M182" s="981"/>
      <c r="N182" s="982"/>
      <c r="O182" s="983"/>
      <c r="P182" s="979"/>
      <c r="Q182" s="979"/>
      <c r="R182" s="1102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7"/>
        <v>41500000</v>
      </c>
      <c r="H183" s="1025"/>
      <c r="I183" s="1061">
        <v>0</v>
      </c>
      <c r="J183" s="1061" t="s">
        <v>29</v>
      </c>
      <c r="K183" s="880">
        <f t="shared" si="38"/>
        <v>0</v>
      </c>
      <c r="L183" s="951"/>
      <c r="M183" s="1016"/>
      <c r="N183" s="982"/>
      <c r="O183" s="983"/>
      <c r="P183" s="979"/>
      <c r="Q183" s="963"/>
      <c r="R183" s="1102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7"/>
        <v>1000000</v>
      </c>
      <c r="H184" s="1061"/>
      <c r="I184" s="1061"/>
      <c r="J184" s="1061"/>
      <c r="K184" s="880">
        <f t="shared" si="38"/>
        <v>0</v>
      </c>
      <c r="L184" s="984"/>
      <c r="M184" s="1016"/>
      <c r="N184" s="982"/>
      <c r="O184" s="983"/>
      <c r="P184" s="979"/>
      <c r="Q184" s="979"/>
      <c r="R184" s="1102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2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9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8"/>
        <v>860768</v>
      </c>
      <c r="L187" s="984"/>
      <c r="M187" s="1016"/>
      <c r="N187" s="982"/>
      <c r="O187" s="983"/>
      <c r="P187" s="979"/>
      <c r="Q187" s="979"/>
      <c r="R187" s="1102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9"/>
        <v>1226328</v>
      </c>
      <c r="H188" s="1061" t="s">
        <v>359</v>
      </c>
      <c r="I188" s="1061">
        <v>1</v>
      </c>
      <c r="J188" s="1061" t="s">
        <v>25</v>
      </c>
      <c r="K188" s="880">
        <f t="shared" si="38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9"/>
        <v>7614600</v>
      </c>
      <c r="H189" s="1061" t="s">
        <v>359</v>
      </c>
      <c r="I189" s="1061">
        <v>1</v>
      </c>
      <c r="J189" s="1061" t="s">
        <v>25</v>
      </c>
      <c r="K189" s="880">
        <f t="shared" si="38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9"/>
        <v>8000000</v>
      </c>
      <c r="H190" s="879" t="s">
        <v>364</v>
      </c>
      <c r="I190" s="1061">
        <v>0</v>
      </c>
      <c r="J190" s="1061"/>
      <c r="K190" s="880">
        <f t="shared" si="38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9"/>
        <v>680000</v>
      </c>
      <c r="H191" s="949" t="s">
        <v>366</v>
      </c>
      <c r="I191" s="1061">
        <v>0</v>
      </c>
      <c r="J191" s="1061"/>
      <c r="K191" s="880">
        <f t="shared" si="38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9"/>
        <v>660000</v>
      </c>
      <c r="H192" s="879" t="s">
        <v>366</v>
      </c>
      <c r="I192" s="1061">
        <v>0</v>
      </c>
      <c r="J192" s="1061"/>
      <c r="K192" s="880">
        <f t="shared" si="38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9"/>
        <v>4500000</v>
      </c>
      <c r="H193" s="900">
        <v>45218</v>
      </c>
      <c r="I193" s="1061">
        <v>0</v>
      </c>
      <c r="J193" s="1061" t="s">
        <v>25</v>
      </c>
      <c r="K193" s="880">
        <f t="shared" si="38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9"/>
        <v>875000</v>
      </c>
      <c r="H194" s="1079" t="s">
        <v>370</v>
      </c>
      <c r="I194" s="1061">
        <v>0</v>
      </c>
      <c r="J194" s="1061" t="s">
        <v>25</v>
      </c>
      <c r="K194" s="880">
        <f t="shared" si="38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9"/>
        <v>5200000</v>
      </c>
      <c r="H195" s="900">
        <v>45227</v>
      </c>
      <c r="I195" s="1061"/>
      <c r="J195" s="1061" t="s">
        <v>25</v>
      </c>
      <c r="K195" s="880">
        <f t="shared" si="38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9"/>
        <v>4864008</v>
      </c>
      <c r="H196" s="900">
        <v>45238</v>
      </c>
      <c r="I196" s="1061">
        <v>3</v>
      </c>
      <c r="J196" s="1061" t="s">
        <v>25</v>
      </c>
      <c r="K196" s="880">
        <f t="shared" si="38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9"/>
        <v>16976550</v>
      </c>
      <c r="H197" s="900">
        <v>45202</v>
      </c>
      <c r="I197" s="1061">
        <v>0</v>
      </c>
      <c r="J197" s="1061" t="s">
        <v>25</v>
      </c>
      <c r="K197" s="880">
        <f t="shared" si="38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9"/>
        <v>0</v>
      </c>
      <c r="H198" s="903"/>
      <c r="I198" s="1061"/>
      <c r="J198" s="1061" t="s">
        <v>25</v>
      </c>
      <c r="K198" s="880">
        <f t="shared" si="38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9"/>
        <v>2687800</v>
      </c>
      <c r="H199" s="900">
        <v>45238</v>
      </c>
      <c r="I199" s="1028">
        <v>10</v>
      </c>
      <c r="J199" s="1061" t="s">
        <v>25</v>
      </c>
      <c r="K199" s="880">
        <f t="shared" si="38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9"/>
        <v>699300</v>
      </c>
      <c r="H200" s="900">
        <v>45238</v>
      </c>
      <c r="I200" s="1061">
        <v>15</v>
      </c>
      <c r="J200" s="1061" t="s">
        <v>25</v>
      </c>
      <c r="K200" s="880">
        <f t="shared" si="38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9"/>
        <v>2250000</v>
      </c>
      <c r="H201" s="1061" t="s">
        <v>377</v>
      </c>
      <c r="I201" s="1061">
        <v>4</v>
      </c>
      <c r="J201" s="1061" t="s">
        <v>25</v>
      </c>
      <c r="K201" s="880">
        <f t="shared" si="38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9"/>
        <v>1407000</v>
      </c>
      <c r="H202" s="1061" t="s">
        <v>377</v>
      </c>
      <c r="I202" s="1061">
        <v>1</v>
      </c>
      <c r="J202" s="1061"/>
      <c r="K202" s="880">
        <f t="shared" si="38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9"/>
        <v>2352000</v>
      </c>
      <c r="H203" s="900">
        <v>45189</v>
      </c>
      <c r="I203" s="1061">
        <v>3</v>
      </c>
      <c r="J203" s="1061"/>
      <c r="K203" s="880">
        <f t="shared" si="38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9"/>
        <v>3942000</v>
      </c>
      <c r="H204" s="900">
        <v>45189</v>
      </c>
      <c r="I204" s="1061">
        <v>2</v>
      </c>
      <c r="J204" s="1061"/>
      <c r="K204" s="880">
        <f t="shared" si="38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9"/>
        <v>357000</v>
      </c>
      <c r="H205" s="1061" t="s">
        <v>377</v>
      </c>
      <c r="I205" s="1061">
        <v>6</v>
      </c>
      <c r="J205" s="1061"/>
      <c r="K205" s="880">
        <f t="shared" si="38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9"/>
        <v>600000</v>
      </c>
      <c r="H206" s="900">
        <v>45189</v>
      </c>
      <c r="I206" s="1061">
        <v>4</v>
      </c>
      <c r="J206" s="1061"/>
      <c r="K206" s="880">
        <f t="shared" si="38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9"/>
        <v>840000</v>
      </c>
      <c r="H207" s="900">
        <v>45189</v>
      </c>
      <c r="I207" s="1061">
        <v>3</v>
      </c>
      <c r="J207" s="1061"/>
      <c r="K207" s="880">
        <f t="shared" si="38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9"/>
        <v>1375000</v>
      </c>
      <c r="H208" s="900">
        <v>45189</v>
      </c>
      <c r="I208" s="1061">
        <v>6</v>
      </c>
      <c r="J208" s="1061"/>
      <c r="K208" s="1061">
        <f t="shared" si="38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9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9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9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9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9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9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9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9"/>
        <v>0</v>
      </c>
      <c r="H216" s="1061"/>
      <c r="I216" s="1061"/>
      <c r="J216" s="1061"/>
      <c r="K216" s="1061"/>
    </row>
    <row r="467" spans="22:22" x14ac:dyDescent="0.25">
      <c r="V467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3" spans="22:22" x14ac:dyDescent="0.25">
      <c r="V1823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K1" zoomScale="84" zoomScaleNormal="84" workbookViewId="0">
      <pane ySplit="5" topLeftCell="A6" activePane="bottomLeft" state="frozen"/>
      <selection pane="bottomLeft" activeCell="L9" sqref="L9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45372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25" t="s">
        <v>3</v>
      </c>
      <c r="B4" s="1127" t="s">
        <v>4</v>
      </c>
      <c r="C4" s="1128"/>
      <c r="D4" s="1128"/>
      <c r="E4" s="1128"/>
      <c r="F4" s="1128"/>
      <c r="G4" s="1128"/>
      <c r="H4" s="1129"/>
      <c r="I4" s="1130" t="s">
        <v>5</v>
      </c>
      <c r="J4" s="1131"/>
      <c r="K4" s="1132"/>
      <c r="L4" s="1133" t="s">
        <v>6</v>
      </c>
      <c r="M4" s="1134"/>
      <c r="N4" s="1134"/>
      <c r="O4" s="1134"/>
      <c r="P4" s="1134"/>
      <c r="Q4" s="1134"/>
      <c r="R4" s="1134"/>
      <c r="S4" s="1135" t="s">
        <v>7</v>
      </c>
      <c r="T4" s="1136"/>
      <c r="U4" s="1136"/>
      <c r="V4" s="1136"/>
      <c r="W4" s="1136"/>
      <c r="X4" s="1136"/>
      <c r="Y4" s="1136"/>
      <c r="Z4" s="1137"/>
      <c r="AB4" s="1138" t="s">
        <v>8</v>
      </c>
      <c r="AC4" s="1139"/>
      <c r="AD4" s="1139"/>
      <c r="AE4" s="1139"/>
      <c r="AF4" s="1139"/>
      <c r="AG4" s="1139"/>
      <c r="AH4" s="1139"/>
      <c r="AI4" s="1140"/>
      <c r="AK4" s="1113" t="s">
        <v>9</v>
      </c>
      <c r="AL4" s="1114"/>
      <c r="AM4" s="1114"/>
      <c r="AN4" s="1114"/>
      <c r="AO4" s="1114"/>
      <c r="AP4" s="1114"/>
      <c r="AQ4" s="1114"/>
      <c r="AR4" s="1115"/>
      <c r="AT4" s="1116" t="s">
        <v>10</v>
      </c>
      <c r="AU4" s="1117"/>
      <c r="AV4" s="1117"/>
      <c r="AW4" s="1117"/>
      <c r="AX4" s="1117"/>
      <c r="AY4" s="1117"/>
      <c r="AZ4" s="1117"/>
      <c r="BA4" s="1118"/>
      <c r="BC4" s="1119" t="s">
        <v>11</v>
      </c>
      <c r="BD4" s="1120"/>
      <c r="BE4" s="1120"/>
      <c r="BF4" s="1120"/>
      <c r="BG4" s="1120"/>
      <c r="BH4" s="1120"/>
      <c r="BI4" s="1120"/>
      <c r="BJ4" s="1121"/>
      <c r="BL4" s="1122" t="s">
        <v>12</v>
      </c>
      <c r="BM4" s="1123"/>
      <c r="BN4" s="1123"/>
      <c r="BO4" s="1123"/>
      <c r="BP4" s="1123"/>
      <c r="BQ4" s="1123"/>
      <c r="BR4" s="1123"/>
      <c r="BS4" s="1124"/>
    </row>
    <row r="5" spans="1:78" ht="20.25" thickTop="1" thickBot="1" x14ac:dyDescent="0.35">
      <c r="A5" s="1126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88" t="s">
        <v>465</v>
      </c>
      <c r="M6" s="1088" t="s">
        <v>6598</v>
      </c>
      <c r="N6" s="1062">
        <v>20</v>
      </c>
      <c r="O6" s="1073" t="s">
        <v>63</v>
      </c>
      <c r="P6" s="1065">
        <v>17000</v>
      </c>
      <c r="Q6" s="1066">
        <f t="shared" ref="Q6" si="2">P6*N6</f>
        <v>340000</v>
      </c>
      <c r="R6" s="1067" t="s">
        <v>8348</v>
      </c>
      <c r="S6" s="1069" t="s">
        <v>9272</v>
      </c>
      <c r="T6" s="1078" t="s">
        <v>6699</v>
      </c>
      <c r="U6" s="1062">
        <v>6</v>
      </c>
      <c r="V6" s="1061" t="s">
        <v>62</v>
      </c>
      <c r="W6" s="1065">
        <v>82500</v>
      </c>
      <c r="X6" s="1066">
        <f t="shared" ref="X6:X7" si="3">W6*U6</f>
        <v>495000</v>
      </c>
      <c r="Y6" s="751" t="s">
        <v>8348</v>
      </c>
      <c r="Z6" s="1061"/>
      <c r="AB6" s="1063"/>
      <c r="AC6" s="1061"/>
      <c r="AD6" s="1064"/>
      <c r="AE6" s="1073" t="s">
        <v>29</v>
      </c>
      <c r="AF6" s="1076"/>
      <c r="AG6" s="1066">
        <f t="shared" ref="AG6:AG12" si="4">AF6*AD6</f>
        <v>0</v>
      </c>
      <c r="AH6" s="1067"/>
      <c r="AI6" s="1061"/>
      <c r="AJ6" s="1069"/>
      <c r="AK6" s="1061" t="s">
        <v>9307</v>
      </c>
      <c r="AL6" s="1068" t="s">
        <v>7235</v>
      </c>
      <c r="AM6" s="1079">
        <v>2</v>
      </c>
      <c r="AN6" s="1061" t="s">
        <v>9308</v>
      </c>
      <c r="AO6" s="1065">
        <v>8543800</v>
      </c>
      <c r="AP6" s="1066">
        <f t="shared" ref="AP6:AP11" si="5">AO6*AM6</f>
        <v>17087600</v>
      </c>
      <c r="AQ6" s="1067" t="s">
        <v>9312</v>
      </c>
      <c r="AR6" s="1061" t="s">
        <v>9344</v>
      </c>
      <c r="AS6" s="1033"/>
      <c r="AT6" s="1061"/>
      <c r="AU6" s="1052"/>
      <c r="AV6" s="1061"/>
      <c r="AW6" s="1076"/>
      <c r="AX6" s="1066"/>
      <c r="AY6" s="919">
        <f t="shared" ref="AY6:AY42" si="6">AX6*AV6</f>
        <v>0</v>
      </c>
      <c r="AZ6" s="894"/>
      <c r="BA6" s="1061"/>
      <c r="BB6" s="902"/>
      <c r="BC6" s="1088"/>
      <c r="BD6" s="1088"/>
      <c r="BE6" s="821"/>
      <c r="BF6" s="1047" t="s">
        <v>25</v>
      </c>
      <c r="BG6" s="1043"/>
      <c r="BH6" s="1066">
        <f t="shared" ref="BH6:BH21" si="7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8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9356</v>
      </c>
      <c r="M7" s="1082" t="s">
        <v>6598</v>
      </c>
      <c r="N7" s="1062">
        <v>1</v>
      </c>
      <c r="O7" s="1073" t="s">
        <v>26</v>
      </c>
      <c r="P7" s="1076">
        <v>180000</v>
      </c>
      <c r="Q7" s="1066">
        <f>P7*N7</f>
        <v>180000</v>
      </c>
      <c r="R7" s="1067" t="s">
        <v>8348</v>
      </c>
      <c r="S7" s="1088" t="s">
        <v>465</v>
      </c>
      <c r="T7" s="1088" t="s">
        <v>6598</v>
      </c>
      <c r="U7" s="1062">
        <v>20</v>
      </c>
      <c r="V7" s="1073" t="s">
        <v>63</v>
      </c>
      <c r="W7" s="1065">
        <v>17000</v>
      </c>
      <c r="X7" s="1066">
        <f t="shared" si="3"/>
        <v>340000</v>
      </c>
      <c r="Y7" s="1067" t="s">
        <v>8348</v>
      </c>
      <c r="Z7" s="1061"/>
      <c r="AB7" s="1063"/>
      <c r="AC7" s="1068"/>
      <c r="AD7" s="1064"/>
      <c r="AE7" s="1073" t="s">
        <v>26</v>
      </c>
      <c r="AF7" s="1076"/>
      <c r="AG7" s="1066">
        <f t="shared" si="4"/>
        <v>0</v>
      </c>
      <c r="AH7" s="1067"/>
      <c r="AI7" s="1061"/>
      <c r="AJ7" s="1070"/>
      <c r="AK7" s="1061" t="s">
        <v>9309</v>
      </c>
      <c r="AL7" s="1061" t="s">
        <v>7235</v>
      </c>
      <c r="AM7" s="1064">
        <v>5</v>
      </c>
      <c r="AN7" s="1073" t="s">
        <v>9308</v>
      </c>
      <c r="AO7" s="1076">
        <v>1491500</v>
      </c>
      <c r="AP7" s="1066">
        <f t="shared" si="5"/>
        <v>7457500</v>
      </c>
      <c r="AQ7" s="1067" t="s">
        <v>9312</v>
      </c>
      <c r="AR7" s="1061" t="s">
        <v>9344</v>
      </c>
      <c r="AS7" s="1044"/>
      <c r="AT7" s="1061"/>
      <c r="AU7" s="1062"/>
      <c r="AV7" s="1073"/>
      <c r="AW7" s="1065"/>
      <c r="AX7" s="1066"/>
      <c r="AY7" s="919">
        <f t="shared" si="6"/>
        <v>0</v>
      </c>
      <c r="AZ7" s="894"/>
      <c r="BA7" s="1061"/>
      <c r="BB7" s="1060"/>
      <c r="BC7" s="1061"/>
      <c r="BD7" s="1061"/>
      <c r="BE7" s="1062"/>
      <c r="BF7" s="1073" t="s">
        <v>29</v>
      </c>
      <c r="BG7" s="1076"/>
      <c r="BH7" s="1066">
        <f t="shared" si="7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8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9365</v>
      </c>
      <c r="M8" s="1061" t="s">
        <v>7402</v>
      </c>
      <c r="N8" s="1062">
        <v>3</v>
      </c>
      <c r="O8" s="1061" t="s">
        <v>29</v>
      </c>
      <c r="P8" s="1065">
        <v>200000</v>
      </c>
      <c r="Q8" s="1066">
        <f t="shared" ref="Q8:Q19" si="9">P8*N8</f>
        <v>600000</v>
      </c>
      <c r="R8" s="1067" t="s">
        <v>397</v>
      </c>
      <c r="S8" s="1060" t="s">
        <v>9356</v>
      </c>
      <c r="T8" s="1082" t="s">
        <v>6598</v>
      </c>
      <c r="U8" s="1062">
        <v>1</v>
      </c>
      <c r="V8" s="1073" t="s">
        <v>26</v>
      </c>
      <c r="W8" s="1076">
        <v>180000</v>
      </c>
      <c r="X8" s="1066">
        <f>W8*U8</f>
        <v>180000</v>
      </c>
      <c r="Y8" s="1067" t="s">
        <v>8348</v>
      </c>
      <c r="Z8" s="1061"/>
      <c r="AB8" s="1063"/>
      <c r="AC8" s="1061"/>
      <c r="AD8" s="1079"/>
      <c r="AE8" s="1073" t="s">
        <v>29</v>
      </c>
      <c r="AF8" s="1065"/>
      <c r="AG8" s="1066">
        <f t="shared" si="4"/>
        <v>0</v>
      </c>
      <c r="AH8" s="1067"/>
      <c r="AI8" s="1061"/>
      <c r="AJ8" s="1069"/>
      <c r="AK8" s="1088" t="s">
        <v>7852</v>
      </c>
      <c r="AL8" s="1032" t="s">
        <v>7235</v>
      </c>
      <c r="AM8" s="1079">
        <v>2</v>
      </c>
      <c r="AN8" s="1073" t="s">
        <v>9308</v>
      </c>
      <c r="AO8" s="1065">
        <v>613500</v>
      </c>
      <c r="AP8" s="1066">
        <f t="shared" si="5"/>
        <v>1227000</v>
      </c>
      <c r="AQ8" s="1067" t="s">
        <v>9312</v>
      </c>
      <c r="AR8" s="1061" t="s">
        <v>9344</v>
      </c>
      <c r="AS8" s="1033"/>
      <c r="AT8" s="1075"/>
      <c r="AU8" s="1062"/>
      <c r="AV8" s="887"/>
      <c r="AW8" s="1066"/>
      <c r="AX8" s="1066"/>
      <c r="AY8" s="919">
        <f t="shared" si="6"/>
        <v>0</v>
      </c>
      <c r="AZ8" s="894"/>
      <c r="BA8" s="1061"/>
      <c r="BB8" s="1060"/>
      <c r="BC8" s="1060"/>
      <c r="BD8" s="1061"/>
      <c r="BE8" s="1062"/>
      <c r="BF8" s="1069" t="s">
        <v>29</v>
      </c>
      <c r="BG8" s="1077"/>
      <c r="BH8" s="1066">
        <f t="shared" si="7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8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/>
      <c r="M9" s="1068"/>
      <c r="N9" s="1079"/>
      <c r="O9" s="1061" t="s">
        <v>9308</v>
      </c>
      <c r="P9" s="1065"/>
      <c r="Q9" s="1066">
        <f t="shared" si="9"/>
        <v>0</v>
      </c>
      <c r="R9" s="1067"/>
      <c r="S9" s="1061"/>
      <c r="T9" s="1061"/>
      <c r="U9" s="1079"/>
      <c r="V9" s="1047"/>
      <c r="W9" s="1065"/>
      <c r="X9" s="1066">
        <f>W9*U9</f>
        <v>0</v>
      </c>
      <c r="Y9" s="1067"/>
      <c r="Z9" s="1061"/>
      <c r="AB9" s="1060"/>
      <c r="AC9" s="1061"/>
      <c r="AD9" s="1062"/>
      <c r="AE9" s="1061" t="s">
        <v>29</v>
      </c>
      <c r="AF9" s="1065"/>
      <c r="AG9" s="1066">
        <f t="shared" si="4"/>
        <v>0</v>
      </c>
      <c r="AH9" s="1067"/>
      <c r="AI9" s="1061"/>
      <c r="AJ9" s="1069"/>
      <c r="AK9" s="1060" t="s">
        <v>7980</v>
      </c>
      <c r="AL9" s="1061" t="s">
        <v>7235</v>
      </c>
      <c r="AM9" s="1079">
        <v>1</v>
      </c>
      <c r="AN9" s="1073" t="s">
        <v>9308</v>
      </c>
      <c r="AO9" s="1065">
        <v>2040550</v>
      </c>
      <c r="AP9" s="1066">
        <f t="shared" si="5"/>
        <v>2040550</v>
      </c>
      <c r="AQ9" s="1067" t="s">
        <v>9312</v>
      </c>
      <c r="AR9" s="1061" t="s">
        <v>9344</v>
      </c>
      <c r="AS9" s="1044"/>
      <c r="AT9" s="1061"/>
      <c r="AU9" s="1062"/>
      <c r="AV9" s="1073"/>
      <c r="AW9" s="1065"/>
      <c r="AX9" s="1066"/>
      <c r="AY9" s="919">
        <f t="shared" si="6"/>
        <v>0</v>
      </c>
      <c r="AZ9" s="894"/>
      <c r="BA9" s="1061"/>
      <c r="BB9" s="1060"/>
      <c r="BC9" s="1061"/>
      <c r="BD9" s="1061"/>
      <c r="BE9" s="1062"/>
      <c r="BF9" s="1073" t="s">
        <v>29</v>
      </c>
      <c r="BG9" s="1065"/>
      <c r="BH9" s="1066">
        <f t="shared" si="7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8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1"/>
      <c r="M10" s="1061"/>
      <c r="N10" s="1064"/>
      <c r="O10" s="1073" t="s">
        <v>9308</v>
      </c>
      <c r="P10" s="1076"/>
      <c r="Q10" s="1066">
        <f t="shared" si="9"/>
        <v>0</v>
      </c>
      <c r="R10" s="1067"/>
      <c r="S10" s="1061" t="s">
        <v>6764</v>
      </c>
      <c r="T10" s="1061" t="s">
        <v>6765</v>
      </c>
      <c r="U10" s="1062">
        <v>0.3</v>
      </c>
      <c r="V10" s="1069" t="s">
        <v>63</v>
      </c>
      <c r="W10" s="1077">
        <v>75000</v>
      </c>
      <c r="X10" s="1043">
        <f t="shared" ref="X10:X65" si="10">W10*U10</f>
        <v>22500</v>
      </c>
      <c r="Y10" s="1067" t="s">
        <v>6579</v>
      </c>
      <c r="Z10" s="1061"/>
      <c r="AB10" s="1061"/>
      <c r="AC10" s="1061"/>
      <c r="AD10" s="1062"/>
      <c r="AE10" s="1073" t="s">
        <v>29</v>
      </c>
      <c r="AF10" s="1076"/>
      <c r="AG10" s="1066">
        <f t="shared" si="4"/>
        <v>0</v>
      </c>
      <c r="AH10" s="1067"/>
      <c r="AI10" s="1061"/>
      <c r="AJ10" s="1063"/>
      <c r="AK10" s="1060" t="s">
        <v>9310</v>
      </c>
      <c r="AL10" s="1061" t="s">
        <v>7235</v>
      </c>
      <c r="AM10" s="1079">
        <v>6</v>
      </c>
      <c r="AN10" s="1073" t="s">
        <v>9308</v>
      </c>
      <c r="AO10" s="1065">
        <v>147500</v>
      </c>
      <c r="AP10" s="1066">
        <f t="shared" si="5"/>
        <v>885000</v>
      </c>
      <c r="AQ10" s="1067" t="s">
        <v>9312</v>
      </c>
      <c r="AR10" s="1061" t="s">
        <v>9344</v>
      </c>
      <c r="AS10" s="1044"/>
      <c r="AT10" s="1061"/>
      <c r="AU10" s="1062"/>
      <c r="AV10" s="1073"/>
      <c r="AW10" s="1065"/>
      <c r="AX10" s="1066"/>
      <c r="AY10" s="919">
        <f t="shared" si="6"/>
        <v>0</v>
      </c>
      <c r="AZ10" s="894"/>
      <c r="BA10" s="1061"/>
      <c r="BB10" s="1060"/>
      <c r="BC10" s="1061"/>
      <c r="BD10" s="1061"/>
      <c r="BE10" s="1062"/>
      <c r="BF10" s="1073" t="s">
        <v>29</v>
      </c>
      <c r="BG10" s="1065"/>
      <c r="BH10" s="1066">
        <f t="shared" si="7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8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88"/>
      <c r="M11" s="1032"/>
      <c r="N11" s="1079"/>
      <c r="O11" s="1073" t="s">
        <v>9308</v>
      </c>
      <c r="P11" s="1065"/>
      <c r="Q11" s="1066">
        <f t="shared" si="9"/>
        <v>0</v>
      </c>
      <c r="R11" s="1067"/>
      <c r="S11" s="1061"/>
      <c r="T11" s="1061"/>
      <c r="U11" s="1079"/>
      <c r="V11" s="1061" t="s">
        <v>29</v>
      </c>
      <c r="W11" s="1065"/>
      <c r="X11" s="1066">
        <f>W11*U11</f>
        <v>0</v>
      </c>
      <c r="Y11" s="1067"/>
      <c r="Z11" s="1061"/>
      <c r="AA11" s="1061"/>
      <c r="AB11" s="1061"/>
      <c r="AC11" s="1061"/>
      <c r="AD11" s="1062"/>
      <c r="AE11" s="1069" t="s">
        <v>29</v>
      </c>
      <c r="AF11" s="1077"/>
      <c r="AG11" s="1066">
        <f t="shared" si="4"/>
        <v>0</v>
      </c>
      <c r="AH11" s="1067"/>
      <c r="AI11" s="1061"/>
      <c r="AJ11" s="1063"/>
      <c r="AK11" s="915" t="s">
        <v>9311</v>
      </c>
      <c r="AL11" s="1061" t="s">
        <v>7235</v>
      </c>
      <c r="AM11" s="1079">
        <v>1</v>
      </c>
      <c r="AN11" s="1073" t="s">
        <v>427</v>
      </c>
      <c r="AO11" s="1065">
        <v>4578500</v>
      </c>
      <c r="AP11" s="1066">
        <f t="shared" si="5"/>
        <v>4578500</v>
      </c>
      <c r="AQ11" s="1067" t="s">
        <v>9312</v>
      </c>
      <c r="AR11" s="1061" t="s">
        <v>9344</v>
      </c>
      <c r="AS11" s="1044"/>
      <c r="AT11" s="1061"/>
      <c r="AU11" s="1062"/>
      <c r="AV11" s="1073"/>
      <c r="AW11" s="1065"/>
      <c r="AX11" s="1066"/>
      <c r="AY11" s="919">
        <f t="shared" si="6"/>
        <v>0</v>
      </c>
      <c r="AZ11" s="894"/>
      <c r="BA11" s="1061"/>
      <c r="BB11" s="1060"/>
      <c r="BC11" s="1060"/>
      <c r="BD11" s="1061"/>
      <c r="BE11" s="1079"/>
      <c r="BF11" s="1073" t="s">
        <v>29</v>
      </c>
      <c r="BG11" s="1065"/>
      <c r="BH11" s="1066">
        <f t="shared" si="7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8"/>
        <v>0</v>
      </c>
      <c r="BR11" s="1061"/>
      <c r="BS11" s="1061"/>
      <c r="BT11" s="908"/>
      <c r="BU11" s="909"/>
      <c r="BV11" s="910"/>
      <c r="BW11" s="911"/>
      <c r="BX11" s="912"/>
      <c r="BY11" s="1104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/>
      <c r="M12" s="1061"/>
      <c r="N12" s="1079"/>
      <c r="O12" s="1073" t="s">
        <v>9308</v>
      </c>
      <c r="P12" s="1065"/>
      <c r="Q12" s="1066">
        <f t="shared" si="9"/>
        <v>0</v>
      </c>
      <c r="R12" s="1067"/>
      <c r="S12" s="1061" t="s">
        <v>78</v>
      </c>
      <c r="T12" s="1061" t="s">
        <v>79</v>
      </c>
      <c r="U12" s="904">
        <v>1.5</v>
      </c>
      <c r="V12" s="1061" t="s">
        <v>203</v>
      </c>
      <c r="W12" s="1077">
        <v>29200</v>
      </c>
      <c r="X12" s="1066">
        <f>W12*U12</f>
        <v>43800</v>
      </c>
      <c r="Y12" s="1067" t="s">
        <v>471</v>
      </c>
      <c r="Z12" s="1061"/>
      <c r="AA12" s="914"/>
      <c r="AB12" s="1061"/>
      <c r="AC12" s="1061"/>
      <c r="AD12" s="904"/>
      <c r="AE12" s="1073" t="s">
        <v>29</v>
      </c>
      <c r="AF12" s="1076"/>
      <c r="AG12" s="1066">
        <f t="shared" si="4"/>
        <v>0</v>
      </c>
      <c r="AH12" s="1067"/>
      <c r="AI12" s="1061"/>
      <c r="AJ12" s="1069"/>
      <c r="AK12" s="1061"/>
      <c r="AL12" s="1078"/>
      <c r="AM12" s="1062"/>
      <c r="AN12" s="1073" t="s">
        <v>122</v>
      </c>
      <c r="AO12" s="1076"/>
      <c r="AP12" s="1066">
        <f t="shared" ref="AP12:AP22" si="11">AO12*AM12</f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6"/>
        <v>0</v>
      </c>
      <c r="AZ12" s="894"/>
      <c r="BA12" s="1061"/>
      <c r="BB12" s="1060"/>
      <c r="BC12" s="1069"/>
      <c r="BD12" s="1061"/>
      <c r="BE12" s="1079"/>
      <c r="BF12" s="1073" t="s">
        <v>29</v>
      </c>
      <c r="BG12" s="1065"/>
      <c r="BH12" s="1066">
        <f t="shared" si="7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8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8959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/>
      <c r="M13" s="1061"/>
      <c r="N13" s="1079"/>
      <c r="O13" s="1073" t="s">
        <v>9308</v>
      </c>
      <c r="P13" s="1065"/>
      <c r="Q13" s="1066">
        <f t="shared" si="9"/>
        <v>0</v>
      </c>
      <c r="R13" s="1067"/>
      <c r="S13" s="1061"/>
      <c r="T13" s="1061"/>
      <c r="U13" s="1062"/>
      <c r="V13" s="1061" t="s">
        <v>29</v>
      </c>
      <c r="W13" s="1077"/>
      <c r="X13" s="1066">
        <f t="shared" ref="X13" si="12">W13*U13</f>
        <v>0</v>
      </c>
      <c r="Y13" s="1067"/>
      <c r="Z13" s="1061"/>
      <c r="AA13" s="914"/>
      <c r="AB13" s="1061"/>
      <c r="AC13" s="1075"/>
      <c r="AD13" s="1062"/>
      <c r="AE13" s="1069" t="s">
        <v>29</v>
      </c>
      <c r="AF13" s="1077"/>
      <c r="AG13" s="1066">
        <f>AF13*AD13</f>
        <v>0</v>
      </c>
      <c r="AH13" s="1067"/>
      <c r="AI13" s="1061"/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6"/>
        <v>0</v>
      </c>
      <c r="AZ13" s="894"/>
      <c r="BA13" s="1061"/>
      <c r="BB13" s="1061"/>
      <c r="BC13" s="1061"/>
      <c r="BD13" s="1075"/>
      <c r="BE13" s="1079"/>
      <c r="BF13" s="1073" t="s">
        <v>29</v>
      </c>
      <c r="BG13" s="1065"/>
      <c r="BH13" s="1066">
        <f t="shared" si="7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8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915"/>
      <c r="M14" s="1061"/>
      <c r="N14" s="1079"/>
      <c r="O14" s="1073" t="s">
        <v>427</v>
      </c>
      <c r="P14" s="1065"/>
      <c r="Q14" s="1066">
        <f t="shared" si="9"/>
        <v>0</v>
      </c>
      <c r="R14" s="1067"/>
      <c r="S14" s="1061" t="s">
        <v>78</v>
      </c>
      <c r="T14" s="1061" t="s">
        <v>79</v>
      </c>
      <c r="U14" s="904">
        <v>1.5</v>
      </c>
      <c r="V14" s="1061" t="s">
        <v>203</v>
      </c>
      <c r="W14" s="1077">
        <v>29200</v>
      </c>
      <c r="X14" s="1066">
        <f>W14*U14</f>
        <v>43800</v>
      </c>
      <c r="Y14" s="1067" t="s">
        <v>399</v>
      </c>
      <c r="Z14" s="1061"/>
      <c r="AA14" s="914"/>
      <c r="AB14" s="1072"/>
      <c r="AC14" s="1072"/>
      <c r="AD14" s="1080"/>
      <c r="AE14" s="1071"/>
      <c r="AF14" s="1066"/>
      <c r="AG14" s="1066">
        <f>AF14*AD14</f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3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6"/>
        <v>0</v>
      </c>
      <c r="AZ14" s="894"/>
      <c r="BA14" s="1061"/>
      <c r="BB14" s="1060"/>
      <c r="BC14" s="1061"/>
      <c r="BD14" s="1061"/>
      <c r="BE14" s="927"/>
      <c r="BF14" s="1070" t="s">
        <v>25</v>
      </c>
      <c r="BG14" s="1077"/>
      <c r="BH14" s="1066">
        <f t="shared" si="7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8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88"/>
      <c r="M15" s="1032"/>
      <c r="N15" s="1079"/>
      <c r="O15" s="1073" t="s">
        <v>29</v>
      </c>
      <c r="P15" s="1065"/>
      <c r="Q15" s="1066">
        <f t="shared" si="9"/>
        <v>0</v>
      </c>
      <c r="R15" s="1067"/>
      <c r="S15" s="1061"/>
      <c r="T15" s="1061"/>
      <c r="U15" s="1062"/>
      <c r="V15" s="1070" t="s">
        <v>203</v>
      </c>
      <c r="W15" s="1077"/>
      <c r="X15" s="1066">
        <f t="shared" si="10"/>
        <v>0</v>
      </c>
      <c r="Y15" s="1067"/>
      <c r="Z15" s="1061"/>
      <c r="AA15" s="914"/>
      <c r="AB15" s="1072"/>
      <c r="AC15" s="1072"/>
      <c r="AD15" s="1084"/>
      <c r="AE15" s="1071"/>
      <c r="AF15" s="1066"/>
      <c r="AG15" s="1066">
        <f t="shared" ref="AG15:AG28" si="14">AF15*AD15</f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3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6"/>
        <v>0</v>
      </c>
      <c r="AZ15" s="1067"/>
      <c r="BA15" s="1061"/>
      <c r="BB15" s="741"/>
      <c r="BC15" s="1060"/>
      <c r="BD15" s="1075"/>
      <c r="BE15" s="1079"/>
      <c r="BF15" s="887" t="s">
        <v>29</v>
      </c>
      <c r="BG15" s="1065"/>
      <c r="BH15" s="1066">
        <f t="shared" si="7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8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/>
      <c r="M16" s="1061"/>
      <c r="N16" s="1062"/>
      <c r="O16" s="1069" t="s">
        <v>29</v>
      </c>
      <c r="P16" s="1077"/>
      <c r="Q16" s="1066">
        <f t="shared" si="9"/>
        <v>0</v>
      </c>
      <c r="R16" s="1067"/>
      <c r="S16" s="1061" t="s">
        <v>6856</v>
      </c>
      <c r="T16" s="1075" t="s">
        <v>6855</v>
      </c>
      <c r="U16" s="1062">
        <v>10</v>
      </c>
      <c r="V16" s="1073" t="s">
        <v>29</v>
      </c>
      <c r="W16" s="1076">
        <v>1000</v>
      </c>
      <c r="X16" s="1066">
        <f>W16*U16</f>
        <v>10000</v>
      </c>
      <c r="Y16" s="1067" t="s">
        <v>6714</v>
      </c>
      <c r="Z16" s="1061"/>
      <c r="AA16" s="922"/>
      <c r="AB16" s="1089"/>
      <c r="AC16" s="1094"/>
      <c r="AD16" s="1080"/>
      <c r="AE16" s="1071"/>
      <c r="AF16" s="1066"/>
      <c r="AG16" s="1066">
        <f t="shared" si="14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3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61"/>
      <c r="BE16" s="1079"/>
      <c r="BF16" s="1073" t="s">
        <v>29</v>
      </c>
      <c r="BG16" s="1065"/>
      <c r="BH16" s="1066">
        <f t="shared" si="7"/>
        <v>0</v>
      </c>
      <c r="BI16" s="1061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1"/>
      <c r="M17" s="1061"/>
      <c r="N17" s="904"/>
      <c r="O17" s="1073" t="s">
        <v>29</v>
      </c>
      <c r="P17" s="1076"/>
      <c r="Q17" s="1066">
        <f t="shared" si="9"/>
        <v>0</v>
      </c>
      <c r="R17" s="1067"/>
      <c r="S17" s="1063"/>
      <c r="T17" s="1085"/>
      <c r="U17" s="1062"/>
      <c r="V17" s="1061" t="s">
        <v>203</v>
      </c>
      <c r="W17" s="1077"/>
      <c r="X17" s="1066">
        <f>W17*U17</f>
        <v>0</v>
      </c>
      <c r="Y17" s="1067"/>
      <c r="Z17" s="1061"/>
      <c r="AA17" s="908"/>
      <c r="AB17" s="1072"/>
      <c r="AC17" s="1078"/>
      <c r="AD17" s="1096"/>
      <c r="AE17" s="1071"/>
      <c r="AF17" s="1092"/>
      <c r="AG17" s="1066">
        <f t="shared" si="14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11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6"/>
        <v>0</v>
      </c>
      <c r="AZ17" s="1067"/>
      <c r="BA17" s="1061"/>
      <c r="BB17" s="741"/>
      <c r="BC17" s="1069"/>
      <c r="BD17" s="1061"/>
      <c r="BE17" s="1064"/>
      <c r="BF17" s="1073" t="s">
        <v>29</v>
      </c>
      <c r="BG17" s="1076"/>
      <c r="BH17" s="1066">
        <f t="shared" si="7"/>
        <v>0</v>
      </c>
      <c r="BI17" s="1061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/>
      <c r="M18" s="1075"/>
      <c r="N18" s="1079"/>
      <c r="O18" s="1073" t="s">
        <v>29</v>
      </c>
      <c r="P18" s="1065"/>
      <c r="Q18" s="1043">
        <f t="shared" si="9"/>
        <v>0</v>
      </c>
      <c r="R18" s="1039"/>
      <c r="S18" s="1061"/>
      <c r="T18" s="1061"/>
      <c r="U18" s="1062"/>
      <c r="V18" s="1073" t="s">
        <v>29</v>
      </c>
      <c r="W18" s="1076"/>
      <c r="X18" s="1043">
        <f t="shared" ref="X18:X19" si="15">W18*U18</f>
        <v>0</v>
      </c>
      <c r="Y18" s="1067"/>
      <c r="Z18" s="1061"/>
      <c r="AB18" s="1060"/>
      <c r="AC18" s="1061"/>
      <c r="AD18" s="1079"/>
      <c r="AE18" s="1073"/>
      <c r="AF18" s="1065"/>
      <c r="AG18" s="1066">
        <f t="shared" si="14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11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6"/>
        <v>0</v>
      </c>
      <c r="AZ18" s="1067"/>
      <c r="BA18" s="1061"/>
      <c r="BB18" s="902"/>
      <c r="BC18" s="1069"/>
      <c r="BD18" s="1061"/>
      <c r="BE18" s="1064"/>
      <c r="BF18" s="1073" t="s">
        <v>29</v>
      </c>
      <c r="BG18" s="1076"/>
      <c r="BH18" s="1066">
        <f t="shared" si="7"/>
        <v>0</v>
      </c>
      <c r="BI18" s="1061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16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99"/>
      <c r="M19" s="1088"/>
      <c r="N19" s="821"/>
      <c r="O19" s="1088" t="s">
        <v>29</v>
      </c>
      <c r="P19" s="1043"/>
      <c r="Q19" s="1043">
        <f t="shared" si="9"/>
        <v>0</v>
      </c>
      <c r="R19" s="1090"/>
      <c r="S19" s="1060"/>
      <c r="T19" s="1061"/>
      <c r="U19" s="1062"/>
      <c r="V19" s="1073"/>
      <c r="W19" s="1076"/>
      <c r="X19" s="1066">
        <f t="shared" si="15"/>
        <v>0</v>
      </c>
      <c r="Y19" s="1067"/>
      <c r="Z19" s="1061"/>
      <c r="AB19" s="915"/>
      <c r="AC19" s="1061"/>
      <c r="AD19" s="1079"/>
      <c r="AE19" s="1073"/>
      <c r="AF19" s="1065"/>
      <c r="AG19" s="1066">
        <f t="shared" si="14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11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6"/>
        <v>0</v>
      </c>
      <c r="AZ19" s="1067"/>
      <c r="BA19" s="1061"/>
      <c r="BC19" s="1069"/>
      <c r="BD19" s="1061"/>
      <c r="BE19" s="1062"/>
      <c r="BF19" s="1061" t="s">
        <v>29</v>
      </c>
      <c r="BG19" s="959"/>
      <c r="BH19" s="1066">
        <f t="shared" si="7"/>
        <v>0</v>
      </c>
      <c r="BI19" s="1061"/>
      <c r="BJ19" s="1061"/>
      <c r="BL19" s="902"/>
      <c r="BM19" s="1061"/>
      <c r="BN19" s="1062"/>
      <c r="BO19" s="1073"/>
      <c r="BP19" s="879"/>
      <c r="BQ19" s="1066">
        <f t="shared" si="16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/>
      <c r="M20" s="1072"/>
      <c r="N20" s="1062"/>
      <c r="O20" s="1073" t="s">
        <v>29</v>
      </c>
      <c r="P20" s="1076"/>
      <c r="Q20" s="1043">
        <f>P20*N20</f>
        <v>0</v>
      </c>
      <c r="R20" s="1039"/>
      <c r="S20" s="1088"/>
      <c r="T20" s="1088"/>
      <c r="U20" s="1091"/>
      <c r="V20" s="1093" t="s">
        <v>29</v>
      </c>
      <c r="W20" s="1041"/>
      <c r="X20" s="1066">
        <f>W20*U20</f>
        <v>0</v>
      </c>
      <c r="Y20" s="1067"/>
      <c r="Z20" s="1061"/>
      <c r="AB20" s="1074"/>
      <c r="AC20" s="1075"/>
      <c r="AD20" s="904"/>
      <c r="AE20" s="1073"/>
      <c r="AF20" s="1076"/>
      <c r="AG20" s="1066">
        <f t="shared" si="14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11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6"/>
        <v>0</v>
      </c>
      <c r="AZ20" s="1067"/>
      <c r="BA20" s="1061"/>
      <c r="BC20" s="1061"/>
      <c r="BD20" s="1061"/>
      <c r="BE20" s="1062"/>
      <c r="BF20" s="1073" t="s">
        <v>29</v>
      </c>
      <c r="BG20" s="1065"/>
      <c r="BH20" s="1066">
        <f t="shared" si="7"/>
        <v>0</v>
      </c>
      <c r="BI20" s="1061"/>
      <c r="BJ20" s="1061"/>
      <c r="BL20" s="902"/>
      <c r="BM20" s="1061"/>
      <c r="BN20" s="1062"/>
      <c r="BO20" s="1073"/>
      <c r="BP20" s="879"/>
      <c r="BQ20" s="1066">
        <f t="shared" si="16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/>
      <c r="M21" s="1078"/>
      <c r="N21" s="904"/>
      <c r="O21" s="1073" t="s">
        <v>9240</v>
      </c>
      <c r="P21" s="1065"/>
      <c r="Q21" s="1066">
        <f t="shared" ref="Q21:Q22" si="17">P21*N21</f>
        <v>0</v>
      </c>
      <c r="R21" s="1090"/>
      <c r="S21" s="1088"/>
      <c r="T21" s="1088"/>
      <c r="U21" s="821"/>
      <c r="V21" s="1047" t="s">
        <v>25</v>
      </c>
      <c r="W21" s="1043"/>
      <c r="X21" s="1066">
        <f>W21*U21</f>
        <v>0</v>
      </c>
      <c r="Y21" s="1067"/>
      <c r="Z21" s="1061"/>
      <c r="AB21" s="1060"/>
      <c r="AC21" s="1075"/>
      <c r="AD21" s="1079"/>
      <c r="AE21" s="1073"/>
      <c r="AF21" s="1065"/>
      <c r="AG21" s="1066">
        <f t="shared" si="14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11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6"/>
        <v>0</v>
      </c>
      <c r="AZ21" s="1067"/>
      <c r="BA21" s="1061"/>
      <c r="BC21" s="1061"/>
      <c r="BD21" s="1061"/>
      <c r="BE21" s="1062"/>
      <c r="BF21" s="1073" t="s">
        <v>29</v>
      </c>
      <c r="BG21" s="1076"/>
      <c r="BH21" s="1066">
        <f t="shared" si="7"/>
        <v>0</v>
      </c>
      <c r="BI21" s="1061"/>
      <c r="BJ21" s="1061"/>
      <c r="BL21" s="902"/>
      <c r="BM21" s="1061"/>
      <c r="BN21" s="1062"/>
      <c r="BO21" s="1073"/>
      <c r="BP21" s="879"/>
      <c r="BQ21" s="1066">
        <f t="shared" si="16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/>
      <c r="M22" s="1072"/>
      <c r="N22" s="1079"/>
      <c r="O22" s="1072" t="s">
        <v>29</v>
      </c>
      <c r="P22" s="1065"/>
      <c r="Q22" s="1066">
        <f t="shared" si="17"/>
        <v>0</v>
      </c>
      <c r="R22" s="1067"/>
      <c r="S22" s="1061"/>
      <c r="T22" s="1075"/>
      <c r="U22" s="1062"/>
      <c r="V22" s="1073"/>
      <c r="W22" s="1076"/>
      <c r="X22" s="1066">
        <f>W22*U22</f>
        <v>0</v>
      </c>
      <c r="Y22" s="1067"/>
      <c r="Z22" s="1061"/>
      <c r="AB22" s="1060"/>
      <c r="AC22" s="1061"/>
      <c r="AD22" s="1062"/>
      <c r="AE22" s="1073"/>
      <c r="AF22" s="1076"/>
      <c r="AG22" s="1066">
        <f t="shared" si="14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11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6"/>
        <v>0</v>
      </c>
      <c r="AZ22" s="1067"/>
      <c r="BA22" s="1061"/>
      <c r="BC22" s="1061"/>
      <c r="BD22" s="1061"/>
      <c r="BE22" s="1062"/>
      <c r="BF22" s="1073" t="s">
        <v>29</v>
      </c>
      <c r="BG22" s="1076"/>
      <c r="BH22" s="1066">
        <f>BG22*BE22</f>
        <v>0</v>
      </c>
      <c r="BI22" s="1061"/>
      <c r="BJ22" s="1061"/>
      <c r="BL22" s="902"/>
      <c r="BM22" s="1061"/>
      <c r="BN22" s="1062"/>
      <c r="BO22" s="1073"/>
      <c r="BP22" s="879"/>
      <c r="BQ22" s="1066">
        <f t="shared" si="16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61"/>
      <c r="M23" s="1078"/>
      <c r="N23" s="1072"/>
      <c r="O23" s="1073" t="s">
        <v>29</v>
      </c>
      <c r="P23" s="1076"/>
      <c r="Q23" s="1066">
        <f>P23*N23</f>
        <v>0</v>
      </c>
      <c r="R23" s="1067"/>
      <c r="S23" s="1061"/>
      <c r="T23" s="1061"/>
      <c r="U23" s="1062"/>
      <c r="V23" s="1070" t="s">
        <v>26</v>
      </c>
      <c r="W23" s="1077"/>
      <c r="X23" s="1066">
        <f t="shared" si="10"/>
        <v>0</v>
      </c>
      <c r="Y23" s="1067"/>
      <c r="Z23" s="1061"/>
      <c r="AB23" s="1060"/>
      <c r="AC23" s="1075"/>
      <c r="AD23" s="1062"/>
      <c r="AE23" s="1073"/>
      <c r="AF23" s="1065"/>
      <c r="AG23" s="1066">
        <f t="shared" si="14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6"/>
        <v>0</v>
      </c>
      <c r="AZ23" s="1067"/>
      <c r="BA23" s="1061"/>
      <c r="BC23" s="902"/>
      <c r="BD23" s="1061"/>
      <c r="BE23" s="1062"/>
      <c r="BF23" s="1073" t="s">
        <v>29</v>
      </c>
      <c r="BG23" s="1076"/>
      <c r="BH23" s="1066">
        <f t="shared" ref="BH23:BH41" si="18">BG23*BE23</f>
        <v>0</v>
      </c>
      <c r="BI23" s="1061"/>
      <c r="BJ23" s="1061"/>
      <c r="BL23" s="902"/>
      <c r="BM23" s="1061"/>
      <c r="BN23" s="1062"/>
      <c r="BO23" s="1073"/>
      <c r="BP23" s="879"/>
      <c r="BQ23" s="1066">
        <f t="shared" si="16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61"/>
      <c r="N24" s="1062"/>
      <c r="O24" s="1073" t="s">
        <v>29</v>
      </c>
      <c r="P24" s="1076"/>
      <c r="Q24" s="1066">
        <f t="shared" ref="Q24:Q50" si="19">P24*N24</f>
        <v>0</v>
      </c>
      <c r="R24" s="1067"/>
      <c r="S24" s="1060"/>
      <c r="T24" s="1075"/>
      <c r="U24" s="1062"/>
      <c r="V24" s="1070" t="s">
        <v>26</v>
      </c>
      <c r="W24" s="1077"/>
      <c r="X24" s="1066">
        <f t="shared" si="10"/>
        <v>0</v>
      </c>
      <c r="Y24" s="1067"/>
      <c r="Z24" s="1061"/>
      <c r="AB24" s="902"/>
      <c r="AC24" s="1061"/>
      <c r="AD24" s="1062"/>
      <c r="AE24" s="1073"/>
      <c r="AF24" s="1076"/>
      <c r="AG24" s="1066">
        <f t="shared" si="14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20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1"/>
      <c r="BD24" s="1078"/>
      <c r="BE24" s="1062"/>
      <c r="BF24" s="887" t="s">
        <v>29</v>
      </c>
      <c r="BG24" s="1065"/>
      <c r="BH24" s="1066">
        <f t="shared" si="18"/>
        <v>0</v>
      </c>
      <c r="BI24" s="1061"/>
      <c r="BJ24" s="1061"/>
      <c r="BL24" s="902"/>
      <c r="BM24" s="1061"/>
      <c r="BN24" s="917"/>
      <c r="BO24" s="1073"/>
      <c r="BP24" s="879"/>
      <c r="BQ24" s="1066">
        <f t="shared" si="16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/>
      <c r="M25" s="1032"/>
      <c r="N25" s="1062"/>
      <c r="O25" s="1073" t="s">
        <v>29</v>
      </c>
      <c r="P25" s="1076"/>
      <c r="Q25" s="1066">
        <f t="shared" si="19"/>
        <v>0</v>
      </c>
      <c r="R25" s="1067"/>
      <c r="S25" s="1060"/>
      <c r="T25" s="1061"/>
      <c r="U25" s="1062"/>
      <c r="V25" s="1070" t="s">
        <v>26</v>
      </c>
      <c r="W25" s="1077"/>
      <c r="X25" s="1066">
        <f t="shared" si="10"/>
        <v>0</v>
      </c>
      <c r="Y25" s="1067"/>
      <c r="Z25" s="1061"/>
      <c r="AB25" s="1070"/>
      <c r="AC25" s="1061"/>
      <c r="AD25" s="1062"/>
      <c r="AE25" s="1073"/>
      <c r="AF25" s="1076"/>
      <c r="AG25" s="1066">
        <f t="shared" si="14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20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6"/>
        <v>0</v>
      </c>
      <c r="AZ25" s="1067"/>
      <c r="BA25" s="1061"/>
      <c r="BC25" s="1074"/>
      <c r="BD25" s="1061"/>
      <c r="BE25" s="1079"/>
      <c r="BF25" s="1073" t="s">
        <v>29</v>
      </c>
      <c r="BG25" s="1065"/>
      <c r="BH25" s="1066">
        <f t="shared" si="18"/>
        <v>0</v>
      </c>
      <c r="BI25" s="1061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/>
      <c r="M26" s="1061"/>
      <c r="N26" s="1062"/>
      <c r="O26" s="1073" t="s">
        <v>29</v>
      </c>
      <c r="P26" s="1065"/>
      <c r="Q26" s="1066">
        <f>P26*N26</f>
        <v>0</v>
      </c>
      <c r="R26" s="1067"/>
      <c r="S26" s="1061"/>
      <c r="T26" s="1075"/>
      <c r="U26" s="1079"/>
      <c r="V26" s="1073"/>
      <c r="W26" s="1065"/>
      <c r="X26" s="1043">
        <f t="shared" si="10"/>
        <v>0</v>
      </c>
      <c r="Y26" s="1039"/>
      <c r="Z26" s="1061"/>
      <c r="AB26" s="1069"/>
      <c r="AC26" s="1068"/>
      <c r="AD26" s="1064"/>
      <c r="AE26" s="1073"/>
      <c r="AF26" s="1076"/>
      <c r="AG26" s="1066">
        <f t="shared" si="14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0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6"/>
        <v>0</v>
      </c>
      <c r="AZ26" s="1067"/>
      <c r="BA26" s="1061"/>
      <c r="BC26" s="1061"/>
      <c r="BD26" s="1061"/>
      <c r="BE26" s="1079"/>
      <c r="BF26" s="1061" t="s">
        <v>29</v>
      </c>
      <c r="BG26" s="1065"/>
      <c r="BH26" s="1066">
        <f t="shared" si="18"/>
        <v>0</v>
      </c>
      <c r="BI26" s="1061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/>
      <c r="M27" s="1075"/>
      <c r="N27" s="1062"/>
      <c r="O27" s="1073" t="s">
        <v>29</v>
      </c>
      <c r="P27" s="1065"/>
      <c r="Q27" s="1066">
        <f t="shared" ref="Q27:Q30" si="21">P27*N27</f>
        <v>0</v>
      </c>
      <c r="R27" s="1067"/>
      <c r="S27" s="1061"/>
      <c r="T27" s="1078"/>
      <c r="U27" s="1062"/>
      <c r="V27" s="1073" t="s">
        <v>63</v>
      </c>
      <c r="W27" s="1076"/>
      <c r="X27" s="1043">
        <f>W27*U27</f>
        <v>0</v>
      </c>
      <c r="Y27" s="1067"/>
      <c r="Z27" s="1061"/>
      <c r="AB27" s="1061"/>
      <c r="AC27" s="1061"/>
      <c r="AD27" s="1079"/>
      <c r="AE27" s="1061"/>
      <c r="AF27" s="1065"/>
      <c r="AG27" s="1066">
        <f t="shared" si="14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20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6"/>
        <v>0</v>
      </c>
      <c r="AZ27" s="1067"/>
      <c r="BA27" s="1061"/>
      <c r="BC27" s="1060"/>
      <c r="BD27" s="1061"/>
      <c r="BE27" s="1062"/>
      <c r="BF27" s="1073" t="s">
        <v>29</v>
      </c>
      <c r="BG27" s="1065"/>
      <c r="BH27" s="1066">
        <f t="shared" si="18"/>
        <v>0</v>
      </c>
      <c r="BI27" s="1061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/>
      <c r="M28" s="1061"/>
      <c r="N28" s="1064"/>
      <c r="O28" s="1073" t="s">
        <v>9240</v>
      </c>
      <c r="P28" s="1076"/>
      <c r="Q28" s="1066">
        <f t="shared" si="21"/>
        <v>0</v>
      </c>
      <c r="R28" s="1067"/>
      <c r="S28" s="1061"/>
      <c r="T28" s="1061"/>
      <c r="U28" s="1062"/>
      <c r="V28" s="1061"/>
      <c r="W28" s="1065"/>
      <c r="X28" s="1066">
        <f t="shared" ref="X28:X30" si="22">W28*U28</f>
        <v>0</v>
      </c>
      <c r="Y28" s="1067"/>
      <c r="Z28" s="1061"/>
      <c r="AB28" s="1061"/>
      <c r="AC28" s="1061"/>
      <c r="AD28" s="1062"/>
      <c r="AE28" s="1073"/>
      <c r="AF28" s="1076"/>
      <c r="AG28" s="1066">
        <f t="shared" si="14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20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6"/>
        <v>0</v>
      </c>
      <c r="AZ28" s="1067"/>
      <c r="BA28" s="1061"/>
      <c r="BC28" s="1072"/>
      <c r="BD28" s="1072"/>
      <c r="BE28" s="1080"/>
      <c r="BF28" s="1071" t="s">
        <v>25</v>
      </c>
      <c r="BG28" s="1066"/>
      <c r="BH28" s="1066">
        <f t="shared" si="18"/>
        <v>0</v>
      </c>
      <c r="BI28" s="1072"/>
      <c r="BJ28" s="1072"/>
      <c r="BL28" s="1069"/>
      <c r="BM28" s="1061"/>
      <c r="BN28" s="1062"/>
      <c r="BO28" s="887"/>
      <c r="BP28" s="1065"/>
      <c r="BQ28" s="1066">
        <f t="shared" si="16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/>
      <c r="M29" s="1061"/>
      <c r="N29" s="1064"/>
      <c r="O29" s="1073" t="s">
        <v>9240</v>
      </c>
      <c r="P29" s="1076"/>
      <c r="Q29" s="1066">
        <f t="shared" si="21"/>
        <v>0</v>
      </c>
      <c r="R29" s="1067"/>
      <c r="S29" s="1072"/>
      <c r="T29" s="1072"/>
      <c r="U29" s="1079"/>
      <c r="V29" s="1072" t="s">
        <v>25</v>
      </c>
      <c r="W29" s="1065"/>
      <c r="X29" s="1066">
        <f t="shared" si="22"/>
        <v>0</v>
      </c>
      <c r="Y29" s="1067"/>
      <c r="Z29" s="1061"/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20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6"/>
        <v>0</v>
      </c>
      <c r="AZ29" s="1067"/>
      <c r="BA29" s="1061"/>
      <c r="BC29" s="1060"/>
      <c r="BD29" s="1061"/>
      <c r="BE29" s="1062"/>
      <c r="BF29" s="1061" t="s">
        <v>29</v>
      </c>
      <c r="BG29" s="1065"/>
      <c r="BH29" s="1066">
        <f t="shared" si="18"/>
        <v>0</v>
      </c>
      <c r="BI29" s="1061"/>
      <c r="BJ29" s="1061"/>
      <c r="BL29" s="1069"/>
      <c r="BM29" s="1061"/>
      <c r="BN29" s="1062"/>
      <c r="BO29" s="887"/>
      <c r="BP29" s="1065"/>
      <c r="BQ29" s="1066">
        <f t="shared" si="16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/>
      <c r="M30" s="1061"/>
      <c r="N30" s="1062"/>
      <c r="O30" s="1073" t="s">
        <v>29</v>
      </c>
      <c r="P30" s="1076"/>
      <c r="Q30" s="1066">
        <f t="shared" si="21"/>
        <v>0</v>
      </c>
      <c r="R30" s="1067"/>
      <c r="S30" s="1069"/>
      <c r="T30" s="1061"/>
      <c r="U30" s="1062"/>
      <c r="V30" s="1061" t="s">
        <v>29</v>
      </c>
      <c r="W30" s="959"/>
      <c r="X30" s="1066">
        <f t="shared" si="22"/>
        <v>0</v>
      </c>
      <c r="Y30" s="1067"/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0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6"/>
        <v>0</v>
      </c>
      <c r="AZ30" s="1067"/>
      <c r="BA30" s="1061"/>
      <c r="BC30" s="1060"/>
      <c r="BD30" s="1061"/>
      <c r="BE30" s="1062"/>
      <c r="BF30" s="1061" t="s">
        <v>29</v>
      </c>
      <c r="BG30" s="1065"/>
      <c r="BH30" s="1066">
        <f t="shared" si="18"/>
        <v>0</v>
      </c>
      <c r="BI30" s="1061"/>
      <c r="BJ30" s="1061"/>
      <c r="BL30" s="1060"/>
      <c r="BM30" s="1061"/>
      <c r="BN30" s="934"/>
      <c r="BO30" s="918"/>
      <c r="BP30" s="935"/>
      <c r="BQ30" s="1066">
        <f t="shared" si="16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 t="s">
        <v>29</v>
      </c>
      <c r="P31" s="1076"/>
      <c r="Q31" s="1066">
        <f t="shared" si="19"/>
        <v>0</v>
      </c>
      <c r="R31" s="1067"/>
      <c r="S31" s="1069"/>
      <c r="T31" s="1061"/>
      <c r="U31" s="1062"/>
      <c r="V31" s="1061" t="s">
        <v>29</v>
      </c>
      <c r="W31" s="959"/>
      <c r="X31" s="1066">
        <f t="shared" si="10"/>
        <v>0</v>
      </c>
      <c r="Y31" s="1067"/>
      <c r="Z31" s="1061"/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20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6"/>
        <v>0</v>
      </c>
      <c r="AZ31" s="1067"/>
      <c r="BA31" s="1061"/>
      <c r="BC31" s="1061"/>
      <c r="BD31" s="1061"/>
      <c r="BE31" s="1079"/>
      <c r="BF31" s="1073" t="s">
        <v>29</v>
      </c>
      <c r="BG31" s="1065"/>
      <c r="BH31" s="1066">
        <f t="shared" si="18"/>
        <v>0</v>
      </c>
      <c r="BI31" s="1061"/>
      <c r="BJ31" s="1061"/>
      <c r="BL31" s="1060"/>
      <c r="BM31" s="1061"/>
      <c r="BN31" s="938"/>
      <c r="BO31" s="918"/>
      <c r="BP31" s="939"/>
      <c r="BQ31" s="1066">
        <f t="shared" si="16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 t="s">
        <v>29</v>
      </c>
      <c r="P32" s="1076"/>
      <c r="Q32" s="1066">
        <f t="shared" si="19"/>
        <v>0</v>
      </c>
      <c r="R32" s="1067"/>
      <c r="S32" s="1060"/>
      <c r="T32" s="1061"/>
      <c r="U32" s="1062"/>
      <c r="V32" s="1073" t="s">
        <v>29</v>
      </c>
      <c r="W32" s="1076"/>
      <c r="X32" s="1066">
        <f>W32*U32</f>
        <v>0</v>
      </c>
      <c r="Y32" s="1067"/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0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6"/>
        <v>0</v>
      </c>
      <c r="AZ32" s="1067"/>
      <c r="BA32" s="1061"/>
      <c r="BC32" s="1060"/>
      <c r="BD32" s="1061"/>
      <c r="BE32" s="1062"/>
      <c r="BF32" s="1073" t="s">
        <v>29</v>
      </c>
      <c r="BG32" s="1076"/>
      <c r="BH32" s="1066">
        <f t="shared" si="18"/>
        <v>0</v>
      </c>
      <c r="BI32" s="1061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 t="s">
        <v>29</v>
      </c>
      <c r="P33" s="1076"/>
      <c r="Q33" s="1066">
        <f t="shared" si="19"/>
        <v>0</v>
      </c>
      <c r="R33" s="1067"/>
      <c r="S33" s="1061"/>
      <c r="T33" s="1061"/>
      <c r="U33" s="1062"/>
      <c r="V33" s="1069" t="s">
        <v>26</v>
      </c>
      <c r="W33" s="1077"/>
      <c r="X33" s="1066">
        <f>W33*U33</f>
        <v>0</v>
      </c>
      <c r="Y33" s="1067"/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0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6"/>
        <v>0</v>
      </c>
      <c r="AZ33" s="1067"/>
      <c r="BA33" s="1061"/>
      <c r="BC33" s="1061"/>
      <c r="BD33" s="1061"/>
      <c r="BE33" s="1062"/>
      <c r="BF33" s="1069" t="s">
        <v>480</v>
      </c>
      <c r="BG33" s="1077"/>
      <c r="BH33" s="1066">
        <f t="shared" si="18"/>
        <v>0</v>
      </c>
      <c r="BI33" s="1061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 t="s">
        <v>29</v>
      </c>
      <c r="P34" s="1076"/>
      <c r="Q34" s="1066">
        <f t="shared" si="19"/>
        <v>0</v>
      </c>
      <c r="R34" s="1067"/>
      <c r="S34" s="1061"/>
      <c r="T34" s="1061"/>
      <c r="U34" s="904"/>
      <c r="V34" s="1061" t="s">
        <v>203</v>
      </c>
      <c r="W34" s="1077"/>
      <c r="X34" s="1066">
        <f t="shared" si="10"/>
        <v>0</v>
      </c>
      <c r="Y34" s="1067"/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0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6"/>
        <v>0</v>
      </c>
      <c r="AZ34" s="1067"/>
      <c r="BA34" s="1061"/>
      <c r="BC34" s="1072"/>
      <c r="BD34" s="1072"/>
      <c r="BE34" s="752"/>
      <c r="BF34" s="221" t="s">
        <v>114</v>
      </c>
      <c r="BG34" s="712"/>
      <c r="BH34" s="1066">
        <f t="shared" si="18"/>
        <v>0</v>
      </c>
      <c r="BI34" s="1072"/>
      <c r="BJ34" s="1072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 t="s">
        <v>29</v>
      </c>
      <c r="P35" s="1076"/>
      <c r="Q35" s="1066">
        <f t="shared" si="19"/>
        <v>0</v>
      </c>
      <c r="R35" s="1067"/>
      <c r="S35" s="1061"/>
      <c r="T35" s="1061"/>
      <c r="U35" s="1079"/>
      <c r="V35" s="1061" t="s">
        <v>25</v>
      </c>
      <c r="W35" s="1065"/>
      <c r="X35" s="1043">
        <f>W35*U35</f>
        <v>0</v>
      </c>
      <c r="Y35" s="1067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6"/>
        <v>0</v>
      </c>
      <c r="AZ35" s="1067"/>
      <c r="BA35" s="1061"/>
      <c r="BC35" s="1111"/>
      <c r="BD35" s="1088"/>
      <c r="BE35" s="1091"/>
      <c r="BF35" s="468" t="s">
        <v>9333</v>
      </c>
      <c r="BG35" s="1112"/>
      <c r="BH35" s="1043">
        <f t="shared" si="18"/>
        <v>0</v>
      </c>
      <c r="BI35" s="1088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3">I36*F36</f>
        <v>0</v>
      </c>
      <c r="L36" s="1063"/>
      <c r="M36" s="1061"/>
      <c r="N36" s="1079"/>
      <c r="O36" s="1073" t="s">
        <v>29</v>
      </c>
      <c r="P36" s="1065"/>
      <c r="Q36" s="1066">
        <f t="shared" si="19"/>
        <v>0</v>
      </c>
      <c r="R36" s="1067"/>
      <c r="S36" s="1088"/>
      <c r="T36" s="1088"/>
      <c r="U36" s="821"/>
      <c r="V36" s="1047" t="s">
        <v>25</v>
      </c>
      <c r="W36" s="1043"/>
      <c r="X36" s="1066">
        <f t="shared" ref="X36" si="24">W36*U36</f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5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6"/>
        <v>0</v>
      </c>
      <c r="AZ36" s="1067"/>
      <c r="BA36" s="1061"/>
      <c r="BC36" s="1061"/>
      <c r="BD36" s="1061"/>
      <c r="BE36" s="947"/>
      <c r="BF36" s="1073" t="s">
        <v>67</v>
      </c>
      <c r="BG36" s="1076"/>
      <c r="BH36" s="1066">
        <f t="shared" si="18"/>
        <v>0</v>
      </c>
      <c r="BI36" s="1061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3"/>
        <v>0</v>
      </c>
      <c r="L37" s="902"/>
      <c r="M37" s="1032"/>
      <c r="N37" s="1062"/>
      <c r="O37" s="1073" t="s">
        <v>29</v>
      </c>
      <c r="P37" s="1065"/>
      <c r="Q37" s="1066">
        <f t="shared" si="19"/>
        <v>0</v>
      </c>
      <c r="R37" s="1067"/>
      <c r="S37" s="1061"/>
      <c r="T37" s="1061"/>
      <c r="U37" s="1079"/>
      <c r="V37" s="1073" t="s">
        <v>29</v>
      </c>
      <c r="W37" s="1065"/>
      <c r="X37" s="1066">
        <f>W37*U37</f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5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6"/>
        <v>0</v>
      </c>
      <c r="AZ37" s="1067"/>
      <c r="BA37" s="1061"/>
      <c r="BC37" s="1060"/>
      <c r="BD37" s="1061"/>
      <c r="BE37" s="1079"/>
      <c r="BF37" s="1073" t="s">
        <v>29</v>
      </c>
      <c r="BG37" s="1065"/>
      <c r="BH37" s="1066">
        <f t="shared" si="18"/>
        <v>0</v>
      </c>
      <c r="BI37" s="1061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3"/>
        <v>0</v>
      </c>
      <c r="L38" s="1061"/>
      <c r="M38" s="1088"/>
      <c r="N38" s="1062"/>
      <c r="O38" s="1073" t="s">
        <v>29</v>
      </c>
      <c r="P38" s="1065"/>
      <c r="Q38" s="1066">
        <f t="shared" si="19"/>
        <v>0</v>
      </c>
      <c r="R38" s="1067"/>
      <c r="S38" s="1061"/>
      <c r="T38" s="1061"/>
      <c r="U38" s="1062"/>
      <c r="V38" s="1073" t="s">
        <v>29</v>
      </c>
      <c r="W38" s="1076"/>
      <c r="X38" s="1066">
        <f t="shared" ref="X38:X42" si="26">W38*U38</f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5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6"/>
        <v>0</v>
      </c>
      <c r="AZ38" s="1067"/>
      <c r="BA38" s="1061"/>
      <c r="BC38" s="1060"/>
      <c r="BD38" s="1061"/>
      <c r="BE38" s="1062"/>
      <c r="BF38" s="1073" t="s">
        <v>29</v>
      </c>
      <c r="BG38" s="1076"/>
      <c r="BH38" s="1066">
        <f t="shared" si="18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3"/>
        <v>968000</v>
      </c>
      <c r="L39" s="1061"/>
      <c r="M39" s="1078"/>
      <c r="N39" s="1064"/>
      <c r="O39" s="1061" t="s">
        <v>29</v>
      </c>
      <c r="P39" s="916"/>
      <c r="Q39" s="1066">
        <f t="shared" si="19"/>
        <v>0</v>
      </c>
      <c r="R39" s="1067"/>
      <c r="S39" s="1063"/>
      <c r="T39" s="1061"/>
      <c r="U39" s="1079"/>
      <c r="V39" s="1073" t="s">
        <v>29</v>
      </c>
      <c r="W39" s="1065"/>
      <c r="X39" s="1066">
        <f>W39*U39</f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5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6"/>
        <v>0</v>
      </c>
      <c r="AZ39" s="1067"/>
      <c r="BA39" s="1061"/>
      <c r="BC39" s="1060"/>
      <c r="BD39" s="1061"/>
      <c r="BE39" s="1062"/>
      <c r="BF39" s="1073" t="s">
        <v>29</v>
      </c>
      <c r="BG39" s="1076"/>
      <c r="BH39" s="1066">
        <f t="shared" si="18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3"/>
        <v>616000</v>
      </c>
      <c r="L40" s="1061"/>
      <c r="M40" s="1078"/>
      <c r="N40" s="1064"/>
      <c r="O40" s="1061" t="s">
        <v>29</v>
      </c>
      <c r="P40" s="1065"/>
      <c r="Q40" s="1066">
        <f t="shared" si="19"/>
        <v>0</v>
      </c>
      <c r="R40" s="1067"/>
      <c r="S40" s="1069"/>
      <c r="T40" s="1061"/>
      <c r="U40" s="1062"/>
      <c r="V40" s="1061" t="s">
        <v>29</v>
      </c>
      <c r="W40" s="959"/>
      <c r="X40" s="1066">
        <f t="shared" si="26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5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6"/>
        <v>0</v>
      </c>
      <c r="AZ40" s="1061"/>
      <c r="BA40" s="1061"/>
      <c r="BC40" s="1061"/>
      <c r="BD40" s="1061"/>
      <c r="BE40" s="1062"/>
      <c r="BF40" s="1073" t="s">
        <v>6544</v>
      </c>
      <c r="BG40" s="1065"/>
      <c r="BH40" s="1066">
        <f t="shared" si="18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3"/>
        <v>0</v>
      </c>
      <c r="L41" s="1061"/>
      <c r="M41" s="1078"/>
      <c r="N41" s="1062"/>
      <c r="O41" s="887" t="s">
        <v>29</v>
      </c>
      <c r="P41" s="1065"/>
      <c r="Q41" s="1066">
        <f t="shared" si="19"/>
        <v>0</v>
      </c>
      <c r="R41" s="1067"/>
      <c r="S41" s="1060"/>
      <c r="T41" s="1061"/>
      <c r="U41" s="1062"/>
      <c r="V41" s="1073" t="s">
        <v>29</v>
      </c>
      <c r="W41" s="1076"/>
      <c r="X41" s="1066">
        <f t="shared" si="26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5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6"/>
        <v>0</v>
      </c>
      <c r="AZ41" s="1061"/>
      <c r="BA41" s="1061"/>
      <c r="BC41" s="1061"/>
      <c r="BD41" s="1068"/>
      <c r="BE41" s="1079"/>
      <c r="BF41" s="1061" t="s">
        <v>29</v>
      </c>
      <c r="BG41" s="1065"/>
      <c r="BH41" s="1066">
        <f t="shared" si="18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3"/>
        <v>360000</v>
      </c>
      <c r="L42" s="1060"/>
      <c r="M42" s="1078"/>
      <c r="N42" s="1062"/>
      <c r="O42" s="1073" t="s">
        <v>29</v>
      </c>
      <c r="P42" s="1065"/>
      <c r="Q42" s="1066">
        <f t="shared" si="19"/>
        <v>0</v>
      </c>
      <c r="R42" s="1067"/>
      <c r="S42" s="1069"/>
      <c r="T42" s="1061"/>
      <c r="U42" s="1064"/>
      <c r="V42" s="1073" t="s">
        <v>9240</v>
      </c>
      <c r="W42" s="1076"/>
      <c r="X42" s="1066">
        <f t="shared" si="26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5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6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3"/>
        <v>1480000</v>
      </c>
      <c r="L43" s="1061"/>
      <c r="M43" s="1078"/>
      <c r="N43" s="1061"/>
      <c r="O43" s="1061" t="s">
        <v>29</v>
      </c>
      <c r="P43" s="1065"/>
      <c r="Q43" s="1066">
        <f t="shared" si="19"/>
        <v>0</v>
      </c>
      <c r="R43" s="1067"/>
      <c r="S43" s="1061"/>
      <c r="T43" s="1061"/>
      <c r="U43" s="1064"/>
      <c r="V43" s="1073" t="s">
        <v>29</v>
      </c>
      <c r="W43" s="1076"/>
      <c r="X43" s="1066">
        <f>W43*U43</f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5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3"/>
        <v>500000</v>
      </c>
      <c r="L44" s="1061"/>
      <c r="M44" s="1078"/>
      <c r="N44" s="1062"/>
      <c r="O44" s="1061" t="s">
        <v>29</v>
      </c>
      <c r="P44" s="1065"/>
      <c r="Q44" s="1066">
        <f t="shared" si="19"/>
        <v>0</v>
      </c>
      <c r="R44" s="1067"/>
      <c r="S44" s="1074"/>
      <c r="T44" s="1061"/>
      <c r="U44" s="1062"/>
      <c r="V44" s="1073" t="s">
        <v>25</v>
      </c>
      <c r="W44" s="1065"/>
      <c r="X44" s="1066">
        <f t="shared" si="10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5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3"/>
        <v>0</v>
      </c>
      <c r="L45" s="1069"/>
      <c r="M45" s="1078"/>
      <c r="N45" s="1062"/>
      <c r="O45" s="1061" t="s">
        <v>62</v>
      </c>
      <c r="P45" s="1065"/>
      <c r="Q45" s="1066">
        <f t="shared" si="19"/>
        <v>0</v>
      </c>
      <c r="R45" s="1067"/>
      <c r="S45" s="1061"/>
      <c r="T45" s="1072"/>
      <c r="U45" s="1062"/>
      <c r="V45" s="1073" t="s">
        <v>29</v>
      </c>
      <c r="W45" s="1065"/>
      <c r="X45" s="1066">
        <f t="shared" si="10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5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3"/>
        <v>0</v>
      </c>
      <c r="L46" s="1069"/>
      <c r="M46" s="1061"/>
      <c r="N46" s="1062"/>
      <c r="O46" s="1061" t="s">
        <v>62</v>
      </c>
      <c r="P46" s="1065"/>
      <c r="Q46" s="1066">
        <f t="shared" si="19"/>
        <v>0</v>
      </c>
      <c r="R46" s="1067"/>
      <c r="S46" s="1060"/>
      <c r="T46" s="1075"/>
      <c r="U46" s="1079"/>
      <c r="V46" s="1070"/>
      <c r="W46" s="1077"/>
      <c r="X46" s="1066">
        <f t="shared" si="10"/>
        <v>0</v>
      </c>
      <c r="Y46" s="1067"/>
      <c r="Z46" s="1061"/>
      <c r="AA46" s="952"/>
      <c r="AB46" s="1061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25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3"/>
        <v>180000</v>
      </c>
      <c r="L47" s="1060"/>
      <c r="M47" s="1078"/>
      <c r="N47" s="1062"/>
      <c r="O47" s="1061" t="s">
        <v>62</v>
      </c>
      <c r="P47" s="1065"/>
      <c r="Q47" s="1066">
        <f t="shared" si="19"/>
        <v>0</v>
      </c>
      <c r="R47" s="1067"/>
      <c r="S47" s="1099"/>
      <c r="T47" s="1088"/>
      <c r="U47" s="821"/>
      <c r="V47" s="1088" t="s">
        <v>29</v>
      </c>
      <c r="W47" s="1043"/>
      <c r="X47" s="1043">
        <f t="shared" si="10"/>
        <v>0</v>
      </c>
      <c r="Y47" s="1090"/>
      <c r="Z47" s="1061"/>
      <c r="AA47" s="952"/>
      <c r="AB47" s="1061"/>
      <c r="AC47" s="1061"/>
      <c r="AD47" s="1061"/>
      <c r="AE47" s="1061"/>
      <c r="AF47" s="1061"/>
      <c r="AG47" s="1061"/>
      <c r="AH47" s="1081"/>
      <c r="AI47" s="1061"/>
      <c r="AK47" s="1069"/>
      <c r="AL47" s="1061"/>
      <c r="AM47" s="1064"/>
      <c r="AN47" s="1070"/>
      <c r="AO47" s="1065"/>
      <c r="AP47" s="1066">
        <f t="shared" si="25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3"/>
        <v>0</v>
      </c>
      <c r="L48" s="1069"/>
      <c r="M48" s="1072"/>
      <c r="N48" s="1062"/>
      <c r="O48" s="1073" t="s">
        <v>26</v>
      </c>
      <c r="P48" s="1065"/>
      <c r="Q48" s="1066">
        <f t="shared" si="19"/>
        <v>0</v>
      </c>
      <c r="R48" s="1067"/>
      <c r="S48" s="1060"/>
      <c r="T48" s="1072"/>
      <c r="U48" s="1051"/>
      <c r="V48" s="1073"/>
      <c r="W48" s="1065"/>
      <c r="X48" s="1066">
        <f t="shared" si="10"/>
        <v>0</v>
      </c>
      <c r="Y48" s="1067"/>
      <c r="Z48" s="1061"/>
      <c r="AA48" s="952"/>
      <c r="AI48" s="908"/>
      <c r="AK48" s="1069"/>
      <c r="AL48" s="1061"/>
      <c r="AM48" s="1064"/>
      <c r="AN48" s="1070"/>
      <c r="AO48" s="1065"/>
      <c r="AP48" s="1066">
        <f t="shared" si="25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3"/>
        <v>800000</v>
      </c>
      <c r="L49" s="1061"/>
      <c r="M49" s="1061"/>
      <c r="N49" s="1062"/>
      <c r="O49" s="1073" t="s">
        <v>6705</v>
      </c>
      <c r="P49" s="1065"/>
      <c r="Q49" s="1066">
        <f t="shared" si="19"/>
        <v>0</v>
      </c>
      <c r="R49" s="1067"/>
      <c r="S49" s="1060"/>
      <c r="T49" s="1072"/>
      <c r="U49" s="1051"/>
      <c r="V49" s="1073"/>
      <c r="W49" s="1065"/>
      <c r="X49" s="1066">
        <f t="shared" si="10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5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3"/>
        <v>0</v>
      </c>
      <c r="L50" s="1061"/>
      <c r="M50" s="1061"/>
      <c r="N50" s="1062"/>
      <c r="O50" s="1061" t="s">
        <v>62</v>
      </c>
      <c r="P50" s="1065"/>
      <c r="Q50" s="1066">
        <f t="shared" si="19"/>
        <v>0</v>
      </c>
      <c r="R50" s="1067"/>
      <c r="S50" s="1069"/>
      <c r="T50" s="1061"/>
      <c r="U50" s="1050"/>
      <c r="V50" s="887"/>
      <c r="W50" s="1065"/>
      <c r="X50" s="1066">
        <f t="shared" si="10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5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3"/>
        <v>220000</v>
      </c>
      <c r="L51" s="1060"/>
      <c r="M51" s="1061"/>
      <c r="N51" s="947"/>
      <c r="O51" s="1061"/>
      <c r="P51" s="935"/>
      <c r="Q51" s="1066">
        <f t="shared" ref="Q51:Q114" si="27">P52*N52</f>
        <v>0</v>
      </c>
      <c r="R51" s="1067"/>
      <c r="S51" s="1069"/>
      <c r="T51" s="1061"/>
      <c r="U51" s="1050"/>
      <c r="V51" s="887"/>
      <c r="W51" s="1065"/>
      <c r="X51" s="1066">
        <f t="shared" si="10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5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3"/>
        <v>0</v>
      </c>
      <c r="L52" s="1060"/>
      <c r="M52" s="1061"/>
      <c r="N52" s="947"/>
      <c r="O52" s="1061"/>
      <c r="P52" s="935"/>
      <c r="Q52" s="1066">
        <f t="shared" si="27"/>
        <v>0</v>
      </c>
      <c r="R52" s="1067"/>
      <c r="S52" s="1069"/>
      <c r="T52" s="1061"/>
      <c r="U52" s="1050"/>
      <c r="V52" s="887"/>
      <c r="W52" s="1065"/>
      <c r="X52" s="1066">
        <f t="shared" si="10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5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3"/>
        <v>110000</v>
      </c>
      <c r="L53" s="1060"/>
      <c r="M53" s="1061"/>
      <c r="N53" s="947"/>
      <c r="O53" s="1061"/>
      <c r="P53" s="935"/>
      <c r="Q53" s="1066">
        <f t="shared" si="27"/>
        <v>0</v>
      </c>
      <c r="R53" s="1067"/>
      <c r="S53" s="1069"/>
      <c r="T53" s="1061"/>
      <c r="U53" s="1050"/>
      <c r="V53" s="887"/>
      <c r="W53" s="1065"/>
      <c r="X53" s="1066">
        <f t="shared" si="10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3"/>
        <v>2275000</v>
      </c>
      <c r="L54" s="1060"/>
      <c r="M54" s="1061"/>
      <c r="N54" s="947"/>
      <c r="O54" s="1061"/>
      <c r="P54" s="935"/>
      <c r="Q54" s="1066">
        <f t="shared" si="27"/>
        <v>0</v>
      </c>
      <c r="R54" s="1067"/>
      <c r="S54" s="1069"/>
      <c r="T54" s="1061"/>
      <c r="U54" s="1050"/>
      <c r="V54" s="887"/>
      <c r="W54" s="1065"/>
      <c r="X54" s="1066">
        <f t="shared" si="10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3"/>
        <v>0</v>
      </c>
      <c r="L55" s="1060"/>
      <c r="M55" s="1061"/>
      <c r="N55" s="947"/>
      <c r="O55" s="1061"/>
      <c r="P55" s="935"/>
      <c r="Q55" s="1066">
        <f t="shared" si="27"/>
        <v>0</v>
      </c>
      <c r="R55" s="1067"/>
      <c r="S55" s="1069"/>
      <c r="T55" s="1061"/>
      <c r="U55" s="1050"/>
      <c r="V55" s="887"/>
      <c r="W55" s="1065"/>
      <c r="X55" s="1066">
        <f t="shared" si="10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3"/>
        <v>1716000</v>
      </c>
      <c r="L56" s="1061"/>
      <c r="M56" s="1061"/>
      <c r="N56" s="947"/>
      <c r="O56" s="1061"/>
      <c r="P56" s="1065"/>
      <c r="Q56" s="1066">
        <f t="shared" si="27"/>
        <v>0</v>
      </c>
      <c r="R56" s="1067"/>
      <c r="S56" s="1069"/>
      <c r="T56" s="1061"/>
      <c r="U56" s="1050"/>
      <c r="V56" s="887"/>
      <c r="W56" s="1065"/>
      <c r="X56" s="1066">
        <f t="shared" si="10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3"/>
        <v>0</v>
      </c>
      <c r="L57" s="1061"/>
      <c r="M57" s="1075"/>
      <c r="N57" s="1084"/>
      <c r="O57" s="1061"/>
      <c r="P57" s="949"/>
      <c r="Q57" s="1066">
        <f t="shared" si="27"/>
        <v>0</v>
      </c>
      <c r="R57" s="1067"/>
      <c r="S57" s="1069"/>
      <c r="T57" s="1061"/>
      <c r="U57" s="1050"/>
      <c r="V57" s="887"/>
      <c r="W57" s="1065"/>
      <c r="X57" s="1066">
        <f t="shared" si="10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3"/>
        <v>0</v>
      </c>
      <c r="L58" s="1060"/>
      <c r="M58" s="1061"/>
      <c r="N58" s="947"/>
      <c r="O58" s="1061"/>
      <c r="P58" s="1065"/>
      <c r="Q58" s="1066">
        <f t="shared" si="27"/>
        <v>0</v>
      </c>
      <c r="R58" s="1067"/>
      <c r="S58" s="1069"/>
      <c r="T58" s="1061" t="s">
        <v>2</v>
      </c>
      <c r="U58" s="1050"/>
      <c r="V58" s="887"/>
      <c r="W58" s="1065"/>
      <c r="X58" s="1066">
        <f t="shared" si="10"/>
        <v>0</v>
      </c>
      <c r="Y58" s="1067"/>
      <c r="Z58" s="1061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3"/>
        <v>0</v>
      </c>
      <c r="L59" s="1060"/>
      <c r="M59" s="1078"/>
      <c r="N59" s="938"/>
      <c r="O59" s="1061"/>
      <c r="P59" s="939"/>
      <c r="Q59" s="1066">
        <f t="shared" si="27"/>
        <v>0</v>
      </c>
      <c r="R59" s="1067"/>
      <c r="S59" s="1069"/>
      <c r="T59" s="1061" t="s">
        <v>2</v>
      </c>
      <c r="U59" s="1050"/>
      <c r="V59" s="887"/>
      <c r="W59" s="1065"/>
      <c r="X59" s="1066">
        <f t="shared" si="10"/>
        <v>0</v>
      </c>
      <c r="Y59" s="1067"/>
      <c r="Z59" s="1061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3"/>
        <v>80000</v>
      </c>
      <c r="L60" s="1061"/>
      <c r="M60" s="1078"/>
      <c r="N60" s="934"/>
      <c r="O60" s="1061"/>
      <c r="P60" s="935"/>
      <c r="Q60" s="1066">
        <f t="shared" si="27"/>
        <v>0</v>
      </c>
      <c r="R60" s="1067"/>
      <c r="S60" s="1069"/>
      <c r="T60" s="1061" t="s">
        <v>2</v>
      </c>
      <c r="U60" s="1050"/>
      <c r="V60" s="887"/>
      <c r="W60" s="1065"/>
      <c r="X60" s="1066">
        <f t="shared" si="10"/>
        <v>0</v>
      </c>
      <c r="Y60" s="1067"/>
      <c r="Z60" s="1061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3"/>
        <v>0</v>
      </c>
      <c r="L61" s="1061"/>
      <c r="M61" s="1078"/>
      <c r="N61" s="938"/>
      <c r="O61" s="1061"/>
      <c r="P61" s="939"/>
      <c r="Q61" s="1066">
        <f t="shared" si="27"/>
        <v>0</v>
      </c>
      <c r="R61" s="1067"/>
      <c r="S61" s="1069"/>
      <c r="T61" s="1061"/>
      <c r="U61" s="1064"/>
      <c r="V61" s="1070"/>
      <c r="W61" s="1077"/>
      <c r="X61" s="1066">
        <f t="shared" si="10"/>
        <v>0</v>
      </c>
      <c r="Y61" s="1067"/>
      <c r="Z61" s="1061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3"/>
        <v>288000</v>
      </c>
      <c r="L62" s="902"/>
      <c r="M62" s="1078"/>
      <c r="N62" s="1062"/>
      <c r="O62" s="1061"/>
      <c r="P62" s="1077"/>
      <c r="Q62" s="1066">
        <f t="shared" si="27"/>
        <v>0</v>
      </c>
      <c r="R62" s="1067"/>
      <c r="S62" s="1069"/>
      <c r="T62" s="1061" t="s">
        <v>2</v>
      </c>
      <c r="U62" s="1050"/>
      <c r="V62" s="887" t="s">
        <v>29</v>
      </c>
      <c r="W62" s="1065"/>
      <c r="X62" s="1066">
        <f t="shared" si="10"/>
        <v>0</v>
      </c>
      <c r="Y62" s="1067"/>
      <c r="Z62" s="1061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3"/>
        <v>312000</v>
      </c>
      <c r="L63" s="1061"/>
      <c r="M63" s="1061"/>
      <c r="N63" s="1062"/>
      <c r="O63" s="1061"/>
      <c r="P63" s="1065"/>
      <c r="Q63" s="1066">
        <f t="shared" si="27"/>
        <v>0</v>
      </c>
      <c r="R63" s="1067"/>
      <c r="S63" s="1069"/>
      <c r="T63" s="1061" t="s">
        <v>2</v>
      </c>
      <c r="U63" s="1050"/>
      <c r="V63" s="887" t="s">
        <v>29</v>
      </c>
      <c r="W63" s="1065"/>
      <c r="X63" s="1066">
        <f t="shared" si="10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3"/>
        <v>414000</v>
      </c>
      <c r="L64" s="1061"/>
      <c r="M64" s="955"/>
      <c r="N64" s="956"/>
      <c r="O64" s="1061"/>
      <c r="P64" s="957"/>
      <c r="Q64" s="1066">
        <f t="shared" si="27"/>
        <v>0</v>
      </c>
      <c r="R64" s="1067"/>
      <c r="S64" s="1069"/>
      <c r="T64" s="1061" t="s">
        <v>2</v>
      </c>
      <c r="U64" s="1050"/>
      <c r="V64" s="887" t="s">
        <v>29</v>
      </c>
      <c r="W64" s="1065"/>
      <c r="X64" s="1066">
        <f t="shared" si="10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3"/>
        <v>125000</v>
      </c>
      <c r="L65" s="1061"/>
      <c r="M65" s="955"/>
      <c r="N65" s="958"/>
      <c r="O65" s="1061"/>
      <c r="P65" s="959"/>
      <c r="Q65" s="1066">
        <f t="shared" si="27"/>
        <v>0</v>
      </c>
      <c r="R65" s="1067"/>
      <c r="S65" s="1069"/>
      <c r="T65" s="1061" t="s">
        <v>2</v>
      </c>
      <c r="U65" s="1050"/>
      <c r="V65" s="887" t="s">
        <v>29</v>
      </c>
      <c r="W65" s="1065"/>
      <c r="X65" s="1066">
        <f t="shared" si="10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3"/>
        <v>675000</v>
      </c>
      <c r="L66" s="1061"/>
      <c r="M66" s="955"/>
      <c r="N66" s="958"/>
      <c r="O66" s="1061"/>
      <c r="P66" s="959"/>
      <c r="Q66" s="1066">
        <f t="shared" si="27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ref="X66:X79" si="28">W69*U69</f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3"/>
        <v>0</v>
      </c>
      <c r="L67" s="1061"/>
      <c r="M67" s="955"/>
      <c r="N67" s="934"/>
      <c r="O67" s="1061"/>
      <c r="P67" s="935"/>
      <c r="Q67" s="1066">
        <f t="shared" si="27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8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3"/>
        <v>1541475</v>
      </c>
      <c r="L68" s="1069"/>
      <c r="M68" s="955"/>
      <c r="N68" s="934"/>
      <c r="O68" s="1061"/>
      <c r="P68" s="935"/>
      <c r="Q68" s="1066">
        <f t="shared" si="27"/>
        <v>0</v>
      </c>
      <c r="R68" s="1067"/>
      <c r="S68" s="1061"/>
      <c r="T68" s="1061"/>
      <c r="U68" s="904"/>
      <c r="V68" s="1061"/>
      <c r="W68" s="1077"/>
      <c r="X68" s="1066">
        <f t="shared" si="28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3"/>
        <v>1500000</v>
      </c>
      <c r="L69" s="1061"/>
      <c r="M69" s="955"/>
      <c r="N69" s="956"/>
      <c r="O69" s="1061"/>
      <c r="P69" s="957"/>
      <c r="Q69" s="1066">
        <f t="shared" si="27"/>
        <v>0</v>
      </c>
      <c r="R69" s="1067"/>
      <c r="S69" s="1061"/>
      <c r="T69" s="1061"/>
      <c r="U69" s="1062"/>
      <c r="V69" s="1070"/>
      <c r="W69" s="1077"/>
      <c r="X69" s="1066">
        <f t="shared" si="28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9">D70*F70</f>
        <v>750000</v>
      </c>
      <c r="H70" s="921">
        <v>44244</v>
      </c>
      <c r="I70" s="1062">
        <v>2</v>
      </c>
      <c r="J70" s="1068" t="s">
        <v>25</v>
      </c>
      <c r="K70" s="880">
        <f t="shared" si="23"/>
        <v>500000</v>
      </c>
      <c r="L70" s="1061"/>
      <c r="M70" s="955"/>
      <c r="N70" s="934"/>
      <c r="O70" s="1061"/>
      <c r="P70" s="935"/>
      <c r="Q70" s="1066">
        <f t="shared" si="27"/>
        <v>0</v>
      </c>
      <c r="R70" s="1067"/>
      <c r="S70" s="1061"/>
      <c r="T70" s="1061"/>
      <c r="U70" s="1062"/>
      <c r="V70" s="1070"/>
      <c r="W70" s="1077"/>
      <c r="X70" s="1066">
        <f t="shared" si="28"/>
        <v>0</v>
      </c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9"/>
        <v>200000</v>
      </c>
      <c r="H71" s="921">
        <v>44411</v>
      </c>
      <c r="I71" s="1062">
        <v>0</v>
      </c>
      <c r="J71" s="1068" t="s">
        <v>25</v>
      </c>
      <c r="K71" s="880">
        <f t="shared" si="23"/>
        <v>0</v>
      </c>
      <c r="L71" s="1061"/>
      <c r="M71" s="955"/>
      <c r="N71" s="934"/>
      <c r="O71" s="1061"/>
      <c r="P71" s="935"/>
      <c r="Q71" s="1066">
        <f t="shared" si="27"/>
        <v>0</v>
      </c>
      <c r="R71" s="1067"/>
      <c r="S71" s="1061"/>
      <c r="T71" s="1061"/>
      <c r="U71" s="1045"/>
      <c r="V71" s="1061" t="s">
        <v>29</v>
      </c>
      <c r="W71" s="1065"/>
      <c r="X71" s="1066">
        <f t="shared" si="28"/>
        <v>0</v>
      </c>
      <c r="Y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9"/>
        <v>95000</v>
      </c>
      <c r="H72" s="1062" t="s">
        <v>188</v>
      </c>
      <c r="I72" s="1062"/>
      <c r="J72" s="965" t="s">
        <v>67</v>
      </c>
      <c r="K72" s="880">
        <f t="shared" si="23"/>
        <v>0</v>
      </c>
      <c r="L72" s="1061"/>
      <c r="M72" s="955"/>
      <c r="N72" s="934"/>
      <c r="O72" s="1061"/>
      <c r="P72" s="935"/>
      <c r="Q72" s="1066">
        <f t="shared" si="27"/>
        <v>0</v>
      </c>
      <c r="R72" s="1067"/>
      <c r="S72" s="1061"/>
      <c r="T72" s="1061"/>
      <c r="U72" s="1045"/>
      <c r="V72" s="1061" t="s">
        <v>29</v>
      </c>
      <c r="W72" s="1065"/>
      <c r="X72" s="1066">
        <f t="shared" si="28"/>
        <v>0</v>
      </c>
      <c r="Y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9"/>
        <v>2400000</v>
      </c>
      <c r="H73" s="900">
        <v>45181</v>
      </c>
      <c r="I73" s="1062">
        <v>0</v>
      </c>
      <c r="J73" s="1068" t="s">
        <v>25</v>
      </c>
      <c r="K73" s="880">
        <f t="shared" si="23"/>
        <v>0</v>
      </c>
      <c r="L73" s="1061"/>
      <c r="M73" s="1061"/>
      <c r="N73" s="1081"/>
      <c r="O73" s="1061"/>
      <c r="P73" s="879"/>
      <c r="Q73" s="1066">
        <f t="shared" si="27"/>
        <v>0</v>
      </c>
      <c r="R73" s="1061"/>
      <c r="S73" s="1061"/>
      <c r="T73" s="1061"/>
      <c r="U73" s="1045"/>
      <c r="V73" s="1061" t="s">
        <v>29</v>
      </c>
      <c r="W73" s="1065"/>
      <c r="X73" s="1066">
        <f t="shared" si="28"/>
        <v>0</v>
      </c>
      <c r="Y73" s="1067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9"/>
        <v>1974000</v>
      </c>
      <c r="H74" s="900">
        <v>45154</v>
      </c>
      <c r="I74" s="1062">
        <v>34</v>
      </c>
      <c r="J74" s="1068" t="s">
        <v>25</v>
      </c>
      <c r="K74" s="880">
        <f t="shared" si="23"/>
        <v>1398250</v>
      </c>
      <c r="L74" s="1061"/>
      <c r="M74" s="1061"/>
      <c r="N74" s="1061"/>
      <c r="O74" s="1061"/>
      <c r="P74" s="879"/>
      <c r="Q74" s="1066">
        <f t="shared" si="27"/>
        <v>0</v>
      </c>
      <c r="R74" s="1061"/>
      <c r="S74" s="1061"/>
      <c r="T74" s="1061"/>
      <c r="U74" s="1045"/>
      <c r="V74" s="1061" t="s">
        <v>29</v>
      </c>
      <c r="W74" s="1065"/>
      <c r="X74" s="1066">
        <f t="shared" si="28"/>
        <v>0</v>
      </c>
      <c r="Y74" s="1067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9"/>
        <v>100000</v>
      </c>
      <c r="H75" s="927" t="s">
        <v>194</v>
      </c>
      <c r="I75" s="1062">
        <v>40</v>
      </c>
      <c r="J75" s="1068" t="s">
        <v>25</v>
      </c>
      <c r="K75" s="880">
        <f t="shared" si="23"/>
        <v>80000</v>
      </c>
      <c r="L75" s="1061"/>
      <c r="M75" s="1061"/>
      <c r="N75" s="1061"/>
      <c r="O75" s="1061"/>
      <c r="P75" s="879"/>
      <c r="Q75" s="1066">
        <f t="shared" si="27"/>
        <v>0</v>
      </c>
      <c r="R75" s="1061"/>
      <c r="S75" s="1061"/>
      <c r="T75" s="1061"/>
      <c r="U75" s="1045"/>
      <c r="V75" s="1061" t="s">
        <v>29</v>
      </c>
      <c r="W75" s="1065"/>
      <c r="X75" s="1066">
        <f t="shared" si="28"/>
        <v>0</v>
      </c>
      <c r="Y75" s="1067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9"/>
        <v>170000</v>
      </c>
      <c r="H76" s="921" t="s">
        <v>196</v>
      </c>
      <c r="I76" s="1062">
        <v>0</v>
      </c>
      <c r="J76" s="1068" t="s">
        <v>25</v>
      </c>
      <c r="K76" s="880">
        <f t="shared" si="23"/>
        <v>0</v>
      </c>
      <c r="L76" s="1061"/>
      <c r="M76" s="1061"/>
      <c r="N76" s="1061"/>
      <c r="O76" s="1061"/>
      <c r="P76" s="1061"/>
      <c r="Q76" s="1066">
        <f t="shared" si="27"/>
        <v>0</v>
      </c>
      <c r="R76" s="1061"/>
      <c r="S76" s="1061"/>
      <c r="T76" s="1061"/>
      <c r="U76" s="1045"/>
      <c r="V76" s="1061" t="s">
        <v>29</v>
      </c>
      <c r="W76" s="1065"/>
      <c r="X76" s="1066">
        <f t="shared" si="28"/>
        <v>0</v>
      </c>
      <c r="Y76" s="1067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9"/>
        <v>260000</v>
      </c>
      <c r="H77" s="921" t="s">
        <v>198</v>
      </c>
      <c r="I77" s="1062">
        <v>0</v>
      </c>
      <c r="J77" s="1068" t="s">
        <v>25</v>
      </c>
      <c r="K77" s="880">
        <f t="shared" si="23"/>
        <v>0</v>
      </c>
      <c r="L77" s="1061"/>
      <c r="M77" s="1061"/>
      <c r="N77" s="1061"/>
      <c r="O77" s="1061"/>
      <c r="P77" s="1061"/>
      <c r="Q77" s="1066">
        <f t="shared" si="27"/>
        <v>0</v>
      </c>
      <c r="R77" s="1061"/>
      <c r="S77" s="1061"/>
      <c r="T77" s="1061"/>
      <c r="U77" s="1045"/>
      <c r="V77" s="1061" t="s">
        <v>29</v>
      </c>
      <c r="W77" s="1065"/>
      <c r="X77" s="1066">
        <f t="shared" si="28"/>
        <v>0</v>
      </c>
      <c r="Y77" s="1067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9"/>
        <v>290000</v>
      </c>
      <c r="H78" s="900">
        <v>45119</v>
      </c>
      <c r="I78" s="1062">
        <v>2</v>
      </c>
      <c r="J78" s="1068" t="s">
        <v>25</v>
      </c>
      <c r="K78" s="880">
        <f t="shared" si="23"/>
        <v>145000</v>
      </c>
      <c r="L78" s="1061"/>
      <c r="M78" s="1061"/>
      <c r="N78" s="1061"/>
      <c r="O78" s="1061"/>
      <c r="P78" s="1061"/>
      <c r="Q78" s="1066">
        <f t="shared" si="27"/>
        <v>0</v>
      </c>
      <c r="R78" s="1061"/>
      <c r="S78" s="1061"/>
      <c r="T78" s="1061"/>
      <c r="U78" s="1045"/>
      <c r="V78" s="1061" t="s">
        <v>29</v>
      </c>
      <c r="W78" s="1065"/>
      <c r="X78" s="1066">
        <f t="shared" si="28"/>
        <v>0</v>
      </c>
      <c r="Y78" s="1067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9"/>
        <v>190000</v>
      </c>
      <c r="H79" s="824">
        <v>45248</v>
      </c>
      <c r="I79" s="1062"/>
      <c r="J79" s="1068" t="s">
        <v>25</v>
      </c>
      <c r="K79" s="880">
        <f t="shared" si="23"/>
        <v>0</v>
      </c>
      <c r="L79" s="1061"/>
      <c r="M79" s="1061"/>
      <c r="N79" s="1061"/>
      <c r="O79" s="1061"/>
      <c r="P79" s="1061"/>
      <c r="Q79" s="1066">
        <f t="shared" si="27"/>
        <v>0</v>
      </c>
      <c r="R79" s="1061"/>
      <c r="S79" s="1061"/>
      <c r="T79" s="1061"/>
      <c r="U79" s="1045"/>
      <c r="V79" s="1061" t="s">
        <v>29</v>
      </c>
      <c r="W79" s="1065"/>
      <c r="X79" s="1066">
        <f t="shared" si="28"/>
        <v>0</v>
      </c>
      <c r="Y79" s="1067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9"/>
        <v>290000</v>
      </c>
      <c r="H80" s="900">
        <v>45120</v>
      </c>
      <c r="I80" s="1062">
        <v>1</v>
      </c>
      <c r="J80" s="965" t="s">
        <v>67</v>
      </c>
      <c r="K80" s="880">
        <f t="shared" si="23"/>
        <v>145000</v>
      </c>
      <c r="L80" s="1061"/>
      <c r="M80" s="1061"/>
      <c r="N80" s="1061"/>
      <c r="O80" s="1061"/>
      <c r="P80" s="1061"/>
      <c r="Q80" s="1066">
        <f t="shared" si="27"/>
        <v>0</v>
      </c>
      <c r="R80" s="1061"/>
      <c r="S80" s="1061"/>
      <c r="T80" s="1061"/>
      <c r="U80" s="1045"/>
      <c r="V80" s="1061" t="s">
        <v>29</v>
      </c>
      <c r="W80" s="1065"/>
      <c r="Y80" s="1067"/>
    </row>
    <row r="81" spans="1:23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3"/>
        <v>1350000</v>
      </c>
      <c r="L81" s="1061"/>
      <c r="M81" s="1061"/>
      <c r="N81" s="1061"/>
      <c r="O81" s="1061"/>
      <c r="P81" s="1061"/>
      <c r="Q81" s="1066">
        <f t="shared" si="27"/>
        <v>0</v>
      </c>
      <c r="R81" s="1061"/>
      <c r="S81" s="1061"/>
      <c r="T81" s="1061"/>
      <c r="U81" s="1045"/>
      <c r="V81" s="1061" t="s">
        <v>29</v>
      </c>
      <c r="W81" s="1065"/>
    </row>
    <row r="82" spans="1:23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3"/>
        <v>0</v>
      </c>
      <c r="L82" s="1061"/>
      <c r="M82" s="1061"/>
      <c r="N82" s="1061"/>
      <c r="O82" s="1061"/>
      <c r="P82" s="1061"/>
      <c r="Q82" s="1066">
        <f t="shared" si="27"/>
        <v>0</v>
      </c>
      <c r="R82" s="1061"/>
    </row>
    <row r="83" spans="1:23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3"/>
        <v>250000</v>
      </c>
      <c r="L83" s="1061"/>
      <c r="M83" s="1061"/>
      <c r="N83" s="1061"/>
      <c r="O83" s="1061"/>
      <c r="P83" s="1061"/>
      <c r="Q83" s="1066">
        <f t="shared" si="27"/>
        <v>0</v>
      </c>
      <c r="R83" s="1061"/>
    </row>
    <row r="84" spans="1:23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3"/>
        <v>5307000</v>
      </c>
      <c r="L84" s="1061"/>
      <c r="M84" s="1061"/>
      <c r="N84" s="1061"/>
      <c r="O84" s="1061"/>
      <c r="P84" s="1061"/>
      <c r="Q84" s="1066">
        <f t="shared" si="27"/>
        <v>0</v>
      </c>
      <c r="R84" s="1061"/>
    </row>
    <row r="85" spans="1:23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3"/>
        <v>10075000</v>
      </c>
      <c r="L85" s="1061"/>
      <c r="M85" s="1061"/>
      <c r="N85" s="1061"/>
      <c r="O85" s="1061"/>
      <c r="P85" s="1061"/>
      <c r="Q85" s="1066">
        <f t="shared" si="27"/>
        <v>0</v>
      </c>
      <c r="R85" s="1061"/>
    </row>
    <row r="86" spans="1:23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3"/>
        <v>10428000</v>
      </c>
      <c r="L86" s="1061"/>
      <c r="M86" s="1061"/>
      <c r="N86" s="1061"/>
      <c r="O86" s="1061"/>
      <c r="P86" s="1061"/>
      <c r="Q86" s="1066">
        <f t="shared" si="27"/>
        <v>0</v>
      </c>
      <c r="R86" s="1061"/>
    </row>
    <row r="87" spans="1:23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3"/>
        <v>841500</v>
      </c>
      <c r="L87" s="1061"/>
      <c r="M87" s="1061"/>
      <c r="N87" s="1061"/>
      <c r="O87" s="1061"/>
      <c r="P87" s="1061"/>
      <c r="Q87" s="1066">
        <f t="shared" si="27"/>
        <v>0</v>
      </c>
      <c r="R87" s="1061"/>
    </row>
    <row r="88" spans="1:23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3"/>
        <v>370000</v>
      </c>
      <c r="L88" s="1061"/>
      <c r="M88" s="1061"/>
      <c r="N88" s="1061"/>
      <c r="O88" s="1061"/>
      <c r="P88" s="1061"/>
      <c r="Q88" s="1066">
        <f t="shared" si="27"/>
        <v>0</v>
      </c>
      <c r="R88" s="1061"/>
    </row>
    <row r="89" spans="1:23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3"/>
        <v>283725</v>
      </c>
      <c r="L89" s="1061"/>
      <c r="M89" s="1061"/>
      <c r="N89" s="1061"/>
      <c r="O89" s="1061"/>
      <c r="P89" s="1061"/>
      <c r="Q89" s="1066">
        <f t="shared" si="27"/>
        <v>0</v>
      </c>
      <c r="R89" s="1061"/>
    </row>
    <row r="90" spans="1:23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3"/>
        <v>0</v>
      </c>
      <c r="L90" s="1061"/>
      <c r="M90" s="1061"/>
      <c r="N90" s="1061"/>
      <c r="O90" s="1061"/>
      <c r="P90" s="1061"/>
      <c r="Q90" s="1066">
        <f t="shared" si="27"/>
        <v>0</v>
      </c>
      <c r="R90" s="1061"/>
    </row>
    <row r="91" spans="1:23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3"/>
        <v>6618876</v>
      </c>
      <c r="L91" s="1061"/>
      <c r="M91" s="1061"/>
      <c r="N91" s="1061"/>
      <c r="O91" s="1061"/>
      <c r="P91" s="1061"/>
      <c r="Q91" s="1066">
        <f t="shared" si="27"/>
        <v>0</v>
      </c>
      <c r="R91" s="1061"/>
    </row>
    <row r="92" spans="1:23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0">D92*F92</f>
        <v>7942000</v>
      </c>
      <c r="H92" s="824">
        <v>45196</v>
      </c>
      <c r="I92" s="1062">
        <v>103</v>
      </c>
      <c r="J92" s="969" t="s">
        <v>203</v>
      </c>
      <c r="K92" s="880">
        <f t="shared" si="23"/>
        <v>3914000</v>
      </c>
      <c r="L92" s="1061"/>
      <c r="M92" s="1061"/>
      <c r="N92" s="1061"/>
      <c r="O92" s="1061"/>
      <c r="P92" s="1061"/>
      <c r="Q92" s="1066">
        <f t="shared" si="27"/>
        <v>0</v>
      </c>
      <c r="R92" s="1061"/>
    </row>
    <row r="93" spans="1:23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0"/>
        <v>1200000</v>
      </c>
      <c r="H93" s="905" t="s">
        <v>173</v>
      </c>
      <c r="I93" s="1062"/>
      <c r="J93" s="969" t="s">
        <v>29</v>
      </c>
      <c r="K93" s="880">
        <f t="shared" si="23"/>
        <v>0</v>
      </c>
      <c r="L93" s="1061"/>
      <c r="M93" s="1061"/>
      <c r="N93" s="1061"/>
      <c r="O93" s="1061"/>
      <c r="P93" s="1061"/>
      <c r="Q93" s="1066">
        <f t="shared" si="27"/>
        <v>0</v>
      </c>
      <c r="R93" s="1061"/>
    </row>
    <row r="94" spans="1:23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0"/>
        <v>6855200</v>
      </c>
      <c r="H94" s="900">
        <v>45202</v>
      </c>
      <c r="I94" s="1062">
        <v>142</v>
      </c>
      <c r="J94" s="969" t="s">
        <v>203</v>
      </c>
      <c r="K94" s="880">
        <f t="shared" si="23"/>
        <v>4657600</v>
      </c>
      <c r="L94" s="1061"/>
      <c r="M94" s="1061"/>
      <c r="N94" s="1061"/>
      <c r="O94" s="1061"/>
      <c r="P94" s="1061"/>
      <c r="Q94" s="1066">
        <f t="shared" si="27"/>
        <v>0</v>
      </c>
      <c r="R94" s="1061"/>
    </row>
    <row r="95" spans="1:23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0"/>
        <v>6750000</v>
      </c>
      <c r="H95" s="900">
        <v>45125</v>
      </c>
      <c r="I95" s="1062">
        <v>60</v>
      </c>
      <c r="J95" s="1068" t="s">
        <v>203</v>
      </c>
      <c r="K95" s="880">
        <f t="shared" si="23"/>
        <v>2025000</v>
      </c>
      <c r="L95" s="1061"/>
      <c r="M95" s="1061"/>
      <c r="N95" s="1061"/>
      <c r="O95" s="1061"/>
      <c r="P95" s="1061"/>
      <c r="Q95" s="1066">
        <f t="shared" si="27"/>
        <v>0</v>
      </c>
      <c r="R95" s="1061"/>
    </row>
    <row r="96" spans="1:23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0"/>
        <v>192000</v>
      </c>
      <c r="H96" s="932">
        <v>45020</v>
      </c>
      <c r="I96" s="973">
        <v>1</v>
      </c>
      <c r="J96" s="1068" t="s">
        <v>25</v>
      </c>
      <c r="K96" s="880">
        <f t="shared" si="23"/>
        <v>96000</v>
      </c>
      <c r="L96" s="1061"/>
      <c r="M96" s="1061"/>
      <c r="N96" s="1061"/>
      <c r="O96" s="1061"/>
      <c r="P96" s="1061"/>
      <c r="Q96" s="1066">
        <f t="shared" si="27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0"/>
        <v>280000</v>
      </c>
      <c r="H97" s="974">
        <v>44007</v>
      </c>
      <c r="I97" s="1062">
        <v>1</v>
      </c>
      <c r="J97" s="1068" t="s">
        <v>25</v>
      </c>
      <c r="K97" s="880">
        <f t="shared" si="23"/>
        <v>140000</v>
      </c>
      <c r="L97" s="1061"/>
      <c r="M97" s="1061"/>
      <c r="N97" s="1061"/>
      <c r="O97" s="1061"/>
      <c r="P97" s="1061"/>
      <c r="Q97" s="1066">
        <f t="shared" si="27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0"/>
        <v>690000</v>
      </c>
      <c r="H98" s="975" t="s">
        <v>228</v>
      </c>
      <c r="I98" s="1062">
        <v>1</v>
      </c>
      <c r="J98" s="1068" t="s">
        <v>25</v>
      </c>
      <c r="K98" s="880">
        <f t="shared" si="23"/>
        <v>690000</v>
      </c>
      <c r="L98" s="1061"/>
      <c r="M98" s="1061"/>
      <c r="N98" s="1061"/>
      <c r="O98" s="1061"/>
      <c r="P98" s="1061"/>
      <c r="Q98" s="1066">
        <f t="shared" si="27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0"/>
        <v>2322378</v>
      </c>
      <c r="H99" s="900">
        <v>45210</v>
      </c>
      <c r="I99" s="1062">
        <v>2</v>
      </c>
      <c r="J99" s="1068" t="s">
        <v>25</v>
      </c>
      <c r="K99" s="880">
        <f t="shared" si="23"/>
        <v>516084</v>
      </c>
      <c r="L99" s="1061"/>
      <c r="M99" s="1061"/>
      <c r="N99" s="1061"/>
      <c r="O99" s="1061"/>
      <c r="P99" s="1061"/>
      <c r="Q99" s="1066">
        <f t="shared" si="27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0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1">I100*F100</f>
        <v>1125340</v>
      </c>
      <c r="L100" s="1061"/>
      <c r="M100" s="1061"/>
      <c r="N100" s="1061"/>
      <c r="O100" s="1061"/>
      <c r="P100" s="1061"/>
      <c r="Q100" s="1066">
        <f t="shared" si="27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0"/>
        <v>1830200</v>
      </c>
      <c r="H101" s="900">
        <v>45176</v>
      </c>
      <c r="I101" s="1062">
        <v>5</v>
      </c>
      <c r="J101" s="1068" t="s">
        <v>25</v>
      </c>
      <c r="K101" s="880">
        <f t="shared" si="31"/>
        <v>915100</v>
      </c>
      <c r="L101" s="1061"/>
      <c r="M101" s="1061"/>
      <c r="N101" s="1061"/>
      <c r="O101" s="1061"/>
      <c r="P101" s="1061"/>
      <c r="Q101" s="1066">
        <f t="shared" si="27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0"/>
        <v>1707516</v>
      </c>
      <c r="H102" s="900">
        <v>45210</v>
      </c>
      <c r="I102" s="1062">
        <v>4</v>
      </c>
      <c r="J102" s="1068" t="s">
        <v>25</v>
      </c>
      <c r="K102" s="880">
        <f t="shared" si="31"/>
        <v>758896</v>
      </c>
      <c r="L102" s="1061"/>
      <c r="M102" s="1061"/>
      <c r="N102" s="1061"/>
      <c r="O102" s="1061"/>
      <c r="P102" s="1061"/>
      <c r="Q102" s="1066">
        <f t="shared" si="27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0"/>
        <v>125000</v>
      </c>
      <c r="H103" s="900">
        <v>45136</v>
      </c>
      <c r="I103" s="1062">
        <v>0</v>
      </c>
      <c r="J103" s="1068" t="s">
        <v>25</v>
      </c>
      <c r="K103" s="880">
        <f t="shared" si="31"/>
        <v>0</v>
      </c>
      <c r="L103" s="1061"/>
      <c r="M103" s="1061"/>
      <c r="N103" s="1061"/>
      <c r="O103" s="1061"/>
      <c r="P103" s="1061"/>
      <c r="Q103" s="1066">
        <f t="shared" si="27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0"/>
        <v>450000</v>
      </c>
      <c r="H104" s="1064"/>
      <c r="I104" s="1062">
        <v>1</v>
      </c>
      <c r="J104" s="1068" t="s">
        <v>25</v>
      </c>
      <c r="K104" s="880">
        <f t="shared" si="31"/>
        <v>225000</v>
      </c>
      <c r="L104" s="1061"/>
      <c r="M104" s="1061"/>
      <c r="N104" s="1061"/>
      <c r="O104" s="1061"/>
      <c r="P104" s="1061"/>
      <c r="Q104" s="1066">
        <f t="shared" si="27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0"/>
        <v>362500</v>
      </c>
      <c r="H105" s="900">
        <v>45205</v>
      </c>
      <c r="I105" s="1062">
        <v>0</v>
      </c>
      <c r="J105" s="1068" t="s">
        <v>25</v>
      </c>
      <c r="K105" s="880">
        <f t="shared" si="31"/>
        <v>0</v>
      </c>
      <c r="L105" s="1061"/>
      <c r="M105" s="1061"/>
      <c r="N105" s="1061"/>
      <c r="O105" s="1061"/>
      <c r="P105" s="1061"/>
      <c r="Q105" s="1066">
        <f t="shared" si="27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0"/>
        <v>110000</v>
      </c>
      <c r="H106" s="921" t="s">
        <v>244</v>
      </c>
      <c r="I106" s="1062"/>
      <c r="J106" s="1068" t="s">
        <v>25</v>
      </c>
      <c r="K106" s="880">
        <f t="shared" si="31"/>
        <v>0</v>
      </c>
      <c r="L106" s="1061"/>
      <c r="M106" s="1061"/>
      <c r="N106" s="1061"/>
      <c r="O106" s="1061"/>
      <c r="P106" s="1061"/>
      <c r="Q106" s="1066">
        <f t="shared" si="27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0"/>
        <v>180000</v>
      </c>
      <c r="H107" s="921" t="s">
        <v>244</v>
      </c>
      <c r="I107" s="1062"/>
      <c r="J107" s="1068" t="s">
        <v>25</v>
      </c>
      <c r="K107" s="880">
        <f t="shared" si="31"/>
        <v>0</v>
      </c>
      <c r="L107" s="1061"/>
      <c r="M107" s="1061"/>
      <c r="N107" s="1061"/>
      <c r="O107" s="1061"/>
      <c r="P107" s="1061"/>
      <c r="Q107" s="1066">
        <f t="shared" si="27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0"/>
        <v>4680000</v>
      </c>
      <c r="H108" s="824">
        <v>45181</v>
      </c>
      <c r="I108" s="1062">
        <v>4</v>
      </c>
      <c r="J108" s="1068" t="s">
        <v>25</v>
      </c>
      <c r="K108" s="880">
        <f t="shared" si="31"/>
        <v>3120000</v>
      </c>
      <c r="L108" s="1061"/>
      <c r="M108" s="1061"/>
      <c r="N108" s="1061"/>
      <c r="O108" s="1061"/>
      <c r="P108" s="1061"/>
      <c r="Q108" s="1066">
        <f t="shared" si="27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0"/>
        <v>5460000</v>
      </c>
      <c r="H109" s="900">
        <v>45181</v>
      </c>
      <c r="I109" s="1062">
        <v>5</v>
      </c>
      <c r="J109" s="1068" t="s">
        <v>25</v>
      </c>
      <c r="K109" s="880">
        <f t="shared" si="31"/>
        <v>3900000</v>
      </c>
      <c r="L109" s="1061"/>
      <c r="M109" s="1061"/>
      <c r="N109" s="1061"/>
      <c r="O109" s="1061"/>
      <c r="P109" s="1061"/>
      <c r="Q109" s="1066">
        <f t="shared" si="27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0"/>
        <v>690000</v>
      </c>
      <c r="H110" s="941" t="s">
        <v>252</v>
      </c>
      <c r="I110" s="1062">
        <v>1</v>
      </c>
      <c r="J110" s="1068" t="s">
        <v>25</v>
      </c>
      <c r="K110" s="880">
        <f t="shared" si="31"/>
        <v>690000</v>
      </c>
      <c r="L110" s="1061"/>
      <c r="M110" s="1061"/>
      <c r="N110" s="1061"/>
      <c r="O110" s="1061"/>
      <c r="P110" s="1061"/>
      <c r="Q110" s="1066">
        <f t="shared" si="27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0"/>
        <v>1960000</v>
      </c>
      <c r="H111" s="1062" t="s">
        <v>255</v>
      </c>
      <c r="I111" s="1062">
        <v>0</v>
      </c>
      <c r="J111" s="1068" t="s">
        <v>25</v>
      </c>
      <c r="K111" s="880">
        <f t="shared" si="31"/>
        <v>0</v>
      </c>
      <c r="L111" s="1061"/>
      <c r="M111" s="1061"/>
      <c r="N111" s="1061"/>
      <c r="O111" s="1061"/>
      <c r="P111" s="1061"/>
      <c r="Q111" s="1066">
        <f t="shared" si="27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0"/>
        <v>680000</v>
      </c>
      <c r="H112" s="992" t="s">
        <v>153</v>
      </c>
      <c r="I112" s="1062"/>
      <c r="J112" s="1068" t="s">
        <v>25</v>
      </c>
      <c r="K112" s="880">
        <f t="shared" si="31"/>
        <v>0</v>
      </c>
      <c r="L112" s="1061"/>
      <c r="M112" s="1061"/>
      <c r="N112" s="1061"/>
      <c r="O112" s="1061"/>
      <c r="P112" s="1061"/>
      <c r="Q112" s="1066">
        <f t="shared" si="27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0"/>
        <v>200000</v>
      </c>
      <c r="H113" s="933">
        <v>45018</v>
      </c>
      <c r="I113" s="1062">
        <v>20</v>
      </c>
      <c r="J113" s="1068" t="s">
        <v>25</v>
      </c>
      <c r="K113" s="880">
        <f t="shared" si="31"/>
        <v>100000</v>
      </c>
      <c r="L113" s="1061"/>
      <c r="M113" s="1061"/>
      <c r="N113" s="1061"/>
      <c r="O113" s="1061"/>
      <c r="P113" s="1061"/>
      <c r="Q113" s="1066">
        <f t="shared" si="27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0"/>
        <v>1000000</v>
      </c>
      <c r="H114" s="932">
        <v>44212</v>
      </c>
      <c r="I114" s="1062">
        <v>0</v>
      </c>
      <c r="J114" s="954" t="s">
        <v>67</v>
      </c>
      <c r="K114" s="880">
        <f t="shared" si="31"/>
        <v>0</v>
      </c>
      <c r="L114" s="1061"/>
      <c r="M114" s="1061"/>
      <c r="N114" s="1061"/>
      <c r="O114" s="1061"/>
      <c r="P114" s="1061"/>
      <c r="Q114" s="1066">
        <f t="shared" si="27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0"/>
        <v>1700000</v>
      </c>
      <c r="H115" s="932">
        <v>44212</v>
      </c>
      <c r="I115" s="1062">
        <v>2</v>
      </c>
      <c r="J115" s="954" t="s">
        <v>67</v>
      </c>
      <c r="K115" s="880">
        <f t="shared" si="31"/>
        <v>850000</v>
      </c>
      <c r="L115" s="1061"/>
      <c r="M115" s="1061"/>
      <c r="N115" s="1061"/>
      <c r="O115" s="1061"/>
      <c r="P115" s="1061"/>
      <c r="Q115" s="1066">
        <f t="shared" ref="Q115:Q118" si="32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0"/>
        <v>1230000</v>
      </c>
      <c r="H116" s="932">
        <v>44212</v>
      </c>
      <c r="I116" s="1062">
        <v>0</v>
      </c>
      <c r="J116" s="965" t="s">
        <v>67</v>
      </c>
      <c r="K116" s="880">
        <f t="shared" si="31"/>
        <v>0</v>
      </c>
      <c r="L116" s="1061"/>
      <c r="M116" s="1061"/>
      <c r="N116" s="1061"/>
      <c r="O116" s="1061"/>
      <c r="P116" s="1061"/>
      <c r="Q116" s="1066">
        <f t="shared" si="32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0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32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0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32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0"/>
        <v>1575000</v>
      </c>
      <c r="H119" s="921" t="s">
        <v>268</v>
      </c>
      <c r="I119" s="1062">
        <v>14</v>
      </c>
      <c r="J119" s="1068" t="s">
        <v>25</v>
      </c>
      <c r="K119" s="880">
        <f t="shared" si="31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0"/>
        <v>110000</v>
      </c>
      <c r="H120" s="900">
        <v>45220</v>
      </c>
      <c r="I120" s="1062"/>
      <c r="J120" s="1068" t="s">
        <v>25</v>
      </c>
      <c r="K120" s="880">
        <f t="shared" si="31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0"/>
        <v>630000</v>
      </c>
      <c r="H121" s="900">
        <v>45140</v>
      </c>
      <c r="I121" s="1062">
        <v>2</v>
      </c>
      <c r="J121" s="1068" t="s">
        <v>25</v>
      </c>
      <c r="K121" s="880">
        <f t="shared" si="31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0"/>
        <v>750000</v>
      </c>
      <c r="H122" s="900">
        <v>45140</v>
      </c>
      <c r="I122" s="1062">
        <v>10</v>
      </c>
      <c r="J122" s="1068" t="s">
        <v>25</v>
      </c>
      <c r="K122" s="880">
        <f t="shared" si="31"/>
        <v>375000</v>
      </c>
      <c r="L122" s="984"/>
      <c r="M122" s="985"/>
      <c r="N122" s="982"/>
      <c r="O122" s="983"/>
      <c r="P122" s="979"/>
      <c r="Q122" s="912"/>
      <c r="R122" s="1104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0"/>
        <v>900000</v>
      </c>
      <c r="H123" s="900">
        <v>45227</v>
      </c>
      <c r="I123" s="1062">
        <v>11</v>
      </c>
      <c r="J123" s="1068" t="s">
        <v>25</v>
      </c>
      <c r="K123" s="880">
        <f t="shared" si="31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0"/>
        <v>190000</v>
      </c>
      <c r="H124" s="900">
        <v>45169</v>
      </c>
      <c r="I124" s="1062">
        <v>0</v>
      </c>
      <c r="J124" s="1068" t="s">
        <v>25</v>
      </c>
      <c r="K124" s="880">
        <f t="shared" si="31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0"/>
        <v>40000</v>
      </c>
      <c r="H125" s="1062"/>
      <c r="I125" s="1062">
        <v>0</v>
      </c>
      <c r="J125" s="1068" t="s">
        <v>25</v>
      </c>
      <c r="K125" s="880">
        <f t="shared" si="31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0"/>
        <v>120000</v>
      </c>
      <c r="H126" s="932" t="s">
        <v>276</v>
      </c>
      <c r="I126" s="1062">
        <v>0</v>
      </c>
      <c r="J126" s="1068" t="s">
        <v>25</v>
      </c>
      <c r="K126" s="880">
        <f t="shared" si="31"/>
        <v>0</v>
      </c>
      <c r="L126" s="984"/>
      <c r="M126" s="985"/>
      <c r="N126" s="982"/>
      <c r="O126" s="983"/>
      <c r="P126" s="979"/>
      <c r="Q126" s="979"/>
      <c r="R126" s="1104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0"/>
        <v>120000</v>
      </c>
      <c r="H127" s="932" t="s">
        <v>276</v>
      </c>
      <c r="I127" s="1062">
        <v>0</v>
      </c>
      <c r="J127" s="1068" t="s">
        <v>25</v>
      </c>
      <c r="K127" s="880">
        <f t="shared" si="31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0"/>
        <v>120000</v>
      </c>
      <c r="H128" s="900">
        <v>45226</v>
      </c>
      <c r="I128" s="1062"/>
      <c r="J128" s="1068" t="s">
        <v>25</v>
      </c>
      <c r="K128" s="880">
        <f t="shared" si="31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0"/>
        <v>50000</v>
      </c>
      <c r="H129" s="900">
        <v>45226</v>
      </c>
      <c r="I129" s="1062"/>
      <c r="J129" s="1068" t="s">
        <v>25</v>
      </c>
      <c r="K129" s="880">
        <f t="shared" si="31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0"/>
        <v>869500</v>
      </c>
      <c r="H130" s="903">
        <v>43842</v>
      </c>
      <c r="I130" s="1062"/>
      <c r="J130" s="1068" t="s">
        <v>25</v>
      </c>
      <c r="K130" s="880">
        <f t="shared" si="31"/>
        <v>0</v>
      </c>
      <c r="L130" s="984"/>
      <c r="M130" s="985"/>
      <c r="N130" s="982"/>
      <c r="O130" s="983"/>
      <c r="P130" s="979"/>
      <c r="Q130" s="979"/>
      <c r="R130" s="1104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0"/>
        <v>928000</v>
      </c>
      <c r="H131" s="900">
        <v>45141</v>
      </c>
      <c r="I131" s="1062"/>
      <c r="J131" s="1068" t="s">
        <v>25</v>
      </c>
      <c r="K131" s="880">
        <f t="shared" si="31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0"/>
        <v>160000</v>
      </c>
      <c r="H132" s="900">
        <v>45255</v>
      </c>
      <c r="I132" s="1079"/>
      <c r="J132" s="1068" t="s">
        <v>25</v>
      </c>
      <c r="K132" s="880">
        <f t="shared" si="31"/>
        <v>0</v>
      </c>
      <c r="L132" s="984"/>
      <c r="M132" s="985"/>
      <c r="N132" s="982"/>
      <c r="O132" s="983"/>
      <c r="P132" s="912"/>
      <c r="Q132" s="979"/>
      <c r="R132" s="1104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0"/>
        <v>390000</v>
      </c>
      <c r="H133" s="1008" t="s">
        <v>286</v>
      </c>
      <c r="I133" s="1062"/>
      <c r="J133" s="1068" t="s">
        <v>25</v>
      </c>
      <c r="K133" s="880">
        <f t="shared" si="31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0"/>
        <v>1082250</v>
      </c>
      <c r="H134" s="900">
        <v>45141</v>
      </c>
      <c r="I134" s="1062"/>
      <c r="J134" s="1068" t="s">
        <v>25</v>
      </c>
      <c r="K134" s="880">
        <f t="shared" si="31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0"/>
        <v>916500</v>
      </c>
      <c r="H135" s="900">
        <v>45141</v>
      </c>
      <c r="I135" s="1062"/>
      <c r="J135" s="1068" t="s">
        <v>25</v>
      </c>
      <c r="K135" s="880">
        <f t="shared" si="31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0"/>
        <v>1200000</v>
      </c>
      <c r="H136" s="1009">
        <v>45020</v>
      </c>
      <c r="I136" s="1062">
        <v>0</v>
      </c>
      <c r="J136" s="1068" t="s">
        <v>25</v>
      </c>
      <c r="K136" s="880">
        <f t="shared" si="31"/>
        <v>0</v>
      </c>
      <c r="L136" s="984"/>
      <c r="M136" s="996"/>
      <c r="N136" s="977"/>
      <c r="O136" s="978"/>
      <c r="P136" s="979"/>
      <c r="Q136" s="979"/>
      <c r="R136" s="1104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0"/>
        <v>250000</v>
      </c>
      <c r="H137" s="900">
        <v>45224</v>
      </c>
      <c r="I137" s="1062"/>
      <c r="J137" s="1068" t="s">
        <v>25</v>
      </c>
      <c r="K137" s="880">
        <f t="shared" si="31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0"/>
        <v>100000</v>
      </c>
      <c r="H138" s="1012">
        <v>44414</v>
      </c>
      <c r="I138" s="1062">
        <v>1</v>
      </c>
      <c r="J138" s="1068" t="s">
        <v>25</v>
      </c>
      <c r="K138" s="880">
        <f t="shared" si="31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0"/>
        <v>100000</v>
      </c>
      <c r="H139" s="1012">
        <v>44414</v>
      </c>
      <c r="I139" s="1062">
        <v>6</v>
      </c>
      <c r="J139" s="1068" t="s">
        <v>25</v>
      </c>
      <c r="K139" s="880">
        <f t="shared" si="31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0"/>
        <v>424000</v>
      </c>
      <c r="H140" s="1012">
        <v>44445</v>
      </c>
      <c r="I140" s="1062">
        <v>0</v>
      </c>
      <c r="J140" s="1068" t="s">
        <v>29</v>
      </c>
      <c r="K140" s="880">
        <f t="shared" si="31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0"/>
        <v>456000</v>
      </c>
      <c r="H141" s="1012">
        <v>44445</v>
      </c>
      <c r="I141" s="1062">
        <v>0</v>
      </c>
      <c r="J141" s="1068" t="s">
        <v>25</v>
      </c>
      <c r="K141" s="880">
        <f t="shared" si="31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0"/>
        <v>780000</v>
      </c>
      <c r="H142" s="1012">
        <v>44321</v>
      </c>
      <c r="I142" s="1062">
        <v>4</v>
      </c>
      <c r="J142" s="1068" t="s">
        <v>25</v>
      </c>
      <c r="K142" s="880">
        <f t="shared" si="31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0"/>
        <v>470000</v>
      </c>
      <c r="H143" s="903">
        <v>44321</v>
      </c>
      <c r="I143" s="1062">
        <v>0</v>
      </c>
      <c r="J143" s="1068" t="s">
        <v>25</v>
      </c>
      <c r="K143" s="880">
        <f t="shared" si="31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0"/>
        <v>1989000</v>
      </c>
      <c r="H144" s="900">
        <v>45251</v>
      </c>
      <c r="I144" s="1062"/>
      <c r="J144" s="1068" t="s">
        <v>25</v>
      </c>
      <c r="K144" s="880">
        <f t="shared" si="31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0"/>
        <v>2320500</v>
      </c>
      <c r="H145" s="900">
        <v>45251</v>
      </c>
      <c r="I145" s="1062">
        <v>12</v>
      </c>
      <c r="J145" s="1068" t="s">
        <v>25</v>
      </c>
      <c r="K145" s="880">
        <f t="shared" si="31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0"/>
        <v>2720000</v>
      </c>
      <c r="H146" s="900">
        <v>45251</v>
      </c>
      <c r="I146" s="1062"/>
      <c r="J146" s="1068" t="s">
        <v>25</v>
      </c>
      <c r="K146" s="880">
        <f t="shared" si="31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0"/>
        <v>2100000</v>
      </c>
      <c r="H147" s="824">
        <v>45181</v>
      </c>
      <c r="I147" s="1062">
        <v>4</v>
      </c>
      <c r="J147" s="1068" t="s">
        <v>25</v>
      </c>
      <c r="K147" s="880">
        <f t="shared" si="31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0"/>
        <v>3375000</v>
      </c>
      <c r="H148" s="900">
        <v>45134</v>
      </c>
      <c r="I148" s="1062">
        <v>3</v>
      </c>
      <c r="J148" s="1068" t="s">
        <v>29</v>
      </c>
      <c r="K148" s="880">
        <f t="shared" si="31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0"/>
        <v>110000</v>
      </c>
      <c r="H149" s="1008">
        <v>45143</v>
      </c>
      <c r="I149" s="1062"/>
      <c r="J149" s="1068" t="s">
        <v>29</v>
      </c>
      <c r="K149" s="880">
        <f t="shared" si="31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0"/>
        <v>3172388.88</v>
      </c>
      <c r="H150" s="824">
        <v>45252</v>
      </c>
      <c r="I150" s="1062"/>
      <c r="J150" s="1068" t="s">
        <v>29</v>
      </c>
      <c r="K150" s="880">
        <f t="shared" si="31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0"/>
        <v>2635930</v>
      </c>
      <c r="H151" s="900">
        <v>45132</v>
      </c>
      <c r="I151" s="1062"/>
      <c r="J151" s="1068" t="s">
        <v>29</v>
      </c>
      <c r="K151" s="880">
        <f t="shared" si="31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0"/>
        <v>51250000</v>
      </c>
      <c r="H152" s="900">
        <v>45115</v>
      </c>
      <c r="I152" s="1062">
        <v>0</v>
      </c>
      <c r="J152" s="1068" t="s">
        <v>25</v>
      </c>
      <c r="K152" s="880">
        <f t="shared" si="31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0"/>
        <v>1694064</v>
      </c>
      <c r="H153" s="900">
        <v>45254</v>
      </c>
      <c r="I153" s="1062">
        <v>10</v>
      </c>
      <c r="J153" s="1068" t="s">
        <v>29</v>
      </c>
      <c r="K153" s="880">
        <f t="shared" si="31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0"/>
        <v>5071500</v>
      </c>
      <c r="H154" s="900">
        <v>45254</v>
      </c>
      <c r="I154" s="1062">
        <v>10</v>
      </c>
      <c r="J154" s="1068" t="s">
        <v>29</v>
      </c>
      <c r="K154" s="880">
        <f t="shared" si="31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0"/>
        <v>2690000</v>
      </c>
      <c r="H155" s="900">
        <v>45238</v>
      </c>
      <c r="I155" s="1062">
        <v>0</v>
      </c>
      <c r="J155" s="1068" t="s">
        <v>29</v>
      </c>
      <c r="K155" s="880">
        <f t="shared" si="31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3">D156*F156</f>
        <v>130000</v>
      </c>
      <c r="H156" s="900">
        <v>45169</v>
      </c>
      <c r="I156" s="1061"/>
      <c r="J156" s="1061" t="s">
        <v>29</v>
      </c>
      <c r="K156" s="880">
        <f t="shared" si="31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3"/>
        <v>380000</v>
      </c>
      <c r="H157" s="900">
        <v>45181</v>
      </c>
      <c r="I157" s="1061">
        <v>1</v>
      </c>
      <c r="J157" s="1061" t="s">
        <v>25</v>
      </c>
      <c r="K157" s="880">
        <f t="shared" si="31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3"/>
        <v>420000</v>
      </c>
      <c r="H158" s="900">
        <v>45181</v>
      </c>
      <c r="I158" s="1061"/>
      <c r="J158" s="1061" t="s">
        <v>25</v>
      </c>
      <c r="K158" s="880">
        <f t="shared" si="31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3"/>
        <v>3224000</v>
      </c>
      <c r="H159" s="900">
        <v>45246</v>
      </c>
      <c r="I159" s="1061">
        <v>0</v>
      </c>
      <c r="J159" s="1061" t="s">
        <v>29</v>
      </c>
      <c r="K159" s="880">
        <f t="shared" si="31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3"/>
        <v>1950000</v>
      </c>
      <c r="H160" s="900">
        <v>45187</v>
      </c>
      <c r="I160" s="1061"/>
      <c r="J160" s="1061" t="s">
        <v>25</v>
      </c>
      <c r="K160" s="880">
        <f t="shared" si="31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3"/>
        <v>965000</v>
      </c>
      <c r="H161" s="900">
        <v>45187</v>
      </c>
      <c r="I161" s="1061"/>
      <c r="J161" s="1061" t="s">
        <v>25</v>
      </c>
      <c r="K161" s="880">
        <f t="shared" si="31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3"/>
        <v>2100000</v>
      </c>
      <c r="H162" s="900">
        <v>45187</v>
      </c>
      <c r="I162" s="1061"/>
      <c r="J162" s="1061" t="s">
        <v>25</v>
      </c>
      <c r="K162" s="880">
        <f t="shared" si="31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3"/>
        <v>585000</v>
      </c>
      <c r="H163" s="900">
        <v>45163</v>
      </c>
      <c r="I163" s="1061">
        <v>1</v>
      </c>
      <c r="J163" s="1061" t="s">
        <v>25</v>
      </c>
      <c r="K163" s="880">
        <f t="shared" si="31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3"/>
        <v>900000</v>
      </c>
      <c r="H164" s="880" t="s">
        <v>331</v>
      </c>
      <c r="I164" s="1061">
        <v>1</v>
      </c>
      <c r="J164" s="1061" t="s">
        <v>25</v>
      </c>
      <c r="K164" s="880">
        <f t="shared" si="31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3"/>
        <v>1120000</v>
      </c>
      <c r="H165" s="1076" t="s">
        <v>331</v>
      </c>
      <c r="I165" s="1061"/>
      <c r="J165" s="1061" t="s">
        <v>25</v>
      </c>
      <c r="K165" s="880">
        <f t="shared" ref="K165:K208" si="34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3"/>
        <v>980000</v>
      </c>
      <c r="H166" s="1076" t="s">
        <v>331</v>
      </c>
      <c r="I166" s="1061">
        <v>5</v>
      </c>
      <c r="J166" s="1061" t="s">
        <v>25</v>
      </c>
      <c r="K166" s="880">
        <f t="shared" si="34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3"/>
        <v>880000</v>
      </c>
      <c r="H167" s="1021">
        <v>44654</v>
      </c>
      <c r="I167" s="1061"/>
      <c r="J167" s="1061" t="s">
        <v>25</v>
      </c>
      <c r="K167" s="880">
        <f t="shared" si="34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3"/>
        <v>568000</v>
      </c>
      <c r="H168" s="1021">
        <v>44654</v>
      </c>
      <c r="I168" s="1061">
        <v>1</v>
      </c>
      <c r="J168" s="1061" t="s">
        <v>25</v>
      </c>
      <c r="K168" s="880">
        <f t="shared" si="34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3"/>
        <v>1400000</v>
      </c>
      <c r="H169" s="1021">
        <v>44654</v>
      </c>
      <c r="I169" s="1061"/>
      <c r="J169" s="1061" t="s">
        <v>25</v>
      </c>
      <c r="K169" s="880">
        <f t="shared" si="34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3"/>
        <v>985000</v>
      </c>
      <c r="H170" s="900">
        <v>45240</v>
      </c>
      <c r="I170" s="1061"/>
      <c r="J170" s="1061" t="s">
        <v>25</v>
      </c>
      <c r="K170" s="880">
        <f t="shared" si="34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3"/>
        <v>3100000</v>
      </c>
      <c r="H171" s="1061" t="s">
        <v>339</v>
      </c>
      <c r="I171" s="1061">
        <v>0</v>
      </c>
      <c r="J171" s="1061" t="s">
        <v>25</v>
      </c>
      <c r="K171" s="880">
        <f t="shared" si="34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3"/>
        <v>1964000</v>
      </c>
      <c r="H172" s="824">
        <v>45205</v>
      </c>
      <c r="I172" s="1061">
        <v>1</v>
      </c>
      <c r="J172" s="1061" t="s">
        <v>25</v>
      </c>
      <c r="K172" s="880">
        <f t="shared" si="34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3"/>
        <v>2250000</v>
      </c>
      <c r="H173" s="900">
        <v>45241</v>
      </c>
      <c r="I173" s="1061"/>
      <c r="J173" s="1061" t="s">
        <v>25</v>
      </c>
      <c r="K173" s="880">
        <f t="shared" si="34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3"/>
        <v>700000</v>
      </c>
      <c r="H174" s="900">
        <v>45240</v>
      </c>
      <c r="I174" s="1061"/>
      <c r="J174" s="1061" t="s">
        <v>25</v>
      </c>
      <c r="K174" s="880">
        <f t="shared" si="34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3"/>
        <v>2490000</v>
      </c>
      <c r="H175" s="1065" t="s">
        <v>344</v>
      </c>
      <c r="I175" s="1061"/>
      <c r="J175" s="1061" t="s">
        <v>25</v>
      </c>
      <c r="K175" s="880">
        <f t="shared" si="34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3"/>
        <v>390000</v>
      </c>
      <c r="H176" s="1022" t="s">
        <v>346</v>
      </c>
      <c r="I176" s="1061">
        <v>0</v>
      </c>
      <c r="J176" s="1061" t="s">
        <v>25</v>
      </c>
      <c r="K176" s="880">
        <f t="shared" si="34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3"/>
        <v>1300000</v>
      </c>
      <c r="H177" s="1065" t="s">
        <v>348</v>
      </c>
      <c r="I177" s="1061"/>
      <c r="J177" s="1061" t="s">
        <v>25</v>
      </c>
      <c r="K177" s="880">
        <f t="shared" si="34"/>
        <v>0</v>
      </c>
      <c r="L177" s="980"/>
      <c r="M177" s="987"/>
      <c r="N177" s="982"/>
      <c r="O177" s="983"/>
      <c r="P177" s="979"/>
      <c r="Q177" s="1001"/>
      <c r="R177" s="1104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3"/>
        <v>6123700</v>
      </c>
      <c r="H178" s="824">
        <v>45210</v>
      </c>
      <c r="I178" s="1061">
        <v>120</v>
      </c>
      <c r="J178" s="1061" t="s">
        <v>349</v>
      </c>
      <c r="K178" s="880">
        <f t="shared" si="34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3"/>
        <v>0</v>
      </c>
      <c r="H179" s="1024"/>
      <c r="I179" s="1061"/>
      <c r="J179" s="1061" t="s">
        <v>29</v>
      </c>
      <c r="K179" s="880">
        <f t="shared" si="34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3"/>
        <v>150000</v>
      </c>
      <c r="H180" s="1024" t="s">
        <v>351</v>
      </c>
      <c r="I180" s="1061">
        <v>0</v>
      </c>
      <c r="J180" s="1061" t="s">
        <v>29</v>
      </c>
      <c r="K180" s="880">
        <f t="shared" si="34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3"/>
        <v>1150000</v>
      </c>
      <c r="H181" s="1025" t="s">
        <v>353</v>
      </c>
      <c r="I181" s="1061">
        <v>0</v>
      </c>
      <c r="J181" s="1061" t="s">
        <v>29</v>
      </c>
      <c r="K181" s="880">
        <f t="shared" si="34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3"/>
        <v>8000000</v>
      </c>
      <c r="H182" s="1025"/>
      <c r="I182" s="1061">
        <v>0</v>
      </c>
      <c r="J182" s="1061" t="s">
        <v>29</v>
      </c>
      <c r="K182" s="880">
        <f t="shared" si="34"/>
        <v>0</v>
      </c>
      <c r="L182" s="951"/>
      <c r="M182" s="981"/>
      <c r="N182" s="982"/>
      <c r="O182" s="983"/>
      <c r="P182" s="979"/>
      <c r="Q182" s="979"/>
      <c r="R182" s="1104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3"/>
        <v>41500000</v>
      </c>
      <c r="H183" s="1025"/>
      <c r="I183" s="1061">
        <v>0</v>
      </c>
      <c r="J183" s="1061" t="s">
        <v>29</v>
      </c>
      <c r="K183" s="880">
        <f t="shared" si="34"/>
        <v>0</v>
      </c>
      <c r="L183" s="951"/>
      <c r="M183" s="1016"/>
      <c r="N183" s="982"/>
      <c r="O183" s="983"/>
      <c r="P183" s="979"/>
      <c r="Q183" s="963"/>
      <c r="R183" s="1104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3"/>
        <v>1000000</v>
      </c>
      <c r="H184" s="1061"/>
      <c r="I184" s="1061"/>
      <c r="J184" s="1061"/>
      <c r="K184" s="880">
        <f t="shared" si="34"/>
        <v>0</v>
      </c>
      <c r="L184" s="984"/>
      <c r="M184" s="1016"/>
      <c r="N184" s="982"/>
      <c r="O184" s="983"/>
      <c r="P184" s="979"/>
      <c r="Q184" s="979"/>
      <c r="R184" s="1104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4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5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4"/>
        <v>860768</v>
      </c>
      <c r="L187" s="984"/>
      <c r="M187" s="1016"/>
      <c r="N187" s="982"/>
      <c r="O187" s="983"/>
      <c r="P187" s="979"/>
      <c r="Q187" s="979"/>
      <c r="R187" s="110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5"/>
        <v>1226328</v>
      </c>
      <c r="H188" s="1061" t="s">
        <v>359</v>
      </c>
      <c r="I188" s="1061">
        <v>1</v>
      </c>
      <c r="J188" s="1061" t="s">
        <v>25</v>
      </c>
      <c r="K188" s="880">
        <f t="shared" si="34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5"/>
        <v>7614600</v>
      </c>
      <c r="H189" s="1061" t="s">
        <v>359</v>
      </c>
      <c r="I189" s="1061">
        <v>1</v>
      </c>
      <c r="J189" s="1061" t="s">
        <v>25</v>
      </c>
      <c r="K189" s="880">
        <f t="shared" si="34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5"/>
        <v>8000000</v>
      </c>
      <c r="H190" s="879" t="s">
        <v>364</v>
      </c>
      <c r="I190" s="1061">
        <v>0</v>
      </c>
      <c r="J190" s="1061"/>
      <c r="K190" s="880">
        <f t="shared" si="34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5"/>
        <v>680000</v>
      </c>
      <c r="H191" s="949" t="s">
        <v>366</v>
      </c>
      <c r="I191" s="1061">
        <v>0</v>
      </c>
      <c r="J191" s="1061"/>
      <c r="K191" s="880">
        <f t="shared" si="34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5"/>
        <v>660000</v>
      </c>
      <c r="H192" s="879" t="s">
        <v>366</v>
      </c>
      <c r="I192" s="1061">
        <v>0</v>
      </c>
      <c r="J192" s="1061"/>
      <c r="K192" s="880">
        <f t="shared" si="34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5"/>
        <v>4500000</v>
      </c>
      <c r="H193" s="900">
        <v>45218</v>
      </c>
      <c r="I193" s="1061">
        <v>0</v>
      </c>
      <c r="J193" s="1061" t="s">
        <v>25</v>
      </c>
      <c r="K193" s="880">
        <f t="shared" si="34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5"/>
        <v>875000</v>
      </c>
      <c r="H194" s="1079" t="s">
        <v>370</v>
      </c>
      <c r="I194" s="1061">
        <v>0</v>
      </c>
      <c r="J194" s="1061" t="s">
        <v>25</v>
      </c>
      <c r="K194" s="880">
        <f t="shared" si="34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5"/>
        <v>5200000</v>
      </c>
      <c r="H195" s="900">
        <v>45227</v>
      </c>
      <c r="I195" s="1061"/>
      <c r="J195" s="1061" t="s">
        <v>25</v>
      </c>
      <c r="K195" s="880">
        <f t="shared" si="34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5"/>
        <v>4864008</v>
      </c>
      <c r="H196" s="900">
        <v>45238</v>
      </c>
      <c r="I196" s="1061">
        <v>3</v>
      </c>
      <c r="J196" s="1061" t="s">
        <v>25</v>
      </c>
      <c r="K196" s="880">
        <f t="shared" si="34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5"/>
        <v>16976550</v>
      </c>
      <c r="H197" s="900">
        <v>45202</v>
      </c>
      <c r="I197" s="1061">
        <v>0</v>
      </c>
      <c r="J197" s="1061" t="s">
        <v>25</v>
      </c>
      <c r="K197" s="880">
        <f t="shared" si="34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5"/>
        <v>0</v>
      </c>
      <c r="H198" s="903"/>
      <c r="I198" s="1061"/>
      <c r="J198" s="1061" t="s">
        <v>25</v>
      </c>
      <c r="K198" s="880">
        <f t="shared" si="34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5"/>
        <v>2687800</v>
      </c>
      <c r="H199" s="900">
        <v>45238</v>
      </c>
      <c r="I199" s="1028">
        <v>10</v>
      </c>
      <c r="J199" s="1061" t="s">
        <v>25</v>
      </c>
      <c r="K199" s="880">
        <f t="shared" si="34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5"/>
        <v>699300</v>
      </c>
      <c r="H200" s="900">
        <v>45238</v>
      </c>
      <c r="I200" s="1061">
        <v>15</v>
      </c>
      <c r="J200" s="1061" t="s">
        <v>25</v>
      </c>
      <c r="K200" s="880">
        <f t="shared" si="34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5"/>
        <v>2250000</v>
      </c>
      <c r="H201" s="1061" t="s">
        <v>377</v>
      </c>
      <c r="I201" s="1061">
        <v>4</v>
      </c>
      <c r="J201" s="1061" t="s">
        <v>25</v>
      </c>
      <c r="K201" s="880">
        <f t="shared" si="34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5"/>
        <v>1407000</v>
      </c>
      <c r="H202" s="1061" t="s">
        <v>377</v>
      </c>
      <c r="I202" s="1061">
        <v>1</v>
      </c>
      <c r="J202" s="1061"/>
      <c r="K202" s="880">
        <f t="shared" si="34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5"/>
        <v>2352000</v>
      </c>
      <c r="H203" s="900">
        <v>45189</v>
      </c>
      <c r="I203" s="1061">
        <v>3</v>
      </c>
      <c r="J203" s="1061"/>
      <c r="K203" s="880">
        <f t="shared" si="34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5"/>
        <v>3942000</v>
      </c>
      <c r="H204" s="900">
        <v>45189</v>
      </c>
      <c r="I204" s="1061">
        <v>2</v>
      </c>
      <c r="J204" s="1061"/>
      <c r="K204" s="880">
        <f t="shared" si="34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5"/>
        <v>357000</v>
      </c>
      <c r="H205" s="1061" t="s">
        <v>377</v>
      </c>
      <c r="I205" s="1061">
        <v>6</v>
      </c>
      <c r="J205" s="1061"/>
      <c r="K205" s="880">
        <f t="shared" si="34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5"/>
        <v>600000</v>
      </c>
      <c r="H206" s="900">
        <v>45189</v>
      </c>
      <c r="I206" s="1061">
        <v>4</v>
      </c>
      <c r="J206" s="1061"/>
      <c r="K206" s="880">
        <f t="shared" si="34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5"/>
        <v>840000</v>
      </c>
      <c r="H207" s="900">
        <v>45189</v>
      </c>
      <c r="I207" s="1061">
        <v>3</v>
      </c>
      <c r="J207" s="1061"/>
      <c r="K207" s="880">
        <f t="shared" si="34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5"/>
        <v>1375000</v>
      </c>
      <c r="H208" s="900">
        <v>45189</v>
      </c>
      <c r="I208" s="1061">
        <v>6</v>
      </c>
      <c r="J208" s="1061"/>
      <c r="K208" s="1061">
        <f t="shared" si="34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5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5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5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5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5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5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5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5"/>
        <v>0</v>
      </c>
      <c r="H216" s="1061"/>
      <c r="I216" s="1061"/>
      <c r="J216" s="1061"/>
      <c r="K216" s="1061"/>
    </row>
    <row r="481" spans="22:22" x14ac:dyDescent="0.25">
      <c r="V481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7" spans="22:22" x14ac:dyDescent="0.25">
      <c r="V1837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9051"/>
  <sheetViews>
    <sheetView zoomScale="80" zoomScaleNormal="80" workbookViewId="0">
      <pane ySplit="2" topLeftCell="A3" activePane="bottomLeft" state="frozen"/>
      <selection activeCell="X6" sqref="X6:X7"/>
      <selection pane="bottomLeft" activeCell="B704" sqref="B704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3" bestFit="1" customWidth="1"/>
    <col min="6" max="6" width="14.28515625" style="284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1141" t="s">
        <v>394</v>
      </c>
      <c r="B1" s="1141"/>
      <c r="C1" s="1141"/>
      <c r="D1" s="1141"/>
      <c r="E1" s="1141"/>
      <c r="F1" s="1142"/>
      <c r="G1" s="1143"/>
      <c r="H1" s="1144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hidden="1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hidden="1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19">
        <v>45323</v>
      </c>
      <c r="B5" s="55" t="s">
        <v>6505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19">
        <v>45323</v>
      </c>
      <c r="B6" s="255" t="s">
        <v>465</v>
      </c>
      <c r="C6" s="255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19">
        <v>45323</v>
      </c>
      <c r="B8" s="81" t="s">
        <v>6506</v>
      </c>
      <c r="C8" s="71" t="s">
        <v>545</v>
      </c>
      <c r="D8" s="87">
        <v>1</v>
      </c>
      <c r="E8" s="72" t="s">
        <v>7333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7333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7333</v>
      </c>
      <c r="F10" s="62">
        <v>160000</v>
      </c>
      <c r="G10" s="63">
        <f t="shared" si="0"/>
        <v>160000</v>
      </c>
      <c r="H10" s="64" t="s">
        <v>6321</v>
      </c>
    </row>
    <row r="11" spans="1:8" ht="15" hidden="1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7333</v>
      </c>
      <c r="F12" s="62">
        <v>50000</v>
      </c>
      <c r="G12" s="63">
        <f t="shared" si="0"/>
        <v>200000</v>
      </c>
      <c r="H12" s="64" t="s">
        <v>397</v>
      </c>
    </row>
    <row r="13" spans="1:8" ht="15" hidden="1" customHeight="1" x14ac:dyDescent="0.25">
      <c r="A13" s="219">
        <v>45323</v>
      </c>
      <c r="B13" s="56" t="s">
        <v>6507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19">
        <v>45323</v>
      </c>
      <c r="B14" s="56" t="s">
        <v>6426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19">
        <v>45323</v>
      </c>
      <c r="B15" s="71" t="s">
        <v>808</v>
      </c>
      <c r="C15" s="590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1" t="s">
        <v>6525</v>
      </c>
    </row>
    <row r="16" spans="1:8" ht="15" hidden="1" customHeight="1" x14ac:dyDescent="0.25">
      <c r="A16" s="219">
        <v>45323</v>
      </c>
      <c r="B16" s="282" t="s">
        <v>6524</v>
      </c>
      <c r="C16" s="590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1" t="s">
        <v>6525</v>
      </c>
    </row>
    <row r="17" spans="1:8" ht="15" hidden="1" customHeight="1" x14ac:dyDescent="0.25">
      <c r="A17" s="219">
        <v>45352</v>
      </c>
      <c r="B17" s="56" t="s">
        <v>6531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19">
        <v>45352</v>
      </c>
      <c r="B19" s="55" t="s">
        <v>6532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19">
        <v>45352</v>
      </c>
      <c r="B20" s="255" t="s">
        <v>2598</v>
      </c>
      <c r="C20" s="255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19">
        <v>45352</v>
      </c>
      <c r="B21" s="56" t="s">
        <v>6715</v>
      </c>
      <c r="C21" s="56" t="s">
        <v>6716</v>
      </c>
      <c r="D21" s="87">
        <v>20</v>
      </c>
      <c r="E21" s="72" t="s">
        <v>6717</v>
      </c>
      <c r="F21" s="62">
        <f>9788500/D21</f>
        <v>489425</v>
      </c>
      <c r="G21" s="63">
        <f t="shared" si="0"/>
        <v>9788500</v>
      </c>
      <c r="H21" s="64" t="s">
        <v>6718</v>
      </c>
    </row>
    <row r="22" spans="1:8" ht="15" hidden="1" customHeight="1" x14ac:dyDescent="0.25">
      <c r="A22" s="219">
        <v>45383</v>
      </c>
      <c r="B22" s="56" t="s">
        <v>6563</v>
      </c>
      <c r="C22" s="75" t="s">
        <v>6562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6564</v>
      </c>
    </row>
    <row r="23" spans="1:8" ht="15" hidden="1" customHeight="1" x14ac:dyDescent="0.25">
      <c r="A23" s="219">
        <v>45383</v>
      </c>
      <c r="B23" s="74" t="s">
        <v>6565</v>
      </c>
      <c r="C23" s="88" t="s">
        <v>6566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8380</v>
      </c>
    </row>
    <row r="24" spans="1:8" ht="15" hidden="1" customHeight="1" x14ac:dyDescent="0.25">
      <c r="A24" s="219">
        <v>45383</v>
      </c>
      <c r="B24" s="56" t="s">
        <v>6567</v>
      </c>
      <c r="C24" s="80" t="s">
        <v>6568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19">
        <v>45383</v>
      </c>
      <c r="B25" s="255" t="s">
        <v>6733</v>
      </c>
      <c r="C25" s="255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19">
        <v>45383</v>
      </c>
      <c r="B26" s="56" t="s">
        <v>6570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19">
        <v>45383</v>
      </c>
      <c r="B27" s="56" t="s">
        <v>6571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19">
        <v>45383</v>
      </c>
      <c r="B28" s="56" t="s">
        <v>6572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hidden="1" customHeight="1" x14ac:dyDescent="0.25">
      <c r="A29" s="219">
        <v>45383</v>
      </c>
      <c r="B29" s="81" t="s">
        <v>6573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hidden="1" customHeight="1" x14ac:dyDescent="0.25">
      <c r="A30" s="219">
        <v>45383</v>
      </c>
      <c r="B30" s="81" t="s">
        <v>6573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19">
        <v>45383</v>
      </c>
      <c r="B31" s="56" t="s">
        <v>6574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hidden="1" customHeight="1" x14ac:dyDescent="0.25">
      <c r="A32" s="219">
        <v>45383</v>
      </c>
      <c r="B32" s="56" t="s">
        <v>6574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hidden="1" customHeight="1" x14ac:dyDescent="0.25">
      <c r="A33" s="219">
        <v>45383</v>
      </c>
      <c r="B33" s="56" t="s">
        <v>6593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6578</v>
      </c>
    </row>
    <row r="34" spans="1:8" ht="15" hidden="1" customHeight="1" x14ac:dyDescent="0.25">
      <c r="A34" s="219">
        <v>45383</v>
      </c>
      <c r="B34" s="124" t="s">
        <v>8381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1" t="s">
        <v>6578</v>
      </c>
    </row>
    <row r="35" spans="1:8" ht="15" hidden="1" customHeight="1" x14ac:dyDescent="0.25">
      <c r="A35" s="219">
        <v>45383</v>
      </c>
      <c r="B35" s="74" t="s">
        <v>6576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6578</v>
      </c>
    </row>
    <row r="36" spans="1:8" ht="15" hidden="1" customHeight="1" x14ac:dyDescent="0.25">
      <c r="A36" s="219">
        <v>45383</v>
      </c>
      <c r="B36" s="55" t="s">
        <v>6577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hidden="1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hidden="1" customHeight="1" x14ac:dyDescent="0.25">
      <c r="A38" s="219">
        <v>45383</v>
      </c>
      <c r="B38" s="124" t="s">
        <v>6759</v>
      </c>
      <c r="C38" s="80" t="s">
        <v>6763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1" t="s">
        <v>8313</v>
      </c>
    </row>
    <row r="39" spans="1:8" ht="15" hidden="1" customHeight="1" x14ac:dyDescent="0.25">
      <c r="A39" s="219">
        <v>45383</v>
      </c>
      <c r="B39" s="123" t="s">
        <v>6760</v>
      </c>
      <c r="C39" s="80" t="s">
        <v>6763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1" t="s">
        <v>8313</v>
      </c>
    </row>
    <row r="40" spans="1:8" ht="15" hidden="1" customHeight="1" x14ac:dyDescent="0.25">
      <c r="A40" s="219">
        <v>45383</v>
      </c>
      <c r="B40" s="123" t="s">
        <v>6761</v>
      </c>
      <c r="C40" s="80" t="s">
        <v>6763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1" t="s">
        <v>8313</v>
      </c>
    </row>
    <row r="41" spans="1:8" ht="15" hidden="1" customHeight="1" x14ac:dyDescent="0.25">
      <c r="A41" s="219">
        <v>45383</v>
      </c>
      <c r="B41" s="71" t="s">
        <v>6762</v>
      </c>
      <c r="C41" s="80" t="s">
        <v>6763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1" t="s">
        <v>8313</v>
      </c>
    </row>
    <row r="42" spans="1:8" ht="15" hidden="1" customHeight="1" x14ac:dyDescent="0.25">
      <c r="A42" s="219">
        <v>45413</v>
      </c>
      <c r="B42" s="56" t="s">
        <v>6586</v>
      </c>
      <c r="C42" s="56" t="s">
        <v>6587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hidden="1" customHeight="1" x14ac:dyDescent="0.25">
      <c r="A43" s="219">
        <v>45413</v>
      </c>
      <c r="B43" s="56" t="s">
        <v>6597</v>
      </c>
      <c r="C43" s="80" t="s">
        <v>6598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hidden="1" customHeight="1" x14ac:dyDescent="0.25">
      <c r="A44" s="219">
        <v>45413</v>
      </c>
      <c r="B44" s="56" t="s">
        <v>6599</v>
      </c>
      <c r="C44" s="80" t="s">
        <v>6598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hidden="1" customHeight="1" x14ac:dyDescent="0.25">
      <c r="A45" s="219">
        <v>45413</v>
      </c>
      <c r="B45" s="255" t="s">
        <v>465</v>
      </c>
      <c r="C45" s="255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hidden="1" customHeight="1" x14ac:dyDescent="0.25">
      <c r="A46" s="219">
        <v>45413</v>
      </c>
      <c r="B46" s="56" t="s">
        <v>6601</v>
      </c>
      <c r="C46" s="72" t="s">
        <v>74</v>
      </c>
      <c r="D46" s="87">
        <v>1</v>
      </c>
      <c r="E46" s="56" t="s">
        <v>6600</v>
      </c>
      <c r="F46" s="62">
        <v>6100000</v>
      </c>
      <c r="G46" s="63">
        <f t="shared" si="0"/>
        <v>6100000</v>
      </c>
      <c r="H46" s="64" t="s">
        <v>397</v>
      </c>
    </row>
    <row r="47" spans="1:8" ht="15" hidden="1" customHeight="1" x14ac:dyDescent="0.25">
      <c r="A47" s="219">
        <v>45413</v>
      </c>
      <c r="B47" s="270" t="s">
        <v>217</v>
      </c>
      <c r="C47" s="70" t="s">
        <v>74</v>
      </c>
      <c r="D47" s="87">
        <v>1</v>
      </c>
      <c r="E47" s="71" t="s">
        <v>6600</v>
      </c>
      <c r="F47" s="62">
        <v>7920000</v>
      </c>
      <c r="G47" s="63">
        <f t="shared" si="0"/>
        <v>7920000</v>
      </c>
      <c r="H47" s="271" t="s">
        <v>397</v>
      </c>
    </row>
    <row r="48" spans="1:8" ht="15" hidden="1" customHeight="1" x14ac:dyDescent="0.25">
      <c r="A48" s="219">
        <v>45413</v>
      </c>
      <c r="B48" s="282" t="s">
        <v>220</v>
      </c>
      <c r="C48" s="71" t="s">
        <v>74</v>
      </c>
      <c r="D48" s="87">
        <v>1</v>
      </c>
      <c r="E48" s="765" t="s">
        <v>6600</v>
      </c>
      <c r="F48" s="62">
        <v>6850000</v>
      </c>
      <c r="G48" s="63">
        <f t="shared" si="0"/>
        <v>6850000</v>
      </c>
      <c r="H48" s="271" t="s">
        <v>397</v>
      </c>
    </row>
    <row r="49" spans="1:8" ht="15" hidden="1" customHeight="1" x14ac:dyDescent="0.25">
      <c r="A49" s="219">
        <v>45413</v>
      </c>
      <c r="B49" s="270" t="s">
        <v>6603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1" t="s">
        <v>397</v>
      </c>
    </row>
    <row r="50" spans="1:8" ht="15" hidden="1" customHeight="1" x14ac:dyDescent="0.25">
      <c r="A50" s="219">
        <v>45413</v>
      </c>
      <c r="B50" s="56" t="s">
        <v>6604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hidden="1" customHeight="1" x14ac:dyDescent="0.25">
      <c r="A51" s="219">
        <v>45413</v>
      </c>
      <c r="B51" s="55" t="s">
        <v>6605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hidden="1" customHeight="1" x14ac:dyDescent="0.25">
      <c r="A52" s="219">
        <v>45413</v>
      </c>
      <c r="B52" s="56" t="s">
        <v>6608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hidden="1" customHeight="1" x14ac:dyDescent="0.25">
      <c r="A53" s="219">
        <v>45413</v>
      </c>
      <c r="B53" s="56" t="s">
        <v>6609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hidden="1" customHeight="1" x14ac:dyDescent="0.25">
      <c r="A54" s="219">
        <v>45413</v>
      </c>
      <c r="B54" s="68" t="s">
        <v>6615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hidden="1" customHeight="1" x14ac:dyDescent="0.25">
      <c r="A55" s="219">
        <v>45413</v>
      </c>
      <c r="B55" s="81" t="s">
        <v>6606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hidden="1" customHeight="1" x14ac:dyDescent="0.25">
      <c r="A56" s="219">
        <v>45413</v>
      </c>
      <c r="B56" s="81" t="s">
        <v>6607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hidden="1" customHeight="1" x14ac:dyDescent="0.25">
      <c r="A57" s="219">
        <v>45444</v>
      </c>
      <c r="B57" s="56" t="s">
        <v>6635</v>
      </c>
      <c r="C57" s="56" t="s">
        <v>6634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hidden="1" customHeight="1" x14ac:dyDescent="0.25">
      <c r="A58" s="219">
        <v>45444</v>
      </c>
      <c r="B58" s="56" t="s">
        <v>6636</v>
      </c>
      <c r="C58" s="80" t="s">
        <v>6634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hidden="1" customHeight="1" x14ac:dyDescent="0.25">
      <c r="A59" s="219">
        <v>45444</v>
      </c>
      <c r="B59" s="56" t="s">
        <v>6637</v>
      </c>
      <c r="C59" s="80" t="s">
        <v>6634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hidden="1" customHeight="1" x14ac:dyDescent="0.25">
      <c r="A60" s="219">
        <v>45444</v>
      </c>
      <c r="B60" s="255" t="s">
        <v>6638</v>
      </c>
      <c r="C60" s="255" t="s">
        <v>6634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hidden="1" customHeight="1" x14ac:dyDescent="0.25">
      <c r="A61" s="219">
        <v>45444</v>
      </c>
      <c r="B61" s="56" t="s">
        <v>6654</v>
      </c>
      <c r="C61" s="255" t="s">
        <v>6634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hidden="1" customHeight="1" x14ac:dyDescent="0.25">
      <c r="A62" s="219">
        <v>45444</v>
      </c>
      <c r="B62" s="68" t="s">
        <v>6655</v>
      </c>
      <c r="C62" s="56" t="s">
        <v>6659</v>
      </c>
      <c r="D62" s="87">
        <v>1</v>
      </c>
      <c r="E62" s="56" t="s">
        <v>6657</v>
      </c>
      <c r="F62" s="62">
        <v>875000</v>
      </c>
      <c r="G62" s="63">
        <f t="shared" si="0"/>
        <v>875000</v>
      </c>
      <c r="H62" s="64" t="s">
        <v>397</v>
      </c>
    </row>
    <row r="63" spans="1:8" ht="15" hidden="1" customHeight="1" x14ac:dyDescent="0.25">
      <c r="A63" s="219">
        <v>45444</v>
      </c>
      <c r="B63" s="68" t="s">
        <v>6658</v>
      </c>
      <c r="C63" s="56" t="s">
        <v>6659</v>
      </c>
      <c r="D63" s="87">
        <v>1</v>
      </c>
      <c r="E63" s="69" t="s">
        <v>6657</v>
      </c>
      <c r="F63" s="62">
        <v>500000</v>
      </c>
      <c r="G63" s="63">
        <f t="shared" si="0"/>
        <v>500000</v>
      </c>
      <c r="H63" s="64" t="s">
        <v>397</v>
      </c>
    </row>
    <row r="64" spans="1:8" ht="15" hidden="1" customHeight="1" x14ac:dyDescent="0.25">
      <c r="A64" s="219">
        <v>45444</v>
      </c>
      <c r="B64" s="55" t="s">
        <v>6675</v>
      </c>
      <c r="C64" s="56" t="s">
        <v>6676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hidden="1" customHeight="1" x14ac:dyDescent="0.25">
      <c r="A65" s="219">
        <v>45444</v>
      </c>
      <c r="B65" s="56" t="s">
        <v>6677</v>
      </c>
      <c r="C65" s="56" t="s">
        <v>6676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6678</v>
      </c>
    </row>
    <row r="66" spans="1:8" ht="15" hidden="1" customHeight="1" x14ac:dyDescent="0.25">
      <c r="A66" s="219">
        <v>45444</v>
      </c>
      <c r="B66" s="56" t="s">
        <v>8161</v>
      </c>
      <c r="C66" s="56" t="s">
        <v>6656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hidden="1" customHeight="1" x14ac:dyDescent="0.25">
      <c r="A67" s="219">
        <v>45444</v>
      </c>
      <c r="B67" s="56" t="s">
        <v>6706</v>
      </c>
      <c r="C67" s="56" t="s">
        <v>6656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6707</v>
      </c>
    </row>
    <row r="68" spans="1:8" ht="15" hidden="1" customHeight="1" x14ac:dyDescent="0.25">
      <c r="A68" s="219">
        <v>45444</v>
      </c>
      <c r="B68" s="270" t="s">
        <v>6690</v>
      </c>
      <c r="C68" s="71" t="s">
        <v>6581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1" t="s">
        <v>397</v>
      </c>
    </row>
    <row r="69" spans="1:8" ht="15" hidden="1" customHeight="1" x14ac:dyDescent="0.25">
      <c r="A69" s="219">
        <v>45444</v>
      </c>
      <c r="B69" s="71" t="s">
        <v>6692</v>
      </c>
      <c r="C69" s="71" t="s">
        <v>6581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1" t="s">
        <v>397</v>
      </c>
    </row>
    <row r="70" spans="1:8" ht="15" hidden="1" customHeight="1" x14ac:dyDescent="0.25">
      <c r="A70" s="219">
        <v>45444</v>
      </c>
      <c r="B70" s="71" t="s">
        <v>6693</v>
      </c>
      <c r="C70" s="71" t="s">
        <v>6581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1" t="s">
        <v>397</v>
      </c>
    </row>
    <row r="71" spans="1:8" ht="15" hidden="1" customHeight="1" x14ac:dyDescent="0.25">
      <c r="A71" s="219">
        <v>45444</v>
      </c>
      <c r="B71" s="56" t="s">
        <v>6694</v>
      </c>
      <c r="C71" s="56" t="s">
        <v>6581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hidden="1" customHeight="1" x14ac:dyDescent="0.25">
      <c r="A72" s="219">
        <v>45444</v>
      </c>
      <c r="B72" s="56" t="s">
        <v>6695</v>
      </c>
      <c r="C72" s="56" t="s">
        <v>6581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hidden="1" customHeight="1" x14ac:dyDescent="0.25">
      <c r="A73" s="219">
        <v>45444</v>
      </c>
      <c r="B73" s="68" t="s">
        <v>6691</v>
      </c>
      <c r="C73" s="75" t="s">
        <v>6581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hidden="1" customHeight="1" x14ac:dyDescent="0.25">
      <c r="A74" s="219">
        <v>45444</v>
      </c>
      <c r="B74" s="124" t="s">
        <v>6696</v>
      </c>
      <c r="C74" s="590" t="s">
        <v>6581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1" t="s">
        <v>397</v>
      </c>
    </row>
    <row r="75" spans="1:8" ht="15" hidden="1" customHeight="1" x14ac:dyDescent="0.25">
      <c r="A75" s="219">
        <v>45444</v>
      </c>
      <c r="B75" s="124" t="s">
        <v>6697</v>
      </c>
      <c r="C75" s="590" t="s">
        <v>6581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1" t="s">
        <v>397</v>
      </c>
    </row>
    <row r="76" spans="1:8" ht="15" hidden="1" customHeight="1" x14ac:dyDescent="0.25">
      <c r="A76" s="219">
        <v>45444</v>
      </c>
      <c r="B76" s="68" t="s">
        <v>6698</v>
      </c>
      <c r="C76" s="230" t="s">
        <v>6699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hidden="1" customHeight="1" x14ac:dyDescent="0.25">
      <c r="A77" s="219">
        <v>45444</v>
      </c>
      <c r="B77" s="56" t="s">
        <v>6701</v>
      </c>
      <c r="C77" s="80" t="s">
        <v>6700</v>
      </c>
      <c r="D77" s="87">
        <v>2</v>
      </c>
      <c r="E77" s="72" t="s">
        <v>7333</v>
      </c>
      <c r="F77" s="62">
        <v>160000</v>
      </c>
      <c r="G77" s="63">
        <f t="shared" si="1"/>
        <v>320000</v>
      </c>
      <c r="H77" s="64" t="s">
        <v>397</v>
      </c>
    </row>
    <row r="78" spans="1:8" ht="15" hidden="1" customHeight="1" x14ac:dyDescent="0.25">
      <c r="A78" s="219">
        <v>45444</v>
      </c>
      <c r="B78" s="56" t="s">
        <v>6708</v>
      </c>
      <c r="C78" s="75" t="s">
        <v>6711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hidden="1" customHeight="1" x14ac:dyDescent="0.25">
      <c r="A79" s="219">
        <v>45444</v>
      </c>
      <c r="B79" s="55" t="s">
        <v>6709</v>
      </c>
      <c r="C79" s="75" t="s">
        <v>6711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hidden="1" customHeight="1" x14ac:dyDescent="0.25">
      <c r="A80" s="219">
        <v>45444</v>
      </c>
      <c r="B80" s="55" t="s">
        <v>6710</v>
      </c>
      <c r="C80" s="75" t="s">
        <v>6711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hidden="1" customHeight="1" x14ac:dyDescent="0.25">
      <c r="A81" s="219">
        <v>45444</v>
      </c>
      <c r="B81" s="55" t="s">
        <v>6712</v>
      </c>
      <c r="C81" s="75" t="s">
        <v>6711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hidden="1" customHeight="1" x14ac:dyDescent="0.25">
      <c r="A82" s="219">
        <v>45444</v>
      </c>
      <c r="B82" s="56" t="s">
        <v>6713</v>
      </c>
      <c r="C82" s="75" t="s">
        <v>6711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hidden="1" customHeight="1" x14ac:dyDescent="0.25">
      <c r="A83" s="219">
        <v>45505</v>
      </c>
      <c r="B83" s="255" t="s">
        <v>6720</v>
      </c>
      <c r="C83" s="255" t="s">
        <v>6721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hidden="1" customHeight="1" x14ac:dyDescent="0.25">
      <c r="A84" s="219">
        <v>45505</v>
      </c>
      <c r="B84" s="56" t="s">
        <v>6725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hidden="1" customHeight="1" x14ac:dyDescent="0.25">
      <c r="A85" s="219">
        <v>45505</v>
      </c>
      <c r="B85" s="60" t="s">
        <v>6726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hidden="1" customHeight="1" x14ac:dyDescent="0.25">
      <c r="A86" s="219">
        <v>45505</v>
      </c>
      <c r="B86" s="81" t="s">
        <v>6727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hidden="1" customHeight="1" x14ac:dyDescent="0.25">
      <c r="A87" s="219">
        <v>45505</v>
      </c>
      <c r="B87" s="71" t="s">
        <v>6731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1" t="s">
        <v>410</v>
      </c>
    </row>
    <row r="88" spans="1:8" ht="15" hidden="1" customHeight="1" x14ac:dyDescent="0.25">
      <c r="A88" s="219">
        <v>45505</v>
      </c>
      <c r="B88" s="68" t="s">
        <v>6728</v>
      </c>
      <c r="C88" s="56" t="s">
        <v>6699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hidden="1" customHeight="1" x14ac:dyDescent="0.25">
      <c r="A89" s="219">
        <v>45505</v>
      </c>
      <c r="B89" s="68" t="s">
        <v>6729</v>
      </c>
      <c r="C89" s="56" t="s">
        <v>6699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hidden="1" customHeight="1" x14ac:dyDescent="0.25">
      <c r="A90" s="219">
        <v>45505</v>
      </c>
      <c r="B90" s="55" t="s">
        <v>6734</v>
      </c>
      <c r="C90" s="56" t="s">
        <v>6598</v>
      </c>
      <c r="D90" s="87">
        <v>1</v>
      </c>
      <c r="E90" s="72" t="s">
        <v>6735</v>
      </c>
      <c r="F90" s="62">
        <v>10000</v>
      </c>
      <c r="G90" s="63">
        <f t="shared" si="1"/>
        <v>10000</v>
      </c>
      <c r="H90" s="64" t="s">
        <v>6736</v>
      </c>
    </row>
    <row r="91" spans="1:8" ht="15" hidden="1" customHeight="1" x14ac:dyDescent="0.25">
      <c r="A91" s="219">
        <v>45505</v>
      </c>
      <c r="B91" s="56" t="s">
        <v>6737</v>
      </c>
      <c r="C91" s="56" t="s">
        <v>6738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hidden="1" customHeight="1" x14ac:dyDescent="0.25">
      <c r="A92" s="219">
        <v>45505</v>
      </c>
      <c r="B92" s="56" t="s">
        <v>6739</v>
      </c>
      <c r="C92" s="56" t="s">
        <v>6738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hidden="1" customHeight="1" x14ac:dyDescent="0.25">
      <c r="A93" s="219">
        <v>45505</v>
      </c>
      <c r="B93" s="56" t="s">
        <v>6740</v>
      </c>
      <c r="C93" s="56" t="s">
        <v>6738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hidden="1" customHeight="1" x14ac:dyDescent="0.25">
      <c r="A94" s="219">
        <v>45505</v>
      </c>
      <c r="B94" s="55" t="s">
        <v>6743</v>
      </c>
      <c r="C94" s="56" t="s">
        <v>6741</v>
      </c>
      <c r="D94" s="87">
        <v>1</v>
      </c>
      <c r="E94" s="72" t="s">
        <v>6742</v>
      </c>
      <c r="F94" s="62">
        <v>1183000</v>
      </c>
      <c r="G94" s="63">
        <f t="shared" si="1"/>
        <v>1183000</v>
      </c>
      <c r="H94" s="64" t="s">
        <v>6736</v>
      </c>
    </row>
    <row r="95" spans="1:8" ht="15" hidden="1" customHeight="1" x14ac:dyDescent="0.25">
      <c r="A95" s="219">
        <v>45505</v>
      </c>
      <c r="B95" s="56" t="s">
        <v>6744</v>
      </c>
      <c r="C95" s="56" t="s">
        <v>6741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6736</v>
      </c>
    </row>
    <row r="96" spans="1:8" ht="15" hidden="1" customHeight="1" x14ac:dyDescent="0.25">
      <c r="A96" s="219">
        <v>45536</v>
      </c>
      <c r="B96" s="74" t="s">
        <v>6752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6321</v>
      </c>
    </row>
    <row r="97" spans="1:8" ht="15" hidden="1" customHeight="1" x14ac:dyDescent="0.25">
      <c r="A97" s="219">
        <v>45536</v>
      </c>
      <c r="B97" s="74" t="s">
        <v>6753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6321</v>
      </c>
    </row>
    <row r="98" spans="1:8" ht="15" hidden="1" customHeight="1" x14ac:dyDescent="0.25">
      <c r="A98" s="219">
        <v>45536</v>
      </c>
      <c r="B98" s="56" t="s">
        <v>6754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6321</v>
      </c>
    </row>
    <row r="99" spans="1:8" ht="15" hidden="1" customHeight="1" x14ac:dyDescent="0.25">
      <c r="A99" s="219">
        <v>45536</v>
      </c>
      <c r="B99" s="56" t="s">
        <v>6755</v>
      </c>
      <c r="C99" s="123" t="s">
        <v>147</v>
      </c>
      <c r="D99" s="87">
        <v>6</v>
      </c>
      <c r="E99" s="72" t="s">
        <v>6657</v>
      </c>
      <c r="F99" s="62">
        <v>549000</v>
      </c>
      <c r="G99" s="63">
        <f t="shared" si="1"/>
        <v>3294000</v>
      </c>
      <c r="H99" s="64" t="s">
        <v>6321</v>
      </c>
    </row>
    <row r="100" spans="1:8" ht="15" hidden="1" customHeight="1" x14ac:dyDescent="0.25">
      <c r="A100" s="219">
        <v>45536</v>
      </c>
      <c r="B100" s="56" t="s">
        <v>6756</v>
      </c>
      <c r="C100" s="255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6321</v>
      </c>
    </row>
    <row r="101" spans="1:8" ht="15" hidden="1" customHeight="1" x14ac:dyDescent="0.25">
      <c r="A101" s="219">
        <v>45536</v>
      </c>
      <c r="B101" s="56" t="s">
        <v>6758</v>
      </c>
      <c r="C101" s="56" t="s">
        <v>6757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hidden="1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hidden="1" customHeight="1" x14ac:dyDescent="0.25">
      <c r="A103" s="219">
        <v>45536</v>
      </c>
      <c r="B103" s="56" t="s">
        <v>6867</v>
      </c>
      <c r="C103" s="56" t="s">
        <v>6866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hidden="1" customHeight="1" x14ac:dyDescent="0.25">
      <c r="A104" s="219">
        <v>45536</v>
      </c>
      <c r="B104" s="56" t="s">
        <v>6868</v>
      </c>
      <c r="C104" s="56" t="s">
        <v>6866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hidden="1" customHeight="1" x14ac:dyDescent="0.25">
      <c r="A105" s="219">
        <v>45536</v>
      </c>
      <c r="B105" s="56" t="s">
        <v>6723</v>
      </c>
      <c r="C105" s="56" t="s">
        <v>8382</v>
      </c>
      <c r="D105" s="87">
        <v>6</v>
      </c>
      <c r="E105" s="72" t="s">
        <v>6544</v>
      </c>
      <c r="F105" s="62">
        <v>1500000</v>
      </c>
      <c r="G105" s="63">
        <f t="shared" si="1"/>
        <v>9000000</v>
      </c>
      <c r="H105" s="64" t="s">
        <v>397</v>
      </c>
    </row>
    <row r="106" spans="1:8" ht="15" hidden="1" customHeight="1" x14ac:dyDescent="0.25">
      <c r="A106" s="219">
        <v>45536</v>
      </c>
      <c r="B106" s="56" t="s">
        <v>6918</v>
      </c>
      <c r="C106" s="56" t="s">
        <v>6919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hidden="1" customHeight="1" x14ac:dyDescent="0.25">
      <c r="A107" s="219">
        <v>45536</v>
      </c>
      <c r="B107" s="55" t="s">
        <v>6920</v>
      </c>
      <c r="C107" s="56" t="s">
        <v>6919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hidden="1" customHeight="1" x14ac:dyDescent="0.25">
      <c r="A108" s="219">
        <v>45566</v>
      </c>
      <c r="B108" s="74" t="s">
        <v>6795</v>
      </c>
      <c r="C108" s="75" t="s">
        <v>6676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hidden="1" customHeight="1" x14ac:dyDescent="0.25">
      <c r="A109" s="219">
        <v>45566</v>
      </c>
      <c r="B109" s="56" t="s">
        <v>6616</v>
      </c>
      <c r="C109" s="56" t="s">
        <v>6627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6321</v>
      </c>
    </row>
    <row r="110" spans="1:8" ht="15" hidden="1" customHeight="1" x14ac:dyDescent="0.25">
      <c r="A110" s="219">
        <v>45566</v>
      </c>
      <c r="B110" s="56" t="s">
        <v>6618</v>
      </c>
      <c r="C110" s="56" t="s">
        <v>6627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6321</v>
      </c>
    </row>
    <row r="111" spans="1:8" ht="15" hidden="1" customHeight="1" x14ac:dyDescent="0.25">
      <c r="A111" s="219">
        <v>45566</v>
      </c>
      <c r="B111" s="74" t="s">
        <v>6796</v>
      </c>
      <c r="C111" s="75" t="s">
        <v>6627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6321</v>
      </c>
    </row>
    <row r="112" spans="1:8" ht="15" hidden="1" customHeight="1" x14ac:dyDescent="0.25">
      <c r="A112" s="219">
        <v>45566</v>
      </c>
      <c r="B112" s="56" t="s">
        <v>6798</v>
      </c>
      <c r="C112" s="75" t="s">
        <v>6627</v>
      </c>
      <c r="D112" s="87">
        <v>1</v>
      </c>
      <c r="E112" s="72" t="s">
        <v>6797</v>
      </c>
      <c r="F112" s="62">
        <v>54500</v>
      </c>
      <c r="G112" s="63">
        <f t="shared" si="1"/>
        <v>54500</v>
      </c>
      <c r="H112" s="64" t="s">
        <v>441</v>
      </c>
    </row>
    <row r="113" spans="1:8" ht="15" hidden="1" customHeight="1" x14ac:dyDescent="0.25">
      <c r="A113" s="219">
        <v>45566</v>
      </c>
      <c r="B113" s="68" t="s">
        <v>6799</v>
      </c>
      <c r="C113" s="75" t="s">
        <v>6627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hidden="1" customHeight="1" x14ac:dyDescent="0.25">
      <c r="A114" s="219">
        <v>45566</v>
      </c>
      <c r="B114" s="80" t="s">
        <v>6616</v>
      </c>
      <c r="C114" s="80" t="s">
        <v>6617</v>
      </c>
      <c r="D114" s="87">
        <v>2</v>
      </c>
      <c r="E114" s="765" t="s">
        <v>29</v>
      </c>
      <c r="F114" s="62">
        <v>54000</v>
      </c>
      <c r="G114" s="63">
        <f t="shared" si="1"/>
        <v>108000</v>
      </c>
      <c r="H114" s="271" t="s">
        <v>6321</v>
      </c>
    </row>
    <row r="115" spans="1:8" ht="15" hidden="1" customHeight="1" x14ac:dyDescent="0.25">
      <c r="A115" s="219">
        <v>45566</v>
      </c>
      <c r="B115" s="55" t="s">
        <v>6806</v>
      </c>
      <c r="C115" s="56" t="s">
        <v>6617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6321</v>
      </c>
    </row>
    <row r="116" spans="1:8" ht="15" hidden="1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7333</v>
      </c>
      <c r="F116" s="62">
        <v>50000</v>
      </c>
      <c r="G116" s="63">
        <f t="shared" si="1"/>
        <v>200000</v>
      </c>
      <c r="H116" s="64" t="s">
        <v>397</v>
      </c>
    </row>
    <row r="117" spans="1:8" ht="15" hidden="1" customHeight="1" x14ac:dyDescent="0.25">
      <c r="A117" s="219">
        <v>45566</v>
      </c>
      <c r="B117" s="56" t="s">
        <v>6732</v>
      </c>
      <c r="C117" s="56" t="s">
        <v>444</v>
      </c>
      <c r="D117" s="87">
        <v>1</v>
      </c>
      <c r="E117" s="72" t="s">
        <v>7333</v>
      </c>
      <c r="F117" s="62">
        <v>275000</v>
      </c>
      <c r="G117" s="63">
        <f t="shared" si="1"/>
        <v>275000</v>
      </c>
      <c r="H117" s="64" t="s">
        <v>397</v>
      </c>
    </row>
    <row r="118" spans="1:8" ht="15" hidden="1" customHeight="1" x14ac:dyDescent="0.25">
      <c r="A118" s="219">
        <v>45566</v>
      </c>
      <c r="B118" s="56" t="s">
        <v>6801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6802</v>
      </c>
    </row>
    <row r="119" spans="1:8" ht="15" hidden="1" customHeight="1" x14ac:dyDescent="0.25">
      <c r="A119" s="219">
        <v>45566</v>
      </c>
      <c r="B119" s="68" t="s">
        <v>6751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6802</v>
      </c>
    </row>
    <row r="120" spans="1:8" ht="15" hidden="1" customHeight="1" x14ac:dyDescent="0.25">
      <c r="A120" s="219">
        <v>45566</v>
      </c>
      <c r="B120" s="56" t="s">
        <v>6803</v>
      </c>
      <c r="C120" s="56" t="s">
        <v>6722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hidden="1" customHeight="1" x14ac:dyDescent="0.25">
      <c r="A121" s="219">
        <v>45566</v>
      </c>
      <c r="B121" s="56" t="s">
        <v>6586</v>
      </c>
      <c r="C121" s="56" t="s">
        <v>6587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6804</v>
      </c>
    </row>
    <row r="122" spans="1:8" ht="15" hidden="1" customHeight="1" x14ac:dyDescent="0.25">
      <c r="A122" s="219">
        <v>45566</v>
      </c>
      <c r="B122" s="56" t="s">
        <v>6807</v>
      </c>
      <c r="C122" s="123" t="s">
        <v>6810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hidden="1" customHeight="1" x14ac:dyDescent="0.25">
      <c r="A123" s="219">
        <v>45566</v>
      </c>
      <c r="B123" s="56" t="s">
        <v>6811</v>
      </c>
      <c r="C123" s="56" t="s">
        <v>6738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hidden="1" customHeight="1" x14ac:dyDescent="0.25">
      <c r="A124" s="219">
        <v>45566</v>
      </c>
      <c r="B124" s="68" t="s">
        <v>6812</v>
      </c>
      <c r="C124" s="75" t="s">
        <v>6738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hidden="1" customHeight="1" x14ac:dyDescent="0.25">
      <c r="A125" s="219">
        <v>45566</v>
      </c>
      <c r="B125" s="68" t="s">
        <v>6813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6321</v>
      </c>
    </row>
    <row r="126" spans="1:8" ht="15" hidden="1" customHeight="1" x14ac:dyDescent="0.25">
      <c r="A126" s="219">
        <v>45566</v>
      </c>
      <c r="B126" s="55" t="s">
        <v>6814</v>
      </c>
      <c r="C126" s="56" t="s">
        <v>6815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hidden="1" customHeight="1" x14ac:dyDescent="0.25">
      <c r="A127" s="219">
        <v>45566</v>
      </c>
      <c r="B127" s="56" t="s">
        <v>6817</v>
      </c>
      <c r="C127" s="75" t="s">
        <v>6815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hidden="1" customHeight="1" x14ac:dyDescent="0.25">
      <c r="A128" s="219">
        <v>45566</v>
      </c>
      <c r="B128" s="56" t="s">
        <v>6818</v>
      </c>
      <c r="C128" s="123" t="s">
        <v>6815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hidden="1" customHeight="1" x14ac:dyDescent="0.25">
      <c r="A129" s="219">
        <v>45566</v>
      </c>
      <c r="B129" s="56" t="s">
        <v>6816</v>
      </c>
      <c r="C129" s="123" t="s">
        <v>6815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hidden="1" customHeight="1" x14ac:dyDescent="0.25">
      <c r="A130" s="219">
        <v>45566</v>
      </c>
      <c r="B130" s="56" t="s">
        <v>6819</v>
      </c>
      <c r="C130" s="110" t="s">
        <v>6815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hidden="1" customHeight="1" x14ac:dyDescent="0.25">
      <c r="A131" s="219">
        <v>45566</v>
      </c>
      <c r="B131" s="68" t="s">
        <v>6820</v>
      </c>
      <c r="C131" s="56" t="s">
        <v>6815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hidden="1" customHeight="1" x14ac:dyDescent="0.25">
      <c r="A132" s="219">
        <v>45566</v>
      </c>
      <c r="B132" s="56" t="s">
        <v>6740</v>
      </c>
      <c r="C132" s="56" t="s">
        <v>6815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hidden="1" customHeight="1" x14ac:dyDescent="0.25">
      <c r="A133" s="219">
        <v>45566</v>
      </c>
      <c r="B133" s="55" t="s">
        <v>6821</v>
      </c>
      <c r="C133" s="71" t="s">
        <v>6815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hidden="1" customHeight="1" x14ac:dyDescent="0.25">
      <c r="A134" s="219">
        <v>45566</v>
      </c>
      <c r="B134" s="56" t="s">
        <v>6822</v>
      </c>
      <c r="C134" s="123" t="s">
        <v>6815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hidden="1" customHeight="1" x14ac:dyDescent="0.25">
      <c r="A135" s="219">
        <v>45566</v>
      </c>
      <c r="B135" s="55" t="s">
        <v>6823</v>
      </c>
      <c r="C135" s="123" t="s">
        <v>6815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hidden="1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hidden="1" customHeight="1" x14ac:dyDescent="0.25">
      <c r="A137" s="219">
        <v>45566</v>
      </c>
      <c r="B137" s="270" t="s">
        <v>6826</v>
      </c>
      <c r="C137" s="71" t="s">
        <v>6581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1" t="s">
        <v>6791</v>
      </c>
    </row>
    <row r="138" spans="1:8" ht="15" hidden="1" customHeight="1" x14ac:dyDescent="0.25">
      <c r="A138" s="219">
        <v>45566</v>
      </c>
      <c r="B138" s="270" t="s">
        <v>6825</v>
      </c>
      <c r="C138" s="71" t="s">
        <v>6581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1" t="s">
        <v>6791</v>
      </c>
    </row>
    <row r="139" spans="1:8" ht="15" hidden="1" customHeight="1" x14ac:dyDescent="0.25">
      <c r="A139" s="219">
        <v>45597</v>
      </c>
      <c r="B139" s="74" t="s">
        <v>6832</v>
      </c>
      <c r="C139" s="75" t="s">
        <v>6598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hidden="1" customHeight="1" x14ac:dyDescent="0.25">
      <c r="A140" s="219">
        <v>45597</v>
      </c>
      <c r="B140" s="71" t="s">
        <v>6851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1" t="s">
        <v>728</v>
      </c>
    </row>
    <row r="141" spans="1:8" ht="15" hidden="1" customHeight="1" x14ac:dyDescent="0.25">
      <c r="A141" s="219">
        <v>45597</v>
      </c>
      <c r="B141" s="56" t="s">
        <v>6852</v>
      </c>
      <c r="C141" s="56" t="s">
        <v>6853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hidden="1" customHeight="1" x14ac:dyDescent="0.25">
      <c r="A142" s="219">
        <v>45597</v>
      </c>
      <c r="B142" s="74" t="s">
        <v>6854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hidden="1" customHeight="1" x14ac:dyDescent="0.25">
      <c r="A143" s="219">
        <v>45597</v>
      </c>
      <c r="B143" s="56" t="s">
        <v>6856</v>
      </c>
      <c r="C143" s="75" t="s">
        <v>6855</v>
      </c>
      <c r="D143" s="87">
        <v>4</v>
      </c>
      <c r="E143" s="72" t="s">
        <v>7333</v>
      </c>
      <c r="F143" s="62">
        <v>160000</v>
      </c>
      <c r="G143" s="63">
        <f t="shared" si="2"/>
        <v>640000</v>
      </c>
      <c r="H143" s="64" t="s">
        <v>397</v>
      </c>
    </row>
    <row r="144" spans="1:8" ht="15" hidden="1" customHeight="1" x14ac:dyDescent="0.25">
      <c r="A144" s="219">
        <v>45597</v>
      </c>
      <c r="B144" s="282" t="s">
        <v>6857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1" t="s">
        <v>6860</v>
      </c>
    </row>
    <row r="145" spans="1:8" ht="15" hidden="1" customHeight="1" x14ac:dyDescent="0.25">
      <c r="A145" s="219">
        <v>45597</v>
      </c>
      <c r="B145" s="55" t="s">
        <v>6858</v>
      </c>
      <c r="C145" s="56" t="s">
        <v>6617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6321</v>
      </c>
    </row>
    <row r="146" spans="1:8" ht="15" hidden="1" customHeight="1" x14ac:dyDescent="0.25">
      <c r="A146" s="219">
        <v>45597</v>
      </c>
      <c r="B146" s="56" t="s">
        <v>6861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6862</v>
      </c>
    </row>
    <row r="147" spans="1:8" ht="15" hidden="1" customHeight="1" x14ac:dyDescent="0.25">
      <c r="A147" s="219">
        <v>45597</v>
      </c>
      <c r="B147" s="56" t="s">
        <v>6873</v>
      </c>
      <c r="C147" s="56" t="s">
        <v>6875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hidden="1" customHeight="1" x14ac:dyDescent="0.25">
      <c r="A148" s="219">
        <v>45597</v>
      </c>
      <c r="B148" s="56" t="s">
        <v>7031</v>
      </c>
      <c r="C148" s="56" t="s">
        <v>7032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hidden="1" customHeight="1" x14ac:dyDescent="0.25">
      <c r="A149" s="219">
        <v>45597</v>
      </c>
      <c r="B149" s="68" t="s">
        <v>7033</v>
      </c>
      <c r="C149" s="56" t="s">
        <v>7032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hidden="1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hidden="1" customHeight="1" x14ac:dyDescent="0.25">
      <c r="A151" s="219">
        <v>45627</v>
      </c>
      <c r="B151" s="56" t="s">
        <v>6883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hidden="1" customHeight="1" x14ac:dyDescent="0.25">
      <c r="A152" s="219">
        <v>45627</v>
      </c>
      <c r="B152" s="56" t="s">
        <v>6881</v>
      </c>
      <c r="C152" s="56" t="s">
        <v>6882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hidden="1" customHeight="1" x14ac:dyDescent="0.25">
      <c r="A153" s="219">
        <v>45627</v>
      </c>
      <c r="B153" s="255" t="s">
        <v>465</v>
      </c>
      <c r="C153" s="255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6321</v>
      </c>
    </row>
    <row r="154" spans="1:8" ht="15" hidden="1" customHeight="1" x14ac:dyDescent="0.25">
      <c r="A154" s="219">
        <v>45627</v>
      </c>
      <c r="B154" s="56" t="s">
        <v>6895</v>
      </c>
      <c r="C154" s="75" t="s">
        <v>6892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6894</v>
      </c>
    </row>
    <row r="155" spans="1:8" ht="15" hidden="1" customHeight="1" x14ac:dyDescent="0.25">
      <c r="A155" s="219">
        <v>45627</v>
      </c>
      <c r="B155" s="74" t="s">
        <v>6895</v>
      </c>
      <c r="C155" s="71" t="s">
        <v>6892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6894</v>
      </c>
    </row>
    <row r="156" spans="1:8" ht="15" hidden="1" customHeight="1" x14ac:dyDescent="0.25">
      <c r="A156" s="219">
        <v>45627</v>
      </c>
      <c r="B156" s="74" t="s">
        <v>6893</v>
      </c>
      <c r="C156" s="88" t="s">
        <v>6892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6894</v>
      </c>
    </row>
    <row r="157" spans="1:8" ht="15" hidden="1" customHeight="1" x14ac:dyDescent="0.25">
      <c r="A157" s="219">
        <v>45627</v>
      </c>
      <c r="B157" s="71" t="s">
        <v>6896</v>
      </c>
      <c r="C157" s="71" t="s">
        <v>6897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1" t="s">
        <v>6714</v>
      </c>
    </row>
    <row r="158" spans="1:8" ht="15" hidden="1" customHeight="1" x14ac:dyDescent="0.25">
      <c r="A158" s="219">
        <v>45627</v>
      </c>
      <c r="B158" s="74" t="s">
        <v>6898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6899</v>
      </c>
    </row>
    <row r="159" spans="1:8" ht="15" hidden="1" customHeight="1" x14ac:dyDescent="0.25">
      <c r="A159" s="219">
        <v>45627</v>
      </c>
      <c r="B159" s="55" t="s">
        <v>6603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hidden="1" customHeight="1" x14ac:dyDescent="0.25">
      <c r="A160" s="219">
        <v>45627</v>
      </c>
      <c r="B160" s="68" t="s">
        <v>6901</v>
      </c>
      <c r="C160" s="56" t="s">
        <v>6902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hidden="1" customHeight="1" x14ac:dyDescent="0.25">
      <c r="A161" s="219">
        <v>45627</v>
      </c>
      <c r="B161" s="56" t="s">
        <v>6903</v>
      </c>
      <c r="C161" s="56" t="s">
        <v>6904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6905</v>
      </c>
    </row>
    <row r="162" spans="1:8" ht="15" hidden="1" customHeight="1" x14ac:dyDescent="0.25">
      <c r="A162" s="219">
        <v>45627</v>
      </c>
      <c r="B162" s="56" t="s">
        <v>6906</v>
      </c>
      <c r="C162" s="56" t="s">
        <v>6904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6907</v>
      </c>
    </row>
    <row r="163" spans="1:8" ht="15" hidden="1" customHeight="1" x14ac:dyDescent="0.25">
      <c r="A163" s="219">
        <v>45627</v>
      </c>
      <c r="B163" s="56" t="s">
        <v>6909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6894</v>
      </c>
    </row>
    <row r="164" spans="1:8" ht="15" hidden="1" customHeight="1" x14ac:dyDescent="0.25">
      <c r="A164" s="219">
        <v>45627</v>
      </c>
      <c r="B164" s="56" t="s">
        <v>6908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6894</v>
      </c>
    </row>
    <row r="165" spans="1:8" ht="15" hidden="1" customHeight="1" x14ac:dyDescent="0.25">
      <c r="A165" s="219">
        <v>45627</v>
      </c>
      <c r="B165" s="68" t="s">
        <v>6910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6894</v>
      </c>
    </row>
    <row r="166" spans="1:8" ht="15" hidden="1" customHeight="1" x14ac:dyDescent="0.25">
      <c r="A166" s="219">
        <v>45627</v>
      </c>
      <c r="B166" s="68" t="s">
        <v>6911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6894</v>
      </c>
    </row>
    <row r="167" spans="1:8" ht="15" hidden="1" customHeight="1" x14ac:dyDescent="0.25">
      <c r="A167" s="219">
        <v>45627</v>
      </c>
      <c r="B167" s="55" t="s">
        <v>6912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6894</v>
      </c>
    </row>
    <row r="168" spans="1:8" ht="15" hidden="1" customHeight="1" x14ac:dyDescent="0.25">
      <c r="A168" s="219">
        <v>45627</v>
      </c>
      <c r="B168" s="56" t="s">
        <v>6913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6894</v>
      </c>
    </row>
    <row r="169" spans="1:8" ht="15" hidden="1" customHeight="1" x14ac:dyDescent="0.25">
      <c r="A169" s="219" t="s">
        <v>7034</v>
      </c>
      <c r="B169" s="255" t="s">
        <v>465</v>
      </c>
      <c r="C169" s="255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6321</v>
      </c>
    </row>
    <row r="170" spans="1:8" ht="15" hidden="1" customHeight="1" x14ac:dyDescent="0.25">
      <c r="A170" s="219" t="s">
        <v>7034</v>
      </c>
      <c r="B170" s="68" t="s">
        <v>6922</v>
      </c>
      <c r="C170" s="56" t="s">
        <v>6598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6923</v>
      </c>
    </row>
    <row r="171" spans="1:8" ht="15" hidden="1" customHeight="1" x14ac:dyDescent="0.25">
      <c r="A171" s="219" t="s">
        <v>7034</v>
      </c>
      <c r="B171" s="60" t="s">
        <v>6726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hidden="1" customHeight="1" x14ac:dyDescent="0.25">
      <c r="A172" s="219" t="s">
        <v>7034</v>
      </c>
      <c r="B172" s="81" t="s">
        <v>7038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hidden="1" customHeight="1" x14ac:dyDescent="0.25">
      <c r="A173" s="219" t="s">
        <v>7034</v>
      </c>
      <c r="B173" s="56" t="s">
        <v>6924</v>
      </c>
      <c r="C173" s="56" t="s">
        <v>6699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hidden="1" customHeight="1" x14ac:dyDescent="0.25">
      <c r="A174" s="219" t="s">
        <v>7034</v>
      </c>
      <c r="B174" s="55" t="s">
        <v>6925</v>
      </c>
      <c r="C174" s="56" t="s">
        <v>6699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6923</v>
      </c>
    </row>
    <row r="175" spans="1:8" ht="15" hidden="1" customHeight="1" x14ac:dyDescent="0.25">
      <c r="A175" s="219" t="s">
        <v>7034</v>
      </c>
      <c r="B175" s="74" t="s">
        <v>6926</v>
      </c>
      <c r="C175" s="88" t="s">
        <v>6927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hidden="1" customHeight="1" x14ac:dyDescent="0.25">
      <c r="A176" s="219" t="s">
        <v>7034</v>
      </c>
      <c r="B176" s="56" t="s">
        <v>7044</v>
      </c>
      <c r="C176" s="230" t="s">
        <v>6934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customHeight="1" x14ac:dyDescent="0.25">
      <c r="A177" s="219" t="s">
        <v>7034</v>
      </c>
      <c r="B177" s="56" t="s">
        <v>6936</v>
      </c>
      <c r="C177" s="56" t="s">
        <v>6937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customHeight="1" x14ac:dyDescent="0.25">
      <c r="A178" s="219" t="s">
        <v>7034</v>
      </c>
      <c r="B178" s="55" t="s">
        <v>6935</v>
      </c>
      <c r="C178" s="56" t="s">
        <v>6937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customHeight="1" x14ac:dyDescent="0.25">
      <c r="A179" s="219" t="s">
        <v>7034</v>
      </c>
      <c r="B179" s="81" t="s">
        <v>6938</v>
      </c>
      <c r="C179" s="75" t="s">
        <v>6937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customHeight="1" x14ac:dyDescent="0.25">
      <c r="A180" s="219" t="s">
        <v>7034</v>
      </c>
      <c r="B180" s="81" t="s">
        <v>6939</v>
      </c>
      <c r="C180" s="56" t="s">
        <v>6933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hidden="1" customHeight="1" x14ac:dyDescent="0.25">
      <c r="A181" s="219" t="s">
        <v>7034</v>
      </c>
      <c r="B181" s="56" t="s">
        <v>6959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hidden="1" customHeight="1" x14ac:dyDescent="0.25">
      <c r="A182" s="219" t="s">
        <v>7034</v>
      </c>
      <c r="B182" s="74" t="s">
        <v>6940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hidden="1" customHeight="1" x14ac:dyDescent="0.25">
      <c r="A183" s="219" t="s">
        <v>7034</v>
      </c>
      <c r="B183" s="56" t="s">
        <v>6941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hidden="1" customHeight="1" x14ac:dyDescent="0.25">
      <c r="A184" s="219" t="s">
        <v>7034</v>
      </c>
      <c r="B184" s="55" t="s">
        <v>6710</v>
      </c>
      <c r="C184" s="75" t="s">
        <v>6711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hidden="1" customHeight="1" x14ac:dyDescent="0.25">
      <c r="A185" s="219" t="s">
        <v>7034</v>
      </c>
      <c r="B185" s="124" t="s">
        <v>6973</v>
      </c>
      <c r="C185" s="590" t="s">
        <v>6843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1" t="s">
        <v>6714</v>
      </c>
    </row>
    <row r="186" spans="1:8" ht="15" hidden="1" customHeight="1" x14ac:dyDescent="0.25">
      <c r="A186" s="219" t="s">
        <v>7034</v>
      </c>
      <c r="B186" s="270" t="s">
        <v>6970</v>
      </c>
      <c r="C186" s="71" t="s">
        <v>6843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1" t="s">
        <v>6714</v>
      </c>
    </row>
    <row r="187" spans="1:8" ht="15" hidden="1" customHeight="1" x14ac:dyDescent="0.25">
      <c r="A187" s="219" t="s">
        <v>7034</v>
      </c>
      <c r="B187" s="71" t="s">
        <v>6971</v>
      </c>
      <c r="C187" s="590" t="s">
        <v>6843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1" t="s">
        <v>6714</v>
      </c>
    </row>
    <row r="188" spans="1:8" ht="15" hidden="1" customHeight="1" x14ac:dyDescent="0.25">
      <c r="A188" s="219" t="s">
        <v>7034</v>
      </c>
      <c r="B188" s="71" t="s">
        <v>6972</v>
      </c>
      <c r="C188" s="123" t="s">
        <v>6843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1" t="s">
        <v>7005</v>
      </c>
    </row>
    <row r="189" spans="1:8" ht="15" hidden="1" customHeight="1" x14ac:dyDescent="0.25">
      <c r="A189" s="219" t="s">
        <v>7034</v>
      </c>
      <c r="B189" s="71" t="s">
        <v>6975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1" t="s">
        <v>6714</v>
      </c>
    </row>
    <row r="190" spans="1:8" ht="15" hidden="1" customHeight="1" x14ac:dyDescent="0.25">
      <c r="A190" s="219" t="s">
        <v>7034</v>
      </c>
      <c r="B190" s="56" t="s">
        <v>6976</v>
      </c>
      <c r="C190" s="110" t="s">
        <v>6977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6978</v>
      </c>
    </row>
    <row r="191" spans="1:8" ht="15" hidden="1" customHeight="1" x14ac:dyDescent="0.25">
      <c r="A191" s="219" t="s">
        <v>7034</v>
      </c>
      <c r="B191" s="68" t="s">
        <v>6979</v>
      </c>
      <c r="C191" s="56" t="s">
        <v>6977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6978</v>
      </c>
    </row>
    <row r="192" spans="1:8" ht="15" hidden="1" customHeight="1" x14ac:dyDescent="0.25">
      <c r="A192" s="219" t="s">
        <v>7034</v>
      </c>
      <c r="B192" s="56" t="s">
        <v>6980</v>
      </c>
      <c r="C192" s="56" t="s">
        <v>6977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6978</v>
      </c>
    </row>
    <row r="193" spans="1:8" ht="15" hidden="1" customHeight="1" x14ac:dyDescent="0.25">
      <c r="A193" s="219" t="s">
        <v>7034</v>
      </c>
      <c r="B193" s="255" t="s">
        <v>7046</v>
      </c>
      <c r="C193" s="255" t="s">
        <v>6634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hidden="1" customHeight="1" x14ac:dyDescent="0.25">
      <c r="A194" s="219" t="s">
        <v>7034</v>
      </c>
      <c r="B194" s="56" t="s">
        <v>6635</v>
      </c>
      <c r="C194" s="56" t="s">
        <v>6634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hidden="1" customHeight="1" x14ac:dyDescent="0.25">
      <c r="A195" s="219" t="s">
        <v>7034</v>
      </c>
      <c r="B195" s="56" t="s">
        <v>6636</v>
      </c>
      <c r="C195" s="80" t="s">
        <v>6634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hidden="1" customHeight="1" x14ac:dyDescent="0.25">
      <c r="A196" s="219" t="s">
        <v>7034</v>
      </c>
      <c r="B196" s="56" t="s">
        <v>6991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7004</v>
      </c>
    </row>
    <row r="197" spans="1:8" ht="15" hidden="1" customHeight="1" x14ac:dyDescent="0.25">
      <c r="A197" s="219" t="s">
        <v>7034</v>
      </c>
      <c r="B197" s="55" t="s">
        <v>6992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7004</v>
      </c>
    </row>
    <row r="198" spans="1:8" ht="15" hidden="1" customHeight="1" x14ac:dyDescent="0.25">
      <c r="A198" s="219" t="s">
        <v>7034</v>
      </c>
      <c r="B198" s="55" t="s">
        <v>6993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7004</v>
      </c>
    </row>
    <row r="199" spans="1:8" ht="15" hidden="1" customHeight="1" x14ac:dyDescent="0.25">
      <c r="A199" s="219" t="s">
        <v>7034</v>
      </c>
      <c r="B199" s="55" t="s">
        <v>6994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7004</v>
      </c>
    </row>
    <row r="200" spans="1:8" ht="15" hidden="1" customHeight="1" x14ac:dyDescent="0.25">
      <c r="A200" s="219" t="s">
        <v>7034</v>
      </c>
      <c r="B200" s="55" t="s">
        <v>6996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7004</v>
      </c>
    </row>
    <row r="201" spans="1:8" ht="15" hidden="1" customHeight="1" x14ac:dyDescent="0.25">
      <c r="A201" s="219" t="s">
        <v>7034</v>
      </c>
      <c r="B201" s="55" t="s">
        <v>6995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7004</v>
      </c>
    </row>
    <row r="202" spans="1:8" ht="15" hidden="1" customHeight="1" x14ac:dyDescent="0.25">
      <c r="A202" s="219" t="s">
        <v>7034</v>
      </c>
      <c r="B202" s="55" t="s">
        <v>6997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7004</v>
      </c>
    </row>
    <row r="203" spans="1:8" ht="15" hidden="1" customHeight="1" x14ac:dyDescent="0.25">
      <c r="A203" s="219" t="s">
        <v>7034</v>
      </c>
      <c r="B203" s="270" t="s">
        <v>6998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1" t="s">
        <v>7004</v>
      </c>
    </row>
    <row r="204" spans="1:8" ht="15" hidden="1" customHeight="1" x14ac:dyDescent="0.25">
      <c r="A204" s="219" t="s">
        <v>7034</v>
      </c>
      <c r="B204" s="55" t="s">
        <v>6999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7004</v>
      </c>
    </row>
    <row r="205" spans="1:8" ht="15" hidden="1" customHeight="1" x14ac:dyDescent="0.25">
      <c r="A205" s="219" t="s">
        <v>7034</v>
      </c>
      <c r="B205" s="56" t="s">
        <v>7000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hidden="1" customHeight="1" x14ac:dyDescent="0.25">
      <c r="A206" s="219" t="s">
        <v>7034</v>
      </c>
      <c r="B206" s="56" t="s">
        <v>7001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hidden="1" customHeight="1" x14ac:dyDescent="0.25">
      <c r="A207" s="219" t="s">
        <v>7034</v>
      </c>
      <c r="B207" s="55" t="s">
        <v>7002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hidden="1" customHeight="1" x14ac:dyDescent="0.25">
      <c r="A208" s="219" t="s">
        <v>7034</v>
      </c>
      <c r="B208" s="55" t="s">
        <v>7003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hidden="1" customHeight="1" x14ac:dyDescent="0.25">
      <c r="A209" s="219" t="s">
        <v>7055</v>
      </c>
      <c r="B209" s="255" t="s">
        <v>7042</v>
      </c>
      <c r="C209" s="255" t="s">
        <v>7063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hidden="1" customHeight="1" x14ac:dyDescent="0.25">
      <c r="A210" s="219" t="s">
        <v>7055</v>
      </c>
      <c r="B210" s="503" t="s">
        <v>7061</v>
      </c>
      <c r="C210" s="414" t="s">
        <v>7062</v>
      </c>
      <c r="D210" s="764">
        <v>1</v>
      </c>
      <c r="E210" s="419" t="s">
        <v>29</v>
      </c>
      <c r="F210" s="417">
        <v>10000000</v>
      </c>
      <c r="G210" s="417">
        <f t="shared" si="3"/>
        <v>10000000</v>
      </c>
      <c r="H210" s="418" t="s">
        <v>6321</v>
      </c>
    </row>
    <row r="211" spans="1:8" ht="15" hidden="1" customHeight="1" x14ac:dyDescent="0.25">
      <c r="A211" s="219" t="s">
        <v>7055</v>
      </c>
      <c r="B211" s="60" t="s">
        <v>7064</v>
      </c>
      <c r="C211" s="56" t="s">
        <v>6699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hidden="1" customHeight="1" x14ac:dyDescent="0.25">
      <c r="A212" s="219" t="s">
        <v>7055</v>
      </c>
      <c r="B212" s="81" t="s">
        <v>7065</v>
      </c>
      <c r="C212" s="230" t="s">
        <v>7066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hidden="1" customHeight="1" x14ac:dyDescent="0.25">
      <c r="A213" s="219" t="s">
        <v>7055</v>
      </c>
      <c r="B213" s="71" t="s">
        <v>465</v>
      </c>
      <c r="C213" s="71" t="s">
        <v>6598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1" t="s">
        <v>6321</v>
      </c>
    </row>
    <row r="214" spans="1:8" ht="15" hidden="1" customHeight="1" x14ac:dyDescent="0.25">
      <c r="A214" s="219" t="s">
        <v>7055</v>
      </c>
      <c r="B214" s="55" t="s">
        <v>7067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hidden="1" customHeight="1" x14ac:dyDescent="0.25">
      <c r="A215" s="219" t="s">
        <v>7055</v>
      </c>
      <c r="B215" s="74" t="s">
        <v>7068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hidden="1" customHeight="1" x14ac:dyDescent="0.25">
      <c r="A216" s="219" t="s">
        <v>7055</v>
      </c>
      <c r="B216" s="56" t="s">
        <v>7069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hidden="1" customHeight="1" x14ac:dyDescent="0.25">
      <c r="A217" s="219" t="s">
        <v>7055</v>
      </c>
      <c r="B217" s="56" t="s">
        <v>7070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hidden="1" customHeight="1" x14ac:dyDescent="0.25">
      <c r="A218" s="219" t="s">
        <v>7055</v>
      </c>
      <c r="B218" s="55" t="s">
        <v>7071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hidden="1" customHeight="1" x14ac:dyDescent="0.25">
      <c r="A219" s="219" t="s">
        <v>7055</v>
      </c>
      <c r="B219" s="81" t="s">
        <v>7072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hidden="1" customHeight="1" x14ac:dyDescent="0.25">
      <c r="A220" s="219" t="s">
        <v>7055</v>
      </c>
      <c r="B220" s="81" t="s">
        <v>7073</v>
      </c>
      <c r="C220" s="56" t="s">
        <v>57</v>
      </c>
      <c r="D220" s="87">
        <v>2</v>
      </c>
      <c r="E220" s="72" t="s">
        <v>7074</v>
      </c>
      <c r="F220" s="62">
        <v>40000</v>
      </c>
      <c r="G220" s="63">
        <f t="shared" si="3"/>
        <v>80000</v>
      </c>
      <c r="H220" s="64" t="s">
        <v>6978</v>
      </c>
    </row>
    <row r="221" spans="1:8" ht="15" hidden="1" customHeight="1" x14ac:dyDescent="0.25">
      <c r="A221" s="219" t="s">
        <v>7055</v>
      </c>
      <c r="B221" s="56" t="s">
        <v>7075</v>
      </c>
      <c r="C221" s="126" t="s">
        <v>7076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hidden="1" customHeight="1" x14ac:dyDescent="0.25">
      <c r="A222" s="219" t="s">
        <v>7055</v>
      </c>
      <c r="B222" s="74" t="s">
        <v>7081</v>
      </c>
      <c r="C222" s="56" t="s">
        <v>6741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hidden="1" customHeight="1" x14ac:dyDescent="0.25">
      <c r="A223" s="219" t="s">
        <v>7055</v>
      </c>
      <c r="B223" s="56" t="s">
        <v>7082</v>
      </c>
      <c r="C223" s="56" t="s">
        <v>6741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hidden="1" customHeight="1" x14ac:dyDescent="0.25">
      <c r="A224" s="219" t="s">
        <v>7055</v>
      </c>
      <c r="B224" s="74" t="s">
        <v>6864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hidden="1" customHeight="1" x14ac:dyDescent="0.25">
      <c r="A225" s="219" t="s">
        <v>7055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hidden="1" customHeight="1" x14ac:dyDescent="0.25">
      <c r="A226" s="219" t="s">
        <v>7135</v>
      </c>
      <c r="B226" s="255" t="s">
        <v>465</v>
      </c>
      <c r="C226" s="255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6321</v>
      </c>
    </row>
    <row r="227" spans="1:8" ht="15" hidden="1" customHeight="1" x14ac:dyDescent="0.25">
      <c r="A227" s="219" t="s">
        <v>7135</v>
      </c>
      <c r="B227" s="56" t="s">
        <v>7089</v>
      </c>
      <c r="C227" s="56" t="s">
        <v>6656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12" t="s">
        <v>397</v>
      </c>
    </row>
    <row r="228" spans="1:8" ht="15" hidden="1" customHeight="1" x14ac:dyDescent="0.25">
      <c r="A228" s="219" t="s">
        <v>7135</v>
      </c>
      <c r="B228" s="60" t="s">
        <v>7090</v>
      </c>
      <c r="C228" s="56" t="s">
        <v>6656</v>
      </c>
      <c r="D228" s="87">
        <v>1</v>
      </c>
      <c r="E228" s="72" t="s">
        <v>7091</v>
      </c>
      <c r="F228" s="62">
        <v>1315000</v>
      </c>
      <c r="G228" s="63">
        <f t="shared" si="3"/>
        <v>1315000</v>
      </c>
      <c r="H228" s="64" t="s">
        <v>397</v>
      </c>
    </row>
    <row r="229" spans="1:8" ht="15" hidden="1" customHeight="1" x14ac:dyDescent="0.25">
      <c r="A229" s="219" t="s">
        <v>7135</v>
      </c>
      <c r="B229" s="71" t="s">
        <v>78</v>
      </c>
      <c r="C229" s="71" t="s">
        <v>79</v>
      </c>
      <c r="D229" s="87">
        <v>2</v>
      </c>
      <c r="E229" s="71" t="s">
        <v>6600</v>
      </c>
      <c r="F229" s="62">
        <v>6100000</v>
      </c>
      <c r="G229" s="63">
        <f t="shared" si="3"/>
        <v>12200000</v>
      </c>
      <c r="H229" s="271" t="s">
        <v>397</v>
      </c>
    </row>
    <row r="230" spans="1:8" ht="15" hidden="1" customHeight="1" x14ac:dyDescent="0.25">
      <c r="A230" s="219" t="s">
        <v>7135</v>
      </c>
      <c r="B230" s="270" t="s">
        <v>6360</v>
      </c>
      <c r="C230" s="590" t="s">
        <v>74</v>
      </c>
      <c r="D230" s="87">
        <v>1</v>
      </c>
      <c r="E230" s="124" t="s">
        <v>6600</v>
      </c>
      <c r="F230" s="62">
        <v>5600000</v>
      </c>
      <c r="G230" s="63">
        <f t="shared" si="3"/>
        <v>5600000</v>
      </c>
      <c r="H230" s="271" t="s">
        <v>397</v>
      </c>
    </row>
    <row r="231" spans="1:8" ht="15" hidden="1" customHeight="1" x14ac:dyDescent="0.25">
      <c r="A231" s="219" t="s">
        <v>7135</v>
      </c>
      <c r="B231" s="68" t="s">
        <v>6729</v>
      </c>
      <c r="C231" s="56" t="s">
        <v>6699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hidden="1" customHeight="1" x14ac:dyDescent="0.25">
      <c r="A232" s="219" t="s">
        <v>7135</v>
      </c>
      <c r="B232" s="74" t="s">
        <v>7111</v>
      </c>
      <c r="C232" s="88" t="s">
        <v>7112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7113</v>
      </c>
    </row>
    <row r="233" spans="1:8" ht="15" hidden="1" customHeight="1" x14ac:dyDescent="0.25">
      <c r="A233" s="219" t="s">
        <v>7135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7114</v>
      </c>
    </row>
    <row r="234" spans="1:8" ht="15" hidden="1" customHeight="1" x14ac:dyDescent="0.25">
      <c r="A234" s="219" t="s">
        <v>7135</v>
      </c>
      <c r="B234" s="55" t="s">
        <v>7115</v>
      </c>
      <c r="C234" s="75" t="s">
        <v>6627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7116</v>
      </c>
    </row>
    <row r="235" spans="1:8" ht="15" hidden="1" customHeight="1" x14ac:dyDescent="0.25">
      <c r="A235" s="219" t="s">
        <v>7135</v>
      </c>
      <c r="B235" s="56" t="s">
        <v>7117</v>
      </c>
      <c r="C235" s="71" t="s">
        <v>6621</v>
      </c>
      <c r="D235" s="87">
        <v>1</v>
      </c>
      <c r="E235" s="72" t="s">
        <v>7118</v>
      </c>
      <c r="F235" s="62">
        <v>150000</v>
      </c>
      <c r="G235" s="63">
        <f t="shared" si="3"/>
        <v>150000</v>
      </c>
      <c r="H235" s="64" t="s">
        <v>397</v>
      </c>
    </row>
    <row r="236" spans="1:8" ht="15" hidden="1" customHeight="1" x14ac:dyDescent="0.25">
      <c r="A236" s="219" t="s">
        <v>7135</v>
      </c>
      <c r="B236" s="527" t="s">
        <v>7124</v>
      </c>
      <c r="C236" s="496" t="s">
        <v>57</v>
      </c>
      <c r="D236" s="764">
        <v>1</v>
      </c>
      <c r="E236" s="419" t="s">
        <v>29</v>
      </c>
      <c r="F236" s="417">
        <v>45000</v>
      </c>
      <c r="G236" s="417">
        <f t="shared" si="3"/>
        <v>45000</v>
      </c>
      <c r="H236" s="418" t="s">
        <v>493</v>
      </c>
    </row>
    <row r="237" spans="1:8" ht="15" hidden="1" customHeight="1" x14ac:dyDescent="0.25">
      <c r="A237" s="219" t="s">
        <v>7135</v>
      </c>
      <c r="B237" s="459" t="s">
        <v>7125</v>
      </c>
      <c r="C237" s="414" t="s">
        <v>403</v>
      </c>
      <c r="D237" s="764">
        <v>2</v>
      </c>
      <c r="E237" s="419" t="s">
        <v>29</v>
      </c>
      <c r="F237" s="417">
        <v>95000</v>
      </c>
      <c r="G237" s="417">
        <f t="shared" si="3"/>
        <v>190000</v>
      </c>
      <c r="H237" s="418" t="s">
        <v>415</v>
      </c>
    </row>
    <row r="238" spans="1:8" ht="15" hidden="1" customHeight="1" x14ac:dyDescent="0.25">
      <c r="A238" s="219" t="s">
        <v>7135</v>
      </c>
      <c r="B238" s="414" t="s">
        <v>7121</v>
      </c>
      <c r="C238" s="548" t="s">
        <v>7120</v>
      </c>
      <c r="D238" s="764">
        <v>1</v>
      </c>
      <c r="E238" s="419" t="s">
        <v>29</v>
      </c>
      <c r="F238" s="417">
        <v>575000</v>
      </c>
      <c r="G238" s="417">
        <f t="shared" si="3"/>
        <v>575000</v>
      </c>
      <c r="H238" s="418" t="s">
        <v>503</v>
      </c>
    </row>
    <row r="239" spans="1:8" ht="15" hidden="1" customHeight="1" x14ac:dyDescent="0.25">
      <c r="A239" s="219" t="s">
        <v>7135</v>
      </c>
      <c r="B239" s="74" t="s">
        <v>7123</v>
      </c>
      <c r="C239" s="56" t="s">
        <v>7120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7122</v>
      </c>
    </row>
    <row r="240" spans="1:8" ht="15" hidden="1" customHeight="1" x14ac:dyDescent="0.25">
      <c r="A240" s="219" t="s">
        <v>7135</v>
      </c>
      <c r="B240" s="74" t="s">
        <v>337</v>
      </c>
      <c r="C240" s="56" t="s">
        <v>7120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hidden="1" customHeight="1" x14ac:dyDescent="0.25">
      <c r="A241" s="219" t="s">
        <v>7135</v>
      </c>
      <c r="B241" s="414" t="s">
        <v>7126</v>
      </c>
      <c r="C241" s="414" t="s">
        <v>6617</v>
      </c>
      <c r="D241" s="764">
        <v>15</v>
      </c>
      <c r="E241" s="419" t="s">
        <v>29</v>
      </c>
      <c r="F241" s="417">
        <v>3000</v>
      </c>
      <c r="G241" s="417">
        <f t="shared" si="3"/>
        <v>45000</v>
      </c>
      <c r="H241" s="418" t="s">
        <v>6714</v>
      </c>
    </row>
    <row r="242" spans="1:8" ht="15" hidden="1" customHeight="1" x14ac:dyDescent="0.25">
      <c r="A242" s="219" t="s">
        <v>7135</v>
      </c>
      <c r="B242" s="55" t="s">
        <v>6806</v>
      </c>
      <c r="C242" s="56" t="s">
        <v>6617</v>
      </c>
      <c r="D242" s="87" t="s">
        <v>7127</v>
      </c>
      <c r="E242" s="72" t="s">
        <v>29</v>
      </c>
      <c r="F242" s="62">
        <v>2500</v>
      </c>
      <c r="G242" s="63">
        <f t="shared" si="3"/>
        <v>37500</v>
      </c>
      <c r="H242" s="64" t="s">
        <v>6714</v>
      </c>
    </row>
    <row r="243" spans="1:8" ht="15" hidden="1" customHeight="1" x14ac:dyDescent="0.25">
      <c r="A243" s="219" t="s">
        <v>7135</v>
      </c>
      <c r="B243" s="55" t="s">
        <v>7129</v>
      </c>
      <c r="C243" s="56" t="s">
        <v>6617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6714</v>
      </c>
    </row>
    <row r="244" spans="1:8" ht="15" hidden="1" customHeight="1" x14ac:dyDescent="0.25">
      <c r="A244" s="219" t="s">
        <v>7135</v>
      </c>
      <c r="B244" s="55" t="s">
        <v>7130</v>
      </c>
      <c r="C244" s="56" t="s">
        <v>6617</v>
      </c>
      <c r="D244" s="87" t="s">
        <v>6900</v>
      </c>
      <c r="E244" s="72" t="s">
        <v>29</v>
      </c>
      <c r="F244" s="62">
        <v>4700</v>
      </c>
      <c r="G244" s="63">
        <f t="shared" si="3"/>
        <v>94000</v>
      </c>
      <c r="H244" s="64" t="s">
        <v>6714</v>
      </c>
    </row>
    <row r="245" spans="1:8" ht="15" hidden="1" customHeight="1" x14ac:dyDescent="0.25">
      <c r="A245" s="219" t="s">
        <v>7135</v>
      </c>
      <c r="B245" s="56" t="s">
        <v>7131</v>
      </c>
      <c r="C245" s="123" t="s">
        <v>6617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6714</v>
      </c>
    </row>
    <row r="246" spans="1:8" ht="15" hidden="1" customHeight="1" x14ac:dyDescent="0.25">
      <c r="A246" s="219" t="s">
        <v>7135</v>
      </c>
      <c r="B246" s="56" t="s">
        <v>7132</v>
      </c>
      <c r="C246" s="110" t="s">
        <v>6617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6714</v>
      </c>
    </row>
    <row r="247" spans="1:8" ht="15" hidden="1" customHeight="1" x14ac:dyDescent="0.25">
      <c r="A247" s="219" t="s">
        <v>7135</v>
      </c>
      <c r="B247" s="68" t="s">
        <v>7133</v>
      </c>
      <c r="C247" s="56" t="s">
        <v>6617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6714</v>
      </c>
    </row>
    <row r="248" spans="1:8" ht="15" hidden="1" customHeight="1" x14ac:dyDescent="0.25">
      <c r="A248" s="219" t="s">
        <v>7135</v>
      </c>
      <c r="B248" s="81" t="s">
        <v>7119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6321</v>
      </c>
    </row>
    <row r="249" spans="1:8" ht="15" hidden="1" customHeight="1" x14ac:dyDescent="0.25">
      <c r="A249" s="219" t="s">
        <v>7135</v>
      </c>
      <c r="B249" s="255" t="s">
        <v>7139</v>
      </c>
      <c r="C249" s="255" t="s">
        <v>7140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7141</v>
      </c>
    </row>
    <row r="250" spans="1:8" ht="15" hidden="1" customHeight="1" x14ac:dyDescent="0.25">
      <c r="A250" s="219" t="s">
        <v>7135</v>
      </c>
      <c r="B250" s="60" t="s">
        <v>7142</v>
      </c>
      <c r="C250" s="255" t="s">
        <v>7140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7141</v>
      </c>
    </row>
    <row r="251" spans="1:8" ht="15" hidden="1" customHeight="1" x14ac:dyDescent="0.25">
      <c r="A251" s="219" t="s">
        <v>7135</v>
      </c>
      <c r="B251" s="255" t="s">
        <v>7143</v>
      </c>
      <c r="C251" s="255" t="s">
        <v>7140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7141</v>
      </c>
    </row>
    <row r="252" spans="1:8" ht="15" hidden="1" customHeight="1" x14ac:dyDescent="0.25">
      <c r="A252" s="219" t="s">
        <v>7135</v>
      </c>
      <c r="B252" s="60" t="s">
        <v>7144</v>
      </c>
      <c r="C252" s="255" t="s">
        <v>7140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7141</v>
      </c>
    </row>
    <row r="253" spans="1:8" ht="15" hidden="1" customHeight="1" x14ac:dyDescent="0.25">
      <c r="A253" s="219" t="s">
        <v>7135</v>
      </c>
      <c r="B253" s="255" t="s">
        <v>7145</v>
      </c>
      <c r="C253" s="255" t="s">
        <v>7140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7141</v>
      </c>
    </row>
    <row r="254" spans="1:8" ht="15" hidden="1" customHeight="1" x14ac:dyDescent="0.25">
      <c r="A254" s="219" t="s">
        <v>7135</v>
      </c>
      <c r="B254" s="60" t="s">
        <v>7146</v>
      </c>
      <c r="C254" s="255" t="s">
        <v>7140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7141</v>
      </c>
    </row>
    <row r="255" spans="1:8" ht="15" hidden="1" customHeight="1" x14ac:dyDescent="0.25">
      <c r="A255" s="219" t="s">
        <v>7135</v>
      </c>
      <c r="B255" s="255" t="s">
        <v>7147</v>
      </c>
      <c r="C255" s="255" t="s">
        <v>7140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7141</v>
      </c>
    </row>
    <row r="256" spans="1:8" ht="15" hidden="1" customHeight="1" x14ac:dyDescent="0.25">
      <c r="A256" s="219" t="s">
        <v>7135</v>
      </c>
      <c r="B256" s="60" t="s">
        <v>7148</v>
      </c>
      <c r="C256" s="255" t="s">
        <v>7140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7141</v>
      </c>
    </row>
    <row r="257" spans="1:8" ht="15" hidden="1" customHeight="1" x14ac:dyDescent="0.25">
      <c r="A257" s="219" t="s">
        <v>7135</v>
      </c>
      <c r="B257" s="55" t="s">
        <v>7149</v>
      </c>
      <c r="C257" s="255" t="s">
        <v>7140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7141</v>
      </c>
    </row>
    <row r="258" spans="1:8" ht="15" hidden="1" customHeight="1" x14ac:dyDescent="0.25">
      <c r="A258" s="219" t="s">
        <v>7135</v>
      </c>
      <c r="B258" s="55" t="s">
        <v>7150</v>
      </c>
      <c r="C258" s="255" t="s">
        <v>7140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7141</v>
      </c>
    </row>
    <row r="259" spans="1:8" ht="15" hidden="1" customHeight="1" x14ac:dyDescent="0.25">
      <c r="A259" s="219" t="s">
        <v>7135</v>
      </c>
      <c r="B259" s="55" t="s">
        <v>7151</v>
      </c>
      <c r="C259" s="255" t="s">
        <v>7140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7141</v>
      </c>
    </row>
    <row r="260" spans="1:8" ht="15" hidden="1" customHeight="1" x14ac:dyDescent="0.25">
      <c r="A260" s="219" t="s">
        <v>7135</v>
      </c>
      <c r="B260" s="55" t="s">
        <v>7152</v>
      </c>
      <c r="C260" s="255" t="s">
        <v>7140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7141</v>
      </c>
    </row>
    <row r="261" spans="1:8" ht="15" hidden="1" customHeight="1" x14ac:dyDescent="0.25">
      <c r="A261" s="219" t="s">
        <v>7135</v>
      </c>
      <c r="B261" s="414" t="s">
        <v>8383</v>
      </c>
      <c r="C261" s="414"/>
      <c r="D261" s="764">
        <v>5</v>
      </c>
      <c r="E261" s="414"/>
      <c r="F261" s="417">
        <v>75000</v>
      </c>
      <c r="G261" s="417">
        <f t="shared" si="4"/>
        <v>375000</v>
      </c>
      <c r="H261" s="418"/>
    </row>
    <row r="262" spans="1:8" ht="15" hidden="1" customHeight="1" x14ac:dyDescent="0.25">
      <c r="A262" s="219" t="s">
        <v>7203</v>
      </c>
      <c r="B262" s="255" t="s">
        <v>7163</v>
      </c>
      <c r="C262" s="255" t="s">
        <v>7162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hidden="1" customHeight="1" x14ac:dyDescent="0.25">
      <c r="A263" s="219" t="s">
        <v>7203</v>
      </c>
      <c r="B263" s="56" t="s">
        <v>7164</v>
      </c>
      <c r="C263" s="56" t="s">
        <v>7066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12" t="s">
        <v>410</v>
      </c>
    </row>
    <row r="264" spans="1:8" ht="15" hidden="1" customHeight="1" x14ac:dyDescent="0.25">
      <c r="A264" s="219" t="s">
        <v>7203</v>
      </c>
      <c r="B264" s="60" t="s">
        <v>7165</v>
      </c>
      <c r="C264" s="56" t="s">
        <v>6738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7166</v>
      </c>
    </row>
    <row r="265" spans="1:8" ht="15" hidden="1" customHeight="1" x14ac:dyDescent="0.25">
      <c r="A265" s="219" t="s">
        <v>7203</v>
      </c>
      <c r="B265" s="56" t="s">
        <v>7167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7168</v>
      </c>
    </row>
    <row r="266" spans="1:8" ht="15" hidden="1" customHeight="1" x14ac:dyDescent="0.25">
      <c r="A266" s="219" t="s">
        <v>7203</v>
      </c>
      <c r="B266" s="55" t="s">
        <v>7169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hidden="1" customHeight="1" x14ac:dyDescent="0.25">
      <c r="A267" s="219" t="s">
        <v>7203</v>
      </c>
      <c r="B267" s="68" t="s">
        <v>7170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hidden="1" customHeight="1" x14ac:dyDescent="0.25">
      <c r="A268" s="219" t="s">
        <v>7203</v>
      </c>
      <c r="B268" s="74" t="s">
        <v>7171</v>
      </c>
      <c r="C268" s="88" t="s">
        <v>7172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7114</v>
      </c>
    </row>
    <row r="269" spans="1:8" ht="15" hidden="1" customHeight="1" x14ac:dyDescent="0.25">
      <c r="A269" s="219" t="s">
        <v>7203</v>
      </c>
      <c r="B269" s="55" t="s">
        <v>7173</v>
      </c>
      <c r="C269" s="56" t="s">
        <v>7172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7114</v>
      </c>
    </row>
    <row r="270" spans="1:8" ht="15" hidden="1" customHeight="1" x14ac:dyDescent="0.25">
      <c r="A270" s="219" t="s">
        <v>7203</v>
      </c>
      <c r="B270" s="55" t="s">
        <v>7174</v>
      </c>
      <c r="C270" s="75" t="s">
        <v>7175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7176</v>
      </c>
    </row>
    <row r="271" spans="1:8" ht="15" hidden="1" customHeight="1" x14ac:dyDescent="0.25">
      <c r="A271" s="219" t="s">
        <v>7203</v>
      </c>
      <c r="B271" s="56" t="s">
        <v>7177</v>
      </c>
      <c r="C271" s="71" t="s">
        <v>7178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hidden="1" customHeight="1" x14ac:dyDescent="0.25">
      <c r="A272" s="219" t="s">
        <v>7203</v>
      </c>
      <c r="B272" s="81" t="s">
        <v>7179</v>
      </c>
      <c r="C272" s="75" t="s">
        <v>7180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7181</v>
      </c>
    </row>
    <row r="273" spans="1:8" ht="15" hidden="1" customHeight="1" x14ac:dyDescent="0.25">
      <c r="A273" s="219" t="s">
        <v>7203</v>
      </c>
      <c r="B273" s="60" t="s">
        <v>7182</v>
      </c>
      <c r="C273" s="56" t="s">
        <v>7184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6714</v>
      </c>
    </row>
    <row r="274" spans="1:8" ht="15" hidden="1" customHeight="1" x14ac:dyDescent="0.25">
      <c r="A274" s="219" t="s">
        <v>7203</v>
      </c>
      <c r="B274" s="56" t="s">
        <v>7183</v>
      </c>
      <c r="C274" s="56" t="s">
        <v>7184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6714</v>
      </c>
    </row>
    <row r="275" spans="1:8" ht="15" hidden="1" customHeight="1" x14ac:dyDescent="0.25">
      <c r="A275" s="219" t="s">
        <v>7203</v>
      </c>
      <c r="B275" s="74" t="s">
        <v>6630</v>
      </c>
      <c r="C275" s="56" t="s">
        <v>7184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6714</v>
      </c>
    </row>
    <row r="276" spans="1:8" ht="15" hidden="1" customHeight="1" x14ac:dyDescent="0.25">
      <c r="A276" s="219" t="s">
        <v>7203</v>
      </c>
      <c r="B276" s="282" t="s">
        <v>6632</v>
      </c>
      <c r="C276" s="71" t="s">
        <v>7184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1" t="s">
        <v>6714</v>
      </c>
    </row>
    <row r="277" spans="1:8" ht="15" hidden="1" customHeight="1" x14ac:dyDescent="0.25">
      <c r="A277" s="219" t="s">
        <v>7203</v>
      </c>
      <c r="B277" s="56" t="s">
        <v>7185</v>
      </c>
      <c r="C277" s="56" t="s">
        <v>7066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hidden="1" customHeight="1" x14ac:dyDescent="0.25">
      <c r="A278" s="219" t="s">
        <v>7203</v>
      </c>
      <c r="B278" s="55" t="s">
        <v>7186</v>
      </c>
      <c r="C278" s="56" t="s">
        <v>7178</v>
      </c>
      <c r="D278" s="87" t="s">
        <v>8384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hidden="1" customHeight="1" x14ac:dyDescent="0.25">
      <c r="A279" s="219" t="s">
        <v>7203</v>
      </c>
      <c r="B279" s="55" t="s">
        <v>7187</v>
      </c>
      <c r="C279" s="56" t="s">
        <v>7188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7189</v>
      </c>
    </row>
    <row r="280" spans="1:8" ht="15" hidden="1" customHeight="1" x14ac:dyDescent="0.25">
      <c r="A280" s="219" t="s">
        <v>7203</v>
      </c>
      <c r="B280" s="55" t="s">
        <v>7195</v>
      </c>
      <c r="C280" s="56" t="s">
        <v>7197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7196</v>
      </c>
    </row>
    <row r="281" spans="1:8" ht="15" hidden="1" customHeight="1" x14ac:dyDescent="0.25">
      <c r="A281" s="219" t="s">
        <v>7210</v>
      </c>
      <c r="B281" s="255" t="s">
        <v>7198</v>
      </c>
      <c r="C281" s="255" t="s">
        <v>6598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6321</v>
      </c>
    </row>
    <row r="282" spans="1:8" ht="15" hidden="1" customHeight="1" x14ac:dyDescent="0.25">
      <c r="A282" s="219" t="s">
        <v>7210</v>
      </c>
      <c r="B282" s="56" t="s">
        <v>7206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12" t="s">
        <v>7209</v>
      </c>
    </row>
    <row r="283" spans="1:8" ht="15" hidden="1" customHeight="1" x14ac:dyDescent="0.25">
      <c r="A283" s="219" t="s">
        <v>7210</v>
      </c>
      <c r="B283" s="60" t="s">
        <v>7207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12" t="s">
        <v>7209</v>
      </c>
    </row>
    <row r="284" spans="1:8" ht="15" hidden="1" customHeight="1" x14ac:dyDescent="0.25">
      <c r="A284" s="219" t="s">
        <v>7210</v>
      </c>
      <c r="B284" s="71" t="s">
        <v>7208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1" t="s">
        <v>7209</v>
      </c>
    </row>
    <row r="285" spans="1:8" ht="15" hidden="1" customHeight="1" x14ac:dyDescent="0.25">
      <c r="A285" s="219" t="s">
        <v>7210</v>
      </c>
      <c r="B285" s="55" t="s">
        <v>7213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6894</v>
      </c>
    </row>
    <row r="286" spans="1:8" ht="15" hidden="1" customHeight="1" x14ac:dyDescent="0.25">
      <c r="A286" s="219" t="s">
        <v>7210</v>
      </c>
      <c r="B286" s="68" t="s">
        <v>7214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6894</v>
      </c>
    </row>
    <row r="287" spans="1:8" ht="15" hidden="1" customHeight="1" x14ac:dyDescent="0.25">
      <c r="A287" s="219" t="s">
        <v>7210</v>
      </c>
      <c r="B287" s="74" t="s">
        <v>7215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6894</v>
      </c>
    </row>
    <row r="288" spans="1:8" ht="15" hidden="1" customHeight="1" x14ac:dyDescent="0.25">
      <c r="A288" s="219" t="s">
        <v>7210</v>
      </c>
      <c r="B288" s="55" t="s">
        <v>7216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6894</v>
      </c>
    </row>
    <row r="289" spans="1:8" ht="15" hidden="1" customHeight="1" x14ac:dyDescent="0.25">
      <c r="A289" s="219" t="s">
        <v>7210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hidden="1" customHeight="1" x14ac:dyDescent="0.25">
      <c r="A290" s="219" t="s">
        <v>7210</v>
      </c>
      <c r="B290" s="56" t="s">
        <v>7222</v>
      </c>
      <c r="C290" s="71" t="s">
        <v>7223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hidden="1" customHeight="1" x14ac:dyDescent="0.25">
      <c r="A291" s="219" t="s">
        <v>7210</v>
      </c>
      <c r="B291" s="81" t="s">
        <v>7234</v>
      </c>
      <c r="C291" s="75" t="s">
        <v>7235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7239</v>
      </c>
    </row>
    <row r="292" spans="1:8" ht="15" hidden="1" customHeight="1" x14ac:dyDescent="0.25">
      <c r="A292" s="219" t="s">
        <v>7210</v>
      </c>
      <c r="B292" s="60" t="s">
        <v>7236</v>
      </c>
      <c r="C292" s="75" t="s">
        <v>7235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7239</v>
      </c>
    </row>
    <row r="293" spans="1:8" ht="15" hidden="1" customHeight="1" x14ac:dyDescent="0.25">
      <c r="A293" s="219" t="s">
        <v>7210</v>
      </c>
      <c r="B293" s="56" t="s">
        <v>7237</v>
      </c>
      <c r="C293" s="75" t="s">
        <v>7235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7238</v>
      </c>
    </row>
    <row r="294" spans="1:8" ht="15" hidden="1" customHeight="1" x14ac:dyDescent="0.25">
      <c r="A294" s="219" t="s">
        <v>7210</v>
      </c>
      <c r="B294" s="74" t="s">
        <v>7347</v>
      </c>
      <c r="C294" s="56" t="s">
        <v>7120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6804</v>
      </c>
    </row>
    <row r="295" spans="1:8" ht="15" hidden="1" customHeight="1" x14ac:dyDescent="0.25">
      <c r="A295" s="219" t="s">
        <v>7210</v>
      </c>
      <c r="B295" s="74" t="s">
        <v>7348</v>
      </c>
      <c r="C295" s="56" t="s">
        <v>7120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6804</v>
      </c>
    </row>
    <row r="296" spans="1:8" ht="15" hidden="1" customHeight="1" x14ac:dyDescent="0.25">
      <c r="A296" s="219" t="s">
        <v>7210</v>
      </c>
      <c r="B296" s="56" t="s">
        <v>7349</v>
      </c>
      <c r="C296" s="56" t="s">
        <v>7120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6804</v>
      </c>
    </row>
    <row r="297" spans="1:8" ht="15" hidden="1" customHeight="1" x14ac:dyDescent="0.25">
      <c r="A297" s="219" t="s">
        <v>7210</v>
      </c>
      <c r="B297" s="55" t="s">
        <v>7350</v>
      </c>
      <c r="C297" s="56" t="s">
        <v>7120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6804</v>
      </c>
    </row>
    <row r="298" spans="1:8" ht="15" hidden="1" customHeight="1" x14ac:dyDescent="0.25">
      <c r="A298" s="219" t="s">
        <v>7210</v>
      </c>
      <c r="B298" s="55" t="s">
        <v>7351</v>
      </c>
      <c r="C298" s="56" t="s">
        <v>7120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6804</v>
      </c>
    </row>
    <row r="299" spans="1:8" ht="15" hidden="1" customHeight="1" x14ac:dyDescent="0.25">
      <c r="A299" s="219" t="s">
        <v>7297</v>
      </c>
      <c r="B299" s="255" t="s">
        <v>7186</v>
      </c>
      <c r="C299" s="255" t="s">
        <v>6699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hidden="1" customHeight="1" x14ac:dyDescent="0.25">
      <c r="A300" s="219" t="s">
        <v>7297</v>
      </c>
      <c r="B300" s="55" t="s">
        <v>7246</v>
      </c>
      <c r="C300" s="56" t="s">
        <v>6738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12" t="s">
        <v>7247</v>
      </c>
    </row>
    <row r="301" spans="1:8" ht="15" hidden="1" customHeight="1" x14ac:dyDescent="0.25">
      <c r="A301" s="219" t="s">
        <v>7297</v>
      </c>
      <c r="B301" s="56" t="s">
        <v>7251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12" t="s">
        <v>441</v>
      </c>
    </row>
    <row r="302" spans="1:8" ht="15" hidden="1" customHeight="1" x14ac:dyDescent="0.25">
      <c r="A302" s="219" t="s">
        <v>7297</v>
      </c>
      <c r="B302" s="55" t="s">
        <v>7252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7114</v>
      </c>
    </row>
    <row r="303" spans="1:8" ht="15" hidden="1" customHeight="1" x14ac:dyDescent="0.25">
      <c r="A303" s="219" t="s">
        <v>7297</v>
      </c>
      <c r="B303" s="81" t="s">
        <v>7253</v>
      </c>
      <c r="C303" s="56" t="s">
        <v>6892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7254</v>
      </c>
    </row>
    <row r="304" spans="1:8" ht="15" hidden="1" customHeight="1" x14ac:dyDescent="0.25">
      <c r="A304" s="219" t="s">
        <v>7297</v>
      </c>
      <c r="B304" s="60" t="s">
        <v>7255</v>
      </c>
      <c r="C304" s="56" t="s">
        <v>6892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7254</v>
      </c>
    </row>
    <row r="305" spans="1:8" ht="15" hidden="1" customHeight="1" x14ac:dyDescent="0.25">
      <c r="A305" s="219" t="s">
        <v>7297</v>
      </c>
      <c r="B305" s="71" t="s">
        <v>7256</v>
      </c>
      <c r="C305" s="71" t="s">
        <v>7257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1" t="s">
        <v>415</v>
      </c>
    </row>
    <row r="306" spans="1:8" ht="15" hidden="1" customHeight="1" x14ac:dyDescent="0.25">
      <c r="A306" s="219" t="s">
        <v>7297</v>
      </c>
      <c r="B306" s="55" t="s">
        <v>7258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hidden="1" customHeight="1" x14ac:dyDescent="0.25">
      <c r="A307" s="219" t="s">
        <v>7297</v>
      </c>
      <c r="B307" s="55" t="s">
        <v>7259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hidden="1" customHeight="1" x14ac:dyDescent="0.25">
      <c r="A308" s="219" t="s">
        <v>7297</v>
      </c>
      <c r="B308" s="55" t="s">
        <v>7261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hidden="1" customHeight="1" x14ac:dyDescent="0.25">
      <c r="A309" s="219" t="s">
        <v>7297</v>
      </c>
      <c r="B309" s="55" t="s">
        <v>7260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hidden="1" customHeight="1" x14ac:dyDescent="0.25">
      <c r="A310" s="219" t="s">
        <v>7297</v>
      </c>
      <c r="B310" s="60" t="s">
        <v>7323</v>
      </c>
      <c r="C310" s="56" t="s">
        <v>7324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7325</v>
      </c>
    </row>
    <row r="311" spans="1:8" ht="15" hidden="1" customHeight="1" x14ac:dyDescent="0.25">
      <c r="A311" s="219" t="s">
        <v>7299</v>
      </c>
      <c r="B311" s="255" t="s">
        <v>7267</v>
      </c>
      <c r="C311" s="255" t="s">
        <v>6676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6714</v>
      </c>
    </row>
    <row r="312" spans="1:8" ht="15" hidden="1" customHeight="1" x14ac:dyDescent="0.25">
      <c r="A312" s="219" t="s">
        <v>7299</v>
      </c>
      <c r="B312" s="55" t="s">
        <v>7268</v>
      </c>
      <c r="C312" s="56" t="s">
        <v>6676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12" t="s">
        <v>6714</v>
      </c>
    </row>
    <row r="313" spans="1:8" ht="15" hidden="1" customHeight="1" x14ac:dyDescent="0.25">
      <c r="A313" s="219" t="s">
        <v>7299</v>
      </c>
      <c r="B313" s="56" t="s">
        <v>7269</v>
      </c>
      <c r="C313" s="56" t="s">
        <v>6676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12" t="s">
        <v>6714</v>
      </c>
    </row>
    <row r="314" spans="1:8" ht="15" hidden="1" customHeight="1" x14ac:dyDescent="0.25">
      <c r="A314" s="219" t="s">
        <v>7299</v>
      </c>
      <c r="B314" s="55" t="s">
        <v>7270</v>
      </c>
      <c r="C314" s="65" t="s">
        <v>6676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7271</v>
      </c>
    </row>
    <row r="315" spans="1:8" ht="15" hidden="1" customHeight="1" x14ac:dyDescent="0.25">
      <c r="A315" s="219" t="s">
        <v>7299</v>
      </c>
      <c r="B315" s="81" t="s">
        <v>7272</v>
      </c>
      <c r="C315" s="56" t="s">
        <v>6676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hidden="1" customHeight="1" x14ac:dyDescent="0.25">
      <c r="A316" s="219" t="s">
        <v>7299</v>
      </c>
      <c r="B316" s="60" t="s">
        <v>7273</v>
      </c>
      <c r="C316" s="56" t="s">
        <v>6676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hidden="1" customHeight="1" x14ac:dyDescent="0.25">
      <c r="A317" s="219" t="s">
        <v>7299</v>
      </c>
      <c r="B317" s="56" t="s">
        <v>7274</v>
      </c>
      <c r="C317" s="255" t="s">
        <v>6634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hidden="1" customHeight="1" x14ac:dyDescent="0.25">
      <c r="A318" s="219" t="s">
        <v>7299</v>
      </c>
      <c r="B318" s="55" t="s">
        <v>7276</v>
      </c>
      <c r="C318" s="56" t="s">
        <v>7275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hidden="1" customHeight="1" x14ac:dyDescent="0.25">
      <c r="A319" s="219" t="s">
        <v>7299</v>
      </c>
      <c r="B319" s="55" t="s">
        <v>7283</v>
      </c>
      <c r="C319" s="56" t="s">
        <v>7275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hidden="1" customHeight="1" x14ac:dyDescent="0.25">
      <c r="A320" s="219" t="s">
        <v>7299</v>
      </c>
      <c r="B320" s="55" t="s">
        <v>7284</v>
      </c>
      <c r="C320" s="56" t="s">
        <v>7275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hidden="1" customHeight="1" x14ac:dyDescent="0.25">
      <c r="A321" s="219" t="s">
        <v>7299</v>
      </c>
      <c r="B321" s="55" t="s">
        <v>7285</v>
      </c>
      <c r="C321" s="56" t="s">
        <v>7275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hidden="1" customHeight="1" x14ac:dyDescent="0.25">
      <c r="A322" s="219" t="s">
        <v>7299</v>
      </c>
      <c r="B322" s="60" t="s">
        <v>8385</v>
      </c>
      <c r="C322" s="56" t="s">
        <v>6634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hidden="1" customHeight="1" x14ac:dyDescent="0.25">
      <c r="A323" s="219" t="s">
        <v>7299</v>
      </c>
      <c r="B323" s="56" t="s">
        <v>7294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hidden="1" customHeight="1" x14ac:dyDescent="0.25">
      <c r="A324" s="219" t="s">
        <v>7299</v>
      </c>
      <c r="B324" s="74" t="s">
        <v>7345</v>
      </c>
      <c r="C324" s="56" t="s">
        <v>7330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hidden="1" customHeight="1" x14ac:dyDescent="0.25">
      <c r="A325" s="219" t="s">
        <v>7346</v>
      </c>
      <c r="B325" s="255" t="s">
        <v>7328</v>
      </c>
      <c r="C325" s="255" t="s">
        <v>7327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7329</v>
      </c>
    </row>
    <row r="326" spans="1:8" ht="15" hidden="1" customHeight="1" x14ac:dyDescent="0.25">
      <c r="A326" s="219" t="s">
        <v>7346</v>
      </c>
      <c r="B326" s="55" t="s">
        <v>7331</v>
      </c>
      <c r="C326" s="56" t="s">
        <v>7332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12" t="s">
        <v>415</v>
      </c>
    </row>
    <row r="327" spans="1:8" ht="15" hidden="1" customHeight="1" x14ac:dyDescent="0.25">
      <c r="A327" s="219" t="s">
        <v>7346</v>
      </c>
      <c r="B327" s="56" t="s">
        <v>7335</v>
      </c>
      <c r="C327" s="56" t="s">
        <v>6700</v>
      </c>
      <c r="D327" s="87">
        <v>4</v>
      </c>
      <c r="E327" s="56" t="s">
        <v>7333</v>
      </c>
      <c r="F327" s="62">
        <v>160000</v>
      </c>
      <c r="G327" s="63">
        <f t="shared" si="5"/>
        <v>640000</v>
      </c>
      <c r="H327" s="412" t="s">
        <v>397</v>
      </c>
    </row>
    <row r="328" spans="1:8" ht="15" hidden="1" customHeight="1" x14ac:dyDescent="0.25">
      <c r="A328" s="219" t="s">
        <v>7346</v>
      </c>
      <c r="B328" s="55" t="s">
        <v>7336</v>
      </c>
      <c r="C328" s="71" t="s">
        <v>6627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7338</v>
      </c>
    </row>
    <row r="329" spans="1:8" ht="15" hidden="1" customHeight="1" x14ac:dyDescent="0.25">
      <c r="A329" s="219" t="s">
        <v>7346</v>
      </c>
      <c r="B329" s="81" t="s">
        <v>7339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hidden="1" customHeight="1" x14ac:dyDescent="0.25">
      <c r="A330" s="219" t="s">
        <v>7346</v>
      </c>
      <c r="B330" s="60" t="s">
        <v>6609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hidden="1" customHeight="1" x14ac:dyDescent="0.25">
      <c r="A331" s="219" t="s">
        <v>7346</v>
      </c>
      <c r="B331" s="56" t="s">
        <v>7340</v>
      </c>
      <c r="C331" s="255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hidden="1" customHeight="1" x14ac:dyDescent="0.25">
      <c r="A332" s="219" t="s">
        <v>7346</v>
      </c>
      <c r="B332" s="55" t="s">
        <v>7341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hidden="1" customHeight="1" x14ac:dyDescent="0.25">
      <c r="A333" s="410" t="s">
        <v>7403</v>
      </c>
      <c r="B333" s="255" t="s">
        <v>7354</v>
      </c>
      <c r="C333" s="255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7355</v>
      </c>
    </row>
    <row r="334" spans="1:8" ht="15" hidden="1" customHeight="1" x14ac:dyDescent="0.25">
      <c r="A334" s="410" t="s">
        <v>7403</v>
      </c>
      <c r="B334" s="55" t="s">
        <v>7356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12" t="s">
        <v>7116</v>
      </c>
    </row>
    <row r="335" spans="1:8" ht="15" hidden="1" customHeight="1" x14ac:dyDescent="0.25">
      <c r="A335" s="410" t="s">
        <v>7403</v>
      </c>
      <c r="B335" s="56" t="s">
        <v>7206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12" t="s">
        <v>397</v>
      </c>
    </row>
    <row r="336" spans="1:8" ht="15" hidden="1" customHeight="1" x14ac:dyDescent="0.25">
      <c r="A336" s="410" t="s">
        <v>7403</v>
      </c>
      <c r="B336" s="60" t="s">
        <v>7207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12" t="s">
        <v>397</v>
      </c>
    </row>
    <row r="337" spans="1:8" ht="15" hidden="1" customHeight="1" x14ac:dyDescent="0.25">
      <c r="A337" s="410" t="s">
        <v>7403</v>
      </c>
      <c r="B337" s="56" t="s">
        <v>6941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12" t="s">
        <v>397</v>
      </c>
    </row>
    <row r="338" spans="1:8" ht="15" hidden="1" customHeight="1" x14ac:dyDescent="0.25">
      <c r="A338" s="410" t="s">
        <v>7403</v>
      </c>
      <c r="B338" s="56" t="s">
        <v>7394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12" t="s">
        <v>397</v>
      </c>
    </row>
    <row r="339" spans="1:8" ht="15" hidden="1" customHeight="1" x14ac:dyDescent="0.25">
      <c r="A339" s="410" t="s">
        <v>7403</v>
      </c>
      <c r="B339" s="56" t="s">
        <v>6941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12" t="s">
        <v>397</v>
      </c>
    </row>
    <row r="340" spans="1:8" ht="15" hidden="1" customHeight="1" x14ac:dyDescent="0.25">
      <c r="A340" s="410" t="s">
        <v>7403</v>
      </c>
      <c r="B340" s="81" t="s">
        <v>6573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12" t="s">
        <v>397</v>
      </c>
    </row>
    <row r="341" spans="1:8" ht="15" hidden="1" customHeight="1" x14ac:dyDescent="0.25">
      <c r="A341" s="410" t="s">
        <v>7403</v>
      </c>
      <c r="B341" s="56" t="s">
        <v>6574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12" t="s">
        <v>397</v>
      </c>
    </row>
    <row r="342" spans="1:8" ht="15" hidden="1" customHeight="1" x14ac:dyDescent="0.25">
      <c r="A342" s="410" t="s">
        <v>7403</v>
      </c>
      <c r="B342" s="56" t="s">
        <v>7373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hidden="1" customHeight="1" x14ac:dyDescent="0.25">
      <c r="A343" s="410" t="s">
        <v>7403</v>
      </c>
      <c r="B343" s="55" t="s">
        <v>6268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hidden="1" customHeight="1" x14ac:dyDescent="0.25">
      <c r="A344" s="219" t="s">
        <v>7403</v>
      </c>
      <c r="B344" s="81" t="s">
        <v>7376</v>
      </c>
      <c r="C344" s="71" t="s">
        <v>545</v>
      </c>
      <c r="D344" s="87">
        <v>1</v>
      </c>
      <c r="E344" s="72" t="s">
        <v>7333</v>
      </c>
      <c r="F344" s="62">
        <v>310000</v>
      </c>
      <c r="G344" s="63">
        <f t="shared" si="5"/>
        <v>310000</v>
      </c>
      <c r="H344" s="64" t="s">
        <v>397</v>
      </c>
    </row>
    <row r="345" spans="1:8" ht="15" hidden="1" customHeight="1" x14ac:dyDescent="0.25">
      <c r="A345" s="410" t="s">
        <v>7403</v>
      </c>
      <c r="B345" s="56" t="s">
        <v>7377</v>
      </c>
      <c r="C345" s="255" t="s">
        <v>6627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hidden="1" customHeight="1" x14ac:dyDescent="0.25">
      <c r="A346" s="410" t="s">
        <v>7403</v>
      </c>
      <c r="B346" s="55" t="s">
        <v>7378</v>
      </c>
      <c r="C346" s="56" t="s">
        <v>6627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hidden="1" customHeight="1" x14ac:dyDescent="0.25">
      <c r="A347" s="410" t="s">
        <v>7403</v>
      </c>
      <c r="B347" s="55" t="s">
        <v>7071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hidden="1" customHeight="1" x14ac:dyDescent="0.25">
      <c r="A348" s="410" t="s">
        <v>7403</v>
      </c>
      <c r="B348" s="55" t="s">
        <v>7379</v>
      </c>
      <c r="C348" s="56" t="s">
        <v>7381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hidden="1" customHeight="1" x14ac:dyDescent="0.25">
      <c r="A349" s="410" t="s">
        <v>7403</v>
      </c>
      <c r="B349" s="55" t="s">
        <v>7390</v>
      </c>
      <c r="C349" s="56" t="s">
        <v>6741</v>
      </c>
      <c r="D349" s="87">
        <v>1</v>
      </c>
      <c r="E349" s="72" t="s">
        <v>6657</v>
      </c>
      <c r="F349" s="62">
        <v>1052500</v>
      </c>
      <c r="G349" s="63">
        <f t="shared" si="5"/>
        <v>1052500</v>
      </c>
      <c r="H349" s="64" t="s">
        <v>7239</v>
      </c>
    </row>
    <row r="350" spans="1:8" ht="15" hidden="1" customHeight="1" x14ac:dyDescent="0.25">
      <c r="A350" s="410" t="s">
        <v>7403</v>
      </c>
      <c r="B350" s="60" t="s">
        <v>7397</v>
      </c>
      <c r="C350" s="56" t="s">
        <v>6617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12" t="s">
        <v>7116</v>
      </c>
    </row>
    <row r="351" spans="1:8" ht="15" customHeight="1" x14ac:dyDescent="0.25">
      <c r="A351" s="410" t="s">
        <v>7403</v>
      </c>
      <c r="B351" s="56" t="s">
        <v>7400</v>
      </c>
      <c r="C351" s="56" t="s">
        <v>7402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customHeight="1" x14ac:dyDescent="0.25">
      <c r="A352" s="410" t="s">
        <v>7403</v>
      </c>
      <c r="B352" s="74" t="s">
        <v>7401</v>
      </c>
      <c r="C352" s="56" t="s">
        <v>7402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hidden="1" customHeight="1" x14ac:dyDescent="0.25">
      <c r="A353" s="410" t="s">
        <v>7447</v>
      </c>
      <c r="B353" s="55" t="s">
        <v>7405</v>
      </c>
      <c r="C353" s="56" t="s">
        <v>6617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hidden="1" customHeight="1" x14ac:dyDescent="0.25">
      <c r="A354" s="410" t="s">
        <v>7447</v>
      </c>
      <c r="B354" s="56" t="s">
        <v>6732</v>
      </c>
      <c r="C354" s="56" t="s">
        <v>444</v>
      </c>
      <c r="D354" s="87">
        <v>1</v>
      </c>
      <c r="E354" s="72" t="s">
        <v>7333</v>
      </c>
      <c r="F354" s="62">
        <v>275000</v>
      </c>
      <c r="G354" s="63">
        <f t="shared" si="5"/>
        <v>275000</v>
      </c>
      <c r="H354" s="412" t="s">
        <v>397</v>
      </c>
    </row>
    <row r="355" spans="1:8" ht="15" hidden="1" customHeight="1" x14ac:dyDescent="0.25">
      <c r="A355" s="410" t="s">
        <v>7447</v>
      </c>
      <c r="B355" s="55" t="s">
        <v>7115</v>
      </c>
      <c r="C355" s="75" t="s">
        <v>6627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12" t="s">
        <v>7116</v>
      </c>
    </row>
    <row r="356" spans="1:8" ht="15" hidden="1" customHeight="1" x14ac:dyDescent="0.25">
      <c r="A356" s="410" t="s">
        <v>7447</v>
      </c>
      <c r="B356" s="81" t="s">
        <v>7410</v>
      </c>
      <c r="C356" s="75" t="s">
        <v>6627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12" t="s">
        <v>7116</v>
      </c>
    </row>
    <row r="357" spans="1:8" ht="15" hidden="1" customHeight="1" x14ac:dyDescent="0.25">
      <c r="A357" s="410" t="s">
        <v>7447</v>
      </c>
      <c r="B357" s="56" t="s">
        <v>7411</v>
      </c>
      <c r="C357" s="56" t="s">
        <v>6722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12" t="s">
        <v>397</v>
      </c>
    </row>
    <row r="358" spans="1:8" ht="15" hidden="1" customHeight="1" x14ac:dyDescent="0.25">
      <c r="A358" s="410" t="s">
        <v>7447</v>
      </c>
      <c r="B358" s="56" t="s">
        <v>7412</v>
      </c>
      <c r="C358" s="56" t="s">
        <v>6722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12" t="s">
        <v>397</v>
      </c>
    </row>
    <row r="359" spans="1:8" ht="15" hidden="1" customHeight="1" x14ac:dyDescent="0.25">
      <c r="A359" s="410" t="s">
        <v>7447</v>
      </c>
      <c r="B359" s="68" t="s">
        <v>7413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12" t="s">
        <v>397</v>
      </c>
    </row>
    <row r="360" spans="1:8" ht="15" hidden="1" customHeight="1" x14ac:dyDescent="0.25">
      <c r="A360" s="219" t="s">
        <v>7447</v>
      </c>
      <c r="B360" s="56" t="s">
        <v>6426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12" t="s">
        <v>397</v>
      </c>
    </row>
    <row r="361" spans="1:8" ht="15" hidden="1" customHeight="1" x14ac:dyDescent="0.25">
      <c r="A361" s="219" t="s">
        <v>7447</v>
      </c>
      <c r="B361" s="55" t="s">
        <v>7414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12" t="s">
        <v>397</v>
      </c>
    </row>
    <row r="362" spans="1:8" ht="15" hidden="1" customHeight="1" x14ac:dyDescent="0.25">
      <c r="A362" s="219" t="s">
        <v>7447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hidden="1" customHeight="1" x14ac:dyDescent="0.25">
      <c r="A363" s="219" t="s">
        <v>7447</v>
      </c>
      <c r="B363" s="56" t="s">
        <v>7420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7422</v>
      </c>
    </row>
    <row r="364" spans="1:8" ht="15" hidden="1" customHeight="1" x14ac:dyDescent="0.25">
      <c r="A364" s="219" t="s">
        <v>7447</v>
      </c>
      <c r="B364" s="56" t="s">
        <v>7421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7422</v>
      </c>
    </row>
    <row r="365" spans="1:8" ht="15" hidden="1" customHeight="1" x14ac:dyDescent="0.25">
      <c r="A365" s="219" t="s">
        <v>7447</v>
      </c>
      <c r="B365" s="56" t="s">
        <v>7423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hidden="1" customHeight="1" x14ac:dyDescent="0.25">
      <c r="A366" s="219" t="s">
        <v>7447</v>
      </c>
      <c r="B366" s="56" t="s">
        <v>7424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7425</v>
      </c>
    </row>
    <row r="367" spans="1:8" ht="15" hidden="1" customHeight="1" x14ac:dyDescent="0.25">
      <c r="A367" s="219" t="s">
        <v>7447</v>
      </c>
      <c r="B367" s="56" t="s">
        <v>6694</v>
      </c>
      <c r="C367" s="56" t="s">
        <v>6581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hidden="1" customHeight="1" x14ac:dyDescent="0.25">
      <c r="A368" s="219" t="s">
        <v>7447</v>
      </c>
      <c r="B368" s="56" t="s">
        <v>6695</v>
      </c>
      <c r="C368" s="56" t="s">
        <v>6581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hidden="1" customHeight="1" x14ac:dyDescent="0.25">
      <c r="A369" s="410" t="s">
        <v>7447</v>
      </c>
      <c r="B369" s="71" t="s">
        <v>8503</v>
      </c>
      <c r="C369" s="71" t="s">
        <v>4558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1" t="s">
        <v>397</v>
      </c>
    </row>
    <row r="370" spans="1:8" ht="15" hidden="1" customHeight="1" x14ac:dyDescent="0.25">
      <c r="A370" s="410" t="s">
        <v>7447</v>
      </c>
      <c r="B370" s="71" t="s">
        <v>8502</v>
      </c>
      <c r="C370" s="123" t="s">
        <v>4558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1" t="s">
        <v>397</v>
      </c>
    </row>
    <row r="371" spans="1:8" ht="15" hidden="1" customHeight="1" x14ac:dyDescent="0.25">
      <c r="A371" s="410" t="s">
        <v>7447</v>
      </c>
      <c r="B371" s="71" t="s">
        <v>8504</v>
      </c>
      <c r="C371" s="71" t="s">
        <v>4558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1" t="s">
        <v>397</v>
      </c>
    </row>
    <row r="372" spans="1:8" ht="15" hidden="1" customHeight="1" x14ac:dyDescent="0.25">
      <c r="A372" s="219" t="s">
        <v>7447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1" t="s">
        <v>521</v>
      </c>
    </row>
    <row r="373" spans="1:8" ht="15" hidden="1" customHeight="1" x14ac:dyDescent="0.25">
      <c r="A373" s="410" t="s">
        <v>7447</v>
      </c>
      <c r="B373" s="68" t="s">
        <v>7432</v>
      </c>
      <c r="C373" s="56" t="s">
        <v>7446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hidden="1" customHeight="1" x14ac:dyDescent="0.25">
      <c r="A374" s="410" t="s">
        <v>7447</v>
      </c>
      <c r="B374" s="55" t="s">
        <v>7439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hidden="1" customHeight="1" x14ac:dyDescent="0.25">
      <c r="A375" s="410" t="s">
        <v>7447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hidden="1" customHeight="1" x14ac:dyDescent="0.25">
      <c r="A376" s="410" t="s">
        <v>7447</v>
      </c>
      <c r="B376" s="55" t="s">
        <v>7154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hidden="1" customHeight="1" x14ac:dyDescent="0.25">
      <c r="A377" s="410" t="s">
        <v>7476</v>
      </c>
      <c r="B377" s="55" t="s">
        <v>7448</v>
      </c>
      <c r="C377" s="56" t="s">
        <v>7235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7462</v>
      </c>
    </row>
    <row r="378" spans="1:8" ht="15" hidden="1" customHeight="1" x14ac:dyDescent="0.25">
      <c r="A378" s="410" t="s">
        <v>7476</v>
      </c>
      <c r="B378" s="71" t="s">
        <v>7450</v>
      </c>
      <c r="C378" s="1061" t="s">
        <v>7235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1" t="s">
        <v>7451</v>
      </c>
    </row>
    <row r="379" spans="1:8" ht="15" hidden="1" customHeight="1" x14ac:dyDescent="0.25">
      <c r="A379" s="410" t="s">
        <v>7476</v>
      </c>
      <c r="B379" s="55" t="s">
        <v>7452</v>
      </c>
      <c r="C379" s="75" t="s">
        <v>7449</v>
      </c>
      <c r="D379" s="87">
        <v>2</v>
      </c>
      <c r="E379" s="72" t="s">
        <v>7453</v>
      </c>
      <c r="F379" s="62">
        <v>252500</v>
      </c>
      <c r="G379" s="63">
        <f t="shared" si="5"/>
        <v>505000</v>
      </c>
      <c r="H379" s="64" t="s">
        <v>7462</v>
      </c>
    </row>
    <row r="380" spans="1:8" ht="15" hidden="1" customHeight="1" x14ac:dyDescent="0.25">
      <c r="A380" s="410" t="s">
        <v>7476</v>
      </c>
      <c r="B380" s="55" t="s">
        <v>7456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12" t="s">
        <v>461</v>
      </c>
    </row>
    <row r="381" spans="1:8" ht="15" hidden="1" customHeight="1" x14ac:dyDescent="0.25">
      <c r="A381" s="410" t="s">
        <v>7476</v>
      </c>
      <c r="B381" s="68" t="s">
        <v>7457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12" t="s">
        <v>461</v>
      </c>
    </row>
    <row r="382" spans="1:8" ht="15" hidden="1" customHeight="1" x14ac:dyDescent="0.25">
      <c r="A382" s="410" t="s">
        <v>7476</v>
      </c>
      <c r="B382" s="68" t="s">
        <v>7458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12" t="s">
        <v>461</v>
      </c>
    </row>
    <row r="383" spans="1:8" ht="15" hidden="1" customHeight="1" x14ac:dyDescent="0.25">
      <c r="A383" s="410" t="s">
        <v>7476</v>
      </c>
      <c r="B383" s="68" t="s">
        <v>7460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12" t="s">
        <v>461</v>
      </c>
    </row>
    <row r="384" spans="1:8" ht="15" hidden="1" customHeight="1" x14ac:dyDescent="0.25">
      <c r="A384" s="410" t="s">
        <v>7476</v>
      </c>
      <c r="B384" s="68" t="s">
        <v>7460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12" t="s">
        <v>461</v>
      </c>
    </row>
    <row r="385" spans="1:8" ht="15" hidden="1" customHeight="1" x14ac:dyDescent="0.25">
      <c r="A385" s="410" t="s">
        <v>7476</v>
      </c>
      <c r="B385" s="56" t="s">
        <v>7461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12" t="s">
        <v>461</v>
      </c>
    </row>
    <row r="386" spans="1:8" ht="15" hidden="1" customHeight="1" x14ac:dyDescent="0.25">
      <c r="A386" s="410" t="s">
        <v>7476</v>
      </c>
      <c r="B386" s="81" t="s">
        <v>6727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12" t="s">
        <v>7459</v>
      </c>
    </row>
    <row r="387" spans="1:8" ht="15" hidden="1" customHeight="1" x14ac:dyDescent="0.25">
      <c r="A387" s="410" t="s">
        <v>7476</v>
      </c>
      <c r="B387" s="56" t="s">
        <v>7455</v>
      </c>
      <c r="C387" s="56" t="s">
        <v>7454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12" t="s">
        <v>461</v>
      </c>
    </row>
    <row r="388" spans="1:8" ht="15" hidden="1" customHeight="1" x14ac:dyDescent="0.25">
      <c r="A388" s="410" t="s">
        <v>7476</v>
      </c>
      <c r="B388" s="56" t="s">
        <v>6723</v>
      </c>
      <c r="C388" s="56" t="s">
        <v>6724</v>
      </c>
      <c r="D388" s="87">
        <v>3</v>
      </c>
      <c r="E388" s="72" t="s">
        <v>6544</v>
      </c>
      <c r="F388" s="62">
        <v>1500000</v>
      </c>
      <c r="G388" s="63">
        <f t="shared" si="6"/>
        <v>4500000</v>
      </c>
      <c r="H388" s="64" t="s">
        <v>397</v>
      </c>
    </row>
    <row r="389" spans="1:8" ht="15" hidden="1" customHeight="1" x14ac:dyDescent="0.25">
      <c r="A389" s="410" t="s">
        <v>7476</v>
      </c>
      <c r="B389" s="95" t="s">
        <v>6626</v>
      </c>
      <c r="C389" s="71" t="s">
        <v>6627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6321</v>
      </c>
    </row>
    <row r="390" spans="1:8" ht="15" hidden="1" customHeight="1" x14ac:dyDescent="0.25">
      <c r="A390" s="410" t="s">
        <v>7476</v>
      </c>
      <c r="B390" s="95" t="s">
        <v>7472</v>
      </c>
      <c r="C390" s="71" t="s">
        <v>6627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6321</v>
      </c>
    </row>
    <row r="391" spans="1:8" ht="15" hidden="1" customHeight="1" x14ac:dyDescent="0.25">
      <c r="A391" s="219" t="s">
        <v>7510</v>
      </c>
      <c r="B391" s="56" t="s">
        <v>7075</v>
      </c>
      <c r="C391" s="126" t="s">
        <v>7076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hidden="1" customHeight="1" x14ac:dyDescent="0.25">
      <c r="A392" s="219" t="s">
        <v>7510</v>
      </c>
      <c r="B392" s="56" t="s">
        <v>7496</v>
      </c>
      <c r="C392" s="126" t="s">
        <v>7497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6321</v>
      </c>
    </row>
    <row r="393" spans="1:8" ht="15" hidden="1" customHeight="1" x14ac:dyDescent="0.25">
      <c r="A393" s="219" t="s">
        <v>7510</v>
      </c>
      <c r="B393" s="55" t="s">
        <v>7502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hidden="1" customHeight="1" x14ac:dyDescent="0.25">
      <c r="A394" s="219" t="s">
        <v>7510</v>
      </c>
      <c r="B394" s="55" t="s">
        <v>7503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hidden="1" customHeight="1" x14ac:dyDescent="0.25">
      <c r="A395" s="219" t="s">
        <v>7510</v>
      </c>
      <c r="B395" s="56" t="s">
        <v>7505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hidden="1" customHeight="1" x14ac:dyDescent="0.25">
      <c r="A396" s="219" t="s">
        <v>7510</v>
      </c>
      <c r="B396" s="56" t="s">
        <v>7506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hidden="1" customHeight="1" x14ac:dyDescent="0.25">
      <c r="A397" s="219" t="s">
        <v>7510</v>
      </c>
      <c r="B397" s="270" t="s">
        <v>7045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hidden="1" customHeight="1" x14ac:dyDescent="0.25">
      <c r="A398" s="219" t="s">
        <v>7510</v>
      </c>
      <c r="B398" s="55" t="s">
        <v>7071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hidden="1" customHeight="1" x14ac:dyDescent="0.25">
      <c r="A399" s="219" t="s">
        <v>7510</v>
      </c>
      <c r="B399" s="55" t="s">
        <v>7498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hidden="1" customHeight="1" x14ac:dyDescent="0.25">
      <c r="A400" s="219" t="s">
        <v>7510</v>
      </c>
      <c r="B400" s="56" t="s">
        <v>7507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6894</v>
      </c>
    </row>
    <row r="401" spans="1:8" ht="15" hidden="1" customHeight="1" x14ac:dyDescent="0.25">
      <c r="A401" s="219" t="s">
        <v>7510</v>
      </c>
      <c r="B401" s="55" t="s">
        <v>7504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hidden="1" customHeight="1" x14ac:dyDescent="0.25">
      <c r="A402" s="219" t="s">
        <v>7510</v>
      </c>
      <c r="B402" s="56" t="s">
        <v>7499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hidden="1" customHeight="1" x14ac:dyDescent="0.25">
      <c r="A403" s="219" t="s">
        <v>7510</v>
      </c>
      <c r="B403" s="55" t="s">
        <v>7479</v>
      </c>
      <c r="C403" s="75" t="s">
        <v>7480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hidden="1" customHeight="1" x14ac:dyDescent="0.25">
      <c r="A404" s="219" t="s">
        <v>7510</v>
      </c>
      <c r="B404" s="56" t="s">
        <v>7490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12" t="s">
        <v>425</v>
      </c>
    </row>
    <row r="405" spans="1:8" ht="15" hidden="1" customHeight="1" x14ac:dyDescent="0.25">
      <c r="A405" s="219" t="s">
        <v>7510</v>
      </c>
      <c r="B405" s="55" t="s">
        <v>7491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12" t="s">
        <v>425</v>
      </c>
    </row>
    <row r="406" spans="1:8" ht="15" hidden="1" customHeight="1" x14ac:dyDescent="0.25">
      <c r="A406" s="219" t="s">
        <v>7510</v>
      </c>
      <c r="B406" s="71" t="s">
        <v>7208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1" t="s">
        <v>425</v>
      </c>
    </row>
    <row r="407" spans="1:8" ht="15" hidden="1" customHeight="1" x14ac:dyDescent="0.25">
      <c r="A407" s="219" t="s">
        <v>7510</v>
      </c>
      <c r="B407" s="68" t="s">
        <v>7500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12" t="s">
        <v>7501</v>
      </c>
    </row>
    <row r="408" spans="1:8" ht="15" hidden="1" customHeight="1" x14ac:dyDescent="0.25">
      <c r="A408" s="219" t="s">
        <v>7510</v>
      </c>
      <c r="B408" s="56" t="s">
        <v>7373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12" t="s">
        <v>397</v>
      </c>
    </row>
    <row r="409" spans="1:8" ht="15" hidden="1" customHeight="1" x14ac:dyDescent="0.25">
      <c r="A409" s="219" t="s">
        <v>7527</v>
      </c>
      <c r="B409" s="56" t="s">
        <v>7512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7513</v>
      </c>
    </row>
    <row r="410" spans="1:8" ht="15" hidden="1" customHeight="1" x14ac:dyDescent="0.25">
      <c r="A410" s="219" t="s">
        <v>7527</v>
      </c>
      <c r="B410" s="56" t="s">
        <v>7514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7513</v>
      </c>
    </row>
    <row r="411" spans="1:8" ht="15" hidden="1" customHeight="1" x14ac:dyDescent="0.25">
      <c r="A411" s="219" t="s">
        <v>7527</v>
      </c>
      <c r="B411" s="55" t="s">
        <v>7515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7513</v>
      </c>
    </row>
    <row r="412" spans="1:8" ht="15" hidden="1" customHeight="1" x14ac:dyDescent="0.25">
      <c r="A412" s="219" t="s">
        <v>7527</v>
      </c>
      <c r="B412" s="55" t="s">
        <v>7516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7513</v>
      </c>
    </row>
    <row r="413" spans="1:8" ht="15" hidden="1" customHeight="1" x14ac:dyDescent="0.25">
      <c r="A413" s="219" t="s">
        <v>7527</v>
      </c>
      <c r="B413" s="56" t="s">
        <v>7517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7513</v>
      </c>
    </row>
    <row r="414" spans="1:8" ht="15" hidden="1" customHeight="1" x14ac:dyDescent="0.25">
      <c r="A414" s="219" t="s">
        <v>7527</v>
      </c>
      <c r="B414" s="56" t="s">
        <v>7520</v>
      </c>
      <c r="C414" s="126" t="s">
        <v>6738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6294</v>
      </c>
    </row>
    <row r="415" spans="1:8" ht="15" hidden="1" customHeight="1" x14ac:dyDescent="0.25">
      <c r="A415" s="219" t="s">
        <v>7527</v>
      </c>
      <c r="B415" s="270" t="s">
        <v>7521</v>
      </c>
      <c r="C415" s="71" t="s">
        <v>6627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hidden="1" customHeight="1" x14ac:dyDescent="0.25">
      <c r="A416" s="219" t="s">
        <v>7527</v>
      </c>
      <c r="B416" s="71" t="s">
        <v>7523</v>
      </c>
      <c r="C416" s="590" t="s">
        <v>6711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1" t="s">
        <v>397</v>
      </c>
    </row>
    <row r="417" spans="1:8" ht="15" hidden="1" customHeight="1" x14ac:dyDescent="0.25">
      <c r="A417" s="219" t="s">
        <v>7527</v>
      </c>
      <c r="B417" s="55" t="s">
        <v>6709</v>
      </c>
      <c r="C417" s="75" t="s">
        <v>6711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hidden="1" customHeight="1" x14ac:dyDescent="0.25">
      <c r="A418" s="219" t="s">
        <v>7527</v>
      </c>
      <c r="B418" s="56" t="s">
        <v>7522</v>
      </c>
      <c r="C418" s="75" t="s">
        <v>6711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hidden="1" customHeight="1" x14ac:dyDescent="0.25">
      <c r="A419" s="219" t="s">
        <v>7581</v>
      </c>
      <c r="B419" s="56" t="s">
        <v>7272</v>
      </c>
      <c r="C419" s="126" t="s">
        <v>6843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hidden="1" customHeight="1" x14ac:dyDescent="0.25">
      <c r="A420" s="219" t="s">
        <v>7581</v>
      </c>
      <c r="B420" s="56" t="s">
        <v>7273</v>
      </c>
      <c r="C420" s="126" t="s">
        <v>6843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hidden="1" customHeight="1" x14ac:dyDescent="0.25">
      <c r="A421" s="219" t="s">
        <v>7581</v>
      </c>
      <c r="B421" s="270" t="s">
        <v>7531</v>
      </c>
      <c r="C421" s="80" t="s">
        <v>6843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1" t="s">
        <v>6321</v>
      </c>
    </row>
    <row r="422" spans="1:8" ht="15" hidden="1" customHeight="1" x14ac:dyDescent="0.25">
      <c r="A422" s="219" t="s">
        <v>7581</v>
      </c>
      <c r="B422" s="270" t="s">
        <v>7532</v>
      </c>
      <c r="C422" s="80" t="s">
        <v>6843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1" t="s">
        <v>6321</v>
      </c>
    </row>
    <row r="423" spans="1:8" ht="15" hidden="1" customHeight="1" x14ac:dyDescent="0.25">
      <c r="A423" s="219" t="s">
        <v>7581</v>
      </c>
      <c r="B423" s="71" t="s">
        <v>7554</v>
      </c>
      <c r="C423" s="88" t="s">
        <v>7555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6894</v>
      </c>
    </row>
    <row r="424" spans="1:8" ht="15" hidden="1" customHeight="1" x14ac:dyDescent="0.25">
      <c r="A424" s="219" t="s">
        <v>7581</v>
      </c>
      <c r="B424" s="56" t="s">
        <v>7556</v>
      </c>
      <c r="C424" s="126" t="s">
        <v>7555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6894</v>
      </c>
    </row>
    <row r="425" spans="1:8" ht="15" hidden="1" customHeight="1" x14ac:dyDescent="0.25">
      <c r="A425" s="219" t="s">
        <v>7581</v>
      </c>
      <c r="B425" s="270" t="s">
        <v>7557</v>
      </c>
      <c r="C425" s="71" t="s">
        <v>7555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6894</v>
      </c>
    </row>
    <row r="426" spans="1:8" ht="15" hidden="1" customHeight="1" x14ac:dyDescent="0.25">
      <c r="A426" s="219" t="s">
        <v>7581</v>
      </c>
      <c r="B426" s="255" t="s">
        <v>7565</v>
      </c>
      <c r="C426" s="75" t="s">
        <v>6831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7568</v>
      </c>
    </row>
    <row r="427" spans="1:8" ht="15" hidden="1" customHeight="1" x14ac:dyDescent="0.25">
      <c r="A427" s="219" t="s">
        <v>7581</v>
      </c>
      <c r="B427" s="55" t="s">
        <v>7566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7567</v>
      </c>
    </row>
    <row r="428" spans="1:8" ht="15" hidden="1" customHeight="1" x14ac:dyDescent="0.25">
      <c r="A428" s="219" t="s">
        <v>7581</v>
      </c>
      <c r="B428" s="56" t="s">
        <v>7569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hidden="1" customHeight="1" x14ac:dyDescent="0.25">
      <c r="A429" s="219" t="s">
        <v>7581</v>
      </c>
      <c r="B429" s="55" t="s">
        <v>7570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hidden="1" customHeight="1" x14ac:dyDescent="0.25">
      <c r="A430" s="219" t="s">
        <v>7581</v>
      </c>
      <c r="B430" s="56" t="s">
        <v>7571</v>
      </c>
      <c r="C430" s="75" t="s">
        <v>7572</v>
      </c>
      <c r="D430" s="87">
        <v>1</v>
      </c>
      <c r="E430" s="72" t="s">
        <v>7573</v>
      </c>
      <c r="F430" s="62">
        <v>3500</v>
      </c>
      <c r="G430" s="63">
        <f t="shared" si="6"/>
        <v>3500</v>
      </c>
      <c r="H430" s="64" t="s">
        <v>7575</v>
      </c>
    </row>
    <row r="431" spans="1:8" ht="15" hidden="1" customHeight="1" x14ac:dyDescent="0.25">
      <c r="A431" s="219" t="s">
        <v>7581</v>
      </c>
      <c r="B431" s="55" t="s">
        <v>7574</v>
      </c>
      <c r="C431" s="75" t="s">
        <v>7572</v>
      </c>
      <c r="D431" s="87">
        <v>1</v>
      </c>
      <c r="E431" s="72" t="s">
        <v>7573</v>
      </c>
      <c r="F431" s="62">
        <v>5000</v>
      </c>
      <c r="G431" s="63">
        <f t="shared" si="6"/>
        <v>5000</v>
      </c>
      <c r="H431" s="64" t="s">
        <v>7575</v>
      </c>
    </row>
    <row r="432" spans="1:8" ht="15" hidden="1" customHeight="1" x14ac:dyDescent="0.25">
      <c r="A432" s="219" t="s">
        <v>7581</v>
      </c>
      <c r="B432" s="56" t="s">
        <v>7576</v>
      </c>
      <c r="C432" s="56" t="s">
        <v>6738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12" t="s">
        <v>7580</v>
      </c>
    </row>
    <row r="433" spans="1:8" ht="15" hidden="1" customHeight="1" x14ac:dyDescent="0.25">
      <c r="A433" s="219" t="s">
        <v>7581</v>
      </c>
      <c r="B433" s="55" t="s">
        <v>7577</v>
      </c>
      <c r="C433" s="56" t="s">
        <v>6738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12" t="s">
        <v>7580</v>
      </c>
    </row>
    <row r="434" spans="1:8" ht="15" hidden="1" customHeight="1" x14ac:dyDescent="0.25">
      <c r="A434" s="219" t="s">
        <v>7581</v>
      </c>
      <c r="B434" s="56" t="s">
        <v>7578</v>
      </c>
      <c r="C434" s="56" t="s">
        <v>6738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12" t="s">
        <v>7580</v>
      </c>
    </row>
    <row r="435" spans="1:8" ht="15" hidden="1" customHeight="1" x14ac:dyDescent="0.25">
      <c r="A435" s="219" t="s">
        <v>7581</v>
      </c>
      <c r="B435" s="68" t="s">
        <v>7579</v>
      </c>
      <c r="C435" s="56" t="s">
        <v>6738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12" t="s">
        <v>7580</v>
      </c>
    </row>
    <row r="436" spans="1:8" ht="15" hidden="1" customHeight="1" x14ac:dyDescent="0.25">
      <c r="A436" s="219" t="s">
        <v>7615</v>
      </c>
      <c r="B436" s="56" t="s">
        <v>7585</v>
      </c>
      <c r="C436" s="126" t="s">
        <v>6700</v>
      </c>
      <c r="D436" s="87">
        <v>4</v>
      </c>
      <c r="E436" s="72" t="s">
        <v>7333</v>
      </c>
      <c r="F436" s="62">
        <v>160000</v>
      </c>
      <c r="G436" s="63">
        <f t="shared" si="6"/>
        <v>640000</v>
      </c>
      <c r="H436" s="64" t="s">
        <v>397</v>
      </c>
    </row>
    <row r="437" spans="1:8" ht="15" hidden="1" customHeight="1" x14ac:dyDescent="0.25">
      <c r="A437" s="219" t="s">
        <v>7615</v>
      </c>
      <c r="B437" s="56" t="s">
        <v>7601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hidden="1" customHeight="1" x14ac:dyDescent="0.25">
      <c r="A438" s="219" t="s">
        <v>7615</v>
      </c>
      <c r="B438" s="55" t="s">
        <v>6327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hidden="1" customHeight="1" x14ac:dyDescent="0.25">
      <c r="A439" s="219" t="s">
        <v>7615</v>
      </c>
      <c r="B439" s="55" t="s">
        <v>7604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6321</v>
      </c>
    </row>
    <row r="440" spans="1:8" ht="15" hidden="1" customHeight="1" x14ac:dyDescent="0.25">
      <c r="A440" s="219" t="s">
        <v>7615</v>
      </c>
      <c r="B440" s="71" t="s">
        <v>7605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hidden="1" customHeight="1" x14ac:dyDescent="0.25">
      <c r="A441" s="219" t="s">
        <v>7615</v>
      </c>
      <c r="B441" s="56" t="s">
        <v>7606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hidden="1" customHeight="1" x14ac:dyDescent="0.25">
      <c r="A442" s="219" t="s">
        <v>7615</v>
      </c>
      <c r="B442" s="270" t="s">
        <v>7607</v>
      </c>
      <c r="C442" s="71" t="s">
        <v>7327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hidden="1" customHeight="1" x14ac:dyDescent="0.25">
      <c r="A443" s="219" t="s">
        <v>7615</v>
      </c>
      <c r="B443" s="255" t="s">
        <v>7608</v>
      </c>
      <c r="C443" s="71" t="s">
        <v>7327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hidden="1" customHeight="1" x14ac:dyDescent="0.25">
      <c r="A444" s="219" t="s">
        <v>7615</v>
      </c>
      <c r="B444" s="55" t="s">
        <v>7569</v>
      </c>
      <c r="C444" s="75" t="s">
        <v>7630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7631</v>
      </c>
    </row>
    <row r="445" spans="1:8" ht="15" hidden="1" customHeight="1" x14ac:dyDescent="0.25">
      <c r="A445" s="219" t="s">
        <v>7615</v>
      </c>
      <c r="B445" s="56" t="s">
        <v>7632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7631</v>
      </c>
    </row>
    <row r="446" spans="1:8" ht="15" hidden="1" customHeight="1" x14ac:dyDescent="0.25">
      <c r="A446" s="219" t="s">
        <v>7615</v>
      </c>
      <c r="B446" s="55" t="s">
        <v>7633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7631</v>
      </c>
    </row>
    <row r="447" spans="1:8" ht="15" hidden="1" customHeight="1" x14ac:dyDescent="0.25">
      <c r="A447" s="219" t="s">
        <v>7615</v>
      </c>
      <c r="B447" s="56" t="s">
        <v>7634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7631</v>
      </c>
    </row>
    <row r="448" spans="1:8" ht="15" hidden="1" customHeight="1" x14ac:dyDescent="0.25">
      <c r="A448" s="219" t="s">
        <v>7615</v>
      </c>
      <c r="B448" s="270" t="s">
        <v>7635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1" t="s">
        <v>7631</v>
      </c>
    </row>
    <row r="449" spans="1:8" ht="15" hidden="1" customHeight="1" x14ac:dyDescent="0.25">
      <c r="A449" s="219" t="s">
        <v>7615</v>
      </c>
      <c r="B449" s="56" t="s">
        <v>7636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7631</v>
      </c>
    </row>
    <row r="450" spans="1:8" ht="15" hidden="1" customHeight="1" x14ac:dyDescent="0.25">
      <c r="A450" s="219" t="s">
        <v>7615</v>
      </c>
      <c r="B450" s="55" t="s">
        <v>8566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7631</v>
      </c>
    </row>
    <row r="451" spans="1:8" ht="15" hidden="1" customHeight="1" x14ac:dyDescent="0.25">
      <c r="A451" s="219" t="s">
        <v>7615</v>
      </c>
      <c r="B451" s="56" t="s">
        <v>7638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7631</v>
      </c>
    </row>
    <row r="452" spans="1:8" ht="15" hidden="1" customHeight="1" x14ac:dyDescent="0.25">
      <c r="A452" s="219" t="s">
        <v>7615</v>
      </c>
      <c r="B452" s="68" t="s">
        <v>7605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7631</v>
      </c>
    </row>
    <row r="453" spans="1:8" ht="15" hidden="1" customHeight="1" x14ac:dyDescent="0.25">
      <c r="A453" s="219" t="s">
        <v>7615</v>
      </c>
      <c r="B453" s="56" t="s">
        <v>7639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7631</v>
      </c>
    </row>
    <row r="454" spans="1:8" ht="15" customHeight="1" x14ac:dyDescent="0.25">
      <c r="A454" s="219" t="s">
        <v>7615</v>
      </c>
      <c r="B454" s="81" t="s">
        <v>7664</v>
      </c>
      <c r="C454" s="80" t="s">
        <v>6933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12" t="s">
        <v>438</v>
      </c>
    </row>
    <row r="455" spans="1:8" ht="15" hidden="1" customHeight="1" x14ac:dyDescent="0.25">
      <c r="A455" s="219" t="s">
        <v>7615</v>
      </c>
      <c r="B455" s="56" t="s">
        <v>7940</v>
      </c>
      <c r="C455" s="56" t="s">
        <v>7941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12" t="s">
        <v>441</v>
      </c>
    </row>
    <row r="456" spans="1:8" ht="15" hidden="1" customHeight="1" x14ac:dyDescent="0.25">
      <c r="A456" s="219" t="s">
        <v>7665</v>
      </c>
      <c r="B456" s="56" t="s">
        <v>7698</v>
      </c>
      <c r="C456" s="126" t="s">
        <v>6897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6321</v>
      </c>
    </row>
    <row r="457" spans="1:8" ht="15" hidden="1" customHeight="1" x14ac:dyDescent="0.25">
      <c r="A457" s="219" t="s">
        <v>7665</v>
      </c>
      <c r="B457" s="56" t="s">
        <v>7684</v>
      </c>
      <c r="C457" s="56" t="s">
        <v>7685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7686</v>
      </c>
    </row>
    <row r="458" spans="1:8" ht="15" hidden="1" customHeight="1" x14ac:dyDescent="0.25">
      <c r="A458" s="219" t="s">
        <v>7665</v>
      </c>
      <c r="B458" s="55" t="s">
        <v>7681</v>
      </c>
      <c r="C458" s="65" t="s">
        <v>7682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hidden="1" customHeight="1" x14ac:dyDescent="0.25">
      <c r="A459" s="219" t="s">
        <v>7665</v>
      </c>
      <c r="B459" s="55" t="s">
        <v>7676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7677</v>
      </c>
    </row>
    <row r="460" spans="1:8" ht="15" hidden="1" customHeight="1" x14ac:dyDescent="0.25">
      <c r="A460" s="219" t="s">
        <v>7665</v>
      </c>
      <c r="B460" s="71" t="s">
        <v>7678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7679</v>
      </c>
    </row>
    <row r="461" spans="1:8" ht="15" hidden="1" customHeight="1" x14ac:dyDescent="0.25">
      <c r="A461" s="219" t="s">
        <v>7665</v>
      </c>
      <c r="B461" s="81" t="s">
        <v>7690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hidden="1" customHeight="1" x14ac:dyDescent="0.25">
      <c r="A462" s="219" t="s">
        <v>7665</v>
      </c>
      <c r="B462" s="270" t="s">
        <v>7691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hidden="1" customHeight="1" x14ac:dyDescent="0.25">
      <c r="A463" s="219" t="s">
        <v>7665</v>
      </c>
      <c r="B463" s="414" t="s">
        <v>7692</v>
      </c>
      <c r="C463" s="414" t="s">
        <v>6617</v>
      </c>
      <c r="D463" s="764">
        <v>10</v>
      </c>
      <c r="E463" s="419" t="s">
        <v>26</v>
      </c>
      <c r="F463" s="417">
        <v>2100</v>
      </c>
      <c r="G463" s="417">
        <f t="shared" si="7"/>
        <v>21000</v>
      </c>
      <c r="H463" s="418" t="s">
        <v>415</v>
      </c>
    </row>
    <row r="464" spans="1:8" ht="15" hidden="1" customHeight="1" x14ac:dyDescent="0.25">
      <c r="A464" s="219" t="s">
        <v>7665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hidden="1" customHeight="1" x14ac:dyDescent="0.25">
      <c r="A465" s="219" t="s">
        <v>7665</v>
      </c>
      <c r="B465" s="414" t="s">
        <v>7699</v>
      </c>
      <c r="C465" s="414" t="s">
        <v>7700</v>
      </c>
      <c r="D465" s="764">
        <v>1</v>
      </c>
      <c r="E465" s="419" t="s">
        <v>7701</v>
      </c>
      <c r="F465" s="417">
        <v>415896</v>
      </c>
      <c r="G465" s="417">
        <f t="shared" si="7"/>
        <v>415896</v>
      </c>
      <c r="H465" s="418" t="s">
        <v>402</v>
      </c>
    </row>
    <row r="466" spans="1:8" ht="15" hidden="1" customHeight="1" x14ac:dyDescent="0.25">
      <c r="A466" s="219" t="s">
        <v>7665</v>
      </c>
      <c r="B466" s="495" t="s">
        <v>7702</v>
      </c>
      <c r="C466" s="414" t="s">
        <v>7700</v>
      </c>
      <c r="D466" s="764">
        <v>1</v>
      </c>
      <c r="E466" s="419" t="s">
        <v>7701</v>
      </c>
      <c r="F466" s="417">
        <v>270900</v>
      </c>
      <c r="G466" s="417">
        <f t="shared" si="7"/>
        <v>270900</v>
      </c>
      <c r="H466" s="418" t="s">
        <v>402</v>
      </c>
    </row>
    <row r="467" spans="1:8" ht="15" hidden="1" customHeight="1" x14ac:dyDescent="0.25">
      <c r="A467" s="219" t="s">
        <v>7665</v>
      </c>
      <c r="B467" s="56" t="s">
        <v>7703</v>
      </c>
      <c r="C467" s="56" t="s">
        <v>6738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7580</v>
      </c>
    </row>
    <row r="468" spans="1:8" ht="15" hidden="1" customHeight="1" x14ac:dyDescent="0.25">
      <c r="A468" s="219" t="s">
        <v>7665</v>
      </c>
      <c r="B468" s="55" t="s">
        <v>7704</v>
      </c>
      <c r="C468" s="56" t="s">
        <v>6738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hidden="1" customHeight="1" x14ac:dyDescent="0.25">
      <c r="A469" s="219" t="s">
        <v>7665</v>
      </c>
      <c r="B469" s="56" t="s">
        <v>7668</v>
      </c>
      <c r="C469" s="56" t="s">
        <v>6738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7705</v>
      </c>
    </row>
    <row r="470" spans="1:8" ht="15" hidden="1" customHeight="1" x14ac:dyDescent="0.25">
      <c r="A470" s="219" t="s">
        <v>7665</v>
      </c>
      <c r="B470" s="55" t="s">
        <v>7669</v>
      </c>
      <c r="C470" s="56" t="s">
        <v>6738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7705</v>
      </c>
    </row>
    <row r="471" spans="1:8" ht="15" hidden="1" customHeight="1" x14ac:dyDescent="0.25">
      <c r="A471" s="219" t="s">
        <v>7665</v>
      </c>
      <c r="B471" s="56" t="s">
        <v>7706</v>
      </c>
      <c r="C471" s="56" t="s">
        <v>6738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7707</v>
      </c>
    </row>
    <row r="472" spans="1:8" ht="15" hidden="1" customHeight="1" x14ac:dyDescent="0.25">
      <c r="A472" s="219" t="s">
        <v>7665</v>
      </c>
      <c r="B472" s="56" t="s">
        <v>6601</v>
      </c>
      <c r="C472" s="72" t="s">
        <v>74</v>
      </c>
      <c r="D472" s="87">
        <v>2</v>
      </c>
      <c r="E472" s="56" t="s">
        <v>6600</v>
      </c>
      <c r="F472" s="62">
        <v>6100000</v>
      </c>
      <c r="G472" s="63">
        <f t="shared" si="7"/>
        <v>12200000</v>
      </c>
      <c r="H472" s="64" t="s">
        <v>397</v>
      </c>
    </row>
    <row r="473" spans="1:8" ht="15" hidden="1" customHeight="1" x14ac:dyDescent="0.25">
      <c r="A473" s="219">
        <v>45293</v>
      </c>
      <c r="B473" s="68" t="s">
        <v>7647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7648</v>
      </c>
    </row>
    <row r="474" spans="1:8" ht="15" hidden="1" customHeight="1" x14ac:dyDescent="0.25">
      <c r="A474" s="219">
        <v>45293</v>
      </c>
      <c r="B474" s="68" t="s">
        <v>7649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hidden="1" customHeight="1" x14ac:dyDescent="0.25">
      <c r="A475" s="219">
        <v>45293</v>
      </c>
      <c r="B475" s="495" t="s">
        <v>8328</v>
      </c>
      <c r="C475" s="496" t="s">
        <v>6843</v>
      </c>
      <c r="D475" s="415">
        <v>2</v>
      </c>
      <c r="E475" s="503" t="s">
        <v>29</v>
      </c>
      <c r="F475" s="761">
        <v>4450000</v>
      </c>
      <c r="G475" s="417">
        <f t="shared" si="8"/>
        <v>8900000</v>
      </c>
      <c r="H475" s="418" t="s">
        <v>8329</v>
      </c>
    </row>
    <row r="476" spans="1:8" ht="15" hidden="1" customHeight="1" x14ac:dyDescent="0.25">
      <c r="A476" s="219">
        <v>45293</v>
      </c>
      <c r="B476" s="56" t="s">
        <v>7734</v>
      </c>
      <c r="C476" s="56" t="s">
        <v>7454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hidden="1" customHeight="1" x14ac:dyDescent="0.25">
      <c r="A477" s="219">
        <v>45293</v>
      </c>
      <c r="B477" s="60" t="s">
        <v>7064</v>
      </c>
      <c r="C477" s="56" t="s">
        <v>6699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hidden="1" customHeight="1" x14ac:dyDescent="0.25">
      <c r="A478" s="219">
        <v>45293</v>
      </c>
      <c r="B478" s="56" t="s">
        <v>7585</v>
      </c>
      <c r="C478" s="126" t="s">
        <v>6700</v>
      </c>
      <c r="D478" s="57">
        <v>4</v>
      </c>
      <c r="E478" s="72" t="s">
        <v>7333</v>
      </c>
      <c r="F478" s="76">
        <v>160000</v>
      </c>
      <c r="G478" s="63">
        <f t="shared" si="8"/>
        <v>640000</v>
      </c>
      <c r="H478" s="64" t="s">
        <v>397</v>
      </c>
    </row>
    <row r="479" spans="1:8" ht="15" hidden="1" customHeight="1" x14ac:dyDescent="0.25">
      <c r="A479" s="219">
        <v>45293</v>
      </c>
      <c r="B479" s="68" t="s">
        <v>6890</v>
      </c>
      <c r="C479" s="56" t="s">
        <v>6891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hidden="1" customHeight="1" x14ac:dyDescent="0.25">
      <c r="A480" s="219">
        <v>45293</v>
      </c>
      <c r="B480" s="56" t="s">
        <v>6732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hidden="1" customHeight="1" x14ac:dyDescent="0.25">
      <c r="A481" s="219">
        <v>45293</v>
      </c>
      <c r="B481" s="56" t="s">
        <v>7712</v>
      </c>
      <c r="C481" s="75" t="s">
        <v>6627</v>
      </c>
      <c r="D481" s="57">
        <v>1</v>
      </c>
      <c r="E481" s="72" t="s">
        <v>6797</v>
      </c>
      <c r="F481" s="76">
        <v>49000</v>
      </c>
      <c r="G481" s="63">
        <f t="shared" si="8"/>
        <v>49000</v>
      </c>
      <c r="H481" s="64" t="s">
        <v>441</v>
      </c>
    </row>
    <row r="482" spans="1:8" ht="15" hidden="1" customHeight="1" x14ac:dyDescent="0.25">
      <c r="A482" s="219">
        <v>45293</v>
      </c>
      <c r="B482" s="56" t="s">
        <v>7713</v>
      </c>
      <c r="C482" s="56" t="s">
        <v>6627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hidden="1" customHeight="1" x14ac:dyDescent="0.25">
      <c r="A483" s="219">
        <v>45293</v>
      </c>
      <c r="B483" s="56" t="s">
        <v>7714</v>
      </c>
      <c r="C483" s="56" t="s">
        <v>6904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hidden="1" customHeight="1" x14ac:dyDescent="0.25">
      <c r="A484" s="219">
        <v>45293</v>
      </c>
      <c r="B484" s="56" t="s">
        <v>7716</v>
      </c>
      <c r="C484" s="75" t="s">
        <v>6904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7219</v>
      </c>
    </row>
    <row r="485" spans="1:8" ht="15" hidden="1" customHeight="1" x14ac:dyDescent="0.25">
      <c r="A485" s="219">
        <v>45293</v>
      </c>
      <c r="B485" s="74" t="s">
        <v>7726</v>
      </c>
      <c r="C485" s="75" t="s">
        <v>7715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hidden="1" customHeight="1" x14ac:dyDescent="0.25">
      <c r="A486" s="219">
        <v>45293</v>
      </c>
      <c r="B486" s="55" t="s">
        <v>7727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hidden="1" customHeight="1" x14ac:dyDescent="0.25">
      <c r="A487" s="219">
        <v>45293</v>
      </c>
      <c r="B487" s="56" t="s">
        <v>7731</v>
      </c>
      <c r="C487" s="56" t="s">
        <v>7732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7219</v>
      </c>
    </row>
    <row r="488" spans="1:8" ht="15" hidden="1" customHeight="1" x14ac:dyDescent="0.25">
      <c r="A488" s="219">
        <v>45293</v>
      </c>
      <c r="B488" s="68" t="s">
        <v>7735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hidden="1" customHeight="1" x14ac:dyDescent="0.25">
      <c r="A489" s="219">
        <v>45293</v>
      </c>
      <c r="B489" s="56" t="s">
        <v>7478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hidden="1" customHeight="1" x14ac:dyDescent="0.25">
      <c r="A490" s="219">
        <v>45293</v>
      </c>
      <c r="B490" s="55" t="s">
        <v>7414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hidden="1" customHeight="1" x14ac:dyDescent="0.25">
      <c r="A491" s="219">
        <v>45293</v>
      </c>
      <c r="B491" s="81" t="s">
        <v>7736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hidden="1" customHeight="1" x14ac:dyDescent="0.25">
      <c r="A492" s="219">
        <v>45293</v>
      </c>
      <c r="B492" s="56" t="s">
        <v>7737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hidden="1" customHeight="1" x14ac:dyDescent="0.25">
      <c r="A493" s="219">
        <v>45293</v>
      </c>
      <c r="B493" s="56" t="s">
        <v>7738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hidden="1" customHeight="1" x14ac:dyDescent="0.25">
      <c r="A494" s="219">
        <v>45293</v>
      </c>
      <c r="B494" s="81" t="s">
        <v>6727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hidden="1" customHeight="1" x14ac:dyDescent="0.25">
      <c r="A495" s="219">
        <v>45293</v>
      </c>
      <c r="B495" s="55" t="s">
        <v>7742</v>
      </c>
      <c r="C495" s="80" t="s">
        <v>7743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7239</v>
      </c>
    </row>
    <row r="496" spans="1:8" ht="15" hidden="1" customHeight="1" x14ac:dyDescent="0.25">
      <c r="A496" s="219">
        <v>45293</v>
      </c>
      <c r="B496" s="55" t="s">
        <v>7744</v>
      </c>
      <c r="C496" s="80" t="s">
        <v>7743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7239</v>
      </c>
    </row>
    <row r="497" spans="1:8" ht="15" hidden="1" customHeight="1" x14ac:dyDescent="0.25">
      <c r="A497" s="219">
        <v>45293</v>
      </c>
      <c r="B497" s="56" t="s">
        <v>7745</v>
      </c>
      <c r="C497" s="80" t="s">
        <v>7743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7239</v>
      </c>
    </row>
    <row r="498" spans="1:8" ht="15" hidden="1" customHeight="1" x14ac:dyDescent="0.25">
      <c r="A498" s="219">
        <v>45293</v>
      </c>
      <c r="B498" s="56" t="s">
        <v>7746</v>
      </c>
      <c r="C498" s="80" t="s">
        <v>7743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7748</v>
      </c>
    </row>
    <row r="499" spans="1:8" ht="15" hidden="1" customHeight="1" x14ac:dyDescent="0.25">
      <c r="A499" s="219">
        <v>45293</v>
      </c>
      <c r="B499" s="55" t="s">
        <v>7747</v>
      </c>
      <c r="C499" s="56" t="s">
        <v>7743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7239</v>
      </c>
    </row>
    <row r="500" spans="1:8" ht="15" hidden="1" customHeight="1" x14ac:dyDescent="0.25">
      <c r="A500" s="219">
        <v>45293</v>
      </c>
      <c r="B500" s="55" t="s">
        <v>7770</v>
      </c>
      <c r="C500" s="56" t="s">
        <v>7771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7580</v>
      </c>
    </row>
    <row r="501" spans="1:8" ht="15" hidden="1" customHeight="1" x14ac:dyDescent="0.25">
      <c r="A501" s="219">
        <v>45293</v>
      </c>
      <c r="B501" s="55" t="s">
        <v>7772</v>
      </c>
      <c r="C501" s="56" t="s">
        <v>7771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7580</v>
      </c>
    </row>
    <row r="502" spans="1:8" ht="15" hidden="1" customHeight="1" x14ac:dyDescent="0.25">
      <c r="A502" s="219">
        <v>45293</v>
      </c>
      <c r="B502" s="55" t="s">
        <v>7773</v>
      </c>
      <c r="C502" s="56" t="s">
        <v>7771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7580</v>
      </c>
    </row>
    <row r="503" spans="1:8" ht="15" hidden="1" customHeight="1" x14ac:dyDescent="0.25">
      <c r="A503" s="219">
        <v>45293</v>
      </c>
      <c r="B503" s="55" t="s">
        <v>7774</v>
      </c>
      <c r="C503" s="56" t="s">
        <v>7771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7580</v>
      </c>
    </row>
    <row r="504" spans="1:8" ht="15" hidden="1" customHeight="1" x14ac:dyDescent="0.25">
      <c r="A504" s="219">
        <v>45293</v>
      </c>
      <c r="B504" s="55" t="s">
        <v>8517</v>
      </c>
      <c r="C504" s="56" t="s">
        <v>7959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8518</v>
      </c>
    </row>
    <row r="505" spans="1:8" ht="15" hidden="1" customHeight="1" x14ac:dyDescent="0.25">
      <c r="A505" s="219">
        <v>45293</v>
      </c>
      <c r="B505" s="55" t="s">
        <v>8520</v>
      </c>
      <c r="C505" s="56" t="s">
        <v>7959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8518</v>
      </c>
    </row>
    <row r="506" spans="1:8" ht="15" hidden="1" customHeight="1" x14ac:dyDescent="0.25">
      <c r="A506" s="219">
        <v>45324</v>
      </c>
      <c r="B506" s="55" t="s">
        <v>6268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hidden="1" customHeight="1" x14ac:dyDescent="0.25">
      <c r="A507" s="219">
        <v>45324</v>
      </c>
      <c r="B507" s="56" t="s">
        <v>7766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7764</v>
      </c>
    </row>
    <row r="508" spans="1:8" ht="15" hidden="1" customHeight="1" x14ac:dyDescent="0.25">
      <c r="A508" s="219">
        <v>45324</v>
      </c>
      <c r="B508" s="55" t="s">
        <v>7768</v>
      </c>
      <c r="C508" s="75" t="s">
        <v>6904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7762</v>
      </c>
    </row>
    <row r="509" spans="1:8" ht="15" hidden="1" customHeight="1" x14ac:dyDescent="0.25">
      <c r="A509" s="219">
        <v>45324</v>
      </c>
      <c r="B509" s="56" t="s">
        <v>7814</v>
      </c>
      <c r="C509" s="56" t="s">
        <v>6904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7762</v>
      </c>
    </row>
    <row r="510" spans="1:8" ht="15" hidden="1" customHeight="1" x14ac:dyDescent="0.25">
      <c r="A510" s="219">
        <v>45324</v>
      </c>
      <c r="B510" s="56" t="s">
        <v>7815</v>
      </c>
      <c r="C510" s="56" t="s">
        <v>6904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7762</v>
      </c>
    </row>
    <row r="511" spans="1:8" ht="15" hidden="1" customHeight="1" x14ac:dyDescent="0.25">
      <c r="A511" s="219">
        <v>45324</v>
      </c>
      <c r="B511" s="60" t="s">
        <v>7763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hidden="1" customHeight="1" x14ac:dyDescent="0.25">
      <c r="A512" s="219">
        <v>45324</v>
      </c>
      <c r="B512" s="55" t="s">
        <v>6360</v>
      </c>
      <c r="C512" s="75" t="s">
        <v>74</v>
      </c>
      <c r="D512" s="105">
        <v>1</v>
      </c>
      <c r="E512" s="413" t="s">
        <v>6600</v>
      </c>
      <c r="F512" s="426">
        <v>5600000</v>
      </c>
      <c r="G512" s="63">
        <f t="shared" si="10"/>
        <v>5600000</v>
      </c>
      <c r="H512" s="64" t="s">
        <v>397</v>
      </c>
    </row>
    <row r="513" spans="1:8" ht="15" hidden="1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6600</v>
      </c>
      <c r="F513" s="76">
        <v>7600000</v>
      </c>
      <c r="G513" s="63">
        <f>F513*D513</f>
        <v>7600000</v>
      </c>
      <c r="H513" s="64" t="s">
        <v>397</v>
      </c>
    </row>
    <row r="514" spans="1:8" ht="15" hidden="1" customHeight="1" x14ac:dyDescent="0.25">
      <c r="A514" s="219">
        <v>45324</v>
      </c>
      <c r="B514" s="55" t="s">
        <v>7838</v>
      </c>
      <c r="C514" s="56" t="s">
        <v>7120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7839</v>
      </c>
    </row>
    <row r="515" spans="1:8" ht="15" hidden="1" customHeight="1" x14ac:dyDescent="0.25">
      <c r="A515" s="219">
        <v>45324</v>
      </c>
      <c r="B515" s="55" t="s">
        <v>7840</v>
      </c>
      <c r="C515" s="56" t="s">
        <v>7120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hidden="1" customHeight="1" x14ac:dyDescent="0.25">
      <c r="A516" s="219">
        <v>45353</v>
      </c>
      <c r="B516" s="55" t="s">
        <v>7698</v>
      </c>
      <c r="C516" s="56" t="s">
        <v>6897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hidden="1" customHeight="1" x14ac:dyDescent="0.25">
      <c r="A517" s="219">
        <v>45353</v>
      </c>
      <c r="B517" s="68" t="s">
        <v>6820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hidden="1" customHeight="1" x14ac:dyDescent="0.25">
      <c r="A518" s="219">
        <v>45353</v>
      </c>
      <c r="B518" s="56" t="s">
        <v>7775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hidden="1" customHeight="1" x14ac:dyDescent="0.25">
      <c r="A519" s="219">
        <v>45353</v>
      </c>
      <c r="B519" s="55" t="s">
        <v>7071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hidden="1" customHeight="1" x14ac:dyDescent="0.25">
      <c r="A520" s="219">
        <v>45353</v>
      </c>
      <c r="B520" s="81" t="s">
        <v>7778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hidden="1" customHeight="1" x14ac:dyDescent="0.25">
      <c r="A521" s="219">
        <v>45353</v>
      </c>
      <c r="B521" s="56" t="s">
        <v>7776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hidden="1" customHeight="1" x14ac:dyDescent="0.25">
      <c r="A522" s="219">
        <v>45353</v>
      </c>
      <c r="B522" s="55" t="s">
        <v>7777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hidden="1" customHeight="1" x14ac:dyDescent="0.25">
      <c r="A523" s="219">
        <v>45353</v>
      </c>
      <c r="B523" s="60" t="s">
        <v>7779</v>
      </c>
      <c r="C523" s="151" t="s">
        <v>7715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7781</v>
      </c>
    </row>
    <row r="524" spans="1:8" ht="15" hidden="1" customHeight="1" x14ac:dyDescent="0.25">
      <c r="A524" s="219">
        <v>45353</v>
      </c>
      <c r="B524" s="56" t="s">
        <v>7782</v>
      </c>
      <c r="C524" s="56" t="s">
        <v>7715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7781</v>
      </c>
    </row>
    <row r="525" spans="1:8" ht="15" hidden="1" customHeight="1" x14ac:dyDescent="0.25">
      <c r="A525" s="219">
        <v>45353</v>
      </c>
      <c r="B525" s="56" t="s">
        <v>7783</v>
      </c>
      <c r="C525" s="75" t="s">
        <v>7715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7781</v>
      </c>
    </row>
    <row r="526" spans="1:8" ht="15" hidden="1" customHeight="1" x14ac:dyDescent="0.25">
      <c r="A526" s="219">
        <v>45353</v>
      </c>
      <c r="B526" s="56" t="s">
        <v>7780</v>
      </c>
      <c r="C526" s="56" t="s">
        <v>7715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7781</v>
      </c>
    </row>
    <row r="527" spans="1:8" ht="15" hidden="1" customHeight="1" x14ac:dyDescent="0.25">
      <c r="A527" s="219">
        <v>45353</v>
      </c>
      <c r="B527" s="56" t="s">
        <v>7785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hidden="1" customHeight="1" x14ac:dyDescent="0.25">
      <c r="A528" s="219">
        <v>45353</v>
      </c>
      <c r="B528" s="56" t="s">
        <v>7786</v>
      </c>
      <c r="C528" s="75" t="s">
        <v>417</v>
      </c>
      <c r="D528" s="61">
        <v>6</v>
      </c>
      <c r="E528" s="72" t="s">
        <v>427</v>
      </c>
      <c r="F528" s="750">
        <v>4500</v>
      </c>
      <c r="G528" s="63">
        <f t="shared" si="11"/>
        <v>27000</v>
      </c>
      <c r="H528" s="64" t="s">
        <v>410</v>
      </c>
    </row>
    <row r="529" spans="1:8" ht="15" hidden="1" customHeight="1" x14ac:dyDescent="0.25">
      <c r="A529" s="219">
        <v>45353</v>
      </c>
      <c r="B529" s="95" t="s">
        <v>7787</v>
      </c>
      <c r="C529" s="80" t="s">
        <v>88</v>
      </c>
      <c r="D529" s="57">
        <v>1</v>
      </c>
      <c r="E529" s="72" t="s">
        <v>7074</v>
      </c>
      <c r="F529" s="76">
        <v>385000</v>
      </c>
      <c r="G529" s="63">
        <f t="shared" si="11"/>
        <v>385000</v>
      </c>
      <c r="H529" s="64" t="s">
        <v>7788</v>
      </c>
    </row>
    <row r="530" spans="1:8" ht="15" hidden="1" customHeight="1" x14ac:dyDescent="0.25">
      <c r="A530" s="219">
        <v>45353</v>
      </c>
      <c r="B530" s="55" t="s">
        <v>7789</v>
      </c>
      <c r="C530" s="75" t="s">
        <v>7790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hidden="1" customHeight="1" x14ac:dyDescent="0.25">
      <c r="A531" s="219">
        <v>45353</v>
      </c>
      <c r="B531" s="56" t="s">
        <v>476</v>
      </c>
      <c r="C531" s="56" t="s">
        <v>7791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hidden="1" customHeight="1" x14ac:dyDescent="0.25">
      <c r="A532" s="219">
        <v>45353</v>
      </c>
      <c r="B532" s="56" t="s">
        <v>7792</v>
      </c>
      <c r="C532" s="56" t="s">
        <v>7791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hidden="1" customHeight="1" x14ac:dyDescent="0.25">
      <c r="A533" s="219">
        <v>45353</v>
      </c>
      <c r="B533" s="81" t="s">
        <v>7793</v>
      </c>
      <c r="C533" s="56" t="s">
        <v>7791</v>
      </c>
      <c r="D533" s="105">
        <v>6</v>
      </c>
      <c r="E533" s="72" t="s">
        <v>29</v>
      </c>
      <c r="F533" s="246">
        <v>725000</v>
      </c>
      <c r="G533" s="63">
        <f t="shared" si="11"/>
        <v>4350000</v>
      </c>
      <c r="H533" s="64" t="s">
        <v>397</v>
      </c>
    </row>
    <row r="534" spans="1:8" ht="15" hidden="1" customHeight="1" x14ac:dyDescent="0.25">
      <c r="A534" s="219">
        <v>45353</v>
      </c>
      <c r="B534" s="81" t="s">
        <v>7794</v>
      </c>
      <c r="C534" s="230" t="s">
        <v>7795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hidden="1" customHeight="1" x14ac:dyDescent="0.25">
      <c r="A535" s="219">
        <v>45353</v>
      </c>
      <c r="B535" s="56" t="s">
        <v>7816</v>
      </c>
      <c r="C535" s="80" t="s">
        <v>7795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hidden="1" customHeight="1" x14ac:dyDescent="0.25">
      <c r="A536" s="82">
        <v>45353</v>
      </c>
      <c r="B536" s="56" t="s">
        <v>8344</v>
      </c>
      <c r="C536" s="80" t="s">
        <v>7959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hidden="1" customHeight="1" x14ac:dyDescent="0.25">
      <c r="A537" s="82">
        <v>45353</v>
      </c>
      <c r="B537" s="56" t="s">
        <v>8349</v>
      </c>
      <c r="C537" s="230" t="s">
        <v>7959</v>
      </c>
      <c r="D537" s="57">
        <v>1</v>
      </c>
      <c r="E537" s="56" t="s">
        <v>29</v>
      </c>
      <c r="F537" s="140">
        <v>1720000</v>
      </c>
      <c r="G537" s="140">
        <v>1720000</v>
      </c>
      <c r="H537" s="751" t="s">
        <v>8348</v>
      </c>
    </row>
    <row r="538" spans="1:8" ht="15" hidden="1" customHeight="1" x14ac:dyDescent="0.25">
      <c r="A538" s="82">
        <v>45353</v>
      </c>
      <c r="B538" s="56" t="s">
        <v>8350</v>
      </c>
      <c r="C538" s="230" t="s">
        <v>7959</v>
      </c>
      <c r="D538" s="105">
        <v>1</v>
      </c>
      <c r="E538" s="56" t="s">
        <v>29</v>
      </c>
      <c r="F538" s="140">
        <v>1350000</v>
      </c>
      <c r="G538" s="140">
        <v>1350000</v>
      </c>
      <c r="H538" s="751" t="s">
        <v>8348</v>
      </c>
    </row>
    <row r="539" spans="1:8" ht="15" hidden="1" customHeight="1" x14ac:dyDescent="0.25">
      <c r="A539" s="82">
        <v>45353</v>
      </c>
      <c r="B539" s="56" t="s">
        <v>8351</v>
      </c>
      <c r="C539" s="230" t="s">
        <v>7959</v>
      </c>
      <c r="D539" s="57">
        <v>1</v>
      </c>
      <c r="E539" s="56" t="s">
        <v>29</v>
      </c>
      <c r="F539" s="116">
        <v>85000</v>
      </c>
      <c r="G539" s="116">
        <v>85000</v>
      </c>
      <c r="H539" s="751" t="s">
        <v>8348</v>
      </c>
    </row>
    <row r="540" spans="1:8" ht="15" hidden="1" customHeight="1" x14ac:dyDescent="0.25">
      <c r="A540" s="219">
        <v>45414</v>
      </c>
      <c r="B540" s="68" t="s">
        <v>7800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hidden="1" customHeight="1" x14ac:dyDescent="0.25">
      <c r="A541" s="219">
        <v>45414</v>
      </c>
      <c r="B541" s="68" t="s">
        <v>7801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hidden="1" customHeight="1" x14ac:dyDescent="0.25">
      <c r="A542" s="219">
        <v>45414</v>
      </c>
      <c r="B542" s="68" t="s">
        <v>7802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hidden="1" customHeight="1" x14ac:dyDescent="0.25">
      <c r="A543" s="219">
        <v>45414</v>
      </c>
      <c r="B543" s="56" t="s">
        <v>6959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hidden="1" customHeight="1" x14ac:dyDescent="0.25">
      <c r="A544" s="219">
        <v>45414</v>
      </c>
      <c r="B544" s="56" t="s">
        <v>7394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7822</v>
      </c>
    </row>
    <row r="545" spans="1:8" ht="15" hidden="1" customHeight="1" x14ac:dyDescent="0.25">
      <c r="A545" s="219">
        <v>45414</v>
      </c>
      <c r="B545" s="56" t="s">
        <v>6941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7826</v>
      </c>
    </row>
    <row r="546" spans="1:8" ht="15" hidden="1" customHeight="1" x14ac:dyDescent="0.25">
      <c r="A546" s="219">
        <v>45414</v>
      </c>
      <c r="B546" s="81" t="s">
        <v>7821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hidden="1" customHeight="1" x14ac:dyDescent="0.25">
      <c r="A547" s="219">
        <v>45414</v>
      </c>
      <c r="B547" s="56" t="s">
        <v>7833</v>
      </c>
      <c r="C547" s="71" t="s">
        <v>6617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hidden="1" customHeight="1" x14ac:dyDescent="0.25">
      <c r="A548" s="219">
        <v>45414</v>
      </c>
      <c r="B548" s="56" t="s">
        <v>7834</v>
      </c>
      <c r="C548" s="71" t="s">
        <v>6617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hidden="1" customHeight="1" x14ac:dyDescent="0.25">
      <c r="A549" s="219">
        <v>45414</v>
      </c>
      <c r="B549" s="56" t="s">
        <v>7835</v>
      </c>
      <c r="C549" s="71" t="s">
        <v>6617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hidden="1" customHeight="1" x14ac:dyDescent="0.25">
      <c r="A550" s="219">
        <v>45414</v>
      </c>
      <c r="B550" s="55" t="s">
        <v>7836</v>
      </c>
      <c r="C550" s="56" t="s">
        <v>88</v>
      </c>
      <c r="D550" s="57">
        <v>2</v>
      </c>
      <c r="E550" s="56" t="s">
        <v>7074</v>
      </c>
      <c r="F550" s="62">
        <v>35000</v>
      </c>
      <c r="G550" s="63">
        <f t="shared" si="12"/>
        <v>70000</v>
      </c>
      <c r="H550" s="64" t="s">
        <v>7837</v>
      </c>
    </row>
    <row r="551" spans="1:8" ht="15" hidden="1" customHeight="1" x14ac:dyDescent="0.25">
      <c r="A551" s="219">
        <v>45414</v>
      </c>
      <c r="B551" s="56" t="s">
        <v>7901</v>
      </c>
      <c r="C551" s="56" t="s">
        <v>6741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6294</v>
      </c>
    </row>
    <row r="552" spans="1:8" ht="15" hidden="1" customHeight="1" x14ac:dyDescent="0.25">
      <c r="A552" s="219">
        <v>45414</v>
      </c>
      <c r="B552" s="55" t="s">
        <v>7900</v>
      </c>
      <c r="C552" s="56" t="s">
        <v>6741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6294</v>
      </c>
    </row>
    <row r="553" spans="1:8" ht="15" hidden="1" customHeight="1" x14ac:dyDescent="0.25">
      <c r="A553" s="219">
        <v>45414</v>
      </c>
      <c r="B553" s="55" t="s">
        <v>7841</v>
      </c>
      <c r="C553" s="56" t="s">
        <v>6741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7842</v>
      </c>
    </row>
    <row r="554" spans="1:8" ht="15" hidden="1" customHeight="1" x14ac:dyDescent="0.25">
      <c r="A554" s="219">
        <v>45414</v>
      </c>
      <c r="B554" s="55" t="s">
        <v>7844</v>
      </c>
      <c r="C554" s="56" t="s">
        <v>6897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7843</v>
      </c>
    </row>
    <row r="555" spans="1:8" ht="15" hidden="1" customHeight="1" x14ac:dyDescent="0.25">
      <c r="A555" s="219">
        <v>45414</v>
      </c>
      <c r="B555" s="56" t="s">
        <v>7850</v>
      </c>
      <c r="C555" s="56" t="s">
        <v>7235</v>
      </c>
      <c r="D555" s="57">
        <v>3</v>
      </c>
      <c r="E555" s="72" t="s">
        <v>7453</v>
      </c>
      <c r="F555" s="62">
        <v>306500</v>
      </c>
      <c r="G555" s="63">
        <f t="shared" si="12"/>
        <v>919500</v>
      </c>
      <c r="H555" s="64" t="s">
        <v>6321</v>
      </c>
    </row>
    <row r="556" spans="1:8" ht="15" hidden="1" customHeight="1" x14ac:dyDescent="0.25">
      <c r="A556" s="219">
        <v>45414</v>
      </c>
      <c r="B556" s="56" t="s">
        <v>7851</v>
      </c>
      <c r="C556" s="56" t="s">
        <v>7235</v>
      </c>
      <c r="D556" s="57">
        <v>4</v>
      </c>
      <c r="E556" s="56" t="s">
        <v>7453</v>
      </c>
      <c r="F556" s="62">
        <v>210000</v>
      </c>
      <c r="G556" s="63">
        <f t="shared" si="12"/>
        <v>840000</v>
      </c>
      <c r="H556" s="64" t="s">
        <v>6321</v>
      </c>
    </row>
    <row r="557" spans="1:8" ht="15" hidden="1" customHeight="1" x14ac:dyDescent="0.25">
      <c r="A557" s="219">
        <v>45414</v>
      </c>
      <c r="B557" s="56" t="s">
        <v>7852</v>
      </c>
      <c r="C557" s="75" t="s">
        <v>7235</v>
      </c>
      <c r="D557" s="129">
        <v>5</v>
      </c>
      <c r="E557" s="56" t="s">
        <v>7453</v>
      </c>
      <c r="F557" s="62">
        <v>613500</v>
      </c>
      <c r="G557" s="63">
        <f t="shared" si="12"/>
        <v>3067500</v>
      </c>
      <c r="H557" s="64" t="s">
        <v>6321</v>
      </c>
    </row>
    <row r="558" spans="1:8" ht="15" hidden="1" customHeight="1" x14ac:dyDescent="0.25">
      <c r="A558" s="219">
        <v>45414</v>
      </c>
      <c r="B558" s="55" t="s">
        <v>7853</v>
      </c>
      <c r="C558" s="56" t="s">
        <v>7235</v>
      </c>
      <c r="D558" s="57">
        <v>3</v>
      </c>
      <c r="E558" s="56" t="s">
        <v>7453</v>
      </c>
      <c r="F558" s="62">
        <v>401000</v>
      </c>
      <c r="G558" s="63">
        <f t="shared" si="12"/>
        <v>1203000</v>
      </c>
      <c r="H558" s="64" t="s">
        <v>6321</v>
      </c>
    </row>
    <row r="559" spans="1:8" ht="15" hidden="1" customHeight="1" x14ac:dyDescent="0.25">
      <c r="A559" s="219">
        <v>45414</v>
      </c>
      <c r="B559" s="56" t="s">
        <v>6694</v>
      </c>
      <c r="C559" s="56" t="s">
        <v>6581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hidden="1" customHeight="1" x14ac:dyDescent="0.25">
      <c r="A560" s="219">
        <v>45414</v>
      </c>
      <c r="B560" s="74" t="s">
        <v>7862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hidden="1" customHeight="1" x14ac:dyDescent="0.25">
      <c r="A561" s="219">
        <v>45414</v>
      </c>
      <c r="B561" s="55" t="s">
        <v>7689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hidden="1" customHeight="1" x14ac:dyDescent="0.25">
      <c r="A562" s="219">
        <v>45414</v>
      </c>
      <c r="B562" s="56" t="s">
        <v>7863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hidden="1" customHeight="1" x14ac:dyDescent="0.25">
      <c r="A563" s="219">
        <v>45414</v>
      </c>
      <c r="B563" s="56" t="s">
        <v>7864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hidden="1" customHeight="1" x14ac:dyDescent="0.25">
      <c r="A564" s="219">
        <v>45414</v>
      </c>
      <c r="B564" s="55" t="s">
        <v>7865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hidden="1" customHeight="1" x14ac:dyDescent="0.25">
      <c r="A565" s="219">
        <v>45414</v>
      </c>
      <c r="B565" s="56" t="s">
        <v>7874</v>
      </c>
      <c r="C565" s="56" t="s">
        <v>7032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7961</v>
      </c>
    </row>
    <row r="566" spans="1:8" ht="15" hidden="1" customHeight="1" x14ac:dyDescent="0.25">
      <c r="A566" s="219">
        <v>45414</v>
      </c>
      <c r="B566" s="71" t="s">
        <v>7875</v>
      </c>
      <c r="C566" s="56" t="s">
        <v>7032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hidden="1" customHeight="1" x14ac:dyDescent="0.25">
      <c r="A567" s="219">
        <v>45414</v>
      </c>
      <c r="B567" s="55" t="s">
        <v>7669</v>
      </c>
      <c r="C567" s="56" t="s">
        <v>7032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hidden="1" customHeight="1" x14ac:dyDescent="0.25">
      <c r="A568" s="219">
        <v>45414</v>
      </c>
      <c r="B568" s="55" t="s">
        <v>7876</v>
      </c>
      <c r="C568" s="56" t="s">
        <v>7032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hidden="1" customHeight="1" x14ac:dyDescent="0.25">
      <c r="A569" s="219">
        <v>45414</v>
      </c>
      <c r="B569" s="55" t="s">
        <v>7877</v>
      </c>
      <c r="C569" s="56" t="s">
        <v>7032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hidden="1" customHeight="1" x14ac:dyDescent="0.25">
      <c r="A570" s="219">
        <v>45414</v>
      </c>
      <c r="B570" s="55" t="s">
        <v>7878</v>
      </c>
      <c r="C570" s="56" t="s">
        <v>7032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hidden="1" customHeight="1" x14ac:dyDescent="0.25">
      <c r="A571" s="219">
        <v>45414</v>
      </c>
      <c r="B571" s="56" t="s">
        <v>6807</v>
      </c>
      <c r="C571" s="56" t="s">
        <v>7032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hidden="1" customHeight="1" x14ac:dyDescent="0.25">
      <c r="A572" s="219">
        <v>45414</v>
      </c>
      <c r="B572" s="56" t="s">
        <v>7879</v>
      </c>
      <c r="C572" s="56" t="s">
        <v>7032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6321</v>
      </c>
    </row>
    <row r="573" spans="1:8" ht="15" customHeight="1" x14ac:dyDescent="0.25">
      <c r="A573" s="219">
        <v>45414</v>
      </c>
      <c r="B573" s="56" t="s">
        <v>7893</v>
      </c>
      <c r="C573" s="56" t="s">
        <v>6933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51" t="s">
        <v>392</v>
      </c>
    </row>
    <row r="574" spans="1:8" ht="15" hidden="1" customHeight="1" x14ac:dyDescent="0.25">
      <c r="A574" s="219">
        <v>45445</v>
      </c>
      <c r="B574" s="255" t="s">
        <v>7855</v>
      </c>
      <c r="C574" s="255" t="s">
        <v>6699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7859</v>
      </c>
    </row>
    <row r="575" spans="1:8" ht="15" hidden="1" customHeight="1" x14ac:dyDescent="0.25">
      <c r="A575" s="219">
        <v>45445</v>
      </c>
      <c r="B575" s="68" t="s">
        <v>7856</v>
      </c>
      <c r="C575" s="71" t="s">
        <v>6699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7861</v>
      </c>
    </row>
    <row r="576" spans="1:8" ht="15" hidden="1" customHeight="1" x14ac:dyDescent="0.25">
      <c r="A576" s="219">
        <v>45445</v>
      </c>
      <c r="B576" s="56" t="s">
        <v>7857</v>
      </c>
      <c r="C576" s="56" t="s">
        <v>6699</v>
      </c>
      <c r="D576" s="87">
        <v>3</v>
      </c>
      <c r="E576" s="72" t="s">
        <v>6705</v>
      </c>
      <c r="F576" s="62">
        <f>62500-7500/3</f>
        <v>60000</v>
      </c>
      <c r="G576" s="63">
        <f t="shared" si="13"/>
        <v>180000</v>
      </c>
      <c r="H576" s="64" t="s">
        <v>7861</v>
      </c>
    </row>
    <row r="577" spans="1:8" ht="15" hidden="1" customHeight="1" x14ac:dyDescent="0.25">
      <c r="A577" s="219">
        <v>45445</v>
      </c>
      <c r="B577" s="56" t="s">
        <v>7858</v>
      </c>
      <c r="C577" s="126" t="s">
        <v>6699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hidden="1" customHeight="1" x14ac:dyDescent="0.25">
      <c r="A578" s="219">
        <v>45445</v>
      </c>
      <c r="B578" s="56" t="s">
        <v>7585</v>
      </c>
      <c r="C578" s="126" t="s">
        <v>6700</v>
      </c>
      <c r="D578" s="87">
        <v>4</v>
      </c>
      <c r="E578" s="72" t="s">
        <v>7333</v>
      </c>
      <c r="F578" s="62">
        <v>160000</v>
      </c>
      <c r="G578" s="63">
        <f t="shared" si="13"/>
        <v>640000</v>
      </c>
      <c r="H578" s="64" t="s">
        <v>397</v>
      </c>
    </row>
    <row r="579" spans="1:8" ht="15" hidden="1" customHeight="1" x14ac:dyDescent="0.25">
      <c r="A579" s="219">
        <v>45445</v>
      </c>
      <c r="B579" s="56" t="s">
        <v>7866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7867</v>
      </c>
    </row>
    <row r="580" spans="1:8" ht="15" hidden="1" customHeight="1" x14ac:dyDescent="0.25">
      <c r="A580" s="219">
        <v>45445</v>
      </c>
      <c r="B580" s="55" t="s">
        <v>7414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hidden="1" customHeight="1" x14ac:dyDescent="0.25">
      <c r="A581" s="219">
        <v>45445</v>
      </c>
      <c r="B581" s="55" t="s">
        <v>7071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hidden="1" customHeight="1" x14ac:dyDescent="0.25">
      <c r="A582" s="219">
        <v>45445</v>
      </c>
      <c r="B582" s="55" t="s">
        <v>7868</v>
      </c>
      <c r="C582" s="56" t="s">
        <v>57</v>
      </c>
      <c r="D582" s="87">
        <v>2</v>
      </c>
      <c r="E582" s="56" t="s">
        <v>7872</v>
      </c>
      <c r="F582" s="62">
        <v>40000</v>
      </c>
      <c r="G582" s="63">
        <f t="shared" si="13"/>
        <v>80000</v>
      </c>
      <c r="H582" s="64" t="s">
        <v>773</v>
      </c>
    </row>
    <row r="583" spans="1:8" ht="15" hidden="1" customHeight="1" x14ac:dyDescent="0.25">
      <c r="A583" s="219">
        <v>45445</v>
      </c>
      <c r="B583" s="56" t="s">
        <v>7869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hidden="1" customHeight="1" x14ac:dyDescent="0.25">
      <c r="A584" s="219">
        <v>45445</v>
      </c>
      <c r="B584" s="55" t="s">
        <v>7870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hidden="1" customHeight="1" x14ac:dyDescent="0.25">
      <c r="A585" s="219">
        <v>45445</v>
      </c>
      <c r="B585" s="55" t="s">
        <v>7871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hidden="1" customHeight="1" x14ac:dyDescent="0.25">
      <c r="A586" s="219">
        <v>45445</v>
      </c>
      <c r="B586" s="81" t="s">
        <v>7339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hidden="1" customHeight="1" x14ac:dyDescent="0.25">
      <c r="A587" s="219">
        <v>45445</v>
      </c>
      <c r="B587" s="56" t="s">
        <v>7273</v>
      </c>
      <c r="C587" s="56" t="s">
        <v>6843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hidden="1" customHeight="1" x14ac:dyDescent="0.25">
      <c r="A588" s="219">
        <v>45445</v>
      </c>
      <c r="B588" s="55" t="s">
        <v>7873</v>
      </c>
      <c r="C588" s="56" t="s">
        <v>6843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hidden="1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hidden="1" customHeight="1" x14ac:dyDescent="0.25">
      <c r="A590" s="219">
        <v>45445</v>
      </c>
      <c r="B590" s="56" t="s">
        <v>7880</v>
      </c>
      <c r="C590" s="56" t="s">
        <v>6977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51" t="s">
        <v>7885</v>
      </c>
    </row>
    <row r="591" spans="1:8" ht="15" hidden="1" customHeight="1" x14ac:dyDescent="0.25">
      <c r="A591" s="219">
        <v>45445</v>
      </c>
      <c r="B591" s="71" t="s">
        <v>7881</v>
      </c>
      <c r="C591" s="56" t="s">
        <v>6977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51" t="s">
        <v>7885</v>
      </c>
    </row>
    <row r="592" spans="1:8" ht="15" hidden="1" customHeight="1" x14ac:dyDescent="0.25">
      <c r="A592" s="219">
        <v>45445</v>
      </c>
      <c r="B592" s="55" t="s">
        <v>7882</v>
      </c>
      <c r="C592" s="56" t="s">
        <v>6977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51" t="s">
        <v>7885</v>
      </c>
    </row>
    <row r="593" spans="1:8" ht="15" hidden="1" customHeight="1" x14ac:dyDescent="0.25">
      <c r="A593" s="219">
        <v>45445</v>
      </c>
      <c r="B593" s="95" t="s">
        <v>7887</v>
      </c>
      <c r="C593" s="56" t="s">
        <v>6977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51" t="s">
        <v>7885</v>
      </c>
    </row>
    <row r="594" spans="1:8" ht="15" hidden="1" customHeight="1" x14ac:dyDescent="0.25">
      <c r="A594" s="219">
        <v>45445</v>
      </c>
      <c r="B594" s="55" t="s">
        <v>7886</v>
      </c>
      <c r="C594" s="56" t="s">
        <v>6977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51" t="s">
        <v>7885</v>
      </c>
    </row>
    <row r="595" spans="1:8" ht="15" hidden="1" customHeight="1" x14ac:dyDescent="0.25">
      <c r="A595" s="219">
        <v>45445</v>
      </c>
      <c r="B595" s="55" t="s">
        <v>7884</v>
      </c>
      <c r="C595" s="56" t="s">
        <v>6977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51" t="s">
        <v>7885</v>
      </c>
    </row>
    <row r="596" spans="1:8" ht="15" hidden="1" customHeight="1" x14ac:dyDescent="0.25">
      <c r="A596" s="219">
        <v>45445</v>
      </c>
      <c r="B596" s="95" t="s">
        <v>7883</v>
      </c>
      <c r="C596" s="56" t="s">
        <v>6977</v>
      </c>
      <c r="D596" s="87">
        <v>1</v>
      </c>
      <c r="E596" s="72" t="s">
        <v>7074</v>
      </c>
      <c r="F596" s="62">
        <v>340000</v>
      </c>
      <c r="G596" s="63">
        <f t="shared" si="14"/>
        <v>340000</v>
      </c>
      <c r="H596" s="751" t="s">
        <v>7885</v>
      </c>
    </row>
    <row r="597" spans="1:8" ht="15" hidden="1" customHeight="1" x14ac:dyDescent="0.25">
      <c r="A597" s="219">
        <v>45445</v>
      </c>
      <c r="B597" s="56" t="s">
        <v>7601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51" t="s">
        <v>397</v>
      </c>
    </row>
    <row r="598" spans="1:8" ht="15" hidden="1" customHeight="1" x14ac:dyDescent="0.25">
      <c r="A598" s="219">
        <v>45445</v>
      </c>
      <c r="B598" s="55" t="s">
        <v>6327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51" t="s">
        <v>397</v>
      </c>
    </row>
    <row r="599" spans="1:8" ht="15" hidden="1" customHeight="1" x14ac:dyDescent="0.25">
      <c r="A599" s="82">
        <v>45445</v>
      </c>
      <c r="B599" s="55" t="s">
        <v>8337</v>
      </c>
      <c r="C599" s="80" t="s">
        <v>8341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51" t="s">
        <v>6791</v>
      </c>
    </row>
    <row r="600" spans="1:8" ht="15" hidden="1" customHeight="1" x14ac:dyDescent="0.25">
      <c r="A600" s="82">
        <v>45445</v>
      </c>
      <c r="B600" s="56" t="s">
        <v>8338</v>
      </c>
      <c r="C600" s="56" t="s">
        <v>8342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51" t="s">
        <v>6791</v>
      </c>
    </row>
    <row r="601" spans="1:8" ht="15" hidden="1" customHeight="1" x14ac:dyDescent="0.25">
      <c r="A601" s="82">
        <v>45445</v>
      </c>
      <c r="B601" s="56" t="s">
        <v>8346</v>
      </c>
      <c r="C601" s="56" t="s">
        <v>7959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51" t="s">
        <v>8348</v>
      </c>
    </row>
    <row r="602" spans="1:8" ht="15" hidden="1" customHeight="1" x14ac:dyDescent="0.25">
      <c r="A602" s="82">
        <v>45445</v>
      </c>
      <c r="B602" s="56" t="s">
        <v>8347</v>
      </c>
      <c r="C602" s="230" t="s">
        <v>7959</v>
      </c>
      <c r="D602" s="57">
        <v>1</v>
      </c>
      <c r="E602" s="56" t="s">
        <v>29</v>
      </c>
      <c r="F602" s="138">
        <v>1675000</v>
      </c>
      <c r="G602" s="138">
        <v>1675000</v>
      </c>
      <c r="H602" s="751" t="s">
        <v>8348</v>
      </c>
    </row>
    <row r="603" spans="1:8" ht="15" hidden="1" customHeight="1" x14ac:dyDescent="0.25">
      <c r="A603" s="219">
        <v>45475</v>
      </c>
      <c r="B603" s="255" t="s">
        <v>7940</v>
      </c>
      <c r="C603" s="255" t="s">
        <v>7941</v>
      </c>
      <c r="D603" s="255">
        <v>1</v>
      </c>
      <c r="E603" s="255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hidden="1" customHeight="1" x14ac:dyDescent="0.25">
      <c r="A604" s="219">
        <v>45475</v>
      </c>
      <c r="B604" s="255" t="s">
        <v>7908</v>
      </c>
      <c r="C604" s="255" t="s">
        <v>6617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hidden="1" customHeight="1" x14ac:dyDescent="0.25">
      <c r="A605" s="219">
        <v>45475</v>
      </c>
      <c r="B605" s="68" t="s">
        <v>7909</v>
      </c>
      <c r="C605" s="71" t="s">
        <v>6617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hidden="1" customHeight="1" x14ac:dyDescent="0.25">
      <c r="A606" s="219">
        <v>45475</v>
      </c>
      <c r="B606" s="56" t="s">
        <v>7921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hidden="1" customHeight="1" x14ac:dyDescent="0.25">
      <c r="A607" s="219">
        <v>45475</v>
      </c>
      <c r="B607" s="56" t="s">
        <v>7922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hidden="1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7114</v>
      </c>
    </row>
    <row r="609" spans="1:8" ht="15" hidden="1" customHeight="1" x14ac:dyDescent="0.25">
      <c r="A609" s="219">
        <v>45475</v>
      </c>
      <c r="B609" s="55" t="s">
        <v>7924</v>
      </c>
      <c r="C609" s="56" t="s">
        <v>6627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hidden="1" customHeight="1" x14ac:dyDescent="0.25">
      <c r="A610" s="219">
        <v>45475</v>
      </c>
      <c r="B610" s="55" t="s">
        <v>8059</v>
      </c>
      <c r="C610" s="56" t="s">
        <v>6738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7925</v>
      </c>
    </row>
    <row r="611" spans="1:8" ht="15" hidden="1" customHeight="1" x14ac:dyDescent="0.25">
      <c r="A611" s="219">
        <v>45475</v>
      </c>
      <c r="B611" s="55" t="s">
        <v>7926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hidden="1" customHeight="1" x14ac:dyDescent="0.25">
      <c r="A612" s="219">
        <v>45475</v>
      </c>
      <c r="B612" s="56" t="s">
        <v>7928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7927</v>
      </c>
    </row>
    <row r="613" spans="1:8" ht="15" hidden="1" customHeight="1" x14ac:dyDescent="0.25">
      <c r="A613" s="219">
        <v>45475</v>
      </c>
      <c r="B613" s="56" t="s">
        <v>7858</v>
      </c>
      <c r="C613" s="126" t="s">
        <v>6699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hidden="1" customHeight="1" x14ac:dyDescent="0.25">
      <c r="A614" s="219">
        <v>45475</v>
      </c>
      <c r="B614" s="255" t="s">
        <v>7932</v>
      </c>
      <c r="C614" s="255" t="s">
        <v>6699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7935</v>
      </c>
    </row>
    <row r="615" spans="1:8" ht="15" hidden="1" customHeight="1" x14ac:dyDescent="0.25">
      <c r="A615" s="219">
        <v>45475</v>
      </c>
      <c r="B615" s="81" t="s">
        <v>7933</v>
      </c>
      <c r="C615" s="56" t="s">
        <v>6722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hidden="1" customHeight="1" x14ac:dyDescent="0.25">
      <c r="A616" s="219">
        <v>45475</v>
      </c>
      <c r="B616" s="56" t="s">
        <v>7934</v>
      </c>
      <c r="C616" s="56" t="s">
        <v>6722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hidden="1" customHeight="1" x14ac:dyDescent="0.25">
      <c r="A617" s="219">
        <v>45475</v>
      </c>
      <c r="B617" s="56" t="s">
        <v>7858</v>
      </c>
      <c r="C617" s="56" t="s">
        <v>417</v>
      </c>
      <c r="D617" s="57">
        <v>2</v>
      </c>
      <c r="E617" s="56" t="s">
        <v>7936</v>
      </c>
      <c r="F617" s="76">
        <v>90000</v>
      </c>
      <c r="G617" s="63">
        <f t="shared" si="16"/>
        <v>180000</v>
      </c>
      <c r="H617" s="64" t="s">
        <v>622</v>
      </c>
    </row>
    <row r="618" spans="1:8" ht="15" hidden="1" customHeight="1" x14ac:dyDescent="0.25">
      <c r="A618" s="219">
        <v>45475</v>
      </c>
      <c r="B618" s="55" t="s">
        <v>7970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7972</v>
      </c>
    </row>
    <row r="619" spans="1:8" ht="15" hidden="1" customHeight="1" x14ac:dyDescent="0.25">
      <c r="A619" s="219">
        <v>45475</v>
      </c>
      <c r="B619" s="56" t="s">
        <v>7971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51" t="s">
        <v>399</v>
      </c>
    </row>
    <row r="620" spans="1:8" ht="15" hidden="1" customHeight="1" x14ac:dyDescent="0.25">
      <c r="A620" s="219">
        <v>45475</v>
      </c>
      <c r="B620" s="71" t="s">
        <v>7973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51" t="s">
        <v>397</v>
      </c>
    </row>
    <row r="621" spans="1:8" ht="15" hidden="1" customHeight="1" x14ac:dyDescent="0.25">
      <c r="A621" s="219">
        <v>45475</v>
      </c>
      <c r="B621" s="55" t="s">
        <v>7974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51" t="s">
        <v>397</v>
      </c>
    </row>
    <row r="622" spans="1:8" ht="15" hidden="1" customHeight="1" x14ac:dyDescent="0.25">
      <c r="A622" s="219">
        <v>45475</v>
      </c>
      <c r="B622" s="56" t="s">
        <v>7569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51" t="s">
        <v>397</v>
      </c>
    </row>
    <row r="623" spans="1:8" ht="15" hidden="1" customHeight="1" x14ac:dyDescent="0.25">
      <c r="A623" s="219">
        <v>45475</v>
      </c>
      <c r="B623" s="55" t="s">
        <v>8040</v>
      </c>
      <c r="C623" s="56" t="s">
        <v>7120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51" t="s">
        <v>8041</v>
      </c>
    </row>
    <row r="624" spans="1:8" ht="15" hidden="1" customHeight="1" x14ac:dyDescent="0.25">
      <c r="A624" s="219">
        <v>45506</v>
      </c>
      <c r="B624" s="255" t="s">
        <v>7954</v>
      </c>
      <c r="C624" s="255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hidden="1" customHeight="1" x14ac:dyDescent="0.25">
      <c r="A625" s="219">
        <v>45506</v>
      </c>
      <c r="B625" s="68" t="s">
        <v>7955</v>
      </c>
      <c r="C625" s="71" t="s">
        <v>7066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7867</v>
      </c>
    </row>
    <row r="626" spans="1:8" ht="15" hidden="1" customHeight="1" x14ac:dyDescent="0.25">
      <c r="A626" s="219">
        <v>45506</v>
      </c>
      <c r="B626" s="68" t="s">
        <v>7956</v>
      </c>
      <c r="C626" s="56" t="s">
        <v>7066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7867</v>
      </c>
    </row>
    <row r="627" spans="1:8" ht="15" hidden="1" customHeight="1" x14ac:dyDescent="0.25">
      <c r="A627" s="219">
        <v>45506</v>
      </c>
      <c r="B627" s="68" t="s">
        <v>7957</v>
      </c>
      <c r="C627" s="126" t="s">
        <v>7066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7867</v>
      </c>
    </row>
    <row r="628" spans="1:8" ht="15" hidden="1" customHeight="1" x14ac:dyDescent="0.25">
      <c r="A628" s="219">
        <v>45506</v>
      </c>
      <c r="B628" s="55" t="s">
        <v>7958</v>
      </c>
      <c r="C628" s="56" t="s">
        <v>7959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7867</v>
      </c>
    </row>
    <row r="629" spans="1:8" ht="15" hidden="1" customHeight="1" x14ac:dyDescent="0.25">
      <c r="A629" s="219">
        <v>45506</v>
      </c>
      <c r="B629" s="55" t="s">
        <v>7996</v>
      </c>
      <c r="C629" s="56" t="s">
        <v>7959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hidden="1" customHeight="1" x14ac:dyDescent="0.25">
      <c r="A630" s="219">
        <v>45628</v>
      </c>
      <c r="B630" s="95" t="s">
        <v>7980</v>
      </c>
      <c r="C630" s="230" t="s">
        <v>7235</v>
      </c>
      <c r="D630" s="57">
        <v>5</v>
      </c>
      <c r="E630" s="72" t="s">
        <v>7453</v>
      </c>
      <c r="F630" s="76">
        <v>2020550</v>
      </c>
      <c r="G630" s="63">
        <f t="shared" ref="G630:G650" si="18">F630*D630</f>
        <v>10102750</v>
      </c>
      <c r="H630" s="64" t="s">
        <v>6321</v>
      </c>
    </row>
    <row r="631" spans="1:8" ht="15" hidden="1" customHeight="1" x14ac:dyDescent="0.25">
      <c r="A631" s="219">
        <v>45628</v>
      </c>
      <c r="B631" s="68" t="s">
        <v>7742</v>
      </c>
      <c r="C631" s="71" t="s">
        <v>7235</v>
      </c>
      <c r="D631" s="57">
        <v>4</v>
      </c>
      <c r="E631" s="72" t="s">
        <v>7453</v>
      </c>
      <c r="F631" s="76">
        <v>420500</v>
      </c>
      <c r="G631" s="63">
        <f t="shared" si="18"/>
        <v>1682000</v>
      </c>
      <c r="H631" s="64" t="s">
        <v>6321</v>
      </c>
    </row>
    <row r="632" spans="1:8" ht="15" hidden="1" customHeight="1" x14ac:dyDescent="0.25">
      <c r="A632" s="219">
        <v>45628</v>
      </c>
      <c r="B632" s="68" t="s">
        <v>7852</v>
      </c>
      <c r="C632" s="56" t="s">
        <v>7235</v>
      </c>
      <c r="D632" s="57">
        <v>2</v>
      </c>
      <c r="E632" s="72" t="s">
        <v>7453</v>
      </c>
      <c r="F632" s="76">
        <v>613500</v>
      </c>
      <c r="G632" s="63">
        <f t="shared" si="18"/>
        <v>1227000</v>
      </c>
      <c r="H632" s="64" t="s">
        <v>6321</v>
      </c>
    </row>
    <row r="633" spans="1:8" ht="15" hidden="1" customHeight="1" x14ac:dyDescent="0.25">
      <c r="A633" s="219">
        <v>45628</v>
      </c>
      <c r="B633" s="68" t="s">
        <v>7981</v>
      </c>
      <c r="C633" s="126" t="s">
        <v>7235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6321</v>
      </c>
    </row>
    <row r="634" spans="1:8" ht="15" customHeight="1" x14ac:dyDescent="0.25">
      <c r="A634" s="219">
        <v>45628</v>
      </c>
      <c r="B634" s="55" t="s">
        <v>7982</v>
      </c>
      <c r="C634" s="56" t="s">
        <v>6937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7707</v>
      </c>
    </row>
    <row r="635" spans="1:8" ht="15" hidden="1" customHeight="1" x14ac:dyDescent="0.25">
      <c r="A635" s="219">
        <v>45628</v>
      </c>
      <c r="B635" s="56" t="s">
        <v>7985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7762</v>
      </c>
    </row>
    <row r="636" spans="1:8" ht="15" hidden="1" customHeight="1" x14ac:dyDescent="0.25">
      <c r="A636" s="219">
        <v>45628</v>
      </c>
      <c r="B636" s="81" t="s">
        <v>7043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hidden="1" customHeight="1" x14ac:dyDescent="0.25">
      <c r="A637" s="219">
        <v>45628</v>
      </c>
      <c r="B637" s="55" t="s">
        <v>7990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hidden="1" customHeight="1" x14ac:dyDescent="0.25">
      <c r="A638" s="219">
        <v>45628</v>
      </c>
      <c r="B638" s="56" t="s">
        <v>7986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hidden="1" customHeight="1" x14ac:dyDescent="0.25">
      <c r="A639" s="219">
        <v>45628</v>
      </c>
      <c r="B639" s="56" t="s">
        <v>7776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hidden="1" customHeight="1" x14ac:dyDescent="0.25">
      <c r="A640" s="219">
        <v>45628</v>
      </c>
      <c r="B640" s="56" t="s">
        <v>7987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hidden="1" customHeight="1" x14ac:dyDescent="0.25">
      <c r="A641" s="219">
        <v>45628</v>
      </c>
      <c r="B641" s="56" t="s">
        <v>6567</v>
      </c>
      <c r="C641" s="80" t="s">
        <v>6568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hidden="1" customHeight="1" x14ac:dyDescent="0.25">
      <c r="A642" s="219">
        <v>45628</v>
      </c>
      <c r="B642" s="56" t="s">
        <v>7706</v>
      </c>
      <c r="C642" s="56" t="s">
        <v>6738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7707</v>
      </c>
    </row>
    <row r="643" spans="1:8" ht="15" hidden="1" customHeight="1" x14ac:dyDescent="0.25">
      <c r="A643" s="219">
        <v>45628</v>
      </c>
      <c r="B643" s="56" t="s">
        <v>7455</v>
      </c>
      <c r="C643" s="56" t="s">
        <v>7454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7762</v>
      </c>
    </row>
    <row r="644" spans="1:8" ht="15" hidden="1" customHeight="1" x14ac:dyDescent="0.25">
      <c r="A644" s="219">
        <v>45628</v>
      </c>
      <c r="B644" s="56" t="s">
        <v>7991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7992</v>
      </c>
    </row>
    <row r="645" spans="1:8" ht="15" hidden="1" customHeight="1" x14ac:dyDescent="0.25">
      <c r="A645" s="219">
        <v>45628</v>
      </c>
      <c r="B645" s="71" t="s">
        <v>7993</v>
      </c>
      <c r="C645" s="71" t="s">
        <v>403</v>
      </c>
      <c r="D645" s="752">
        <v>2</v>
      </c>
      <c r="E645" s="70" t="s">
        <v>29</v>
      </c>
      <c r="F645" s="753">
        <v>590000</v>
      </c>
      <c r="G645" s="63">
        <f t="shared" si="18"/>
        <v>1180000</v>
      </c>
      <c r="H645" s="751" t="s">
        <v>425</v>
      </c>
    </row>
    <row r="646" spans="1:8" ht="15" hidden="1" customHeight="1" x14ac:dyDescent="0.25">
      <c r="A646" s="219">
        <v>45628</v>
      </c>
      <c r="B646" s="55" t="s">
        <v>7994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51" t="s">
        <v>425</v>
      </c>
    </row>
    <row r="647" spans="1:8" ht="15" hidden="1" customHeight="1" x14ac:dyDescent="0.25">
      <c r="A647" s="219">
        <v>45628</v>
      </c>
      <c r="B647" s="81" t="s">
        <v>7711</v>
      </c>
      <c r="C647" s="56" t="s">
        <v>6621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51" t="s">
        <v>7995</v>
      </c>
    </row>
    <row r="648" spans="1:8" ht="15" hidden="1" customHeight="1" x14ac:dyDescent="0.25">
      <c r="A648" s="219">
        <v>45628</v>
      </c>
      <c r="B648" s="95" t="s">
        <v>7997</v>
      </c>
      <c r="C648" s="56" t="s">
        <v>7572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51" t="s">
        <v>7998</v>
      </c>
    </row>
    <row r="649" spans="1:8" ht="15" hidden="1" customHeight="1" x14ac:dyDescent="0.25">
      <c r="A649" s="219">
        <v>45628</v>
      </c>
      <c r="B649" s="55" t="s">
        <v>7999</v>
      </c>
      <c r="C649" s="56" t="s">
        <v>7572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51" t="s">
        <v>7998</v>
      </c>
    </row>
    <row r="650" spans="1:8" ht="15" hidden="1" customHeight="1" x14ac:dyDescent="0.25">
      <c r="A650" s="219">
        <v>45628</v>
      </c>
      <c r="B650" s="55" t="s">
        <v>6586</v>
      </c>
      <c r="C650" s="56" t="s">
        <v>6587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51" t="s">
        <v>7762</v>
      </c>
    </row>
    <row r="651" spans="1:8" ht="15" hidden="1" customHeight="1" x14ac:dyDescent="0.25">
      <c r="A651" s="219" t="s">
        <v>8043</v>
      </c>
      <c r="B651" s="68" t="s">
        <v>8007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6969</v>
      </c>
    </row>
    <row r="652" spans="1:8" ht="15" hidden="1" customHeight="1" x14ac:dyDescent="0.25">
      <c r="A652" s="219" t="s">
        <v>8043</v>
      </c>
      <c r="B652" s="68" t="s">
        <v>8008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8009</v>
      </c>
    </row>
    <row r="653" spans="1:8" ht="15" hidden="1" customHeight="1" x14ac:dyDescent="0.25">
      <c r="A653" s="219" t="s">
        <v>8043</v>
      </c>
      <c r="B653" s="68" t="s">
        <v>8010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7837</v>
      </c>
    </row>
    <row r="654" spans="1:8" ht="15" hidden="1" customHeight="1" x14ac:dyDescent="0.25">
      <c r="A654" s="219" t="s">
        <v>8043</v>
      </c>
      <c r="B654" s="95" t="s">
        <v>8006</v>
      </c>
      <c r="C654" s="230" t="s">
        <v>8005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hidden="1" customHeight="1" x14ac:dyDescent="0.25">
      <c r="A655" s="219" t="s">
        <v>8043</v>
      </c>
      <c r="B655" s="56" t="s">
        <v>7858</v>
      </c>
      <c r="C655" s="56" t="s">
        <v>6699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hidden="1" customHeight="1" x14ac:dyDescent="0.25">
      <c r="A656" s="219" t="s">
        <v>8043</v>
      </c>
      <c r="B656" s="56" t="s">
        <v>8011</v>
      </c>
      <c r="C656" s="56" t="s">
        <v>7112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7925</v>
      </c>
    </row>
    <row r="657" spans="1:8" ht="15" hidden="1" customHeight="1" x14ac:dyDescent="0.25">
      <c r="A657" s="219" t="s">
        <v>8043</v>
      </c>
      <c r="B657" s="81" t="s">
        <v>8012</v>
      </c>
      <c r="C657" s="56" t="s">
        <v>7112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7925</v>
      </c>
    </row>
    <row r="658" spans="1:8" ht="15" hidden="1" customHeight="1" x14ac:dyDescent="0.25">
      <c r="A658" s="219" t="s">
        <v>8043</v>
      </c>
      <c r="B658" s="255" t="s">
        <v>8014</v>
      </c>
      <c r="C658" s="255" t="s">
        <v>7140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6321</v>
      </c>
    </row>
    <row r="659" spans="1:8" ht="15" hidden="1" customHeight="1" x14ac:dyDescent="0.25">
      <c r="A659" s="219" t="s">
        <v>8043</v>
      </c>
      <c r="B659" s="60" t="s">
        <v>8015</v>
      </c>
      <c r="C659" s="255" t="s">
        <v>7140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6321</v>
      </c>
    </row>
    <row r="660" spans="1:8" ht="15" hidden="1" customHeight="1" x14ac:dyDescent="0.25">
      <c r="A660" s="219" t="s">
        <v>8043</v>
      </c>
      <c r="B660" s="56" t="s">
        <v>8018</v>
      </c>
      <c r="C660" s="230" t="s">
        <v>7140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6321</v>
      </c>
    </row>
    <row r="661" spans="1:8" ht="15" hidden="1" customHeight="1" x14ac:dyDescent="0.25">
      <c r="A661" s="219" t="s">
        <v>8043</v>
      </c>
      <c r="B661" s="56" t="s">
        <v>7142</v>
      </c>
      <c r="C661" s="80" t="s">
        <v>7140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6321</v>
      </c>
    </row>
    <row r="662" spans="1:8" ht="15" hidden="1" customHeight="1" x14ac:dyDescent="0.25">
      <c r="A662" s="219" t="s">
        <v>8043</v>
      </c>
      <c r="B662" s="56" t="s">
        <v>8016</v>
      </c>
      <c r="C662" s="80" t="s">
        <v>6738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6321</v>
      </c>
    </row>
    <row r="663" spans="1:8" ht="15" hidden="1" customHeight="1" x14ac:dyDescent="0.25">
      <c r="A663" s="219" t="s">
        <v>8043</v>
      </c>
      <c r="B663" s="56" t="s">
        <v>8047</v>
      </c>
      <c r="C663" s="56" t="s">
        <v>6977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6978</v>
      </c>
    </row>
    <row r="664" spans="1:8" ht="15" hidden="1" customHeight="1" x14ac:dyDescent="0.25">
      <c r="A664" s="219" t="s">
        <v>8043</v>
      </c>
      <c r="B664" s="56" t="s">
        <v>8026</v>
      </c>
      <c r="C664" s="56" t="s">
        <v>8017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hidden="1" customHeight="1" x14ac:dyDescent="0.25">
      <c r="A665" s="219" t="s">
        <v>8043</v>
      </c>
      <c r="B665" s="56" t="s">
        <v>6723</v>
      </c>
      <c r="C665" s="56" t="s">
        <v>8134</v>
      </c>
      <c r="D665" s="57">
        <v>6</v>
      </c>
      <c r="E665" s="72" t="s">
        <v>6544</v>
      </c>
      <c r="F665" s="62">
        <v>1500000</v>
      </c>
      <c r="G665" s="63">
        <f t="shared" si="19"/>
        <v>9000000</v>
      </c>
      <c r="H665" s="64" t="s">
        <v>8302</v>
      </c>
    </row>
    <row r="666" spans="1:8" ht="15" hidden="1" customHeight="1" x14ac:dyDescent="0.25">
      <c r="A666" s="219" t="s">
        <v>8104</v>
      </c>
      <c r="B666" s="68" t="s">
        <v>8070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8071</v>
      </c>
    </row>
    <row r="667" spans="1:8" ht="15" hidden="1" customHeight="1" x14ac:dyDescent="0.25">
      <c r="A667" s="219" t="s">
        <v>8104</v>
      </c>
      <c r="B667" s="68" t="s">
        <v>8072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hidden="1" customHeight="1" x14ac:dyDescent="0.25">
      <c r="A668" s="219" t="s">
        <v>8104</v>
      </c>
      <c r="B668" s="68" t="s">
        <v>8073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8075</v>
      </c>
    </row>
    <row r="669" spans="1:8" ht="15" hidden="1" customHeight="1" x14ac:dyDescent="0.25">
      <c r="A669" s="219" t="s">
        <v>8104</v>
      </c>
      <c r="B669" s="95" t="s">
        <v>8074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8076</v>
      </c>
    </row>
    <row r="670" spans="1:8" ht="15" hidden="1" customHeight="1" x14ac:dyDescent="0.25">
      <c r="A670" s="219" t="s">
        <v>8104</v>
      </c>
      <c r="B670" s="56" t="s">
        <v>9037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hidden="1" customHeight="1" x14ac:dyDescent="0.25">
      <c r="A671" s="219" t="s">
        <v>8104</v>
      </c>
      <c r="B671" s="56" t="s">
        <v>8078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customHeight="1" x14ac:dyDescent="0.25">
      <c r="A672" s="219" t="s">
        <v>8104</v>
      </c>
      <c r="B672" s="81" t="s">
        <v>8084</v>
      </c>
      <c r="C672" s="56" t="s">
        <v>7402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customHeight="1" x14ac:dyDescent="0.25">
      <c r="A673" s="219" t="s">
        <v>8104</v>
      </c>
      <c r="B673" s="255" t="s">
        <v>8085</v>
      </c>
      <c r="C673" s="255" t="s">
        <v>7402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hidden="1" customHeight="1" x14ac:dyDescent="0.25">
      <c r="A674" s="219" t="s">
        <v>8104</v>
      </c>
      <c r="B674" s="459" t="s">
        <v>8086</v>
      </c>
      <c r="C674" s="255" t="s">
        <v>6904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8087</v>
      </c>
    </row>
    <row r="675" spans="1:8" ht="15" hidden="1" customHeight="1" x14ac:dyDescent="0.25">
      <c r="A675" s="219" t="s">
        <v>8104</v>
      </c>
      <c r="B675" s="56" t="s">
        <v>8088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hidden="1" customHeight="1" x14ac:dyDescent="0.25">
      <c r="A676" s="219" t="s">
        <v>8104</v>
      </c>
      <c r="B676" s="56" t="s">
        <v>8089</v>
      </c>
      <c r="C676" s="80" t="s">
        <v>6700</v>
      </c>
      <c r="D676" s="57">
        <v>4</v>
      </c>
      <c r="E676" s="72" t="s">
        <v>7333</v>
      </c>
      <c r="F676" s="62">
        <v>160000</v>
      </c>
      <c r="G676" s="63">
        <f t="shared" si="20"/>
        <v>640000</v>
      </c>
      <c r="H676" s="64" t="s">
        <v>397</v>
      </c>
    </row>
    <row r="677" spans="1:8" ht="15" hidden="1" customHeight="1" x14ac:dyDescent="0.25">
      <c r="A677" s="219" t="s">
        <v>8104</v>
      </c>
      <c r="B677" s="56" t="s">
        <v>8090</v>
      </c>
      <c r="C677" s="80" t="s">
        <v>6897</v>
      </c>
      <c r="D677" s="57">
        <v>15.5</v>
      </c>
      <c r="E677" s="72" t="s">
        <v>7936</v>
      </c>
      <c r="F677" s="62">
        <v>19000</v>
      </c>
      <c r="G677" s="63">
        <f t="shared" si="20"/>
        <v>294500</v>
      </c>
      <c r="H677" s="64" t="s">
        <v>8091</v>
      </c>
    </row>
    <row r="678" spans="1:8" ht="15" hidden="1" customHeight="1" x14ac:dyDescent="0.25">
      <c r="A678" s="219" t="s">
        <v>8104</v>
      </c>
      <c r="B678" s="56" t="s">
        <v>8093</v>
      </c>
      <c r="C678" s="56" t="s">
        <v>6741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8237</v>
      </c>
    </row>
    <row r="679" spans="1:8" ht="15" hidden="1" customHeight="1" x14ac:dyDescent="0.25">
      <c r="A679" s="219" t="s">
        <v>8104</v>
      </c>
      <c r="B679" s="56" t="s">
        <v>8094</v>
      </c>
      <c r="C679" s="56" t="s">
        <v>6741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8091</v>
      </c>
    </row>
    <row r="680" spans="1:8" ht="15" hidden="1" customHeight="1" x14ac:dyDescent="0.25">
      <c r="A680" s="219" t="s">
        <v>8104</v>
      </c>
      <c r="B680" s="56" t="s">
        <v>8095</v>
      </c>
      <c r="C680" s="56" t="s">
        <v>6741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6718</v>
      </c>
    </row>
    <row r="681" spans="1:8" ht="15" hidden="1" customHeight="1" x14ac:dyDescent="0.25">
      <c r="A681" s="219" t="s">
        <v>8104</v>
      </c>
      <c r="B681" s="71" t="s">
        <v>8096</v>
      </c>
      <c r="C681" s="56" t="s">
        <v>6741</v>
      </c>
      <c r="D681" s="752">
        <v>4</v>
      </c>
      <c r="E681" s="56" t="s">
        <v>29</v>
      </c>
      <c r="F681" s="753">
        <v>10000</v>
      </c>
      <c r="G681" s="63">
        <f t="shared" si="20"/>
        <v>40000</v>
      </c>
      <c r="H681" s="64" t="s">
        <v>8091</v>
      </c>
    </row>
    <row r="682" spans="1:8" ht="15" hidden="1" customHeight="1" x14ac:dyDescent="0.25">
      <c r="A682" s="219" t="s">
        <v>8104</v>
      </c>
      <c r="B682" s="55" t="s">
        <v>8097</v>
      </c>
      <c r="C682" s="56" t="s">
        <v>6741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8091</v>
      </c>
    </row>
    <row r="683" spans="1:8" ht="15" hidden="1" customHeight="1" x14ac:dyDescent="0.25">
      <c r="A683" s="219" t="s">
        <v>8104</v>
      </c>
      <c r="B683" s="81" t="s">
        <v>8098</v>
      </c>
      <c r="C683" s="56" t="s">
        <v>6741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8091</v>
      </c>
    </row>
    <row r="684" spans="1:8" ht="15" hidden="1" customHeight="1" x14ac:dyDescent="0.25">
      <c r="A684" s="219" t="s">
        <v>8104</v>
      </c>
      <c r="B684" s="95" t="s">
        <v>8099</v>
      </c>
      <c r="C684" s="56" t="s">
        <v>6741</v>
      </c>
      <c r="D684" s="57">
        <v>1</v>
      </c>
      <c r="E684" s="56" t="s">
        <v>6657</v>
      </c>
      <c r="F684" s="76">
        <v>1074000</v>
      </c>
      <c r="G684" s="63">
        <f t="shared" si="20"/>
        <v>1074000</v>
      </c>
      <c r="H684" s="64" t="s">
        <v>8091</v>
      </c>
    </row>
    <row r="685" spans="1:8" ht="15" hidden="1" customHeight="1" x14ac:dyDescent="0.25">
      <c r="A685" s="219" t="s">
        <v>8104</v>
      </c>
      <c r="B685" s="55" t="s">
        <v>8100</v>
      </c>
      <c r="C685" s="56" t="s">
        <v>6741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8091</v>
      </c>
    </row>
    <row r="686" spans="1:8" ht="15" hidden="1" customHeight="1" x14ac:dyDescent="0.25">
      <c r="A686" s="219" t="s">
        <v>8104</v>
      </c>
      <c r="B686" s="55" t="s">
        <v>8101</v>
      </c>
      <c r="C686" s="56" t="s">
        <v>6741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8091</v>
      </c>
    </row>
    <row r="687" spans="1:8" ht="15" hidden="1" customHeight="1" x14ac:dyDescent="0.25">
      <c r="A687" s="219" t="s">
        <v>8104</v>
      </c>
      <c r="B687" s="95" t="s">
        <v>8102</v>
      </c>
      <c r="C687" s="56" t="s">
        <v>7959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51" t="s">
        <v>689</v>
      </c>
    </row>
    <row r="688" spans="1:8" ht="15" hidden="1" customHeight="1" x14ac:dyDescent="0.25">
      <c r="A688" s="219" t="s">
        <v>8104</v>
      </c>
      <c r="B688" s="56" t="s">
        <v>8251</v>
      </c>
      <c r="C688" s="56" t="s">
        <v>7950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51" t="s">
        <v>4359</v>
      </c>
    </row>
    <row r="689" spans="1:8" ht="15" hidden="1" customHeight="1" x14ac:dyDescent="0.25">
      <c r="A689" s="219" t="s">
        <v>8104</v>
      </c>
      <c r="B689" s="56" t="s">
        <v>8252</v>
      </c>
      <c r="C689" s="56" t="s">
        <v>7950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51" t="s">
        <v>4359</v>
      </c>
    </row>
    <row r="690" spans="1:8" ht="15" hidden="1" customHeight="1" x14ac:dyDescent="0.25">
      <c r="A690" s="219" t="s">
        <v>8104</v>
      </c>
      <c r="B690" s="56" t="s">
        <v>8254</v>
      </c>
      <c r="C690" s="56" t="s">
        <v>7950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51" t="s">
        <v>4359</v>
      </c>
    </row>
    <row r="691" spans="1:8" ht="15" hidden="1" customHeight="1" x14ac:dyDescent="0.25">
      <c r="A691" s="219" t="s">
        <v>8104</v>
      </c>
      <c r="B691" s="56" t="s">
        <v>8253</v>
      </c>
      <c r="C691" s="56" t="s">
        <v>7950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51" t="s">
        <v>4359</v>
      </c>
    </row>
    <row r="692" spans="1:8" ht="15" hidden="1" customHeight="1" x14ac:dyDescent="0.25">
      <c r="A692" s="219" t="s">
        <v>8104</v>
      </c>
      <c r="B692" s="56" t="s">
        <v>8163</v>
      </c>
      <c r="C692" s="56" t="s">
        <v>7950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51" t="s">
        <v>4359</v>
      </c>
    </row>
    <row r="693" spans="1:8" ht="15" hidden="1" customHeight="1" x14ac:dyDescent="0.25">
      <c r="A693" s="219" t="s">
        <v>8104</v>
      </c>
      <c r="B693" s="56" t="s">
        <v>8272</v>
      </c>
      <c r="C693" s="230" t="s">
        <v>7120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51" t="s">
        <v>415</v>
      </c>
    </row>
    <row r="694" spans="1:8" ht="15" hidden="1" customHeight="1" x14ac:dyDescent="0.25">
      <c r="A694" s="219" t="s">
        <v>8104</v>
      </c>
      <c r="B694" s="56" t="s">
        <v>8276</v>
      </c>
      <c r="C694" s="230" t="s">
        <v>7120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51" t="s">
        <v>415</v>
      </c>
    </row>
    <row r="695" spans="1:8" ht="15" hidden="1" customHeight="1" x14ac:dyDescent="0.25">
      <c r="A695" s="219" t="s">
        <v>8104</v>
      </c>
      <c r="B695" s="68" t="s">
        <v>8273</v>
      </c>
      <c r="C695" s="230" t="s">
        <v>7120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51" t="s">
        <v>6308</v>
      </c>
    </row>
    <row r="696" spans="1:8" ht="15" hidden="1" customHeight="1" x14ac:dyDescent="0.25">
      <c r="A696" s="219" t="s">
        <v>8104</v>
      </c>
      <c r="B696" s="68" t="s">
        <v>8274</v>
      </c>
      <c r="C696" s="230" t="s">
        <v>7120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51" t="s">
        <v>6308</v>
      </c>
    </row>
    <row r="697" spans="1:8" ht="15" hidden="1" customHeight="1" x14ac:dyDescent="0.25">
      <c r="A697" s="219" t="s">
        <v>8164</v>
      </c>
      <c r="B697" s="68" t="s">
        <v>8107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8108</v>
      </c>
    </row>
    <row r="698" spans="1:8" ht="15" hidden="1" customHeight="1" x14ac:dyDescent="0.25">
      <c r="A698" s="219" t="s">
        <v>8164</v>
      </c>
      <c r="B698" s="68" t="s">
        <v>8118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4359</v>
      </c>
    </row>
    <row r="699" spans="1:8" ht="15" hidden="1" customHeight="1" x14ac:dyDescent="0.25">
      <c r="A699" s="219" t="s">
        <v>8164</v>
      </c>
      <c r="B699" s="68" t="s">
        <v>8119</v>
      </c>
      <c r="C699" s="126" t="s">
        <v>7062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6321</v>
      </c>
    </row>
    <row r="700" spans="1:8" ht="15" hidden="1" customHeight="1" x14ac:dyDescent="0.25">
      <c r="A700" s="219" t="s">
        <v>8164</v>
      </c>
      <c r="B700" s="95" t="s">
        <v>8120</v>
      </c>
      <c r="C700" s="126" t="s">
        <v>7062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6321</v>
      </c>
    </row>
    <row r="701" spans="1:8" ht="15" hidden="1" customHeight="1" x14ac:dyDescent="0.25">
      <c r="A701" s="219" t="s">
        <v>8164</v>
      </c>
      <c r="B701" s="56" t="s">
        <v>8160</v>
      </c>
      <c r="C701" s="126" t="s">
        <v>7062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6321</v>
      </c>
    </row>
    <row r="702" spans="1:8" ht="15" hidden="1" customHeight="1" x14ac:dyDescent="0.25">
      <c r="A702" s="219" t="s">
        <v>8164</v>
      </c>
      <c r="B702" s="56" t="s">
        <v>8121</v>
      </c>
      <c r="C702" s="126" t="s">
        <v>7062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hidden="1" customHeight="1" x14ac:dyDescent="0.25">
      <c r="A703" s="219" t="s">
        <v>8164</v>
      </c>
      <c r="B703" s="60" t="s">
        <v>6851</v>
      </c>
      <c r="C703" s="255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customHeight="1" x14ac:dyDescent="0.25">
      <c r="A704" s="219" t="s">
        <v>8164</v>
      </c>
      <c r="B704" s="56" t="s">
        <v>8126</v>
      </c>
      <c r="C704" s="230" t="s">
        <v>7402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customHeight="1" x14ac:dyDescent="0.25">
      <c r="A705" s="219" t="s">
        <v>8164</v>
      </c>
      <c r="B705" s="56" t="s">
        <v>8127</v>
      </c>
      <c r="C705" s="80" t="s">
        <v>7402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hidden="1" customHeight="1" x14ac:dyDescent="0.25">
      <c r="A706" s="219" t="s">
        <v>8164</v>
      </c>
      <c r="B706" s="56" t="s">
        <v>8128</v>
      </c>
      <c r="C706" s="80" t="s">
        <v>6722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8129</v>
      </c>
    </row>
    <row r="707" spans="1:8" ht="15" hidden="1" customHeight="1" x14ac:dyDescent="0.25">
      <c r="A707" s="219" t="s">
        <v>8164</v>
      </c>
      <c r="B707" s="56" t="s">
        <v>8130</v>
      </c>
      <c r="C707" s="80" t="s">
        <v>6722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6321</v>
      </c>
    </row>
    <row r="708" spans="1:8" ht="15" hidden="1" customHeight="1" x14ac:dyDescent="0.25">
      <c r="A708" s="219" t="s">
        <v>8164</v>
      </c>
      <c r="B708" s="56" t="s">
        <v>8131</v>
      </c>
      <c r="C708" s="80" t="s">
        <v>6722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6321</v>
      </c>
    </row>
    <row r="709" spans="1:8" ht="15" hidden="1" customHeight="1" x14ac:dyDescent="0.25">
      <c r="A709" s="219" t="s">
        <v>8164</v>
      </c>
      <c r="B709" s="56" t="s">
        <v>8132</v>
      </c>
      <c r="C709" s="80" t="s">
        <v>6722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6321</v>
      </c>
    </row>
    <row r="710" spans="1:8" ht="15" hidden="1" customHeight="1" x14ac:dyDescent="0.25">
      <c r="A710" s="219" t="s">
        <v>8164</v>
      </c>
      <c r="B710" s="71" t="s">
        <v>8133</v>
      </c>
      <c r="C710" s="80" t="s">
        <v>6722</v>
      </c>
      <c r="D710" s="752">
        <v>2</v>
      </c>
      <c r="E710" s="56" t="s">
        <v>6657</v>
      </c>
      <c r="F710" s="753">
        <v>549000</v>
      </c>
      <c r="G710" s="63">
        <f t="shared" si="21"/>
        <v>1098000</v>
      </c>
      <c r="H710" s="64" t="s">
        <v>6321</v>
      </c>
    </row>
    <row r="711" spans="1:8" ht="15" hidden="1" customHeight="1" x14ac:dyDescent="0.25">
      <c r="A711" s="219" t="s">
        <v>8164</v>
      </c>
      <c r="B711" s="55" t="s">
        <v>6754</v>
      </c>
      <c r="C711" s="80" t="s">
        <v>6722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6321</v>
      </c>
    </row>
    <row r="712" spans="1:8" ht="15" hidden="1" customHeight="1" x14ac:dyDescent="0.25">
      <c r="A712" s="219" t="s">
        <v>8164</v>
      </c>
      <c r="B712" s="55" t="s">
        <v>6327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hidden="1" customHeight="1" x14ac:dyDescent="0.25">
      <c r="A713" s="219" t="s">
        <v>8164</v>
      </c>
      <c r="B713" s="56" t="s">
        <v>7373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hidden="1" customHeight="1" x14ac:dyDescent="0.25">
      <c r="A714" s="219" t="s">
        <v>8164</v>
      </c>
      <c r="B714" s="56" t="s">
        <v>8147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hidden="1" customHeight="1" x14ac:dyDescent="0.25">
      <c r="A715" s="219" t="s">
        <v>8164</v>
      </c>
      <c r="B715" s="56" t="s">
        <v>7776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hidden="1" customHeight="1" x14ac:dyDescent="0.25">
      <c r="A716" s="219" t="s">
        <v>8164</v>
      </c>
      <c r="B716" s="56" t="s">
        <v>8045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51" t="s">
        <v>397</v>
      </c>
    </row>
    <row r="717" spans="1:8" ht="15" hidden="1" customHeight="1" x14ac:dyDescent="0.25">
      <c r="A717" s="219" t="s">
        <v>8164</v>
      </c>
      <c r="B717" s="55" t="s">
        <v>7414</v>
      </c>
      <c r="C717" s="56" t="s">
        <v>57</v>
      </c>
      <c r="D717" s="57">
        <v>5</v>
      </c>
      <c r="E717" s="72" t="s">
        <v>29</v>
      </c>
      <c r="F717" s="76">
        <v>60000</v>
      </c>
      <c r="G717" s="63">
        <f t="shared" si="21"/>
        <v>300000</v>
      </c>
      <c r="H717" s="751" t="s">
        <v>397</v>
      </c>
    </row>
    <row r="718" spans="1:8" ht="15" hidden="1" customHeight="1" x14ac:dyDescent="0.25">
      <c r="A718" s="219" t="s">
        <v>8164</v>
      </c>
      <c r="B718" s="55" t="s">
        <v>7071</v>
      </c>
      <c r="C718" s="56" t="s">
        <v>57</v>
      </c>
      <c r="D718" s="57">
        <v>5</v>
      </c>
      <c r="E718" s="72" t="s">
        <v>29</v>
      </c>
      <c r="F718" s="76">
        <v>60000</v>
      </c>
      <c r="G718" s="63">
        <f t="shared" si="21"/>
        <v>300000</v>
      </c>
      <c r="H718" s="751" t="s">
        <v>397</v>
      </c>
    </row>
    <row r="719" spans="1:8" ht="15" hidden="1" customHeight="1" x14ac:dyDescent="0.25">
      <c r="A719" s="219" t="s">
        <v>8164</v>
      </c>
      <c r="B719" s="55" t="s">
        <v>7504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51" t="s">
        <v>397</v>
      </c>
    </row>
    <row r="720" spans="1:8" ht="15" hidden="1" customHeight="1" x14ac:dyDescent="0.25">
      <c r="A720" s="219" t="s">
        <v>8164</v>
      </c>
      <c r="B720" s="55" t="s">
        <v>7498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51" t="s">
        <v>397</v>
      </c>
    </row>
    <row r="721" spans="1:8" ht="15" hidden="1" customHeight="1" x14ac:dyDescent="0.25">
      <c r="A721" s="219" t="s">
        <v>8164</v>
      </c>
      <c r="B721" s="56" t="s">
        <v>7858</v>
      </c>
      <c r="C721" s="56" t="s">
        <v>6699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51" t="s">
        <v>425</v>
      </c>
    </row>
    <row r="722" spans="1:8" ht="15" hidden="1" customHeight="1" x14ac:dyDescent="0.25">
      <c r="A722" s="219" t="s">
        <v>8164</v>
      </c>
      <c r="B722" s="56" t="s">
        <v>8152</v>
      </c>
      <c r="C722" s="56" t="s">
        <v>6699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51" t="s">
        <v>428</v>
      </c>
    </row>
    <row r="723" spans="1:8" ht="15" hidden="1" customHeight="1" x14ac:dyDescent="0.25">
      <c r="A723" s="219" t="s">
        <v>8164</v>
      </c>
      <c r="B723" s="56" t="s">
        <v>6924</v>
      </c>
      <c r="C723" s="56" t="s">
        <v>6699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51" t="s">
        <v>397</v>
      </c>
    </row>
    <row r="724" spans="1:8" ht="15" hidden="1" customHeight="1" x14ac:dyDescent="0.25">
      <c r="A724" s="219" t="s">
        <v>8164</v>
      </c>
      <c r="B724" s="68" t="s">
        <v>8149</v>
      </c>
      <c r="C724" s="56" t="s">
        <v>6699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51" t="s">
        <v>397</v>
      </c>
    </row>
    <row r="725" spans="1:8" ht="15" hidden="1" customHeight="1" x14ac:dyDescent="0.25">
      <c r="A725" s="219" t="s">
        <v>8164</v>
      </c>
      <c r="B725" s="56" t="s">
        <v>8150</v>
      </c>
      <c r="C725" s="56" t="s">
        <v>6627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51" t="s">
        <v>6321</v>
      </c>
    </row>
    <row r="726" spans="1:8" ht="15" hidden="1" customHeight="1" x14ac:dyDescent="0.25">
      <c r="A726" s="219" t="s">
        <v>8164</v>
      </c>
      <c r="B726" s="56" t="s">
        <v>8151</v>
      </c>
      <c r="C726" s="56" t="s">
        <v>6627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51" t="s">
        <v>6321</v>
      </c>
    </row>
    <row r="727" spans="1:8" ht="15" hidden="1" customHeight="1" x14ac:dyDescent="0.25">
      <c r="A727" s="219" t="s">
        <v>8164</v>
      </c>
      <c r="B727" s="55" t="s">
        <v>6360</v>
      </c>
      <c r="C727" s="75" t="s">
        <v>74</v>
      </c>
      <c r="D727" s="57">
        <v>1</v>
      </c>
      <c r="E727" s="68" t="s">
        <v>6600</v>
      </c>
      <c r="F727" s="77">
        <v>5600000</v>
      </c>
      <c r="G727" s="63">
        <f t="shared" si="22"/>
        <v>5600000</v>
      </c>
      <c r="H727" s="751" t="s">
        <v>397</v>
      </c>
    </row>
    <row r="728" spans="1:8" ht="15" hidden="1" customHeight="1" x14ac:dyDescent="0.25">
      <c r="A728" s="219" t="s">
        <v>8164</v>
      </c>
      <c r="B728" s="56" t="s">
        <v>78</v>
      </c>
      <c r="C728" s="56" t="s">
        <v>79</v>
      </c>
      <c r="D728" s="57">
        <v>1</v>
      </c>
      <c r="E728" s="56" t="s">
        <v>6600</v>
      </c>
      <c r="F728" s="77">
        <v>6100000</v>
      </c>
      <c r="G728" s="63">
        <f t="shared" si="22"/>
        <v>6100000</v>
      </c>
      <c r="H728" s="751" t="s">
        <v>397</v>
      </c>
    </row>
    <row r="729" spans="1:8" ht="15" hidden="1" customHeight="1" x14ac:dyDescent="0.25">
      <c r="A729" s="219" t="s">
        <v>8164</v>
      </c>
      <c r="B729" s="55" t="s">
        <v>221</v>
      </c>
      <c r="C729" s="75" t="s">
        <v>74</v>
      </c>
      <c r="D729" s="57">
        <v>1</v>
      </c>
      <c r="E729" s="69" t="s">
        <v>6600</v>
      </c>
      <c r="F729" s="77">
        <v>6750000</v>
      </c>
      <c r="G729" s="63">
        <f t="shared" si="22"/>
        <v>6750000</v>
      </c>
      <c r="H729" s="751" t="s">
        <v>397</v>
      </c>
    </row>
    <row r="730" spans="1:8" ht="15" hidden="1" customHeight="1" x14ac:dyDescent="0.25">
      <c r="A730" s="219" t="s">
        <v>8164</v>
      </c>
      <c r="B730" s="56" t="s">
        <v>8153</v>
      </c>
      <c r="C730" s="56" t="s">
        <v>6892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51" t="s">
        <v>6321</v>
      </c>
    </row>
    <row r="731" spans="1:8" ht="15" hidden="1" customHeight="1" x14ac:dyDescent="0.25">
      <c r="A731" s="219" t="s">
        <v>8164</v>
      </c>
      <c r="B731" s="56" t="s">
        <v>8154</v>
      </c>
      <c r="C731" s="56" t="s">
        <v>6892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51" t="s">
        <v>6321</v>
      </c>
    </row>
    <row r="732" spans="1:8" ht="15" hidden="1" customHeight="1" x14ac:dyDescent="0.25">
      <c r="A732" s="219" t="s">
        <v>8164</v>
      </c>
      <c r="B732" s="56" t="s">
        <v>8155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51" t="s">
        <v>7575</v>
      </c>
    </row>
    <row r="733" spans="1:8" ht="15" hidden="1" customHeight="1" x14ac:dyDescent="0.25">
      <c r="A733" s="219" t="s">
        <v>8164</v>
      </c>
      <c r="B733" s="56" t="s">
        <v>8205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hidden="1" customHeight="1" x14ac:dyDescent="0.25">
      <c r="A734" s="219" t="s">
        <v>8164</v>
      </c>
      <c r="B734" s="56" t="s">
        <v>8206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hidden="1" customHeight="1" x14ac:dyDescent="0.25">
      <c r="A735" s="219" t="s">
        <v>8164</v>
      </c>
      <c r="B735" s="56" t="s">
        <v>8259</v>
      </c>
      <c r="C735" s="56" t="s">
        <v>8271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8255</v>
      </c>
    </row>
    <row r="736" spans="1:8" ht="15" hidden="1" customHeight="1" x14ac:dyDescent="0.25">
      <c r="A736" s="219" t="s">
        <v>8164</v>
      </c>
      <c r="B736" s="56" t="s">
        <v>7031</v>
      </c>
      <c r="C736" s="56" t="s">
        <v>7032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hidden="1" customHeight="1" x14ac:dyDescent="0.25">
      <c r="A737" s="219" t="s">
        <v>8164</v>
      </c>
      <c r="B737" s="56" t="s">
        <v>8360</v>
      </c>
      <c r="C737" s="56" t="s">
        <v>8358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8359</v>
      </c>
    </row>
    <row r="738" spans="1:8" ht="15" hidden="1" customHeight="1" x14ac:dyDescent="0.25">
      <c r="A738" s="219" t="s">
        <v>8164</v>
      </c>
      <c r="B738" s="56" t="s">
        <v>8361</v>
      </c>
      <c r="C738" s="56" t="s">
        <v>8358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8359</v>
      </c>
    </row>
    <row r="739" spans="1:8" ht="15" hidden="1" customHeight="1" x14ac:dyDescent="0.25">
      <c r="A739" s="219" t="s">
        <v>8312</v>
      </c>
      <c r="B739" s="255" t="s">
        <v>7198</v>
      </c>
      <c r="C739" s="255" t="s">
        <v>6598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6321</v>
      </c>
    </row>
    <row r="740" spans="1:8" ht="15" hidden="1" customHeight="1" x14ac:dyDescent="0.25">
      <c r="A740" s="219" t="s">
        <v>8312</v>
      </c>
      <c r="B740" s="255" t="s">
        <v>7523</v>
      </c>
      <c r="C740" s="75" t="s">
        <v>6711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hidden="1" customHeight="1" x14ac:dyDescent="0.25">
      <c r="A741" s="219" t="s">
        <v>8312</v>
      </c>
      <c r="B741" s="55" t="s">
        <v>8166</v>
      </c>
      <c r="C741" s="56" t="s">
        <v>6711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hidden="1" customHeight="1" x14ac:dyDescent="0.25">
      <c r="A742" s="219" t="s">
        <v>8312</v>
      </c>
      <c r="B742" s="55" t="s">
        <v>8167</v>
      </c>
      <c r="C742" s="56" t="s">
        <v>6711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hidden="1" customHeight="1" x14ac:dyDescent="0.25">
      <c r="A743" s="219" t="s">
        <v>8312</v>
      </c>
      <c r="B743" s="55" t="s">
        <v>6709</v>
      </c>
      <c r="C743" s="75" t="s">
        <v>6711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hidden="1" customHeight="1" x14ac:dyDescent="0.25">
      <c r="A744" s="219" t="s">
        <v>8312</v>
      </c>
      <c r="B744" s="56" t="s">
        <v>6708</v>
      </c>
      <c r="C744" s="75" t="s">
        <v>6711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hidden="1" customHeight="1" x14ac:dyDescent="0.25">
      <c r="A745" s="219" t="s">
        <v>8312</v>
      </c>
      <c r="B745" s="55" t="s">
        <v>6710</v>
      </c>
      <c r="C745" s="75" t="s">
        <v>6711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hidden="1" customHeight="1" x14ac:dyDescent="0.25">
      <c r="A746" s="219" t="s">
        <v>8312</v>
      </c>
      <c r="B746" s="56" t="s">
        <v>6713</v>
      </c>
      <c r="C746" s="75" t="s">
        <v>6711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hidden="1" customHeight="1" x14ac:dyDescent="0.25">
      <c r="A747" s="219" t="s">
        <v>8312</v>
      </c>
      <c r="B747" s="276" t="s">
        <v>8333</v>
      </c>
      <c r="C747" s="276" t="s">
        <v>7941</v>
      </c>
      <c r="D747" s="556">
        <v>2</v>
      </c>
      <c r="E747" s="276" t="s">
        <v>427</v>
      </c>
      <c r="F747" s="278">
        <v>3350000</v>
      </c>
      <c r="G747" s="777">
        <f>F747*D747</f>
        <v>6700000</v>
      </c>
      <c r="H747" s="778" t="s">
        <v>6321</v>
      </c>
    </row>
    <row r="748" spans="1:8" ht="15" hidden="1" customHeight="1" x14ac:dyDescent="0.25">
      <c r="A748" s="219" t="s">
        <v>8312</v>
      </c>
      <c r="B748" s="56" t="s">
        <v>8187</v>
      </c>
      <c r="C748" s="56" t="s">
        <v>6627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6321</v>
      </c>
    </row>
    <row r="749" spans="1:8" ht="15" hidden="1" customHeight="1" x14ac:dyDescent="0.25">
      <c r="A749" s="219" t="s">
        <v>8312</v>
      </c>
      <c r="B749" s="56" t="s">
        <v>8188</v>
      </c>
      <c r="C749" s="56" t="s">
        <v>6627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6321</v>
      </c>
    </row>
    <row r="750" spans="1:8" ht="15" hidden="1" customHeight="1" x14ac:dyDescent="0.25">
      <c r="A750" s="219" t="s">
        <v>8312</v>
      </c>
      <c r="B750" s="56" t="s">
        <v>8189</v>
      </c>
      <c r="C750" s="56" t="s">
        <v>6627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6321</v>
      </c>
    </row>
    <row r="751" spans="1:8" ht="15" hidden="1" customHeight="1" x14ac:dyDescent="0.25">
      <c r="A751" s="219" t="s">
        <v>8312</v>
      </c>
      <c r="B751" s="56" t="s">
        <v>8190</v>
      </c>
      <c r="C751" s="56" t="s">
        <v>6627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6321</v>
      </c>
    </row>
    <row r="752" spans="1:8" ht="15" hidden="1" customHeight="1" x14ac:dyDescent="0.25">
      <c r="A752" s="219" t="s">
        <v>8312</v>
      </c>
      <c r="B752" s="56" t="s">
        <v>8191</v>
      </c>
      <c r="C752" s="80" t="s">
        <v>6738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6321</v>
      </c>
    </row>
    <row r="753" spans="1:8" ht="15" hidden="1" customHeight="1" x14ac:dyDescent="0.25">
      <c r="A753" s="219" t="s">
        <v>8312</v>
      </c>
      <c r="B753" s="71" t="s">
        <v>8192</v>
      </c>
      <c r="C753" s="80" t="s">
        <v>8238</v>
      </c>
      <c r="D753" s="752">
        <v>4</v>
      </c>
      <c r="E753" s="56" t="s">
        <v>29</v>
      </c>
      <c r="F753" s="753">
        <v>250000</v>
      </c>
      <c r="G753" s="63">
        <f t="shared" si="24"/>
        <v>1000000</v>
      </c>
      <c r="H753" s="64" t="s">
        <v>6321</v>
      </c>
    </row>
    <row r="754" spans="1:8" ht="15" hidden="1" customHeight="1" x14ac:dyDescent="0.25">
      <c r="A754" s="219" t="s">
        <v>8312</v>
      </c>
      <c r="B754" s="55" t="s">
        <v>8193</v>
      </c>
      <c r="C754" s="80" t="s">
        <v>8238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6321</v>
      </c>
    </row>
    <row r="755" spans="1:8" ht="15" hidden="1" customHeight="1" x14ac:dyDescent="0.25">
      <c r="A755" s="219" t="s">
        <v>8312</v>
      </c>
      <c r="B755" s="55" t="s">
        <v>8194</v>
      </c>
      <c r="C755" s="65" t="s">
        <v>8238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6321</v>
      </c>
    </row>
    <row r="756" spans="1:8" ht="15" hidden="1" customHeight="1" x14ac:dyDescent="0.25">
      <c r="A756" s="219" t="s">
        <v>8312</v>
      </c>
      <c r="B756" s="56" t="s">
        <v>6574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6321</v>
      </c>
    </row>
    <row r="757" spans="1:8" ht="15" hidden="1" customHeight="1" x14ac:dyDescent="0.25">
      <c r="A757" s="219" t="s">
        <v>8312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hidden="1" customHeight="1" x14ac:dyDescent="0.25">
      <c r="A758" s="219" t="s">
        <v>8312</v>
      </c>
      <c r="B758" s="56" t="s">
        <v>7251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4359</v>
      </c>
    </row>
    <row r="759" spans="1:8" ht="15" hidden="1" customHeight="1" x14ac:dyDescent="0.25">
      <c r="A759" s="219" t="s">
        <v>8312</v>
      </c>
      <c r="B759" s="56" t="s">
        <v>8222</v>
      </c>
      <c r="C759" s="56" t="s">
        <v>8207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51" t="s">
        <v>4359</v>
      </c>
    </row>
    <row r="760" spans="1:8" ht="15" hidden="1" customHeight="1" x14ac:dyDescent="0.25">
      <c r="A760" s="219" t="s">
        <v>8312</v>
      </c>
      <c r="B760" s="55" t="s">
        <v>8213</v>
      </c>
      <c r="C760" s="56" t="s">
        <v>8212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51" t="s">
        <v>397</v>
      </c>
    </row>
    <row r="761" spans="1:8" ht="15" hidden="1" customHeight="1" x14ac:dyDescent="0.25">
      <c r="A761" s="219" t="s">
        <v>8312</v>
      </c>
      <c r="B761" s="56" t="s">
        <v>8018</v>
      </c>
      <c r="C761" s="230" t="s">
        <v>7140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51" t="s">
        <v>441</v>
      </c>
    </row>
    <row r="762" spans="1:8" ht="15" hidden="1" customHeight="1" x14ac:dyDescent="0.25">
      <c r="A762" s="219" t="s">
        <v>8312</v>
      </c>
      <c r="B762" s="56" t="s">
        <v>7142</v>
      </c>
      <c r="C762" s="80" t="s">
        <v>7140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51" t="s">
        <v>441</v>
      </c>
    </row>
    <row r="763" spans="1:8" ht="15" hidden="1" customHeight="1" x14ac:dyDescent="0.25">
      <c r="A763" s="219" t="s">
        <v>8312</v>
      </c>
      <c r="B763" s="55" t="s">
        <v>8239</v>
      </c>
      <c r="C763" s="80" t="s">
        <v>7140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51" t="s">
        <v>397</v>
      </c>
    </row>
    <row r="764" spans="1:8" ht="15" hidden="1" customHeight="1" x14ac:dyDescent="0.25">
      <c r="A764" s="219" t="s">
        <v>8312</v>
      </c>
      <c r="B764" s="56" t="s">
        <v>8160</v>
      </c>
      <c r="C764" s="126" t="s">
        <v>7062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51" t="s">
        <v>8315</v>
      </c>
    </row>
    <row r="765" spans="1:8" ht="15" hidden="1" customHeight="1" x14ac:dyDescent="0.25">
      <c r="A765" s="219" t="s">
        <v>8312</v>
      </c>
      <c r="B765" s="56" t="s">
        <v>8316</v>
      </c>
      <c r="C765" s="56" t="s">
        <v>8314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51" t="s">
        <v>8315</v>
      </c>
    </row>
    <row r="766" spans="1:8" ht="15" hidden="1" customHeight="1" x14ac:dyDescent="0.25">
      <c r="A766" s="219" t="s">
        <v>8312</v>
      </c>
      <c r="B766" s="56" t="s">
        <v>8317</v>
      </c>
      <c r="C766" s="56" t="s">
        <v>8314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51" t="s">
        <v>8315</v>
      </c>
    </row>
    <row r="767" spans="1:8" ht="15" hidden="1" customHeight="1" x14ac:dyDescent="0.25">
      <c r="A767" s="219" t="s">
        <v>8312</v>
      </c>
      <c r="B767" s="68" t="s">
        <v>8318</v>
      </c>
      <c r="C767" s="56" t="s">
        <v>8314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51" t="s">
        <v>6321</v>
      </c>
    </row>
    <row r="768" spans="1:8" ht="15" hidden="1" customHeight="1" x14ac:dyDescent="0.25">
      <c r="A768" s="219" t="s">
        <v>8312</v>
      </c>
      <c r="B768" s="56" t="s">
        <v>8319</v>
      </c>
      <c r="C768" s="56" t="s">
        <v>8314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51" t="s">
        <v>6321</v>
      </c>
    </row>
    <row r="769" spans="1:8" ht="15" hidden="1" customHeight="1" x14ac:dyDescent="0.25">
      <c r="A769" s="219" t="s">
        <v>8312</v>
      </c>
      <c r="B769" s="56" t="s">
        <v>8320</v>
      </c>
      <c r="C769" s="56" t="s">
        <v>8314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51" t="s">
        <v>6321</v>
      </c>
    </row>
    <row r="770" spans="1:8" ht="15" hidden="1" customHeight="1" x14ac:dyDescent="0.25">
      <c r="A770" s="219" t="s">
        <v>8312</v>
      </c>
      <c r="B770" s="55" t="s">
        <v>8249</v>
      </c>
      <c r="C770" s="75" t="s">
        <v>8314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51" t="s">
        <v>6321</v>
      </c>
    </row>
    <row r="771" spans="1:8" ht="15" hidden="1" customHeight="1" x14ac:dyDescent="0.25">
      <c r="A771" s="219" t="s">
        <v>8312</v>
      </c>
      <c r="B771" s="56" t="s">
        <v>8324</v>
      </c>
      <c r="C771" s="75" t="s">
        <v>8314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51" t="s">
        <v>6321</v>
      </c>
    </row>
    <row r="772" spans="1:8" ht="15" hidden="1" customHeight="1" x14ac:dyDescent="0.25">
      <c r="A772" s="219" t="s">
        <v>8312</v>
      </c>
      <c r="B772" s="55" t="s">
        <v>8325</v>
      </c>
      <c r="C772" s="75" t="s">
        <v>8314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51" t="s">
        <v>6321</v>
      </c>
    </row>
    <row r="773" spans="1:8" ht="15" hidden="1" customHeight="1" x14ac:dyDescent="0.25">
      <c r="A773" s="219" t="s">
        <v>8275</v>
      </c>
      <c r="B773" s="255" t="s">
        <v>8277</v>
      </c>
      <c r="C773" s="255" t="s">
        <v>8280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hidden="1" customHeight="1" x14ac:dyDescent="0.25">
      <c r="A774" s="219" t="s">
        <v>8275</v>
      </c>
      <c r="B774" s="255" t="s">
        <v>8278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hidden="1" customHeight="1" x14ac:dyDescent="0.25">
      <c r="A775" s="219" t="s">
        <v>8275</v>
      </c>
      <c r="B775" s="55" t="s">
        <v>8279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hidden="1" customHeight="1" x14ac:dyDescent="0.25">
      <c r="A776" s="219" t="s">
        <v>8275</v>
      </c>
      <c r="B776" s="55" t="s">
        <v>8281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hidden="1" customHeight="1" x14ac:dyDescent="0.25">
      <c r="A777" s="219" t="s">
        <v>8275</v>
      </c>
      <c r="B777" s="55" t="s">
        <v>7737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hidden="1" customHeight="1" x14ac:dyDescent="0.25">
      <c r="A778" s="219" t="s">
        <v>8275</v>
      </c>
      <c r="B778" s="56" t="s">
        <v>8282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hidden="1" customHeight="1" x14ac:dyDescent="0.25">
      <c r="A779" s="219" t="s">
        <v>8275</v>
      </c>
      <c r="B779" s="55" t="s">
        <v>8283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hidden="1" customHeight="1" x14ac:dyDescent="0.25">
      <c r="A780" s="219" t="s">
        <v>8275</v>
      </c>
      <c r="B780" s="56" t="s">
        <v>8284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hidden="1" customHeight="1" x14ac:dyDescent="0.25">
      <c r="A781" s="219" t="s">
        <v>8275</v>
      </c>
      <c r="B781" s="276" t="s">
        <v>7585</v>
      </c>
      <c r="C781" s="276" t="s">
        <v>8285</v>
      </c>
      <c r="D781" s="87">
        <v>4</v>
      </c>
      <c r="E781" s="72" t="s">
        <v>7333</v>
      </c>
      <c r="F781" s="62">
        <v>160000</v>
      </c>
      <c r="G781" s="63">
        <f t="shared" ref="G781:G837" si="26">F781*D781</f>
        <v>640000</v>
      </c>
      <c r="H781" s="767" t="s">
        <v>397</v>
      </c>
    </row>
    <row r="782" spans="1:8" ht="15" hidden="1" customHeight="1" x14ac:dyDescent="0.25">
      <c r="A782" s="219" t="s">
        <v>8275</v>
      </c>
      <c r="B782" s="56" t="s">
        <v>6698</v>
      </c>
      <c r="C782" s="230" t="s">
        <v>8286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hidden="1" customHeight="1" x14ac:dyDescent="0.25">
      <c r="A783" s="219" t="s">
        <v>8275</v>
      </c>
      <c r="B783" s="56" t="s">
        <v>429</v>
      </c>
      <c r="C783" s="56" t="s">
        <v>444</v>
      </c>
      <c r="D783" s="87">
        <v>3</v>
      </c>
      <c r="E783" s="72" t="s">
        <v>7333</v>
      </c>
      <c r="F783" s="62">
        <v>50000</v>
      </c>
      <c r="G783" s="63">
        <f t="shared" si="26"/>
        <v>150000</v>
      </c>
      <c r="H783" s="64" t="s">
        <v>397</v>
      </c>
    </row>
    <row r="784" spans="1:8" ht="15" hidden="1" customHeight="1" x14ac:dyDescent="0.25">
      <c r="A784" s="219" t="s">
        <v>8275</v>
      </c>
      <c r="B784" s="74" t="s">
        <v>8287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7584</v>
      </c>
    </row>
    <row r="785" spans="1:8" ht="15" hidden="1" customHeight="1" x14ac:dyDescent="0.25">
      <c r="A785" s="219" t="s">
        <v>8275</v>
      </c>
      <c r="B785" s="71" t="s">
        <v>8288</v>
      </c>
      <c r="C785" s="80" t="s">
        <v>6627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hidden="1" customHeight="1" x14ac:dyDescent="0.25">
      <c r="A786" s="219" t="s">
        <v>8275</v>
      </c>
      <c r="B786" s="55" t="s">
        <v>8289</v>
      </c>
      <c r="C786" s="80" t="s">
        <v>6627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hidden="1" customHeight="1" x14ac:dyDescent="0.25">
      <c r="A787" s="219" t="s">
        <v>8275</v>
      </c>
      <c r="B787" s="55" t="s">
        <v>8151</v>
      </c>
      <c r="C787" s="65" t="s">
        <v>6627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8291</v>
      </c>
    </row>
    <row r="788" spans="1:8" ht="15" hidden="1" customHeight="1" x14ac:dyDescent="0.25">
      <c r="A788" s="219" t="s">
        <v>8275</v>
      </c>
      <c r="B788" s="56" t="s">
        <v>8290</v>
      </c>
      <c r="C788" s="56" t="s">
        <v>6627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8291</v>
      </c>
    </row>
    <row r="789" spans="1:8" ht="15" hidden="1" customHeight="1" x14ac:dyDescent="0.25">
      <c r="A789" s="219" t="s">
        <v>8275</v>
      </c>
      <c r="B789" s="56" t="s">
        <v>8292</v>
      </c>
      <c r="C789" s="56" t="s">
        <v>6738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hidden="1" customHeight="1" x14ac:dyDescent="0.25">
      <c r="A790" s="219" t="s">
        <v>8275</v>
      </c>
      <c r="B790" s="56" t="s">
        <v>8293</v>
      </c>
      <c r="C790" s="56" t="s">
        <v>6738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hidden="1" customHeight="1" x14ac:dyDescent="0.25">
      <c r="A791" s="219" t="s">
        <v>8275</v>
      </c>
      <c r="B791" s="55" t="s">
        <v>8307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51" t="s">
        <v>7219</v>
      </c>
    </row>
    <row r="792" spans="1:8" ht="15" hidden="1" customHeight="1" x14ac:dyDescent="0.25">
      <c r="A792" s="219" t="s">
        <v>8275</v>
      </c>
      <c r="B792" s="56" t="s">
        <v>8335</v>
      </c>
      <c r="C792" s="230" t="s">
        <v>8339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51" t="s">
        <v>6791</v>
      </c>
    </row>
    <row r="793" spans="1:8" ht="15" hidden="1" customHeight="1" x14ac:dyDescent="0.25">
      <c r="A793" s="219" t="s">
        <v>8275</v>
      </c>
      <c r="B793" s="56" t="s">
        <v>8336</v>
      </c>
      <c r="C793" s="80" t="s">
        <v>8340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51" t="s">
        <v>6791</v>
      </c>
    </row>
    <row r="794" spans="1:8" ht="15" hidden="1" customHeight="1" x14ac:dyDescent="0.25">
      <c r="A794" s="219" t="s">
        <v>8275</v>
      </c>
      <c r="B794" s="55" t="s">
        <v>8337</v>
      </c>
      <c r="C794" s="80" t="s">
        <v>8341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51" t="s">
        <v>6791</v>
      </c>
    </row>
    <row r="795" spans="1:8" ht="15" hidden="1" customHeight="1" x14ac:dyDescent="0.25">
      <c r="A795" s="219" t="s">
        <v>8275</v>
      </c>
      <c r="B795" s="56" t="s">
        <v>8338</v>
      </c>
      <c r="C795" s="56" t="s">
        <v>8342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51" t="s">
        <v>6791</v>
      </c>
    </row>
    <row r="796" spans="1:8" ht="15" hidden="1" customHeight="1" x14ac:dyDescent="0.25">
      <c r="A796" s="193" t="s">
        <v>8275</v>
      </c>
      <c r="B796" s="56" t="s">
        <v>8435</v>
      </c>
      <c r="C796" s="56" t="s">
        <v>8436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51" t="s">
        <v>8444</v>
      </c>
    </row>
    <row r="797" spans="1:8" ht="15" hidden="1" customHeight="1" x14ac:dyDescent="0.25">
      <c r="A797" s="193" t="s">
        <v>8275</v>
      </c>
      <c r="B797" s="56" t="s">
        <v>8437</v>
      </c>
      <c r="C797" s="56" t="s">
        <v>8436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51" t="s">
        <v>8445</v>
      </c>
    </row>
    <row r="798" spans="1:8" ht="15" hidden="1" customHeight="1" x14ac:dyDescent="0.25">
      <c r="A798" s="193" t="s">
        <v>8275</v>
      </c>
      <c r="B798" s="68" t="s">
        <v>8438</v>
      </c>
      <c r="C798" s="56" t="s">
        <v>8436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51" t="s">
        <v>8444</v>
      </c>
    </row>
    <row r="799" spans="1:8" ht="15" hidden="1" customHeight="1" x14ac:dyDescent="0.25">
      <c r="A799" s="193" t="s">
        <v>8275</v>
      </c>
      <c r="B799" s="56" t="s">
        <v>8439</v>
      </c>
      <c r="C799" s="56" t="s">
        <v>8436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51" t="s">
        <v>8445</v>
      </c>
    </row>
    <row r="800" spans="1:8" ht="15" hidden="1" customHeight="1" x14ac:dyDescent="0.25">
      <c r="A800" s="193" t="s">
        <v>8275</v>
      </c>
      <c r="B800" s="56" t="s">
        <v>8440</v>
      </c>
      <c r="C800" s="56" t="s">
        <v>8436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51" t="s">
        <v>8446</v>
      </c>
    </row>
    <row r="801" spans="1:8" ht="15" hidden="1" customHeight="1" x14ac:dyDescent="0.25">
      <c r="A801" s="193" t="s">
        <v>8275</v>
      </c>
      <c r="B801" s="55" t="s">
        <v>8441</v>
      </c>
      <c r="C801" s="56" t="s">
        <v>8436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51" t="s">
        <v>8447</v>
      </c>
    </row>
    <row r="802" spans="1:8" ht="15" hidden="1" customHeight="1" x14ac:dyDescent="0.25">
      <c r="A802" s="193" t="s">
        <v>8275</v>
      </c>
      <c r="B802" s="56" t="s">
        <v>8442</v>
      </c>
      <c r="C802" s="56" t="s">
        <v>8436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51" t="s">
        <v>8448</v>
      </c>
    </row>
    <row r="803" spans="1:8" ht="15" hidden="1" customHeight="1" x14ac:dyDescent="0.25">
      <c r="A803" s="193" t="s">
        <v>8275</v>
      </c>
      <c r="B803" s="55" t="s">
        <v>8443</v>
      </c>
      <c r="C803" s="75" t="s">
        <v>8436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51" t="s">
        <v>8449</v>
      </c>
    </row>
    <row r="804" spans="1:8" ht="15" hidden="1" customHeight="1" x14ac:dyDescent="0.25">
      <c r="A804" s="82" t="s">
        <v>8352</v>
      </c>
      <c r="B804" s="255" t="s">
        <v>8321</v>
      </c>
      <c r="C804" s="255" t="s">
        <v>6676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7238</v>
      </c>
    </row>
    <row r="805" spans="1:8" ht="15" hidden="1" customHeight="1" x14ac:dyDescent="0.25">
      <c r="A805" s="82" t="s">
        <v>8352</v>
      </c>
      <c r="B805" s="255" t="s">
        <v>8322</v>
      </c>
      <c r="C805" s="255" t="s">
        <v>6676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7238</v>
      </c>
    </row>
    <row r="806" spans="1:8" ht="15" hidden="1" customHeight="1" x14ac:dyDescent="0.25">
      <c r="A806" s="82" t="s">
        <v>8352</v>
      </c>
      <c r="B806" s="55" t="s">
        <v>8323</v>
      </c>
      <c r="C806" s="255" t="s">
        <v>6676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7238</v>
      </c>
    </row>
    <row r="807" spans="1:8" ht="15" hidden="1" customHeight="1" x14ac:dyDescent="0.25">
      <c r="A807" s="82" t="s">
        <v>8352</v>
      </c>
      <c r="B807" s="71" t="s">
        <v>6692</v>
      </c>
      <c r="C807" s="71" t="s">
        <v>6581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1" t="s">
        <v>397</v>
      </c>
    </row>
    <row r="808" spans="1:8" ht="15" hidden="1" customHeight="1" x14ac:dyDescent="0.25">
      <c r="A808" s="82" t="s">
        <v>8352</v>
      </c>
      <c r="B808" s="71" t="s">
        <v>6693</v>
      </c>
      <c r="C808" s="71" t="s">
        <v>6581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1" t="s">
        <v>397</v>
      </c>
    </row>
    <row r="809" spans="1:8" ht="15" hidden="1" customHeight="1" x14ac:dyDescent="0.25">
      <c r="A809" s="82" t="s">
        <v>8352</v>
      </c>
      <c r="B809" s="56" t="s">
        <v>6695</v>
      </c>
      <c r="C809" s="56" t="s">
        <v>6581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hidden="1" customHeight="1" x14ac:dyDescent="0.25">
      <c r="A810" s="82" t="s">
        <v>8352</v>
      </c>
      <c r="B810" s="56" t="s">
        <v>6694</v>
      </c>
      <c r="C810" s="56" t="s">
        <v>6581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hidden="1" customHeight="1" x14ac:dyDescent="0.25">
      <c r="A811" s="82" t="s">
        <v>8352</v>
      </c>
      <c r="B811" s="56" t="s">
        <v>7455</v>
      </c>
      <c r="C811" s="75" t="s">
        <v>6587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hidden="1" customHeight="1" x14ac:dyDescent="0.25">
      <c r="A812" s="82" t="s">
        <v>8352</v>
      </c>
      <c r="B812" s="55" t="s">
        <v>8343</v>
      </c>
      <c r="C812" s="80" t="s">
        <v>7959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hidden="1" customHeight="1" x14ac:dyDescent="0.25">
      <c r="A813" s="82" t="s">
        <v>8352</v>
      </c>
      <c r="B813" s="55" t="s">
        <v>8363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8368</v>
      </c>
    </row>
    <row r="814" spans="1:8" ht="15" hidden="1" customHeight="1" x14ac:dyDescent="0.25">
      <c r="A814" s="82" t="s">
        <v>8352</v>
      </c>
      <c r="B814" s="56" t="s">
        <v>8364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8368</v>
      </c>
    </row>
    <row r="815" spans="1:8" ht="15" hidden="1" customHeight="1" x14ac:dyDescent="0.25">
      <c r="A815" s="82" t="s">
        <v>8352</v>
      </c>
      <c r="B815" s="56" t="s">
        <v>8365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8368</v>
      </c>
    </row>
    <row r="816" spans="1:8" ht="15" hidden="1" customHeight="1" x14ac:dyDescent="0.25">
      <c r="A816" s="82" t="s">
        <v>8352</v>
      </c>
      <c r="B816" s="56" t="s">
        <v>8366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8368</v>
      </c>
    </row>
    <row r="817" spans="1:8" ht="15" hidden="1" customHeight="1" x14ac:dyDescent="0.25">
      <c r="A817" s="82" t="s">
        <v>8352</v>
      </c>
      <c r="B817" s="56" t="s">
        <v>8367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8368</v>
      </c>
    </row>
    <row r="818" spans="1:8" ht="15" hidden="1" customHeight="1" x14ac:dyDescent="0.25">
      <c r="A818" s="82" t="s">
        <v>8352</v>
      </c>
      <c r="B818" s="55" t="s">
        <v>6327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51" t="s">
        <v>397</v>
      </c>
    </row>
    <row r="819" spans="1:8" ht="15" hidden="1" customHeight="1" x14ac:dyDescent="0.25">
      <c r="A819" s="82" t="s">
        <v>8352</v>
      </c>
      <c r="B819" s="56" t="s">
        <v>8708</v>
      </c>
      <c r="C819" s="230" t="s">
        <v>8709</v>
      </c>
      <c r="D819" s="57">
        <v>4</v>
      </c>
      <c r="E819" s="72" t="s">
        <v>29</v>
      </c>
      <c r="F819" s="62">
        <v>131500</v>
      </c>
      <c r="G819" s="63">
        <f>F819*D819</f>
        <v>526000</v>
      </c>
      <c r="H819" s="751" t="s">
        <v>397</v>
      </c>
    </row>
    <row r="820" spans="1:8" ht="15" hidden="1" customHeight="1" x14ac:dyDescent="0.25">
      <c r="A820" s="82" t="s">
        <v>8418</v>
      </c>
      <c r="B820" s="255" t="s">
        <v>8388</v>
      </c>
      <c r="C820" s="255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hidden="1" customHeight="1" x14ac:dyDescent="0.25">
      <c r="A821" s="82" t="s">
        <v>8418</v>
      </c>
      <c r="B821" s="771" t="s">
        <v>6898</v>
      </c>
      <c r="C821" s="452" t="s">
        <v>57</v>
      </c>
      <c r="D821" s="259">
        <v>1</v>
      </c>
      <c r="E821" s="490" t="s">
        <v>29</v>
      </c>
      <c r="F821" s="451">
        <v>635000</v>
      </c>
      <c r="G821" s="262">
        <f>F821*D821</f>
        <v>635000</v>
      </c>
      <c r="H821" s="263" t="s">
        <v>8434</v>
      </c>
    </row>
    <row r="822" spans="1:8" ht="15" hidden="1" customHeight="1" x14ac:dyDescent="0.25">
      <c r="A822" s="82" t="s">
        <v>8418</v>
      </c>
      <c r="B822" s="55" t="s">
        <v>8398</v>
      </c>
      <c r="C822" s="255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hidden="1" customHeight="1" x14ac:dyDescent="0.25">
      <c r="A823" s="82" t="s">
        <v>8418</v>
      </c>
      <c r="B823" s="71" t="s">
        <v>8397</v>
      </c>
      <c r="C823" s="255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hidden="1" customHeight="1" x14ac:dyDescent="0.25">
      <c r="A824" s="82" t="s">
        <v>8418</v>
      </c>
      <c r="B824" s="71" t="s">
        <v>8406</v>
      </c>
      <c r="C824" s="255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hidden="1" customHeight="1" x14ac:dyDescent="0.25">
      <c r="A825" s="82" t="s">
        <v>8418</v>
      </c>
      <c r="B825" s="56" t="s">
        <v>8389</v>
      </c>
      <c r="C825" s="255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hidden="1" customHeight="1" x14ac:dyDescent="0.25">
      <c r="A826" s="82" t="s">
        <v>8418</v>
      </c>
      <c r="B826" s="68" t="s">
        <v>6751</v>
      </c>
      <c r="C826" s="255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8390</v>
      </c>
    </row>
    <row r="827" spans="1:8" ht="15" hidden="1" customHeight="1" x14ac:dyDescent="0.25">
      <c r="A827" s="82" t="s">
        <v>8418</v>
      </c>
      <c r="B827" s="56" t="s">
        <v>8391</v>
      </c>
      <c r="C827" s="255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8392</v>
      </c>
    </row>
    <row r="828" spans="1:8" ht="15" hidden="1" customHeight="1" x14ac:dyDescent="0.25">
      <c r="A828" s="82" t="s">
        <v>8418</v>
      </c>
      <c r="B828" s="270" t="s">
        <v>8393</v>
      </c>
      <c r="C828" s="255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8394</v>
      </c>
    </row>
    <row r="829" spans="1:8" ht="15" hidden="1" customHeight="1" x14ac:dyDescent="0.25">
      <c r="A829" s="82" t="s">
        <v>8418</v>
      </c>
      <c r="B829" s="81" t="s">
        <v>6727</v>
      </c>
      <c r="C829" s="255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8394</v>
      </c>
    </row>
    <row r="830" spans="1:8" ht="15" hidden="1" customHeight="1" x14ac:dyDescent="0.25">
      <c r="A830" s="82" t="s">
        <v>8418</v>
      </c>
      <c r="B830" s="56" t="s">
        <v>8395</v>
      </c>
      <c r="C830" s="255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hidden="1" customHeight="1" x14ac:dyDescent="0.25">
      <c r="A831" s="82" t="s">
        <v>8418</v>
      </c>
      <c r="B831" s="56" t="s">
        <v>8396</v>
      </c>
      <c r="C831" s="255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hidden="1" customHeight="1" x14ac:dyDescent="0.25">
      <c r="A832" s="82" t="s">
        <v>8418</v>
      </c>
      <c r="B832" s="55" t="s">
        <v>8402</v>
      </c>
      <c r="C832" s="75" t="s">
        <v>6656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7781</v>
      </c>
    </row>
    <row r="833" spans="1:8" ht="15" hidden="1" customHeight="1" x14ac:dyDescent="0.25">
      <c r="A833" s="82" t="s">
        <v>8418</v>
      </c>
      <c r="B833" s="55" t="s">
        <v>8403</v>
      </c>
      <c r="C833" s="56" t="s">
        <v>6656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7781</v>
      </c>
    </row>
    <row r="834" spans="1:8" ht="15" hidden="1" customHeight="1" x14ac:dyDescent="0.25">
      <c r="A834" s="82" t="s">
        <v>8418</v>
      </c>
      <c r="B834" s="55" t="s">
        <v>8472</v>
      </c>
      <c r="C834" s="56" t="s">
        <v>6656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51" t="s">
        <v>565</v>
      </c>
    </row>
    <row r="835" spans="1:8" ht="15" hidden="1" customHeight="1" x14ac:dyDescent="0.25">
      <c r="A835" s="82" t="s">
        <v>8418</v>
      </c>
      <c r="B835" s="255" t="s">
        <v>8277</v>
      </c>
      <c r="C835" s="230" t="s">
        <v>6656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51" t="s">
        <v>415</v>
      </c>
    </row>
    <row r="836" spans="1:8" ht="15" hidden="1" customHeight="1" x14ac:dyDescent="0.25">
      <c r="A836" s="82" t="s">
        <v>8418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51" t="s">
        <v>397</v>
      </c>
    </row>
    <row r="837" spans="1:8" ht="15" hidden="1" customHeight="1" x14ac:dyDescent="0.25">
      <c r="A837" s="82" t="s">
        <v>8418</v>
      </c>
      <c r="B837" s="56" t="s">
        <v>8405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51" t="s">
        <v>397</v>
      </c>
    </row>
    <row r="838" spans="1:8" ht="15" hidden="1" customHeight="1" x14ac:dyDescent="0.25">
      <c r="A838" s="82" t="s">
        <v>8468</v>
      </c>
      <c r="B838" s="255" t="s">
        <v>8006</v>
      </c>
      <c r="C838" s="255" t="s">
        <v>8005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hidden="1" customHeight="1" x14ac:dyDescent="0.25">
      <c r="A839" s="82" t="s">
        <v>8468</v>
      </c>
      <c r="B839" s="74" t="s">
        <v>8420</v>
      </c>
      <c r="C839" s="255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hidden="1" customHeight="1" x14ac:dyDescent="0.25">
      <c r="A840" s="82" t="s">
        <v>8468</v>
      </c>
      <c r="B840" s="55" t="s">
        <v>8421</v>
      </c>
      <c r="C840" s="255" t="s">
        <v>7235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8354</v>
      </c>
    </row>
    <row r="841" spans="1:8" ht="15" hidden="1" customHeight="1" x14ac:dyDescent="0.25">
      <c r="A841" s="82" t="s">
        <v>8468</v>
      </c>
      <c r="B841" s="71" t="s">
        <v>8243</v>
      </c>
      <c r="C841" s="255" t="s">
        <v>7235</v>
      </c>
      <c r="D841" s="105">
        <v>6</v>
      </c>
      <c r="E841" s="71" t="s">
        <v>427</v>
      </c>
      <c r="F841" s="711">
        <v>2423000</v>
      </c>
      <c r="G841" s="63">
        <f>F841*D841</f>
        <v>14538000</v>
      </c>
      <c r="H841" s="64" t="s">
        <v>8354</v>
      </c>
    </row>
    <row r="842" spans="1:8" ht="15" hidden="1" customHeight="1" x14ac:dyDescent="0.25">
      <c r="A842" s="82" t="s">
        <v>8468</v>
      </c>
      <c r="B842" s="71" t="s">
        <v>7452</v>
      </c>
      <c r="C842" s="255" t="s">
        <v>7235</v>
      </c>
      <c r="D842" s="105">
        <v>3</v>
      </c>
      <c r="E842" s="71" t="s">
        <v>7453</v>
      </c>
      <c r="F842" s="711">
        <v>252500</v>
      </c>
      <c r="G842" s="63">
        <f>F842*D842</f>
        <v>757500</v>
      </c>
      <c r="H842" s="64" t="s">
        <v>8354</v>
      </c>
    </row>
    <row r="843" spans="1:8" ht="15" hidden="1" customHeight="1" x14ac:dyDescent="0.25">
      <c r="A843" s="82" t="s">
        <v>8468</v>
      </c>
      <c r="B843" s="56" t="s">
        <v>8422</v>
      </c>
      <c r="C843" s="255" t="s">
        <v>7235</v>
      </c>
      <c r="D843" s="83">
        <v>10</v>
      </c>
      <c r="E843" s="81" t="s">
        <v>7453</v>
      </c>
      <c r="F843" s="62">
        <v>306500</v>
      </c>
      <c r="G843" s="63">
        <f t="shared" ref="G843:G863" si="28">F843*D843</f>
        <v>3065000</v>
      </c>
      <c r="H843" s="64" t="s">
        <v>8354</v>
      </c>
    </row>
    <row r="844" spans="1:8" ht="15" hidden="1" customHeight="1" x14ac:dyDescent="0.25">
      <c r="A844" s="82" t="s">
        <v>8468</v>
      </c>
      <c r="B844" s="68" t="s">
        <v>8423</v>
      </c>
      <c r="C844" s="255" t="s">
        <v>7235</v>
      </c>
      <c r="D844" s="57">
        <v>8</v>
      </c>
      <c r="E844" s="72" t="s">
        <v>7453</v>
      </c>
      <c r="F844" s="76">
        <v>273000</v>
      </c>
      <c r="G844" s="63">
        <f t="shared" si="28"/>
        <v>2184000</v>
      </c>
      <c r="H844" s="64" t="s">
        <v>8354</v>
      </c>
    </row>
    <row r="845" spans="1:8" ht="15" hidden="1" customHeight="1" x14ac:dyDescent="0.25">
      <c r="A845" s="82" t="s">
        <v>8468</v>
      </c>
      <c r="B845" s="56" t="s">
        <v>8458</v>
      </c>
      <c r="C845" s="255" t="s">
        <v>7235</v>
      </c>
      <c r="D845" s="56">
        <v>1</v>
      </c>
      <c r="E845" s="56" t="s">
        <v>7453</v>
      </c>
      <c r="F845" s="62">
        <v>2354000</v>
      </c>
      <c r="G845" s="63">
        <f t="shared" si="28"/>
        <v>2354000</v>
      </c>
      <c r="H845" s="64" t="s">
        <v>8456</v>
      </c>
    </row>
    <row r="846" spans="1:8" ht="15" hidden="1" customHeight="1" x14ac:dyDescent="0.25">
      <c r="A846" s="82" t="s">
        <v>8468</v>
      </c>
      <c r="B846" s="270" t="s">
        <v>8424</v>
      </c>
      <c r="C846" s="255" t="s">
        <v>6738</v>
      </c>
      <c r="D846" s="105">
        <v>1</v>
      </c>
      <c r="E846" s="70" t="s">
        <v>29</v>
      </c>
      <c r="F846" s="426">
        <v>160000</v>
      </c>
      <c r="G846" s="63">
        <f t="shared" si="28"/>
        <v>160000</v>
      </c>
      <c r="H846" s="64" t="s">
        <v>8425</v>
      </c>
    </row>
    <row r="847" spans="1:8" ht="15" hidden="1" customHeight="1" x14ac:dyDescent="0.25">
      <c r="A847" s="82" t="s">
        <v>8468</v>
      </c>
      <c r="B847" s="55" t="s">
        <v>8431</v>
      </c>
      <c r="C847" s="56" t="s">
        <v>6738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8425</v>
      </c>
    </row>
    <row r="848" spans="1:8" ht="15" hidden="1" customHeight="1" x14ac:dyDescent="0.25">
      <c r="A848" s="82" t="s">
        <v>8468</v>
      </c>
      <c r="B848" s="81" t="s">
        <v>8426</v>
      </c>
      <c r="C848" s="255" t="s">
        <v>6738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8427</v>
      </c>
    </row>
    <row r="849" spans="1:8" ht="15" hidden="1" customHeight="1" x14ac:dyDescent="0.25">
      <c r="A849" s="82" t="s">
        <v>8468</v>
      </c>
      <c r="B849" s="56" t="s">
        <v>8428</v>
      </c>
      <c r="C849" s="255" t="s">
        <v>6738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8427</v>
      </c>
    </row>
    <row r="850" spans="1:8" ht="15" hidden="1" customHeight="1" x14ac:dyDescent="0.25">
      <c r="A850" s="82" t="s">
        <v>8468</v>
      </c>
      <c r="B850" s="56" t="s">
        <v>8429</v>
      </c>
      <c r="C850" s="255" t="s">
        <v>6738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8427</v>
      </c>
    </row>
    <row r="851" spans="1:8" ht="15" hidden="1" customHeight="1" x14ac:dyDescent="0.25">
      <c r="A851" s="82" t="s">
        <v>8468</v>
      </c>
      <c r="B851" s="55" t="s">
        <v>8430</v>
      </c>
      <c r="C851" s="75" t="s">
        <v>6738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8427</v>
      </c>
    </row>
    <row r="852" spans="1:8" ht="15" hidden="1" customHeight="1" x14ac:dyDescent="0.25">
      <c r="A852" s="82" t="s">
        <v>8468</v>
      </c>
      <c r="B852" s="55" t="s">
        <v>8432</v>
      </c>
      <c r="C852" s="56" t="s">
        <v>6738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8427</v>
      </c>
    </row>
    <row r="853" spans="1:8" ht="15" hidden="1" customHeight="1" x14ac:dyDescent="0.25">
      <c r="A853" s="82" t="s">
        <v>8468</v>
      </c>
      <c r="B853" s="255" t="s">
        <v>8462</v>
      </c>
      <c r="C853" s="230" t="s">
        <v>8433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51" t="s">
        <v>6978</v>
      </c>
    </row>
    <row r="854" spans="1:8" ht="15" hidden="1" customHeight="1" x14ac:dyDescent="0.25">
      <c r="A854" s="82" t="s">
        <v>8468</v>
      </c>
      <c r="B854" s="56" t="s">
        <v>8450</v>
      </c>
      <c r="C854" s="56" t="s">
        <v>6676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51" t="s">
        <v>8087</v>
      </c>
    </row>
    <row r="855" spans="1:8" ht="15" hidden="1" customHeight="1" x14ac:dyDescent="0.25">
      <c r="A855" s="82" t="s">
        <v>8468</v>
      </c>
      <c r="B855" s="56" t="s">
        <v>8451</v>
      </c>
      <c r="C855" s="56" t="s">
        <v>6676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51" t="s">
        <v>8087</v>
      </c>
    </row>
    <row r="856" spans="1:8" ht="15" hidden="1" customHeight="1" x14ac:dyDescent="0.25">
      <c r="A856" s="82" t="s">
        <v>8468</v>
      </c>
      <c r="B856" s="56" t="s">
        <v>8459</v>
      </c>
      <c r="C856" s="56" t="s">
        <v>8460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51" t="s">
        <v>6802</v>
      </c>
    </row>
    <row r="857" spans="1:8" ht="15" hidden="1" customHeight="1" x14ac:dyDescent="0.25">
      <c r="A857" s="82" t="s">
        <v>8468</v>
      </c>
      <c r="B857" s="56" t="s">
        <v>8461</v>
      </c>
      <c r="C857" s="255" t="s">
        <v>7235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51" t="s">
        <v>8348</v>
      </c>
    </row>
    <row r="858" spans="1:8" ht="15" hidden="1" customHeight="1" x14ac:dyDescent="0.25">
      <c r="A858" s="82" t="s">
        <v>8468</v>
      </c>
      <c r="B858" s="56" t="s">
        <v>7746</v>
      </c>
      <c r="C858" s="255" t="s">
        <v>7235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51" t="s">
        <v>8348</v>
      </c>
    </row>
    <row r="859" spans="1:8" ht="15" hidden="1" customHeight="1" x14ac:dyDescent="0.25">
      <c r="A859" s="82" t="s">
        <v>8468</v>
      </c>
      <c r="B859" s="68" t="s">
        <v>7852</v>
      </c>
      <c r="C859" s="56" t="s">
        <v>7235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51" t="s">
        <v>8348</v>
      </c>
    </row>
    <row r="860" spans="1:8" ht="15" hidden="1" customHeight="1" x14ac:dyDescent="0.25">
      <c r="A860" s="82" t="s">
        <v>8468</v>
      </c>
      <c r="B860" s="56" t="s">
        <v>8466</v>
      </c>
      <c r="C860" s="56" t="s">
        <v>8467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51" t="s">
        <v>6802</v>
      </c>
    </row>
    <row r="861" spans="1:8" ht="15" customHeight="1" x14ac:dyDescent="0.25">
      <c r="A861" s="82" t="s">
        <v>8468</v>
      </c>
      <c r="B861" s="56" t="s">
        <v>8515</v>
      </c>
      <c r="C861" s="56" t="s">
        <v>7402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51" t="s">
        <v>490</v>
      </c>
    </row>
    <row r="862" spans="1:8" ht="15" hidden="1" customHeight="1" x14ac:dyDescent="0.25">
      <c r="A862" s="82" t="s">
        <v>8468</v>
      </c>
      <c r="B862" s="56" t="s">
        <v>7874</v>
      </c>
      <c r="C862" s="56" t="s">
        <v>7032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51" t="s">
        <v>8666</v>
      </c>
    </row>
    <row r="863" spans="1:8" ht="15" hidden="1" customHeight="1" x14ac:dyDescent="0.25">
      <c r="A863" s="82" t="s">
        <v>8468</v>
      </c>
      <c r="B863" s="56" t="s">
        <v>7031</v>
      </c>
      <c r="C863" s="56" t="s">
        <v>7032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51" t="s">
        <v>397</v>
      </c>
    </row>
    <row r="864" spans="1:8" ht="15" hidden="1" customHeight="1" x14ac:dyDescent="0.25">
      <c r="A864" s="82" t="s">
        <v>8474</v>
      </c>
      <c r="B864" s="255" t="s">
        <v>8478</v>
      </c>
      <c r="C864" s="255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hidden="1" customHeight="1" x14ac:dyDescent="0.25">
      <c r="A865" s="82" t="s">
        <v>8474</v>
      </c>
      <c r="B865" s="74" t="s">
        <v>8479</v>
      </c>
      <c r="C865" s="255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8480</v>
      </c>
    </row>
    <row r="866" spans="1:8" ht="15" hidden="1" customHeight="1" x14ac:dyDescent="0.25">
      <c r="A866" s="82" t="s">
        <v>8474</v>
      </c>
      <c r="B866" s="55" t="s">
        <v>8481</v>
      </c>
      <c r="C866" s="255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hidden="1" customHeight="1" x14ac:dyDescent="0.25">
      <c r="A867" s="82" t="s">
        <v>8474</v>
      </c>
      <c r="B867" s="71" t="s">
        <v>8482</v>
      </c>
      <c r="C867" s="255" t="s">
        <v>57</v>
      </c>
      <c r="D867" s="105">
        <v>10</v>
      </c>
      <c r="E867" s="71" t="s">
        <v>29</v>
      </c>
      <c r="F867" s="76">
        <v>60000</v>
      </c>
      <c r="G867" s="63">
        <f>F867*D867</f>
        <v>600000</v>
      </c>
      <c r="H867" s="64" t="s">
        <v>397</v>
      </c>
    </row>
    <row r="868" spans="1:8" ht="15" hidden="1" customHeight="1" x14ac:dyDescent="0.25">
      <c r="A868" s="82" t="s">
        <v>8474</v>
      </c>
      <c r="B868" s="71" t="s">
        <v>8483</v>
      </c>
      <c r="C868" s="255" t="s">
        <v>57</v>
      </c>
      <c r="D868" s="105">
        <v>10</v>
      </c>
      <c r="E868" s="71" t="s">
        <v>29</v>
      </c>
      <c r="F868" s="711">
        <v>60000</v>
      </c>
      <c r="G868" s="63">
        <f>F868*D868</f>
        <v>600000</v>
      </c>
      <c r="H868" s="64" t="s">
        <v>397</v>
      </c>
    </row>
    <row r="869" spans="1:8" ht="15" hidden="1" customHeight="1" x14ac:dyDescent="0.25">
      <c r="A869" s="82" t="s">
        <v>8474</v>
      </c>
      <c r="B869" s="56" t="s">
        <v>8484</v>
      </c>
      <c r="C869" s="255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hidden="1" customHeight="1" x14ac:dyDescent="0.25">
      <c r="A870" s="82" t="s">
        <v>8474</v>
      </c>
      <c r="B870" s="68" t="s">
        <v>8485</v>
      </c>
      <c r="C870" s="255" t="s">
        <v>7112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hidden="1" customHeight="1" x14ac:dyDescent="0.25">
      <c r="A871" s="82" t="s">
        <v>8474</v>
      </c>
      <c r="B871" s="56" t="s">
        <v>8486</v>
      </c>
      <c r="C871" s="255" t="s">
        <v>8487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8348</v>
      </c>
    </row>
    <row r="872" spans="1:8" ht="15" hidden="1" customHeight="1" x14ac:dyDescent="0.25">
      <c r="A872" s="82" t="s">
        <v>8474</v>
      </c>
      <c r="B872" s="270" t="s">
        <v>8537</v>
      </c>
      <c r="C872" s="255" t="s">
        <v>8488</v>
      </c>
      <c r="D872" s="105">
        <v>25</v>
      </c>
      <c r="E872" s="70" t="s">
        <v>62</v>
      </c>
      <c r="F872" s="426">
        <v>20000</v>
      </c>
      <c r="G872" s="63">
        <f t="shared" si="29"/>
        <v>500000</v>
      </c>
      <c r="H872" s="64" t="s">
        <v>415</v>
      </c>
    </row>
    <row r="873" spans="1:8" ht="15" hidden="1" customHeight="1" x14ac:dyDescent="0.25">
      <c r="A873" s="82" t="s">
        <v>8474</v>
      </c>
      <c r="B873" s="55" t="s">
        <v>8489</v>
      </c>
      <c r="C873" s="75" t="s">
        <v>6656</v>
      </c>
      <c r="D873" s="57">
        <v>1</v>
      </c>
      <c r="E873" s="72" t="s">
        <v>6544</v>
      </c>
      <c r="F873" s="76">
        <v>1315000</v>
      </c>
      <c r="G873" s="63">
        <f t="shared" si="29"/>
        <v>1315000</v>
      </c>
      <c r="H873" s="64" t="s">
        <v>397</v>
      </c>
    </row>
    <row r="874" spans="1:8" ht="15" hidden="1" customHeight="1" x14ac:dyDescent="0.25">
      <c r="A874" s="82" t="s">
        <v>8474</v>
      </c>
      <c r="B874" s="81" t="s">
        <v>8525</v>
      </c>
      <c r="C874" s="75" t="s">
        <v>6656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8490</v>
      </c>
    </row>
    <row r="875" spans="1:8" ht="15" hidden="1" customHeight="1" x14ac:dyDescent="0.25">
      <c r="A875" s="82" t="s">
        <v>8474</v>
      </c>
      <c r="B875" s="56" t="s">
        <v>7452</v>
      </c>
      <c r="C875" s="255" t="s">
        <v>7235</v>
      </c>
      <c r="D875" s="57">
        <v>3</v>
      </c>
      <c r="E875" s="72" t="s">
        <v>7453</v>
      </c>
      <c r="F875" s="62">
        <v>252500</v>
      </c>
      <c r="G875" s="63">
        <f t="shared" si="29"/>
        <v>757500</v>
      </c>
      <c r="H875" s="64" t="s">
        <v>8348</v>
      </c>
    </row>
    <row r="876" spans="1:8" ht="15" hidden="1" customHeight="1" x14ac:dyDescent="0.25">
      <c r="A876" s="82" t="s">
        <v>8474</v>
      </c>
      <c r="B876" s="56" t="s">
        <v>7747</v>
      </c>
      <c r="C876" s="255" t="s">
        <v>7235</v>
      </c>
      <c r="D876" s="57">
        <v>3</v>
      </c>
      <c r="E876" s="72" t="s">
        <v>7453</v>
      </c>
      <c r="F876" s="62">
        <v>173500</v>
      </c>
      <c r="G876" s="63">
        <f t="shared" si="29"/>
        <v>520500</v>
      </c>
      <c r="H876" s="64" t="s">
        <v>8348</v>
      </c>
    </row>
    <row r="877" spans="1:8" ht="15" hidden="1" customHeight="1" x14ac:dyDescent="0.25">
      <c r="A877" s="82" t="s">
        <v>8474</v>
      </c>
      <c r="B877" s="56" t="s">
        <v>8491</v>
      </c>
      <c r="C877" s="56" t="s">
        <v>6659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8493</v>
      </c>
    </row>
    <row r="878" spans="1:8" ht="15" hidden="1" customHeight="1" x14ac:dyDescent="0.25">
      <c r="A878" s="82" t="s">
        <v>8474</v>
      </c>
      <c r="B878" s="55" t="s">
        <v>6327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hidden="1" customHeight="1" x14ac:dyDescent="0.25">
      <c r="A879" s="82" t="s">
        <v>8474</v>
      </c>
      <c r="B879" s="56" t="s">
        <v>7373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51" t="s">
        <v>397</v>
      </c>
    </row>
    <row r="880" spans="1:8" ht="15" hidden="1" customHeight="1" x14ac:dyDescent="0.25">
      <c r="A880" s="82" t="s">
        <v>8474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51" t="s">
        <v>397</v>
      </c>
    </row>
    <row r="881" spans="1:8" ht="15" hidden="1" customHeight="1" x14ac:dyDescent="0.25">
      <c r="A881" s="82" t="s">
        <v>8474</v>
      </c>
      <c r="B881" s="56" t="s">
        <v>7776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51" t="s">
        <v>397</v>
      </c>
    </row>
    <row r="882" spans="1:8" ht="15" hidden="1" customHeight="1" x14ac:dyDescent="0.25">
      <c r="A882" s="82" t="s">
        <v>8474</v>
      </c>
      <c r="B882" s="56" t="s">
        <v>8499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51" t="s">
        <v>8500</v>
      </c>
    </row>
    <row r="883" spans="1:8" ht="15" hidden="1" customHeight="1" x14ac:dyDescent="0.25">
      <c r="A883" s="82" t="s">
        <v>8474</v>
      </c>
      <c r="B883" s="56" t="s">
        <v>8606</v>
      </c>
      <c r="C883" s="255" t="s">
        <v>7120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51" t="s">
        <v>8359</v>
      </c>
    </row>
    <row r="884" spans="1:8" ht="15" hidden="1" customHeight="1" x14ac:dyDescent="0.25">
      <c r="A884" s="193" t="s">
        <v>8536</v>
      </c>
      <c r="B884" s="255" t="s">
        <v>8520</v>
      </c>
      <c r="C884" s="255" t="s">
        <v>7959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8522</v>
      </c>
    </row>
    <row r="885" spans="1:8" ht="15" hidden="1" customHeight="1" x14ac:dyDescent="0.25">
      <c r="A885" s="193" t="s">
        <v>8536</v>
      </c>
      <c r="B885" s="255" t="s">
        <v>8521</v>
      </c>
      <c r="C885" s="255" t="s">
        <v>7959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8522</v>
      </c>
    </row>
    <row r="886" spans="1:8" ht="15" hidden="1" customHeight="1" x14ac:dyDescent="0.25">
      <c r="A886" s="193" t="s">
        <v>8536</v>
      </c>
      <c r="B886" s="55" t="s">
        <v>8538</v>
      </c>
      <c r="C886" s="255" t="s">
        <v>7959</v>
      </c>
      <c r="D886" s="105">
        <v>1</v>
      </c>
      <c r="E886" s="72" t="s">
        <v>8523</v>
      </c>
      <c r="F886" s="62">
        <v>780000</v>
      </c>
      <c r="G886" s="63">
        <f>F886*D886</f>
        <v>780000</v>
      </c>
      <c r="H886" s="64" t="s">
        <v>8524</v>
      </c>
    </row>
    <row r="887" spans="1:8" ht="15" hidden="1" customHeight="1" x14ac:dyDescent="0.25">
      <c r="A887" s="193" t="s">
        <v>8536</v>
      </c>
      <c r="B887" s="56" t="s">
        <v>8531</v>
      </c>
      <c r="C887" s="123" t="s">
        <v>8532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6578</v>
      </c>
    </row>
    <row r="888" spans="1:8" ht="15" hidden="1" customHeight="1" x14ac:dyDescent="0.25">
      <c r="A888" s="193" t="s">
        <v>8536</v>
      </c>
      <c r="B888" s="68" t="s">
        <v>8533</v>
      </c>
      <c r="C888" s="123" t="s">
        <v>8532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6766</v>
      </c>
    </row>
    <row r="889" spans="1:8" ht="15" hidden="1" customHeight="1" x14ac:dyDescent="0.25">
      <c r="A889" s="193" t="s">
        <v>8536</v>
      </c>
      <c r="B889" s="56" t="s">
        <v>8150</v>
      </c>
      <c r="C889" s="56" t="s">
        <v>6627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hidden="1" customHeight="1" x14ac:dyDescent="0.25">
      <c r="A890" s="193" t="s">
        <v>8536</v>
      </c>
      <c r="B890" s="56" t="s">
        <v>8151</v>
      </c>
      <c r="C890" s="56" t="s">
        <v>6627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hidden="1" customHeight="1" x14ac:dyDescent="0.25">
      <c r="A891" s="193" t="s">
        <v>8536</v>
      </c>
      <c r="B891" s="60" t="s">
        <v>7090</v>
      </c>
      <c r="C891" s="56" t="s">
        <v>6656</v>
      </c>
      <c r="D891" s="87">
        <v>1</v>
      </c>
      <c r="E891" s="72" t="s">
        <v>7091</v>
      </c>
      <c r="F891" s="62">
        <v>1315000</v>
      </c>
      <c r="G891" s="63">
        <f t="shared" si="30"/>
        <v>1315000</v>
      </c>
      <c r="H891" s="64" t="s">
        <v>397</v>
      </c>
    </row>
    <row r="892" spans="1:8" ht="15" hidden="1" customHeight="1" x14ac:dyDescent="0.25">
      <c r="A892" s="193" t="s">
        <v>8536</v>
      </c>
      <c r="B892" s="270" t="s">
        <v>8006</v>
      </c>
      <c r="C892" s="126" t="s">
        <v>7076</v>
      </c>
      <c r="D892" s="105">
        <v>2</v>
      </c>
      <c r="E892" s="70" t="s">
        <v>29</v>
      </c>
      <c r="F892" s="426">
        <v>150000</v>
      </c>
      <c r="G892" s="63">
        <f t="shared" si="30"/>
        <v>300000</v>
      </c>
      <c r="H892" s="64" t="s">
        <v>397</v>
      </c>
    </row>
    <row r="893" spans="1:8" ht="15" hidden="1" customHeight="1" x14ac:dyDescent="0.25">
      <c r="A893" s="193" t="s">
        <v>8536</v>
      </c>
      <c r="B893" s="56" t="s">
        <v>7817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hidden="1" customHeight="1" x14ac:dyDescent="0.25">
      <c r="A894" s="193" t="s">
        <v>8536</v>
      </c>
      <c r="B894" s="56" t="s">
        <v>476</v>
      </c>
      <c r="C894" s="56" t="s">
        <v>7791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hidden="1" customHeight="1" x14ac:dyDescent="0.25">
      <c r="A895" s="193" t="s">
        <v>8536</v>
      </c>
      <c r="B895" s="56" t="s">
        <v>7792</v>
      </c>
      <c r="C895" s="56" t="s">
        <v>7791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hidden="1" customHeight="1" x14ac:dyDescent="0.25">
      <c r="A896" s="193" t="s">
        <v>8536</v>
      </c>
      <c r="B896" s="81" t="s">
        <v>7793</v>
      </c>
      <c r="C896" s="56" t="s">
        <v>7791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hidden="1" customHeight="1" x14ac:dyDescent="0.25">
      <c r="A897" s="193" t="s">
        <v>8548</v>
      </c>
      <c r="B897" s="255" t="s">
        <v>8560</v>
      </c>
      <c r="C897" s="255" t="s">
        <v>7715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hidden="1" customHeight="1" x14ac:dyDescent="0.25">
      <c r="A898" s="193" t="s">
        <v>8548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7114</v>
      </c>
    </row>
    <row r="899" spans="1:8" ht="15" hidden="1" customHeight="1" x14ac:dyDescent="0.25">
      <c r="A899" s="193" t="s">
        <v>8548</v>
      </c>
      <c r="B899" s="55" t="s">
        <v>8561</v>
      </c>
      <c r="C899" s="255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hidden="1" customHeight="1" x14ac:dyDescent="0.25">
      <c r="A900" s="193" t="s">
        <v>8548</v>
      </c>
      <c r="B900" s="56" t="s">
        <v>8556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hidden="1" customHeight="1" x14ac:dyDescent="0.25">
      <c r="A901" s="193" t="s">
        <v>8548</v>
      </c>
      <c r="B901" s="68" t="s">
        <v>8557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hidden="1" customHeight="1" x14ac:dyDescent="0.25">
      <c r="A902" s="193" t="s">
        <v>8548</v>
      </c>
      <c r="B902" s="56" t="s">
        <v>7455</v>
      </c>
      <c r="C902" s="56" t="s">
        <v>7454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hidden="1" customHeight="1" x14ac:dyDescent="0.25">
      <c r="A903" s="193" t="s">
        <v>8548</v>
      </c>
      <c r="B903" s="56" t="s">
        <v>8564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hidden="1" customHeight="1" x14ac:dyDescent="0.25">
      <c r="A904" s="193" t="s">
        <v>8548</v>
      </c>
      <c r="B904" s="60" t="s">
        <v>8565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hidden="1" customHeight="1" x14ac:dyDescent="0.25">
      <c r="A905" s="193" t="s">
        <v>8548</v>
      </c>
      <c r="B905" s="55" t="s">
        <v>7503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8573</v>
      </c>
    </row>
    <row r="906" spans="1:8" ht="15" hidden="1" customHeight="1" x14ac:dyDescent="0.25">
      <c r="A906" s="193" t="s">
        <v>8548</v>
      </c>
      <c r="B906" s="55" t="s">
        <v>7504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hidden="1" customHeight="1" x14ac:dyDescent="0.25">
      <c r="A907" s="193" t="s">
        <v>8548</v>
      </c>
      <c r="B907" s="56" t="s">
        <v>7505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8574</v>
      </c>
    </row>
    <row r="908" spans="1:8" ht="15" hidden="1" customHeight="1" x14ac:dyDescent="0.25">
      <c r="A908" s="193" t="s">
        <v>8548</v>
      </c>
      <c r="B908" s="56" t="s">
        <v>8570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hidden="1" customHeight="1" x14ac:dyDescent="0.25">
      <c r="A909" s="193" t="s">
        <v>8548</v>
      </c>
      <c r="B909" s="68" t="s">
        <v>8569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8575</v>
      </c>
    </row>
    <row r="910" spans="1:8" ht="15" hidden="1" customHeight="1" x14ac:dyDescent="0.25">
      <c r="A910" s="193" t="s">
        <v>8548</v>
      </c>
      <c r="B910" s="56" t="s">
        <v>8612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8576</v>
      </c>
    </row>
    <row r="911" spans="1:8" ht="15" hidden="1" customHeight="1" x14ac:dyDescent="0.25">
      <c r="A911" s="193" t="s">
        <v>8548</v>
      </c>
      <c r="B911" s="55" t="s">
        <v>8571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8576</v>
      </c>
    </row>
    <row r="912" spans="1:8" ht="15" hidden="1" customHeight="1" x14ac:dyDescent="0.25">
      <c r="A912" s="193" t="s">
        <v>8548</v>
      </c>
      <c r="B912" s="56" t="s">
        <v>8572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8576</v>
      </c>
    </row>
    <row r="913" spans="1:8" ht="15" hidden="1" customHeight="1" x14ac:dyDescent="0.25">
      <c r="A913" s="193" t="s">
        <v>8548</v>
      </c>
      <c r="B913" s="56" t="s">
        <v>8577</v>
      </c>
      <c r="C913" s="56" t="s">
        <v>7235</v>
      </c>
      <c r="D913" s="57">
        <v>5</v>
      </c>
      <c r="E913" s="72" t="s">
        <v>7453</v>
      </c>
      <c r="F913" s="62">
        <v>217000</v>
      </c>
      <c r="G913" s="63">
        <f t="shared" si="31"/>
        <v>1085000</v>
      </c>
      <c r="H913" s="751" t="s">
        <v>8348</v>
      </c>
    </row>
    <row r="914" spans="1:8" ht="15" hidden="1" customHeight="1" x14ac:dyDescent="0.25">
      <c r="A914" s="193" t="s">
        <v>8548</v>
      </c>
      <c r="B914" s="56" t="s">
        <v>8578</v>
      </c>
      <c r="C914" s="230" t="s">
        <v>7235</v>
      </c>
      <c r="D914" s="87">
        <v>3</v>
      </c>
      <c r="E914" s="72" t="s">
        <v>7453</v>
      </c>
      <c r="F914" s="62">
        <v>149500</v>
      </c>
      <c r="G914" s="63">
        <f t="shared" si="31"/>
        <v>448500</v>
      </c>
      <c r="H914" s="751" t="s">
        <v>8348</v>
      </c>
    </row>
    <row r="915" spans="1:8" ht="15" hidden="1" customHeight="1" x14ac:dyDescent="0.25">
      <c r="A915" s="193" t="s">
        <v>8548</v>
      </c>
      <c r="B915" s="56" t="s">
        <v>8579</v>
      </c>
      <c r="C915" s="56" t="s">
        <v>7235</v>
      </c>
      <c r="D915" s="57">
        <v>3</v>
      </c>
      <c r="E915" s="72" t="s">
        <v>7453</v>
      </c>
      <c r="F915" s="62">
        <v>170500</v>
      </c>
      <c r="G915" s="63">
        <f t="shared" si="31"/>
        <v>511500</v>
      </c>
      <c r="H915" s="751" t="s">
        <v>8348</v>
      </c>
    </row>
    <row r="916" spans="1:8" ht="15" hidden="1" customHeight="1" x14ac:dyDescent="0.25">
      <c r="A916" s="193" t="s">
        <v>8548</v>
      </c>
      <c r="B916" s="56" t="s">
        <v>8580</v>
      </c>
      <c r="C916" s="255" t="s">
        <v>6581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51" t="s">
        <v>566</v>
      </c>
    </row>
    <row r="917" spans="1:8" ht="15" hidden="1" customHeight="1" x14ac:dyDescent="0.25">
      <c r="A917" s="193" t="s">
        <v>8548</v>
      </c>
      <c r="B917" s="56" t="s">
        <v>8581</v>
      </c>
      <c r="C917" s="255" t="s">
        <v>6581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51" t="s">
        <v>566</v>
      </c>
    </row>
    <row r="918" spans="1:8" ht="15" hidden="1" customHeight="1" x14ac:dyDescent="0.25">
      <c r="A918" s="193" t="s">
        <v>8548</v>
      </c>
      <c r="B918" s="68" t="s">
        <v>8583</v>
      </c>
      <c r="C918" s="255" t="s">
        <v>6581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51" t="s">
        <v>566</v>
      </c>
    </row>
    <row r="919" spans="1:8" ht="15" hidden="1" customHeight="1" x14ac:dyDescent="0.25">
      <c r="A919" s="193" t="s">
        <v>8548</v>
      </c>
      <c r="B919" s="56" t="s">
        <v>8584</v>
      </c>
      <c r="C919" s="255" t="s">
        <v>6581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51" t="s">
        <v>566</v>
      </c>
    </row>
    <row r="920" spans="1:8" ht="15" hidden="1" customHeight="1" x14ac:dyDescent="0.25">
      <c r="A920" s="193" t="s">
        <v>8548</v>
      </c>
      <c r="B920" s="56" t="s">
        <v>8582</v>
      </c>
      <c r="C920" s="255" t="s">
        <v>6581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51" t="s">
        <v>566</v>
      </c>
    </row>
    <row r="921" spans="1:8" ht="15" hidden="1" customHeight="1" x14ac:dyDescent="0.25">
      <c r="A921" s="193" t="s">
        <v>8548</v>
      </c>
      <c r="B921" s="55" t="s">
        <v>8615</v>
      </c>
      <c r="C921" s="75" t="s">
        <v>6581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51" t="s">
        <v>8616</v>
      </c>
    </row>
    <row r="922" spans="1:8" ht="15" hidden="1" customHeight="1" x14ac:dyDescent="0.25">
      <c r="A922" s="193" t="s">
        <v>8551</v>
      </c>
      <c r="B922" s="255" t="s">
        <v>8593</v>
      </c>
      <c r="C922" s="255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hidden="1" customHeight="1" x14ac:dyDescent="0.25">
      <c r="A923" s="193" t="s">
        <v>8551</v>
      </c>
      <c r="B923" s="56" t="s">
        <v>8698</v>
      </c>
      <c r="C923" s="71" t="s">
        <v>8117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8611</v>
      </c>
    </row>
    <row r="924" spans="1:8" ht="15" hidden="1" customHeight="1" x14ac:dyDescent="0.25">
      <c r="A924" s="193" t="s">
        <v>8551</v>
      </c>
      <c r="B924" s="55" t="s">
        <v>8601</v>
      </c>
      <c r="C924" s="255" t="s">
        <v>6627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8354</v>
      </c>
    </row>
    <row r="925" spans="1:8" ht="15" hidden="1" customHeight="1" x14ac:dyDescent="0.25">
      <c r="A925" s="193" t="s">
        <v>8551</v>
      </c>
      <c r="B925" s="56" t="s">
        <v>8602</v>
      </c>
      <c r="C925" s="123" t="s">
        <v>6627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hidden="1" customHeight="1" x14ac:dyDescent="0.25">
      <c r="A926" s="193" t="s">
        <v>8551</v>
      </c>
      <c r="B926" s="68" t="s">
        <v>8603</v>
      </c>
      <c r="C926" s="123" t="s">
        <v>6627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hidden="1" customHeight="1" x14ac:dyDescent="0.25">
      <c r="A927" s="193" t="s">
        <v>8551</v>
      </c>
      <c r="B927" s="56" t="s">
        <v>8604</v>
      </c>
      <c r="C927" s="56" t="s">
        <v>6722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hidden="1" customHeight="1" x14ac:dyDescent="0.25">
      <c r="A928" s="193" t="s">
        <v>8551</v>
      </c>
      <c r="B928" s="56" t="s">
        <v>7411</v>
      </c>
      <c r="C928" s="56" t="s">
        <v>6722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hidden="1" customHeight="1" x14ac:dyDescent="0.25">
      <c r="A929" s="193" t="s">
        <v>8551</v>
      </c>
      <c r="B929" s="60" t="s">
        <v>8608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8500</v>
      </c>
    </row>
    <row r="930" spans="1:8" ht="15" hidden="1" customHeight="1" x14ac:dyDescent="0.25">
      <c r="A930" s="193" t="s">
        <v>8551</v>
      </c>
      <c r="B930" s="60" t="s">
        <v>8609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8500</v>
      </c>
    </row>
    <row r="931" spans="1:8" ht="15" hidden="1" customHeight="1" x14ac:dyDescent="0.25">
      <c r="A931" s="193" t="s">
        <v>8551</v>
      </c>
      <c r="B931" s="56" t="s">
        <v>8284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hidden="1" customHeight="1" x14ac:dyDescent="0.25">
      <c r="A932" s="193" t="s">
        <v>8551</v>
      </c>
      <c r="B932" s="56" t="s">
        <v>7776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8594</v>
      </c>
    </row>
    <row r="933" spans="1:8" ht="15" hidden="1" customHeight="1" x14ac:dyDescent="0.25">
      <c r="A933" s="193" t="s">
        <v>8551</v>
      </c>
      <c r="B933" s="55" t="s">
        <v>8283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8594</v>
      </c>
    </row>
    <row r="934" spans="1:8" ht="15" hidden="1" customHeight="1" x14ac:dyDescent="0.25">
      <c r="A934" s="193" t="s">
        <v>8551</v>
      </c>
      <c r="B934" s="71" t="s">
        <v>8483</v>
      </c>
      <c r="C934" s="255" t="s">
        <v>57</v>
      </c>
      <c r="D934" s="105">
        <v>5</v>
      </c>
      <c r="E934" s="71" t="s">
        <v>29</v>
      </c>
      <c r="F934" s="711">
        <v>60000</v>
      </c>
      <c r="G934" s="63">
        <f t="shared" si="32"/>
        <v>300000</v>
      </c>
      <c r="H934" s="64" t="s">
        <v>397</v>
      </c>
    </row>
    <row r="935" spans="1:8" ht="15" hidden="1" customHeight="1" x14ac:dyDescent="0.25">
      <c r="A935" s="193" t="s">
        <v>8551</v>
      </c>
      <c r="B935" s="55" t="s">
        <v>7502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8605</v>
      </c>
    </row>
    <row r="936" spans="1:8" ht="15" hidden="1" customHeight="1" x14ac:dyDescent="0.25">
      <c r="A936" s="193" t="s">
        <v>8551</v>
      </c>
      <c r="B936" s="270" t="s">
        <v>6690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8595</v>
      </c>
    </row>
    <row r="937" spans="1:8" ht="15" hidden="1" customHeight="1" x14ac:dyDescent="0.25">
      <c r="A937" s="193" t="s">
        <v>8551</v>
      </c>
      <c r="B937" s="255" t="s">
        <v>8596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hidden="1" customHeight="1" x14ac:dyDescent="0.25">
      <c r="A938" s="193" t="s">
        <v>8551</v>
      </c>
      <c r="B938" s="56" t="s">
        <v>8597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51" t="s">
        <v>8598</v>
      </c>
    </row>
    <row r="939" spans="1:8" ht="15" hidden="1" customHeight="1" x14ac:dyDescent="0.25">
      <c r="A939" s="193" t="s">
        <v>8551</v>
      </c>
      <c r="B939" s="56" t="s">
        <v>8599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51" t="s">
        <v>8598</v>
      </c>
    </row>
    <row r="940" spans="1:8" ht="15" hidden="1" customHeight="1" x14ac:dyDescent="0.25">
      <c r="A940" s="193" t="s">
        <v>8551</v>
      </c>
      <c r="B940" s="56" t="s">
        <v>8600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51" t="s">
        <v>8598</v>
      </c>
    </row>
    <row r="941" spans="1:8" ht="15" hidden="1" customHeight="1" x14ac:dyDescent="0.25">
      <c r="A941" s="193" t="s">
        <v>8551</v>
      </c>
      <c r="B941" s="56" t="s">
        <v>8613</v>
      </c>
      <c r="C941" s="255" t="s">
        <v>7715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51" t="s">
        <v>7925</v>
      </c>
    </row>
    <row r="942" spans="1:8" ht="15" hidden="1" customHeight="1" x14ac:dyDescent="0.25">
      <c r="A942" s="193" t="s">
        <v>8551</v>
      </c>
      <c r="B942" s="56" t="s">
        <v>8607</v>
      </c>
      <c r="C942" s="255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51" t="s">
        <v>441</v>
      </c>
    </row>
    <row r="943" spans="1:8" ht="15" hidden="1" customHeight="1" x14ac:dyDescent="0.25">
      <c r="A943" s="193" t="s">
        <v>8551</v>
      </c>
      <c r="B943" s="68" t="s">
        <v>8610</v>
      </c>
      <c r="C943" s="255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51" t="s">
        <v>8500</v>
      </c>
    </row>
    <row r="944" spans="1:8" ht="15" hidden="1" customHeight="1" x14ac:dyDescent="0.25">
      <c r="A944" s="193" t="s">
        <v>8551</v>
      </c>
      <c r="B944" s="56" t="s">
        <v>8649</v>
      </c>
      <c r="C944" s="255" t="s">
        <v>8648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51" t="s">
        <v>8653</v>
      </c>
    </row>
    <row r="945" spans="1:8" ht="15" hidden="1" customHeight="1" x14ac:dyDescent="0.25">
      <c r="A945" s="193" t="s">
        <v>8551</v>
      </c>
      <c r="B945" s="56" t="s">
        <v>8650</v>
      </c>
      <c r="C945" s="255" t="s">
        <v>8648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51" t="s">
        <v>8653</v>
      </c>
    </row>
    <row r="946" spans="1:8" ht="15" hidden="1" customHeight="1" x14ac:dyDescent="0.25">
      <c r="A946" s="193" t="s">
        <v>8551</v>
      </c>
      <c r="B946" s="55" t="s">
        <v>8651</v>
      </c>
      <c r="C946" s="75" t="s">
        <v>8648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51" t="s">
        <v>8653</v>
      </c>
    </row>
    <row r="947" spans="1:8" ht="15" hidden="1" customHeight="1" x14ac:dyDescent="0.25">
      <c r="A947" s="193" t="s">
        <v>8551</v>
      </c>
      <c r="B947" s="56" t="s">
        <v>8652</v>
      </c>
      <c r="C947" s="56" t="s">
        <v>8648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51" t="s">
        <v>8653</v>
      </c>
    </row>
    <row r="948" spans="1:8" ht="15" hidden="1" customHeight="1" x14ac:dyDescent="0.25">
      <c r="A948" s="193" t="s">
        <v>8658</v>
      </c>
      <c r="B948" s="255" t="s">
        <v>8006</v>
      </c>
      <c r="C948" s="255" t="s">
        <v>8005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hidden="1" customHeight="1" x14ac:dyDescent="0.25">
      <c r="A949" s="193" t="s">
        <v>8658</v>
      </c>
      <c r="B949" s="56" t="s">
        <v>8629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hidden="1" customHeight="1" x14ac:dyDescent="0.25">
      <c r="A950" s="193" t="s">
        <v>8658</v>
      </c>
      <c r="B950" s="55" t="s">
        <v>8630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hidden="1" customHeight="1" x14ac:dyDescent="0.25">
      <c r="A951" s="193" t="s">
        <v>8658</v>
      </c>
      <c r="B951" s="56" t="s">
        <v>8631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hidden="1" customHeight="1" x14ac:dyDescent="0.25">
      <c r="A952" s="193" t="s">
        <v>8658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hidden="1" customHeight="1" x14ac:dyDescent="0.25">
      <c r="A953" s="193" t="s">
        <v>8658</v>
      </c>
      <c r="B953" s="56" t="s">
        <v>8632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hidden="1" customHeight="1" x14ac:dyDescent="0.25">
      <c r="A954" s="193" t="s">
        <v>8658</v>
      </c>
      <c r="B954" s="56" t="s">
        <v>8633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8635</v>
      </c>
    </row>
    <row r="955" spans="1:8" ht="15" hidden="1" customHeight="1" x14ac:dyDescent="0.25">
      <c r="A955" s="193" t="s">
        <v>8658</v>
      </c>
      <c r="B955" s="60" t="s">
        <v>8634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hidden="1" customHeight="1" x14ac:dyDescent="0.25">
      <c r="A956" s="193" t="s">
        <v>8658</v>
      </c>
      <c r="B956" s="60" t="s">
        <v>7073</v>
      </c>
      <c r="C956" s="56" t="s">
        <v>409</v>
      </c>
      <c r="D956" s="87">
        <v>2</v>
      </c>
      <c r="E956" s="72" t="s">
        <v>7074</v>
      </c>
      <c r="F956" s="62">
        <v>45000</v>
      </c>
      <c r="G956" s="63">
        <f t="shared" si="33"/>
        <v>90000</v>
      </c>
      <c r="H956" s="64" t="s">
        <v>566</v>
      </c>
    </row>
    <row r="957" spans="1:8" ht="15" hidden="1" customHeight="1" x14ac:dyDescent="0.25">
      <c r="A957" s="193" t="s">
        <v>8658</v>
      </c>
      <c r="B957" s="56" t="s">
        <v>8642</v>
      </c>
      <c r="C957" s="75" t="s">
        <v>409</v>
      </c>
      <c r="D957" s="87">
        <v>2</v>
      </c>
      <c r="E957" s="56" t="s">
        <v>6705</v>
      </c>
      <c r="F957" s="62">
        <v>55000</v>
      </c>
      <c r="G957" s="63">
        <f t="shared" si="33"/>
        <v>110000</v>
      </c>
      <c r="H957" s="64" t="s">
        <v>397</v>
      </c>
    </row>
    <row r="958" spans="1:8" ht="15" hidden="1" customHeight="1" x14ac:dyDescent="0.25">
      <c r="A958" s="193" t="s">
        <v>8658</v>
      </c>
      <c r="B958" s="56" t="s">
        <v>8645</v>
      </c>
      <c r="C958" s="230" t="s">
        <v>8646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hidden="1" customHeight="1" x14ac:dyDescent="0.25">
      <c r="A959" s="193" t="s">
        <v>8658</v>
      </c>
      <c r="B959" s="56" t="s">
        <v>6601</v>
      </c>
      <c r="C959" s="72" t="s">
        <v>74</v>
      </c>
      <c r="D959" s="87">
        <v>2</v>
      </c>
      <c r="E959" s="56" t="s">
        <v>6600</v>
      </c>
      <c r="F959" s="62">
        <v>6100000</v>
      </c>
      <c r="G959" s="63">
        <f t="shared" si="33"/>
        <v>12200000</v>
      </c>
      <c r="H959" s="64" t="s">
        <v>8657</v>
      </c>
    </row>
    <row r="960" spans="1:8" ht="15" hidden="1" customHeight="1" x14ac:dyDescent="0.25">
      <c r="A960" s="193" t="s">
        <v>8658</v>
      </c>
      <c r="B960" s="56" t="s">
        <v>68</v>
      </c>
      <c r="C960" s="56" t="s">
        <v>74</v>
      </c>
      <c r="D960" s="57">
        <v>1</v>
      </c>
      <c r="E960" s="69" t="s">
        <v>6600</v>
      </c>
      <c r="F960" s="77">
        <v>6000000</v>
      </c>
      <c r="G960" s="63">
        <f t="shared" si="33"/>
        <v>6000000</v>
      </c>
      <c r="H960" s="64" t="s">
        <v>397</v>
      </c>
    </row>
    <row r="961" spans="1:8" ht="15" hidden="1" customHeight="1" x14ac:dyDescent="0.25">
      <c r="A961" s="193" t="s">
        <v>8658</v>
      </c>
      <c r="B961" s="55" t="s">
        <v>6360</v>
      </c>
      <c r="C961" s="75" t="s">
        <v>74</v>
      </c>
      <c r="D961" s="57">
        <v>1</v>
      </c>
      <c r="E961" s="68" t="s">
        <v>6600</v>
      </c>
      <c r="F961" s="77">
        <v>5800000</v>
      </c>
      <c r="G961" s="63">
        <f t="shared" si="33"/>
        <v>5800000</v>
      </c>
      <c r="H961" s="64" t="s">
        <v>397</v>
      </c>
    </row>
    <row r="962" spans="1:8" ht="15" hidden="1" customHeight="1" x14ac:dyDescent="0.25">
      <c r="A962" s="82" t="s">
        <v>8688</v>
      </c>
      <c r="B962" s="255" t="s">
        <v>8661</v>
      </c>
      <c r="C962" s="255" t="s">
        <v>7062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8354</v>
      </c>
    </row>
    <row r="963" spans="1:8" ht="15" hidden="1" customHeight="1" x14ac:dyDescent="0.25">
      <c r="A963" s="82" t="s">
        <v>8688</v>
      </c>
      <c r="B963" s="56" t="s">
        <v>8671</v>
      </c>
      <c r="C963" s="71" t="s">
        <v>7062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8354</v>
      </c>
    </row>
    <row r="964" spans="1:8" ht="15" hidden="1" customHeight="1" x14ac:dyDescent="0.25">
      <c r="A964" s="82" t="s">
        <v>8688</v>
      </c>
      <c r="B964" s="55" t="s">
        <v>8662</v>
      </c>
      <c r="C964" s="71" t="s">
        <v>7062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8354</v>
      </c>
    </row>
    <row r="965" spans="1:8" ht="15" hidden="1" customHeight="1" x14ac:dyDescent="0.25">
      <c r="A965" s="82" t="s">
        <v>8688</v>
      </c>
      <c r="B965" s="55" t="s">
        <v>8662</v>
      </c>
      <c r="C965" s="71" t="s">
        <v>7062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8354</v>
      </c>
    </row>
    <row r="966" spans="1:8" ht="15" hidden="1" customHeight="1" x14ac:dyDescent="0.25">
      <c r="A966" s="82" t="s">
        <v>8688</v>
      </c>
      <c r="B966" s="68" t="s">
        <v>8673</v>
      </c>
      <c r="C966" s="56" t="s">
        <v>7757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6718</v>
      </c>
    </row>
    <row r="967" spans="1:8" ht="15" hidden="1" customHeight="1" x14ac:dyDescent="0.25">
      <c r="A967" s="82" t="s">
        <v>8688</v>
      </c>
      <c r="B967" s="56" t="s">
        <v>8675</v>
      </c>
      <c r="C967" s="56" t="s">
        <v>6738</v>
      </c>
      <c r="D967" s="87">
        <v>2</v>
      </c>
      <c r="E967" s="72" t="s">
        <v>29</v>
      </c>
      <c r="F967" s="62">
        <v>175000</v>
      </c>
      <c r="G967" s="63">
        <f t="shared" ref="G967:G1038" si="34">F967*D967</f>
        <v>350000</v>
      </c>
      <c r="H967" s="64" t="s">
        <v>8677</v>
      </c>
    </row>
    <row r="968" spans="1:8" ht="15" hidden="1" customHeight="1" x14ac:dyDescent="0.25">
      <c r="A968" s="82" t="s">
        <v>8688</v>
      </c>
      <c r="B968" s="74" t="s">
        <v>8674</v>
      </c>
      <c r="C968" s="75" t="s">
        <v>6738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8678</v>
      </c>
    </row>
    <row r="969" spans="1:8" ht="15" hidden="1" customHeight="1" x14ac:dyDescent="0.25">
      <c r="A969" s="82" t="s">
        <v>8688</v>
      </c>
      <c r="B969" s="60" t="s">
        <v>8676</v>
      </c>
      <c r="C969" s="56" t="s">
        <v>7757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8679</v>
      </c>
    </row>
    <row r="970" spans="1:8" ht="15" hidden="1" customHeight="1" x14ac:dyDescent="0.25">
      <c r="A970" s="82" t="s">
        <v>8688</v>
      </c>
      <c r="B970" s="60" t="s">
        <v>8693</v>
      </c>
      <c r="C970" s="56" t="s">
        <v>7757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8679</v>
      </c>
    </row>
    <row r="971" spans="1:8" ht="15" hidden="1" customHeight="1" x14ac:dyDescent="0.25">
      <c r="A971" s="82" t="s">
        <v>8688</v>
      </c>
      <c r="B971" s="56" t="s">
        <v>8694</v>
      </c>
      <c r="C971" s="75" t="s">
        <v>7757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hidden="1" customHeight="1" x14ac:dyDescent="0.25">
      <c r="A972" s="82" t="s">
        <v>8688</v>
      </c>
      <c r="B972" s="56" t="s">
        <v>8680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hidden="1" customHeight="1" x14ac:dyDescent="0.25">
      <c r="A973" s="82" t="s">
        <v>8688</v>
      </c>
      <c r="B973" s="56" t="s">
        <v>8681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hidden="1" customHeight="1" x14ac:dyDescent="0.25">
      <c r="A974" s="82" t="s">
        <v>8688</v>
      </c>
      <c r="B974" s="255" t="s">
        <v>8277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hidden="1" customHeight="1" x14ac:dyDescent="0.25">
      <c r="A975" s="82" t="s">
        <v>8688</v>
      </c>
      <c r="B975" s="270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hidden="1" customHeight="1" x14ac:dyDescent="0.25">
      <c r="A976" s="82" t="s">
        <v>8688</v>
      </c>
      <c r="B976" s="55" t="s">
        <v>6268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hidden="1" customHeight="1" x14ac:dyDescent="0.25">
      <c r="A977" s="82" t="s">
        <v>8688</v>
      </c>
      <c r="B977" s="55" t="s">
        <v>6327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hidden="1" customHeight="1" x14ac:dyDescent="0.25">
      <c r="A978" s="82" t="s">
        <v>8688</v>
      </c>
      <c r="B978" s="74" t="s">
        <v>8866</v>
      </c>
      <c r="C978" s="75" t="s">
        <v>8868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hidden="1" customHeight="1" x14ac:dyDescent="0.25">
      <c r="A979" s="82" t="s">
        <v>8688</v>
      </c>
      <c r="B979" s="55" t="s">
        <v>8867</v>
      </c>
      <c r="C979" s="75" t="s">
        <v>8868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hidden="1" customHeight="1" x14ac:dyDescent="0.25">
      <c r="A980" s="82" t="s">
        <v>8688</v>
      </c>
      <c r="B980" s="56" t="s">
        <v>8869</v>
      </c>
      <c r="C980" s="56" t="s">
        <v>8868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hidden="1" customHeight="1" x14ac:dyDescent="0.25">
      <c r="A981" s="82" t="s">
        <v>8688</v>
      </c>
      <c r="B981" s="68" t="s">
        <v>8870</v>
      </c>
      <c r="C981" s="65" t="s">
        <v>8868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hidden="1" customHeight="1" x14ac:dyDescent="0.25">
      <c r="A982" s="82" t="s">
        <v>8688</v>
      </c>
      <c r="B982" s="60" t="s">
        <v>8871</v>
      </c>
      <c r="C982" s="56" t="s">
        <v>8868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hidden="1" customHeight="1" x14ac:dyDescent="0.25">
      <c r="A983" s="82" t="s">
        <v>8688</v>
      </c>
      <c r="B983" s="81" t="s">
        <v>8872</v>
      </c>
      <c r="C983" s="230" t="s">
        <v>8868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hidden="1" customHeight="1" x14ac:dyDescent="0.25">
      <c r="A984" s="82">
        <v>45294</v>
      </c>
      <c r="B984" s="55" t="s">
        <v>8736</v>
      </c>
      <c r="C984" s="56" t="s">
        <v>7715</v>
      </c>
      <c r="D984" s="57">
        <v>2</v>
      </c>
      <c r="E984" s="72" t="s">
        <v>26</v>
      </c>
      <c r="F984" s="76">
        <v>250000</v>
      </c>
      <c r="G984" s="63">
        <f t="shared" si="34"/>
        <v>500000</v>
      </c>
      <c r="H984" s="64" t="s">
        <v>7568</v>
      </c>
    </row>
    <row r="985" spans="1:8" ht="15" hidden="1" customHeight="1" x14ac:dyDescent="0.25">
      <c r="A985" s="82">
        <v>45294</v>
      </c>
      <c r="B985" s="69" t="s">
        <v>8700</v>
      </c>
      <c r="C985" s="56" t="s">
        <v>403</v>
      </c>
      <c r="D985" s="57">
        <v>7</v>
      </c>
      <c r="E985" s="72" t="s">
        <v>29</v>
      </c>
      <c r="F985" s="76">
        <v>62500</v>
      </c>
      <c r="G985" s="63">
        <f t="shared" si="34"/>
        <v>437500</v>
      </c>
      <c r="H985" s="64" t="s">
        <v>8707</v>
      </c>
    </row>
    <row r="986" spans="1:8" ht="15" hidden="1" customHeight="1" x14ac:dyDescent="0.25">
      <c r="A986" s="82">
        <v>45294</v>
      </c>
      <c r="B986" s="81" t="s">
        <v>8701</v>
      </c>
      <c r="C986" s="56" t="s">
        <v>403</v>
      </c>
      <c r="D986" s="57">
        <v>2</v>
      </c>
      <c r="E986" s="72" t="s">
        <v>29</v>
      </c>
      <c r="F986" s="76">
        <v>62500</v>
      </c>
      <c r="G986" s="63">
        <f t="shared" si="34"/>
        <v>125000</v>
      </c>
      <c r="H986" s="64" t="s">
        <v>8707</v>
      </c>
    </row>
    <row r="987" spans="1:8" ht="15" hidden="1" customHeight="1" x14ac:dyDescent="0.25">
      <c r="A987" s="82">
        <v>45294</v>
      </c>
      <c r="B987" s="68" t="s">
        <v>8796</v>
      </c>
      <c r="C987" s="56" t="s">
        <v>57</v>
      </c>
      <c r="D987" s="61">
        <v>1</v>
      </c>
      <c r="E987" s="72" t="s">
        <v>26</v>
      </c>
      <c r="F987" s="76">
        <v>325000</v>
      </c>
      <c r="G987" s="63">
        <f t="shared" si="34"/>
        <v>325000</v>
      </c>
      <c r="H987" s="64" t="s">
        <v>6294</v>
      </c>
    </row>
    <row r="988" spans="1:8" ht="15" hidden="1" customHeight="1" x14ac:dyDescent="0.25">
      <c r="A988" s="82">
        <v>45294</v>
      </c>
      <c r="B988" s="56" t="s">
        <v>8703</v>
      </c>
      <c r="C988" s="255" t="s">
        <v>57</v>
      </c>
      <c r="D988" s="87">
        <v>1</v>
      </c>
      <c r="E988" s="56" t="s">
        <v>29</v>
      </c>
      <c r="F988" s="62">
        <v>695000</v>
      </c>
      <c r="G988" s="63">
        <f>F988*D988</f>
        <v>695000</v>
      </c>
      <c r="H988" s="64" t="s">
        <v>397</v>
      </c>
    </row>
    <row r="989" spans="1:8" ht="15" hidden="1" customHeight="1" x14ac:dyDescent="0.25">
      <c r="A989" s="82">
        <v>45294</v>
      </c>
      <c r="B989" s="56" t="s">
        <v>8797</v>
      </c>
      <c r="C989" s="56" t="s">
        <v>403</v>
      </c>
      <c r="D989" s="57">
        <v>1</v>
      </c>
      <c r="E989" s="72" t="s">
        <v>29</v>
      </c>
      <c r="F989" s="77">
        <v>175000</v>
      </c>
      <c r="G989" s="63">
        <f>F989*D989</f>
        <v>175000</v>
      </c>
      <c r="H989" s="64" t="s">
        <v>6294</v>
      </c>
    </row>
    <row r="990" spans="1:8" ht="15" hidden="1" customHeight="1" x14ac:dyDescent="0.25">
      <c r="A990" s="82">
        <v>45294</v>
      </c>
      <c r="B990" s="55" t="s">
        <v>8704</v>
      </c>
      <c r="C990" s="75" t="s">
        <v>403</v>
      </c>
      <c r="D990" s="105">
        <v>2</v>
      </c>
      <c r="E990" s="413" t="s">
        <v>29</v>
      </c>
      <c r="F990" s="426">
        <v>90000</v>
      </c>
      <c r="G990" s="63">
        <f t="shared" si="34"/>
        <v>180000</v>
      </c>
      <c r="H990" s="64" t="s">
        <v>397</v>
      </c>
    </row>
    <row r="991" spans="1:8" ht="15" hidden="1" customHeight="1" x14ac:dyDescent="0.25">
      <c r="A991" s="82">
        <v>45294</v>
      </c>
      <c r="B991" s="60" t="s">
        <v>8705</v>
      </c>
      <c r="C991" s="151" t="s">
        <v>403</v>
      </c>
      <c r="D991" s="83">
        <v>2</v>
      </c>
      <c r="E991" s="72" t="s">
        <v>29</v>
      </c>
      <c r="F991" s="76">
        <v>25000</v>
      </c>
      <c r="G991" s="63">
        <f t="shared" si="34"/>
        <v>50000</v>
      </c>
      <c r="H991" s="64" t="s">
        <v>397</v>
      </c>
    </row>
    <row r="992" spans="1:8" ht="15" hidden="1" customHeight="1" x14ac:dyDescent="0.25">
      <c r="A992" s="82">
        <v>45294</v>
      </c>
      <c r="B992" s="55" t="s">
        <v>8706</v>
      </c>
      <c r="C992" s="56" t="s">
        <v>403</v>
      </c>
      <c r="D992" s="57">
        <v>2</v>
      </c>
      <c r="E992" s="56" t="s">
        <v>29</v>
      </c>
      <c r="F992" s="62">
        <v>30000</v>
      </c>
      <c r="G992" s="63">
        <f t="shared" si="34"/>
        <v>60000</v>
      </c>
      <c r="H992" s="64" t="s">
        <v>397</v>
      </c>
    </row>
    <row r="993" spans="1:8" ht="15" hidden="1" customHeight="1" x14ac:dyDescent="0.25">
      <c r="A993" s="82">
        <v>45294</v>
      </c>
      <c r="B993" s="60" t="s">
        <v>8710</v>
      </c>
      <c r="C993" s="56" t="s">
        <v>8711</v>
      </c>
      <c r="D993" s="61">
        <v>1</v>
      </c>
      <c r="E993" s="72" t="s">
        <v>26</v>
      </c>
      <c r="F993" s="76">
        <v>20000</v>
      </c>
      <c r="G993" s="63">
        <f t="shared" si="34"/>
        <v>20000</v>
      </c>
      <c r="H993" s="64" t="s">
        <v>8712</v>
      </c>
    </row>
    <row r="994" spans="1:8" ht="15" customHeight="1" x14ac:dyDescent="0.25">
      <c r="A994" s="82">
        <v>45294</v>
      </c>
      <c r="B994" s="56" t="s">
        <v>8713</v>
      </c>
      <c r="C994" s="56" t="s">
        <v>6937</v>
      </c>
      <c r="D994" s="57">
        <v>2</v>
      </c>
      <c r="E994" s="72" t="s">
        <v>29</v>
      </c>
      <c r="F994" s="76">
        <v>600000</v>
      </c>
      <c r="G994" s="63">
        <f t="shared" si="34"/>
        <v>1200000</v>
      </c>
      <c r="H994" s="64" t="s">
        <v>461</v>
      </c>
    </row>
    <row r="995" spans="1:8" ht="15" hidden="1" customHeight="1" x14ac:dyDescent="0.25">
      <c r="A995" s="82">
        <v>45294</v>
      </c>
      <c r="B995" s="55" t="s">
        <v>8732</v>
      </c>
      <c r="C995" s="187" t="s">
        <v>6904</v>
      </c>
      <c r="D995" s="87">
        <v>1</v>
      </c>
      <c r="E995" s="72" t="s">
        <v>29</v>
      </c>
      <c r="F995" s="62">
        <v>170000</v>
      </c>
      <c r="G995" s="63">
        <f t="shared" si="34"/>
        <v>170000</v>
      </c>
      <c r="H995" s="64" t="s">
        <v>8731</v>
      </c>
    </row>
    <row r="996" spans="1:8" ht="15" hidden="1" customHeight="1" x14ac:dyDescent="0.25">
      <c r="A996" s="82">
        <v>45294</v>
      </c>
      <c r="B996" s="74" t="s">
        <v>8728</v>
      </c>
      <c r="C996" s="75" t="s">
        <v>6904</v>
      </c>
      <c r="D996" s="57">
        <v>1</v>
      </c>
      <c r="E996" s="72" t="s">
        <v>29</v>
      </c>
      <c r="F996" s="62">
        <v>145000</v>
      </c>
      <c r="G996" s="63">
        <f t="shared" si="34"/>
        <v>145000</v>
      </c>
      <c r="H996" s="64" t="s">
        <v>8731</v>
      </c>
    </row>
    <row r="997" spans="1:8" ht="15" hidden="1" customHeight="1" x14ac:dyDescent="0.25">
      <c r="A997" s="82">
        <v>45294</v>
      </c>
      <c r="B997" s="55" t="s">
        <v>8759</v>
      </c>
      <c r="C997" s="75" t="s">
        <v>6904</v>
      </c>
      <c r="D997" s="105">
        <v>2</v>
      </c>
      <c r="E997" s="72" t="s">
        <v>29</v>
      </c>
      <c r="F997" s="62">
        <v>60000</v>
      </c>
      <c r="G997" s="63">
        <f t="shared" si="34"/>
        <v>120000</v>
      </c>
      <c r="H997" s="64" t="s">
        <v>8731</v>
      </c>
    </row>
    <row r="998" spans="1:8" ht="15" hidden="1" customHeight="1" x14ac:dyDescent="0.25">
      <c r="A998" s="82">
        <v>45294</v>
      </c>
      <c r="B998" s="56" t="s">
        <v>8729</v>
      </c>
      <c r="C998" s="56" t="s">
        <v>8730</v>
      </c>
      <c r="D998" s="57">
        <v>4</v>
      </c>
      <c r="E998" s="72" t="s">
        <v>122</v>
      </c>
      <c r="F998" s="76">
        <v>60000</v>
      </c>
      <c r="G998" s="63">
        <f t="shared" si="34"/>
        <v>240000</v>
      </c>
      <c r="H998" s="64" t="s">
        <v>415</v>
      </c>
    </row>
    <row r="999" spans="1:8" ht="15" hidden="1" customHeight="1" x14ac:dyDescent="0.25">
      <c r="A999" s="82">
        <v>45294</v>
      </c>
      <c r="B999" s="68" t="s">
        <v>8737</v>
      </c>
      <c r="C999" s="65" t="s">
        <v>6627</v>
      </c>
      <c r="D999" s="61">
        <v>4</v>
      </c>
      <c r="E999" s="72" t="s">
        <v>29</v>
      </c>
      <c r="F999" s="76">
        <v>6500</v>
      </c>
      <c r="G999" s="63">
        <f t="shared" si="34"/>
        <v>26000</v>
      </c>
      <c r="H999" s="64" t="s">
        <v>415</v>
      </c>
    </row>
    <row r="1000" spans="1:8" ht="15" hidden="1" customHeight="1" x14ac:dyDescent="0.25">
      <c r="A1000" s="82">
        <v>45294</v>
      </c>
      <c r="B1000" s="56" t="s">
        <v>8151</v>
      </c>
      <c r="C1000" s="56" t="s">
        <v>6627</v>
      </c>
      <c r="D1000" s="87">
        <v>4</v>
      </c>
      <c r="E1000" s="56" t="s">
        <v>29</v>
      </c>
      <c r="F1000" s="62">
        <v>1000</v>
      </c>
      <c r="G1000" s="63">
        <f t="shared" si="34"/>
        <v>4000</v>
      </c>
      <c r="H1000" s="64" t="s">
        <v>415</v>
      </c>
    </row>
    <row r="1001" spans="1:8" ht="15" hidden="1" customHeight="1" x14ac:dyDescent="0.25">
      <c r="A1001" s="82">
        <v>45294</v>
      </c>
      <c r="B1001" s="81" t="s">
        <v>8734</v>
      </c>
      <c r="C1001" s="230" t="s">
        <v>417</v>
      </c>
      <c r="D1001" s="57">
        <v>1</v>
      </c>
      <c r="E1001" s="72" t="s">
        <v>29</v>
      </c>
      <c r="F1001" s="62">
        <v>15500</v>
      </c>
      <c r="G1001" s="63">
        <f t="shared" si="34"/>
        <v>15500</v>
      </c>
      <c r="H1001" s="64" t="s">
        <v>441</v>
      </c>
    </row>
    <row r="1002" spans="1:8" ht="15" hidden="1" customHeight="1" x14ac:dyDescent="0.25">
      <c r="A1002" s="82">
        <v>45294</v>
      </c>
      <c r="B1002" s="55" t="s">
        <v>23</v>
      </c>
      <c r="C1002" s="56" t="s">
        <v>24</v>
      </c>
      <c r="D1002" s="57">
        <v>2</v>
      </c>
      <c r="E1002" s="72" t="s">
        <v>26</v>
      </c>
      <c r="F1002" s="76">
        <v>1010000</v>
      </c>
      <c r="G1002" s="63">
        <f>F1002*D1002</f>
        <v>2020000</v>
      </c>
      <c r="H1002" s="64" t="s">
        <v>397</v>
      </c>
    </row>
    <row r="1003" spans="1:8" ht="15" hidden="1" customHeight="1" x14ac:dyDescent="0.25">
      <c r="A1003" s="82">
        <v>45294</v>
      </c>
      <c r="B1003" s="55" t="s">
        <v>8812</v>
      </c>
      <c r="C1003" s="56" t="s">
        <v>24</v>
      </c>
      <c r="D1003" s="57">
        <v>2</v>
      </c>
      <c r="E1003" s="72" t="s">
        <v>29</v>
      </c>
      <c r="F1003" s="97">
        <v>980000</v>
      </c>
      <c r="G1003" s="63">
        <f>F1003*D1003</f>
        <v>1960000</v>
      </c>
      <c r="H1003" s="64" t="s">
        <v>397</v>
      </c>
    </row>
    <row r="1004" spans="1:8" ht="15" hidden="1" customHeight="1" x14ac:dyDescent="0.25">
      <c r="A1004" s="82">
        <v>45325</v>
      </c>
      <c r="B1004" s="55" t="s">
        <v>8751</v>
      </c>
      <c r="C1004" s="56" t="s">
        <v>6700</v>
      </c>
      <c r="D1004" s="57">
        <v>4</v>
      </c>
      <c r="E1004" s="72" t="s">
        <v>7333</v>
      </c>
      <c r="F1004" s="76">
        <v>160000</v>
      </c>
      <c r="G1004" s="63">
        <f t="shared" si="34"/>
        <v>640000</v>
      </c>
      <c r="H1004" s="64" t="s">
        <v>397</v>
      </c>
    </row>
    <row r="1005" spans="1:8" ht="15" hidden="1" customHeight="1" x14ac:dyDescent="0.25">
      <c r="A1005" s="82">
        <v>45325</v>
      </c>
      <c r="B1005" s="69" t="s">
        <v>8752</v>
      </c>
      <c r="C1005" s="56" t="s">
        <v>6700</v>
      </c>
      <c r="D1005" s="57">
        <v>1</v>
      </c>
      <c r="E1005" s="72" t="s">
        <v>7333</v>
      </c>
      <c r="F1005" s="76">
        <v>100000</v>
      </c>
      <c r="G1005" s="63">
        <f t="shared" si="34"/>
        <v>100000</v>
      </c>
      <c r="H1005" s="64" t="s">
        <v>397</v>
      </c>
    </row>
    <row r="1006" spans="1:8" ht="15" hidden="1" customHeight="1" x14ac:dyDescent="0.25">
      <c r="A1006" s="82">
        <v>45325</v>
      </c>
      <c r="B1006" s="81" t="s">
        <v>8753</v>
      </c>
      <c r="C1006" s="56" t="s">
        <v>436</v>
      </c>
      <c r="D1006" s="57">
        <v>8</v>
      </c>
      <c r="E1006" s="72" t="s">
        <v>29</v>
      </c>
      <c r="F1006" s="76">
        <v>36000</v>
      </c>
      <c r="G1006" s="63">
        <f t="shared" si="34"/>
        <v>288000</v>
      </c>
      <c r="H1006" s="64" t="s">
        <v>8354</v>
      </c>
    </row>
    <row r="1007" spans="1:8" ht="15" hidden="1" customHeight="1" x14ac:dyDescent="0.25">
      <c r="A1007" s="82">
        <v>45325</v>
      </c>
      <c r="B1007" s="55" t="s">
        <v>7502</v>
      </c>
      <c r="C1007" s="65" t="s">
        <v>57</v>
      </c>
      <c r="D1007" s="87">
        <v>1</v>
      </c>
      <c r="E1007" s="72" t="s">
        <v>29</v>
      </c>
      <c r="F1007" s="62">
        <v>380000</v>
      </c>
      <c r="G1007" s="63">
        <f t="shared" si="34"/>
        <v>380000</v>
      </c>
      <c r="H1007" s="64" t="s">
        <v>594</v>
      </c>
    </row>
    <row r="1008" spans="1:8" ht="15" hidden="1" customHeight="1" x14ac:dyDescent="0.25">
      <c r="A1008" s="82">
        <v>45325</v>
      </c>
      <c r="B1008" s="56" t="s">
        <v>8754</v>
      </c>
      <c r="C1008" s="75" t="s">
        <v>57</v>
      </c>
      <c r="D1008" s="87">
        <v>4</v>
      </c>
      <c r="E1008" s="56" t="s">
        <v>29</v>
      </c>
      <c r="F1008" s="62">
        <v>75000</v>
      </c>
      <c r="G1008" s="63">
        <f t="shared" si="34"/>
        <v>300000</v>
      </c>
      <c r="H1008" s="64" t="s">
        <v>8756</v>
      </c>
    </row>
    <row r="1009" spans="1:8" ht="15" hidden="1" customHeight="1" x14ac:dyDescent="0.25">
      <c r="A1009" s="82">
        <v>45325</v>
      </c>
      <c r="B1009" s="56" t="s">
        <v>7776</v>
      </c>
      <c r="C1009" s="230" t="s">
        <v>403</v>
      </c>
      <c r="D1009" s="87">
        <v>2</v>
      </c>
      <c r="E1009" s="72" t="s">
        <v>29</v>
      </c>
      <c r="F1009" s="62">
        <v>100000</v>
      </c>
      <c r="G1009" s="63">
        <f>F1009*D1009</f>
        <v>200000</v>
      </c>
      <c r="H1009" s="64" t="s">
        <v>397</v>
      </c>
    </row>
    <row r="1010" spans="1:8" ht="15" hidden="1" customHeight="1" x14ac:dyDescent="0.25">
      <c r="A1010" s="82">
        <v>45325</v>
      </c>
      <c r="B1010" s="56" t="s">
        <v>8755</v>
      </c>
      <c r="C1010" s="56" t="s">
        <v>57</v>
      </c>
      <c r="D1010" s="57">
        <v>2</v>
      </c>
      <c r="E1010" s="72" t="s">
        <v>29</v>
      </c>
      <c r="F1010" s="77">
        <v>210000</v>
      </c>
      <c r="G1010" s="63">
        <f>F1010*D1010</f>
        <v>420000</v>
      </c>
      <c r="H1010" s="64" t="s">
        <v>397</v>
      </c>
    </row>
    <row r="1011" spans="1:8" ht="15" hidden="1" customHeight="1" x14ac:dyDescent="0.25">
      <c r="A1011" s="82">
        <v>45325</v>
      </c>
      <c r="B1011" s="55" t="s">
        <v>8761</v>
      </c>
      <c r="C1011" s="75" t="s">
        <v>57</v>
      </c>
      <c r="D1011" s="105">
        <v>1</v>
      </c>
      <c r="E1011" s="413" t="s">
        <v>29</v>
      </c>
      <c r="F1011" s="426">
        <v>225000</v>
      </c>
      <c r="G1011" s="63">
        <f t="shared" si="34"/>
        <v>225000</v>
      </c>
      <c r="H1011" s="64" t="s">
        <v>8678</v>
      </c>
    </row>
    <row r="1012" spans="1:8" ht="15" hidden="1" customHeight="1" x14ac:dyDescent="0.25">
      <c r="A1012" s="82">
        <v>45325</v>
      </c>
      <c r="B1012" s="56" t="s">
        <v>8757</v>
      </c>
      <c r="C1012" s="80" t="s">
        <v>57</v>
      </c>
      <c r="D1012" s="83">
        <v>1</v>
      </c>
      <c r="E1012" s="72" t="s">
        <v>29</v>
      </c>
      <c r="F1012" s="76">
        <v>360000</v>
      </c>
      <c r="G1012" s="63">
        <f>F1012*D1012</f>
        <v>360000</v>
      </c>
      <c r="H1012" s="64" t="s">
        <v>513</v>
      </c>
    </row>
    <row r="1013" spans="1:8" ht="15" hidden="1" customHeight="1" x14ac:dyDescent="0.25">
      <c r="A1013" s="82">
        <v>45325</v>
      </c>
      <c r="B1013" s="55" t="s">
        <v>8760</v>
      </c>
      <c r="C1013" s="56" t="s">
        <v>8646</v>
      </c>
      <c r="D1013" s="57">
        <v>1</v>
      </c>
      <c r="E1013" s="56" t="s">
        <v>29</v>
      </c>
      <c r="F1013" s="62">
        <v>85000</v>
      </c>
      <c r="G1013" s="63">
        <f t="shared" si="34"/>
        <v>85000</v>
      </c>
      <c r="H1013" s="64" t="s">
        <v>415</v>
      </c>
    </row>
    <row r="1014" spans="1:8" ht="15" hidden="1" customHeight="1" x14ac:dyDescent="0.25">
      <c r="A1014" s="82">
        <v>45325</v>
      </c>
      <c r="B1014" s="60" t="s">
        <v>8006</v>
      </c>
      <c r="C1014" s="56" t="s">
        <v>7076</v>
      </c>
      <c r="D1014" s="61">
        <v>1</v>
      </c>
      <c r="E1014" s="72" t="s">
        <v>29</v>
      </c>
      <c r="F1014" s="76">
        <v>150000</v>
      </c>
      <c r="G1014" s="63">
        <f t="shared" si="34"/>
        <v>150000</v>
      </c>
      <c r="H1014" s="64" t="s">
        <v>397</v>
      </c>
    </row>
    <row r="1015" spans="1:8" ht="15" hidden="1" customHeight="1" x14ac:dyDescent="0.25">
      <c r="A1015" s="82">
        <v>45325</v>
      </c>
      <c r="B1015" s="56" t="s">
        <v>7273</v>
      </c>
      <c r="C1015" s="56" t="s">
        <v>6676</v>
      </c>
      <c r="D1015" s="57">
        <v>4</v>
      </c>
      <c r="E1015" s="72" t="s">
        <v>29</v>
      </c>
      <c r="F1015" s="76">
        <v>60000</v>
      </c>
      <c r="G1015" s="63">
        <f t="shared" si="34"/>
        <v>240000</v>
      </c>
      <c r="H1015" s="64" t="s">
        <v>397</v>
      </c>
    </row>
    <row r="1016" spans="1:8" ht="15" hidden="1" customHeight="1" x14ac:dyDescent="0.25">
      <c r="A1016" s="82">
        <v>45325</v>
      </c>
      <c r="B1016" s="55" t="s">
        <v>8762</v>
      </c>
      <c r="C1016" s="56" t="s">
        <v>6676</v>
      </c>
      <c r="D1016" s="57">
        <v>1</v>
      </c>
      <c r="E1016" s="72" t="s">
        <v>29</v>
      </c>
      <c r="F1016" s="76">
        <v>950000</v>
      </c>
      <c r="G1016" s="63">
        <f t="shared" si="34"/>
        <v>950000</v>
      </c>
      <c r="H1016" s="64" t="s">
        <v>8354</v>
      </c>
    </row>
    <row r="1017" spans="1:8" ht="15" hidden="1" customHeight="1" x14ac:dyDescent="0.25">
      <c r="A1017" s="82">
        <v>45325</v>
      </c>
      <c r="B1017" s="55" t="s">
        <v>8763</v>
      </c>
      <c r="C1017" s="65" t="s">
        <v>6676</v>
      </c>
      <c r="D1017" s="87">
        <v>2</v>
      </c>
      <c r="E1017" s="72" t="s">
        <v>29</v>
      </c>
      <c r="F1017" s="62">
        <v>450000</v>
      </c>
      <c r="G1017" s="63">
        <f t="shared" si="34"/>
        <v>900000</v>
      </c>
      <c r="H1017" s="64" t="s">
        <v>8354</v>
      </c>
    </row>
    <row r="1018" spans="1:8" ht="15" hidden="1" customHeight="1" x14ac:dyDescent="0.25">
      <c r="A1018" s="82">
        <v>45325</v>
      </c>
      <c r="B1018" s="55" t="s">
        <v>8765</v>
      </c>
      <c r="C1018" s="187" t="s">
        <v>6676</v>
      </c>
      <c r="D1018" s="87">
        <v>2</v>
      </c>
      <c r="E1018" s="72" t="s">
        <v>29</v>
      </c>
      <c r="F1018" s="62">
        <v>850000</v>
      </c>
      <c r="G1018" s="63">
        <f t="shared" si="34"/>
        <v>1700000</v>
      </c>
      <c r="H1018" s="64" t="s">
        <v>8354</v>
      </c>
    </row>
    <row r="1019" spans="1:8" ht="15" hidden="1" customHeight="1" x14ac:dyDescent="0.25">
      <c r="A1019" s="82">
        <v>45325</v>
      </c>
      <c r="B1019" s="74" t="s">
        <v>8764</v>
      </c>
      <c r="C1019" s="75" t="s">
        <v>6676</v>
      </c>
      <c r="D1019" s="57">
        <v>1</v>
      </c>
      <c r="E1019" s="72" t="s">
        <v>29</v>
      </c>
      <c r="F1019" s="62">
        <v>325000</v>
      </c>
      <c r="G1019" s="63">
        <f t="shared" si="34"/>
        <v>325000</v>
      </c>
      <c r="H1019" s="64" t="s">
        <v>8354</v>
      </c>
    </row>
    <row r="1020" spans="1:8" ht="15" hidden="1" customHeight="1" x14ac:dyDescent="0.25">
      <c r="A1020" s="82">
        <v>45325</v>
      </c>
      <c r="B1020" s="55" t="s">
        <v>8766</v>
      </c>
      <c r="C1020" s="75" t="s">
        <v>6676</v>
      </c>
      <c r="D1020" s="105">
        <v>1</v>
      </c>
      <c r="E1020" s="72" t="s">
        <v>29</v>
      </c>
      <c r="F1020" s="62">
        <v>4450000</v>
      </c>
      <c r="G1020" s="63">
        <f t="shared" si="34"/>
        <v>4450000</v>
      </c>
      <c r="H1020" s="64" t="s">
        <v>8354</v>
      </c>
    </row>
    <row r="1021" spans="1:8" ht="15" hidden="1" customHeight="1" x14ac:dyDescent="0.25">
      <c r="A1021" s="82">
        <v>45325</v>
      </c>
      <c r="B1021" s="56" t="s">
        <v>8767</v>
      </c>
      <c r="C1021" s="56" t="s">
        <v>6676</v>
      </c>
      <c r="D1021" s="57">
        <v>1</v>
      </c>
      <c r="E1021" s="72" t="s">
        <v>29</v>
      </c>
      <c r="F1021" s="76">
        <v>650000</v>
      </c>
      <c r="G1021" s="63">
        <f t="shared" si="34"/>
        <v>650000</v>
      </c>
      <c r="H1021" s="64" t="s">
        <v>8769</v>
      </c>
    </row>
    <row r="1022" spans="1:8" ht="15" hidden="1" customHeight="1" x14ac:dyDescent="0.25">
      <c r="A1022" s="82">
        <v>45325</v>
      </c>
      <c r="B1022" s="68" t="s">
        <v>8768</v>
      </c>
      <c r="C1022" s="65" t="s">
        <v>6676</v>
      </c>
      <c r="D1022" s="61">
        <v>1</v>
      </c>
      <c r="E1022" s="72" t="s">
        <v>29</v>
      </c>
      <c r="F1022" s="76">
        <v>180000</v>
      </c>
      <c r="G1022" s="63">
        <f t="shared" si="34"/>
        <v>180000</v>
      </c>
      <c r="H1022" s="64" t="s">
        <v>8769</v>
      </c>
    </row>
    <row r="1023" spans="1:8" ht="15" hidden="1" customHeight="1" x14ac:dyDescent="0.25">
      <c r="A1023" s="82">
        <v>45325</v>
      </c>
      <c r="B1023" s="56" t="s">
        <v>8770</v>
      </c>
      <c r="C1023" s="56" t="s">
        <v>6904</v>
      </c>
      <c r="D1023" s="87">
        <v>1</v>
      </c>
      <c r="E1023" s="56" t="s">
        <v>29</v>
      </c>
      <c r="F1023" s="62">
        <v>125000</v>
      </c>
      <c r="G1023" s="63">
        <f t="shared" si="34"/>
        <v>125000</v>
      </c>
      <c r="H1023" s="64" t="s">
        <v>565</v>
      </c>
    </row>
    <row r="1024" spans="1:8" ht="15" hidden="1" customHeight="1" x14ac:dyDescent="0.25">
      <c r="A1024" s="82">
        <v>45325</v>
      </c>
      <c r="B1024" s="81" t="s">
        <v>8771</v>
      </c>
      <c r="C1024" s="230" t="s">
        <v>6904</v>
      </c>
      <c r="D1024" s="57">
        <v>1</v>
      </c>
      <c r="E1024" s="72" t="s">
        <v>29</v>
      </c>
      <c r="F1024" s="62">
        <v>135000</v>
      </c>
      <c r="G1024" s="63">
        <f t="shared" si="34"/>
        <v>135000</v>
      </c>
      <c r="H1024" s="64" t="s">
        <v>565</v>
      </c>
    </row>
    <row r="1025" spans="1:8" ht="15" hidden="1" customHeight="1" x14ac:dyDescent="0.25">
      <c r="A1025" s="82">
        <v>45325</v>
      </c>
      <c r="B1025" s="56" t="s">
        <v>8772</v>
      </c>
      <c r="C1025" s="80" t="s">
        <v>6904</v>
      </c>
      <c r="D1025" s="83">
        <v>2</v>
      </c>
      <c r="E1025" s="72" t="s">
        <v>29</v>
      </c>
      <c r="F1025" s="76">
        <v>25000</v>
      </c>
      <c r="G1025" s="63">
        <f t="shared" si="34"/>
        <v>50000</v>
      </c>
      <c r="H1025" s="64" t="s">
        <v>565</v>
      </c>
    </row>
    <row r="1026" spans="1:8" ht="15" hidden="1" customHeight="1" x14ac:dyDescent="0.25">
      <c r="A1026" s="82">
        <v>45325</v>
      </c>
      <c r="B1026" s="56" t="s">
        <v>8772</v>
      </c>
      <c r="C1026" s="80" t="s">
        <v>6904</v>
      </c>
      <c r="D1026" s="61">
        <v>2</v>
      </c>
      <c r="E1026" s="56" t="s">
        <v>29</v>
      </c>
      <c r="F1026" s="97">
        <v>25000</v>
      </c>
      <c r="G1026" s="63">
        <f t="shared" si="34"/>
        <v>50000</v>
      </c>
      <c r="H1026" s="64" t="s">
        <v>565</v>
      </c>
    </row>
    <row r="1027" spans="1:8" ht="15" hidden="1" customHeight="1" x14ac:dyDescent="0.25">
      <c r="A1027" s="82">
        <v>45325</v>
      </c>
      <c r="B1027" s="56" t="s">
        <v>8772</v>
      </c>
      <c r="C1027" s="80" t="s">
        <v>6904</v>
      </c>
      <c r="D1027" s="57">
        <v>2</v>
      </c>
      <c r="E1027" s="72" t="s">
        <v>29</v>
      </c>
      <c r="F1027" s="62">
        <v>15000</v>
      </c>
      <c r="G1027" s="63">
        <f t="shared" si="34"/>
        <v>30000</v>
      </c>
      <c r="H1027" s="64" t="s">
        <v>565</v>
      </c>
    </row>
    <row r="1028" spans="1:8" ht="15" hidden="1" customHeight="1" x14ac:dyDescent="0.25">
      <c r="A1028" s="82">
        <v>45325</v>
      </c>
      <c r="B1028" s="56" t="s">
        <v>8772</v>
      </c>
      <c r="C1028" s="80" t="s">
        <v>6904</v>
      </c>
      <c r="D1028" s="57">
        <v>2</v>
      </c>
      <c r="E1028" s="66" t="s">
        <v>29</v>
      </c>
      <c r="F1028" s="62">
        <v>30000</v>
      </c>
      <c r="G1028" s="63">
        <f t="shared" si="34"/>
        <v>60000</v>
      </c>
      <c r="H1028" s="64" t="s">
        <v>565</v>
      </c>
    </row>
    <row r="1029" spans="1:8" ht="15" hidden="1" customHeight="1" x14ac:dyDescent="0.25">
      <c r="A1029" s="82">
        <v>45325</v>
      </c>
      <c r="B1029" s="55" t="s">
        <v>8773</v>
      </c>
      <c r="C1029" s="80" t="s">
        <v>6904</v>
      </c>
      <c r="D1029" s="57">
        <v>2</v>
      </c>
      <c r="E1029" s="72" t="s">
        <v>29</v>
      </c>
      <c r="F1029" s="62">
        <v>45000</v>
      </c>
      <c r="G1029" s="63">
        <f t="shared" si="34"/>
        <v>90000</v>
      </c>
      <c r="H1029" s="64" t="s">
        <v>565</v>
      </c>
    </row>
    <row r="1030" spans="1:8" ht="15" hidden="1" customHeight="1" x14ac:dyDescent="0.25">
      <c r="A1030" s="82">
        <v>45325</v>
      </c>
      <c r="B1030" s="56" t="s">
        <v>8774</v>
      </c>
      <c r="C1030" s="80" t="s">
        <v>8775</v>
      </c>
      <c r="D1030" s="56">
        <v>12</v>
      </c>
      <c r="E1030" s="56" t="s">
        <v>29</v>
      </c>
      <c r="F1030" s="58">
        <v>47500</v>
      </c>
      <c r="G1030" s="63">
        <f t="shared" si="34"/>
        <v>570000</v>
      </c>
      <c r="H1030" s="64" t="s">
        <v>6978</v>
      </c>
    </row>
    <row r="1031" spans="1:8" ht="15" hidden="1" customHeight="1" x14ac:dyDescent="0.25">
      <c r="A1031" s="82">
        <v>45325</v>
      </c>
      <c r="B1031" s="56" t="s">
        <v>8776</v>
      </c>
      <c r="C1031" s="80" t="s">
        <v>6741</v>
      </c>
      <c r="D1031" s="57">
        <v>1</v>
      </c>
      <c r="E1031" s="56" t="s">
        <v>29</v>
      </c>
      <c r="F1031" s="58">
        <v>1224000</v>
      </c>
      <c r="G1031" s="63">
        <f t="shared" si="34"/>
        <v>1224000</v>
      </c>
      <c r="H1031" s="64" t="s">
        <v>7239</v>
      </c>
    </row>
    <row r="1032" spans="1:8" ht="15" hidden="1" customHeight="1" x14ac:dyDescent="0.25">
      <c r="A1032" s="82">
        <v>45325</v>
      </c>
      <c r="B1032" s="55" t="s">
        <v>8777</v>
      </c>
      <c r="C1032" s="80" t="s">
        <v>6741</v>
      </c>
      <c r="D1032" s="128" t="s">
        <v>388</v>
      </c>
      <c r="E1032" s="99" t="s">
        <v>29</v>
      </c>
      <c r="F1032" s="116">
        <v>549000</v>
      </c>
      <c r="G1032" s="63">
        <f t="shared" si="34"/>
        <v>1098000</v>
      </c>
      <c r="H1032" s="64" t="s">
        <v>8780</v>
      </c>
    </row>
    <row r="1033" spans="1:8" ht="15" hidden="1" customHeight="1" x14ac:dyDescent="0.25">
      <c r="A1033" s="82">
        <v>45325</v>
      </c>
      <c r="B1033" s="55" t="s">
        <v>8779</v>
      </c>
      <c r="C1033" s="80" t="s">
        <v>6741</v>
      </c>
      <c r="D1033" s="128" t="s">
        <v>6582</v>
      </c>
      <c r="E1033" s="56" t="s">
        <v>29</v>
      </c>
      <c r="F1033" s="116">
        <v>27500</v>
      </c>
      <c r="G1033" s="63">
        <f t="shared" si="34"/>
        <v>110000</v>
      </c>
      <c r="H1033" s="64" t="s">
        <v>7239</v>
      </c>
    </row>
    <row r="1034" spans="1:8" ht="15" hidden="1" customHeight="1" x14ac:dyDescent="0.25">
      <c r="A1034" s="82">
        <v>45325</v>
      </c>
      <c r="B1034" s="55" t="s">
        <v>8101</v>
      </c>
      <c r="C1034" s="80" t="s">
        <v>6741</v>
      </c>
      <c r="D1034" s="128" t="s">
        <v>511</v>
      </c>
      <c r="E1034" s="56" t="s">
        <v>29</v>
      </c>
      <c r="F1034" s="116">
        <v>733500</v>
      </c>
      <c r="G1034" s="63">
        <f t="shared" si="34"/>
        <v>733500</v>
      </c>
      <c r="H1034" s="64" t="s">
        <v>7239</v>
      </c>
    </row>
    <row r="1035" spans="1:8" ht="15" hidden="1" customHeight="1" x14ac:dyDescent="0.25">
      <c r="A1035" s="82">
        <v>45325</v>
      </c>
      <c r="B1035" s="55" t="s">
        <v>8778</v>
      </c>
      <c r="C1035" s="80" t="s">
        <v>6741</v>
      </c>
      <c r="D1035" s="128" t="s">
        <v>6824</v>
      </c>
      <c r="E1035" s="56" t="s">
        <v>122</v>
      </c>
      <c r="F1035" s="116">
        <v>12000</v>
      </c>
      <c r="G1035" s="63">
        <f t="shared" si="34"/>
        <v>36000</v>
      </c>
      <c r="H1035" s="64" t="s">
        <v>441</v>
      </c>
    </row>
    <row r="1036" spans="1:8" ht="15" hidden="1" customHeight="1" x14ac:dyDescent="0.25">
      <c r="A1036" s="224">
        <v>45385</v>
      </c>
      <c r="B1036" s="255" t="s">
        <v>7198</v>
      </c>
      <c r="C1036" s="255" t="s">
        <v>6598</v>
      </c>
      <c r="D1036" s="57">
        <v>20</v>
      </c>
      <c r="E1036" s="72" t="s">
        <v>63</v>
      </c>
      <c r="F1036" s="62">
        <v>17000</v>
      </c>
      <c r="G1036" s="63">
        <f t="shared" si="34"/>
        <v>340000</v>
      </c>
      <c r="H1036" s="64" t="s">
        <v>8348</v>
      </c>
    </row>
    <row r="1037" spans="1:8" ht="15" hidden="1" customHeight="1" x14ac:dyDescent="0.25">
      <c r="A1037" s="224">
        <v>45385</v>
      </c>
      <c r="B1037" s="69" t="s">
        <v>8790</v>
      </c>
      <c r="C1037" s="56" t="s">
        <v>6699</v>
      </c>
      <c r="D1037" s="57">
        <v>2</v>
      </c>
      <c r="E1037" s="72" t="s">
        <v>62</v>
      </c>
      <c r="F1037" s="76">
        <v>82500</v>
      </c>
      <c r="G1037" s="63">
        <f t="shared" si="34"/>
        <v>165000</v>
      </c>
      <c r="H1037" s="64" t="s">
        <v>8348</v>
      </c>
    </row>
    <row r="1038" spans="1:8" ht="15" hidden="1" customHeight="1" x14ac:dyDescent="0.25">
      <c r="A1038" s="224">
        <v>45385</v>
      </c>
      <c r="B1038" s="81" t="s">
        <v>8791</v>
      </c>
      <c r="C1038" s="56" t="s">
        <v>6699</v>
      </c>
      <c r="D1038" s="57">
        <v>1</v>
      </c>
      <c r="E1038" s="72" t="s">
        <v>62</v>
      </c>
      <c r="F1038" s="76">
        <v>82500</v>
      </c>
      <c r="G1038" s="63">
        <f t="shared" si="34"/>
        <v>82500</v>
      </c>
      <c r="H1038" s="64" t="s">
        <v>8348</v>
      </c>
    </row>
    <row r="1039" spans="1:8" ht="15" hidden="1" customHeight="1" x14ac:dyDescent="0.25">
      <c r="A1039" s="224">
        <v>45385</v>
      </c>
      <c r="B1039" s="55" t="s">
        <v>7064</v>
      </c>
      <c r="C1039" s="65" t="s">
        <v>6699</v>
      </c>
      <c r="D1039" s="87">
        <v>8</v>
      </c>
      <c r="E1039" s="72" t="s">
        <v>62</v>
      </c>
      <c r="F1039" s="62">
        <v>12500</v>
      </c>
      <c r="G1039" s="63">
        <f t="shared" ref="G1039:G1040" si="36">F1039*D1039</f>
        <v>100000</v>
      </c>
      <c r="H1039" s="64" t="s">
        <v>410</v>
      </c>
    </row>
    <row r="1040" spans="1:8" ht="15" hidden="1" customHeight="1" x14ac:dyDescent="0.25">
      <c r="A1040" s="224">
        <v>45385</v>
      </c>
      <c r="B1040" s="55" t="s">
        <v>7504</v>
      </c>
      <c r="C1040" s="65" t="s">
        <v>57</v>
      </c>
      <c r="D1040" s="87">
        <v>2</v>
      </c>
      <c r="E1040" s="72" t="s">
        <v>29</v>
      </c>
      <c r="F1040" s="62">
        <v>280000</v>
      </c>
      <c r="G1040" s="63">
        <f t="shared" si="36"/>
        <v>560000</v>
      </c>
      <c r="H1040" s="64" t="s">
        <v>397</v>
      </c>
    </row>
    <row r="1041" spans="1:8" ht="15" hidden="1" customHeight="1" x14ac:dyDescent="0.25">
      <c r="A1041" s="224">
        <v>45385</v>
      </c>
      <c r="B1041" s="55" t="s">
        <v>7570</v>
      </c>
      <c r="C1041" s="56" t="s">
        <v>57</v>
      </c>
      <c r="D1041" s="57">
        <v>1</v>
      </c>
      <c r="E1041" s="72" t="s">
        <v>26</v>
      </c>
      <c r="F1041" s="76">
        <v>100000</v>
      </c>
      <c r="G1041" s="63">
        <f>F1041*D1041</f>
        <v>100000</v>
      </c>
      <c r="H1041" s="64" t="s">
        <v>404</v>
      </c>
    </row>
    <row r="1042" spans="1:8" ht="15" hidden="1" customHeight="1" x14ac:dyDescent="0.25">
      <c r="A1042" s="224">
        <v>45385</v>
      </c>
      <c r="B1042" s="55" t="s">
        <v>6360</v>
      </c>
      <c r="C1042" s="75" t="s">
        <v>74</v>
      </c>
      <c r="D1042" s="57">
        <v>3</v>
      </c>
      <c r="E1042" s="68" t="s">
        <v>6600</v>
      </c>
      <c r="F1042" s="77">
        <v>5800000</v>
      </c>
      <c r="G1042" s="63">
        <f t="shared" ref="G1042:G1099" si="37">F1042*D1042</f>
        <v>17400000</v>
      </c>
      <c r="H1042" s="64" t="s">
        <v>397</v>
      </c>
    </row>
    <row r="1043" spans="1:8" ht="15" hidden="1" customHeight="1" x14ac:dyDescent="0.25">
      <c r="A1043" s="224">
        <v>45385</v>
      </c>
      <c r="B1043" s="1061" t="s">
        <v>6601</v>
      </c>
      <c r="C1043" s="1075" t="s">
        <v>74</v>
      </c>
      <c r="D1043" s="83">
        <v>1</v>
      </c>
      <c r="E1043" s="56" t="s">
        <v>6600</v>
      </c>
      <c r="F1043" s="77">
        <v>6100000</v>
      </c>
      <c r="G1043" s="63">
        <f t="shared" si="37"/>
        <v>6100000</v>
      </c>
      <c r="H1043" s="64" t="s">
        <v>415</v>
      </c>
    </row>
    <row r="1044" spans="1:8" ht="15" hidden="1" customHeight="1" x14ac:dyDescent="0.25">
      <c r="A1044" s="224">
        <v>45415</v>
      </c>
      <c r="B1044" s="255" t="s">
        <v>8798</v>
      </c>
      <c r="C1044" s="255" t="s">
        <v>6676</v>
      </c>
      <c r="D1044" s="57">
        <v>1</v>
      </c>
      <c r="E1044" s="72" t="s">
        <v>29</v>
      </c>
      <c r="F1044" s="62">
        <v>850000</v>
      </c>
      <c r="G1044" s="63">
        <f t="shared" si="37"/>
        <v>850000</v>
      </c>
      <c r="H1044" s="64" t="s">
        <v>8769</v>
      </c>
    </row>
    <row r="1045" spans="1:8" ht="15" hidden="1" customHeight="1" x14ac:dyDescent="0.25">
      <c r="A1045" s="224">
        <v>45415</v>
      </c>
      <c r="B1045" s="95" t="s">
        <v>8802</v>
      </c>
      <c r="C1045" s="71" t="s">
        <v>409</v>
      </c>
      <c r="D1045" s="56">
        <v>1</v>
      </c>
      <c r="E1045" s="72" t="s">
        <v>29</v>
      </c>
      <c r="F1045" s="58">
        <v>45000</v>
      </c>
      <c r="G1045" s="63">
        <f t="shared" si="37"/>
        <v>45000</v>
      </c>
      <c r="H1045" s="64" t="s">
        <v>8500</v>
      </c>
    </row>
    <row r="1046" spans="1:8" ht="15" hidden="1" customHeight="1" x14ac:dyDescent="0.25">
      <c r="A1046" s="224">
        <v>45415</v>
      </c>
      <c r="B1046" s="56" t="s">
        <v>8803</v>
      </c>
      <c r="C1046" s="110" t="s">
        <v>409</v>
      </c>
      <c r="D1046" s="57">
        <v>1</v>
      </c>
      <c r="E1046" s="72" t="s">
        <v>29</v>
      </c>
      <c r="F1046" s="76">
        <v>55000</v>
      </c>
      <c r="G1046" s="63">
        <f t="shared" si="37"/>
        <v>55000</v>
      </c>
      <c r="H1046" s="64" t="s">
        <v>397</v>
      </c>
    </row>
    <row r="1047" spans="1:8" ht="15" hidden="1" customHeight="1" x14ac:dyDescent="0.25">
      <c r="A1047" s="224">
        <v>45415</v>
      </c>
      <c r="B1047" s="55" t="s">
        <v>8815</v>
      </c>
      <c r="C1047" s="75" t="s">
        <v>7715</v>
      </c>
      <c r="D1047" s="87">
        <v>2</v>
      </c>
      <c r="E1047" s="72" t="s">
        <v>29</v>
      </c>
      <c r="F1047" s="62">
        <v>1620000</v>
      </c>
      <c r="G1047" s="63">
        <f t="shared" si="37"/>
        <v>3240000</v>
      </c>
      <c r="H1047" s="64" t="s">
        <v>8587</v>
      </c>
    </row>
    <row r="1048" spans="1:8" ht="15" hidden="1" customHeight="1" x14ac:dyDescent="0.25">
      <c r="A1048" s="224">
        <v>45415</v>
      </c>
      <c r="B1048" s="55" t="s">
        <v>8805</v>
      </c>
      <c r="C1048" s="65" t="s">
        <v>7715</v>
      </c>
      <c r="D1048" s="87">
        <v>20</v>
      </c>
      <c r="E1048" s="72" t="s">
        <v>63</v>
      </c>
      <c r="F1048" s="62">
        <v>3500</v>
      </c>
      <c r="G1048" s="63">
        <f t="shared" si="37"/>
        <v>70000</v>
      </c>
      <c r="H1048" s="64" t="s">
        <v>8587</v>
      </c>
    </row>
    <row r="1049" spans="1:8" ht="15" hidden="1" customHeight="1" x14ac:dyDescent="0.25">
      <c r="A1049" s="224">
        <v>45415</v>
      </c>
      <c r="B1049" s="452" t="s">
        <v>8806</v>
      </c>
      <c r="C1049" s="452" t="s">
        <v>7715</v>
      </c>
      <c r="D1049" s="259">
        <v>1</v>
      </c>
      <c r="E1049" s="490" t="s">
        <v>29</v>
      </c>
      <c r="F1049" s="262">
        <v>300000</v>
      </c>
      <c r="G1049" s="262">
        <f>F1049*D1049</f>
        <v>300000</v>
      </c>
      <c r="H1049" s="263" t="s">
        <v>8910</v>
      </c>
    </row>
    <row r="1050" spans="1:8" ht="15" hidden="1" customHeight="1" x14ac:dyDescent="0.25">
      <c r="A1050" s="224">
        <v>45415</v>
      </c>
      <c r="B1050" s="56" t="s">
        <v>8804</v>
      </c>
      <c r="C1050" s="75" t="s">
        <v>6598</v>
      </c>
      <c r="D1050" s="57">
        <v>2</v>
      </c>
      <c r="E1050" s="68" t="s">
        <v>62</v>
      </c>
      <c r="F1050" s="77">
        <v>88000</v>
      </c>
      <c r="G1050" s="63">
        <f t="shared" ref="G1050:G1051" si="38">F1050*D1050</f>
        <v>176000</v>
      </c>
      <c r="H1050" s="64" t="s">
        <v>8807</v>
      </c>
    </row>
    <row r="1051" spans="1:8" ht="15" hidden="1" customHeight="1" x14ac:dyDescent="0.25">
      <c r="A1051" s="224">
        <v>45415</v>
      </c>
      <c r="B1051" s="56" t="s">
        <v>8816</v>
      </c>
      <c r="C1051" s="56" t="s">
        <v>7630</v>
      </c>
      <c r="D1051" s="83">
        <v>2</v>
      </c>
      <c r="E1051" s="56" t="s">
        <v>29</v>
      </c>
      <c r="F1051" s="77">
        <v>27500</v>
      </c>
      <c r="G1051" s="63">
        <f t="shared" si="38"/>
        <v>55000</v>
      </c>
      <c r="H1051" s="64" t="s">
        <v>428</v>
      </c>
    </row>
    <row r="1052" spans="1:8" ht="15" hidden="1" customHeight="1" x14ac:dyDescent="0.25">
      <c r="A1052" s="224">
        <v>45415</v>
      </c>
      <c r="B1052" s="56" t="s">
        <v>6605</v>
      </c>
      <c r="C1052" s="80" t="s">
        <v>57</v>
      </c>
      <c r="D1052" s="83">
        <v>10</v>
      </c>
      <c r="E1052" s="72" t="s">
        <v>29</v>
      </c>
      <c r="F1052" s="76">
        <v>60000</v>
      </c>
      <c r="G1052" s="63">
        <f>F1052*D1052</f>
        <v>600000</v>
      </c>
      <c r="H1052" s="64" t="s">
        <v>397</v>
      </c>
    </row>
    <row r="1053" spans="1:8" ht="15" hidden="1" customHeight="1" x14ac:dyDescent="0.25">
      <c r="A1053" s="224">
        <v>45415</v>
      </c>
      <c r="B1053" s="55" t="s">
        <v>8817</v>
      </c>
      <c r="C1053" s="56" t="s">
        <v>57</v>
      </c>
      <c r="D1053" s="57">
        <v>5</v>
      </c>
      <c r="E1053" s="56" t="s">
        <v>29</v>
      </c>
      <c r="F1053" s="62">
        <v>60000</v>
      </c>
      <c r="G1053" s="63">
        <f t="shared" si="37"/>
        <v>300000</v>
      </c>
      <c r="H1053" s="64" t="s">
        <v>397</v>
      </c>
    </row>
    <row r="1054" spans="1:8" ht="15" hidden="1" customHeight="1" x14ac:dyDescent="0.25">
      <c r="A1054" s="224">
        <v>45415</v>
      </c>
      <c r="B1054" s="60" t="s">
        <v>8818</v>
      </c>
      <c r="C1054" s="56" t="s">
        <v>57</v>
      </c>
      <c r="D1054" s="61">
        <v>1</v>
      </c>
      <c r="E1054" s="72" t="s">
        <v>29</v>
      </c>
      <c r="F1054" s="76">
        <v>730000</v>
      </c>
      <c r="G1054" s="63">
        <f t="shared" si="37"/>
        <v>730000</v>
      </c>
      <c r="H1054" s="64" t="s">
        <v>397</v>
      </c>
    </row>
    <row r="1055" spans="1:8" ht="15" hidden="1" customHeight="1" x14ac:dyDescent="0.25">
      <c r="A1055" s="224">
        <v>45415</v>
      </c>
      <c r="B1055" s="56" t="s">
        <v>8819</v>
      </c>
      <c r="C1055" s="56" t="s">
        <v>57</v>
      </c>
      <c r="D1055" s="57">
        <v>2</v>
      </c>
      <c r="E1055" s="72" t="s">
        <v>29</v>
      </c>
      <c r="F1055" s="76">
        <v>60000</v>
      </c>
      <c r="G1055" s="63">
        <f t="shared" si="37"/>
        <v>120000</v>
      </c>
      <c r="H1055" s="64" t="s">
        <v>959</v>
      </c>
    </row>
    <row r="1056" spans="1:8" ht="15" hidden="1" customHeight="1" x14ac:dyDescent="0.25">
      <c r="A1056" s="224">
        <v>45415</v>
      </c>
      <c r="B1056" s="55" t="s">
        <v>8820</v>
      </c>
      <c r="C1056" s="56" t="s">
        <v>57</v>
      </c>
      <c r="D1056" s="57">
        <v>10</v>
      </c>
      <c r="E1056" s="72" t="s">
        <v>29</v>
      </c>
      <c r="F1056" s="76">
        <v>5000</v>
      </c>
      <c r="G1056" s="63">
        <f t="shared" si="37"/>
        <v>50000</v>
      </c>
      <c r="H1056" s="64" t="s">
        <v>397</v>
      </c>
    </row>
    <row r="1057" spans="1:8" ht="15" hidden="1" customHeight="1" x14ac:dyDescent="0.25">
      <c r="A1057" s="224">
        <v>45415</v>
      </c>
      <c r="B1057" s="55" t="s">
        <v>6812</v>
      </c>
      <c r="C1057" s="65" t="s">
        <v>57</v>
      </c>
      <c r="D1057" s="87">
        <v>1</v>
      </c>
      <c r="E1057" s="72" t="s">
        <v>29</v>
      </c>
      <c r="F1057" s="62">
        <v>250000</v>
      </c>
      <c r="G1057" s="63">
        <f t="shared" si="37"/>
        <v>250000</v>
      </c>
      <c r="H1057" s="64" t="s">
        <v>428</v>
      </c>
    </row>
    <row r="1058" spans="1:8" ht="15" hidden="1" customHeight="1" x14ac:dyDescent="0.25">
      <c r="A1058" s="224">
        <v>45415</v>
      </c>
      <c r="B1058" s="55" t="s">
        <v>6811</v>
      </c>
      <c r="C1058" s="187" t="s">
        <v>57</v>
      </c>
      <c r="D1058" s="87">
        <v>1</v>
      </c>
      <c r="E1058" s="72" t="s">
        <v>29</v>
      </c>
      <c r="F1058" s="62">
        <v>225000</v>
      </c>
      <c r="G1058" s="63">
        <f t="shared" si="37"/>
        <v>225000</v>
      </c>
      <c r="H1058" s="64" t="s">
        <v>428</v>
      </c>
    </row>
    <row r="1059" spans="1:8" ht="15" hidden="1" customHeight="1" x14ac:dyDescent="0.25">
      <c r="A1059" s="224">
        <v>45415</v>
      </c>
      <c r="B1059" s="74" t="s">
        <v>8821</v>
      </c>
      <c r="C1059" s="75" t="s">
        <v>57</v>
      </c>
      <c r="D1059" s="57">
        <v>1</v>
      </c>
      <c r="E1059" s="72" t="s">
        <v>29</v>
      </c>
      <c r="F1059" s="62">
        <v>210000</v>
      </c>
      <c r="G1059" s="63">
        <f t="shared" si="37"/>
        <v>210000</v>
      </c>
      <c r="H1059" s="64" t="s">
        <v>428</v>
      </c>
    </row>
    <row r="1060" spans="1:8" ht="15" hidden="1" customHeight="1" x14ac:dyDescent="0.25">
      <c r="A1060" s="224">
        <v>45415</v>
      </c>
      <c r="B1060" s="55" t="s">
        <v>8835</v>
      </c>
      <c r="C1060" s="75" t="s">
        <v>57</v>
      </c>
      <c r="D1060" s="105">
        <v>1</v>
      </c>
      <c r="E1060" s="72" t="s">
        <v>29</v>
      </c>
      <c r="F1060" s="62">
        <v>670000</v>
      </c>
      <c r="G1060" s="63">
        <f t="shared" si="37"/>
        <v>670000</v>
      </c>
      <c r="H1060" s="64" t="s">
        <v>844</v>
      </c>
    </row>
    <row r="1061" spans="1:8" ht="15" hidden="1" customHeight="1" x14ac:dyDescent="0.25">
      <c r="A1061" s="224">
        <v>45415</v>
      </c>
      <c r="B1061" s="56" t="s">
        <v>8822</v>
      </c>
      <c r="C1061" s="56" t="s">
        <v>57</v>
      </c>
      <c r="D1061" s="57">
        <v>2</v>
      </c>
      <c r="E1061" s="72" t="s">
        <v>29</v>
      </c>
      <c r="F1061" s="76">
        <v>75000</v>
      </c>
      <c r="G1061" s="63">
        <f t="shared" si="37"/>
        <v>150000</v>
      </c>
      <c r="H1061" s="64" t="s">
        <v>959</v>
      </c>
    </row>
    <row r="1062" spans="1:8" ht="15" hidden="1" customHeight="1" x14ac:dyDescent="0.25">
      <c r="A1062" s="224">
        <v>45415</v>
      </c>
      <c r="B1062" s="68" t="s">
        <v>8824</v>
      </c>
      <c r="C1062" s="65" t="s">
        <v>7066</v>
      </c>
      <c r="D1062" s="61">
        <v>4</v>
      </c>
      <c r="E1062" s="72" t="s">
        <v>29</v>
      </c>
      <c r="F1062" s="76">
        <v>22000</v>
      </c>
      <c r="G1062" s="63">
        <f t="shared" si="37"/>
        <v>88000</v>
      </c>
      <c r="H1062" s="64" t="s">
        <v>397</v>
      </c>
    </row>
    <row r="1063" spans="1:8" ht="15" hidden="1" customHeight="1" x14ac:dyDescent="0.25">
      <c r="A1063" s="224">
        <v>45415</v>
      </c>
      <c r="B1063" s="60" t="s">
        <v>8845</v>
      </c>
      <c r="C1063" s="56" t="s">
        <v>7757</v>
      </c>
      <c r="D1063" s="87">
        <v>1</v>
      </c>
      <c r="E1063" s="72" t="s">
        <v>29</v>
      </c>
      <c r="F1063" s="62">
        <v>900000</v>
      </c>
      <c r="G1063" s="63">
        <f t="shared" si="37"/>
        <v>900000</v>
      </c>
      <c r="H1063" s="64" t="s">
        <v>8087</v>
      </c>
    </row>
    <row r="1064" spans="1:8" ht="15" hidden="1" customHeight="1" x14ac:dyDescent="0.25">
      <c r="A1064" s="224">
        <v>45415</v>
      </c>
      <c r="B1064" s="81" t="s">
        <v>8832</v>
      </c>
      <c r="C1064" s="230" t="s">
        <v>7757</v>
      </c>
      <c r="D1064" s="57">
        <v>2</v>
      </c>
      <c r="E1064" s="72" t="s">
        <v>29</v>
      </c>
      <c r="F1064" s="62">
        <v>30000</v>
      </c>
      <c r="G1064" s="63">
        <f t="shared" si="37"/>
        <v>60000</v>
      </c>
      <c r="H1064" s="64" t="s">
        <v>8833</v>
      </c>
    </row>
    <row r="1065" spans="1:8" ht="15" hidden="1" customHeight="1" x14ac:dyDescent="0.25">
      <c r="A1065" s="224">
        <v>45415</v>
      </c>
      <c r="B1065" s="56" t="s">
        <v>8831</v>
      </c>
      <c r="C1065" s="255" t="s">
        <v>6738</v>
      </c>
      <c r="D1065" s="57">
        <v>4</v>
      </c>
      <c r="E1065" s="72" t="s">
        <v>29</v>
      </c>
      <c r="F1065" s="62">
        <v>37500</v>
      </c>
      <c r="G1065" s="63">
        <f t="shared" si="37"/>
        <v>150000</v>
      </c>
      <c r="H1065" s="64" t="s">
        <v>8769</v>
      </c>
    </row>
    <row r="1066" spans="1:8" ht="15" hidden="1" customHeight="1" x14ac:dyDescent="0.25">
      <c r="A1066" s="224">
        <v>45446</v>
      </c>
      <c r="B1066" s="68" t="s">
        <v>7856</v>
      </c>
      <c r="C1066" s="71" t="s">
        <v>6598</v>
      </c>
      <c r="D1066" s="87">
        <v>1</v>
      </c>
      <c r="E1066" s="72" t="s">
        <v>26</v>
      </c>
      <c r="F1066" s="62">
        <v>245000</v>
      </c>
      <c r="G1066" s="63">
        <f t="shared" si="37"/>
        <v>245000</v>
      </c>
      <c r="H1066" s="64" t="s">
        <v>959</v>
      </c>
    </row>
    <row r="1067" spans="1:8" ht="15" hidden="1" customHeight="1" x14ac:dyDescent="0.25">
      <c r="A1067" s="224">
        <v>45446</v>
      </c>
      <c r="B1067" s="69" t="s">
        <v>8790</v>
      </c>
      <c r="C1067" s="56" t="s">
        <v>6598</v>
      </c>
      <c r="D1067" s="57">
        <v>1</v>
      </c>
      <c r="E1067" s="72" t="s">
        <v>62</v>
      </c>
      <c r="F1067" s="76">
        <v>88000</v>
      </c>
      <c r="G1067" s="63">
        <f t="shared" si="37"/>
        <v>88000</v>
      </c>
      <c r="H1067" s="64" t="s">
        <v>959</v>
      </c>
    </row>
    <row r="1068" spans="1:8" ht="15" hidden="1" customHeight="1" x14ac:dyDescent="0.25">
      <c r="A1068" s="224">
        <v>45446</v>
      </c>
      <c r="B1068" s="81" t="s">
        <v>8840</v>
      </c>
      <c r="C1068" s="123" t="s">
        <v>409</v>
      </c>
      <c r="D1068" s="57">
        <v>1</v>
      </c>
      <c r="E1068" s="72" t="s">
        <v>29</v>
      </c>
      <c r="F1068" s="76">
        <v>115000</v>
      </c>
      <c r="G1068" s="63">
        <f t="shared" si="37"/>
        <v>115000</v>
      </c>
      <c r="H1068" s="64" t="s">
        <v>410</v>
      </c>
    </row>
    <row r="1069" spans="1:8" ht="15" hidden="1" customHeight="1" x14ac:dyDescent="0.25">
      <c r="A1069" s="224">
        <v>45446</v>
      </c>
      <c r="B1069" s="55" t="s">
        <v>8873</v>
      </c>
      <c r="C1069" s="65" t="s">
        <v>6904</v>
      </c>
      <c r="D1069" s="87">
        <v>2</v>
      </c>
      <c r="E1069" s="72" t="s">
        <v>29</v>
      </c>
      <c r="F1069" s="62">
        <v>85000</v>
      </c>
      <c r="G1069" s="63">
        <f>F1069*D1069</f>
        <v>170000</v>
      </c>
      <c r="H1069" s="64" t="s">
        <v>8087</v>
      </c>
    </row>
    <row r="1070" spans="1:8" ht="15" hidden="1" customHeight="1" x14ac:dyDescent="0.25">
      <c r="A1070" s="224">
        <v>45446</v>
      </c>
      <c r="B1070" s="74" t="s">
        <v>8875</v>
      </c>
      <c r="C1070" s="75" t="s">
        <v>6904</v>
      </c>
      <c r="D1070" s="57">
        <v>2</v>
      </c>
      <c r="E1070" s="72" t="s">
        <v>29</v>
      </c>
      <c r="F1070" s="62">
        <v>40000</v>
      </c>
      <c r="G1070" s="63">
        <f>F1070*D1070</f>
        <v>80000</v>
      </c>
      <c r="H1070" s="64" t="s">
        <v>397</v>
      </c>
    </row>
    <row r="1071" spans="1:8" ht="15" hidden="1" customHeight="1" x14ac:dyDescent="0.25">
      <c r="A1071" s="224">
        <v>45446</v>
      </c>
      <c r="B1071" s="55" t="s">
        <v>8874</v>
      </c>
      <c r="C1071" s="75" t="s">
        <v>6904</v>
      </c>
      <c r="D1071" s="87">
        <v>2</v>
      </c>
      <c r="E1071" s="72" t="s">
        <v>29</v>
      </c>
      <c r="F1071" s="62">
        <v>25000</v>
      </c>
      <c r="G1071" s="63">
        <f t="shared" si="37"/>
        <v>50000</v>
      </c>
      <c r="H1071" s="64" t="s">
        <v>493</v>
      </c>
    </row>
    <row r="1072" spans="1:8" ht="15" hidden="1" customHeight="1" x14ac:dyDescent="0.25">
      <c r="A1072" s="224">
        <v>45446</v>
      </c>
      <c r="B1072" s="255" t="s">
        <v>8851</v>
      </c>
      <c r="C1072" s="255" t="s">
        <v>57</v>
      </c>
      <c r="D1072" s="57">
        <v>1</v>
      </c>
      <c r="E1072" s="70" t="s">
        <v>26</v>
      </c>
      <c r="F1072" s="62">
        <v>945000</v>
      </c>
      <c r="G1072" s="63">
        <f>F1072*D1072</f>
        <v>945000</v>
      </c>
      <c r="H1072" s="64" t="s">
        <v>6791</v>
      </c>
    </row>
    <row r="1073" spans="1:8" ht="15" hidden="1" customHeight="1" x14ac:dyDescent="0.25">
      <c r="A1073" s="224">
        <v>45446</v>
      </c>
      <c r="B1073" s="56" t="s">
        <v>8852</v>
      </c>
      <c r="C1073" s="75" t="s">
        <v>57</v>
      </c>
      <c r="D1073" s="57">
        <v>1</v>
      </c>
      <c r="E1073" s="68" t="s">
        <v>26</v>
      </c>
      <c r="F1073" s="77">
        <v>415000</v>
      </c>
      <c r="G1073" s="63">
        <f t="shared" ref="G1073:G1074" si="39">F1073*D1073</f>
        <v>415000</v>
      </c>
      <c r="H1073" s="64" t="s">
        <v>6791</v>
      </c>
    </row>
    <row r="1074" spans="1:8" ht="15" hidden="1" customHeight="1" x14ac:dyDescent="0.25">
      <c r="A1074" s="224">
        <v>45446</v>
      </c>
      <c r="B1074" s="56" t="s">
        <v>8853</v>
      </c>
      <c r="C1074" s="56" t="s">
        <v>57</v>
      </c>
      <c r="D1074" s="83">
        <v>1</v>
      </c>
      <c r="E1074" s="56" t="s">
        <v>26</v>
      </c>
      <c r="F1074" s="77">
        <v>150000</v>
      </c>
      <c r="G1074" s="63">
        <f t="shared" si="39"/>
        <v>150000</v>
      </c>
      <c r="H1074" s="64" t="s">
        <v>6791</v>
      </c>
    </row>
    <row r="1075" spans="1:8" ht="15" hidden="1" customHeight="1" x14ac:dyDescent="0.25">
      <c r="A1075" s="224">
        <v>45446</v>
      </c>
      <c r="B1075" s="56" t="s">
        <v>8856</v>
      </c>
      <c r="C1075" s="80" t="s">
        <v>57</v>
      </c>
      <c r="D1075" s="83">
        <v>1</v>
      </c>
      <c r="E1075" s="72" t="s">
        <v>26</v>
      </c>
      <c r="F1075" s="76">
        <v>1700000</v>
      </c>
      <c r="G1075" s="63">
        <f>F1075*D1075</f>
        <v>1700000</v>
      </c>
      <c r="H1075" s="64" t="s">
        <v>6791</v>
      </c>
    </row>
    <row r="1076" spans="1:8" ht="15" hidden="1" customHeight="1" x14ac:dyDescent="0.25">
      <c r="A1076" s="224">
        <v>45446</v>
      </c>
      <c r="B1076" s="55" t="s">
        <v>8854</v>
      </c>
      <c r="C1076" s="56" t="s">
        <v>57</v>
      </c>
      <c r="D1076" s="57">
        <v>1</v>
      </c>
      <c r="E1076" s="56" t="s">
        <v>29</v>
      </c>
      <c r="F1076" s="62">
        <v>1400000</v>
      </c>
      <c r="G1076" s="63">
        <f t="shared" si="37"/>
        <v>1400000</v>
      </c>
      <c r="H1076" s="64" t="s">
        <v>6791</v>
      </c>
    </row>
    <row r="1077" spans="1:8" ht="15" hidden="1" customHeight="1" x14ac:dyDescent="0.25">
      <c r="A1077" s="224">
        <v>45446</v>
      </c>
      <c r="B1077" s="60" t="s">
        <v>8850</v>
      </c>
      <c r="C1077" s="56" t="s">
        <v>57</v>
      </c>
      <c r="D1077" s="61">
        <v>1</v>
      </c>
      <c r="E1077" s="72" t="s">
        <v>26</v>
      </c>
      <c r="F1077" s="76">
        <v>2400000</v>
      </c>
      <c r="G1077" s="63">
        <f t="shared" si="37"/>
        <v>2400000</v>
      </c>
      <c r="H1077" s="64" t="s">
        <v>6791</v>
      </c>
    </row>
    <row r="1078" spans="1:8" ht="15" hidden="1" customHeight="1" x14ac:dyDescent="0.25">
      <c r="A1078" s="224">
        <v>45446</v>
      </c>
      <c r="B1078" s="71" t="s">
        <v>7973</v>
      </c>
      <c r="C1078" s="56" t="s">
        <v>57</v>
      </c>
      <c r="D1078" s="57">
        <v>4</v>
      </c>
      <c r="E1078" s="72" t="s">
        <v>29</v>
      </c>
      <c r="F1078" s="63">
        <v>45000</v>
      </c>
      <c r="G1078" s="63">
        <f>F1078*D1078</f>
        <v>180000</v>
      </c>
      <c r="H1078" s="64" t="s">
        <v>8862</v>
      </c>
    </row>
    <row r="1079" spans="1:8" ht="15" hidden="1" customHeight="1" x14ac:dyDescent="0.25">
      <c r="A1079" s="224">
        <v>45446</v>
      </c>
      <c r="B1079" s="60" t="s">
        <v>8859</v>
      </c>
      <c r="C1079" s="56" t="s">
        <v>57</v>
      </c>
      <c r="D1079" s="61">
        <v>2</v>
      </c>
      <c r="E1079" s="72" t="s">
        <v>29</v>
      </c>
      <c r="F1079" s="76">
        <v>80000</v>
      </c>
      <c r="G1079" s="63">
        <f t="shared" ref="G1079:G1082" si="40">F1079*D1079</f>
        <v>160000</v>
      </c>
      <c r="H1079" s="64" t="s">
        <v>8598</v>
      </c>
    </row>
    <row r="1080" spans="1:8" ht="15" hidden="1" customHeight="1" x14ac:dyDescent="0.25">
      <c r="A1080" s="224">
        <v>45446</v>
      </c>
      <c r="B1080" s="60" t="s">
        <v>8858</v>
      </c>
      <c r="C1080" s="56" t="s">
        <v>57</v>
      </c>
      <c r="D1080" s="61">
        <v>2</v>
      </c>
      <c r="E1080" s="72" t="s">
        <v>29</v>
      </c>
      <c r="F1080" s="76">
        <v>85000</v>
      </c>
      <c r="G1080" s="63">
        <f t="shared" si="40"/>
        <v>170000</v>
      </c>
      <c r="H1080" s="64" t="s">
        <v>8861</v>
      </c>
    </row>
    <row r="1081" spans="1:8" ht="15" hidden="1" customHeight="1" x14ac:dyDescent="0.25">
      <c r="A1081" s="224">
        <v>45446</v>
      </c>
      <c r="B1081" s="60" t="s">
        <v>8860</v>
      </c>
      <c r="C1081" s="56" t="s">
        <v>57</v>
      </c>
      <c r="D1081" s="61">
        <v>1</v>
      </c>
      <c r="E1081" s="72" t="s">
        <v>29</v>
      </c>
      <c r="F1081" s="76">
        <v>370000</v>
      </c>
      <c r="G1081" s="63">
        <f t="shared" si="40"/>
        <v>370000</v>
      </c>
      <c r="H1081" s="64" t="s">
        <v>438</v>
      </c>
    </row>
    <row r="1082" spans="1:8" ht="15" hidden="1" customHeight="1" x14ac:dyDescent="0.25">
      <c r="A1082" s="224">
        <v>45446</v>
      </c>
      <c r="B1082" s="60" t="s">
        <v>8857</v>
      </c>
      <c r="C1082" s="56" t="s">
        <v>57</v>
      </c>
      <c r="D1082" s="61">
        <v>1</v>
      </c>
      <c r="E1082" s="72" t="s">
        <v>29</v>
      </c>
      <c r="F1082" s="76">
        <v>1500000</v>
      </c>
      <c r="G1082" s="63">
        <f t="shared" si="40"/>
        <v>1500000</v>
      </c>
      <c r="H1082" s="64" t="s">
        <v>6791</v>
      </c>
    </row>
    <row r="1083" spans="1:8" ht="15" hidden="1" customHeight="1" x14ac:dyDescent="0.25">
      <c r="A1083" s="224">
        <v>45446</v>
      </c>
      <c r="B1083" s="55" t="s">
        <v>8855</v>
      </c>
      <c r="C1083" s="56" t="s">
        <v>417</v>
      </c>
      <c r="D1083" s="57">
        <v>1</v>
      </c>
      <c r="E1083" s="72" t="s">
        <v>6705</v>
      </c>
      <c r="F1083" s="76">
        <v>118000</v>
      </c>
      <c r="G1083" s="63">
        <f t="shared" si="37"/>
        <v>118000</v>
      </c>
      <c r="H1083" s="64" t="s">
        <v>959</v>
      </c>
    </row>
    <row r="1084" spans="1:8" ht="15" hidden="1" customHeight="1" x14ac:dyDescent="0.25">
      <c r="A1084" s="224">
        <v>45446</v>
      </c>
      <c r="B1084" s="55" t="s">
        <v>8863</v>
      </c>
      <c r="C1084" s="65" t="s">
        <v>417</v>
      </c>
      <c r="D1084" s="87">
        <v>2</v>
      </c>
      <c r="E1084" s="72" t="s">
        <v>29</v>
      </c>
      <c r="F1084" s="62">
        <v>16000</v>
      </c>
      <c r="G1084" s="63">
        <f t="shared" si="37"/>
        <v>32000</v>
      </c>
      <c r="H1084" s="64" t="s">
        <v>959</v>
      </c>
    </row>
    <row r="1085" spans="1:8" ht="15" hidden="1" customHeight="1" x14ac:dyDescent="0.25">
      <c r="A1085" s="224">
        <v>45446</v>
      </c>
      <c r="B1085" s="68" t="s">
        <v>816</v>
      </c>
      <c r="C1085" s="56" t="s">
        <v>88</v>
      </c>
      <c r="D1085" s="61">
        <v>2</v>
      </c>
      <c r="E1085" s="72" t="s">
        <v>26</v>
      </c>
      <c r="F1085" s="76">
        <v>1950000</v>
      </c>
      <c r="G1085" s="63">
        <f t="shared" si="37"/>
        <v>3900000</v>
      </c>
      <c r="H1085" s="64" t="s">
        <v>462</v>
      </c>
    </row>
    <row r="1086" spans="1:8" ht="15" hidden="1" customHeight="1" x14ac:dyDescent="0.25">
      <c r="A1086" s="224">
        <v>45446</v>
      </c>
      <c r="B1086" s="56" t="s">
        <v>6732</v>
      </c>
      <c r="C1086" s="56" t="s">
        <v>444</v>
      </c>
      <c r="D1086" s="57">
        <v>1</v>
      </c>
      <c r="E1086" s="72" t="s">
        <v>7333</v>
      </c>
      <c r="F1086" s="76">
        <v>275000</v>
      </c>
      <c r="G1086" s="63">
        <f t="shared" si="37"/>
        <v>275000</v>
      </c>
      <c r="H1086" s="64" t="s">
        <v>397</v>
      </c>
    </row>
    <row r="1087" spans="1:8" ht="15" hidden="1" customHeight="1" x14ac:dyDescent="0.25">
      <c r="A1087" s="224">
        <v>45446</v>
      </c>
      <c r="B1087" s="56" t="s">
        <v>8884</v>
      </c>
      <c r="C1087" s="56" t="s">
        <v>474</v>
      </c>
      <c r="D1087" s="57">
        <v>1</v>
      </c>
      <c r="E1087" s="72" t="s">
        <v>29</v>
      </c>
      <c r="F1087" s="76">
        <v>30000</v>
      </c>
      <c r="G1087" s="63">
        <f t="shared" si="37"/>
        <v>30000</v>
      </c>
      <c r="H1087" s="64" t="s">
        <v>8885</v>
      </c>
    </row>
    <row r="1088" spans="1:8" ht="15" hidden="1" customHeight="1" x14ac:dyDescent="0.25">
      <c r="A1088" s="224">
        <v>45446</v>
      </c>
      <c r="B1088" s="68" t="s">
        <v>8891</v>
      </c>
      <c r="C1088" s="65" t="s">
        <v>8436</v>
      </c>
      <c r="D1088" s="61">
        <v>1</v>
      </c>
      <c r="E1088" s="72" t="s">
        <v>29</v>
      </c>
      <c r="F1088" s="76">
        <v>582000</v>
      </c>
      <c r="G1088" s="63">
        <f t="shared" si="37"/>
        <v>582000</v>
      </c>
      <c r="H1088" s="64" t="s">
        <v>8678</v>
      </c>
    </row>
    <row r="1089" spans="1:8" ht="15" hidden="1" customHeight="1" x14ac:dyDescent="0.25">
      <c r="A1089" s="224">
        <v>45446</v>
      </c>
      <c r="B1089" s="56" t="s">
        <v>8923</v>
      </c>
      <c r="C1089" s="80" t="s">
        <v>8868</v>
      </c>
      <c r="D1089" s="61">
        <v>1</v>
      </c>
      <c r="E1089" s="56" t="s">
        <v>29</v>
      </c>
      <c r="F1089" s="97">
        <v>851282</v>
      </c>
      <c r="G1089" s="63">
        <f t="shared" si="37"/>
        <v>851282</v>
      </c>
      <c r="H1089" s="64" t="s">
        <v>397</v>
      </c>
    </row>
    <row r="1090" spans="1:8" ht="15" hidden="1" customHeight="1" x14ac:dyDescent="0.25">
      <c r="A1090" s="224">
        <v>45446</v>
      </c>
      <c r="B1090" s="55" t="s">
        <v>8924</v>
      </c>
      <c r="C1090" s="65" t="s">
        <v>8868</v>
      </c>
      <c r="D1090" s="87">
        <v>8</v>
      </c>
      <c r="E1090" s="72" t="s">
        <v>29</v>
      </c>
      <c r="F1090" s="62">
        <v>3488433.125</v>
      </c>
      <c r="G1090" s="63">
        <f t="shared" si="37"/>
        <v>27907465</v>
      </c>
      <c r="H1090" s="64" t="s">
        <v>397</v>
      </c>
    </row>
    <row r="1091" spans="1:8" ht="15" hidden="1" customHeight="1" x14ac:dyDescent="0.25">
      <c r="A1091" s="224">
        <v>45446</v>
      </c>
      <c r="B1091" s="56" t="s">
        <v>8963</v>
      </c>
      <c r="C1091" s="65" t="s">
        <v>8868</v>
      </c>
      <c r="D1091" s="87">
        <v>8</v>
      </c>
      <c r="E1091" s="72" t="s">
        <v>29</v>
      </c>
      <c r="F1091" s="62">
        <v>339446.88</v>
      </c>
      <c r="G1091" s="63">
        <f t="shared" si="37"/>
        <v>2715575.04</v>
      </c>
      <c r="H1091" s="64" t="s">
        <v>397</v>
      </c>
    </row>
    <row r="1092" spans="1:8" ht="15" hidden="1" customHeight="1" x14ac:dyDescent="0.25">
      <c r="A1092" s="224">
        <v>45446</v>
      </c>
      <c r="B1092" s="55" t="s">
        <v>8925</v>
      </c>
      <c r="C1092" s="65" t="s">
        <v>8868</v>
      </c>
      <c r="D1092" s="87">
        <v>8</v>
      </c>
      <c r="E1092" s="72" t="s">
        <v>29</v>
      </c>
      <c r="F1092" s="62">
        <v>70585.316250000003</v>
      </c>
      <c r="G1092" s="63">
        <f t="shared" si="37"/>
        <v>564682.53</v>
      </c>
      <c r="H1092" s="64" t="s">
        <v>397</v>
      </c>
    </row>
    <row r="1093" spans="1:8" ht="15" hidden="1" customHeight="1" x14ac:dyDescent="0.25">
      <c r="A1093" s="224">
        <v>45476</v>
      </c>
      <c r="B1093" s="68" t="s">
        <v>8890</v>
      </c>
      <c r="C1093" s="71" t="s">
        <v>6598</v>
      </c>
      <c r="D1093" s="87">
        <v>1</v>
      </c>
      <c r="E1093" s="72" t="s">
        <v>62</v>
      </c>
      <c r="F1093" s="62">
        <v>88000</v>
      </c>
      <c r="G1093" s="63">
        <f t="shared" si="37"/>
        <v>88000</v>
      </c>
      <c r="H1093" s="64" t="s">
        <v>8348</v>
      </c>
    </row>
    <row r="1094" spans="1:8" ht="15" hidden="1" customHeight="1" x14ac:dyDescent="0.25">
      <c r="A1094" s="224">
        <v>45476</v>
      </c>
      <c r="B1094" s="68" t="s">
        <v>7455</v>
      </c>
      <c r="C1094" s="71" t="s">
        <v>7454</v>
      </c>
      <c r="D1094" s="87">
        <v>1</v>
      </c>
      <c r="E1094" s="72" t="s">
        <v>26</v>
      </c>
      <c r="F1094" s="62">
        <v>310000</v>
      </c>
      <c r="G1094" s="63">
        <f t="shared" si="37"/>
        <v>310000</v>
      </c>
      <c r="H1094" s="64" t="s">
        <v>464</v>
      </c>
    </row>
    <row r="1095" spans="1:8" ht="15" hidden="1" customHeight="1" x14ac:dyDescent="0.25">
      <c r="A1095" s="224">
        <v>45476</v>
      </c>
      <c r="B1095" s="56" t="s">
        <v>8892</v>
      </c>
      <c r="C1095" s="56" t="s">
        <v>57</v>
      </c>
      <c r="D1095" s="57">
        <v>4</v>
      </c>
      <c r="E1095" s="72" t="s">
        <v>29</v>
      </c>
      <c r="F1095" s="62">
        <v>40000</v>
      </c>
      <c r="G1095" s="63">
        <f t="shared" si="37"/>
        <v>160000</v>
      </c>
      <c r="H1095" s="64" t="s">
        <v>8893</v>
      </c>
    </row>
    <row r="1096" spans="1:8" ht="15" hidden="1" customHeight="1" x14ac:dyDescent="0.25">
      <c r="A1096" s="224">
        <v>45476</v>
      </c>
      <c r="B1096" s="55" t="s">
        <v>8894</v>
      </c>
      <c r="C1096" s="71" t="s">
        <v>57</v>
      </c>
      <c r="D1096" s="57">
        <v>1</v>
      </c>
      <c r="E1096" s="72" t="s">
        <v>26</v>
      </c>
      <c r="F1096" s="76">
        <v>100000</v>
      </c>
      <c r="G1096" s="63">
        <f t="shared" si="37"/>
        <v>100000</v>
      </c>
      <c r="H1096" s="64" t="s">
        <v>397</v>
      </c>
    </row>
    <row r="1097" spans="1:8" ht="15" hidden="1" customHeight="1" x14ac:dyDescent="0.25">
      <c r="A1097" s="224">
        <v>45476</v>
      </c>
      <c r="B1097" s="55" t="s">
        <v>8895</v>
      </c>
      <c r="C1097" s="65" t="s">
        <v>57</v>
      </c>
      <c r="D1097" s="87">
        <v>25</v>
      </c>
      <c r="E1097" s="72" t="s">
        <v>29</v>
      </c>
      <c r="F1097" s="62">
        <v>4000</v>
      </c>
      <c r="G1097" s="63">
        <f t="shared" si="37"/>
        <v>100000</v>
      </c>
      <c r="H1097" s="64" t="s">
        <v>397</v>
      </c>
    </row>
    <row r="1098" spans="1:8" ht="15" hidden="1" customHeight="1" x14ac:dyDescent="0.25">
      <c r="A1098" s="224">
        <v>45476</v>
      </c>
      <c r="B1098" s="74" t="s">
        <v>8896</v>
      </c>
      <c r="C1098" s="65" t="s">
        <v>57</v>
      </c>
      <c r="D1098" s="57">
        <v>25</v>
      </c>
      <c r="E1098" s="72" t="s">
        <v>29</v>
      </c>
      <c r="F1098" s="62">
        <v>4000</v>
      </c>
      <c r="G1098" s="63">
        <f t="shared" si="37"/>
        <v>100000</v>
      </c>
      <c r="H1098" s="64" t="s">
        <v>397</v>
      </c>
    </row>
    <row r="1099" spans="1:8" ht="15" hidden="1" customHeight="1" x14ac:dyDescent="0.25">
      <c r="A1099" s="224">
        <v>45476</v>
      </c>
      <c r="B1099" s="55" t="s">
        <v>8897</v>
      </c>
      <c r="C1099" s="65" t="s">
        <v>57</v>
      </c>
      <c r="D1099" s="87">
        <v>25</v>
      </c>
      <c r="E1099" s="72" t="s">
        <v>29</v>
      </c>
      <c r="F1099" s="62">
        <v>4000</v>
      </c>
      <c r="G1099" s="63">
        <f t="shared" si="37"/>
        <v>100000</v>
      </c>
      <c r="H1099" s="64" t="s">
        <v>397</v>
      </c>
    </row>
    <row r="1100" spans="1:8" ht="15" hidden="1" customHeight="1" x14ac:dyDescent="0.25">
      <c r="A1100" s="224">
        <v>45476</v>
      </c>
      <c r="B1100" s="255" t="s">
        <v>8898</v>
      </c>
      <c r="C1100" s="65" t="s">
        <v>57</v>
      </c>
      <c r="D1100" s="57">
        <v>1</v>
      </c>
      <c r="E1100" s="70" t="s">
        <v>26</v>
      </c>
      <c r="F1100" s="62">
        <v>325000</v>
      </c>
      <c r="G1100" s="63">
        <f>F1100*D1100</f>
        <v>325000</v>
      </c>
      <c r="H1100" s="64" t="s">
        <v>425</v>
      </c>
    </row>
    <row r="1101" spans="1:8" ht="15" hidden="1" customHeight="1" x14ac:dyDescent="0.25">
      <c r="A1101" s="224">
        <v>45476</v>
      </c>
      <c r="B1101" s="56" t="s">
        <v>8899</v>
      </c>
      <c r="C1101" s="65" t="s">
        <v>57</v>
      </c>
      <c r="D1101" s="87">
        <v>1</v>
      </c>
      <c r="E1101" s="56" t="s">
        <v>29</v>
      </c>
      <c r="F1101" s="62">
        <v>180000</v>
      </c>
      <c r="G1101" s="63">
        <f t="shared" ref="G1101:G1102" si="41">F1101*D1101</f>
        <v>180000</v>
      </c>
      <c r="H1101" s="64" t="s">
        <v>397</v>
      </c>
    </row>
    <row r="1102" spans="1:8" ht="15" hidden="1" customHeight="1" x14ac:dyDescent="0.25">
      <c r="A1102" s="224">
        <v>45476</v>
      </c>
      <c r="B1102" s="56" t="s">
        <v>8900</v>
      </c>
      <c r="C1102" s="65" t="s">
        <v>57</v>
      </c>
      <c r="D1102" s="83">
        <v>2</v>
      </c>
      <c r="E1102" s="56" t="s">
        <v>29</v>
      </c>
      <c r="F1102" s="77">
        <v>30000</v>
      </c>
      <c r="G1102" s="63">
        <f t="shared" si="41"/>
        <v>60000</v>
      </c>
      <c r="H1102" s="64" t="s">
        <v>397</v>
      </c>
    </row>
    <row r="1103" spans="1:8" ht="15" hidden="1" customHeight="1" x14ac:dyDescent="0.25">
      <c r="A1103" s="224">
        <v>45476</v>
      </c>
      <c r="B1103" s="56" t="s">
        <v>8911</v>
      </c>
      <c r="C1103" s="65" t="s">
        <v>57</v>
      </c>
      <c r="D1103" s="83">
        <v>1</v>
      </c>
      <c r="E1103" s="72" t="s">
        <v>26</v>
      </c>
      <c r="F1103" s="76">
        <v>4500000</v>
      </c>
      <c r="G1103" s="63">
        <f>F1103*D1103</f>
        <v>4500000</v>
      </c>
      <c r="H1103" s="64" t="s">
        <v>428</v>
      </c>
    </row>
    <row r="1104" spans="1:8" ht="15" hidden="1" customHeight="1" x14ac:dyDescent="0.25">
      <c r="A1104" s="224">
        <v>45476</v>
      </c>
      <c r="B1104" s="55" t="s">
        <v>8901</v>
      </c>
      <c r="C1104" s="65" t="s">
        <v>57</v>
      </c>
      <c r="D1104" s="57">
        <v>2</v>
      </c>
      <c r="E1104" s="56" t="s">
        <v>29</v>
      </c>
      <c r="F1104" s="62">
        <v>1300000</v>
      </c>
      <c r="G1104" s="63">
        <f t="shared" ref="G1104:G1119" si="42">F1104*D1104</f>
        <v>2600000</v>
      </c>
      <c r="H1104" s="64" t="s">
        <v>397</v>
      </c>
    </row>
    <row r="1105" spans="1:8" ht="15" hidden="1" customHeight="1" x14ac:dyDescent="0.25">
      <c r="A1105" s="224">
        <v>45476</v>
      </c>
      <c r="B1105" s="60" t="s">
        <v>8902</v>
      </c>
      <c r="C1105" s="65" t="s">
        <v>57</v>
      </c>
      <c r="D1105" s="61">
        <v>1</v>
      </c>
      <c r="E1105" s="72" t="s">
        <v>29</v>
      </c>
      <c r="F1105" s="76">
        <v>730000</v>
      </c>
      <c r="G1105" s="63">
        <f t="shared" si="42"/>
        <v>730000</v>
      </c>
      <c r="H1105" s="64" t="s">
        <v>397</v>
      </c>
    </row>
    <row r="1106" spans="1:8" ht="15" hidden="1" customHeight="1" x14ac:dyDescent="0.25">
      <c r="A1106" s="224">
        <v>45476</v>
      </c>
      <c r="B1106" s="71" t="s">
        <v>8629</v>
      </c>
      <c r="C1106" s="65" t="s">
        <v>57</v>
      </c>
      <c r="D1106" s="57">
        <v>1</v>
      </c>
      <c r="E1106" s="72" t="s">
        <v>29</v>
      </c>
      <c r="F1106" s="63">
        <v>750000</v>
      </c>
      <c r="G1106" s="63">
        <f>F1106*D1106</f>
        <v>750000</v>
      </c>
      <c r="H1106" s="64" t="s">
        <v>397</v>
      </c>
    </row>
    <row r="1107" spans="1:8" ht="15" hidden="1" customHeight="1" x14ac:dyDescent="0.25">
      <c r="A1107" s="224">
        <v>45476</v>
      </c>
      <c r="B1107" s="74" t="s">
        <v>8821</v>
      </c>
      <c r="C1107" s="75" t="s">
        <v>398</v>
      </c>
      <c r="D1107" s="57">
        <v>1</v>
      </c>
      <c r="E1107" s="72" t="s">
        <v>29</v>
      </c>
      <c r="F1107" s="62">
        <v>200000</v>
      </c>
      <c r="G1107" s="63">
        <f t="shared" ref="G1107:G1110" si="43">F1107*D1107</f>
        <v>200000</v>
      </c>
      <c r="H1107" s="64" t="s">
        <v>428</v>
      </c>
    </row>
    <row r="1108" spans="1:8" ht="15" hidden="1" customHeight="1" x14ac:dyDescent="0.25">
      <c r="A1108" s="224">
        <v>45476</v>
      </c>
      <c r="B1108" s="60" t="s">
        <v>7252</v>
      </c>
      <c r="C1108" s="56" t="s">
        <v>417</v>
      </c>
      <c r="D1108" s="61">
        <v>1</v>
      </c>
      <c r="E1108" s="72" t="s">
        <v>427</v>
      </c>
      <c r="F1108" s="76">
        <v>102000</v>
      </c>
      <c r="G1108" s="63">
        <f t="shared" si="43"/>
        <v>102000</v>
      </c>
      <c r="H1108" s="64" t="s">
        <v>490</v>
      </c>
    </row>
    <row r="1109" spans="1:8" ht="15" customHeight="1" x14ac:dyDescent="0.25">
      <c r="A1109" s="224">
        <v>45476</v>
      </c>
      <c r="B1109" s="60" t="s">
        <v>8904</v>
      </c>
      <c r="C1109" s="56" t="s">
        <v>7402</v>
      </c>
      <c r="D1109" s="61">
        <v>8</v>
      </c>
      <c r="E1109" s="72" t="s">
        <v>29</v>
      </c>
      <c r="F1109" s="76">
        <v>20000</v>
      </c>
      <c r="G1109" s="63">
        <f t="shared" si="43"/>
        <v>160000</v>
      </c>
      <c r="H1109" s="64" t="s">
        <v>479</v>
      </c>
    </row>
    <row r="1110" spans="1:8" ht="15" customHeight="1" x14ac:dyDescent="0.25">
      <c r="A1110" s="224">
        <v>45476</v>
      </c>
      <c r="B1110" s="60" t="s">
        <v>8905</v>
      </c>
      <c r="C1110" s="56" t="s">
        <v>7402</v>
      </c>
      <c r="D1110" s="61">
        <v>1</v>
      </c>
      <c r="E1110" s="72" t="s">
        <v>26</v>
      </c>
      <c r="F1110" s="76">
        <v>100000</v>
      </c>
      <c r="G1110" s="63">
        <f t="shared" si="43"/>
        <v>100000</v>
      </c>
      <c r="H1110" s="64" t="s">
        <v>479</v>
      </c>
    </row>
    <row r="1111" spans="1:8" ht="15" hidden="1" customHeight="1" x14ac:dyDescent="0.25">
      <c r="A1111" s="224">
        <v>45476</v>
      </c>
      <c r="B1111" s="55" t="s">
        <v>8915</v>
      </c>
      <c r="C1111" s="56" t="s">
        <v>6897</v>
      </c>
      <c r="D1111" s="57">
        <v>17</v>
      </c>
      <c r="E1111" s="72" t="s">
        <v>62</v>
      </c>
      <c r="F1111" s="76">
        <v>19000</v>
      </c>
      <c r="G1111" s="63">
        <f t="shared" si="42"/>
        <v>323000</v>
      </c>
      <c r="H1111" s="64" t="s">
        <v>6714</v>
      </c>
    </row>
    <row r="1112" spans="1:8" ht="15" hidden="1" customHeight="1" x14ac:dyDescent="0.25">
      <c r="A1112" s="224">
        <v>45476</v>
      </c>
      <c r="B1112" s="55" t="s">
        <v>8906</v>
      </c>
      <c r="C1112" s="75" t="s">
        <v>7572</v>
      </c>
      <c r="D1112" s="57">
        <v>25</v>
      </c>
      <c r="E1112" s="68" t="s">
        <v>122</v>
      </c>
      <c r="F1112" s="77">
        <v>50000</v>
      </c>
      <c r="G1112" s="63">
        <f t="shared" si="42"/>
        <v>1250000</v>
      </c>
      <c r="H1112" s="64" t="s">
        <v>7239</v>
      </c>
    </row>
    <row r="1113" spans="1:8" ht="15" hidden="1" customHeight="1" x14ac:dyDescent="0.25">
      <c r="A1113" s="224">
        <v>45507</v>
      </c>
      <c r="B1113" s="56" t="s">
        <v>7373</v>
      </c>
      <c r="C1113" s="56" t="s">
        <v>59</v>
      </c>
      <c r="D1113" s="87">
        <v>6</v>
      </c>
      <c r="E1113" s="72" t="s">
        <v>26</v>
      </c>
      <c r="F1113" s="62">
        <v>2275000</v>
      </c>
      <c r="G1113" s="63">
        <f t="shared" si="42"/>
        <v>13650000</v>
      </c>
      <c r="H1113" s="64" t="s">
        <v>397</v>
      </c>
    </row>
    <row r="1114" spans="1:8" ht="15" hidden="1" customHeight="1" x14ac:dyDescent="0.25">
      <c r="A1114" s="224">
        <v>45507</v>
      </c>
      <c r="B1114" s="255" t="s">
        <v>8927</v>
      </c>
      <c r="C1114" s="80" t="s">
        <v>57</v>
      </c>
      <c r="D1114" s="87">
        <v>1</v>
      </c>
      <c r="E1114" s="72" t="s">
        <v>29</v>
      </c>
      <c r="F1114" s="62">
        <v>55000</v>
      </c>
      <c r="G1114" s="63">
        <f t="shared" si="42"/>
        <v>55000</v>
      </c>
      <c r="H1114" s="64" t="s">
        <v>8929</v>
      </c>
    </row>
    <row r="1115" spans="1:8" ht="15" hidden="1" customHeight="1" x14ac:dyDescent="0.25">
      <c r="A1115" s="224">
        <v>45507</v>
      </c>
      <c r="B1115" s="255" t="s">
        <v>8928</v>
      </c>
      <c r="C1115" s="80" t="s">
        <v>57</v>
      </c>
      <c r="D1115" s="87">
        <v>1</v>
      </c>
      <c r="E1115" s="72" t="s">
        <v>29</v>
      </c>
      <c r="F1115" s="62">
        <v>55000</v>
      </c>
      <c r="G1115" s="63">
        <f t="shared" si="42"/>
        <v>55000</v>
      </c>
      <c r="H1115" s="64" t="s">
        <v>8929</v>
      </c>
    </row>
    <row r="1116" spans="1:8" ht="15" hidden="1" customHeight="1" x14ac:dyDescent="0.25">
      <c r="A1116" s="224">
        <v>45507</v>
      </c>
      <c r="B1116" s="56" t="s">
        <v>6605</v>
      </c>
      <c r="C1116" s="80" t="s">
        <v>57</v>
      </c>
      <c r="D1116" s="83">
        <v>10</v>
      </c>
      <c r="E1116" s="72" t="s">
        <v>29</v>
      </c>
      <c r="F1116" s="76">
        <v>60000</v>
      </c>
      <c r="G1116" s="63">
        <f t="shared" si="42"/>
        <v>600000</v>
      </c>
      <c r="H1116" s="64" t="s">
        <v>397</v>
      </c>
    </row>
    <row r="1117" spans="1:8" ht="15" hidden="1" customHeight="1" x14ac:dyDescent="0.25">
      <c r="A1117" s="224">
        <v>45507</v>
      </c>
      <c r="B1117" s="55" t="s">
        <v>8817</v>
      </c>
      <c r="C1117" s="56" t="s">
        <v>57</v>
      </c>
      <c r="D1117" s="57">
        <v>10</v>
      </c>
      <c r="E1117" s="56" t="s">
        <v>29</v>
      </c>
      <c r="F1117" s="62">
        <v>60000</v>
      </c>
      <c r="G1117" s="63">
        <f t="shared" si="42"/>
        <v>600000</v>
      </c>
      <c r="H1117" s="64" t="s">
        <v>397</v>
      </c>
    </row>
    <row r="1118" spans="1:8" ht="15" hidden="1" customHeight="1" x14ac:dyDescent="0.25">
      <c r="A1118" s="224">
        <v>45507</v>
      </c>
      <c r="B1118" s="74" t="s">
        <v>8930</v>
      </c>
      <c r="C1118" s="56" t="s">
        <v>57</v>
      </c>
      <c r="D1118" s="57">
        <v>1</v>
      </c>
      <c r="E1118" s="72" t="s">
        <v>29</v>
      </c>
      <c r="F1118" s="62">
        <v>1300000</v>
      </c>
      <c r="G1118" s="63">
        <f t="shared" si="42"/>
        <v>1300000</v>
      </c>
      <c r="H1118" s="64" t="s">
        <v>8636</v>
      </c>
    </row>
    <row r="1119" spans="1:8" ht="15" hidden="1" customHeight="1" x14ac:dyDescent="0.25">
      <c r="A1119" s="224">
        <v>45507</v>
      </c>
      <c r="B1119" s="74" t="s">
        <v>8931</v>
      </c>
      <c r="C1119" s="56" t="s">
        <v>57</v>
      </c>
      <c r="D1119" s="87">
        <v>1</v>
      </c>
      <c r="E1119" s="72" t="s">
        <v>29</v>
      </c>
      <c r="F1119" s="62">
        <v>730000</v>
      </c>
      <c r="G1119" s="63">
        <f t="shared" si="42"/>
        <v>730000</v>
      </c>
      <c r="H1119" s="64" t="s">
        <v>8636</v>
      </c>
    </row>
    <row r="1120" spans="1:8" ht="15" hidden="1" customHeight="1" x14ac:dyDescent="0.25">
      <c r="A1120" s="224">
        <v>45507</v>
      </c>
      <c r="B1120" s="255" t="s">
        <v>8932</v>
      </c>
      <c r="C1120" s="56" t="s">
        <v>57</v>
      </c>
      <c r="D1120" s="57">
        <v>5</v>
      </c>
      <c r="E1120" s="70" t="s">
        <v>122</v>
      </c>
      <c r="F1120" s="62">
        <v>7500</v>
      </c>
      <c r="G1120" s="63">
        <f>F1120*D1120</f>
        <v>37500</v>
      </c>
      <c r="H1120" s="64" t="s">
        <v>397</v>
      </c>
    </row>
    <row r="1121" spans="1:8" ht="15" hidden="1" customHeight="1" x14ac:dyDescent="0.25">
      <c r="A1121" s="224">
        <v>45507</v>
      </c>
      <c r="B1121" s="56" t="s">
        <v>8933</v>
      </c>
      <c r="C1121" s="56" t="s">
        <v>57</v>
      </c>
      <c r="D1121" s="87">
        <v>1</v>
      </c>
      <c r="E1121" s="56" t="s">
        <v>26</v>
      </c>
      <c r="F1121" s="62">
        <v>630000</v>
      </c>
      <c r="G1121" s="63">
        <f t="shared" ref="G1121:G1122" si="44">F1121*D1121</f>
        <v>630000</v>
      </c>
      <c r="H1121" s="64" t="s">
        <v>6791</v>
      </c>
    </row>
    <row r="1122" spans="1:8" ht="15" hidden="1" customHeight="1" x14ac:dyDescent="0.25">
      <c r="A1122" s="224">
        <v>45507</v>
      </c>
      <c r="B1122" s="56" t="s">
        <v>7776</v>
      </c>
      <c r="C1122" s="56" t="s">
        <v>57</v>
      </c>
      <c r="D1122" s="87">
        <v>2</v>
      </c>
      <c r="E1122" s="72" t="s">
        <v>29</v>
      </c>
      <c r="F1122" s="62">
        <v>100000</v>
      </c>
      <c r="G1122" s="63">
        <f t="shared" si="44"/>
        <v>200000</v>
      </c>
      <c r="H1122" s="64" t="s">
        <v>397</v>
      </c>
    </row>
    <row r="1123" spans="1:8" ht="15" hidden="1" customHeight="1" x14ac:dyDescent="0.25">
      <c r="A1123" s="224">
        <v>45507</v>
      </c>
      <c r="B1123" s="56" t="s">
        <v>8942</v>
      </c>
      <c r="C1123" s="56" t="s">
        <v>57</v>
      </c>
      <c r="D1123" s="83">
        <v>2</v>
      </c>
      <c r="E1123" s="72" t="s">
        <v>26</v>
      </c>
      <c r="F1123" s="76">
        <v>35000</v>
      </c>
      <c r="G1123" s="63">
        <f>F1123*D1123</f>
        <v>70000</v>
      </c>
      <c r="H1123" s="64" t="s">
        <v>415</v>
      </c>
    </row>
    <row r="1124" spans="1:8" ht="15" hidden="1" customHeight="1" x14ac:dyDescent="0.25">
      <c r="A1124" s="224">
        <v>45507</v>
      </c>
      <c r="B1124" s="55" t="s">
        <v>8934</v>
      </c>
      <c r="C1124" s="65" t="s">
        <v>57</v>
      </c>
      <c r="D1124" s="57">
        <v>1</v>
      </c>
      <c r="E1124" s="56" t="s">
        <v>29</v>
      </c>
      <c r="F1124" s="62">
        <v>640000</v>
      </c>
      <c r="G1124" s="63">
        <f t="shared" ref="G1124:G1145" si="45">F1124*D1124</f>
        <v>640000</v>
      </c>
      <c r="H1124" s="64" t="s">
        <v>430</v>
      </c>
    </row>
    <row r="1125" spans="1:8" ht="15" hidden="1" customHeight="1" x14ac:dyDescent="0.25">
      <c r="A1125" s="224">
        <v>45507</v>
      </c>
      <c r="B1125" s="60" t="s">
        <v>7933</v>
      </c>
      <c r="C1125" s="65" t="s">
        <v>6722</v>
      </c>
      <c r="D1125" s="61">
        <v>3</v>
      </c>
      <c r="E1125" s="72" t="s">
        <v>29</v>
      </c>
      <c r="F1125" s="76">
        <v>590000</v>
      </c>
      <c r="G1125" s="63">
        <f t="shared" si="45"/>
        <v>1770000</v>
      </c>
      <c r="H1125" s="64" t="s">
        <v>728</v>
      </c>
    </row>
    <row r="1126" spans="1:8" ht="15" hidden="1" customHeight="1" x14ac:dyDescent="0.25">
      <c r="A1126" s="224">
        <v>45507</v>
      </c>
      <c r="B1126" s="55" t="s">
        <v>8751</v>
      </c>
      <c r="C1126" s="56" t="s">
        <v>6700</v>
      </c>
      <c r="D1126" s="57">
        <v>4</v>
      </c>
      <c r="E1126" s="72" t="s">
        <v>7333</v>
      </c>
      <c r="F1126" s="76">
        <v>160000</v>
      </c>
      <c r="G1126" s="63">
        <f>F1126*D1126</f>
        <v>640000</v>
      </c>
      <c r="H1126" s="64" t="s">
        <v>397</v>
      </c>
    </row>
    <row r="1127" spans="1:8" ht="15" hidden="1" customHeight="1" x14ac:dyDescent="0.25">
      <c r="A1127" s="224">
        <v>45507</v>
      </c>
      <c r="B1127" s="74" t="s">
        <v>8935</v>
      </c>
      <c r="C1127" s="75" t="s">
        <v>6892</v>
      </c>
      <c r="D1127" s="57">
        <v>10</v>
      </c>
      <c r="E1127" s="72" t="s">
        <v>29</v>
      </c>
      <c r="F1127" s="62">
        <v>14000</v>
      </c>
      <c r="G1127" s="63">
        <f t="shared" ref="G1127:G1130" si="46">F1127*D1127</f>
        <v>140000</v>
      </c>
      <c r="H1127" s="64" t="s">
        <v>8936</v>
      </c>
    </row>
    <row r="1128" spans="1:8" ht="15" hidden="1" customHeight="1" x14ac:dyDescent="0.25">
      <c r="A1128" s="224">
        <v>45507</v>
      </c>
      <c r="B1128" s="60" t="s">
        <v>8937</v>
      </c>
      <c r="C1128" s="56" t="s">
        <v>6892</v>
      </c>
      <c r="D1128" s="61">
        <v>10</v>
      </c>
      <c r="E1128" s="72" t="s">
        <v>29</v>
      </c>
      <c r="F1128" s="76">
        <v>1250</v>
      </c>
      <c r="G1128" s="63">
        <f t="shared" si="46"/>
        <v>12500</v>
      </c>
      <c r="H1128" s="64" t="s">
        <v>8936</v>
      </c>
    </row>
    <row r="1129" spans="1:8" ht="15" hidden="1" customHeight="1" x14ac:dyDescent="0.25">
      <c r="A1129" s="224">
        <v>45507</v>
      </c>
      <c r="B1129" s="68" t="s">
        <v>7856</v>
      </c>
      <c r="C1129" s="71" t="s">
        <v>6598</v>
      </c>
      <c r="D1129" s="87">
        <v>1</v>
      </c>
      <c r="E1129" s="72" t="s">
        <v>26</v>
      </c>
      <c r="F1129" s="62">
        <v>245000</v>
      </c>
      <c r="G1129" s="63">
        <f t="shared" si="46"/>
        <v>245000</v>
      </c>
      <c r="H1129" s="64" t="s">
        <v>397</v>
      </c>
    </row>
    <row r="1130" spans="1:8" ht="15" hidden="1" customHeight="1" x14ac:dyDescent="0.25">
      <c r="A1130" s="224">
        <v>45507</v>
      </c>
      <c r="B1130" s="56" t="s">
        <v>8152</v>
      </c>
      <c r="C1130" s="56" t="s">
        <v>6598</v>
      </c>
      <c r="D1130" s="57">
        <v>3</v>
      </c>
      <c r="E1130" s="56" t="s">
        <v>62</v>
      </c>
      <c r="F1130" s="140">
        <v>92000</v>
      </c>
      <c r="G1130" s="63">
        <f t="shared" si="46"/>
        <v>276000</v>
      </c>
      <c r="H1130" s="64" t="s">
        <v>397</v>
      </c>
    </row>
    <row r="1131" spans="1:8" ht="15" hidden="1" customHeight="1" x14ac:dyDescent="0.25">
      <c r="A1131" s="224">
        <v>45507</v>
      </c>
      <c r="B1131" s="55" t="s">
        <v>293</v>
      </c>
      <c r="C1131" s="56" t="s">
        <v>409</v>
      </c>
      <c r="D1131" s="57">
        <v>10</v>
      </c>
      <c r="E1131" s="72" t="s">
        <v>29</v>
      </c>
      <c r="F1131" s="76">
        <v>8000</v>
      </c>
      <c r="G1131" s="63">
        <f t="shared" si="45"/>
        <v>80000</v>
      </c>
      <c r="H1131" s="64" t="s">
        <v>397</v>
      </c>
    </row>
    <row r="1132" spans="1:8" ht="15" hidden="1" customHeight="1" x14ac:dyDescent="0.25">
      <c r="A1132" s="224">
        <v>45507</v>
      </c>
      <c r="B1132" s="56" t="s">
        <v>476</v>
      </c>
      <c r="C1132" s="56" t="s">
        <v>7791</v>
      </c>
      <c r="D1132" s="87">
        <v>5</v>
      </c>
      <c r="E1132" s="72" t="s">
        <v>29</v>
      </c>
      <c r="F1132" s="62">
        <v>1050000</v>
      </c>
      <c r="G1132" s="63">
        <f t="shared" si="45"/>
        <v>5250000</v>
      </c>
      <c r="H1132" s="64" t="s">
        <v>397</v>
      </c>
    </row>
    <row r="1133" spans="1:8" ht="15" hidden="1" customHeight="1" x14ac:dyDescent="0.25">
      <c r="A1133" s="224">
        <v>45507</v>
      </c>
      <c r="B1133" s="56" t="s">
        <v>7792</v>
      </c>
      <c r="C1133" s="56" t="s">
        <v>7791</v>
      </c>
      <c r="D1133" s="87">
        <v>3</v>
      </c>
      <c r="E1133" s="72" t="s">
        <v>29</v>
      </c>
      <c r="F1133" s="62">
        <v>1150000</v>
      </c>
      <c r="G1133" s="63">
        <f t="shared" si="45"/>
        <v>3450000</v>
      </c>
      <c r="H1133" s="64" t="s">
        <v>397</v>
      </c>
    </row>
    <row r="1134" spans="1:8" ht="15" customHeight="1" x14ac:dyDescent="0.25">
      <c r="A1134" s="224">
        <v>45538</v>
      </c>
      <c r="B1134" s="56" t="s">
        <v>8975</v>
      </c>
      <c r="C1134" s="56" t="s">
        <v>7402</v>
      </c>
      <c r="D1134" s="87">
        <v>2</v>
      </c>
      <c r="E1134" s="72" t="s">
        <v>26</v>
      </c>
      <c r="F1134" s="62">
        <v>250000</v>
      </c>
      <c r="G1134" s="63">
        <f t="shared" si="45"/>
        <v>500000</v>
      </c>
      <c r="H1134" s="64" t="s">
        <v>8976</v>
      </c>
    </row>
    <row r="1135" spans="1:8" ht="15" customHeight="1" x14ac:dyDescent="0.25">
      <c r="A1135" s="224">
        <v>45538</v>
      </c>
      <c r="B1135" s="255" t="s">
        <v>8126</v>
      </c>
      <c r="C1135" s="80" t="s">
        <v>7402</v>
      </c>
      <c r="D1135" s="87">
        <v>4</v>
      </c>
      <c r="E1135" s="72" t="s">
        <v>29</v>
      </c>
      <c r="F1135" s="62">
        <v>150000</v>
      </c>
      <c r="G1135" s="63">
        <f t="shared" si="45"/>
        <v>600000</v>
      </c>
      <c r="H1135" s="64" t="s">
        <v>397</v>
      </c>
    </row>
    <row r="1136" spans="1:8" ht="15" customHeight="1" x14ac:dyDescent="0.25">
      <c r="A1136" s="224">
        <v>45538</v>
      </c>
      <c r="B1136" s="255" t="s">
        <v>8977</v>
      </c>
      <c r="C1136" s="80" t="s">
        <v>7402</v>
      </c>
      <c r="D1136" s="87">
        <v>1</v>
      </c>
      <c r="E1136" s="72" t="s">
        <v>29</v>
      </c>
      <c r="F1136" s="62">
        <v>50000</v>
      </c>
      <c r="G1136" s="63">
        <f t="shared" si="45"/>
        <v>50000</v>
      </c>
      <c r="H1136" s="64" t="s">
        <v>397</v>
      </c>
    </row>
    <row r="1137" spans="1:8" ht="15" hidden="1" customHeight="1" x14ac:dyDescent="0.25">
      <c r="A1137" s="224">
        <v>45538</v>
      </c>
      <c r="B1137" s="71" t="s">
        <v>8966</v>
      </c>
      <c r="C1137" s="71" t="s">
        <v>6634</v>
      </c>
      <c r="D1137" s="129">
        <v>8</v>
      </c>
      <c r="E1137" s="70" t="s">
        <v>29</v>
      </c>
      <c r="F1137" s="63">
        <v>825000</v>
      </c>
      <c r="G1137" s="63">
        <f t="shared" si="45"/>
        <v>6600000</v>
      </c>
      <c r="H1137" s="271" t="s">
        <v>397</v>
      </c>
    </row>
    <row r="1138" spans="1:8" ht="15" hidden="1" customHeight="1" x14ac:dyDescent="0.25">
      <c r="A1138" s="224">
        <v>45538</v>
      </c>
      <c r="B1138" s="71" t="s">
        <v>8967</v>
      </c>
      <c r="C1138" s="71" t="s">
        <v>6634</v>
      </c>
      <c r="D1138" s="129">
        <v>1</v>
      </c>
      <c r="E1138" s="70" t="s">
        <v>29</v>
      </c>
      <c r="F1138" s="63">
        <v>925000</v>
      </c>
      <c r="G1138" s="63">
        <f t="shared" si="45"/>
        <v>925000</v>
      </c>
      <c r="H1138" s="271" t="s">
        <v>397</v>
      </c>
    </row>
    <row r="1139" spans="1:8" ht="15" hidden="1" customHeight="1" x14ac:dyDescent="0.25">
      <c r="A1139" s="224">
        <v>45538</v>
      </c>
      <c r="B1139" s="71" t="s">
        <v>8980</v>
      </c>
      <c r="C1139" s="71" t="s">
        <v>6634</v>
      </c>
      <c r="D1139" s="105">
        <v>2</v>
      </c>
      <c r="E1139" s="70" t="s">
        <v>29</v>
      </c>
      <c r="F1139" s="63">
        <v>975000</v>
      </c>
      <c r="G1139" s="63">
        <f t="shared" si="45"/>
        <v>1950000</v>
      </c>
      <c r="H1139" s="271" t="s">
        <v>397</v>
      </c>
    </row>
    <row r="1140" spans="1:8" ht="15" hidden="1" customHeight="1" x14ac:dyDescent="0.25">
      <c r="A1140" s="224">
        <v>45538</v>
      </c>
      <c r="B1140" s="270" t="s">
        <v>6709</v>
      </c>
      <c r="C1140" s="590" t="s">
        <v>6711</v>
      </c>
      <c r="D1140" s="105">
        <v>20</v>
      </c>
      <c r="E1140" s="70" t="s">
        <v>29</v>
      </c>
      <c r="F1140" s="63">
        <v>245000</v>
      </c>
      <c r="G1140" s="63">
        <f t="shared" si="45"/>
        <v>4900000</v>
      </c>
      <c r="H1140" s="271" t="s">
        <v>397</v>
      </c>
    </row>
    <row r="1141" spans="1:8" ht="15" hidden="1" customHeight="1" x14ac:dyDescent="0.25">
      <c r="A1141" s="224">
        <v>45538</v>
      </c>
      <c r="B1141" s="71" t="s">
        <v>6708</v>
      </c>
      <c r="C1141" s="590" t="s">
        <v>6711</v>
      </c>
      <c r="D1141" s="752">
        <v>10</v>
      </c>
      <c r="E1141" s="71" t="s">
        <v>29</v>
      </c>
      <c r="F1141" s="63">
        <v>265000</v>
      </c>
      <c r="G1141" s="63">
        <f t="shared" si="45"/>
        <v>2650000</v>
      </c>
      <c r="H1141" s="271" t="s">
        <v>397</v>
      </c>
    </row>
    <row r="1142" spans="1:8" ht="15" hidden="1" customHeight="1" x14ac:dyDescent="0.25">
      <c r="A1142" s="224">
        <v>45538</v>
      </c>
      <c r="B1142" s="71" t="s">
        <v>7816</v>
      </c>
      <c r="C1142" s="80" t="s">
        <v>7795</v>
      </c>
      <c r="D1142" s="703">
        <v>30</v>
      </c>
      <c r="E1142" s="70" t="s">
        <v>29</v>
      </c>
      <c r="F1142" s="482">
        <v>90000</v>
      </c>
      <c r="G1142" s="63">
        <f t="shared" si="45"/>
        <v>2700000</v>
      </c>
      <c r="H1142" s="271" t="s">
        <v>397</v>
      </c>
    </row>
    <row r="1143" spans="1:8" ht="15" hidden="1" customHeight="1" x14ac:dyDescent="0.25">
      <c r="A1143" s="224">
        <v>45538</v>
      </c>
      <c r="B1143" s="71" t="s">
        <v>476</v>
      </c>
      <c r="C1143" s="80" t="s">
        <v>9009</v>
      </c>
      <c r="D1143" s="819">
        <v>5</v>
      </c>
      <c r="E1143" s="70" t="s">
        <v>29</v>
      </c>
      <c r="F1143" s="482">
        <v>1050000</v>
      </c>
      <c r="G1143" s="63">
        <f t="shared" si="45"/>
        <v>5250000</v>
      </c>
      <c r="H1143" s="271" t="s">
        <v>397</v>
      </c>
    </row>
    <row r="1144" spans="1:8" ht="15" hidden="1" customHeight="1" x14ac:dyDescent="0.25">
      <c r="A1144" s="224">
        <v>45538</v>
      </c>
      <c r="B1144" s="71" t="s">
        <v>7792</v>
      </c>
      <c r="C1144" s="80" t="s">
        <v>9009</v>
      </c>
      <c r="D1144" s="819">
        <v>3</v>
      </c>
      <c r="E1144" s="70" t="s">
        <v>29</v>
      </c>
      <c r="F1144" s="482">
        <v>1150000</v>
      </c>
      <c r="G1144" s="63">
        <f t="shared" si="45"/>
        <v>3450000</v>
      </c>
      <c r="H1144" s="271" t="s">
        <v>397</v>
      </c>
    </row>
    <row r="1145" spans="1:8" ht="15" hidden="1" customHeight="1" x14ac:dyDescent="0.25">
      <c r="A1145" s="224">
        <v>45538</v>
      </c>
      <c r="B1145" s="74" t="s">
        <v>7273</v>
      </c>
      <c r="C1145" s="56" t="s">
        <v>6676</v>
      </c>
      <c r="D1145" s="87">
        <v>3</v>
      </c>
      <c r="E1145" s="72" t="s">
        <v>29</v>
      </c>
      <c r="F1145" s="62">
        <v>60000</v>
      </c>
      <c r="G1145" s="63">
        <f t="shared" si="45"/>
        <v>180000</v>
      </c>
      <c r="H1145" s="64" t="s">
        <v>397</v>
      </c>
    </row>
    <row r="1146" spans="1:8" ht="15" hidden="1" customHeight="1" x14ac:dyDescent="0.25">
      <c r="A1146" s="224">
        <v>45538</v>
      </c>
      <c r="B1146" s="56" t="s">
        <v>8152</v>
      </c>
      <c r="C1146" s="56" t="s">
        <v>6699</v>
      </c>
      <c r="D1146" s="57">
        <v>3</v>
      </c>
      <c r="E1146" s="56" t="s">
        <v>62</v>
      </c>
      <c r="F1146" s="140">
        <v>89500</v>
      </c>
      <c r="G1146" s="63">
        <f>F1146*D1146</f>
        <v>268500</v>
      </c>
      <c r="H1146" s="64" t="s">
        <v>397</v>
      </c>
    </row>
    <row r="1147" spans="1:8" ht="15" hidden="1" customHeight="1" x14ac:dyDescent="0.25">
      <c r="A1147" s="224">
        <v>45538</v>
      </c>
      <c r="B1147" s="56" t="s">
        <v>8284</v>
      </c>
      <c r="C1147" s="75" t="s">
        <v>398</v>
      </c>
      <c r="D1147" s="87">
        <v>2</v>
      </c>
      <c r="E1147" s="56" t="s">
        <v>29</v>
      </c>
      <c r="F1147" s="62">
        <v>190000</v>
      </c>
      <c r="G1147" s="63">
        <f t="shared" ref="G1147:G1148" si="47">F1147*D1147</f>
        <v>380000</v>
      </c>
      <c r="H1147" s="64" t="s">
        <v>8989</v>
      </c>
    </row>
    <row r="1148" spans="1:8" ht="15" hidden="1" customHeight="1" x14ac:dyDescent="0.25">
      <c r="A1148" s="224">
        <v>45538</v>
      </c>
      <c r="B1148" s="56" t="s">
        <v>9000</v>
      </c>
      <c r="C1148" s="56" t="s">
        <v>398</v>
      </c>
      <c r="D1148" s="87">
        <v>1</v>
      </c>
      <c r="E1148" s="72" t="s">
        <v>29</v>
      </c>
      <c r="F1148" s="62">
        <v>325000</v>
      </c>
      <c r="G1148" s="63">
        <f t="shared" si="47"/>
        <v>325000</v>
      </c>
      <c r="H1148" s="64" t="s">
        <v>8500</v>
      </c>
    </row>
    <row r="1149" spans="1:8" ht="15" hidden="1" customHeight="1" x14ac:dyDescent="0.25">
      <c r="A1149" s="224">
        <v>45538</v>
      </c>
      <c r="B1149" s="56" t="s">
        <v>8991</v>
      </c>
      <c r="C1149" s="56" t="s">
        <v>57</v>
      </c>
      <c r="D1149" s="83">
        <v>15</v>
      </c>
      <c r="E1149" s="72" t="s">
        <v>122</v>
      </c>
      <c r="F1149" s="76">
        <v>40000</v>
      </c>
      <c r="G1149" s="63">
        <f>F1149*D1149</f>
        <v>600000</v>
      </c>
      <c r="H1149" s="64" t="s">
        <v>415</v>
      </c>
    </row>
    <row r="1150" spans="1:8" ht="15" hidden="1" customHeight="1" x14ac:dyDescent="0.25">
      <c r="A1150" s="224">
        <v>45538</v>
      </c>
      <c r="B1150" s="56" t="s">
        <v>8998</v>
      </c>
      <c r="C1150" s="80" t="s">
        <v>57</v>
      </c>
      <c r="D1150" s="57">
        <v>1</v>
      </c>
      <c r="E1150" s="72" t="s">
        <v>29</v>
      </c>
      <c r="F1150" s="76">
        <v>120000</v>
      </c>
      <c r="G1150" s="63">
        <f t="shared" ref="G1150:G1170" si="48">F1150*D1150</f>
        <v>120000</v>
      </c>
      <c r="H1150" s="64" t="s">
        <v>8990</v>
      </c>
    </row>
    <row r="1151" spans="1:8" ht="15" hidden="1" customHeight="1" x14ac:dyDescent="0.25">
      <c r="A1151" s="224">
        <v>45538</v>
      </c>
      <c r="B1151" s="95" t="s">
        <v>8987</v>
      </c>
      <c r="C1151" s="230" t="s">
        <v>403</v>
      </c>
      <c r="D1151" s="57">
        <v>2</v>
      </c>
      <c r="E1151" s="72" t="s">
        <v>29</v>
      </c>
      <c r="F1151" s="76">
        <v>60000</v>
      </c>
      <c r="G1151" s="63">
        <f t="shared" si="48"/>
        <v>120000</v>
      </c>
      <c r="H1151" s="64" t="s">
        <v>8348</v>
      </c>
    </row>
    <row r="1152" spans="1:8" ht="15" hidden="1" customHeight="1" x14ac:dyDescent="0.25">
      <c r="A1152" s="224">
        <v>45538</v>
      </c>
      <c r="B1152" s="56" t="s">
        <v>6571</v>
      </c>
      <c r="C1152" s="56" t="s">
        <v>57</v>
      </c>
      <c r="D1152" s="57">
        <v>3</v>
      </c>
      <c r="E1152" s="72" t="s">
        <v>29</v>
      </c>
      <c r="F1152" s="62">
        <v>40000</v>
      </c>
      <c r="G1152" s="63">
        <f>F1152*D1152</f>
        <v>120000</v>
      </c>
      <c r="H1152" s="64" t="s">
        <v>8348</v>
      </c>
    </row>
    <row r="1153" spans="1:8" ht="15" hidden="1" customHeight="1" x14ac:dyDescent="0.25">
      <c r="A1153" s="224">
        <v>45538</v>
      </c>
      <c r="B1153" s="74" t="s">
        <v>9001</v>
      </c>
      <c r="C1153" s="75" t="s">
        <v>57</v>
      </c>
      <c r="D1153" s="57">
        <v>4</v>
      </c>
      <c r="E1153" s="72" t="s">
        <v>29</v>
      </c>
      <c r="F1153" s="62">
        <v>35000</v>
      </c>
      <c r="G1153" s="63">
        <f t="shared" ref="G1153:G1156" si="49">F1153*D1153</f>
        <v>140000</v>
      </c>
      <c r="H1153" s="64" t="s">
        <v>8348</v>
      </c>
    </row>
    <row r="1154" spans="1:8" ht="15" hidden="1" customHeight="1" x14ac:dyDescent="0.25">
      <c r="A1154" s="224">
        <v>45538</v>
      </c>
      <c r="B1154" s="60" t="s">
        <v>8988</v>
      </c>
      <c r="C1154" s="56" t="s">
        <v>57</v>
      </c>
      <c r="D1154" s="61">
        <v>4</v>
      </c>
      <c r="E1154" s="72" t="s">
        <v>29</v>
      </c>
      <c r="F1154" s="76">
        <v>12500</v>
      </c>
      <c r="G1154" s="63">
        <f t="shared" si="49"/>
        <v>50000</v>
      </c>
      <c r="H1154" s="64" t="s">
        <v>8348</v>
      </c>
    </row>
    <row r="1155" spans="1:8" ht="15" hidden="1" customHeight="1" x14ac:dyDescent="0.25">
      <c r="A1155" s="224">
        <v>45538</v>
      </c>
      <c r="B1155" s="68" t="s">
        <v>816</v>
      </c>
      <c r="C1155" s="56" t="s">
        <v>88</v>
      </c>
      <c r="D1155" s="61">
        <v>2</v>
      </c>
      <c r="E1155" s="72" t="s">
        <v>26</v>
      </c>
      <c r="F1155" s="76">
        <v>1950000</v>
      </c>
      <c r="G1155" s="63">
        <f t="shared" si="49"/>
        <v>3900000</v>
      </c>
      <c r="H1155" s="64" t="s">
        <v>535</v>
      </c>
    </row>
    <row r="1156" spans="1:8" ht="15" hidden="1" customHeight="1" x14ac:dyDescent="0.25">
      <c r="A1156" s="224">
        <v>45538</v>
      </c>
      <c r="B1156" s="68" t="s">
        <v>517</v>
      </c>
      <c r="C1156" s="56" t="s">
        <v>88</v>
      </c>
      <c r="D1156" s="57">
        <v>2</v>
      </c>
      <c r="E1156" s="56" t="s">
        <v>29</v>
      </c>
      <c r="F1156" s="140">
        <v>1425000</v>
      </c>
      <c r="G1156" s="63">
        <f t="shared" si="49"/>
        <v>2850000</v>
      </c>
      <c r="H1156" s="64" t="s">
        <v>8993</v>
      </c>
    </row>
    <row r="1157" spans="1:8" ht="15" hidden="1" customHeight="1" x14ac:dyDescent="0.25">
      <c r="A1157" s="224">
        <v>45538</v>
      </c>
      <c r="B1157" s="55" t="s">
        <v>9011</v>
      </c>
      <c r="C1157" s="56" t="s">
        <v>9010</v>
      </c>
      <c r="D1157" s="57">
        <v>1</v>
      </c>
      <c r="E1157" s="72" t="s">
        <v>26</v>
      </c>
      <c r="F1157" s="76">
        <v>2560000</v>
      </c>
      <c r="G1157" s="63">
        <f t="shared" si="48"/>
        <v>2560000</v>
      </c>
      <c r="H1157" s="64" t="s">
        <v>420</v>
      </c>
    </row>
    <row r="1158" spans="1:8" ht="15" hidden="1" customHeight="1" x14ac:dyDescent="0.25">
      <c r="A1158" s="423">
        <v>45538</v>
      </c>
      <c r="B1158" s="1072" t="s">
        <v>9152</v>
      </c>
      <c r="C1158" s="1072" t="s">
        <v>9073</v>
      </c>
      <c r="D1158" s="1080">
        <v>1</v>
      </c>
      <c r="E1158" s="1071" t="s">
        <v>29</v>
      </c>
      <c r="F1158" s="1066">
        <v>640000</v>
      </c>
      <c r="G1158" s="1066">
        <f>F1158*D1158</f>
        <v>640000</v>
      </c>
      <c r="H1158" s="1090" t="s">
        <v>9072</v>
      </c>
    </row>
    <row r="1159" spans="1:8" ht="15" hidden="1" customHeight="1" x14ac:dyDescent="0.25">
      <c r="A1159" s="1031" t="s">
        <v>9027</v>
      </c>
      <c r="B1159" s="877" t="s">
        <v>9012</v>
      </c>
      <c r="C1159" s="877" t="s">
        <v>8134</v>
      </c>
      <c r="D1159" s="878">
        <v>6</v>
      </c>
      <c r="E1159" s="893" t="s">
        <v>6544</v>
      </c>
      <c r="F1159" s="883">
        <v>1500000</v>
      </c>
      <c r="G1159" s="884">
        <f t="shared" si="48"/>
        <v>9000000</v>
      </c>
      <c r="H1159" s="885" t="s">
        <v>397</v>
      </c>
    </row>
    <row r="1160" spans="1:8" ht="15" hidden="1" customHeight="1" x14ac:dyDescent="0.25">
      <c r="A1160" s="1031" t="s">
        <v>9027</v>
      </c>
      <c r="B1160" s="1034" t="s">
        <v>7198</v>
      </c>
      <c r="C1160" s="1034" t="s">
        <v>6598</v>
      </c>
      <c r="D1160" s="878">
        <v>20</v>
      </c>
      <c r="E1160" s="893" t="s">
        <v>63</v>
      </c>
      <c r="F1160" s="883">
        <v>17000</v>
      </c>
      <c r="G1160" s="884">
        <f t="shared" si="48"/>
        <v>340000</v>
      </c>
      <c r="H1160" s="885" t="s">
        <v>8354</v>
      </c>
    </row>
    <row r="1161" spans="1:8" ht="15" hidden="1" customHeight="1" x14ac:dyDescent="0.25">
      <c r="A1161" s="1031" t="s">
        <v>9027</v>
      </c>
      <c r="B1161" s="1034" t="s">
        <v>9014</v>
      </c>
      <c r="C1161" s="901" t="s">
        <v>363</v>
      </c>
      <c r="D1161" s="907">
        <v>1</v>
      </c>
      <c r="E1161" s="893" t="s">
        <v>114</v>
      </c>
      <c r="F1161" s="883">
        <v>1600000</v>
      </c>
      <c r="G1161" s="884">
        <f t="shared" si="48"/>
        <v>1600000</v>
      </c>
      <c r="H1161" s="885" t="s">
        <v>9015</v>
      </c>
    </row>
    <row r="1162" spans="1:8" ht="15" hidden="1" customHeight="1" x14ac:dyDescent="0.25">
      <c r="A1162" s="1031" t="s">
        <v>9027</v>
      </c>
      <c r="B1162" s="892" t="s">
        <v>9016</v>
      </c>
      <c r="C1162" s="892" t="s">
        <v>363</v>
      </c>
      <c r="D1162" s="948">
        <v>1</v>
      </c>
      <c r="E1162" s="891" t="s">
        <v>114</v>
      </c>
      <c r="F1162" s="884">
        <v>1050000</v>
      </c>
      <c r="G1162" s="884">
        <f t="shared" si="48"/>
        <v>1050000</v>
      </c>
      <c r="H1162" s="1036" t="s">
        <v>7219</v>
      </c>
    </row>
    <row r="1163" spans="1:8" ht="15" hidden="1" customHeight="1" x14ac:dyDescent="0.25">
      <c r="A1163" s="1031" t="s">
        <v>9027</v>
      </c>
      <c r="B1163" s="892" t="s">
        <v>9017</v>
      </c>
      <c r="C1163" s="892" t="s">
        <v>363</v>
      </c>
      <c r="D1163" s="948">
        <v>1</v>
      </c>
      <c r="E1163" s="891" t="s">
        <v>114</v>
      </c>
      <c r="F1163" s="884">
        <v>200000</v>
      </c>
      <c r="G1163" s="884">
        <f t="shared" si="48"/>
        <v>200000</v>
      </c>
      <c r="H1163" s="1036" t="s">
        <v>7219</v>
      </c>
    </row>
    <row r="1164" spans="1:8" ht="15" hidden="1" customHeight="1" x14ac:dyDescent="0.25">
      <c r="A1164" s="1031" t="s">
        <v>9027</v>
      </c>
      <c r="B1164" s="892" t="s">
        <v>990</v>
      </c>
      <c r="C1164" s="892" t="s">
        <v>30</v>
      </c>
      <c r="D1164" s="924">
        <v>5</v>
      </c>
      <c r="E1164" s="891" t="s">
        <v>480</v>
      </c>
      <c r="F1164" s="884">
        <v>75000</v>
      </c>
      <c r="G1164" s="884">
        <f t="shared" si="48"/>
        <v>375000</v>
      </c>
      <c r="H1164" s="1036" t="s">
        <v>397</v>
      </c>
    </row>
    <row r="1165" spans="1:8" ht="15" hidden="1" customHeight="1" x14ac:dyDescent="0.25">
      <c r="A1165" s="1031" t="s">
        <v>9027</v>
      </c>
      <c r="B1165" s="876" t="s">
        <v>8751</v>
      </c>
      <c r="C1165" s="877" t="s">
        <v>6700</v>
      </c>
      <c r="D1165" s="878">
        <v>4</v>
      </c>
      <c r="E1165" s="893" t="s">
        <v>7333</v>
      </c>
      <c r="F1165" s="897">
        <v>160000</v>
      </c>
      <c r="G1165" s="884">
        <f t="shared" si="48"/>
        <v>640000</v>
      </c>
      <c r="H1165" s="1036" t="s">
        <v>397</v>
      </c>
    </row>
    <row r="1166" spans="1:8" ht="15" hidden="1" customHeight="1" x14ac:dyDescent="0.25">
      <c r="A1166" s="1031" t="s">
        <v>9027</v>
      </c>
      <c r="B1166" s="877" t="s">
        <v>429</v>
      </c>
      <c r="C1166" s="877" t="s">
        <v>444</v>
      </c>
      <c r="D1166" s="907">
        <v>4</v>
      </c>
      <c r="E1166" s="893" t="s">
        <v>7333</v>
      </c>
      <c r="F1166" s="883">
        <v>50000</v>
      </c>
      <c r="G1166" s="884">
        <f t="shared" si="48"/>
        <v>200000</v>
      </c>
      <c r="H1166" s="1036" t="s">
        <v>397</v>
      </c>
    </row>
    <row r="1167" spans="1:8" ht="15" hidden="1" customHeight="1" x14ac:dyDescent="0.25">
      <c r="A1167" s="1031" t="s">
        <v>9027</v>
      </c>
      <c r="B1167" s="877" t="s">
        <v>9026</v>
      </c>
      <c r="C1167" s="945" t="s">
        <v>6738</v>
      </c>
      <c r="D1167" s="907">
        <v>2</v>
      </c>
      <c r="E1167" s="893" t="s">
        <v>29</v>
      </c>
      <c r="F1167" s="883">
        <v>345000</v>
      </c>
      <c r="G1167" s="884">
        <f t="shared" si="48"/>
        <v>690000</v>
      </c>
      <c r="H1167" s="885" t="s">
        <v>6294</v>
      </c>
    </row>
    <row r="1168" spans="1:8" ht="15" hidden="1" customHeight="1" x14ac:dyDescent="0.25">
      <c r="A1168" s="1031" t="s">
        <v>9027</v>
      </c>
      <c r="B1168" s="876" t="s">
        <v>8915</v>
      </c>
      <c r="C1168" s="877" t="s">
        <v>6897</v>
      </c>
      <c r="D1168" s="878">
        <v>17</v>
      </c>
      <c r="E1168" s="893" t="s">
        <v>62</v>
      </c>
      <c r="F1168" s="897">
        <v>19000</v>
      </c>
      <c r="G1168" s="884">
        <f t="shared" si="48"/>
        <v>323000</v>
      </c>
      <c r="H1168" s="885" t="s">
        <v>7584</v>
      </c>
    </row>
    <row r="1169" spans="1:8" ht="15" hidden="1" customHeight="1" x14ac:dyDescent="0.25">
      <c r="A1169" s="1031" t="s">
        <v>9027</v>
      </c>
      <c r="B1169" s="1034" t="s">
        <v>8503</v>
      </c>
      <c r="C1169" s="1034" t="s">
        <v>135</v>
      </c>
      <c r="D1169" s="821">
        <v>20</v>
      </c>
      <c r="E1169" s="1046" t="s">
        <v>29</v>
      </c>
      <c r="F1169" s="883">
        <v>27300</v>
      </c>
      <c r="G1169" s="1043">
        <f t="shared" si="48"/>
        <v>546000</v>
      </c>
      <c r="H1169" s="1039" t="s">
        <v>397</v>
      </c>
    </row>
    <row r="1170" spans="1:8" ht="15" hidden="1" customHeight="1" x14ac:dyDescent="0.25">
      <c r="A1170" s="1031" t="s">
        <v>9027</v>
      </c>
      <c r="B1170" s="1034" t="s">
        <v>8502</v>
      </c>
      <c r="C1170" s="1034" t="s">
        <v>135</v>
      </c>
      <c r="D1170" s="821">
        <v>20</v>
      </c>
      <c r="E1170" s="1046" t="s">
        <v>29</v>
      </c>
      <c r="F1170" s="883">
        <v>28275</v>
      </c>
      <c r="G1170" s="1043">
        <f t="shared" si="48"/>
        <v>565500</v>
      </c>
      <c r="H1170" s="1039" t="s">
        <v>397</v>
      </c>
    </row>
    <row r="1171" spans="1:8" ht="15" hidden="1" customHeight="1" x14ac:dyDescent="0.25">
      <c r="A1171" s="1031" t="s">
        <v>9027</v>
      </c>
      <c r="B1171" s="1034" t="s">
        <v>9020</v>
      </c>
      <c r="C1171" s="1034" t="s">
        <v>135</v>
      </c>
      <c r="D1171" s="821">
        <v>20</v>
      </c>
      <c r="E1171" s="1046" t="s">
        <v>29</v>
      </c>
      <c r="F1171" s="883">
        <v>9750</v>
      </c>
      <c r="G1171" s="1043">
        <f>F1171*D1171</f>
        <v>195000</v>
      </c>
      <c r="H1171" s="1039" t="s">
        <v>397</v>
      </c>
    </row>
    <row r="1172" spans="1:8" ht="15" hidden="1" customHeight="1" x14ac:dyDescent="0.25">
      <c r="A1172" s="1031" t="s">
        <v>9027</v>
      </c>
      <c r="B1172" s="1034" t="s">
        <v>9018</v>
      </c>
      <c r="C1172" s="1034" t="s">
        <v>135</v>
      </c>
      <c r="D1172" s="1042">
        <v>30</v>
      </c>
      <c r="E1172" s="1046" t="s">
        <v>29</v>
      </c>
      <c r="F1172" s="1041">
        <v>85000</v>
      </c>
      <c r="G1172" s="1043">
        <f t="shared" ref="G1172:G1173" si="50">F1172*D1172</f>
        <v>2550000</v>
      </c>
      <c r="H1172" s="1039" t="s">
        <v>397</v>
      </c>
    </row>
    <row r="1173" spans="1:8" ht="15" hidden="1" customHeight="1" x14ac:dyDescent="0.25">
      <c r="A1173" s="1031" t="s">
        <v>9027</v>
      </c>
      <c r="B1173" s="1034" t="s">
        <v>6695</v>
      </c>
      <c r="C1173" s="1034" t="s">
        <v>135</v>
      </c>
      <c r="D1173" s="821">
        <v>10</v>
      </c>
      <c r="E1173" s="1047" t="s">
        <v>25</v>
      </c>
      <c r="F1173" s="1043">
        <v>93000</v>
      </c>
      <c r="G1173" s="1043">
        <f t="shared" si="50"/>
        <v>930000</v>
      </c>
      <c r="H1173" s="1039" t="s">
        <v>397</v>
      </c>
    </row>
    <row r="1174" spans="1:8" ht="15" hidden="1" customHeight="1" x14ac:dyDescent="0.25">
      <c r="A1174" s="1031" t="s">
        <v>9027</v>
      </c>
      <c r="B1174" s="1034" t="s">
        <v>9019</v>
      </c>
      <c r="C1174" s="1034" t="s">
        <v>135</v>
      </c>
      <c r="D1174" s="1042">
        <v>5</v>
      </c>
      <c r="E1174" s="1046" t="s">
        <v>29</v>
      </c>
      <c r="F1174" s="897">
        <v>44000</v>
      </c>
      <c r="G1174" s="1043">
        <f>F1174*D1174</f>
        <v>220000</v>
      </c>
      <c r="H1174" s="1039" t="s">
        <v>397</v>
      </c>
    </row>
    <row r="1175" spans="1:8" ht="15" hidden="1" customHeight="1" x14ac:dyDescent="0.25">
      <c r="A1175" s="1031" t="s">
        <v>9027</v>
      </c>
      <c r="B1175" s="877" t="s">
        <v>9021</v>
      </c>
      <c r="C1175" s="901" t="s">
        <v>57</v>
      </c>
      <c r="D1175" s="878">
        <v>1</v>
      </c>
      <c r="E1175" s="893" t="s">
        <v>26</v>
      </c>
      <c r="F1175" s="897">
        <v>450000</v>
      </c>
      <c r="G1175" s="884">
        <f t="shared" ref="G1175:G1223" si="51">F1175*D1175</f>
        <v>450000</v>
      </c>
      <c r="H1175" s="885" t="s">
        <v>416</v>
      </c>
    </row>
    <row r="1176" spans="1:8" ht="15" hidden="1" customHeight="1" x14ac:dyDescent="0.25">
      <c r="A1176" s="1031" t="s">
        <v>9027</v>
      </c>
      <c r="B1176" s="915" t="s">
        <v>9022</v>
      </c>
      <c r="C1176" s="1032" t="s">
        <v>57</v>
      </c>
      <c r="D1176" s="878">
        <v>1</v>
      </c>
      <c r="E1176" s="893" t="s">
        <v>29</v>
      </c>
      <c r="F1176" s="897">
        <v>220000</v>
      </c>
      <c r="G1176" s="884">
        <f t="shared" si="51"/>
        <v>220000</v>
      </c>
      <c r="H1176" s="885" t="s">
        <v>397</v>
      </c>
    </row>
    <row r="1177" spans="1:8" ht="15" hidden="1" customHeight="1" x14ac:dyDescent="0.25">
      <c r="A1177" s="1031" t="s">
        <v>9027</v>
      </c>
      <c r="B1177" s="1069" t="s">
        <v>9286</v>
      </c>
      <c r="C1177" s="1061" t="s">
        <v>9282</v>
      </c>
      <c r="D1177" s="1062">
        <v>1</v>
      </c>
      <c r="E1177" s="1061" t="s">
        <v>29</v>
      </c>
      <c r="F1177" s="959">
        <v>1</v>
      </c>
      <c r="G1177" s="1066">
        <f t="shared" si="51"/>
        <v>1</v>
      </c>
      <c r="H1177" s="1067" t="s">
        <v>773</v>
      </c>
    </row>
    <row r="1178" spans="1:8" ht="15" hidden="1" customHeight="1" x14ac:dyDescent="0.25">
      <c r="A1178" s="1031" t="s">
        <v>9027</v>
      </c>
      <c r="B1178" s="1060" t="s">
        <v>9287</v>
      </c>
      <c r="C1178" s="1075" t="s">
        <v>9283</v>
      </c>
      <c r="D1178" s="1062">
        <v>1</v>
      </c>
      <c r="E1178" s="1061" t="s">
        <v>29</v>
      </c>
      <c r="F1178" s="959">
        <v>1</v>
      </c>
      <c r="G1178" s="1066">
        <f t="shared" si="51"/>
        <v>1</v>
      </c>
      <c r="H1178" s="1067" t="s">
        <v>773</v>
      </c>
    </row>
    <row r="1179" spans="1:8" ht="15" hidden="1" customHeight="1" x14ac:dyDescent="0.25">
      <c r="A1179" s="1031" t="s">
        <v>9027</v>
      </c>
      <c r="B1179" s="1061" t="s">
        <v>9288</v>
      </c>
      <c r="C1179" s="1075" t="s">
        <v>9284</v>
      </c>
      <c r="D1179" s="1062">
        <v>1</v>
      </c>
      <c r="E1179" s="1061" t="s">
        <v>29</v>
      </c>
      <c r="F1179" s="959">
        <v>1</v>
      </c>
      <c r="G1179" s="1066">
        <f t="shared" si="51"/>
        <v>1</v>
      </c>
      <c r="H1179" s="1067" t="s">
        <v>773</v>
      </c>
    </row>
    <row r="1180" spans="1:8" ht="15" hidden="1" customHeight="1" x14ac:dyDescent="0.25">
      <c r="A1180" s="1031" t="s">
        <v>9046</v>
      </c>
      <c r="B1180" s="1061" t="s">
        <v>9032</v>
      </c>
      <c r="C1180" s="1061" t="s">
        <v>7715</v>
      </c>
      <c r="D1180" s="1079">
        <v>2</v>
      </c>
      <c r="E1180" s="1073" t="s">
        <v>29</v>
      </c>
      <c r="F1180" s="1065">
        <v>1500000</v>
      </c>
      <c r="G1180" s="1066">
        <f t="shared" si="51"/>
        <v>3000000</v>
      </c>
      <c r="H1180" s="1067" t="s">
        <v>8507</v>
      </c>
    </row>
    <row r="1181" spans="1:8" ht="15" hidden="1" customHeight="1" x14ac:dyDescent="0.25">
      <c r="A1181" s="1031" t="s">
        <v>9046</v>
      </c>
      <c r="B1181" s="1088" t="s">
        <v>465</v>
      </c>
      <c r="C1181" s="1088" t="s">
        <v>6598</v>
      </c>
      <c r="D1181" s="1062">
        <v>20</v>
      </c>
      <c r="E1181" s="1073" t="s">
        <v>63</v>
      </c>
      <c r="F1181" s="1065">
        <v>17000</v>
      </c>
      <c r="G1181" s="1066">
        <f t="shared" si="51"/>
        <v>340000</v>
      </c>
      <c r="H1181" s="1067" t="s">
        <v>8354</v>
      </c>
    </row>
    <row r="1182" spans="1:8" ht="15" hidden="1" customHeight="1" x14ac:dyDescent="0.25">
      <c r="A1182" s="1031" t="s">
        <v>9046</v>
      </c>
      <c r="B1182" s="1088" t="s">
        <v>9033</v>
      </c>
      <c r="C1182" s="1078" t="s">
        <v>6627</v>
      </c>
      <c r="D1182" s="1079">
        <v>6</v>
      </c>
      <c r="E1182" s="1073" t="s">
        <v>29</v>
      </c>
      <c r="F1182" s="1065">
        <v>2500</v>
      </c>
      <c r="G1182" s="1066">
        <f t="shared" si="51"/>
        <v>15000</v>
      </c>
      <c r="H1182" s="1067" t="s">
        <v>9042</v>
      </c>
    </row>
    <row r="1183" spans="1:8" ht="15" hidden="1" customHeight="1" x14ac:dyDescent="0.25">
      <c r="A1183" s="1031" t="s">
        <v>9046</v>
      </c>
      <c r="B1183" s="1072" t="s">
        <v>9034</v>
      </c>
      <c r="C1183" s="1072" t="s">
        <v>6627</v>
      </c>
      <c r="D1183" s="1084">
        <v>6</v>
      </c>
      <c r="E1183" s="1071" t="s">
        <v>29</v>
      </c>
      <c r="F1183" s="1066">
        <v>250</v>
      </c>
      <c r="G1183" s="1066">
        <f t="shared" si="51"/>
        <v>1500</v>
      </c>
      <c r="H1183" s="1067" t="s">
        <v>9042</v>
      </c>
    </row>
    <row r="1184" spans="1:8" ht="15" hidden="1" customHeight="1" x14ac:dyDescent="0.25">
      <c r="A1184" s="1031" t="s">
        <v>9046</v>
      </c>
      <c r="B1184" s="1072" t="s">
        <v>9035</v>
      </c>
      <c r="C1184" s="1072" t="s">
        <v>6627</v>
      </c>
      <c r="D1184" s="1084">
        <v>2</v>
      </c>
      <c r="E1184" s="1071" t="s">
        <v>29</v>
      </c>
      <c r="F1184" s="1066">
        <v>2500</v>
      </c>
      <c r="G1184" s="1066">
        <f t="shared" si="51"/>
        <v>5000</v>
      </c>
      <c r="H1184" s="1067" t="s">
        <v>9042</v>
      </c>
    </row>
    <row r="1185" spans="1:8" ht="15" hidden="1" customHeight="1" x14ac:dyDescent="0.25">
      <c r="A1185" s="1031" t="s">
        <v>9046</v>
      </c>
      <c r="B1185" s="1072" t="s">
        <v>9036</v>
      </c>
      <c r="C1185" s="1072" t="s">
        <v>417</v>
      </c>
      <c r="D1185" s="1080">
        <v>2</v>
      </c>
      <c r="E1185" s="1071" t="s">
        <v>29</v>
      </c>
      <c r="F1185" s="1066">
        <v>8500</v>
      </c>
      <c r="G1185" s="1066">
        <f t="shared" si="51"/>
        <v>17000</v>
      </c>
      <c r="H1185" s="1067" t="s">
        <v>9042</v>
      </c>
    </row>
    <row r="1186" spans="1:8" ht="15" hidden="1" customHeight="1" x14ac:dyDescent="0.25">
      <c r="A1186" s="1031" t="s">
        <v>9046</v>
      </c>
      <c r="B1186" s="1060" t="s">
        <v>9038</v>
      </c>
      <c r="C1186" s="1061" t="s">
        <v>6904</v>
      </c>
      <c r="D1186" s="1062">
        <v>1</v>
      </c>
      <c r="E1186" s="1073" t="s">
        <v>29</v>
      </c>
      <c r="F1186" s="1076">
        <v>40000</v>
      </c>
      <c r="G1186" s="1066">
        <f t="shared" si="51"/>
        <v>40000</v>
      </c>
      <c r="H1186" s="1067" t="s">
        <v>9042</v>
      </c>
    </row>
    <row r="1187" spans="1:8" ht="15" hidden="1" customHeight="1" x14ac:dyDescent="0.25">
      <c r="A1187" s="1031" t="s">
        <v>9046</v>
      </c>
      <c r="B1187" s="1060" t="s">
        <v>9039</v>
      </c>
      <c r="C1187" s="1061" t="s">
        <v>6904</v>
      </c>
      <c r="D1187" s="1079">
        <v>1</v>
      </c>
      <c r="E1187" s="1073" t="s">
        <v>29</v>
      </c>
      <c r="F1187" s="1065">
        <v>30000</v>
      </c>
      <c r="G1187" s="1066">
        <f t="shared" si="51"/>
        <v>30000</v>
      </c>
      <c r="H1187" s="1067" t="s">
        <v>9042</v>
      </c>
    </row>
    <row r="1188" spans="1:8" ht="15" hidden="1" customHeight="1" x14ac:dyDescent="0.25">
      <c r="A1188" s="1031" t="s">
        <v>9046</v>
      </c>
      <c r="B1188" s="1061" t="s">
        <v>9043</v>
      </c>
      <c r="C1188" s="1083" t="s">
        <v>6676</v>
      </c>
      <c r="D1188" s="1079">
        <v>1</v>
      </c>
      <c r="E1188" s="1073" t="s">
        <v>26</v>
      </c>
      <c r="F1188" s="1065">
        <v>4250000</v>
      </c>
      <c r="G1188" s="1066">
        <f t="shared" si="51"/>
        <v>4250000</v>
      </c>
      <c r="H1188" s="1067" t="s">
        <v>9042</v>
      </c>
    </row>
    <row r="1189" spans="1:8" ht="15" hidden="1" customHeight="1" x14ac:dyDescent="0.25">
      <c r="A1189" s="1031" t="s">
        <v>9046</v>
      </c>
      <c r="B1189" s="1060" t="s">
        <v>9044</v>
      </c>
      <c r="C1189" s="1061" t="s">
        <v>6676</v>
      </c>
      <c r="D1189" s="1062">
        <v>1</v>
      </c>
      <c r="E1189" s="1073" t="s">
        <v>26</v>
      </c>
      <c r="F1189" s="1076">
        <v>1650000</v>
      </c>
      <c r="G1189" s="1066">
        <f t="shared" si="51"/>
        <v>1650000</v>
      </c>
      <c r="H1189" s="1067" t="s">
        <v>9042</v>
      </c>
    </row>
    <row r="1190" spans="1:8" ht="15" hidden="1" customHeight="1" x14ac:dyDescent="0.25">
      <c r="A1190" s="1031" t="s">
        <v>9046</v>
      </c>
      <c r="B1190" s="1088" t="s">
        <v>9068</v>
      </c>
      <c r="C1190" s="1061" t="s">
        <v>7235</v>
      </c>
      <c r="D1190" s="821">
        <v>4</v>
      </c>
      <c r="E1190" s="1093" t="s">
        <v>29</v>
      </c>
      <c r="F1190" s="1065">
        <v>882500</v>
      </c>
      <c r="G1190" s="1043">
        <f>F1190*D1190</f>
        <v>3530000</v>
      </c>
      <c r="H1190" s="1039" t="s">
        <v>9071</v>
      </c>
    </row>
    <row r="1191" spans="1:8" ht="15" hidden="1" customHeight="1" x14ac:dyDescent="0.25">
      <c r="A1191" s="1031" t="s">
        <v>9046</v>
      </c>
      <c r="B1191" s="1088" t="s">
        <v>7853</v>
      </c>
      <c r="C1191" s="1061" t="s">
        <v>7235</v>
      </c>
      <c r="D1191" s="821">
        <v>4</v>
      </c>
      <c r="E1191" s="1093" t="s">
        <v>29</v>
      </c>
      <c r="F1191" s="1065">
        <v>401000</v>
      </c>
      <c r="G1191" s="1043">
        <f>F1191*D1191</f>
        <v>1604000</v>
      </c>
      <c r="H1191" s="1039" t="s">
        <v>9071</v>
      </c>
    </row>
    <row r="1192" spans="1:8" ht="15" hidden="1" customHeight="1" x14ac:dyDescent="0.25">
      <c r="A1192" s="1031" t="s">
        <v>9046</v>
      </c>
      <c r="B1192" s="1088" t="s">
        <v>9070</v>
      </c>
      <c r="C1192" s="1061" t="s">
        <v>7235</v>
      </c>
      <c r="D1192" s="821">
        <v>3</v>
      </c>
      <c r="E1192" s="1093" t="s">
        <v>29</v>
      </c>
      <c r="F1192" s="1065">
        <v>208000</v>
      </c>
      <c r="G1192" s="1043">
        <f>F1192*D1192</f>
        <v>624000</v>
      </c>
      <c r="H1192" s="1039" t="s">
        <v>9071</v>
      </c>
    </row>
    <row r="1193" spans="1:8" ht="15" hidden="1" customHeight="1" x14ac:dyDescent="0.25">
      <c r="A1193" s="1031" t="s">
        <v>9046</v>
      </c>
      <c r="B1193" s="1069" t="s">
        <v>9181</v>
      </c>
      <c r="C1193" s="1061" t="s">
        <v>7032</v>
      </c>
      <c r="D1193" s="1079">
        <v>15</v>
      </c>
      <c r="E1193" s="1073" t="s">
        <v>29</v>
      </c>
      <c r="F1193" s="1065">
        <v>168749.99220000001</v>
      </c>
      <c r="G1193" s="1043">
        <f t="shared" ref="G1193:G1194" si="52">F1193*D1193</f>
        <v>2531249.8829999999</v>
      </c>
      <c r="H1193" s="1039" t="s">
        <v>397</v>
      </c>
    </row>
    <row r="1194" spans="1:8" ht="15" hidden="1" customHeight="1" x14ac:dyDescent="0.25">
      <c r="A1194" s="1031" t="s">
        <v>9046</v>
      </c>
      <c r="B1194" s="1061" t="s">
        <v>9177</v>
      </c>
      <c r="C1194" s="1061" t="s">
        <v>7032</v>
      </c>
      <c r="D1194" s="1064">
        <v>10</v>
      </c>
      <c r="E1194" s="1061" t="s">
        <v>25</v>
      </c>
      <c r="F1194" s="1077">
        <v>203499.98520000002</v>
      </c>
      <c r="G1194" s="1043">
        <f t="shared" si="52"/>
        <v>2034999.8520000002</v>
      </c>
      <c r="H1194" s="1039" t="s">
        <v>397</v>
      </c>
    </row>
    <row r="1195" spans="1:8" ht="15" hidden="1" customHeight="1" x14ac:dyDescent="0.25">
      <c r="A1195" s="1031" t="s">
        <v>9046</v>
      </c>
      <c r="B1195" s="1061" t="s">
        <v>9178</v>
      </c>
      <c r="C1195" s="1061" t="s">
        <v>7032</v>
      </c>
      <c r="D1195" s="927">
        <v>15</v>
      </c>
      <c r="E1195" s="1070" t="s">
        <v>25</v>
      </c>
      <c r="F1195" s="1077">
        <v>162499.99290000004</v>
      </c>
      <c r="G1195" s="1043">
        <f>F1195*D1195</f>
        <v>2437499.8935000007</v>
      </c>
      <c r="H1195" s="1039" t="s">
        <v>397</v>
      </c>
    </row>
    <row r="1196" spans="1:8" ht="15" hidden="1" customHeight="1" x14ac:dyDescent="0.25">
      <c r="A1196" s="1031" t="s">
        <v>9046</v>
      </c>
      <c r="B1196" s="1061" t="s">
        <v>6737</v>
      </c>
      <c r="C1196" s="1061" t="s">
        <v>7032</v>
      </c>
      <c r="D1196" s="1062">
        <v>4</v>
      </c>
      <c r="E1196" s="1073" t="s">
        <v>29</v>
      </c>
      <c r="F1196" s="1076">
        <v>166899.99960000001</v>
      </c>
      <c r="G1196" s="1066">
        <f t="shared" ref="G1196:G1197" si="53">F1196*D1196</f>
        <v>667599.99840000004</v>
      </c>
      <c r="H1196" s="1039" t="s">
        <v>397</v>
      </c>
    </row>
    <row r="1197" spans="1:8" ht="15" hidden="1" customHeight="1" x14ac:dyDescent="0.25">
      <c r="A1197" s="1031" t="s">
        <v>9046</v>
      </c>
      <c r="B1197" s="1061" t="s">
        <v>6739</v>
      </c>
      <c r="C1197" s="1061" t="s">
        <v>7032</v>
      </c>
      <c r="D1197" s="1062">
        <v>4</v>
      </c>
      <c r="E1197" s="1073" t="s">
        <v>29</v>
      </c>
      <c r="F1197" s="1076">
        <v>194999.99370000002</v>
      </c>
      <c r="G1197" s="1066">
        <f t="shared" si="53"/>
        <v>779999.97480000008</v>
      </c>
      <c r="H1197" s="1039" t="s">
        <v>397</v>
      </c>
    </row>
    <row r="1198" spans="1:8" ht="15" hidden="1" customHeight="1" x14ac:dyDescent="0.25">
      <c r="A1198" s="1031" t="s">
        <v>9046</v>
      </c>
      <c r="B1198" s="1061" t="s">
        <v>9179</v>
      </c>
      <c r="C1198" s="1061" t="s">
        <v>7032</v>
      </c>
      <c r="D1198" s="1062">
        <v>9</v>
      </c>
      <c r="E1198" s="1073" t="s">
        <v>29</v>
      </c>
      <c r="F1198" s="1065">
        <v>73499.993100000007</v>
      </c>
      <c r="G1198" s="1066">
        <f>F1198*D1198</f>
        <v>661499.93790000002</v>
      </c>
      <c r="H1198" s="1039" t="s">
        <v>397</v>
      </c>
    </row>
    <row r="1199" spans="1:8" ht="15" hidden="1" customHeight="1" x14ac:dyDescent="0.25">
      <c r="A1199" s="1031" t="s">
        <v>9046</v>
      </c>
      <c r="B1199" s="1061" t="s">
        <v>9180</v>
      </c>
      <c r="C1199" s="1061" t="s">
        <v>7032</v>
      </c>
      <c r="D1199" s="1062">
        <v>10</v>
      </c>
      <c r="E1199" s="1073" t="s">
        <v>29</v>
      </c>
      <c r="F1199" s="1065">
        <v>116999.99400000001</v>
      </c>
      <c r="G1199" s="1066">
        <f t="shared" ref="G1199:G1203" si="54">F1199*D1199</f>
        <v>1169999.94</v>
      </c>
      <c r="H1199" s="1039" t="s">
        <v>397</v>
      </c>
    </row>
    <row r="1200" spans="1:8" ht="15" hidden="1" customHeight="1" x14ac:dyDescent="0.25">
      <c r="A1200" s="1031" t="s">
        <v>9046</v>
      </c>
      <c r="B1200" s="1061" t="s">
        <v>6740</v>
      </c>
      <c r="C1200" s="1061" t="s">
        <v>7032</v>
      </c>
      <c r="D1200" s="1064">
        <v>6</v>
      </c>
      <c r="E1200" s="1073" t="s">
        <v>29</v>
      </c>
      <c r="F1200" s="1076">
        <v>152499.99180000002</v>
      </c>
      <c r="G1200" s="1066">
        <f t="shared" si="54"/>
        <v>914999.95080000011</v>
      </c>
      <c r="H1200" s="1039" t="s">
        <v>397</v>
      </c>
    </row>
    <row r="1201" spans="1:8" ht="15" hidden="1" customHeight="1" x14ac:dyDescent="0.25">
      <c r="A1201" s="1031" t="s">
        <v>9046</v>
      </c>
      <c r="B1201" s="1069" t="s">
        <v>9224</v>
      </c>
      <c r="C1201" s="1061" t="s">
        <v>8868</v>
      </c>
      <c r="D1201" s="1064">
        <v>16</v>
      </c>
      <c r="E1201" s="1073" t="s">
        <v>29</v>
      </c>
      <c r="F1201" s="1076">
        <f>27162468/16</f>
        <v>1697654.25</v>
      </c>
      <c r="G1201" s="1066">
        <f t="shared" si="54"/>
        <v>27162468</v>
      </c>
      <c r="H1201" s="1067" t="s">
        <v>397</v>
      </c>
    </row>
    <row r="1202" spans="1:8" ht="15" hidden="1" customHeight="1" x14ac:dyDescent="0.25">
      <c r="A1202" s="1031" t="s">
        <v>9046</v>
      </c>
      <c r="B1202" s="1069" t="s">
        <v>9222</v>
      </c>
      <c r="C1202" s="1061" t="s">
        <v>8868</v>
      </c>
      <c r="D1202" s="1062">
        <v>16</v>
      </c>
      <c r="E1202" s="1061" t="s">
        <v>29</v>
      </c>
      <c r="F1202" s="959">
        <v>134389.92000000001</v>
      </c>
      <c r="G1202" s="1066">
        <f t="shared" si="54"/>
        <v>2150238.7200000002</v>
      </c>
      <c r="H1202" s="1067" t="s">
        <v>397</v>
      </c>
    </row>
    <row r="1203" spans="1:8" ht="15" hidden="1" customHeight="1" x14ac:dyDescent="0.25">
      <c r="A1203" s="1031" t="s">
        <v>9046</v>
      </c>
      <c r="B1203" s="1060" t="s">
        <v>9223</v>
      </c>
      <c r="C1203" s="1061" t="s">
        <v>8868</v>
      </c>
      <c r="D1203" s="1062">
        <v>16</v>
      </c>
      <c r="E1203" s="1073" t="s">
        <v>29</v>
      </c>
      <c r="F1203" s="1076">
        <v>38724</v>
      </c>
      <c r="G1203" s="1066">
        <f t="shared" si="54"/>
        <v>619584</v>
      </c>
      <c r="H1203" s="1067" t="s">
        <v>397</v>
      </c>
    </row>
    <row r="1204" spans="1:8" ht="15" hidden="1" customHeight="1" x14ac:dyDescent="0.25">
      <c r="A1204" s="1031" t="s">
        <v>9045</v>
      </c>
      <c r="B1204" s="1061" t="s">
        <v>9047</v>
      </c>
      <c r="C1204" s="1061" t="s">
        <v>363</v>
      </c>
      <c r="D1204" s="1079">
        <v>1</v>
      </c>
      <c r="E1204" s="1073" t="s">
        <v>29</v>
      </c>
      <c r="F1204" s="1065">
        <v>1600000</v>
      </c>
      <c r="G1204" s="1066">
        <f t="shared" si="51"/>
        <v>1600000</v>
      </c>
      <c r="H1204" s="1067" t="s">
        <v>441</v>
      </c>
    </row>
    <row r="1205" spans="1:8" ht="15" hidden="1" customHeight="1" x14ac:dyDescent="0.25">
      <c r="A1205" s="1031" t="s">
        <v>9045</v>
      </c>
      <c r="B1205" s="1060" t="s">
        <v>6268</v>
      </c>
      <c r="C1205" s="1061" t="s">
        <v>59</v>
      </c>
      <c r="D1205" s="1062">
        <v>6</v>
      </c>
      <c r="E1205" s="1073" t="s">
        <v>29</v>
      </c>
      <c r="F1205" s="1065">
        <v>3575000</v>
      </c>
      <c r="G1205" s="1066">
        <f t="shared" si="51"/>
        <v>21450000</v>
      </c>
      <c r="H1205" s="1067" t="s">
        <v>397</v>
      </c>
    </row>
    <row r="1206" spans="1:8" ht="15" hidden="1" customHeight="1" x14ac:dyDescent="0.25">
      <c r="A1206" s="1031" t="s">
        <v>9045</v>
      </c>
      <c r="B1206" s="1069" t="s">
        <v>9056</v>
      </c>
      <c r="C1206" s="1061" t="s">
        <v>403</v>
      </c>
      <c r="D1206" s="1064">
        <v>4</v>
      </c>
      <c r="E1206" s="1073" t="s">
        <v>29</v>
      </c>
      <c r="F1206" s="1076">
        <v>55000</v>
      </c>
      <c r="G1206" s="1066">
        <f t="shared" si="51"/>
        <v>220000</v>
      </c>
      <c r="H1206" s="1067" t="s">
        <v>9058</v>
      </c>
    </row>
    <row r="1207" spans="1:8" ht="15" hidden="1" customHeight="1" x14ac:dyDescent="0.25">
      <c r="A1207" s="1031" t="s">
        <v>9045</v>
      </c>
      <c r="B1207" s="1060" t="s">
        <v>7414</v>
      </c>
      <c r="C1207" s="1061" t="s">
        <v>57</v>
      </c>
      <c r="D1207" s="1062">
        <v>5</v>
      </c>
      <c r="E1207" s="1061" t="s">
        <v>29</v>
      </c>
      <c r="F1207" s="1065">
        <v>60000</v>
      </c>
      <c r="G1207" s="1066">
        <f t="shared" si="51"/>
        <v>300000</v>
      </c>
      <c r="H1207" s="1067" t="s">
        <v>397</v>
      </c>
    </row>
    <row r="1208" spans="1:8" ht="15" hidden="1" customHeight="1" x14ac:dyDescent="0.25">
      <c r="A1208" s="1031" t="s">
        <v>9045</v>
      </c>
      <c r="B1208" s="1074" t="s">
        <v>9057</v>
      </c>
      <c r="C1208" s="1075" t="s">
        <v>403</v>
      </c>
      <c r="D1208" s="904">
        <v>1</v>
      </c>
      <c r="E1208" s="1073" t="s">
        <v>29</v>
      </c>
      <c r="F1208" s="1076">
        <v>450000</v>
      </c>
      <c r="G1208" s="1066">
        <f t="shared" si="51"/>
        <v>450000</v>
      </c>
      <c r="H1208" s="1067" t="s">
        <v>415</v>
      </c>
    </row>
    <row r="1209" spans="1:8" ht="15" hidden="1" customHeight="1" x14ac:dyDescent="0.25">
      <c r="A1209" s="1031" t="s">
        <v>9045</v>
      </c>
      <c r="B1209" s="1072" t="s">
        <v>9060</v>
      </c>
      <c r="C1209" s="1072" t="s">
        <v>6892</v>
      </c>
      <c r="D1209" s="1080">
        <v>1</v>
      </c>
      <c r="E1209" s="1071" t="s">
        <v>29</v>
      </c>
      <c r="F1209" s="1066">
        <v>171500</v>
      </c>
      <c r="G1209" s="1066">
        <f t="shared" si="51"/>
        <v>171500</v>
      </c>
      <c r="H1209" s="1067" t="s">
        <v>8348</v>
      </c>
    </row>
    <row r="1210" spans="1:8" ht="15" hidden="1" customHeight="1" x14ac:dyDescent="0.25">
      <c r="A1210" s="1031" t="s">
        <v>9045</v>
      </c>
      <c r="B1210" s="1060" t="s">
        <v>9059</v>
      </c>
      <c r="C1210" s="1061" t="s">
        <v>6892</v>
      </c>
      <c r="D1210" s="1062">
        <v>4</v>
      </c>
      <c r="E1210" s="1073" t="s">
        <v>29</v>
      </c>
      <c r="F1210" s="1076">
        <v>4500</v>
      </c>
      <c r="G1210" s="1066">
        <f t="shared" si="51"/>
        <v>18000</v>
      </c>
      <c r="H1210" s="1067" t="s">
        <v>8348</v>
      </c>
    </row>
    <row r="1211" spans="1:8" ht="15" hidden="1" customHeight="1" x14ac:dyDescent="0.25">
      <c r="A1211" s="1031" t="s">
        <v>9045</v>
      </c>
      <c r="B1211" s="1061" t="s">
        <v>9064</v>
      </c>
      <c r="C1211" s="1061" t="s">
        <v>56</v>
      </c>
      <c r="D1211" s="1062">
        <v>1</v>
      </c>
      <c r="E1211" s="1073" t="s">
        <v>29</v>
      </c>
      <c r="F1211" s="1076">
        <v>355500</v>
      </c>
      <c r="G1211" s="1066">
        <f t="shared" si="51"/>
        <v>355500</v>
      </c>
      <c r="H1211" s="1067" t="s">
        <v>6718</v>
      </c>
    </row>
    <row r="1212" spans="1:8" ht="15" hidden="1" customHeight="1" x14ac:dyDescent="0.25">
      <c r="A1212" s="56" t="s">
        <v>9160</v>
      </c>
      <c r="B1212" s="1061" t="s">
        <v>9142</v>
      </c>
      <c r="C1212" s="1061" t="s">
        <v>6977</v>
      </c>
      <c r="D1212" s="1079">
        <v>2</v>
      </c>
      <c r="E1212" s="1073" t="s">
        <v>29</v>
      </c>
      <c r="F1212" s="1065">
        <v>350000</v>
      </c>
      <c r="G1212" s="1066">
        <f t="shared" si="51"/>
        <v>700000</v>
      </c>
      <c r="H1212" s="1067" t="s">
        <v>8500</v>
      </c>
    </row>
    <row r="1213" spans="1:8" ht="15" hidden="1" customHeight="1" x14ac:dyDescent="0.25">
      <c r="A1213" s="1061" t="s">
        <v>9160</v>
      </c>
      <c r="B1213" s="1060" t="s">
        <v>9135</v>
      </c>
      <c r="C1213" s="1061" t="s">
        <v>6977</v>
      </c>
      <c r="D1213" s="1062">
        <v>4</v>
      </c>
      <c r="E1213" s="1073" t="s">
        <v>29</v>
      </c>
      <c r="F1213" s="1065">
        <v>27500</v>
      </c>
      <c r="G1213" s="1066">
        <f t="shared" si="51"/>
        <v>110000</v>
      </c>
      <c r="H1213" s="1067" t="s">
        <v>8500</v>
      </c>
    </row>
    <row r="1214" spans="1:8" ht="15" hidden="1" customHeight="1" x14ac:dyDescent="0.25">
      <c r="A1214" s="1061" t="s">
        <v>9160</v>
      </c>
      <c r="B1214" s="1060" t="s">
        <v>7502</v>
      </c>
      <c r="C1214" s="1068" t="s">
        <v>57</v>
      </c>
      <c r="D1214" s="1079">
        <v>2</v>
      </c>
      <c r="E1214" s="1073" t="s">
        <v>29</v>
      </c>
      <c r="F1214" s="1065">
        <v>380000</v>
      </c>
      <c r="G1214" s="1066">
        <f t="shared" si="51"/>
        <v>760000</v>
      </c>
      <c r="H1214" s="1067" t="s">
        <v>397</v>
      </c>
    </row>
    <row r="1215" spans="1:8" ht="15" hidden="1" customHeight="1" x14ac:dyDescent="0.25">
      <c r="A1215" s="1061" t="s">
        <v>9160</v>
      </c>
      <c r="B1215" s="1060" t="s">
        <v>7498</v>
      </c>
      <c r="C1215" s="1061" t="s">
        <v>57</v>
      </c>
      <c r="D1215" s="1062">
        <v>2</v>
      </c>
      <c r="E1215" s="1073" t="s">
        <v>29</v>
      </c>
      <c r="F1215" s="1065">
        <v>45000</v>
      </c>
      <c r="G1215" s="1066">
        <f t="shared" si="51"/>
        <v>90000</v>
      </c>
      <c r="H1215" s="1067" t="s">
        <v>397</v>
      </c>
    </row>
    <row r="1216" spans="1:8" ht="15" hidden="1" customHeight="1" x14ac:dyDescent="0.25">
      <c r="A1216" s="1061" t="s">
        <v>9160</v>
      </c>
      <c r="B1216" s="1061" t="s">
        <v>7776</v>
      </c>
      <c r="C1216" s="1061" t="s">
        <v>57</v>
      </c>
      <c r="D1216" s="1079">
        <v>3</v>
      </c>
      <c r="E1216" s="1073" t="s">
        <v>29</v>
      </c>
      <c r="F1216" s="1065">
        <v>100000</v>
      </c>
      <c r="G1216" s="1066">
        <f t="shared" si="51"/>
        <v>300000</v>
      </c>
      <c r="H1216" s="1067" t="s">
        <v>397</v>
      </c>
    </row>
    <row r="1217" spans="1:8" ht="15" hidden="1" customHeight="1" x14ac:dyDescent="0.25">
      <c r="A1217" s="1061" t="s">
        <v>9160</v>
      </c>
      <c r="B1217" s="1060" t="s">
        <v>9081</v>
      </c>
      <c r="C1217" s="1075" t="s">
        <v>57</v>
      </c>
      <c r="D1217" s="1079">
        <v>4</v>
      </c>
      <c r="E1217" s="887" t="s">
        <v>29</v>
      </c>
      <c r="F1217" s="1065">
        <v>95000</v>
      </c>
      <c r="G1217" s="1066">
        <f t="shared" si="51"/>
        <v>380000</v>
      </c>
      <c r="H1217" s="1067" t="s">
        <v>397</v>
      </c>
    </row>
    <row r="1218" spans="1:8" ht="15" hidden="1" customHeight="1" x14ac:dyDescent="0.25">
      <c r="A1218" s="1061" t="s">
        <v>9160</v>
      </c>
      <c r="B1218" s="1060" t="s">
        <v>9082</v>
      </c>
      <c r="C1218" s="1061" t="s">
        <v>57</v>
      </c>
      <c r="D1218" s="1079">
        <v>3</v>
      </c>
      <c r="E1218" s="1073" t="s">
        <v>29</v>
      </c>
      <c r="F1218" s="1065">
        <v>205000</v>
      </c>
      <c r="G1218" s="1066">
        <f t="shared" si="51"/>
        <v>615000</v>
      </c>
      <c r="H1218" s="1067" t="s">
        <v>397</v>
      </c>
    </row>
    <row r="1219" spans="1:8" ht="15" hidden="1" customHeight="1" x14ac:dyDescent="0.25">
      <c r="A1219" s="1061" t="s">
        <v>9160</v>
      </c>
      <c r="B1219" s="1061" t="s">
        <v>9083</v>
      </c>
      <c r="C1219" s="1075" t="s">
        <v>57</v>
      </c>
      <c r="D1219" s="1079">
        <v>3</v>
      </c>
      <c r="E1219" s="1073" t="s">
        <v>29</v>
      </c>
      <c r="F1219" s="1065">
        <v>195000</v>
      </c>
      <c r="G1219" s="1066">
        <f t="shared" si="51"/>
        <v>585000</v>
      </c>
      <c r="H1219" s="1067" t="s">
        <v>397</v>
      </c>
    </row>
    <row r="1220" spans="1:8" ht="15" hidden="1" customHeight="1" x14ac:dyDescent="0.25">
      <c r="A1220" s="1061" t="s">
        <v>9160</v>
      </c>
      <c r="B1220" s="1061" t="s">
        <v>9151</v>
      </c>
      <c r="C1220" s="1083" t="s">
        <v>57</v>
      </c>
      <c r="D1220" s="1079">
        <v>1</v>
      </c>
      <c r="E1220" s="1073" t="s">
        <v>29</v>
      </c>
      <c r="F1220" s="1065">
        <v>890000</v>
      </c>
      <c r="G1220" s="1066">
        <f t="shared" si="51"/>
        <v>890000</v>
      </c>
      <c r="H1220" s="1067" t="s">
        <v>6766</v>
      </c>
    </row>
    <row r="1221" spans="1:8" ht="15" hidden="1" customHeight="1" x14ac:dyDescent="0.25">
      <c r="A1221" s="1061" t="s">
        <v>9160</v>
      </c>
      <c r="B1221" s="1088" t="s">
        <v>7523</v>
      </c>
      <c r="C1221" s="1075" t="s">
        <v>6711</v>
      </c>
      <c r="D1221" s="1062">
        <v>8</v>
      </c>
      <c r="E1221" s="1073" t="s">
        <v>29</v>
      </c>
      <c r="F1221" s="1065">
        <v>1500000</v>
      </c>
      <c r="G1221" s="1066">
        <f t="shared" si="51"/>
        <v>12000000</v>
      </c>
      <c r="H1221" s="1067" t="s">
        <v>397</v>
      </c>
    </row>
    <row r="1222" spans="1:8" ht="15" hidden="1" customHeight="1" x14ac:dyDescent="0.25">
      <c r="A1222" s="1061" t="s">
        <v>9160</v>
      </c>
      <c r="B1222" s="1088" t="s">
        <v>6638</v>
      </c>
      <c r="C1222" s="1075" t="s">
        <v>6711</v>
      </c>
      <c r="D1222" s="1079">
        <v>12</v>
      </c>
      <c r="E1222" s="1073" t="s">
        <v>29</v>
      </c>
      <c r="F1222" s="1065">
        <v>1650000</v>
      </c>
      <c r="G1222" s="1043">
        <f t="shared" si="51"/>
        <v>19800000</v>
      </c>
      <c r="H1222" s="1039" t="s">
        <v>397</v>
      </c>
    </row>
    <row r="1223" spans="1:8" ht="15" hidden="1" customHeight="1" x14ac:dyDescent="0.25">
      <c r="A1223" s="1061" t="s">
        <v>9160</v>
      </c>
      <c r="B1223" s="1099" t="s">
        <v>6826</v>
      </c>
      <c r="C1223" s="1088" t="s">
        <v>6581</v>
      </c>
      <c r="D1223" s="821">
        <v>2</v>
      </c>
      <c r="E1223" s="1088" t="s">
        <v>29</v>
      </c>
      <c r="F1223" s="1043">
        <v>399751</v>
      </c>
      <c r="G1223" s="1043">
        <f t="shared" si="51"/>
        <v>799502</v>
      </c>
      <c r="H1223" s="1090" t="s">
        <v>6791</v>
      </c>
    </row>
    <row r="1224" spans="1:8" ht="15" hidden="1" customHeight="1" x14ac:dyDescent="0.25">
      <c r="A1224" s="1061" t="s">
        <v>9160</v>
      </c>
      <c r="B1224" s="414" t="s">
        <v>9134</v>
      </c>
      <c r="C1224" s="414" t="s">
        <v>6581</v>
      </c>
      <c r="D1224" s="764">
        <v>2</v>
      </c>
      <c r="E1224" s="414" t="s">
        <v>29</v>
      </c>
      <c r="F1224" s="417">
        <v>1</v>
      </c>
      <c r="G1224" s="417">
        <f>F1224*D1224</f>
        <v>2</v>
      </c>
      <c r="H1224" s="418" t="s">
        <v>6791</v>
      </c>
    </row>
    <row r="1225" spans="1:8" ht="15" hidden="1" customHeight="1" x14ac:dyDescent="0.25">
      <c r="A1225" s="1061" t="s">
        <v>9160</v>
      </c>
      <c r="B1225" s="1089" t="s">
        <v>6825</v>
      </c>
      <c r="C1225" s="1072" t="s">
        <v>6581</v>
      </c>
      <c r="D1225" s="1079">
        <v>2</v>
      </c>
      <c r="E1225" s="1072" t="s">
        <v>29</v>
      </c>
      <c r="F1225" s="1065">
        <v>30226</v>
      </c>
      <c r="G1225" s="1066">
        <f t="shared" ref="G1225:G1226" si="55">F1225*D1225</f>
        <v>60452</v>
      </c>
      <c r="H1225" s="1090" t="s">
        <v>6791</v>
      </c>
    </row>
    <row r="1226" spans="1:8" ht="15" hidden="1" customHeight="1" x14ac:dyDescent="0.25">
      <c r="A1226" s="1061" t="s">
        <v>9160</v>
      </c>
      <c r="B1226" s="1089" t="s">
        <v>8502</v>
      </c>
      <c r="C1226" s="1072" t="s">
        <v>135</v>
      </c>
      <c r="D1226" s="1079">
        <v>10</v>
      </c>
      <c r="E1226" s="1072" t="s">
        <v>29</v>
      </c>
      <c r="F1226" s="1065">
        <v>28275</v>
      </c>
      <c r="G1226" s="1066">
        <f t="shared" si="55"/>
        <v>282750</v>
      </c>
      <c r="H1226" s="1067" t="s">
        <v>397</v>
      </c>
    </row>
    <row r="1227" spans="1:8" ht="15" hidden="1" customHeight="1" x14ac:dyDescent="0.25">
      <c r="A1227" s="1061" t="s">
        <v>9160</v>
      </c>
      <c r="B1227" s="1089" t="s">
        <v>9020</v>
      </c>
      <c r="C1227" s="1072" t="s">
        <v>135</v>
      </c>
      <c r="D1227" s="1079">
        <v>10</v>
      </c>
      <c r="E1227" s="1072" t="s">
        <v>29</v>
      </c>
      <c r="F1227" s="1065">
        <v>9750</v>
      </c>
      <c r="G1227" s="1066">
        <f>F1227*D1227</f>
        <v>97500</v>
      </c>
      <c r="H1227" s="1067" t="s">
        <v>397</v>
      </c>
    </row>
    <row r="1228" spans="1:8" ht="15" hidden="1" customHeight="1" x14ac:dyDescent="0.25">
      <c r="A1228" s="1061" t="s">
        <v>9160</v>
      </c>
      <c r="B1228" s="1060" t="s">
        <v>9143</v>
      </c>
      <c r="C1228" s="1075" t="s">
        <v>57</v>
      </c>
      <c r="D1228" s="1079">
        <v>1</v>
      </c>
      <c r="E1228" s="1073" t="s">
        <v>29</v>
      </c>
      <c r="F1228" s="1076">
        <v>1885000</v>
      </c>
      <c r="G1228" s="1066">
        <f t="shared" ref="G1228:G1243" si="56">F1228*D1228</f>
        <v>1885000</v>
      </c>
      <c r="H1228" s="1067" t="s">
        <v>397</v>
      </c>
    </row>
    <row r="1229" spans="1:8" ht="15" hidden="1" customHeight="1" x14ac:dyDescent="0.25">
      <c r="A1229" s="1061" t="s">
        <v>9160</v>
      </c>
      <c r="B1229" s="915" t="s">
        <v>9162</v>
      </c>
      <c r="C1229" s="1032" t="s">
        <v>9163</v>
      </c>
      <c r="D1229" s="1062">
        <v>1</v>
      </c>
      <c r="E1229" s="1073" t="s">
        <v>29</v>
      </c>
      <c r="F1229" s="1076">
        <v>4400000</v>
      </c>
      <c r="G1229" s="1066">
        <f t="shared" ref="G1229" si="57">F1229*D1229</f>
        <v>4400000</v>
      </c>
      <c r="H1229" s="1067" t="s">
        <v>9136</v>
      </c>
    </row>
    <row r="1230" spans="1:8" ht="15" hidden="1" customHeight="1" x14ac:dyDescent="0.25">
      <c r="A1230" s="1061" t="s">
        <v>9160</v>
      </c>
      <c r="B1230" s="1061" t="s">
        <v>9164</v>
      </c>
      <c r="C1230" s="1061" t="s">
        <v>9163</v>
      </c>
      <c r="D1230" s="1062">
        <v>1</v>
      </c>
      <c r="E1230" s="1073" t="s">
        <v>29</v>
      </c>
      <c r="F1230" s="1065">
        <v>350000</v>
      </c>
      <c r="G1230" s="1066">
        <f>F1230*D1230</f>
        <v>350000</v>
      </c>
      <c r="H1230" s="1067" t="s">
        <v>9136</v>
      </c>
    </row>
    <row r="1231" spans="1:8" ht="15" hidden="1" customHeight="1" x14ac:dyDescent="0.25">
      <c r="A1231" s="56" t="s">
        <v>9160</v>
      </c>
      <c r="B1231" s="1060" t="s">
        <v>9198</v>
      </c>
      <c r="C1231" s="1072" t="s">
        <v>9199</v>
      </c>
      <c r="D1231" s="1051">
        <v>1</v>
      </c>
      <c r="E1231" s="1073" t="s">
        <v>29</v>
      </c>
      <c r="F1231" s="1065">
        <v>1</v>
      </c>
      <c r="G1231" s="1066">
        <f>F1231*D1231</f>
        <v>1</v>
      </c>
      <c r="H1231" s="1067" t="s">
        <v>9136</v>
      </c>
    </row>
    <row r="1232" spans="1:8" ht="15" hidden="1" customHeight="1" x14ac:dyDescent="0.25">
      <c r="A1232" s="1061" t="s">
        <v>9194</v>
      </c>
      <c r="B1232" s="1060" t="s">
        <v>9171</v>
      </c>
      <c r="C1232" s="1061" t="s">
        <v>6617</v>
      </c>
      <c r="D1232" s="1062">
        <v>20</v>
      </c>
      <c r="E1232" s="1073" t="s">
        <v>29</v>
      </c>
      <c r="F1232" s="1065">
        <v>5200</v>
      </c>
      <c r="G1232" s="1066">
        <f t="shared" si="56"/>
        <v>104000</v>
      </c>
      <c r="H1232" s="1067" t="s">
        <v>8679</v>
      </c>
    </row>
    <row r="1233" spans="1:8" ht="15" hidden="1" customHeight="1" x14ac:dyDescent="0.25">
      <c r="A1233" s="1061" t="s">
        <v>9194</v>
      </c>
      <c r="B1233" s="1060" t="s">
        <v>7071</v>
      </c>
      <c r="C1233" s="1061" t="s">
        <v>57</v>
      </c>
      <c r="D1233" s="1062">
        <v>5</v>
      </c>
      <c r="E1233" s="1061" t="s">
        <v>29</v>
      </c>
      <c r="F1233" s="1065">
        <v>60000</v>
      </c>
      <c r="G1233" s="1066">
        <f t="shared" si="56"/>
        <v>300000</v>
      </c>
      <c r="H1233" s="1067" t="s">
        <v>397</v>
      </c>
    </row>
    <row r="1234" spans="1:8" ht="15" hidden="1" customHeight="1" x14ac:dyDescent="0.25">
      <c r="A1234" s="1061" t="s">
        <v>9194</v>
      </c>
      <c r="B1234" s="1060" t="s">
        <v>7414</v>
      </c>
      <c r="C1234" s="1061" t="s">
        <v>57</v>
      </c>
      <c r="D1234" s="1062">
        <v>5</v>
      </c>
      <c r="E1234" s="1061" t="s">
        <v>29</v>
      </c>
      <c r="F1234" s="1065">
        <v>60000</v>
      </c>
      <c r="G1234" s="1066">
        <f t="shared" si="56"/>
        <v>300000</v>
      </c>
      <c r="H1234" s="1067" t="s">
        <v>397</v>
      </c>
    </row>
    <row r="1235" spans="1:8" ht="15" hidden="1" customHeight="1" x14ac:dyDescent="0.25">
      <c r="A1235" s="1061" t="s">
        <v>9194</v>
      </c>
      <c r="B1235" s="1060" t="s">
        <v>7974</v>
      </c>
      <c r="C1235" s="1061" t="s">
        <v>57</v>
      </c>
      <c r="D1235" s="1062">
        <v>2</v>
      </c>
      <c r="E1235" s="1073" t="s">
        <v>29</v>
      </c>
      <c r="F1235" s="1076">
        <v>90000</v>
      </c>
      <c r="G1235" s="1066">
        <f t="shared" si="56"/>
        <v>180000</v>
      </c>
      <c r="H1235" s="1067" t="s">
        <v>397</v>
      </c>
    </row>
    <row r="1236" spans="1:8" ht="15" hidden="1" customHeight="1" x14ac:dyDescent="0.25">
      <c r="A1236" s="1061" t="s">
        <v>9194</v>
      </c>
      <c r="B1236" s="1069" t="s">
        <v>9173</v>
      </c>
      <c r="C1236" s="1061" t="s">
        <v>403</v>
      </c>
      <c r="D1236" s="1062">
        <v>2</v>
      </c>
      <c r="E1236" s="1073" t="s">
        <v>29</v>
      </c>
      <c r="F1236" s="1076">
        <v>175000</v>
      </c>
      <c r="G1236" s="1066">
        <f t="shared" si="56"/>
        <v>350000</v>
      </c>
      <c r="H1236" s="1067" t="s">
        <v>397</v>
      </c>
    </row>
    <row r="1237" spans="1:8" ht="15" hidden="1" customHeight="1" x14ac:dyDescent="0.25">
      <c r="A1237" s="1061" t="s">
        <v>9194</v>
      </c>
      <c r="B1237" s="1060" t="s">
        <v>6603</v>
      </c>
      <c r="C1237" s="1061" t="s">
        <v>403</v>
      </c>
      <c r="D1237" s="1079">
        <v>30</v>
      </c>
      <c r="E1237" s="1073" t="s">
        <v>29</v>
      </c>
      <c r="F1237" s="1065">
        <v>10000</v>
      </c>
      <c r="G1237" s="1066">
        <f t="shared" si="56"/>
        <v>300000</v>
      </c>
      <c r="H1237" s="1067" t="s">
        <v>397</v>
      </c>
    </row>
    <row r="1238" spans="1:8" ht="15" hidden="1" customHeight="1" x14ac:dyDescent="0.25">
      <c r="A1238" s="1061" t="s">
        <v>9194</v>
      </c>
      <c r="B1238" s="1060" t="s">
        <v>9172</v>
      </c>
      <c r="C1238" s="1061" t="s">
        <v>57</v>
      </c>
      <c r="D1238" s="1079">
        <v>1</v>
      </c>
      <c r="E1238" s="1073" t="s">
        <v>29</v>
      </c>
      <c r="F1238" s="1065">
        <v>1600000</v>
      </c>
      <c r="G1238" s="1066">
        <f t="shared" si="56"/>
        <v>1600000</v>
      </c>
      <c r="H1238" s="1067" t="s">
        <v>9174</v>
      </c>
    </row>
    <row r="1239" spans="1:8" ht="15" hidden="1" customHeight="1" x14ac:dyDescent="0.25">
      <c r="A1239" s="1061" t="s">
        <v>9194</v>
      </c>
      <c r="B1239" s="1061" t="s">
        <v>6601</v>
      </c>
      <c r="C1239" s="1075" t="s">
        <v>74</v>
      </c>
      <c r="D1239" s="904">
        <v>1</v>
      </c>
      <c r="E1239" s="1061" t="s">
        <v>6600</v>
      </c>
      <c r="F1239" s="1077">
        <v>6100000</v>
      </c>
      <c r="G1239" s="1066">
        <f t="shared" si="56"/>
        <v>6100000</v>
      </c>
      <c r="H1239" s="1067" t="s">
        <v>397</v>
      </c>
    </row>
    <row r="1240" spans="1:8" ht="15" hidden="1" customHeight="1" x14ac:dyDescent="0.25">
      <c r="A1240" s="1061" t="s">
        <v>9194</v>
      </c>
      <c r="B1240" s="1060" t="s">
        <v>6360</v>
      </c>
      <c r="C1240" s="1075" t="s">
        <v>74</v>
      </c>
      <c r="D1240" s="1062">
        <v>2</v>
      </c>
      <c r="E1240" s="1069" t="s">
        <v>6600</v>
      </c>
      <c r="F1240" s="1077">
        <v>5800000</v>
      </c>
      <c r="G1240" s="1066">
        <f t="shared" si="56"/>
        <v>11600000</v>
      </c>
      <c r="H1240" s="1067" t="s">
        <v>9176</v>
      </c>
    </row>
    <row r="1241" spans="1:8" ht="15" hidden="1" customHeight="1" x14ac:dyDescent="0.25">
      <c r="A1241" s="1061" t="s">
        <v>9194</v>
      </c>
      <c r="B1241" s="1063" t="s">
        <v>9175</v>
      </c>
      <c r="C1241" s="1075" t="s">
        <v>74</v>
      </c>
      <c r="D1241" s="904">
        <v>1</v>
      </c>
      <c r="E1241" s="1073" t="s">
        <v>6600</v>
      </c>
      <c r="F1241" s="1076">
        <v>7600000</v>
      </c>
      <c r="G1241" s="1066">
        <f t="shared" si="56"/>
        <v>7600000</v>
      </c>
      <c r="H1241" s="1067" t="s">
        <v>397</v>
      </c>
    </row>
    <row r="1242" spans="1:8" ht="15" hidden="1" customHeight="1" x14ac:dyDescent="0.25">
      <c r="A1242" s="1061" t="s">
        <v>9194</v>
      </c>
      <c r="B1242" s="1061" t="s">
        <v>9183</v>
      </c>
      <c r="C1242" s="1075" t="s">
        <v>398</v>
      </c>
      <c r="D1242" s="1079">
        <v>1</v>
      </c>
      <c r="E1242" s="1073" t="s">
        <v>29</v>
      </c>
      <c r="F1242" s="1065">
        <v>285000</v>
      </c>
      <c r="G1242" s="1043">
        <f t="shared" si="56"/>
        <v>285000</v>
      </c>
      <c r="H1242" s="1039" t="s">
        <v>397</v>
      </c>
    </row>
    <row r="1243" spans="1:8" ht="15" hidden="1" customHeight="1" x14ac:dyDescent="0.25">
      <c r="A1243" s="1061" t="s">
        <v>9194</v>
      </c>
      <c r="B1243" s="1099" t="s">
        <v>9184</v>
      </c>
      <c r="C1243" s="1088" t="s">
        <v>398</v>
      </c>
      <c r="D1243" s="821">
        <v>2</v>
      </c>
      <c r="E1243" s="1088" t="s">
        <v>29</v>
      </c>
      <c r="F1243" s="1043">
        <v>90000</v>
      </c>
      <c r="G1243" s="1043">
        <f t="shared" si="56"/>
        <v>180000</v>
      </c>
      <c r="H1243" s="1090" t="s">
        <v>8573</v>
      </c>
    </row>
    <row r="1244" spans="1:8" ht="15" hidden="1" customHeight="1" x14ac:dyDescent="0.25">
      <c r="A1244" s="1061" t="s">
        <v>9194</v>
      </c>
      <c r="B1244" s="1061" t="s">
        <v>9185</v>
      </c>
      <c r="C1244" s="1078" t="s">
        <v>6904</v>
      </c>
      <c r="D1244" s="1062">
        <v>2</v>
      </c>
      <c r="E1244" s="1073" t="s">
        <v>29</v>
      </c>
      <c r="F1244" s="1076">
        <v>55000</v>
      </c>
      <c r="G1244" s="1043">
        <f>F1244*D1244</f>
        <v>110000</v>
      </c>
      <c r="H1244" s="1039" t="s">
        <v>8573</v>
      </c>
    </row>
    <row r="1245" spans="1:8" ht="15" hidden="1" customHeight="1" x14ac:dyDescent="0.25">
      <c r="A1245" s="1061" t="s">
        <v>9194</v>
      </c>
      <c r="B1245" s="1061" t="s">
        <v>9186</v>
      </c>
      <c r="C1245" s="1078" t="s">
        <v>6904</v>
      </c>
      <c r="D1245" s="904">
        <v>2</v>
      </c>
      <c r="E1245" s="1073" t="s">
        <v>29</v>
      </c>
      <c r="F1245" s="1065">
        <v>55000</v>
      </c>
      <c r="G1245" s="1066">
        <f t="shared" ref="G1245:G1246" si="58">F1245*D1245</f>
        <v>110000</v>
      </c>
      <c r="H1245" s="1090" t="s">
        <v>8573</v>
      </c>
    </row>
    <row r="1246" spans="1:8" ht="15" hidden="1" customHeight="1" x14ac:dyDescent="0.25">
      <c r="A1246" s="1061" t="s">
        <v>9194</v>
      </c>
      <c r="B1246" s="1089" t="s">
        <v>9187</v>
      </c>
      <c r="C1246" s="1072" t="s">
        <v>6904</v>
      </c>
      <c r="D1246" s="1079">
        <v>2</v>
      </c>
      <c r="E1246" s="1072" t="s">
        <v>29</v>
      </c>
      <c r="F1246" s="1065">
        <v>115000</v>
      </c>
      <c r="G1246" s="1066">
        <f t="shared" si="58"/>
        <v>230000</v>
      </c>
      <c r="H1246" s="1067" t="s">
        <v>8573</v>
      </c>
    </row>
    <row r="1247" spans="1:8" ht="15" hidden="1" customHeight="1" x14ac:dyDescent="0.25">
      <c r="A1247" s="1061" t="s">
        <v>9194</v>
      </c>
      <c r="B1247" s="1061" t="s">
        <v>9188</v>
      </c>
      <c r="C1247" s="1078" t="s">
        <v>6904</v>
      </c>
      <c r="D1247" s="1072">
        <v>2</v>
      </c>
      <c r="E1247" s="1073" t="s">
        <v>29</v>
      </c>
      <c r="F1247" s="1076">
        <v>75000</v>
      </c>
      <c r="G1247" s="1066">
        <f>F1247*D1247</f>
        <v>150000</v>
      </c>
      <c r="H1247" s="1067" t="s">
        <v>8573</v>
      </c>
    </row>
    <row r="1248" spans="1:8" ht="15" hidden="1" customHeight="1" x14ac:dyDescent="0.25">
      <c r="A1248" s="1061" t="s">
        <v>9194</v>
      </c>
      <c r="B1248" s="1061" t="s">
        <v>9189</v>
      </c>
      <c r="C1248" s="1061" t="s">
        <v>6738</v>
      </c>
      <c r="D1248" s="1062">
        <v>3</v>
      </c>
      <c r="E1248" s="1073" t="s">
        <v>29</v>
      </c>
      <c r="F1248" s="1076">
        <v>85000</v>
      </c>
      <c r="G1248" s="1066">
        <f t="shared" ref="G1248:G1249" si="59">F1248*D1248</f>
        <v>255000</v>
      </c>
      <c r="H1248" s="1067" t="s">
        <v>397</v>
      </c>
    </row>
    <row r="1249" spans="1:8" ht="15" hidden="1" customHeight="1" x14ac:dyDescent="0.25">
      <c r="A1249" s="1061" t="s">
        <v>9194</v>
      </c>
      <c r="B1249" s="915" t="s">
        <v>9190</v>
      </c>
      <c r="C1249" s="1032" t="s">
        <v>6722</v>
      </c>
      <c r="D1249" s="1062">
        <v>2</v>
      </c>
      <c r="E1249" s="1073" t="s">
        <v>29</v>
      </c>
      <c r="F1249" s="1076">
        <v>60000</v>
      </c>
      <c r="G1249" s="1066">
        <f t="shared" si="59"/>
        <v>120000</v>
      </c>
      <c r="H1249" s="1067" t="s">
        <v>7568</v>
      </c>
    </row>
    <row r="1250" spans="1:8" ht="15" hidden="1" customHeight="1" x14ac:dyDescent="0.25">
      <c r="A1250" s="1061" t="s">
        <v>9194</v>
      </c>
      <c r="B1250" s="1061" t="s">
        <v>9191</v>
      </c>
      <c r="C1250" s="1061" t="s">
        <v>6722</v>
      </c>
      <c r="D1250" s="1062">
        <v>2</v>
      </c>
      <c r="E1250" s="1073" t="s">
        <v>29</v>
      </c>
      <c r="F1250" s="1065">
        <v>446000</v>
      </c>
      <c r="G1250" s="1066">
        <f>F1250*D1250</f>
        <v>892000</v>
      </c>
      <c r="H1250" s="1067" t="s">
        <v>7568</v>
      </c>
    </row>
    <row r="1251" spans="1:8" ht="15" hidden="1" customHeight="1" x14ac:dyDescent="0.25">
      <c r="A1251" s="1061" t="s">
        <v>9194</v>
      </c>
      <c r="B1251" s="1074" t="s">
        <v>9192</v>
      </c>
      <c r="C1251" s="1075" t="s">
        <v>6722</v>
      </c>
      <c r="D1251" s="1062">
        <v>2</v>
      </c>
      <c r="E1251" s="1073" t="s">
        <v>29</v>
      </c>
      <c r="F1251" s="1065">
        <v>5000</v>
      </c>
      <c r="G1251" s="1066">
        <f t="shared" ref="G1251:G1264" si="60">F1251*D1251</f>
        <v>10000</v>
      </c>
      <c r="H1251" s="1067" t="s">
        <v>7568</v>
      </c>
    </row>
    <row r="1252" spans="1:8" ht="15" hidden="1" customHeight="1" x14ac:dyDescent="0.25">
      <c r="A1252" s="1061" t="s">
        <v>9194</v>
      </c>
      <c r="B1252" s="1063" t="s">
        <v>9276</v>
      </c>
      <c r="C1252" s="1061" t="s">
        <v>8358</v>
      </c>
      <c r="D1252" s="1064">
        <v>1</v>
      </c>
      <c r="E1252" s="1073" t="s">
        <v>29</v>
      </c>
      <c r="F1252" s="1076">
        <v>628260</v>
      </c>
      <c r="G1252" s="1066">
        <f t="shared" ref="G1252" si="61">F1252*D1252</f>
        <v>628260</v>
      </c>
      <c r="H1252" s="1067" t="s">
        <v>9277</v>
      </c>
    </row>
    <row r="1253" spans="1:8" ht="15" hidden="1" customHeight="1" x14ac:dyDescent="0.25">
      <c r="A1253" s="1061" t="s">
        <v>9205</v>
      </c>
      <c r="B1253" s="1060" t="s">
        <v>9195</v>
      </c>
      <c r="C1253" s="1061" t="s">
        <v>9196</v>
      </c>
      <c r="D1253" s="1062">
        <v>1</v>
      </c>
      <c r="E1253" s="1073" t="s">
        <v>29</v>
      </c>
      <c r="F1253" s="1065">
        <v>1600000</v>
      </c>
      <c r="G1253" s="1066">
        <f t="shared" si="60"/>
        <v>1600000</v>
      </c>
      <c r="H1253" s="1067" t="s">
        <v>461</v>
      </c>
    </row>
    <row r="1254" spans="1:8" ht="15" hidden="1" customHeight="1" x14ac:dyDescent="0.25">
      <c r="A1254" s="1061" t="s">
        <v>9205</v>
      </c>
      <c r="B1254" s="1060" t="s">
        <v>6586</v>
      </c>
      <c r="C1254" s="1061" t="s">
        <v>6587</v>
      </c>
      <c r="D1254" s="1062">
        <v>1</v>
      </c>
      <c r="E1254" s="1061" t="s">
        <v>26</v>
      </c>
      <c r="F1254" s="1065">
        <v>310000</v>
      </c>
      <c r="G1254" s="1066">
        <f t="shared" si="60"/>
        <v>310000</v>
      </c>
      <c r="H1254" s="1067" t="s">
        <v>404</v>
      </c>
    </row>
    <row r="1255" spans="1:8" ht="15" hidden="1" customHeight="1" x14ac:dyDescent="0.25">
      <c r="A1255" s="1061" t="s">
        <v>9205</v>
      </c>
      <c r="B1255" s="1061" t="s">
        <v>9201</v>
      </c>
      <c r="C1255" s="1068" t="s">
        <v>57</v>
      </c>
      <c r="D1255" s="1079">
        <v>2</v>
      </c>
      <c r="E1255" s="1061" t="s">
        <v>29</v>
      </c>
      <c r="F1255" s="1065">
        <v>180000</v>
      </c>
      <c r="G1255" s="1066">
        <f t="shared" si="60"/>
        <v>360000</v>
      </c>
      <c r="H1255" s="1067" t="s">
        <v>9202</v>
      </c>
    </row>
    <row r="1256" spans="1:8" ht="15" hidden="1" customHeight="1" x14ac:dyDescent="0.25">
      <c r="A1256" s="1061" t="s">
        <v>9205</v>
      </c>
      <c r="B1256" s="1061" t="s">
        <v>9204</v>
      </c>
      <c r="C1256" s="1061" t="s">
        <v>403</v>
      </c>
      <c r="D1256" s="1064">
        <v>1</v>
      </c>
      <c r="E1256" s="1073" t="s">
        <v>26</v>
      </c>
      <c r="F1256" s="1076">
        <v>230000</v>
      </c>
      <c r="G1256" s="1066">
        <f t="shared" si="60"/>
        <v>230000</v>
      </c>
      <c r="H1256" s="1067" t="s">
        <v>404</v>
      </c>
    </row>
    <row r="1257" spans="1:8" ht="15" hidden="1" customHeight="1" x14ac:dyDescent="0.25">
      <c r="A1257" s="1061" t="s">
        <v>9205</v>
      </c>
      <c r="B1257" s="1088" t="s">
        <v>8277</v>
      </c>
      <c r="C1257" s="1032" t="s">
        <v>57</v>
      </c>
      <c r="D1257" s="1079">
        <v>1</v>
      </c>
      <c r="E1257" s="1073" t="s">
        <v>29</v>
      </c>
      <c r="F1257" s="1065">
        <v>175000</v>
      </c>
      <c r="G1257" s="1066">
        <f t="shared" si="60"/>
        <v>175000</v>
      </c>
      <c r="H1257" s="1067" t="s">
        <v>8678</v>
      </c>
    </row>
    <row r="1258" spans="1:8" ht="15" hidden="1" customHeight="1" x14ac:dyDescent="0.25">
      <c r="A1258" s="1061" t="s">
        <v>9205</v>
      </c>
      <c r="B1258" s="1060" t="s">
        <v>788</v>
      </c>
      <c r="C1258" s="1061" t="s">
        <v>444</v>
      </c>
      <c r="D1258" s="1079">
        <v>10</v>
      </c>
      <c r="E1258" s="1073" t="s">
        <v>653</v>
      </c>
      <c r="F1258" s="1065">
        <v>14500</v>
      </c>
      <c r="G1258" s="1066">
        <f t="shared" si="60"/>
        <v>145000</v>
      </c>
      <c r="H1258" s="1067" t="s">
        <v>7114</v>
      </c>
    </row>
    <row r="1259" spans="1:8" ht="15" hidden="1" customHeight="1" x14ac:dyDescent="0.25">
      <c r="A1259" s="1061" t="s">
        <v>9205</v>
      </c>
      <c r="B1259" s="1060" t="s">
        <v>7884</v>
      </c>
      <c r="C1259" s="1061" t="s">
        <v>6977</v>
      </c>
      <c r="D1259" s="1079">
        <v>1</v>
      </c>
      <c r="E1259" s="1073" t="s">
        <v>29</v>
      </c>
      <c r="F1259" s="1065">
        <v>30000</v>
      </c>
      <c r="G1259" s="1066">
        <f t="shared" si="60"/>
        <v>30000</v>
      </c>
      <c r="H1259" s="1067" t="s">
        <v>9203</v>
      </c>
    </row>
    <row r="1260" spans="1:8" ht="15" hidden="1" customHeight="1" x14ac:dyDescent="0.25">
      <c r="A1260" s="1061" t="s">
        <v>9205</v>
      </c>
      <c r="B1260" s="915" t="s">
        <v>7883</v>
      </c>
      <c r="C1260" s="1061" t="s">
        <v>6977</v>
      </c>
      <c r="D1260" s="1079">
        <v>1</v>
      </c>
      <c r="E1260" s="1073" t="s">
        <v>7074</v>
      </c>
      <c r="F1260" s="1065">
        <v>340000</v>
      </c>
      <c r="G1260" s="1066">
        <f t="shared" si="60"/>
        <v>340000</v>
      </c>
      <c r="H1260" s="1067" t="s">
        <v>9203</v>
      </c>
    </row>
    <row r="1261" spans="1:8" ht="15" hidden="1" customHeight="1" x14ac:dyDescent="0.25">
      <c r="A1261" s="1061" t="s">
        <v>9205</v>
      </c>
      <c r="B1261" s="1061" t="s">
        <v>7373</v>
      </c>
      <c r="C1261" s="1061" t="s">
        <v>59</v>
      </c>
      <c r="D1261" s="1062">
        <v>6</v>
      </c>
      <c r="E1261" s="1069" t="s">
        <v>26</v>
      </c>
      <c r="F1261" s="1077">
        <v>2250000</v>
      </c>
      <c r="G1261" s="1066">
        <f t="shared" si="60"/>
        <v>13500000</v>
      </c>
      <c r="H1261" s="1067" t="s">
        <v>397</v>
      </c>
    </row>
    <row r="1262" spans="1:8" ht="15" hidden="1" customHeight="1" x14ac:dyDescent="0.25">
      <c r="A1262" s="1061" t="s">
        <v>9205</v>
      </c>
      <c r="B1262" s="1061" t="s">
        <v>7601</v>
      </c>
      <c r="C1262" s="1061" t="s">
        <v>59</v>
      </c>
      <c r="D1262" s="904">
        <v>6</v>
      </c>
      <c r="E1262" s="1073" t="s">
        <v>29</v>
      </c>
      <c r="F1262" s="1076">
        <v>1750000</v>
      </c>
      <c r="G1262" s="1066">
        <f t="shared" si="60"/>
        <v>10500000</v>
      </c>
      <c r="H1262" s="1067" t="s">
        <v>397</v>
      </c>
    </row>
    <row r="1263" spans="1:8" ht="15" hidden="1" customHeight="1" x14ac:dyDescent="0.25">
      <c r="A1263" s="1061" t="s">
        <v>9205</v>
      </c>
      <c r="B1263" s="1061" t="s">
        <v>9218</v>
      </c>
      <c r="C1263" s="1075" t="s">
        <v>6617</v>
      </c>
      <c r="D1263" s="1079">
        <v>20</v>
      </c>
      <c r="E1263" s="1073" t="s">
        <v>26</v>
      </c>
      <c r="F1263" s="1065">
        <v>1600</v>
      </c>
      <c r="G1263" s="1043">
        <f t="shared" si="60"/>
        <v>32000</v>
      </c>
      <c r="H1263" s="1039" t="s">
        <v>8354</v>
      </c>
    </row>
    <row r="1264" spans="1:8" ht="15" hidden="1" customHeight="1" x14ac:dyDescent="0.25">
      <c r="A1264" s="1061" t="s">
        <v>9279</v>
      </c>
      <c r="B1264" s="1061" t="s">
        <v>9228</v>
      </c>
      <c r="C1264" s="1061" t="s">
        <v>88</v>
      </c>
      <c r="D1264" s="1062">
        <v>1</v>
      </c>
      <c r="E1264" s="1073" t="s">
        <v>29</v>
      </c>
      <c r="F1264" s="1076">
        <v>60000</v>
      </c>
      <c r="G1264" s="1066">
        <f t="shared" si="60"/>
        <v>60000</v>
      </c>
      <c r="H1264" s="1067" t="s">
        <v>471</v>
      </c>
    </row>
    <row r="1265" spans="1:8" ht="15" hidden="1" customHeight="1" x14ac:dyDescent="0.25">
      <c r="A1265" s="1061" t="s">
        <v>9279</v>
      </c>
      <c r="B1265" s="1061" t="s">
        <v>8405</v>
      </c>
      <c r="C1265" s="1075" t="s">
        <v>57</v>
      </c>
      <c r="D1265" s="1062">
        <v>3</v>
      </c>
      <c r="E1265" s="1069" t="s">
        <v>29</v>
      </c>
      <c r="F1265" s="1077">
        <v>325000</v>
      </c>
      <c r="G1265" s="1066">
        <f>F1265*D1265</f>
        <v>975000</v>
      </c>
      <c r="H1265" s="1067" t="s">
        <v>397</v>
      </c>
    </row>
    <row r="1266" spans="1:8" ht="15" hidden="1" customHeight="1" x14ac:dyDescent="0.25">
      <c r="A1266" s="1061" t="s">
        <v>9279</v>
      </c>
      <c r="B1266" s="1060" t="s">
        <v>9229</v>
      </c>
      <c r="C1266" s="1061" t="s">
        <v>6676</v>
      </c>
      <c r="D1266" s="1062">
        <v>5</v>
      </c>
      <c r="E1266" s="1061" t="s">
        <v>29</v>
      </c>
      <c r="F1266" s="1065">
        <v>85000</v>
      </c>
      <c r="G1266" s="1066">
        <f t="shared" ref="G1266:G1277" si="62">F1266*D1266</f>
        <v>425000</v>
      </c>
      <c r="H1266" s="1067" t="s">
        <v>9230</v>
      </c>
    </row>
    <row r="1267" spans="1:8" ht="15" hidden="1" customHeight="1" x14ac:dyDescent="0.25">
      <c r="A1267" s="1061" t="s">
        <v>9279</v>
      </c>
      <c r="B1267" s="1061" t="s">
        <v>9231</v>
      </c>
      <c r="C1267" s="1068" t="s">
        <v>6676</v>
      </c>
      <c r="D1267" s="1079">
        <v>1</v>
      </c>
      <c r="E1267" s="1061" t="s">
        <v>29</v>
      </c>
      <c r="F1267" s="1065">
        <v>175000</v>
      </c>
      <c r="G1267" s="1066">
        <f t="shared" si="62"/>
        <v>175000</v>
      </c>
      <c r="H1267" s="1067" t="s">
        <v>9230</v>
      </c>
    </row>
    <row r="1268" spans="1:8" ht="15" hidden="1" customHeight="1" x14ac:dyDescent="0.25">
      <c r="A1268" s="1061" t="s">
        <v>9279</v>
      </c>
      <c r="B1268" s="1061" t="s">
        <v>7273</v>
      </c>
      <c r="C1268" s="1061" t="s">
        <v>6676</v>
      </c>
      <c r="D1268" s="1064">
        <v>3</v>
      </c>
      <c r="E1268" s="1073" t="s">
        <v>29</v>
      </c>
      <c r="F1268" s="1076">
        <v>60000</v>
      </c>
      <c r="G1268" s="1066">
        <f t="shared" si="62"/>
        <v>180000</v>
      </c>
      <c r="H1268" s="1067" t="s">
        <v>397</v>
      </c>
    </row>
    <row r="1269" spans="1:8" ht="15" hidden="1" customHeight="1" x14ac:dyDescent="0.25">
      <c r="A1269" s="1061" t="s">
        <v>9279</v>
      </c>
      <c r="B1269" s="1088" t="s">
        <v>9232</v>
      </c>
      <c r="C1269" s="1032" t="s">
        <v>6676</v>
      </c>
      <c r="D1269" s="1079">
        <v>1</v>
      </c>
      <c r="E1269" s="1073" t="s">
        <v>29</v>
      </c>
      <c r="F1269" s="1065">
        <v>4450000</v>
      </c>
      <c r="G1269" s="1066">
        <f t="shared" si="62"/>
        <v>4450000</v>
      </c>
      <c r="H1269" s="1067" t="s">
        <v>8679</v>
      </c>
    </row>
    <row r="1270" spans="1:8" ht="15" hidden="1" customHeight="1" x14ac:dyDescent="0.25">
      <c r="A1270" s="1061" t="s">
        <v>9279</v>
      </c>
      <c r="B1270" s="1060" t="s">
        <v>9233</v>
      </c>
      <c r="C1270" s="1061" t="s">
        <v>6676</v>
      </c>
      <c r="D1270" s="1079">
        <v>4</v>
      </c>
      <c r="E1270" s="1073" t="s">
        <v>29</v>
      </c>
      <c r="F1270" s="1065">
        <v>450000</v>
      </c>
      <c r="G1270" s="1066">
        <f t="shared" si="62"/>
        <v>1800000</v>
      </c>
      <c r="H1270" s="1067" t="s">
        <v>8679</v>
      </c>
    </row>
    <row r="1271" spans="1:8" ht="15" hidden="1" customHeight="1" x14ac:dyDescent="0.25">
      <c r="A1271" s="1061" t="s">
        <v>9279</v>
      </c>
      <c r="B1271" s="1060" t="s">
        <v>9234</v>
      </c>
      <c r="C1271" s="1061" t="s">
        <v>6676</v>
      </c>
      <c r="D1271" s="1079">
        <v>2</v>
      </c>
      <c r="E1271" s="1073" t="s">
        <v>29</v>
      </c>
      <c r="F1271" s="1065">
        <v>950000</v>
      </c>
      <c r="G1271" s="1066">
        <f t="shared" si="62"/>
        <v>1900000</v>
      </c>
      <c r="H1271" s="1067" t="s">
        <v>8679</v>
      </c>
    </row>
    <row r="1272" spans="1:8" ht="15" hidden="1" customHeight="1" x14ac:dyDescent="0.25">
      <c r="A1272" s="1061" t="s">
        <v>9279</v>
      </c>
      <c r="B1272" s="915" t="s">
        <v>9236</v>
      </c>
      <c r="C1272" s="1061" t="s">
        <v>6676</v>
      </c>
      <c r="D1272" s="1079">
        <v>2</v>
      </c>
      <c r="E1272" s="1073" t="s">
        <v>29</v>
      </c>
      <c r="F1272" s="1065">
        <v>850000</v>
      </c>
      <c r="G1272" s="1066">
        <f t="shared" si="62"/>
        <v>1700000</v>
      </c>
      <c r="H1272" s="1067" t="s">
        <v>8679</v>
      </c>
    </row>
    <row r="1273" spans="1:8" ht="15" hidden="1" customHeight="1" x14ac:dyDescent="0.25">
      <c r="A1273" s="1061" t="s">
        <v>9279</v>
      </c>
      <c r="B1273" s="915" t="s">
        <v>9237</v>
      </c>
      <c r="C1273" s="1061" t="s">
        <v>6676</v>
      </c>
      <c r="D1273" s="1079">
        <v>1</v>
      </c>
      <c r="E1273" s="1085" t="s">
        <v>29</v>
      </c>
      <c r="F1273" s="888">
        <v>325000</v>
      </c>
      <c r="G1273" s="1066">
        <f t="shared" si="62"/>
        <v>325000</v>
      </c>
      <c r="H1273" s="1067" t="s">
        <v>8679</v>
      </c>
    </row>
    <row r="1274" spans="1:8" ht="15" hidden="1" customHeight="1" x14ac:dyDescent="0.25">
      <c r="A1274" s="1061" t="s">
        <v>9279</v>
      </c>
      <c r="B1274" s="1061" t="s">
        <v>9235</v>
      </c>
      <c r="C1274" s="1061" t="s">
        <v>6676</v>
      </c>
      <c r="D1274" s="1062">
        <v>4</v>
      </c>
      <c r="E1274" s="1069" t="s">
        <v>29</v>
      </c>
      <c r="F1274" s="1077">
        <v>450000</v>
      </c>
      <c r="G1274" s="1066">
        <f t="shared" si="62"/>
        <v>1800000</v>
      </c>
      <c r="H1274" s="1067" t="s">
        <v>8679</v>
      </c>
    </row>
    <row r="1275" spans="1:8" ht="15" hidden="1" customHeight="1" x14ac:dyDescent="0.25">
      <c r="A1275" s="1061" t="s">
        <v>9279</v>
      </c>
      <c r="B1275" s="1061" t="s">
        <v>7251</v>
      </c>
      <c r="C1275" s="1061" t="s">
        <v>417</v>
      </c>
      <c r="D1275" s="904">
        <v>3</v>
      </c>
      <c r="E1275" s="1073" t="s">
        <v>29</v>
      </c>
      <c r="F1275" s="1076">
        <v>204000</v>
      </c>
      <c r="G1275" s="1066">
        <f t="shared" si="62"/>
        <v>612000</v>
      </c>
      <c r="H1275" s="1067" t="s">
        <v>9238</v>
      </c>
    </row>
    <row r="1276" spans="1:8" ht="15" hidden="1" customHeight="1" x14ac:dyDescent="0.25">
      <c r="A1276" s="1061" t="s">
        <v>9279</v>
      </c>
      <c r="B1276" s="1061" t="s">
        <v>8565</v>
      </c>
      <c r="C1276" s="1075" t="s">
        <v>417</v>
      </c>
      <c r="D1276" s="1079">
        <v>1</v>
      </c>
      <c r="E1276" s="1073" t="s">
        <v>62</v>
      </c>
      <c r="F1276" s="1065">
        <v>22000</v>
      </c>
      <c r="G1276" s="1043">
        <f t="shared" si="62"/>
        <v>22000</v>
      </c>
      <c r="H1276" s="1039" t="s">
        <v>490</v>
      </c>
    </row>
    <row r="1277" spans="1:8" ht="15" hidden="1" customHeight="1" x14ac:dyDescent="0.25">
      <c r="A1277" s="1061" t="s">
        <v>9279</v>
      </c>
      <c r="B1277" s="1099" t="s">
        <v>990</v>
      </c>
      <c r="C1277" s="1088" t="s">
        <v>30</v>
      </c>
      <c r="D1277" s="821">
        <v>6</v>
      </c>
      <c r="E1277" s="1088" t="s">
        <v>480</v>
      </c>
      <c r="F1277" s="1043">
        <v>75000</v>
      </c>
      <c r="G1277" s="1043">
        <f t="shared" si="62"/>
        <v>450000</v>
      </c>
      <c r="H1277" s="1090" t="s">
        <v>397</v>
      </c>
    </row>
    <row r="1278" spans="1:8" ht="15" hidden="1" customHeight="1" x14ac:dyDescent="0.25">
      <c r="A1278" s="1061" t="s">
        <v>9279</v>
      </c>
      <c r="B1278" s="1061" t="s">
        <v>9239</v>
      </c>
      <c r="C1278" s="1072" t="s">
        <v>7112</v>
      </c>
      <c r="D1278" s="1062">
        <v>1</v>
      </c>
      <c r="E1278" s="1073" t="s">
        <v>29</v>
      </c>
      <c r="F1278" s="1076">
        <v>250000</v>
      </c>
      <c r="G1278" s="1043">
        <f>F1278*D1278</f>
        <v>250000</v>
      </c>
      <c r="H1278" s="1039" t="s">
        <v>8129</v>
      </c>
    </row>
    <row r="1279" spans="1:8" ht="15" hidden="1" customHeight="1" x14ac:dyDescent="0.25">
      <c r="A1279" s="1061" t="s">
        <v>9279</v>
      </c>
      <c r="B1279" s="1061" t="s">
        <v>9245</v>
      </c>
      <c r="C1279" s="1078" t="s">
        <v>6627</v>
      </c>
      <c r="D1279" s="904">
        <v>1</v>
      </c>
      <c r="E1279" s="1073" t="s">
        <v>9240</v>
      </c>
      <c r="F1279" s="1065">
        <v>100000</v>
      </c>
      <c r="G1279" s="1066">
        <f t="shared" ref="G1279:G1280" si="63">F1279*D1279</f>
        <v>100000</v>
      </c>
      <c r="H1279" s="1090" t="s">
        <v>8129</v>
      </c>
    </row>
    <row r="1280" spans="1:8" ht="15" hidden="1" customHeight="1" x14ac:dyDescent="0.25">
      <c r="A1280" s="1061" t="s">
        <v>9279</v>
      </c>
      <c r="B1280" s="1089" t="s">
        <v>9254</v>
      </c>
      <c r="C1280" s="1072" t="s">
        <v>6627</v>
      </c>
      <c r="D1280" s="1079">
        <v>1</v>
      </c>
      <c r="E1280" s="1072" t="s">
        <v>29</v>
      </c>
      <c r="F1280" s="1065">
        <v>85000</v>
      </c>
      <c r="G1280" s="1066">
        <f t="shared" si="63"/>
        <v>85000</v>
      </c>
      <c r="H1280" s="1067" t="s">
        <v>8129</v>
      </c>
    </row>
    <row r="1281" spans="1:8" ht="15" hidden="1" customHeight="1" x14ac:dyDescent="0.25">
      <c r="A1281" s="1061" t="s">
        <v>9279</v>
      </c>
      <c r="B1281" s="1061" t="s">
        <v>9241</v>
      </c>
      <c r="C1281" s="1078" t="s">
        <v>6627</v>
      </c>
      <c r="D1281" s="1072">
        <v>1</v>
      </c>
      <c r="E1281" s="1073" t="s">
        <v>29</v>
      </c>
      <c r="F1281" s="1076">
        <v>56000</v>
      </c>
      <c r="G1281" s="1066">
        <f>F1281*D1281</f>
        <v>56000</v>
      </c>
      <c r="H1281" s="1067" t="s">
        <v>8129</v>
      </c>
    </row>
    <row r="1282" spans="1:8" ht="15" hidden="1" customHeight="1" x14ac:dyDescent="0.25">
      <c r="A1282" s="1061" t="s">
        <v>9279</v>
      </c>
      <c r="B1282" s="1061" t="s">
        <v>9242</v>
      </c>
      <c r="C1282" s="1061" t="s">
        <v>6627</v>
      </c>
      <c r="D1282" s="1062">
        <v>1</v>
      </c>
      <c r="E1282" s="1073" t="s">
        <v>29</v>
      </c>
      <c r="F1282" s="1076">
        <v>100000</v>
      </c>
      <c r="G1282" s="1066">
        <f t="shared" ref="G1282:G1308" si="64">F1282*D1282</f>
        <v>100000</v>
      </c>
      <c r="H1282" s="1067" t="s">
        <v>8129</v>
      </c>
    </row>
    <row r="1283" spans="1:8" ht="15" hidden="1" customHeight="1" x14ac:dyDescent="0.25">
      <c r="A1283" s="1061" t="s">
        <v>9279</v>
      </c>
      <c r="B1283" s="915" t="s">
        <v>9243</v>
      </c>
      <c r="C1283" s="1032" t="s">
        <v>6627</v>
      </c>
      <c r="D1283" s="1062">
        <v>1</v>
      </c>
      <c r="E1283" s="1073" t="s">
        <v>29</v>
      </c>
      <c r="F1283" s="1076">
        <v>170000</v>
      </c>
      <c r="G1283" s="1066">
        <f t="shared" si="64"/>
        <v>170000</v>
      </c>
      <c r="H1283" s="1067" t="s">
        <v>8129</v>
      </c>
    </row>
    <row r="1284" spans="1:8" ht="15" hidden="1" customHeight="1" x14ac:dyDescent="0.25">
      <c r="A1284" s="1061" t="s">
        <v>9279</v>
      </c>
      <c r="B1284" s="1061" t="s">
        <v>9244</v>
      </c>
      <c r="C1284" s="1061" t="s">
        <v>398</v>
      </c>
      <c r="D1284" s="1062">
        <v>1</v>
      </c>
      <c r="E1284" s="1073" t="s">
        <v>29</v>
      </c>
      <c r="F1284" s="1065">
        <v>60000</v>
      </c>
      <c r="G1284" s="1066">
        <f>F1284*D1284</f>
        <v>60000</v>
      </c>
      <c r="H1284" s="1067" t="s">
        <v>8712</v>
      </c>
    </row>
    <row r="1285" spans="1:8" ht="15" hidden="1" customHeight="1" x14ac:dyDescent="0.25">
      <c r="A1285" s="1061" t="s">
        <v>9279</v>
      </c>
      <c r="B1285" s="1074" t="s">
        <v>9246</v>
      </c>
      <c r="C1285" s="1075" t="s">
        <v>398</v>
      </c>
      <c r="D1285" s="1062">
        <v>1</v>
      </c>
      <c r="E1285" s="1073" t="s">
        <v>29</v>
      </c>
      <c r="F1285" s="1065">
        <v>30000</v>
      </c>
      <c r="G1285" s="1066">
        <f t="shared" ref="G1285:G1288" si="65">F1285*D1285</f>
        <v>30000</v>
      </c>
      <c r="H1285" s="1067" t="s">
        <v>8598</v>
      </c>
    </row>
    <row r="1286" spans="1:8" ht="15" hidden="1" customHeight="1" x14ac:dyDescent="0.25">
      <c r="A1286" s="1061" t="s">
        <v>9279</v>
      </c>
      <c r="B1286" s="1063" t="s">
        <v>9341</v>
      </c>
      <c r="C1286" s="1061" t="s">
        <v>6722</v>
      </c>
      <c r="D1286" s="1064">
        <v>1</v>
      </c>
      <c r="E1286" s="1073" t="s">
        <v>9240</v>
      </c>
      <c r="F1286" s="1076">
        <v>1700000</v>
      </c>
      <c r="G1286" s="1066">
        <f t="shared" si="65"/>
        <v>1700000</v>
      </c>
      <c r="H1286" s="1067" t="s">
        <v>8129</v>
      </c>
    </row>
    <row r="1287" spans="1:8" ht="15" hidden="1" customHeight="1" x14ac:dyDescent="0.25">
      <c r="A1287" s="1061" t="s">
        <v>9279</v>
      </c>
      <c r="B1287" s="1069" t="s">
        <v>9342</v>
      </c>
      <c r="C1287" s="1061" t="s">
        <v>6722</v>
      </c>
      <c r="D1287" s="1064">
        <v>1</v>
      </c>
      <c r="E1287" s="1073" t="s">
        <v>9240</v>
      </c>
      <c r="F1287" s="1076">
        <v>2350000</v>
      </c>
      <c r="G1287" s="1066">
        <f t="shared" si="65"/>
        <v>2350000</v>
      </c>
      <c r="H1287" s="1067" t="s">
        <v>8129</v>
      </c>
    </row>
    <row r="1288" spans="1:8" ht="15" hidden="1" customHeight="1" x14ac:dyDescent="0.25">
      <c r="A1288" s="1061" t="s">
        <v>9279</v>
      </c>
      <c r="B1288" s="1061" t="s">
        <v>6745</v>
      </c>
      <c r="C1288" s="1061" t="s">
        <v>9255</v>
      </c>
      <c r="D1288" s="1062">
        <v>2</v>
      </c>
      <c r="E1288" s="1073" t="s">
        <v>29</v>
      </c>
      <c r="F1288" s="1076">
        <v>18000</v>
      </c>
      <c r="G1288" s="1066">
        <f t="shared" si="65"/>
        <v>36000</v>
      </c>
      <c r="H1288" s="1067" t="s">
        <v>397</v>
      </c>
    </row>
    <row r="1289" spans="1:8" ht="15" hidden="1" customHeight="1" x14ac:dyDescent="0.25">
      <c r="A1289" s="1061" t="s">
        <v>9279</v>
      </c>
      <c r="B1289" s="1060" t="s">
        <v>9253</v>
      </c>
      <c r="C1289" s="1061" t="s">
        <v>9255</v>
      </c>
      <c r="D1289" s="1062">
        <v>5</v>
      </c>
      <c r="E1289" s="1073" t="s">
        <v>29</v>
      </c>
      <c r="F1289" s="1076">
        <v>7500</v>
      </c>
      <c r="G1289" s="1066">
        <f t="shared" si="64"/>
        <v>37500</v>
      </c>
      <c r="H1289" s="1067" t="s">
        <v>397</v>
      </c>
    </row>
    <row r="1290" spans="1:8" ht="15" hidden="1" customHeight="1" x14ac:dyDescent="0.25">
      <c r="A1290" s="1061" t="s">
        <v>9279</v>
      </c>
      <c r="B1290" s="1069" t="s">
        <v>9259</v>
      </c>
      <c r="C1290" s="1061" t="s">
        <v>57</v>
      </c>
      <c r="D1290" s="1064">
        <v>2</v>
      </c>
      <c r="E1290" s="1073" t="s">
        <v>29</v>
      </c>
      <c r="F1290" s="1076">
        <v>775000</v>
      </c>
      <c r="G1290" s="1066">
        <f t="shared" si="64"/>
        <v>1550000</v>
      </c>
      <c r="H1290" s="1067" t="s">
        <v>6791</v>
      </c>
    </row>
    <row r="1291" spans="1:8" ht="15" hidden="1" customHeight="1" x14ac:dyDescent="0.25">
      <c r="A1291" s="1061" t="s">
        <v>9279</v>
      </c>
      <c r="B1291" s="1060" t="s">
        <v>9269</v>
      </c>
      <c r="C1291" s="1061" t="s">
        <v>57</v>
      </c>
      <c r="D1291" s="1062">
        <v>1</v>
      </c>
      <c r="E1291" s="1073" t="s">
        <v>29</v>
      </c>
      <c r="F1291" s="1076">
        <v>170000</v>
      </c>
      <c r="G1291" s="1066">
        <f t="shared" si="64"/>
        <v>170000</v>
      </c>
      <c r="H1291" s="1067" t="s">
        <v>728</v>
      </c>
    </row>
    <row r="1292" spans="1:8" ht="15" hidden="1" customHeight="1" x14ac:dyDescent="0.25">
      <c r="A1292" s="1061" t="s">
        <v>9279</v>
      </c>
      <c r="B1292" s="1060" t="s">
        <v>9270</v>
      </c>
      <c r="C1292" s="1061" t="s">
        <v>57</v>
      </c>
      <c r="D1292" s="1062">
        <v>2</v>
      </c>
      <c r="E1292" s="1073" t="s">
        <v>29</v>
      </c>
      <c r="F1292" s="1076">
        <v>170000</v>
      </c>
      <c r="G1292" s="1066">
        <f t="shared" si="64"/>
        <v>340000</v>
      </c>
      <c r="H1292" s="1067" t="s">
        <v>728</v>
      </c>
    </row>
    <row r="1293" spans="1:8" ht="15" hidden="1" customHeight="1" x14ac:dyDescent="0.25">
      <c r="A1293" s="1061" t="s">
        <v>9279</v>
      </c>
      <c r="B1293" s="1063" t="s">
        <v>9260</v>
      </c>
      <c r="C1293" s="1068" t="s">
        <v>57</v>
      </c>
      <c r="D1293" s="1064">
        <v>1</v>
      </c>
      <c r="E1293" s="1073" t="s">
        <v>29</v>
      </c>
      <c r="F1293" s="1076">
        <v>275000</v>
      </c>
      <c r="G1293" s="1066">
        <f t="shared" si="64"/>
        <v>275000</v>
      </c>
      <c r="H1293" s="1067" t="s">
        <v>6804</v>
      </c>
    </row>
    <row r="1294" spans="1:8" ht="15" hidden="1" customHeight="1" x14ac:dyDescent="0.25">
      <c r="A1294" s="1061" t="s">
        <v>9279</v>
      </c>
      <c r="B1294" s="1063" t="s">
        <v>9261</v>
      </c>
      <c r="C1294" s="1061" t="s">
        <v>57</v>
      </c>
      <c r="D1294" s="1079">
        <v>1</v>
      </c>
      <c r="E1294" s="1073" t="s">
        <v>29</v>
      </c>
      <c r="F1294" s="1065">
        <v>20000</v>
      </c>
      <c r="G1294" s="1066">
        <f t="shared" si="64"/>
        <v>20000</v>
      </c>
      <c r="H1294" s="1067" t="s">
        <v>6804</v>
      </c>
    </row>
    <row r="1295" spans="1:8" ht="15" hidden="1" customHeight="1" x14ac:dyDescent="0.25">
      <c r="A1295" s="1061" t="s">
        <v>9279</v>
      </c>
      <c r="B1295" s="902" t="s">
        <v>9262</v>
      </c>
      <c r="C1295" s="1032" t="s">
        <v>57</v>
      </c>
      <c r="D1295" s="1062">
        <v>1</v>
      </c>
      <c r="E1295" s="1073" t="s">
        <v>29</v>
      </c>
      <c r="F1295" s="1065">
        <v>55000</v>
      </c>
      <c r="G1295" s="1066">
        <f t="shared" si="64"/>
        <v>55000</v>
      </c>
      <c r="H1295" s="1067" t="s">
        <v>8348</v>
      </c>
    </row>
    <row r="1296" spans="1:8" ht="15" hidden="1" customHeight="1" x14ac:dyDescent="0.25">
      <c r="A1296" s="1061" t="s">
        <v>9279</v>
      </c>
      <c r="B1296" s="1061" t="s">
        <v>9263</v>
      </c>
      <c r="C1296" s="1088" t="s">
        <v>57</v>
      </c>
      <c r="D1296" s="1062">
        <v>1</v>
      </c>
      <c r="E1296" s="1073" t="s">
        <v>29</v>
      </c>
      <c r="F1296" s="1065">
        <v>55000</v>
      </c>
      <c r="G1296" s="1066">
        <f t="shared" si="64"/>
        <v>55000</v>
      </c>
      <c r="H1296" s="1067" t="s">
        <v>8348</v>
      </c>
    </row>
    <row r="1297" spans="1:8" ht="15" hidden="1" customHeight="1" x14ac:dyDescent="0.25">
      <c r="A1297" s="1061" t="s">
        <v>9279</v>
      </c>
      <c r="B1297" s="1061" t="s">
        <v>9264</v>
      </c>
      <c r="C1297" s="1078" t="s">
        <v>57</v>
      </c>
      <c r="D1297" s="1064">
        <v>1</v>
      </c>
      <c r="E1297" s="1061" t="s">
        <v>29</v>
      </c>
      <c r="F1297" s="916">
        <v>335000</v>
      </c>
      <c r="G1297" s="1066">
        <f t="shared" si="64"/>
        <v>335000</v>
      </c>
      <c r="H1297" s="1067" t="s">
        <v>8598</v>
      </c>
    </row>
    <row r="1298" spans="1:8" ht="15" hidden="1" customHeight="1" x14ac:dyDescent="0.25">
      <c r="A1298" s="1061" t="s">
        <v>9279</v>
      </c>
      <c r="B1298" s="1061" t="s">
        <v>9265</v>
      </c>
      <c r="C1298" s="1078" t="s">
        <v>57</v>
      </c>
      <c r="D1298" s="1064">
        <v>1</v>
      </c>
      <c r="E1298" s="1061" t="s">
        <v>29</v>
      </c>
      <c r="F1298" s="1065">
        <v>315000</v>
      </c>
      <c r="G1298" s="1066">
        <f t="shared" si="64"/>
        <v>315000</v>
      </c>
      <c r="H1298" s="1067" t="s">
        <v>8598</v>
      </c>
    </row>
    <row r="1299" spans="1:8" ht="15" hidden="1" customHeight="1" x14ac:dyDescent="0.25">
      <c r="A1299" s="1061" t="s">
        <v>9279</v>
      </c>
      <c r="B1299" s="1061" t="s">
        <v>9266</v>
      </c>
      <c r="C1299" s="1078" t="s">
        <v>57</v>
      </c>
      <c r="D1299" s="1062">
        <v>2</v>
      </c>
      <c r="E1299" s="887" t="s">
        <v>29</v>
      </c>
      <c r="F1299" s="1065">
        <v>380000</v>
      </c>
      <c r="G1299" s="1066">
        <f t="shared" si="64"/>
        <v>760000</v>
      </c>
      <c r="H1299" s="1067" t="s">
        <v>397</v>
      </c>
    </row>
    <row r="1300" spans="1:8" ht="15" hidden="1" customHeight="1" x14ac:dyDescent="0.25">
      <c r="A1300" s="1061" t="s">
        <v>9279</v>
      </c>
      <c r="B1300" s="1060" t="s">
        <v>9267</v>
      </c>
      <c r="C1300" s="1078" t="s">
        <v>57</v>
      </c>
      <c r="D1300" s="1062">
        <v>1</v>
      </c>
      <c r="E1300" s="1073" t="s">
        <v>29</v>
      </c>
      <c r="F1300" s="1065">
        <v>220000</v>
      </c>
      <c r="G1300" s="1066">
        <f t="shared" si="64"/>
        <v>220000</v>
      </c>
      <c r="H1300" s="1067" t="s">
        <v>471</v>
      </c>
    </row>
    <row r="1301" spans="1:8" ht="15" hidden="1" customHeight="1" x14ac:dyDescent="0.25">
      <c r="A1301" s="1061" t="s">
        <v>9279</v>
      </c>
      <c r="B1301" s="1061" t="s">
        <v>9271</v>
      </c>
      <c r="C1301" s="1078" t="s">
        <v>57</v>
      </c>
      <c r="D1301" s="1061">
        <v>1</v>
      </c>
      <c r="E1301" s="1061" t="s">
        <v>29</v>
      </c>
      <c r="F1301" s="1065">
        <v>690000</v>
      </c>
      <c r="G1301" s="1066">
        <f t="shared" si="64"/>
        <v>690000</v>
      </c>
      <c r="H1301" s="1067" t="s">
        <v>404</v>
      </c>
    </row>
    <row r="1302" spans="1:8" ht="15" hidden="1" customHeight="1" x14ac:dyDescent="0.25">
      <c r="A1302" s="1061" t="s">
        <v>9279</v>
      </c>
      <c r="B1302" s="1061" t="s">
        <v>9268</v>
      </c>
      <c r="C1302" s="1078" t="s">
        <v>57</v>
      </c>
      <c r="D1302" s="1062">
        <v>1</v>
      </c>
      <c r="E1302" s="1061" t="s">
        <v>29</v>
      </c>
      <c r="F1302" s="1065">
        <v>95000</v>
      </c>
      <c r="G1302" s="1066">
        <f t="shared" si="64"/>
        <v>95000</v>
      </c>
      <c r="H1302" s="1067" t="s">
        <v>415</v>
      </c>
    </row>
    <row r="1303" spans="1:8" ht="15" hidden="1" customHeight="1" x14ac:dyDescent="0.25">
      <c r="A1303" s="1061" t="s">
        <v>9279</v>
      </c>
      <c r="B1303" s="1069" t="s">
        <v>9272</v>
      </c>
      <c r="C1303" s="1078" t="s">
        <v>6699</v>
      </c>
      <c r="D1303" s="1062">
        <v>6</v>
      </c>
      <c r="E1303" s="1061" t="s">
        <v>62</v>
      </c>
      <c r="F1303" s="1065">
        <v>82500</v>
      </c>
      <c r="G1303" s="1066">
        <f t="shared" si="64"/>
        <v>495000</v>
      </c>
      <c r="H1303" s="1067" t="s">
        <v>397</v>
      </c>
    </row>
    <row r="1304" spans="1:8" ht="15" hidden="1" customHeight="1" x14ac:dyDescent="0.25">
      <c r="A1304" s="1061" t="s">
        <v>9279</v>
      </c>
      <c r="B1304" s="1069" t="s">
        <v>8149</v>
      </c>
      <c r="C1304" s="1061" t="s">
        <v>6699</v>
      </c>
      <c r="D1304" s="1062">
        <v>6</v>
      </c>
      <c r="E1304" s="1061" t="s">
        <v>62</v>
      </c>
      <c r="F1304" s="1065">
        <v>82500</v>
      </c>
      <c r="G1304" s="1066">
        <f t="shared" si="64"/>
        <v>495000</v>
      </c>
      <c r="H1304" s="1067" t="s">
        <v>397</v>
      </c>
    </row>
    <row r="1305" spans="1:8" ht="15" hidden="1" customHeight="1" x14ac:dyDescent="0.25">
      <c r="A1305" s="1061" t="s">
        <v>9279</v>
      </c>
      <c r="B1305" s="1060" t="s">
        <v>9273</v>
      </c>
      <c r="C1305" s="1078" t="s">
        <v>6699</v>
      </c>
      <c r="D1305" s="1062">
        <v>2</v>
      </c>
      <c r="E1305" s="1061" t="s">
        <v>62</v>
      </c>
      <c r="F1305" s="1065">
        <v>82500</v>
      </c>
      <c r="G1305" s="1066">
        <f t="shared" si="64"/>
        <v>165000</v>
      </c>
      <c r="H1305" s="1067" t="s">
        <v>397</v>
      </c>
    </row>
    <row r="1306" spans="1:8" ht="15" hidden="1" customHeight="1" x14ac:dyDescent="0.25">
      <c r="A1306" s="1061" t="s">
        <v>9279</v>
      </c>
      <c r="B1306" s="1069" t="s">
        <v>7856</v>
      </c>
      <c r="C1306" s="1072" t="s">
        <v>6598</v>
      </c>
      <c r="D1306" s="1062">
        <v>4</v>
      </c>
      <c r="E1306" s="1073" t="s">
        <v>26</v>
      </c>
      <c r="F1306" s="1065">
        <v>175000</v>
      </c>
      <c r="G1306" s="1066">
        <f t="shared" si="64"/>
        <v>700000</v>
      </c>
      <c r="H1306" s="1067" t="s">
        <v>397</v>
      </c>
    </row>
    <row r="1307" spans="1:8" ht="15" hidden="1" customHeight="1" x14ac:dyDescent="0.25">
      <c r="A1307" s="1061" t="s">
        <v>9279</v>
      </c>
      <c r="B1307" s="1061" t="s">
        <v>7857</v>
      </c>
      <c r="C1307" s="1061" t="s">
        <v>6699</v>
      </c>
      <c r="D1307" s="1062">
        <v>4</v>
      </c>
      <c r="E1307" s="1073" t="s">
        <v>6705</v>
      </c>
      <c r="F1307" s="1065">
        <v>62500</v>
      </c>
      <c r="G1307" s="1066">
        <f t="shared" si="64"/>
        <v>250000</v>
      </c>
      <c r="H1307" s="1067" t="s">
        <v>397</v>
      </c>
    </row>
    <row r="1308" spans="1:8" ht="15" hidden="1" customHeight="1" x14ac:dyDescent="0.25">
      <c r="A1308" s="1061" t="s">
        <v>9279</v>
      </c>
      <c r="B1308" s="1061" t="s">
        <v>6924</v>
      </c>
      <c r="C1308" s="1061" t="s">
        <v>6699</v>
      </c>
      <c r="D1308" s="1062">
        <v>2</v>
      </c>
      <c r="E1308" s="1061" t="s">
        <v>62</v>
      </c>
      <c r="F1308" s="1065">
        <v>80000</v>
      </c>
      <c r="G1308" s="1066">
        <f t="shared" si="64"/>
        <v>160000</v>
      </c>
      <c r="H1308" s="1067" t="s">
        <v>397</v>
      </c>
    </row>
    <row r="1309" spans="1:8" ht="15" hidden="1" customHeight="1" x14ac:dyDescent="0.25">
      <c r="A1309" s="82"/>
      <c r="B1309" s="56"/>
      <c r="C1309" s="228"/>
      <c r="D1309" s="62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71"/>
      <c r="D1310" s="83"/>
      <c r="E1310" s="72"/>
      <c r="F1310" s="76"/>
      <c r="G1310" s="63"/>
      <c r="H1310" s="64"/>
    </row>
    <row r="1311" spans="1:8" ht="15" hidden="1" customHeight="1" x14ac:dyDescent="0.25">
      <c r="A1311" s="82"/>
      <c r="B1311" s="56"/>
      <c r="C1311" s="71"/>
      <c r="D1311" s="83"/>
      <c r="E1311" s="72"/>
      <c r="F1311" s="76"/>
      <c r="G1311" s="63"/>
      <c r="H1311" s="64"/>
    </row>
    <row r="1312" spans="1:8" ht="15" hidden="1" customHeight="1" x14ac:dyDescent="0.25">
      <c r="A1312" s="82"/>
      <c r="B1312" s="56"/>
      <c r="C1312" s="110"/>
      <c r="D1312" s="57"/>
      <c r="E1312" s="72"/>
      <c r="F1312" s="62"/>
      <c r="G1312" s="63"/>
      <c r="H1312" s="64"/>
    </row>
    <row r="1313" spans="1:8" ht="15" hidden="1" customHeight="1" x14ac:dyDescent="0.25">
      <c r="A1313" s="82"/>
      <c r="B1313" s="56"/>
      <c r="C1313" s="110"/>
      <c r="D1313" s="57"/>
      <c r="E1313" s="72"/>
      <c r="F1313" s="62"/>
      <c r="G1313" s="63"/>
      <c r="H1313" s="64"/>
    </row>
    <row r="1314" spans="1:8" ht="15" hidden="1" customHeight="1" x14ac:dyDescent="0.25">
      <c r="A1314" s="82"/>
      <c r="B1314" s="56"/>
      <c r="C1314" s="110"/>
      <c r="D1314" s="57"/>
      <c r="E1314" s="72"/>
      <c r="F1314" s="62"/>
      <c r="G1314" s="63"/>
      <c r="H1314" s="64"/>
    </row>
    <row r="1315" spans="1:8" ht="15" hidden="1" customHeight="1" x14ac:dyDescent="0.25">
      <c r="A1315" s="82"/>
      <c r="B1315" s="56"/>
      <c r="C1315" s="110"/>
      <c r="D1315" s="56"/>
      <c r="E1315" s="72"/>
      <c r="F1315" s="58"/>
      <c r="G1315" s="63"/>
      <c r="H1315" s="64"/>
    </row>
    <row r="1316" spans="1:8" ht="15" hidden="1" customHeight="1" x14ac:dyDescent="0.25">
      <c r="A1316" s="82"/>
      <c r="B1316" s="56"/>
      <c r="C1316" s="71"/>
      <c r="D1316" s="57"/>
      <c r="E1316" s="72"/>
      <c r="F1316" s="67"/>
      <c r="G1316" s="63"/>
      <c r="H1316" s="64"/>
    </row>
    <row r="1317" spans="1:8" ht="15" hidden="1" customHeight="1" x14ac:dyDescent="0.25">
      <c r="A1317" s="82"/>
      <c r="B1317" s="56"/>
      <c r="C1317" s="71"/>
      <c r="D1317" s="57"/>
      <c r="E1317" s="72"/>
      <c r="F1317" s="67"/>
      <c r="G1317" s="63"/>
      <c r="H1317" s="64"/>
    </row>
    <row r="1318" spans="1:8" ht="15" hidden="1" customHeight="1" x14ac:dyDescent="0.25">
      <c r="A1318" s="82"/>
      <c r="B1318" s="56"/>
      <c r="C1318" s="80"/>
      <c r="D1318" s="57"/>
      <c r="E1318" s="72"/>
      <c r="F1318" s="67"/>
      <c r="G1318" s="63"/>
      <c r="H1318" s="64"/>
    </row>
    <row r="1319" spans="1:8" ht="15" hidden="1" customHeight="1" x14ac:dyDescent="0.25">
      <c r="A1319" s="82"/>
      <c r="B1319" s="68"/>
      <c r="C1319" s="56"/>
      <c r="D1319" s="57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56"/>
      <c r="D1320" s="83"/>
      <c r="E1320" s="72"/>
      <c r="F1320" s="77"/>
      <c r="G1320" s="63"/>
      <c r="H1320" s="64"/>
    </row>
    <row r="1321" spans="1:8" ht="15" hidden="1" customHeight="1" x14ac:dyDescent="0.25">
      <c r="A1321" s="82"/>
      <c r="B1321" s="56"/>
      <c r="C1321" s="75"/>
      <c r="D1321" s="83"/>
      <c r="E1321" s="72"/>
      <c r="F1321" s="76"/>
      <c r="G1321" s="63"/>
      <c r="H1321" s="64"/>
    </row>
    <row r="1322" spans="1:8" ht="15" hidden="1" customHeight="1" x14ac:dyDescent="0.25">
      <c r="A1322" s="82"/>
      <c r="B1322" s="55"/>
      <c r="C1322" s="75"/>
      <c r="D1322" s="105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57"/>
      <c r="E1323" s="72"/>
      <c r="F1323" s="62"/>
      <c r="G1323" s="63"/>
      <c r="H1323" s="64"/>
    </row>
    <row r="1324" spans="1:8" ht="15" hidden="1" customHeight="1" x14ac:dyDescent="0.25">
      <c r="A1324" s="82"/>
      <c r="B1324" s="55"/>
      <c r="C1324" s="80"/>
      <c r="D1324" s="57"/>
      <c r="E1324" s="72"/>
      <c r="F1324" s="62"/>
      <c r="G1324" s="63"/>
      <c r="H1324" s="64"/>
    </row>
    <row r="1325" spans="1:8" ht="15" hidden="1" customHeight="1" x14ac:dyDescent="0.25">
      <c r="A1325" s="82"/>
      <c r="B1325" s="55"/>
      <c r="C1325" s="80"/>
      <c r="D1325" s="105"/>
      <c r="E1325" s="72"/>
      <c r="F1325" s="62"/>
      <c r="G1325" s="63"/>
      <c r="H1325" s="64"/>
    </row>
    <row r="1326" spans="1:8" ht="15" hidden="1" customHeight="1" x14ac:dyDescent="0.25">
      <c r="A1326" s="56"/>
      <c r="B1326" s="56"/>
      <c r="C1326" s="80"/>
      <c r="D1326" s="83"/>
      <c r="E1326" s="72"/>
      <c r="F1326" s="76"/>
      <c r="G1326" s="63"/>
      <c r="H1326" s="64"/>
    </row>
    <row r="1327" spans="1:8" ht="15" hidden="1" customHeight="1" x14ac:dyDescent="0.25">
      <c r="A1327" s="56"/>
      <c r="B1327" s="56"/>
      <c r="C1327" s="80"/>
      <c r="D1327" s="57"/>
      <c r="E1327" s="72"/>
      <c r="F1327" s="76"/>
      <c r="G1327" s="63"/>
      <c r="H1327" s="64"/>
    </row>
    <row r="1328" spans="1:8" ht="15" hidden="1" customHeight="1" x14ac:dyDescent="0.25">
      <c r="A1328" s="56"/>
      <c r="B1328" s="56"/>
      <c r="C1328" s="75"/>
      <c r="D1328" s="83"/>
      <c r="E1328" s="72"/>
      <c r="F1328" s="76"/>
      <c r="G1328" s="63"/>
      <c r="H1328" s="64"/>
    </row>
    <row r="1329" spans="1:8" ht="15" hidden="1" customHeight="1" x14ac:dyDescent="0.25">
      <c r="A1329" s="56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110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0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0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0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75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75"/>
      <c r="D1340" s="105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75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75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75"/>
      <c r="D1343" s="105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80"/>
      <c r="D1344" s="83"/>
      <c r="E1344" s="72"/>
      <c r="F1344" s="76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72"/>
      <c r="D1347" s="57"/>
      <c r="E1347" s="72"/>
      <c r="F1347" s="76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80"/>
      <c r="D1349" s="57"/>
      <c r="E1349" s="72"/>
      <c r="F1349" s="59"/>
      <c r="G1349" s="63"/>
      <c r="H1349" s="64"/>
    </row>
    <row r="1350" spans="1:8" ht="15" hidden="1" customHeight="1" x14ac:dyDescent="0.25">
      <c r="A1350" s="82"/>
      <c r="B1350" s="56"/>
      <c r="C1350" s="56"/>
      <c r="D1350" s="105"/>
      <c r="E1350" s="72"/>
      <c r="F1350" s="59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228"/>
      <c r="D1352" s="62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56"/>
      <c r="D1353" s="83"/>
      <c r="E1353" s="72"/>
      <c r="F1353" s="77"/>
      <c r="G1353" s="63"/>
      <c r="H1353" s="64"/>
    </row>
    <row r="1354" spans="1:8" ht="15" hidden="1" customHeight="1" x14ac:dyDescent="0.25">
      <c r="A1354" s="82"/>
      <c r="B1354" s="56"/>
      <c r="C1354" s="71"/>
      <c r="D1354" s="83"/>
      <c r="E1354" s="72"/>
      <c r="F1354" s="76"/>
      <c r="G1354" s="63"/>
      <c r="H1354" s="64"/>
    </row>
    <row r="1355" spans="1:8" ht="15" hidden="1" customHeight="1" x14ac:dyDescent="0.25">
      <c r="A1355" s="82"/>
      <c r="B1355" s="56"/>
      <c r="C1355" s="110"/>
      <c r="D1355" s="83"/>
      <c r="E1355" s="72"/>
      <c r="F1355" s="76"/>
      <c r="G1355" s="63"/>
      <c r="H1355" s="64"/>
    </row>
    <row r="1356" spans="1:8" ht="15" hidden="1" customHeight="1" x14ac:dyDescent="0.25">
      <c r="A1356" s="82"/>
      <c r="B1356" s="56"/>
      <c r="C1356" s="110"/>
      <c r="D1356" s="57"/>
      <c r="E1356" s="72"/>
      <c r="F1356" s="62"/>
      <c r="G1356" s="63"/>
      <c r="H1356" s="64"/>
    </row>
    <row r="1357" spans="1:8" ht="15" hidden="1" customHeight="1" x14ac:dyDescent="0.25">
      <c r="A1357" s="82"/>
      <c r="B1357" s="56"/>
      <c r="C1357" s="110"/>
      <c r="D1357" s="57"/>
      <c r="E1357" s="72"/>
      <c r="F1357" s="62"/>
      <c r="G1357" s="63"/>
      <c r="H1357" s="64"/>
    </row>
    <row r="1358" spans="1:8" ht="15" hidden="1" customHeight="1" x14ac:dyDescent="0.25">
      <c r="A1358" s="82"/>
      <c r="B1358" s="56"/>
      <c r="C1358" s="110"/>
      <c r="D1358" s="57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10"/>
      <c r="D1359" s="56"/>
      <c r="E1359" s="72"/>
      <c r="F1359" s="58"/>
      <c r="G1359" s="63"/>
      <c r="H1359" s="64"/>
    </row>
    <row r="1360" spans="1:8" ht="15" hidden="1" customHeight="1" x14ac:dyDescent="0.25">
      <c r="A1360" s="82"/>
      <c r="B1360" s="56"/>
      <c r="C1360" s="71"/>
      <c r="D1360" s="57"/>
      <c r="E1360" s="72"/>
      <c r="F1360" s="67"/>
      <c r="G1360" s="63"/>
      <c r="H1360" s="64"/>
    </row>
    <row r="1361" spans="1:8" ht="15" hidden="1" customHeight="1" x14ac:dyDescent="0.25">
      <c r="A1361" s="82"/>
      <c r="B1361" s="56"/>
      <c r="C1361" s="71"/>
      <c r="D1361" s="57"/>
      <c r="E1361" s="72"/>
      <c r="F1361" s="67"/>
      <c r="G1361" s="63"/>
      <c r="H1361" s="64"/>
    </row>
    <row r="1362" spans="1:8" ht="15" hidden="1" customHeight="1" x14ac:dyDescent="0.25">
      <c r="A1362" s="82"/>
      <c r="B1362" s="56"/>
      <c r="C1362" s="80"/>
      <c r="D1362" s="57"/>
      <c r="E1362" s="72"/>
      <c r="F1362" s="67"/>
      <c r="G1362" s="63"/>
      <c r="H1362" s="64"/>
    </row>
    <row r="1363" spans="1:8" ht="15" hidden="1" customHeight="1" x14ac:dyDescent="0.25">
      <c r="A1363" s="82"/>
      <c r="B1363" s="68"/>
      <c r="C1363" s="56"/>
      <c r="D1363" s="57"/>
      <c r="E1363" s="72"/>
      <c r="F1363" s="62"/>
      <c r="G1363" s="63"/>
      <c r="H1363" s="64"/>
    </row>
    <row r="1364" spans="1:8" ht="15" hidden="1" customHeight="1" x14ac:dyDescent="0.25">
      <c r="A1364" s="82"/>
      <c r="B1364" s="68"/>
      <c r="C1364" s="56"/>
      <c r="D1364" s="83"/>
      <c r="E1364" s="72"/>
      <c r="F1364" s="77"/>
      <c r="G1364" s="63"/>
      <c r="H1364" s="64"/>
    </row>
    <row r="1365" spans="1:8" ht="15" hidden="1" customHeight="1" x14ac:dyDescent="0.25">
      <c r="A1365" s="82"/>
      <c r="B1365" s="56"/>
      <c r="C1365" s="75"/>
      <c r="D1365" s="83"/>
      <c r="E1365" s="72"/>
      <c r="F1365" s="76"/>
      <c r="G1365" s="63"/>
      <c r="H1365" s="64"/>
    </row>
    <row r="1366" spans="1:8" ht="15" hidden="1" customHeight="1" x14ac:dyDescent="0.25">
      <c r="A1366" s="82"/>
      <c r="B1366" s="56"/>
      <c r="C1366" s="75"/>
      <c r="D1366" s="105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75"/>
      <c r="D1367" s="57"/>
      <c r="E1367" s="72"/>
      <c r="F1367" s="62"/>
      <c r="G1367" s="63"/>
      <c r="H1367" s="64"/>
    </row>
    <row r="1368" spans="1:8" ht="15" hidden="1" customHeight="1" x14ac:dyDescent="0.25">
      <c r="A1368" s="82"/>
      <c r="B1368" s="55"/>
      <c r="C1368" s="75"/>
      <c r="D1368" s="57"/>
      <c r="E1368" s="72"/>
      <c r="F1368" s="62"/>
      <c r="G1368" s="63"/>
      <c r="H1368" s="64"/>
    </row>
    <row r="1369" spans="1:8" ht="15" hidden="1" customHeight="1" x14ac:dyDescent="0.25">
      <c r="A1369" s="82"/>
      <c r="B1369" s="55"/>
      <c r="C1369" s="75"/>
      <c r="D1369" s="105"/>
      <c r="E1369" s="72"/>
      <c r="F1369" s="62"/>
      <c r="G1369" s="63"/>
      <c r="H1369" s="64"/>
    </row>
    <row r="1370" spans="1:8" ht="15" hidden="1" customHeight="1" x14ac:dyDescent="0.25">
      <c r="A1370" s="82"/>
      <c r="B1370" s="56"/>
      <c r="C1370" s="80"/>
      <c r="D1370" s="83"/>
      <c r="E1370" s="72"/>
      <c r="F1370" s="76"/>
      <c r="G1370" s="63"/>
      <c r="H1370" s="64"/>
    </row>
    <row r="1371" spans="1:8" ht="15" hidden="1" customHeight="1" x14ac:dyDescent="0.25">
      <c r="A1371" s="82"/>
      <c r="B1371" s="56"/>
      <c r="C1371" s="71"/>
      <c r="D1371" s="83"/>
      <c r="E1371" s="72"/>
      <c r="F1371" s="76"/>
      <c r="G1371" s="63"/>
      <c r="H1371" s="64"/>
    </row>
    <row r="1372" spans="1:8" ht="15" hidden="1" customHeight="1" x14ac:dyDescent="0.25">
      <c r="A1372" s="82"/>
      <c r="B1372" s="56"/>
      <c r="C1372" s="71"/>
      <c r="D1372" s="83"/>
      <c r="E1372" s="72"/>
      <c r="F1372" s="76"/>
      <c r="G1372" s="63"/>
      <c r="H1372" s="64"/>
    </row>
    <row r="1373" spans="1:8" ht="15" hidden="1" customHeight="1" x14ac:dyDescent="0.25">
      <c r="A1373" s="82"/>
      <c r="B1373" s="56"/>
      <c r="C1373" s="71"/>
      <c r="D1373" s="57"/>
      <c r="E1373" s="72"/>
      <c r="F1373" s="62"/>
      <c r="G1373" s="63"/>
      <c r="H1373" s="64"/>
    </row>
    <row r="1374" spans="1:8" ht="15" hidden="1" customHeight="1" x14ac:dyDescent="0.25">
      <c r="A1374" s="82"/>
      <c r="B1374" s="56"/>
      <c r="C1374" s="110"/>
      <c r="D1374" s="57"/>
      <c r="E1374" s="72"/>
      <c r="F1374" s="62"/>
      <c r="G1374" s="63"/>
      <c r="H1374" s="64"/>
    </row>
    <row r="1375" spans="1:8" ht="15" hidden="1" customHeight="1" x14ac:dyDescent="0.25">
      <c r="A1375" s="82"/>
      <c r="B1375" s="56"/>
      <c r="C1375" s="110"/>
      <c r="D1375" s="57"/>
      <c r="E1375" s="72"/>
      <c r="F1375" s="62"/>
      <c r="G1375" s="63"/>
      <c r="H1375" s="64"/>
    </row>
    <row r="1376" spans="1:8" ht="15" hidden="1" customHeight="1" x14ac:dyDescent="0.25">
      <c r="A1376" s="82"/>
      <c r="B1376" s="56"/>
      <c r="C1376" s="110"/>
      <c r="D1376" s="56"/>
      <c r="E1376" s="72"/>
      <c r="F1376" s="58"/>
      <c r="G1376" s="63"/>
      <c r="H1376" s="64"/>
    </row>
    <row r="1377" spans="1:8" ht="15" hidden="1" customHeight="1" x14ac:dyDescent="0.25">
      <c r="A1377" s="82"/>
      <c r="B1377" s="56"/>
      <c r="C1377" s="71"/>
      <c r="D1377" s="57"/>
      <c r="E1377" s="72"/>
      <c r="F1377" s="67"/>
      <c r="G1377" s="63"/>
      <c r="H1377" s="64"/>
    </row>
    <row r="1378" spans="1:8" ht="15" hidden="1" customHeight="1" x14ac:dyDescent="0.25">
      <c r="A1378" s="82"/>
      <c r="B1378" s="56"/>
      <c r="C1378" s="71"/>
      <c r="D1378" s="57"/>
      <c r="E1378" s="72"/>
      <c r="F1378" s="67"/>
      <c r="G1378" s="63"/>
      <c r="H1378" s="64"/>
    </row>
    <row r="1379" spans="1:8" ht="15" hidden="1" customHeight="1" x14ac:dyDescent="0.25">
      <c r="A1379" s="82"/>
      <c r="B1379" s="56"/>
      <c r="C1379" s="80"/>
      <c r="D1379" s="57"/>
      <c r="E1379" s="72"/>
      <c r="F1379" s="67"/>
      <c r="G1379" s="63"/>
      <c r="H1379" s="64"/>
    </row>
    <row r="1380" spans="1:8" ht="15" hidden="1" customHeight="1" x14ac:dyDescent="0.25">
      <c r="A1380" s="82"/>
      <c r="B1380" s="68"/>
      <c r="C1380" s="56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68"/>
      <c r="C1381" s="56"/>
      <c r="D1381" s="83"/>
      <c r="E1381" s="72"/>
      <c r="F1381" s="77"/>
      <c r="G1381" s="63"/>
      <c r="H1381" s="64"/>
    </row>
    <row r="1382" spans="1:8" ht="15" hidden="1" customHeight="1" x14ac:dyDescent="0.25">
      <c r="A1382" s="82"/>
      <c r="B1382" s="56"/>
      <c r="C1382" s="75"/>
      <c r="D1382" s="83"/>
      <c r="E1382" s="72"/>
      <c r="F1382" s="76"/>
      <c r="G1382" s="63"/>
      <c r="H1382" s="64"/>
    </row>
    <row r="1383" spans="1:8" ht="15" hidden="1" customHeight="1" x14ac:dyDescent="0.25">
      <c r="A1383" s="82"/>
      <c r="B1383" s="56"/>
      <c r="C1383" s="75"/>
      <c r="D1383" s="105"/>
      <c r="E1383" s="72"/>
      <c r="F1383" s="62"/>
      <c r="G1383" s="63"/>
      <c r="H1383" s="64"/>
    </row>
    <row r="1384" spans="1:8" ht="15" hidden="1" customHeight="1" x14ac:dyDescent="0.25">
      <c r="A1384" s="82"/>
      <c r="B1384" s="68"/>
      <c r="C1384" s="75"/>
      <c r="D1384" s="57"/>
      <c r="E1384" s="72"/>
      <c r="F1384" s="62"/>
      <c r="G1384" s="63"/>
      <c r="H1384" s="64"/>
    </row>
    <row r="1385" spans="1:8" ht="15" hidden="1" customHeight="1" x14ac:dyDescent="0.25">
      <c r="A1385" s="82"/>
      <c r="B1385" s="55"/>
      <c r="C1385" s="75"/>
      <c r="D1385" s="57"/>
      <c r="E1385" s="72"/>
      <c r="F1385" s="62"/>
      <c r="G1385" s="63"/>
      <c r="H1385" s="64"/>
    </row>
    <row r="1386" spans="1:8" ht="15" hidden="1" customHeight="1" x14ac:dyDescent="0.25">
      <c r="A1386" s="82"/>
      <c r="B1386" s="55"/>
      <c r="C1386" s="75"/>
      <c r="D1386" s="105"/>
      <c r="E1386" s="72"/>
      <c r="F1386" s="62"/>
      <c r="G1386" s="63"/>
      <c r="H1386" s="64"/>
    </row>
    <row r="1387" spans="1:8" ht="15" hidden="1" customHeight="1" x14ac:dyDescent="0.25">
      <c r="A1387" s="82"/>
      <c r="B1387" s="56"/>
      <c r="C1387" s="80"/>
      <c r="D1387" s="83"/>
      <c r="E1387" s="72"/>
      <c r="F1387" s="76"/>
      <c r="G1387" s="63"/>
      <c r="H1387" s="64"/>
    </row>
    <row r="1388" spans="1:8" ht="15" hidden="1" customHeight="1" x14ac:dyDescent="0.25">
      <c r="A1388" s="82"/>
      <c r="B1388" s="55"/>
      <c r="C1388" s="56"/>
      <c r="D1388" s="57"/>
      <c r="E1388" s="72"/>
      <c r="F1388" s="76"/>
      <c r="G1388" s="63"/>
      <c r="H1388" s="64"/>
    </row>
    <row r="1389" spans="1:8" ht="15" hidden="1" customHeight="1" x14ac:dyDescent="0.25">
      <c r="A1389" s="82"/>
      <c r="B1389" s="56"/>
      <c r="C1389" s="56"/>
      <c r="D1389" s="57"/>
      <c r="E1389" s="72"/>
      <c r="F1389" s="76"/>
      <c r="G1389" s="63"/>
      <c r="H1389" s="64"/>
    </row>
    <row r="1390" spans="1:8" ht="15" hidden="1" customHeight="1" x14ac:dyDescent="0.25">
      <c r="A1390" s="82"/>
      <c r="B1390" s="55"/>
      <c r="C1390" s="72"/>
      <c r="D1390" s="57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80"/>
      <c r="D1391" s="57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7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71"/>
      <c r="D1393" s="83"/>
      <c r="E1393" s="72"/>
      <c r="F1393" s="76"/>
      <c r="G1393" s="63"/>
      <c r="H1393" s="64"/>
    </row>
    <row r="1394" spans="1:8" ht="15" hidden="1" customHeight="1" x14ac:dyDescent="0.25">
      <c r="A1394" s="82"/>
      <c r="B1394" s="56"/>
      <c r="C1394" s="7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110"/>
      <c r="D1395" s="57"/>
      <c r="E1395" s="72"/>
      <c r="F1395" s="62"/>
      <c r="G1395" s="63"/>
      <c r="H1395" s="64"/>
    </row>
    <row r="1396" spans="1:8" ht="15" hidden="1" customHeight="1" x14ac:dyDescent="0.25">
      <c r="A1396" s="82"/>
      <c r="B1396" s="56"/>
      <c r="C1396" s="110"/>
      <c r="D1396" s="57"/>
      <c r="E1396" s="72"/>
      <c r="F1396" s="62"/>
      <c r="G1396" s="63"/>
      <c r="H1396" s="64"/>
    </row>
    <row r="1397" spans="1:8" ht="15" hidden="1" customHeight="1" x14ac:dyDescent="0.25">
      <c r="A1397" s="82"/>
      <c r="B1397" s="56"/>
      <c r="C1397" s="110"/>
      <c r="D1397" s="56"/>
      <c r="E1397" s="72"/>
      <c r="F1397" s="58"/>
      <c r="G1397" s="63"/>
      <c r="H1397" s="64"/>
    </row>
    <row r="1398" spans="1:8" ht="15" hidden="1" customHeight="1" x14ac:dyDescent="0.25">
      <c r="A1398" s="82"/>
      <c r="B1398" s="56"/>
      <c r="C1398" s="71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6"/>
      <c r="C1399" s="71"/>
      <c r="D1399" s="57"/>
      <c r="E1399" s="72"/>
      <c r="F1399" s="67"/>
      <c r="G1399" s="63"/>
      <c r="H1399" s="64"/>
    </row>
    <row r="1400" spans="1:8" ht="15" hidden="1" customHeight="1" x14ac:dyDescent="0.25">
      <c r="A1400" s="82"/>
      <c r="B1400" s="56"/>
      <c r="C1400" s="80"/>
      <c r="D1400" s="57"/>
      <c r="E1400" s="72"/>
      <c r="F1400" s="67"/>
      <c r="G1400" s="63"/>
      <c r="H1400" s="64"/>
    </row>
    <row r="1401" spans="1:8" ht="15" hidden="1" customHeight="1" x14ac:dyDescent="0.25">
      <c r="A1401" s="82"/>
      <c r="B1401" s="68"/>
      <c r="C1401" s="56"/>
      <c r="D1401" s="57"/>
      <c r="E1401" s="72"/>
      <c r="F1401" s="62"/>
      <c r="G1401" s="63"/>
      <c r="H1401" s="64"/>
    </row>
    <row r="1402" spans="1:8" ht="15" hidden="1" customHeight="1" x14ac:dyDescent="0.25">
      <c r="A1402" s="82"/>
      <c r="B1402" s="68"/>
      <c r="C1402" s="56"/>
      <c r="D1402" s="83"/>
      <c r="E1402" s="72"/>
      <c r="F1402" s="77"/>
      <c r="G1402" s="63"/>
      <c r="H1402" s="64"/>
    </row>
    <row r="1403" spans="1:8" ht="15" hidden="1" customHeight="1" x14ac:dyDescent="0.25">
      <c r="A1403" s="82"/>
      <c r="B1403" s="56"/>
      <c r="C1403" s="56"/>
      <c r="D1403" s="83"/>
      <c r="E1403" s="72"/>
      <c r="F1403" s="76"/>
      <c r="G1403" s="63"/>
      <c r="H1403" s="64"/>
    </row>
    <row r="1404" spans="1:8" ht="15" hidden="1" customHeight="1" x14ac:dyDescent="0.25">
      <c r="A1404" s="82"/>
      <c r="B1404" s="56"/>
      <c r="C1404" s="56"/>
      <c r="D1404" s="105"/>
      <c r="E1404" s="72"/>
      <c r="F1404" s="62"/>
      <c r="G1404" s="63"/>
      <c r="H1404" s="64"/>
    </row>
    <row r="1405" spans="1:8" ht="15" hidden="1" customHeight="1" x14ac:dyDescent="0.25">
      <c r="A1405" s="82"/>
      <c r="B1405" s="68"/>
      <c r="C1405" s="56"/>
      <c r="D1405" s="57"/>
      <c r="E1405" s="72"/>
      <c r="F1405" s="62"/>
      <c r="G1405" s="63"/>
      <c r="H1405" s="64"/>
    </row>
    <row r="1406" spans="1:8" ht="15" hidden="1" customHeight="1" x14ac:dyDescent="0.25">
      <c r="A1406" s="82"/>
      <c r="B1406" s="55"/>
      <c r="C1406" s="56"/>
      <c r="D1406" s="57"/>
      <c r="E1406" s="72"/>
      <c r="F1406" s="62"/>
      <c r="G1406" s="63"/>
      <c r="H1406" s="64"/>
    </row>
    <row r="1407" spans="1:8" ht="15" hidden="1" customHeight="1" x14ac:dyDescent="0.25">
      <c r="A1407" s="82"/>
      <c r="B1407" s="55"/>
      <c r="C1407" s="56"/>
      <c r="D1407" s="105"/>
      <c r="E1407" s="72"/>
      <c r="F1407" s="62"/>
      <c r="G1407" s="63"/>
      <c r="H1407" s="64"/>
    </row>
    <row r="1408" spans="1:8" ht="15" hidden="1" customHeight="1" x14ac:dyDescent="0.25">
      <c r="A1408" s="82"/>
      <c r="B1408" s="56"/>
      <c r="C1408" s="56"/>
      <c r="D1408" s="83"/>
      <c r="E1408" s="72"/>
      <c r="F1408" s="62"/>
      <c r="G1408" s="63"/>
      <c r="H1408" s="64"/>
    </row>
    <row r="1409" spans="1:8" ht="15" hidden="1" customHeight="1" x14ac:dyDescent="0.25">
      <c r="A1409" s="82"/>
      <c r="B1409" s="55"/>
      <c r="C1409" s="56"/>
      <c r="D1409" s="57"/>
      <c r="E1409" s="72"/>
      <c r="F1409" s="76"/>
      <c r="G1409" s="63"/>
      <c r="H1409" s="64"/>
    </row>
    <row r="1410" spans="1:8" ht="15" hidden="1" customHeight="1" x14ac:dyDescent="0.25">
      <c r="A1410" s="82"/>
      <c r="B1410" s="56"/>
      <c r="C1410" s="56"/>
      <c r="D1410" s="57"/>
      <c r="E1410" s="72"/>
      <c r="F1410" s="76"/>
      <c r="G1410" s="63"/>
      <c r="H1410" s="64"/>
    </row>
    <row r="1411" spans="1:8" ht="15" hidden="1" customHeight="1" x14ac:dyDescent="0.25">
      <c r="A1411" s="82"/>
      <c r="B1411" s="55"/>
      <c r="C1411" s="56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5"/>
      <c r="C1412" s="80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75"/>
      <c r="D1413" s="83"/>
      <c r="E1413" s="72"/>
      <c r="F1413" s="76"/>
      <c r="G1413" s="63"/>
      <c r="H1413" s="64"/>
    </row>
    <row r="1414" spans="1:8" ht="15" hidden="1" customHeight="1" x14ac:dyDescent="0.25">
      <c r="A1414" s="82"/>
      <c r="B1414" s="55"/>
      <c r="C1414" s="75"/>
      <c r="D1414" s="105"/>
      <c r="E1414" s="72"/>
      <c r="F1414" s="62"/>
      <c r="G1414" s="63"/>
      <c r="H1414" s="64"/>
    </row>
    <row r="1415" spans="1:8" ht="15" hidden="1" customHeight="1" x14ac:dyDescent="0.25">
      <c r="A1415" s="82"/>
      <c r="B1415" s="56"/>
      <c r="C1415" s="56"/>
      <c r="D1415" s="57"/>
      <c r="E1415" s="72"/>
      <c r="F1415" s="62"/>
      <c r="G1415" s="63"/>
      <c r="H1415" s="64"/>
    </row>
    <row r="1416" spans="1:8" ht="15" hidden="1" customHeight="1" x14ac:dyDescent="0.25">
      <c r="A1416" s="82"/>
      <c r="B1416" s="56"/>
      <c r="C1416" s="110"/>
      <c r="D1416" s="57"/>
      <c r="E1416" s="72"/>
      <c r="F1416" s="62"/>
      <c r="G1416" s="63"/>
      <c r="H1416" s="64"/>
    </row>
    <row r="1417" spans="1:8" ht="15" hidden="1" customHeight="1" x14ac:dyDescent="0.25">
      <c r="A1417" s="82"/>
      <c r="B1417" s="56"/>
      <c r="C1417" s="110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6"/>
      <c r="C1418" s="110"/>
      <c r="D1418" s="56"/>
      <c r="E1418" s="72"/>
      <c r="F1418" s="58"/>
      <c r="G1418" s="63"/>
      <c r="H1418" s="64"/>
    </row>
    <row r="1419" spans="1:8" ht="15" hidden="1" customHeight="1" x14ac:dyDescent="0.25">
      <c r="A1419" s="82"/>
      <c r="B1419" s="56"/>
      <c r="C1419" s="71"/>
      <c r="D1419" s="57"/>
      <c r="E1419" s="72"/>
      <c r="F1419" s="67"/>
      <c r="G1419" s="63"/>
      <c r="H1419" s="64"/>
    </row>
    <row r="1420" spans="1:8" ht="15" hidden="1" customHeight="1" x14ac:dyDescent="0.25">
      <c r="A1420" s="82"/>
      <c r="B1420" s="56"/>
      <c r="C1420" s="71"/>
      <c r="D1420" s="57"/>
      <c r="E1420" s="72"/>
      <c r="F1420" s="67"/>
      <c r="G1420" s="63"/>
      <c r="H1420" s="64"/>
    </row>
    <row r="1421" spans="1:8" ht="15" hidden="1" customHeight="1" x14ac:dyDescent="0.25">
      <c r="A1421" s="82"/>
      <c r="B1421" s="56"/>
      <c r="C1421" s="75"/>
      <c r="D1421" s="83"/>
      <c r="E1421" s="72"/>
      <c r="F1421" s="76"/>
      <c r="G1421" s="63"/>
      <c r="H1421" s="64"/>
    </row>
    <row r="1422" spans="1:8" ht="15" hidden="1" customHeight="1" x14ac:dyDescent="0.25">
      <c r="A1422" s="82"/>
      <c r="B1422" s="55"/>
      <c r="C1422" s="75"/>
      <c r="D1422" s="105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126"/>
      <c r="D1423" s="57"/>
      <c r="E1423" s="72"/>
      <c r="F1423" s="62"/>
      <c r="G1423" s="63"/>
      <c r="H1423" s="64"/>
    </row>
    <row r="1424" spans="1:8" ht="15" hidden="1" customHeight="1" x14ac:dyDescent="0.25">
      <c r="A1424" s="82"/>
      <c r="B1424" s="56"/>
      <c r="C1424" s="232"/>
      <c r="D1424" s="57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110"/>
      <c r="D1425" s="57"/>
      <c r="E1425" s="72"/>
      <c r="F1425" s="62"/>
      <c r="G1425" s="63"/>
      <c r="H1425" s="64"/>
    </row>
    <row r="1426" spans="1:8" ht="15" hidden="1" customHeight="1" x14ac:dyDescent="0.25">
      <c r="A1426" s="82"/>
      <c r="B1426" s="56"/>
      <c r="C1426" s="232"/>
      <c r="D1426" s="56"/>
      <c r="E1426" s="72"/>
      <c r="F1426" s="58"/>
      <c r="G1426" s="63"/>
      <c r="H1426" s="64"/>
    </row>
    <row r="1427" spans="1:8" ht="15" hidden="1" customHeight="1" x14ac:dyDescent="0.25">
      <c r="A1427" s="82"/>
      <c r="B1427" s="56"/>
      <c r="C1427" s="71"/>
      <c r="D1427" s="57"/>
      <c r="E1427" s="72"/>
      <c r="F1427" s="67"/>
      <c r="G1427" s="63"/>
      <c r="H1427" s="64"/>
    </row>
    <row r="1428" spans="1:8" ht="15" hidden="1" customHeight="1" x14ac:dyDescent="0.25">
      <c r="A1428" s="82"/>
      <c r="B1428" s="56"/>
      <c r="C1428" s="71"/>
      <c r="D1428" s="57"/>
      <c r="E1428" s="72"/>
      <c r="F1428" s="67"/>
      <c r="G1428" s="63"/>
      <c r="H1428" s="64"/>
    </row>
    <row r="1429" spans="1:8" ht="15" hidden="1" customHeight="1" x14ac:dyDescent="0.25">
      <c r="A1429" s="82"/>
      <c r="B1429" s="56"/>
      <c r="C1429" s="80"/>
      <c r="D1429" s="57"/>
      <c r="E1429" s="72"/>
      <c r="F1429" s="67"/>
      <c r="G1429" s="63"/>
      <c r="H1429" s="64"/>
    </row>
    <row r="1430" spans="1:8" ht="15" hidden="1" customHeight="1" x14ac:dyDescent="0.25">
      <c r="A1430" s="82"/>
      <c r="B1430" s="68"/>
      <c r="C1430" s="56"/>
      <c r="D1430" s="57"/>
      <c r="E1430" s="72"/>
      <c r="F1430" s="62"/>
      <c r="G1430" s="63"/>
      <c r="H1430" s="64"/>
    </row>
    <row r="1431" spans="1:8" ht="15" hidden="1" customHeight="1" x14ac:dyDescent="0.25">
      <c r="A1431" s="82"/>
      <c r="B1431" s="68"/>
      <c r="C1431" s="56"/>
      <c r="D1431" s="83"/>
      <c r="E1431" s="72"/>
      <c r="F1431" s="77"/>
      <c r="G1431" s="63"/>
      <c r="H1431" s="64"/>
    </row>
    <row r="1432" spans="1:8" ht="15" hidden="1" customHeight="1" x14ac:dyDescent="0.25">
      <c r="A1432" s="82"/>
      <c r="B1432" s="56"/>
      <c r="C1432" s="56"/>
      <c r="D1432" s="83"/>
      <c r="E1432" s="72"/>
      <c r="F1432" s="76"/>
      <c r="G1432" s="63"/>
      <c r="H1432" s="64"/>
    </row>
    <row r="1433" spans="1:8" ht="15" hidden="1" customHeight="1" x14ac:dyDescent="0.25">
      <c r="A1433" s="82"/>
      <c r="B1433" s="56"/>
      <c r="C1433" s="56"/>
      <c r="D1433" s="105"/>
      <c r="E1433" s="72"/>
      <c r="F1433" s="62"/>
      <c r="G1433" s="63"/>
      <c r="H1433" s="64"/>
    </row>
    <row r="1434" spans="1:8" ht="15" hidden="1" customHeight="1" x14ac:dyDescent="0.25">
      <c r="A1434" s="82"/>
      <c r="B1434" s="68"/>
      <c r="C1434" s="56"/>
      <c r="D1434" s="57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56"/>
      <c r="D1435" s="57"/>
      <c r="E1435" s="72"/>
      <c r="F1435" s="62"/>
      <c r="G1435" s="63"/>
      <c r="H1435" s="64"/>
    </row>
    <row r="1436" spans="1:8" ht="15" hidden="1" customHeight="1" x14ac:dyDescent="0.25">
      <c r="A1436" s="82"/>
      <c r="B1436" s="55"/>
      <c r="C1436" s="56"/>
      <c r="D1436" s="105"/>
      <c r="E1436" s="72"/>
      <c r="F1436" s="62"/>
      <c r="G1436" s="63"/>
      <c r="H1436" s="64"/>
    </row>
    <row r="1437" spans="1:8" ht="15" hidden="1" customHeight="1" x14ac:dyDescent="0.25">
      <c r="A1437" s="82"/>
      <c r="B1437" s="56"/>
      <c r="C1437" s="56"/>
      <c r="D1437" s="83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56"/>
      <c r="D1438" s="57"/>
      <c r="E1438" s="72"/>
      <c r="F1438" s="76"/>
      <c r="G1438" s="63"/>
      <c r="H1438" s="64"/>
    </row>
    <row r="1439" spans="1:8" ht="15" hidden="1" customHeight="1" x14ac:dyDescent="0.25">
      <c r="A1439" s="82"/>
      <c r="B1439" s="56"/>
      <c r="C1439" s="56"/>
      <c r="D1439" s="57"/>
      <c r="E1439" s="72"/>
      <c r="F1439" s="76"/>
      <c r="G1439" s="63"/>
      <c r="H1439" s="64"/>
    </row>
    <row r="1440" spans="1:8" ht="15" hidden="1" customHeight="1" x14ac:dyDescent="0.25">
      <c r="A1440" s="82"/>
      <c r="B1440" s="55"/>
      <c r="C1440" s="56"/>
      <c r="D1440" s="57"/>
      <c r="E1440" s="72"/>
      <c r="F1440" s="62"/>
      <c r="G1440" s="63"/>
      <c r="H1440" s="64"/>
    </row>
    <row r="1441" spans="1:8" ht="15" hidden="1" customHeight="1" x14ac:dyDescent="0.25">
      <c r="A1441" s="82"/>
      <c r="B1441" s="55"/>
      <c r="C1441" s="80"/>
      <c r="D1441" s="57"/>
      <c r="E1441" s="72"/>
      <c r="F1441" s="62"/>
      <c r="G1441" s="63"/>
      <c r="H1441" s="64"/>
    </row>
    <row r="1442" spans="1:8" ht="15" hidden="1" customHeight="1" x14ac:dyDescent="0.25">
      <c r="A1442" s="82"/>
      <c r="B1442" s="56"/>
      <c r="C1442" s="80"/>
      <c r="D1442" s="57"/>
      <c r="E1442" s="72"/>
      <c r="F1442" s="59"/>
      <c r="G1442" s="63"/>
      <c r="H1442" s="64"/>
    </row>
    <row r="1443" spans="1:8" ht="15" hidden="1" customHeight="1" x14ac:dyDescent="0.25">
      <c r="A1443" s="82"/>
      <c r="B1443" s="56"/>
      <c r="C1443" s="56"/>
      <c r="D1443" s="105"/>
      <c r="E1443" s="72"/>
      <c r="F1443" s="59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62"/>
      <c r="G1444" s="63"/>
      <c r="H1444" s="64"/>
    </row>
    <row r="1445" spans="1:8" ht="15" hidden="1" customHeight="1" x14ac:dyDescent="0.25">
      <c r="A1445" s="82"/>
      <c r="B1445" s="56"/>
      <c r="C1445" s="75"/>
      <c r="D1445" s="62"/>
      <c r="E1445" s="72"/>
      <c r="F1445" s="62"/>
      <c r="G1445" s="63"/>
      <c r="H1445" s="64"/>
    </row>
    <row r="1446" spans="1:8" ht="15" hidden="1" customHeight="1" x14ac:dyDescent="0.25">
      <c r="A1446" s="82"/>
      <c r="B1446" s="56"/>
      <c r="C1446" s="75"/>
      <c r="D1446" s="106"/>
      <c r="E1446" s="72"/>
      <c r="F1446" s="138"/>
      <c r="G1446" s="63"/>
      <c r="H1446" s="64"/>
    </row>
    <row r="1447" spans="1:8" ht="15" hidden="1" customHeight="1" x14ac:dyDescent="0.25">
      <c r="A1447" s="82"/>
      <c r="B1447" s="56"/>
      <c r="C1447" s="228"/>
      <c r="D1447" s="137"/>
      <c r="E1447" s="72"/>
      <c r="F1447" s="138"/>
      <c r="G1447" s="63"/>
      <c r="H1447" s="64"/>
    </row>
    <row r="1448" spans="1:8" ht="15" hidden="1" customHeight="1" x14ac:dyDescent="0.25">
      <c r="A1448" s="82"/>
      <c r="B1448" s="56"/>
      <c r="C1448" s="228"/>
      <c r="D1448" s="139"/>
      <c r="E1448" s="72"/>
      <c r="F1448" s="140"/>
      <c r="G1448" s="63"/>
      <c r="H1448" s="64"/>
    </row>
    <row r="1449" spans="1:8" ht="15" hidden="1" customHeight="1" x14ac:dyDescent="0.25">
      <c r="A1449" s="82"/>
      <c r="B1449" s="56"/>
      <c r="C1449" s="228"/>
      <c r="D1449" s="115"/>
      <c r="E1449" s="72"/>
      <c r="F1449" s="116"/>
      <c r="G1449" s="63"/>
      <c r="H1449" s="64"/>
    </row>
    <row r="1450" spans="1:8" ht="15" hidden="1" customHeight="1" x14ac:dyDescent="0.25">
      <c r="A1450" s="82"/>
      <c r="B1450" s="55"/>
      <c r="C1450" s="228"/>
      <c r="D1450" s="119"/>
      <c r="E1450" s="72"/>
      <c r="F1450" s="120"/>
      <c r="G1450" s="63"/>
      <c r="H1450" s="64"/>
    </row>
    <row r="1451" spans="1:8" ht="15" hidden="1" customHeight="1" x14ac:dyDescent="0.25">
      <c r="A1451" s="82"/>
      <c r="B1451" s="56"/>
      <c r="C1451" s="229"/>
      <c r="D1451" s="115"/>
      <c r="E1451" s="72"/>
      <c r="F1451" s="116"/>
      <c r="G1451" s="63"/>
      <c r="H1451" s="64"/>
    </row>
    <row r="1452" spans="1:8" ht="15" hidden="1" customHeight="1" x14ac:dyDescent="0.25">
      <c r="A1452" s="82"/>
      <c r="B1452" s="56"/>
      <c r="C1452" s="229"/>
      <c r="D1452" s="115"/>
      <c r="E1452" s="72"/>
      <c r="F1452" s="116"/>
      <c r="G1452" s="63"/>
      <c r="H1452" s="64"/>
    </row>
    <row r="1453" spans="1:8" ht="15" hidden="1" customHeight="1" x14ac:dyDescent="0.25">
      <c r="A1453" s="82"/>
      <c r="B1453" s="56"/>
      <c r="C1453" s="228"/>
      <c r="D1453" s="137"/>
      <c r="E1453" s="72"/>
      <c r="F1453" s="138"/>
      <c r="G1453" s="63"/>
      <c r="H1453" s="64"/>
    </row>
    <row r="1454" spans="1:8" ht="15" hidden="1" customHeight="1" x14ac:dyDescent="0.25">
      <c r="A1454" s="82"/>
      <c r="B1454" s="56"/>
      <c r="C1454" s="75"/>
      <c r="D1454" s="83"/>
      <c r="E1454" s="72"/>
      <c r="F1454" s="76"/>
      <c r="G1454" s="63"/>
      <c r="H1454" s="64"/>
    </row>
    <row r="1455" spans="1:8" ht="15" hidden="1" customHeight="1" x14ac:dyDescent="0.25">
      <c r="A1455" s="82"/>
      <c r="B1455" s="55"/>
      <c r="C1455" s="75"/>
      <c r="D1455" s="105"/>
      <c r="E1455" s="72"/>
      <c r="F1455" s="62"/>
      <c r="G1455" s="63"/>
      <c r="H1455" s="64"/>
    </row>
    <row r="1456" spans="1:8" ht="15" hidden="1" customHeight="1" x14ac:dyDescent="0.25">
      <c r="A1456" s="82"/>
      <c r="B1456" s="56"/>
      <c r="C1456" s="110"/>
      <c r="D1456" s="83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232"/>
      <c r="D1457" s="57"/>
      <c r="E1457" s="72"/>
      <c r="F1457" s="62"/>
      <c r="G1457" s="63"/>
      <c r="H1457" s="64"/>
    </row>
    <row r="1458" spans="1:8" ht="15" hidden="1" customHeight="1" x14ac:dyDescent="0.25">
      <c r="A1458" s="82"/>
      <c r="B1458" s="56"/>
      <c r="C1458" s="110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6"/>
      <c r="C1459" s="232"/>
      <c r="D1459" s="56"/>
      <c r="E1459" s="72"/>
      <c r="F1459" s="58"/>
      <c r="G1459" s="63"/>
      <c r="H1459" s="64"/>
    </row>
    <row r="1460" spans="1:8" ht="15" hidden="1" customHeight="1" x14ac:dyDescent="0.25">
      <c r="A1460" s="82"/>
      <c r="B1460" s="55"/>
      <c r="C1460" s="123"/>
      <c r="D1460" s="57"/>
      <c r="E1460" s="72"/>
      <c r="F1460" s="63"/>
      <c r="G1460" s="100"/>
      <c r="H1460" s="64"/>
    </row>
    <row r="1461" spans="1:8" ht="15" hidden="1" customHeight="1" x14ac:dyDescent="0.25">
      <c r="A1461" s="82"/>
      <c r="B1461" s="56"/>
      <c r="C1461" s="71"/>
      <c r="D1461" s="57"/>
      <c r="E1461" s="72"/>
      <c r="F1461" s="67"/>
      <c r="G1461" s="63"/>
      <c r="H1461" s="64"/>
    </row>
    <row r="1462" spans="1:8" ht="15" hidden="1" customHeight="1" x14ac:dyDescent="0.25">
      <c r="A1462" s="82"/>
      <c r="B1462" s="56"/>
      <c r="C1462" s="80"/>
      <c r="D1462" s="57"/>
      <c r="E1462" s="72"/>
      <c r="F1462" s="67"/>
      <c r="G1462" s="63"/>
      <c r="H1462" s="64"/>
    </row>
    <row r="1463" spans="1:8" ht="15" hidden="1" customHeight="1" x14ac:dyDescent="0.25">
      <c r="A1463" s="82"/>
      <c r="B1463" s="55"/>
      <c r="C1463" s="75"/>
      <c r="D1463" s="57"/>
      <c r="E1463" s="72"/>
      <c r="F1463" s="62"/>
      <c r="G1463" s="63"/>
      <c r="H1463" s="64"/>
    </row>
    <row r="1464" spans="1:8" ht="15" hidden="1" customHeight="1" x14ac:dyDescent="0.25">
      <c r="A1464" s="82"/>
      <c r="B1464" s="55"/>
      <c r="C1464" s="75"/>
      <c r="D1464" s="105"/>
      <c r="E1464" s="72"/>
      <c r="F1464" s="62"/>
      <c r="G1464" s="63"/>
      <c r="H1464" s="64"/>
    </row>
    <row r="1465" spans="1:8" ht="15" hidden="1" customHeight="1" x14ac:dyDescent="0.25">
      <c r="A1465" s="82"/>
      <c r="B1465" s="56"/>
      <c r="C1465" s="56"/>
      <c r="D1465" s="83"/>
      <c r="E1465" s="72"/>
      <c r="F1465" s="76"/>
      <c r="G1465" s="63"/>
      <c r="H1465" s="64"/>
    </row>
    <row r="1466" spans="1:8" ht="15" hidden="1" customHeight="1" x14ac:dyDescent="0.25">
      <c r="A1466" s="82"/>
      <c r="B1466" s="56"/>
      <c r="C1466" s="110"/>
      <c r="D1466" s="57"/>
      <c r="E1466" s="72"/>
      <c r="F1466" s="62"/>
      <c r="G1466" s="63"/>
      <c r="H1466" s="64"/>
    </row>
    <row r="1467" spans="1:8" ht="15" hidden="1" customHeight="1" x14ac:dyDescent="0.25">
      <c r="A1467" s="82"/>
      <c r="B1467" s="68"/>
      <c r="C1467" s="56"/>
      <c r="D1467" s="57"/>
      <c r="E1467" s="72"/>
      <c r="F1467" s="62"/>
      <c r="G1467" s="63"/>
      <c r="H1467" s="64"/>
    </row>
    <row r="1468" spans="1:8" ht="15" hidden="1" customHeight="1" x14ac:dyDescent="0.25">
      <c r="A1468" s="82"/>
      <c r="B1468" s="55"/>
      <c r="C1468" s="56"/>
      <c r="D1468" s="57"/>
      <c r="E1468" s="72"/>
      <c r="F1468" s="62"/>
      <c r="G1468" s="63"/>
      <c r="H1468" s="64"/>
    </row>
    <row r="1469" spans="1:8" ht="15" hidden="1" customHeight="1" x14ac:dyDescent="0.25">
      <c r="A1469" s="82"/>
      <c r="B1469" s="55"/>
      <c r="C1469" s="56"/>
      <c r="D1469" s="105"/>
      <c r="E1469" s="72"/>
      <c r="F1469" s="62"/>
      <c r="G1469" s="63"/>
      <c r="H1469" s="64"/>
    </row>
    <row r="1470" spans="1:8" ht="15" hidden="1" customHeight="1" x14ac:dyDescent="0.25">
      <c r="A1470" s="82"/>
      <c r="B1470" s="56"/>
      <c r="C1470" s="56"/>
      <c r="D1470" s="83"/>
      <c r="E1470" s="72"/>
      <c r="F1470" s="62"/>
      <c r="G1470" s="63"/>
      <c r="H1470" s="64"/>
    </row>
    <row r="1471" spans="1:8" ht="15" hidden="1" customHeight="1" x14ac:dyDescent="0.25">
      <c r="A1471" s="82"/>
      <c r="B1471" s="56"/>
      <c r="C1471" s="80"/>
      <c r="D1471" s="57"/>
      <c r="E1471" s="72"/>
      <c r="F1471" s="76"/>
      <c r="G1471" s="63"/>
      <c r="H1471" s="64"/>
    </row>
    <row r="1472" spans="1:8" ht="15" hidden="1" customHeight="1" x14ac:dyDescent="0.25">
      <c r="A1472" s="82"/>
      <c r="B1472" s="56"/>
      <c r="C1472" s="75"/>
      <c r="D1472" s="83"/>
      <c r="E1472" s="72"/>
      <c r="F1472" s="76"/>
      <c r="G1472" s="63"/>
      <c r="H1472" s="64"/>
    </row>
    <row r="1473" spans="1:8" ht="15" hidden="1" customHeight="1" x14ac:dyDescent="0.25">
      <c r="A1473" s="82"/>
      <c r="B1473" s="55"/>
      <c r="C1473" s="75"/>
      <c r="D1473" s="105"/>
      <c r="E1473" s="72"/>
      <c r="F1473" s="62"/>
      <c r="G1473" s="63"/>
      <c r="H1473" s="64"/>
    </row>
    <row r="1474" spans="1:8" ht="15" hidden="1" customHeight="1" x14ac:dyDescent="0.25">
      <c r="A1474" s="82"/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A1475" s="82"/>
      <c r="B1475" s="56"/>
      <c r="C1475" s="75"/>
      <c r="D1475" s="57"/>
      <c r="E1475" s="72"/>
      <c r="F1475" s="62"/>
      <c r="G1475" s="63"/>
      <c r="H1475" s="64"/>
    </row>
    <row r="1476" spans="1:8" ht="15" hidden="1" customHeight="1" x14ac:dyDescent="0.25">
      <c r="A1476" s="82"/>
      <c r="B1476" s="56"/>
      <c r="C1476" s="110"/>
      <c r="D1476" s="57"/>
      <c r="E1476" s="72"/>
      <c r="F1476" s="62"/>
      <c r="G1476" s="63"/>
      <c r="H1476" s="64"/>
    </row>
    <row r="1477" spans="1:8" ht="15" hidden="1" customHeight="1" x14ac:dyDescent="0.25">
      <c r="A1477" s="82"/>
      <c r="B1477" s="56"/>
      <c r="C1477" s="56"/>
      <c r="D1477" s="57"/>
      <c r="E1477" s="72"/>
      <c r="F1477" s="59"/>
      <c r="G1477" s="63"/>
      <c r="H1477" s="64"/>
    </row>
    <row r="1478" spans="1:8" ht="15" hidden="1" customHeight="1" x14ac:dyDescent="0.25">
      <c r="A1478" s="82"/>
      <c r="B1478" s="55"/>
      <c r="C1478" s="71"/>
      <c r="D1478" s="57"/>
      <c r="E1478" s="72"/>
      <c r="F1478" s="63"/>
      <c r="G1478" s="100"/>
      <c r="H1478" s="64"/>
    </row>
    <row r="1479" spans="1:8" ht="15" hidden="1" customHeight="1" x14ac:dyDescent="0.25">
      <c r="A1479" s="82"/>
      <c r="B1479" s="56"/>
      <c r="C1479" s="71"/>
      <c r="D1479" s="57"/>
      <c r="E1479" s="72"/>
      <c r="F1479" s="67"/>
      <c r="G1479" s="63"/>
      <c r="H1479" s="64"/>
    </row>
    <row r="1480" spans="1:8" ht="15" hidden="1" customHeight="1" x14ac:dyDescent="0.25">
      <c r="A1480" s="82"/>
      <c r="B1480" s="56"/>
      <c r="C1480" s="71"/>
      <c r="D1480" s="57"/>
      <c r="E1480" s="72"/>
      <c r="F1480" s="67"/>
      <c r="G1480" s="63"/>
      <c r="H1480" s="64"/>
    </row>
    <row r="1481" spans="1:8" ht="15" hidden="1" customHeight="1" x14ac:dyDescent="0.25">
      <c r="A1481" s="82"/>
      <c r="B1481" s="55"/>
      <c r="C1481" s="71"/>
      <c r="D1481" s="57"/>
      <c r="E1481" s="72"/>
      <c r="F1481" s="62"/>
      <c r="G1481" s="63"/>
      <c r="H1481" s="64"/>
    </row>
    <row r="1482" spans="1:8" ht="15" hidden="1" customHeight="1" x14ac:dyDescent="0.25">
      <c r="A1482" s="82"/>
      <c r="B1482" s="55"/>
      <c r="C1482" s="71"/>
      <c r="D1482" s="105"/>
      <c r="E1482" s="72"/>
      <c r="F1482" s="62"/>
      <c r="G1482" s="63"/>
      <c r="H1482" s="64"/>
    </row>
    <row r="1483" spans="1:8" ht="15" hidden="1" customHeight="1" x14ac:dyDescent="0.25">
      <c r="A1483" s="82"/>
      <c r="B1483" s="56"/>
      <c r="C1483" s="56"/>
      <c r="D1483" s="83"/>
      <c r="E1483" s="72"/>
      <c r="F1483" s="76"/>
      <c r="G1483" s="63"/>
      <c r="H1483" s="64"/>
    </row>
    <row r="1484" spans="1:8" ht="15" hidden="1" customHeight="1" x14ac:dyDescent="0.25">
      <c r="A1484" s="82"/>
      <c r="B1484" s="56"/>
      <c r="C1484" s="110"/>
      <c r="D1484" s="57"/>
      <c r="E1484" s="72"/>
      <c r="F1484" s="62"/>
      <c r="G1484" s="63"/>
      <c r="H1484" s="64"/>
    </row>
    <row r="1485" spans="1:8" ht="15" hidden="1" customHeight="1" x14ac:dyDescent="0.25">
      <c r="A1485" s="82"/>
      <c r="B1485" s="68"/>
      <c r="C1485" s="56"/>
      <c r="D1485" s="57"/>
      <c r="E1485" s="72"/>
      <c r="F1485" s="62"/>
      <c r="G1485" s="63"/>
      <c r="H1485" s="64"/>
    </row>
    <row r="1486" spans="1:8" ht="15" hidden="1" customHeight="1" x14ac:dyDescent="0.25">
      <c r="A1486" s="82"/>
      <c r="B1486" s="56"/>
      <c r="C1486" s="56"/>
      <c r="D1486" s="57"/>
      <c r="E1486" s="72"/>
      <c r="F1486" s="62"/>
      <c r="G1486" s="63"/>
      <c r="H1486" s="64"/>
    </row>
    <row r="1487" spans="1:8" ht="15" hidden="1" customHeight="1" x14ac:dyDescent="0.25">
      <c r="A1487" s="82"/>
      <c r="B1487" s="56"/>
      <c r="C1487" s="75"/>
      <c r="D1487" s="83"/>
      <c r="E1487" s="72"/>
      <c r="F1487" s="76"/>
      <c r="G1487" s="63"/>
      <c r="H1487" s="64"/>
    </row>
    <row r="1488" spans="1:8" ht="15" hidden="1" customHeight="1" x14ac:dyDescent="0.25">
      <c r="A1488" s="82"/>
      <c r="B1488" s="56"/>
      <c r="C1488" s="56"/>
      <c r="D1488" s="105"/>
      <c r="E1488" s="72"/>
      <c r="F1488" s="62"/>
      <c r="G1488" s="63"/>
      <c r="H1488" s="64"/>
    </row>
    <row r="1489" spans="1:8" ht="15" hidden="1" customHeight="1" x14ac:dyDescent="0.25">
      <c r="A1489" s="82"/>
      <c r="B1489" s="56"/>
      <c r="C1489" s="56"/>
      <c r="D1489" s="83"/>
      <c r="E1489" s="72"/>
      <c r="F1489" s="76"/>
      <c r="G1489" s="63"/>
      <c r="H1489" s="64"/>
    </row>
    <row r="1490" spans="1:8" ht="15" hidden="1" customHeight="1" x14ac:dyDescent="0.25">
      <c r="A1490" s="82"/>
      <c r="B1490" s="56"/>
      <c r="C1490" s="75"/>
      <c r="D1490" s="57"/>
      <c r="E1490" s="72"/>
      <c r="F1490" s="62"/>
      <c r="G1490" s="63"/>
      <c r="H1490" s="64"/>
    </row>
    <row r="1491" spans="1:8" ht="15" hidden="1" customHeight="1" x14ac:dyDescent="0.25">
      <c r="A1491" s="82"/>
      <c r="B1491" s="56"/>
      <c r="C1491" s="75"/>
      <c r="D1491" s="57"/>
      <c r="E1491" s="72"/>
      <c r="F1491" s="62"/>
      <c r="G1491" s="63"/>
      <c r="H1491" s="64"/>
    </row>
    <row r="1492" spans="1:8" ht="15" hidden="1" customHeight="1" x14ac:dyDescent="0.25">
      <c r="A1492" s="82"/>
      <c r="B1492" s="56"/>
      <c r="C1492" s="75"/>
      <c r="D1492" s="57"/>
      <c r="E1492" s="72"/>
      <c r="F1492" s="59"/>
      <c r="G1492" s="63"/>
      <c r="H1492" s="64"/>
    </row>
    <row r="1493" spans="1:8" ht="15" hidden="1" customHeight="1" x14ac:dyDescent="0.25">
      <c r="A1493" s="82"/>
      <c r="B1493" s="55"/>
      <c r="C1493" s="75"/>
      <c r="D1493" s="57"/>
      <c r="E1493" s="72"/>
      <c r="F1493" s="63"/>
      <c r="G1493" s="100"/>
      <c r="H1493" s="64"/>
    </row>
    <row r="1494" spans="1:8" ht="15" hidden="1" customHeight="1" x14ac:dyDescent="0.25">
      <c r="A1494" s="82"/>
      <c r="B1494" s="56"/>
      <c r="C1494" s="75"/>
      <c r="D1494" s="57"/>
      <c r="E1494" s="72"/>
      <c r="F1494" s="67"/>
      <c r="G1494" s="63"/>
      <c r="H1494" s="64"/>
    </row>
    <row r="1495" spans="1:8" ht="15" hidden="1" customHeight="1" x14ac:dyDescent="0.25">
      <c r="A1495" s="82"/>
      <c r="B1495" s="55"/>
      <c r="C1495" s="75"/>
      <c r="D1495" s="57"/>
      <c r="E1495" s="72"/>
      <c r="F1495" s="62"/>
      <c r="G1495" s="63"/>
      <c r="H1495" s="64"/>
    </row>
    <row r="1496" spans="1:8" ht="15" hidden="1" customHeight="1" x14ac:dyDescent="0.25">
      <c r="A1496" s="82"/>
      <c r="B1496" s="55"/>
      <c r="C1496" s="75"/>
      <c r="D1496" s="105"/>
      <c r="E1496" s="72"/>
      <c r="F1496" s="62"/>
      <c r="G1496" s="63"/>
      <c r="H1496" s="64"/>
    </row>
    <row r="1497" spans="1:8" ht="15" hidden="1" customHeight="1" x14ac:dyDescent="0.25">
      <c r="A1497" s="82"/>
      <c r="B1497" s="55"/>
      <c r="C1497" s="75"/>
      <c r="D1497" s="105"/>
      <c r="E1497" s="72"/>
      <c r="F1497" s="62"/>
      <c r="G1497" s="63"/>
      <c r="H1497" s="64"/>
    </row>
    <row r="1498" spans="1:8" ht="15" hidden="1" customHeight="1" x14ac:dyDescent="0.25">
      <c r="A1498" s="82"/>
      <c r="B1498" s="56"/>
      <c r="C1498" s="75"/>
      <c r="D1498" s="83"/>
      <c r="E1498" s="72"/>
      <c r="F1498" s="62"/>
      <c r="G1498" s="63"/>
      <c r="H1498" s="64"/>
    </row>
    <row r="1499" spans="1:8" ht="15" hidden="1" customHeight="1" x14ac:dyDescent="0.25">
      <c r="A1499" s="82"/>
      <c r="B1499" s="55"/>
      <c r="C1499" s="75"/>
      <c r="D1499" s="57"/>
      <c r="E1499" s="72"/>
      <c r="F1499" s="76"/>
      <c r="G1499" s="63"/>
      <c r="H1499" s="64"/>
    </row>
    <row r="1500" spans="1:8" ht="15" hidden="1" customHeight="1" x14ac:dyDescent="0.25">
      <c r="A1500" s="82"/>
      <c r="B1500" s="56"/>
      <c r="C1500" s="75"/>
      <c r="D1500" s="57"/>
      <c r="E1500" s="72"/>
      <c r="F1500" s="76"/>
      <c r="G1500" s="63"/>
      <c r="H1500" s="64"/>
    </row>
    <row r="1501" spans="1:8" ht="15" hidden="1" customHeight="1" x14ac:dyDescent="0.25">
      <c r="A1501" s="82"/>
      <c r="B1501" s="55"/>
      <c r="C1501" s="75"/>
      <c r="D1501" s="57"/>
      <c r="E1501" s="72"/>
      <c r="F1501" s="62"/>
      <c r="G1501" s="63"/>
      <c r="H1501" s="64"/>
    </row>
    <row r="1502" spans="1:8" ht="15" hidden="1" customHeight="1" x14ac:dyDescent="0.25">
      <c r="A1502" s="82"/>
      <c r="B1502" s="55"/>
      <c r="C1502" s="80"/>
      <c r="D1502" s="57"/>
      <c r="E1502" s="72"/>
      <c r="F1502" s="62"/>
      <c r="G1502" s="63"/>
      <c r="H1502" s="64"/>
    </row>
    <row r="1503" spans="1:8" ht="15" hidden="1" customHeight="1" x14ac:dyDescent="0.25">
      <c r="A1503" s="82"/>
      <c r="B1503" s="56"/>
      <c r="C1503" s="75"/>
      <c r="D1503" s="83"/>
      <c r="E1503" s="72"/>
      <c r="F1503" s="76"/>
      <c r="G1503" s="63"/>
      <c r="H1503" s="64"/>
    </row>
    <row r="1504" spans="1:8" ht="15" hidden="1" customHeight="1" x14ac:dyDescent="0.25">
      <c r="A1504" s="82"/>
      <c r="B1504" s="56"/>
      <c r="C1504" s="56"/>
      <c r="D1504" s="105"/>
      <c r="E1504" s="72"/>
      <c r="F1504" s="62"/>
      <c r="G1504" s="63"/>
      <c r="H1504" s="64"/>
    </row>
    <row r="1505" spans="1:8" ht="15" hidden="1" customHeight="1" x14ac:dyDescent="0.25">
      <c r="A1505" s="82"/>
      <c r="B1505" s="56"/>
      <c r="C1505" s="56"/>
      <c r="D1505" s="83"/>
      <c r="E1505" s="72"/>
      <c r="F1505" s="76"/>
      <c r="G1505" s="63"/>
      <c r="H1505" s="64"/>
    </row>
    <row r="1506" spans="1:8" ht="15" hidden="1" customHeight="1" x14ac:dyDescent="0.25">
      <c r="A1506" s="82"/>
      <c r="B1506" s="56"/>
      <c r="C1506" s="75"/>
      <c r="D1506" s="57"/>
      <c r="E1506" s="72"/>
      <c r="F1506" s="62"/>
      <c r="G1506" s="63"/>
      <c r="H1506" s="64"/>
    </row>
    <row r="1507" spans="1:8" ht="15" hidden="1" customHeight="1" x14ac:dyDescent="0.25">
      <c r="A1507" s="82"/>
      <c r="B1507" s="56"/>
      <c r="C1507" s="75"/>
      <c r="D1507" s="57"/>
      <c r="E1507" s="72"/>
      <c r="F1507" s="62"/>
      <c r="G1507" s="63"/>
      <c r="H1507" s="64"/>
    </row>
    <row r="1508" spans="1:8" ht="15" hidden="1" customHeight="1" x14ac:dyDescent="0.25">
      <c r="A1508" s="82"/>
      <c r="B1508" s="56"/>
      <c r="C1508" s="75"/>
      <c r="D1508" s="57"/>
      <c r="E1508" s="72"/>
      <c r="F1508" s="59"/>
      <c r="G1508" s="63"/>
      <c r="H1508" s="64"/>
    </row>
    <row r="1509" spans="1:8" ht="15" hidden="1" customHeight="1" x14ac:dyDescent="0.25">
      <c r="A1509" s="82"/>
      <c r="B1509" s="55"/>
      <c r="C1509" s="75"/>
      <c r="D1509" s="57"/>
      <c r="E1509" s="72"/>
      <c r="F1509" s="63"/>
      <c r="G1509" s="100"/>
      <c r="H1509" s="64"/>
    </row>
    <row r="1510" spans="1:8" ht="15" hidden="1" customHeight="1" x14ac:dyDescent="0.25">
      <c r="A1510" s="82"/>
      <c r="B1510" s="56"/>
      <c r="C1510" s="75"/>
      <c r="D1510" s="57"/>
      <c r="E1510" s="72"/>
      <c r="F1510" s="67"/>
      <c r="G1510" s="63"/>
      <c r="H1510" s="64"/>
    </row>
    <row r="1511" spans="1:8" ht="15" hidden="1" customHeight="1" x14ac:dyDescent="0.25">
      <c r="A1511" s="82"/>
      <c r="B1511" s="56"/>
      <c r="C1511" s="75"/>
      <c r="D1511" s="57"/>
      <c r="E1511" s="72"/>
      <c r="F1511" s="67"/>
      <c r="G1511" s="63"/>
      <c r="H1511" s="64"/>
    </row>
    <row r="1512" spans="1:8" ht="15" hidden="1" customHeight="1" x14ac:dyDescent="0.25">
      <c r="A1512" s="82"/>
      <c r="B1512" s="55"/>
      <c r="C1512" s="75"/>
      <c r="D1512" s="57"/>
      <c r="E1512" s="72"/>
      <c r="F1512" s="62"/>
      <c r="G1512" s="63"/>
      <c r="H1512" s="64"/>
    </row>
    <row r="1513" spans="1:8" ht="15" hidden="1" customHeight="1" x14ac:dyDescent="0.25">
      <c r="A1513" s="82"/>
      <c r="B1513" s="55"/>
      <c r="C1513" s="75"/>
      <c r="D1513" s="105"/>
      <c r="E1513" s="72"/>
      <c r="F1513" s="62"/>
      <c r="G1513" s="63"/>
      <c r="H1513" s="64"/>
    </row>
    <row r="1514" spans="1:8" ht="15" hidden="1" customHeight="1" x14ac:dyDescent="0.25">
      <c r="A1514" s="82"/>
      <c r="B1514" s="55"/>
      <c r="C1514" s="56"/>
      <c r="D1514" s="105"/>
      <c r="E1514" s="72"/>
      <c r="F1514" s="62"/>
      <c r="G1514" s="63"/>
      <c r="H1514" s="64"/>
    </row>
    <row r="1515" spans="1:8" ht="15" hidden="1" customHeight="1" x14ac:dyDescent="0.25">
      <c r="A1515" s="82"/>
      <c r="B1515" s="56"/>
      <c r="C1515" s="56"/>
      <c r="D1515" s="83"/>
      <c r="E1515" s="72"/>
      <c r="F1515" s="62"/>
      <c r="G1515" s="63"/>
      <c r="H1515" s="64"/>
    </row>
    <row r="1516" spans="1:8" ht="15" hidden="1" customHeight="1" x14ac:dyDescent="0.25">
      <c r="A1516" s="82"/>
      <c r="B1516" s="55"/>
      <c r="C1516" s="56"/>
      <c r="D1516" s="57"/>
      <c r="E1516" s="72"/>
      <c r="F1516" s="76"/>
      <c r="G1516" s="63"/>
      <c r="H1516" s="64"/>
    </row>
    <row r="1517" spans="1:8" ht="15" hidden="1" customHeight="1" x14ac:dyDescent="0.25">
      <c r="A1517" s="82"/>
      <c r="B1517" s="56"/>
      <c r="C1517" s="56"/>
      <c r="D1517" s="57"/>
      <c r="E1517" s="72"/>
      <c r="F1517" s="76"/>
      <c r="G1517" s="63"/>
      <c r="H1517" s="64"/>
    </row>
    <row r="1518" spans="1:8" ht="15" hidden="1" customHeight="1" x14ac:dyDescent="0.25">
      <c r="A1518" s="82"/>
      <c r="B1518" s="55"/>
      <c r="C1518" s="56"/>
      <c r="D1518" s="57"/>
      <c r="E1518" s="72"/>
      <c r="F1518" s="62"/>
      <c r="G1518" s="63"/>
      <c r="H1518" s="64"/>
    </row>
    <row r="1519" spans="1:8" ht="15" hidden="1" customHeight="1" x14ac:dyDescent="0.25">
      <c r="A1519" s="82"/>
      <c r="B1519" s="55"/>
      <c r="C1519" s="80"/>
      <c r="D1519" s="57"/>
      <c r="E1519" s="72"/>
      <c r="F1519" s="62"/>
      <c r="G1519" s="63"/>
      <c r="H1519" s="64"/>
    </row>
    <row r="1520" spans="1:8" ht="15" hidden="1" customHeight="1" x14ac:dyDescent="0.25">
      <c r="A1520" s="82"/>
      <c r="B1520" s="55"/>
      <c r="C1520" s="56"/>
      <c r="D1520" s="57"/>
      <c r="E1520" s="72"/>
      <c r="F1520" s="76"/>
      <c r="G1520" s="63"/>
      <c r="H1520" s="64"/>
    </row>
    <row r="1521" spans="1:8" ht="15" hidden="1" customHeight="1" x14ac:dyDescent="0.25">
      <c r="A1521" s="82"/>
      <c r="B1521" s="56"/>
      <c r="C1521" s="56"/>
      <c r="D1521" s="57"/>
      <c r="E1521" s="72"/>
      <c r="F1521" s="76"/>
      <c r="G1521" s="63"/>
      <c r="H1521" s="64"/>
    </row>
    <row r="1522" spans="1:8" ht="15" hidden="1" customHeight="1" x14ac:dyDescent="0.25">
      <c r="A1522" s="82"/>
      <c r="B1522" s="55"/>
      <c r="C1522" s="56"/>
      <c r="D1522" s="57"/>
      <c r="E1522" s="72"/>
      <c r="F1522" s="62"/>
      <c r="G1522" s="63"/>
      <c r="H1522" s="64"/>
    </row>
    <row r="1523" spans="1:8" ht="15" hidden="1" customHeight="1" x14ac:dyDescent="0.25">
      <c r="A1523" s="82"/>
      <c r="B1523" s="55"/>
      <c r="C1523" s="80"/>
      <c r="D1523" s="57"/>
      <c r="E1523" s="72"/>
      <c r="F1523" s="62"/>
      <c r="G1523" s="63"/>
      <c r="H1523" s="64"/>
    </row>
    <row r="1524" spans="1:8" ht="15" hidden="1" customHeight="1" x14ac:dyDescent="0.25">
      <c r="A1524" s="82"/>
      <c r="B1524" s="56"/>
      <c r="C1524" s="80"/>
      <c r="D1524" s="57"/>
      <c r="E1524" s="72"/>
      <c r="F1524" s="59"/>
      <c r="G1524" s="63"/>
      <c r="H1524" s="64"/>
    </row>
    <row r="1525" spans="1:8" ht="15" hidden="1" customHeight="1" x14ac:dyDescent="0.25">
      <c r="A1525" s="82"/>
      <c r="B1525" s="56"/>
      <c r="C1525" s="56"/>
      <c r="D1525" s="105"/>
      <c r="E1525" s="72"/>
      <c r="F1525" s="59"/>
      <c r="G1525" s="63"/>
      <c r="H1525" s="64"/>
    </row>
    <row r="1526" spans="1:8" ht="15" hidden="1" customHeight="1" x14ac:dyDescent="0.25">
      <c r="A1526" s="82"/>
      <c r="B1526" s="56"/>
      <c r="C1526" s="56"/>
      <c r="D1526" s="57"/>
      <c r="E1526" s="72"/>
      <c r="F1526" s="62"/>
      <c r="G1526" s="63"/>
      <c r="H1526" s="64"/>
    </row>
    <row r="1527" spans="1:8" ht="15" hidden="1" customHeight="1" x14ac:dyDescent="0.25">
      <c r="A1527" s="82"/>
      <c r="B1527" s="56"/>
      <c r="C1527" s="228"/>
      <c r="D1527" s="62"/>
      <c r="E1527" s="72"/>
      <c r="F1527" s="62"/>
      <c r="G1527" s="63"/>
      <c r="H1527" s="64"/>
    </row>
    <row r="1528" spans="1:8" ht="15" hidden="1" customHeight="1" x14ac:dyDescent="0.25">
      <c r="A1528" s="82"/>
      <c r="B1528" s="56"/>
      <c r="C1528" s="228"/>
      <c r="D1528" s="106"/>
      <c r="E1528" s="72"/>
      <c r="F1528" s="138"/>
      <c r="G1528" s="63"/>
      <c r="H1528" s="64"/>
    </row>
    <row r="1529" spans="1:8" ht="15" hidden="1" customHeight="1" x14ac:dyDescent="0.25">
      <c r="A1529" s="82"/>
      <c r="B1529" s="55"/>
      <c r="C1529" s="228"/>
      <c r="D1529" s="119"/>
      <c r="E1529" s="72"/>
      <c r="F1529" s="120"/>
      <c r="G1529" s="63"/>
      <c r="H1529" s="64"/>
    </row>
    <row r="1530" spans="1:8" ht="15" hidden="1" customHeight="1" x14ac:dyDescent="0.25">
      <c r="A1530" s="82"/>
      <c r="B1530" s="56"/>
      <c r="C1530" s="228"/>
      <c r="D1530" s="137"/>
      <c r="E1530" s="72"/>
      <c r="F1530" s="138"/>
      <c r="G1530" s="63"/>
      <c r="H1530" s="64"/>
    </row>
    <row r="1531" spans="1:8" ht="15" hidden="1" customHeight="1" x14ac:dyDescent="0.25">
      <c r="A1531" s="82"/>
      <c r="B1531" s="56"/>
      <c r="C1531" s="228"/>
      <c r="D1531" s="139"/>
      <c r="E1531" s="72"/>
      <c r="F1531" s="140"/>
      <c r="G1531" s="63"/>
      <c r="H1531" s="64"/>
    </row>
    <row r="1532" spans="1:8" ht="15" hidden="1" customHeight="1" x14ac:dyDescent="0.25">
      <c r="A1532" s="82"/>
      <c r="B1532" s="56"/>
      <c r="C1532" s="228"/>
      <c r="D1532" s="115"/>
      <c r="E1532" s="72"/>
      <c r="F1532" s="116"/>
      <c r="G1532" s="63"/>
      <c r="H1532" s="64"/>
    </row>
    <row r="1533" spans="1:8" ht="15" hidden="1" customHeight="1" x14ac:dyDescent="0.25">
      <c r="A1533" s="82"/>
      <c r="B1533" s="55"/>
      <c r="C1533" s="229"/>
      <c r="D1533" s="119"/>
      <c r="E1533" s="72"/>
      <c r="F1533" s="120"/>
      <c r="G1533" s="63"/>
      <c r="H1533" s="64"/>
    </row>
    <row r="1534" spans="1:8" ht="15" hidden="1" customHeight="1" x14ac:dyDescent="0.25">
      <c r="A1534" s="82"/>
      <c r="B1534" s="56"/>
      <c r="C1534" s="228"/>
      <c r="D1534" s="115"/>
      <c r="E1534" s="72"/>
      <c r="F1534" s="116"/>
      <c r="G1534" s="63"/>
      <c r="H1534" s="64"/>
    </row>
    <row r="1535" spans="1:8" ht="15" hidden="1" customHeight="1" x14ac:dyDescent="0.25">
      <c r="A1535" s="82"/>
      <c r="B1535" s="56"/>
      <c r="C1535" s="229"/>
      <c r="D1535" s="115"/>
      <c r="E1535" s="72"/>
      <c r="F1535" s="116"/>
      <c r="G1535" s="63"/>
      <c r="H1535" s="64"/>
    </row>
    <row r="1536" spans="1:8" ht="15" hidden="1" customHeight="1" x14ac:dyDescent="0.25">
      <c r="A1536" s="82"/>
      <c r="B1536" s="56"/>
      <c r="C1536" s="229"/>
      <c r="D1536" s="137"/>
      <c r="E1536" s="72"/>
      <c r="F1536" s="138"/>
      <c r="G1536" s="63"/>
      <c r="H1536" s="64"/>
    </row>
    <row r="1537" spans="1:8" ht="15" hidden="1" customHeight="1" x14ac:dyDescent="0.25">
      <c r="A1537" s="82"/>
      <c r="B1537" s="81"/>
      <c r="C1537" s="75"/>
      <c r="D1537" s="119"/>
      <c r="E1537" s="72"/>
      <c r="F1537" s="120"/>
      <c r="G1537" s="63"/>
      <c r="H1537" s="64"/>
    </row>
    <row r="1538" spans="1:8" ht="15" hidden="1" customHeight="1" x14ac:dyDescent="0.25">
      <c r="B1538" s="56"/>
      <c r="C1538" s="75"/>
      <c r="D1538" s="83"/>
      <c r="E1538" s="72"/>
      <c r="F1538" s="76"/>
      <c r="G1538" s="63"/>
      <c r="H1538" s="64"/>
    </row>
    <row r="1539" spans="1:8" ht="15" hidden="1" customHeight="1" x14ac:dyDescent="0.25">
      <c r="B1539" s="56"/>
      <c r="C1539" s="56"/>
      <c r="D1539" s="105"/>
      <c r="E1539" s="72"/>
      <c r="F1539" s="62"/>
      <c r="G1539" s="63"/>
      <c r="H1539" s="64"/>
    </row>
    <row r="1540" spans="1:8" ht="15" hidden="1" customHeight="1" x14ac:dyDescent="0.25">
      <c r="B1540" s="56"/>
      <c r="C1540" s="56"/>
      <c r="D1540" s="83"/>
      <c r="E1540" s="72"/>
      <c r="F1540" s="76"/>
      <c r="G1540" s="63"/>
      <c r="H1540" s="64"/>
    </row>
    <row r="1541" spans="1:8" ht="15" hidden="1" customHeight="1" x14ac:dyDescent="0.25">
      <c r="B1541" s="56"/>
      <c r="C1541" s="75"/>
      <c r="D1541" s="57"/>
      <c r="E1541" s="72"/>
      <c r="F1541" s="62"/>
      <c r="G1541" s="63"/>
      <c r="H1541" s="64"/>
    </row>
    <row r="1542" spans="1:8" ht="15" hidden="1" customHeight="1" x14ac:dyDescent="0.25">
      <c r="B1542" s="56"/>
      <c r="C1542" s="75"/>
      <c r="D1542" s="57"/>
      <c r="E1542" s="72"/>
      <c r="F1542" s="62"/>
      <c r="G1542" s="63"/>
      <c r="H1542" s="64"/>
    </row>
    <row r="1543" spans="1:8" ht="15" hidden="1" customHeight="1" x14ac:dyDescent="0.25">
      <c r="B1543" s="56"/>
      <c r="C1543" s="75"/>
      <c r="D1543" s="57"/>
      <c r="E1543" s="72"/>
      <c r="F1543" s="59"/>
      <c r="G1543" s="63"/>
      <c r="H1543" s="64"/>
    </row>
    <row r="1544" spans="1:8" ht="15" hidden="1" customHeight="1" x14ac:dyDescent="0.25">
      <c r="B1544" s="55"/>
      <c r="C1544" s="75"/>
      <c r="D1544" s="57"/>
      <c r="E1544" s="72"/>
      <c r="F1544" s="63"/>
      <c r="G1544" s="100"/>
      <c r="H1544" s="64"/>
    </row>
    <row r="1545" spans="1:8" ht="15" hidden="1" customHeight="1" x14ac:dyDescent="0.25">
      <c r="B1545" s="56"/>
      <c r="C1545" s="75"/>
      <c r="D1545" s="57"/>
      <c r="E1545" s="72"/>
      <c r="F1545" s="67"/>
      <c r="G1545" s="63"/>
      <c r="H1545" s="64"/>
    </row>
    <row r="1546" spans="1:8" ht="15" hidden="1" customHeight="1" x14ac:dyDescent="0.25">
      <c r="B1546" s="56"/>
      <c r="C1546" s="75"/>
      <c r="D1546" s="57"/>
      <c r="E1546" s="72"/>
      <c r="F1546" s="67"/>
      <c r="G1546" s="63"/>
      <c r="H1546" s="64"/>
    </row>
    <row r="1547" spans="1:8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1:8" ht="15" hidden="1" customHeight="1" x14ac:dyDescent="0.25">
      <c r="B1548" s="55"/>
      <c r="C1548" s="75"/>
      <c r="D1548" s="105"/>
      <c r="E1548" s="72"/>
      <c r="F1548" s="62"/>
      <c r="G1548" s="63"/>
      <c r="H1548" s="64"/>
    </row>
    <row r="1549" spans="1:8" ht="15" hidden="1" customHeight="1" x14ac:dyDescent="0.25">
      <c r="B1549" s="55"/>
      <c r="C1549" s="56"/>
      <c r="D1549" s="105"/>
      <c r="E1549" s="72"/>
      <c r="F1549" s="62"/>
      <c r="G1549" s="63"/>
      <c r="H1549" s="64"/>
    </row>
    <row r="1550" spans="1:8" ht="15" hidden="1" customHeight="1" x14ac:dyDescent="0.25">
      <c r="B1550" s="56"/>
      <c r="C1550" s="56"/>
      <c r="D1550" s="83"/>
      <c r="E1550" s="72"/>
      <c r="F1550" s="62"/>
      <c r="G1550" s="63"/>
      <c r="H1550" s="64"/>
    </row>
    <row r="1551" spans="1:8" ht="15" hidden="1" customHeight="1" x14ac:dyDescent="0.25">
      <c r="B1551" s="55"/>
      <c r="C1551" s="56"/>
      <c r="D1551" s="57"/>
      <c r="E1551" s="72"/>
      <c r="F1551" s="76"/>
      <c r="G1551" s="63"/>
      <c r="H1551" s="64"/>
    </row>
    <row r="1552" spans="1:8" ht="15" hidden="1" customHeight="1" x14ac:dyDescent="0.25">
      <c r="B1552" s="56"/>
      <c r="C1552" s="75"/>
      <c r="D1552" s="57"/>
      <c r="E1552" s="72"/>
      <c r="F1552" s="76"/>
      <c r="G1552" s="63"/>
      <c r="H1552" s="64"/>
    </row>
    <row r="1553" spans="1:8" ht="15" hidden="1" customHeight="1" x14ac:dyDescent="0.25">
      <c r="A1553"/>
      <c r="B1553" s="55"/>
      <c r="C1553" s="75"/>
      <c r="D1553" s="57"/>
      <c r="E1553" s="72"/>
      <c r="F1553" s="62"/>
      <c r="G1553" s="63"/>
      <c r="H1553" s="64"/>
    </row>
    <row r="1554" spans="1:8" ht="15" hidden="1" customHeight="1" x14ac:dyDescent="0.25">
      <c r="A1554"/>
      <c r="B1554" s="55"/>
      <c r="C1554" s="80"/>
      <c r="D1554" s="57"/>
      <c r="E1554" s="72"/>
      <c r="F1554" s="62"/>
      <c r="G1554" s="63"/>
      <c r="H1554" s="64"/>
    </row>
    <row r="1555" spans="1:8" ht="15" hidden="1" customHeight="1" x14ac:dyDescent="0.25">
      <c r="A1555"/>
      <c r="B1555" s="55"/>
      <c r="C1555" s="56"/>
      <c r="D1555" s="57"/>
      <c r="E1555" s="72"/>
      <c r="F1555" s="76"/>
      <c r="G1555" s="63"/>
      <c r="H1555" s="64"/>
    </row>
    <row r="1556" spans="1:8" ht="15" hidden="1" customHeight="1" x14ac:dyDescent="0.25">
      <c r="A1556"/>
      <c r="B1556" s="56"/>
      <c r="C1556" s="56"/>
      <c r="D1556" s="57"/>
      <c r="E1556" s="72"/>
      <c r="F1556" s="76"/>
      <c r="G1556" s="63"/>
      <c r="H1556" s="64"/>
    </row>
    <row r="1557" spans="1:8" ht="15" hidden="1" customHeight="1" x14ac:dyDescent="0.25">
      <c r="A1557"/>
      <c r="B1557" s="55"/>
      <c r="C1557" s="56"/>
      <c r="D1557" s="57"/>
      <c r="E1557" s="72"/>
      <c r="F1557" s="62"/>
      <c r="G1557" s="63"/>
      <c r="H1557" s="64"/>
    </row>
    <row r="1558" spans="1:8" ht="15" hidden="1" customHeight="1" x14ac:dyDescent="0.25">
      <c r="A1558"/>
      <c r="B1558" s="56"/>
      <c r="C1558" s="75"/>
      <c r="D1558" s="83"/>
      <c r="E1558" s="72"/>
      <c r="F1558" s="76"/>
      <c r="G1558" s="63"/>
      <c r="H1558" s="64"/>
    </row>
    <row r="1559" spans="1:8" ht="15" hidden="1" customHeight="1" x14ac:dyDescent="0.25">
      <c r="A1559"/>
      <c r="B1559" s="56"/>
      <c r="C1559" s="56"/>
      <c r="D1559" s="105"/>
      <c r="E1559" s="72"/>
      <c r="F1559" s="62"/>
      <c r="G1559" s="63"/>
      <c r="H1559" s="64"/>
    </row>
    <row r="1560" spans="1:8" ht="15" hidden="1" customHeight="1" x14ac:dyDescent="0.25">
      <c r="A1560"/>
      <c r="B1560" s="56"/>
      <c r="C1560" s="71"/>
      <c r="D1560" s="83"/>
      <c r="E1560" s="72"/>
      <c r="F1560" s="76"/>
      <c r="G1560" s="63"/>
      <c r="H1560" s="64"/>
    </row>
    <row r="1561" spans="1:8" ht="15" hidden="1" customHeight="1" x14ac:dyDescent="0.25">
      <c r="A1561"/>
      <c r="B1561" s="56"/>
      <c r="C1561" s="71"/>
      <c r="D1561" s="57"/>
      <c r="E1561" s="72"/>
      <c r="F1561" s="62"/>
      <c r="G1561" s="63"/>
      <c r="H1561" s="64"/>
    </row>
    <row r="1562" spans="1:8" ht="15" hidden="1" customHeight="1" x14ac:dyDescent="0.25">
      <c r="A1562"/>
      <c r="B1562" s="56"/>
      <c r="C1562" s="75"/>
      <c r="D1562" s="57"/>
      <c r="E1562" s="72"/>
      <c r="F1562" s="62"/>
      <c r="G1562" s="63"/>
      <c r="H1562" s="64"/>
    </row>
    <row r="1563" spans="1:8" ht="15" hidden="1" customHeight="1" x14ac:dyDescent="0.25">
      <c r="A1563"/>
      <c r="B1563" s="56"/>
      <c r="C1563" s="75"/>
      <c r="D1563" s="57"/>
      <c r="E1563" s="72"/>
      <c r="F1563" s="59"/>
      <c r="G1563" s="63"/>
      <c r="H1563" s="64"/>
    </row>
    <row r="1564" spans="1:8" ht="15" hidden="1" customHeight="1" x14ac:dyDescent="0.25">
      <c r="A1564"/>
      <c r="B1564" s="55"/>
      <c r="C1564" s="75"/>
      <c r="D1564" s="57"/>
      <c r="E1564" s="72"/>
      <c r="F1564" s="63"/>
      <c r="G1564" s="100"/>
      <c r="H1564" s="64"/>
    </row>
    <row r="1565" spans="1:8" ht="15" hidden="1" customHeight="1" x14ac:dyDescent="0.25">
      <c r="A1565"/>
      <c r="B1565" s="56"/>
      <c r="C1565" s="75"/>
      <c r="D1565" s="57"/>
      <c r="E1565" s="72"/>
      <c r="F1565" s="67"/>
      <c r="G1565" s="63"/>
      <c r="H1565" s="64"/>
    </row>
    <row r="1566" spans="1:8" ht="15" hidden="1" customHeight="1" x14ac:dyDescent="0.25">
      <c r="A1566"/>
      <c r="B1566" s="56"/>
      <c r="C1566" s="75"/>
      <c r="D1566" s="57"/>
      <c r="E1566" s="72"/>
      <c r="F1566" s="67"/>
      <c r="G1566" s="63"/>
      <c r="H1566" s="64"/>
    </row>
    <row r="1567" spans="1:8" ht="15" hidden="1" customHeight="1" x14ac:dyDescent="0.25">
      <c r="A1567"/>
      <c r="B1567" s="55"/>
      <c r="C1567" s="75"/>
      <c r="D1567" s="57"/>
      <c r="E1567" s="72"/>
      <c r="F1567" s="62"/>
      <c r="G1567" s="63"/>
      <c r="H1567" s="64"/>
    </row>
    <row r="1568" spans="1:8" ht="15" hidden="1" customHeight="1" x14ac:dyDescent="0.25">
      <c r="A1568"/>
      <c r="B1568" s="55"/>
      <c r="C1568" s="75"/>
      <c r="D1568" s="105"/>
      <c r="E1568" s="72"/>
      <c r="F1568" s="62"/>
      <c r="G1568" s="63"/>
      <c r="H1568" s="64"/>
    </row>
    <row r="1569" spans="1:8" ht="15" hidden="1" customHeight="1" x14ac:dyDescent="0.25">
      <c r="A1569"/>
      <c r="B1569" s="55"/>
      <c r="C1569" s="75"/>
      <c r="D1569" s="105"/>
      <c r="E1569" s="72"/>
      <c r="F1569" s="62"/>
      <c r="G1569" s="63"/>
      <c r="H1569" s="64"/>
    </row>
    <row r="1570" spans="1:8" ht="15" hidden="1" customHeight="1" x14ac:dyDescent="0.25">
      <c r="A1570"/>
      <c r="B1570" s="56"/>
      <c r="C1570" s="75"/>
      <c r="D1570" s="83"/>
      <c r="E1570" s="72"/>
      <c r="F1570" s="62"/>
      <c r="G1570" s="63"/>
      <c r="H1570" s="64"/>
    </row>
    <row r="1571" spans="1:8" ht="15" hidden="1" customHeight="1" x14ac:dyDescent="0.25">
      <c r="A1571"/>
      <c r="B1571" s="55"/>
      <c r="C1571" s="75"/>
      <c r="D1571" s="57"/>
      <c r="E1571" s="72"/>
      <c r="F1571" s="76"/>
      <c r="G1571" s="63"/>
      <c r="H1571" s="64"/>
    </row>
    <row r="1572" spans="1:8" ht="15" hidden="1" customHeight="1" x14ac:dyDescent="0.25">
      <c r="A1572"/>
      <c r="B1572" s="55"/>
      <c r="C1572" s="75"/>
      <c r="D1572" s="57"/>
      <c r="E1572" s="72"/>
      <c r="F1572" s="76"/>
      <c r="G1572" s="63"/>
      <c r="H1572" s="64"/>
    </row>
    <row r="1573" spans="1:8" ht="15" hidden="1" customHeight="1" x14ac:dyDescent="0.25">
      <c r="A1573"/>
      <c r="B1573" s="55"/>
      <c r="C1573" s="75"/>
      <c r="D1573" s="57"/>
      <c r="E1573" s="72"/>
      <c r="F1573" s="62"/>
      <c r="G1573" s="63"/>
      <c r="H1573" s="64"/>
    </row>
    <row r="1574" spans="1:8" ht="15" hidden="1" customHeight="1" x14ac:dyDescent="0.25">
      <c r="A1574"/>
      <c r="B1574" s="55"/>
      <c r="C1574" s="75"/>
      <c r="D1574" s="57"/>
      <c r="E1574" s="72"/>
      <c r="F1574" s="62"/>
      <c r="G1574" s="63"/>
      <c r="H1574" s="64"/>
    </row>
    <row r="1575" spans="1:8" ht="15" hidden="1" customHeight="1" x14ac:dyDescent="0.25">
      <c r="A1575"/>
      <c r="B1575" s="55"/>
      <c r="C1575" s="75"/>
      <c r="D1575" s="57"/>
      <c r="E1575" s="72"/>
      <c r="F1575" s="76"/>
      <c r="G1575" s="63"/>
      <c r="H1575" s="64"/>
    </row>
    <row r="1576" spans="1:8" ht="15" hidden="1" customHeight="1" x14ac:dyDescent="0.25">
      <c r="A1576"/>
      <c r="B1576" s="55"/>
      <c r="C1576" s="75"/>
      <c r="D1576" s="57"/>
      <c r="E1576" s="72"/>
      <c r="F1576" s="76"/>
      <c r="G1576" s="63"/>
      <c r="H1576" s="64"/>
    </row>
    <row r="1577" spans="1:8" ht="15" hidden="1" customHeight="1" x14ac:dyDescent="0.25">
      <c r="A1577"/>
      <c r="B1577" s="56"/>
      <c r="C1577" s="75"/>
      <c r="D1577" s="57"/>
      <c r="E1577" s="72"/>
      <c r="F1577" s="76"/>
      <c r="G1577" s="63"/>
      <c r="H1577" s="64"/>
    </row>
    <row r="1578" spans="1:8" ht="15" hidden="1" customHeight="1" x14ac:dyDescent="0.25">
      <c r="A1578"/>
      <c r="B1578" s="55"/>
      <c r="C1578" s="75"/>
      <c r="D1578" s="57"/>
      <c r="E1578" s="72"/>
      <c r="F1578" s="62"/>
      <c r="G1578" s="63"/>
      <c r="H1578" s="64"/>
    </row>
    <row r="1579" spans="1:8" ht="15" hidden="1" customHeight="1" x14ac:dyDescent="0.25">
      <c r="A1579"/>
      <c r="B1579" s="55"/>
      <c r="C1579" s="80"/>
      <c r="D1579" s="57"/>
      <c r="E1579" s="72"/>
      <c r="F1579" s="62"/>
      <c r="G1579" s="63"/>
      <c r="H1579" s="64"/>
    </row>
    <row r="1580" spans="1:8" ht="15" hidden="1" customHeight="1" x14ac:dyDescent="0.25">
      <c r="A1580"/>
      <c r="B1580" s="56"/>
      <c r="C1580" s="80"/>
      <c r="D1580" s="57"/>
      <c r="E1580" s="72"/>
      <c r="F1580" s="59"/>
      <c r="G1580" s="63"/>
      <c r="H1580" s="64"/>
    </row>
    <row r="1581" spans="1:8" ht="15" hidden="1" customHeight="1" x14ac:dyDescent="0.25">
      <c r="A1581"/>
      <c r="B1581" s="56"/>
      <c r="C1581" s="56"/>
      <c r="D1581" s="105"/>
      <c r="E1581" s="72"/>
      <c r="F1581" s="59"/>
      <c r="G1581" s="63"/>
      <c r="H1581" s="64"/>
    </row>
    <row r="1582" spans="1:8" ht="15" hidden="1" customHeight="1" x14ac:dyDescent="0.25">
      <c r="A1582"/>
      <c r="B1582" s="56"/>
      <c r="C1582" s="56"/>
      <c r="D1582" s="57"/>
      <c r="E1582" s="72"/>
      <c r="F1582" s="62"/>
      <c r="G1582" s="63"/>
      <c r="H1582" s="64"/>
    </row>
    <row r="1583" spans="1:8" ht="15" hidden="1" customHeight="1" x14ac:dyDescent="0.25">
      <c r="A1583"/>
      <c r="B1583" s="56"/>
      <c r="C1583" s="228"/>
      <c r="D1583" s="62"/>
      <c r="E1583" s="72"/>
      <c r="F1583" s="62"/>
      <c r="G1583" s="63"/>
      <c r="H1583" s="64"/>
    </row>
    <row r="1584" spans="1:8" ht="15" hidden="1" customHeight="1" x14ac:dyDescent="0.25">
      <c r="A1584"/>
      <c r="B1584" s="56"/>
      <c r="C1584" s="228"/>
      <c r="D1584" s="106"/>
      <c r="E1584" s="72"/>
      <c r="F1584" s="138"/>
      <c r="G1584" s="63"/>
      <c r="H1584" s="64"/>
    </row>
    <row r="1585" spans="1:8" ht="15" hidden="1" customHeight="1" x14ac:dyDescent="0.25">
      <c r="A1585"/>
      <c r="B1585" s="55"/>
      <c r="C1585" s="71"/>
      <c r="D1585" s="119"/>
      <c r="E1585" s="72"/>
      <c r="F1585" s="120"/>
      <c r="G1585" s="63"/>
      <c r="H1585" s="64"/>
    </row>
    <row r="1586" spans="1:8" ht="15" hidden="1" customHeight="1" x14ac:dyDescent="0.25">
      <c r="A1586"/>
      <c r="B1586" s="56"/>
      <c r="C1586" s="71"/>
      <c r="D1586" s="137"/>
      <c r="E1586" s="72"/>
      <c r="F1586" s="138"/>
      <c r="G1586" s="63"/>
      <c r="H1586" s="64"/>
    </row>
    <row r="1587" spans="1:8" ht="15" hidden="1" customHeight="1" x14ac:dyDescent="0.25">
      <c r="A1587"/>
      <c r="B1587" s="56"/>
      <c r="C1587" s="228"/>
      <c r="D1587" s="139"/>
      <c r="E1587" s="72"/>
      <c r="F1587" s="140"/>
      <c r="G1587" s="63"/>
      <c r="H1587" s="64"/>
    </row>
    <row r="1588" spans="1:8" ht="15" hidden="1" customHeight="1" x14ac:dyDescent="0.25">
      <c r="A1588"/>
      <c r="B1588" s="55"/>
      <c r="C1588" s="65"/>
      <c r="D1588" s="115"/>
      <c r="E1588" s="72"/>
      <c r="F1588" s="116"/>
      <c r="G1588" s="63"/>
      <c r="H1588" s="64"/>
    </row>
    <row r="1589" spans="1:8" ht="15" hidden="1" customHeight="1" x14ac:dyDescent="0.25">
      <c r="A1589"/>
      <c r="B1589" s="55"/>
      <c r="C1589" s="228"/>
      <c r="D1589" s="119"/>
      <c r="E1589" s="72"/>
      <c r="F1589" s="120"/>
      <c r="G1589" s="63"/>
      <c r="H1589" s="64"/>
    </row>
    <row r="1590" spans="1:8" ht="15" hidden="1" customHeight="1" x14ac:dyDescent="0.25">
      <c r="A1590"/>
      <c r="B1590" s="56"/>
      <c r="C1590" s="75"/>
      <c r="D1590" s="83"/>
      <c r="E1590" s="72"/>
      <c r="F1590" s="76"/>
      <c r="G1590" s="63"/>
      <c r="H1590" s="64"/>
    </row>
    <row r="1591" spans="1:8" ht="15" hidden="1" customHeight="1" x14ac:dyDescent="0.25">
      <c r="A1591"/>
      <c r="B1591" s="56"/>
      <c r="C1591" s="56"/>
      <c r="D1591" s="105"/>
      <c r="E1591" s="72"/>
      <c r="F1591" s="62"/>
      <c r="G1591" s="63"/>
      <c r="H1591" s="64"/>
    </row>
    <row r="1592" spans="1:8" ht="15" hidden="1" customHeight="1" x14ac:dyDescent="0.25">
      <c r="A1592"/>
      <c r="B1592" s="56"/>
      <c r="C1592" s="56"/>
      <c r="D1592" s="83"/>
      <c r="E1592" s="72"/>
      <c r="F1592" s="76"/>
      <c r="G1592" s="63"/>
      <c r="H1592" s="64"/>
    </row>
    <row r="1593" spans="1:8" ht="15" hidden="1" customHeight="1" x14ac:dyDescent="0.25">
      <c r="A1593"/>
      <c r="B1593" s="56"/>
      <c r="C1593" s="75"/>
      <c r="D1593" s="57"/>
      <c r="E1593" s="72"/>
      <c r="F1593" s="62"/>
      <c r="G1593" s="63"/>
      <c r="H1593" s="64"/>
    </row>
    <row r="1594" spans="1:8" ht="15" hidden="1" customHeight="1" x14ac:dyDescent="0.25">
      <c r="A1594"/>
      <c r="B1594" s="56"/>
      <c r="C1594" s="75"/>
      <c r="D1594" s="57"/>
      <c r="E1594" s="72"/>
      <c r="F1594" s="62"/>
      <c r="G1594" s="63"/>
      <c r="H1594" s="64"/>
    </row>
    <row r="1595" spans="1:8" ht="15" hidden="1" customHeight="1" x14ac:dyDescent="0.25">
      <c r="A1595"/>
      <c r="B1595" s="56"/>
      <c r="C1595" s="75"/>
      <c r="D1595" s="57"/>
      <c r="E1595" s="72"/>
      <c r="F1595" s="59"/>
      <c r="G1595" s="63"/>
      <c r="H1595" s="64"/>
    </row>
    <row r="1596" spans="1:8" ht="15" hidden="1" customHeight="1" x14ac:dyDescent="0.25">
      <c r="A1596"/>
      <c r="B1596" s="55"/>
      <c r="C1596" s="75"/>
      <c r="D1596" s="57"/>
      <c r="E1596" s="72"/>
      <c r="F1596" s="63"/>
      <c r="G1596" s="100"/>
      <c r="H1596" s="64"/>
    </row>
    <row r="1597" spans="1:8" ht="15" hidden="1" customHeight="1" x14ac:dyDescent="0.25">
      <c r="A1597"/>
      <c r="B1597" s="56"/>
      <c r="C1597" s="75"/>
      <c r="D1597" s="57"/>
      <c r="E1597" s="72"/>
      <c r="F1597" s="67"/>
      <c r="G1597" s="63"/>
      <c r="H1597" s="64"/>
    </row>
    <row r="1598" spans="1:8" ht="15" hidden="1" customHeight="1" x14ac:dyDescent="0.25">
      <c r="A1598"/>
      <c r="B1598" s="56"/>
      <c r="C1598" s="75"/>
      <c r="D1598" s="57"/>
      <c r="E1598" s="72"/>
      <c r="F1598" s="67"/>
      <c r="G1598" s="63"/>
      <c r="H1598" s="64"/>
    </row>
    <row r="1599" spans="1:8" ht="15" hidden="1" customHeight="1" x14ac:dyDescent="0.25">
      <c r="A1599"/>
      <c r="B1599" s="55"/>
      <c r="C1599" s="75"/>
      <c r="D1599" s="57"/>
      <c r="E1599" s="72"/>
      <c r="F1599" s="62"/>
      <c r="G1599" s="63"/>
      <c r="H1599" s="64"/>
    </row>
    <row r="1600" spans="1:8" ht="15" hidden="1" customHeight="1" x14ac:dyDescent="0.25">
      <c r="A1600"/>
      <c r="B1600" s="55"/>
      <c r="C1600" s="75"/>
      <c r="D1600" s="105"/>
      <c r="E1600" s="72"/>
      <c r="F1600" s="62"/>
      <c r="G1600" s="63"/>
      <c r="H1600" s="64"/>
    </row>
    <row r="1601" spans="1:8" ht="15" hidden="1" customHeight="1" x14ac:dyDescent="0.25">
      <c r="A1601"/>
      <c r="B1601" s="55"/>
      <c r="C1601" s="75"/>
      <c r="D1601" s="105"/>
      <c r="E1601" s="72"/>
      <c r="F1601" s="62"/>
      <c r="G1601" s="63"/>
      <c r="H1601" s="64"/>
    </row>
    <row r="1602" spans="1:8" ht="15" hidden="1" customHeight="1" x14ac:dyDescent="0.25">
      <c r="A1602"/>
      <c r="B1602" s="56"/>
      <c r="C1602" s="75"/>
      <c r="D1602" s="83"/>
      <c r="E1602" s="72"/>
      <c r="F1602" s="62"/>
      <c r="G1602" s="63"/>
      <c r="H1602" s="64"/>
    </row>
    <row r="1603" spans="1:8" ht="15" hidden="1" customHeight="1" x14ac:dyDescent="0.25">
      <c r="A1603"/>
      <c r="B1603" s="56"/>
      <c r="C1603" s="56"/>
      <c r="D1603" s="57"/>
      <c r="E1603" s="72"/>
      <c r="F1603" s="76"/>
      <c r="G1603" s="63"/>
      <c r="H1603" s="64"/>
    </row>
    <row r="1604" spans="1:8" ht="15" hidden="1" customHeight="1" x14ac:dyDescent="0.25">
      <c r="A1604"/>
      <c r="B1604" s="55"/>
      <c r="C1604" s="56"/>
      <c r="D1604" s="57"/>
      <c r="E1604" s="72"/>
      <c r="F1604" s="76"/>
      <c r="G1604" s="63"/>
      <c r="H1604" s="64"/>
    </row>
    <row r="1605" spans="1:8" ht="15" hidden="1" customHeight="1" x14ac:dyDescent="0.25">
      <c r="A1605"/>
      <c r="B1605" s="55"/>
      <c r="C1605" s="75"/>
      <c r="D1605" s="57"/>
      <c r="E1605" s="72"/>
      <c r="F1605" s="62"/>
      <c r="G1605" s="63"/>
      <c r="H1605" s="64"/>
    </row>
    <row r="1606" spans="1:8" ht="15" hidden="1" customHeight="1" x14ac:dyDescent="0.25">
      <c r="A1606"/>
      <c r="B1606" s="55"/>
      <c r="C1606" s="75"/>
      <c r="D1606" s="57"/>
      <c r="E1606" s="72"/>
      <c r="F1606" s="62"/>
      <c r="G1606" s="63"/>
      <c r="H1606" s="64"/>
    </row>
    <row r="1607" spans="1:8" ht="15" hidden="1" customHeight="1" x14ac:dyDescent="0.25">
      <c r="A1607"/>
      <c r="B1607" s="74"/>
      <c r="C1607" s="75"/>
      <c r="D1607" s="57"/>
      <c r="E1607" s="72"/>
      <c r="F1607" s="62"/>
      <c r="G1607" s="63"/>
      <c r="H1607" s="64"/>
    </row>
    <row r="1608" spans="1:8" ht="15" hidden="1" customHeight="1" x14ac:dyDescent="0.25">
      <c r="A1608"/>
      <c r="B1608" s="55"/>
      <c r="C1608" s="75"/>
      <c r="D1608" s="57"/>
      <c r="E1608" s="72"/>
      <c r="F1608" s="76"/>
      <c r="G1608" s="63"/>
      <c r="H1608" s="64"/>
    </row>
    <row r="1609" spans="1:8" ht="15" hidden="1" customHeight="1" x14ac:dyDescent="0.25">
      <c r="A1609"/>
      <c r="B1609" s="56"/>
      <c r="C1609" s="75"/>
      <c r="D1609" s="57"/>
      <c r="E1609" s="72"/>
      <c r="F1609" s="76"/>
      <c r="G1609" s="63"/>
      <c r="H1609" s="64"/>
    </row>
    <row r="1610" spans="1:8" ht="15" hidden="1" customHeight="1" x14ac:dyDescent="0.25">
      <c r="A1610"/>
      <c r="B1610" s="55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/>
      <c r="B1611" s="55"/>
      <c r="C1611" s="75"/>
      <c r="D1611" s="57"/>
      <c r="E1611" s="72"/>
      <c r="F1611" s="62"/>
      <c r="G1611" s="63"/>
      <c r="H1611" s="64"/>
    </row>
    <row r="1612" spans="1:8" ht="15" hidden="1" customHeight="1" x14ac:dyDescent="0.25">
      <c r="A1612"/>
      <c r="B1612" s="56"/>
      <c r="C1612" s="75"/>
      <c r="D1612" s="57"/>
      <c r="E1612" s="72"/>
      <c r="F1612" s="59"/>
      <c r="G1612" s="63"/>
      <c r="H1612" s="64"/>
    </row>
    <row r="1613" spans="1:8" ht="15" hidden="1" customHeight="1" x14ac:dyDescent="0.25">
      <c r="A1613"/>
      <c r="B1613" s="56"/>
      <c r="C1613" s="75"/>
      <c r="D1613" s="83"/>
      <c r="E1613" s="72"/>
      <c r="F1613" s="76"/>
      <c r="G1613" s="63"/>
      <c r="H1613" s="64"/>
    </row>
    <row r="1614" spans="1:8" ht="15" hidden="1" customHeight="1" x14ac:dyDescent="0.25">
      <c r="A1614"/>
      <c r="B1614" s="56"/>
      <c r="C1614" s="56"/>
      <c r="D1614" s="105"/>
      <c r="E1614" s="72"/>
      <c r="F1614" s="62"/>
      <c r="G1614" s="63"/>
      <c r="H1614" s="64"/>
    </row>
    <row r="1615" spans="1:8" ht="15" hidden="1" customHeight="1" x14ac:dyDescent="0.25">
      <c r="A1615"/>
      <c r="B1615" s="56"/>
      <c r="C1615" s="56"/>
      <c r="D1615" s="83"/>
      <c r="E1615" s="72"/>
      <c r="F1615" s="76"/>
      <c r="G1615" s="63"/>
      <c r="H1615" s="64"/>
    </row>
    <row r="1616" spans="1:8" ht="15" hidden="1" customHeight="1" x14ac:dyDescent="0.25">
      <c r="A1616"/>
      <c r="B1616" s="56"/>
      <c r="C1616" s="75"/>
      <c r="D1616" s="57"/>
      <c r="E1616" s="72"/>
      <c r="F1616" s="62"/>
      <c r="G1616" s="63"/>
      <c r="H1616" s="64"/>
    </row>
    <row r="1617" spans="1:8" ht="15" hidden="1" customHeight="1" x14ac:dyDescent="0.25">
      <c r="A1617"/>
      <c r="B1617" s="56"/>
      <c r="C1617" s="75"/>
      <c r="D1617" s="57"/>
      <c r="E1617" s="72"/>
      <c r="F1617" s="62"/>
      <c r="G1617" s="63"/>
      <c r="H1617" s="64"/>
    </row>
    <row r="1618" spans="1:8" ht="15" hidden="1" customHeight="1" x14ac:dyDescent="0.25">
      <c r="A1618"/>
      <c r="B1618" s="56"/>
      <c r="C1618" s="75"/>
      <c r="D1618" s="57"/>
      <c r="E1618" s="72"/>
      <c r="F1618" s="59"/>
      <c r="G1618" s="63"/>
      <c r="H1618" s="64"/>
    </row>
    <row r="1619" spans="1:8" ht="15" hidden="1" customHeight="1" x14ac:dyDescent="0.25">
      <c r="A1619"/>
      <c r="B1619" s="55"/>
      <c r="C1619" s="75"/>
      <c r="D1619" s="57"/>
      <c r="E1619" s="72"/>
      <c r="F1619" s="63"/>
      <c r="G1619" s="100"/>
      <c r="H1619" s="64"/>
    </row>
    <row r="1620" spans="1:8" ht="15" hidden="1" customHeight="1" x14ac:dyDescent="0.25">
      <c r="A1620"/>
      <c r="B1620" s="56"/>
      <c r="C1620" s="56"/>
      <c r="D1620" s="57"/>
      <c r="E1620" s="72"/>
      <c r="F1620" s="67"/>
      <c r="G1620" s="63"/>
      <c r="H1620" s="64"/>
    </row>
    <row r="1621" spans="1:8" ht="15" hidden="1" customHeight="1" x14ac:dyDescent="0.25">
      <c r="A1621"/>
      <c r="B1621" s="56"/>
      <c r="C1621" s="56"/>
      <c r="D1621" s="56"/>
      <c r="E1621" s="72"/>
      <c r="F1621" s="58"/>
      <c r="G1621" s="63"/>
      <c r="H1621" s="64"/>
    </row>
    <row r="1622" spans="1:8" ht="15" hidden="1" customHeight="1" x14ac:dyDescent="0.25">
      <c r="A1622"/>
      <c r="B1622" s="56"/>
      <c r="C1622" s="56"/>
      <c r="D1622" s="56"/>
      <c r="E1622" s="72"/>
      <c r="F1622" s="58"/>
      <c r="G1622" s="63"/>
      <c r="H1622" s="64"/>
    </row>
    <row r="1623" spans="1:8" ht="15" hidden="1" customHeight="1" x14ac:dyDescent="0.25">
      <c r="A1623"/>
      <c r="B1623" s="56"/>
      <c r="C1623" s="56"/>
      <c r="D1623" s="129"/>
      <c r="E1623" s="72"/>
      <c r="F1623" s="130"/>
      <c r="G1623" s="743"/>
      <c r="H1623" s="64"/>
    </row>
    <row r="1624" spans="1:8" ht="15" hidden="1" customHeight="1" x14ac:dyDescent="0.25">
      <c r="A1624"/>
      <c r="B1624" s="55"/>
      <c r="C1624" s="56"/>
      <c r="D1624" s="105"/>
      <c r="E1624" s="72"/>
      <c r="F1624" s="62"/>
      <c r="G1624" s="63"/>
      <c r="H1624" s="64"/>
    </row>
    <row r="1625" spans="1:8" ht="15" hidden="1" customHeight="1" x14ac:dyDescent="0.25">
      <c r="A1625"/>
      <c r="B1625" s="56"/>
      <c r="C1625" s="75"/>
      <c r="D1625" s="57"/>
      <c r="E1625" s="72"/>
      <c r="F1625" s="67"/>
      <c r="G1625" s="63"/>
      <c r="H1625" s="64"/>
    </row>
    <row r="1626" spans="1:8" ht="15" hidden="1" customHeight="1" x14ac:dyDescent="0.25">
      <c r="A1626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/>
      <c r="B1627" s="55"/>
      <c r="C1627" s="75"/>
      <c r="D1627" s="72"/>
      <c r="E1627" s="72"/>
      <c r="F1627" s="62"/>
      <c r="G1627" s="63"/>
      <c r="H1627" s="64"/>
    </row>
    <row r="1628" spans="1:8" ht="15" hidden="1" customHeight="1" x14ac:dyDescent="0.25">
      <c r="A1628"/>
      <c r="B1628" s="55"/>
      <c r="C1628" s="75"/>
      <c r="D1628" s="57"/>
      <c r="E1628" s="72"/>
      <c r="F1628" s="76"/>
      <c r="G1628" s="63"/>
      <c r="H1628" s="64"/>
    </row>
    <row r="1629" spans="1:8" ht="15" hidden="1" customHeight="1" x14ac:dyDescent="0.25">
      <c r="A1629"/>
      <c r="B1629" s="56"/>
      <c r="C1629" s="75"/>
      <c r="D1629" s="83"/>
      <c r="E1629" s="72"/>
      <c r="F1629" s="76"/>
      <c r="G1629" s="63"/>
      <c r="H1629" s="64"/>
    </row>
    <row r="1630" spans="1:8" ht="15" hidden="1" customHeight="1" x14ac:dyDescent="0.25">
      <c r="A1630"/>
      <c r="B1630" s="56"/>
      <c r="C1630" s="56"/>
      <c r="D1630" s="105"/>
      <c r="E1630" s="72"/>
      <c r="F1630" s="62"/>
      <c r="G1630" s="63"/>
      <c r="H1630" s="64"/>
    </row>
    <row r="1631" spans="1:8" ht="15" hidden="1" customHeight="1" x14ac:dyDescent="0.25">
      <c r="A1631"/>
      <c r="B1631" s="56"/>
      <c r="C1631" s="56"/>
      <c r="D1631" s="83"/>
      <c r="E1631" s="72"/>
      <c r="F1631" s="76"/>
      <c r="G1631" s="63"/>
      <c r="H1631" s="64"/>
    </row>
    <row r="1632" spans="1:8" ht="15" hidden="1" customHeight="1" x14ac:dyDescent="0.25">
      <c r="A1632"/>
      <c r="B1632" s="56"/>
      <c r="C1632" s="75"/>
      <c r="D1632" s="57"/>
      <c r="E1632" s="72"/>
      <c r="F1632" s="62"/>
      <c r="G1632" s="63"/>
      <c r="H1632" s="64"/>
    </row>
    <row r="1633" spans="1:8" ht="15" hidden="1" customHeight="1" x14ac:dyDescent="0.25">
      <c r="A1633"/>
      <c r="B1633" s="56"/>
      <c r="C1633" s="75"/>
      <c r="D1633" s="57"/>
      <c r="E1633" s="72"/>
      <c r="F1633" s="62"/>
      <c r="G1633" s="63"/>
      <c r="H1633" s="64"/>
    </row>
    <row r="1634" spans="1:8" ht="15" hidden="1" customHeight="1" x14ac:dyDescent="0.25">
      <c r="A1634"/>
      <c r="B1634" s="68"/>
      <c r="C1634" s="56"/>
      <c r="D1634" s="61"/>
      <c r="E1634" s="72"/>
      <c r="F1634" s="62"/>
      <c r="G1634" s="63"/>
      <c r="H1634" s="64"/>
    </row>
    <row r="1635" spans="1:8" ht="15" hidden="1" customHeight="1" x14ac:dyDescent="0.25">
      <c r="A1635"/>
      <c r="B1635" s="55"/>
      <c r="C1635" s="75"/>
      <c r="D1635" s="57"/>
      <c r="E1635" s="72"/>
      <c r="F1635" s="63"/>
      <c r="G1635" s="100"/>
      <c r="H1635" s="64"/>
    </row>
    <row r="1636" spans="1:8" ht="15" hidden="1" customHeight="1" x14ac:dyDescent="0.25">
      <c r="A1636"/>
      <c r="B1636" s="56"/>
      <c r="C1636" s="56"/>
      <c r="D1636" s="57"/>
      <c r="E1636" s="72"/>
      <c r="F1636" s="67"/>
      <c r="G1636" s="63"/>
      <c r="H1636" s="64"/>
    </row>
    <row r="1637" spans="1:8" ht="15" hidden="1" customHeight="1" x14ac:dyDescent="0.25">
      <c r="A1637"/>
      <c r="B1637" s="56"/>
      <c r="C1637" s="56"/>
      <c r="D1637" s="56"/>
      <c r="E1637" s="72"/>
      <c r="F1637" s="58"/>
      <c r="G1637" s="63"/>
      <c r="H1637" s="64"/>
    </row>
    <row r="1638" spans="1:8" ht="15" hidden="1" customHeight="1" x14ac:dyDescent="0.25">
      <c r="A1638"/>
      <c r="B1638" s="56"/>
      <c r="C1638" s="56"/>
      <c r="D1638" s="56"/>
      <c r="E1638" s="72"/>
      <c r="F1638" s="58"/>
      <c r="G1638" s="63"/>
      <c r="H1638" s="64"/>
    </row>
    <row r="1639" spans="1:8" ht="15" hidden="1" customHeight="1" x14ac:dyDescent="0.25">
      <c r="A1639"/>
      <c r="B1639" s="56"/>
      <c r="C1639" s="56"/>
      <c r="D1639" s="129"/>
      <c r="E1639" s="72"/>
      <c r="F1639" s="130"/>
      <c r="G1639" s="743"/>
      <c r="H1639" s="64"/>
    </row>
    <row r="1640" spans="1:8" ht="15" hidden="1" customHeight="1" x14ac:dyDescent="0.25">
      <c r="A1640"/>
      <c r="B1640" s="55"/>
      <c r="C1640" s="56"/>
      <c r="D1640" s="105"/>
      <c r="E1640" s="72"/>
      <c r="F1640" s="62"/>
      <c r="G1640" s="63"/>
      <c r="H1640" s="64"/>
    </row>
    <row r="1641" spans="1:8" ht="15" hidden="1" customHeight="1" x14ac:dyDescent="0.25">
      <c r="A1641"/>
      <c r="B1641" s="56"/>
      <c r="C1641" s="75"/>
      <c r="D1641" s="83"/>
      <c r="E1641" s="72"/>
      <c r="F1641" s="62"/>
      <c r="G1641" s="63"/>
      <c r="H1641" s="64"/>
    </row>
    <row r="1642" spans="1:8" ht="15" hidden="1" customHeight="1" x14ac:dyDescent="0.25">
      <c r="A1642"/>
      <c r="B1642" s="55"/>
      <c r="C1642" s="75"/>
      <c r="D1642" s="57"/>
      <c r="E1642" s="72"/>
      <c r="F1642" s="76"/>
      <c r="G1642" s="63"/>
      <c r="H1642" s="64"/>
    </row>
    <row r="1643" spans="1:8" ht="15" hidden="1" customHeight="1" x14ac:dyDescent="0.25">
      <c r="A1643"/>
      <c r="B1643" s="56"/>
      <c r="C1643" s="75"/>
      <c r="D1643" s="57"/>
      <c r="E1643" s="72"/>
      <c r="F1643" s="67"/>
      <c r="G1643" s="63"/>
      <c r="H1643" s="64"/>
    </row>
    <row r="1644" spans="1:8" ht="15" hidden="1" customHeight="1" x14ac:dyDescent="0.25">
      <c r="A1644"/>
      <c r="B1644" s="55"/>
      <c r="C1644" s="75"/>
      <c r="D1644" s="57"/>
      <c r="E1644" s="72"/>
      <c r="F1644" s="62"/>
      <c r="G1644" s="63"/>
      <c r="H1644" s="64"/>
    </row>
    <row r="1645" spans="1:8" ht="15" hidden="1" customHeight="1" x14ac:dyDescent="0.25">
      <c r="A1645"/>
      <c r="B1645" s="55"/>
      <c r="C1645" s="75"/>
      <c r="D1645" s="57"/>
      <c r="E1645" s="72"/>
      <c r="F1645" s="62"/>
      <c r="G1645" s="63"/>
      <c r="H1645" s="64"/>
    </row>
    <row r="1646" spans="1:8" ht="15" hidden="1" customHeight="1" x14ac:dyDescent="0.25">
      <c r="A1646"/>
      <c r="B1646" s="55"/>
      <c r="C1646" s="123"/>
      <c r="D1646" s="57"/>
      <c r="E1646" s="72"/>
      <c r="F1646" s="63"/>
      <c r="G1646" s="63"/>
      <c r="H1646" s="64"/>
    </row>
    <row r="1647" spans="1:8" ht="15" hidden="1" customHeight="1" x14ac:dyDescent="0.25">
      <c r="A1647"/>
      <c r="B1647" s="55"/>
      <c r="C1647" s="75"/>
      <c r="D1647" s="57"/>
      <c r="E1647" s="72"/>
      <c r="F1647" s="76"/>
      <c r="G1647" s="63"/>
      <c r="H1647" s="64"/>
    </row>
    <row r="1648" spans="1:8" ht="15" hidden="1" customHeight="1" x14ac:dyDescent="0.25">
      <c r="A1648"/>
      <c r="B1648" s="56"/>
      <c r="C1648" s="75"/>
      <c r="D1648" s="57"/>
      <c r="E1648" s="72"/>
      <c r="F1648" s="76"/>
      <c r="G1648" s="63"/>
      <c r="H1648" s="64"/>
    </row>
    <row r="1649" spans="1:8" ht="15" hidden="1" customHeight="1" x14ac:dyDescent="0.25">
      <c r="B1649" s="55"/>
      <c r="C1649" s="75"/>
      <c r="D1649" s="57"/>
      <c r="E1649" s="72"/>
      <c r="F1649" s="62"/>
      <c r="G1649" s="63"/>
      <c r="H1649" s="64"/>
    </row>
    <row r="1650" spans="1:8" ht="15" hidden="1" customHeight="1" x14ac:dyDescent="0.25">
      <c r="B1650" s="55"/>
      <c r="C1650" s="75"/>
      <c r="D1650" s="57"/>
      <c r="E1650" s="72"/>
      <c r="F1650" s="62"/>
      <c r="G1650" s="63"/>
      <c r="H1650" s="64"/>
    </row>
    <row r="1651" spans="1:8" ht="15" hidden="1" customHeight="1" x14ac:dyDescent="0.25">
      <c r="B1651" s="56"/>
      <c r="C1651" s="75"/>
      <c r="D1651" s="57"/>
      <c r="E1651" s="72"/>
      <c r="F1651" s="59"/>
      <c r="G1651" s="63"/>
      <c r="H1651" s="64"/>
    </row>
    <row r="1652" spans="1:8" ht="15" hidden="1" customHeight="1" x14ac:dyDescent="0.25">
      <c r="A1652" s="82"/>
      <c r="B1652" s="56"/>
      <c r="C1652" s="75"/>
      <c r="D1652" s="83"/>
      <c r="E1652" s="72"/>
      <c r="F1652" s="76"/>
      <c r="G1652" s="63"/>
      <c r="H1652" s="64"/>
    </row>
    <row r="1653" spans="1:8" ht="15" hidden="1" customHeight="1" x14ac:dyDescent="0.25">
      <c r="A1653" s="82"/>
      <c r="B1653" s="56"/>
      <c r="C1653" s="56"/>
      <c r="D1653" s="105"/>
      <c r="E1653" s="72"/>
      <c r="F1653" s="62"/>
      <c r="G1653" s="63"/>
      <c r="H1653" s="64"/>
    </row>
    <row r="1654" spans="1:8" ht="15" hidden="1" customHeight="1" x14ac:dyDescent="0.25">
      <c r="A1654" s="82"/>
      <c r="B1654" s="56"/>
      <c r="C1654" s="56"/>
      <c r="D1654" s="83"/>
      <c r="E1654" s="72"/>
      <c r="F1654" s="76"/>
      <c r="G1654" s="63"/>
      <c r="H1654" s="64"/>
    </row>
    <row r="1655" spans="1:8" ht="15" hidden="1" customHeight="1" x14ac:dyDescent="0.25">
      <c r="A1655" s="82"/>
      <c r="B1655" s="56"/>
      <c r="C1655" s="56"/>
      <c r="D1655" s="57"/>
      <c r="E1655" s="72"/>
      <c r="F1655" s="62"/>
      <c r="G1655" s="63"/>
      <c r="H1655" s="64"/>
    </row>
    <row r="1656" spans="1:8" ht="15" hidden="1" customHeight="1" x14ac:dyDescent="0.25">
      <c r="A1656" s="82"/>
      <c r="B1656" s="56"/>
      <c r="C1656" s="75"/>
      <c r="D1656" s="57"/>
      <c r="E1656" s="72"/>
      <c r="F1656" s="62"/>
      <c r="G1656" s="63"/>
      <c r="H1656" s="64"/>
    </row>
    <row r="1657" spans="1:8" ht="15" hidden="1" customHeight="1" x14ac:dyDescent="0.25">
      <c r="A1657" s="82"/>
      <c r="B1657" s="95"/>
      <c r="C1657" s="71"/>
      <c r="D1657" s="57"/>
      <c r="E1657" s="72"/>
      <c r="F1657" s="76"/>
      <c r="G1657" s="63"/>
      <c r="H1657" s="64"/>
    </row>
    <row r="1658" spans="1:8" ht="15" hidden="1" customHeight="1" x14ac:dyDescent="0.25">
      <c r="A1658" s="82"/>
      <c r="B1658" s="71"/>
      <c r="C1658" s="71"/>
      <c r="D1658" s="57"/>
      <c r="E1658" s="72"/>
      <c r="F1658" s="76"/>
      <c r="G1658" s="100"/>
      <c r="H1658" s="64"/>
    </row>
    <row r="1659" spans="1:8" ht="15" hidden="1" customHeight="1" x14ac:dyDescent="0.25">
      <c r="A1659" s="82"/>
      <c r="B1659" s="71"/>
      <c r="C1659" s="71"/>
      <c r="D1659" s="57"/>
      <c r="E1659" s="72"/>
      <c r="F1659" s="76"/>
      <c r="G1659" s="63"/>
      <c r="H1659" s="64"/>
    </row>
    <row r="1660" spans="1:8" ht="15" hidden="1" customHeight="1" x14ac:dyDescent="0.25">
      <c r="A1660" s="82"/>
      <c r="B1660" s="56"/>
      <c r="C1660" s="56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56"/>
      <c r="D1661" s="57"/>
      <c r="E1661" s="72"/>
      <c r="F1661" s="58"/>
      <c r="G1661" s="63"/>
      <c r="H1661" s="64"/>
    </row>
    <row r="1662" spans="1:8" ht="15" hidden="1" customHeight="1" x14ac:dyDescent="0.25">
      <c r="A1662" s="82"/>
      <c r="B1662" s="56"/>
      <c r="C1662" s="56"/>
      <c r="D1662" s="57"/>
      <c r="E1662" s="72"/>
      <c r="F1662" s="130"/>
      <c r="G1662" s="743"/>
      <c r="H1662" s="64"/>
    </row>
    <row r="1663" spans="1:8" ht="15" hidden="1" customHeight="1" x14ac:dyDescent="0.25">
      <c r="A1663" s="82"/>
      <c r="B1663" s="55"/>
      <c r="C1663" s="56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6"/>
      <c r="C1664" s="75"/>
      <c r="D1664" s="83"/>
      <c r="E1664" s="72"/>
      <c r="F1664" s="62"/>
      <c r="G1664" s="63"/>
      <c r="H1664" s="64"/>
    </row>
    <row r="1665" spans="1:8" ht="15" hidden="1" customHeight="1" x14ac:dyDescent="0.25">
      <c r="A1665" s="82"/>
      <c r="B1665" s="56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6"/>
      <c r="C1666" s="75"/>
      <c r="D1666" s="57"/>
      <c r="E1666" s="72"/>
      <c r="F1666" s="62"/>
      <c r="G1666" s="63"/>
      <c r="H1666" s="64"/>
    </row>
    <row r="1667" spans="1:8" ht="15" hidden="1" customHeight="1" x14ac:dyDescent="0.25">
      <c r="A1667" s="82"/>
      <c r="B1667" s="55"/>
      <c r="C1667" s="75"/>
      <c r="D1667" s="57"/>
      <c r="E1667" s="72"/>
      <c r="F1667" s="62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76"/>
      <c r="G1669" s="63"/>
      <c r="H1669" s="64"/>
    </row>
    <row r="1670" spans="1:8" ht="15" hidden="1" customHeight="1" x14ac:dyDescent="0.25">
      <c r="A1670" s="82"/>
      <c r="B1670" s="56"/>
      <c r="C1670" s="80"/>
      <c r="D1670" s="57"/>
      <c r="E1670" s="72"/>
      <c r="F1670" s="67"/>
      <c r="G1670" s="63"/>
      <c r="H1670" s="64"/>
    </row>
    <row r="1671" spans="1:8" ht="15" hidden="1" customHeight="1" x14ac:dyDescent="0.25">
      <c r="A1671" s="82"/>
      <c r="B1671" s="56"/>
      <c r="C1671" s="56"/>
      <c r="D1671" s="105"/>
      <c r="E1671" s="72"/>
      <c r="F1671" s="62"/>
      <c r="G1671" s="63"/>
      <c r="H1671" s="64"/>
    </row>
    <row r="1672" spans="1:8" ht="15" hidden="1" customHeight="1" x14ac:dyDescent="0.25">
      <c r="A1672" s="82"/>
      <c r="B1672" s="56"/>
      <c r="C1672" s="56"/>
      <c r="D1672" s="83"/>
      <c r="E1672" s="72"/>
      <c r="F1672" s="76"/>
      <c r="G1672" s="63"/>
      <c r="H1672" s="64"/>
    </row>
    <row r="1673" spans="1:8" ht="15" hidden="1" customHeight="1" x14ac:dyDescent="0.25">
      <c r="A1673" s="82"/>
      <c r="B1673" s="56"/>
      <c r="C1673" s="56"/>
      <c r="D1673" s="57"/>
      <c r="E1673" s="72"/>
      <c r="F1673" s="62"/>
      <c r="G1673" s="63"/>
      <c r="H1673" s="64"/>
    </row>
    <row r="1674" spans="1:8" ht="15" hidden="1" customHeight="1" x14ac:dyDescent="0.25">
      <c r="A1674" s="82"/>
      <c r="B1674" s="56"/>
      <c r="C1674" s="75"/>
      <c r="D1674" s="57"/>
      <c r="E1674" s="72"/>
      <c r="F1674" s="62"/>
      <c r="G1674" s="63"/>
      <c r="H1674" s="64"/>
    </row>
    <row r="1675" spans="1:8" ht="15" hidden="1" customHeight="1" x14ac:dyDescent="0.25">
      <c r="A1675" s="82"/>
      <c r="B1675" s="95"/>
      <c r="C1675" s="71"/>
      <c r="D1675" s="57"/>
      <c r="E1675" s="72"/>
      <c r="F1675" s="76"/>
      <c r="G1675" s="63"/>
      <c r="H1675" s="64"/>
    </row>
    <row r="1676" spans="1:8" ht="15" hidden="1" customHeight="1" x14ac:dyDescent="0.25">
      <c r="A1676" s="82"/>
      <c r="B1676" s="71"/>
      <c r="C1676" s="71"/>
      <c r="D1676" s="57"/>
      <c r="E1676" s="72"/>
      <c r="F1676" s="76"/>
      <c r="G1676" s="100"/>
      <c r="H1676" s="64"/>
    </row>
    <row r="1677" spans="1:8" ht="15" hidden="1" customHeight="1" x14ac:dyDescent="0.25">
      <c r="A1677" s="82"/>
      <c r="B1677" s="71"/>
      <c r="C1677" s="71"/>
      <c r="D1677" s="57"/>
      <c r="E1677" s="72"/>
      <c r="F1677" s="76"/>
      <c r="G1677" s="63"/>
      <c r="H1677" s="64"/>
    </row>
    <row r="1678" spans="1:8" ht="15" hidden="1" customHeight="1" x14ac:dyDescent="0.25">
      <c r="A1678" s="82"/>
      <c r="B1678" s="68"/>
      <c r="C1678" s="75"/>
      <c r="D1678" s="57"/>
      <c r="E1678" s="72"/>
      <c r="F1678" s="62"/>
      <c r="G1678" s="63"/>
      <c r="H1678" s="64"/>
    </row>
    <row r="1679" spans="1:8" ht="15" hidden="1" customHeight="1" x14ac:dyDescent="0.25">
      <c r="A1679" s="82"/>
      <c r="B1679" s="56"/>
      <c r="C1679" s="56"/>
      <c r="D1679" s="56"/>
      <c r="E1679" s="72"/>
      <c r="F1679" s="58"/>
      <c r="G1679" s="63"/>
      <c r="H1679" s="64"/>
    </row>
    <row r="1680" spans="1:8" ht="15" hidden="1" customHeight="1" x14ac:dyDescent="0.25">
      <c r="A1680" s="82"/>
      <c r="B1680" s="56"/>
      <c r="C1680" s="56"/>
      <c r="D1680" s="129"/>
      <c r="E1680" s="72"/>
      <c r="F1680" s="130"/>
      <c r="G1680" s="743"/>
      <c r="H1680" s="64"/>
    </row>
    <row r="1681" spans="1:8" ht="15" hidden="1" customHeight="1" x14ac:dyDescent="0.25">
      <c r="A1681" s="82"/>
      <c r="B1681" s="56"/>
      <c r="C1681" s="56"/>
      <c r="D1681" s="105"/>
      <c r="E1681" s="72"/>
      <c r="F1681" s="62"/>
      <c r="G1681" s="63"/>
      <c r="H1681" s="64"/>
    </row>
    <row r="1682" spans="1:8" ht="15" hidden="1" customHeight="1" x14ac:dyDescent="0.25">
      <c r="A1682" s="82"/>
      <c r="B1682" s="56"/>
      <c r="C1682" s="56"/>
      <c r="D1682" s="83"/>
      <c r="E1682" s="72"/>
      <c r="F1682" s="62"/>
      <c r="G1682" s="63"/>
      <c r="H1682" s="64"/>
    </row>
    <row r="1683" spans="1:8" ht="15" hidden="1" customHeight="1" x14ac:dyDescent="0.25">
      <c r="A1683" s="82"/>
      <c r="B1683" s="55"/>
      <c r="C1683" s="56"/>
      <c r="D1683" s="57"/>
      <c r="E1683" s="72"/>
      <c r="F1683" s="76"/>
      <c r="G1683" s="63"/>
      <c r="H1683" s="64"/>
    </row>
    <row r="1684" spans="1:8" ht="15" hidden="1" customHeight="1" x14ac:dyDescent="0.25">
      <c r="A1684" s="82"/>
      <c r="B1684" s="55"/>
      <c r="C1684" s="75"/>
      <c r="D1684" s="57"/>
      <c r="E1684" s="72"/>
      <c r="F1684" s="62"/>
      <c r="G1684" s="63"/>
      <c r="H1684" s="64"/>
    </row>
    <row r="1685" spans="1:8" ht="15" hidden="1" customHeight="1" x14ac:dyDescent="0.25">
      <c r="A1685" s="82"/>
      <c r="B1685" s="55"/>
      <c r="C1685" s="75"/>
      <c r="D1685" s="57"/>
      <c r="E1685" s="72"/>
      <c r="F1685" s="62"/>
      <c r="G1685" s="63"/>
      <c r="H1685" s="64"/>
    </row>
    <row r="1686" spans="1:8" ht="15" hidden="1" customHeight="1" x14ac:dyDescent="0.25">
      <c r="A1686" s="82"/>
      <c r="B1686" s="55"/>
      <c r="C1686" s="75"/>
      <c r="D1686" s="57"/>
      <c r="E1686" s="72"/>
      <c r="F1686" s="76"/>
      <c r="G1686" s="63"/>
      <c r="H1686" s="64"/>
    </row>
    <row r="1687" spans="1:8" ht="15" hidden="1" customHeight="1" x14ac:dyDescent="0.25">
      <c r="A1687" s="82"/>
      <c r="B1687" s="55"/>
      <c r="C1687" s="75"/>
      <c r="D1687" s="57"/>
      <c r="E1687" s="72"/>
      <c r="F1687" s="76"/>
      <c r="G1687" s="63"/>
      <c r="H1687" s="64"/>
    </row>
    <row r="1688" spans="1:8" ht="15" hidden="1" customHeight="1" x14ac:dyDescent="0.25">
      <c r="A1688" s="82"/>
      <c r="B1688" s="56"/>
      <c r="C1688" s="75"/>
      <c r="D1688" s="57"/>
      <c r="E1688" s="72"/>
      <c r="F1688" s="76"/>
      <c r="G1688" s="63"/>
      <c r="H1688" s="64"/>
    </row>
    <row r="1689" spans="1:8" ht="15" hidden="1" customHeight="1" x14ac:dyDescent="0.25">
      <c r="A1689" s="82"/>
      <c r="B1689" s="55"/>
      <c r="C1689" s="75"/>
      <c r="D1689" s="57"/>
      <c r="E1689" s="72"/>
      <c r="F1689" s="62"/>
      <c r="G1689" s="63"/>
      <c r="H1689" s="64"/>
    </row>
    <row r="1690" spans="1:8" ht="15" hidden="1" customHeight="1" x14ac:dyDescent="0.25">
      <c r="A1690" s="82"/>
      <c r="B1690" s="55"/>
      <c r="C1690" s="75"/>
      <c r="D1690" s="57"/>
      <c r="E1690" s="72"/>
      <c r="F1690" s="62"/>
      <c r="G1690" s="63"/>
      <c r="H1690" s="64"/>
    </row>
    <row r="1691" spans="1:8" ht="15" hidden="1" customHeight="1" x14ac:dyDescent="0.25">
      <c r="A1691" s="82"/>
      <c r="B1691" s="56"/>
      <c r="C1691" s="80"/>
      <c r="D1691" s="57"/>
      <c r="E1691" s="72"/>
      <c r="F1691" s="59"/>
      <c r="G1691" s="63"/>
      <c r="H1691" s="64"/>
    </row>
    <row r="1692" spans="1:8" ht="15" hidden="1" customHeight="1" x14ac:dyDescent="0.25">
      <c r="A1692" s="82"/>
      <c r="B1692" s="56"/>
      <c r="C1692" s="56"/>
      <c r="D1692" s="83"/>
      <c r="E1692" s="72"/>
      <c r="F1692" s="76"/>
      <c r="G1692" s="63"/>
      <c r="H1692" s="64"/>
    </row>
    <row r="1693" spans="1:8" ht="15" hidden="1" customHeight="1" x14ac:dyDescent="0.25">
      <c r="A1693" s="82"/>
      <c r="B1693" s="56"/>
      <c r="C1693" s="56"/>
      <c r="D1693" s="57"/>
      <c r="E1693" s="72"/>
      <c r="F1693" s="62"/>
      <c r="G1693" s="63"/>
      <c r="H1693" s="64"/>
    </row>
    <row r="1694" spans="1:8" ht="15" hidden="1" customHeight="1" x14ac:dyDescent="0.25">
      <c r="A1694" s="82"/>
      <c r="B1694" s="56"/>
      <c r="C1694" s="80"/>
      <c r="D1694" s="57"/>
      <c r="E1694" s="72"/>
      <c r="F1694" s="67"/>
      <c r="G1694" s="63"/>
      <c r="H1694" s="64"/>
    </row>
    <row r="1695" spans="1:8" ht="15" hidden="1" customHeight="1" x14ac:dyDescent="0.25">
      <c r="A1695" s="82"/>
      <c r="B1695" s="56"/>
      <c r="C1695" s="80"/>
      <c r="D1695" s="105"/>
      <c r="E1695" s="72"/>
      <c r="F1695" s="62"/>
      <c r="G1695" s="63"/>
      <c r="H1695" s="64"/>
    </row>
    <row r="1696" spans="1:8" ht="15" hidden="1" customHeight="1" x14ac:dyDescent="0.25">
      <c r="A1696" s="82"/>
      <c r="B1696" s="56"/>
      <c r="C1696" s="110"/>
      <c r="D1696" s="83"/>
      <c r="E1696" s="72"/>
      <c r="F1696" s="76"/>
      <c r="G1696" s="63"/>
      <c r="H1696" s="64"/>
    </row>
    <row r="1697" spans="1:8" ht="15" hidden="1" customHeight="1" x14ac:dyDescent="0.25">
      <c r="A1697" s="82"/>
      <c r="B1697" s="56"/>
      <c r="C1697" s="110"/>
      <c r="D1697" s="57"/>
      <c r="E1697" s="72"/>
      <c r="F1697" s="62"/>
      <c r="G1697" s="63"/>
      <c r="H1697" s="64"/>
    </row>
    <row r="1698" spans="1:8" ht="15" hidden="1" customHeight="1" x14ac:dyDescent="0.25">
      <c r="A1698" s="82"/>
      <c r="B1698" s="56"/>
      <c r="C1698" s="75"/>
      <c r="D1698" s="57"/>
      <c r="E1698" s="72"/>
      <c r="F1698" s="62"/>
      <c r="G1698" s="63"/>
      <c r="H1698" s="64"/>
    </row>
    <row r="1699" spans="1:8" ht="15" hidden="1" customHeight="1" x14ac:dyDescent="0.25">
      <c r="A1699" s="82"/>
      <c r="B1699" s="95"/>
      <c r="C1699" s="71"/>
      <c r="D1699" s="57"/>
      <c r="E1699" s="72"/>
      <c r="F1699" s="76"/>
      <c r="G1699" s="63"/>
      <c r="H1699" s="64"/>
    </row>
    <row r="1700" spans="1:8" ht="15" hidden="1" customHeight="1" x14ac:dyDescent="0.25">
      <c r="A1700" s="82"/>
      <c r="B1700" s="71"/>
      <c r="C1700" s="71"/>
      <c r="D1700" s="57"/>
      <c r="E1700" s="72"/>
      <c r="F1700" s="76"/>
      <c r="G1700" s="100"/>
      <c r="H1700" s="64"/>
    </row>
    <row r="1701" spans="1:8" ht="15" hidden="1" customHeight="1" x14ac:dyDescent="0.25">
      <c r="A1701" s="82"/>
      <c r="B1701" s="71"/>
      <c r="C1701" s="71"/>
      <c r="D1701" s="57"/>
      <c r="E1701" s="72"/>
      <c r="F1701" s="76"/>
      <c r="G1701" s="63"/>
      <c r="H1701" s="64"/>
    </row>
    <row r="1702" spans="1:8" ht="15" hidden="1" customHeight="1" x14ac:dyDescent="0.25">
      <c r="A1702" s="82"/>
      <c r="B1702" s="68"/>
      <c r="C1702" s="75"/>
      <c r="D1702" s="57"/>
      <c r="E1702" s="72"/>
      <c r="F1702" s="62"/>
      <c r="G1702" s="63"/>
      <c r="H1702" s="64"/>
    </row>
    <row r="1703" spans="1:8" ht="15" hidden="1" customHeight="1" x14ac:dyDescent="0.25">
      <c r="A1703" s="82"/>
      <c r="B1703" s="56"/>
      <c r="C1703" s="56"/>
      <c r="D1703" s="56"/>
      <c r="E1703" s="72"/>
      <c r="F1703" s="58"/>
      <c r="G1703" s="63"/>
      <c r="H1703" s="64"/>
    </row>
    <row r="1704" spans="1:8" ht="15" hidden="1" customHeight="1" x14ac:dyDescent="0.25">
      <c r="A1704" s="82"/>
      <c r="B1704" s="56"/>
      <c r="C1704" s="56"/>
      <c r="D1704" s="129"/>
      <c r="E1704" s="72"/>
      <c r="F1704" s="130"/>
      <c r="G1704" s="743"/>
      <c r="H1704" s="64"/>
    </row>
    <row r="1705" spans="1:8" ht="15" hidden="1" customHeight="1" x14ac:dyDescent="0.25">
      <c r="A1705" s="82"/>
      <c r="B1705" s="56"/>
      <c r="C1705" s="110"/>
      <c r="D1705" s="56"/>
      <c r="E1705" s="72"/>
      <c r="F1705" s="58"/>
      <c r="G1705" s="63"/>
      <c r="H1705" s="64"/>
    </row>
    <row r="1706" spans="1:8" ht="15" hidden="1" customHeight="1" x14ac:dyDescent="0.25">
      <c r="A1706" s="82"/>
      <c r="B1706" s="56"/>
      <c r="C1706" s="80"/>
      <c r="D1706" s="57"/>
      <c r="E1706" s="72"/>
      <c r="F1706" s="67"/>
      <c r="G1706" s="63"/>
      <c r="H1706" s="64"/>
    </row>
    <row r="1707" spans="1:8" ht="15" hidden="1" customHeight="1" x14ac:dyDescent="0.25">
      <c r="A1707" s="82"/>
      <c r="B1707" s="56"/>
      <c r="C1707" s="80"/>
      <c r="D1707" s="105"/>
      <c r="E1707" s="72"/>
      <c r="F1707" s="62"/>
      <c r="G1707" s="63"/>
      <c r="H1707" s="64"/>
    </row>
    <row r="1708" spans="1:8" ht="15" hidden="1" customHeight="1" x14ac:dyDescent="0.25">
      <c r="A1708" s="82"/>
      <c r="B1708" s="56"/>
      <c r="C1708" s="80"/>
      <c r="D1708" s="83"/>
      <c r="E1708" s="72"/>
      <c r="F1708" s="76"/>
      <c r="G1708" s="63"/>
      <c r="H1708" s="64"/>
    </row>
    <row r="1709" spans="1:8" ht="15" hidden="1" customHeight="1" x14ac:dyDescent="0.25">
      <c r="A1709" s="82"/>
      <c r="B1709" s="56"/>
      <c r="C1709" s="80"/>
      <c r="D1709" s="57"/>
      <c r="E1709" s="72"/>
      <c r="F1709" s="62"/>
      <c r="G1709" s="63"/>
      <c r="H1709" s="64"/>
    </row>
    <row r="1710" spans="1:8" ht="15" hidden="1" customHeight="1" x14ac:dyDescent="0.25">
      <c r="A1710" s="82"/>
      <c r="B1710" s="56"/>
      <c r="C1710" s="80"/>
      <c r="D1710" s="57"/>
      <c r="E1710" s="72"/>
      <c r="F1710" s="62"/>
      <c r="G1710" s="63"/>
      <c r="H1710" s="64"/>
    </row>
    <row r="1711" spans="1:8" ht="15" hidden="1" customHeight="1" x14ac:dyDescent="0.25">
      <c r="A1711" s="82"/>
      <c r="B1711" s="95"/>
      <c r="C1711" s="80"/>
      <c r="D1711" s="57"/>
      <c r="E1711" s="72"/>
      <c r="F1711" s="76"/>
      <c r="G1711" s="63"/>
      <c r="H1711" s="64"/>
    </row>
    <row r="1712" spans="1:8" ht="15" hidden="1" customHeight="1" x14ac:dyDescent="0.25">
      <c r="A1712" s="82"/>
      <c r="B1712" s="71"/>
      <c r="C1712" s="71"/>
      <c r="D1712" s="57"/>
      <c r="E1712" s="72"/>
      <c r="F1712" s="76"/>
      <c r="G1712" s="100"/>
      <c r="H1712" s="64"/>
    </row>
    <row r="1713" spans="1:8" ht="15" hidden="1" customHeight="1" x14ac:dyDescent="0.25">
      <c r="A1713" s="82"/>
      <c r="B1713" s="56"/>
      <c r="C1713" s="80"/>
      <c r="D1713" s="57"/>
      <c r="E1713" s="72"/>
      <c r="F1713" s="67"/>
      <c r="G1713" s="63"/>
      <c r="H1713" s="64"/>
    </row>
    <row r="1714" spans="1:8" ht="15" hidden="1" customHeight="1" x14ac:dyDescent="0.25">
      <c r="A1714" s="82"/>
      <c r="B1714" s="56"/>
      <c r="C1714" s="80"/>
      <c r="D1714" s="105"/>
      <c r="E1714" s="72"/>
      <c r="F1714" s="62"/>
      <c r="G1714" s="63"/>
      <c r="H1714" s="64"/>
    </row>
    <row r="1715" spans="1:8" ht="15" hidden="1" customHeight="1" x14ac:dyDescent="0.25">
      <c r="A1715" s="82"/>
      <c r="B1715" s="56"/>
      <c r="C1715" s="80"/>
      <c r="D1715" s="83"/>
      <c r="E1715" s="72"/>
      <c r="F1715" s="76"/>
      <c r="G1715" s="63"/>
      <c r="H1715" s="64"/>
    </row>
    <row r="1716" spans="1:8" ht="15" hidden="1" customHeight="1" x14ac:dyDescent="0.25">
      <c r="A1716" s="82"/>
      <c r="B1716" s="56"/>
      <c r="C1716" s="80"/>
      <c r="D1716" s="57"/>
      <c r="E1716" s="72"/>
      <c r="F1716" s="62"/>
      <c r="G1716" s="63"/>
      <c r="H1716" s="64"/>
    </row>
    <row r="1717" spans="1:8" ht="15" hidden="1" customHeight="1" x14ac:dyDescent="0.25">
      <c r="A1717" s="82"/>
      <c r="B1717" s="56"/>
      <c r="C1717" s="80"/>
      <c r="D1717" s="57"/>
      <c r="E1717" s="72"/>
      <c r="F1717" s="62"/>
      <c r="G1717" s="63"/>
      <c r="H1717" s="64"/>
    </row>
    <row r="1718" spans="1:8" ht="15" hidden="1" customHeight="1" x14ac:dyDescent="0.25">
      <c r="A1718" s="82"/>
      <c r="B1718" s="95"/>
      <c r="C1718" s="80"/>
      <c r="D1718" s="57"/>
      <c r="E1718" s="72"/>
      <c r="F1718" s="76"/>
      <c r="G1718" s="63"/>
      <c r="H1718" s="64"/>
    </row>
    <row r="1719" spans="1:8" ht="15" hidden="1" customHeight="1" x14ac:dyDescent="0.25">
      <c r="A1719" s="82"/>
      <c r="B1719" s="71"/>
      <c r="C1719" s="71"/>
      <c r="D1719" s="57"/>
      <c r="E1719" s="72"/>
      <c r="F1719" s="76"/>
      <c r="G1719" s="100"/>
      <c r="H1719" s="64"/>
    </row>
    <row r="1720" spans="1:8" ht="15" hidden="1" customHeight="1" x14ac:dyDescent="0.25">
      <c r="A1720" s="82"/>
      <c r="B1720" s="71"/>
      <c r="C1720" s="71"/>
      <c r="D1720" s="57"/>
      <c r="E1720" s="72"/>
      <c r="F1720" s="76"/>
      <c r="G1720" s="63"/>
      <c r="H1720" s="64"/>
    </row>
    <row r="1721" spans="1:8" ht="15" hidden="1" customHeight="1" x14ac:dyDescent="0.25">
      <c r="A1721" s="82"/>
      <c r="B1721" s="68"/>
      <c r="C1721" s="75"/>
      <c r="D1721" s="57"/>
      <c r="E1721" s="72"/>
      <c r="F1721" s="62"/>
      <c r="G1721" s="63"/>
      <c r="H1721" s="64"/>
    </row>
    <row r="1722" spans="1:8" ht="15" hidden="1" customHeight="1" x14ac:dyDescent="0.25">
      <c r="A1722" s="82"/>
      <c r="B1722" s="68"/>
      <c r="C1722" s="56"/>
      <c r="D1722" s="61"/>
      <c r="E1722" s="72"/>
      <c r="F1722" s="62"/>
      <c r="G1722" s="63"/>
      <c r="H1722" s="64"/>
    </row>
    <row r="1723" spans="1:8" ht="15" hidden="1" customHeight="1" x14ac:dyDescent="0.25">
      <c r="A1723" s="82"/>
      <c r="B1723" s="56"/>
      <c r="C1723" s="56"/>
      <c r="D1723" s="129"/>
      <c r="E1723" s="72"/>
      <c r="F1723" s="130"/>
      <c r="G1723" s="743"/>
      <c r="H1723" s="64"/>
    </row>
    <row r="1724" spans="1:8" ht="15" hidden="1" customHeight="1" x14ac:dyDescent="0.25">
      <c r="A1724" s="82"/>
      <c r="B1724" s="56"/>
      <c r="C1724" s="110"/>
      <c r="D1724" s="56"/>
      <c r="E1724" s="72"/>
      <c r="F1724" s="58"/>
      <c r="G1724" s="63"/>
      <c r="H1724" s="64"/>
    </row>
    <row r="1725" spans="1:8" ht="15" hidden="1" customHeight="1" x14ac:dyDescent="0.25">
      <c r="A1725" s="82"/>
      <c r="B1725" s="56"/>
      <c r="C1725" s="110"/>
      <c r="D1725" s="83"/>
      <c r="E1725" s="72"/>
      <c r="F1725" s="62"/>
      <c r="G1725" s="63"/>
      <c r="H1725" s="64"/>
    </row>
    <row r="1726" spans="1:8" ht="15" hidden="1" customHeight="1" x14ac:dyDescent="0.25">
      <c r="A1726" s="82"/>
      <c r="B1726" s="55"/>
      <c r="C1726" s="110"/>
      <c r="D1726" s="57"/>
      <c r="E1726" s="72"/>
      <c r="F1726" s="76"/>
      <c r="G1726" s="63"/>
      <c r="H1726" s="64"/>
    </row>
    <row r="1727" spans="1:8" ht="15" hidden="1" customHeight="1" x14ac:dyDescent="0.25">
      <c r="A1727" s="82"/>
      <c r="B1727" s="55"/>
      <c r="C1727" s="75"/>
      <c r="D1727" s="57"/>
      <c r="E1727" s="72"/>
      <c r="F1727" s="62"/>
      <c r="G1727" s="63"/>
      <c r="H1727" s="64"/>
    </row>
    <row r="1728" spans="1:8" ht="15" hidden="1" customHeight="1" x14ac:dyDescent="0.25">
      <c r="A1728" s="82"/>
      <c r="B1728" s="55"/>
      <c r="C1728" s="75"/>
      <c r="D1728" s="57"/>
      <c r="E1728" s="72"/>
      <c r="F1728" s="62"/>
      <c r="G1728" s="63"/>
      <c r="H1728" s="64"/>
    </row>
    <row r="1729" spans="1:8" ht="15" hidden="1" customHeight="1" x14ac:dyDescent="0.25">
      <c r="A1729" s="82"/>
      <c r="B1729" s="55"/>
      <c r="C1729" s="75"/>
      <c r="D1729" s="57"/>
      <c r="E1729" s="72"/>
      <c r="F1729" s="76"/>
      <c r="G1729" s="63"/>
      <c r="H1729" s="64"/>
    </row>
    <row r="1730" spans="1:8" ht="15" hidden="1" customHeight="1" x14ac:dyDescent="0.25">
      <c r="A1730" s="82"/>
      <c r="B1730" s="55"/>
      <c r="C1730" s="75"/>
      <c r="D1730" s="57"/>
      <c r="E1730" s="72"/>
      <c r="F1730" s="76"/>
      <c r="G1730" s="63"/>
      <c r="H1730" s="64"/>
    </row>
    <row r="1731" spans="1:8" ht="15" hidden="1" customHeight="1" x14ac:dyDescent="0.25">
      <c r="A1731" s="82"/>
      <c r="B1731" s="56"/>
      <c r="C1731" s="75"/>
      <c r="D1731" s="57"/>
      <c r="E1731" s="72"/>
      <c r="F1731" s="76"/>
      <c r="G1731" s="63"/>
      <c r="H1731" s="64"/>
    </row>
    <row r="1732" spans="1:8" ht="15" hidden="1" customHeight="1" x14ac:dyDescent="0.25">
      <c r="A1732" s="82"/>
      <c r="B1732" s="55"/>
      <c r="C1732" s="75"/>
      <c r="D1732" s="57"/>
      <c r="E1732" s="72"/>
      <c r="F1732" s="62"/>
      <c r="G1732" s="63"/>
      <c r="H1732" s="64"/>
    </row>
    <row r="1733" spans="1:8" ht="15" hidden="1" customHeight="1" x14ac:dyDescent="0.25">
      <c r="A1733" s="82"/>
      <c r="B1733" s="55"/>
      <c r="C1733" s="75"/>
      <c r="D1733" s="57"/>
      <c r="E1733" s="72"/>
      <c r="F1733" s="62"/>
      <c r="G1733" s="63"/>
      <c r="H1733" s="64"/>
    </row>
    <row r="1734" spans="1:8" ht="15" hidden="1" customHeight="1" x14ac:dyDescent="0.25">
      <c r="A1734" s="82"/>
      <c r="B1734" s="56"/>
      <c r="C1734" s="75"/>
      <c r="D1734" s="57"/>
      <c r="E1734" s="72"/>
      <c r="F1734" s="59"/>
      <c r="G1734" s="63"/>
      <c r="H1734" s="64"/>
    </row>
    <row r="1735" spans="1:8" ht="15" hidden="1" customHeight="1" x14ac:dyDescent="0.25">
      <c r="A1735" s="82"/>
      <c r="B1735" s="56"/>
      <c r="C1735" s="75"/>
      <c r="D1735" s="83"/>
      <c r="E1735" s="72"/>
      <c r="F1735" s="76"/>
      <c r="G1735" s="63"/>
      <c r="H1735" s="64"/>
    </row>
    <row r="1736" spans="1:8" ht="15" hidden="1" customHeight="1" x14ac:dyDescent="0.25">
      <c r="B1736" s="56"/>
      <c r="C1736" s="80"/>
      <c r="D1736" s="57"/>
      <c r="E1736" s="72"/>
      <c r="F1736" s="67"/>
      <c r="G1736" s="63"/>
      <c r="H1736" s="64"/>
    </row>
    <row r="1737" spans="1:8" ht="15" hidden="1" customHeight="1" x14ac:dyDescent="0.25">
      <c r="B1737" s="56"/>
      <c r="C1737" s="80"/>
      <c r="D1737" s="105"/>
      <c r="E1737" s="72"/>
      <c r="F1737" s="62"/>
      <c r="G1737" s="63"/>
      <c r="H1737" s="64"/>
    </row>
    <row r="1738" spans="1:8" ht="15" hidden="1" customHeight="1" x14ac:dyDescent="0.25">
      <c r="B1738" s="56"/>
      <c r="C1738" s="80"/>
      <c r="D1738" s="83"/>
      <c r="E1738" s="72"/>
      <c r="F1738" s="76"/>
      <c r="G1738" s="63"/>
      <c r="H1738" s="64"/>
    </row>
    <row r="1739" spans="1:8" ht="15" hidden="1" customHeight="1" x14ac:dyDescent="0.25">
      <c r="B1739" s="56"/>
      <c r="C1739" s="80"/>
      <c r="D1739" s="57"/>
      <c r="E1739" s="72"/>
      <c r="F1739" s="62"/>
      <c r="G1739" s="63"/>
      <c r="H1739" s="64"/>
    </row>
    <row r="1740" spans="1:8" ht="15" hidden="1" customHeight="1" x14ac:dyDescent="0.25">
      <c r="B1740" s="56"/>
      <c r="C1740" s="71"/>
      <c r="D1740" s="57"/>
      <c r="E1740" s="72"/>
      <c r="F1740" s="62"/>
      <c r="G1740" s="63"/>
      <c r="H1740" s="64"/>
    </row>
    <row r="1741" spans="1:8" ht="15" hidden="1" customHeight="1" x14ac:dyDescent="0.25">
      <c r="B1741" s="95"/>
      <c r="C1741" s="80"/>
      <c r="D1741" s="57"/>
      <c r="E1741" s="72"/>
      <c r="F1741" s="76"/>
      <c r="G1741" s="63"/>
      <c r="H1741" s="64"/>
    </row>
    <row r="1742" spans="1:8" ht="15" hidden="1" customHeight="1" x14ac:dyDescent="0.25">
      <c r="B1742" s="71"/>
      <c r="C1742" s="71"/>
      <c r="D1742" s="57"/>
      <c r="E1742" s="72"/>
      <c r="F1742" s="76"/>
      <c r="G1742" s="100"/>
      <c r="H1742" s="64"/>
    </row>
    <row r="1743" spans="1:8" ht="15" hidden="1" customHeight="1" x14ac:dyDescent="0.25">
      <c r="B1743" s="71"/>
      <c r="C1743" s="71"/>
      <c r="D1743" s="57"/>
      <c r="E1743" s="72"/>
      <c r="F1743" s="76"/>
      <c r="G1743" s="63"/>
      <c r="H1743" s="64"/>
    </row>
    <row r="1744" spans="1:8" ht="15" hidden="1" customHeight="1" x14ac:dyDescent="0.25">
      <c r="B1744" s="68"/>
      <c r="C1744" s="75"/>
      <c r="D1744" s="57"/>
      <c r="E1744" s="72"/>
      <c r="F1744" s="62"/>
      <c r="G1744" s="63"/>
      <c r="H1744" s="64"/>
    </row>
    <row r="1745" spans="1:8" ht="15" hidden="1" customHeight="1" x14ac:dyDescent="0.25">
      <c r="A1745"/>
      <c r="B1745" s="68"/>
      <c r="C1745" s="56"/>
      <c r="D1745" s="61"/>
      <c r="E1745" s="72"/>
      <c r="F1745" s="62"/>
      <c r="G1745" s="63"/>
      <c r="H1745" s="64"/>
    </row>
    <row r="1746" spans="1:8" ht="15" hidden="1" customHeight="1" x14ac:dyDescent="0.25">
      <c r="A1746"/>
      <c r="B1746" s="56"/>
      <c r="C1746" s="56"/>
      <c r="D1746" s="129"/>
      <c r="E1746" s="72"/>
      <c r="F1746" s="130"/>
      <c r="G1746" s="743"/>
      <c r="H1746" s="64"/>
    </row>
    <row r="1747" spans="1:8" ht="15" hidden="1" customHeight="1" x14ac:dyDescent="0.25">
      <c r="A1747"/>
      <c r="B1747" s="56"/>
      <c r="C1747" s="110"/>
      <c r="D1747" s="56"/>
      <c r="E1747" s="72"/>
      <c r="F1747" s="58"/>
      <c r="G1747" s="63"/>
      <c r="H1747" s="64"/>
    </row>
    <row r="1748" spans="1:8" ht="15" hidden="1" customHeight="1" x14ac:dyDescent="0.25">
      <c r="A1748"/>
      <c r="B1748" s="56"/>
      <c r="C1748" s="56"/>
      <c r="D1748" s="83"/>
      <c r="E1748" s="72"/>
      <c r="F1748" s="62"/>
      <c r="G1748" s="63"/>
      <c r="H1748" s="64"/>
    </row>
    <row r="1749" spans="1:8" ht="15" hidden="1" customHeight="1" x14ac:dyDescent="0.25">
      <c r="A1749"/>
      <c r="B1749" s="55"/>
      <c r="C1749" s="110"/>
      <c r="D1749" s="57"/>
      <c r="E1749" s="72"/>
      <c r="F1749" s="76"/>
      <c r="G1749" s="63"/>
      <c r="H1749" s="64"/>
    </row>
    <row r="1750" spans="1:8" ht="15" hidden="1" customHeight="1" x14ac:dyDescent="0.25">
      <c r="A1750"/>
      <c r="B1750" s="55"/>
      <c r="C1750" s="75"/>
      <c r="D1750" s="57"/>
      <c r="E1750" s="72"/>
      <c r="F1750" s="62"/>
      <c r="G1750" s="63"/>
      <c r="H1750" s="64"/>
    </row>
    <row r="1751" spans="1:8" ht="15" hidden="1" customHeight="1" x14ac:dyDescent="0.25">
      <c r="A1751"/>
      <c r="B1751" s="55"/>
      <c r="C1751" s="75"/>
      <c r="D1751" s="57"/>
      <c r="E1751" s="72"/>
      <c r="F1751" s="62"/>
      <c r="G1751" s="63"/>
      <c r="H1751" s="64"/>
    </row>
    <row r="1752" spans="1:8" ht="15" hidden="1" customHeight="1" x14ac:dyDescent="0.25">
      <c r="A1752"/>
      <c r="B1752" s="56"/>
      <c r="C1752" s="80"/>
      <c r="D1752" s="57"/>
      <c r="E1752" s="72"/>
      <c r="F1752" s="67"/>
      <c r="G1752" s="63"/>
      <c r="H1752" s="64"/>
    </row>
    <row r="1753" spans="1:8" ht="15" hidden="1" customHeight="1" x14ac:dyDescent="0.25">
      <c r="A1753"/>
      <c r="B1753" s="56"/>
      <c r="C1753" s="80"/>
      <c r="D1753" s="105"/>
      <c r="E1753" s="72"/>
      <c r="F1753" s="62"/>
      <c r="G1753" s="63"/>
      <c r="H1753" s="64"/>
    </row>
    <row r="1754" spans="1:8" ht="15" hidden="1" customHeight="1" x14ac:dyDescent="0.25">
      <c r="A1754"/>
      <c r="B1754" s="56"/>
      <c r="C1754" s="80"/>
      <c r="D1754" s="83"/>
      <c r="E1754" s="72"/>
      <c r="F1754" s="76"/>
      <c r="G1754" s="63"/>
      <c r="H1754" s="64"/>
    </row>
    <row r="1755" spans="1:8" ht="15" hidden="1" customHeight="1" x14ac:dyDescent="0.25">
      <c r="A1755"/>
      <c r="B1755" s="56"/>
      <c r="C1755" s="80"/>
      <c r="D1755" s="57"/>
      <c r="E1755" s="72"/>
      <c r="F1755" s="62"/>
      <c r="G1755" s="63"/>
      <c r="H1755" s="64"/>
    </row>
    <row r="1756" spans="1:8" ht="15" hidden="1" customHeight="1" x14ac:dyDescent="0.25">
      <c r="A1756"/>
      <c r="B1756" s="56"/>
      <c r="C1756" s="71"/>
      <c r="D1756" s="57"/>
      <c r="E1756" s="72"/>
      <c r="F1756" s="62"/>
      <c r="G1756" s="63"/>
      <c r="H1756" s="64"/>
    </row>
    <row r="1757" spans="1:8" ht="15" hidden="1" customHeight="1" x14ac:dyDescent="0.25">
      <c r="A1757"/>
      <c r="B1757" s="95"/>
      <c r="C1757" s="80"/>
      <c r="D1757" s="57"/>
      <c r="E1757" s="72"/>
      <c r="F1757" s="76"/>
      <c r="G1757" s="63"/>
      <c r="H1757" s="64"/>
    </row>
    <row r="1758" spans="1:8" ht="15" hidden="1" customHeight="1" x14ac:dyDescent="0.25">
      <c r="A1758"/>
      <c r="B1758" s="71"/>
      <c r="C1758" s="71"/>
      <c r="D1758" s="57"/>
      <c r="E1758" s="72"/>
      <c r="F1758" s="76"/>
      <c r="G1758" s="100"/>
      <c r="H1758" s="64"/>
    </row>
    <row r="1759" spans="1:8" ht="15" hidden="1" customHeight="1" x14ac:dyDescent="0.25">
      <c r="A1759"/>
      <c r="B1759" s="56"/>
      <c r="C1759" s="56"/>
      <c r="D1759" s="57"/>
      <c r="E1759" s="72"/>
      <c r="F1759" s="76"/>
      <c r="G1759" s="63"/>
      <c r="H1759" s="64"/>
    </row>
    <row r="1760" spans="1:8" ht="15" hidden="1" customHeight="1" x14ac:dyDescent="0.25">
      <c r="A1760"/>
      <c r="B1760" s="56"/>
      <c r="C1760" s="56"/>
      <c r="D1760" s="105"/>
      <c r="E1760" s="72"/>
      <c r="F1760" s="59"/>
      <c r="G1760" s="63"/>
      <c r="H1760" s="64"/>
    </row>
    <row r="1761" spans="1:8" ht="15" hidden="1" customHeight="1" x14ac:dyDescent="0.25">
      <c r="A1761"/>
      <c r="B1761" s="68"/>
      <c r="C1761" s="56"/>
      <c r="D1761" s="61"/>
      <c r="E1761" s="72"/>
      <c r="F1761" s="62"/>
      <c r="G1761" s="63"/>
      <c r="H1761" s="64"/>
    </row>
    <row r="1762" spans="1:8" ht="15" hidden="1" customHeight="1" x14ac:dyDescent="0.25">
      <c r="A1762"/>
      <c r="B1762" s="56"/>
      <c r="C1762" s="56"/>
      <c r="D1762" s="129"/>
      <c r="E1762" s="72"/>
      <c r="F1762" s="130"/>
      <c r="G1762" s="743"/>
      <c r="H1762" s="64"/>
    </row>
    <row r="1763" spans="1:8" ht="15" hidden="1" customHeight="1" x14ac:dyDescent="0.25">
      <c r="A1763"/>
      <c r="B1763" s="56"/>
      <c r="C1763" s="56"/>
      <c r="D1763" s="56"/>
      <c r="E1763" s="72"/>
      <c r="F1763" s="58"/>
      <c r="G1763" s="63"/>
      <c r="H1763" s="64"/>
    </row>
    <row r="1764" spans="1:8" ht="15" hidden="1" customHeight="1" x14ac:dyDescent="0.25">
      <c r="A1764"/>
      <c r="B1764" s="56"/>
      <c r="C1764" s="56"/>
      <c r="D1764" s="83"/>
      <c r="E1764" s="72"/>
      <c r="F1764" s="62"/>
      <c r="G1764" s="63"/>
      <c r="H1764" s="64"/>
    </row>
    <row r="1765" spans="1:8" ht="15" hidden="1" customHeight="1" x14ac:dyDescent="0.25">
      <c r="A1765"/>
      <c r="B1765" s="55"/>
      <c r="C1765" s="110"/>
      <c r="D1765" s="57"/>
      <c r="E1765" s="72"/>
      <c r="F1765" s="76"/>
      <c r="G1765" s="63"/>
      <c r="H1765" s="64"/>
    </row>
    <row r="1766" spans="1:8" ht="15" hidden="1" customHeight="1" x14ac:dyDescent="0.25">
      <c r="A1766"/>
      <c r="B1766" s="55"/>
      <c r="C1766" s="75"/>
      <c r="D1766" s="57"/>
      <c r="E1766" s="72"/>
      <c r="F1766" s="62"/>
      <c r="G1766" s="63"/>
      <c r="H1766" s="64"/>
    </row>
    <row r="1767" spans="1:8" ht="15" hidden="1" customHeight="1" x14ac:dyDescent="0.25">
      <c r="A1767"/>
      <c r="B1767" s="55"/>
      <c r="C1767" s="75"/>
      <c r="D1767" s="57"/>
      <c r="E1767" s="72"/>
      <c r="F1767" s="62"/>
      <c r="G1767" s="63"/>
      <c r="H1767" s="64"/>
    </row>
    <row r="1768" spans="1:8" ht="15" hidden="1" customHeight="1" x14ac:dyDescent="0.25">
      <c r="A1768"/>
      <c r="B1768" s="55"/>
      <c r="C1768" s="75"/>
      <c r="D1768" s="57"/>
      <c r="E1768" s="72"/>
      <c r="F1768" s="76"/>
      <c r="G1768" s="63"/>
      <c r="H1768" s="64"/>
    </row>
    <row r="1769" spans="1:8" ht="15" hidden="1" customHeight="1" x14ac:dyDescent="0.25">
      <c r="A1769"/>
      <c r="B1769" s="55"/>
      <c r="C1769" s="75"/>
      <c r="D1769" s="57"/>
      <c r="E1769" s="72"/>
      <c r="F1769" s="76"/>
      <c r="G1769" s="63"/>
      <c r="H1769" s="64"/>
    </row>
    <row r="1770" spans="1:8" ht="15" hidden="1" customHeight="1" x14ac:dyDescent="0.25">
      <c r="A1770"/>
      <c r="B1770" s="56"/>
      <c r="C1770" s="75"/>
      <c r="D1770" s="57"/>
      <c r="E1770" s="72"/>
      <c r="F1770" s="76"/>
      <c r="G1770" s="63"/>
      <c r="H1770" s="64"/>
    </row>
    <row r="1771" spans="1:8" ht="15" hidden="1" customHeight="1" x14ac:dyDescent="0.25">
      <c r="A1771"/>
      <c r="B1771" s="55"/>
      <c r="C1771" s="75"/>
      <c r="D1771" s="57"/>
      <c r="E1771" s="72"/>
      <c r="F1771" s="62"/>
      <c r="G1771" s="63"/>
      <c r="H1771" s="64"/>
    </row>
    <row r="1772" spans="1:8" ht="15" hidden="1" customHeight="1" x14ac:dyDescent="0.25">
      <c r="A1772"/>
      <c r="B1772" s="55"/>
      <c r="C1772" s="75"/>
      <c r="D1772" s="57"/>
      <c r="E1772" s="72"/>
      <c r="F1772" s="62"/>
      <c r="G1772" s="63"/>
      <c r="H1772" s="64"/>
    </row>
    <row r="1773" spans="1:8" ht="15" hidden="1" customHeight="1" x14ac:dyDescent="0.25">
      <c r="A1773"/>
      <c r="B1773" s="55"/>
      <c r="C1773" s="234"/>
      <c r="D1773" s="57"/>
      <c r="E1773" s="72"/>
      <c r="F1773" s="76"/>
      <c r="G1773" s="63"/>
      <c r="H1773" s="64"/>
    </row>
    <row r="1774" spans="1:8" ht="15" hidden="1" customHeight="1" x14ac:dyDescent="0.25">
      <c r="A1774"/>
      <c r="B1774" s="56"/>
      <c r="C1774" s="235"/>
      <c r="D1774" s="105"/>
      <c r="E1774" s="72"/>
      <c r="F1774" s="62"/>
      <c r="G1774" s="63"/>
      <c r="H1774" s="64"/>
    </row>
    <row r="1775" spans="1:8" ht="15" hidden="1" customHeight="1" x14ac:dyDescent="0.25">
      <c r="A1775"/>
      <c r="B1775" s="56"/>
      <c r="C1775" s="235"/>
      <c r="D1775" s="105"/>
      <c r="E1775" s="72"/>
      <c r="F1775" s="62"/>
      <c r="G1775" s="100"/>
      <c r="H1775" s="64"/>
    </row>
    <row r="1776" spans="1:8" ht="15" hidden="1" customHeight="1" x14ac:dyDescent="0.25">
      <c r="A1776"/>
      <c r="B1776" s="56"/>
      <c r="C1776" s="236"/>
      <c r="D1776" s="57"/>
      <c r="E1776" s="72"/>
      <c r="F1776" s="76"/>
      <c r="G1776" s="63"/>
      <c r="H1776" s="64"/>
    </row>
    <row r="1777" spans="1:8" ht="15" hidden="1" customHeight="1" x14ac:dyDescent="0.25">
      <c r="A1777"/>
      <c r="B1777" s="56"/>
      <c r="C1777" s="233"/>
      <c r="D1777" s="57"/>
      <c r="E1777" s="72"/>
      <c r="F1777" s="62"/>
      <c r="G1777" s="63"/>
      <c r="H1777" s="64"/>
    </row>
    <row r="1778" spans="1:8" ht="15" hidden="1" customHeight="1" x14ac:dyDescent="0.25">
      <c r="A1778"/>
      <c r="B1778" s="95"/>
      <c r="C1778" s="237"/>
      <c r="D1778" s="57"/>
      <c r="E1778" s="72"/>
      <c r="F1778" s="76"/>
      <c r="G1778" s="63"/>
      <c r="H1778" s="64"/>
    </row>
    <row r="1779" spans="1:8" ht="15" hidden="1" customHeight="1" x14ac:dyDescent="0.25">
      <c r="A1779"/>
      <c r="B1779" s="71"/>
      <c r="C1779" s="235"/>
      <c r="D1779" s="57"/>
      <c r="E1779" s="72"/>
      <c r="F1779" s="76"/>
      <c r="G1779" s="100"/>
      <c r="H1779" s="64"/>
    </row>
    <row r="1780" spans="1:8" ht="15" hidden="1" customHeight="1" x14ac:dyDescent="0.25">
      <c r="A1780"/>
      <c r="B1780" s="56"/>
      <c r="C1780" s="238"/>
      <c r="D1780" s="57"/>
      <c r="E1780" s="72"/>
      <c r="F1780" s="76"/>
      <c r="G1780" s="63"/>
      <c r="H1780" s="64"/>
    </row>
    <row r="1781" spans="1:8" ht="15" hidden="1" customHeight="1" x14ac:dyDescent="0.25">
      <c r="A1781"/>
      <c r="B1781" s="56"/>
      <c r="C1781" s="238"/>
      <c r="D1781" s="105"/>
      <c r="E1781" s="72"/>
      <c r="F1781" s="59"/>
      <c r="G1781" s="63"/>
      <c r="H1781" s="64"/>
    </row>
    <row r="1782" spans="1:8" ht="15" hidden="1" customHeight="1" x14ac:dyDescent="0.25">
      <c r="A1782"/>
      <c r="B1782" s="68"/>
      <c r="C1782" s="233"/>
      <c r="D1782" s="61"/>
      <c r="E1782" s="72"/>
      <c r="F1782" s="62"/>
      <c r="G1782" s="63"/>
      <c r="H1782" s="64"/>
    </row>
    <row r="1783" spans="1:8" ht="15" hidden="1" customHeight="1" x14ac:dyDescent="0.25">
      <c r="A1783"/>
      <c r="B1783" s="56"/>
      <c r="C1783" s="233"/>
      <c r="D1783" s="129"/>
      <c r="E1783" s="72"/>
      <c r="F1783" s="130"/>
      <c r="G1783" s="743"/>
      <c r="H1783" s="64"/>
    </row>
    <row r="1784" spans="1:8" ht="15" hidden="1" customHeight="1" x14ac:dyDescent="0.25">
      <c r="A1784"/>
      <c r="B1784" s="56"/>
      <c r="C1784" s="238"/>
      <c r="D1784" s="56"/>
      <c r="E1784" s="72"/>
      <c r="F1784" s="58"/>
      <c r="G1784" s="63"/>
      <c r="H1784" s="64"/>
    </row>
    <row r="1785" spans="1:8" ht="15" hidden="1" customHeight="1" x14ac:dyDescent="0.25">
      <c r="A1785"/>
      <c r="B1785" s="56"/>
      <c r="C1785" s="238"/>
      <c r="D1785" s="83"/>
      <c r="E1785" s="72"/>
      <c r="F1785" s="62"/>
      <c r="G1785" s="63"/>
      <c r="H1785" s="64"/>
    </row>
    <row r="1786" spans="1:8" ht="15" hidden="1" customHeight="1" x14ac:dyDescent="0.25">
      <c r="A1786"/>
      <c r="B1786" s="55"/>
      <c r="C1786" s="239"/>
      <c r="D1786" s="57"/>
      <c r="E1786" s="72"/>
      <c r="F1786" s="76"/>
      <c r="G1786" s="63"/>
      <c r="H1786" s="64"/>
    </row>
    <row r="1787" spans="1:8" ht="15" hidden="1" customHeight="1" x14ac:dyDescent="0.25">
      <c r="A1787"/>
      <c r="B1787" s="55"/>
      <c r="C1787" s="240"/>
      <c r="D1787" s="57"/>
      <c r="E1787" s="72"/>
      <c r="F1787" s="62"/>
      <c r="G1787" s="63"/>
      <c r="H1787" s="64"/>
    </row>
    <row r="1788" spans="1:8" ht="15" hidden="1" customHeight="1" x14ac:dyDescent="0.25">
      <c r="A1788"/>
      <c r="B1788" s="81"/>
      <c r="C1788" s="240"/>
      <c r="D1788" s="57"/>
      <c r="E1788" s="72"/>
      <c r="F1788" s="62"/>
      <c r="G1788" s="63"/>
      <c r="H1788" s="64"/>
    </row>
    <row r="1789" spans="1:8" ht="15" hidden="1" customHeight="1" x14ac:dyDescent="0.25">
      <c r="A1789"/>
      <c r="B1789" s="55"/>
      <c r="C1789" s="75"/>
      <c r="D1789" s="57"/>
      <c r="E1789" s="72"/>
      <c r="F1789" s="76"/>
      <c r="G1789" s="63"/>
      <c r="H1789" s="64"/>
    </row>
    <row r="1790" spans="1:8" ht="15" hidden="1" customHeight="1" x14ac:dyDescent="0.25">
      <c r="A1790"/>
      <c r="B1790" s="55"/>
      <c r="C1790" s="75"/>
      <c r="D1790" s="57"/>
      <c r="E1790" s="72"/>
      <c r="F1790" s="76"/>
      <c r="G1790" s="63"/>
      <c r="H1790" s="64"/>
    </row>
    <row r="1791" spans="1:8" ht="15" hidden="1" customHeight="1" x14ac:dyDescent="0.25">
      <c r="A1791"/>
      <c r="B1791" s="56"/>
      <c r="C1791" s="75"/>
      <c r="D1791" s="57"/>
      <c r="E1791" s="72"/>
      <c r="F1791" s="76"/>
      <c r="G1791" s="63"/>
      <c r="H1791" s="64"/>
    </row>
    <row r="1792" spans="1:8" ht="15" hidden="1" customHeight="1" x14ac:dyDescent="0.25">
      <c r="A1792"/>
      <c r="B1792" s="55"/>
      <c r="C1792" s="75"/>
      <c r="D1792" s="57"/>
      <c r="E1792" s="72"/>
      <c r="F1792" s="62"/>
      <c r="G1792" s="63"/>
      <c r="H1792" s="64"/>
    </row>
    <row r="1793" spans="1:8" ht="15" hidden="1" customHeight="1" x14ac:dyDescent="0.25">
      <c r="A1793"/>
      <c r="B1793" s="55"/>
      <c r="C1793" s="240"/>
      <c r="D1793" s="57"/>
      <c r="E1793" s="72"/>
      <c r="F1793" s="62"/>
      <c r="G1793" s="63"/>
      <c r="H1793" s="64"/>
    </row>
    <row r="1794" spans="1:8" ht="15" hidden="1" customHeight="1" x14ac:dyDescent="0.25">
      <c r="A1794"/>
      <c r="B1794" s="56"/>
      <c r="C1794" s="75"/>
      <c r="D1794" s="57"/>
      <c r="E1794" s="72"/>
      <c r="F1794" s="59"/>
      <c r="G1794" s="63"/>
      <c r="H1794" s="64"/>
    </row>
    <row r="1795" spans="1:8" ht="15" hidden="1" customHeight="1" x14ac:dyDescent="0.25">
      <c r="A1795"/>
      <c r="B1795" s="56"/>
      <c r="C1795" s="75"/>
      <c r="D1795" s="83"/>
      <c r="E1795" s="72"/>
      <c r="F1795" s="76"/>
      <c r="G1795" s="63"/>
      <c r="H1795" s="64"/>
    </row>
    <row r="1796" spans="1:8" ht="15" hidden="1" customHeight="1" x14ac:dyDescent="0.25">
      <c r="A1796"/>
      <c r="B1796" s="56"/>
      <c r="C1796" s="238"/>
      <c r="D1796" s="57"/>
      <c r="E1796" s="72"/>
      <c r="F1796" s="62"/>
      <c r="G1796" s="63"/>
      <c r="H1796" s="64"/>
    </row>
    <row r="1797" spans="1:8" ht="15" hidden="1" customHeight="1" x14ac:dyDescent="0.25">
      <c r="A1797"/>
      <c r="B1797" s="56"/>
      <c r="C1797" s="229"/>
      <c r="D1797" s="190"/>
      <c r="E1797" s="72"/>
      <c r="F1797" s="62"/>
      <c r="G1797" s="63"/>
      <c r="H1797" s="64"/>
    </row>
    <row r="1798" spans="1:8" ht="15" hidden="1" customHeight="1" x14ac:dyDescent="0.25">
      <c r="A1798"/>
      <c r="B1798" s="56"/>
      <c r="C1798" s="229"/>
      <c r="D1798" s="57"/>
      <c r="E1798" s="72"/>
      <c r="F1798" s="138"/>
      <c r="G1798" s="63"/>
      <c r="H1798" s="64"/>
    </row>
    <row r="1799" spans="1:8" ht="15" hidden="1" customHeight="1" x14ac:dyDescent="0.25">
      <c r="A1799"/>
      <c r="B1799" s="55"/>
      <c r="C1799" s="110"/>
      <c r="D1799" s="57"/>
      <c r="E1799" s="72"/>
      <c r="F1799" s="76"/>
      <c r="G1799" s="63"/>
      <c r="H1799" s="64"/>
    </row>
    <row r="1800" spans="1:8" ht="15" hidden="1" customHeight="1" x14ac:dyDescent="0.25">
      <c r="A1800"/>
      <c r="B1800" s="56"/>
      <c r="C1800" s="80"/>
      <c r="D1800" s="105"/>
      <c r="E1800" s="72"/>
      <c r="F1800" s="62"/>
      <c r="G1800" s="63"/>
      <c r="H1800" s="64"/>
    </row>
    <row r="1801" spans="1:8" ht="15" hidden="1" customHeight="1" x14ac:dyDescent="0.25">
      <c r="A1801"/>
      <c r="B1801" s="56"/>
      <c r="C1801" s="123"/>
      <c r="D1801" s="57"/>
      <c r="E1801" s="72"/>
      <c r="F1801" s="76"/>
      <c r="G1801" s="63"/>
      <c r="H1801" s="64"/>
    </row>
    <row r="1802" spans="1:8" ht="15" hidden="1" customHeight="1" x14ac:dyDescent="0.25">
      <c r="A1802"/>
      <c r="B1802" s="56"/>
      <c r="C1802" s="71"/>
      <c r="D1802" s="57"/>
      <c r="E1802" s="72"/>
      <c r="F1802" s="62"/>
      <c r="G1802" s="63"/>
      <c r="H1802" s="64"/>
    </row>
    <row r="1803" spans="1:8" ht="15" hidden="1" customHeight="1" x14ac:dyDescent="0.25">
      <c r="A1803"/>
      <c r="B1803" s="56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/>
      <c r="B1804" s="95"/>
      <c r="C1804" s="80"/>
      <c r="D1804" s="57"/>
      <c r="E1804" s="72"/>
      <c r="F1804" s="76"/>
      <c r="G1804" s="63"/>
      <c r="H1804" s="64"/>
    </row>
    <row r="1805" spans="1:8" ht="15" hidden="1" customHeight="1" x14ac:dyDescent="0.25">
      <c r="A1805"/>
      <c r="B1805" s="71"/>
      <c r="C1805" s="71"/>
      <c r="D1805" s="57"/>
      <c r="E1805" s="72"/>
      <c r="F1805" s="76"/>
      <c r="G1805" s="100"/>
      <c r="H1805" s="64"/>
    </row>
    <row r="1806" spans="1:8" ht="15" hidden="1" customHeight="1" x14ac:dyDescent="0.25">
      <c r="A1806"/>
      <c r="B1806" s="56"/>
      <c r="C1806" s="56"/>
      <c r="D1806" s="57"/>
      <c r="E1806" s="72"/>
      <c r="F1806" s="76"/>
      <c r="G1806" s="63"/>
      <c r="H1806" s="64"/>
    </row>
    <row r="1807" spans="1:8" ht="15" hidden="1" customHeight="1" x14ac:dyDescent="0.25">
      <c r="A1807"/>
      <c r="B1807" s="56"/>
      <c r="C1807" s="56"/>
      <c r="D1807" s="105"/>
      <c r="E1807" s="72"/>
      <c r="F1807" s="59"/>
      <c r="G1807" s="63"/>
      <c r="H1807" s="64"/>
    </row>
    <row r="1808" spans="1:8" ht="15" hidden="1" customHeight="1" x14ac:dyDescent="0.25">
      <c r="A1808"/>
      <c r="B1808" s="68"/>
      <c r="C1808" s="56"/>
      <c r="D1808" s="61"/>
      <c r="E1808" s="72"/>
      <c r="F1808" s="62"/>
      <c r="G1808" s="63"/>
      <c r="H1808" s="64"/>
    </row>
    <row r="1809" spans="1:8" ht="15" hidden="1" customHeight="1" x14ac:dyDescent="0.25">
      <c r="A1809"/>
      <c r="B1809" s="55"/>
      <c r="C1809" s="75"/>
      <c r="D1809" s="57"/>
      <c r="E1809" s="72"/>
      <c r="F1809" s="76"/>
      <c r="G1809" s="743"/>
      <c r="H1809" s="64"/>
    </row>
    <row r="1810" spans="1:8" ht="15" hidden="1" customHeight="1" x14ac:dyDescent="0.25">
      <c r="A1810"/>
      <c r="B1810" s="74"/>
      <c r="C1810" s="56"/>
      <c r="D1810" s="56"/>
      <c r="E1810" s="72"/>
      <c r="F1810" s="58"/>
      <c r="G1810" s="63"/>
      <c r="H1810" s="64"/>
    </row>
    <row r="1811" spans="1:8" ht="15" hidden="1" customHeight="1" x14ac:dyDescent="0.25">
      <c r="A1811"/>
      <c r="B1811" s="56"/>
      <c r="C1811" s="56"/>
      <c r="D1811" s="83"/>
      <c r="E1811" s="72"/>
      <c r="F1811" s="62"/>
      <c r="G1811" s="63"/>
      <c r="H1811" s="64"/>
    </row>
    <row r="1812" spans="1:8" ht="15" hidden="1" customHeight="1" x14ac:dyDescent="0.25">
      <c r="A1812"/>
      <c r="B1812" s="55"/>
      <c r="C1812" s="110"/>
      <c r="D1812" s="57"/>
      <c r="E1812" s="72"/>
      <c r="F1812" s="76"/>
      <c r="G1812" s="63"/>
      <c r="H1812" s="64"/>
    </row>
    <row r="1813" spans="1:8" ht="15" hidden="1" customHeight="1" x14ac:dyDescent="0.25">
      <c r="A1813"/>
      <c r="B1813" s="55"/>
      <c r="C1813" s="75"/>
      <c r="D1813" s="57"/>
      <c r="E1813" s="72"/>
      <c r="F1813" s="62"/>
      <c r="G1813" s="63"/>
      <c r="H1813" s="64"/>
    </row>
    <row r="1814" spans="1:8" ht="15" hidden="1" customHeight="1" x14ac:dyDescent="0.25">
      <c r="A1814"/>
      <c r="B1814" s="55"/>
      <c r="C1814" s="75"/>
      <c r="D1814" s="57"/>
      <c r="E1814" s="72"/>
      <c r="F1814" s="62"/>
      <c r="G1814" s="63"/>
      <c r="H1814" s="64"/>
    </row>
    <row r="1815" spans="1:8" ht="15" hidden="1" customHeight="1" x14ac:dyDescent="0.25">
      <c r="A1815"/>
      <c r="B1815" s="55"/>
      <c r="C1815" s="75"/>
      <c r="D1815" s="57"/>
      <c r="E1815" s="72"/>
      <c r="F1815" s="76"/>
      <c r="G1815" s="63"/>
      <c r="H1815" s="64"/>
    </row>
    <row r="1816" spans="1:8" ht="15" hidden="1" customHeight="1" x14ac:dyDescent="0.25">
      <c r="A1816"/>
      <c r="B1816" s="55"/>
      <c r="C1816" s="75"/>
      <c r="D1816" s="57"/>
      <c r="E1816" s="72"/>
      <c r="F1816" s="76"/>
      <c r="G1816" s="63"/>
      <c r="H1816" s="64"/>
    </row>
    <row r="1817" spans="1:8" ht="15" hidden="1" customHeight="1" x14ac:dyDescent="0.25">
      <c r="A1817"/>
      <c r="B1817" s="56"/>
      <c r="C1817" s="75"/>
      <c r="D1817" s="57"/>
      <c r="E1817" s="72"/>
      <c r="F1817" s="76"/>
      <c r="G1817" s="63"/>
      <c r="H1817" s="64"/>
    </row>
    <row r="1818" spans="1:8" ht="15" hidden="1" customHeight="1" x14ac:dyDescent="0.25">
      <c r="A1818"/>
      <c r="B1818" s="55"/>
      <c r="C1818" s="110"/>
      <c r="D1818" s="57"/>
      <c r="E1818" s="72"/>
      <c r="F1818" s="76"/>
      <c r="G1818" s="63"/>
      <c r="H1818" s="64"/>
    </row>
    <row r="1819" spans="1:8" ht="15" hidden="1" customHeight="1" x14ac:dyDescent="0.25">
      <c r="A1819"/>
      <c r="B1819" s="56"/>
      <c r="C1819" s="80"/>
      <c r="D1819" s="105"/>
      <c r="E1819" s="72"/>
      <c r="F1819" s="62"/>
      <c r="G1819" s="63"/>
      <c r="H1819" s="64"/>
    </row>
    <row r="1820" spans="1:8" ht="15" hidden="1" customHeight="1" x14ac:dyDescent="0.25">
      <c r="A1820"/>
      <c r="B1820" s="56"/>
      <c r="C1820" s="123"/>
      <c r="D1820" s="57"/>
      <c r="E1820" s="72"/>
      <c r="F1820" s="76"/>
      <c r="G1820" s="63"/>
      <c r="H1820" s="64"/>
    </row>
    <row r="1821" spans="1:8" ht="15" hidden="1" customHeight="1" x14ac:dyDescent="0.25">
      <c r="A1821"/>
      <c r="B1821" s="56"/>
      <c r="C1821" s="71"/>
      <c r="D1821" s="57"/>
      <c r="E1821" s="72"/>
      <c r="F1821" s="62"/>
      <c r="G1821" s="63"/>
      <c r="H1821" s="64"/>
    </row>
    <row r="1822" spans="1:8" ht="15" hidden="1" customHeight="1" x14ac:dyDescent="0.25">
      <c r="A1822"/>
      <c r="B1822" s="56"/>
      <c r="C1822" s="56"/>
      <c r="D1822" s="57"/>
      <c r="E1822" s="72"/>
      <c r="F1822" s="62"/>
      <c r="G1822" s="63"/>
      <c r="H1822" s="64"/>
    </row>
    <row r="1823" spans="1:8" ht="15" hidden="1" customHeight="1" x14ac:dyDescent="0.25">
      <c r="A1823"/>
      <c r="B1823" s="95"/>
      <c r="C1823" s="80"/>
      <c r="D1823" s="57"/>
      <c r="E1823" s="72"/>
      <c r="F1823" s="76"/>
      <c r="G1823" s="63"/>
      <c r="H1823" s="64"/>
    </row>
    <row r="1824" spans="1:8" ht="15" hidden="1" customHeight="1" x14ac:dyDescent="0.25">
      <c r="A1824"/>
      <c r="B1824" s="71"/>
      <c r="C1824" s="71"/>
      <c r="D1824" s="57"/>
      <c r="E1824" s="72"/>
      <c r="F1824" s="76"/>
      <c r="G1824" s="100"/>
      <c r="H1824" s="64"/>
    </row>
    <row r="1825" spans="1:8" ht="15" hidden="1" customHeight="1" x14ac:dyDescent="0.25">
      <c r="A1825"/>
      <c r="B1825" s="56"/>
      <c r="C1825" s="56"/>
      <c r="D1825" s="57"/>
      <c r="E1825" s="72"/>
      <c r="F1825" s="76"/>
      <c r="G1825" s="63"/>
      <c r="H1825" s="64"/>
    </row>
    <row r="1826" spans="1:8" ht="15" hidden="1" customHeight="1" x14ac:dyDescent="0.25">
      <c r="A1826"/>
      <c r="B1826" s="56"/>
      <c r="C1826" s="56"/>
      <c r="D1826" s="105"/>
      <c r="E1826" s="72"/>
      <c r="F1826" s="59"/>
      <c r="G1826" s="63"/>
      <c r="H1826" s="64"/>
    </row>
    <row r="1827" spans="1:8" ht="15" hidden="1" customHeight="1" x14ac:dyDescent="0.25">
      <c r="A1827"/>
      <c r="B1827" s="95"/>
      <c r="C1827" s="56"/>
      <c r="D1827" s="61"/>
      <c r="E1827" s="72"/>
      <c r="F1827" s="62"/>
      <c r="G1827" s="63"/>
      <c r="H1827" s="64"/>
    </row>
    <row r="1828" spans="1:8" ht="15" hidden="1" customHeight="1" x14ac:dyDescent="0.25">
      <c r="A1828"/>
      <c r="B1828" s="55"/>
      <c r="C1828" s="75"/>
      <c r="D1828" s="57"/>
      <c r="E1828" s="72"/>
      <c r="F1828" s="76"/>
      <c r="G1828" s="743"/>
      <c r="H1828" s="64"/>
    </row>
    <row r="1829" spans="1:8" ht="15" hidden="1" customHeight="1" x14ac:dyDescent="0.25">
      <c r="A1829"/>
      <c r="B1829" s="74"/>
      <c r="C1829" s="56"/>
      <c r="D1829" s="56"/>
      <c r="E1829" s="72"/>
      <c r="F1829" s="58"/>
      <c r="G1829" s="63"/>
      <c r="H1829" s="64"/>
    </row>
    <row r="1830" spans="1:8" ht="15" hidden="1" customHeight="1" x14ac:dyDescent="0.25">
      <c r="A1830"/>
      <c r="B1830" s="55"/>
      <c r="C1830" s="110"/>
      <c r="D1830" s="57"/>
      <c r="E1830" s="72"/>
      <c r="F1830" s="76"/>
      <c r="G1830" s="63"/>
      <c r="H1830" s="64"/>
    </row>
    <row r="1831" spans="1:8" ht="15" hidden="1" customHeight="1" x14ac:dyDescent="0.25">
      <c r="A1831"/>
      <c r="B1831" s="56"/>
      <c r="C1831" s="75"/>
      <c r="D1831" s="105"/>
      <c r="E1831" s="72"/>
      <c r="F1831" s="62"/>
      <c r="G1831" s="63"/>
      <c r="H1831" s="64"/>
    </row>
    <row r="1832" spans="1:8" ht="15" hidden="1" customHeight="1" x14ac:dyDescent="0.25">
      <c r="A1832"/>
      <c r="B1832" s="56"/>
      <c r="C1832" s="123"/>
      <c r="D1832" s="57"/>
      <c r="E1832" s="72"/>
      <c r="F1832" s="76"/>
      <c r="G1832" s="63"/>
      <c r="H1832" s="64"/>
    </row>
    <row r="1833" spans="1:8" ht="15" hidden="1" customHeight="1" x14ac:dyDescent="0.25">
      <c r="A1833"/>
      <c r="B1833" s="56"/>
      <c r="C1833" s="71"/>
      <c r="D1833" s="57"/>
      <c r="E1833" s="72"/>
      <c r="F1833" s="62"/>
      <c r="G1833" s="63"/>
      <c r="H1833" s="64"/>
    </row>
    <row r="1834" spans="1:8" ht="15" hidden="1" customHeight="1" x14ac:dyDescent="0.25">
      <c r="A1834"/>
      <c r="B1834" s="56"/>
      <c r="C1834" s="56"/>
      <c r="D1834" s="57"/>
      <c r="E1834" s="72"/>
      <c r="F1834" s="62"/>
      <c r="G1834" s="63"/>
      <c r="H1834" s="64"/>
    </row>
    <row r="1835" spans="1:8" ht="15" hidden="1" customHeight="1" x14ac:dyDescent="0.25">
      <c r="A1835"/>
      <c r="B1835" s="55"/>
      <c r="C1835" s="80"/>
      <c r="D1835" s="57"/>
      <c r="E1835" s="72"/>
      <c r="F1835" s="76"/>
      <c r="G1835" s="63"/>
      <c r="H1835" s="64"/>
    </row>
    <row r="1836" spans="1:8" ht="15" hidden="1" customHeight="1" x14ac:dyDescent="0.25">
      <c r="A1836"/>
      <c r="B1836" s="56"/>
      <c r="C1836" s="71"/>
      <c r="D1836" s="57"/>
      <c r="E1836" s="72"/>
      <c r="F1836" s="76"/>
      <c r="G1836" s="100"/>
      <c r="H1836" s="64"/>
    </row>
    <row r="1837" spans="1:8" ht="15" hidden="1" customHeight="1" x14ac:dyDescent="0.25">
      <c r="A1837"/>
      <c r="B1837" s="56"/>
      <c r="C1837" s="56"/>
      <c r="D1837" s="57"/>
      <c r="E1837" s="72"/>
      <c r="F1837" s="76"/>
      <c r="G1837" s="63"/>
      <c r="H1837" s="64"/>
    </row>
    <row r="1838" spans="1:8" ht="15" hidden="1" customHeight="1" x14ac:dyDescent="0.25">
      <c r="A1838"/>
      <c r="B1838" s="56"/>
      <c r="C1838" s="56"/>
      <c r="D1838" s="105"/>
      <c r="E1838" s="72"/>
      <c r="F1838" s="59"/>
      <c r="G1838" s="63"/>
      <c r="H1838" s="64"/>
    </row>
    <row r="1839" spans="1:8" ht="15" hidden="1" customHeight="1" x14ac:dyDescent="0.25">
      <c r="A1839"/>
      <c r="B1839" s="95"/>
      <c r="C1839" s="56"/>
      <c r="D1839" s="61"/>
      <c r="E1839" s="72"/>
      <c r="F1839" s="62"/>
      <c r="G1839" s="63"/>
      <c r="H1839" s="64"/>
    </row>
    <row r="1840" spans="1:8" ht="15" hidden="1" customHeight="1" x14ac:dyDescent="0.25">
      <c r="A1840"/>
      <c r="B1840" s="55"/>
      <c r="C1840" s="75"/>
      <c r="D1840" s="57"/>
      <c r="E1840" s="72"/>
      <c r="F1840" s="76"/>
      <c r="G1840" s="743"/>
      <c r="H1840" s="64"/>
    </row>
    <row r="1841" spans="1:8" ht="15" hidden="1" customHeight="1" x14ac:dyDescent="0.25">
      <c r="B1841" s="74"/>
      <c r="C1841" s="56"/>
      <c r="D1841" s="56"/>
      <c r="E1841" s="72"/>
      <c r="F1841" s="58"/>
      <c r="G1841" s="63"/>
      <c r="H1841" s="64"/>
    </row>
    <row r="1842" spans="1:8" ht="15" hidden="1" customHeight="1" x14ac:dyDescent="0.25">
      <c r="B1842" s="56"/>
      <c r="C1842" s="56"/>
      <c r="D1842" s="83"/>
      <c r="E1842" s="72"/>
      <c r="F1842" s="62"/>
      <c r="G1842" s="63"/>
      <c r="H1842" s="64"/>
    </row>
    <row r="1843" spans="1:8" ht="15" hidden="1" customHeight="1" x14ac:dyDescent="0.25">
      <c r="B1843" s="56"/>
      <c r="C1843" s="75"/>
      <c r="D1843" s="83"/>
      <c r="E1843" s="72"/>
      <c r="F1843" s="76"/>
      <c r="G1843" s="63"/>
      <c r="H1843" s="64"/>
    </row>
    <row r="1844" spans="1:8" ht="15" hidden="1" customHeight="1" x14ac:dyDescent="0.25">
      <c r="B1844" s="55"/>
      <c r="C1844" s="75"/>
      <c r="D1844" s="105"/>
      <c r="E1844" s="72"/>
      <c r="F1844" s="62"/>
      <c r="G1844" s="63"/>
      <c r="H1844" s="64"/>
    </row>
    <row r="1845" spans="1:8" ht="15" hidden="1" customHeight="1" x14ac:dyDescent="0.25">
      <c r="B1845" s="74"/>
      <c r="C1845" s="56"/>
      <c r="D1845" s="57"/>
      <c r="E1845" s="72"/>
      <c r="F1845" s="62"/>
      <c r="G1845" s="63"/>
      <c r="H1845" s="64"/>
    </row>
    <row r="1846" spans="1:8" ht="15" hidden="1" customHeight="1" x14ac:dyDescent="0.25">
      <c r="B1846" s="55"/>
      <c r="C1846" s="75"/>
      <c r="D1846" s="57"/>
      <c r="E1846" s="72"/>
      <c r="F1846" s="76"/>
      <c r="G1846" s="63"/>
      <c r="H1846" s="64"/>
    </row>
    <row r="1847" spans="1:8" ht="15" hidden="1" customHeight="1" x14ac:dyDescent="0.25">
      <c r="B1847" s="55"/>
      <c r="C1847" s="75"/>
      <c r="D1847" s="57"/>
      <c r="E1847" s="72"/>
      <c r="F1847" s="76"/>
      <c r="G1847" s="63"/>
      <c r="H1847" s="64"/>
    </row>
    <row r="1848" spans="1:8" ht="15" hidden="1" customHeight="1" x14ac:dyDescent="0.25">
      <c r="B1848" s="56"/>
      <c r="C1848" s="75"/>
      <c r="D1848" s="57"/>
      <c r="E1848" s="72"/>
      <c r="F1848" s="76"/>
      <c r="G1848" s="63"/>
      <c r="H1848" s="64"/>
    </row>
    <row r="1849" spans="1:8" ht="15" hidden="1" customHeight="1" x14ac:dyDescent="0.25">
      <c r="B1849" s="55"/>
      <c r="C1849" s="75"/>
      <c r="D1849" s="57"/>
      <c r="E1849" s="72"/>
      <c r="F1849" s="62"/>
      <c r="G1849" s="63"/>
      <c r="H1849" s="64"/>
    </row>
    <row r="1850" spans="1:8" ht="15" hidden="1" customHeight="1" x14ac:dyDescent="0.25">
      <c r="B1850" s="55"/>
      <c r="C1850" s="75"/>
      <c r="D1850" s="57"/>
      <c r="E1850" s="72"/>
      <c r="F1850" s="62"/>
      <c r="G1850" s="63"/>
      <c r="H1850" s="64"/>
    </row>
    <row r="1851" spans="1:8" ht="15" hidden="1" customHeight="1" x14ac:dyDescent="0.25">
      <c r="B1851" s="56"/>
      <c r="C1851" s="75"/>
      <c r="D1851" s="57"/>
      <c r="E1851" s="72"/>
      <c r="F1851" s="59"/>
      <c r="G1851" s="63"/>
      <c r="H1851" s="64"/>
    </row>
    <row r="1852" spans="1:8" ht="15" hidden="1" customHeight="1" x14ac:dyDescent="0.25">
      <c r="A1852" s="225"/>
      <c r="B1852" s="56"/>
      <c r="C1852" s="75"/>
      <c r="D1852" s="83"/>
      <c r="E1852" s="72"/>
      <c r="F1852" s="76"/>
      <c r="G1852" s="63"/>
      <c r="H1852" s="64"/>
    </row>
    <row r="1853" spans="1:8" ht="15" hidden="1" customHeight="1" x14ac:dyDescent="0.25">
      <c r="A1853" s="82"/>
      <c r="B1853" s="56"/>
      <c r="C1853" s="56"/>
      <c r="D1853" s="57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28"/>
      <c r="D1854" s="62"/>
      <c r="E1854" s="72"/>
      <c r="F1854" s="62"/>
      <c r="G1854" s="63"/>
      <c r="H1854" s="64"/>
    </row>
    <row r="1855" spans="1:8" ht="15" hidden="1" customHeight="1" x14ac:dyDescent="0.25">
      <c r="A1855" s="82"/>
      <c r="B1855" s="56"/>
      <c r="C1855" s="228"/>
      <c r="D1855" s="106"/>
      <c r="E1855" s="72"/>
      <c r="F1855" s="138"/>
      <c r="G1855" s="63"/>
      <c r="H1855" s="64"/>
    </row>
    <row r="1856" spans="1:8" ht="15" hidden="1" customHeight="1" x14ac:dyDescent="0.25">
      <c r="A1856" s="82"/>
      <c r="B1856" s="55"/>
      <c r="C1856" s="228"/>
      <c r="D1856" s="119"/>
      <c r="E1856" s="72"/>
      <c r="F1856" s="120"/>
      <c r="G1856" s="63"/>
      <c r="H1856" s="64"/>
    </row>
    <row r="1857" spans="1:8" ht="15" hidden="1" customHeight="1" x14ac:dyDescent="0.25">
      <c r="A1857" s="82"/>
      <c r="B1857" s="55"/>
      <c r="C1857" s="80"/>
      <c r="D1857" s="57"/>
      <c r="E1857" s="72"/>
      <c r="F1857" s="76"/>
      <c r="G1857" s="63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100"/>
      <c r="H1858" s="64"/>
    </row>
    <row r="1859" spans="1:8" ht="15" hidden="1" customHeight="1" x14ac:dyDescent="0.25">
      <c r="A1859" s="82"/>
      <c r="B1859" s="56"/>
      <c r="C1859" s="56"/>
      <c r="D1859" s="57"/>
      <c r="E1859" s="72"/>
      <c r="F1859" s="76"/>
      <c r="G1859" s="63"/>
      <c r="H1859" s="64"/>
    </row>
    <row r="1860" spans="1:8" ht="15" hidden="1" customHeight="1" x14ac:dyDescent="0.25">
      <c r="A1860" s="82"/>
      <c r="B1860" s="56"/>
      <c r="C1860" s="56"/>
      <c r="D1860" s="105"/>
      <c r="E1860" s="72"/>
      <c r="F1860" s="59"/>
      <c r="G1860" s="63"/>
      <c r="H1860" s="64"/>
    </row>
    <row r="1861" spans="1:8" ht="15" hidden="1" customHeight="1" x14ac:dyDescent="0.25">
      <c r="A1861" s="82"/>
      <c r="B1861" s="95"/>
      <c r="C1861" s="56"/>
      <c r="D1861" s="61"/>
      <c r="E1861" s="72"/>
      <c r="F1861" s="62"/>
      <c r="G1861" s="63"/>
      <c r="H1861" s="64"/>
    </row>
    <row r="1862" spans="1:8" ht="15" hidden="1" customHeight="1" x14ac:dyDescent="0.25">
      <c r="A1862" s="82"/>
      <c r="B1862" s="55"/>
      <c r="C1862" s="75"/>
      <c r="D1862" s="57"/>
      <c r="E1862" s="72"/>
      <c r="F1862" s="76"/>
      <c r="G1862" s="743"/>
      <c r="H1862" s="64"/>
    </row>
    <row r="1863" spans="1:8" ht="15" hidden="1" customHeight="1" x14ac:dyDescent="0.25">
      <c r="A1863" s="82"/>
      <c r="B1863" s="74"/>
      <c r="C1863" s="56"/>
      <c r="D1863" s="56"/>
      <c r="E1863" s="72"/>
      <c r="F1863" s="58"/>
      <c r="G1863" s="63"/>
      <c r="H1863" s="64"/>
    </row>
    <row r="1864" spans="1:8" ht="15" hidden="1" customHeight="1" x14ac:dyDescent="0.25">
      <c r="A1864" s="82"/>
      <c r="B1864" s="56"/>
      <c r="C1864" s="56"/>
      <c r="D1864" s="83"/>
      <c r="E1864" s="72"/>
      <c r="F1864" s="62"/>
      <c r="G1864" s="63"/>
      <c r="H1864" s="64"/>
    </row>
    <row r="1865" spans="1:8" ht="15" hidden="1" customHeight="1" x14ac:dyDescent="0.25">
      <c r="A1865" s="82"/>
      <c r="B1865" s="56"/>
      <c r="C1865" s="75"/>
      <c r="D1865" s="83"/>
      <c r="E1865" s="72"/>
      <c r="F1865" s="76"/>
      <c r="G1865" s="63"/>
      <c r="H1865" s="64"/>
    </row>
    <row r="1866" spans="1:8" ht="15" hidden="1" customHeight="1" x14ac:dyDescent="0.25">
      <c r="A1866" s="82"/>
      <c r="B1866" s="55"/>
      <c r="C1866" s="75"/>
      <c r="D1866" s="105"/>
      <c r="E1866" s="72"/>
      <c r="F1866" s="62"/>
      <c r="G1866" s="63"/>
      <c r="H1866" s="64"/>
    </row>
    <row r="1867" spans="1:8" ht="15" hidden="1" customHeight="1" x14ac:dyDescent="0.25">
      <c r="A1867" s="82"/>
      <c r="B1867" s="74"/>
      <c r="C1867" s="56"/>
      <c r="D1867" s="57"/>
      <c r="E1867" s="72"/>
      <c r="F1867" s="62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5"/>
      <c r="C1869" s="75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5"/>
      <c r="D1870" s="57"/>
      <c r="E1870" s="72"/>
      <c r="F1870" s="76"/>
      <c r="G1870" s="63"/>
      <c r="H1870" s="64"/>
    </row>
    <row r="1871" spans="1:8" ht="15" hidden="1" customHeight="1" x14ac:dyDescent="0.25">
      <c r="A1871" s="82"/>
      <c r="B1871" s="55"/>
      <c r="C1871" s="75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5"/>
      <c r="D1872" s="57"/>
      <c r="E1872" s="72"/>
      <c r="F1872" s="62"/>
      <c r="G1872" s="63"/>
      <c r="H1872" s="64"/>
    </row>
    <row r="1873" spans="1:8" ht="15" hidden="1" customHeight="1" x14ac:dyDescent="0.25">
      <c r="A1873" s="82"/>
      <c r="B1873" s="56"/>
      <c r="C1873" s="75"/>
      <c r="D1873" s="57"/>
      <c r="E1873" s="72"/>
      <c r="F1873" s="59"/>
      <c r="G1873" s="63"/>
      <c r="H1873" s="64"/>
    </row>
    <row r="1874" spans="1:8" ht="15" hidden="1" customHeight="1" x14ac:dyDescent="0.25">
      <c r="A1874" s="82"/>
      <c r="B1874" s="56"/>
      <c r="C1874" s="75"/>
      <c r="D1874" s="83"/>
      <c r="E1874" s="72"/>
      <c r="F1874" s="76"/>
      <c r="G1874" s="63"/>
      <c r="H1874" s="64"/>
    </row>
    <row r="1875" spans="1:8" ht="15" hidden="1" customHeight="1" x14ac:dyDescent="0.25">
      <c r="A1875" s="82"/>
      <c r="B1875" s="56"/>
      <c r="C1875" s="56"/>
      <c r="D1875" s="57"/>
      <c r="E1875" s="72"/>
      <c r="F1875" s="62"/>
      <c r="G1875" s="63"/>
      <c r="H1875" s="64"/>
    </row>
    <row r="1876" spans="1:8" ht="15" hidden="1" customHeight="1" x14ac:dyDescent="0.25">
      <c r="A1876" s="82"/>
      <c r="B1876" s="55"/>
      <c r="C1876" s="75"/>
      <c r="D1876" s="62"/>
      <c r="E1876" s="72"/>
      <c r="F1876" s="62"/>
      <c r="G1876" s="63"/>
      <c r="H1876" s="64"/>
    </row>
    <row r="1877" spans="1:8" ht="15" hidden="1" customHeight="1" x14ac:dyDescent="0.25">
      <c r="A1877" s="82"/>
      <c r="B1877" s="56"/>
      <c r="C1877" s="228"/>
      <c r="D1877" s="106"/>
      <c r="E1877" s="72"/>
      <c r="F1877" s="138"/>
      <c r="G1877" s="63"/>
      <c r="H1877" s="64"/>
    </row>
    <row r="1878" spans="1:8" ht="15" hidden="1" customHeight="1" x14ac:dyDescent="0.25">
      <c r="A1878" s="82"/>
      <c r="B1878" s="55"/>
      <c r="C1878" s="228"/>
      <c r="D1878" s="119"/>
      <c r="E1878" s="72"/>
      <c r="F1878" s="120"/>
      <c r="G1878" s="63"/>
      <c r="H1878" s="64"/>
    </row>
    <row r="1879" spans="1:8" ht="15" hidden="1" customHeight="1" x14ac:dyDescent="0.25">
      <c r="A1879" s="82"/>
      <c r="B1879" s="56"/>
      <c r="C1879" s="228"/>
      <c r="D1879" s="137"/>
      <c r="E1879" s="72"/>
      <c r="F1879" s="138"/>
      <c r="G1879" s="63"/>
      <c r="H1879" s="64"/>
    </row>
    <row r="1880" spans="1:8" ht="15" hidden="1" customHeight="1" x14ac:dyDescent="0.25">
      <c r="A1880" s="82"/>
      <c r="B1880" s="56"/>
      <c r="C1880" s="228"/>
      <c r="D1880" s="139"/>
      <c r="E1880" s="72"/>
      <c r="F1880" s="140"/>
      <c r="G1880" s="63"/>
      <c r="H1880" s="64"/>
    </row>
    <row r="1881" spans="1:8" ht="15" hidden="1" customHeight="1" x14ac:dyDescent="0.25">
      <c r="A1881" s="82"/>
      <c r="B1881" s="56"/>
      <c r="C1881" s="75"/>
      <c r="D1881" s="83"/>
      <c r="E1881" s="72"/>
      <c r="F1881" s="76"/>
      <c r="G1881" s="63"/>
      <c r="H1881" s="64"/>
    </row>
    <row r="1882" spans="1:8" ht="15" hidden="1" customHeight="1" x14ac:dyDescent="0.25">
      <c r="A1882" s="82"/>
      <c r="B1882" s="56"/>
      <c r="C1882" s="56"/>
      <c r="D1882" s="57"/>
      <c r="E1882" s="72"/>
      <c r="F1882" s="62"/>
      <c r="G1882" s="63"/>
      <c r="H1882" s="64"/>
    </row>
    <row r="1883" spans="1:8" ht="15" hidden="1" customHeight="1" x14ac:dyDescent="0.25">
      <c r="A1883" s="82"/>
      <c r="B1883" s="56"/>
      <c r="C1883" s="228"/>
      <c r="D1883" s="62"/>
      <c r="E1883" s="72"/>
      <c r="F1883" s="62"/>
      <c r="G1883" s="63"/>
      <c r="H1883" s="64"/>
    </row>
    <row r="1884" spans="1:8" ht="15" hidden="1" customHeight="1" x14ac:dyDescent="0.25">
      <c r="A1884" s="82"/>
      <c r="B1884" s="56"/>
      <c r="C1884" s="228"/>
      <c r="D1884" s="106"/>
      <c r="E1884" s="72"/>
      <c r="F1884" s="138"/>
      <c r="G1884" s="63"/>
      <c r="H1884" s="64"/>
    </row>
    <row r="1885" spans="1:8" ht="15" hidden="1" customHeight="1" x14ac:dyDescent="0.25">
      <c r="A1885" s="82"/>
      <c r="B1885" s="55"/>
      <c r="C1885" s="228"/>
      <c r="D1885" s="119"/>
      <c r="E1885" s="72"/>
      <c r="F1885" s="120"/>
      <c r="G1885" s="63"/>
      <c r="H1885" s="64"/>
    </row>
    <row r="1886" spans="1:8" ht="15" hidden="1" customHeight="1" x14ac:dyDescent="0.25">
      <c r="A1886" s="82"/>
      <c r="B1886" s="55"/>
      <c r="C1886" s="80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57"/>
      <c r="E1887" s="72"/>
      <c r="F1887" s="76"/>
      <c r="G1887" s="100"/>
      <c r="H1887" s="64"/>
    </row>
    <row r="1888" spans="1:8" ht="15" hidden="1" customHeight="1" x14ac:dyDescent="0.25">
      <c r="A1888" s="82"/>
      <c r="B1888" s="56"/>
      <c r="C1888" s="71"/>
      <c r="D1888" s="57"/>
      <c r="E1888" s="72"/>
      <c r="F1888" s="76"/>
      <c r="G1888" s="63"/>
      <c r="H1888" s="64"/>
    </row>
    <row r="1889" spans="1:8" ht="15" hidden="1" customHeight="1" x14ac:dyDescent="0.25">
      <c r="A1889" s="82"/>
      <c r="B1889" s="56"/>
      <c r="C1889" s="71"/>
      <c r="D1889" s="105"/>
      <c r="E1889" s="72"/>
      <c r="F1889" s="59"/>
      <c r="G1889" s="63"/>
      <c r="H1889" s="64"/>
    </row>
    <row r="1890" spans="1:8" ht="15" hidden="1" customHeight="1" x14ac:dyDescent="0.25">
      <c r="A1890" s="82"/>
      <c r="B1890" s="95"/>
      <c r="C1890" s="71"/>
      <c r="D1890" s="61"/>
      <c r="E1890" s="72"/>
      <c r="F1890" s="62"/>
      <c r="G1890" s="63"/>
      <c r="H1890" s="64"/>
    </row>
    <row r="1891" spans="1:8" ht="15" hidden="1" customHeight="1" x14ac:dyDescent="0.25">
      <c r="A1891" s="82"/>
      <c r="B1891" s="74"/>
      <c r="C1891" s="56"/>
      <c r="D1891" s="56"/>
      <c r="E1891" s="72"/>
      <c r="F1891" s="58"/>
      <c r="G1891" s="63"/>
      <c r="H1891" s="64"/>
    </row>
    <row r="1892" spans="1:8" ht="15" hidden="1" customHeight="1" x14ac:dyDescent="0.25">
      <c r="A1892" s="82"/>
      <c r="B1892" s="56"/>
      <c r="C1892" s="56"/>
      <c r="D1892" s="83"/>
      <c r="E1892" s="72"/>
      <c r="F1892" s="62"/>
      <c r="G1892" s="63"/>
      <c r="H1892" s="64"/>
    </row>
    <row r="1893" spans="1:8" ht="15" hidden="1" customHeight="1" x14ac:dyDescent="0.25">
      <c r="A1893" s="82"/>
      <c r="B1893" s="56"/>
      <c r="C1893" s="75"/>
      <c r="D1893" s="83"/>
      <c r="E1893" s="72"/>
      <c r="F1893" s="76"/>
      <c r="G1893" s="63"/>
      <c r="H1893" s="64"/>
    </row>
    <row r="1894" spans="1:8" ht="15" hidden="1" customHeight="1" x14ac:dyDescent="0.25">
      <c r="A1894" s="82"/>
      <c r="B1894" s="56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56"/>
      <c r="C1895" s="228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28"/>
      <c r="D1896" s="106"/>
      <c r="E1896" s="72"/>
      <c r="F1896" s="138"/>
      <c r="G1896" s="63"/>
      <c r="H1896" s="64"/>
    </row>
    <row r="1897" spans="1:8" ht="15" hidden="1" customHeight="1" x14ac:dyDescent="0.25">
      <c r="A1897" s="82"/>
      <c r="B1897" s="55"/>
      <c r="C1897" s="228"/>
      <c r="D1897" s="119"/>
      <c r="E1897" s="72"/>
      <c r="F1897" s="120"/>
      <c r="G1897" s="63"/>
      <c r="H1897" s="64"/>
    </row>
    <row r="1898" spans="1:8" ht="15" hidden="1" customHeight="1" x14ac:dyDescent="0.25">
      <c r="A1898" s="82"/>
      <c r="B1898" s="55"/>
      <c r="C1898" s="80"/>
      <c r="D1898" s="57"/>
      <c r="E1898" s="72"/>
      <c r="F1898" s="76"/>
      <c r="G1898" s="63"/>
      <c r="H1898" s="64"/>
    </row>
    <row r="1899" spans="1:8" ht="15" hidden="1" customHeight="1" x14ac:dyDescent="0.25">
      <c r="A1899" s="82"/>
      <c r="B1899" s="56"/>
      <c r="C1899" s="71"/>
      <c r="D1899" s="57"/>
      <c r="E1899" s="72"/>
      <c r="F1899" s="76"/>
      <c r="G1899" s="100"/>
      <c r="H1899" s="64"/>
    </row>
    <row r="1900" spans="1:8" ht="15" hidden="1" customHeight="1" x14ac:dyDescent="0.25">
      <c r="A1900" s="82"/>
      <c r="B1900" s="56"/>
      <c r="C1900" s="71"/>
      <c r="D1900" s="57"/>
      <c r="E1900" s="72"/>
      <c r="F1900" s="76"/>
      <c r="G1900" s="63"/>
      <c r="H1900" s="64"/>
    </row>
    <row r="1901" spans="1:8" ht="15" hidden="1" customHeight="1" x14ac:dyDescent="0.25">
      <c r="A1901" s="82"/>
      <c r="B1901" s="56"/>
      <c r="C1901" s="71"/>
      <c r="D1901" s="105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5"/>
      <c r="D1903" s="57"/>
      <c r="E1903" s="72"/>
      <c r="F1903" s="76"/>
      <c r="G1903" s="743"/>
      <c r="H1903" s="64"/>
    </row>
    <row r="1904" spans="1:8" ht="15" hidden="1" customHeight="1" x14ac:dyDescent="0.25">
      <c r="A1904" s="82"/>
      <c r="B1904" s="56"/>
      <c r="C1904" s="56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80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56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60"/>
      <c r="C1907" s="60"/>
      <c r="D1907" s="105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4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56"/>
      <c r="D1910" s="57"/>
      <c r="E1910" s="72"/>
      <c r="F1910" s="77"/>
      <c r="G1910" s="63"/>
      <c r="H1910" s="64"/>
    </row>
    <row r="1911" spans="1:8" ht="15" hidden="1" customHeight="1" x14ac:dyDescent="0.25">
      <c r="A1911" s="82"/>
      <c r="B1911" s="56"/>
      <c r="C1911" s="56"/>
      <c r="D1911" s="57"/>
      <c r="E1911" s="72"/>
      <c r="F1911" s="76"/>
      <c r="G1911" s="63"/>
      <c r="H1911" s="64"/>
    </row>
    <row r="1912" spans="1:8" ht="15" hidden="1" customHeight="1" x14ac:dyDescent="0.25">
      <c r="A1912" s="82"/>
      <c r="B1912" s="56"/>
      <c r="C1912" s="81"/>
      <c r="D1912" s="57"/>
      <c r="E1912" s="72"/>
      <c r="F1912" s="62"/>
      <c r="G1912" s="63"/>
      <c r="H1912" s="64"/>
    </row>
    <row r="1913" spans="1:8" ht="15" hidden="1" customHeight="1" x14ac:dyDescent="0.25">
      <c r="A1913" s="82"/>
      <c r="B1913" s="55"/>
      <c r="C1913" s="55"/>
      <c r="D1913" s="57"/>
      <c r="E1913" s="72"/>
      <c r="F1913" s="62"/>
      <c r="G1913" s="63"/>
      <c r="H1913" s="64"/>
    </row>
    <row r="1914" spans="1:8" ht="15" hidden="1" customHeight="1" x14ac:dyDescent="0.25">
      <c r="A1914" s="82"/>
      <c r="B1914" s="56"/>
      <c r="C1914" s="75"/>
      <c r="D1914" s="57"/>
      <c r="E1914" s="72"/>
      <c r="F1914" s="100"/>
      <c r="G1914" s="63"/>
      <c r="H1914" s="64"/>
    </row>
    <row r="1915" spans="1:8" ht="15" hidden="1" customHeight="1" x14ac:dyDescent="0.25">
      <c r="A1915" s="82"/>
      <c r="B1915" s="56"/>
      <c r="C1915" s="75"/>
      <c r="D1915" s="83"/>
      <c r="E1915" s="72"/>
      <c r="F1915" s="76"/>
      <c r="G1915" s="63"/>
      <c r="H1915" s="64"/>
    </row>
    <row r="1916" spans="1:8" ht="15" hidden="1" customHeight="1" x14ac:dyDescent="0.25">
      <c r="A1916" s="82"/>
      <c r="B1916" s="71"/>
      <c r="C1916" s="56"/>
      <c r="D1916" s="57"/>
      <c r="E1916" s="72"/>
      <c r="F1916" s="62"/>
      <c r="G1916" s="63"/>
      <c r="H1916" s="64"/>
    </row>
    <row r="1917" spans="1:8" ht="15" hidden="1" customHeight="1" x14ac:dyDescent="0.25">
      <c r="A1917" s="82"/>
      <c r="B1917" s="71"/>
      <c r="C1917" s="228"/>
      <c r="D1917" s="62"/>
      <c r="E1917" s="72"/>
      <c r="F1917" s="62"/>
      <c r="G1917" s="63"/>
      <c r="H1917" s="64"/>
    </row>
    <row r="1918" spans="1:8" ht="15" hidden="1" customHeight="1" x14ac:dyDescent="0.25">
      <c r="A1918" s="82"/>
      <c r="B1918" s="56"/>
      <c r="C1918" s="228"/>
      <c r="D1918" s="106"/>
      <c r="E1918" s="72"/>
      <c r="F1918" s="138"/>
      <c r="G1918" s="63"/>
      <c r="H1918" s="64"/>
    </row>
    <row r="1919" spans="1:8" ht="15" hidden="1" customHeight="1" x14ac:dyDescent="0.25">
      <c r="A1919" s="82"/>
      <c r="B1919" s="55"/>
      <c r="C1919" s="228"/>
      <c r="D1919" s="119"/>
      <c r="E1919" s="72"/>
      <c r="F1919" s="120"/>
      <c r="G1919" s="63"/>
      <c r="H1919" s="64"/>
    </row>
    <row r="1920" spans="1:8" ht="15" hidden="1" customHeight="1" x14ac:dyDescent="0.25">
      <c r="A1920" s="82"/>
      <c r="B1920" s="55"/>
      <c r="C1920" s="228"/>
      <c r="D1920" s="57"/>
      <c r="E1920" s="72"/>
      <c r="F1920" s="76"/>
      <c r="G1920" s="63"/>
      <c r="H1920" s="64"/>
    </row>
    <row r="1921" spans="1:8" ht="15" hidden="1" customHeight="1" x14ac:dyDescent="0.25">
      <c r="A1921" s="82"/>
      <c r="B1921" s="56"/>
      <c r="C1921" s="71"/>
      <c r="D1921" s="57"/>
      <c r="E1921" s="72"/>
      <c r="F1921" s="76"/>
      <c r="G1921" s="100"/>
      <c r="H1921" s="64"/>
    </row>
    <row r="1922" spans="1:8" ht="15" hidden="1" customHeight="1" x14ac:dyDescent="0.25">
      <c r="A1922" s="82"/>
      <c r="B1922" s="56"/>
      <c r="C1922" s="71"/>
      <c r="D1922" s="57"/>
      <c r="E1922" s="72"/>
      <c r="F1922" s="76"/>
      <c r="G1922" s="63"/>
      <c r="H1922" s="64"/>
    </row>
    <row r="1923" spans="1:8" ht="15" hidden="1" customHeight="1" x14ac:dyDescent="0.25">
      <c r="A1923" s="82"/>
      <c r="B1923" s="56"/>
      <c r="C1923" s="71"/>
      <c r="D1923" s="105"/>
      <c r="E1923" s="72"/>
      <c r="F1923" s="59"/>
      <c r="G1923" s="63"/>
      <c r="H1923" s="64"/>
    </row>
    <row r="1924" spans="1:8" ht="15" hidden="1" customHeight="1" x14ac:dyDescent="0.25">
      <c r="A1924" s="82"/>
      <c r="B1924" s="95"/>
      <c r="C1924" s="71"/>
      <c r="D1924" s="61"/>
      <c r="E1924" s="72"/>
      <c r="F1924" s="62"/>
      <c r="G1924" s="63"/>
      <c r="H1924" s="64"/>
    </row>
    <row r="1925" spans="1:8" ht="15" hidden="1" customHeight="1" x14ac:dyDescent="0.25">
      <c r="A1925" s="82"/>
      <c r="B1925" s="55"/>
      <c r="C1925" s="71"/>
      <c r="D1925" s="57"/>
      <c r="E1925" s="72"/>
      <c r="F1925" s="76"/>
      <c r="G1925" s="743"/>
      <c r="H1925" s="64"/>
    </row>
    <row r="1926" spans="1:8" ht="15" hidden="1" customHeight="1" x14ac:dyDescent="0.25">
      <c r="A1926" s="82"/>
      <c r="B1926" s="74"/>
      <c r="C1926" s="71"/>
      <c r="D1926" s="56"/>
      <c r="E1926" s="72"/>
      <c r="F1926" s="58"/>
      <c r="G1926" s="63"/>
      <c r="H1926" s="64"/>
    </row>
    <row r="1927" spans="1:8" ht="15" hidden="1" customHeight="1" x14ac:dyDescent="0.25">
      <c r="A1927" s="82"/>
      <c r="B1927" s="56"/>
      <c r="C1927" s="71"/>
      <c r="D1927" s="83"/>
      <c r="E1927" s="72"/>
      <c r="F1927" s="62"/>
      <c r="G1927" s="63"/>
      <c r="H1927" s="64"/>
    </row>
    <row r="1928" spans="1:8" ht="15" hidden="1" customHeight="1" x14ac:dyDescent="0.25">
      <c r="A1928" s="82"/>
      <c r="B1928" s="56"/>
      <c r="C1928" s="71"/>
      <c r="D1928" s="83"/>
      <c r="E1928" s="72"/>
      <c r="F1928" s="76"/>
      <c r="G1928" s="63"/>
      <c r="H1928" s="64"/>
    </row>
    <row r="1929" spans="1:8" ht="15" hidden="1" customHeight="1" x14ac:dyDescent="0.25">
      <c r="A1929" s="82"/>
      <c r="B1929" s="55"/>
      <c r="C1929" s="75"/>
      <c r="D1929" s="105"/>
      <c r="E1929" s="72"/>
      <c r="F1929" s="62"/>
      <c r="G1929" s="63"/>
      <c r="H1929" s="64"/>
    </row>
    <row r="1930" spans="1:8" ht="15" hidden="1" customHeight="1" x14ac:dyDescent="0.25">
      <c r="A1930" s="82"/>
      <c r="B1930" s="56"/>
      <c r="C1930" s="56"/>
      <c r="D1930" s="57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75"/>
      <c r="D1931" s="57"/>
      <c r="E1931" s="72"/>
      <c r="F1931" s="76"/>
      <c r="G1931" s="63"/>
      <c r="H1931" s="64"/>
    </row>
    <row r="1932" spans="1:8" ht="15" hidden="1" customHeight="1" x14ac:dyDescent="0.25">
      <c r="A1932" s="82"/>
      <c r="B1932" s="55"/>
      <c r="C1932" s="75"/>
      <c r="D1932" s="57"/>
      <c r="E1932" s="72"/>
      <c r="F1932" s="76"/>
      <c r="G1932" s="63"/>
      <c r="H1932" s="64"/>
    </row>
    <row r="1933" spans="1:8" ht="15" hidden="1" customHeight="1" x14ac:dyDescent="0.25">
      <c r="A1933" s="82"/>
      <c r="B1933" s="56"/>
      <c r="C1933" s="7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71"/>
      <c r="D1934" s="83"/>
      <c r="E1934" s="72"/>
      <c r="F1934" s="62"/>
      <c r="G1934" s="63"/>
      <c r="H1934" s="64"/>
    </row>
    <row r="1935" spans="1:8" ht="15" hidden="1" customHeight="1" x14ac:dyDescent="0.25">
      <c r="A1935" s="82"/>
      <c r="B1935" s="55"/>
      <c r="C1935" s="71"/>
      <c r="D1935" s="57"/>
      <c r="E1935" s="72"/>
      <c r="F1935" s="62"/>
      <c r="G1935" s="63"/>
      <c r="H1935" s="64"/>
    </row>
    <row r="1936" spans="1:8" ht="15" hidden="1" customHeight="1" x14ac:dyDescent="0.25">
      <c r="A1936" s="82"/>
      <c r="B1936" s="55"/>
      <c r="C1936" s="71"/>
      <c r="D1936" s="57"/>
      <c r="E1936" s="72"/>
      <c r="F1936" s="59"/>
      <c r="G1936" s="63"/>
      <c r="H1936" s="64"/>
    </row>
    <row r="1937" spans="1:8" ht="15" hidden="1" customHeight="1" x14ac:dyDescent="0.25">
      <c r="A1937" s="82"/>
      <c r="B1937" s="55"/>
      <c r="C1937" s="71"/>
      <c r="D1937" s="57"/>
      <c r="E1937" s="72"/>
      <c r="F1937" s="76"/>
      <c r="G1937" s="63"/>
      <c r="H1937" s="64"/>
    </row>
    <row r="1938" spans="1:8" ht="15" hidden="1" customHeight="1" x14ac:dyDescent="0.25">
      <c r="A1938" s="82"/>
      <c r="B1938" s="56"/>
      <c r="C1938" s="71"/>
      <c r="D1938" s="57"/>
      <c r="E1938" s="72"/>
      <c r="F1938" s="62"/>
      <c r="G1938" s="63"/>
      <c r="H1938" s="64"/>
    </row>
    <row r="1939" spans="1:8" ht="15" hidden="1" customHeight="1" x14ac:dyDescent="0.25">
      <c r="A1939" s="82"/>
      <c r="B1939" s="56"/>
      <c r="C1939" s="71"/>
      <c r="D1939" s="62"/>
      <c r="E1939" s="72"/>
      <c r="F1939" s="62"/>
      <c r="G1939" s="63"/>
      <c r="H1939" s="64"/>
    </row>
    <row r="1940" spans="1:8" ht="15" hidden="1" customHeight="1" x14ac:dyDescent="0.25">
      <c r="A1940" s="82"/>
      <c r="B1940" s="74"/>
      <c r="C1940" s="56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5"/>
      <c r="C1941" s="229"/>
      <c r="D1941" s="119"/>
      <c r="E1941" s="72"/>
      <c r="F1941" s="120"/>
      <c r="G1941" s="63"/>
      <c r="H1941" s="64"/>
    </row>
    <row r="1942" spans="1:8" ht="15" hidden="1" customHeight="1" x14ac:dyDescent="0.25">
      <c r="A1942" s="82"/>
      <c r="B1942" s="56"/>
      <c r="C1942" s="228"/>
      <c r="D1942" s="139"/>
      <c r="E1942" s="72"/>
      <c r="F1942" s="140"/>
      <c r="G1942" s="63"/>
      <c r="H1942" s="64"/>
    </row>
    <row r="1943" spans="1:8" ht="15" hidden="1" customHeight="1" x14ac:dyDescent="0.25">
      <c r="A1943" s="82"/>
      <c r="B1943" s="56"/>
      <c r="C1943" s="229"/>
      <c r="D1943" s="137"/>
      <c r="E1943" s="72"/>
      <c r="F1943" s="138"/>
      <c r="G1943" s="63"/>
      <c r="H1943" s="64"/>
    </row>
    <row r="1944" spans="1:8" ht="15" hidden="1" customHeight="1" x14ac:dyDescent="0.25">
      <c r="A1944" s="82"/>
      <c r="B1944" s="71"/>
      <c r="C1944" s="56"/>
      <c r="D1944" s="57"/>
      <c r="E1944" s="72"/>
      <c r="F1944" s="62"/>
      <c r="G1944" s="63"/>
      <c r="H1944" s="64"/>
    </row>
    <row r="1945" spans="1:8" ht="15" hidden="1" customHeight="1" x14ac:dyDescent="0.25">
      <c r="A1945" s="82"/>
      <c r="B1945" s="71"/>
      <c r="C1945" s="228"/>
      <c r="D1945" s="62"/>
      <c r="E1945" s="72"/>
      <c r="F1945" s="62"/>
      <c r="G1945" s="63"/>
      <c r="H1945" s="64"/>
    </row>
    <row r="1946" spans="1:8" ht="15" hidden="1" customHeight="1" x14ac:dyDescent="0.25">
      <c r="A1946" s="82"/>
      <c r="B1946" s="56"/>
      <c r="C1946" s="71"/>
      <c r="D1946" s="106"/>
      <c r="E1946" s="72"/>
      <c r="F1946" s="138"/>
      <c r="G1946" s="63"/>
      <c r="H1946" s="64"/>
    </row>
    <row r="1947" spans="1:8" ht="15" hidden="1" customHeight="1" x14ac:dyDescent="0.25">
      <c r="A1947" s="82"/>
      <c r="B1947" s="55"/>
      <c r="C1947" s="71"/>
      <c r="D1947" s="119"/>
      <c r="E1947" s="72"/>
      <c r="F1947" s="120"/>
      <c r="G1947" s="63"/>
      <c r="H1947" s="64"/>
    </row>
    <row r="1948" spans="1:8" ht="15" hidden="1" customHeight="1" x14ac:dyDescent="0.25">
      <c r="A1948" s="82"/>
      <c r="B1948" s="55"/>
      <c r="C1948" s="228"/>
      <c r="D1948" s="57"/>
      <c r="E1948" s="72"/>
      <c r="F1948" s="76"/>
      <c r="G1948" s="63"/>
      <c r="H1948" s="64"/>
    </row>
    <row r="1949" spans="1:8" ht="15" hidden="1" customHeight="1" x14ac:dyDescent="0.25">
      <c r="A1949" s="82"/>
      <c r="B1949" s="56"/>
      <c r="C1949" s="228"/>
      <c r="D1949" s="57"/>
      <c r="E1949" s="72"/>
      <c r="F1949" s="76"/>
      <c r="G1949" s="100"/>
      <c r="H1949" s="64"/>
    </row>
    <row r="1950" spans="1:8" ht="15" hidden="1" customHeight="1" x14ac:dyDescent="0.25">
      <c r="A1950" s="82"/>
      <c r="B1950" s="56"/>
      <c r="C1950" s="228"/>
      <c r="D1950" s="57"/>
      <c r="E1950" s="72"/>
      <c r="F1950" s="76"/>
      <c r="G1950" s="63"/>
      <c r="H1950" s="64"/>
    </row>
    <row r="1951" spans="1:8" ht="15" hidden="1" customHeight="1" x14ac:dyDescent="0.25">
      <c r="A1951" s="82"/>
      <c r="B1951" s="56"/>
      <c r="C1951" s="71"/>
      <c r="D1951" s="105"/>
      <c r="E1951" s="72"/>
      <c r="F1951" s="59"/>
      <c r="G1951" s="63"/>
      <c r="H1951" s="64"/>
    </row>
    <row r="1952" spans="1:8" ht="15" hidden="1" customHeight="1" x14ac:dyDescent="0.25">
      <c r="A1952" s="82"/>
      <c r="B1952" s="56"/>
      <c r="C1952" s="228"/>
      <c r="D1952" s="137"/>
      <c r="E1952" s="72"/>
      <c r="F1952" s="138"/>
      <c r="G1952" s="63"/>
      <c r="H1952" s="64"/>
    </row>
    <row r="1953" spans="1:8" ht="15" hidden="1" customHeight="1" x14ac:dyDescent="0.25">
      <c r="A1953" s="82"/>
      <c r="B1953" s="71"/>
      <c r="C1953" s="56"/>
      <c r="D1953" s="57"/>
      <c r="E1953" s="72"/>
      <c r="F1953" s="62"/>
      <c r="G1953" s="63"/>
      <c r="H1953" s="64"/>
    </row>
    <row r="1954" spans="1:8" ht="15" hidden="1" customHeight="1" x14ac:dyDescent="0.25">
      <c r="A1954" s="82"/>
      <c r="B1954" s="71"/>
      <c r="C1954" s="228"/>
      <c r="D1954" s="62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228"/>
      <c r="D1955" s="106"/>
      <c r="E1955" s="72"/>
      <c r="F1955" s="138"/>
      <c r="G1955" s="63"/>
      <c r="H1955" s="64"/>
    </row>
    <row r="1956" spans="1:8" ht="15" hidden="1" customHeight="1" x14ac:dyDescent="0.25">
      <c r="A1956" s="82"/>
      <c r="B1956" s="55"/>
      <c r="C1956" s="228"/>
      <c r="D1956" s="119"/>
      <c r="E1956" s="72"/>
      <c r="F1956" s="120"/>
      <c r="G1956" s="63"/>
      <c r="H1956" s="64"/>
    </row>
    <row r="1957" spans="1:8" ht="15" hidden="1" customHeight="1" x14ac:dyDescent="0.25">
      <c r="A1957" s="82"/>
      <c r="B1957" s="56"/>
      <c r="C1957" s="228"/>
      <c r="D1957" s="137"/>
      <c r="E1957" s="72"/>
      <c r="F1957" s="138"/>
      <c r="G1957" s="63"/>
      <c r="H1957" s="64"/>
    </row>
    <row r="1958" spans="1:8" ht="15" hidden="1" customHeight="1" x14ac:dyDescent="0.25">
      <c r="A1958" s="82"/>
      <c r="B1958" s="71"/>
      <c r="C1958" s="56"/>
      <c r="D1958" s="57"/>
      <c r="E1958" s="72"/>
      <c r="F1958" s="62"/>
      <c r="G1958" s="63"/>
      <c r="H1958" s="64"/>
    </row>
    <row r="1959" spans="1:8" ht="15" hidden="1" customHeight="1" x14ac:dyDescent="0.25">
      <c r="A1959" s="82"/>
      <c r="B1959" s="71"/>
      <c r="C1959" s="228"/>
      <c r="D1959" s="62"/>
      <c r="E1959" s="72"/>
      <c r="F1959" s="62"/>
      <c r="G1959" s="63"/>
      <c r="H1959" s="64"/>
    </row>
    <row r="1960" spans="1:8" ht="15" hidden="1" customHeight="1" x14ac:dyDescent="0.25">
      <c r="A1960" s="82"/>
      <c r="B1960" s="56"/>
      <c r="C1960" s="228"/>
      <c r="D1960" s="106"/>
      <c r="E1960" s="72"/>
      <c r="F1960" s="138"/>
      <c r="G1960" s="63"/>
      <c r="H1960" s="64"/>
    </row>
    <row r="1961" spans="1:8" ht="15" hidden="1" customHeight="1" x14ac:dyDescent="0.25">
      <c r="A1961" s="82"/>
      <c r="B1961" s="55"/>
      <c r="C1961" s="228"/>
      <c r="D1961" s="119"/>
      <c r="E1961" s="72"/>
      <c r="F1961" s="120"/>
      <c r="G1961" s="63"/>
      <c r="H1961" s="64"/>
    </row>
    <row r="1962" spans="1:8" ht="15" hidden="1" customHeight="1" x14ac:dyDescent="0.25">
      <c r="A1962" s="82"/>
      <c r="B1962" s="56"/>
      <c r="C1962" s="56"/>
      <c r="D1962" s="105"/>
      <c r="E1962" s="72"/>
      <c r="F1962" s="203"/>
      <c r="G1962" s="100"/>
      <c r="H1962" s="64"/>
    </row>
    <row r="1963" spans="1:8" ht="15" hidden="1" customHeight="1" x14ac:dyDescent="0.25">
      <c r="A1963" s="82"/>
      <c r="B1963" s="56"/>
      <c r="C1963" s="75"/>
      <c r="D1963" s="57"/>
      <c r="E1963" s="72"/>
      <c r="F1963" s="67"/>
      <c r="G1963" s="63"/>
      <c r="H1963" s="64"/>
    </row>
    <row r="1964" spans="1:8" ht="15" hidden="1" customHeight="1" x14ac:dyDescent="0.25">
      <c r="A1964" s="82"/>
      <c r="B1964" s="56"/>
      <c r="C1964" s="75"/>
      <c r="D1964" s="57"/>
      <c r="E1964" s="72"/>
      <c r="F1964" s="67"/>
      <c r="G1964" s="63"/>
      <c r="H1964" s="64"/>
    </row>
    <row r="1965" spans="1:8" ht="15" hidden="1" customHeight="1" x14ac:dyDescent="0.25">
      <c r="A1965" s="82"/>
      <c r="B1965" s="56"/>
      <c r="C1965" s="71"/>
      <c r="D1965" s="105"/>
      <c r="E1965" s="72"/>
      <c r="F1965" s="59"/>
      <c r="G1965" s="63"/>
      <c r="H1965" s="64"/>
    </row>
    <row r="1966" spans="1:8" ht="15" hidden="1" customHeight="1" x14ac:dyDescent="0.25">
      <c r="A1966" s="82"/>
      <c r="B1966" s="95"/>
      <c r="C1966" s="71"/>
      <c r="D1966" s="61"/>
      <c r="E1966" s="72"/>
      <c r="F1966" s="62"/>
      <c r="G1966" s="63"/>
      <c r="H1966" s="64"/>
    </row>
    <row r="1967" spans="1:8" ht="15" hidden="1" customHeight="1" x14ac:dyDescent="0.25">
      <c r="A1967" s="82"/>
      <c r="B1967" s="55"/>
      <c r="C1967" s="71"/>
      <c r="D1967" s="57"/>
      <c r="E1967" s="72"/>
      <c r="F1967" s="76"/>
      <c r="G1967" s="743"/>
      <c r="H1967" s="64"/>
    </row>
    <row r="1968" spans="1:8" ht="15" hidden="1" customHeight="1" x14ac:dyDescent="0.25">
      <c r="A1968" s="82"/>
      <c r="B1968" s="74"/>
      <c r="C1968" s="71"/>
      <c r="D1968" s="56"/>
      <c r="E1968" s="72"/>
      <c r="F1968" s="58"/>
      <c r="G1968" s="63"/>
      <c r="H1968" s="64"/>
    </row>
    <row r="1969" spans="1:8" ht="15" hidden="1" customHeight="1" x14ac:dyDescent="0.25">
      <c r="A1969" s="82"/>
      <c r="B1969" s="56"/>
      <c r="C1969" s="71"/>
      <c r="D1969" s="83"/>
      <c r="E1969" s="72"/>
      <c r="F1969" s="62"/>
      <c r="G1969" s="63"/>
      <c r="H1969" s="64"/>
    </row>
    <row r="1970" spans="1:8" ht="15" hidden="1" customHeight="1" x14ac:dyDescent="0.25">
      <c r="A1970" s="82"/>
      <c r="B1970" s="56"/>
      <c r="C1970" s="71"/>
      <c r="D1970" s="83"/>
      <c r="E1970" s="72"/>
      <c r="F1970" s="76"/>
      <c r="G1970" s="63"/>
      <c r="H1970" s="64"/>
    </row>
    <row r="1971" spans="1:8" ht="15" hidden="1" customHeight="1" x14ac:dyDescent="0.25">
      <c r="A1971" s="82"/>
      <c r="B1971" s="55"/>
      <c r="C1971" s="75"/>
      <c r="D1971" s="105"/>
      <c r="E1971" s="72"/>
      <c r="F1971" s="62"/>
      <c r="G1971" s="63"/>
      <c r="H1971" s="64"/>
    </row>
    <row r="1972" spans="1:8" ht="15" hidden="1" customHeight="1" x14ac:dyDescent="0.25">
      <c r="A1972" s="82"/>
      <c r="B1972" s="56"/>
      <c r="C1972" s="56"/>
      <c r="D1972" s="57"/>
      <c r="E1972" s="72"/>
      <c r="F1972" s="62"/>
      <c r="G1972" s="63"/>
      <c r="H1972" s="64"/>
    </row>
    <row r="1973" spans="1:8" ht="15" hidden="1" customHeight="1" x14ac:dyDescent="0.25">
      <c r="A1973" s="82"/>
      <c r="B1973" s="55"/>
      <c r="C1973" s="75"/>
      <c r="D1973" s="57"/>
      <c r="E1973" s="72"/>
      <c r="F1973" s="76"/>
      <c r="G1973" s="63"/>
      <c r="H1973" s="64"/>
    </row>
    <row r="1974" spans="1:8" ht="15" hidden="1" customHeight="1" x14ac:dyDescent="0.25">
      <c r="A1974" s="82"/>
      <c r="B1974" s="56"/>
      <c r="C1974" s="230"/>
      <c r="D1974" s="137"/>
      <c r="E1974" s="72"/>
      <c r="F1974" s="138"/>
      <c r="G1974" s="63"/>
      <c r="H1974" s="64"/>
    </row>
    <row r="1975" spans="1:8" ht="15" hidden="1" customHeight="1" x14ac:dyDescent="0.25">
      <c r="A1975" s="82"/>
      <c r="B1975" s="56"/>
      <c r="C1975" s="241"/>
      <c r="D1975" s="137"/>
      <c r="E1975" s="72"/>
      <c r="F1975" s="62"/>
      <c r="G1975" s="63"/>
      <c r="H1975" s="64"/>
    </row>
    <row r="1976" spans="1:8" ht="15" hidden="1" customHeight="1" x14ac:dyDescent="0.25">
      <c r="A1976" s="82"/>
      <c r="B1976" s="56"/>
      <c r="C1976" s="230"/>
      <c r="D1976" s="136"/>
      <c r="E1976" s="72"/>
      <c r="F1976" s="62"/>
      <c r="G1976" s="63"/>
      <c r="H1976" s="64"/>
    </row>
    <row r="1977" spans="1:8" ht="15" hidden="1" customHeight="1" x14ac:dyDescent="0.25">
      <c r="A1977" s="82"/>
      <c r="B1977" s="56"/>
      <c r="C1977" s="230"/>
      <c r="D1977" s="137"/>
      <c r="E1977" s="72"/>
      <c r="F1977" s="138"/>
      <c r="G1977" s="63"/>
      <c r="H1977" s="64"/>
    </row>
    <row r="1978" spans="1:8" ht="15" hidden="1" customHeight="1" x14ac:dyDescent="0.25">
      <c r="A1978" s="82"/>
      <c r="B1978" s="55"/>
      <c r="C1978" s="230"/>
      <c r="D1978" s="119"/>
      <c r="E1978" s="72"/>
      <c r="F1978" s="120"/>
      <c r="G1978" s="63"/>
      <c r="H1978" s="64"/>
    </row>
    <row r="1979" spans="1:8" ht="15" hidden="1" customHeight="1" x14ac:dyDescent="0.25">
      <c r="A1979" s="82"/>
      <c r="B1979" s="55"/>
      <c r="C1979" s="230"/>
      <c r="D1979" s="106"/>
      <c r="E1979" s="72"/>
      <c r="F1979" s="76"/>
      <c r="G1979" s="63"/>
      <c r="H1979" s="64"/>
    </row>
    <row r="1980" spans="1:8" ht="15" hidden="1" customHeight="1" x14ac:dyDescent="0.25">
      <c r="A1980" s="82"/>
      <c r="B1980" s="56"/>
      <c r="C1980" s="241"/>
      <c r="D1980" s="105"/>
      <c r="E1980" s="72"/>
      <c r="F1980" s="203"/>
      <c r="G1980" s="100"/>
      <c r="H1980" s="64"/>
    </row>
    <row r="1981" spans="1:8" ht="15" hidden="1" customHeight="1" x14ac:dyDescent="0.25">
      <c r="A1981" s="82"/>
      <c r="B1981" s="56"/>
      <c r="C1981" s="88"/>
      <c r="D1981" s="57"/>
      <c r="E1981" s="72"/>
      <c r="F1981" s="67"/>
      <c r="G1981" s="63"/>
      <c r="H1981" s="64"/>
    </row>
    <row r="1982" spans="1:8" ht="15" hidden="1" customHeight="1" x14ac:dyDescent="0.25">
      <c r="A1982" s="82"/>
      <c r="B1982" s="71"/>
      <c r="C1982" s="56"/>
      <c r="D1982" s="57"/>
      <c r="E1982" s="72"/>
      <c r="F1982" s="67"/>
      <c r="G1982" s="63"/>
      <c r="H1982" s="64"/>
    </row>
    <row r="1983" spans="1:8" ht="15" hidden="1" customHeight="1" x14ac:dyDescent="0.25">
      <c r="A1983" s="82"/>
      <c r="B1983" s="55"/>
      <c r="C1983" s="75"/>
      <c r="D1983" s="105"/>
      <c r="E1983" s="72"/>
      <c r="F1983" s="59"/>
      <c r="G1983" s="63"/>
      <c r="H1983" s="64"/>
    </row>
    <row r="1984" spans="1:8" ht="15" hidden="1" customHeight="1" x14ac:dyDescent="0.25">
      <c r="A1984" s="82"/>
      <c r="B1984" s="95"/>
      <c r="C1984" s="75"/>
      <c r="D1984" s="61"/>
      <c r="E1984" s="72"/>
      <c r="F1984" s="62"/>
      <c r="G1984" s="63"/>
      <c r="H1984" s="64"/>
    </row>
    <row r="1985" spans="1:8" ht="15" hidden="1" customHeight="1" x14ac:dyDescent="0.25">
      <c r="A1985" s="82"/>
      <c r="B1985" s="55"/>
      <c r="C1985" s="75"/>
      <c r="D1985" s="57"/>
      <c r="E1985" s="72"/>
      <c r="F1985" s="76"/>
      <c r="G1985" s="743"/>
      <c r="H1985" s="64"/>
    </row>
    <row r="1986" spans="1:8" ht="15" hidden="1" customHeight="1" x14ac:dyDescent="0.25">
      <c r="A1986" s="82"/>
      <c r="B1986" s="74"/>
      <c r="C1986" s="110"/>
      <c r="D1986" s="56"/>
      <c r="E1986" s="72"/>
      <c r="F1986" s="58"/>
      <c r="G1986" s="63"/>
      <c r="H1986" s="64"/>
    </row>
    <row r="1987" spans="1:8" ht="15" hidden="1" customHeight="1" x14ac:dyDescent="0.25">
      <c r="A1987" s="82"/>
      <c r="B1987" s="56"/>
      <c r="C1987" s="110"/>
      <c r="D1987" s="83"/>
      <c r="E1987" s="72"/>
      <c r="F1987" s="62"/>
      <c r="G1987" s="63"/>
      <c r="H1987" s="64"/>
    </row>
    <row r="1988" spans="1:8" ht="15" hidden="1" customHeight="1" x14ac:dyDescent="0.25">
      <c r="A1988" s="82"/>
      <c r="B1988" s="56"/>
      <c r="C1988" s="110"/>
      <c r="D1988" s="83"/>
      <c r="E1988" s="72"/>
      <c r="F1988" s="76"/>
      <c r="G1988" s="63"/>
      <c r="H1988" s="64"/>
    </row>
    <row r="1989" spans="1:8" ht="15" hidden="1" customHeight="1" x14ac:dyDescent="0.25">
      <c r="A1989" s="82"/>
      <c r="B1989" s="55"/>
      <c r="C1989" s="110"/>
      <c r="D1989" s="105"/>
      <c r="E1989" s="72"/>
      <c r="F1989" s="62"/>
      <c r="G1989" s="63"/>
      <c r="H1989" s="64"/>
    </row>
    <row r="1990" spans="1:8" ht="15" hidden="1" customHeight="1" x14ac:dyDescent="0.25">
      <c r="A1990" s="82"/>
      <c r="B1990" s="56"/>
      <c r="C1990" s="110"/>
      <c r="D1990" s="57"/>
      <c r="E1990" s="72"/>
      <c r="F1990" s="62"/>
      <c r="G1990" s="63"/>
      <c r="H1990" s="64"/>
    </row>
    <row r="1991" spans="1:8" ht="15" hidden="1" customHeight="1" x14ac:dyDescent="0.25">
      <c r="A1991" s="82"/>
      <c r="B1991" s="55"/>
      <c r="C1991" s="110"/>
      <c r="D1991" s="57"/>
      <c r="E1991" s="72"/>
      <c r="F1991" s="76"/>
      <c r="G1991" s="63"/>
      <c r="H1991" s="64"/>
    </row>
    <row r="1992" spans="1:8" ht="15" hidden="1" customHeight="1" x14ac:dyDescent="0.25">
      <c r="A1992" s="82"/>
      <c r="B1992" s="55"/>
      <c r="C1992" s="110"/>
      <c r="D1992" s="57"/>
      <c r="E1992" s="72"/>
      <c r="F1992" s="76"/>
      <c r="G1992" s="63"/>
      <c r="H1992" s="64"/>
    </row>
    <row r="1993" spans="1:8" ht="15" hidden="1" customHeight="1" x14ac:dyDescent="0.25">
      <c r="A1993" s="82"/>
      <c r="B1993" s="56"/>
      <c r="C1993" s="110"/>
      <c r="D1993" s="57"/>
      <c r="E1993" s="72"/>
      <c r="F1993" s="76"/>
      <c r="G1993" s="63"/>
      <c r="H1993" s="64"/>
    </row>
    <row r="1994" spans="1:8" ht="15" hidden="1" customHeight="1" x14ac:dyDescent="0.25">
      <c r="A1994" s="82"/>
      <c r="B1994" s="56"/>
      <c r="C1994" s="110"/>
      <c r="D1994" s="83"/>
      <c r="E1994" s="72"/>
      <c r="F1994" s="62"/>
      <c r="G1994" s="63"/>
      <c r="H1994" s="64"/>
    </row>
    <row r="1995" spans="1:8" ht="15" hidden="1" customHeight="1" x14ac:dyDescent="0.25">
      <c r="A1995" s="82"/>
      <c r="B1995" s="55"/>
      <c r="C1995" s="110"/>
      <c r="D1995" s="57"/>
      <c r="E1995" s="72"/>
      <c r="F1995" s="62"/>
      <c r="G1995" s="63"/>
      <c r="H1995" s="64"/>
    </row>
    <row r="1996" spans="1:8" ht="15" hidden="1" customHeight="1" x14ac:dyDescent="0.25">
      <c r="A1996" s="82"/>
      <c r="B1996" s="55"/>
      <c r="C1996" s="110"/>
      <c r="D1996" s="57"/>
      <c r="E1996" s="72"/>
      <c r="F1996" s="59"/>
      <c r="G1996" s="63"/>
      <c r="H1996" s="64"/>
    </row>
    <row r="1997" spans="1:8" ht="15" hidden="1" customHeight="1" x14ac:dyDescent="0.25">
      <c r="A1997" s="82"/>
      <c r="B1997" s="55"/>
      <c r="C1997" s="110"/>
      <c r="D1997" s="57"/>
      <c r="E1997" s="72"/>
      <c r="F1997" s="76"/>
      <c r="G1997" s="63"/>
      <c r="H1997" s="64"/>
    </row>
    <row r="1998" spans="1:8" ht="15" hidden="1" customHeight="1" x14ac:dyDescent="0.25">
      <c r="A1998" s="82"/>
      <c r="B1998" s="56"/>
      <c r="C1998" s="110"/>
      <c r="D1998" s="57"/>
      <c r="E1998" s="72"/>
      <c r="F1998" s="62"/>
      <c r="G1998" s="63"/>
      <c r="H1998" s="64"/>
    </row>
    <row r="1999" spans="1:8" ht="15" hidden="1" customHeight="1" x14ac:dyDescent="0.25">
      <c r="A1999" s="82"/>
      <c r="B1999" s="56"/>
      <c r="C1999" s="56"/>
      <c r="D1999" s="242"/>
      <c r="E1999" s="72"/>
      <c r="F1999" s="62"/>
      <c r="G1999" s="63"/>
      <c r="H1999" s="64"/>
    </row>
    <row r="2000" spans="1:8" ht="15" hidden="1" customHeight="1" x14ac:dyDescent="0.25">
      <c r="A2000" s="82"/>
      <c r="B2000" s="56"/>
      <c r="C2000" s="56"/>
      <c r="D2000" s="57"/>
      <c r="E2000" s="72"/>
      <c r="F2000" s="62"/>
      <c r="G2000" s="63"/>
      <c r="H2000" s="64"/>
    </row>
    <row r="2001" spans="1:8" ht="15" hidden="1" customHeight="1" x14ac:dyDescent="0.25">
      <c r="A2001" s="82"/>
      <c r="B2001" s="56"/>
      <c r="C2001" s="56"/>
      <c r="D2001" s="98"/>
      <c r="E2001" s="72"/>
      <c r="F2001" s="120"/>
      <c r="G2001" s="63"/>
      <c r="H2001" s="64"/>
    </row>
    <row r="2002" spans="1:8" ht="15" hidden="1" customHeight="1" x14ac:dyDescent="0.25">
      <c r="A2002" s="82"/>
      <c r="B2002" s="56"/>
      <c r="C2002" s="56"/>
      <c r="D2002" s="243"/>
      <c r="E2002" s="72"/>
      <c r="F2002" s="138"/>
      <c r="G2002" s="63"/>
      <c r="H2002" s="64"/>
    </row>
    <row r="2003" spans="1:8" ht="15" hidden="1" customHeight="1" x14ac:dyDescent="0.25">
      <c r="A2003" s="82"/>
      <c r="B2003" s="56"/>
      <c r="C2003" s="230"/>
      <c r="D2003" s="137"/>
      <c r="E2003" s="72"/>
      <c r="F2003" s="138"/>
      <c r="G2003" s="63"/>
      <c r="H2003" s="64"/>
    </row>
    <row r="2004" spans="1:8" ht="15" hidden="1" customHeight="1" x14ac:dyDescent="0.25">
      <c r="A2004" s="82"/>
      <c r="B2004" s="68"/>
      <c r="C2004" s="75"/>
      <c r="D2004" s="57"/>
      <c r="E2004" s="72"/>
      <c r="F2004" s="62"/>
      <c r="G2004" s="63"/>
      <c r="H2004" s="64"/>
    </row>
    <row r="2005" spans="1:8" ht="15" hidden="1" customHeight="1" x14ac:dyDescent="0.25">
      <c r="A2005" s="82"/>
      <c r="B2005" s="56"/>
      <c r="C2005" s="56"/>
      <c r="D2005" s="129"/>
      <c r="E2005" s="72"/>
      <c r="F2005" s="130"/>
      <c r="G2005" s="63"/>
      <c r="H2005" s="64"/>
    </row>
    <row r="2006" spans="1:8" ht="15" hidden="1" customHeight="1" x14ac:dyDescent="0.25">
      <c r="A2006" s="82"/>
      <c r="B2006" s="55"/>
      <c r="C2006" s="75"/>
      <c r="D2006" s="57"/>
      <c r="E2006" s="72"/>
      <c r="F2006" s="62"/>
      <c r="G2006" s="63"/>
      <c r="H2006" s="64"/>
    </row>
    <row r="2007" spans="1:8" ht="15" hidden="1" customHeight="1" x14ac:dyDescent="0.25">
      <c r="A2007" s="82"/>
      <c r="B2007" s="55"/>
      <c r="C2007" s="75"/>
      <c r="D2007" s="105"/>
      <c r="E2007" s="72"/>
      <c r="F2007" s="62"/>
      <c r="G2007" s="63"/>
      <c r="H2007" s="64"/>
    </row>
    <row r="2008" spans="1:8" ht="15" hidden="1" customHeight="1" x14ac:dyDescent="0.25">
      <c r="A2008" s="82"/>
      <c r="B2008" s="55"/>
      <c r="C2008" s="230"/>
      <c r="D2008" s="106"/>
      <c r="E2008" s="72"/>
      <c r="F2008" s="76"/>
      <c r="G2008" s="63"/>
      <c r="H2008" s="64"/>
    </row>
    <row r="2009" spans="1:8" ht="15" hidden="1" customHeight="1" x14ac:dyDescent="0.25">
      <c r="A2009" s="82"/>
      <c r="B2009" s="56"/>
      <c r="C2009" s="241"/>
      <c r="D2009" s="105"/>
      <c r="E2009" s="72"/>
      <c r="F2009" s="203"/>
      <c r="G2009" s="100"/>
      <c r="H2009" s="64"/>
    </row>
    <row r="2010" spans="1:8" ht="15" hidden="1" customHeight="1" x14ac:dyDescent="0.25">
      <c r="A2010" s="82"/>
      <c r="B2010" s="56"/>
      <c r="C2010" s="88"/>
      <c r="D2010" s="57"/>
      <c r="E2010" s="72"/>
      <c r="F2010" s="67"/>
      <c r="G2010" s="63"/>
      <c r="H2010" s="64"/>
    </row>
    <row r="2011" spans="1:8" ht="15" hidden="1" customHeight="1" x14ac:dyDescent="0.25">
      <c r="A2011" s="82"/>
      <c r="B2011" s="71"/>
      <c r="C2011" s="56"/>
      <c r="D2011" s="57"/>
      <c r="E2011" s="72"/>
      <c r="F2011" s="67"/>
      <c r="G2011" s="63"/>
      <c r="H2011" s="64"/>
    </row>
    <row r="2012" spans="1:8" ht="15" hidden="1" customHeight="1" x14ac:dyDescent="0.25">
      <c r="A2012" s="82"/>
      <c r="B2012" s="55"/>
      <c r="C2012" s="75"/>
      <c r="D2012" s="105"/>
      <c r="E2012" s="72"/>
      <c r="F2012" s="59"/>
      <c r="G2012" s="63"/>
      <c r="H2012" s="64"/>
    </row>
    <row r="2013" spans="1:8" ht="15" hidden="1" customHeight="1" x14ac:dyDescent="0.25">
      <c r="A2013" s="82"/>
      <c r="B2013" s="95"/>
      <c r="C2013" s="75"/>
      <c r="D2013" s="61"/>
      <c r="E2013" s="72"/>
      <c r="F2013" s="62"/>
      <c r="G2013" s="63"/>
      <c r="H2013" s="64"/>
    </row>
    <row r="2014" spans="1:8" ht="15" hidden="1" customHeight="1" x14ac:dyDescent="0.25">
      <c r="A2014" s="82"/>
      <c r="B2014" s="55"/>
      <c r="C2014" s="75"/>
      <c r="D2014" s="57"/>
      <c r="E2014" s="72"/>
      <c r="F2014" s="76"/>
      <c r="G2014" s="743"/>
      <c r="H2014" s="64"/>
    </row>
    <row r="2015" spans="1:8" ht="15" hidden="1" customHeight="1" x14ac:dyDescent="0.25">
      <c r="A2015" s="82"/>
      <c r="B2015" s="74"/>
      <c r="C2015" s="110"/>
      <c r="D2015" s="106"/>
      <c r="E2015" s="72"/>
      <c r="F2015" s="58"/>
      <c r="G2015" s="63"/>
      <c r="H2015" s="64"/>
    </row>
    <row r="2016" spans="1:8" ht="15" hidden="1" customHeight="1" x14ac:dyDescent="0.25">
      <c r="A2016" s="82"/>
      <c r="B2016" s="56"/>
      <c r="C2016" s="110"/>
      <c r="D2016" s="83"/>
      <c r="E2016" s="72"/>
      <c r="F2016" s="62"/>
      <c r="G2016" s="63"/>
      <c r="H2016" s="64"/>
    </row>
    <row r="2017" spans="1:8" ht="15" hidden="1" customHeight="1" x14ac:dyDescent="0.25">
      <c r="A2017" s="82"/>
      <c r="B2017" s="56"/>
      <c r="C2017" s="110"/>
      <c r="D2017" s="83"/>
      <c r="E2017" s="72"/>
      <c r="F2017" s="76"/>
      <c r="G2017" s="63"/>
      <c r="H2017" s="64"/>
    </row>
    <row r="2018" spans="1:8" ht="15" hidden="1" customHeight="1" x14ac:dyDescent="0.25">
      <c r="A2018" s="82"/>
      <c r="B2018" s="55"/>
      <c r="C2018" s="110"/>
      <c r="D2018" s="105"/>
      <c r="E2018" s="72"/>
      <c r="F2018" s="62"/>
      <c r="G2018" s="63"/>
      <c r="H2018" s="64"/>
    </row>
    <row r="2019" spans="1:8" ht="15" hidden="1" customHeight="1" x14ac:dyDescent="0.25">
      <c r="A2019" s="82"/>
      <c r="B2019" s="56"/>
      <c r="C2019" s="110"/>
      <c r="D2019" s="57"/>
      <c r="E2019" s="72"/>
      <c r="F2019" s="62"/>
      <c r="G2019" s="63"/>
      <c r="H2019" s="64"/>
    </row>
    <row r="2020" spans="1:8" ht="15" hidden="1" customHeight="1" x14ac:dyDescent="0.25">
      <c r="A2020" s="82"/>
      <c r="B2020" s="55"/>
      <c r="C2020" s="110"/>
      <c r="D2020" s="57"/>
      <c r="E2020" s="72"/>
      <c r="F2020" s="76"/>
      <c r="G2020" s="63"/>
      <c r="H2020" s="64"/>
    </row>
    <row r="2021" spans="1:8" ht="15" hidden="1" customHeight="1" x14ac:dyDescent="0.25">
      <c r="A2021" s="82"/>
      <c r="B2021" s="55"/>
      <c r="C2021" s="110"/>
      <c r="D2021" s="57"/>
      <c r="E2021" s="72"/>
      <c r="F2021" s="76"/>
      <c r="G2021" s="63"/>
      <c r="H2021" s="64"/>
    </row>
    <row r="2022" spans="1:8" ht="15" hidden="1" customHeight="1" x14ac:dyDescent="0.25">
      <c r="A2022" s="82"/>
      <c r="B2022" s="55"/>
      <c r="C2022" s="228"/>
      <c r="D2022" s="57"/>
      <c r="E2022" s="72"/>
      <c r="F2022" s="76"/>
      <c r="G2022" s="63"/>
      <c r="H2022" s="64"/>
    </row>
    <row r="2023" spans="1:8" ht="15" hidden="1" customHeight="1" x14ac:dyDescent="0.25">
      <c r="A2023" s="82"/>
      <c r="B2023" s="56"/>
      <c r="C2023" s="228"/>
      <c r="D2023" s="57"/>
      <c r="E2023" s="72"/>
      <c r="F2023" s="76"/>
      <c r="G2023" s="63"/>
      <c r="H2023" s="64"/>
    </row>
    <row r="2024" spans="1:8" ht="15" hidden="1" customHeight="1" x14ac:dyDescent="0.25">
      <c r="A2024" s="82"/>
      <c r="B2024" s="56"/>
      <c r="C2024" s="228"/>
      <c r="D2024" s="57"/>
      <c r="E2024" s="72"/>
      <c r="F2024" s="76"/>
      <c r="G2024" s="63"/>
      <c r="H2024" s="64"/>
    </row>
    <row r="2025" spans="1:8" ht="15" hidden="1" customHeight="1" x14ac:dyDescent="0.25">
      <c r="A2025" s="82"/>
      <c r="B2025" s="55"/>
      <c r="C2025" s="110"/>
      <c r="D2025" s="57"/>
      <c r="E2025" s="72"/>
      <c r="F2025" s="77"/>
      <c r="G2025" s="63"/>
      <c r="H2025" s="64"/>
    </row>
    <row r="2026" spans="1:8" ht="15" hidden="1" customHeight="1" x14ac:dyDescent="0.25">
      <c r="A2026" s="82"/>
      <c r="B2026" s="55"/>
      <c r="C2026" s="110"/>
      <c r="D2026" s="57"/>
      <c r="E2026" s="72"/>
      <c r="F2026" s="77"/>
      <c r="G2026" s="63"/>
      <c r="H2026" s="64"/>
    </row>
    <row r="2027" spans="1:8" ht="15" hidden="1" customHeight="1" x14ac:dyDescent="0.25">
      <c r="A2027" s="82"/>
      <c r="B2027" s="56"/>
      <c r="C2027" s="110"/>
      <c r="D2027" s="57"/>
      <c r="E2027" s="72"/>
      <c r="F2027" s="77"/>
      <c r="G2027" s="63"/>
      <c r="H2027" s="64"/>
    </row>
    <row r="2028" spans="1:8" ht="15" hidden="1" customHeight="1" x14ac:dyDescent="0.25">
      <c r="A2028" s="82"/>
      <c r="B2028" s="56"/>
      <c r="C2028" s="56"/>
      <c r="D2028" s="242"/>
      <c r="E2028" s="72"/>
      <c r="F2028" s="62"/>
      <c r="G2028" s="63"/>
      <c r="H2028" s="64"/>
    </row>
    <row r="2029" spans="1:8" ht="15" hidden="1" customHeight="1" x14ac:dyDescent="0.25">
      <c r="A2029" s="82"/>
      <c r="B2029" s="56"/>
      <c r="C2029" s="80"/>
      <c r="D2029" s="83"/>
      <c r="E2029" s="72"/>
      <c r="F2029" s="77"/>
      <c r="G2029" s="63"/>
      <c r="H2029" s="64"/>
    </row>
    <row r="2030" spans="1:8" ht="15" hidden="1" customHeight="1" x14ac:dyDescent="0.25">
      <c r="B2030" s="56"/>
      <c r="C2030" s="230"/>
      <c r="D2030" s="137"/>
      <c r="E2030" s="72"/>
      <c r="F2030" s="138"/>
      <c r="G2030" s="63"/>
      <c r="H2030" s="64"/>
    </row>
    <row r="2031" spans="1:8" ht="15" hidden="1" customHeight="1" x14ac:dyDescent="0.25">
      <c r="B2031" s="68"/>
      <c r="C2031" s="75"/>
      <c r="D2031" s="57"/>
      <c r="E2031" s="72"/>
      <c r="F2031" s="62"/>
      <c r="G2031" s="63"/>
      <c r="H2031" s="64"/>
    </row>
    <row r="2032" spans="1:8" ht="15" hidden="1" customHeight="1" x14ac:dyDescent="0.25">
      <c r="B2032" s="56"/>
      <c r="C2032" s="56"/>
      <c r="D2032" s="129"/>
      <c r="E2032" s="72"/>
      <c r="F2032" s="130"/>
      <c r="G2032" s="63"/>
      <c r="H2032" s="64"/>
    </row>
    <row r="2033" spans="1:8" ht="15" hidden="1" customHeight="1" x14ac:dyDescent="0.25">
      <c r="A2033"/>
      <c r="B2033" s="56"/>
      <c r="C2033" s="230"/>
      <c r="D2033" s="137"/>
      <c r="E2033" s="72"/>
      <c r="F2033" s="138"/>
      <c r="G2033" s="63"/>
      <c r="H2033" s="64"/>
    </row>
    <row r="2034" spans="1:8" ht="15" hidden="1" customHeight="1" x14ac:dyDescent="0.25">
      <c r="A2034"/>
      <c r="B2034" s="68"/>
      <c r="C2034" s="75"/>
      <c r="D2034" s="57"/>
      <c r="E2034" s="72"/>
      <c r="F2034" s="62"/>
      <c r="G2034" s="63"/>
      <c r="H2034" s="64"/>
    </row>
    <row r="2035" spans="1:8" ht="15" hidden="1" customHeight="1" x14ac:dyDescent="0.25">
      <c r="A2035"/>
      <c r="B2035" s="56"/>
      <c r="C2035" s="56"/>
      <c r="D2035" s="129"/>
      <c r="E2035" s="72"/>
      <c r="F2035" s="130"/>
      <c r="G2035" s="63"/>
      <c r="H2035" s="64"/>
    </row>
    <row r="2036" spans="1:8" ht="15" hidden="1" customHeight="1" x14ac:dyDescent="0.25">
      <c r="A2036"/>
      <c r="B2036" s="55"/>
      <c r="C2036" s="56"/>
      <c r="D2036" s="57"/>
      <c r="E2036" s="72"/>
      <c r="F2036" s="62"/>
      <c r="G2036" s="63"/>
      <c r="H2036" s="64"/>
    </row>
    <row r="2037" spans="1:8" ht="15" hidden="1" customHeight="1" x14ac:dyDescent="0.25">
      <c r="A2037"/>
      <c r="B2037" s="55"/>
      <c r="C2037" s="75"/>
      <c r="D2037" s="105"/>
      <c r="E2037" s="72"/>
      <c r="F2037" s="62"/>
      <c r="G2037" s="63"/>
      <c r="H2037" s="64"/>
    </row>
    <row r="2038" spans="1:8" ht="15" hidden="1" customHeight="1" x14ac:dyDescent="0.25">
      <c r="A2038"/>
      <c r="B2038" s="55"/>
      <c r="C2038" s="230"/>
      <c r="D2038" s="106"/>
      <c r="E2038" s="72"/>
      <c r="F2038" s="76"/>
      <c r="G2038" s="63"/>
      <c r="H2038" s="64"/>
    </row>
    <row r="2039" spans="1:8" ht="15" hidden="1" customHeight="1" x14ac:dyDescent="0.25">
      <c r="A2039"/>
      <c r="B2039" s="56"/>
      <c r="C2039" s="241"/>
      <c r="D2039" s="105"/>
      <c r="E2039" s="72"/>
      <c r="F2039" s="203"/>
      <c r="G2039" s="100"/>
      <c r="H2039" s="64"/>
    </row>
    <row r="2040" spans="1:8" ht="15" hidden="1" customHeight="1" x14ac:dyDescent="0.25">
      <c r="A2040"/>
      <c r="B2040" s="56"/>
      <c r="C2040" s="88"/>
      <c r="D2040" s="57"/>
      <c r="E2040" s="72"/>
      <c r="F2040" s="67"/>
      <c r="G2040" s="63"/>
      <c r="H2040" s="64"/>
    </row>
    <row r="2041" spans="1:8" ht="15" hidden="1" customHeight="1" x14ac:dyDescent="0.25">
      <c r="A2041"/>
      <c r="B2041" s="71"/>
      <c r="C2041" s="75"/>
      <c r="D2041" s="57"/>
      <c r="E2041" s="72"/>
      <c r="F2041" s="67"/>
      <c r="G2041" s="63"/>
      <c r="H2041" s="64"/>
    </row>
    <row r="2042" spans="1:8" ht="15" hidden="1" customHeight="1" x14ac:dyDescent="0.25">
      <c r="A2042"/>
      <c r="B2042" s="55"/>
      <c r="C2042" s="75"/>
      <c r="D2042" s="105"/>
      <c r="E2042" s="72"/>
      <c r="F2042" s="59"/>
      <c r="G2042" s="63"/>
      <c r="H2042" s="64"/>
    </row>
    <row r="2043" spans="1:8" ht="15" hidden="1" customHeight="1" x14ac:dyDescent="0.25">
      <c r="A2043"/>
      <c r="B2043" s="95"/>
      <c r="C2043" s="75"/>
      <c r="D2043" s="61"/>
      <c r="E2043" s="72"/>
      <c r="F2043" s="62"/>
      <c r="G2043" s="63"/>
      <c r="H2043" s="64"/>
    </row>
    <row r="2044" spans="1:8" ht="15" hidden="1" customHeight="1" x14ac:dyDescent="0.25">
      <c r="A2044"/>
      <c r="B2044" s="55"/>
      <c r="C2044" s="75"/>
      <c r="D2044" s="57"/>
      <c r="E2044" s="72"/>
      <c r="F2044" s="76"/>
      <c r="G2044" s="743"/>
      <c r="H2044" s="64"/>
    </row>
    <row r="2045" spans="1:8" ht="15" hidden="1" customHeight="1" x14ac:dyDescent="0.25">
      <c r="A2045"/>
      <c r="B2045" s="74"/>
      <c r="C2045" s="110"/>
      <c r="D2045" s="56"/>
      <c r="E2045" s="72"/>
      <c r="F2045" s="58"/>
      <c r="G2045" s="63"/>
      <c r="H2045" s="64"/>
    </row>
    <row r="2046" spans="1:8" ht="15" hidden="1" customHeight="1" x14ac:dyDescent="0.25">
      <c r="A2046"/>
      <c r="B2046" s="56"/>
      <c r="C2046" s="110"/>
      <c r="D2046" s="83"/>
      <c r="E2046" s="72"/>
      <c r="F2046" s="62"/>
      <c r="G2046" s="63"/>
      <c r="H2046" s="64"/>
    </row>
    <row r="2047" spans="1:8" ht="15" hidden="1" customHeight="1" x14ac:dyDescent="0.25">
      <c r="A2047"/>
      <c r="B2047" s="56"/>
      <c r="C2047" s="110"/>
      <c r="D2047" s="83"/>
      <c r="E2047" s="72"/>
      <c r="F2047" s="76"/>
      <c r="G2047" s="63"/>
      <c r="H2047" s="64"/>
    </row>
    <row r="2048" spans="1:8" ht="15" hidden="1" customHeight="1" x14ac:dyDescent="0.25">
      <c r="A2048"/>
      <c r="B2048" s="55"/>
      <c r="C2048" s="110"/>
      <c r="D2048" s="105"/>
      <c r="E2048" s="72"/>
      <c r="F2048" s="62"/>
      <c r="G2048" s="63"/>
      <c r="H2048" s="64"/>
    </row>
    <row r="2049" spans="1:8" ht="15" hidden="1" customHeight="1" x14ac:dyDescent="0.25">
      <c r="A2049"/>
      <c r="B2049" s="56"/>
      <c r="C2049" s="110"/>
      <c r="D2049" s="57"/>
      <c r="E2049" s="72"/>
      <c r="F2049" s="62"/>
      <c r="G2049" s="63"/>
      <c r="H2049" s="64"/>
    </row>
    <row r="2050" spans="1:8" ht="15" hidden="1" customHeight="1" x14ac:dyDescent="0.25">
      <c r="A2050"/>
      <c r="B2050" s="55"/>
      <c r="C2050" s="110"/>
      <c r="D2050" s="57"/>
      <c r="E2050" s="72"/>
      <c r="F2050" s="76"/>
      <c r="G2050" s="63"/>
      <c r="H2050" s="64"/>
    </row>
    <row r="2051" spans="1:8" ht="15" hidden="1" customHeight="1" x14ac:dyDescent="0.25">
      <c r="A2051"/>
      <c r="B2051" s="55"/>
      <c r="C2051" s="110"/>
      <c r="D2051" s="57"/>
      <c r="E2051" s="72"/>
      <c r="F2051" s="76"/>
      <c r="G2051" s="63"/>
      <c r="H2051" s="64"/>
    </row>
    <row r="2052" spans="1:8" ht="15" hidden="1" customHeight="1" x14ac:dyDescent="0.25">
      <c r="A2052"/>
      <c r="B2052" s="56"/>
      <c r="C2052" s="230"/>
      <c r="D2052" s="137"/>
      <c r="E2052" s="72"/>
      <c r="F2052" s="138"/>
      <c r="G2052" s="63"/>
      <c r="H2052" s="64"/>
    </row>
    <row r="2053" spans="1:8" ht="15" hidden="1" customHeight="1" x14ac:dyDescent="0.25">
      <c r="A2053"/>
      <c r="B2053" s="68"/>
      <c r="C2053" s="75"/>
      <c r="D2053" s="106"/>
      <c r="E2053" s="72"/>
      <c r="F2053" s="62"/>
      <c r="G2053" s="63"/>
      <c r="H2053" s="64"/>
    </row>
    <row r="2054" spans="1:8" ht="15" hidden="1" customHeight="1" x14ac:dyDescent="0.25">
      <c r="A2054"/>
      <c r="B2054" s="56"/>
      <c r="C2054" s="56"/>
      <c r="D2054" s="244"/>
      <c r="E2054" s="72"/>
      <c r="F2054" s="130"/>
      <c r="G2054" s="63"/>
      <c r="H2054" s="64"/>
    </row>
    <row r="2055" spans="1:8" ht="15" hidden="1" customHeight="1" x14ac:dyDescent="0.25">
      <c r="A2055"/>
      <c r="B2055" s="55"/>
      <c r="C2055" s="56"/>
      <c r="D2055" s="106"/>
      <c r="E2055" s="72"/>
      <c r="F2055" s="62"/>
      <c r="G2055" s="63"/>
      <c r="H2055" s="64"/>
    </row>
    <row r="2056" spans="1:8" ht="15" hidden="1" customHeight="1" x14ac:dyDescent="0.25">
      <c r="A2056"/>
      <c r="B2056" s="55"/>
      <c r="C2056" s="75"/>
      <c r="D2056" s="125"/>
      <c r="E2056" s="72"/>
      <c r="F2056" s="62"/>
      <c r="G2056" s="63"/>
      <c r="H2056" s="64"/>
    </row>
    <row r="2057" spans="1:8" ht="15" hidden="1" customHeight="1" x14ac:dyDescent="0.25">
      <c r="A2057"/>
      <c r="B2057" s="55"/>
      <c r="C2057" s="75"/>
      <c r="D2057" s="106"/>
      <c r="E2057" s="72"/>
      <c r="F2057" s="76"/>
      <c r="G2057" s="63"/>
      <c r="H2057" s="64"/>
    </row>
    <row r="2058" spans="1:8" ht="15" hidden="1" customHeight="1" x14ac:dyDescent="0.25">
      <c r="A2058"/>
      <c r="B2058" s="56"/>
      <c r="C2058" s="75"/>
      <c r="D2058" s="125"/>
      <c r="E2058" s="72"/>
      <c r="F2058" s="203"/>
      <c r="G2058" s="100"/>
      <c r="H2058" s="64"/>
    </row>
    <row r="2059" spans="1:8" ht="15" hidden="1" customHeight="1" x14ac:dyDescent="0.25">
      <c r="A2059"/>
      <c r="B2059" s="56"/>
      <c r="C2059" s="88"/>
      <c r="D2059" s="106"/>
      <c r="E2059" s="72"/>
      <c r="F2059" s="67"/>
      <c r="G2059" s="63"/>
      <c r="H2059" s="64"/>
    </row>
    <row r="2060" spans="1:8" ht="15" hidden="1" customHeight="1" x14ac:dyDescent="0.25">
      <c r="A2060"/>
      <c r="B2060" s="71"/>
      <c r="C2060" s="88"/>
      <c r="D2060" s="106"/>
      <c r="E2060" s="72"/>
      <c r="F2060" s="67"/>
      <c r="G2060" s="63"/>
      <c r="H2060" s="64"/>
    </row>
    <row r="2061" spans="1:8" ht="15" hidden="1" customHeight="1" x14ac:dyDescent="0.25">
      <c r="A2061"/>
      <c r="B2061" s="55"/>
      <c r="C2061" s="75"/>
      <c r="D2061" s="105"/>
      <c r="E2061" s="72"/>
      <c r="F2061" s="59"/>
      <c r="G2061" s="63"/>
      <c r="H2061" s="64"/>
    </row>
    <row r="2062" spans="1:8" ht="15" hidden="1" customHeight="1" x14ac:dyDescent="0.25">
      <c r="A2062"/>
      <c r="B2062" s="56"/>
      <c r="C2062" s="230"/>
      <c r="D2062" s="137"/>
      <c r="E2062" s="72"/>
      <c r="F2062" s="138"/>
      <c r="G2062" s="63"/>
      <c r="H2062" s="64"/>
    </row>
    <row r="2063" spans="1:8" ht="15" hidden="1" customHeight="1" x14ac:dyDescent="0.25">
      <c r="A2063"/>
      <c r="B2063" s="68"/>
      <c r="C2063" s="75"/>
      <c r="D2063" s="106"/>
      <c r="E2063" s="72"/>
      <c r="F2063" s="62"/>
      <c r="G2063" s="63"/>
      <c r="H2063" s="64"/>
    </row>
    <row r="2064" spans="1:8" ht="15" hidden="1" customHeight="1" x14ac:dyDescent="0.25">
      <c r="A2064"/>
      <c r="B2064" s="56"/>
      <c r="C2064" s="56"/>
      <c r="D2064" s="244"/>
      <c r="E2064" s="72"/>
      <c r="F2064" s="130"/>
      <c r="G2064" s="63"/>
      <c r="H2064" s="64"/>
    </row>
    <row r="2065" spans="1:8" ht="15" hidden="1" customHeight="1" x14ac:dyDescent="0.25">
      <c r="A2065"/>
      <c r="B2065" s="56"/>
      <c r="C2065" s="56"/>
      <c r="D2065" s="106"/>
      <c r="E2065" s="72"/>
      <c r="F2065" s="62"/>
      <c r="G2065" s="63"/>
      <c r="H2065" s="64"/>
    </row>
    <row r="2066" spans="1:8" ht="15" hidden="1" customHeight="1" x14ac:dyDescent="0.25">
      <c r="A2066"/>
      <c r="B2066" s="56"/>
      <c r="C2066" s="56"/>
      <c r="D2066" s="57"/>
      <c r="E2066" s="72"/>
      <c r="F2066" s="62"/>
      <c r="G2066" s="63"/>
      <c r="H2066" s="64"/>
    </row>
    <row r="2067" spans="1:8" ht="15" hidden="1" customHeight="1" x14ac:dyDescent="0.25">
      <c r="A2067"/>
      <c r="B2067" s="74"/>
      <c r="C2067" s="71"/>
      <c r="D2067" s="56"/>
      <c r="E2067" s="72"/>
      <c r="F2067" s="58"/>
      <c r="G2067" s="63"/>
      <c r="H2067" s="64"/>
    </row>
    <row r="2068" spans="1:8" ht="15" hidden="1" customHeight="1" x14ac:dyDescent="0.25">
      <c r="A2068"/>
      <c r="B2068" s="56"/>
      <c r="C2068" s="75"/>
      <c r="D2068" s="125"/>
      <c r="E2068" s="72"/>
      <c r="F2068" s="203"/>
      <c r="G2068" s="100"/>
      <c r="H2068" s="64"/>
    </row>
    <row r="2069" spans="1:8" ht="15" hidden="1" customHeight="1" x14ac:dyDescent="0.25">
      <c r="A2069"/>
      <c r="B2069" s="56"/>
      <c r="C2069" s="88"/>
      <c r="D2069" s="106"/>
      <c r="E2069" s="72"/>
      <c r="F2069" s="67"/>
      <c r="G2069" s="63"/>
      <c r="H2069" s="64"/>
    </row>
    <row r="2070" spans="1:8" ht="15" hidden="1" customHeight="1" x14ac:dyDescent="0.25">
      <c r="A2070"/>
      <c r="B2070" s="71"/>
      <c r="C2070" s="88"/>
      <c r="D2070" s="106"/>
      <c r="E2070" s="72"/>
      <c r="F2070" s="67"/>
      <c r="G2070" s="63"/>
      <c r="H2070" s="64"/>
    </row>
    <row r="2071" spans="1:8" ht="15" hidden="1" customHeight="1" x14ac:dyDescent="0.25">
      <c r="A2071"/>
      <c r="B2071" s="55"/>
      <c r="C2071" s="75"/>
      <c r="D2071" s="105"/>
      <c r="E2071" s="72"/>
      <c r="F2071" s="59"/>
      <c r="G2071" s="63"/>
      <c r="H2071" s="64"/>
    </row>
    <row r="2072" spans="1:8" ht="15" hidden="1" customHeight="1" x14ac:dyDescent="0.25">
      <c r="A2072"/>
      <c r="B2072" s="56"/>
      <c r="C2072" s="230"/>
      <c r="D2072" s="137"/>
      <c r="E2072" s="72"/>
      <c r="F2072" s="138"/>
      <c r="G2072" s="63"/>
      <c r="H2072" s="64"/>
    </row>
    <row r="2073" spans="1:8" ht="15" hidden="1" customHeight="1" x14ac:dyDescent="0.25">
      <c r="A2073"/>
      <c r="B2073" s="55"/>
      <c r="C2073" s="123"/>
      <c r="D2073" s="106"/>
      <c r="E2073" s="72"/>
      <c r="F2073" s="63"/>
      <c r="G2073" s="63"/>
      <c r="H2073" s="64"/>
    </row>
    <row r="2074" spans="1:8" ht="15" hidden="1" customHeight="1" x14ac:dyDescent="0.25">
      <c r="A2074"/>
      <c r="B2074" s="56"/>
      <c r="C2074" s="56"/>
      <c r="D2074" s="244"/>
      <c r="E2074" s="72"/>
      <c r="F2074" s="130"/>
      <c r="G2074" s="63"/>
      <c r="H2074" s="64"/>
    </row>
    <row r="2075" spans="1:8" ht="15" hidden="1" customHeight="1" x14ac:dyDescent="0.25">
      <c r="A2075"/>
      <c r="B2075" s="56"/>
      <c r="C2075" s="56"/>
      <c r="D2075" s="106"/>
      <c r="E2075" s="72"/>
      <c r="F2075" s="62"/>
      <c r="G2075" s="63"/>
      <c r="H2075" s="64"/>
    </row>
    <row r="2076" spans="1:8" ht="15" hidden="1" customHeight="1" x14ac:dyDescent="0.25">
      <c r="A2076"/>
      <c r="B2076" s="68"/>
      <c r="C2076" s="56"/>
      <c r="D2076" s="106"/>
      <c r="E2076" s="72"/>
      <c r="F2076" s="62"/>
      <c r="G2076" s="63"/>
      <c r="H2076" s="64"/>
    </row>
    <row r="2077" spans="1:8" ht="15" hidden="1" customHeight="1" x14ac:dyDescent="0.25">
      <c r="A2077"/>
      <c r="B2077" s="56"/>
      <c r="C2077" s="56"/>
      <c r="D2077" s="106"/>
      <c r="E2077" s="72"/>
      <c r="F2077" s="58"/>
      <c r="G2077" s="63"/>
      <c r="H2077" s="64"/>
    </row>
    <row r="2078" spans="1:8" ht="15" hidden="1" customHeight="1" x14ac:dyDescent="0.25">
      <c r="A2078"/>
      <c r="B2078" s="74"/>
      <c r="C2078" s="56"/>
      <c r="D2078" s="57"/>
      <c r="E2078" s="72"/>
      <c r="F2078" s="62"/>
      <c r="G2078" s="100"/>
      <c r="H2078" s="64"/>
    </row>
    <row r="2079" spans="1:8" ht="15" hidden="1" customHeight="1" x14ac:dyDescent="0.25">
      <c r="A2079"/>
      <c r="B2079" s="56"/>
      <c r="C2079" s="56"/>
      <c r="D2079" s="57"/>
      <c r="E2079" s="72"/>
      <c r="F2079" s="76"/>
      <c r="G2079" s="63"/>
      <c r="H2079" s="64"/>
    </row>
    <row r="2080" spans="1:8" ht="15" hidden="1" customHeight="1" x14ac:dyDescent="0.25">
      <c r="A2080"/>
      <c r="B2080" s="56"/>
      <c r="C2080" s="56"/>
      <c r="D2080" s="57"/>
      <c r="E2080" s="72"/>
      <c r="F2080" s="62"/>
      <c r="G2080" s="63"/>
      <c r="H2080" s="64"/>
    </row>
    <row r="2081" spans="1:8" ht="15" hidden="1" customHeight="1" x14ac:dyDescent="0.25">
      <c r="B2081" s="55"/>
      <c r="C2081" s="230"/>
      <c r="D2081" s="137"/>
      <c r="E2081" s="72"/>
      <c r="F2081" s="138"/>
      <c r="G2081" s="63"/>
      <c r="H2081" s="64"/>
    </row>
    <row r="2082" spans="1:8" ht="15" hidden="1" customHeight="1" x14ac:dyDescent="0.25">
      <c r="B2082" s="55"/>
      <c r="C2082" s="123"/>
      <c r="D2082" s="106"/>
      <c r="E2082" s="72"/>
      <c r="F2082" s="63"/>
      <c r="G2082" s="63"/>
      <c r="H2082" s="64"/>
    </row>
    <row r="2083" spans="1:8" ht="15" hidden="1" customHeight="1" x14ac:dyDescent="0.25">
      <c r="B2083" s="56"/>
      <c r="C2083" s="56"/>
      <c r="D2083" s="244"/>
      <c r="E2083" s="72"/>
      <c r="F2083" s="130"/>
      <c r="G2083" s="63"/>
      <c r="H2083" s="64"/>
    </row>
    <row r="2084" spans="1:8" ht="15" hidden="1" customHeight="1" x14ac:dyDescent="0.25">
      <c r="B2084" s="56"/>
      <c r="C2084" s="56"/>
      <c r="D2084" s="106"/>
      <c r="E2084" s="72"/>
      <c r="F2084" s="62"/>
      <c r="G2084" s="63"/>
      <c r="H2084" s="64"/>
    </row>
    <row r="2085" spans="1:8" ht="15" hidden="1" customHeight="1" x14ac:dyDescent="0.25">
      <c r="A2085" s="225"/>
      <c r="B2085" s="55"/>
      <c r="C2085" s="230"/>
      <c r="D2085" s="137"/>
      <c r="E2085" s="72"/>
      <c r="F2085" s="138"/>
      <c r="G2085" s="63"/>
      <c r="H2085" s="64"/>
    </row>
    <row r="2086" spans="1:8" ht="15" hidden="1" customHeight="1" x14ac:dyDescent="0.25">
      <c r="A2086" s="82"/>
      <c r="B2086" s="55"/>
      <c r="C2086" s="75"/>
      <c r="D2086" s="106"/>
      <c r="E2086" s="72"/>
      <c r="F2086" s="63"/>
      <c r="G2086" s="63"/>
      <c r="H2086" s="64"/>
    </row>
    <row r="2087" spans="1:8" ht="15" hidden="1" customHeight="1" x14ac:dyDescent="0.25">
      <c r="A2087" s="82"/>
      <c r="B2087" s="56"/>
      <c r="C2087" s="75"/>
      <c r="D2087" s="244"/>
      <c r="E2087" s="72"/>
      <c r="F2087" s="130"/>
      <c r="G2087" s="63"/>
      <c r="H2087" s="64"/>
    </row>
    <row r="2088" spans="1:8" ht="15" hidden="1" customHeight="1" x14ac:dyDescent="0.25">
      <c r="A2088" s="82"/>
      <c r="B2088" s="56"/>
      <c r="C2088" s="75"/>
      <c r="D2088" s="106"/>
      <c r="E2088" s="72"/>
      <c r="F2088" s="62"/>
      <c r="G2088" s="63"/>
      <c r="H2088" s="64"/>
    </row>
    <row r="2089" spans="1:8" ht="15" hidden="1" customHeight="1" x14ac:dyDescent="0.25">
      <c r="A2089" s="82"/>
      <c r="B2089" s="68"/>
      <c r="C2089" s="75"/>
      <c r="D2089" s="106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56"/>
      <c r="D2090" s="106"/>
      <c r="E2090" s="72"/>
      <c r="F2090" s="58"/>
      <c r="G2090" s="63"/>
      <c r="H2090" s="64"/>
    </row>
    <row r="2091" spans="1:8" ht="15" hidden="1" customHeight="1" x14ac:dyDescent="0.25">
      <c r="A2091" s="82"/>
      <c r="B2091" s="74"/>
      <c r="C2091" s="56"/>
      <c r="D2091" s="57"/>
      <c r="E2091" s="72"/>
      <c r="F2091" s="62"/>
      <c r="G2091" s="100"/>
      <c r="H2091" s="64"/>
    </row>
    <row r="2092" spans="1:8" ht="15" hidden="1" customHeight="1" x14ac:dyDescent="0.25">
      <c r="A2092" s="82"/>
      <c r="B2092" s="56"/>
      <c r="C2092" s="56"/>
      <c r="D2092" s="57"/>
      <c r="E2092" s="72"/>
      <c r="F2092" s="76"/>
      <c r="G2092" s="63"/>
      <c r="H2092" s="64"/>
    </row>
    <row r="2093" spans="1:8" ht="15" hidden="1" customHeight="1" x14ac:dyDescent="0.25">
      <c r="A2093" s="82"/>
      <c r="B2093" s="56"/>
      <c r="C2093" s="56"/>
      <c r="D2093" s="57"/>
      <c r="E2093" s="72"/>
      <c r="F2093" s="62"/>
      <c r="G2093" s="63"/>
      <c r="H2093" s="64"/>
    </row>
    <row r="2094" spans="1:8" ht="15" hidden="1" customHeight="1" x14ac:dyDescent="0.25">
      <c r="A2094" s="82"/>
      <c r="B2094" s="55"/>
      <c r="C2094" s="75"/>
      <c r="D2094" s="105"/>
      <c r="E2094" s="72"/>
      <c r="F2094" s="59"/>
      <c r="G2094" s="63"/>
      <c r="H2094" s="64"/>
    </row>
    <row r="2095" spans="1:8" ht="15" hidden="1" customHeight="1" x14ac:dyDescent="0.25">
      <c r="A2095" s="82"/>
      <c r="B2095" s="95"/>
      <c r="C2095" s="75"/>
      <c r="D2095" s="61"/>
      <c r="E2095" s="72"/>
      <c r="F2095" s="62"/>
      <c r="G2095" s="63"/>
      <c r="H2095" s="64"/>
    </row>
    <row r="2096" spans="1:8" ht="15" hidden="1" customHeight="1" x14ac:dyDescent="0.25">
      <c r="A2096" s="82"/>
      <c r="B2096" s="55"/>
      <c r="C2096" s="75"/>
      <c r="D2096" s="57"/>
      <c r="E2096" s="72"/>
      <c r="F2096" s="76"/>
      <c r="G2096" s="743"/>
      <c r="H2096" s="64"/>
    </row>
    <row r="2097" spans="1:8" ht="15" hidden="1" customHeight="1" x14ac:dyDescent="0.25">
      <c r="A2097" s="82"/>
      <c r="B2097" s="74"/>
      <c r="C2097" s="110"/>
      <c r="D2097" s="56"/>
      <c r="E2097" s="72"/>
      <c r="F2097" s="58"/>
      <c r="G2097" s="63"/>
      <c r="H2097" s="64"/>
    </row>
    <row r="2098" spans="1:8" ht="15" hidden="1" customHeight="1" x14ac:dyDescent="0.25">
      <c r="A2098" s="82"/>
      <c r="B2098" s="56"/>
      <c r="C2098" s="110"/>
      <c r="D2098" s="83"/>
      <c r="E2098" s="72"/>
      <c r="F2098" s="62"/>
      <c r="G2098" s="63"/>
      <c r="H2098" s="64"/>
    </row>
    <row r="2099" spans="1:8" ht="15" hidden="1" customHeight="1" x14ac:dyDescent="0.25">
      <c r="A2099" s="82"/>
      <c r="B2099" s="56"/>
      <c r="C2099" s="110"/>
      <c r="D2099" s="83"/>
      <c r="E2099" s="72"/>
      <c r="F2099" s="76"/>
      <c r="G2099" s="63"/>
      <c r="H2099" s="64"/>
    </row>
    <row r="2100" spans="1:8" ht="15" hidden="1" customHeight="1" x14ac:dyDescent="0.25">
      <c r="A2100" s="82"/>
      <c r="B2100" s="55"/>
      <c r="C2100" s="110"/>
      <c r="D2100" s="105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63"/>
      <c r="G2101" s="100"/>
      <c r="H2101" s="64"/>
    </row>
    <row r="2102" spans="1:8" ht="15" hidden="1" customHeight="1" x14ac:dyDescent="0.25">
      <c r="A2102" s="82"/>
      <c r="B2102" s="74"/>
      <c r="C2102" s="75"/>
      <c r="D2102" s="57"/>
      <c r="E2102" s="72"/>
      <c r="F2102" s="62"/>
      <c r="G2102" s="63"/>
      <c r="H2102" s="64"/>
    </row>
    <row r="2103" spans="1:8" ht="15" hidden="1" customHeight="1" x14ac:dyDescent="0.25">
      <c r="A2103" s="82"/>
      <c r="B2103" s="56"/>
      <c r="C2103" s="123"/>
      <c r="D2103" s="244"/>
      <c r="E2103" s="72"/>
      <c r="F2103" s="130"/>
      <c r="G2103" s="63"/>
      <c r="H2103" s="64"/>
    </row>
    <row r="2104" spans="1:8" ht="15" hidden="1" customHeight="1" x14ac:dyDescent="0.25">
      <c r="A2104" s="82"/>
      <c r="B2104" s="56"/>
      <c r="C2104" s="123"/>
      <c r="D2104" s="106"/>
      <c r="E2104" s="72"/>
      <c r="F2104" s="62"/>
      <c r="G2104" s="63"/>
      <c r="H2104" s="64"/>
    </row>
    <row r="2105" spans="1:8" ht="15" hidden="1" customHeight="1" x14ac:dyDescent="0.25">
      <c r="A2105" s="82"/>
      <c r="B2105" s="68"/>
      <c r="C2105" s="123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6"/>
      <c r="C2106" s="56"/>
      <c r="D2106" s="106"/>
      <c r="E2106" s="72"/>
      <c r="F2106" s="58"/>
      <c r="G2106" s="63"/>
      <c r="H2106" s="64"/>
    </row>
    <row r="2107" spans="1:8" ht="15" hidden="1" customHeight="1" x14ac:dyDescent="0.25">
      <c r="A2107" s="82"/>
      <c r="B2107" s="74"/>
      <c r="C2107" s="56"/>
      <c r="D2107" s="57"/>
      <c r="E2107" s="72"/>
      <c r="F2107" s="62"/>
      <c r="G2107" s="100"/>
      <c r="H2107" s="64"/>
    </row>
    <row r="2108" spans="1:8" ht="15" hidden="1" customHeight="1" x14ac:dyDescent="0.25">
      <c r="A2108" s="82"/>
      <c r="B2108" s="56"/>
      <c r="C2108" s="56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6"/>
      <c r="C2109" s="56"/>
      <c r="D2109" s="57"/>
      <c r="E2109" s="72"/>
      <c r="F2109" s="62"/>
      <c r="G2109" s="63"/>
      <c r="H2109" s="64"/>
    </row>
    <row r="2110" spans="1:8" ht="15" hidden="1" customHeight="1" x14ac:dyDescent="0.25">
      <c r="A2110" s="82"/>
      <c r="B2110" s="55"/>
      <c r="C2110" s="75"/>
      <c r="D2110" s="105"/>
      <c r="E2110" s="72"/>
      <c r="F2110" s="59"/>
      <c r="G2110" s="63"/>
      <c r="H2110" s="64"/>
    </row>
    <row r="2111" spans="1:8" ht="15" hidden="1" customHeight="1" x14ac:dyDescent="0.25">
      <c r="A2111" s="82"/>
      <c r="B2111" s="95"/>
      <c r="C2111" s="75"/>
      <c r="D2111" s="61"/>
      <c r="E2111" s="72"/>
      <c r="F2111" s="62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6"/>
      <c r="G2112" s="743"/>
      <c r="H2112" s="64"/>
    </row>
    <row r="2113" spans="1:8" ht="15" hidden="1" customHeight="1" x14ac:dyDescent="0.25">
      <c r="A2113" s="82"/>
      <c r="B2113" s="74"/>
      <c r="C2113" s="110"/>
      <c r="D2113" s="56"/>
      <c r="E2113" s="72"/>
      <c r="F2113" s="58"/>
      <c r="G2113" s="63"/>
      <c r="H2113" s="64"/>
    </row>
    <row r="2114" spans="1:8" ht="15" hidden="1" customHeight="1" x14ac:dyDescent="0.25">
      <c r="A2114" s="82"/>
      <c r="B2114" s="56"/>
      <c r="C2114" s="110"/>
      <c r="D2114" s="83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110"/>
      <c r="D2115" s="83"/>
      <c r="E2115" s="72"/>
      <c r="F2115" s="76"/>
      <c r="G2115" s="63"/>
      <c r="H2115" s="64"/>
    </row>
    <row r="2116" spans="1:8" ht="15" hidden="1" customHeight="1" x14ac:dyDescent="0.25">
      <c r="A2116" s="82"/>
      <c r="B2116" s="55"/>
      <c r="C2116" s="110"/>
      <c r="D2116" s="105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110"/>
      <c r="D2117" s="57"/>
      <c r="E2117" s="72"/>
      <c r="F2117" s="62"/>
      <c r="G2117" s="63"/>
      <c r="H2117" s="64"/>
    </row>
    <row r="2118" spans="1:8" ht="15" hidden="1" customHeight="1" x14ac:dyDescent="0.25">
      <c r="A2118" s="82"/>
      <c r="B2118" s="56"/>
      <c r="C2118" s="110"/>
      <c r="D2118" s="57"/>
      <c r="E2118" s="72"/>
      <c r="F2118" s="62"/>
      <c r="G2118" s="63"/>
      <c r="H2118" s="64"/>
    </row>
    <row r="2119" spans="1:8" ht="15" hidden="1" customHeight="1" x14ac:dyDescent="0.25">
      <c r="A2119" s="82"/>
      <c r="B2119" s="55"/>
      <c r="C2119" s="110"/>
      <c r="D2119" s="57"/>
      <c r="E2119" s="72"/>
      <c r="F2119" s="76"/>
      <c r="G2119" s="63"/>
      <c r="H2119" s="64"/>
    </row>
    <row r="2120" spans="1:8" ht="15" hidden="1" customHeight="1" x14ac:dyDescent="0.25">
      <c r="A2120" s="82"/>
      <c r="B2120" s="55"/>
      <c r="C2120" s="56"/>
      <c r="D2120" s="57"/>
      <c r="E2120" s="72"/>
      <c r="F2120" s="76"/>
      <c r="G2120" s="63"/>
      <c r="H2120" s="64"/>
    </row>
    <row r="2121" spans="1:8" ht="15" hidden="1" customHeight="1" x14ac:dyDescent="0.25">
      <c r="A2121" s="82"/>
      <c r="B2121" s="56"/>
      <c r="C2121" s="245"/>
      <c r="D2121" s="106"/>
      <c r="E2121" s="72"/>
      <c r="F2121" s="62"/>
      <c r="G2121" s="63"/>
      <c r="H2121" s="64"/>
    </row>
    <row r="2122" spans="1:8" ht="15" hidden="1" customHeight="1" x14ac:dyDescent="0.25">
      <c r="A2122" s="82"/>
      <c r="B2122" s="55"/>
      <c r="C2122" s="75"/>
      <c r="D2122" s="57"/>
      <c r="E2122" s="72"/>
      <c r="F2122" s="76"/>
      <c r="G2122" s="63"/>
      <c r="H2122" s="64"/>
    </row>
    <row r="2123" spans="1:8" ht="15" hidden="1" customHeight="1" x14ac:dyDescent="0.25">
      <c r="A2123" s="82"/>
      <c r="B2123" s="56"/>
      <c r="C2123" s="75"/>
      <c r="D2123" s="129"/>
      <c r="E2123" s="72"/>
      <c r="F2123" s="130"/>
      <c r="G2123" s="63"/>
      <c r="H2123" s="64"/>
    </row>
    <row r="2124" spans="1:8" ht="15" hidden="1" customHeight="1" x14ac:dyDescent="0.25">
      <c r="A2124" s="82"/>
      <c r="B2124" s="56"/>
      <c r="C2124" s="75"/>
      <c r="D2124" s="57"/>
      <c r="E2124" s="72"/>
      <c r="F2124" s="76"/>
      <c r="G2124" s="63"/>
      <c r="H2124" s="64"/>
    </row>
    <row r="2125" spans="1:8" ht="15" hidden="1" customHeight="1" x14ac:dyDescent="0.25">
      <c r="A2125" s="82"/>
      <c r="B2125" s="68"/>
      <c r="C2125" s="123"/>
      <c r="D2125" s="106"/>
      <c r="E2125" s="72"/>
      <c r="F2125" s="62"/>
      <c r="G2125" s="63"/>
      <c r="H2125" s="64"/>
    </row>
    <row r="2126" spans="1:8" ht="15" hidden="1" customHeight="1" x14ac:dyDescent="0.25">
      <c r="A2126" s="82"/>
      <c r="B2126" s="56"/>
      <c r="C2126" s="56"/>
      <c r="D2126" s="106"/>
      <c r="E2126" s="72"/>
      <c r="F2126" s="58"/>
      <c r="G2126" s="63"/>
      <c r="H2126" s="64"/>
    </row>
    <row r="2127" spans="1:8" ht="15" hidden="1" customHeight="1" x14ac:dyDescent="0.25">
      <c r="A2127" s="82"/>
      <c r="B2127" s="74"/>
      <c r="C2127" s="56"/>
      <c r="D2127" s="57"/>
      <c r="E2127" s="72"/>
      <c r="F2127" s="62"/>
      <c r="G2127" s="100"/>
      <c r="H2127" s="64"/>
    </row>
    <row r="2128" spans="1:8" ht="15" hidden="1" customHeight="1" x14ac:dyDescent="0.25">
      <c r="A2128" s="82"/>
      <c r="B2128" s="56"/>
      <c r="C2128" s="56"/>
      <c r="D2128" s="57"/>
      <c r="E2128" s="72"/>
      <c r="F2128" s="76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55"/>
      <c r="C2130" s="56"/>
      <c r="D2130" s="105"/>
      <c r="E2130" s="72"/>
      <c r="F2130" s="59"/>
      <c r="G2130" s="63"/>
      <c r="H2130" s="64"/>
    </row>
    <row r="2131" spans="1:8" ht="15" hidden="1" customHeight="1" x14ac:dyDescent="0.25">
      <c r="A2131" s="82"/>
      <c r="B2131" s="95"/>
      <c r="C2131" s="75"/>
      <c r="D2131" s="61"/>
      <c r="E2131" s="72"/>
      <c r="F2131" s="62"/>
      <c r="G2131" s="63"/>
      <c r="H2131" s="64"/>
    </row>
    <row r="2132" spans="1:8" ht="15" hidden="1" customHeight="1" x14ac:dyDescent="0.25">
      <c r="A2132" s="82"/>
      <c r="B2132" s="55"/>
      <c r="C2132" s="75"/>
      <c r="D2132" s="57"/>
      <c r="E2132" s="72"/>
      <c r="F2132" s="76"/>
      <c r="G2132" s="743"/>
      <c r="H2132" s="64"/>
    </row>
    <row r="2133" spans="1:8" ht="15" hidden="1" customHeight="1" x14ac:dyDescent="0.25">
      <c r="A2133" s="82"/>
      <c r="B2133" s="74"/>
      <c r="C2133" s="110"/>
      <c r="D2133" s="56"/>
      <c r="E2133" s="72"/>
      <c r="F2133" s="58"/>
      <c r="G2133" s="63"/>
      <c r="H2133" s="64"/>
    </row>
    <row r="2134" spans="1:8" ht="15" hidden="1" customHeight="1" x14ac:dyDescent="0.25">
      <c r="A2134" s="82"/>
      <c r="B2134" s="56"/>
      <c r="C2134" s="110"/>
      <c r="D2134" s="83"/>
      <c r="E2134" s="72"/>
      <c r="F2134" s="62"/>
      <c r="G2134" s="63"/>
      <c r="H2134" s="64"/>
    </row>
    <row r="2135" spans="1:8" ht="15" hidden="1" customHeight="1" x14ac:dyDescent="0.25">
      <c r="A2135" s="82"/>
      <c r="B2135" s="56"/>
      <c r="C2135" s="110"/>
      <c r="D2135" s="83"/>
      <c r="E2135" s="72"/>
      <c r="F2135" s="76"/>
      <c r="G2135" s="63"/>
      <c r="H2135" s="64"/>
    </row>
    <row r="2136" spans="1:8" ht="15" hidden="1" customHeight="1" x14ac:dyDescent="0.25">
      <c r="A2136" s="82"/>
      <c r="B2136" s="55"/>
      <c r="C2136" s="110"/>
      <c r="D2136" s="105"/>
      <c r="E2136" s="72"/>
      <c r="F2136" s="62"/>
      <c r="G2136" s="63"/>
      <c r="H2136" s="64"/>
    </row>
    <row r="2137" spans="1:8" ht="15" hidden="1" customHeight="1" x14ac:dyDescent="0.25">
      <c r="A2137" s="82"/>
      <c r="B2137" s="55"/>
      <c r="C2137" s="228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6"/>
      <c r="C2138" s="228"/>
      <c r="D2138" s="72"/>
      <c r="E2138" s="72"/>
      <c r="F2138" s="62"/>
      <c r="G2138" s="63"/>
      <c r="H2138" s="64"/>
    </row>
    <row r="2139" spans="1:8" ht="15" hidden="1" customHeight="1" x14ac:dyDescent="0.25">
      <c r="A2139" s="82"/>
      <c r="B2139" s="56"/>
      <c r="C2139" s="56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5"/>
      <c r="C2140" s="228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6"/>
      <c r="C2141" s="245"/>
      <c r="D2141" s="106"/>
      <c r="E2141" s="72"/>
      <c r="F2141" s="62"/>
      <c r="G2141" s="63"/>
      <c r="H2141" s="64"/>
    </row>
    <row r="2142" spans="1:8" ht="15" hidden="1" customHeight="1" x14ac:dyDescent="0.25">
      <c r="A2142" s="82"/>
      <c r="B2142" s="55"/>
      <c r="C2142" s="75"/>
      <c r="D2142" s="106"/>
      <c r="E2142" s="72"/>
      <c r="F2142" s="62"/>
      <c r="G2142" s="63"/>
      <c r="H2142" s="64"/>
    </row>
    <row r="2143" spans="1:8" ht="15" hidden="1" customHeight="1" x14ac:dyDescent="0.25">
      <c r="A2143" s="82"/>
      <c r="B2143" s="56"/>
      <c r="C2143" s="75"/>
      <c r="D2143" s="244"/>
      <c r="E2143" s="72"/>
      <c r="F2143" s="130"/>
      <c r="G2143" s="63"/>
      <c r="H2143" s="64"/>
    </row>
    <row r="2144" spans="1:8" ht="15" hidden="1" customHeight="1" x14ac:dyDescent="0.25">
      <c r="A2144" s="82"/>
      <c r="B2144" s="56"/>
      <c r="C2144" s="75"/>
      <c r="D2144" s="106"/>
      <c r="E2144" s="72"/>
      <c r="F2144" s="62"/>
      <c r="G2144" s="63"/>
      <c r="H2144" s="64"/>
    </row>
    <row r="2145" spans="1:8" ht="15" hidden="1" customHeight="1" x14ac:dyDescent="0.25">
      <c r="A2145" s="82"/>
      <c r="B2145" s="68"/>
      <c r="C2145" s="123"/>
      <c r="D2145" s="106"/>
      <c r="E2145" s="72"/>
      <c r="F2145" s="62"/>
      <c r="G2145" s="63"/>
      <c r="H2145" s="64"/>
    </row>
    <row r="2146" spans="1:8" ht="15" hidden="1" customHeight="1" x14ac:dyDescent="0.25">
      <c r="A2146" s="82"/>
      <c r="B2146" s="56"/>
      <c r="C2146" s="56"/>
      <c r="D2146" s="106"/>
      <c r="E2146" s="72"/>
      <c r="F2146" s="58"/>
      <c r="G2146" s="63"/>
      <c r="H2146" s="64"/>
    </row>
    <row r="2147" spans="1:8" ht="15" hidden="1" customHeight="1" x14ac:dyDescent="0.25">
      <c r="A2147" s="82"/>
      <c r="B2147" s="74"/>
      <c r="C2147" s="56"/>
      <c r="D2147" s="57"/>
      <c r="E2147" s="72"/>
      <c r="F2147" s="62"/>
      <c r="G2147" s="100"/>
      <c r="H2147" s="64"/>
    </row>
    <row r="2148" spans="1:8" ht="15" hidden="1" customHeight="1" x14ac:dyDescent="0.25">
      <c r="A2148" s="82"/>
      <c r="B2148" s="56"/>
      <c r="C2148" s="56"/>
      <c r="D2148" s="57"/>
      <c r="E2148" s="72"/>
      <c r="F2148" s="76"/>
      <c r="G2148" s="63"/>
      <c r="H2148" s="64"/>
    </row>
    <row r="2149" spans="1:8" ht="15" hidden="1" customHeight="1" x14ac:dyDescent="0.25">
      <c r="A2149" s="82"/>
      <c r="B2149" s="56"/>
      <c r="C2149" s="56"/>
      <c r="D2149" s="57"/>
      <c r="E2149" s="72"/>
      <c r="F2149" s="62"/>
      <c r="G2149" s="63"/>
      <c r="H2149" s="64"/>
    </row>
    <row r="2150" spans="1:8" ht="15" hidden="1" customHeight="1" x14ac:dyDescent="0.25">
      <c r="A2150" s="82"/>
      <c r="B2150" s="95"/>
      <c r="C2150" s="75"/>
      <c r="D2150" s="61"/>
      <c r="E2150" s="72"/>
      <c r="F2150" s="62"/>
      <c r="G2150" s="63"/>
      <c r="H2150" s="64"/>
    </row>
    <row r="2151" spans="1:8" ht="15" hidden="1" customHeight="1" x14ac:dyDescent="0.25">
      <c r="A2151" s="82"/>
      <c r="B2151" s="55"/>
      <c r="C2151" s="75"/>
      <c r="D2151" s="57"/>
      <c r="E2151" s="72"/>
      <c r="F2151" s="76"/>
      <c r="G2151" s="743"/>
      <c r="H2151" s="64"/>
    </row>
    <row r="2152" spans="1:8" ht="15" hidden="1" customHeight="1" x14ac:dyDescent="0.25">
      <c r="A2152" s="82"/>
      <c r="B2152" s="74"/>
      <c r="C2152" s="75"/>
      <c r="D2152" s="56"/>
      <c r="E2152" s="72"/>
      <c r="F2152" s="58"/>
      <c r="G2152" s="63"/>
      <c r="H2152" s="64"/>
    </row>
    <row r="2153" spans="1:8" ht="15" hidden="1" customHeight="1" x14ac:dyDescent="0.25">
      <c r="A2153" s="82"/>
      <c r="B2153" s="56"/>
      <c r="C2153" s="75"/>
      <c r="D2153" s="83"/>
      <c r="E2153" s="72"/>
      <c r="F2153" s="62"/>
      <c r="G2153" s="63"/>
      <c r="H2153" s="64"/>
    </row>
    <row r="2154" spans="1:8" ht="15" hidden="1" customHeight="1" x14ac:dyDescent="0.25">
      <c r="A2154" s="82"/>
      <c r="B2154" s="56"/>
      <c r="C2154" s="245"/>
      <c r="D2154" s="57"/>
      <c r="E2154" s="72"/>
      <c r="F2154" s="62"/>
      <c r="G2154" s="63"/>
      <c r="H2154" s="64"/>
    </row>
    <row r="2155" spans="1:8" ht="15" hidden="1" customHeight="1" x14ac:dyDescent="0.25">
      <c r="A2155" s="82"/>
      <c r="B2155" s="55"/>
      <c r="C2155" s="75"/>
      <c r="D2155" s="106"/>
      <c r="E2155" s="72"/>
      <c r="F2155" s="62"/>
      <c r="G2155" s="63"/>
      <c r="H2155" s="64"/>
    </row>
    <row r="2156" spans="1:8" ht="15" hidden="1" customHeight="1" x14ac:dyDescent="0.25">
      <c r="A2156" s="82"/>
      <c r="B2156" s="56"/>
      <c r="C2156" s="75"/>
      <c r="D2156" s="244"/>
      <c r="E2156" s="72"/>
      <c r="F2156" s="130"/>
      <c r="G2156" s="63"/>
      <c r="H2156" s="64"/>
    </row>
    <row r="2157" spans="1:8" ht="15" hidden="1" customHeight="1" x14ac:dyDescent="0.25">
      <c r="A2157" s="82"/>
      <c r="B2157" s="56"/>
      <c r="C2157" s="75"/>
      <c r="D2157" s="106"/>
      <c r="E2157" s="72"/>
      <c r="F2157" s="62"/>
      <c r="G2157" s="63"/>
      <c r="H2157" s="64"/>
    </row>
    <row r="2158" spans="1:8" ht="15" hidden="1" customHeight="1" x14ac:dyDescent="0.25">
      <c r="A2158" s="82"/>
      <c r="B2158" s="68"/>
      <c r="C2158" s="123"/>
      <c r="D2158" s="106"/>
      <c r="E2158" s="72"/>
      <c r="F2158" s="62"/>
      <c r="G2158" s="63"/>
      <c r="H2158" s="64"/>
    </row>
    <row r="2159" spans="1:8" ht="15" hidden="1" customHeight="1" x14ac:dyDescent="0.25">
      <c r="A2159" s="82"/>
      <c r="B2159" s="56"/>
      <c r="C2159" s="56"/>
      <c r="D2159" s="106"/>
      <c r="E2159" s="72"/>
      <c r="F2159" s="58"/>
      <c r="G2159" s="63"/>
      <c r="H2159" s="64"/>
    </row>
    <row r="2160" spans="1:8" ht="15" hidden="1" customHeight="1" x14ac:dyDescent="0.25">
      <c r="A2160" s="82"/>
      <c r="B2160" s="74"/>
      <c r="C2160" s="56"/>
      <c r="D2160" s="57"/>
      <c r="E2160" s="72"/>
      <c r="F2160" s="62"/>
      <c r="G2160" s="100"/>
      <c r="H2160" s="64"/>
    </row>
    <row r="2161" spans="1:8" ht="15" hidden="1" customHeight="1" x14ac:dyDescent="0.25">
      <c r="A2161" s="82"/>
      <c r="B2161" s="56"/>
      <c r="C2161" s="56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6"/>
      <c r="C2162" s="56"/>
      <c r="D2162" s="57"/>
      <c r="E2162" s="72"/>
      <c r="F2162" s="62"/>
      <c r="G2162" s="63"/>
      <c r="H2162" s="64"/>
    </row>
    <row r="2163" spans="1:8" ht="15" hidden="1" customHeight="1" x14ac:dyDescent="0.25">
      <c r="A2163" s="82"/>
      <c r="B2163" s="55"/>
      <c r="C2163" s="71"/>
      <c r="D2163" s="105"/>
      <c r="E2163" s="72"/>
      <c r="F2163" s="59"/>
      <c r="G2163" s="63"/>
      <c r="H2163" s="64"/>
    </row>
    <row r="2164" spans="1:8" ht="15" hidden="1" customHeight="1" x14ac:dyDescent="0.25">
      <c r="A2164" s="82"/>
      <c r="B2164" s="60"/>
      <c r="C2164" s="151"/>
      <c r="D2164" s="61"/>
      <c r="E2164" s="72"/>
      <c r="F2164" s="62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6"/>
      <c r="G2165" s="743"/>
      <c r="H2165" s="64"/>
    </row>
    <row r="2166" spans="1:8" ht="15" hidden="1" customHeight="1" x14ac:dyDescent="0.25">
      <c r="A2166" s="82"/>
      <c r="B2166" s="74"/>
      <c r="C2166" s="75"/>
      <c r="D2166" s="56"/>
      <c r="E2166" s="72"/>
      <c r="F2166" s="58"/>
      <c r="G2166" s="63"/>
      <c r="H2166" s="64"/>
    </row>
    <row r="2167" spans="1:8" ht="15" hidden="1" customHeight="1" x14ac:dyDescent="0.25">
      <c r="A2167" s="82"/>
      <c r="B2167" s="56"/>
      <c r="C2167" s="75"/>
      <c r="D2167" s="83"/>
      <c r="E2167" s="72"/>
      <c r="F2167" s="62"/>
      <c r="G2167" s="63"/>
      <c r="H2167" s="64"/>
    </row>
    <row r="2168" spans="1:8" ht="15" hidden="1" customHeight="1" x14ac:dyDescent="0.25">
      <c r="A2168" s="82"/>
      <c r="B2168" s="56"/>
      <c r="C2168" s="75"/>
      <c r="D2168" s="83"/>
      <c r="E2168" s="72"/>
      <c r="F2168" s="76"/>
      <c r="G2168" s="63"/>
      <c r="H2168" s="64"/>
    </row>
    <row r="2169" spans="1:8" ht="15" hidden="1" customHeight="1" x14ac:dyDescent="0.25">
      <c r="A2169" s="82"/>
      <c r="B2169" s="55"/>
      <c r="C2169" s="75"/>
      <c r="D2169" s="105"/>
      <c r="E2169" s="72"/>
      <c r="F2169" s="62"/>
      <c r="G2169" s="63"/>
      <c r="H2169" s="64"/>
    </row>
    <row r="2170" spans="1:8" ht="15" hidden="1" customHeight="1" x14ac:dyDescent="0.25">
      <c r="A2170" s="82"/>
      <c r="B2170" s="55"/>
      <c r="C2170" s="75"/>
      <c r="D2170" s="57"/>
      <c r="E2170" s="72"/>
      <c r="F2170" s="76"/>
      <c r="G2170" s="63"/>
      <c r="H2170" s="64"/>
    </row>
    <row r="2171" spans="1:8" ht="15" hidden="1" customHeight="1" x14ac:dyDescent="0.25">
      <c r="A2171" s="82"/>
      <c r="B2171" s="56"/>
      <c r="C2171" s="75"/>
      <c r="D2171" s="5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75"/>
      <c r="D2172" s="57"/>
      <c r="E2172" s="72"/>
      <c r="F2172" s="76"/>
      <c r="G2172" s="63"/>
      <c r="H2172" s="64"/>
    </row>
    <row r="2173" spans="1:8" ht="15" hidden="1" customHeight="1" x14ac:dyDescent="0.25">
      <c r="A2173" s="82"/>
      <c r="B2173" s="55"/>
      <c r="C2173" s="75"/>
      <c r="D2173" s="57"/>
      <c r="E2173" s="72"/>
      <c r="F2173" s="76"/>
      <c r="G2173" s="63"/>
      <c r="H2173" s="64"/>
    </row>
    <row r="2174" spans="1:8" ht="15" hidden="1" customHeight="1" x14ac:dyDescent="0.25">
      <c r="A2174" s="82"/>
      <c r="B2174" s="56"/>
      <c r="C2174" s="75"/>
      <c r="D2174" s="57"/>
      <c r="E2174" s="72"/>
      <c r="F2174" s="76"/>
      <c r="G2174" s="63"/>
      <c r="H2174" s="64"/>
    </row>
    <row r="2175" spans="1:8" ht="15" hidden="1" customHeight="1" x14ac:dyDescent="0.25">
      <c r="A2175" s="82"/>
      <c r="B2175" s="56"/>
      <c r="C2175" s="75"/>
      <c r="D2175" s="57"/>
      <c r="E2175" s="72"/>
      <c r="F2175" s="76"/>
      <c r="G2175" s="63"/>
      <c r="H2175" s="64"/>
    </row>
    <row r="2176" spans="1:8" ht="15" hidden="1" customHeight="1" x14ac:dyDescent="0.25">
      <c r="A2176" s="82"/>
      <c r="B2176" s="55"/>
      <c r="C2176" s="75"/>
      <c r="D2176" s="57"/>
      <c r="E2176" s="72"/>
      <c r="F2176" s="77"/>
      <c r="G2176" s="63"/>
      <c r="H2176" s="64"/>
    </row>
    <row r="2177" spans="1:8" ht="15" hidden="1" customHeight="1" x14ac:dyDescent="0.25">
      <c r="A2177" s="82"/>
      <c r="B2177" s="56"/>
      <c r="C2177" s="56"/>
      <c r="D2177" s="57"/>
      <c r="E2177" s="72"/>
      <c r="F2177" s="63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56"/>
      <c r="D2179" s="242"/>
      <c r="E2179" s="72"/>
      <c r="F2179" s="62"/>
      <c r="G2179" s="63"/>
      <c r="H2179" s="64"/>
    </row>
    <row r="2180" spans="1:8" ht="15" hidden="1" customHeight="1" x14ac:dyDescent="0.25">
      <c r="A2180" s="82"/>
      <c r="B2180" s="56"/>
      <c r="C2180" s="56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6"/>
      <c r="C2181" s="56"/>
      <c r="D2181" s="98"/>
      <c r="E2181" s="72"/>
      <c r="F2181" s="120"/>
      <c r="G2181" s="63"/>
      <c r="H2181" s="64"/>
    </row>
    <row r="2182" spans="1:8" ht="15" hidden="1" customHeight="1" x14ac:dyDescent="0.25">
      <c r="A2182" s="82"/>
      <c r="B2182" s="56"/>
      <c r="C2182" s="56"/>
      <c r="D2182" s="243"/>
      <c r="E2182" s="72"/>
      <c r="F2182" s="138"/>
      <c r="G2182" s="63"/>
      <c r="H2182" s="64"/>
    </row>
    <row r="2183" spans="1:8" ht="15" hidden="1" customHeight="1" x14ac:dyDescent="0.25">
      <c r="A2183" s="82"/>
      <c r="B2183" s="56"/>
      <c r="C2183" s="245"/>
      <c r="D2183" s="106"/>
      <c r="E2183" s="72"/>
      <c r="F2183" s="62"/>
      <c r="G2183" s="63"/>
      <c r="H2183" s="64"/>
    </row>
    <row r="2184" spans="1:8" ht="15" hidden="1" customHeight="1" x14ac:dyDescent="0.25">
      <c r="A2184" s="82"/>
      <c r="B2184" s="55"/>
      <c r="C2184" s="75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75"/>
      <c r="D2185" s="244"/>
      <c r="E2185" s="72"/>
      <c r="F2185" s="130"/>
      <c r="G2185" s="63"/>
      <c r="H2185" s="64"/>
    </row>
    <row r="2186" spans="1:8" ht="15" hidden="1" customHeight="1" x14ac:dyDescent="0.25">
      <c r="A2186" s="82"/>
      <c r="B2186" s="56"/>
      <c r="C2186" s="75"/>
      <c r="D2186" s="106"/>
      <c r="E2186" s="72"/>
      <c r="F2186" s="62"/>
      <c r="G2186" s="63"/>
      <c r="H2186" s="64"/>
    </row>
    <row r="2187" spans="1:8" ht="15" hidden="1" customHeight="1" x14ac:dyDescent="0.25">
      <c r="A2187" s="82"/>
      <c r="B2187" s="68"/>
      <c r="C2187" s="123"/>
      <c r="D2187" s="106"/>
      <c r="E2187" s="72"/>
      <c r="F2187" s="62"/>
      <c r="G2187" s="63"/>
      <c r="H2187" s="64"/>
    </row>
    <row r="2188" spans="1:8" ht="15" hidden="1" customHeight="1" x14ac:dyDescent="0.25">
      <c r="A2188" s="82"/>
      <c r="B2188" s="56"/>
      <c r="C2188" s="56"/>
      <c r="D2188" s="106"/>
      <c r="E2188" s="72"/>
      <c r="F2188" s="58"/>
      <c r="G2188" s="63"/>
      <c r="H2188" s="64"/>
    </row>
    <row r="2189" spans="1:8" ht="15" hidden="1" customHeight="1" x14ac:dyDescent="0.25">
      <c r="A2189" s="82"/>
      <c r="B2189" s="74"/>
      <c r="C2189" s="56"/>
      <c r="D2189" s="57"/>
      <c r="E2189" s="72"/>
      <c r="F2189" s="62"/>
      <c r="G2189" s="100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76"/>
      <c r="G2190" s="63"/>
      <c r="H2190" s="64"/>
    </row>
    <row r="2191" spans="1:8" ht="15" hidden="1" customHeight="1" x14ac:dyDescent="0.25">
      <c r="A2191" s="82"/>
      <c r="B2191" s="56"/>
      <c r="C2191" s="56"/>
      <c r="D2191" s="57"/>
      <c r="E2191" s="72"/>
      <c r="F2191" s="62"/>
      <c r="G2191" s="63"/>
      <c r="H2191" s="64"/>
    </row>
    <row r="2192" spans="1:8" ht="15" hidden="1" customHeight="1" x14ac:dyDescent="0.25">
      <c r="A2192" s="82"/>
      <c r="B2192" s="56"/>
      <c r="C2192" s="71"/>
      <c r="D2192" s="105"/>
      <c r="E2192" s="72"/>
      <c r="F2192" s="59"/>
      <c r="G2192" s="63"/>
      <c r="H2192" s="64"/>
    </row>
    <row r="2193" spans="1:8" ht="15" hidden="1" customHeight="1" x14ac:dyDescent="0.25">
      <c r="A2193" s="82"/>
      <c r="B2193" s="56"/>
      <c r="C2193" s="56"/>
      <c r="D2193" s="57"/>
      <c r="E2193" s="72"/>
      <c r="F2193" s="62"/>
      <c r="G2193" s="63"/>
      <c r="H2193" s="64"/>
    </row>
    <row r="2194" spans="1:8" ht="15" hidden="1" customHeight="1" x14ac:dyDescent="0.25">
      <c r="A2194" s="82"/>
      <c r="B2194" s="74"/>
      <c r="C2194" s="110"/>
      <c r="D2194" s="57"/>
      <c r="E2194" s="72"/>
      <c r="F2194" s="76"/>
      <c r="G2194" s="743"/>
      <c r="H2194" s="64"/>
    </row>
    <row r="2195" spans="1:8" ht="15" hidden="1" customHeight="1" x14ac:dyDescent="0.25">
      <c r="A2195" s="82"/>
      <c r="B2195" s="81"/>
      <c r="C2195" s="56"/>
      <c r="D2195" s="105"/>
      <c r="E2195" s="72"/>
      <c r="F2195" s="246"/>
      <c r="G2195" s="63"/>
      <c r="H2195" s="64"/>
    </row>
    <row r="2196" spans="1:8" ht="15" hidden="1" customHeight="1" x14ac:dyDescent="0.25">
      <c r="A2196" s="82"/>
      <c r="B2196" s="56"/>
      <c r="C2196" s="71"/>
      <c r="D2196" s="57"/>
      <c r="E2196" s="72"/>
      <c r="F2196" s="63"/>
      <c r="G2196" s="63"/>
      <c r="H2196" s="64"/>
    </row>
    <row r="2197" spans="1:8" ht="15" hidden="1" customHeight="1" x14ac:dyDescent="0.25">
      <c r="A2197" s="82"/>
      <c r="B2197" s="56"/>
      <c r="C2197" s="75"/>
      <c r="D2197" s="83"/>
      <c r="E2197" s="72"/>
      <c r="F2197" s="76"/>
      <c r="G2197" s="63"/>
      <c r="H2197" s="64"/>
    </row>
    <row r="2198" spans="1:8" ht="15" hidden="1" customHeight="1" x14ac:dyDescent="0.25">
      <c r="A2198" s="82"/>
      <c r="B2198" s="55"/>
      <c r="C2198" s="75"/>
      <c r="D2198" s="105"/>
      <c r="E2198" s="72"/>
      <c r="F2198" s="62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6"/>
      <c r="G2199" s="63"/>
      <c r="H2199" s="64"/>
    </row>
    <row r="2200" spans="1:8" ht="15" hidden="1" customHeight="1" x14ac:dyDescent="0.25">
      <c r="A2200" s="82"/>
      <c r="B2200" s="56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6"/>
      <c r="G2201" s="63"/>
      <c r="H2201" s="64"/>
    </row>
    <row r="2202" spans="1:8" ht="15" hidden="1" customHeight="1" x14ac:dyDescent="0.25">
      <c r="A2202" s="82"/>
      <c r="B2202" s="55"/>
      <c r="C2202" s="75"/>
      <c r="D2202" s="57"/>
      <c r="E2202" s="72"/>
      <c r="F2202" s="76"/>
      <c r="G2202" s="63"/>
      <c r="H2202" s="64"/>
    </row>
    <row r="2203" spans="1:8" ht="15" hidden="1" customHeight="1" x14ac:dyDescent="0.25">
      <c r="A2203" s="82"/>
      <c r="B2203" s="56"/>
      <c r="C2203" s="75"/>
      <c r="D2203" s="57"/>
      <c r="E2203" s="72"/>
      <c r="F2203" s="76"/>
      <c r="G2203" s="63"/>
      <c r="H2203" s="64"/>
    </row>
    <row r="2204" spans="1:8" ht="15" hidden="1" customHeight="1" x14ac:dyDescent="0.25">
      <c r="A2204" s="82"/>
      <c r="B2204" s="56"/>
      <c r="C2204" s="75"/>
      <c r="D2204" s="57"/>
      <c r="E2204" s="72"/>
      <c r="F2204" s="76"/>
      <c r="G2204" s="63"/>
      <c r="H2204" s="64"/>
    </row>
    <row r="2205" spans="1:8" ht="15" hidden="1" customHeight="1" x14ac:dyDescent="0.25">
      <c r="A2205" s="82"/>
      <c r="B2205" s="55"/>
      <c r="C2205" s="75"/>
      <c r="D2205" s="57"/>
      <c r="E2205" s="72"/>
      <c r="F2205" s="77"/>
      <c r="G2205" s="63"/>
      <c r="H2205" s="64"/>
    </row>
    <row r="2206" spans="1:8" ht="15" hidden="1" customHeight="1" x14ac:dyDescent="0.25">
      <c r="A2206" s="82"/>
      <c r="B2206" s="55"/>
      <c r="C2206" s="75"/>
      <c r="D2206" s="57"/>
      <c r="E2206" s="72"/>
      <c r="F2206" s="77"/>
      <c r="G2206" s="63"/>
      <c r="H2206" s="64"/>
    </row>
    <row r="2207" spans="1:8" ht="15" hidden="1" customHeight="1" x14ac:dyDescent="0.25">
      <c r="A2207" s="82"/>
      <c r="B2207" s="56"/>
      <c r="C2207" s="56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55"/>
      <c r="C2208" s="75"/>
      <c r="D2208" s="106"/>
      <c r="E2208" s="72"/>
      <c r="F2208" s="62"/>
      <c r="G2208" s="63"/>
      <c r="H2208" s="64"/>
    </row>
    <row r="2209" spans="1:8" ht="15" hidden="1" customHeight="1" x14ac:dyDescent="0.25">
      <c r="A2209" s="82"/>
      <c r="B2209" s="56"/>
      <c r="C2209" s="75"/>
      <c r="D2209" s="244"/>
      <c r="E2209" s="72"/>
      <c r="F2209" s="130"/>
      <c r="G2209" s="63"/>
      <c r="H2209" s="64"/>
    </row>
    <row r="2210" spans="1:8" ht="15" hidden="1" customHeight="1" x14ac:dyDescent="0.25">
      <c r="A2210" s="82"/>
      <c r="B2210" s="56"/>
      <c r="C2210" s="75"/>
      <c r="D2210" s="106"/>
      <c r="E2210" s="72"/>
      <c r="F2210" s="62"/>
      <c r="G2210" s="63"/>
      <c r="H2210" s="64"/>
    </row>
    <row r="2211" spans="1:8" ht="15" hidden="1" customHeight="1" x14ac:dyDescent="0.25">
      <c r="A2211" s="82"/>
      <c r="B2211" s="68"/>
      <c r="C2211" s="123"/>
      <c r="D2211" s="106"/>
      <c r="E2211" s="72"/>
      <c r="F2211" s="62"/>
      <c r="G2211" s="63"/>
      <c r="H2211" s="64"/>
    </row>
    <row r="2212" spans="1:8" ht="15" hidden="1" customHeight="1" x14ac:dyDescent="0.25">
      <c r="A2212" s="82"/>
      <c r="B2212" s="56"/>
      <c r="C2212" s="56"/>
      <c r="D2212" s="106"/>
      <c r="E2212" s="72"/>
      <c r="F2212" s="58"/>
      <c r="G2212" s="63"/>
      <c r="H2212" s="64"/>
    </row>
    <row r="2213" spans="1:8" ht="15" hidden="1" customHeight="1" x14ac:dyDescent="0.25">
      <c r="A2213" s="82"/>
      <c r="B2213" s="74"/>
      <c r="C2213" s="56"/>
      <c r="D2213" s="57"/>
      <c r="E2213" s="72"/>
      <c r="F2213" s="62"/>
      <c r="G2213" s="100"/>
      <c r="H2213" s="64"/>
    </row>
    <row r="2214" spans="1:8" ht="15" hidden="1" customHeight="1" x14ac:dyDescent="0.25">
      <c r="A2214" s="82"/>
      <c r="B2214" s="56"/>
      <c r="C2214" s="56"/>
      <c r="D2214" s="57"/>
      <c r="E2214" s="72"/>
      <c r="F2214" s="76"/>
      <c r="G2214" s="63"/>
      <c r="H2214" s="64"/>
    </row>
    <row r="2215" spans="1:8" ht="15" hidden="1" customHeight="1" x14ac:dyDescent="0.25">
      <c r="A2215" s="82"/>
      <c r="B2215" s="56"/>
      <c r="C2215" s="56"/>
      <c r="D2215" s="57"/>
      <c r="E2215" s="72"/>
      <c r="F2215" s="62"/>
      <c r="G2215" s="63"/>
      <c r="H2215" s="64"/>
    </row>
    <row r="2216" spans="1:8" ht="15" hidden="1" customHeight="1" x14ac:dyDescent="0.25">
      <c r="A2216" s="82"/>
      <c r="B2216" s="56"/>
      <c r="C2216" s="71"/>
      <c r="D2216" s="105"/>
      <c r="E2216" s="72"/>
      <c r="F2216" s="59"/>
      <c r="G2216" s="63"/>
      <c r="H2216" s="64"/>
    </row>
    <row r="2217" spans="1:8" ht="15" hidden="1" customHeight="1" x14ac:dyDescent="0.25">
      <c r="A2217" s="82"/>
      <c r="B2217" s="56"/>
      <c r="C2217" s="56"/>
      <c r="D2217" s="57"/>
      <c r="E2217" s="72"/>
      <c r="F2217" s="62"/>
      <c r="G2217" s="63"/>
      <c r="H2217" s="64"/>
    </row>
    <row r="2218" spans="1:8" ht="15" hidden="1" customHeight="1" x14ac:dyDescent="0.25">
      <c r="A2218" s="82"/>
      <c r="B2218" s="74"/>
      <c r="C2218" s="56"/>
      <c r="D2218" s="57"/>
      <c r="E2218" s="72"/>
      <c r="F2218" s="76"/>
      <c r="G2218" s="743"/>
      <c r="H2218" s="64"/>
    </row>
    <row r="2219" spans="1:8" ht="15" hidden="1" customHeight="1" x14ac:dyDescent="0.25">
      <c r="A2219" s="82"/>
      <c r="B2219" s="81"/>
      <c r="C2219" s="56"/>
      <c r="D2219" s="105"/>
      <c r="E2219" s="72"/>
      <c r="F2219" s="246"/>
      <c r="G2219" s="63"/>
      <c r="H2219" s="64"/>
    </row>
    <row r="2220" spans="1:8" ht="15" hidden="1" customHeight="1" x14ac:dyDescent="0.25">
      <c r="A2220" s="82"/>
      <c r="B2220" s="56"/>
      <c r="C2220" s="56"/>
      <c r="D2220" s="57"/>
      <c r="E2220" s="72"/>
      <c r="F2220" s="63"/>
      <c r="G2220" s="63"/>
      <c r="H2220" s="64"/>
    </row>
    <row r="2221" spans="1:8" ht="15" hidden="1" customHeight="1" x14ac:dyDescent="0.25">
      <c r="A2221" s="82"/>
      <c r="B2221" s="56"/>
      <c r="C2221" s="56"/>
      <c r="D2221" s="83"/>
      <c r="E2221" s="72"/>
      <c r="F2221" s="76"/>
      <c r="G2221" s="63"/>
      <c r="H2221" s="64"/>
    </row>
    <row r="2222" spans="1:8" ht="15" hidden="1" customHeight="1" x14ac:dyDescent="0.25">
      <c r="A2222" s="82"/>
      <c r="B2222" s="56"/>
      <c r="C2222" s="56"/>
      <c r="D2222" s="106"/>
      <c r="E2222" s="72"/>
      <c r="F2222" s="58"/>
      <c r="G2222" s="63"/>
      <c r="H2222" s="64"/>
    </row>
    <row r="2223" spans="1:8" ht="15" hidden="1" customHeight="1" x14ac:dyDescent="0.25">
      <c r="A2223" s="82"/>
      <c r="B2223" s="55"/>
      <c r="C2223" s="75"/>
      <c r="D2223" s="57"/>
      <c r="E2223" s="72"/>
      <c r="F2223" s="76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62"/>
      <c r="G2224" s="63"/>
      <c r="H2224" s="64"/>
    </row>
    <row r="2225" spans="1:8" ht="15" hidden="1" customHeight="1" x14ac:dyDescent="0.25">
      <c r="A2225" s="82"/>
      <c r="B2225" s="56"/>
      <c r="C2225" s="75"/>
      <c r="D2225" s="57"/>
      <c r="E2225" s="72"/>
      <c r="F2225" s="76"/>
      <c r="G2225" s="63"/>
      <c r="H2225" s="64"/>
    </row>
    <row r="2226" spans="1:8" ht="15" hidden="1" customHeight="1" x14ac:dyDescent="0.25">
      <c r="A2226" s="82"/>
      <c r="B2226" s="55"/>
      <c r="C2226" s="75"/>
      <c r="D2226" s="57"/>
      <c r="E2226" s="72"/>
      <c r="F2226" s="76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6"/>
      <c r="G2227" s="63"/>
      <c r="H2227" s="64"/>
    </row>
    <row r="2228" spans="1:8" ht="15" hidden="1" customHeight="1" x14ac:dyDescent="0.25">
      <c r="A2228" s="82"/>
      <c r="B2228" s="56"/>
      <c r="C2228" s="75"/>
      <c r="D2228" s="57"/>
      <c r="E2228" s="72"/>
      <c r="F2228" s="76"/>
      <c r="G2228" s="63"/>
      <c r="H2228" s="64"/>
    </row>
    <row r="2229" spans="1:8" ht="15" hidden="1" customHeight="1" x14ac:dyDescent="0.25">
      <c r="A2229" s="82"/>
      <c r="B2229" s="55"/>
      <c r="C2229" s="75"/>
      <c r="D2229" s="57"/>
      <c r="E2229" s="72"/>
      <c r="F2229" s="77"/>
      <c r="G2229" s="63"/>
      <c r="H2229" s="64"/>
    </row>
    <row r="2230" spans="1:8" ht="15" hidden="1" customHeight="1" x14ac:dyDescent="0.25">
      <c r="A2230" s="82"/>
      <c r="B2230" s="68"/>
      <c r="C2230" s="123"/>
      <c r="D2230" s="106"/>
      <c r="E2230" s="72"/>
      <c r="F2230" s="62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5"/>
      <c r="C2232" s="75"/>
      <c r="D2232" s="106"/>
      <c r="E2232" s="72"/>
      <c r="F2232" s="62"/>
      <c r="G2232" s="63"/>
      <c r="H2232" s="64"/>
    </row>
    <row r="2233" spans="1:8" ht="15" hidden="1" customHeight="1" x14ac:dyDescent="0.25">
      <c r="A2233" s="82"/>
      <c r="B2233" s="56"/>
      <c r="C2233" s="75"/>
      <c r="D2233" s="244"/>
      <c r="E2233" s="72"/>
      <c r="F2233" s="130"/>
      <c r="G2233" s="63"/>
      <c r="H2233" s="64"/>
    </row>
    <row r="2234" spans="1:8" ht="15" hidden="1" customHeight="1" x14ac:dyDescent="0.25">
      <c r="A2234" s="82"/>
      <c r="B2234" s="56"/>
      <c r="C2234" s="75"/>
      <c r="D2234" s="106"/>
      <c r="E2234" s="72"/>
      <c r="F2234" s="62"/>
      <c r="G2234" s="63"/>
      <c r="H2234" s="64"/>
    </row>
    <row r="2235" spans="1:8" ht="15" hidden="1" customHeight="1" x14ac:dyDescent="0.25">
      <c r="A2235" s="82"/>
      <c r="B2235" s="68"/>
      <c r="C2235" s="123"/>
      <c r="D2235" s="106"/>
      <c r="E2235" s="72"/>
      <c r="F2235" s="62"/>
      <c r="G2235" s="63"/>
      <c r="H2235" s="64"/>
    </row>
    <row r="2236" spans="1:8" ht="15" hidden="1" customHeight="1" x14ac:dyDescent="0.25">
      <c r="A2236" s="82"/>
      <c r="B2236" s="56"/>
      <c r="C2236" s="56"/>
      <c r="D2236" s="106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56"/>
      <c r="D2237" s="56"/>
      <c r="E2237" s="72"/>
      <c r="F2237" s="58"/>
      <c r="G2237" s="100"/>
      <c r="H2237" s="64"/>
    </row>
    <row r="2238" spans="1:8" ht="15" hidden="1" customHeight="1" x14ac:dyDescent="0.25">
      <c r="A2238" s="82"/>
      <c r="B2238" s="56"/>
      <c r="C2238" s="56"/>
      <c r="D2238" s="105"/>
      <c r="E2238" s="72"/>
      <c r="F2238" s="62"/>
      <c r="G2238" s="63"/>
      <c r="H2238" s="64"/>
    </row>
    <row r="2239" spans="1:8" ht="15" hidden="1" customHeight="1" x14ac:dyDescent="0.25">
      <c r="A2239" s="82"/>
      <c r="B2239" s="56"/>
      <c r="C2239" s="56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7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74"/>
      <c r="C2241" s="56"/>
      <c r="D2241" s="56"/>
      <c r="E2241" s="72"/>
      <c r="F2241" s="58"/>
      <c r="G2241" s="63"/>
      <c r="H2241" s="64"/>
    </row>
    <row r="2242" spans="1:8" ht="15" hidden="1" customHeight="1" x14ac:dyDescent="0.25">
      <c r="A2242" s="82"/>
      <c r="B2242" s="55"/>
      <c r="C2242" s="75"/>
      <c r="D2242" s="57"/>
      <c r="E2242" s="72"/>
      <c r="F2242" s="62"/>
      <c r="G2242" s="63"/>
      <c r="H2242" s="64"/>
    </row>
    <row r="2243" spans="1:8" ht="15" hidden="1" customHeight="1" x14ac:dyDescent="0.25">
      <c r="A2243" s="82"/>
      <c r="B2243" s="56"/>
      <c r="C2243" s="75"/>
      <c r="D2243" s="129"/>
      <c r="E2243" s="72"/>
      <c r="F2243" s="130"/>
      <c r="G2243" s="63"/>
      <c r="H2243" s="64"/>
    </row>
    <row r="2244" spans="1:8" ht="15" hidden="1" customHeight="1" x14ac:dyDescent="0.25">
      <c r="A2244" s="82"/>
      <c r="B2244" s="56"/>
      <c r="C2244" s="75"/>
      <c r="D2244" s="57"/>
      <c r="E2244" s="72"/>
      <c r="F2244" s="62"/>
      <c r="G2244" s="63"/>
      <c r="H2244" s="64"/>
    </row>
    <row r="2245" spans="1:8" ht="15" hidden="1" customHeight="1" x14ac:dyDescent="0.25">
      <c r="A2245" s="82"/>
      <c r="B2245" s="55"/>
      <c r="C2245" s="123"/>
      <c r="D2245" s="57"/>
      <c r="E2245" s="72"/>
      <c r="F2245" s="62"/>
      <c r="G2245" s="63"/>
      <c r="H2245" s="64"/>
    </row>
    <row r="2246" spans="1:8" ht="15" hidden="1" customHeight="1" x14ac:dyDescent="0.25">
      <c r="A2246" s="82"/>
      <c r="B2246" s="95"/>
      <c r="C2246" s="56"/>
      <c r="D2246" s="57"/>
      <c r="E2246" s="72"/>
      <c r="F2246" s="58"/>
      <c r="G2246" s="63"/>
      <c r="H2246" s="64"/>
    </row>
    <row r="2247" spans="1:8" ht="15" hidden="1" customHeight="1" x14ac:dyDescent="0.25">
      <c r="A2247" s="82"/>
      <c r="B2247" s="56"/>
      <c r="C2247" s="56"/>
      <c r="D2247" s="56"/>
      <c r="E2247" s="72"/>
      <c r="F2247" s="58"/>
      <c r="G2247" s="100"/>
      <c r="H2247" s="64"/>
    </row>
    <row r="2248" spans="1:8" ht="15" hidden="1" customHeight="1" x14ac:dyDescent="0.25">
      <c r="A2248" s="82"/>
      <c r="B2248" s="56"/>
      <c r="C2248" s="56"/>
      <c r="D2248" s="105"/>
      <c r="E2248" s="72"/>
      <c r="F2248" s="62"/>
      <c r="G2248" s="63"/>
      <c r="H2248" s="64"/>
    </row>
    <row r="2249" spans="1:8" ht="15" hidden="1" customHeight="1" x14ac:dyDescent="0.25">
      <c r="A2249" s="82"/>
      <c r="B2249" s="56"/>
      <c r="C2249" s="56"/>
      <c r="D2249" s="83"/>
      <c r="E2249" s="72"/>
      <c r="F2249" s="62"/>
      <c r="G2249" s="63"/>
      <c r="H2249" s="64"/>
    </row>
    <row r="2250" spans="1:8" ht="15" hidden="1" customHeight="1" x14ac:dyDescent="0.25">
      <c r="A2250" s="82"/>
      <c r="B2250" s="68"/>
      <c r="C2250" s="75"/>
      <c r="D2250" s="57"/>
      <c r="E2250" s="72"/>
      <c r="F2250" s="59"/>
      <c r="G2250" s="63"/>
      <c r="H2250" s="64"/>
    </row>
    <row r="2251" spans="1:8" ht="15" hidden="1" customHeight="1" x14ac:dyDescent="0.25">
      <c r="A2251" s="82"/>
      <c r="B2251" s="56"/>
      <c r="C2251" s="56"/>
      <c r="D2251" s="57"/>
      <c r="E2251" s="72"/>
      <c r="F2251" s="62"/>
      <c r="G2251" s="63"/>
      <c r="H2251" s="64"/>
    </row>
    <row r="2252" spans="1:8" ht="15" hidden="1" customHeight="1" x14ac:dyDescent="0.25">
      <c r="A2252" s="82"/>
      <c r="B2252" s="74"/>
      <c r="C2252" s="56"/>
      <c r="D2252" s="57"/>
      <c r="E2252" s="72"/>
      <c r="F2252" s="76"/>
      <c r="G2252" s="743"/>
      <c r="H2252" s="64"/>
    </row>
    <row r="2253" spans="1:8" ht="15" hidden="1" customHeight="1" x14ac:dyDescent="0.25">
      <c r="A2253" s="82"/>
      <c r="B2253" s="81"/>
      <c r="C2253" s="56"/>
      <c r="D2253" s="105"/>
      <c r="E2253" s="72"/>
      <c r="F2253" s="246"/>
      <c r="G2253" s="63"/>
      <c r="H2253" s="64"/>
    </row>
    <row r="2254" spans="1:8" ht="15" hidden="1" customHeight="1" x14ac:dyDescent="0.25">
      <c r="A2254" s="82"/>
      <c r="B2254" s="56"/>
      <c r="C2254" s="56"/>
      <c r="D2254" s="57"/>
      <c r="E2254" s="72"/>
      <c r="F2254" s="63"/>
      <c r="G2254" s="63"/>
      <c r="H2254" s="64"/>
    </row>
    <row r="2255" spans="1:8" ht="15" hidden="1" customHeight="1" x14ac:dyDescent="0.25">
      <c r="A2255" s="82"/>
      <c r="B2255" s="56"/>
      <c r="C2255" s="56"/>
      <c r="D2255" s="83"/>
      <c r="E2255" s="72"/>
      <c r="F2255" s="76"/>
      <c r="G2255" s="63"/>
      <c r="H2255" s="64"/>
    </row>
    <row r="2256" spans="1:8" ht="15" hidden="1" customHeight="1" x14ac:dyDescent="0.25">
      <c r="A2256" s="82"/>
      <c r="B2256" s="56"/>
      <c r="C2256" s="56"/>
      <c r="D2256" s="106"/>
      <c r="E2256" s="72"/>
      <c r="F2256" s="58"/>
      <c r="G2256" s="63"/>
      <c r="H2256" s="64"/>
    </row>
    <row r="2257" spans="1:8" ht="15" hidden="1" customHeight="1" x14ac:dyDescent="0.25">
      <c r="A2257" s="82"/>
      <c r="B2257" s="55"/>
      <c r="C2257" s="75"/>
      <c r="D2257" s="57"/>
      <c r="E2257" s="72"/>
      <c r="F2257" s="76"/>
      <c r="G2257" s="63"/>
      <c r="H2257" s="64"/>
    </row>
    <row r="2258" spans="1:8" ht="15" hidden="1" customHeight="1" x14ac:dyDescent="0.25">
      <c r="A2258" s="82"/>
      <c r="B2258" s="56"/>
      <c r="C2258" s="75"/>
      <c r="D2258" s="57"/>
      <c r="E2258" s="72"/>
      <c r="F2258" s="62"/>
      <c r="G2258" s="63"/>
      <c r="H2258" s="64"/>
    </row>
    <row r="2259" spans="1:8" ht="15" hidden="1" customHeight="1" x14ac:dyDescent="0.25">
      <c r="A2259" s="82"/>
      <c r="B2259" s="56"/>
      <c r="C2259" s="75"/>
      <c r="D2259" s="57"/>
      <c r="E2259" s="72"/>
      <c r="F2259" s="76"/>
      <c r="G2259" s="63"/>
      <c r="H2259" s="64"/>
    </row>
    <row r="2260" spans="1:8" ht="15" hidden="1" customHeight="1" x14ac:dyDescent="0.25">
      <c r="A2260" s="82"/>
      <c r="B2260" s="55"/>
      <c r="C2260" s="75"/>
      <c r="D2260" s="57"/>
      <c r="E2260" s="72"/>
      <c r="F2260" s="76"/>
      <c r="G2260" s="63"/>
      <c r="H2260" s="64"/>
    </row>
    <row r="2261" spans="1:8" ht="15" hidden="1" customHeight="1" x14ac:dyDescent="0.25">
      <c r="A2261" s="82"/>
      <c r="B2261" s="95"/>
      <c r="C2261" s="56"/>
      <c r="D2261" s="57"/>
      <c r="E2261" s="72"/>
      <c r="F2261" s="58"/>
      <c r="G2261" s="63"/>
      <c r="H2261" s="64"/>
    </row>
    <row r="2262" spans="1:8" ht="15" hidden="1" customHeight="1" x14ac:dyDescent="0.25">
      <c r="A2262" s="82"/>
      <c r="B2262" s="56"/>
      <c r="C2262" s="75"/>
      <c r="D2262" s="57"/>
      <c r="E2262" s="72"/>
      <c r="F2262" s="76"/>
      <c r="G2262" s="63"/>
      <c r="H2262" s="64"/>
    </row>
    <row r="2263" spans="1:8" ht="15" hidden="1" customHeight="1" x14ac:dyDescent="0.25">
      <c r="A2263" s="82"/>
      <c r="B2263" s="55"/>
      <c r="C2263" s="75"/>
      <c r="D2263" s="57"/>
      <c r="E2263" s="72"/>
      <c r="F2263" s="77"/>
      <c r="G2263" s="63"/>
      <c r="H2263" s="64"/>
    </row>
    <row r="2264" spans="1:8" ht="15" hidden="1" customHeight="1" x14ac:dyDescent="0.25">
      <c r="A2264" s="82"/>
      <c r="B2264" s="68"/>
      <c r="C2264" s="75"/>
      <c r="D2264" s="57"/>
      <c r="E2264" s="72"/>
      <c r="F2264" s="62"/>
      <c r="G2264" s="63"/>
      <c r="H2264" s="64"/>
    </row>
    <row r="2265" spans="1:8" ht="15" hidden="1" customHeight="1" x14ac:dyDescent="0.25">
      <c r="A2265" s="82"/>
      <c r="B2265" s="56"/>
      <c r="C2265" s="75"/>
      <c r="D2265" s="57"/>
      <c r="E2265" s="72"/>
      <c r="F2265" s="77"/>
      <c r="G2265" s="63"/>
      <c r="H2265" s="64"/>
    </row>
    <row r="2266" spans="1:8" ht="15" hidden="1" customHeight="1" x14ac:dyDescent="0.25">
      <c r="A2266" s="82"/>
      <c r="B2266" s="56"/>
      <c r="C2266" s="75"/>
      <c r="D2266" s="242"/>
      <c r="E2266" s="72"/>
      <c r="F2266" s="62"/>
      <c r="G2266" s="63"/>
      <c r="H2266" s="64"/>
    </row>
    <row r="2267" spans="1:8" ht="15" hidden="1" customHeight="1" x14ac:dyDescent="0.25">
      <c r="A2267" s="82"/>
      <c r="B2267" s="74"/>
      <c r="C2267" s="56"/>
      <c r="D2267" s="56"/>
      <c r="E2267" s="72"/>
      <c r="F2267" s="58"/>
      <c r="G2267" s="63"/>
      <c r="H2267" s="64"/>
    </row>
    <row r="2268" spans="1:8" ht="15" hidden="1" customHeight="1" x14ac:dyDescent="0.25">
      <c r="A2268" s="82"/>
      <c r="B2268" s="55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6"/>
      <c r="C2269" s="75"/>
      <c r="D2269" s="129"/>
      <c r="E2269" s="72"/>
      <c r="F2269" s="130"/>
      <c r="G2269" s="63"/>
      <c r="H2269" s="64"/>
    </row>
    <row r="2270" spans="1:8" ht="15" hidden="1" customHeight="1" x14ac:dyDescent="0.25">
      <c r="A2270" s="82"/>
      <c r="B2270" s="56"/>
      <c r="C2270" s="75"/>
      <c r="D2270" s="57"/>
      <c r="E2270" s="72"/>
      <c r="F2270" s="62"/>
      <c r="G2270" s="63"/>
      <c r="H2270" s="64"/>
    </row>
    <row r="2271" spans="1:8" ht="15" hidden="1" customHeight="1" x14ac:dyDescent="0.25">
      <c r="A2271" s="82"/>
      <c r="B2271" s="55"/>
      <c r="C2271" s="123"/>
      <c r="D2271" s="57"/>
      <c r="E2271" s="72"/>
      <c r="F2271" s="62"/>
      <c r="G2271" s="63"/>
      <c r="H2271" s="64"/>
    </row>
    <row r="2272" spans="1:8" ht="15" hidden="1" customHeight="1" x14ac:dyDescent="0.25">
      <c r="A2272" s="82"/>
      <c r="B2272" s="95"/>
      <c r="C2272" s="56"/>
      <c r="D2272" s="57"/>
      <c r="E2272" s="72"/>
      <c r="F2272" s="58"/>
      <c r="G2272" s="63"/>
      <c r="H2272" s="64"/>
    </row>
    <row r="2273" spans="1:8" ht="15" hidden="1" customHeight="1" x14ac:dyDescent="0.25">
      <c r="A2273" s="82"/>
      <c r="B2273" s="56"/>
      <c r="C2273" s="56"/>
      <c r="D2273" s="105"/>
      <c r="E2273" s="72"/>
      <c r="F2273" s="59"/>
      <c r="G2273" s="100"/>
      <c r="H2273" s="64"/>
    </row>
    <row r="2274" spans="1:8" ht="15" hidden="1" customHeight="1" x14ac:dyDescent="0.25">
      <c r="A2274" s="82"/>
      <c r="B2274" s="247"/>
      <c r="C2274" s="75"/>
      <c r="D2274" s="248"/>
      <c r="E2274" s="72"/>
      <c r="F2274" s="226"/>
      <c r="G2274" s="100"/>
      <c r="H2274" s="64"/>
    </row>
    <row r="2275" spans="1:8" ht="15" hidden="1" customHeight="1" x14ac:dyDescent="0.25">
      <c r="A2275" s="82"/>
      <c r="B2275" s="56"/>
      <c r="C2275" s="75"/>
      <c r="D2275" s="83"/>
      <c r="E2275" s="72"/>
      <c r="F2275" s="62"/>
      <c r="G2275" s="63"/>
      <c r="H2275" s="64"/>
    </row>
    <row r="2276" spans="1:8" ht="15" hidden="1" customHeight="1" x14ac:dyDescent="0.25">
      <c r="A2276" s="82"/>
      <c r="B2276" s="68"/>
      <c r="C2276" s="75"/>
      <c r="D2276" s="57"/>
      <c r="E2276" s="72"/>
      <c r="F2276" s="59"/>
      <c r="G2276" s="63"/>
      <c r="H2276" s="64"/>
    </row>
    <row r="2277" spans="1:8" ht="15" hidden="1" customHeight="1" x14ac:dyDescent="0.25">
      <c r="A2277" s="82"/>
      <c r="B2277" s="56"/>
      <c r="C2277" s="75"/>
      <c r="D2277" s="57"/>
      <c r="E2277" s="72"/>
      <c r="F2277" s="62"/>
      <c r="G2277" s="63"/>
      <c r="H2277" s="64"/>
    </row>
    <row r="2278" spans="1:8" ht="15" hidden="1" customHeight="1" x14ac:dyDescent="0.25">
      <c r="A2278" s="82"/>
      <c r="B2278" s="74"/>
      <c r="C2278" s="75"/>
      <c r="D2278" s="57"/>
      <c r="E2278" s="72"/>
      <c r="F2278" s="76"/>
      <c r="G2278" s="743"/>
      <c r="H2278" s="64"/>
    </row>
    <row r="2279" spans="1:8" ht="15" hidden="1" customHeight="1" x14ac:dyDescent="0.25">
      <c r="A2279" s="82"/>
      <c r="B2279" s="81"/>
      <c r="C2279" s="75"/>
      <c r="D2279" s="105"/>
      <c r="E2279" s="72"/>
      <c r="F2279" s="246"/>
      <c r="G2279" s="63"/>
      <c r="H2279" s="64"/>
    </row>
    <row r="2280" spans="1:8" ht="15" hidden="1" customHeight="1" x14ac:dyDescent="0.25">
      <c r="A2280" s="82"/>
      <c r="B2280" s="56"/>
      <c r="C2280" s="75"/>
      <c r="D2280" s="57"/>
      <c r="E2280" s="72"/>
      <c r="F2280" s="63"/>
      <c r="G2280" s="63"/>
      <c r="H2280" s="64"/>
    </row>
    <row r="2281" spans="1:8" ht="15" hidden="1" customHeight="1" x14ac:dyDescent="0.25">
      <c r="A2281" s="82"/>
      <c r="B2281" s="56"/>
      <c r="C2281" s="75"/>
      <c r="D2281" s="83"/>
      <c r="E2281" s="72"/>
      <c r="F2281" s="76"/>
      <c r="G2281" s="63"/>
      <c r="H2281" s="64"/>
    </row>
    <row r="2282" spans="1:8" ht="15" hidden="1" customHeight="1" x14ac:dyDescent="0.25">
      <c r="A2282" s="82"/>
      <c r="B2282" s="56"/>
      <c r="C2282" s="75"/>
      <c r="D2282" s="106"/>
      <c r="E2282" s="72"/>
      <c r="F2282" s="58"/>
      <c r="G2282" s="63"/>
      <c r="H2282" s="64"/>
    </row>
    <row r="2283" spans="1:8" ht="15" hidden="1" customHeight="1" x14ac:dyDescent="0.25">
      <c r="A2283" s="82"/>
      <c r="B2283" s="56"/>
      <c r="C2283" s="75"/>
      <c r="D2283" s="57"/>
      <c r="E2283" s="72"/>
      <c r="F2283" s="76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249"/>
      <c r="C2285" s="75"/>
      <c r="D2285" s="57"/>
      <c r="E2285" s="72"/>
      <c r="F2285" s="76"/>
      <c r="G2285" s="63"/>
      <c r="H2285" s="64"/>
    </row>
    <row r="2286" spans="1:8" ht="15" hidden="1" customHeight="1" x14ac:dyDescent="0.25">
      <c r="A2286" s="82"/>
      <c r="B2286" s="55"/>
      <c r="C2286" s="75"/>
      <c r="D2286" s="57"/>
      <c r="E2286" s="72"/>
      <c r="F2286" s="76"/>
      <c r="G2286" s="63"/>
      <c r="H2286" s="64"/>
    </row>
    <row r="2287" spans="1:8" ht="15" hidden="1" customHeight="1" x14ac:dyDescent="0.25">
      <c r="A2287" s="82"/>
      <c r="B2287" s="95"/>
      <c r="C2287" s="75"/>
      <c r="D2287" s="57"/>
      <c r="E2287" s="72"/>
      <c r="F2287" s="58"/>
      <c r="G2287" s="63"/>
      <c r="H2287" s="64"/>
    </row>
    <row r="2288" spans="1:8" ht="15" hidden="1" customHeight="1" x14ac:dyDescent="0.25">
      <c r="A2288" s="82"/>
      <c r="B2288" s="56"/>
      <c r="C2288" s="75"/>
      <c r="D2288" s="57"/>
      <c r="E2288" s="72"/>
      <c r="F2288" s="76"/>
      <c r="G2288" s="63"/>
      <c r="H2288" s="64"/>
    </row>
    <row r="2289" spans="1:8" ht="15" hidden="1" customHeight="1" x14ac:dyDescent="0.25">
      <c r="A2289" s="82"/>
      <c r="B2289" s="55"/>
      <c r="C2289" s="75"/>
      <c r="D2289" s="57"/>
      <c r="E2289" s="72"/>
      <c r="F2289" s="77"/>
      <c r="G2289" s="63"/>
      <c r="H2289" s="64"/>
    </row>
    <row r="2290" spans="1:8" ht="15" hidden="1" customHeight="1" x14ac:dyDescent="0.25">
      <c r="A2290" s="82"/>
      <c r="B2290" s="68"/>
      <c r="C2290" s="75"/>
      <c r="D2290" s="57"/>
      <c r="E2290" s="72"/>
      <c r="F2290" s="62"/>
      <c r="G2290" s="63"/>
      <c r="H2290" s="64"/>
    </row>
    <row r="2291" spans="1:8" ht="15" hidden="1" customHeight="1" x14ac:dyDescent="0.25">
      <c r="A2291" s="82"/>
      <c r="B2291" s="56"/>
      <c r="C2291" s="75"/>
      <c r="D2291" s="57"/>
      <c r="E2291" s="72"/>
      <c r="F2291" s="77"/>
      <c r="G2291" s="63"/>
      <c r="H2291" s="64"/>
    </row>
    <row r="2292" spans="1:8" ht="15" hidden="1" customHeight="1" x14ac:dyDescent="0.25">
      <c r="A2292" s="82"/>
      <c r="B2292" s="56"/>
      <c r="C2292" s="75"/>
      <c r="D2292" s="242"/>
      <c r="E2292" s="72"/>
      <c r="F2292" s="62"/>
      <c r="G2292" s="63"/>
      <c r="H2292" s="64"/>
    </row>
    <row r="2293" spans="1:8" ht="15" hidden="1" customHeight="1" x14ac:dyDescent="0.25">
      <c r="A2293" s="82"/>
      <c r="B2293" s="56"/>
      <c r="C2293" s="56"/>
      <c r="D2293" s="57"/>
      <c r="E2293" s="72"/>
      <c r="F2293" s="62"/>
      <c r="G2293" s="63"/>
      <c r="H2293" s="64"/>
    </row>
    <row r="2294" spans="1:8" ht="15" hidden="1" customHeight="1" x14ac:dyDescent="0.25">
      <c r="A2294" s="82"/>
      <c r="B2294" s="56"/>
      <c r="C2294" s="56"/>
      <c r="D2294" s="98"/>
      <c r="E2294" s="72"/>
      <c r="F2294" s="120"/>
      <c r="G2294" s="63"/>
      <c r="H2294" s="64"/>
    </row>
    <row r="2295" spans="1:8" ht="15" hidden="1" customHeight="1" x14ac:dyDescent="0.25">
      <c r="A2295" s="82"/>
      <c r="B2295" s="74"/>
      <c r="C2295" s="56"/>
      <c r="D2295" s="56"/>
      <c r="E2295" s="72"/>
      <c r="F2295" s="58"/>
      <c r="G2295" s="63"/>
      <c r="H2295" s="64"/>
    </row>
    <row r="2296" spans="1:8" ht="15" hidden="1" customHeight="1" x14ac:dyDescent="0.25">
      <c r="A2296" s="82"/>
      <c r="B2296" s="56"/>
      <c r="C2296" s="80"/>
      <c r="D2296" s="83"/>
      <c r="E2296" s="72"/>
      <c r="F2296" s="76"/>
      <c r="G2296" s="63"/>
      <c r="H2296" s="64"/>
    </row>
    <row r="2297" spans="1:8" ht="15" hidden="1" customHeight="1" x14ac:dyDescent="0.25">
      <c r="A2297" s="82"/>
      <c r="B2297" s="56"/>
      <c r="C2297" s="75"/>
      <c r="D2297" s="129"/>
      <c r="E2297" s="72"/>
      <c r="F2297" s="130"/>
      <c r="G2297" s="63"/>
      <c r="H2297" s="64"/>
    </row>
    <row r="2298" spans="1:8" ht="15" hidden="1" customHeight="1" x14ac:dyDescent="0.25">
      <c r="A2298" s="82"/>
      <c r="B2298" s="56"/>
      <c r="C2298" s="75"/>
      <c r="D2298" s="57"/>
      <c r="E2298" s="72"/>
      <c r="F2298" s="62"/>
      <c r="G2298" s="63"/>
      <c r="H2298" s="64"/>
    </row>
    <row r="2299" spans="1:8" ht="15" hidden="1" customHeight="1" x14ac:dyDescent="0.25">
      <c r="A2299" s="82"/>
      <c r="B2299" s="55"/>
      <c r="C2299" s="123"/>
      <c r="D2299" s="57"/>
      <c r="E2299" s="72"/>
      <c r="F2299" s="62"/>
      <c r="G2299" s="63"/>
      <c r="H2299" s="64"/>
    </row>
    <row r="2300" spans="1:8" ht="15" hidden="1" customHeight="1" x14ac:dyDescent="0.25">
      <c r="A2300" s="82"/>
      <c r="B2300" s="95"/>
      <c r="C2300" s="56"/>
      <c r="D2300" s="57"/>
      <c r="E2300" s="72"/>
      <c r="F2300" s="58"/>
      <c r="G2300" s="63"/>
      <c r="H2300" s="64"/>
    </row>
    <row r="2301" spans="1:8" ht="15" hidden="1" customHeight="1" x14ac:dyDescent="0.25">
      <c r="A2301" s="82"/>
      <c r="B2301" s="56"/>
      <c r="C2301" s="75"/>
      <c r="D2301" s="57"/>
      <c r="E2301" s="72"/>
      <c r="F2301" s="76"/>
      <c r="G2301" s="100"/>
      <c r="H2301" s="64"/>
    </row>
    <row r="2302" spans="1:8" ht="15" hidden="1" customHeight="1" x14ac:dyDescent="0.25">
      <c r="A2302" s="82"/>
      <c r="B2302" s="247"/>
      <c r="C2302" s="75"/>
      <c r="D2302" s="248"/>
      <c r="E2302" s="72"/>
      <c r="F2302" s="226"/>
      <c r="G2302" s="100"/>
      <c r="H2302" s="64"/>
    </row>
    <row r="2303" spans="1:8" ht="15" hidden="1" customHeight="1" x14ac:dyDescent="0.25">
      <c r="A2303" s="82"/>
      <c r="B2303" s="56"/>
      <c r="C2303" s="75"/>
      <c r="D2303" s="83"/>
      <c r="E2303" s="72"/>
      <c r="F2303" s="62"/>
      <c r="G2303" s="63"/>
      <c r="H2303" s="64"/>
    </row>
    <row r="2304" spans="1:8" ht="15" hidden="1" customHeight="1" x14ac:dyDescent="0.25">
      <c r="A2304" s="82"/>
      <c r="B2304" s="68"/>
      <c r="C2304" s="230"/>
      <c r="D2304" s="57"/>
      <c r="E2304" s="72"/>
      <c r="F2304" s="59"/>
      <c r="G2304" s="63"/>
      <c r="H2304" s="64"/>
    </row>
    <row r="2305" spans="1:8" ht="15" hidden="1" customHeight="1" x14ac:dyDescent="0.25">
      <c r="A2305" s="82"/>
      <c r="B2305" s="56"/>
      <c r="C2305" s="230"/>
      <c r="D2305" s="57"/>
      <c r="E2305" s="72"/>
      <c r="F2305" s="62"/>
      <c r="G2305" s="63"/>
      <c r="H2305" s="64"/>
    </row>
    <row r="2306" spans="1:8" ht="15" hidden="1" customHeight="1" x14ac:dyDescent="0.25">
      <c r="A2306" s="82"/>
      <c r="B2306" s="74"/>
      <c r="C2306" s="230"/>
      <c r="D2306" s="57"/>
      <c r="E2306" s="72"/>
      <c r="F2306" s="76"/>
      <c r="G2306" s="743"/>
      <c r="H2306" s="64"/>
    </row>
    <row r="2307" spans="1:8" ht="15" hidden="1" customHeight="1" x14ac:dyDescent="0.25">
      <c r="A2307" s="82"/>
      <c r="B2307" s="81"/>
      <c r="C2307" s="230"/>
      <c r="D2307" s="105"/>
      <c r="E2307" s="72"/>
      <c r="F2307" s="246"/>
      <c r="G2307" s="63"/>
      <c r="H2307" s="64"/>
    </row>
    <row r="2308" spans="1:8" ht="15" hidden="1" customHeight="1" x14ac:dyDescent="0.25">
      <c r="A2308" s="82"/>
      <c r="B2308" s="81"/>
      <c r="C2308" s="230"/>
      <c r="D2308" s="57"/>
      <c r="E2308" s="72"/>
      <c r="F2308" s="63"/>
      <c r="G2308" s="63"/>
      <c r="H2308" s="64"/>
    </row>
    <row r="2309" spans="1:8" ht="15" hidden="1" customHeight="1" x14ac:dyDescent="0.25">
      <c r="A2309" s="82"/>
      <c r="B2309" s="56"/>
      <c r="C2309" s="230"/>
      <c r="D2309" s="83"/>
      <c r="E2309" s="72"/>
      <c r="F2309" s="76"/>
      <c r="G2309" s="63"/>
      <c r="H2309" s="64"/>
    </row>
    <row r="2310" spans="1:8" ht="15" hidden="1" customHeight="1" x14ac:dyDescent="0.25">
      <c r="A2310" s="82"/>
      <c r="B2310" s="55"/>
      <c r="C2310" s="230"/>
      <c r="D2310" s="106"/>
      <c r="E2310" s="72"/>
      <c r="F2310" s="58"/>
      <c r="G2310" s="63"/>
      <c r="H2310" s="64"/>
    </row>
    <row r="2311" spans="1:8" ht="15" hidden="1" customHeight="1" x14ac:dyDescent="0.25">
      <c r="A2311" s="82"/>
      <c r="B2311" s="68"/>
      <c r="C2311" s="230"/>
      <c r="D2311" s="57"/>
      <c r="E2311" s="72"/>
      <c r="F2311" s="76"/>
      <c r="G2311" s="63"/>
      <c r="H2311" s="64"/>
    </row>
    <row r="2312" spans="1:8" ht="15" hidden="1" customHeight="1" x14ac:dyDescent="0.25">
      <c r="A2312" s="82"/>
      <c r="B2312" s="56"/>
      <c r="C2312" s="75"/>
      <c r="D2312" s="57"/>
      <c r="E2312" s="72"/>
      <c r="F2312" s="62"/>
      <c r="G2312" s="63"/>
      <c r="H2312" s="64"/>
    </row>
    <row r="2313" spans="1:8" ht="15" hidden="1" customHeight="1" x14ac:dyDescent="0.25">
      <c r="A2313" s="82"/>
      <c r="B2313" s="249"/>
      <c r="C2313" s="75"/>
      <c r="D2313" s="57"/>
      <c r="E2313" s="72"/>
      <c r="F2313" s="76"/>
      <c r="G2313" s="63"/>
      <c r="H2313" s="64"/>
    </row>
    <row r="2314" spans="1:8" ht="15" hidden="1" customHeight="1" x14ac:dyDescent="0.25">
      <c r="A2314" s="82"/>
      <c r="B2314" s="55"/>
      <c r="C2314" s="75"/>
      <c r="D2314" s="57"/>
      <c r="E2314" s="72"/>
      <c r="F2314" s="76"/>
      <c r="G2314" s="63"/>
      <c r="H2314" s="64"/>
    </row>
    <row r="2315" spans="1:8" ht="15" hidden="1" customHeight="1" x14ac:dyDescent="0.25">
      <c r="A2315" s="82"/>
      <c r="B2315" s="95"/>
      <c r="C2315" s="75"/>
      <c r="D2315" s="57"/>
      <c r="E2315" s="72"/>
      <c r="F2315" s="58"/>
      <c r="G2315" s="63"/>
      <c r="H2315" s="64"/>
    </row>
    <row r="2316" spans="1:8" ht="15" hidden="1" customHeight="1" x14ac:dyDescent="0.25">
      <c r="A2316" s="82"/>
      <c r="B2316" s="95"/>
      <c r="C2316" s="75"/>
      <c r="D2316" s="57"/>
      <c r="E2316" s="72"/>
      <c r="F2316" s="76"/>
      <c r="G2316" s="63"/>
      <c r="H2316" s="64"/>
    </row>
    <row r="2317" spans="1:8" ht="15" hidden="1" customHeight="1" x14ac:dyDescent="0.25">
      <c r="A2317" s="82"/>
      <c r="B2317" s="95"/>
      <c r="C2317" s="75"/>
      <c r="D2317" s="57"/>
      <c r="E2317" s="72"/>
      <c r="F2317" s="77"/>
      <c r="G2317" s="63"/>
      <c r="H2317" s="64"/>
    </row>
    <row r="2318" spans="1:8" ht="15" hidden="1" customHeight="1" x14ac:dyDescent="0.25">
      <c r="A2318" s="82"/>
      <c r="B2318" s="95"/>
      <c r="C2318" s="75"/>
      <c r="D2318" s="57"/>
      <c r="E2318" s="72"/>
      <c r="F2318" s="62"/>
      <c r="G2318" s="63"/>
      <c r="H2318" s="64"/>
    </row>
    <row r="2319" spans="1:8" ht="15" hidden="1" customHeight="1" x14ac:dyDescent="0.25">
      <c r="A2319" s="82"/>
      <c r="B2319" s="56"/>
      <c r="C2319" s="75"/>
      <c r="D2319" s="57"/>
      <c r="E2319" s="72"/>
      <c r="F2319" s="77"/>
      <c r="G2319" s="63"/>
      <c r="H2319" s="64"/>
    </row>
    <row r="2320" spans="1:8" ht="15" hidden="1" customHeight="1" x14ac:dyDescent="0.25">
      <c r="A2320" s="82"/>
      <c r="B2320" s="56"/>
      <c r="C2320" s="75"/>
      <c r="D2320" s="242"/>
      <c r="E2320" s="72"/>
      <c r="F2320" s="62"/>
      <c r="G2320" s="63"/>
      <c r="H2320" s="64"/>
    </row>
    <row r="2321" spans="1:8" ht="15" hidden="1" customHeight="1" x14ac:dyDescent="0.25">
      <c r="A2321" s="82"/>
      <c r="B2321" s="56"/>
      <c r="C2321" s="56"/>
      <c r="D2321" s="57"/>
      <c r="E2321" s="72"/>
      <c r="F2321" s="62"/>
      <c r="G2321" s="63"/>
      <c r="H2321" s="64"/>
    </row>
    <row r="2322" spans="1:8" ht="15" hidden="1" customHeight="1" x14ac:dyDescent="0.25">
      <c r="A2322" s="82"/>
      <c r="B2322" s="56"/>
      <c r="C2322" s="56"/>
      <c r="D2322" s="98"/>
      <c r="E2322" s="72"/>
      <c r="F2322" s="120"/>
      <c r="G2322" s="63"/>
      <c r="H2322" s="64"/>
    </row>
    <row r="2323" spans="1:8" ht="15" hidden="1" customHeight="1" x14ac:dyDescent="0.25">
      <c r="A2323" s="82"/>
      <c r="B2323" s="56"/>
      <c r="C2323" s="56"/>
      <c r="D2323" s="243"/>
      <c r="E2323" s="72"/>
      <c r="F2323" s="138"/>
      <c r="G2323" s="63"/>
      <c r="H2323" s="64"/>
    </row>
    <row r="2324" spans="1:8" ht="15" hidden="1" customHeight="1" x14ac:dyDescent="0.25">
      <c r="A2324" s="82"/>
      <c r="B2324" s="56"/>
      <c r="C2324" s="56"/>
      <c r="D2324" s="139"/>
      <c r="E2324" s="72"/>
      <c r="F2324" s="140"/>
      <c r="G2324" s="63"/>
      <c r="H2324" s="64"/>
    </row>
    <row r="2325" spans="1:8" ht="15" hidden="1" customHeight="1" x14ac:dyDescent="0.25">
      <c r="A2325" s="82"/>
      <c r="B2325" s="55"/>
      <c r="C2325" s="56"/>
      <c r="D2325" s="115"/>
      <c r="E2325" s="72"/>
      <c r="F2325" s="116"/>
      <c r="G2325" s="63"/>
      <c r="H2325" s="64"/>
    </row>
    <row r="2326" spans="1:8" ht="15" hidden="1" customHeight="1" x14ac:dyDescent="0.25">
      <c r="A2326" s="82"/>
      <c r="B2326" s="55"/>
      <c r="C2326" s="56"/>
      <c r="D2326" s="119"/>
      <c r="E2326" s="72"/>
      <c r="F2326" s="120"/>
      <c r="G2326" s="63"/>
      <c r="H2326" s="64"/>
    </row>
    <row r="2327" spans="1:8" ht="15" hidden="1" customHeight="1" x14ac:dyDescent="0.25">
      <c r="A2327" s="82"/>
      <c r="B2327" s="56"/>
      <c r="C2327" s="56"/>
      <c r="D2327" s="115"/>
      <c r="E2327" s="72"/>
      <c r="F2327" s="116"/>
      <c r="G2327" s="63"/>
      <c r="H2327" s="64"/>
    </row>
    <row r="2328" spans="1:8" ht="15" hidden="1" customHeight="1" x14ac:dyDescent="0.25">
      <c r="A2328" s="82"/>
      <c r="B2328" s="56"/>
      <c r="C2328" s="56"/>
      <c r="D2328" s="115"/>
      <c r="E2328" s="72"/>
      <c r="F2328" s="116"/>
      <c r="G2328" s="63"/>
      <c r="H2328" s="64"/>
    </row>
    <row r="2329" spans="1:8" ht="15" hidden="1" customHeight="1" x14ac:dyDescent="0.25">
      <c r="A2329" s="82"/>
      <c r="B2329" s="74"/>
      <c r="C2329" s="56"/>
      <c r="D2329" s="56"/>
      <c r="E2329" s="72"/>
      <c r="F2329" s="58"/>
      <c r="G2329" s="63"/>
      <c r="H2329" s="64"/>
    </row>
    <row r="2330" spans="1:8" ht="15" hidden="1" customHeight="1" x14ac:dyDescent="0.25">
      <c r="A2330" s="82"/>
      <c r="B2330" s="56"/>
      <c r="C2330" s="80"/>
      <c r="D2330" s="83"/>
      <c r="E2330" s="72"/>
      <c r="F2330" s="76"/>
      <c r="G2330" s="63"/>
      <c r="H2330" s="64"/>
    </row>
    <row r="2331" spans="1:8" ht="15" hidden="1" customHeight="1" x14ac:dyDescent="0.25">
      <c r="A2331" s="82"/>
      <c r="B2331" s="56"/>
      <c r="C2331" s="75"/>
      <c r="D2331" s="129"/>
      <c r="E2331" s="72"/>
      <c r="F2331" s="130"/>
      <c r="G2331" s="63"/>
      <c r="H2331" s="64"/>
    </row>
    <row r="2332" spans="1:8" ht="15" hidden="1" customHeight="1" x14ac:dyDescent="0.25">
      <c r="A2332" s="82"/>
      <c r="B2332" s="56"/>
      <c r="C2332" s="75"/>
      <c r="D2332" s="57"/>
      <c r="E2332" s="72"/>
      <c r="F2332" s="62"/>
      <c r="G2332" s="63"/>
      <c r="H2332" s="64"/>
    </row>
    <row r="2333" spans="1:8" ht="15" hidden="1" customHeight="1" x14ac:dyDescent="0.25">
      <c r="A2333" s="82"/>
      <c r="B2333" s="55"/>
      <c r="C2333" s="123"/>
      <c r="D2333" s="57"/>
      <c r="E2333" s="72"/>
      <c r="F2333" s="62"/>
      <c r="G2333" s="63"/>
      <c r="H2333" s="64"/>
    </row>
    <row r="2334" spans="1:8" ht="15" hidden="1" customHeight="1" x14ac:dyDescent="0.25">
      <c r="A2334" s="82"/>
      <c r="B2334" s="95"/>
      <c r="C2334" s="56"/>
      <c r="D2334" s="57"/>
      <c r="E2334" s="72"/>
      <c r="F2334" s="58"/>
      <c r="G2334" s="63"/>
      <c r="H2334" s="64"/>
    </row>
    <row r="2335" spans="1:8" ht="15" hidden="1" customHeight="1" x14ac:dyDescent="0.25">
      <c r="A2335" s="82"/>
      <c r="B2335" s="56"/>
      <c r="C2335" s="75"/>
      <c r="D2335" s="106"/>
      <c r="E2335" s="72"/>
      <c r="F2335" s="76"/>
      <c r="G2335" s="100"/>
      <c r="H2335" s="64"/>
    </row>
    <row r="2336" spans="1:8" ht="15" hidden="1" customHeight="1" x14ac:dyDescent="0.25">
      <c r="A2336" s="82"/>
      <c r="B2336" s="247"/>
      <c r="C2336" s="75"/>
      <c r="D2336" s="248"/>
      <c r="E2336" s="72"/>
      <c r="F2336" s="226"/>
      <c r="G2336" s="100"/>
      <c r="H2336" s="64"/>
    </row>
    <row r="2337" spans="1:8" ht="15" hidden="1" customHeight="1" x14ac:dyDescent="0.25">
      <c r="A2337" s="82"/>
      <c r="B2337" s="56"/>
      <c r="C2337" s="75"/>
      <c r="D2337" s="83"/>
      <c r="E2337" s="72"/>
      <c r="F2337" s="62"/>
      <c r="G2337" s="63"/>
      <c r="H2337" s="64"/>
    </row>
    <row r="2338" spans="1:8" ht="15" hidden="1" customHeight="1" x14ac:dyDescent="0.25">
      <c r="A2338" s="82"/>
      <c r="B2338" s="68"/>
      <c r="C2338" s="230"/>
      <c r="D2338" s="57"/>
      <c r="E2338" s="72"/>
      <c r="F2338" s="59"/>
      <c r="G2338" s="63"/>
      <c r="H2338" s="64"/>
    </row>
    <row r="2339" spans="1:8" ht="15" hidden="1" customHeight="1" x14ac:dyDescent="0.25">
      <c r="A2339" s="82"/>
      <c r="B2339" s="56"/>
      <c r="C2339" s="230"/>
      <c r="D2339" s="57"/>
      <c r="E2339" s="72"/>
      <c r="F2339" s="62"/>
      <c r="G2339" s="63"/>
      <c r="H2339" s="64"/>
    </row>
    <row r="2340" spans="1:8" ht="15" hidden="1" customHeight="1" x14ac:dyDescent="0.25">
      <c r="A2340" s="82"/>
      <c r="B2340" s="74"/>
      <c r="C2340" s="230"/>
      <c r="D2340" s="57"/>
      <c r="E2340" s="72"/>
      <c r="F2340" s="76"/>
      <c r="G2340" s="743"/>
      <c r="H2340" s="64"/>
    </row>
    <row r="2341" spans="1:8" ht="15" hidden="1" customHeight="1" x14ac:dyDescent="0.25">
      <c r="A2341" s="82"/>
      <c r="B2341" s="81"/>
      <c r="C2341" s="230"/>
      <c r="D2341" s="105"/>
      <c r="E2341" s="72"/>
      <c r="F2341" s="246"/>
      <c r="G2341" s="63"/>
      <c r="H2341" s="64"/>
    </row>
    <row r="2342" spans="1:8" ht="15" hidden="1" customHeight="1" x14ac:dyDescent="0.25">
      <c r="A2342" s="82"/>
      <c r="B2342" s="81"/>
      <c r="C2342" s="230"/>
      <c r="D2342" s="57"/>
      <c r="E2342" s="72"/>
      <c r="F2342" s="63"/>
      <c r="G2342" s="63"/>
      <c r="H2342" s="64"/>
    </row>
    <row r="2343" spans="1:8" ht="15" hidden="1" customHeight="1" x14ac:dyDescent="0.25">
      <c r="A2343" s="82"/>
      <c r="B2343" s="56"/>
      <c r="C2343" s="230"/>
      <c r="D2343" s="83"/>
      <c r="E2343" s="72"/>
      <c r="F2343" s="76"/>
      <c r="G2343" s="63"/>
      <c r="H2343" s="64"/>
    </row>
    <row r="2344" spans="1:8" ht="15" hidden="1" customHeight="1" x14ac:dyDescent="0.25">
      <c r="A2344" s="82"/>
      <c r="B2344" s="55"/>
      <c r="C2344" s="230"/>
      <c r="D2344" s="106"/>
      <c r="E2344" s="72"/>
      <c r="F2344" s="58"/>
      <c r="G2344" s="63"/>
      <c r="H2344" s="64"/>
    </row>
    <row r="2345" spans="1:8" ht="15" hidden="1" customHeight="1" x14ac:dyDescent="0.25">
      <c r="A2345" s="82"/>
      <c r="B2345" s="74"/>
      <c r="C2345" s="56"/>
      <c r="D2345" s="57"/>
      <c r="E2345" s="72"/>
      <c r="F2345" s="58"/>
      <c r="G2345" s="63"/>
      <c r="H2345" s="64"/>
    </row>
    <row r="2346" spans="1:8" ht="15" hidden="1" customHeight="1" x14ac:dyDescent="0.25">
      <c r="A2346" s="82"/>
      <c r="B2346" s="56"/>
      <c r="C2346" s="80"/>
      <c r="D2346" s="83"/>
      <c r="E2346" s="72"/>
      <c r="F2346" s="76"/>
      <c r="G2346" s="63"/>
      <c r="H2346" s="64"/>
    </row>
    <row r="2347" spans="1:8" ht="15" hidden="1" customHeight="1" x14ac:dyDescent="0.25">
      <c r="A2347" s="82"/>
      <c r="B2347" s="56"/>
      <c r="C2347" s="110"/>
      <c r="D2347" s="57"/>
      <c r="E2347" s="72"/>
      <c r="F2347" s="62"/>
      <c r="G2347" s="63"/>
      <c r="H2347" s="64"/>
    </row>
    <row r="2348" spans="1:8" ht="15" hidden="1" customHeight="1" x14ac:dyDescent="0.25">
      <c r="A2348" s="82"/>
      <c r="B2348" s="56"/>
      <c r="C2348" s="75"/>
      <c r="D2348" s="57"/>
      <c r="E2348" s="72"/>
      <c r="F2348" s="62"/>
      <c r="G2348" s="63"/>
      <c r="H2348" s="64"/>
    </row>
    <row r="2349" spans="1:8" ht="15" hidden="1" customHeight="1" x14ac:dyDescent="0.25">
      <c r="A2349" s="82"/>
      <c r="B2349" s="55"/>
      <c r="C2349" s="123"/>
      <c r="D2349" s="57"/>
      <c r="E2349" s="72"/>
      <c r="F2349" s="62"/>
      <c r="G2349" s="63"/>
      <c r="H2349" s="64"/>
    </row>
    <row r="2350" spans="1:8" ht="15" hidden="1" customHeight="1" x14ac:dyDescent="0.25">
      <c r="A2350" s="82"/>
      <c r="B2350" s="95"/>
      <c r="C2350" s="56"/>
      <c r="D2350" s="57"/>
      <c r="E2350" s="72"/>
      <c r="F2350" s="58"/>
      <c r="G2350" s="63"/>
      <c r="H2350" s="64"/>
    </row>
    <row r="2351" spans="1:8" ht="15" hidden="1" customHeight="1" x14ac:dyDescent="0.25">
      <c r="A2351" s="82"/>
      <c r="B2351" s="56"/>
      <c r="C2351" s="75"/>
      <c r="D2351" s="106"/>
      <c r="E2351" s="72"/>
      <c r="F2351" s="76"/>
      <c r="G2351" s="100"/>
      <c r="H2351" s="64"/>
    </row>
    <row r="2352" spans="1:8" ht="15" hidden="1" customHeight="1" x14ac:dyDescent="0.25">
      <c r="A2352" s="82"/>
      <c r="B2352" s="247"/>
      <c r="C2352" s="75"/>
      <c r="D2352" s="248"/>
      <c r="E2352" s="72"/>
      <c r="F2352" s="226"/>
      <c r="G2352" s="100"/>
      <c r="H2352" s="64"/>
    </row>
    <row r="2353" spans="1:8" ht="15" hidden="1" customHeight="1" x14ac:dyDescent="0.25">
      <c r="A2353" s="82"/>
      <c r="B2353" s="56"/>
      <c r="C2353" s="75"/>
      <c r="D2353" s="83"/>
      <c r="E2353" s="72"/>
      <c r="F2353" s="62"/>
      <c r="G2353" s="63"/>
      <c r="H2353" s="64"/>
    </row>
    <row r="2354" spans="1:8" ht="15" hidden="1" customHeight="1" x14ac:dyDescent="0.25">
      <c r="A2354" s="82"/>
      <c r="B2354" s="68"/>
      <c r="C2354" s="230"/>
      <c r="D2354" s="57"/>
      <c r="E2354" s="72"/>
      <c r="F2354" s="59"/>
      <c r="G2354" s="63"/>
      <c r="H2354" s="64"/>
    </row>
    <row r="2355" spans="1:8" ht="15" hidden="1" customHeight="1" x14ac:dyDescent="0.25">
      <c r="A2355" s="82"/>
      <c r="B2355" s="56"/>
      <c r="C2355" s="230"/>
      <c r="D2355" s="57"/>
      <c r="E2355" s="72"/>
      <c r="F2355" s="62"/>
      <c r="G2355" s="63"/>
      <c r="H2355" s="64"/>
    </row>
    <row r="2356" spans="1:8" ht="15" hidden="1" customHeight="1" x14ac:dyDescent="0.25">
      <c r="A2356" s="82"/>
      <c r="B2356" s="74"/>
      <c r="C2356" s="230"/>
      <c r="D2356" s="57"/>
      <c r="E2356" s="72"/>
      <c r="F2356" s="76"/>
      <c r="G2356" s="743"/>
      <c r="H2356" s="64"/>
    </row>
    <row r="2357" spans="1:8" ht="15" hidden="1" customHeight="1" x14ac:dyDescent="0.25">
      <c r="B2357" s="56"/>
      <c r="C2357" s="75"/>
      <c r="D2357" s="57"/>
      <c r="E2357" s="72"/>
      <c r="F2357" s="67"/>
      <c r="G2357" s="63"/>
      <c r="H2357" s="64"/>
    </row>
    <row r="2358" spans="1:8" ht="15" hidden="1" customHeight="1" x14ac:dyDescent="0.25">
      <c r="B2358" s="56"/>
      <c r="C2358" s="80"/>
      <c r="D2358" s="83"/>
      <c r="E2358" s="72"/>
      <c r="F2358" s="76"/>
      <c r="G2358" s="63"/>
      <c r="H2358" s="64"/>
    </row>
    <row r="2359" spans="1:8" ht="15" hidden="1" customHeight="1" x14ac:dyDescent="0.25">
      <c r="B2359" s="56"/>
      <c r="C2359" s="110"/>
      <c r="D2359" s="57"/>
      <c r="E2359" s="72"/>
      <c r="F2359" s="62"/>
      <c r="G2359" s="63"/>
      <c r="H2359" s="64"/>
    </row>
    <row r="2360" spans="1:8" ht="15" hidden="1" customHeight="1" x14ac:dyDescent="0.25">
      <c r="B2360" s="56"/>
      <c r="C2360" s="75"/>
      <c r="D2360" s="57"/>
      <c r="E2360" s="72"/>
      <c r="F2360" s="62"/>
      <c r="G2360" s="63"/>
      <c r="H2360" s="64"/>
    </row>
    <row r="2361" spans="1:8" ht="15" hidden="1" customHeight="1" x14ac:dyDescent="0.25">
      <c r="B2361" s="55"/>
      <c r="C2361" s="123"/>
      <c r="D2361" s="57"/>
      <c r="E2361" s="72"/>
      <c r="F2361" s="62"/>
      <c r="G2361" s="63"/>
      <c r="H2361" s="64"/>
    </row>
    <row r="2362" spans="1:8" ht="15" hidden="1" customHeight="1" x14ac:dyDescent="0.25">
      <c r="B2362" s="95"/>
      <c r="C2362" s="56"/>
      <c r="D2362" s="57"/>
      <c r="E2362" s="72"/>
      <c r="F2362" s="58"/>
      <c r="G2362" s="63"/>
      <c r="H2362" s="64"/>
    </row>
    <row r="2363" spans="1:8" ht="15" hidden="1" customHeight="1" x14ac:dyDescent="0.25">
      <c r="B2363" s="56"/>
      <c r="C2363" s="75"/>
      <c r="D2363" s="106"/>
      <c r="E2363" s="72"/>
      <c r="F2363" s="76"/>
      <c r="G2363" s="100"/>
      <c r="H2363" s="64"/>
    </row>
    <row r="2364" spans="1:8" ht="15" hidden="1" customHeight="1" x14ac:dyDescent="0.25">
      <c r="B2364" s="247"/>
      <c r="C2364" s="75"/>
      <c r="D2364" s="248"/>
      <c r="E2364" s="72"/>
      <c r="F2364" s="226"/>
      <c r="G2364" s="100"/>
      <c r="H2364" s="64"/>
    </row>
    <row r="2365" spans="1:8" ht="15" hidden="1" customHeight="1" x14ac:dyDescent="0.25">
      <c r="B2365" s="56"/>
      <c r="C2365" s="75"/>
      <c r="D2365" s="83"/>
      <c r="E2365" s="72"/>
      <c r="F2365" s="62"/>
      <c r="G2365" s="63"/>
      <c r="H2365" s="64"/>
    </row>
    <row r="2366" spans="1:8" ht="15" hidden="1" customHeight="1" x14ac:dyDescent="0.25">
      <c r="B2366" s="68"/>
      <c r="C2366" s="230"/>
      <c r="D2366" s="57"/>
      <c r="E2366" s="72"/>
      <c r="F2366" s="59"/>
      <c r="G2366" s="63"/>
      <c r="H2366" s="64"/>
    </row>
    <row r="2367" spans="1:8" ht="15" hidden="1" customHeight="1" x14ac:dyDescent="0.25">
      <c r="B2367" s="56"/>
      <c r="C2367" s="230"/>
      <c r="D2367" s="57"/>
      <c r="E2367" s="72"/>
      <c r="F2367" s="62"/>
      <c r="G2367" s="63"/>
      <c r="H2367" s="64"/>
    </row>
    <row r="2368" spans="1:8" ht="15" hidden="1" customHeight="1" x14ac:dyDescent="0.25">
      <c r="B2368" s="74"/>
      <c r="C2368" s="230"/>
      <c r="D2368" s="57"/>
      <c r="E2368" s="72"/>
      <c r="F2368" s="76"/>
      <c r="G2368" s="743"/>
      <c r="H2368" s="64"/>
    </row>
    <row r="2369" spans="1:8" ht="15" hidden="1" customHeight="1" x14ac:dyDescent="0.25">
      <c r="A2369"/>
      <c r="B2369" s="81"/>
      <c r="C2369" s="230"/>
      <c r="D2369" s="105"/>
      <c r="E2369" s="72"/>
      <c r="F2369" s="246"/>
      <c r="G2369" s="63"/>
      <c r="H2369" s="64"/>
    </row>
    <row r="2370" spans="1:8" ht="15" hidden="1" customHeight="1" x14ac:dyDescent="0.25">
      <c r="A2370"/>
      <c r="B2370" s="56"/>
      <c r="C2370" s="71"/>
      <c r="D2370" s="57"/>
      <c r="E2370" s="72"/>
      <c r="F2370" s="62"/>
      <c r="G2370" s="63"/>
      <c r="H2370" s="64"/>
    </row>
    <row r="2371" spans="1:8" ht="15" hidden="1" customHeight="1" x14ac:dyDescent="0.25">
      <c r="A2371"/>
      <c r="B2371" s="56"/>
      <c r="C2371" s="80"/>
      <c r="D2371" s="83"/>
      <c r="E2371" s="72"/>
      <c r="F2371" s="76"/>
      <c r="G2371" s="63"/>
      <c r="H2371" s="64"/>
    </row>
    <row r="2372" spans="1:8" ht="15" hidden="1" customHeight="1" x14ac:dyDescent="0.25">
      <c r="A2372"/>
      <c r="B2372" s="56"/>
      <c r="C2372" s="110"/>
      <c r="D2372" s="57"/>
      <c r="E2372" s="72"/>
      <c r="F2372" s="62"/>
      <c r="G2372" s="63"/>
      <c r="H2372" s="64"/>
    </row>
    <row r="2373" spans="1:8" ht="15" hidden="1" customHeight="1" x14ac:dyDescent="0.25">
      <c r="A2373"/>
      <c r="B2373" s="56"/>
      <c r="C2373" s="55"/>
      <c r="D2373" s="57"/>
      <c r="E2373" s="72"/>
      <c r="F2373" s="62"/>
      <c r="G2373" s="63"/>
      <c r="H2373" s="64"/>
    </row>
    <row r="2374" spans="1:8" ht="15" hidden="1" customHeight="1" x14ac:dyDescent="0.25">
      <c r="A2374"/>
      <c r="B2374" s="55"/>
      <c r="C2374" s="123"/>
      <c r="D2374" s="57"/>
      <c r="E2374" s="72"/>
      <c r="F2374" s="62"/>
      <c r="G2374" s="63"/>
      <c r="H2374" s="64"/>
    </row>
    <row r="2375" spans="1:8" ht="15" hidden="1" customHeight="1" x14ac:dyDescent="0.25">
      <c r="A2375"/>
      <c r="B2375" s="95"/>
      <c r="C2375" s="56"/>
      <c r="D2375" s="57"/>
      <c r="E2375" s="72"/>
      <c r="F2375" s="58"/>
      <c r="G2375" s="63"/>
      <c r="H2375" s="64"/>
    </row>
    <row r="2376" spans="1:8" ht="15" hidden="1" customHeight="1" x14ac:dyDescent="0.25">
      <c r="A2376"/>
      <c r="B2376" s="56"/>
      <c r="C2376" s="75"/>
      <c r="D2376" s="106"/>
      <c r="E2376" s="72"/>
      <c r="F2376" s="76"/>
      <c r="G2376" s="100"/>
      <c r="H2376" s="64"/>
    </row>
    <row r="2377" spans="1:8" ht="15" hidden="1" customHeight="1" x14ac:dyDescent="0.25">
      <c r="A2377"/>
      <c r="B2377" s="56"/>
      <c r="C2377" s="56"/>
      <c r="D2377" s="83"/>
      <c r="E2377" s="72"/>
      <c r="F2377" s="62"/>
      <c r="G2377" s="100"/>
      <c r="H2377" s="64"/>
    </row>
    <row r="2378" spans="1:8" ht="15" hidden="1" customHeight="1" x14ac:dyDescent="0.25">
      <c r="A2378"/>
      <c r="B2378" s="56"/>
      <c r="C2378" s="75"/>
      <c r="D2378" s="83"/>
      <c r="E2378" s="72"/>
      <c r="F2378" s="62"/>
      <c r="G2378" s="63"/>
      <c r="H2378" s="64"/>
    </row>
    <row r="2379" spans="1:8" ht="15" hidden="1" customHeight="1" x14ac:dyDescent="0.25">
      <c r="A2379"/>
      <c r="B2379" s="68"/>
      <c r="C2379" s="75"/>
      <c r="D2379" s="57"/>
      <c r="E2379" s="72"/>
      <c r="F2379" s="59"/>
      <c r="G2379" s="63"/>
      <c r="H2379" s="64"/>
    </row>
    <row r="2380" spans="1:8" ht="15" hidden="1" customHeight="1" x14ac:dyDescent="0.25">
      <c r="A2380"/>
      <c r="B2380" s="56"/>
      <c r="C2380" s="75"/>
      <c r="D2380" s="57"/>
      <c r="E2380" s="72"/>
      <c r="F2380" s="62"/>
      <c r="G2380" s="63"/>
      <c r="H2380" s="64"/>
    </row>
    <row r="2381" spans="1:8" ht="15" hidden="1" customHeight="1" x14ac:dyDescent="0.25">
      <c r="A2381"/>
      <c r="B2381" s="74"/>
      <c r="C2381" s="230"/>
      <c r="D2381" s="57"/>
      <c r="E2381" s="72"/>
      <c r="F2381" s="76"/>
      <c r="G2381" s="743"/>
      <c r="H2381" s="64"/>
    </row>
    <row r="2382" spans="1:8" ht="15" hidden="1" customHeight="1" x14ac:dyDescent="0.25">
      <c r="A2382"/>
      <c r="B2382" s="81"/>
      <c r="C2382" s="230"/>
      <c r="D2382" s="105"/>
      <c r="E2382" s="72"/>
      <c r="F2382" s="246"/>
      <c r="G2382" s="63"/>
      <c r="H2382" s="64"/>
    </row>
    <row r="2383" spans="1:8" ht="15" hidden="1" customHeight="1" x14ac:dyDescent="0.25">
      <c r="A2383"/>
      <c r="B2383" s="81"/>
      <c r="C2383" s="230"/>
      <c r="D2383" s="57"/>
      <c r="E2383" s="72"/>
      <c r="F2383" s="63"/>
      <c r="G2383" s="63"/>
      <c r="H2383" s="64"/>
    </row>
    <row r="2384" spans="1:8" ht="15" hidden="1" customHeight="1" x14ac:dyDescent="0.25">
      <c r="A2384"/>
      <c r="B2384" s="56"/>
      <c r="C2384" s="230"/>
      <c r="D2384" s="83"/>
      <c r="E2384" s="72"/>
      <c r="F2384" s="76"/>
      <c r="G2384" s="63"/>
      <c r="H2384" s="64"/>
    </row>
    <row r="2385" spans="1:8" ht="15" hidden="1" customHeight="1" x14ac:dyDescent="0.25">
      <c r="A2385"/>
      <c r="B2385" s="55"/>
      <c r="C2385" s="230"/>
      <c r="D2385" s="106"/>
      <c r="E2385" s="72"/>
      <c r="F2385" s="58"/>
      <c r="G2385" s="63"/>
      <c r="H2385" s="64"/>
    </row>
    <row r="2386" spans="1:8" ht="15" hidden="1" customHeight="1" x14ac:dyDescent="0.25">
      <c r="A2386"/>
      <c r="B2386" s="68"/>
      <c r="C2386" s="230"/>
      <c r="D2386" s="57"/>
      <c r="E2386" s="72"/>
      <c r="F2386" s="76"/>
      <c r="G2386" s="63"/>
      <c r="H2386" s="64"/>
    </row>
    <row r="2387" spans="1:8" ht="15" hidden="1" customHeight="1" x14ac:dyDescent="0.25">
      <c r="A2387"/>
      <c r="B2387" s="56"/>
      <c r="C2387" s="230"/>
      <c r="D2387" s="57"/>
      <c r="E2387" s="72"/>
      <c r="F2387" s="62"/>
      <c r="G2387" s="63"/>
      <c r="H2387" s="64"/>
    </row>
    <row r="2388" spans="1:8" ht="15" hidden="1" customHeight="1" x14ac:dyDescent="0.25">
      <c r="A2388"/>
      <c r="B2388" s="249"/>
      <c r="C2388" s="230"/>
      <c r="D2388" s="57"/>
      <c r="E2388" s="72"/>
      <c r="F2388" s="76"/>
      <c r="G2388" s="63"/>
      <c r="H2388" s="64"/>
    </row>
    <row r="2389" spans="1:8" ht="15" hidden="1" customHeight="1" x14ac:dyDescent="0.25">
      <c r="A2389"/>
      <c r="B2389" s="55"/>
      <c r="C2389" s="230"/>
      <c r="D2389" s="57"/>
      <c r="E2389" s="72"/>
      <c r="F2389" s="76"/>
      <c r="G2389" s="63"/>
      <c r="H2389" s="64"/>
    </row>
    <row r="2390" spans="1:8" ht="15" hidden="1" customHeight="1" x14ac:dyDescent="0.25">
      <c r="A2390"/>
      <c r="B2390" s="95"/>
      <c r="C2390" s="230"/>
      <c r="D2390" s="57"/>
      <c r="E2390" s="72"/>
      <c r="F2390" s="58"/>
      <c r="G2390" s="63"/>
      <c r="H2390" s="64"/>
    </row>
    <row r="2391" spans="1:8" ht="15" hidden="1" customHeight="1" x14ac:dyDescent="0.25">
      <c r="A2391"/>
      <c r="B2391" s="95"/>
      <c r="C2391" s="230"/>
      <c r="D2391" s="57"/>
      <c r="E2391" s="72"/>
      <c r="F2391" s="76"/>
      <c r="G2391" s="63"/>
      <c r="H2391" s="64"/>
    </row>
    <row r="2392" spans="1:8" ht="15" hidden="1" customHeight="1" x14ac:dyDescent="0.25">
      <c r="A2392"/>
      <c r="B2392" s="95"/>
      <c r="C2392" s="230"/>
      <c r="D2392" s="57"/>
      <c r="E2392" s="72"/>
      <c r="F2392" s="77"/>
      <c r="G2392" s="63"/>
      <c r="H2392" s="64"/>
    </row>
    <row r="2393" spans="1:8" ht="15" hidden="1" customHeight="1" x14ac:dyDescent="0.25">
      <c r="A2393"/>
      <c r="B2393" s="95"/>
      <c r="C2393" s="75"/>
      <c r="D2393" s="57"/>
      <c r="E2393" s="72"/>
      <c r="F2393" s="62"/>
      <c r="G2393" s="63"/>
      <c r="H2393" s="64"/>
    </row>
    <row r="2394" spans="1:8" ht="15" hidden="1" customHeight="1" x14ac:dyDescent="0.25">
      <c r="A2394"/>
      <c r="B2394" s="56"/>
      <c r="C2394" s="75"/>
      <c r="D2394" s="57"/>
      <c r="E2394" s="72"/>
      <c r="F2394" s="77"/>
      <c r="G2394" s="63"/>
      <c r="H2394" s="64"/>
    </row>
    <row r="2395" spans="1:8" ht="15" hidden="1" customHeight="1" x14ac:dyDescent="0.25">
      <c r="A2395"/>
      <c r="B2395" s="56"/>
      <c r="C2395" s="75"/>
      <c r="D2395" s="242"/>
      <c r="E2395" s="72"/>
      <c r="F2395" s="62"/>
      <c r="G2395" s="63"/>
      <c r="H2395" s="64"/>
    </row>
    <row r="2396" spans="1:8" ht="15" hidden="1" customHeight="1" x14ac:dyDescent="0.25">
      <c r="A2396"/>
      <c r="B2396" s="56"/>
      <c r="C2396" s="56"/>
      <c r="D2396" s="57"/>
      <c r="E2396" s="72"/>
      <c r="F2396" s="62"/>
      <c r="G2396" s="63"/>
      <c r="H2396" s="64"/>
    </row>
    <row r="2397" spans="1:8" ht="15" hidden="1" customHeight="1" x14ac:dyDescent="0.25">
      <c r="A2397"/>
      <c r="B2397" s="56"/>
      <c r="C2397" s="56"/>
      <c r="D2397" s="98"/>
      <c r="E2397" s="72"/>
      <c r="F2397" s="120"/>
      <c r="G2397" s="63"/>
      <c r="H2397" s="64"/>
    </row>
    <row r="2398" spans="1:8" ht="15" hidden="1" customHeight="1" x14ac:dyDescent="0.25">
      <c r="A2398"/>
      <c r="B2398" s="56"/>
      <c r="C2398" s="56"/>
      <c r="D2398" s="243"/>
      <c r="E2398" s="72"/>
      <c r="F2398" s="138"/>
      <c r="G2398" s="63"/>
      <c r="H2398" s="64"/>
    </row>
    <row r="2399" spans="1:8" ht="15" hidden="1" customHeight="1" x14ac:dyDescent="0.25">
      <c r="A2399"/>
      <c r="B2399" s="56"/>
      <c r="C2399" s="56"/>
      <c r="D2399" s="139"/>
      <c r="E2399" s="72"/>
      <c r="F2399" s="140"/>
      <c r="G2399" s="63"/>
      <c r="H2399" s="64"/>
    </row>
    <row r="2400" spans="1:8" ht="15" hidden="1" customHeight="1" x14ac:dyDescent="0.25">
      <c r="A2400"/>
      <c r="B2400" s="55"/>
      <c r="C2400" s="56"/>
      <c r="D2400" s="115"/>
      <c r="E2400" s="72"/>
      <c r="F2400" s="116"/>
      <c r="G2400" s="63"/>
      <c r="H2400" s="64"/>
    </row>
    <row r="2401" spans="1:8" ht="15" hidden="1" customHeight="1" x14ac:dyDescent="0.25">
      <c r="A2401"/>
      <c r="B2401" s="56"/>
      <c r="C2401" s="71"/>
      <c r="D2401" s="83"/>
      <c r="E2401" s="72"/>
      <c r="F2401" s="77"/>
      <c r="G2401" s="63"/>
      <c r="H2401" s="64"/>
    </row>
    <row r="2402" spans="1:8" ht="15" hidden="1" customHeight="1" x14ac:dyDescent="0.25">
      <c r="A2402"/>
      <c r="B2402" s="56"/>
      <c r="C2402" s="71"/>
      <c r="D2402" s="83"/>
      <c r="E2402" s="72"/>
      <c r="F2402" s="77"/>
      <c r="G2402" s="63"/>
      <c r="H2402" s="64"/>
    </row>
    <row r="2403" spans="1:8" ht="15" hidden="1" customHeight="1" x14ac:dyDescent="0.25">
      <c r="A2403"/>
      <c r="B2403" s="56"/>
      <c r="C2403" s="110"/>
      <c r="D2403" s="57"/>
      <c r="E2403" s="72"/>
      <c r="F2403" s="62"/>
      <c r="G2403" s="63"/>
      <c r="H2403" s="64"/>
    </row>
    <row r="2404" spans="1:8" ht="15" hidden="1" customHeight="1" x14ac:dyDescent="0.25">
      <c r="A2404"/>
      <c r="B2404" s="56"/>
      <c r="C2404" s="55"/>
      <c r="D2404" s="57"/>
      <c r="E2404" s="72"/>
      <c r="F2404" s="62"/>
      <c r="G2404" s="63"/>
      <c r="H2404" s="64"/>
    </row>
    <row r="2405" spans="1:8" ht="15" hidden="1" customHeight="1" x14ac:dyDescent="0.25">
      <c r="A2405"/>
      <c r="B2405" s="55"/>
      <c r="C2405" s="123"/>
      <c r="D2405" s="57"/>
      <c r="E2405" s="72"/>
      <c r="F2405" s="62"/>
      <c r="G2405" s="63"/>
      <c r="H2405" s="64"/>
    </row>
    <row r="2406" spans="1:8" ht="15" hidden="1" customHeight="1" x14ac:dyDescent="0.25">
      <c r="A2406"/>
      <c r="B2406" s="95"/>
      <c r="C2406" s="56"/>
      <c r="D2406" s="57"/>
      <c r="E2406" s="72"/>
      <c r="F2406" s="1145"/>
      <c r="G2406" s="1148"/>
      <c r="H2406" s="1151"/>
    </row>
    <row r="2407" spans="1:8" ht="15" hidden="1" customHeight="1" x14ac:dyDescent="0.25">
      <c r="A2407"/>
      <c r="B2407" s="56"/>
      <c r="C2407" s="56"/>
      <c r="D2407" s="106"/>
      <c r="E2407" s="72"/>
      <c r="F2407" s="1146"/>
      <c r="G2407" s="1149"/>
      <c r="H2407" s="1152"/>
    </row>
    <row r="2408" spans="1:8" ht="15" hidden="1" customHeight="1" x14ac:dyDescent="0.25">
      <c r="A2408"/>
      <c r="B2408" s="56"/>
      <c r="C2408" s="56"/>
      <c r="D2408" s="83"/>
      <c r="E2408" s="72"/>
      <c r="F2408" s="1146"/>
      <c r="G2408" s="1149"/>
      <c r="H2408" s="1152"/>
    </row>
    <row r="2409" spans="1:8" ht="15" hidden="1" customHeight="1" x14ac:dyDescent="0.25">
      <c r="A2409"/>
      <c r="B2409" s="56"/>
      <c r="C2409" s="56"/>
      <c r="D2409" s="83"/>
      <c r="E2409" s="72"/>
      <c r="F2409" s="1147"/>
      <c r="G2409" s="1150"/>
      <c r="H2409" s="1153"/>
    </row>
    <row r="2410" spans="1:8" ht="15" hidden="1" customHeight="1" x14ac:dyDescent="0.25">
      <c r="A2410"/>
      <c r="B2410" s="74"/>
      <c r="C2410" s="75"/>
      <c r="D2410" s="83"/>
      <c r="E2410" s="72"/>
      <c r="F2410" s="76"/>
      <c r="G2410" s="63"/>
      <c r="H2410" s="64"/>
    </row>
    <row r="2411" spans="1:8" ht="15" hidden="1" customHeight="1" x14ac:dyDescent="0.25">
      <c r="A2411"/>
      <c r="B2411" s="56"/>
      <c r="C2411" s="75"/>
      <c r="D2411" s="57"/>
      <c r="E2411" s="72"/>
      <c r="F2411" s="62"/>
      <c r="G2411" s="63"/>
      <c r="H2411" s="64"/>
    </row>
    <row r="2412" spans="1:8" ht="15" hidden="1" customHeight="1" x14ac:dyDescent="0.25">
      <c r="A2412"/>
      <c r="B2412" s="74"/>
      <c r="C2412" s="75"/>
      <c r="D2412" s="57"/>
      <c r="E2412" s="72"/>
      <c r="F2412" s="76"/>
      <c r="G2412" s="743"/>
      <c r="H2412" s="64"/>
    </row>
    <row r="2413" spans="1:8" ht="15" hidden="1" customHeight="1" x14ac:dyDescent="0.25">
      <c r="A2413"/>
      <c r="B2413" s="81"/>
      <c r="C2413" s="75"/>
      <c r="D2413" s="105"/>
      <c r="E2413" s="72"/>
      <c r="F2413" s="246"/>
      <c r="G2413" s="63"/>
      <c r="H2413" s="64"/>
    </row>
    <row r="2414" spans="1:8" ht="15" hidden="1" customHeight="1" x14ac:dyDescent="0.25">
      <c r="A2414"/>
      <c r="B2414" s="81"/>
      <c r="C2414" s="75"/>
      <c r="D2414" s="57"/>
      <c r="E2414" s="72"/>
      <c r="F2414" s="63"/>
      <c r="G2414" s="63"/>
      <c r="H2414" s="64"/>
    </row>
    <row r="2415" spans="1:8" ht="15" hidden="1" customHeight="1" x14ac:dyDescent="0.25">
      <c r="A2415"/>
      <c r="B2415" s="56"/>
      <c r="C2415" s="75"/>
      <c r="D2415" s="83"/>
      <c r="E2415" s="72"/>
      <c r="F2415" s="76"/>
      <c r="G2415" s="63"/>
      <c r="H2415" s="64"/>
    </row>
    <row r="2416" spans="1:8" ht="15" hidden="1" customHeight="1" x14ac:dyDescent="0.25">
      <c r="A2416"/>
      <c r="B2416" s="55"/>
      <c r="C2416" s="230"/>
      <c r="D2416" s="106"/>
      <c r="E2416" s="72"/>
      <c r="F2416" s="58"/>
      <c r="G2416" s="63"/>
      <c r="H2416" s="64"/>
    </row>
    <row r="2417" spans="1:8" ht="15" hidden="1" customHeight="1" x14ac:dyDescent="0.25">
      <c r="A2417"/>
      <c r="B2417" s="68"/>
      <c r="C2417" s="230"/>
      <c r="D2417" s="57"/>
      <c r="E2417" s="72"/>
      <c r="F2417" s="76"/>
      <c r="G2417" s="63"/>
      <c r="H2417" s="64"/>
    </row>
    <row r="2418" spans="1:8" ht="15" hidden="1" customHeight="1" x14ac:dyDescent="0.25">
      <c r="A2418"/>
      <c r="B2418" s="56"/>
      <c r="C2418" s="230"/>
      <c r="D2418" s="57"/>
      <c r="E2418" s="72"/>
      <c r="F2418" s="62"/>
      <c r="G2418" s="63"/>
      <c r="H2418" s="64"/>
    </row>
    <row r="2419" spans="1:8" ht="15" hidden="1" customHeight="1" x14ac:dyDescent="0.25">
      <c r="A2419"/>
      <c r="B2419" s="249"/>
      <c r="C2419" s="230"/>
      <c r="D2419" s="57"/>
      <c r="E2419" s="72"/>
      <c r="F2419" s="76"/>
      <c r="G2419" s="63"/>
      <c r="H2419" s="64"/>
    </row>
    <row r="2420" spans="1:8" ht="15" hidden="1" customHeight="1" x14ac:dyDescent="0.25">
      <c r="A2420"/>
      <c r="B2420" s="55"/>
      <c r="C2420" s="230"/>
      <c r="D2420" s="57"/>
      <c r="E2420" s="72"/>
      <c r="F2420" s="76"/>
      <c r="G2420" s="63"/>
      <c r="H2420" s="64"/>
    </row>
    <row r="2421" spans="1:8" ht="15" hidden="1" customHeight="1" x14ac:dyDescent="0.25">
      <c r="A2421"/>
      <c r="B2421" s="95"/>
      <c r="C2421" s="230"/>
      <c r="D2421" s="57"/>
      <c r="E2421" s="72"/>
      <c r="F2421" s="58"/>
      <c r="G2421" s="63"/>
      <c r="H2421" s="64"/>
    </row>
    <row r="2422" spans="1:8" ht="15" hidden="1" customHeight="1" x14ac:dyDescent="0.25">
      <c r="A2422"/>
      <c r="B2422" s="95"/>
      <c r="C2422" s="230"/>
      <c r="D2422" s="57"/>
      <c r="E2422" s="72"/>
      <c r="F2422" s="76"/>
      <c r="G2422" s="63"/>
      <c r="H2422" s="64"/>
    </row>
    <row r="2423" spans="1:8" ht="15" hidden="1" customHeight="1" x14ac:dyDescent="0.25">
      <c r="A2423"/>
      <c r="B2423" s="95"/>
      <c r="C2423" s="230"/>
      <c r="D2423" s="57"/>
      <c r="E2423" s="72"/>
      <c r="F2423" s="77"/>
      <c r="G2423" s="63"/>
      <c r="H2423" s="64"/>
    </row>
    <row r="2424" spans="1:8" ht="15" hidden="1" customHeight="1" x14ac:dyDescent="0.25">
      <c r="A2424"/>
      <c r="B2424" s="95"/>
      <c r="C2424" s="75"/>
      <c r="D2424" s="57"/>
      <c r="E2424" s="72"/>
      <c r="F2424" s="62"/>
      <c r="G2424" s="63"/>
      <c r="H2424" s="64"/>
    </row>
    <row r="2425" spans="1:8" ht="15" hidden="1" customHeight="1" x14ac:dyDescent="0.25">
      <c r="A2425"/>
      <c r="B2425" s="55"/>
      <c r="C2425" s="75"/>
      <c r="D2425" s="57"/>
      <c r="E2425" s="72"/>
      <c r="F2425" s="77"/>
      <c r="G2425" s="63"/>
      <c r="H2425" s="64"/>
    </row>
    <row r="2426" spans="1:8" ht="15" hidden="1" customHeight="1" x14ac:dyDescent="0.25">
      <c r="A2426"/>
      <c r="B2426" s="56"/>
      <c r="C2426" s="75"/>
      <c r="D2426" s="242"/>
      <c r="E2426" s="72"/>
      <c r="F2426" s="62"/>
      <c r="G2426" s="63"/>
      <c r="H2426" s="64"/>
    </row>
    <row r="2427" spans="1:8" ht="15" hidden="1" customHeight="1" x14ac:dyDescent="0.25">
      <c r="A2427"/>
      <c r="B2427" s="56"/>
      <c r="C2427" s="56"/>
      <c r="D2427" s="57"/>
      <c r="E2427" s="72"/>
      <c r="F2427" s="62"/>
      <c r="G2427" s="63"/>
      <c r="H2427" s="64"/>
    </row>
    <row r="2428" spans="1:8" ht="15" hidden="1" customHeight="1" x14ac:dyDescent="0.25">
      <c r="A2428"/>
      <c r="B2428" s="56"/>
      <c r="C2428" s="56"/>
      <c r="D2428" s="98"/>
      <c r="E2428" s="72"/>
      <c r="F2428" s="120"/>
      <c r="G2428" s="63"/>
      <c r="H2428" s="64"/>
    </row>
    <row r="2429" spans="1:8" ht="15" hidden="1" customHeight="1" x14ac:dyDescent="0.25">
      <c r="A2429"/>
      <c r="B2429" s="56"/>
      <c r="C2429" s="56"/>
      <c r="D2429" s="243"/>
      <c r="E2429" s="72"/>
      <c r="F2429" s="138"/>
      <c r="G2429" s="63"/>
      <c r="H2429" s="64"/>
    </row>
    <row r="2430" spans="1:8" ht="15" hidden="1" customHeight="1" x14ac:dyDescent="0.25">
      <c r="A2430"/>
      <c r="B2430" s="56"/>
      <c r="C2430" s="56"/>
      <c r="D2430" s="139"/>
      <c r="E2430" s="72"/>
      <c r="F2430" s="140"/>
      <c r="G2430" s="63"/>
      <c r="H2430" s="64"/>
    </row>
    <row r="2431" spans="1:8" ht="15" hidden="1" customHeight="1" x14ac:dyDescent="0.25">
      <c r="A2431"/>
      <c r="B2431" s="55"/>
      <c r="C2431" s="56"/>
      <c r="D2431" s="115"/>
      <c r="E2431" s="72"/>
      <c r="F2431" s="116"/>
      <c r="G2431" s="63"/>
      <c r="H2431" s="64"/>
    </row>
    <row r="2432" spans="1:8" ht="15" hidden="1" customHeight="1" x14ac:dyDescent="0.25">
      <c r="A2432"/>
      <c r="B2432" s="55"/>
      <c r="C2432" s="56"/>
      <c r="D2432" s="119"/>
      <c r="E2432" s="72"/>
      <c r="F2432" s="120"/>
      <c r="G2432" s="63"/>
      <c r="H2432" s="64"/>
    </row>
    <row r="2433" spans="1:8" ht="15" hidden="1" customHeight="1" x14ac:dyDescent="0.25">
      <c r="A2433"/>
      <c r="B2433" s="74"/>
      <c r="C2433" s="71"/>
      <c r="D2433" s="83"/>
      <c r="E2433" s="72"/>
      <c r="F2433" s="77"/>
      <c r="G2433" s="63"/>
      <c r="H2433" s="64"/>
    </row>
    <row r="2434" spans="1:8" ht="15" hidden="1" customHeight="1" x14ac:dyDescent="0.25">
      <c r="A2434"/>
      <c r="B2434" s="56"/>
      <c r="C2434" s="71"/>
      <c r="D2434" s="83"/>
      <c r="E2434" s="72"/>
      <c r="F2434" s="77"/>
      <c r="G2434" s="63"/>
      <c r="H2434" s="64"/>
    </row>
    <row r="2435" spans="1:8" ht="15" hidden="1" customHeight="1" x14ac:dyDescent="0.25">
      <c r="A2435"/>
      <c r="B2435" s="56"/>
      <c r="C2435" s="110"/>
      <c r="D2435" s="57"/>
      <c r="E2435" s="72"/>
      <c r="F2435" s="62"/>
      <c r="G2435" s="63"/>
      <c r="H2435" s="64"/>
    </row>
    <row r="2436" spans="1:8" ht="15" hidden="1" customHeight="1" x14ac:dyDescent="0.25">
      <c r="A2436"/>
      <c r="B2436" s="56"/>
      <c r="C2436" s="55"/>
      <c r="D2436" s="57"/>
      <c r="E2436" s="72"/>
      <c r="F2436" s="62"/>
      <c r="G2436" s="63"/>
      <c r="H2436" s="64"/>
    </row>
    <row r="2437" spans="1:8" ht="15" hidden="1" customHeight="1" x14ac:dyDescent="0.25">
      <c r="A2437"/>
      <c r="B2437" s="55"/>
      <c r="C2437" s="123"/>
      <c r="D2437" s="57"/>
      <c r="E2437" s="72"/>
      <c r="F2437" s="62"/>
      <c r="G2437" s="63"/>
      <c r="H2437" s="64"/>
    </row>
    <row r="2438" spans="1:8" ht="15" hidden="1" customHeight="1" x14ac:dyDescent="0.25">
      <c r="A2438"/>
      <c r="B2438" s="95"/>
      <c r="C2438" s="56"/>
      <c r="D2438" s="57"/>
      <c r="E2438" s="72"/>
      <c r="F2438" s="62"/>
      <c r="G2438" s="63"/>
      <c r="H2438" s="64"/>
    </row>
    <row r="2439" spans="1:8" ht="15" hidden="1" customHeight="1" x14ac:dyDescent="0.25">
      <c r="A2439"/>
      <c r="B2439" s="56"/>
      <c r="C2439" s="56"/>
      <c r="D2439" s="72"/>
      <c r="E2439" s="72"/>
      <c r="F2439" s="62"/>
      <c r="G2439" s="63"/>
      <c r="H2439" s="64"/>
    </row>
    <row r="2440" spans="1:8" ht="15" hidden="1" customHeight="1" x14ac:dyDescent="0.25">
      <c r="A2440"/>
      <c r="B2440" s="56"/>
      <c r="C2440" s="56"/>
      <c r="D2440" s="83"/>
      <c r="E2440" s="72"/>
      <c r="F2440" s="62"/>
      <c r="G2440" s="63"/>
      <c r="H2440" s="64"/>
    </row>
    <row r="2441" spans="1:8" ht="15" hidden="1" customHeight="1" x14ac:dyDescent="0.25">
      <c r="A2441"/>
      <c r="B2441" s="56"/>
      <c r="C2441" s="56"/>
      <c r="D2441" s="83"/>
      <c r="E2441" s="72"/>
      <c r="F2441" s="62"/>
      <c r="G2441" s="63"/>
      <c r="H2441" s="64"/>
    </row>
    <row r="2442" spans="1:8" ht="15" hidden="1" customHeight="1" x14ac:dyDescent="0.25">
      <c r="A2442"/>
      <c r="B2442" s="74"/>
      <c r="C2442" s="75"/>
      <c r="D2442" s="83"/>
      <c r="E2442" s="72"/>
      <c r="F2442" s="76"/>
      <c r="G2442" s="63"/>
      <c r="H2442" s="64"/>
    </row>
    <row r="2443" spans="1:8" ht="15" hidden="1" customHeight="1" x14ac:dyDescent="0.25">
      <c r="A2443"/>
      <c r="B2443" s="56"/>
      <c r="C2443" s="75"/>
      <c r="D2443" s="57"/>
      <c r="E2443" s="72"/>
      <c r="F2443" s="62"/>
      <c r="G2443" s="63"/>
      <c r="H2443" s="64"/>
    </row>
    <row r="2444" spans="1:8" ht="15" hidden="1" customHeight="1" x14ac:dyDescent="0.25">
      <c r="A2444"/>
      <c r="B2444" s="74"/>
      <c r="C2444" s="230"/>
      <c r="D2444" s="57"/>
      <c r="E2444" s="72"/>
      <c r="F2444" s="76"/>
      <c r="G2444" s="743"/>
      <c r="H2444" s="64"/>
    </row>
    <row r="2445" spans="1:8" ht="15" hidden="1" customHeight="1" x14ac:dyDescent="0.25">
      <c r="A2445"/>
      <c r="B2445" s="81"/>
      <c r="C2445" s="230"/>
      <c r="D2445" s="105"/>
      <c r="E2445" s="72"/>
      <c r="F2445" s="246"/>
      <c r="G2445" s="63"/>
      <c r="H2445" s="64"/>
    </row>
    <row r="2446" spans="1:8" ht="15" hidden="1" customHeight="1" x14ac:dyDescent="0.25">
      <c r="A2446"/>
      <c r="B2446" s="81"/>
      <c r="C2446" s="230"/>
      <c r="D2446" s="57"/>
      <c r="E2446" s="72"/>
      <c r="F2446" s="63"/>
      <c r="G2446" s="63"/>
      <c r="H2446" s="64"/>
    </row>
    <row r="2447" spans="1:8" ht="15" hidden="1" customHeight="1" x14ac:dyDescent="0.25">
      <c r="A2447"/>
      <c r="B2447" s="56"/>
      <c r="C2447" s="230"/>
      <c r="D2447" s="83"/>
      <c r="E2447" s="72"/>
      <c r="F2447" s="76"/>
      <c r="G2447" s="63"/>
      <c r="H2447" s="64"/>
    </row>
    <row r="2448" spans="1:8" ht="15" hidden="1" customHeight="1" x14ac:dyDescent="0.25">
      <c r="A2448"/>
      <c r="B2448" s="55"/>
      <c r="C2448" s="230"/>
      <c r="D2448" s="106"/>
      <c r="E2448" s="72"/>
      <c r="F2448" s="58"/>
      <c r="G2448" s="63"/>
      <c r="H2448" s="64"/>
    </row>
    <row r="2449" spans="1:8" ht="15" hidden="1" customHeight="1" x14ac:dyDescent="0.25">
      <c r="A2449"/>
      <c r="B2449" s="68"/>
      <c r="C2449" s="230"/>
      <c r="D2449" s="57"/>
      <c r="E2449" s="72"/>
      <c r="F2449" s="76"/>
      <c r="G2449" s="63"/>
      <c r="H2449" s="64"/>
    </row>
    <row r="2450" spans="1:8" ht="15" hidden="1" customHeight="1" x14ac:dyDescent="0.25">
      <c r="A2450"/>
      <c r="B2450" s="56"/>
      <c r="C2450" s="230"/>
      <c r="D2450" s="57"/>
      <c r="E2450" s="72"/>
      <c r="F2450" s="62"/>
      <c r="G2450" s="63"/>
      <c r="H2450" s="64"/>
    </row>
    <row r="2451" spans="1:8" ht="15" hidden="1" customHeight="1" x14ac:dyDescent="0.25">
      <c r="A2451"/>
      <c r="B2451" s="249"/>
      <c r="C2451" s="230"/>
      <c r="D2451" s="57"/>
      <c r="E2451" s="72"/>
      <c r="F2451" s="76"/>
      <c r="G2451" s="63"/>
      <c r="H2451" s="64"/>
    </row>
    <row r="2452" spans="1:8" ht="15" hidden="1" customHeight="1" x14ac:dyDescent="0.25">
      <c r="A2452"/>
      <c r="B2452" s="68"/>
      <c r="C2452" s="230"/>
      <c r="D2452" s="57"/>
      <c r="E2452" s="72"/>
      <c r="F2452" s="76"/>
      <c r="G2452" s="63"/>
      <c r="H2452" s="64"/>
    </row>
    <row r="2453" spans="1:8" ht="15" hidden="1" customHeight="1" x14ac:dyDescent="0.25">
      <c r="A2453"/>
      <c r="B2453" s="68"/>
      <c r="C2453" s="230"/>
      <c r="D2453" s="57"/>
      <c r="E2453" s="72"/>
      <c r="F2453" s="58"/>
      <c r="G2453" s="63"/>
      <c r="H2453" s="64"/>
    </row>
    <row r="2454" spans="1:8" ht="15" hidden="1" customHeight="1" x14ac:dyDescent="0.25">
      <c r="A2454"/>
      <c r="B2454" s="95"/>
      <c r="C2454" s="230"/>
      <c r="D2454" s="106"/>
      <c r="E2454" s="72"/>
      <c r="F2454" s="76"/>
      <c r="G2454" s="63"/>
      <c r="H2454" s="64"/>
    </row>
    <row r="2455" spans="1:8" ht="15" hidden="1" customHeight="1" x14ac:dyDescent="0.25">
      <c r="A2455"/>
      <c r="B2455" s="95"/>
      <c r="C2455" s="230"/>
      <c r="D2455" s="57"/>
      <c r="E2455" s="72"/>
      <c r="F2455" s="77"/>
      <c r="G2455" s="63"/>
      <c r="H2455" s="64"/>
    </row>
    <row r="2456" spans="1:8" ht="15" hidden="1" customHeight="1" x14ac:dyDescent="0.25">
      <c r="A2456"/>
      <c r="B2456" s="95"/>
      <c r="C2456" s="75"/>
      <c r="D2456" s="57"/>
      <c r="E2456" s="72"/>
      <c r="F2456" s="62"/>
      <c r="G2456" s="63"/>
      <c r="H2456" s="64"/>
    </row>
    <row r="2457" spans="1:8" ht="15" hidden="1" customHeight="1" x14ac:dyDescent="0.25">
      <c r="A2457"/>
      <c r="B2457" s="55"/>
      <c r="C2457" s="75"/>
      <c r="D2457" s="57"/>
      <c r="E2457" s="72"/>
      <c r="F2457" s="77"/>
      <c r="G2457" s="63"/>
      <c r="H2457" s="64"/>
    </row>
    <row r="2458" spans="1:8" ht="15" hidden="1" customHeight="1" x14ac:dyDescent="0.25">
      <c r="A2458"/>
      <c r="B2458" s="56"/>
      <c r="C2458" s="75"/>
      <c r="D2458" s="242"/>
      <c r="E2458" s="72"/>
      <c r="F2458" s="62"/>
      <c r="G2458" s="63"/>
      <c r="H2458" s="64"/>
    </row>
    <row r="2459" spans="1:8" ht="15" hidden="1" customHeight="1" x14ac:dyDescent="0.25">
      <c r="A2459"/>
      <c r="B2459" s="56"/>
      <c r="C2459" s="56"/>
      <c r="D2459" s="57"/>
      <c r="E2459" s="72"/>
      <c r="F2459" s="62"/>
      <c r="G2459" s="63"/>
      <c r="H2459" s="64"/>
    </row>
    <row r="2460" spans="1:8" ht="15" hidden="1" customHeight="1" x14ac:dyDescent="0.25">
      <c r="A2460"/>
      <c r="B2460" s="74"/>
      <c r="C2460" s="71"/>
      <c r="D2460" s="83"/>
      <c r="E2460" s="72"/>
      <c r="F2460" s="77"/>
      <c r="G2460" s="63"/>
      <c r="H2460" s="64"/>
    </row>
    <row r="2461" spans="1:8" ht="15" hidden="1" customHeight="1" x14ac:dyDescent="0.25">
      <c r="A2461"/>
      <c r="B2461" s="56"/>
      <c r="C2461" s="71"/>
      <c r="D2461" s="83"/>
      <c r="E2461" s="72"/>
      <c r="F2461" s="77"/>
      <c r="G2461" s="63"/>
      <c r="H2461" s="64"/>
    </row>
    <row r="2462" spans="1:8" ht="15" hidden="1" customHeight="1" x14ac:dyDescent="0.25">
      <c r="A2462"/>
      <c r="B2462" s="56"/>
      <c r="C2462" s="110"/>
      <c r="D2462" s="57"/>
      <c r="E2462" s="72"/>
      <c r="F2462" s="62"/>
      <c r="G2462" s="63"/>
      <c r="H2462" s="64"/>
    </row>
    <row r="2463" spans="1:8" ht="15" hidden="1" customHeight="1" x14ac:dyDescent="0.25">
      <c r="A2463"/>
      <c r="B2463" s="56"/>
      <c r="C2463" s="55"/>
      <c r="D2463" s="57"/>
      <c r="E2463" s="72"/>
      <c r="F2463" s="62"/>
      <c r="G2463" s="63"/>
      <c r="H2463" s="64"/>
    </row>
    <row r="2464" spans="1:8" ht="15" hidden="1" customHeight="1" x14ac:dyDescent="0.25">
      <c r="A2464"/>
      <c r="B2464" s="55"/>
      <c r="C2464" s="123"/>
      <c r="D2464" s="57"/>
      <c r="E2464" s="72"/>
      <c r="F2464" s="62"/>
      <c r="G2464" s="63"/>
      <c r="H2464" s="64"/>
    </row>
    <row r="2465" spans="1:8" ht="15" hidden="1" customHeight="1" x14ac:dyDescent="0.25">
      <c r="A2465"/>
      <c r="B2465" s="55"/>
      <c r="C2465" s="228"/>
      <c r="D2465" s="57"/>
      <c r="E2465" s="72"/>
      <c r="F2465" s="76"/>
      <c r="G2465" s="63"/>
      <c r="H2465" s="64"/>
    </row>
    <row r="2466" spans="1:8" ht="15" hidden="1" customHeight="1" x14ac:dyDescent="0.25">
      <c r="A2466"/>
      <c r="B2466" s="56"/>
      <c r="C2466" s="56"/>
      <c r="D2466" s="106"/>
      <c r="E2466" s="72"/>
      <c r="F2466" s="62"/>
      <c r="G2466" s="63"/>
      <c r="H2466" s="64"/>
    </row>
    <row r="2467" spans="1:8" ht="15" hidden="1" customHeight="1" x14ac:dyDescent="0.25">
      <c r="A2467"/>
      <c r="B2467" s="56"/>
      <c r="C2467" s="56"/>
      <c r="D2467" s="83"/>
      <c r="E2467" s="72"/>
      <c r="F2467" s="62"/>
      <c r="G2467" s="63"/>
      <c r="H2467" s="64"/>
    </row>
    <row r="2468" spans="1:8" ht="15" hidden="1" customHeight="1" x14ac:dyDescent="0.25">
      <c r="A2468"/>
      <c r="B2468" s="56"/>
      <c r="C2468" s="56"/>
      <c r="D2468" s="83"/>
      <c r="E2468" s="72"/>
      <c r="F2468" s="62"/>
      <c r="G2468" s="63"/>
      <c r="H2468" s="64"/>
    </row>
    <row r="2469" spans="1:8" ht="15" hidden="1" customHeight="1" x14ac:dyDescent="0.25">
      <c r="A2469"/>
      <c r="B2469" s="74"/>
      <c r="C2469" s="75"/>
      <c r="D2469" s="83"/>
      <c r="E2469" s="72"/>
      <c r="F2469" s="76"/>
      <c r="G2469" s="63"/>
      <c r="H2469" s="64"/>
    </row>
    <row r="2470" spans="1:8" ht="15" hidden="1" customHeight="1" x14ac:dyDescent="0.25">
      <c r="A2470"/>
      <c r="B2470" s="74"/>
      <c r="C2470" s="75"/>
      <c r="D2470" s="83"/>
      <c r="E2470" s="72"/>
      <c r="F2470" s="76"/>
      <c r="G2470" s="63"/>
      <c r="H2470" s="64"/>
    </row>
    <row r="2471" spans="1:8" ht="15" hidden="1" customHeight="1" x14ac:dyDescent="0.25">
      <c r="A2471"/>
      <c r="B2471" s="56"/>
      <c r="C2471" s="75"/>
      <c r="D2471" s="57"/>
      <c r="E2471" s="72"/>
      <c r="F2471" s="62"/>
      <c r="G2471" s="63"/>
      <c r="H2471" s="64"/>
    </row>
    <row r="2472" spans="1:8" ht="15" hidden="1" customHeight="1" x14ac:dyDescent="0.25">
      <c r="A2472"/>
      <c r="B2472" s="68"/>
      <c r="C2472" s="56"/>
      <c r="D2472" s="57"/>
      <c r="E2472" s="72"/>
      <c r="F2472" s="62"/>
      <c r="G2472" s="743"/>
      <c r="H2472" s="64"/>
    </row>
    <row r="2473" spans="1:8" ht="15" hidden="1" customHeight="1" x14ac:dyDescent="0.25">
      <c r="A2473"/>
      <c r="B2473" s="56"/>
      <c r="C2473" s="56"/>
      <c r="D2473" s="105"/>
      <c r="E2473" s="72"/>
      <c r="F2473" s="77"/>
      <c r="G2473" s="63"/>
      <c r="H2473" s="64"/>
    </row>
    <row r="2474" spans="1:8" ht="15" hidden="1" customHeight="1" x14ac:dyDescent="0.25">
      <c r="A2474"/>
      <c r="B2474" s="81"/>
      <c r="C2474" s="230"/>
      <c r="D2474" s="57"/>
      <c r="E2474" s="72"/>
      <c r="F2474" s="63"/>
      <c r="G2474" s="63"/>
      <c r="H2474" s="64"/>
    </row>
    <row r="2475" spans="1:8" ht="15" hidden="1" customHeight="1" x14ac:dyDescent="0.25">
      <c r="A2475"/>
      <c r="B2475" s="56"/>
      <c r="C2475" s="230"/>
      <c r="D2475" s="83"/>
      <c r="E2475" s="72"/>
      <c r="F2475" s="76"/>
      <c r="G2475" s="63"/>
      <c r="H2475" s="64"/>
    </row>
    <row r="2476" spans="1:8" ht="15" hidden="1" customHeight="1" x14ac:dyDescent="0.25">
      <c r="A2476"/>
      <c r="B2476" s="55"/>
      <c r="C2476" s="230"/>
      <c r="D2476" s="106"/>
      <c r="E2476" s="72"/>
      <c r="F2476" s="58"/>
      <c r="G2476" s="63"/>
      <c r="H2476" s="64"/>
    </row>
    <row r="2477" spans="1:8" ht="15" hidden="1" customHeight="1" x14ac:dyDescent="0.25">
      <c r="A2477"/>
      <c r="B2477" s="68"/>
      <c r="C2477" s="230"/>
      <c r="D2477" s="57"/>
      <c r="E2477" s="72"/>
      <c r="F2477" s="76"/>
      <c r="G2477" s="63"/>
      <c r="H2477" s="64"/>
    </row>
    <row r="2478" spans="1:8" ht="15" hidden="1" customHeight="1" x14ac:dyDescent="0.25">
      <c r="A2478"/>
      <c r="B2478" s="56"/>
      <c r="C2478" s="230"/>
      <c r="D2478" s="57"/>
      <c r="E2478" s="72"/>
      <c r="F2478" s="62"/>
      <c r="G2478" s="63"/>
      <c r="H2478" s="64"/>
    </row>
    <row r="2479" spans="1:8" ht="15" hidden="1" customHeight="1" x14ac:dyDescent="0.25">
      <c r="A2479"/>
      <c r="B2479" s="249"/>
      <c r="C2479" s="230"/>
      <c r="D2479" s="57"/>
      <c r="E2479" s="72"/>
      <c r="F2479" s="76"/>
      <c r="G2479" s="63"/>
      <c r="H2479" s="64"/>
    </row>
    <row r="2480" spans="1:8" ht="15" hidden="1" customHeight="1" x14ac:dyDescent="0.25">
      <c r="A2480"/>
      <c r="B2480" s="55"/>
      <c r="C2480" s="230"/>
      <c r="D2480" s="57"/>
      <c r="E2480" s="72"/>
      <c r="F2480" s="76"/>
      <c r="G2480" s="63"/>
      <c r="H2480" s="64"/>
    </row>
    <row r="2481" spans="1:8" ht="15" hidden="1" customHeight="1" x14ac:dyDescent="0.25">
      <c r="A2481"/>
      <c r="B2481" s="95"/>
      <c r="C2481" s="230"/>
      <c r="D2481" s="57"/>
      <c r="E2481" s="72"/>
      <c r="F2481" s="58"/>
      <c r="G2481" s="63"/>
      <c r="H2481" s="64"/>
    </row>
    <row r="2482" spans="1:8" ht="15" hidden="1" customHeight="1" x14ac:dyDescent="0.25">
      <c r="A2482"/>
      <c r="B2482" s="95"/>
      <c r="C2482" s="230"/>
      <c r="D2482" s="57"/>
      <c r="E2482" s="72"/>
      <c r="F2482" s="76"/>
      <c r="G2482" s="63"/>
      <c r="H2482" s="64"/>
    </row>
    <row r="2483" spans="1:8" ht="15" hidden="1" customHeight="1" x14ac:dyDescent="0.25">
      <c r="A2483"/>
      <c r="B2483" s="95"/>
      <c r="C2483" s="230"/>
      <c r="D2483" s="57"/>
      <c r="E2483" s="72"/>
      <c r="F2483" s="77"/>
      <c r="G2483" s="63"/>
      <c r="H2483" s="64"/>
    </row>
    <row r="2484" spans="1:8" ht="15" hidden="1" customHeight="1" x14ac:dyDescent="0.25">
      <c r="A2484"/>
      <c r="B2484" s="95"/>
      <c r="C2484" s="75"/>
      <c r="D2484" s="57"/>
      <c r="E2484" s="72"/>
      <c r="F2484" s="62"/>
      <c r="G2484" s="63"/>
      <c r="H2484" s="64"/>
    </row>
    <row r="2485" spans="1:8" ht="15" hidden="1" customHeight="1" x14ac:dyDescent="0.25">
      <c r="A2485"/>
      <c r="B2485" s="74"/>
      <c r="C2485" s="71"/>
      <c r="D2485" s="83"/>
      <c r="E2485" s="72"/>
      <c r="F2485" s="77"/>
      <c r="G2485" s="63"/>
      <c r="H2485" s="64"/>
    </row>
    <row r="2486" spans="1:8" ht="15" hidden="1" customHeight="1" x14ac:dyDescent="0.25">
      <c r="A2486"/>
      <c r="B2486" s="56"/>
      <c r="C2486" s="71"/>
      <c r="D2486" s="83"/>
      <c r="E2486" s="72"/>
      <c r="F2486" s="77"/>
      <c r="G2486" s="63"/>
      <c r="H2486" s="64"/>
    </row>
    <row r="2487" spans="1:8" ht="15" hidden="1" customHeight="1" x14ac:dyDescent="0.25">
      <c r="A2487"/>
      <c r="B2487" s="56"/>
      <c r="C2487" s="110"/>
      <c r="D2487" s="57"/>
      <c r="E2487" s="72"/>
      <c r="F2487" s="62"/>
      <c r="G2487" s="63"/>
      <c r="H2487" s="64"/>
    </row>
    <row r="2488" spans="1:8" ht="15" hidden="1" customHeight="1" x14ac:dyDescent="0.25">
      <c r="A2488"/>
      <c r="B2488" s="56"/>
      <c r="C2488" s="55"/>
      <c r="D2488" s="57"/>
      <c r="E2488" s="72"/>
      <c r="F2488" s="62"/>
      <c r="G2488" s="63"/>
      <c r="H2488" s="64"/>
    </row>
    <row r="2489" spans="1:8" ht="15" hidden="1" customHeight="1" x14ac:dyDescent="0.25">
      <c r="A2489"/>
      <c r="B2489" s="55"/>
      <c r="C2489" s="123"/>
      <c r="D2489" s="57"/>
      <c r="E2489" s="72"/>
      <c r="F2489" s="62"/>
      <c r="G2489" s="63"/>
      <c r="H2489" s="64"/>
    </row>
    <row r="2490" spans="1:8" ht="15" hidden="1" customHeight="1" x14ac:dyDescent="0.25">
      <c r="A2490"/>
      <c r="B2490" s="55"/>
      <c r="C2490" s="123"/>
      <c r="D2490" s="57"/>
      <c r="E2490" s="72"/>
      <c r="F2490" s="76"/>
      <c r="G2490" s="63"/>
      <c r="H2490" s="64"/>
    </row>
    <row r="2491" spans="1:8" ht="15" hidden="1" customHeight="1" x14ac:dyDescent="0.25">
      <c r="A2491"/>
      <c r="B2491" s="56"/>
      <c r="C2491" s="56"/>
      <c r="D2491" s="106"/>
      <c r="E2491" s="72"/>
      <c r="F2491" s="62"/>
      <c r="G2491" s="63"/>
      <c r="H2491" s="64"/>
    </row>
    <row r="2492" spans="1:8" ht="15" hidden="1" customHeight="1" x14ac:dyDescent="0.25">
      <c r="A2492"/>
      <c r="B2492" s="56"/>
      <c r="C2492" s="56"/>
      <c r="D2492" s="83"/>
      <c r="E2492" s="72"/>
      <c r="F2492" s="62"/>
      <c r="G2492" s="63"/>
      <c r="H2492" s="64"/>
    </row>
    <row r="2493" spans="1:8" ht="15" hidden="1" customHeight="1" x14ac:dyDescent="0.25">
      <c r="A2493"/>
      <c r="B2493" s="56"/>
      <c r="C2493" s="56"/>
      <c r="D2493" s="83"/>
      <c r="E2493" s="72"/>
      <c r="F2493" s="62"/>
      <c r="G2493" s="63"/>
      <c r="H2493" s="64"/>
    </row>
    <row r="2494" spans="1:8" ht="15" hidden="1" customHeight="1" x14ac:dyDescent="0.25">
      <c r="A2494"/>
      <c r="B2494" s="74"/>
      <c r="C2494" s="75"/>
      <c r="D2494" s="83"/>
      <c r="E2494" s="72"/>
      <c r="F2494" s="76"/>
      <c r="G2494" s="63"/>
      <c r="H2494" s="64"/>
    </row>
    <row r="2495" spans="1:8" ht="15" hidden="1" customHeight="1" x14ac:dyDescent="0.25">
      <c r="A2495"/>
      <c r="B2495" s="74"/>
      <c r="C2495" s="75"/>
      <c r="D2495" s="83"/>
      <c r="E2495" s="72"/>
      <c r="F2495" s="76"/>
      <c r="G2495" s="63"/>
      <c r="H2495" s="64"/>
    </row>
    <row r="2496" spans="1:8" ht="15" hidden="1" customHeight="1" x14ac:dyDescent="0.25">
      <c r="A2496"/>
      <c r="B2496" s="56"/>
      <c r="C2496" s="75"/>
      <c r="D2496" s="57"/>
      <c r="E2496" s="72"/>
      <c r="F2496" s="62"/>
      <c r="G2496" s="63"/>
      <c r="H2496" s="64"/>
    </row>
    <row r="2497" spans="1:8" ht="15" hidden="1" customHeight="1" x14ac:dyDescent="0.25">
      <c r="A2497"/>
      <c r="B2497" s="56"/>
      <c r="C2497" s="110"/>
      <c r="D2497" s="57"/>
      <c r="E2497" s="72"/>
      <c r="F2497" s="62"/>
      <c r="G2497" s="63"/>
      <c r="H2497" s="64"/>
    </row>
    <row r="2498" spans="1:8" ht="15" hidden="1" customHeight="1" x14ac:dyDescent="0.25">
      <c r="A2498"/>
      <c r="B2498" s="56"/>
      <c r="C2498" s="56"/>
      <c r="D2498" s="105"/>
      <c r="E2498" s="72"/>
      <c r="F2498" s="77"/>
      <c r="G2498" s="63"/>
      <c r="H2498" s="64"/>
    </row>
    <row r="2499" spans="1:8" ht="15" hidden="1" customHeight="1" x14ac:dyDescent="0.25">
      <c r="A2499"/>
      <c r="B2499" s="81"/>
      <c r="C2499" s="230"/>
      <c r="D2499" s="57"/>
      <c r="E2499" s="72"/>
      <c r="F2499" s="63"/>
      <c r="G2499" s="63"/>
      <c r="H2499" s="64"/>
    </row>
    <row r="2500" spans="1:8" ht="15" hidden="1" customHeight="1" x14ac:dyDescent="0.25">
      <c r="A2500"/>
      <c r="B2500" s="56"/>
      <c r="C2500" s="230"/>
      <c r="D2500" s="83"/>
      <c r="E2500" s="72"/>
      <c r="F2500" s="76"/>
      <c r="G2500" s="63"/>
      <c r="H2500" s="64"/>
    </row>
    <row r="2501" spans="1:8" ht="15" hidden="1" customHeight="1" x14ac:dyDescent="0.25">
      <c r="A2501"/>
      <c r="B2501" s="55"/>
      <c r="C2501" s="230"/>
      <c r="D2501" s="106"/>
      <c r="E2501" s="72"/>
      <c r="F2501" s="58"/>
      <c r="G2501" s="63"/>
      <c r="H2501" s="64"/>
    </row>
    <row r="2502" spans="1:8" ht="15" hidden="1" customHeight="1" x14ac:dyDescent="0.25">
      <c r="A2502"/>
      <c r="B2502" s="68"/>
      <c r="C2502" s="230"/>
      <c r="D2502" s="57"/>
      <c r="E2502" s="72"/>
      <c r="F2502" s="76"/>
      <c r="G2502" s="63"/>
      <c r="H2502" s="64"/>
    </row>
    <row r="2503" spans="1:8" ht="15" hidden="1" customHeight="1" x14ac:dyDescent="0.25">
      <c r="A2503"/>
      <c r="B2503" s="56"/>
      <c r="C2503" s="230"/>
      <c r="D2503" s="57"/>
      <c r="E2503" s="72"/>
      <c r="F2503" s="62"/>
      <c r="G2503" s="63"/>
      <c r="H2503" s="64"/>
    </row>
    <row r="2504" spans="1:8" ht="15" hidden="1" customHeight="1" x14ac:dyDescent="0.25">
      <c r="A2504"/>
      <c r="B2504" s="74"/>
      <c r="C2504" s="71"/>
      <c r="D2504" s="83"/>
      <c r="E2504" s="72"/>
      <c r="F2504" s="77"/>
      <c r="G2504" s="63"/>
      <c r="H2504" s="64"/>
    </row>
    <row r="2505" spans="1:8" ht="15" hidden="1" customHeight="1" x14ac:dyDescent="0.25">
      <c r="A2505"/>
      <c r="B2505" s="56"/>
      <c r="C2505" s="71"/>
      <c r="D2505" s="83"/>
      <c r="E2505" s="72"/>
      <c r="F2505" s="77"/>
      <c r="G2505" s="63"/>
      <c r="H2505" s="64"/>
    </row>
    <row r="2506" spans="1:8" ht="15" hidden="1" customHeight="1" x14ac:dyDescent="0.25">
      <c r="A2506"/>
      <c r="B2506" s="56"/>
      <c r="C2506" s="71"/>
      <c r="D2506" s="57"/>
      <c r="E2506" s="72"/>
      <c r="F2506" s="62"/>
      <c r="G2506" s="63"/>
      <c r="H2506" s="64"/>
    </row>
    <row r="2507" spans="1:8" ht="15" hidden="1" customHeight="1" x14ac:dyDescent="0.25">
      <c r="A2507"/>
      <c r="B2507" s="56"/>
      <c r="C2507" s="71"/>
      <c r="D2507" s="57"/>
      <c r="E2507" s="72"/>
      <c r="F2507" s="62"/>
      <c r="G2507" s="63"/>
      <c r="H2507" s="64"/>
    </row>
    <row r="2508" spans="1:8" ht="15" hidden="1" customHeight="1" x14ac:dyDescent="0.25">
      <c r="A2508"/>
      <c r="B2508" s="55"/>
      <c r="C2508" s="123"/>
      <c r="D2508" s="57"/>
      <c r="E2508" s="72"/>
      <c r="F2508" s="62"/>
      <c r="G2508" s="63"/>
      <c r="H2508" s="64"/>
    </row>
    <row r="2509" spans="1:8" ht="15" hidden="1" customHeight="1" x14ac:dyDescent="0.25">
      <c r="A2509"/>
      <c r="B2509" s="55"/>
      <c r="C2509" s="123"/>
      <c r="D2509" s="57"/>
      <c r="E2509" s="72"/>
      <c r="F2509" s="76"/>
      <c r="G2509" s="63"/>
      <c r="H2509" s="64"/>
    </row>
    <row r="2510" spans="1:8" ht="15" hidden="1" customHeight="1" x14ac:dyDescent="0.25">
      <c r="A2510"/>
      <c r="B2510" s="56"/>
      <c r="C2510" s="56"/>
      <c r="D2510" s="106"/>
      <c r="E2510" s="72"/>
      <c r="F2510" s="62"/>
      <c r="G2510" s="63"/>
      <c r="H2510" s="64"/>
    </row>
    <row r="2511" spans="1:8" ht="15" hidden="1" customHeight="1" x14ac:dyDescent="0.25">
      <c r="A2511"/>
      <c r="B2511" s="56"/>
      <c r="C2511" s="56"/>
      <c r="D2511" s="83"/>
      <c r="E2511" s="72"/>
      <c r="F2511" s="62"/>
      <c r="G2511" s="63"/>
      <c r="H2511" s="64"/>
    </row>
    <row r="2512" spans="1:8" ht="15" hidden="1" customHeight="1" x14ac:dyDescent="0.25">
      <c r="A2512"/>
      <c r="B2512" s="56"/>
      <c r="C2512" s="56"/>
      <c r="D2512" s="83"/>
      <c r="E2512" s="72"/>
      <c r="F2512" s="62"/>
      <c r="G2512" s="63"/>
      <c r="H2512" s="64"/>
    </row>
    <row r="2513" spans="1:8" ht="15" hidden="1" customHeight="1" x14ac:dyDescent="0.25">
      <c r="A2513"/>
      <c r="B2513" s="74"/>
      <c r="C2513" s="75"/>
      <c r="D2513" s="83"/>
      <c r="E2513" s="72"/>
      <c r="F2513" s="76"/>
      <c r="G2513" s="63"/>
      <c r="H2513" s="64"/>
    </row>
    <row r="2514" spans="1:8" ht="15" hidden="1" customHeight="1" x14ac:dyDescent="0.25">
      <c r="A2514"/>
      <c r="B2514" s="74"/>
      <c r="C2514" s="75"/>
      <c r="D2514" s="83"/>
      <c r="E2514" s="72"/>
      <c r="F2514" s="76"/>
      <c r="G2514" s="63"/>
      <c r="H2514" s="64"/>
    </row>
    <row r="2515" spans="1:8" ht="15" hidden="1" customHeight="1" x14ac:dyDescent="0.25">
      <c r="A2515"/>
      <c r="B2515" s="56"/>
      <c r="C2515" s="75"/>
      <c r="D2515" s="57"/>
      <c r="E2515" s="72"/>
      <c r="F2515" s="62"/>
      <c r="G2515" s="63"/>
      <c r="H2515" s="64"/>
    </row>
    <row r="2516" spans="1:8" ht="15" hidden="1" customHeight="1" x14ac:dyDescent="0.25">
      <c r="A2516"/>
      <c r="B2516" s="56"/>
      <c r="C2516" s="110"/>
      <c r="D2516" s="57"/>
      <c r="E2516" s="72"/>
      <c r="F2516" s="62"/>
      <c r="G2516" s="63"/>
      <c r="H2516" s="64"/>
    </row>
    <row r="2517" spans="1:8" ht="15" hidden="1" customHeight="1" x14ac:dyDescent="0.25">
      <c r="A2517"/>
      <c r="B2517" s="56"/>
      <c r="C2517" s="56"/>
      <c r="D2517" s="105"/>
      <c r="E2517" s="72"/>
      <c r="F2517" s="77"/>
      <c r="G2517" s="63"/>
      <c r="H2517" s="64"/>
    </row>
    <row r="2518" spans="1:8" ht="15" hidden="1" customHeight="1" x14ac:dyDescent="0.25">
      <c r="A2518"/>
      <c r="B2518" s="81"/>
      <c r="C2518" s="230"/>
      <c r="D2518" s="57"/>
      <c r="E2518" s="72"/>
      <c r="F2518" s="63"/>
      <c r="G2518" s="63"/>
      <c r="H2518" s="64"/>
    </row>
    <row r="2519" spans="1:8" ht="15" hidden="1" customHeight="1" x14ac:dyDescent="0.25">
      <c r="A2519"/>
      <c r="B2519" s="74"/>
      <c r="C2519" s="71"/>
      <c r="D2519" s="83"/>
      <c r="E2519" s="72"/>
      <c r="F2519" s="77"/>
      <c r="G2519" s="63"/>
      <c r="H2519" s="64"/>
    </row>
    <row r="2520" spans="1:8" ht="15" hidden="1" customHeight="1" x14ac:dyDescent="0.25">
      <c r="A2520"/>
      <c r="B2520" s="56"/>
      <c r="C2520" s="71"/>
      <c r="D2520" s="83"/>
      <c r="E2520" s="72"/>
      <c r="F2520" s="77"/>
      <c r="G2520" s="63"/>
      <c r="H2520" s="64"/>
    </row>
    <row r="2521" spans="1:8" ht="15" hidden="1" customHeight="1" x14ac:dyDescent="0.25">
      <c r="A2521"/>
      <c r="B2521" s="56"/>
      <c r="C2521" s="71"/>
      <c r="D2521" s="57"/>
      <c r="E2521" s="72"/>
      <c r="F2521" s="62"/>
      <c r="G2521" s="63"/>
      <c r="H2521" s="64"/>
    </row>
    <row r="2522" spans="1:8" ht="15" hidden="1" customHeight="1" x14ac:dyDescent="0.25">
      <c r="A2522"/>
      <c r="B2522" s="56"/>
      <c r="C2522" s="71"/>
      <c r="D2522" s="57"/>
      <c r="E2522" s="72"/>
      <c r="F2522" s="62"/>
      <c r="G2522" s="63"/>
      <c r="H2522" s="64"/>
    </row>
    <row r="2523" spans="1:8" ht="15" hidden="1" customHeight="1" x14ac:dyDescent="0.25">
      <c r="A2523"/>
      <c r="B2523" s="56"/>
      <c r="C2523" s="123"/>
      <c r="D2523" s="57"/>
      <c r="E2523" s="72"/>
      <c r="F2523" s="62"/>
      <c r="G2523" s="63"/>
      <c r="H2523" s="64"/>
    </row>
    <row r="2524" spans="1:8" ht="15" hidden="1" customHeight="1" x14ac:dyDescent="0.25">
      <c r="A2524"/>
      <c r="B2524" s="55"/>
      <c r="C2524" s="123"/>
      <c r="D2524" s="57"/>
      <c r="E2524" s="72"/>
      <c r="F2524" s="76"/>
      <c r="G2524" s="63"/>
      <c r="H2524" s="64"/>
    </row>
    <row r="2525" spans="1:8" ht="15" hidden="1" customHeight="1" x14ac:dyDescent="0.25">
      <c r="A2525"/>
      <c r="B2525" s="56"/>
      <c r="C2525" s="56"/>
      <c r="D2525" s="57"/>
      <c r="E2525" s="72"/>
      <c r="F2525" s="62"/>
      <c r="G2525" s="63"/>
      <c r="H2525" s="64"/>
    </row>
    <row r="2526" spans="1:8" ht="15" hidden="1" customHeight="1" x14ac:dyDescent="0.25">
      <c r="A2526"/>
      <c r="B2526" s="56"/>
      <c r="C2526" s="56"/>
      <c r="D2526" s="57"/>
      <c r="E2526" s="72"/>
      <c r="F2526" s="62"/>
      <c r="G2526" s="63"/>
      <c r="H2526" s="64"/>
    </row>
    <row r="2527" spans="1:8" ht="15" hidden="1" customHeight="1" x14ac:dyDescent="0.25">
      <c r="A2527"/>
      <c r="B2527" s="56"/>
      <c r="C2527" s="56"/>
      <c r="D2527" s="83"/>
      <c r="E2527" s="72"/>
      <c r="F2527" s="62"/>
      <c r="G2527" s="63"/>
      <c r="H2527" s="64"/>
    </row>
    <row r="2528" spans="1:8" ht="15" hidden="1" customHeight="1" x14ac:dyDescent="0.25">
      <c r="A2528"/>
      <c r="B2528" s="56"/>
      <c r="C2528" s="56"/>
      <c r="D2528" s="83"/>
      <c r="E2528" s="72"/>
      <c r="F2528" s="62"/>
      <c r="G2528" s="63"/>
      <c r="H2528" s="64"/>
    </row>
    <row r="2529" spans="1:8" ht="15" hidden="1" customHeight="1" x14ac:dyDescent="0.25">
      <c r="A2529"/>
      <c r="B2529" s="74"/>
      <c r="C2529" s="75"/>
      <c r="D2529" s="83"/>
      <c r="E2529" s="72"/>
      <c r="F2529" s="76"/>
      <c r="G2529" s="63"/>
      <c r="H2529" s="64"/>
    </row>
    <row r="2530" spans="1:8" ht="15" hidden="1" customHeight="1" x14ac:dyDescent="0.25">
      <c r="A2530"/>
      <c r="B2530" s="74"/>
      <c r="C2530" s="75"/>
      <c r="D2530" s="83"/>
      <c r="E2530" s="72"/>
      <c r="F2530" s="76"/>
      <c r="G2530" s="63"/>
      <c r="H2530" s="64"/>
    </row>
    <row r="2531" spans="1:8" ht="15" hidden="1" customHeight="1" x14ac:dyDescent="0.25">
      <c r="A2531"/>
      <c r="B2531" s="56"/>
      <c r="C2531" s="75"/>
      <c r="D2531" s="57"/>
      <c r="E2531" s="72"/>
      <c r="F2531" s="62"/>
      <c r="G2531" s="63"/>
      <c r="H2531" s="64"/>
    </row>
    <row r="2532" spans="1:8" ht="15" hidden="1" customHeight="1" x14ac:dyDescent="0.25">
      <c r="A2532"/>
      <c r="B2532" s="56"/>
      <c r="C2532" s="110"/>
      <c r="D2532" s="57"/>
      <c r="E2532" s="72"/>
      <c r="F2532" s="62"/>
      <c r="G2532" s="63"/>
      <c r="H2532" s="64"/>
    </row>
    <row r="2533" spans="1:8" ht="15" hidden="1" customHeight="1" x14ac:dyDescent="0.25">
      <c r="A2533"/>
      <c r="B2533" s="56"/>
      <c r="C2533" s="56"/>
      <c r="D2533" s="105"/>
      <c r="E2533" s="72"/>
      <c r="F2533" s="77"/>
      <c r="G2533" s="63"/>
      <c r="H2533" s="64"/>
    </row>
    <row r="2534" spans="1:8" ht="15" hidden="1" customHeight="1" x14ac:dyDescent="0.25">
      <c r="A2534"/>
      <c r="B2534" s="81"/>
      <c r="C2534" s="230"/>
      <c r="D2534" s="57"/>
      <c r="E2534" s="72"/>
      <c r="F2534" s="63"/>
      <c r="G2534" s="63"/>
      <c r="H2534" s="64"/>
    </row>
    <row r="2535" spans="1:8" ht="15" hidden="1" customHeight="1" x14ac:dyDescent="0.25">
      <c r="A2535"/>
      <c r="B2535" s="56"/>
      <c r="C2535" s="230"/>
      <c r="D2535" s="83"/>
      <c r="E2535" s="72"/>
      <c r="F2535" s="76"/>
      <c r="G2535" s="63"/>
      <c r="H2535" s="64"/>
    </row>
    <row r="2536" spans="1:8" ht="15" hidden="1" customHeight="1" x14ac:dyDescent="0.25">
      <c r="A2536"/>
      <c r="B2536" s="55"/>
      <c r="C2536" s="230"/>
      <c r="D2536" s="57"/>
      <c r="E2536" s="72"/>
      <c r="F2536" s="58"/>
      <c r="G2536" s="63"/>
      <c r="H2536" s="64"/>
    </row>
    <row r="2537" spans="1:8" ht="15" hidden="1" customHeight="1" x14ac:dyDescent="0.25">
      <c r="A2537"/>
      <c r="B2537" s="68"/>
      <c r="C2537" s="230"/>
      <c r="D2537" s="57"/>
      <c r="E2537" s="72"/>
      <c r="F2537" s="76"/>
      <c r="G2537" s="63"/>
      <c r="H2537" s="64"/>
    </row>
    <row r="2538" spans="1:8" ht="15" hidden="1" customHeight="1" x14ac:dyDescent="0.25">
      <c r="A2538"/>
      <c r="B2538" s="56"/>
      <c r="C2538" s="230"/>
      <c r="D2538" s="57"/>
      <c r="E2538" s="72"/>
      <c r="F2538" s="62"/>
      <c r="G2538" s="63"/>
      <c r="H2538" s="64"/>
    </row>
    <row r="2539" spans="1:8" ht="15" hidden="1" customHeight="1" x14ac:dyDescent="0.25">
      <c r="A2539"/>
      <c r="B2539" s="249"/>
      <c r="C2539" s="230"/>
      <c r="D2539" s="57"/>
      <c r="E2539" s="72"/>
      <c r="F2539" s="76"/>
      <c r="G2539" s="63"/>
      <c r="H2539" s="64"/>
    </row>
    <row r="2540" spans="1:8" ht="15" hidden="1" customHeight="1" x14ac:dyDescent="0.25">
      <c r="A2540"/>
      <c r="B2540" s="55"/>
      <c r="C2540" s="230"/>
      <c r="D2540" s="57"/>
      <c r="E2540" s="72"/>
      <c r="F2540" s="76"/>
      <c r="G2540" s="63"/>
      <c r="H2540" s="64"/>
    </row>
    <row r="2541" spans="1:8" ht="15" hidden="1" customHeight="1" x14ac:dyDescent="0.25">
      <c r="A2541"/>
      <c r="B2541" s="95"/>
      <c r="C2541" s="230"/>
      <c r="D2541" s="57"/>
      <c r="E2541" s="72"/>
      <c r="F2541" s="58"/>
      <c r="G2541" s="63"/>
      <c r="H2541" s="64"/>
    </row>
    <row r="2542" spans="1:8" ht="15" hidden="1" customHeight="1" x14ac:dyDescent="0.25">
      <c r="A2542"/>
      <c r="B2542" s="95"/>
      <c r="C2542" s="230"/>
      <c r="D2542" s="57"/>
      <c r="E2542" s="72"/>
      <c r="F2542" s="76"/>
      <c r="G2542" s="63"/>
      <c r="H2542" s="64"/>
    </row>
    <row r="2543" spans="1:8" ht="15" hidden="1" customHeight="1" x14ac:dyDescent="0.25">
      <c r="A2543"/>
      <c r="B2543" s="95"/>
      <c r="C2543" s="230"/>
      <c r="D2543" s="57"/>
      <c r="E2543" s="72"/>
      <c r="F2543" s="77"/>
      <c r="G2543" s="63"/>
      <c r="H2543" s="64"/>
    </row>
    <row r="2544" spans="1:8" ht="15" hidden="1" customHeight="1" x14ac:dyDescent="0.25">
      <c r="A2544"/>
      <c r="B2544" s="56"/>
      <c r="C2544" s="75"/>
      <c r="D2544" s="57"/>
      <c r="E2544" s="72"/>
      <c r="F2544" s="62"/>
      <c r="G2544" s="63"/>
      <c r="H2544" s="64"/>
    </row>
    <row r="2545" spans="1:8" ht="15" hidden="1" customHeight="1" x14ac:dyDescent="0.25">
      <c r="A2545"/>
      <c r="B2545" s="55"/>
      <c r="C2545" s="75"/>
      <c r="D2545" s="57"/>
      <c r="E2545" s="72"/>
      <c r="F2545" s="77"/>
      <c r="G2545" s="63"/>
      <c r="H2545" s="64"/>
    </row>
    <row r="2546" spans="1:8" ht="15" hidden="1" customHeight="1" x14ac:dyDescent="0.25">
      <c r="A2546"/>
      <c r="B2546" s="56"/>
      <c r="C2546" s="75"/>
      <c r="D2546" s="242"/>
      <c r="E2546" s="72"/>
      <c r="F2546" s="62"/>
      <c r="G2546" s="63"/>
      <c r="H2546" s="64"/>
    </row>
    <row r="2547" spans="1:8" ht="15" hidden="1" customHeight="1" x14ac:dyDescent="0.25">
      <c r="A2547"/>
      <c r="B2547" s="56"/>
      <c r="C2547" s="75"/>
      <c r="D2547" s="57"/>
      <c r="E2547" s="72"/>
      <c r="F2547" s="62"/>
      <c r="G2547" s="63"/>
      <c r="H2547" s="64"/>
    </row>
    <row r="2548" spans="1:8" ht="15" hidden="1" customHeight="1" x14ac:dyDescent="0.25">
      <c r="A2548"/>
      <c r="B2548" s="56"/>
      <c r="C2548" s="71"/>
      <c r="D2548" s="83"/>
      <c r="E2548" s="72"/>
      <c r="F2548" s="77"/>
      <c r="G2548" s="63"/>
      <c r="H2548" s="64"/>
    </row>
    <row r="2549" spans="1:8" ht="15" hidden="1" customHeight="1" x14ac:dyDescent="0.25">
      <c r="A2549"/>
      <c r="B2549" s="56"/>
      <c r="C2549" s="56"/>
      <c r="D2549" s="83"/>
      <c r="E2549" s="72"/>
      <c r="F2549" s="77"/>
      <c r="G2549" s="63"/>
      <c r="H2549" s="64"/>
    </row>
    <row r="2550" spans="1:8" ht="15" hidden="1" customHeight="1" x14ac:dyDescent="0.25">
      <c r="A2550"/>
      <c r="B2550" s="68"/>
      <c r="C2550" s="56"/>
      <c r="D2550" s="106"/>
      <c r="E2550" s="72"/>
      <c r="F2550" s="62"/>
      <c r="G2550" s="63"/>
      <c r="H2550" s="64"/>
    </row>
    <row r="2551" spans="1:8" ht="15" hidden="1" customHeight="1" x14ac:dyDescent="0.25">
      <c r="A2551"/>
      <c r="B2551" s="68"/>
      <c r="C2551" s="56"/>
      <c r="D2551" s="106"/>
      <c r="E2551" s="72"/>
      <c r="F2551" s="62"/>
      <c r="G2551" s="63"/>
      <c r="H2551" s="64"/>
    </row>
    <row r="2552" spans="1:8" ht="15" hidden="1" customHeight="1" x14ac:dyDescent="0.25">
      <c r="A2552"/>
      <c r="B2552" s="56"/>
      <c r="C2552" s="123"/>
      <c r="D2552" s="57"/>
      <c r="E2552" s="72"/>
      <c r="F2552" s="62"/>
      <c r="G2552" s="63"/>
      <c r="H2552" s="64"/>
    </row>
    <row r="2553" spans="1:8" ht="15" hidden="1" customHeight="1" x14ac:dyDescent="0.25">
      <c r="A2553"/>
      <c r="B2553" s="55"/>
      <c r="C2553" s="123"/>
      <c r="D2553" s="57"/>
      <c r="E2553" s="72"/>
      <c r="F2553" s="76"/>
      <c r="G2553" s="63"/>
      <c r="H2553" s="64"/>
    </row>
    <row r="2554" spans="1:8" ht="15" hidden="1" customHeight="1" x14ac:dyDescent="0.25">
      <c r="A2554"/>
      <c r="B2554" s="55"/>
      <c r="C2554" s="123"/>
      <c r="D2554" s="57"/>
      <c r="E2554" s="72"/>
      <c r="F2554" s="76"/>
      <c r="G2554" s="63"/>
      <c r="H2554" s="64"/>
    </row>
    <row r="2555" spans="1:8" ht="15" hidden="1" customHeight="1" x14ac:dyDescent="0.25">
      <c r="A2555"/>
      <c r="B2555" s="55"/>
      <c r="C2555" s="123"/>
      <c r="D2555" s="57"/>
      <c r="E2555" s="72"/>
      <c r="F2555" s="76"/>
      <c r="G2555" s="63"/>
      <c r="H2555" s="64"/>
    </row>
    <row r="2556" spans="1:8" ht="15" hidden="1" customHeight="1" x14ac:dyDescent="0.25">
      <c r="A2556"/>
      <c r="B2556" s="56"/>
      <c r="C2556" s="56"/>
      <c r="D2556" s="83"/>
      <c r="E2556" s="72"/>
      <c r="F2556" s="62"/>
      <c r="G2556" s="63"/>
      <c r="H2556" s="64"/>
    </row>
    <row r="2557" spans="1:8" ht="15" hidden="1" customHeight="1" x14ac:dyDescent="0.25">
      <c r="A2557"/>
      <c r="B2557" s="56"/>
      <c r="C2557" s="56"/>
      <c r="D2557" s="83"/>
      <c r="E2557" s="72"/>
      <c r="F2557" s="62"/>
      <c r="G2557" s="63"/>
      <c r="H2557" s="64"/>
    </row>
    <row r="2558" spans="1:8" ht="15" hidden="1" customHeight="1" x14ac:dyDescent="0.25">
      <c r="A2558"/>
      <c r="B2558" s="74"/>
      <c r="C2558" s="75"/>
      <c r="D2558" s="83"/>
      <c r="E2558" s="72"/>
      <c r="F2558" s="76"/>
      <c r="G2558" s="63"/>
      <c r="H2558" s="64"/>
    </row>
    <row r="2559" spans="1:8" ht="15" hidden="1" customHeight="1" x14ac:dyDescent="0.25">
      <c r="A2559"/>
      <c r="B2559" s="56"/>
      <c r="C2559" s="56"/>
      <c r="D2559" s="57"/>
      <c r="E2559" s="72"/>
      <c r="F2559" s="62"/>
      <c r="G2559" s="63"/>
      <c r="H2559" s="64"/>
    </row>
    <row r="2560" spans="1:8" ht="15" hidden="1" customHeight="1" x14ac:dyDescent="0.25">
      <c r="A2560"/>
      <c r="B2560" s="56"/>
      <c r="C2560" s="75"/>
      <c r="D2560" s="57"/>
      <c r="E2560" s="72"/>
      <c r="F2560" s="62"/>
      <c r="G2560" s="63"/>
      <c r="H2560" s="64"/>
    </row>
    <row r="2561" spans="1:8" ht="15" hidden="1" customHeight="1" x14ac:dyDescent="0.25">
      <c r="A2561"/>
      <c r="B2561" s="56"/>
      <c r="C2561" s="110"/>
      <c r="D2561" s="57"/>
      <c r="E2561" s="72"/>
      <c r="F2561" s="62"/>
      <c r="G2561" s="63"/>
      <c r="H2561" s="64"/>
    </row>
    <row r="2562" spans="1:8" ht="15" hidden="1" customHeight="1" x14ac:dyDescent="0.25">
      <c r="A2562"/>
      <c r="B2562" s="55"/>
      <c r="C2562" s="75"/>
      <c r="D2562" s="57"/>
      <c r="E2562" s="72"/>
      <c r="F2562" s="76"/>
      <c r="G2562" s="63"/>
      <c r="H2562" s="64"/>
    </row>
    <row r="2563" spans="1:8" ht="15" hidden="1" customHeight="1" x14ac:dyDescent="0.25">
      <c r="A2563"/>
      <c r="B2563" s="55"/>
      <c r="C2563" s="75"/>
      <c r="D2563" s="57"/>
      <c r="E2563" s="72"/>
      <c r="F2563" s="76"/>
      <c r="G2563" s="63"/>
      <c r="H2563" s="64"/>
    </row>
    <row r="2564" spans="1:8" ht="15" hidden="1" customHeight="1" x14ac:dyDescent="0.25">
      <c r="A2564"/>
      <c r="B2564" s="56"/>
      <c r="C2564" s="230"/>
      <c r="D2564" s="83"/>
      <c r="E2564" s="72"/>
      <c r="F2564" s="76"/>
      <c r="G2564" s="63"/>
      <c r="H2564" s="64"/>
    </row>
    <row r="2565" spans="1:8" ht="15" hidden="1" customHeight="1" x14ac:dyDescent="0.25">
      <c r="A2565"/>
      <c r="B2565" s="55"/>
      <c r="C2565" s="230"/>
      <c r="D2565" s="57"/>
      <c r="E2565" s="72"/>
      <c r="F2565" s="58"/>
      <c r="G2565" s="63"/>
      <c r="H2565" s="64"/>
    </row>
    <row r="2566" spans="1:8" ht="15" hidden="1" customHeight="1" x14ac:dyDescent="0.25">
      <c r="A2566"/>
      <c r="B2566" s="68"/>
      <c r="C2566" s="230"/>
      <c r="D2566" s="57"/>
      <c r="E2566" s="72"/>
      <c r="F2566" s="76"/>
      <c r="G2566" s="63"/>
      <c r="H2566" s="64"/>
    </row>
    <row r="2567" spans="1:8" ht="15" hidden="1" customHeight="1" x14ac:dyDescent="0.25">
      <c r="A2567"/>
      <c r="B2567" s="56"/>
      <c r="C2567" s="230"/>
      <c r="D2567" s="57"/>
      <c r="E2567" s="72"/>
      <c r="F2567" s="62"/>
      <c r="G2567" s="63"/>
      <c r="H2567" s="64"/>
    </row>
    <row r="2568" spans="1:8" ht="15" hidden="1" customHeight="1" x14ac:dyDescent="0.25">
      <c r="A2568"/>
      <c r="B2568" s="56"/>
      <c r="C2568" s="71"/>
      <c r="D2568" s="83"/>
      <c r="E2568" s="72"/>
      <c r="F2568" s="77"/>
      <c r="G2568" s="63"/>
      <c r="H2568" s="64"/>
    </row>
    <row r="2569" spans="1:8" ht="15" hidden="1" customHeight="1" x14ac:dyDescent="0.25">
      <c r="A2569"/>
      <c r="B2569" s="55"/>
      <c r="C2569" s="88"/>
      <c r="D2569" s="83"/>
      <c r="E2569" s="72"/>
      <c r="F2569" s="77"/>
      <c r="G2569" s="63"/>
      <c r="H2569" s="64"/>
    </row>
    <row r="2570" spans="1:8" ht="15" hidden="1" customHeight="1" x14ac:dyDescent="0.25">
      <c r="A2570"/>
      <c r="B2570" s="68"/>
      <c r="C2570" s="56"/>
      <c r="D2570" s="106"/>
      <c r="E2570" s="72"/>
      <c r="F2570" s="62"/>
      <c r="G2570" s="63"/>
      <c r="H2570" s="64"/>
    </row>
    <row r="2571" spans="1:8" ht="15" hidden="1" customHeight="1" x14ac:dyDescent="0.25">
      <c r="A2571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/>
      <c r="B2572" s="56"/>
      <c r="C2572" s="123"/>
      <c r="D2572" s="57"/>
      <c r="E2572" s="72"/>
      <c r="F2572" s="62"/>
      <c r="G2572" s="63"/>
      <c r="H2572" s="64"/>
    </row>
    <row r="2573" spans="1:8" ht="15" hidden="1" customHeight="1" x14ac:dyDescent="0.25">
      <c r="A2573"/>
      <c r="B2573" s="56"/>
      <c r="C2573" s="56"/>
      <c r="D2573" s="57"/>
      <c r="E2573" s="72"/>
      <c r="F2573" s="76"/>
      <c r="G2573" s="63"/>
      <c r="H2573" s="64"/>
    </row>
    <row r="2574" spans="1:8" ht="15" hidden="1" customHeight="1" x14ac:dyDescent="0.25">
      <c r="A2574"/>
      <c r="B2574" s="74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/>
      <c r="B2575" s="55"/>
      <c r="C2575" s="123"/>
      <c r="D2575" s="57"/>
      <c r="E2575" s="72"/>
      <c r="F2575" s="76"/>
      <c r="G2575" s="63"/>
      <c r="H2575" s="64"/>
    </row>
    <row r="2576" spans="1:8" ht="15" hidden="1" customHeight="1" x14ac:dyDescent="0.25">
      <c r="A2576"/>
      <c r="B2576" s="55"/>
      <c r="C2576" s="75"/>
      <c r="D2576" s="57"/>
      <c r="E2576" s="72"/>
      <c r="F2576" s="76"/>
      <c r="G2576" s="63"/>
      <c r="H2576" s="64"/>
    </row>
    <row r="2577" spans="1:8" ht="15" hidden="1" customHeight="1" x14ac:dyDescent="0.25">
      <c r="A2577"/>
      <c r="B2577" s="56"/>
      <c r="C2577" s="75"/>
      <c r="D2577" s="57"/>
      <c r="E2577" s="72"/>
      <c r="F2577" s="76"/>
      <c r="G2577" s="63"/>
      <c r="H2577" s="64"/>
    </row>
    <row r="2578" spans="1:8" ht="15" hidden="1" customHeight="1" x14ac:dyDescent="0.25">
      <c r="A2578"/>
      <c r="B2578" s="74"/>
      <c r="C2578" s="75"/>
      <c r="D2578" s="83"/>
      <c r="E2578" s="72"/>
      <c r="F2578" s="76"/>
      <c r="G2578" s="63"/>
      <c r="H2578" s="64"/>
    </row>
    <row r="2579" spans="1:8" ht="15" hidden="1" customHeight="1" x14ac:dyDescent="0.25">
      <c r="A2579"/>
      <c r="B2579" s="56"/>
      <c r="C2579" s="71"/>
      <c r="D2579" s="83"/>
      <c r="E2579" s="72"/>
      <c r="F2579" s="77"/>
      <c r="G2579" s="63"/>
      <c r="H2579" s="64"/>
    </row>
    <row r="2580" spans="1:8" ht="15" hidden="1" customHeight="1" x14ac:dyDescent="0.25">
      <c r="A2580"/>
      <c r="B2580" s="55"/>
      <c r="C2580" s="88"/>
      <c r="D2580" s="83"/>
      <c r="E2580" s="72"/>
      <c r="F2580" s="77"/>
      <c r="G2580" s="63"/>
      <c r="H2580" s="64"/>
    </row>
    <row r="2581" spans="1:8" ht="15" hidden="1" customHeight="1" x14ac:dyDescent="0.25">
      <c r="A2581"/>
      <c r="B2581" s="68"/>
      <c r="C2581" s="56"/>
      <c r="D2581" s="57"/>
      <c r="E2581" s="72"/>
      <c r="F2581" s="62"/>
      <c r="G2581" s="63"/>
      <c r="H2581" s="64"/>
    </row>
    <row r="2582" spans="1:8" ht="15" hidden="1" customHeight="1" x14ac:dyDescent="0.25">
      <c r="A2582"/>
      <c r="B2582" s="68"/>
      <c r="C2582" s="56"/>
      <c r="D2582" s="57"/>
      <c r="E2582" s="72"/>
      <c r="F2582" s="62"/>
      <c r="G2582" s="63"/>
      <c r="H2582" s="64"/>
    </row>
    <row r="2583" spans="1:8" ht="15" hidden="1" customHeight="1" x14ac:dyDescent="0.25">
      <c r="A2583"/>
      <c r="B2583" s="56"/>
      <c r="C2583" s="123"/>
      <c r="D2583" s="57"/>
      <c r="E2583" s="72"/>
      <c r="F2583" s="62"/>
      <c r="G2583" s="63"/>
      <c r="H2583" s="64"/>
    </row>
    <row r="2584" spans="1:8" ht="15" hidden="1" customHeight="1" x14ac:dyDescent="0.25">
      <c r="A2584"/>
      <c r="B2584" s="56"/>
      <c r="C2584" s="56"/>
      <c r="D2584" s="57"/>
      <c r="E2584" s="72"/>
      <c r="F2584" s="76"/>
      <c r="G2584" s="63"/>
      <c r="H2584" s="64"/>
    </row>
    <row r="2585" spans="1:8" ht="15" hidden="1" customHeight="1" x14ac:dyDescent="0.25">
      <c r="A2585"/>
      <c r="B2585" s="74"/>
      <c r="C2585" s="56"/>
      <c r="D2585" s="57"/>
      <c r="E2585" s="72"/>
      <c r="F2585" s="76"/>
      <c r="G2585" s="63"/>
      <c r="H2585" s="64"/>
    </row>
    <row r="2586" spans="1:8" ht="15" hidden="1" customHeight="1" x14ac:dyDescent="0.25">
      <c r="A2586"/>
      <c r="B2586" s="55"/>
      <c r="C2586" s="123"/>
      <c r="D2586" s="57"/>
      <c r="E2586" s="72"/>
      <c r="F2586" s="76"/>
      <c r="G2586" s="63"/>
      <c r="H2586" s="64"/>
    </row>
    <row r="2587" spans="1:8" ht="15" hidden="1" customHeight="1" x14ac:dyDescent="0.25">
      <c r="A2587"/>
      <c r="B2587" s="55"/>
      <c r="C2587" s="75"/>
      <c r="D2587" s="106"/>
      <c r="E2587" s="72"/>
      <c r="F2587" s="76"/>
      <c r="G2587" s="63"/>
      <c r="H2587" s="64"/>
    </row>
    <row r="2588" spans="1:8" ht="15" hidden="1" customHeight="1" x14ac:dyDescent="0.25">
      <c r="A2588"/>
      <c r="B2588" s="56"/>
      <c r="C2588" s="75"/>
      <c r="D2588" s="106"/>
      <c r="E2588" s="72"/>
      <c r="F2588" s="76"/>
      <c r="G2588" s="63"/>
      <c r="H2588" s="64"/>
    </row>
    <row r="2589" spans="1:8" ht="15" hidden="1" customHeight="1" x14ac:dyDescent="0.25">
      <c r="A2589"/>
      <c r="B2589" s="74"/>
      <c r="C2589" s="75"/>
      <c r="D2589" s="83"/>
      <c r="E2589" s="72"/>
      <c r="F2589" s="76"/>
      <c r="G2589" s="63"/>
      <c r="H2589" s="64"/>
    </row>
    <row r="2590" spans="1:8" ht="15" hidden="1" customHeight="1" x14ac:dyDescent="0.25">
      <c r="A2590"/>
      <c r="B2590" s="56"/>
      <c r="C2590" s="56"/>
      <c r="D2590" s="57"/>
      <c r="E2590" s="72"/>
      <c r="F2590" s="62"/>
      <c r="G2590" s="63"/>
      <c r="H2590" s="64"/>
    </row>
    <row r="2591" spans="1:8" ht="15" hidden="1" customHeight="1" x14ac:dyDescent="0.25">
      <c r="A2591"/>
      <c r="B2591" s="56"/>
      <c r="C2591" s="75"/>
      <c r="D2591" s="57"/>
      <c r="E2591" s="72"/>
      <c r="F2591" s="62"/>
      <c r="G2591" s="63"/>
      <c r="H2591" s="64"/>
    </row>
    <row r="2592" spans="1:8" ht="15" hidden="1" customHeight="1" x14ac:dyDescent="0.25">
      <c r="A2592"/>
      <c r="B2592" s="56"/>
      <c r="C2592" s="110"/>
      <c r="D2592" s="57"/>
      <c r="E2592" s="72"/>
      <c r="F2592" s="62"/>
      <c r="G2592" s="63"/>
      <c r="H2592" s="64"/>
    </row>
    <row r="2593" spans="1:8" ht="15" hidden="1" customHeight="1" x14ac:dyDescent="0.25">
      <c r="A2593"/>
      <c r="B2593" s="55"/>
      <c r="C2593" s="75"/>
      <c r="D2593" s="57"/>
      <c r="E2593" s="72"/>
      <c r="F2593" s="76"/>
      <c r="G2593" s="63"/>
      <c r="H2593" s="64"/>
    </row>
    <row r="2594" spans="1:8" ht="15" hidden="1" customHeight="1" x14ac:dyDescent="0.25">
      <c r="A2594"/>
      <c r="B2594" s="55"/>
      <c r="C2594" s="75"/>
      <c r="D2594" s="57"/>
      <c r="E2594" s="72"/>
      <c r="F2594" s="76"/>
      <c r="G2594" s="63"/>
      <c r="H2594" s="64"/>
    </row>
    <row r="2595" spans="1:8" ht="15" hidden="1" customHeight="1" x14ac:dyDescent="0.25">
      <c r="A2595"/>
      <c r="B2595" s="56"/>
      <c r="C2595" s="230"/>
      <c r="D2595" s="83"/>
      <c r="E2595" s="72"/>
      <c r="F2595" s="76"/>
      <c r="G2595" s="63"/>
      <c r="H2595" s="64"/>
    </row>
    <row r="2596" spans="1:8" ht="15" hidden="1" customHeight="1" x14ac:dyDescent="0.25">
      <c r="A2596"/>
      <c r="B2596" s="55"/>
      <c r="C2596" s="230"/>
      <c r="D2596" s="57"/>
      <c r="E2596" s="72"/>
      <c r="F2596" s="58"/>
      <c r="G2596" s="63"/>
      <c r="H2596" s="64"/>
    </row>
    <row r="2597" spans="1:8" ht="15" hidden="1" customHeight="1" x14ac:dyDescent="0.25">
      <c r="A2597"/>
      <c r="B2597" s="68"/>
      <c r="C2597" s="230"/>
      <c r="D2597" s="57"/>
      <c r="E2597" s="72"/>
      <c r="F2597" s="76"/>
      <c r="G2597" s="63"/>
      <c r="H2597" s="64"/>
    </row>
    <row r="2598" spans="1:8" ht="15" hidden="1" customHeight="1" x14ac:dyDescent="0.25">
      <c r="A2598"/>
      <c r="B2598" s="56"/>
      <c r="C2598" s="230"/>
      <c r="D2598" s="57"/>
      <c r="E2598" s="72"/>
      <c r="F2598" s="62"/>
      <c r="G2598" s="63"/>
      <c r="H2598" s="64"/>
    </row>
    <row r="2599" spans="1:8" ht="15" hidden="1" customHeight="1" x14ac:dyDescent="0.25">
      <c r="A2599"/>
      <c r="B2599" s="249"/>
      <c r="C2599" s="230"/>
      <c r="D2599" s="57"/>
      <c r="E2599" s="72"/>
      <c r="F2599" s="76"/>
      <c r="G2599" s="63"/>
      <c r="H2599" s="64"/>
    </row>
    <row r="2600" spans="1:8" ht="15" hidden="1" customHeight="1" x14ac:dyDescent="0.25">
      <c r="A2600"/>
      <c r="B2600" s="55"/>
      <c r="C2600" s="230"/>
      <c r="D2600" s="57"/>
      <c r="E2600" s="72"/>
      <c r="F2600" s="76"/>
      <c r="G2600" s="63"/>
      <c r="H2600" s="64"/>
    </row>
    <row r="2601" spans="1:8" ht="15" hidden="1" customHeight="1" x14ac:dyDescent="0.25">
      <c r="A2601"/>
      <c r="B2601" s="95"/>
      <c r="C2601" s="230"/>
      <c r="D2601" s="57"/>
      <c r="E2601" s="72"/>
      <c r="F2601" s="58"/>
      <c r="G2601" s="63"/>
      <c r="H2601" s="64"/>
    </row>
    <row r="2602" spans="1:8" ht="15" hidden="1" customHeight="1" x14ac:dyDescent="0.25">
      <c r="A2602"/>
      <c r="B2602" s="95"/>
      <c r="C2602" s="230"/>
      <c r="D2602" s="57"/>
      <c r="E2602" s="72"/>
      <c r="F2602" s="76"/>
      <c r="G2602" s="63"/>
      <c r="H2602" s="64"/>
    </row>
    <row r="2603" spans="1:8" ht="15" hidden="1" customHeight="1" x14ac:dyDescent="0.25">
      <c r="A2603"/>
      <c r="B2603" s="95"/>
      <c r="C2603" s="230"/>
      <c r="D2603" s="57"/>
      <c r="E2603" s="72"/>
      <c r="F2603" s="77"/>
      <c r="G2603" s="63"/>
      <c r="H2603" s="64"/>
    </row>
    <row r="2604" spans="1:8" ht="15" hidden="1" customHeight="1" x14ac:dyDescent="0.25">
      <c r="A2604"/>
      <c r="B2604" s="68"/>
      <c r="C2604" s="56"/>
      <c r="D2604" s="57"/>
      <c r="E2604" s="72"/>
      <c r="F2604" s="62"/>
      <c r="G2604" s="63"/>
      <c r="H2604" s="64"/>
    </row>
    <row r="2605" spans="1:8" ht="15" hidden="1" customHeight="1" x14ac:dyDescent="0.25">
      <c r="A2605"/>
      <c r="B2605" s="55"/>
      <c r="C2605" s="75"/>
      <c r="D2605" s="57"/>
      <c r="E2605" s="72"/>
      <c r="F2605" s="77"/>
      <c r="G2605" s="63"/>
      <c r="H2605" s="64"/>
    </row>
    <row r="2606" spans="1:8" ht="15" hidden="1" customHeight="1" x14ac:dyDescent="0.25">
      <c r="A2606"/>
      <c r="B2606" s="56"/>
      <c r="C2606" s="56"/>
      <c r="D2606" s="57"/>
      <c r="E2606" s="72"/>
      <c r="F2606" s="67"/>
      <c r="G2606" s="63"/>
      <c r="H2606" s="64"/>
    </row>
    <row r="2607" spans="1:8" ht="15" hidden="1" customHeight="1" x14ac:dyDescent="0.25">
      <c r="A2607"/>
      <c r="B2607" s="68"/>
      <c r="C2607" s="75"/>
      <c r="D2607" s="57"/>
      <c r="E2607" s="72"/>
      <c r="F2607" s="77"/>
      <c r="G2607" s="63"/>
      <c r="H2607" s="64"/>
    </row>
    <row r="2608" spans="1:8" ht="15" hidden="1" customHeight="1" x14ac:dyDescent="0.25">
      <c r="A2608"/>
      <c r="B2608" s="68"/>
      <c r="C2608" s="75"/>
      <c r="D2608" s="57"/>
      <c r="E2608" s="72"/>
      <c r="F2608" s="77"/>
      <c r="G2608" s="63"/>
      <c r="H2608" s="64"/>
    </row>
    <row r="2609" spans="1:8" ht="15" hidden="1" customHeight="1" x14ac:dyDescent="0.25">
      <c r="A2609"/>
      <c r="B2609" s="56"/>
      <c r="C2609" s="56"/>
      <c r="D2609" s="243"/>
      <c r="E2609" s="72"/>
      <c r="F2609" s="138"/>
      <c r="G2609" s="63"/>
      <c r="H2609" s="64"/>
    </row>
    <row r="2610" spans="1:8" ht="15" hidden="1" customHeight="1" x14ac:dyDescent="0.25">
      <c r="A2610"/>
      <c r="B2610" s="56"/>
      <c r="C2610" s="56"/>
      <c r="D2610" s="139"/>
      <c r="E2610" s="72"/>
      <c r="F2610" s="140"/>
      <c r="G2610" s="63"/>
      <c r="H2610" s="64"/>
    </row>
    <row r="2611" spans="1:8" ht="15" hidden="1" customHeight="1" x14ac:dyDescent="0.25">
      <c r="A2611"/>
      <c r="B2611" s="55"/>
      <c r="C2611" s="56"/>
      <c r="D2611" s="115"/>
      <c r="E2611" s="72"/>
      <c r="F2611" s="62"/>
      <c r="G2611" s="63"/>
      <c r="H2611" s="64"/>
    </row>
    <row r="2612" spans="1:8" ht="15" hidden="1" customHeight="1" x14ac:dyDescent="0.25">
      <c r="A2612"/>
      <c r="B2612" s="55"/>
      <c r="C2612" s="56"/>
      <c r="D2612" s="119"/>
      <c r="E2612" s="72"/>
      <c r="F2612" s="58"/>
      <c r="G2612" s="63"/>
      <c r="H2612" s="64"/>
    </row>
    <row r="2613" spans="1:8" ht="15" hidden="1" customHeight="1" x14ac:dyDescent="0.25">
      <c r="A2613"/>
      <c r="B2613" s="56"/>
      <c r="C2613" s="56"/>
      <c r="D2613" s="115"/>
      <c r="E2613" s="72"/>
      <c r="F2613" s="62"/>
      <c r="G2613" s="63"/>
      <c r="H2613" s="64"/>
    </row>
    <row r="2614" spans="1:8" ht="15" hidden="1" customHeight="1" x14ac:dyDescent="0.25">
      <c r="A2614"/>
      <c r="B2614" s="56"/>
      <c r="C2614" s="56"/>
      <c r="D2614" s="128"/>
      <c r="E2614" s="72"/>
      <c r="F2614" s="62"/>
      <c r="G2614" s="63"/>
      <c r="H2614" s="64"/>
    </row>
    <row r="2615" spans="1:8" ht="15" hidden="1" customHeight="1" x14ac:dyDescent="0.25">
      <c r="A2615"/>
      <c r="B2615" s="56"/>
      <c r="C2615" s="230"/>
      <c r="D2615" s="243"/>
      <c r="E2615" s="72"/>
      <c r="F2615" s="138"/>
      <c r="G2615" s="63"/>
      <c r="H2615" s="64"/>
    </row>
    <row r="2616" spans="1:8" ht="15" hidden="1" customHeight="1" x14ac:dyDescent="0.25">
      <c r="A2616"/>
      <c r="B2616" s="81"/>
      <c r="C2616" s="230"/>
      <c r="D2616" s="119"/>
      <c r="E2616" s="72"/>
      <c r="F2616" s="120"/>
      <c r="G2616" s="63"/>
      <c r="H2616" s="64"/>
    </row>
    <row r="2617" spans="1:8" ht="15" hidden="1" customHeight="1" x14ac:dyDescent="0.25">
      <c r="A2617"/>
      <c r="B2617" s="56"/>
      <c r="C2617" s="71"/>
      <c r="D2617" s="83"/>
      <c r="E2617" s="72"/>
      <c r="F2617" s="77"/>
      <c r="G2617" s="63"/>
      <c r="H2617" s="64"/>
    </row>
    <row r="2618" spans="1:8" ht="15" hidden="1" customHeight="1" x14ac:dyDescent="0.25">
      <c r="A2618"/>
      <c r="B2618" s="55"/>
      <c r="C2618" s="88"/>
      <c r="D2618" s="83"/>
      <c r="E2618" s="72"/>
      <c r="F2618" s="77"/>
      <c r="G2618" s="63"/>
      <c r="H2618" s="64"/>
    </row>
    <row r="2619" spans="1:8" ht="15" hidden="1" customHeight="1" x14ac:dyDescent="0.25">
      <c r="A2619"/>
      <c r="B2619" s="68"/>
      <c r="C2619" s="56"/>
      <c r="D2619" s="57"/>
      <c r="E2619" s="72"/>
      <c r="F2619" s="62"/>
      <c r="G2619" s="63"/>
      <c r="H2619" s="64"/>
    </row>
    <row r="2620" spans="1:8" ht="15" hidden="1" customHeight="1" x14ac:dyDescent="0.25">
      <c r="A2620"/>
      <c r="B2620" s="68"/>
      <c r="C2620" s="56"/>
      <c r="D2620" s="57"/>
      <c r="E2620" s="72"/>
      <c r="F2620" s="62"/>
      <c r="G2620" s="63"/>
      <c r="H2620" s="64"/>
    </row>
    <row r="2621" spans="1:8" ht="15" hidden="1" customHeight="1" x14ac:dyDescent="0.25">
      <c r="A2621"/>
      <c r="B2621" s="56"/>
      <c r="C2621" s="123"/>
      <c r="D2621" s="57"/>
      <c r="E2621" s="72"/>
      <c r="F2621" s="62"/>
      <c r="G2621" s="63"/>
      <c r="H2621" s="64"/>
    </row>
    <row r="2622" spans="1:8" ht="15" hidden="1" customHeight="1" x14ac:dyDescent="0.25">
      <c r="A2622"/>
      <c r="B2622" s="56"/>
      <c r="C2622" s="56"/>
      <c r="D2622" s="57"/>
      <c r="E2622" s="72"/>
      <c r="F2622" s="76"/>
      <c r="G2622" s="63"/>
      <c r="H2622" s="64"/>
    </row>
    <row r="2623" spans="1:8" ht="15" hidden="1" customHeight="1" x14ac:dyDescent="0.25">
      <c r="A2623"/>
      <c r="B2623" s="74"/>
      <c r="C2623" s="56"/>
      <c r="D2623" s="57"/>
      <c r="E2623" s="72"/>
      <c r="F2623" s="76"/>
      <c r="G2623" s="63"/>
      <c r="H2623" s="64"/>
    </row>
    <row r="2624" spans="1:8" ht="15" hidden="1" customHeight="1" x14ac:dyDescent="0.25">
      <c r="A2624"/>
      <c r="B2624" s="55"/>
      <c r="C2624" s="123"/>
      <c r="D2624" s="57"/>
      <c r="E2624" s="72"/>
      <c r="F2624" s="76"/>
      <c r="G2624" s="63"/>
      <c r="H2624" s="64"/>
    </row>
    <row r="2625" spans="1:8" ht="15" hidden="1" customHeight="1" x14ac:dyDescent="0.25">
      <c r="B2625" s="55"/>
      <c r="C2625" s="75"/>
      <c r="D2625" s="57"/>
      <c r="E2625" s="72"/>
      <c r="F2625" s="76"/>
      <c r="G2625" s="63"/>
      <c r="H2625" s="64"/>
    </row>
    <row r="2626" spans="1:8" ht="15" hidden="1" customHeight="1" x14ac:dyDescent="0.25">
      <c r="B2626" s="56"/>
      <c r="C2626" s="75"/>
      <c r="D2626" s="106"/>
      <c r="E2626" s="72"/>
      <c r="F2626" s="76"/>
      <c r="G2626" s="63"/>
      <c r="H2626" s="64"/>
    </row>
    <row r="2627" spans="1:8" ht="15" hidden="1" customHeight="1" x14ac:dyDescent="0.25">
      <c r="B2627" s="56"/>
      <c r="C2627" s="56"/>
      <c r="D2627" s="83"/>
      <c r="E2627" s="72"/>
      <c r="F2627" s="76"/>
      <c r="G2627" s="63"/>
      <c r="H2627" s="64"/>
    </row>
    <row r="2628" spans="1:8" ht="15" hidden="1" customHeight="1" x14ac:dyDescent="0.25">
      <c r="B2628" s="56"/>
      <c r="C2628" s="56"/>
      <c r="D2628" s="57"/>
      <c r="E2628" s="72"/>
      <c r="F2628" s="62"/>
      <c r="G2628" s="63"/>
      <c r="H2628" s="64"/>
    </row>
    <row r="2629" spans="1:8" ht="15" hidden="1" customHeight="1" x14ac:dyDescent="0.25">
      <c r="B2629" s="56"/>
      <c r="C2629" s="75"/>
      <c r="D2629" s="57"/>
      <c r="E2629" s="72"/>
      <c r="F2629" s="62"/>
      <c r="G2629" s="63"/>
      <c r="H2629" s="64"/>
    </row>
    <row r="2630" spans="1:8" ht="15" hidden="1" customHeight="1" x14ac:dyDescent="0.25">
      <c r="B2630" s="55"/>
      <c r="C2630" s="110"/>
      <c r="D2630" s="57"/>
      <c r="E2630" s="72"/>
      <c r="F2630" s="62"/>
      <c r="G2630" s="63"/>
      <c r="H2630" s="64"/>
    </row>
    <row r="2631" spans="1:8" ht="15" hidden="1" customHeight="1" x14ac:dyDescent="0.25">
      <c r="B2631" s="55"/>
      <c r="C2631" s="75"/>
      <c r="D2631" s="57"/>
      <c r="E2631" s="72"/>
      <c r="F2631" s="76"/>
      <c r="G2631" s="63"/>
      <c r="H2631" s="64"/>
    </row>
    <row r="2632" spans="1:8" ht="15" hidden="1" customHeight="1" x14ac:dyDescent="0.25">
      <c r="B2632" s="55"/>
      <c r="C2632" s="199"/>
      <c r="D2632" s="57"/>
      <c r="E2632" s="72"/>
      <c r="F2632" s="96"/>
      <c r="G2632" s="63"/>
      <c r="H2632" s="64"/>
    </row>
    <row r="2633" spans="1:8" ht="15" hidden="1" customHeight="1" x14ac:dyDescent="0.25">
      <c r="A2633" s="225"/>
      <c r="B2633" s="56"/>
      <c r="C2633" s="71"/>
      <c r="D2633" s="83"/>
      <c r="E2633" s="72"/>
      <c r="F2633" s="77"/>
      <c r="G2633" s="63"/>
      <c r="H2633" s="64"/>
    </row>
    <row r="2634" spans="1:8" ht="15" hidden="1" customHeight="1" x14ac:dyDescent="0.25">
      <c r="A2634" s="82"/>
      <c r="B2634" s="55"/>
      <c r="C2634" s="88"/>
      <c r="D2634" s="83"/>
      <c r="E2634" s="72"/>
      <c r="F2634" s="77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68"/>
      <c r="C2636" s="56"/>
      <c r="D2636" s="57"/>
      <c r="E2636" s="72"/>
      <c r="F2636" s="62"/>
      <c r="G2636" s="63"/>
      <c r="H2636" s="64"/>
    </row>
    <row r="2637" spans="1:8" ht="15" hidden="1" customHeight="1" x14ac:dyDescent="0.25">
      <c r="A2637" s="82"/>
      <c r="B2637" s="56"/>
      <c r="C2637" s="123"/>
      <c r="D2637" s="57"/>
      <c r="E2637" s="72"/>
      <c r="F2637" s="62"/>
      <c r="G2637" s="63"/>
      <c r="H2637" s="64"/>
    </row>
    <row r="2638" spans="1:8" ht="15" hidden="1" customHeight="1" x14ac:dyDescent="0.25">
      <c r="A2638" s="82"/>
      <c r="B2638" s="56"/>
      <c r="C2638" s="56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74"/>
      <c r="C2639" s="56"/>
      <c r="D2639" s="57"/>
      <c r="E2639" s="72"/>
      <c r="F2639" s="76"/>
      <c r="G2639" s="63"/>
      <c r="H2639" s="64"/>
    </row>
    <row r="2640" spans="1:8" ht="15" hidden="1" customHeight="1" x14ac:dyDescent="0.25">
      <c r="A2640" s="82"/>
      <c r="B2640" s="55"/>
      <c r="C2640" s="123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5"/>
      <c r="C2641" s="75"/>
      <c r="D2641" s="106"/>
      <c r="E2641" s="72"/>
      <c r="F2641" s="76"/>
      <c r="G2641" s="63"/>
      <c r="H2641" s="64"/>
    </row>
    <row r="2642" spans="1:8" ht="15" hidden="1" customHeight="1" x14ac:dyDescent="0.25">
      <c r="A2642" s="82"/>
      <c r="B2642" s="56"/>
      <c r="C2642" s="75"/>
      <c r="D2642" s="106"/>
      <c r="E2642" s="72"/>
      <c r="F2642" s="76"/>
      <c r="G2642" s="63"/>
      <c r="H2642" s="64"/>
    </row>
    <row r="2643" spans="1:8" ht="15" hidden="1" customHeight="1" x14ac:dyDescent="0.25">
      <c r="A2643" s="82"/>
      <c r="B2643" s="56"/>
      <c r="C2643" s="56"/>
      <c r="D2643" s="83"/>
      <c r="E2643" s="72"/>
      <c r="F2643" s="76"/>
      <c r="G2643" s="63"/>
      <c r="H2643" s="64"/>
    </row>
    <row r="2644" spans="1:8" ht="15" hidden="1" customHeight="1" x14ac:dyDescent="0.25">
      <c r="A2644" s="82"/>
      <c r="B2644" s="56"/>
      <c r="C2644" s="56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81"/>
      <c r="C2645" s="75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5"/>
      <c r="C2646" s="110"/>
      <c r="D2646" s="57"/>
      <c r="E2646" s="72"/>
      <c r="F2646" s="62"/>
      <c r="G2646" s="63"/>
      <c r="H2646" s="64"/>
    </row>
    <row r="2647" spans="1:8" ht="15" hidden="1" customHeight="1" x14ac:dyDescent="0.25">
      <c r="A2647" s="82"/>
      <c r="B2647" s="55"/>
      <c r="C2647" s="75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5"/>
      <c r="C2648" s="199"/>
      <c r="D2648" s="57"/>
      <c r="E2648" s="72"/>
      <c r="F2648" s="96"/>
      <c r="G2648" s="63"/>
      <c r="H2648" s="64"/>
    </row>
    <row r="2649" spans="1:8" ht="15" hidden="1" customHeight="1" x14ac:dyDescent="0.25">
      <c r="A2649" s="82"/>
      <c r="B2649" s="56"/>
      <c r="C2649" s="230"/>
      <c r="D2649" s="83"/>
      <c r="E2649" s="72"/>
      <c r="F2649" s="76"/>
      <c r="G2649" s="63"/>
      <c r="H2649" s="64"/>
    </row>
    <row r="2650" spans="1:8" ht="15" hidden="1" customHeight="1" x14ac:dyDescent="0.25">
      <c r="A2650" s="82"/>
      <c r="B2650" s="55"/>
      <c r="C2650" s="230"/>
      <c r="D2650" s="57"/>
      <c r="E2650" s="72"/>
      <c r="F2650" s="58"/>
      <c r="G2650" s="63"/>
      <c r="H2650" s="64"/>
    </row>
    <row r="2651" spans="1:8" ht="15" hidden="1" customHeight="1" x14ac:dyDescent="0.25">
      <c r="A2651" s="82"/>
      <c r="B2651" s="68"/>
      <c r="C2651" s="230"/>
      <c r="D2651" s="57"/>
      <c r="E2651" s="72"/>
      <c r="F2651" s="76"/>
      <c r="G2651" s="63"/>
      <c r="H2651" s="64"/>
    </row>
    <row r="2652" spans="1:8" ht="15" hidden="1" customHeight="1" x14ac:dyDescent="0.25">
      <c r="A2652" s="82"/>
      <c r="B2652" s="56"/>
      <c r="C2652" s="230"/>
      <c r="D2652" s="57"/>
      <c r="E2652" s="72"/>
      <c r="F2652" s="62"/>
      <c r="G2652" s="63"/>
      <c r="H2652" s="64"/>
    </row>
    <row r="2653" spans="1:8" ht="15" hidden="1" customHeight="1" x14ac:dyDescent="0.25">
      <c r="A2653" s="82"/>
      <c r="B2653" s="249"/>
      <c r="C2653" s="71"/>
      <c r="D2653" s="57"/>
      <c r="E2653" s="72"/>
      <c r="F2653" s="76"/>
      <c r="G2653" s="63"/>
      <c r="H2653" s="64"/>
    </row>
    <row r="2654" spans="1:8" ht="15" hidden="1" customHeight="1" x14ac:dyDescent="0.25">
      <c r="A2654" s="82"/>
      <c r="B2654" s="55"/>
      <c r="C2654" s="71"/>
      <c r="D2654" s="57"/>
      <c r="E2654" s="72"/>
      <c r="F2654" s="76"/>
      <c r="G2654" s="63"/>
      <c r="H2654" s="64"/>
    </row>
    <row r="2655" spans="1:8" ht="15" hidden="1" customHeight="1" x14ac:dyDescent="0.25">
      <c r="A2655" s="82"/>
      <c r="B2655" s="95"/>
      <c r="C2655" s="230"/>
      <c r="D2655" s="57"/>
      <c r="E2655" s="72"/>
      <c r="F2655" s="58"/>
      <c r="G2655" s="63"/>
      <c r="H2655" s="64"/>
    </row>
    <row r="2656" spans="1:8" ht="15" hidden="1" customHeight="1" x14ac:dyDescent="0.25">
      <c r="A2656" s="82"/>
      <c r="B2656" s="95"/>
      <c r="C2656" s="230"/>
      <c r="D2656" s="57"/>
      <c r="E2656" s="72"/>
      <c r="F2656" s="76"/>
      <c r="G2656" s="63"/>
      <c r="H2656" s="64"/>
    </row>
    <row r="2657" spans="1:8" ht="15" hidden="1" customHeight="1" x14ac:dyDescent="0.25">
      <c r="A2657" s="82"/>
      <c r="B2657" s="95"/>
      <c r="C2657" s="230"/>
      <c r="D2657" s="57"/>
      <c r="E2657" s="72"/>
      <c r="F2657" s="77"/>
      <c r="G2657" s="63"/>
      <c r="H2657" s="64"/>
    </row>
    <row r="2658" spans="1:8" ht="15" hidden="1" customHeight="1" x14ac:dyDescent="0.25">
      <c r="A2658" s="82"/>
      <c r="B2658" s="68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71"/>
      <c r="D2659" s="83"/>
      <c r="E2659" s="72"/>
      <c r="F2659" s="77"/>
      <c r="G2659" s="63"/>
      <c r="H2659" s="64"/>
    </row>
    <row r="2660" spans="1:8" ht="15" hidden="1" customHeight="1" x14ac:dyDescent="0.25">
      <c r="A2660" s="82"/>
      <c r="B2660" s="55"/>
      <c r="C2660" s="88"/>
      <c r="D2660" s="83"/>
      <c r="E2660" s="72"/>
      <c r="F2660" s="77"/>
      <c r="G2660" s="63"/>
      <c r="H2660" s="64"/>
    </row>
    <row r="2661" spans="1:8" ht="15" hidden="1" customHeight="1" x14ac:dyDescent="0.25">
      <c r="A2661" s="82"/>
      <c r="B2661" s="68"/>
      <c r="C2661" s="56"/>
      <c r="D2661" s="57"/>
      <c r="E2661" s="72"/>
      <c r="F2661" s="62"/>
      <c r="G2661" s="63"/>
      <c r="H2661" s="64"/>
    </row>
    <row r="2662" spans="1:8" ht="15" hidden="1" customHeight="1" x14ac:dyDescent="0.25">
      <c r="A2662" s="82"/>
      <c r="B2662" s="68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123"/>
      <c r="D2663" s="57"/>
      <c r="E2663" s="72"/>
      <c r="F2663" s="62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74"/>
      <c r="C2665" s="56"/>
      <c r="D2665" s="57"/>
      <c r="E2665" s="72"/>
      <c r="F2665" s="76"/>
      <c r="G2665" s="63"/>
      <c r="H2665" s="64"/>
    </row>
    <row r="2666" spans="1:8" ht="15" hidden="1" customHeight="1" x14ac:dyDescent="0.25">
      <c r="A2666" s="82"/>
      <c r="B2666" s="55"/>
      <c r="C2666" s="123"/>
      <c r="D2666" s="57"/>
      <c r="E2666" s="72"/>
      <c r="F2666" s="76"/>
      <c r="G2666" s="63"/>
      <c r="H2666" s="64"/>
    </row>
    <row r="2667" spans="1:8" ht="15" hidden="1" customHeight="1" x14ac:dyDescent="0.25">
      <c r="A2667" s="82"/>
      <c r="B2667" s="55"/>
      <c r="C2667" s="75"/>
      <c r="D2667" s="57"/>
      <c r="E2667" s="72"/>
      <c r="F2667" s="76"/>
      <c r="G2667" s="63"/>
      <c r="H2667" s="64"/>
    </row>
    <row r="2668" spans="1:8" ht="15" hidden="1" customHeight="1" x14ac:dyDescent="0.25">
      <c r="A2668" s="82"/>
      <c r="B2668" s="56"/>
      <c r="C2668" s="71"/>
      <c r="D2668" s="83"/>
      <c r="E2668" s="72"/>
      <c r="F2668" s="77"/>
      <c r="G2668" s="63"/>
      <c r="H2668" s="64"/>
    </row>
    <row r="2669" spans="1:8" ht="15" hidden="1" customHeight="1" x14ac:dyDescent="0.25">
      <c r="A2669" s="82"/>
      <c r="B2669" s="55"/>
      <c r="C2669" s="88"/>
      <c r="D2669" s="83"/>
      <c r="E2669" s="72"/>
      <c r="F2669" s="77"/>
      <c r="G2669" s="63"/>
      <c r="H2669" s="64"/>
    </row>
    <row r="2670" spans="1:8" ht="15" hidden="1" customHeight="1" x14ac:dyDescent="0.25">
      <c r="A2670" s="82"/>
      <c r="B2670" s="68"/>
      <c r="C2670" s="56"/>
      <c r="D2670" s="57"/>
      <c r="E2670" s="72"/>
      <c r="F2670" s="62"/>
      <c r="G2670" s="63"/>
      <c r="H2670" s="64"/>
    </row>
    <row r="2671" spans="1:8" ht="15" hidden="1" customHeight="1" x14ac:dyDescent="0.25">
      <c r="A2671" s="82"/>
      <c r="B2671" s="68"/>
      <c r="C2671" s="56"/>
      <c r="D2671" s="57"/>
      <c r="E2671" s="72"/>
      <c r="F2671" s="62"/>
      <c r="G2671" s="63"/>
      <c r="H2671" s="64"/>
    </row>
    <row r="2672" spans="1:8" ht="15" hidden="1" customHeight="1" x14ac:dyDescent="0.25">
      <c r="A2672" s="82"/>
      <c r="B2672" s="56"/>
      <c r="C2672" s="123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76"/>
      <c r="G2673" s="63"/>
      <c r="H2673" s="64"/>
    </row>
    <row r="2674" spans="1:8" ht="15" hidden="1" customHeight="1" x14ac:dyDescent="0.25">
      <c r="A2674" s="82"/>
      <c r="B2674" s="74"/>
      <c r="C2674" s="56"/>
      <c r="D2674" s="57"/>
      <c r="E2674" s="72"/>
      <c r="F2674" s="76"/>
      <c r="G2674" s="63"/>
      <c r="H2674" s="64"/>
    </row>
    <row r="2675" spans="1:8" ht="15" hidden="1" customHeight="1" x14ac:dyDescent="0.25">
      <c r="A2675" s="82"/>
      <c r="B2675" s="56"/>
      <c r="C2675" s="56"/>
      <c r="D2675" s="243"/>
      <c r="E2675" s="72"/>
      <c r="F2675" s="138"/>
      <c r="G2675" s="63"/>
      <c r="H2675" s="64"/>
    </row>
    <row r="2676" spans="1:8" ht="15" hidden="1" customHeight="1" x14ac:dyDescent="0.25">
      <c r="A2676" s="82"/>
      <c r="B2676" s="56"/>
      <c r="C2676" s="56"/>
      <c r="D2676" s="250"/>
      <c r="E2676" s="72"/>
      <c r="F2676" s="140"/>
      <c r="G2676" s="63"/>
      <c r="H2676" s="64"/>
    </row>
    <row r="2677" spans="1:8" ht="15" hidden="1" customHeight="1" x14ac:dyDescent="0.25">
      <c r="A2677" s="82"/>
      <c r="B2677" s="56"/>
      <c r="C2677" s="71"/>
      <c r="D2677" s="57"/>
      <c r="E2677" s="72"/>
      <c r="F2677" s="76"/>
      <c r="G2677" s="63"/>
      <c r="H2677" s="64"/>
    </row>
    <row r="2678" spans="1:8" ht="15" hidden="1" customHeight="1" x14ac:dyDescent="0.25">
      <c r="A2678" s="82"/>
      <c r="B2678" s="56"/>
      <c r="C2678" s="71"/>
      <c r="D2678" s="83"/>
      <c r="E2678" s="72"/>
      <c r="F2678" s="76"/>
      <c r="G2678" s="63"/>
      <c r="H2678" s="64"/>
    </row>
    <row r="2679" spans="1:8" ht="15" hidden="1" customHeight="1" x14ac:dyDescent="0.25">
      <c r="A2679" s="82"/>
      <c r="B2679" s="56"/>
      <c r="C2679" s="56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75"/>
      <c r="D2680" s="57"/>
      <c r="E2680" s="72"/>
      <c r="F2680" s="62"/>
      <c r="G2680" s="63"/>
      <c r="H2680" s="64"/>
    </row>
    <row r="2681" spans="1:8" ht="15" hidden="1" customHeight="1" x14ac:dyDescent="0.25">
      <c r="A2681" s="82"/>
      <c r="B2681" s="55"/>
      <c r="C2681" s="110"/>
      <c r="D2681" s="57"/>
      <c r="E2681" s="72"/>
      <c r="F2681" s="62"/>
      <c r="G2681" s="63"/>
      <c r="H2681" s="64"/>
    </row>
    <row r="2682" spans="1:8" ht="15" hidden="1" customHeight="1" x14ac:dyDescent="0.25">
      <c r="A2682" s="82"/>
      <c r="B2682" s="55"/>
      <c r="C2682" s="75"/>
      <c r="D2682" s="57"/>
      <c r="E2682" s="72"/>
      <c r="F2682" s="76"/>
      <c r="G2682" s="63"/>
      <c r="H2682" s="64"/>
    </row>
    <row r="2683" spans="1:8" ht="15" hidden="1" customHeight="1" x14ac:dyDescent="0.25">
      <c r="A2683" s="82"/>
      <c r="B2683" s="55"/>
      <c r="C2683" s="199"/>
      <c r="D2683" s="57"/>
      <c r="E2683" s="72"/>
      <c r="F2683" s="96"/>
      <c r="G2683" s="63"/>
      <c r="H2683" s="64"/>
    </row>
    <row r="2684" spans="1:8" ht="15" hidden="1" customHeight="1" x14ac:dyDescent="0.25">
      <c r="A2684" s="82"/>
      <c r="B2684" s="56"/>
      <c r="C2684" s="71"/>
      <c r="D2684" s="83"/>
      <c r="E2684" s="72"/>
      <c r="F2684" s="77"/>
      <c r="G2684" s="63"/>
      <c r="H2684" s="64"/>
    </row>
    <row r="2685" spans="1:8" ht="15" hidden="1" customHeight="1" x14ac:dyDescent="0.25">
      <c r="A2685" s="82"/>
      <c r="B2685" s="55"/>
      <c r="C2685" s="71"/>
      <c r="D2685" s="83"/>
      <c r="E2685" s="72"/>
      <c r="F2685" s="77"/>
      <c r="G2685" s="63"/>
      <c r="H2685" s="64"/>
    </row>
    <row r="2686" spans="1:8" ht="15" hidden="1" customHeight="1" x14ac:dyDescent="0.25">
      <c r="A2686" s="82"/>
      <c r="B2686" s="68"/>
      <c r="C2686" s="56"/>
      <c r="D2686" s="57"/>
      <c r="E2686" s="72"/>
      <c r="F2686" s="62"/>
      <c r="G2686" s="63"/>
      <c r="H2686" s="64"/>
    </row>
    <row r="2687" spans="1:8" ht="15" hidden="1" customHeight="1" x14ac:dyDescent="0.25">
      <c r="A2687" s="82"/>
      <c r="B2687" s="68"/>
      <c r="C2687" s="56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6"/>
      <c r="C2688" s="123"/>
      <c r="D2688" s="57"/>
      <c r="E2688" s="72"/>
      <c r="F2688" s="62"/>
      <c r="G2688" s="63"/>
      <c r="H2688" s="64"/>
    </row>
    <row r="2689" spans="1:8" ht="15" hidden="1" customHeight="1" x14ac:dyDescent="0.25">
      <c r="A2689" s="82"/>
      <c r="B2689" s="56"/>
      <c r="C2689" s="56"/>
      <c r="D2689" s="57"/>
      <c r="E2689" s="72"/>
      <c r="F2689" s="76"/>
      <c r="G2689" s="63"/>
      <c r="H2689" s="64"/>
    </row>
    <row r="2690" spans="1:8" ht="15" hidden="1" customHeight="1" x14ac:dyDescent="0.25">
      <c r="A2690" s="82"/>
      <c r="B2690" s="74"/>
      <c r="C2690" s="56"/>
      <c r="D2690" s="57"/>
      <c r="E2690" s="72"/>
      <c r="F2690" s="76"/>
      <c r="G2690" s="63"/>
      <c r="H2690" s="64"/>
    </row>
    <row r="2691" spans="1:8" ht="15" hidden="1" customHeight="1" x14ac:dyDescent="0.25">
      <c r="A2691" s="82"/>
      <c r="B2691" s="56"/>
      <c r="C2691" s="56"/>
      <c r="D2691" s="243"/>
      <c r="E2691" s="72"/>
      <c r="F2691" s="138"/>
      <c r="G2691" s="63"/>
      <c r="H2691" s="64"/>
    </row>
    <row r="2692" spans="1:8" ht="15" hidden="1" customHeight="1" x14ac:dyDescent="0.25">
      <c r="A2692" s="82"/>
      <c r="B2692" s="56"/>
      <c r="C2692" s="56"/>
      <c r="D2692" s="250"/>
      <c r="E2692" s="72"/>
      <c r="F2692" s="140"/>
      <c r="G2692" s="63"/>
      <c r="H2692" s="64"/>
    </row>
    <row r="2693" spans="1:8" ht="15" hidden="1" customHeight="1" x14ac:dyDescent="0.25">
      <c r="A2693" s="82"/>
      <c r="B2693" s="56"/>
      <c r="C2693" s="56"/>
      <c r="D2693" s="57"/>
      <c r="E2693" s="72"/>
      <c r="F2693" s="76"/>
      <c r="G2693" s="63"/>
      <c r="H2693" s="64"/>
    </row>
    <row r="2694" spans="1:8" ht="15" hidden="1" customHeight="1" x14ac:dyDescent="0.25">
      <c r="A2694" s="82"/>
      <c r="B2694" s="56"/>
      <c r="C2694" s="56"/>
      <c r="D2694" s="71"/>
      <c r="E2694" s="72"/>
      <c r="F2694" s="96"/>
      <c r="G2694" s="63"/>
      <c r="H2694" s="64"/>
    </row>
    <row r="2695" spans="1:8" ht="15" hidden="1" customHeight="1" x14ac:dyDescent="0.25">
      <c r="A2695" s="82"/>
      <c r="B2695" s="56"/>
      <c r="C2695" s="71"/>
      <c r="D2695" s="57"/>
      <c r="E2695" s="72"/>
      <c r="F2695" s="67"/>
      <c r="G2695" s="63"/>
      <c r="H2695" s="64"/>
    </row>
    <row r="2696" spans="1:8" ht="15" hidden="1" customHeight="1" x14ac:dyDescent="0.25">
      <c r="A2696" s="82"/>
      <c r="B2696" s="56"/>
      <c r="C2696" s="75"/>
      <c r="D2696" s="57"/>
      <c r="E2696" s="72"/>
      <c r="F2696" s="62"/>
      <c r="G2696" s="63"/>
      <c r="H2696" s="64"/>
    </row>
    <row r="2697" spans="1:8" ht="15" hidden="1" customHeight="1" x14ac:dyDescent="0.25">
      <c r="A2697" s="82"/>
      <c r="B2697" s="55"/>
      <c r="C2697" s="110"/>
      <c r="D2697" s="57"/>
      <c r="E2697" s="72"/>
      <c r="F2697" s="62"/>
      <c r="G2697" s="63"/>
      <c r="H2697" s="64"/>
    </row>
    <row r="2698" spans="1:8" ht="15" hidden="1" customHeight="1" x14ac:dyDescent="0.25">
      <c r="A2698" s="82"/>
      <c r="B2698" s="95"/>
      <c r="C2698" s="56"/>
      <c r="D2698" s="57"/>
      <c r="E2698" s="72"/>
      <c r="F2698" s="58"/>
      <c r="G2698" s="63"/>
      <c r="H2698" s="64"/>
    </row>
    <row r="2699" spans="1:8" ht="15" hidden="1" customHeight="1" x14ac:dyDescent="0.25">
      <c r="A2699" s="82"/>
      <c r="B2699" s="68"/>
      <c r="C2699" s="56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110"/>
      <c r="D2700" s="83"/>
      <c r="E2700" s="72"/>
      <c r="F2700" s="76"/>
      <c r="G2700" s="63"/>
      <c r="H2700" s="64"/>
    </row>
    <row r="2701" spans="1:8" ht="15" hidden="1" customHeight="1" x14ac:dyDescent="0.25">
      <c r="A2701" s="82"/>
      <c r="B2701" s="55"/>
      <c r="C2701" s="110"/>
      <c r="D2701" s="57"/>
      <c r="E2701" s="72"/>
      <c r="F2701" s="58"/>
      <c r="G2701" s="63"/>
      <c r="H2701" s="64"/>
    </row>
    <row r="2702" spans="1:8" ht="15" hidden="1" customHeight="1" x14ac:dyDescent="0.25">
      <c r="A2702" s="82"/>
      <c r="B2702" s="68"/>
      <c r="C2702" s="110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56"/>
      <c r="C2703" s="110"/>
      <c r="D2703" s="57"/>
      <c r="E2703" s="72"/>
      <c r="F2703" s="62"/>
      <c r="G2703" s="63"/>
      <c r="H2703" s="64"/>
    </row>
    <row r="2704" spans="1:8" ht="15" hidden="1" customHeight="1" x14ac:dyDescent="0.25">
      <c r="A2704" s="82"/>
      <c r="B2704" s="249"/>
      <c r="C2704" s="230"/>
      <c r="D2704" s="57"/>
      <c r="E2704" s="72"/>
      <c r="F2704" s="76"/>
      <c r="G2704" s="63"/>
      <c r="H2704" s="64"/>
    </row>
    <row r="2705" spans="1:8" ht="15" hidden="1" customHeight="1" x14ac:dyDescent="0.25">
      <c r="A2705" s="82"/>
      <c r="B2705" s="56"/>
      <c r="C2705" s="71"/>
      <c r="D2705" s="83"/>
      <c r="E2705" s="72"/>
      <c r="F2705" s="77"/>
      <c r="G2705" s="63"/>
      <c r="H2705" s="64"/>
    </row>
    <row r="2706" spans="1:8" ht="15" hidden="1" customHeight="1" x14ac:dyDescent="0.25">
      <c r="A2706" s="82"/>
      <c r="B2706" s="55"/>
      <c r="C2706" s="88"/>
      <c r="D2706" s="83"/>
      <c r="E2706" s="72"/>
      <c r="F2706" s="77"/>
      <c r="G2706" s="63"/>
      <c r="H2706" s="64"/>
    </row>
    <row r="2707" spans="1:8" ht="15" hidden="1" customHeight="1" x14ac:dyDescent="0.25">
      <c r="A2707" s="82"/>
      <c r="B2707" s="68"/>
      <c r="C2707" s="88"/>
      <c r="D2707" s="57"/>
      <c r="E2707" s="72"/>
      <c r="F2707" s="62"/>
      <c r="G2707" s="63"/>
      <c r="H2707" s="64"/>
    </row>
    <row r="2708" spans="1:8" ht="15" hidden="1" customHeight="1" x14ac:dyDescent="0.25">
      <c r="A2708" s="82"/>
      <c r="B2708" s="68"/>
      <c r="C2708" s="88"/>
      <c r="D2708" s="57"/>
      <c r="E2708" s="72"/>
      <c r="F2708" s="62"/>
      <c r="G2708" s="63"/>
      <c r="H2708" s="64"/>
    </row>
    <row r="2709" spans="1:8" ht="15" hidden="1" customHeight="1" x14ac:dyDescent="0.25">
      <c r="A2709" s="82"/>
      <c r="B2709" s="56"/>
      <c r="C2709" s="88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6"/>
      <c r="C2710" s="88"/>
      <c r="D2710" s="57"/>
      <c r="E2710" s="72"/>
      <c r="F2710" s="76"/>
      <c r="G2710" s="63"/>
      <c r="H2710" s="64"/>
    </row>
    <row r="2711" spans="1:8" ht="15" hidden="1" customHeight="1" x14ac:dyDescent="0.25">
      <c r="A2711" s="82"/>
      <c r="B2711" s="74"/>
      <c r="C2711" s="56"/>
      <c r="D2711" s="57"/>
      <c r="E2711" s="72"/>
      <c r="F2711" s="76"/>
      <c r="G2711" s="63"/>
      <c r="H2711" s="64"/>
    </row>
    <row r="2712" spans="1:8" ht="15" hidden="1" customHeight="1" x14ac:dyDescent="0.25">
      <c r="A2712" s="82"/>
      <c r="B2712" s="56"/>
      <c r="C2712" s="56"/>
      <c r="D2712" s="243"/>
      <c r="E2712" s="72"/>
      <c r="F2712" s="138"/>
      <c r="G2712" s="63"/>
      <c r="H2712" s="64"/>
    </row>
    <row r="2713" spans="1:8" ht="15" hidden="1" customHeight="1" x14ac:dyDescent="0.25">
      <c r="A2713" s="82"/>
      <c r="B2713" s="56"/>
      <c r="C2713" s="56"/>
      <c r="D2713" s="250"/>
      <c r="E2713" s="72"/>
      <c r="F2713" s="140"/>
      <c r="G2713" s="63"/>
      <c r="H2713" s="64"/>
    </row>
    <row r="2714" spans="1:8" ht="15" hidden="1" customHeight="1" x14ac:dyDescent="0.25">
      <c r="A2714" s="82"/>
      <c r="B2714" s="56"/>
      <c r="C2714" s="56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56"/>
      <c r="D2715" s="71"/>
      <c r="E2715" s="72"/>
      <c r="F2715" s="96"/>
      <c r="G2715" s="63"/>
      <c r="H2715" s="64"/>
    </row>
    <row r="2716" spans="1:8" ht="15" hidden="1" customHeight="1" x14ac:dyDescent="0.25">
      <c r="A2716" s="82"/>
      <c r="B2716" s="56"/>
      <c r="C2716" s="71"/>
      <c r="D2716" s="57"/>
      <c r="E2716" s="72"/>
      <c r="F2716" s="67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74"/>
      <c r="C2718" s="75"/>
      <c r="D2718" s="83"/>
      <c r="E2718" s="72"/>
      <c r="F2718" s="76"/>
      <c r="G2718" s="63"/>
      <c r="H2718" s="64"/>
    </row>
    <row r="2719" spans="1:8" ht="15" hidden="1" customHeight="1" x14ac:dyDescent="0.25">
      <c r="A2719" s="82"/>
      <c r="B2719" s="56"/>
      <c r="C2719" s="71"/>
      <c r="D2719" s="83"/>
      <c r="E2719" s="72"/>
      <c r="F2719" s="77"/>
      <c r="G2719" s="63"/>
      <c r="H2719" s="64"/>
    </row>
    <row r="2720" spans="1:8" ht="15" hidden="1" customHeight="1" x14ac:dyDescent="0.25">
      <c r="A2720" s="82"/>
      <c r="B2720" s="55"/>
      <c r="C2720" s="88"/>
      <c r="D2720" s="83"/>
      <c r="E2720" s="72"/>
      <c r="F2720" s="77"/>
      <c r="G2720" s="63"/>
      <c r="H2720" s="64"/>
    </row>
    <row r="2721" spans="1:8" ht="15" hidden="1" customHeight="1" x14ac:dyDescent="0.25">
      <c r="A2721" s="82"/>
      <c r="B2721" s="68"/>
      <c r="C2721" s="88"/>
      <c r="D2721" s="57"/>
      <c r="E2721" s="72"/>
      <c r="F2721" s="62"/>
      <c r="G2721" s="63"/>
      <c r="H2721" s="64"/>
    </row>
    <row r="2722" spans="1:8" ht="15" hidden="1" customHeight="1" x14ac:dyDescent="0.25">
      <c r="A2722" s="82"/>
      <c r="B2722" s="56"/>
      <c r="C2722" s="56"/>
      <c r="D2722" s="57"/>
      <c r="E2722" s="72"/>
      <c r="F2722" s="62"/>
      <c r="G2722" s="63"/>
      <c r="H2722" s="64"/>
    </row>
    <row r="2723" spans="1:8" ht="15" hidden="1" customHeight="1" x14ac:dyDescent="0.25">
      <c r="A2723" s="82"/>
      <c r="B2723" s="56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88"/>
      <c r="D2724" s="57"/>
      <c r="E2724" s="72"/>
      <c r="F2724" s="76"/>
      <c r="G2724" s="63"/>
      <c r="H2724" s="64"/>
    </row>
    <row r="2725" spans="1:8" ht="15" hidden="1" customHeight="1" x14ac:dyDescent="0.25">
      <c r="A2725" s="82"/>
      <c r="B2725" s="74"/>
      <c r="C2725" s="56"/>
      <c r="D2725" s="57"/>
      <c r="E2725" s="72"/>
      <c r="F2725" s="76"/>
      <c r="G2725" s="63"/>
      <c r="H2725" s="64"/>
    </row>
    <row r="2726" spans="1:8" ht="15" hidden="1" customHeight="1" x14ac:dyDescent="0.25">
      <c r="A2726" s="82"/>
      <c r="B2726" s="74"/>
      <c r="C2726" s="56"/>
      <c r="D2726" s="57"/>
      <c r="E2726" s="72"/>
      <c r="F2726" s="62"/>
      <c r="G2726" s="63"/>
      <c r="H2726" s="64"/>
    </row>
    <row r="2727" spans="1:8" ht="15" hidden="1" customHeight="1" x14ac:dyDescent="0.25">
      <c r="A2727" s="82"/>
      <c r="B2727" s="56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56"/>
      <c r="C2728" s="56"/>
      <c r="D2728" s="57"/>
      <c r="E2728" s="72"/>
      <c r="F2728" s="76"/>
      <c r="G2728" s="63"/>
      <c r="H2728" s="64"/>
    </row>
    <row r="2729" spans="1:8" ht="15" hidden="1" customHeight="1" x14ac:dyDescent="0.25">
      <c r="A2729" s="82"/>
      <c r="B2729" s="68"/>
      <c r="C2729" s="56"/>
      <c r="D2729" s="71"/>
      <c r="E2729" s="72"/>
      <c r="F2729" s="96"/>
      <c r="G2729" s="63"/>
      <c r="H2729" s="64"/>
    </row>
    <row r="2730" spans="1:8" ht="15" hidden="1" customHeight="1" x14ac:dyDescent="0.25">
      <c r="A2730" s="82"/>
      <c r="B2730" s="56"/>
      <c r="C2730" s="71"/>
      <c r="D2730" s="57"/>
      <c r="E2730" s="72"/>
      <c r="F2730" s="67"/>
      <c r="G2730" s="63"/>
      <c r="H2730" s="64"/>
    </row>
    <row r="2731" spans="1:8" ht="15" hidden="1" customHeight="1" x14ac:dyDescent="0.25">
      <c r="A2731" s="82"/>
      <c r="B2731" s="56"/>
      <c r="C2731" s="71"/>
      <c r="D2731" s="57"/>
      <c r="E2731" s="72"/>
      <c r="F2731" s="62"/>
      <c r="G2731" s="63"/>
      <c r="H2731" s="64"/>
    </row>
    <row r="2732" spans="1:8" ht="15" hidden="1" customHeight="1" x14ac:dyDescent="0.25">
      <c r="A2732" s="82"/>
      <c r="B2732" s="74"/>
      <c r="C2732" s="75"/>
      <c r="D2732" s="83"/>
      <c r="E2732" s="72"/>
      <c r="F2732" s="76"/>
      <c r="G2732" s="63"/>
      <c r="H2732" s="64"/>
    </row>
    <row r="2733" spans="1:8" ht="15" hidden="1" customHeight="1" x14ac:dyDescent="0.25">
      <c r="A2733" s="82"/>
      <c r="B2733" s="95"/>
      <c r="C2733" s="56"/>
      <c r="D2733" s="57"/>
      <c r="E2733" s="72"/>
      <c r="F2733" s="58"/>
      <c r="G2733" s="63"/>
      <c r="H2733" s="64"/>
    </row>
    <row r="2734" spans="1:8" ht="15" hidden="1" customHeight="1" x14ac:dyDescent="0.25">
      <c r="A2734" s="82"/>
      <c r="B2734" s="56"/>
      <c r="C2734" s="71"/>
      <c r="D2734" s="83"/>
      <c r="E2734" s="72"/>
      <c r="F2734" s="77"/>
      <c r="G2734" s="63"/>
      <c r="H2734" s="64"/>
    </row>
    <row r="2735" spans="1:8" ht="15" hidden="1" customHeight="1" x14ac:dyDescent="0.25">
      <c r="A2735" s="82"/>
      <c r="B2735" s="55"/>
      <c r="C2735" s="71"/>
      <c r="D2735" s="83"/>
      <c r="E2735" s="72"/>
      <c r="F2735" s="77"/>
      <c r="G2735" s="63"/>
      <c r="H2735" s="64"/>
    </row>
    <row r="2736" spans="1:8" ht="15" hidden="1" customHeight="1" x14ac:dyDescent="0.25">
      <c r="A2736" s="82"/>
      <c r="B2736" s="68"/>
      <c r="C2736" s="88"/>
      <c r="D2736" s="57"/>
      <c r="E2736" s="72"/>
      <c r="F2736" s="62"/>
      <c r="G2736" s="63"/>
      <c r="H2736" s="64"/>
    </row>
    <row r="2737" spans="1:8" ht="15" hidden="1" customHeight="1" x14ac:dyDescent="0.25">
      <c r="A2737" s="82"/>
      <c r="B2737" s="56"/>
      <c r="C2737" s="56"/>
      <c r="D2737" s="57"/>
      <c r="E2737" s="72"/>
      <c r="F2737" s="62"/>
      <c r="G2737" s="63"/>
      <c r="H2737" s="64"/>
    </row>
    <row r="2738" spans="1:8" ht="15" hidden="1" customHeight="1" x14ac:dyDescent="0.25">
      <c r="A2738" s="82"/>
      <c r="B2738" s="68"/>
      <c r="C2738" s="56"/>
      <c r="D2738" s="57"/>
      <c r="E2738" s="72"/>
      <c r="F2738" s="77"/>
      <c r="G2738" s="63"/>
      <c r="H2738" s="64"/>
    </row>
    <row r="2739" spans="1:8" ht="15" hidden="1" customHeight="1" x14ac:dyDescent="0.25">
      <c r="A2739" s="82"/>
      <c r="B2739" s="55"/>
      <c r="C2739" s="75"/>
      <c r="D2739" s="57"/>
      <c r="E2739" s="72"/>
      <c r="F2739" s="76"/>
      <c r="G2739" s="63"/>
      <c r="H2739" s="64"/>
    </row>
    <row r="2740" spans="1:8" ht="15" hidden="1" customHeight="1" x14ac:dyDescent="0.25">
      <c r="A2740" s="82"/>
      <c r="B2740" s="56"/>
      <c r="C2740" s="75"/>
      <c r="D2740" s="57"/>
      <c r="E2740" s="72"/>
      <c r="F2740" s="76"/>
      <c r="G2740" s="63"/>
      <c r="H2740" s="64"/>
    </row>
    <row r="2741" spans="1:8" ht="15" hidden="1" customHeight="1" x14ac:dyDescent="0.25">
      <c r="A2741" s="82"/>
      <c r="B2741" s="68"/>
      <c r="C2741" s="88"/>
      <c r="D2741" s="57"/>
      <c r="E2741" s="72"/>
      <c r="F2741" s="62"/>
      <c r="G2741" s="63"/>
      <c r="H2741" s="64"/>
    </row>
    <row r="2742" spans="1:8" ht="15" hidden="1" customHeight="1" x14ac:dyDescent="0.25">
      <c r="A2742" s="82"/>
      <c r="B2742" s="56"/>
      <c r="C2742" s="56"/>
      <c r="D2742" s="57"/>
      <c r="E2742" s="72"/>
      <c r="F2742" s="62"/>
      <c r="G2742" s="63"/>
      <c r="H2742" s="64"/>
    </row>
    <row r="2743" spans="1:8" ht="15" hidden="1" customHeight="1" x14ac:dyDescent="0.25">
      <c r="A2743" s="82"/>
      <c r="B2743" s="56"/>
      <c r="C2743" s="88"/>
      <c r="D2743" s="57"/>
      <c r="E2743" s="72"/>
      <c r="F2743" s="62"/>
      <c r="G2743" s="63"/>
      <c r="H2743" s="64"/>
    </row>
    <row r="2744" spans="1:8" ht="15" hidden="1" customHeight="1" x14ac:dyDescent="0.25">
      <c r="A2744" s="82"/>
      <c r="B2744" s="56"/>
      <c r="C2744" s="88"/>
      <c r="D2744" s="57"/>
      <c r="E2744" s="72"/>
      <c r="F2744" s="76"/>
      <c r="G2744" s="63"/>
      <c r="H2744" s="64"/>
    </row>
    <row r="2745" spans="1:8" ht="15" hidden="1" customHeight="1" x14ac:dyDescent="0.25">
      <c r="A2745" s="82"/>
      <c r="B2745" s="74"/>
      <c r="C2745" s="56"/>
      <c r="D2745" s="57"/>
      <c r="E2745" s="72"/>
      <c r="F2745" s="76"/>
      <c r="G2745" s="63"/>
      <c r="H2745" s="64"/>
    </row>
    <row r="2746" spans="1:8" ht="15" hidden="1" customHeight="1" x14ac:dyDescent="0.25">
      <c r="A2746" s="82"/>
      <c r="B2746" s="74"/>
      <c r="C2746" s="56"/>
      <c r="D2746" s="57"/>
      <c r="E2746" s="72"/>
      <c r="F2746" s="62"/>
      <c r="G2746" s="63"/>
      <c r="H2746" s="64"/>
    </row>
    <row r="2747" spans="1:8" ht="15" hidden="1" customHeight="1" x14ac:dyDescent="0.25">
      <c r="A2747" s="82"/>
      <c r="B2747" s="56"/>
      <c r="C2747" s="56"/>
      <c r="D2747" s="57"/>
      <c r="E2747" s="72"/>
      <c r="F2747" s="76"/>
      <c r="G2747" s="63"/>
      <c r="H2747" s="64"/>
    </row>
    <row r="2748" spans="1:8" ht="15" hidden="1" customHeight="1" x14ac:dyDescent="0.25">
      <c r="A2748" s="82"/>
      <c r="B2748" s="56"/>
      <c r="C2748" s="56"/>
      <c r="D2748" s="57"/>
      <c r="E2748" s="72"/>
      <c r="F2748" s="76"/>
      <c r="G2748" s="63"/>
      <c r="H2748" s="64"/>
    </row>
    <row r="2749" spans="1:8" ht="15" hidden="1" customHeight="1" x14ac:dyDescent="0.25">
      <c r="A2749" s="82"/>
      <c r="B2749" s="68"/>
      <c r="C2749" s="56"/>
      <c r="D2749" s="71"/>
      <c r="E2749" s="72"/>
      <c r="F2749" s="96"/>
      <c r="G2749" s="63"/>
      <c r="H2749" s="64"/>
    </row>
    <row r="2750" spans="1:8" ht="15" hidden="1" customHeight="1" x14ac:dyDescent="0.25">
      <c r="A2750" s="82"/>
      <c r="B2750" s="56"/>
      <c r="C2750" s="71"/>
      <c r="D2750" s="57"/>
      <c r="E2750" s="72"/>
      <c r="F2750" s="67"/>
      <c r="G2750" s="63"/>
      <c r="H2750" s="64"/>
    </row>
    <row r="2751" spans="1:8" ht="15" hidden="1" customHeight="1" x14ac:dyDescent="0.25">
      <c r="A2751" s="82"/>
      <c r="B2751" s="56"/>
      <c r="C2751" s="75"/>
      <c r="D2751" s="57"/>
      <c r="E2751" s="72"/>
      <c r="F2751" s="62"/>
      <c r="G2751" s="63"/>
      <c r="H2751" s="64"/>
    </row>
    <row r="2752" spans="1:8" ht="15" hidden="1" customHeight="1" x14ac:dyDescent="0.25">
      <c r="A2752" s="82"/>
      <c r="B2752" s="55"/>
      <c r="C2752" s="75"/>
      <c r="D2752" s="83"/>
      <c r="E2752" s="72"/>
      <c r="F2752" s="76"/>
      <c r="G2752" s="63"/>
      <c r="H2752" s="64"/>
    </row>
    <row r="2753" spans="1:8" ht="15" hidden="1" customHeight="1" x14ac:dyDescent="0.25">
      <c r="A2753" s="82"/>
      <c r="B2753" s="55"/>
      <c r="C2753" s="75"/>
      <c r="D2753" s="57"/>
      <c r="E2753" s="72"/>
      <c r="F2753" s="58"/>
      <c r="G2753" s="63"/>
      <c r="H2753" s="64"/>
    </row>
    <row r="2754" spans="1:8" ht="15" hidden="1" customHeight="1" x14ac:dyDescent="0.25">
      <c r="A2754" s="82"/>
      <c r="B2754" s="60"/>
      <c r="C2754" s="75"/>
      <c r="D2754" s="57"/>
      <c r="E2754" s="72"/>
      <c r="F2754" s="58"/>
      <c r="G2754" s="63"/>
      <c r="H2754" s="64"/>
    </row>
    <row r="2755" spans="1:8" ht="15" hidden="1" customHeight="1" x14ac:dyDescent="0.25">
      <c r="A2755" s="82"/>
      <c r="B2755" s="60"/>
      <c r="C2755" s="75"/>
      <c r="D2755" s="57"/>
      <c r="E2755" s="72"/>
      <c r="F2755" s="58"/>
      <c r="G2755" s="63"/>
      <c r="H2755" s="64"/>
    </row>
    <row r="2756" spans="1:8" ht="15" hidden="1" customHeight="1" x14ac:dyDescent="0.25">
      <c r="A2756" s="82"/>
      <c r="B2756" s="60"/>
      <c r="C2756" s="75"/>
      <c r="D2756" s="57"/>
      <c r="E2756" s="72"/>
      <c r="F2756" s="58"/>
      <c r="G2756" s="63"/>
      <c r="H2756" s="64"/>
    </row>
    <row r="2757" spans="1:8" ht="15" hidden="1" customHeight="1" x14ac:dyDescent="0.25">
      <c r="A2757" s="82"/>
      <c r="B2757" s="68"/>
      <c r="C2757" s="230"/>
      <c r="D2757" s="57"/>
      <c r="E2757" s="72"/>
      <c r="F2757" s="62"/>
      <c r="G2757" s="63"/>
      <c r="H2757" s="64"/>
    </row>
    <row r="2758" spans="1:8" ht="15" hidden="1" customHeight="1" x14ac:dyDescent="0.25">
      <c r="A2758" s="82"/>
      <c r="B2758" s="56"/>
      <c r="C2758" s="230"/>
      <c r="D2758" s="83"/>
      <c r="E2758" s="72"/>
      <c r="F2758" s="76"/>
      <c r="G2758" s="63"/>
      <c r="H2758" s="64"/>
    </row>
    <row r="2759" spans="1:8" ht="15" hidden="1" customHeight="1" x14ac:dyDescent="0.25">
      <c r="A2759" s="82"/>
      <c r="B2759" s="55"/>
      <c r="C2759" s="230"/>
      <c r="D2759" s="57"/>
      <c r="E2759" s="72"/>
      <c r="F2759" s="58"/>
      <c r="G2759" s="63"/>
      <c r="H2759" s="64"/>
    </row>
    <row r="2760" spans="1:8" ht="15" hidden="1" customHeight="1" x14ac:dyDescent="0.25">
      <c r="A2760" s="82"/>
      <c r="B2760" s="55"/>
      <c r="C2760" s="123"/>
      <c r="D2760" s="106"/>
      <c r="E2760" s="72"/>
      <c r="F2760" s="63"/>
      <c r="G2760" s="63"/>
      <c r="H2760" s="64"/>
    </row>
    <row r="2761" spans="1:8" ht="15" hidden="1" customHeight="1" x14ac:dyDescent="0.25">
      <c r="A2761" s="82"/>
      <c r="B2761" s="56"/>
      <c r="C2761" s="75"/>
      <c r="D2761" s="57"/>
      <c r="E2761" s="72"/>
      <c r="F2761" s="76"/>
      <c r="G2761" s="63"/>
      <c r="H2761" s="64"/>
    </row>
    <row r="2762" spans="1:8" ht="15" hidden="1" customHeight="1" x14ac:dyDescent="0.25">
      <c r="A2762" s="82"/>
      <c r="B2762" s="81"/>
      <c r="C2762" s="75"/>
      <c r="D2762" s="57"/>
      <c r="E2762" s="72"/>
      <c r="F2762" s="76"/>
      <c r="G2762" s="63"/>
      <c r="H2762" s="64"/>
    </row>
    <row r="2763" spans="1:8" ht="15" hidden="1" customHeight="1" x14ac:dyDescent="0.25">
      <c r="A2763" s="82"/>
      <c r="B2763" s="68"/>
      <c r="C2763" s="75"/>
      <c r="D2763" s="57"/>
      <c r="E2763" s="72"/>
      <c r="F2763" s="62"/>
      <c r="G2763" s="63"/>
      <c r="H2763" s="64"/>
    </row>
    <row r="2764" spans="1:8" ht="15" hidden="1" customHeight="1" x14ac:dyDescent="0.25">
      <c r="A2764" s="82"/>
      <c r="B2764" s="56"/>
      <c r="C2764" s="75"/>
      <c r="D2764" s="57"/>
      <c r="E2764" s="72"/>
      <c r="F2764" s="62"/>
      <c r="G2764" s="63"/>
      <c r="H2764" s="64"/>
    </row>
    <row r="2765" spans="1:8" ht="15" hidden="1" customHeight="1" x14ac:dyDescent="0.25">
      <c r="A2765" s="82"/>
      <c r="B2765" s="56"/>
      <c r="C2765" s="75"/>
      <c r="D2765" s="57"/>
      <c r="E2765" s="72"/>
      <c r="F2765" s="62"/>
      <c r="G2765" s="63"/>
      <c r="H2765" s="64"/>
    </row>
    <row r="2766" spans="1:8" ht="15" hidden="1" customHeight="1" x14ac:dyDescent="0.25">
      <c r="A2766" s="82"/>
      <c r="B2766" s="56"/>
      <c r="C2766" s="88"/>
      <c r="D2766" s="57"/>
      <c r="E2766" s="72"/>
      <c r="F2766" s="76"/>
      <c r="G2766" s="63"/>
      <c r="H2766" s="64"/>
    </row>
    <row r="2767" spans="1:8" ht="15" hidden="1" customHeight="1" x14ac:dyDescent="0.25">
      <c r="A2767" s="82"/>
      <c r="B2767" s="74"/>
      <c r="C2767" s="56"/>
      <c r="D2767" s="57"/>
      <c r="E2767" s="72"/>
      <c r="F2767" s="76"/>
      <c r="G2767" s="63"/>
      <c r="H2767" s="64"/>
    </row>
    <row r="2768" spans="1:8" ht="15" hidden="1" customHeight="1" x14ac:dyDescent="0.25">
      <c r="A2768" s="82"/>
      <c r="B2768" s="74"/>
      <c r="C2768" s="56"/>
      <c r="D2768" s="57"/>
      <c r="E2768" s="72"/>
      <c r="F2768" s="62"/>
      <c r="G2768" s="63"/>
      <c r="H2768" s="64"/>
    </row>
    <row r="2769" spans="1:8" ht="15" hidden="1" customHeight="1" x14ac:dyDescent="0.25">
      <c r="A2769" s="82"/>
      <c r="B2769" s="56"/>
      <c r="C2769" s="56"/>
      <c r="D2769" s="57"/>
      <c r="E2769" s="72"/>
      <c r="F2769" s="76"/>
      <c r="G2769" s="63"/>
      <c r="H2769" s="64"/>
    </row>
    <row r="2770" spans="1:8" ht="15" hidden="1" customHeight="1" x14ac:dyDescent="0.25">
      <c r="A2770" s="82"/>
      <c r="B2770" s="56"/>
      <c r="C2770" s="56"/>
      <c r="D2770" s="57"/>
      <c r="E2770" s="72"/>
      <c r="F2770" s="76"/>
      <c r="G2770" s="63"/>
      <c r="H2770" s="64"/>
    </row>
    <row r="2771" spans="1:8" ht="15" hidden="1" customHeight="1" x14ac:dyDescent="0.25">
      <c r="A2771" s="82"/>
      <c r="B2771" s="68"/>
      <c r="C2771" s="56"/>
      <c r="D2771" s="71"/>
      <c r="E2771" s="72"/>
      <c r="F2771" s="96"/>
      <c r="G2771" s="63"/>
      <c r="H2771" s="64"/>
    </row>
    <row r="2772" spans="1:8" ht="15" hidden="1" customHeight="1" x14ac:dyDescent="0.25">
      <c r="A2772" s="82"/>
      <c r="B2772" s="56"/>
      <c r="C2772" s="71"/>
      <c r="D2772" s="57"/>
      <c r="E2772" s="72"/>
      <c r="F2772" s="67"/>
      <c r="G2772" s="63"/>
      <c r="H2772" s="64"/>
    </row>
    <row r="2773" spans="1:8" ht="15" hidden="1" customHeight="1" x14ac:dyDescent="0.25">
      <c r="A2773" s="82"/>
      <c r="B2773" s="56"/>
      <c r="C2773" s="75"/>
      <c r="D2773" s="57"/>
      <c r="E2773" s="72"/>
      <c r="F2773" s="62"/>
      <c r="G2773" s="63"/>
      <c r="H2773" s="64"/>
    </row>
    <row r="2774" spans="1:8" ht="15" hidden="1" customHeight="1" x14ac:dyDescent="0.25">
      <c r="A2774" s="82"/>
      <c r="B2774" s="55"/>
      <c r="C2774" s="75"/>
      <c r="D2774" s="83"/>
      <c r="E2774" s="72"/>
      <c r="F2774" s="76"/>
      <c r="G2774" s="63"/>
      <c r="H2774" s="64"/>
    </row>
    <row r="2775" spans="1:8" ht="15" hidden="1" customHeight="1" x14ac:dyDescent="0.25">
      <c r="A2775" s="82"/>
      <c r="B2775" s="55"/>
      <c r="C2775" s="75"/>
      <c r="D2775" s="57"/>
      <c r="E2775" s="72"/>
      <c r="F2775" s="58"/>
      <c r="G2775" s="63"/>
      <c r="H2775" s="64"/>
    </row>
    <row r="2776" spans="1:8" ht="15" hidden="1" customHeight="1" x14ac:dyDescent="0.25">
      <c r="A2776" s="82"/>
      <c r="B2776" s="60"/>
      <c r="C2776" s="75"/>
      <c r="D2776" s="57"/>
      <c r="E2776" s="72"/>
      <c r="F2776" s="58"/>
      <c r="G2776" s="63"/>
      <c r="H2776" s="64"/>
    </row>
    <row r="2777" spans="1:8" ht="15" hidden="1" customHeight="1" x14ac:dyDescent="0.25">
      <c r="A2777" s="82"/>
      <c r="B2777" s="56"/>
      <c r="C2777" s="75"/>
      <c r="D2777" s="57"/>
      <c r="E2777" s="72"/>
      <c r="F2777" s="76"/>
      <c r="G2777" s="63"/>
      <c r="H2777" s="64"/>
    </row>
    <row r="2778" spans="1:8" ht="15" hidden="1" customHeight="1" x14ac:dyDescent="0.25">
      <c r="A2778" s="82"/>
      <c r="B2778" s="81"/>
      <c r="C2778" s="75"/>
      <c r="D2778" s="57"/>
      <c r="E2778" s="72"/>
      <c r="F2778" s="76"/>
      <c r="G2778" s="63"/>
      <c r="H2778" s="64"/>
    </row>
    <row r="2779" spans="1:8" ht="15" hidden="1" customHeight="1" x14ac:dyDescent="0.25">
      <c r="A2779" s="82"/>
      <c r="B2779" s="68"/>
      <c r="C2779" s="75"/>
      <c r="D2779" s="57"/>
      <c r="E2779" s="72"/>
      <c r="F2779" s="62"/>
      <c r="G2779" s="63"/>
      <c r="H2779" s="64"/>
    </row>
    <row r="2780" spans="1:8" ht="15" hidden="1" customHeight="1" x14ac:dyDescent="0.25">
      <c r="A2780" s="82"/>
      <c r="B2780" s="56"/>
      <c r="C2780" s="75"/>
      <c r="D2780" s="57"/>
      <c r="E2780" s="72"/>
      <c r="F2780" s="62"/>
      <c r="G2780" s="63"/>
      <c r="H2780" s="64"/>
    </row>
    <row r="2781" spans="1:8" ht="15" hidden="1" customHeight="1" x14ac:dyDescent="0.25">
      <c r="A2781" s="82"/>
      <c r="B2781" s="56"/>
      <c r="C2781" s="75"/>
      <c r="D2781" s="57"/>
      <c r="E2781" s="72"/>
      <c r="F2781" s="62"/>
      <c r="G2781" s="63"/>
      <c r="H2781" s="64"/>
    </row>
    <row r="2782" spans="1:8" ht="15" hidden="1" customHeight="1" x14ac:dyDescent="0.25">
      <c r="A2782" s="82"/>
      <c r="B2782" s="56"/>
      <c r="C2782" s="88"/>
      <c r="D2782" s="57"/>
      <c r="E2782" s="72"/>
      <c r="F2782" s="76"/>
      <c r="G2782" s="63"/>
      <c r="H2782" s="64"/>
    </row>
    <row r="2783" spans="1:8" ht="15" hidden="1" customHeight="1" x14ac:dyDescent="0.25">
      <c r="A2783" s="82"/>
      <c r="B2783" s="74"/>
      <c r="C2783" s="56"/>
      <c r="D2783" s="57"/>
      <c r="E2783" s="72"/>
      <c r="F2783" s="76"/>
      <c r="G2783" s="63"/>
      <c r="H2783" s="64"/>
    </row>
    <row r="2784" spans="1:8" ht="15" hidden="1" customHeight="1" x14ac:dyDescent="0.25">
      <c r="A2784" s="82"/>
      <c r="B2784" s="74"/>
      <c r="C2784" s="81"/>
      <c r="D2784" s="57"/>
      <c r="E2784" s="72"/>
      <c r="F2784" s="76"/>
      <c r="G2784" s="63"/>
      <c r="H2784" s="64"/>
    </row>
    <row r="2785" spans="1:8" ht="15" hidden="1" customHeight="1" x14ac:dyDescent="0.25">
      <c r="A2785" s="82"/>
      <c r="B2785" s="56"/>
      <c r="C2785" s="75"/>
      <c r="D2785" s="57"/>
      <c r="E2785" s="72"/>
      <c r="F2785" s="76"/>
      <c r="G2785" s="63"/>
      <c r="H2785" s="64"/>
    </row>
    <row r="2786" spans="1:8" ht="15" hidden="1" customHeight="1" x14ac:dyDescent="0.25">
      <c r="A2786" s="82"/>
      <c r="B2786" s="81"/>
      <c r="C2786" s="75"/>
      <c r="D2786" s="57"/>
      <c r="E2786" s="72"/>
      <c r="F2786" s="76"/>
      <c r="G2786" s="63"/>
      <c r="H2786" s="64"/>
    </row>
    <row r="2787" spans="1:8" ht="15" hidden="1" customHeight="1" x14ac:dyDescent="0.25">
      <c r="A2787" s="82"/>
      <c r="B2787" s="55"/>
      <c r="C2787" s="88"/>
      <c r="D2787" s="57"/>
      <c r="E2787" s="72"/>
      <c r="F2787" s="62"/>
      <c r="G2787" s="63"/>
      <c r="H2787" s="64"/>
    </row>
    <row r="2788" spans="1:8" ht="15" hidden="1" customHeight="1" x14ac:dyDescent="0.25">
      <c r="A2788" s="82"/>
      <c r="B2788" s="56"/>
      <c r="C2788" s="75"/>
      <c r="D2788" s="57"/>
      <c r="E2788" s="72"/>
      <c r="F2788" s="62"/>
      <c r="G2788" s="63"/>
      <c r="H2788" s="64"/>
    </row>
    <row r="2789" spans="1:8" ht="15" hidden="1" customHeight="1" x14ac:dyDescent="0.25">
      <c r="A2789" s="82"/>
      <c r="B2789" s="56"/>
      <c r="C2789" s="56"/>
      <c r="D2789" s="57"/>
      <c r="E2789" s="72"/>
      <c r="F2789" s="62"/>
      <c r="G2789" s="63"/>
      <c r="H2789" s="64"/>
    </row>
    <row r="2790" spans="1:8" ht="15" hidden="1" customHeight="1" x14ac:dyDescent="0.25">
      <c r="A2790" s="82"/>
      <c r="B2790" s="55"/>
      <c r="C2790" s="88"/>
      <c r="D2790" s="57"/>
      <c r="E2790" s="72"/>
      <c r="F2790" s="76"/>
      <c r="G2790" s="63"/>
      <c r="H2790" s="64"/>
    </row>
    <row r="2791" spans="1:8" ht="15" hidden="1" customHeight="1" x14ac:dyDescent="0.25">
      <c r="A2791" s="82"/>
      <c r="B2791" s="74"/>
      <c r="C2791" s="56"/>
      <c r="D2791" s="57"/>
      <c r="E2791" s="72"/>
      <c r="F2791" s="76"/>
      <c r="G2791" s="63"/>
      <c r="H2791" s="64"/>
    </row>
    <row r="2792" spans="1:8" ht="15" hidden="1" customHeight="1" x14ac:dyDescent="0.25">
      <c r="A2792" s="82"/>
      <c r="B2792" s="74"/>
      <c r="C2792" s="56"/>
      <c r="D2792" s="57"/>
      <c r="E2792" s="72"/>
      <c r="F2792" s="62"/>
      <c r="G2792" s="63"/>
      <c r="H2792" s="64"/>
    </row>
    <row r="2793" spans="1:8" ht="15" hidden="1" customHeight="1" x14ac:dyDescent="0.25">
      <c r="A2793" s="82"/>
      <c r="B2793" s="56"/>
      <c r="C2793" s="56"/>
      <c r="D2793" s="57"/>
      <c r="E2793" s="72"/>
      <c r="F2793" s="76"/>
      <c r="G2793" s="63"/>
      <c r="H2793" s="64"/>
    </row>
    <row r="2794" spans="1:8" ht="15" hidden="1" customHeight="1" x14ac:dyDescent="0.25">
      <c r="A2794" s="82"/>
      <c r="B2794" s="56"/>
      <c r="C2794" s="56"/>
      <c r="D2794" s="57"/>
      <c r="E2794" s="72"/>
      <c r="F2794" s="76"/>
      <c r="G2794" s="63"/>
      <c r="H2794" s="64"/>
    </row>
    <row r="2795" spans="1:8" ht="15" hidden="1" customHeight="1" x14ac:dyDescent="0.25">
      <c r="A2795" s="82"/>
      <c r="B2795" s="68"/>
      <c r="C2795" s="56"/>
      <c r="D2795" s="71"/>
      <c r="E2795" s="72"/>
      <c r="F2795" s="96"/>
      <c r="G2795" s="63"/>
      <c r="H2795" s="64"/>
    </row>
    <row r="2796" spans="1:8" ht="15" hidden="1" customHeight="1" x14ac:dyDescent="0.25">
      <c r="B2796" s="56"/>
      <c r="C2796" s="56"/>
      <c r="D2796" s="57"/>
      <c r="E2796" s="72"/>
      <c r="F2796" s="76"/>
      <c r="G2796" s="63"/>
      <c r="H2796" s="64"/>
    </row>
    <row r="2797" spans="1:8" ht="15" hidden="1" customHeight="1" x14ac:dyDescent="0.25">
      <c r="B2797" s="81"/>
      <c r="C2797" s="56"/>
      <c r="D2797" s="57"/>
      <c r="E2797" s="72"/>
      <c r="F2797" s="76"/>
      <c r="G2797" s="63"/>
      <c r="H2797" s="64"/>
    </row>
    <row r="2798" spans="1:8" ht="15" hidden="1" customHeight="1" x14ac:dyDescent="0.25">
      <c r="B2798" s="81"/>
      <c r="C2798" s="56"/>
      <c r="D2798" s="57"/>
      <c r="E2798" s="72"/>
      <c r="F2798" s="62"/>
      <c r="G2798" s="63"/>
      <c r="H2798" s="64"/>
    </row>
    <row r="2799" spans="1:8" ht="15" hidden="1" customHeight="1" x14ac:dyDescent="0.25">
      <c r="B2799" s="56"/>
      <c r="C2799" s="56"/>
      <c r="D2799" s="57"/>
      <c r="E2799" s="72"/>
      <c r="F2799" s="62"/>
      <c r="G2799" s="63"/>
      <c r="H2799" s="64"/>
    </row>
    <row r="2800" spans="1:8" ht="15" hidden="1" customHeight="1" x14ac:dyDescent="0.25">
      <c r="B2800" s="56"/>
      <c r="C2800" s="56"/>
      <c r="D2800" s="57"/>
      <c r="E2800" s="72"/>
      <c r="F2800" s="62"/>
      <c r="G2800" s="63"/>
      <c r="H2800" s="64"/>
    </row>
    <row r="2801" spans="1:8" ht="15" hidden="1" customHeight="1" x14ac:dyDescent="0.25">
      <c r="A2801"/>
      <c r="B2801" s="55"/>
      <c r="C2801" s="88"/>
      <c r="D2801" s="57"/>
      <c r="E2801" s="72"/>
      <c r="F2801" s="76"/>
      <c r="G2801" s="63"/>
      <c r="H2801" s="64"/>
    </row>
    <row r="2802" spans="1:8" ht="15" hidden="1" customHeight="1" x14ac:dyDescent="0.25">
      <c r="A2802"/>
      <c r="B2802" s="74"/>
      <c r="C2802" s="56"/>
      <c r="D2802" s="57"/>
      <c r="E2802" s="72"/>
      <c r="F2802" s="76"/>
      <c r="G2802" s="63"/>
      <c r="H2802" s="64"/>
    </row>
    <row r="2803" spans="1:8" ht="15" hidden="1" customHeight="1" x14ac:dyDescent="0.25">
      <c r="A2803"/>
      <c r="B2803" s="74"/>
      <c r="C2803" s="56"/>
      <c r="D2803" s="57"/>
      <c r="E2803" s="72"/>
      <c r="F2803" s="62"/>
      <c r="G2803" s="63"/>
      <c r="H2803" s="64"/>
    </row>
    <row r="2804" spans="1:8" ht="15" hidden="1" customHeight="1" x14ac:dyDescent="0.25">
      <c r="A2804"/>
      <c r="B2804" s="56"/>
      <c r="C2804" s="56"/>
      <c r="D2804" s="57"/>
      <c r="E2804" s="72"/>
      <c r="F2804" s="76"/>
      <c r="G2804" s="63"/>
      <c r="H2804" s="64"/>
    </row>
    <row r="2805" spans="1:8" ht="15" hidden="1" customHeight="1" x14ac:dyDescent="0.25">
      <c r="A2805"/>
      <c r="B2805" s="56"/>
      <c r="C2805" s="56"/>
      <c r="D2805" s="57"/>
      <c r="E2805" s="72"/>
      <c r="F2805" s="76"/>
      <c r="G2805" s="63"/>
      <c r="H2805" s="64"/>
    </row>
    <row r="2806" spans="1:8" ht="15" hidden="1" customHeight="1" x14ac:dyDescent="0.25">
      <c r="A2806"/>
      <c r="B2806" s="68"/>
      <c r="C2806" s="56"/>
      <c r="D2806" s="71"/>
      <c r="E2806" s="72"/>
      <c r="F2806" s="96"/>
      <c r="G2806" s="63"/>
      <c r="H2806" s="64"/>
    </row>
    <row r="2807" spans="1:8" ht="15" hidden="1" customHeight="1" x14ac:dyDescent="0.25">
      <c r="A2807"/>
      <c r="B2807" s="56"/>
      <c r="C2807" s="71"/>
      <c r="D2807" s="57"/>
      <c r="E2807" s="72"/>
      <c r="F2807" s="67"/>
      <c r="G2807" s="63"/>
      <c r="H2807" s="64"/>
    </row>
    <row r="2808" spans="1:8" ht="15" hidden="1" customHeight="1" x14ac:dyDescent="0.25">
      <c r="A2808"/>
      <c r="B2808" s="56"/>
      <c r="C2808" s="75"/>
      <c r="D2808" s="57"/>
      <c r="E2808" s="72"/>
      <c r="F2808" s="62"/>
      <c r="G2808" s="63"/>
      <c r="H2808" s="64"/>
    </row>
    <row r="2809" spans="1:8" ht="15" hidden="1" customHeight="1" x14ac:dyDescent="0.25">
      <c r="A2809"/>
      <c r="B2809" s="55"/>
      <c r="C2809" s="75"/>
      <c r="D2809" s="83"/>
      <c r="E2809" s="72"/>
      <c r="F2809" s="76"/>
      <c r="G2809" s="63"/>
      <c r="H2809" s="64"/>
    </row>
    <row r="2810" spans="1:8" ht="15" hidden="1" customHeight="1" x14ac:dyDescent="0.25">
      <c r="A2810"/>
      <c r="B2810" s="56"/>
      <c r="C2810" s="75"/>
      <c r="D2810" s="57"/>
      <c r="E2810" s="72"/>
      <c r="F2810" s="76"/>
      <c r="G2810" s="63"/>
      <c r="H2810" s="64"/>
    </row>
    <row r="2811" spans="1:8" ht="15" hidden="1" customHeight="1" x14ac:dyDescent="0.25">
      <c r="A2811"/>
      <c r="B2811" s="81"/>
      <c r="C2811" s="75"/>
      <c r="D2811" s="57"/>
      <c r="E2811" s="72"/>
      <c r="F2811" s="76"/>
      <c r="G2811" s="63"/>
      <c r="H2811" s="64"/>
    </row>
    <row r="2812" spans="1:8" ht="15" hidden="1" customHeight="1" x14ac:dyDescent="0.25">
      <c r="A2812"/>
      <c r="B2812" s="81"/>
      <c r="C2812" s="75"/>
      <c r="D2812" s="57"/>
      <c r="E2812" s="72"/>
      <c r="F2812" s="62"/>
      <c r="G2812" s="63"/>
      <c r="H2812" s="64"/>
    </row>
    <row r="2813" spans="1:8" ht="15" hidden="1" customHeight="1" x14ac:dyDescent="0.25">
      <c r="A2813"/>
      <c r="B2813" s="56"/>
      <c r="C2813" s="75"/>
      <c r="D2813" s="57"/>
      <c r="E2813" s="72"/>
      <c r="F2813" s="62"/>
      <c r="G2813" s="63"/>
      <c r="H2813" s="64"/>
    </row>
    <row r="2814" spans="1:8" ht="15" hidden="1" customHeight="1" x14ac:dyDescent="0.25">
      <c r="A2814"/>
      <c r="B2814" s="56"/>
      <c r="C2814" s="56"/>
      <c r="D2814" s="57"/>
      <c r="E2814" s="72"/>
      <c r="F2814" s="62"/>
      <c r="G2814" s="63"/>
      <c r="H2814" s="64"/>
    </row>
    <row r="2815" spans="1:8" ht="15" hidden="1" customHeight="1" x14ac:dyDescent="0.25">
      <c r="A2815"/>
      <c r="B2815" s="55"/>
      <c r="C2815" s="88"/>
      <c r="D2815" s="57"/>
      <c r="E2815" s="72"/>
      <c r="F2815" s="76"/>
      <c r="G2815" s="63"/>
      <c r="H2815" s="64"/>
    </row>
    <row r="2816" spans="1:8" ht="15" hidden="1" customHeight="1" x14ac:dyDescent="0.25">
      <c r="A2816"/>
      <c r="B2816" s="74"/>
      <c r="C2816" s="56"/>
      <c r="D2816" s="57"/>
      <c r="E2816" s="72"/>
      <c r="F2816" s="76"/>
      <c r="G2816" s="63"/>
      <c r="H2816" s="64"/>
    </row>
    <row r="2817" spans="1:8" ht="15" hidden="1" customHeight="1" x14ac:dyDescent="0.25">
      <c r="A2817"/>
      <c r="B2817" s="74"/>
      <c r="C2817" s="56"/>
      <c r="D2817" s="57"/>
      <c r="E2817" s="72"/>
      <c r="F2817" s="62"/>
      <c r="G2817" s="63"/>
      <c r="H2817" s="64"/>
    </row>
    <row r="2818" spans="1:8" ht="15" hidden="1" customHeight="1" x14ac:dyDescent="0.25">
      <c r="A2818"/>
      <c r="B2818" s="56"/>
      <c r="C2818" s="56"/>
      <c r="D2818" s="57"/>
      <c r="E2818" s="72"/>
      <c r="F2818" s="76"/>
      <c r="G2818" s="63"/>
      <c r="H2818" s="64"/>
    </row>
    <row r="2819" spans="1:8" ht="15" hidden="1" customHeight="1" x14ac:dyDescent="0.25">
      <c r="A2819"/>
      <c r="B2819" s="56"/>
      <c r="C2819" s="56"/>
      <c r="D2819" s="57"/>
      <c r="E2819" s="72"/>
      <c r="F2819" s="76"/>
      <c r="G2819" s="63"/>
      <c r="H2819" s="64"/>
    </row>
    <row r="2820" spans="1:8" ht="15" hidden="1" customHeight="1" x14ac:dyDescent="0.25">
      <c r="A2820"/>
      <c r="B2820" s="56"/>
      <c r="C2820" s="56"/>
      <c r="D2820" s="57"/>
      <c r="E2820" s="72"/>
      <c r="F2820" s="76"/>
      <c r="G2820" s="63"/>
      <c r="H2820" s="64"/>
    </row>
    <row r="2821" spans="1:8" ht="15" hidden="1" customHeight="1" x14ac:dyDescent="0.25">
      <c r="A2821"/>
      <c r="B2821" s="56"/>
      <c r="C2821" s="56"/>
      <c r="D2821" s="57"/>
      <c r="E2821" s="72"/>
      <c r="F2821" s="76"/>
      <c r="G2821" s="63"/>
      <c r="H2821" s="64"/>
    </row>
    <row r="2822" spans="1:8" ht="15" hidden="1" customHeight="1" x14ac:dyDescent="0.25">
      <c r="A2822"/>
      <c r="B2822" s="81"/>
      <c r="C2822" s="56"/>
      <c r="D2822" s="57"/>
      <c r="E2822" s="72"/>
      <c r="F2822" s="62"/>
      <c r="G2822" s="63"/>
      <c r="H2822" s="64"/>
    </row>
    <row r="2823" spans="1:8" ht="15" hidden="1" customHeight="1" x14ac:dyDescent="0.25">
      <c r="A2823"/>
      <c r="B2823" s="56"/>
      <c r="C2823" s="56"/>
      <c r="D2823" s="57"/>
      <c r="E2823" s="72"/>
      <c r="F2823" s="62"/>
      <c r="G2823" s="63"/>
      <c r="H2823" s="64"/>
    </row>
    <row r="2824" spans="1:8" ht="15" hidden="1" customHeight="1" x14ac:dyDescent="0.25">
      <c r="A2824"/>
      <c r="B2824" s="56"/>
      <c r="C2824" s="56"/>
      <c r="D2824" s="57"/>
      <c r="E2824" s="72"/>
      <c r="F2824" s="62"/>
      <c r="G2824" s="63"/>
      <c r="H2824" s="64"/>
    </row>
    <row r="2825" spans="1:8" ht="15" hidden="1" customHeight="1" x14ac:dyDescent="0.25">
      <c r="A2825"/>
      <c r="B2825" s="55"/>
      <c r="C2825" s="88"/>
      <c r="D2825" s="57"/>
      <c r="E2825" s="72"/>
      <c r="F2825" s="76"/>
      <c r="G2825" s="63"/>
      <c r="H2825" s="64"/>
    </row>
    <row r="2826" spans="1:8" ht="15" hidden="1" customHeight="1" x14ac:dyDescent="0.25">
      <c r="A2826"/>
      <c r="B2826" s="74"/>
      <c r="C2826" s="88"/>
      <c r="D2826" s="57"/>
      <c r="E2826" s="72"/>
      <c r="F2826" s="76"/>
      <c r="G2826" s="63"/>
      <c r="H2826" s="64"/>
    </row>
    <row r="2827" spans="1:8" ht="15" hidden="1" customHeight="1" x14ac:dyDescent="0.25">
      <c r="A2827"/>
      <c r="B2827" s="74"/>
      <c r="C2827" s="88"/>
      <c r="D2827" s="57"/>
      <c r="E2827" s="72"/>
      <c r="F2827" s="62"/>
      <c r="G2827" s="63"/>
      <c r="H2827" s="64"/>
    </row>
    <row r="2828" spans="1:8" ht="15" hidden="1" customHeight="1" x14ac:dyDescent="0.25">
      <c r="A2828"/>
      <c r="B2828" s="56"/>
      <c r="C2828" s="56"/>
      <c r="D2828" s="57"/>
      <c r="E2828" s="72"/>
      <c r="F2828" s="76"/>
      <c r="G2828" s="63"/>
      <c r="H2828" s="64"/>
    </row>
    <row r="2829" spans="1:8" ht="15" hidden="1" customHeight="1" x14ac:dyDescent="0.25">
      <c r="A2829"/>
      <c r="B2829" s="56"/>
      <c r="C2829" s="56"/>
      <c r="D2829" s="57"/>
      <c r="E2829" s="72"/>
      <c r="F2829" s="56"/>
      <c r="G2829" s="63"/>
      <c r="H2829" s="64"/>
    </row>
    <row r="2830" spans="1:8" ht="15" hidden="1" customHeight="1" x14ac:dyDescent="0.25">
      <c r="A2830"/>
      <c r="B2830" s="68"/>
      <c r="C2830" s="56"/>
      <c r="D2830" s="71"/>
      <c r="E2830" s="72"/>
      <c r="F2830" s="96"/>
      <c r="G2830" s="63"/>
      <c r="H2830" s="64"/>
    </row>
    <row r="2831" spans="1:8" ht="15" hidden="1" customHeight="1" x14ac:dyDescent="0.25">
      <c r="A2831"/>
      <c r="B2831" s="56"/>
      <c r="C2831" s="71"/>
      <c r="D2831" s="57"/>
      <c r="E2831" s="72"/>
      <c r="F2831" s="67"/>
      <c r="G2831" s="63"/>
      <c r="H2831" s="64"/>
    </row>
    <row r="2832" spans="1:8" ht="15" hidden="1" customHeight="1" x14ac:dyDescent="0.25">
      <c r="A2832"/>
      <c r="B2832" s="56"/>
      <c r="C2832" s="75"/>
      <c r="D2832" s="57"/>
      <c r="E2832" s="72"/>
      <c r="F2832" s="62"/>
      <c r="G2832" s="63"/>
      <c r="H2832" s="64"/>
    </row>
    <row r="2833" spans="1:8" ht="15" hidden="1" customHeight="1" x14ac:dyDescent="0.25">
      <c r="A2833"/>
      <c r="B2833" s="56"/>
      <c r="C2833" s="75"/>
      <c r="D2833" s="57"/>
      <c r="E2833" s="72"/>
      <c r="F2833" s="76"/>
      <c r="G2833" s="63"/>
      <c r="H2833" s="64"/>
    </row>
    <row r="2834" spans="1:8" ht="15" hidden="1" customHeight="1" x14ac:dyDescent="0.25">
      <c r="A2834"/>
      <c r="B2834" s="56"/>
      <c r="C2834" s="56"/>
      <c r="D2834" s="57"/>
      <c r="E2834" s="72"/>
      <c r="F2834" s="76"/>
      <c r="G2834" s="63"/>
      <c r="H2834" s="64"/>
    </row>
    <row r="2835" spans="1:8" ht="15" hidden="1" customHeight="1" x14ac:dyDescent="0.25">
      <c r="A2835"/>
      <c r="B2835" s="81"/>
      <c r="C2835" s="56"/>
      <c r="D2835" s="57"/>
      <c r="E2835" s="72"/>
      <c r="F2835" s="62"/>
      <c r="G2835" s="63"/>
      <c r="H2835" s="64"/>
    </row>
    <row r="2836" spans="1:8" ht="15" hidden="1" customHeight="1" x14ac:dyDescent="0.25">
      <c r="A2836"/>
      <c r="B2836" s="56"/>
      <c r="C2836" s="56"/>
      <c r="D2836" s="57"/>
      <c r="E2836" s="72"/>
      <c r="F2836" s="62"/>
      <c r="G2836" s="63"/>
      <c r="H2836" s="64"/>
    </row>
    <row r="2837" spans="1:8" ht="15" hidden="1" customHeight="1" x14ac:dyDescent="0.25">
      <c r="A2837"/>
      <c r="B2837" s="56"/>
      <c r="C2837" s="56"/>
      <c r="D2837" s="57"/>
      <c r="E2837" s="72"/>
      <c r="F2837" s="62"/>
      <c r="G2837" s="63"/>
      <c r="H2837" s="64"/>
    </row>
    <row r="2838" spans="1:8" ht="15" hidden="1" customHeight="1" x14ac:dyDescent="0.25">
      <c r="A2838"/>
      <c r="B2838" s="55"/>
      <c r="C2838" s="88"/>
      <c r="D2838" s="57"/>
      <c r="E2838" s="72"/>
      <c r="F2838" s="76"/>
      <c r="G2838" s="63"/>
      <c r="H2838" s="64"/>
    </row>
    <row r="2839" spans="1:8" ht="15" hidden="1" customHeight="1" x14ac:dyDescent="0.25">
      <c r="A2839"/>
      <c r="B2839" s="74"/>
      <c r="C2839" s="88"/>
      <c r="D2839" s="57"/>
      <c r="E2839" s="72"/>
      <c r="F2839" s="76"/>
      <c r="G2839" s="63"/>
      <c r="H2839" s="64"/>
    </row>
    <row r="2840" spans="1:8" ht="15" hidden="1" customHeight="1" x14ac:dyDescent="0.25">
      <c r="A2840"/>
      <c r="B2840" s="74"/>
      <c r="C2840" s="88"/>
      <c r="D2840" s="57"/>
      <c r="E2840" s="72"/>
      <c r="F2840" s="62"/>
      <c r="G2840" s="63"/>
      <c r="H2840" s="64"/>
    </row>
    <row r="2841" spans="1:8" ht="15" hidden="1" customHeight="1" x14ac:dyDescent="0.25">
      <c r="A2841"/>
      <c r="B2841" s="56"/>
      <c r="C2841" s="56"/>
      <c r="D2841" s="57"/>
      <c r="E2841" s="72"/>
      <c r="F2841" s="76"/>
      <c r="G2841" s="63"/>
      <c r="H2841" s="64"/>
    </row>
    <row r="2842" spans="1:8" ht="15" hidden="1" customHeight="1" x14ac:dyDescent="0.25">
      <c r="A2842"/>
      <c r="B2842" s="56"/>
      <c r="C2842" s="56"/>
      <c r="D2842" s="57"/>
      <c r="E2842" s="72"/>
      <c r="F2842" s="76"/>
      <c r="G2842" s="63"/>
      <c r="H2842" s="64"/>
    </row>
    <row r="2843" spans="1:8" ht="15" hidden="1" customHeight="1" x14ac:dyDescent="0.25">
      <c r="A2843"/>
      <c r="B2843" s="68"/>
      <c r="C2843" s="56"/>
      <c r="D2843" s="71"/>
      <c r="E2843" s="72"/>
      <c r="F2843" s="96"/>
      <c r="G2843" s="63"/>
      <c r="H2843" s="64"/>
    </row>
    <row r="2844" spans="1:8" ht="15" hidden="1" customHeight="1" x14ac:dyDescent="0.25">
      <c r="A2844"/>
      <c r="B2844" s="56"/>
      <c r="C2844" s="71"/>
      <c r="D2844" s="57"/>
      <c r="E2844" s="72"/>
      <c r="F2844" s="67"/>
      <c r="G2844" s="63"/>
      <c r="H2844" s="64"/>
    </row>
    <row r="2845" spans="1:8" ht="15" hidden="1" customHeight="1" x14ac:dyDescent="0.25">
      <c r="A2845"/>
      <c r="B2845" s="56"/>
      <c r="C2845" s="56"/>
      <c r="D2845" s="57"/>
      <c r="E2845" s="72"/>
      <c r="F2845" s="62"/>
      <c r="G2845" s="63"/>
      <c r="H2845" s="64"/>
    </row>
    <row r="2846" spans="1:8" ht="15" hidden="1" customHeight="1" x14ac:dyDescent="0.25">
      <c r="A2846"/>
      <c r="B2846" s="56"/>
      <c r="C2846" s="56"/>
      <c r="D2846" s="57"/>
      <c r="E2846" s="72"/>
      <c r="F2846" s="76"/>
      <c r="G2846" s="63"/>
      <c r="H2846" s="64"/>
    </row>
    <row r="2847" spans="1:8" ht="15" hidden="1" customHeight="1" x14ac:dyDescent="0.25">
      <c r="A2847"/>
      <c r="B2847" s="56"/>
      <c r="C2847" s="56"/>
      <c r="D2847" s="57"/>
      <c r="E2847" s="72"/>
      <c r="F2847" s="76"/>
      <c r="G2847" s="63"/>
      <c r="H2847" s="64"/>
    </row>
    <row r="2848" spans="1:8" ht="15" hidden="1" customHeight="1" x14ac:dyDescent="0.25">
      <c r="A2848"/>
      <c r="B2848" s="81"/>
      <c r="C2848" s="56"/>
      <c r="D2848" s="57"/>
      <c r="E2848" s="72"/>
      <c r="F2848" s="62"/>
      <c r="G2848" s="63"/>
      <c r="H2848" s="64"/>
    </row>
    <row r="2849" spans="1:8" ht="15" hidden="1" customHeight="1" x14ac:dyDescent="0.25">
      <c r="A2849"/>
      <c r="B2849" s="56"/>
      <c r="C2849" s="56"/>
      <c r="D2849" s="57"/>
      <c r="E2849" s="72"/>
      <c r="F2849" s="62"/>
      <c r="G2849" s="63"/>
      <c r="H2849" s="64"/>
    </row>
    <row r="2850" spans="1:8" ht="15" hidden="1" customHeight="1" x14ac:dyDescent="0.25">
      <c r="A2850"/>
      <c r="B2850" s="56"/>
      <c r="C2850" s="56"/>
      <c r="D2850" s="57"/>
      <c r="E2850" s="72"/>
      <c r="F2850" s="62"/>
      <c r="G2850" s="63"/>
      <c r="H2850" s="64"/>
    </row>
    <row r="2851" spans="1:8" ht="15" hidden="1" customHeight="1" x14ac:dyDescent="0.25">
      <c r="A2851"/>
      <c r="B2851" s="55"/>
      <c r="C2851" s="88"/>
      <c r="D2851" s="57"/>
      <c r="E2851" s="72"/>
      <c r="F2851" s="76"/>
      <c r="G2851" s="63"/>
      <c r="H2851" s="64"/>
    </row>
    <row r="2852" spans="1:8" ht="15" hidden="1" customHeight="1" x14ac:dyDescent="0.25">
      <c r="A2852"/>
      <c r="B2852" s="74"/>
      <c r="C2852" s="88"/>
      <c r="D2852" s="57"/>
      <c r="E2852" s="72"/>
      <c r="F2852" s="76"/>
      <c r="G2852" s="63"/>
      <c r="H2852" s="64"/>
    </row>
    <row r="2853" spans="1:8" ht="15" hidden="1" customHeight="1" x14ac:dyDescent="0.25">
      <c r="A2853"/>
      <c r="B2853" s="74"/>
      <c r="C2853" s="71"/>
      <c r="D2853" s="57"/>
      <c r="E2853" s="72"/>
      <c r="F2853" s="62"/>
      <c r="G2853" s="63"/>
      <c r="H2853" s="64"/>
    </row>
    <row r="2854" spans="1:8" ht="15" hidden="1" customHeight="1" x14ac:dyDescent="0.25">
      <c r="A2854"/>
      <c r="B2854" s="56"/>
      <c r="C2854" s="71"/>
      <c r="D2854" s="57"/>
      <c r="E2854" s="72"/>
      <c r="F2854" s="76"/>
      <c r="G2854" s="63"/>
      <c r="H2854" s="64"/>
    </row>
    <row r="2855" spans="1:8" ht="15" hidden="1" customHeight="1" x14ac:dyDescent="0.25">
      <c r="A2855"/>
      <c r="B2855" s="56"/>
      <c r="C2855" s="56"/>
      <c r="D2855" s="57"/>
      <c r="E2855" s="72"/>
      <c r="F2855" s="76"/>
      <c r="G2855" s="63"/>
      <c r="H2855" s="64"/>
    </row>
    <row r="2856" spans="1:8" ht="15" hidden="1" customHeight="1" x14ac:dyDescent="0.25">
      <c r="A2856"/>
      <c r="B2856" s="68"/>
      <c r="C2856" s="56"/>
      <c r="D2856" s="71"/>
      <c r="E2856" s="72"/>
      <c r="F2856" s="96"/>
      <c r="G2856" s="63"/>
      <c r="H2856" s="64"/>
    </row>
    <row r="2857" spans="1:8" ht="15" hidden="1" customHeight="1" x14ac:dyDescent="0.25">
      <c r="A2857"/>
      <c r="B2857" s="56"/>
      <c r="C2857" s="71"/>
      <c r="D2857" s="57"/>
      <c r="E2857" s="72"/>
      <c r="F2857" s="67"/>
      <c r="G2857" s="63"/>
      <c r="H2857" s="64"/>
    </row>
    <row r="2858" spans="1:8" ht="15" hidden="1" customHeight="1" x14ac:dyDescent="0.25">
      <c r="A2858"/>
      <c r="B2858" s="56"/>
      <c r="C2858" s="56"/>
      <c r="D2858" s="57"/>
      <c r="E2858" s="72"/>
      <c r="F2858" s="62"/>
      <c r="G2858" s="63"/>
      <c r="H2858" s="64"/>
    </row>
    <row r="2859" spans="1:8" ht="15" hidden="1" customHeight="1" x14ac:dyDescent="0.25">
      <c r="A2859"/>
      <c r="B2859" s="55"/>
      <c r="C2859" s="75"/>
      <c r="D2859" s="83"/>
      <c r="E2859" s="72"/>
      <c r="F2859" s="76"/>
      <c r="G2859" s="63"/>
      <c r="H2859" s="64"/>
    </row>
    <row r="2860" spans="1:8" ht="15" hidden="1" customHeight="1" x14ac:dyDescent="0.25">
      <c r="A2860"/>
      <c r="B2860" s="55"/>
      <c r="C2860" s="75"/>
      <c r="D2860" s="57"/>
      <c r="E2860" s="72"/>
      <c r="F2860" s="58"/>
      <c r="G2860" s="63"/>
      <c r="H2860" s="64"/>
    </row>
    <row r="2861" spans="1:8" ht="15" hidden="1" customHeight="1" x14ac:dyDescent="0.25">
      <c r="A2861"/>
      <c r="B2861" s="60"/>
      <c r="C2861" s="75"/>
      <c r="D2861" s="57"/>
      <c r="E2861" s="72"/>
      <c r="F2861" s="58"/>
      <c r="G2861" s="63"/>
      <c r="H2861" s="64"/>
    </row>
    <row r="2862" spans="1:8" ht="15" hidden="1" customHeight="1" x14ac:dyDescent="0.25">
      <c r="A2862"/>
      <c r="B2862" s="56"/>
      <c r="C2862" s="56"/>
      <c r="D2862" s="57"/>
      <c r="E2862" s="72"/>
      <c r="F2862" s="62"/>
      <c r="G2862" s="63"/>
      <c r="H2862" s="64"/>
    </row>
    <row r="2863" spans="1:8" ht="15" hidden="1" customHeight="1" x14ac:dyDescent="0.25">
      <c r="A2863"/>
      <c r="B2863" s="60"/>
      <c r="C2863" s="75"/>
      <c r="D2863" s="57"/>
      <c r="E2863" s="72"/>
      <c r="F2863" s="58"/>
      <c r="G2863" s="63"/>
      <c r="H2863" s="64"/>
    </row>
    <row r="2864" spans="1:8" ht="15" hidden="1" customHeight="1" x14ac:dyDescent="0.25">
      <c r="A2864"/>
      <c r="B2864" s="56"/>
      <c r="C2864" s="56"/>
      <c r="D2864" s="57"/>
      <c r="E2864" s="72"/>
      <c r="F2864" s="76"/>
      <c r="G2864" s="63"/>
      <c r="H2864" s="64"/>
    </row>
    <row r="2865" spans="1:8" ht="15" hidden="1" customHeight="1" x14ac:dyDescent="0.25">
      <c r="A2865"/>
      <c r="B2865" s="56"/>
      <c r="C2865" s="56"/>
      <c r="D2865" s="57"/>
      <c r="E2865" s="72"/>
      <c r="F2865" s="62"/>
      <c r="G2865" s="63"/>
      <c r="H2865" s="64"/>
    </row>
    <row r="2866" spans="1:8" ht="15" hidden="1" customHeight="1" x14ac:dyDescent="0.25">
      <c r="A2866"/>
      <c r="B2866" s="56"/>
      <c r="C2866" s="56"/>
      <c r="D2866" s="57"/>
      <c r="E2866" s="72"/>
      <c r="F2866" s="62"/>
      <c r="G2866" s="63"/>
      <c r="H2866" s="64"/>
    </row>
    <row r="2867" spans="1:8" ht="15" hidden="1" customHeight="1" x14ac:dyDescent="0.25">
      <c r="A2867"/>
      <c r="B2867" s="56"/>
      <c r="C2867" s="56"/>
      <c r="D2867" s="57"/>
      <c r="E2867" s="72"/>
      <c r="F2867" s="62"/>
      <c r="G2867" s="63"/>
      <c r="H2867" s="64"/>
    </row>
    <row r="2868" spans="1:8" ht="15" hidden="1" customHeight="1" x14ac:dyDescent="0.25">
      <c r="A2868"/>
      <c r="B2868" s="81"/>
      <c r="C2868" s="56"/>
      <c r="D2868" s="57"/>
      <c r="E2868" s="72"/>
      <c r="F2868" s="62"/>
      <c r="G2868" s="63"/>
      <c r="H2868" s="64"/>
    </row>
    <row r="2869" spans="1:8" ht="15" hidden="1" customHeight="1" x14ac:dyDescent="0.25">
      <c r="A2869"/>
      <c r="B2869" s="55"/>
      <c r="C2869" s="88"/>
      <c r="D2869" s="57"/>
      <c r="E2869" s="72"/>
      <c r="F2869" s="76"/>
      <c r="G2869" s="63"/>
      <c r="H2869" s="64"/>
    </row>
    <row r="2870" spans="1:8" ht="15" hidden="1" customHeight="1" x14ac:dyDescent="0.25">
      <c r="A2870"/>
      <c r="B2870" s="74"/>
      <c r="C2870" s="88"/>
      <c r="D2870" s="57"/>
      <c r="E2870" s="72"/>
      <c r="F2870" s="76"/>
      <c r="G2870" s="63"/>
      <c r="H2870" s="64"/>
    </row>
    <row r="2871" spans="1:8" ht="15" hidden="1" customHeight="1" x14ac:dyDescent="0.25">
      <c r="A2871"/>
      <c r="B2871" s="56"/>
      <c r="C2871" s="56"/>
      <c r="D2871" s="57"/>
      <c r="E2871" s="72"/>
      <c r="F2871" s="62"/>
      <c r="G2871" s="63"/>
      <c r="H2871" s="64"/>
    </row>
    <row r="2872" spans="1:8" ht="15" hidden="1" customHeight="1" x14ac:dyDescent="0.25">
      <c r="A2872"/>
      <c r="B2872" s="56"/>
      <c r="C2872" s="56"/>
      <c r="D2872" s="57"/>
      <c r="E2872" s="72"/>
      <c r="F2872" s="76"/>
      <c r="G2872" s="63"/>
      <c r="H2872" s="64"/>
    </row>
    <row r="2873" spans="1:8" ht="15" hidden="1" customHeight="1" x14ac:dyDescent="0.25">
      <c r="A2873"/>
      <c r="B2873" s="56"/>
      <c r="C2873" s="56"/>
      <c r="D2873" s="57"/>
      <c r="E2873" s="72"/>
      <c r="F2873" s="76"/>
      <c r="G2873" s="63"/>
      <c r="H2873" s="64"/>
    </row>
    <row r="2874" spans="1:8" ht="15" hidden="1" customHeight="1" x14ac:dyDescent="0.25">
      <c r="A2874"/>
      <c r="B2874" s="68"/>
      <c r="C2874" s="56"/>
      <c r="D2874" s="71"/>
      <c r="E2874" s="72"/>
      <c r="F2874" s="96"/>
      <c r="G2874" s="63"/>
      <c r="H2874" s="64"/>
    </row>
    <row r="2875" spans="1:8" ht="15" hidden="1" customHeight="1" x14ac:dyDescent="0.25">
      <c r="A2875"/>
      <c r="B2875" s="56"/>
      <c r="C2875" s="71"/>
      <c r="D2875" s="57"/>
      <c r="E2875" s="72"/>
      <c r="F2875" s="67"/>
      <c r="G2875" s="63"/>
      <c r="H2875" s="64"/>
    </row>
    <row r="2876" spans="1:8" ht="15" hidden="1" customHeight="1" x14ac:dyDescent="0.25">
      <c r="A2876"/>
      <c r="B2876" s="81"/>
      <c r="C2876" s="56"/>
      <c r="D2876" s="57"/>
      <c r="E2876" s="72"/>
      <c r="F2876" s="62"/>
      <c r="G2876" s="63"/>
      <c r="H2876" s="64"/>
    </row>
    <row r="2877" spans="1:8" ht="15" hidden="1" customHeight="1" x14ac:dyDescent="0.25">
      <c r="A2877"/>
      <c r="B2877" s="55"/>
      <c r="C2877" s="88"/>
      <c r="D2877" s="57"/>
      <c r="E2877" s="72"/>
      <c r="F2877" s="76"/>
      <c r="G2877" s="63"/>
      <c r="H2877" s="64"/>
    </row>
    <row r="2878" spans="1:8" ht="15" hidden="1" customHeight="1" x14ac:dyDescent="0.25">
      <c r="A2878"/>
      <c r="B2878" s="74"/>
      <c r="C2878" s="88"/>
      <c r="D2878" s="57"/>
      <c r="E2878" s="72"/>
      <c r="F2878" s="76"/>
      <c r="G2878" s="63"/>
      <c r="H2878" s="64"/>
    </row>
    <row r="2879" spans="1:8" ht="15" hidden="1" customHeight="1" x14ac:dyDescent="0.25">
      <c r="A2879"/>
      <c r="B2879" s="56"/>
      <c r="C2879" s="56"/>
      <c r="D2879" s="57"/>
      <c r="E2879" s="72"/>
      <c r="F2879" s="62"/>
      <c r="G2879" s="63"/>
      <c r="H2879" s="64"/>
    </row>
    <row r="2880" spans="1:8" ht="15" hidden="1" customHeight="1" x14ac:dyDescent="0.25">
      <c r="A2880"/>
      <c r="B2880" s="56"/>
      <c r="C2880" s="56"/>
      <c r="D2880" s="57"/>
      <c r="E2880" s="72"/>
      <c r="F2880" s="76"/>
      <c r="G2880" s="63"/>
      <c r="H2880" s="64"/>
    </row>
    <row r="2881" spans="1:8" ht="15" hidden="1" customHeight="1" x14ac:dyDescent="0.25">
      <c r="A2881"/>
      <c r="B2881" s="56"/>
      <c r="C2881" s="56"/>
      <c r="D2881" s="57"/>
      <c r="E2881" s="72"/>
      <c r="F2881" s="62"/>
      <c r="G2881" s="63"/>
      <c r="H2881" s="64"/>
    </row>
    <row r="2882" spans="1:8" ht="15" hidden="1" customHeight="1" x14ac:dyDescent="0.25">
      <c r="A2882"/>
      <c r="B2882" s="56"/>
      <c r="C2882" s="56"/>
      <c r="D2882" s="57"/>
      <c r="E2882" s="72"/>
      <c r="F2882" s="62"/>
      <c r="G2882" s="63"/>
      <c r="H2882" s="64"/>
    </row>
    <row r="2883" spans="1:8" ht="15" hidden="1" customHeight="1" x14ac:dyDescent="0.25">
      <c r="A2883"/>
      <c r="B2883" s="56"/>
      <c r="C2883" s="56"/>
      <c r="D2883" s="57"/>
      <c r="E2883" s="72"/>
      <c r="F2883" s="62"/>
      <c r="G2883" s="63"/>
      <c r="H2883" s="64"/>
    </row>
    <row r="2884" spans="1:8" ht="15" hidden="1" customHeight="1" x14ac:dyDescent="0.25">
      <c r="A2884"/>
      <c r="B2884" s="81"/>
      <c r="C2884" s="56"/>
      <c r="D2884" s="57"/>
      <c r="E2884" s="72"/>
      <c r="F2884" s="62"/>
      <c r="G2884" s="63"/>
      <c r="H2884" s="64"/>
    </row>
    <row r="2885" spans="1:8" ht="15" hidden="1" customHeight="1" x14ac:dyDescent="0.25">
      <c r="A2885"/>
      <c r="B2885" s="55"/>
      <c r="C2885" s="88"/>
      <c r="D2885" s="57"/>
      <c r="E2885" s="72"/>
      <c r="F2885" s="76"/>
      <c r="G2885" s="63"/>
      <c r="H2885" s="64"/>
    </row>
    <row r="2886" spans="1:8" ht="15" hidden="1" customHeight="1" x14ac:dyDescent="0.25">
      <c r="A2886"/>
      <c r="B2886" s="74"/>
      <c r="C2886" s="88"/>
      <c r="D2886" s="57"/>
      <c r="E2886" s="72"/>
      <c r="F2886" s="76"/>
      <c r="G2886" s="63"/>
      <c r="H2886" s="64"/>
    </row>
    <row r="2887" spans="1:8" ht="15" hidden="1" customHeight="1" x14ac:dyDescent="0.25">
      <c r="A2887"/>
      <c r="B2887" s="56"/>
      <c r="C2887" s="56"/>
      <c r="D2887" s="57"/>
      <c r="E2887" s="72"/>
      <c r="F2887" s="62"/>
      <c r="G2887" s="63"/>
      <c r="H2887" s="64"/>
    </row>
    <row r="2888" spans="1:8" ht="15" hidden="1" customHeight="1" x14ac:dyDescent="0.25">
      <c r="A2888"/>
      <c r="B2888" s="56"/>
      <c r="C2888" s="56"/>
      <c r="D2888" s="57"/>
      <c r="E2888" s="72"/>
      <c r="F2888" s="76"/>
      <c r="G2888" s="63"/>
      <c r="H2888" s="64"/>
    </row>
    <row r="2889" spans="1:8" ht="15" hidden="1" customHeight="1" x14ac:dyDescent="0.25">
      <c r="A2889"/>
      <c r="B2889" s="56"/>
      <c r="C2889" s="56"/>
      <c r="D2889" s="57"/>
      <c r="E2889" s="72"/>
      <c r="F2889" s="76"/>
      <c r="G2889" s="63"/>
      <c r="H2889" s="64"/>
    </row>
    <row r="2890" spans="1:8" ht="15" hidden="1" customHeight="1" x14ac:dyDescent="0.25">
      <c r="A2890"/>
      <c r="B2890" s="68"/>
      <c r="C2890" s="56"/>
      <c r="D2890" s="71"/>
      <c r="E2890" s="72"/>
      <c r="F2890" s="96"/>
      <c r="G2890" s="63"/>
      <c r="H2890" s="64"/>
    </row>
    <row r="2891" spans="1:8" ht="15" hidden="1" customHeight="1" x14ac:dyDescent="0.25">
      <c r="A2891"/>
      <c r="B2891" s="55"/>
      <c r="C2891" s="228"/>
      <c r="D2891" s="57"/>
      <c r="E2891" s="72"/>
      <c r="F2891" s="67"/>
      <c r="G2891" s="63"/>
      <c r="H2891" s="64"/>
    </row>
    <row r="2892" spans="1:8" ht="15" hidden="1" customHeight="1" x14ac:dyDescent="0.25">
      <c r="A2892"/>
      <c r="B2892" s="56"/>
      <c r="C2892" s="56"/>
      <c r="D2892" s="57"/>
      <c r="E2892" s="72"/>
      <c r="F2892" s="62"/>
      <c r="G2892" s="63"/>
      <c r="H2892" s="64"/>
    </row>
    <row r="2893" spans="1:8" ht="15" hidden="1" customHeight="1" x14ac:dyDescent="0.25">
      <c r="A2893"/>
      <c r="B2893" s="55"/>
      <c r="C2893" s="75"/>
      <c r="D2893" s="83"/>
      <c r="E2893" s="72"/>
      <c r="F2893" s="76"/>
      <c r="G2893" s="63"/>
      <c r="H2893" s="64"/>
    </row>
    <row r="2894" spans="1:8" ht="15" hidden="1" customHeight="1" x14ac:dyDescent="0.25">
      <c r="A2894"/>
      <c r="B2894" s="56"/>
      <c r="C2894" s="88"/>
      <c r="D2894" s="57"/>
      <c r="E2894" s="72"/>
      <c r="F2894" s="76"/>
      <c r="G2894" s="63"/>
      <c r="H2894" s="64"/>
    </row>
    <row r="2895" spans="1:8" ht="15" hidden="1" customHeight="1" x14ac:dyDescent="0.25">
      <c r="A2895"/>
      <c r="B2895" s="60"/>
      <c r="C2895" s="75"/>
      <c r="D2895" s="57"/>
      <c r="E2895" s="72"/>
      <c r="F2895" s="58"/>
      <c r="G2895" s="63"/>
      <c r="H2895" s="64"/>
    </row>
    <row r="2896" spans="1:8" ht="15" hidden="1" customHeight="1" x14ac:dyDescent="0.25">
      <c r="A2896"/>
      <c r="B2896" s="95"/>
      <c r="C2896" s="56"/>
      <c r="D2896" s="57"/>
      <c r="E2896" s="72"/>
      <c r="F2896" s="58"/>
      <c r="G2896" s="63"/>
      <c r="H2896" s="64"/>
    </row>
    <row r="2897" spans="1:8" ht="15" hidden="1" customHeight="1" x14ac:dyDescent="0.25">
      <c r="A2897"/>
      <c r="B2897" s="81"/>
      <c r="C2897" s="56"/>
      <c r="D2897" s="57"/>
      <c r="E2897" s="72"/>
      <c r="F2897" s="62"/>
      <c r="G2897" s="63"/>
      <c r="H2897" s="64"/>
    </row>
    <row r="2898" spans="1:8" ht="15" hidden="1" customHeight="1" x14ac:dyDescent="0.25">
      <c r="A2898"/>
      <c r="B2898" s="81"/>
      <c r="C2898" s="56"/>
      <c r="D2898" s="57"/>
      <c r="E2898" s="72"/>
      <c r="F2898" s="62"/>
      <c r="G2898" s="63"/>
      <c r="H2898" s="64"/>
    </row>
    <row r="2899" spans="1:8" ht="15" hidden="1" customHeight="1" x14ac:dyDescent="0.25">
      <c r="A2899"/>
      <c r="B2899" s="81"/>
      <c r="C2899" s="56"/>
      <c r="D2899" s="57"/>
      <c r="E2899" s="72"/>
      <c r="F2899" s="62"/>
      <c r="G2899" s="63"/>
      <c r="H2899" s="64"/>
    </row>
    <row r="2900" spans="1:8" ht="15" hidden="1" customHeight="1" x14ac:dyDescent="0.25">
      <c r="A2900"/>
      <c r="B2900" s="81"/>
      <c r="C2900" s="56"/>
      <c r="D2900" s="57"/>
      <c r="E2900" s="72"/>
      <c r="F2900" s="62"/>
      <c r="G2900" s="63"/>
      <c r="H2900" s="64"/>
    </row>
    <row r="2901" spans="1:8" ht="15" hidden="1" customHeight="1" x14ac:dyDescent="0.25">
      <c r="A2901"/>
      <c r="B2901" s="81"/>
      <c r="C2901" s="56"/>
      <c r="D2901" s="57"/>
      <c r="E2901" s="72"/>
      <c r="F2901" s="62"/>
      <c r="G2901" s="63"/>
      <c r="H2901" s="64"/>
    </row>
    <row r="2902" spans="1:8" ht="15" hidden="1" customHeight="1" x14ac:dyDescent="0.25">
      <c r="A2902"/>
      <c r="B2902" s="55"/>
      <c r="C2902" s="88"/>
      <c r="D2902" s="57"/>
      <c r="E2902" s="72"/>
      <c r="F2902" s="76"/>
      <c r="G2902" s="63"/>
      <c r="H2902" s="64"/>
    </row>
    <row r="2903" spans="1:8" ht="15" hidden="1" customHeight="1" x14ac:dyDescent="0.25">
      <c r="A2903"/>
      <c r="B2903" s="74"/>
      <c r="C2903" s="88"/>
      <c r="D2903" s="57"/>
      <c r="E2903" s="72"/>
      <c r="F2903" s="76"/>
      <c r="G2903" s="63"/>
      <c r="H2903" s="64"/>
    </row>
    <row r="2904" spans="1:8" ht="15" hidden="1" customHeight="1" x14ac:dyDescent="0.25">
      <c r="A2904"/>
      <c r="B2904" s="56"/>
      <c r="C2904" s="56"/>
      <c r="D2904" s="57"/>
      <c r="E2904" s="72"/>
      <c r="F2904" s="62"/>
      <c r="G2904" s="63"/>
      <c r="H2904" s="64"/>
    </row>
    <row r="2905" spans="1:8" ht="15" hidden="1" customHeight="1" x14ac:dyDescent="0.25">
      <c r="A2905"/>
      <c r="B2905" s="56"/>
      <c r="C2905" s="56"/>
      <c r="D2905" s="57"/>
      <c r="E2905" s="72"/>
      <c r="F2905" s="76"/>
      <c r="G2905" s="63"/>
      <c r="H2905" s="64"/>
    </row>
    <row r="2906" spans="1:8" ht="15" hidden="1" customHeight="1" x14ac:dyDescent="0.25">
      <c r="A2906"/>
      <c r="B2906" s="56"/>
      <c r="C2906" s="56"/>
      <c r="D2906" s="57"/>
      <c r="E2906" s="72"/>
      <c r="F2906" s="76"/>
      <c r="G2906" s="63"/>
      <c r="H2906" s="64"/>
    </row>
    <row r="2907" spans="1:8" ht="15" hidden="1" customHeight="1" x14ac:dyDescent="0.25">
      <c r="A2907"/>
      <c r="B2907" s="68"/>
      <c r="C2907" s="56"/>
      <c r="D2907" s="71"/>
      <c r="E2907" s="72"/>
      <c r="F2907" s="96"/>
      <c r="G2907" s="63"/>
      <c r="H2907" s="64"/>
    </row>
    <row r="2908" spans="1:8" ht="15" hidden="1" customHeight="1" x14ac:dyDescent="0.25">
      <c r="A2908"/>
      <c r="B2908" s="55"/>
      <c r="C2908" s="71"/>
      <c r="D2908" s="57"/>
      <c r="E2908" s="72"/>
      <c r="F2908" s="67"/>
      <c r="G2908" s="63"/>
      <c r="H2908" s="64"/>
    </row>
    <row r="2909" spans="1:8" ht="15" hidden="1" customHeight="1" x14ac:dyDescent="0.25">
      <c r="A2909"/>
      <c r="B2909" s="56"/>
      <c r="C2909" s="56"/>
      <c r="D2909" s="57"/>
      <c r="E2909" s="72"/>
      <c r="F2909" s="62"/>
      <c r="G2909" s="63"/>
      <c r="H2909" s="64"/>
    </row>
    <row r="2910" spans="1:8" ht="15" hidden="1" customHeight="1" x14ac:dyDescent="0.25">
      <c r="A2910"/>
      <c r="B2910" s="55"/>
      <c r="C2910" s="75"/>
      <c r="D2910" s="83"/>
      <c r="E2910" s="72"/>
      <c r="F2910" s="76"/>
      <c r="G2910" s="63"/>
      <c r="H2910" s="64"/>
    </row>
    <row r="2911" spans="1:8" ht="15" hidden="1" customHeight="1" x14ac:dyDescent="0.25">
      <c r="A2911"/>
      <c r="B2911" s="56"/>
      <c r="C2911" s="88"/>
      <c r="D2911" s="57"/>
      <c r="E2911" s="72"/>
      <c r="F2911" s="76"/>
      <c r="G2911" s="63"/>
      <c r="H2911" s="64"/>
    </row>
    <row r="2912" spans="1:8" ht="15" hidden="1" customHeight="1" x14ac:dyDescent="0.25">
      <c r="A2912"/>
      <c r="B2912" s="60"/>
      <c r="C2912" s="75"/>
      <c r="D2912" s="57"/>
      <c r="E2912" s="72"/>
      <c r="F2912" s="58"/>
      <c r="G2912" s="63"/>
      <c r="H2912" s="64"/>
    </row>
    <row r="2913" spans="1:8" ht="15" hidden="1" customHeight="1" x14ac:dyDescent="0.25">
      <c r="A2913"/>
      <c r="B2913" s="95"/>
      <c r="C2913" s="56"/>
      <c r="D2913" s="57"/>
      <c r="E2913" s="72"/>
      <c r="F2913" s="58"/>
      <c r="G2913" s="63"/>
      <c r="H2913" s="64"/>
    </row>
    <row r="2914" spans="1:8" ht="15" hidden="1" customHeight="1" x14ac:dyDescent="0.25">
      <c r="A2914"/>
      <c r="B2914" s="95"/>
      <c r="C2914" s="230"/>
      <c r="D2914" s="57"/>
      <c r="E2914" s="72"/>
      <c r="F2914" s="76"/>
      <c r="G2914" s="63"/>
      <c r="H2914" s="64"/>
    </row>
    <row r="2915" spans="1:8" ht="15" hidden="1" customHeight="1" x14ac:dyDescent="0.25">
      <c r="A2915"/>
      <c r="B2915" s="81"/>
      <c r="C2915" s="56"/>
      <c r="D2915" s="57"/>
      <c r="E2915" s="72"/>
      <c r="F2915" s="62"/>
      <c r="G2915" s="63"/>
      <c r="H2915" s="64"/>
    </row>
    <row r="2916" spans="1:8" ht="15" hidden="1" customHeight="1" x14ac:dyDescent="0.25">
      <c r="A2916"/>
      <c r="B2916" s="81"/>
      <c r="C2916" s="56"/>
      <c r="D2916" s="57"/>
      <c r="E2916" s="72"/>
      <c r="F2916" s="62"/>
      <c r="G2916" s="63"/>
      <c r="H2916" s="64"/>
    </row>
    <row r="2917" spans="1:8" ht="15" hidden="1" customHeight="1" x14ac:dyDescent="0.25">
      <c r="A2917"/>
      <c r="B2917" s="81"/>
      <c r="C2917" s="56"/>
      <c r="D2917" s="57"/>
      <c r="E2917" s="72"/>
      <c r="F2917" s="62"/>
      <c r="G2917" s="63"/>
      <c r="H2917" s="64"/>
    </row>
    <row r="2918" spans="1:8" ht="15" hidden="1" customHeight="1" x14ac:dyDescent="0.25">
      <c r="A2918"/>
      <c r="B2918" s="55"/>
      <c r="C2918" s="88"/>
      <c r="D2918" s="57"/>
      <c r="E2918" s="72"/>
      <c r="F2918" s="76"/>
      <c r="G2918" s="63"/>
      <c r="H2918" s="64"/>
    </row>
    <row r="2919" spans="1:8" ht="15" hidden="1" customHeight="1" x14ac:dyDescent="0.25">
      <c r="A2919"/>
      <c r="B2919" s="74"/>
      <c r="C2919" s="88"/>
      <c r="D2919" s="57"/>
      <c r="E2919" s="72"/>
      <c r="F2919" s="76"/>
      <c r="G2919" s="63"/>
      <c r="H2919" s="64"/>
    </row>
    <row r="2920" spans="1:8" ht="15" hidden="1" customHeight="1" x14ac:dyDescent="0.25">
      <c r="A2920"/>
      <c r="B2920" s="81"/>
      <c r="C2920" s="56"/>
      <c r="D2920" s="57"/>
      <c r="E2920" s="72"/>
      <c r="F2920" s="62"/>
      <c r="G2920" s="63"/>
      <c r="H2920" s="64"/>
    </row>
    <row r="2921" spans="1:8" ht="15" hidden="1" customHeight="1" x14ac:dyDescent="0.25">
      <c r="A2921"/>
      <c r="B2921" s="56"/>
      <c r="C2921" s="56"/>
      <c r="D2921" s="57"/>
      <c r="E2921" s="72"/>
      <c r="F2921" s="62"/>
      <c r="G2921" s="63"/>
      <c r="H2921" s="64"/>
    </row>
    <row r="2922" spans="1:8" ht="15" hidden="1" customHeight="1" x14ac:dyDescent="0.25">
      <c r="A2922"/>
      <c r="B2922" s="56"/>
      <c r="C2922" s="56"/>
      <c r="D2922" s="57"/>
      <c r="E2922" s="72"/>
      <c r="F2922" s="76"/>
      <c r="G2922" s="63"/>
      <c r="H2922" s="64"/>
    </row>
    <row r="2923" spans="1:8" ht="15" hidden="1" customHeight="1" x14ac:dyDescent="0.25">
      <c r="A2923"/>
      <c r="B2923" s="56"/>
      <c r="C2923" s="56"/>
      <c r="D2923" s="57"/>
      <c r="E2923" s="72"/>
      <c r="F2923" s="76"/>
      <c r="G2923" s="63"/>
      <c r="H2923" s="64"/>
    </row>
    <row r="2924" spans="1:8" ht="15" hidden="1" customHeight="1" x14ac:dyDescent="0.25">
      <c r="A2924"/>
      <c r="B2924" s="68"/>
      <c r="C2924" s="56"/>
      <c r="D2924" s="71"/>
      <c r="E2924" s="72"/>
      <c r="F2924" s="96"/>
      <c r="G2924" s="63"/>
      <c r="H2924" s="64"/>
    </row>
    <row r="2925" spans="1:8" ht="15" hidden="1" customHeight="1" x14ac:dyDescent="0.25">
      <c r="A2925"/>
      <c r="B2925" s="55"/>
      <c r="C2925" s="56"/>
      <c r="D2925" s="57"/>
      <c r="E2925" s="72"/>
      <c r="F2925" s="67"/>
      <c r="G2925" s="63"/>
      <c r="H2925" s="64"/>
    </row>
    <row r="2926" spans="1:8" ht="15" hidden="1" customHeight="1" x14ac:dyDescent="0.25">
      <c r="A2926"/>
      <c r="B2926" s="56"/>
      <c r="C2926" s="56"/>
      <c r="D2926" s="57"/>
      <c r="E2926" s="72"/>
      <c r="F2926" s="62"/>
      <c r="G2926" s="63"/>
      <c r="H2926" s="64"/>
    </row>
    <row r="2927" spans="1:8" ht="15" hidden="1" customHeight="1" x14ac:dyDescent="0.25">
      <c r="A2927"/>
      <c r="B2927" s="55"/>
      <c r="C2927" s="75"/>
      <c r="D2927" s="83"/>
      <c r="E2927" s="72"/>
      <c r="F2927" s="76"/>
      <c r="G2927" s="63"/>
      <c r="H2927" s="64"/>
    </row>
    <row r="2928" spans="1:8" ht="15" hidden="1" customHeight="1" x14ac:dyDescent="0.25">
      <c r="A2928"/>
      <c r="B2928" s="56"/>
      <c r="C2928" s="88"/>
      <c r="D2928" s="57"/>
      <c r="E2928" s="72"/>
      <c r="F2928" s="76"/>
      <c r="G2928" s="63"/>
      <c r="H2928" s="64"/>
    </row>
    <row r="2929" spans="1:8" ht="15" hidden="1" customHeight="1" x14ac:dyDescent="0.25">
      <c r="A2929"/>
      <c r="B2929" s="95"/>
      <c r="C2929" s="230"/>
      <c r="D2929" s="57"/>
      <c r="E2929" s="72"/>
      <c r="F2929" s="76"/>
      <c r="G2929" s="63"/>
      <c r="H2929" s="64"/>
    </row>
    <row r="2930" spans="1:8" ht="15" hidden="1" customHeight="1" x14ac:dyDescent="0.25">
      <c r="A2930"/>
      <c r="B2930" s="81"/>
      <c r="C2930" s="56"/>
      <c r="D2930" s="57"/>
      <c r="E2930" s="72"/>
      <c r="F2930" s="62"/>
      <c r="G2930" s="63"/>
      <c r="H2930" s="64"/>
    </row>
    <row r="2931" spans="1:8" ht="15" hidden="1" customHeight="1" x14ac:dyDescent="0.25">
      <c r="A2931"/>
      <c r="B2931" s="81"/>
      <c r="C2931" s="56"/>
      <c r="D2931" s="57"/>
      <c r="E2931" s="72"/>
      <c r="F2931" s="62"/>
      <c r="G2931" s="63"/>
      <c r="H2931" s="64"/>
    </row>
    <row r="2932" spans="1:8" ht="15" hidden="1" customHeight="1" x14ac:dyDescent="0.25">
      <c r="A2932"/>
      <c r="B2932" s="81"/>
      <c r="C2932" s="56"/>
      <c r="D2932" s="57"/>
      <c r="E2932" s="72"/>
      <c r="F2932" s="62"/>
      <c r="G2932" s="63"/>
      <c r="H2932" s="64"/>
    </row>
    <row r="2933" spans="1:8" ht="15" hidden="1" customHeight="1" x14ac:dyDescent="0.25">
      <c r="A2933"/>
      <c r="B2933" s="55"/>
      <c r="C2933" s="88"/>
      <c r="D2933" s="57"/>
      <c r="E2933" s="72"/>
      <c r="F2933" s="76"/>
      <c r="G2933" s="63"/>
      <c r="H2933" s="64"/>
    </row>
    <row r="2934" spans="1:8" ht="15" hidden="1" customHeight="1" x14ac:dyDescent="0.25">
      <c r="A2934"/>
      <c r="B2934" s="74"/>
      <c r="C2934" s="88"/>
      <c r="D2934" s="57"/>
      <c r="E2934" s="72"/>
      <c r="F2934" s="76"/>
      <c r="G2934" s="63"/>
      <c r="H2934" s="64"/>
    </row>
    <row r="2935" spans="1:8" ht="15" hidden="1" customHeight="1" x14ac:dyDescent="0.25">
      <c r="A2935"/>
      <c r="B2935" s="81"/>
      <c r="C2935" s="56"/>
      <c r="D2935" s="57"/>
      <c r="E2935" s="72"/>
      <c r="F2935" s="62"/>
      <c r="G2935" s="63"/>
      <c r="H2935" s="64"/>
    </row>
    <row r="2936" spans="1:8" ht="15" hidden="1" customHeight="1" x14ac:dyDescent="0.25">
      <c r="A2936"/>
      <c r="B2936" s="56"/>
      <c r="C2936" s="56"/>
      <c r="D2936" s="57"/>
      <c r="E2936" s="72"/>
      <c r="F2936" s="62"/>
      <c r="G2936" s="63"/>
      <c r="H2936" s="64"/>
    </row>
    <row r="2937" spans="1:8" ht="15" hidden="1" customHeight="1" x14ac:dyDescent="0.25">
      <c r="A2937"/>
      <c r="B2937" s="56"/>
      <c r="C2937" s="56"/>
      <c r="D2937" s="57"/>
      <c r="E2937" s="72"/>
      <c r="F2937" s="76"/>
      <c r="G2937" s="63"/>
      <c r="H2937" s="64"/>
    </row>
    <row r="2938" spans="1:8" ht="15" hidden="1" customHeight="1" x14ac:dyDescent="0.25">
      <c r="A2938"/>
      <c r="B2938" s="56"/>
      <c r="C2938" s="56"/>
      <c r="D2938" s="57"/>
      <c r="E2938" s="72"/>
      <c r="F2938" s="76"/>
      <c r="G2938" s="63"/>
      <c r="H2938" s="64"/>
    </row>
    <row r="2939" spans="1:8" ht="15" hidden="1" customHeight="1" x14ac:dyDescent="0.25">
      <c r="A2939"/>
      <c r="B2939" s="68"/>
      <c r="C2939" s="56"/>
      <c r="D2939" s="71"/>
      <c r="E2939" s="72"/>
      <c r="F2939" s="96"/>
      <c r="G2939" s="63"/>
      <c r="H2939" s="64"/>
    </row>
    <row r="2940" spans="1:8" ht="15" hidden="1" customHeight="1" x14ac:dyDescent="0.25">
      <c r="A2940"/>
      <c r="B2940" s="55"/>
      <c r="C2940" s="71"/>
      <c r="D2940" s="57"/>
      <c r="E2940" s="72"/>
      <c r="F2940" s="62"/>
      <c r="G2940" s="63"/>
      <c r="H2940" s="64"/>
    </row>
    <row r="2941" spans="1:8" ht="15" hidden="1" customHeight="1" x14ac:dyDescent="0.25">
      <c r="A2941"/>
      <c r="B2941" s="74"/>
      <c r="C2941" s="56"/>
      <c r="D2941" s="57"/>
      <c r="E2941" s="72"/>
      <c r="F2941" s="76"/>
      <c r="G2941" s="63"/>
      <c r="H2941" s="64"/>
    </row>
    <row r="2942" spans="1:8" ht="15" hidden="1" customHeight="1" x14ac:dyDescent="0.25">
      <c r="A2942"/>
      <c r="B2942" s="55"/>
      <c r="C2942" s="75"/>
      <c r="D2942" s="83"/>
      <c r="E2942" s="72"/>
      <c r="F2942" s="76"/>
      <c r="G2942" s="63"/>
      <c r="H2942" s="64"/>
    </row>
    <row r="2943" spans="1:8" ht="15" hidden="1" customHeight="1" x14ac:dyDescent="0.25">
      <c r="A2943"/>
      <c r="B2943" s="68"/>
      <c r="C2943" s="88"/>
      <c r="D2943" s="57"/>
      <c r="E2943" s="72"/>
      <c r="F2943" s="62"/>
      <c r="G2943" s="63"/>
      <c r="H2943" s="64"/>
    </row>
    <row r="2944" spans="1:8" ht="15" hidden="1" customHeight="1" x14ac:dyDescent="0.25">
      <c r="A2944"/>
      <c r="B2944" s="55"/>
      <c r="C2944" s="75"/>
      <c r="D2944" s="105"/>
      <c r="E2944" s="72"/>
      <c r="F2944" s="59"/>
      <c r="G2944" s="63"/>
      <c r="H2944" s="64"/>
    </row>
    <row r="2945" spans="1:8" ht="15" hidden="1" customHeight="1" x14ac:dyDescent="0.25">
      <c r="A2945"/>
      <c r="B2945" s="95"/>
      <c r="C2945" s="56"/>
      <c r="D2945" s="57"/>
      <c r="E2945" s="72"/>
      <c r="F2945" s="58"/>
      <c r="G2945" s="63"/>
      <c r="H2945" s="64"/>
    </row>
    <row r="2946" spans="1:8" ht="15" hidden="1" customHeight="1" x14ac:dyDescent="0.25">
      <c r="A2946"/>
      <c r="B2946" s="56"/>
      <c r="C2946" s="230"/>
      <c r="D2946" s="83"/>
      <c r="E2946" s="72"/>
      <c r="F2946" s="76"/>
      <c r="G2946" s="63"/>
      <c r="H2946" s="64"/>
    </row>
    <row r="2947" spans="1:8" ht="15" hidden="1" customHeight="1" x14ac:dyDescent="0.25">
      <c r="A2947"/>
      <c r="B2947" s="56"/>
      <c r="C2947" s="123"/>
      <c r="D2947" s="106"/>
      <c r="E2947" s="72"/>
      <c r="F2947" s="62"/>
      <c r="G2947" s="63"/>
      <c r="H2947" s="64"/>
    </row>
    <row r="2948" spans="1:8" ht="15" hidden="1" customHeight="1" x14ac:dyDescent="0.25">
      <c r="A2948"/>
      <c r="B2948" s="56"/>
      <c r="C2948" s="56"/>
      <c r="D2948" s="106"/>
      <c r="E2948" s="72"/>
      <c r="F2948" s="58"/>
      <c r="G2948" s="63"/>
      <c r="H2948" s="64"/>
    </row>
    <row r="2949" spans="1:8" ht="15" hidden="1" customHeight="1" x14ac:dyDescent="0.25">
      <c r="A2949"/>
      <c r="B2949" s="56"/>
      <c r="C2949" s="230"/>
      <c r="D2949" s="57"/>
      <c r="E2949" s="72"/>
      <c r="F2949" s="62"/>
      <c r="G2949" s="63"/>
      <c r="H2949" s="64"/>
    </row>
    <row r="2950" spans="1:8" ht="15" hidden="1" customHeight="1" x14ac:dyDescent="0.25">
      <c r="A2950"/>
      <c r="B2950" s="249"/>
      <c r="C2950" s="230"/>
      <c r="D2950" s="57"/>
      <c r="E2950" s="72"/>
      <c r="F2950" s="76"/>
      <c r="G2950" s="63"/>
      <c r="H2950" s="64"/>
    </row>
    <row r="2951" spans="1:8" ht="15" hidden="1" customHeight="1" x14ac:dyDescent="0.25">
      <c r="A2951"/>
      <c r="B2951" s="60"/>
      <c r="C2951" s="75"/>
      <c r="D2951" s="57"/>
      <c r="E2951" s="72"/>
      <c r="F2951" s="58"/>
      <c r="G2951" s="63"/>
      <c r="H2951" s="64"/>
    </row>
    <row r="2952" spans="1:8" ht="15" hidden="1" customHeight="1" x14ac:dyDescent="0.25">
      <c r="A2952"/>
      <c r="B2952" s="81"/>
      <c r="C2952" s="56"/>
      <c r="D2952" s="57"/>
      <c r="E2952" s="72"/>
      <c r="F2952" s="62"/>
      <c r="G2952" s="63"/>
      <c r="H2952" s="64"/>
    </row>
    <row r="2953" spans="1:8" ht="15" hidden="1" customHeight="1" x14ac:dyDescent="0.25">
      <c r="A2953"/>
      <c r="B2953" s="81"/>
      <c r="C2953" s="56"/>
      <c r="D2953" s="57"/>
      <c r="E2953" s="72"/>
      <c r="F2953" s="62"/>
      <c r="G2953" s="63"/>
      <c r="H2953" s="64"/>
    </row>
    <row r="2954" spans="1:8" ht="15" hidden="1" customHeight="1" x14ac:dyDescent="0.25">
      <c r="A2954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/>
      <c r="B2962" s="55"/>
      <c r="C2962" s="71"/>
      <c r="D2962" s="57"/>
      <c r="E2962" s="72"/>
      <c r="F2962" s="62"/>
      <c r="G2962" s="63"/>
      <c r="H2962" s="64"/>
    </row>
    <row r="2963" spans="1:8" ht="15" hidden="1" customHeight="1" x14ac:dyDescent="0.25">
      <c r="A2963"/>
      <c r="B2963" s="74"/>
      <c r="C2963" s="71"/>
      <c r="D2963" s="57"/>
      <c r="E2963" s="72"/>
      <c r="F2963" s="76"/>
      <c r="G2963" s="63"/>
      <c r="H2963" s="64"/>
    </row>
    <row r="2964" spans="1:8" ht="15" hidden="1" customHeight="1" x14ac:dyDescent="0.25">
      <c r="A2964"/>
      <c r="B2964" s="55"/>
      <c r="C2964" s="71"/>
      <c r="D2964" s="83"/>
      <c r="E2964" s="72"/>
      <c r="F2964" s="76"/>
      <c r="G2964" s="63"/>
      <c r="H2964" s="64"/>
    </row>
    <row r="2965" spans="1:8" ht="15" hidden="1" customHeight="1" x14ac:dyDescent="0.25">
      <c r="A2965"/>
      <c r="B2965" s="68"/>
      <c r="C2965" s="88"/>
      <c r="D2965" s="57"/>
      <c r="E2965" s="72"/>
      <c r="F2965" s="62"/>
      <c r="G2965" s="63"/>
      <c r="H2965" s="64"/>
    </row>
    <row r="2966" spans="1:8" ht="15" hidden="1" customHeight="1" x14ac:dyDescent="0.25">
      <c r="A2966"/>
      <c r="B2966" s="55"/>
      <c r="C2966" s="75"/>
      <c r="D2966" s="105"/>
      <c r="E2966" s="72"/>
      <c r="F2966" s="59"/>
      <c r="G2966" s="63"/>
      <c r="H2966" s="64"/>
    </row>
    <row r="2967" spans="1:8" ht="15" hidden="1" customHeight="1" x14ac:dyDescent="0.25">
      <c r="A2967"/>
      <c r="B2967" s="95"/>
      <c r="C2967" s="75"/>
      <c r="D2967" s="57"/>
      <c r="E2967" s="72"/>
      <c r="F2967" s="58"/>
      <c r="G2967" s="63"/>
      <c r="H2967" s="64"/>
    </row>
    <row r="2968" spans="1:8" ht="15" hidden="1" customHeight="1" x14ac:dyDescent="0.25">
      <c r="A2968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/>
      <c r="B2969" s="56"/>
      <c r="C2969" s="75"/>
      <c r="D2969" s="106"/>
      <c r="E2969" s="72"/>
      <c r="F2969" s="62"/>
      <c r="G2969" s="63"/>
      <c r="H2969" s="64"/>
    </row>
    <row r="2970" spans="1:8" ht="15" hidden="1" customHeight="1" x14ac:dyDescent="0.25">
      <c r="A2970"/>
      <c r="B2970" s="56"/>
      <c r="C2970" s="75"/>
      <c r="D2970" s="106"/>
      <c r="E2970" s="72"/>
      <c r="F2970" s="58"/>
      <c r="G2970" s="63"/>
      <c r="H2970" s="64"/>
    </row>
    <row r="2971" spans="1:8" ht="15" hidden="1" customHeight="1" x14ac:dyDescent="0.25">
      <c r="A2971"/>
      <c r="B2971" s="56"/>
      <c r="C2971" s="75"/>
      <c r="D2971" s="57"/>
      <c r="E2971" s="72"/>
      <c r="F2971" s="62"/>
      <c r="G2971" s="63"/>
      <c r="H2971" s="64"/>
    </row>
    <row r="2972" spans="1:8" ht="15" hidden="1" customHeight="1" x14ac:dyDescent="0.25">
      <c r="A2972"/>
      <c r="B2972" s="249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/>
      <c r="B2973" s="55"/>
      <c r="C2973" s="230"/>
      <c r="D2973" s="57"/>
      <c r="E2973" s="72"/>
      <c r="F2973" s="76"/>
      <c r="G2973" s="63"/>
      <c r="H2973" s="64"/>
    </row>
    <row r="2974" spans="1:8" ht="15" hidden="1" customHeight="1" x14ac:dyDescent="0.25">
      <c r="A2974"/>
      <c r="B2974" s="95"/>
      <c r="C2974" s="230"/>
      <c r="D2974" s="57"/>
      <c r="E2974" s="72"/>
      <c r="F2974" s="58"/>
      <c r="G2974" s="63"/>
      <c r="H2974" s="64"/>
    </row>
    <row r="2975" spans="1:8" ht="15" hidden="1" customHeight="1" x14ac:dyDescent="0.25">
      <c r="A2975"/>
      <c r="B2975" s="95"/>
      <c r="C2975" s="230"/>
      <c r="D2975" s="57"/>
      <c r="E2975" s="72"/>
      <c r="F2975" s="76"/>
      <c r="G2975" s="63"/>
      <c r="H2975" s="64"/>
    </row>
    <row r="2976" spans="1:8" ht="15" hidden="1" customHeight="1" x14ac:dyDescent="0.25">
      <c r="A2976"/>
      <c r="B2976" s="95"/>
      <c r="C2976" s="230"/>
      <c r="D2976" s="57"/>
      <c r="E2976" s="72"/>
      <c r="F2976" s="77"/>
      <c r="G2976" s="63"/>
      <c r="H2976" s="64"/>
    </row>
    <row r="2977" spans="1:8" ht="15" hidden="1" customHeight="1" x14ac:dyDescent="0.25">
      <c r="A2977"/>
      <c r="B2977" s="68"/>
      <c r="C2977" s="56"/>
      <c r="D2977" s="57"/>
      <c r="E2977" s="72"/>
      <c r="F2977" s="62"/>
      <c r="G2977" s="63"/>
      <c r="H2977" s="64"/>
    </row>
    <row r="2978" spans="1:8" ht="15" hidden="1" customHeight="1" x14ac:dyDescent="0.25">
      <c r="A2978"/>
      <c r="B2978" s="55"/>
      <c r="C2978" s="75"/>
      <c r="D2978" s="57"/>
      <c r="E2978" s="72"/>
      <c r="F2978" s="77"/>
      <c r="G2978" s="63"/>
      <c r="H2978" s="64"/>
    </row>
    <row r="2979" spans="1:8" ht="15" hidden="1" customHeight="1" x14ac:dyDescent="0.25">
      <c r="A2979"/>
      <c r="B2979" s="68"/>
      <c r="C2979" s="56"/>
      <c r="D2979" s="61"/>
      <c r="E2979" s="72"/>
      <c r="F2979" s="62"/>
      <c r="G2979" s="63"/>
      <c r="H2979" s="64"/>
    </row>
    <row r="2980" spans="1:8" ht="15" hidden="1" customHeight="1" x14ac:dyDescent="0.25">
      <c r="A2980"/>
      <c r="B2980" s="56"/>
      <c r="C2980" s="56"/>
      <c r="D2980" s="83"/>
      <c r="E2980" s="72"/>
      <c r="F2980" s="62"/>
      <c r="G2980" s="63"/>
      <c r="H2980" s="64"/>
    </row>
    <row r="2981" spans="1:8" ht="15" hidden="1" customHeight="1" x14ac:dyDescent="0.25">
      <c r="A2981"/>
      <c r="B2981" s="60"/>
      <c r="C2981" s="75"/>
      <c r="D2981" s="57"/>
      <c r="E2981" s="72"/>
      <c r="F2981" s="58"/>
      <c r="G2981" s="63"/>
      <c r="H2981" s="64"/>
    </row>
    <row r="2982" spans="1:8" ht="15" hidden="1" customHeight="1" x14ac:dyDescent="0.25">
      <c r="A2982"/>
      <c r="B2982" s="81"/>
      <c r="C2982" s="56"/>
      <c r="D2982" s="57"/>
      <c r="E2982" s="72"/>
      <c r="F2982" s="62"/>
      <c r="G2982" s="63"/>
      <c r="H2982" s="106"/>
    </row>
    <row r="2983" spans="1:8" ht="15" hidden="1" customHeight="1" x14ac:dyDescent="0.25">
      <c r="A2983"/>
      <c r="B2983" s="81"/>
      <c r="C2983" s="56"/>
      <c r="D2983" s="57"/>
      <c r="E2983" s="72"/>
      <c r="F2983" s="62"/>
      <c r="G2983" s="63"/>
      <c r="H2983" s="64"/>
    </row>
    <row r="2984" spans="1:8" ht="15" hidden="1" customHeight="1" x14ac:dyDescent="0.25">
      <c r="A2984"/>
      <c r="B2984" s="81"/>
      <c r="C2984" s="56"/>
      <c r="D2984" s="57"/>
      <c r="E2984" s="72"/>
      <c r="F2984" s="62"/>
      <c r="G2984" s="63"/>
      <c r="H2984" s="64"/>
    </row>
    <row r="2985" spans="1:8" ht="15" hidden="1" customHeight="1" x14ac:dyDescent="0.25">
      <c r="A2985"/>
      <c r="B2985" s="55"/>
      <c r="C2985" s="56"/>
      <c r="D2985" s="57"/>
      <c r="E2985" s="72"/>
      <c r="F2985" s="76"/>
      <c r="G2985" s="63"/>
      <c r="H2985" s="64"/>
    </row>
    <row r="2986" spans="1:8" ht="15" hidden="1" customHeight="1" x14ac:dyDescent="0.25">
      <c r="A2986"/>
      <c r="B2986" s="74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/>
      <c r="B2987" s="81"/>
      <c r="C2987" s="56"/>
      <c r="D2987" s="57"/>
      <c r="E2987" s="72"/>
      <c r="F2987" s="62"/>
      <c r="G2987" s="63"/>
      <c r="H2987" s="106"/>
    </row>
    <row r="2988" spans="1:8" ht="15" hidden="1" customHeight="1" x14ac:dyDescent="0.25">
      <c r="A2988"/>
      <c r="B2988" s="56"/>
      <c r="C2988" s="56"/>
      <c r="D2988" s="57"/>
      <c r="E2988" s="72"/>
      <c r="F2988" s="62"/>
      <c r="G2988" s="63"/>
      <c r="H2988" s="106"/>
    </row>
    <row r="2989" spans="1:8" ht="15" hidden="1" customHeight="1" x14ac:dyDescent="0.25">
      <c r="A2989"/>
      <c r="B2989" s="56"/>
      <c r="C2989" s="56"/>
      <c r="D2989" s="57"/>
      <c r="E2989" s="72"/>
      <c r="F2989" s="76"/>
      <c r="G2989" s="63"/>
      <c r="H2989" s="64"/>
    </row>
    <row r="2990" spans="1:8" ht="15" hidden="1" customHeight="1" x14ac:dyDescent="0.25">
      <c r="A2990"/>
      <c r="B2990" s="56"/>
      <c r="C2990" s="56"/>
      <c r="D2990" s="57"/>
      <c r="E2990" s="72"/>
      <c r="F2990" s="76"/>
      <c r="G2990" s="63"/>
      <c r="H2990" s="64"/>
    </row>
    <row r="2991" spans="1:8" ht="15" hidden="1" customHeight="1" x14ac:dyDescent="0.25">
      <c r="A2991"/>
      <c r="B2991" s="60"/>
      <c r="C2991" s="56"/>
      <c r="D2991" s="71"/>
      <c r="E2991" s="72"/>
      <c r="F2991" s="96"/>
      <c r="G2991" s="63"/>
      <c r="H2991" s="64"/>
    </row>
    <row r="2992" spans="1:8" ht="15" hidden="1" customHeight="1" x14ac:dyDescent="0.25">
      <c r="A2992"/>
      <c r="B2992" s="55"/>
      <c r="C2992" s="71"/>
      <c r="D2992" s="57"/>
      <c r="E2992" s="72"/>
      <c r="F2992" s="62"/>
      <c r="G2992" s="63"/>
      <c r="H2992" s="64"/>
    </row>
    <row r="2993" spans="1:8" ht="15" hidden="1" customHeight="1" x14ac:dyDescent="0.25">
      <c r="A2993"/>
      <c r="B2993" s="74"/>
      <c r="C2993" s="71"/>
      <c r="D2993" s="57"/>
      <c r="E2993" s="72"/>
      <c r="F2993" s="76"/>
      <c r="G2993" s="63"/>
      <c r="H2993" s="64"/>
    </row>
    <row r="2994" spans="1:8" ht="15" hidden="1" customHeight="1" x14ac:dyDescent="0.25">
      <c r="A2994"/>
      <c r="B2994" s="55"/>
      <c r="C2994" s="123"/>
      <c r="D2994" s="57"/>
      <c r="E2994" s="72"/>
      <c r="F2994" s="76"/>
      <c r="G2994" s="63"/>
      <c r="H2994" s="64"/>
    </row>
    <row r="2995" spans="1:8" ht="15" hidden="1" customHeight="1" x14ac:dyDescent="0.25">
      <c r="A2995"/>
      <c r="B2995" s="81"/>
      <c r="C2995" s="56"/>
      <c r="D2995" s="57"/>
      <c r="E2995" s="72"/>
      <c r="F2995" s="62"/>
      <c r="G2995" s="63"/>
      <c r="H2995" s="106"/>
    </row>
    <row r="2996" spans="1:8" ht="15" hidden="1" customHeight="1" x14ac:dyDescent="0.25">
      <c r="A2996"/>
      <c r="B2996" s="81"/>
      <c r="C2996" s="56"/>
      <c r="D2996" s="57"/>
      <c r="E2996" s="72"/>
      <c r="F2996" s="62"/>
      <c r="G2996" s="63"/>
      <c r="H2996" s="64"/>
    </row>
    <row r="2997" spans="1:8" ht="15" hidden="1" customHeight="1" x14ac:dyDescent="0.25">
      <c r="A2997"/>
      <c r="B2997" s="81"/>
      <c r="C2997" s="56"/>
      <c r="D2997" s="57"/>
      <c r="E2997" s="72"/>
      <c r="F2997" s="62"/>
      <c r="G2997" s="63"/>
      <c r="H2997" s="64"/>
    </row>
    <row r="2998" spans="1:8" ht="15" hidden="1" customHeight="1" x14ac:dyDescent="0.25">
      <c r="A2998"/>
      <c r="B2998" s="55"/>
      <c r="C2998" s="56"/>
      <c r="D2998" s="57"/>
      <c r="E2998" s="72"/>
      <c r="F2998" s="76"/>
      <c r="G2998" s="63"/>
      <c r="H2998" s="64"/>
    </row>
    <row r="2999" spans="1:8" ht="15" hidden="1" customHeight="1" x14ac:dyDescent="0.25">
      <c r="A2999"/>
      <c r="B2999" s="74"/>
      <c r="C2999" s="56"/>
      <c r="D2999" s="57"/>
      <c r="E2999" s="72"/>
      <c r="F2999" s="76"/>
      <c r="G2999" s="63"/>
      <c r="H2999" s="64"/>
    </row>
    <row r="3000" spans="1:8" ht="15" hidden="1" customHeight="1" x14ac:dyDescent="0.25">
      <c r="A3000"/>
      <c r="B3000" s="81"/>
      <c r="C3000" s="56"/>
      <c r="D3000" s="57"/>
      <c r="E3000" s="72"/>
      <c r="F3000" s="62"/>
      <c r="G3000" s="63"/>
      <c r="H3000" s="64"/>
    </row>
    <row r="3001" spans="1:8" ht="15" hidden="1" customHeight="1" x14ac:dyDescent="0.25">
      <c r="A3001"/>
      <c r="B3001" s="56"/>
      <c r="C3001" s="56"/>
      <c r="D3001" s="57"/>
      <c r="E3001" s="72"/>
      <c r="F3001" s="62"/>
      <c r="G3001" s="63"/>
      <c r="H3001" s="64"/>
    </row>
    <row r="3002" spans="1:8" ht="15" hidden="1" customHeight="1" x14ac:dyDescent="0.25">
      <c r="A3002"/>
      <c r="B3002" s="56"/>
      <c r="C3002" s="56"/>
      <c r="D3002" s="57"/>
      <c r="E3002" s="72"/>
      <c r="F3002" s="76"/>
      <c r="G3002" s="63"/>
      <c r="H3002" s="64"/>
    </row>
    <row r="3003" spans="1:8" ht="15" hidden="1" customHeight="1" x14ac:dyDescent="0.25">
      <c r="A3003"/>
      <c r="B3003" s="56"/>
      <c r="C3003" s="56"/>
      <c r="D3003" s="57"/>
      <c r="E3003" s="72"/>
      <c r="F3003" s="76"/>
      <c r="G3003" s="63"/>
      <c r="H3003" s="64"/>
    </row>
    <row r="3004" spans="1:8" ht="15" hidden="1" customHeight="1" x14ac:dyDescent="0.25">
      <c r="A3004"/>
      <c r="B3004" s="60"/>
      <c r="C3004" s="56"/>
      <c r="D3004" s="71"/>
      <c r="E3004" s="72"/>
      <c r="F3004" s="96"/>
      <c r="G3004" s="63"/>
      <c r="H3004" s="64"/>
    </row>
    <row r="3005" spans="1:8" ht="15" hidden="1" customHeight="1" x14ac:dyDescent="0.25">
      <c r="A3005"/>
      <c r="B3005" s="55"/>
      <c r="C3005" s="71"/>
      <c r="D3005" s="57"/>
      <c r="E3005" s="72"/>
      <c r="F3005" s="62"/>
      <c r="G3005" s="63"/>
      <c r="H3005" s="64"/>
    </row>
    <row r="3006" spans="1:8" ht="15" hidden="1" customHeight="1" x14ac:dyDescent="0.25">
      <c r="A3006"/>
      <c r="B3006" s="74"/>
      <c r="C3006" s="71"/>
      <c r="D3006" s="57"/>
      <c r="E3006" s="72"/>
      <c r="F3006" s="76"/>
      <c r="G3006" s="63"/>
      <c r="H3006" s="64"/>
    </row>
    <row r="3007" spans="1:8" ht="15" hidden="1" customHeight="1" x14ac:dyDescent="0.25">
      <c r="A3007"/>
      <c r="B3007" s="55"/>
      <c r="C3007" s="71"/>
      <c r="D3007" s="83"/>
      <c r="E3007" s="72"/>
      <c r="F3007" s="76"/>
      <c r="G3007" s="63"/>
      <c r="H3007" s="64"/>
    </row>
    <row r="3008" spans="1:8" ht="15" hidden="1" customHeight="1" x14ac:dyDescent="0.25">
      <c r="A3008"/>
      <c r="B3008" s="55"/>
      <c r="C3008" s="71"/>
      <c r="D3008" s="83"/>
      <c r="E3008" s="72"/>
      <c r="F3008" s="76"/>
      <c r="G3008" s="63"/>
      <c r="H3008" s="106"/>
    </row>
    <row r="3009" spans="1:8" ht="15" hidden="1" customHeight="1" x14ac:dyDescent="0.25">
      <c r="B3009" s="68"/>
      <c r="C3009" s="88"/>
      <c r="D3009" s="57"/>
      <c r="E3009" s="72"/>
      <c r="F3009" s="62"/>
      <c r="G3009" s="63"/>
      <c r="H3009" s="64"/>
    </row>
    <row r="3010" spans="1:8" ht="15" hidden="1" customHeight="1" x14ac:dyDescent="0.25">
      <c r="B3010" s="55"/>
      <c r="C3010" s="75"/>
      <c r="D3010" s="105"/>
      <c r="E3010" s="72"/>
      <c r="F3010" s="59"/>
      <c r="G3010" s="63"/>
      <c r="H3010" s="64"/>
    </row>
    <row r="3011" spans="1:8" ht="15" hidden="1" customHeight="1" x14ac:dyDescent="0.25">
      <c r="B3011" s="56"/>
      <c r="C3011" s="75"/>
      <c r="D3011" s="83"/>
      <c r="E3011" s="72"/>
      <c r="F3011" s="76"/>
      <c r="G3011" s="63"/>
      <c r="H3011" s="64"/>
    </row>
    <row r="3012" spans="1:8" ht="15" hidden="1" customHeight="1" x14ac:dyDescent="0.25">
      <c r="B3012" s="56"/>
      <c r="C3012" s="75"/>
      <c r="D3012" s="106"/>
      <c r="E3012" s="72"/>
      <c r="F3012" s="62"/>
      <c r="G3012" s="63"/>
      <c r="H3012" s="64"/>
    </row>
    <row r="3013" spans="1:8" ht="15" hidden="1" customHeight="1" x14ac:dyDescent="0.25">
      <c r="B3013" s="56"/>
      <c r="C3013" s="75"/>
      <c r="D3013" s="106"/>
      <c r="E3013" s="72"/>
      <c r="F3013" s="58"/>
      <c r="G3013" s="63"/>
      <c r="H3013" s="64"/>
    </row>
    <row r="3014" spans="1:8" ht="15" hidden="1" customHeight="1" x14ac:dyDescent="0.25">
      <c r="B3014" s="56"/>
      <c r="C3014" s="75"/>
      <c r="D3014" s="57"/>
      <c r="E3014" s="72"/>
      <c r="F3014" s="62"/>
      <c r="G3014" s="63"/>
      <c r="H3014" s="64"/>
    </row>
    <row r="3015" spans="1:8" ht="15" hidden="1" customHeight="1" x14ac:dyDescent="0.25">
      <c r="A3015" s="225"/>
      <c r="B3015" s="55"/>
      <c r="C3015" s="123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81"/>
      <c r="C3016" s="123"/>
      <c r="D3016" s="57"/>
      <c r="E3016" s="72"/>
      <c r="F3016" s="62"/>
      <c r="G3016" s="63"/>
      <c r="H3016" s="106"/>
    </row>
    <row r="3017" spans="1:8" ht="15" hidden="1" customHeight="1" x14ac:dyDescent="0.25">
      <c r="A3017" s="82"/>
      <c r="B3017" s="81"/>
      <c r="C3017" s="123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81"/>
      <c r="C3018" s="56"/>
      <c r="D3018" s="57"/>
      <c r="E3018" s="72"/>
      <c r="F3018" s="62"/>
      <c r="G3018" s="63"/>
      <c r="H3018" s="64"/>
    </row>
    <row r="3019" spans="1:8" ht="15" hidden="1" customHeight="1" x14ac:dyDescent="0.25">
      <c r="A3019" s="82"/>
      <c r="B3019" s="55"/>
      <c r="C3019" s="56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74"/>
      <c r="C3020" s="56"/>
      <c r="D3020" s="57"/>
      <c r="E3020" s="72"/>
      <c r="F3020" s="76"/>
      <c r="G3020" s="63"/>
      <c r="H3020" s="64"/>
    </row>
    <row r="3021" spans="1:8" ht="15" hidden="1" customHeight="1" x14ac:dyDescent="0.25">
      <c r="A3021" s="82"/>
      <c r="B3021" s="81"/>
      <c r="C3021" s="56"/>
      <c r="D3021" s="57"/>
      <c r="E3021" s="72"/>
      <c r="F3021" s="62"/>
      <c r="G3021" s="63"/>
      <c r="H3021" s="64"/>
    </row>
    <row r="3022" spans="1:8" ht="15" hidden="1" customHeight="1" x14ac:dyDescent="0.25">
      <c r="A3022" s="82"/>
      <c r="B3022" s="56"/>
      <c r="C3022" s="56"/>
      <c r="D3022" s="57"/>
      <c r="E3022" s="72"/>
      <c r="F3022" s="62"/>
      <c r="G3022" s="63"/>
      <c r="H3022" s="64"/>
    </row>
    <row r="3023" spans="1:8" ht="15" hidden="1" customHeight="1" x14ac:dyDescent="0.25">
      <c r="A3023" s="82"/>
      <c r="B3023" s="56"/>
      <c r="C3023" s="56"/>
      <c r="D3023" s="57"/>
      <c r="E3023" s="72"/>
      <c r="F3023" s="76"/>
      <c r="G3023" s="63"/>
      <c r="H3023" s="64"/>
    </row>
    <row r="3024" spans="1:8" ht="15" hidden="1" customHeight="1" x14ac:dyDescent="0.25">
      <c r="A3024" s="82"/>
      <c r="B3024" s="56"/>
      <c r="C3024" s="56"/>
      <c r="D3024" s="57"/>
      <c r="E3024" s="72"/>
      <c r="F3024" s="76"/>
      <c r="G3024" s="63"/>
      <c r="H3024" s="64"/>
    </row>
    <row r="3025" spans="1:8" ht="15" hidden="1" customHeight="1" x14ac:dyDescent="0.25">
      <c r="A3025" s="82"/>
      <c r="B3025" s="60"/>
      <c r="C3025" s="56"/>
      <c r="D3025" s="71"/>
      <c r="E3025" s="72"/>
      <c r="F3025" s="96"/>
      <c r="G3025" s="63"/>
      <c r="H3025" s="64"/>
    </row>
    <row r="3026" spans="1:8" ht="15" hidden="1" customHeight="1" x14ac:dyDescent="0.25">
      <c r="A3026" s="82"/>
      <c r="B3026" s="55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74"/>
      <c r="C3027" s="56"/>
      <c r="D3027" s="57"/>
      <c r="E3027" s="72"/>
      <c r="F3027" s="76"/>
      <c r="G3027" s="63"/>
      <c r="H3027" s="64"/>
    </row>
    <row r="3028" spans="1:8" ht="15" hidden="1" customHeight="1" x14ac:dyDescent="0.25">
      <c r="A3028" s="82"/>
      <c r="B3028" s="55"/>
      <c r="C3028" s="56"/>
      <c r="D3028" s="83"/>
      <c r="E3028" s="72"/>
      <c r="F3028" s="76"/>
      <c r="G3028" s="63"/>
      <c r="H3028" s="64"/>
    </row>
    <row r="3029" spans="1:8" ht="15" hidden="1" customHeight="1" x14ac:dyDescent="0.25">
      <c r="A3029" s="82"/>
      <c r="B3029" s="55"/>
      <c r="C3029" s="56"/>
      <c r="D3029" s="83"/>
      <c r="E3029" s="72"/>
      <c r="F3029" s="76"/>
      <c r="G3029" s="63"/>
      <c r="H3029" s="64"/>
    </row>
    <row r="3030" spans="1:8" ht="15" hidden="1" customHeight="1" x14ac:dyDescent="0.25">
      <c r="A3030" s="82"/>
      <c r="B3030" s="55"/>
      <c r="C3030" s="88"/>
      <c r="D3030" s="57"/>
      <c r="E3030" s="72"/>
      <c r="F3030" s="62"/>
      <c r="G3030" s="63"/>
      <c r="H3030" s="64"/>
    </row>
    <row r="3031" spans="1:8" ht="15" hidden="1" customHeight="1" x14ac:dyDescent="0.25">
      <c r="A3031" s="82"/>
      <c r="B3031" s="55"/>
      <c r="C3031" s="75"/>
      <c r="D3031" s="105"/>
      <c r="E3031" s="72"/>
      <c r="F3031" s="59"/>
      <c r="G3031" s="63"/>
      <c r="H3031" s="64"/>
    </row>
    <row r="3032" spans="1:8" ht="15" hidden="1" customHeight="1" x14ac:dyDescent="0.25">
      <c r="A3032" s="82"/>
      <c r="B3032" s="56"/>
      <c r="C3032" s="75"/>
      <c r="D3032" s="83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71"/>
      <c r="D3033" s="106"/>
      <c r="E3033" s="72"/>
      <c r="F3033" s="62"/>
      <c r="G3033" s="63"/>
      <c r="H3033" s="64"/>
    </row>
    <row r="3034" spans="1:8" ht="15" hidden="1" customHeight="1" x14ac:dyDescent="0.25">
      <c r="A3034" s="82"/>
      <c r="B3034" s="56"/>
      <c r="C3034" s="71"/>
      <c r="D3034" s="106"/>
      <c r="E3034" s="72"/>
      <c r="F3034" s="58"/>
      <c r="G3034" s="63"/>
      <c r="H3034" s="64"/>
    </row>
    <row r="3035" spans="1:8" ht="15" hidden="1" customHeight="1" x14ac:dyDescent="0.25">
      <c r="A3035" s="82"/>
      <c r="B3035" s="56"/>
      <c r="C3035" s="71"/>
      <c r="D3035" s="57"/>
      <c r="E3035" s="72"/>
      <c r="F3035" s="62"/>
      <c r="G3035" s="63"/>
      <c r="H3035" s="64"/>
    </row>
    <row r="3036" spans="1:8" ht="15" hidden="1" customHeight="1" x14ac:dyDescent="0.25">
      <c r="A3036" s="82"/>
      <c r="B3036" s="56"/>
      <c r="C3036" s="75"/>
      <c r="D3036" s="57"/>
      <c r="E3036" s="72"/>
      <c r="F3036" s="76"/>
      <c r="G3036" s="63"/>
      <c r="H3036" s="64"/>
    </row>
    <row r="3037" spans="1:8" ht="15" hidden="1" customHeight="1" x14ac:dyDescent="0.25">
      <c r="A3037" s="82"/>
      <c r="B3037" s="56"/>
      <c r="C3037" s="230"/>
      <c r="D3037" s="57"/>
      <c r="E3037" s="72"/>
      <c r="F3037" s="76"/>
      <c r="G3037" s="63"/>
      <c r="H3037" s="64"/>
    </row>
    <row r="3038" spans="1:8" ht="15" hidden="1" customHeight="1" x14ac:dyDescent="0.25">
      <c r="A3038" s="82"/>
      <c r="B3038" s="55"/>
      <c r="C3038" s="123"/>
      <c r="D3038" s="57"/>
      <c r="E3038" s="72"/>
      <c r="F3038" s="76"/>
      <c r="G3038" s="63"/>
      <c r="H3038" s="64"/>
    </row>
    <row r="3039" spans="1:8" ht="15" hidden="1" customHeight="1" x14ac:dyDescent="0.25">
      <c r="A3039" s="82"/>
      <c r="B3039" s="81"/>
      <c r="C3039" s="123"/>
      <c r="D3039" s="57"/>
      <c r="E3039" s="72"/>
      <c r="F3039" s="62"/>
      <c r="G3039" s="63"/>
      <c r="H3039" s="64"/>
    </row>
    <row r="3040" spans="1:8" ht="15" hidden="1" customHeight="1" x14ac:dyDescent="0.25">
      <c r="A3040" s="82"/>
      <c r="B3040" s="81"/>
      <c r="C3040" s="123"/>
      <c r="D3040" s="57"/>
      <c r="E3040" s="72"/>
      <c r="F3040" s="62"/>
      <c r="G3040" s="63"/>
      <c r="H3040" s="64"/>
    </row>
    <row r="3041" spans="1:8" ht="15" hidden="1" customHeight="1" x14ac:dyDescent="0.25">
      <c r="A3041" s="82"/>
      <c r="B3041" s="81"/>
      <c r="C3041" s="123"/>
      <c r="D3041" s="57"/>
      <c r="E3041" s="72"/>
      <c r="F3041" s="62"/>
      <c r="G3041" s="63"/>
      <c r="H3041" s="64"/>
    </row>
    <row r="3042" spans="1:8" ht="15" hidden="1" customHeight="1" x14ac:dyDescent="0.25">
      <c r="A3042" s="82"/>
      <c r="B3042" s="55"/>
      <c r="C3042" s="123"/>
      <c r="D3042" s="57"/>
      <c r="E3042" s="72"/>
      <c r="F3042" s="76"/>
      <c r="G3042" s="63"/>
      <c r="H3042" s="64"/>
    </row>
    <row r="3043" spans="1:8" ht="15" hidden="1" customHeight="1" x14ac:dyDescent="0.25">
      <c r="A3043" s="82"/>
      <c r="B3043" s="74"/>
      <c r="C3043" s="123"/>
      <c r="D3043" s="57"/>
      <c r="E3043" s="72"/>
      <c r="F3043" s="76"/>
      <c r="G3043" s="63"/>
      <c r="H3043" s="64"/>
    </row>
    <row r="3044" spans="1:8" ht="15" hidden="1" customHeight="1" x14ac:dyDescent="0.25">
      <c r="A3044" s="82"/>
      <c r="B3044" s="81"/>
      <c r="C3044" s="123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123"/>
      <c r="D3045" s="57"/>
      <c r="E3045" s="72"/>
      <c r="F3045" s="62"/>
      <c r="G3045" s="63"/>
      <c r="H3045" s="64"/>
    </row>
    <row r="3046" spans="1:8" ht="15" hidden="1" customHeight="1" x14ac:dyDescent="0.25">
      <c r="A3046" s="82"/>
      <c r="B3046" s="56"/>
      <c r="C3046" s="123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6"/>
      <c r="C3047" s="123"/>
      <c r="D3047" s="57"/>
      <c r="E3047" s="72"/>
      <c r="F3047" s="76"/>
      <c r="G3047" s="63"/>
      <c r="H3047" s="64"/>
    </row>
    <row r="3048" spans="1:8" ht="15" hidden="1" customHeight="1" x14ac:dyDescent="0.25">
      <c r="A3048" s="82"/>
      <c r="B3048" s="56"/>
      <c r="C3048" s="123"/>
      <c r="D3048" s="71"/>
      <c r="E3048" s="72"/>
      <c r="F3048" s="96"/>
      <c r="G3048" s="63"/>
      <c r="H3048" s="64"/>
    </row>
    <row r="3049" spans="1:8" ht="15" hidden="1" customHeight="1" x14ac:dyDescent="0.25">
      <c r="A3049" s="82"/>
      <c r="B3049" s="60"/>
      <c r="C3049" s="123"/>
      <c r="D3049" s="57"/>
      <c r="E3049" s="72"/>
      <c r="F3049" s="62"/>
      <c r="G3049" s="63"/>
      <c r="H3049" s="64"/>
    </row>
    <row r="3050" spans="1:8" ht="15" hidden="1" customHeight="1" x14ac:dyDescent="0.25">
      <c r="A3050" s="82"/>
      <c r="B3050" s="55"/>
      <c r="C3050" s="56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74"/>
      <c r="C3051" s="56"/>
      <c r="D3051" s="83"/>
      <c r="E3051" s="72"/>
      <c r="F3051" s="76"/>
      <c r="G3051" s="63"/>
      <c r="H3051" s="64"/>
    </row>
    <row r="3052" spans="1:8" ht="15" hidden="1" customHeight="1" x14ac:dyDescent="0.25">
      <c r="A3052" s="82"/>
      <c r="B3052" s="55"/>
      <c r="C3052" s="56"/>
      <c r="D3052" s="83"/>
      <c r="E3052" s="72"/>
      <c r="F3052" s="76"/>
      <c r="G3052" s="63"/>
      <c r="H3052" s="64"/>
    </row>
    <row r="3053" spans="1:8" ht="15" hidden="1" customHeight="1" x14ac:dyDescent="0.25">
      <c r="A3053" s="82"/>
      <c r="B3053" s="55"/>
      <c r="C3053" s="88"/>
      <c r="D3053" s="57"/>
      <c r="E3053" s="72"/>
      <c r="F3053" s="62"/>
      <c r="G3053" s="63"/>
      <c r="H3053" s="64"/>
    </row>
    <row r="3054" spans="1:8" ht="15" hidden="1" customHeight="1" x14ac:dyDescent="0.25">
      <c r="A3054" s="82"/>
      <c r="B3054" s="81"/>
      <c r="C3054" s="56"/>
      <c r="D3054" s="57"/>
      <c r="E3054" s="72"/>
      <c r="F3054" s="62"/>
      <c r="G3054" s="63"/>
      <c r="H3054" s="64"/>
    </row>
    <row r="3055" spans="1:8" ht="15" hidden="1" customHeight="1" x14ac:dyDescent="0.25">
      <c r="A3055" s="82"/>
      <c r="B3055" s="81"/>
      <c r="C3055" s="56"/>
      <c r="D3055" s="57"/>
      <c r="E3055" s="72"/>
      <c r="F3055" s="62"/>
      <c r="G3055" s="63"/>
      <c r="H3055" s="64"/>
    </row>
    <row r="3056" spans="1:8" ht="15" hidden="1" customHeight="1" x14ac:dyDescent="0.25">
      <c r="A3056" s="82"/>
      <c r="B3056" s="56"/>
      <c r="C3056" s="75"/>
      <c r="D3056" s="106"/>
      <c r="E3056" s="72"/>
      <c r="F3056" s="62"/>
      <c r="G3056" s="63"/>
      <c r="H3056" s="64"/>
    </row>
    <row r="3057" spans="1:8" ht="15" hidden="1" customHeight="1" x14ac:dyDescent="0.25">
      <c r="A3057" s="82"/>
      <c r="B3057" s="56"/>
      <c r="C3057" s="75"/>
      <c r="D3057" s="106"/>
      <c r="E3057" s="72"/>
      <c r="F3057" s="58"/>
      <c r="G3057" s="63"/>
      <c r="H3057" s="64"/>
    </row>
    <row r="3058" spans="1:8" ht="15" hidden="1" customHeight="1" x14ac:dyDescent="0.25">
      <c r="A3058" s="82"/>
      <c r="B3058" s="56"/>
      <c r="C3058" s="75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5"/>
      <c r="C3059" s="123"/>
      <c r="D3059" s="57"/>
      <c r="E3059" s="72"/>
      <c r="F3059" s="76"/>
      <c r="G3059" s="63"/>
      <c r="H3059" s="64"/>
    </row>
    <row r="3060" spans="1:8" ht="15" hidden="1" customHeight="1" x14ac:dyDescent="0.25">
      <c r="A3060" s="82"/>
      <c r="B3060" s="81"/>
      <c r="C3060" s="123"/>
      <c r="D3060" s="57"/>
      <c r="E3060" s="72"/>
      <c r="F3060" s="62"/>
      <c r="G3060" s="63"/>
      <c r="H3060" s="64"/>
    </row>
    <row r="3061" spans="1:8" ht="15" hidden="1" customHeight="1" x14ac:dyDescent="0.25">
      <c r="A3061" s="82"/>
      <c r="B3061" s="81"/>
      <c r="C3061" s="123"/>
      <c r="D3061" s="57"/>
      <c r="E3061" s="72"/>
      <c r="F3061" s="62"/>
      <c r="G3061" s="63"/>
      <c r="H3061" s="64"/>
    </row>
    <row r="3062" spans="1:8" ht="15" hidden="1" customHeight="1" x14ac:dyDescent="0.25">
      <c r="A3062" s="82"/>
      <c r="B3062" s="81"/>
      <c r="C3062" s="123"/>
      <c r="D3062" s="57"/>
      <c r="E3062" s="72"/>
      <c r="F3062" s="62"/>
      <c r="G3062" s="63"/>
      <c r="H3062" s="64"/>
    </row>
    <row r="3063" spans="1:8" ht="15" hidden="1" customHeight="1" x14ac:dyDescent="0.25">
      <c r="A3063" s="82"/>
      <c r="B3063" s="55"/>
      <c r="C3063" s="123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74"/>
      <c r="C3064" s="123"/>
      <c r="D3064" s="57"/>
      <c r="E3064" s="72"/>
      <c r="F3064" s="76"/>
      <c r="G3064" s="63"/>
      <c r="H3064" s="64"/>
    </row>
    <row r="3065" spans="1:8" ht="15" hidden="1" customHeight="1" x14ac:dyDescent="0.25">
      <c r="A3065" s="82"/>
      <c r="B3065" s="81"/>
      <c r="C3065" s="123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123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75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6"/>
      <c r="C3069" s="123"/>
      <c r="D3069" s="71"/>
      <c r="E3069" s="72"/>
      <c r="F3069" s="96"/>
      <c r="G3069" s="63"/>
      <c r="H3069" s="64"/>
    </row>
    <row r="3070" spans="1:8" ht="15" hidden="1" customHeight="1" x14ac:dyDescent="0.25">
      <c r="A3070" s="82"/>
      <c r="B3070" s="68"/>
      <c r="C3070" s="56"/>
      <c r="D3070" s="61"/>
      <c r="E3070" s="72"/>
      <c r="F3070" s="62"/>
      <c r="G3070" s="63"/>
      <c r="H3070" s="64"/>
    </row>
    <row r="3071" spans="1:8" ht="15" hidden="1" customHeight="1" x14ac:dyDescent="0.25">
      <c r="A3071" s="82"/>
      <c r="B3071" s="55"/>
      <c r="C3071" s="56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74"/>
      <c r="C3072" s="56"/>
      <c r="D3072" s="83"/>
      <c r="E3072" s="72"/>
      <c r="F3072" s="76"/>
      <c r="G3072" s="63"/>
      <c r="H3072" s="64"/>
    </row>
    <row r="3073" spans="1:8" ht="15" hidden="1" customHeight="1" x14ac:dyDescent="0.25">
      <c r="A3073" s="82"/>
      <c r="B3073" s="55"/>
      <c r="C3073" s="56"/>
      <c r="D3073" s="83"/>
      <c r="E3073" s="72"/>
      <c r="F3073" s="76"/>
      <c r="G3073" s="63"/>
      <c r="H3073" s="64"/>
    </row>
    <row r="3074" spans="1:8" ht="15" hidden="1" customHeight="1" x14ac:dyDescent="0.25">
      <c r="A3074" s="82"/>
      <c r="B3074" s="55"/>
      <c r="C3074" s="123"/>
      <c r="D3074" s="57"/>
      <c r="E3074" s="72"/>
      <c r="F3074" s="76"/>
      <c r="G3074" s="63"/>
      <c r="H3074" s="64"/>
    </row>
    <row r="3075" spans="1:8" ht="15" hidden="1" customHeight="1" x14ac:dyDescent="0.25">
      <c r="A3075" s="82"/>
      <c r="B3075" s="56"/>
      <c r="C3075" s="110"/>
      <c r="D3075" s="57"/>
      <c r="E3075" s="72"/>
      <c r="F3075" s="62"/>
      <c r="G3075" s="63"/>
      <c r="H3075" s="64"/>
    </row>
    <row r="3076" spans="1:8" ht="15" hidden="1" customHeight="1" x14ac:dyDescent="0.25">
      <c r="A3076" s="82"/>
      <c r="B3076" s="55"/>
      <c r="C3076" s="110"/>
      <c r="D3076" s="57"/>
      <c r="E3076" s="72"/>
      <c r="F3076" s="62"/>
      <c r="G3076" s="63"/>
      <c r="H3076" s="64"/>
    </row>
    <row r="3077" spans="1:8" ht="15" hidden="1" customHeight="1" x14ac:dyDescent="0.25">
      <c r="A3077" s="82"/>
      <c r="B3077" s="56"/>
      <c r="C3077" s="56"/>
      <c r="D3077" s="57"/>
      <c r="E3077" s="72"/>
      <c r="F3077" s="62"/>
      <c r="G3077" s="63"/>
      <c r="H3077" s="64"/>
    </row>
    <row r="3078" spans="1:8" ht="15" hidden="1" customHeight="1" x14ac:dyDescent="0.25">
      <c r="A3078" s="82"/>
      <c r="B3078" s="56"/>
      <c r="C3078" s="56"/>
      <c r="D3078" s="57"/>
      <c r="E3078" s="72"/>
      <c r="F3078" s="76"/>
      <c r="G3078" s="63"/>
      <c r="H3078" s="64"/>
    </row>
    <row r="3079" spans="1:8" ht="15" hidden="1" customHeight="1" x14ac:dyDescent="0.25">
      <c r="A3079" s="82"/>
      <c r="B3079" s="56"/>
      <c r="C3079" s="56"/>
      <c r="D3079" s="57"/>
      <c r="E3079" s="72"/>
      <c r="F3079" s="76"/>
      <c r="G3079" s="63"/>
      <c r="H3079" s="64"/>
    </row>
    <row r="3080" spans="1:8" ht="15" hidden="1" customHeight="1" x14ac:dyDescent="0.25">
      <c r="A3080" s="82"/>
      <c r="B3080" s="55"/>
      <c r="C3080" s="75"/>
      <c r="D3080" s="57"/>
      <c r="E3080" s="72"/>
      <c r="F3080" s="67"/>
      <c r="G3080" s="63"/>
      <c r="H3080" s="64"/>
    </row>
    <row r="3081" spans="1:8" ht="15" hidden="1" customHeight="1" x14ac:dyDescent="0.25">
      <c r="A3081" s="82"/>
      <c r="B3081" s="56"/>
      <c r="C3081" s="123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6"/>
      <c r="C3082" s="123"/>
      <c r="D3082" s="57"/>
      <c r="E3082" s="72"/>
      <c r="F3082" s="76"/>
      <c r="G3082" s="63"/>
      <c r="H3082" s="64"/>
    </row>
    <row r="3083" spans="1:8" ht="15" hidden="1" customHeight="1" x14ac:dyDescent="0.25">
      <c r="A3083" s="82"/>
      <c r="B3083" s="56"/>
      <c r="C3083" s="123"/>
      <c r="D3083" s="57"/>
      <c r="E3083" s="72"/>
      <c r="F3083" s="76"/>
      <c r="G3083" s="63"/>
      <c r="H3083" s="64"/>
    </row>
    <row r="3084" spans="1:8" ht="15" hidden="1" customHeight="1" x14ac:dyDescent="0.25">
      <c r="A3084" s="82"/>
      <c r="B3084" s="56"/>
      <c r="C3084" s="123"/>
      <c r="D3084" s="71"/>
      <c r="E3084" s="72"/>
      <c r="F3084" s="96"/>
      <c r="G3084" s="63"/>
      <c r="H3084" s="64"/>
    </row>
    <row r="3085" spans="1:8" ht="15" hidden="1" customHeight="1" x14ac:dyDescent="0.25">
      <c r="A3085" s="82"/>
      <c r="B3085" s="68"/>
      <c r="C3085" s="56"/>
      <c r="D3085" s="61"/>
      <c r="E3085" s="72"/>
      <c r="F3085" s="62"/>
      <c r="G3085" s="63"/>
      <c r="H3085" s="64"/>
    </row>
    <row r="3086" spans="1:8" ht="15" hidden="1" customHeight="1" x14ac:dyDescent="0.25">
      <c r="A3086" s="82"/>
      <c r="B3086" s="55"/>
      <c r="C3086" s="56"/>
      <c r="D3086" s="57"/>
      <c r="E3086" s="72"/>
      <c r="F3086" s="76"/>
      <c r="G3086" s="63"/>
      <c r="H3086" s="64"/>
    </row>
    <row r="3087" spans="1:8" ht="15" hidden="1" customHeight="1" x14ac:dyDescent="0.25">
      <c r="A3087" s="82"/>
      <c r="B3087" s="74"/>
      <c r="C3087" s="56"/>
      <c r="D3087" s="83"/>
      <c r="E3087" s="72"/>
      <c r="F3087" s="76"/>
      <c r="G3087" s="63"/>
      <c r="H3087" s="64"/>
    </row>
    <row r="3088" spans="1:8" ht="15" hidden="1" customHeight="1" x14ac:dyDescent="0.25">
      <c r="A3088" s="82"/>
      <c r="B3088" s="55"/>
      <c r="C3088" s="56"/>
      <c r="D3088" s="83"/>
      <c r="E3088" s="72"/>
      <c r="F3088" s="76"/>
      <c r="G3088" s="63"/>
      <c r="H3088" s="64"/>
    </row>
    <row r="3089" spans="1:8" ht="15" hidden="1" customHeight="1" x14ac:dyDescent="0.25">
      <c r="A3089" s="82"/>
      <c r="B3089" s="55"/>
      <c r="C3089" s="56"/>
      <c r="D3089" s="57"/>
      <c r="E3089" s="72"/>
      <c r="F3089" s="62"/>
      <c r="G3089" s="63"/>
      <c r="H3089" s="64"/>
    </row>
    <row r="3090" spans="1:8" ht="15" hidden="1" customHeight="1" x14ac:dyDescent="0.25">
      <c r="A3090" s="82"/>
      <c r="B3090" s="81"/>
      <c r="C3090" s="56"/>
      <c r="D3090" s="57"/>
      <c r="E3090" s="72"/>
      <c r="F3090" s="62"/>
      <c r="G3090" s="63"/>
      <c r="H3090" s="64"/>
    </row>
    <row r="3091" spans="1:8" ht="15" hidden="1" customHeight="1" x14ac:dyDescent="0.25">
      <c r="A3091" s="82"/>
      <c r="B3091" s="81"/>
      <c r="C3091" s="56"/>
      <c r="D3091" s="57"/>
      <c r="E3091" s="72"/>
      <c r="F3091" s="62"/>
      <c r="G3091" s="63"/>
      <c r="H3091" s="64"/>
    </row>
    <row r="3092" spans="1:8" ht="15" hidden="1" customHeight="1" x14ac:dyDescent="0.25">
      <c r="A3092" s="82"/>
      <c r="B3092" s="56"/>
      <c r="C3092" s="56"/>
      <c r="D3092" s="57"/>
      <c r="E3092" s="72"/>
      <c r="F3092" s="62"/>
      <c r="G3092" s="63"/>
      <c r="H3092" s="64"/>
    </row>
    <row r="3093" spans="1:8" ht="15" hidden="1" customHeight="1" x14ac:dyDescent="0.25">
      <c r="A3093" s="82"/>
      <c r="B3093" s="68"/>
      <c r="C3093" s="56"/>
      <c r="D3093" s="61"/>
      <c r="E3093" s="72"/>
      <c r="F3093" s="62"/>
      <c r="G3093" s="63"/>
      <c r="H3093" s="64"/>
    </row>
    <row r="3094" spans="1:8" ht="15" hidden="1" customHeight="1" x14ac:dyDescent="0.25">
      <c r="A3094" s="82"/>
      <c r="B3094" s="55"/>
      <c r="C3094" s="56"/>
      <c r="D3094" s="57"/>
      <c r="E3094" s="72"/>
      <c r="F3094" s="76"/>
      <c r="G3094" s="63"/>
      <c r="H3094" s="64"/>
    </row>
    <row r="3095" spans="1:8" ht="15" hidden="1" customHeight="1" x14ac:dyDescent="0.25">
      <c r="A3095" s="82"/>
      <c r="B3095" s="56"/>
      <c r="C3095" s="75"/>
      <c r="D3095" s="57"/>
      <c r="E3095" s="72"/>
      <c r="F3095" s="76"/>
      <c r="G3095" s="63"/>
      <c r="H3095" s="64"/>
    </row>
    <row r="3096" spans="1:8" ht="15" hidden="1" customHeight="1" x14ac:dyDescent="0.25">
      <c r="A3096" s="82"/>
      <c r="B3096" s="55"/>
      <c r="C3096" s="123"/>
      <c r="D3096" s="57"/>
      <c r="E3096" s="72"/>
      <c r="F3096" s="76"/>
      <c r="G3096" s="63"/>
      <c r="H3096" s="64"/>
    </row>
    <row r="3097" spans="1:8" ht="15" hidden="1" customHeight="1" x14ac:dyDescent="0.25">
      <c r="A3097" s="82"/>
      <c r="B3097" s="56"/>
      <c r="C3097" s="56"/>
      <c r="D3097" s="57"/>
      <c r="E3097" s="72"/>
      <c r="F3097" s="58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76"/>
      <c r="G3098" s="63"/>
      <c r="H3098" s="64"/>
    </row>
    <row r="3099" spans="1:8" ht="15" hidden="1" customHeight="1" x14ac:dyDescent="0.25">
      <c r="A3099" s="82"/>
      <c r="B3099" s="60"/>
      <c r="C3099" s="75"/>
      <c r="D3099" s="57"/>
      <c r="E3099" s="72"/>
      <c r="F3099" s="77"/>
      <c r="G3099" s="63"/>
      <c r="H3099" s="64"/>
    </row>
    <row r="3100" spans="1:8" ht="15" hidden="1" customHeight="1" x14ac:dyDescent="0.25">
      <c r="A3100" s="82"/>
      <c r="B3100" s="55"/>
      <c r="C3100" s="56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68"/>
      <c r="C3101" s="75"/>
      <c r="D3101" s="57"/>
      <c r="E3101" s="72"/>
      <c r="F3101" s="77"/>
      <c r="G3101" s="63"/>
      <c r="H3101" s="64"/>
    </row>
    <row r="3102" spans="1:8" ht="15" hidden="1" customHeight="1" x14ac:dyDescent="0.25">
      <c r="A3102" s="82"/>
      <c r="B3102" s="55"/>
      <c r="C3102" s="56"/>
      <c r="D3102" s="61"/>
      <c r="E3102" s="72"/>
      <c r="F3102" s="62"/>
      <c r="G3102" s="63"/>
      <c r="H3102" s="64"/>
    </row>
    <row r="3103" spans="1:8" ht="15" hidden="1" customHeight="1" x14ac:dyDescent="0.25">
      <c r="A3103" s="82"/>
      <c r="B3103" s="68"/>
      <c r="C3103" s="56"/>
      <c r="D3103" s="83"/>
      <c r="E3103" s="72"/>
      <c r="F3103" s="62"/>
      <c r="G3103" s="63"/>
      <c r="H3103" s="64"/>
    </row>
    <row r="3104" spans="1:8" ht="15" hidden="1" customHeight="1" x14ac:dyDescent="0.25">
      <c r="A3104" s="82"/>
      <c r="B3104" s="56"/>
      <c r="C3104" s="75"/>
      <c r="D3104" s="83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123"/>
      <c r="D3105" s="57"/>
      <c r="E3105" s="72"/>
      <c r="F3105" s="76"/>
      <c r="G3105" s="63"/>
      <c r="H3105" s="64"/>
    </row>
    <row r="3106" spans="1:8" ht="15" hidden="1" customHeight="1" x14ac:dyDescent="0.25">
      <c r="A3106" s="82"/>
      <c r="B3106" s="56"/>
      <c r="C3106" s="110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5"/>
      <c r="C3107" s="110"/>
      <c r="D3107" s="57"/>
      <c r="E3107" s="72"/>
      <c r="F3107" s="62"/>
      <c r="G3107" s="63"/>
      <c r="H3107" s="64"/>
    </row>
    <row r="3108" spans="1:8" ht="15" hidden="1" customHeight="1" x14ac:dyDescent="0.25">
      <c r="A3108" s="82"/>
      <c r="B3108" s="56"/>
      <c r="C3108" s="56"/>
      <c r="D3108" s="57"/>
      <c r="E3108" s="72"/>
      <c r="F3108" s="62"/>
      <c r="G3108" s="63"/>
      <c r="H3108" s="64"/>
    </row>
    <row r="3109" spans="1:8" ht="15" hidden="1" customHeight="1" x14ac:dyDescent="0.25">
      <c r="A3109" s="82"/>
      <c r="B3109" s="56"/>
      <c r="C3109" s="56"/>
      <c r="D3109" s="57"/>
      <c r="E3109" s="72"/>
      <c r="F3109" s="7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76"/>
      <c r="G3110" s="63"/>
      <c r="H3110" s="64"/>
    </row>
    <row r="3111" spans="1:8" ht="15" hidden="1" customHeight="1" x14ac:dyDescent="0.25">
      <c r="A3111" s="82"/>
      <c r="B3111" s="55"/>
      <c r="C3111" s="75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6"/>
      <c r="C3113" s="123"/>
      <c r="D3113" s="57"/>
      <c r="E3113" s="72"/>
      <c r="F3113" s="76"/>
      <c r="G3113" s="63"/>
      <c r="H3113" s="64"/>
    </row>
    <row r="3114" spans="1:8" ht="15" hidden="1" customHeight="1" x14ac:dyDescent="0.25">
      <c r="A3114" s="82"/>
      <c r="B3114" s="56"/>
      <c r="C3114" s="123"/>
      <c r="D3114" s="57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123"/>
      <c r="D3115" s="71"/>
      <c r="E3115" s="72"/>
      <c r="F3115" s="96"/>
      <c r="G3115" s="63"/>
      <c r="H3115" s="64"/>
    </row>
    <row r="3116" spans="1:8" ht="15" hidden="1" customHeight="1" x14ac:dyDescent="0.25">
      <c r="A3116" s="82"/>
      <c r="B3116" s="68"/>
      <c r="C3116" s="56"/>
      <c r="D3116" s="61"/>
      <c r="E3116" s="72"/>
      <c r="F3116" s="62"/>
      <c r="G3116" s="63"/>
      <c r="H3116" s="64"/>
    </row>
    <row r="3117" spans="1:8" ht="15" hidden="1" customHeight="1" x14ac:dyDescent="0.25">
      <c r="A3117" s="82"/>
      <c r="B3117" s="55"/>
      <c r="C3117" s="56"/>
      <c r="D3117" s="57"/>
      <c r="E3117" s="72"/>
      <c r="F3117" s="76"/>
      <c r="G3117" s="63"/>
      <c r="H3117" s="64"/>
    </row>
    <row r="3118" spans="1:8" ht="15" hidden="1" customHeight="1" x14ac:dyDescent="0.25">
      <c r="A3118" s="82"/>
      <c r="B3118" s="74"/>
      <c r="C3118" s="56"/>
      <c r="D3118" s="83"/>
      <c r="E3118" s="72"/>
      <c r="F3118" s="76"/>
      <c r="G3118" s="63"/>
      <c r="H3118" s="64"/>
    </row>
    <row r="3119" spans="1:8" ht="15" hidden="1" customHeight="1" x14ac:dyDescent="0.25">
      <c r="A3119" s="82"/>
      <c r="B3119" s="55"/>
      <c r="C3119" s="56"/>
      <c r="D3119" s="83"/>
      <c r="E3119" s="72"/>
      <c r="F3119" s="76"/>
      <c r="G3119" s="63"/>
      <c r="H3119" s="64"/>
    </row>
    <row r="3120" spans="1:8" ht="15" hidden="1" customHeight="1" x14ac:dyDescent="0.25">
      <c r="A3120" s="82"/>
      <c r="B3120" s="55"/>
      <c r="C3120" s="56"/>
      <c r="D3120" s="57"/>
      <c r="E3120" s="72"/>
      <c r="F3120" s="62"/>
      <c r="G3120" s="63"/>
      <c r="H3120" s="64"/>
    </row>
    <row r="3121" spans="1:8" ht="15" hidden="1" customHeight="1" x14ac:dyDescent="0.25">
      <c r="A3121" s="82"/>
      <c r="B3121" s="81"/>
      <c r="C3121" s="56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81"/>
      <c r="C3122" s="56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6"/>
      <c r="C3123" s="56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62"/>
      <c r="G3124" s="63"/>
      <c r="H3124" s="64"/>
    </row>
    <row r="3125" spans="1:8" ht="15" hidden="1" customHeight="1" x14ac:dyDescent="0.25">
      <c r="A3125" s="82"/>
      <c r="B3125" s="55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6"/>
      <c r="C3126" s="56"/>
      <c r="D3126" s="57"/>
      <c r="E3126" s="72"/>
      <c r="F3126" s="76"/>
      <c r="G3126" s="63"/>
      <c r="H3126" s="64"/>
    </row>
    <row r="3127" spans="1:8" ht="15" hidden="1" customHeight="1" x14ac:dyDescent="0.25">
      <c r="A3127" s="82"/>
      <c r="B3127" s="55"/>
      <c r="C3127" s="123"/>
      <c r="D3127" s="57"/>
      <c r="E3127" s="72"/>
      <c r="F3127" s="76"/>
      <c r="G3127" s="63"/>
      <c r="H3127" s="64"/>
    </row>
    <row r="3128" spans="1:8" ht="15" hidden="1" customHeight="1" x14ac:dyDescent="0.25">
      <c r="A3128" s="82"/>
      <c r="B3128" s="56"/>
      <c r="C3128" s="110"/>
      <c r="D3128" s="57"/>
      <c r="E3128" s="72"/>
      <c r="F3128" s="62"/>
      <c r="G3128" s="63"/>
      <c r="H3128" s="64"/>
    </row>
    <row r="3129" spans="1:8" ht="15" hidden="1" customHeight="1" x14ac:dyDescent="0.25">
      <c r="A3129" s="82"/>
      <c r="B3129" s="55"/>
      <c r="C3129" s="110"/>
      <c r="D3129" s="57"/>
      <c r="E3129" s="72"/>
      <c r="F3129" s="62"/>
      <c r="G3129" s="63"/>
      <c r="H3129" s="64"/>
    </row>
    <row r="3130" spans="1:8" ht="15" hidden="1" customHeight="1" x14ac:dyDescent="0.25">
      <c r="A3130" s="82"/>
      <c r="B3130" s="56"/>
      <c r="C3130" s="75"/>
      <c r="D3130" s="57"/>
      <c r="E3130" s="72"/>
      <c r="F3130" s="62"/>
      <c r="G3130" s="63"/>
      <c r="H3130" s="64"/>
    </row>
    <row r="3131" spans="1:8" ht="15" hidden="1" customHeight="1" x14ac:dyDescent="0.25">
      <c r="A3131" s="82"/>
      <c r="B3131" s="56"/>
      <c r="C3131" s="75"/>
      <c r="D3131" s="57"/>
      <c r="E3131" s="72"/>
      <c r="F3131" s="76"/>
      <c r="G3131" s="63"/>
      <c r="H3131" s="64"/>
    </row>
    <row r="3132" spans="1:8" ht="15" hidden="1" customHeight="1" x14ac:dyDescent="0.25">
      <c r="A3132" s="82"/>
      <c r="B3132" s="56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55"/>
      <c r="C3133" s="75"/>
      <c r="D3133" s="57"/>
      <c r="E3133" s="72"/>
      <c r="F3133" s="62"/>
      <c r="G3133" s="63"/>
      <c r="H3133" s="64"/>
    </row>
    <row r="3134" spans="1:8" ht="15" hidden="1" customHeight="1" x14ac:dyDescent="0.25">
      <c r="A3134" s="82"/>
      <c r="B3134" s="56"/>
      <c r="C3134" s="123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6"/>
      <c r="C3135" s="123"/>
      <c r="D3135" s="57"/>
      <c r="E3135" s="72"/>
      <c r="F3135" s="76"/>
      <c r="G3135" s="63"/>
      <c r="H3135" s="64"/>
    </row>
    <row r="3136" spans="1:8" ht="15" hidden="1" customHeight="1" x14ac:dyDescent="0.25">
      <c r="A3136" s="82"/>
      <c r="B3136" s="56"/>
      <c r="C3136" s="123"/>
      <c r="D3136" s="57"/>
      <c r="E3136" s="72"/>
      <c r="F3136" s="76"/>
      <c r="G3136" s="63"/>
      <c r="H3136" s="64"/>
    </row>
    <row r="3137" spans="1:8" ht="15" hidden="1" customHeight="1" x14ac:dyDescent="0.25">
      <c r="A3137" s="82"/>
      <c r="B3137" s="56"/>
      <c r="C3137" s="123"/>
      <c r="D3137" s="71"/>
      <c r="E3137" s="72"/>
      <c r="F3137" s="96"/>
      <c r="G3137" s="63"/>
      <c r="H3137" s="64"/>
    </row>
    <row r="3138" spans="1:8" ht="15" hidden="1" customHeight="1" x14ac:dyDescent="0.25">
      <c r="A3138" s="82"/>
      <c r="B3138" s="68"/>
      <c r="C3138" s="56"/>
      <c r="D3138" s="61"/>
      <c r="E3138" s="72"/>
      <c r="F3138" s="62"/>
      <c r="G3138" s="63"/>
      <c r="H3138" s="64"/>
    </row>
    <row r="3139" spans="1:8" ht="15" hidden="1" customHeight="1" x14ac:dyDescent="0.25">
      <c r="A3139" s="82"/>
      <c r="B3139" s="55"/>
      <c r="C3139" s="56"/>
      <c r="D3139" s="57"/>
      <c r="E3139" s="72"/>
      <c r="F3139" s="76"/>
      <c r="G3139" s="63"/>
      <c r="H3139" s="64"/>
    </row>
    <row r="3140" spans="1:8" ht="15" hidden="1" customHeight="1" x14ac:dyDescent="0.25">
      <c r="A3140" s="82"/>
      <c r="B3140" s="74"/>
      <c r="C3140" s="56"/>
      <c r="D3140" s="83"/>
      <c r="E3140" s="72"/>
      <c r="F3140" s="76"/>
      <c r="G3140" s="63"/>
      <c r="H3140" s="64"/>
    </row>
    <row r="3141" spans="1:8" ht="15" hidden="1" customHeight="1" x14ac:dyDescent="0.25">
      <c r="A3141" s="82"/>
      <c r="B3141" s="55"/>
      <c r="C3141" s="56"/>
      <c r="D3141" s="83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56"/>
      <c r="D3142" s="57"/>
      <c r="E3142" s="72"/>
      <c r="F3142" s="62"/>
      <c r="G3142" s="63"/>
      <c r="H3142" s="64"/>
    </row>
    <row r="3143" spans="1:8" ht="15" hidden="1" customHeight="1" x14ac:dyDescent="0.25">
      <c r="A3143" s="82"/>
      <c r="B3143" s="81"/>
      <c r="C3143" s="56"/>
      <c r="D3143" s="57"/>
      <c r="E3143" s="72"/>
      <c r="F3143" s="62"/>
      <c r="G3143" s="63"/>
      <c r="H3143" s="64"/>
    </row>
    <row r="3144" spans="1:8" ht="15" hidden="1" customHeight="1" x14ac:dyDescent="0.25">
      <c r="A3144" s="82"/>
      <c r="B3144" s="55"/>
      <c r="C3144" s="123"/>
      <c r="D3144" s="57"/>
      <c r="E3144" s="72"/>
      <c r="F3144" s="76"/>
      <c r="G3144" s="63"/>
      <c r="H3144" s="64"/>
    </row>
    <row r="3145" spans="1:8" ht="15" hidden="1" customHeight="1" x14ac:dyDescent="0.25">
      <c r="A3145" s="82"/>
      <c r="B3145" s="56"/>
      <c r="C3145" s="110"/>
      <c r="D3145" s="57"/>
      <c r="E3145" s="72"/>
      <c r="F3145" s="62"/>
      <c r="G3145" s="63"/>
      <c r="H3145" s="64"/>
    </row>
    <row r="3146" spans="1:8" ht="15" hidden="1" customHeight="1" x14ac:dyDescent="0.25">
      <c r="A3146" s="82"/>
      <c r="B3146" s="55"/>
      <c r="C3146" s="110"/>
      <c r="D3146" s="57"/>
      <c r="E3146" s="72"/>
      <c r="F3146" s="62"/>
      <c r="G3146" s="63"/>
      <c r="H3146" s="64"/>
    </row>
    <row r="3147" spans="1:8" ht="15" hidden="1" customHeight="1" x14ac:dyDescent="0.25">
      <c r="A3147" s="82"/>
      <c r="B3147" s="56"/>
      <c r="C3147" s="56"/>
      <c r="D3147" s="57"/>
      <c r="E3147" s="72"/>
      <c r="F3147" s="62"/>
      <c r="G3147" s="63"/>
      <c r="H3147" s="64"/>
    </row>
    <row r="3148" spans="1:8" ht="15" hidden="1" customHeight="1" x14ac:dyDescent="0.25">
      <c r="A3148" s="82"/>
      <c r="B3148" s="56"/>
      <c r="C3148" s="56"/>
      <c r="D3148" s="57"/>
      <c r="E3148" s="72"/>
      <c r="F3148" s="76"/>
      <c r="G3148" s="63"/>
      <c r="H3148" s="64"/>
    </row>
    <row r="3149" spans="1:8" ht="15" hidden="1" customHeight="1" x14ac:dyDescent="0.25">
      <c r="A3149" s="82"/>
      <c r="B3149" s="56"/>
      <c r="C3149" s="56"/>
      <c r="D3149" s="57"/>
      <c r="E3149" s="72"/>
      <c r="F3149" s="76"/>
      <c r="G3149" s="63"/>
      <c r="H3149" s="64"/>
    </row>
    <row r="3150" spans="1:8" ht="15" hidden="1" customHeight="1" x14ac:dyDescent="0.25">
      <c r="A3150" s="82"/>
      <c r="B3150" s="55"/>
      <c r="C3150" s="75"/>
      <c r="D3150" s="57"/>
      <c r="E3150" s="72"/>
      <c r="F3150" s="62"/>
      <c r="G3150" s="63"/>
      <c r="H3150" s="64"/>
    </row>
    <row r="3151" spans="1:8" ht="15" hidden="1" customHeight="1" x14ac:dyDescent="0.25">
      <c r="A3151" s="82"/>
      <c r="B3151" s="56"/>
      <c r="C3151" s="123"/>
      <c r="D3151" s="57"/>
      <c r="E3151" s="72"/>
      <c r="F3151" s="62"/>
      <c r="G3151" s="63"/>
      <c r="H3151" s="64"/>
    </row>
    <row r="3152" spans="1:8" ht="15" hidden="1" customHeight="1" x14ac:dyDescent="0.25">
      <c r="A3152" s="82"/>
      <c r="B3152" s="56"/>
      <c r="C3152" s="123"/>
      <c r="D3152" s="57"/>
      <c r="E3152" s="72"/>
      <c r="F3152" s="76"/>
      <c r="G3152" s="63"/>
      <c r="H3152" s="64"/>
    </row>
    <row r="3153" spans="1:8" ht="15" hidden="1" customHeight="1" x14ac:dyDescent="0.25">
      <c r="A3153" s="82"/>
      <c r="B3153" s="56"/>
      <c r="C3153" s="123"/>
      <c r="D3153" s="57"/>
      <c r="E3153" s="72"/>
      <c r="F3153" s="76"/>
      <c r="G3153" s="63"/>
      <c r="H3153" s="64"/>
    </row>
    <row r="3154" spans="1:8" ht="15" hidden="1" customHeight="1" x14ac:dyDescent="0.25">
      <c r="A3154" s="82"/>
      <c r="B3154" s="56"/>
      <c r="C3154" s="123"/>
      <c r="D3154" s="71"/>
      <c r="E3154" s="72"/>
      <c r="F3154" s="96"/>
      <c r="G3154" s="63"/>
      <c r="H3154" s="64"/>
    </row>
    <row r="3155" spans="1:8" ht="15" hidden="1" customHeight="1" x14ac:dyDescent="0.25">
      <c r="A3155" s="82"/>
      <c r="B3155" s="68"/>
      <c r="C3155" s="56"/>
      <c r="D3155" s="61"/>
      <c r="E3155" s="72"/>
      <c r="F3155" s="62"/>
      <c r="G3155" s="63"/>
      <c r="H3155" s="64"/>
    </row>
    <row r="3156" spans="1:8" ht="15" hidden="1" customHeight="1" x14ac:dyDescent="0.25">
      <c r="A3156" s="82"/>
      <c r="B3156" s="55"/>
      <c r="C3156" s="56"/>
      <c r="D3156" s="57"/>
      <c r="E3156" s="72"/>
      <c r="F3156" s="76"/>
      <c r="G3156" s="63"/>
      <c r="H3156" s="64"/>
    </row>
    <row r="3157" spans="1:8" ht="15" hidden="1" customHeight="1" x14ac:dyDescent="0.25">
      <c r="A3157" s="82"/>
      <c r="B3157" s="74"/>
      <c r="C3157" s="56"/>
      <c r="D3157" s="83"/>
      <c r="E3157" s="72"/>
      <c r="F3157" s="76"/>
      <c r="G3157" s="63"/>
      <c r="H3157" s="64"/>
    </row>
    <row r="3158" spans="1:8" ht="15" hidden="1" customHeight="1" x14ac:dyDescent="0.25">
      <c r="A3158" s="82"/>
      <c r="B3158" s="81"/>
      <c r="C3158" s="56"/>
      <c r="D3158" s="57"/>
      <c r="E3158" s="72"/>
      <c r="F3158" s="62"/>
      <c r="G3158" s="63"/>
      <c r="H3158" s="64"/>
    </row>
    <row r="3159" spans="1:8" ht="15" hidden="1" customHeight="1" x14ac:dyDescent="0.25">
      <c r="A3159" s="82"/>
      <c r="B3159" s="55"/>
      <c r="C3159" s="56"/>
      <c r="D3159" s="57"/>
      <c r="E3159" s="72"/>
      <c r="F3159" s="62"/>
      <c r="G3159" s="63"/>
      <c r="H3159" s="64"/>
    </row>
    <row r="3160" spans="1:8" ht="15" hidden="1" customHeight="1" x14ac:dyDescent="0.25">
      <c r="A3160" s="82"/>
      <c r="B3160" s="81"/>
      <c r="C3160" s="56"/>
      <c r="D3160" s="57"/>
      <c r="E3160" s="72"/>
      <c r="F3160" s="62"/>
      <c r="G3160" s="63"/>
      <c r="H3160" s="64"/>
    </row>
    <row r="3161" spans="1:8" ht="15" hidden="1" customHeight="1" x14ac:dyDescent="0.25">
      <c r="A3161" s="82"/>
      <c r="B3161" s="81"/>
      <c r="C3161" s="56"/>
      <c r="D3161" s="57"/>
      <c r="E3161" s="72"/>
      <c r="F3161" s="62"/>
      <c r="G3161" s="63"/>
      <c r="H3161" s="64"/>
    </row>
    <row r="3162" spans="1:8" ht="15" hidden="1" customHeight="1" x14ac:dyDescent="0.25">
      <c r="A3162" s="82"/>
      <c r="B3162" s="56"/>
      <c r="C3162" s="56"/>
      <c r="D3162" s="57"/>
      <c r="E3162" s="72"/>
      <c r="F3162" s="62"/>
      <c r="G3162" s="63"/>
      <c r="H3162" s="64"/>
    </row>
    <row r="3163" spans="1:8" ht="15" hidden="1" customHeight="1" x14ac:dyDescent="0.25">
      <c r="A3163" s="82"/>
      <c r="B3163" s="55"/>
      <c r="C3163" s="123"/>
      <c r="D3163" s="57"/>
      <c r="E3163" s="72"/>
      <c r="F3163" s="76"/>
      <c r="G3163" s="63"/>
      <c r="H3163" s="64"/>
    </row>
    <row r="3164" spans="1:8" ht="15" hidden="1" customHeight="1" x14ac:dyDescent="0.25">
      <c r="A3164" s="82"/>
      <c r="B3164" s="56"/>
      <c r="C3164" s="110"/>
      <c r="D3164" s="57"/>
      <c r="E3164" s="72"/>
      <c r="F3164" s="62"/>
      <c r="G3164" s="63"/>
      <c r="H3164" s="64"/>
    </row>
    <row r="3165" spans="1:8" ht="15" hidden="1" customHeight="1" x14ac:dyDescent="0.25">
      <c r="A3165" s="82"/>
      <c r="B3165" s="55"/>
      <c r="C3165" s="110"/>
      <c r="D3165" s="57"/>
      <c r="E3165" s="72"/>
      <c r="F3165" s="62"/>
      <c r="G3165" s="63"/>
      <c r="H3165" s="64"/>
    </row>
    <row r="3166" spans="1:8" ht="15" hidden="1" customHeight="1" x14ac:dyDescent="0.25">
      <c r="A3166" s="82"/>
      <c r="B3166" s="56"/>
      <c r="C3166" s="56"/>
      <c r="D3166" s="57"/>
      <c r="E3166" s="72"/>
      <c r="F3166" s="62"/>
      <c r="G3166" s="63"/>
      <c r="H3166" s="64"/>
    </row>
    <row r="3167" spans="1:8" ht="15" hidden="1" customHeight="1" x14ac:dyDescent="0.25">
      <c r="A3167" s="82"/>
      <c r="B3167" s="56"/>
      <c r="C3167" s="56"/>
      <c r="D3167" s="57"/>
      <c r="E3167" s="72"/>
      <c r="F3167" s="76"/>
      <c r="G3167" s="63"/>
      <c r="H3167" s="64"/>
    </row>
    <row r="3168" spans="1:8" ht="15" hidden="1" customHeight="1" x14ac:dyDescent="0.25">
      <c r="A3168" s="82"/>
      <c r="B3168" s="56"/>
      <c r="C3168" s="56"/>
      <c r="D3168" s="57"/>
      <c r="E3168" s="72"/>
      <c r="F3168" s="76"/>
      <c r="G3168" s="63"/>
      <c r="H3168" s="64"/>
    </row>
    <row r="3169" spans="1:8" ht="15" hidden="1" customHeight="1" x14ac:dyDescent="0.25">
      <c r="A3169" s="82"/>
      <c r="B3169" s="55"/>
      <c r="C3169" s="75"/>
      <c r="D3169" s="57"/>
      <c r="E3169" s="72"/>
      <c r="F3169" s="62"/>
      <c r="G3169" s="63"/>
      <c r="H3169" s="64"/>
    </row>
    <row r="3170" spans="1:8" ht="15" hidden="1" customHeight="1" x14ac:dyDescent="0.25">
      <c r="A3170" s="82"/>
      <c r="B3170" s="56"/>
      <c r="C3170" s="123"/>
      <c r="D3170" s="57"/>
      <c r="E3170" s="72"/>
      <c r="F3170" s="62"/>
      <c r="G3170" s="63"/>
      <c r="H3170" s="64"/>
    </row>
    <row r="3171" spans="1:8" ht="15" hidden="1" customHeight="1" x14ac:dyDescent="0.25">
      <c r="A3171" s="82"/>
      <c r="B3171" s="56"/>
      <c r="C3171" s="123"/>
      <c r="D3171" s="57"/>
      <c r="E3171" s="72"/>
      <c r="F3171" s="76"/>
      <c r="G3171" s="63"/>
      <c r="H3171" s="64"/>
    </row>
    <row r="3172" spans="1:8" ht="15" hidden="1" customHeight="1" x14ac:dyDescent="0.25">
      <c r="A3172" s="82"/>
      <c r="B3172" s="56"/>
      <c r="C3172" s="123"/>
      <c r="D3172" s="57"/>
      <c r="E3172" s="72"/>
      <c r="F3172" s="76"/>
      <c r="G3172" s="63"/>
      <c r="H3172" s="64"/>
    </row>
    <row r="3173" spans="1:8" ht="15" hidden="1" customHeight="1" x14ac:dyDescent="0.25">
      <c r="A3173" s="82"/>
      <c r="B3173" s="56"/>
      <c r="C3173" s="123"/>
      <c r="D3173" s="71"/>
      <c r="E3173" s="72"/>
      <c r="F3173" s="96"/>
      <c r="G3173" s="63"/>
      <c r="H3173" s="64"/>
    </row>
    <row r="3174" spans="1:8" ht="15" hidden="1" customHeight="1" x14ac:dyDescent="0.25">
      <c r="A3174" s="82"/>
      <c r="B3174" s="56"/>
      <c r="C3174" s="56"/>
      <c r="D3174" s="57"/>
      <c r="E3174" s="72"/>
      <c r="F3174" s="58"/>
      <c r="G3174" s="63"/>
      <c r="H3174" s="64"/>
    </row>
    <row r="3175" spans="1:8" ht="15" hidden="1" customHeight="1" x14ac:dyDescent="0.25">
      <c r="A3175" s="82"/>
      <c r="B3175" s="56"/>
      <c r="C3175" s="110"/>
      <c r="D3175" s="57"/>
      <c r="E3175" s="72"/>
      <c r="F3175" s="62"/>
      <c r="G3175" s="63"/>
      <c r="H3175" s="64"/>
    </row>
    <row r="3176" spans="1:8" ht="15" hidden="1" customHeight="1" x14ac:dyDescent="0.25">
      <c r="A3176" s="82"/>
      <c r="B3176" s="56"/>
      <c r="C3176" s="75"/>
      <c r="D3176" s="57"/>
      <c r="E3176" s="72"/>
      <c r="F3176" s="62"/>
      <c r="G3176" s="63"/>
      <c r="H3176" s="64"/>
    </row>
    <row r="3177" spans="1:8" ht="15" hidden="1" customHeight="1" x14ac:dyDescent="0.25">
      <c r="A3177" s="82"/>
      <c r="B3177" s="55"/>
      <c r="C3177" s="75"/>
      <c r="D3177" s="57"/>
      <c r="E3177" s="72"/>
      <c r="F3177" s="62"/>
      <c r="G3177" s="63"/>
      <c r="H3177" s="64"/>
    </row>
    <row r="3178" spans="1:8" ht="15" hidden="1" customHeight="1" x14ac:dyDescent="0.25">
      <c r="A3178" s="82"/>
      <c r="B3178" s="68"/>
      <c r="C3178" s="56"/>
      <c r="D3178" s="61"/>
      <c r="E3178" s="72"/>
      <c r="F3178" s="76"/>
      <c r="G3178" s="63"/>
      <c r="H3178" s="64"/>
    </row>
    <row r="3179" spans="1:8" ht="15" hidden="1" customHeight="1" x14ac:dyDescent="0.25">
      <c r="A3179" s="82"/>
      <c r="B3179" s="56"/>
      <c r="C3179" s="56"/>
      <c r="D3179" s="57"/>
      <c r="E3179" s="72"/>
      <c r="F3179" s="76"/>
      <c r="G3179" s="63"/>
      <c r="H3179" s="64"/>
    </row>
    <row r="3180" spans="1:8" ht="15" hidden="1" customHeight="1" x14ac:dyDescent="0.25">
      <c r="A3180" s="82"/>
      <c r="B3180" s="55"/>
      <c r="C3180" s="75"/>
      <c r="D3180" s="57"/>
      <c r="E3180" s="72"/>
      <c r="F3180" s="62"/>
      <c r="G3180" s="63"/>
      <c r="H3180" s="64"/>
    </row>
    <row r="3181" spans="1:8" ht="15" hidden="1" customHeight="1" x14ac:dyDescent="0.25">
      <c r="A3181" s="82"/>
      <c r="B3181" s="56"/>
      <c r="C3181" s="123"/>
      <c r="D3181" s="57"/>
      <c r="E3181" s="72"/>
      <c r="F3181" s="62"/>
      <c r="G3181" s="63"/>
      <c r="H3181" s="64"/>
    </row>
    <row r="3182" spans="1:8" ht="15" hidden="1" customHeight="1" x14ac:dyDescent="0.25">
      <c r="A3182" s="82"/>
      <c r="B3182" s="56"/>
      <c r="C3182" s="123"/>
      <c r="D3182" s="57"/>
      <c r="E3182" s="72"/>
      <c r="F3182" s="76"/>
      <c r="G3182" s="63"/>
      <c r="H3182" s="64"/>
    </row>
    <row r="3183" spans="1:8" ht="15" hidden="1" customHeight="1" x14ac:dyDescent="0.25">
      <c r="A3183" s="82"/>
      <c r="B3183" s="56"/>
      <c r="C3183" s="123"/>
      <c r="D3183" s="57"/>
      <c r="E3183" s="72"/>
      <c r="F3183" s="76"/>
      <c r="G3183" s="63"/>
      <c r="H3183" s="64"/>
    </row>
    <row r="3184" spans="1:8" ht="15" hidden="1" customHeight="1" x14ac:dyDescent="0.25">
      <c r="A3184" s="82"/>
      <c r="B3184" s="56"/>
      <c r="C3184" s="56"/>
      <c r="D3184" s="106"/>
      <c r="E3184" s="72"/>
      <c r="F3184" s="58"/>
      <c r="G3184" s="63"/>
      <c r="H3184" s="64"/>
    </row>
    <row r="3185" spans="1:8" ht="15" hidden="1" customHeight="1" x14ac:dyDescent="0.25">
      <c r="A3185" s="82"/>
      <c r="B3185" s="56"/>
      <c r="C3185" s="110"/>
      <c r="D3185" s="57"/>
      <c r="E3185" s="72"/>
      <c r="F3185" s="62"/>
      <c r="G3185" s="63"/>
      <c r="H3185" s="64"/>
    </row>
    <row r="3186" spans="1:8" ht="15" hidden="1" customHeight="1" x14ac:dyDescent="0.25">
      <c r="A3186" s="82"/>
      <c r="B3186" s="56"/>
      <c r="C3186" s="75"/>
      <c r="D3186" s="57"/>
      <c r="E3186" s="72"/>
      <c r="F3186" s="62"/>
      <c r="G3186" s="63"/>
      <c r="H3186" s="64"/>
    </row>
    <row r="3187" spans="1:8" ht="15" hidden="1" customHeight="1" x14ac:dyDescent="0.25">
      <c r="A3187" s="82"/>
      <c r="B3187" s="55"/>
      <c r="C3187" s="75"/>
      <c r="D3187" s="57"/>
      <c r="E3187" s="72"/>
      <c r="F3187" s="62"/>
      <c r="G3187" s="63"/>
      <c r="H3187" s="64"/>
    </row>
    <row r="3188" spans="1:8" ht="15" hidden="1" customHeight="1" x14ac:dyDescent="0.25">
      <c r="A3188" s="82"/>
      <c r="B3188" s="68"/>
      <c r="C3188" s="56"/>
      <c r="D3188" s="61"/>
      <c r="E3188" s="72"/>
      <c r="F3188" s="76"/>
      <c r="G3188" s="63"/>
      <c r="H3188" s="64"/>
    </row>
    <row r="3189" spans="1:8" ht="15" hidden="1" customHeight="1" x14ac:dyDescent="0.25">
      <c r="A3189" s="82"/>
      <c r="B3189" s="56"/>
      <c r="C3189" s="56"/>
      <c r="D3189" s="57"/>
      <c r="E3189" s="72"/>
      <c r="F3189" s="76"/>
      <c r="G3189" s="63"/>
      <c r="H3189" s="64"/>
    </row>
    <row r="3190" spans="1:8" ht="15" hidden="1" customHeight="1" x14ac:dyDescent="0.25">
      <c r="A3190" s="82"/>
      <c r="B3190" s="55"/>
      <c r="C3190" s="75"/>
      <c r="D3190" s="57"/>
      <c r="E3190" s="72"/>
      <c r="F3190" s="62"/>
      <c r="G3190" s="63"/>
      <c r="H3190" s="64"/>
    </row>
    <row r="3191" spans="1:8" ht="15" hidden="1" customHeight="1" x14ac:dyDescent="0.25">
      <c r="A3191" s="82"/>
      <c r="B3191" s="56"/>
      <c r="C3191" s="123"/>
      <c r="D3191" s="57"/>
      <c r="E3191" s="72"/>
      <c r="F3191" s="62"/>
      <c r="G3191" s="63"/>
      <c r="H3191" s="64"/>
    </row>
    <row r="3192" spans="1:8" ht="15" hidden="1" customHeight="1" x14ac:dyDescent="0.25">
      <c r="A3192" s="82"/>
      <c r="B3192" s="56"/>
      <c r="C3192" s="123"/>
      <c r="D3192" s="57"/>
      <c r="E3192" s="72"/>
      <c r="F3192" s="76"/>
      <c r="G3192" s="63"/>
      <c r="H3192" s="64"/>
    </row>
    <row r="3193" spans="1:8" ht="15" hidden="1" customHeight="1" x14ac:dyDescent="0.25">
      <c r="A3193" s="82"/>
      <c r="B3193" s="56"/>
      <c r="C3193" s="123"/>
      <c r="D3193" s="57"/>
      <c r="E3193" s="72"/>
      <c r="F3193" s="76"/>
      <c r="G3193" s="63"/>
      <c r="H3193" s="64"/>
    </row>
    <row r="3194" spans="1:8" ht="15" hidden="1" customHeight="1" x14ac:dyDescent="0.25">
      <c r="A3194" s="82"/>
      <c r="B3194" s="56"/>
      <c r="C3194" s="123"/>
      <c r="D3194" s="71"/>
      <c r="E3194" s="72"/>
      <c r="F3194" s="96"/>
      <c r="G3194" s="63"/>
      <c r="H3194" s="64"/>
    </row>
    <row r="3195" spans="1:8" ht="15" hidden="1" customHeight="1" x14ac:dyDescent="0.25">
      <c r="A3195" s="82"/>
      <c r="B3195" s="68"/>
      <c r="C3195" s="56"/>
      <c r="D3195" s="61"/>
      <c r="E3195" s="72"/>
      <c r="F3195" s="62"/>
      <c r="G3195" s="63"/>
      <c r="H3195" s="64"/>
    </row>
    <row r="3196" spans="1:8" ht="15" hidden="1" customHeight="1" x14ac:dyDescent="0.25">
      <c r="A3196" s="82"/>
      <c r="B3196" s="55"/>
      <c r="C3196" s="56"/>
      <c r="D3196" s="57"/>
      <c r="E3196" s="72"/>
      <c r="F3196" s="76"/>
      <c r="G3196" s="63"/>
      <c r="H3196" s="64"/>
    </row>
    <row r="3197" spans="1:8" ht="15" hidden="1" customHeight="1" x14ac:dyDescent="0.25">
      <c r="A3197" s="82"/>
      <c r="B3197" s="74"/>
      <c r="C3197" s="75"/>
      <c r="D3197" s="83"/>
      <c r="E3197" s="72"/>
      <c r="F3197" s="76"/>
      <c r="G3197" s="63"/>
      <c r="H3197" s="64"/>
    </row>
    <row r="3198" spans="1:8" ht="15" hidden="1" customHeight="1" x14ac:dyDescent="0.25">
      <c r="A3198" s="82"/>
      <c r="B3198" s="81"/>
      <c r="C3198" s="75"/>
      <c r="D3198" s="57"/>
      <c r="E3198" s="72"/>
      <c r="F3198" s="62"/>
      <c r="G3198" s="63"/>
      <c r="H3198" s="64"/>
    </row>
    <row r="3199" spans="1:8" ht="15" hidden="1" customHeight="1" x14ac:dyDescent="0.25">
      <c r="A3199" s="82"/>
      <c r="B3199" s="55"/>
      <c r="C3199" s="75"/>
      <c r="D3199" s="57"/>
      <c r="E3199" s="72"/>
      <c r="F3199" s="62"/>
      <c r="G3199" s="63"/>
      <c r="H3199" s="64"/>
    </row>
    <row r="3200" spans="1:8" ht="15" hidden="1" customHeight="1" x14ac:dyDescent="0.25">
      <c r="A3200" s="82"/>
      <c r="B3200" s="81"/>
      <c r="C3200" s="75"/>
      <c r="D3200" s="57"/>
      <c r="E3200" s="72"/>
      <c r="F3200" s="62"/>
      <c r="G3200" s="63"/>
      <c r="H3200" s="64"/>
    </row>
    <row r="3201" spans="1:8" ht="15" hidden="1" customHeight="1" x14ac:dyDescent="0.25">
      <c r="A3201" s="82"/>
      <c r="B3201" s="81"/>
      <c r="C3201" s="75"/>
      <c r="D3201" s="57"/>
      <c r="E3201" s="72"/>
      <c r="F3201" s="62"/>
      <c r="G3201" s="63"/>
      <c r="H3201" s="64"/>
    </row>
    <row r="3202" spans="1:8" ht="15" hidden="1" customHeight="1" x14ac:dyDescent="0.25">
      <c r="A3202" s="82"/>
      <c r="B3202" s="56"/>
      <c r="C3202" s="75"/>
      <c r="D3202" s="57"/>
      <c r="E3202" s="72"/>
      <c r="F3202" s="62"/>
      <c r="G3202" s="63"/>
      <c r="H3202" s="64"/>
    </row>
    <row r="3203" spans="1:8" ht="15" hidden="1" customHeight="1" x14ac:dyDescent="0.25">
      <c r="A3203" s="82"/>
      <c r="B3203" s="68"/>
      <c r="C3203" s="75"/>
      <c r="D3203" s="61"/>
      <c r="E3203" s="72"/>
      <c r="F3203" s="62"/>
      <c r="G3203" s="63"/>
      <c r="H3203" s="64"/>
    </row>
    <row r="3204" spans="1:8" ht="15" hidden="1" customHeight="1" x14ac:dyDescent="0.25">
      <c r="A3204" s="82"/>
      <c r="B3204" s="55"/>
      <c r="C3204" s="75"/>
      <c r="D3204" s="57"/>
      <c r="E3204" s="72"/>
      <c r="F3204" s="76"/>
      <c r="G3204" s="63"/>
      <c r="H3204" s="64"/>
    </row>
    <row r="3205" spans="1:8" ht="15" hidden="1" customHeight="1" x14ac:dyDescent="0.25">
      <c r="A3205" s="82"/>
      <c r="B3205" s="56"/>
      <c r="C3205" s="75"/>
      <c r="D3205" s="57"/>
      <c r="E3205" s="72"/>
      <c r="F3205" s="76"/>
      <c r="G3205" s="63"/>
      <c r="H3205" s="64"/>
    </row>
    <row r="3206" spans="1:8" ht="15" hidden="1" customHeight="1" x14ac:dyDescent="0.25">
      <c r="A3206" s="82"/>
      <c r="B3206" s="55"/>
      <c r="C3206" s="75"/>
      <c r="D3206" s="57"/>
      <c r="E3206" s="72"/>
      <c r="F3206" s="76"/>
      <c r="G3206" s="63"/>
      <c r="H3206" s="64"/>
    </row>
    <row r="3207" spans="1:8" ht="15" hidden="1" customHeight="1" x14ac:dyDescent="0.25">
      <c r="A3207" s="82"/>
      <c r="B3207" s="56"/>
      <c r="C3207" s="75"/>
      <c r="D3207" s="57"/>
      <c r="E3207" s="72"/>
      <c r="F3207" s="58"/>
      <c r="G3207" s="63"/>
      <c r="H3207" s="64"/>
    </row>
    <row r="3208" spans="1:8" ht="15" hidden="1" customHeight="1" x14ac:dyDescent="0.25">
      <c r="A3208" s="82"/>
      <c r="B3208" s="56"/>
      <c r="C3208" s="230"/>
      <c r="D3208" s="137"/>
      <c r="E3208" s="72"/>
      <c r="F3208" s="138"/>
      <c r="G3208" s="63"/>
      <c r="H3208" s="64"/>
    </row>
    <row r="3209" spans="1:8" ht="15" hidden="1" customHeight="1" x14ac:dyDescent="0.25">
      <c r="A3209" s="82"/>
      <c r="B3209" s="56"/>
      <c r="C3209" s="230"/>
      <c r="D3209" s="119"/>
      <c r="E3209" s="72"/>
      <c r="F3209" s="120"/>
      <c r="G3209" s="63"/>
      <c r="H3209" s="64"/>
    </row>
    <row r="3210" spans="1:8" ht="15" hidden="1" customHeight="1" x14ac:dyDescent="0.25">
      <c r="A3210" s="82"/>
      <c r="B3210" s="81"/>
      <c r="C3210" s="230"/>
      <c r="D3210" s="137"/>
      <c r="E3210" s="72"/>
      <c r="F3210" s="138"/>
      <c r="G3210" s="63"/>
      <c r="H3210" s="64"/>
    </row>
    <row r="3211" spans="1:8" ht="15" hidden="1" customHeight="1" x14ac:dyDescent="0.25">
      <c r="A3211" s="82"/>
      <c r="B3211" s="56"/>
      <c r="C3211" s="230"/>
      <c r="D3211" s="139"/>
      <c r="E3211" s="72"/>
      <c r="F3211" s="140"/>
      <c r="G3211" s="63"/>
      <c r="H3211" s="64"/>
    </row>
    <row r="3212" spans="1:8" ht="15" hidden="1" customHeight="1" x14ac:dyDescent="0.25">
      <c r="A3212" s="82"/>
      <c r="B3212" s="56"/>
      <c r="C3212" s="230"/>
      <c r="D3212" s="139"/>
      <c r="E3212" s="72"/>
      <c r="F3212" s="140"/>
      <c r="G3212" s="63"/>
      <c r="H3212" s="64"/>
    </row>
    <row r="3213" spans="1:8" ht="15" hidden="1" customHeight="1" x14ac:dyDescent="0.25">
      <c r="A3213" s="82"/>
      <c r="B3213" s="56"/>
      <c r="C3213" s="230"/>
      <c r="D3213" s="115"/>
      <c r="E3213" s="72"/>
      <c r="F3213" s="116"/>
      <c r="G3213" s="63"/>
      <c r="H3213" s="64"/>
    </row>
    <row r="3214" spans="1:8" ht="15" hidden="1" customHeight="1" x14ac:dyDescent="0.25">
      <c r="A3214" s="82"/>
      <c r="B3214" s="56"/>
      <c r="C3214" s="56"/>
      <c r="D3214" s="57"/>
      <c r="E3214" s="72"/>
      <c r="F3214" s="76"/>
      <c r="G3214" s="63"/>
      <c r="H3214" s="64"/>
    </row>
    <row r="3215" spans="1:8" ht="15" hidden="1" customHeight="1" x14ac:dyDescent="0.25">
      <c r="A3215" s="82"/>
      <c r="B3215" s="60"/>
      <c r="C3215" s="75"/>
      <c r="D3215" s="57"/>
      <c r="E3215" s="72"/>
      <c r="F3215" s="77"/>
      <c r="G3215" s="63"/>
      <c r="H3215" s="64"/>
    </row>
    <row r="3216" spans="1:8" ht="15" hidden="1" customHeight="1" x14ac:dyDescent="0.25">
      <c r="A3216" s="82"/>
      <c r="B3216" s="95"/>
      <c r="C3216" s="56"/>
      <c r="D3216" s="57"/>
      <c r="E3216" s="72"/>
      <c r="F3216" s="62"/>
      <c r="G3216" s="63"/>
      <c r="H3216" s="64"/>
    </row>
    <row r="3217" spans="1:8" ht="15" hidden="1" customHeight="1" x14ac:dyDescent="0.25">
      <c r="A3217" s="82"/>
      <c r="B3217" s="56"/>
      <c r="C3217" s="56"/>
      <c r="D3217" s="56"/>
      <c r="E3217" s="72"/>
      <c r="F3217" s="58"/>
      <c r="G3217" s="63"/>
      <c r="H3217" s="64"/>
    </row>
    <row r="3218" spans="1:8" ht="15" hidden="1" customHeight="1" x14ac:dyDescent="0.25">
      <c r="A3218" s="82"/>
      <c r="B3218" s="56"/>
      <c r="C3218" s="56"/>
      <c r="D3218" s="129"/>
      <c r="E3218" s="72"/>
      <c r="F3218" s="130"/>
      <c r="G3218" s="63"/>
      <c r="H3218" s="64"/>
    </row>
    <row r="3219" spans="1:8" ht="15" hidden="1" customHeight="1" x14ac:dyDescent="0.25">
      <c r="A3219" s="82"/>
      <c r="B3219" s="56"/>
      <c r="C3219" s="56"/>
      <c r="D3219" s="105"/>
      <c r="E3219" s="72"/>
      <c r="F3219" s="62"/>
      <c r="G3219" s="63"/>
      <c r="H3219" s="64"/>
    </row>
    <row r="3220" spans="1:8" ht="15" hidden="1" customHeight="1" x14ac:dyDescent="0.25">
      <c r="A3220" s="82"/>
      <c r="B3220" s="68"/>
      <c r="C3220" s="75"/>
      <c r="D3220" s="57"/>
      <c r="E3220" s="72"/>
      <c r="F3220" s="77"/>
      <c r="G3220" s="63"/>
      <c r="H3220" s="64"/>
    </row>
    <row r="3221" spans="1:8" ht="15" hidden="1" customHeight="1" x14ac:dyDescent="0.25">
      <c r="A3221" s="82"/>
      <c r="B3221" s="68"/>
      <c r="C3221" s="75"/>
      <c r="D3221" s="57"/>
      <c r="E3221" s="72"/>
      <c r="F3221" s="77"/>
      <c r="G3221" s="63"/>
      <c r="H3221" s="64"/>
    </row>
    <row r="3222" spans="1:8" ht="15" hidden="1" customHeight="1" x14ac:dyDescent="0.25">
      <c r="A3222" s="82"/>
      <c r="B3222" s="56"/>
      <c r="C3222" s="56"/>
      <c r="D3222" s="243"/>
      <c r="E3222" s="72"/>
      <c r="F3222" s="138"/>
      <c r="G3222" s="63"/>
      <c r="H3222" s="64"/>
    </row>
    <row r="3223" spans="1:8" ht="15" hidden="1" customHeight="1" x14ac:dyDescent="0.25">
      <c r="A3223" s="82"/>
      <c r="B3223" s="56"/>
      <c r="C3223" s="56"/>
      <c r="D3223" s="139"/>
      <c r="E3223" s="72"/>
      <c r="F3223" s="140"/>
      <c r="G3223" s="63"/>
      <c r="H3223" s="64"/>
    </row>
    <row r="3224" spans="1:8" ht="15" hidden="1" customHeight="1" x14ac:dyDescent="0.25">
      <c r="A3224" s="82"/>
      <c r="B3224" s="56"/>
      <c r="C3224" s="56"/>
      <c r="D3224" s="115"/>
      <c r="E3224" s="72"/>
      <c r="F3224" s="116"/>
      <c r="G3224" s="63"/>
      <c r="H3224" s="64"/>
    </row>
    <row r="3225" spans="1:8" ht="15" hidden="1" customHeight="1" x14ac:dyDescent="0.25">
      <c r="A3225" s="82"/>
      <c r="B3225" s="55"/>
      <c r="C3225" s="56"/>
      <c r="D3225" s="119"/>
      <c r="E3225" s="72"/>
      <c r="F3225" s="120"/>
      <c r="G3225" s="63"/>
      <c r="H3225" s="64"/>
    </row>
    <row r="3226" spans="1:8" ht="15" hidden="1" customHeight="1" x14ac:dyDescent="0.25">
      <c r="A3226" s="82"/>
      <c r="B3226" s="55"/>
      <c r="C3226" s="56"/>
      <c r="D3226" s="115"/>
      <c r="E3226" s="72"/>
      <c r="F3226" s="116"/>
      <c r="G3226" s="63"/>
      <c r="H3226" s="64"/>
    </row>
    <row r="3227" spans="1:8" ht="15" hidden="1" customHeight="1" x14ac:dyDescent="0.25">
      <c r="A3227" s="82"/>
      <c r="B3227" s="55"/>
      <c r="C3227" s="56"/>
      <c r="D3227" s="119"/>
      <c r="E3227" s="72"/>
      <c r="F3227" s="120"/>
      <c r="G3227" s="63"/>
      <c r="H3227" s="64"/>
    </row>
    <row r="3228" spans="1:8" ht="15" hidden="1" customHeight="1" x14ac:dyDescent="0.25">
      <c r="B3228" s="56"/>
      <c r="C3228" s="56"/>
      <c r="D3228" s="57"/>
      <c r="E3228" s="72"/>
      <c r="F3228" s="58"/>
      <c r="G3228" s="63"/>
      <c r="H3228" s="64"/>
    </row>
    <row r="3229" spans="1:8" ht="15" hidden="1" customHeight="1" x14ac:dyDescent="0.25">
      <c r="B3229" s="56"/>
      <c r="C3229" s="110"/>
      <c r="D3229" s="57"/>
      <c r="E3229" s="72"/>
      <c r="F3229" s="62"/>
      <c r="G3229" s="63"/>
      <c r="H3229" s="64"/>
    </row>
    <row r="3230" spans="1:8" ht="15" hidden="1" customHeight="1" x14ac:dyDescent="0.25">
      <c r="B3230" s="56"/>
      <c r="C3230" s="75"/>
      <c r="D3230" s="57"/>
      <c r="E3230" s="72"/>
      <c r="F3230" s="62"/>
      <c r="G3230" s="63"/>
      <c r="H3230" s="64"/>
    </row>
    <row r="3231" spans="1:8" ht="15" hidden="1" customHeight="1" x14ac:dyDescent="0.25">
      <c r="B3231" s="55"/>
      <c r="C3231" s="75"/>
      <c r="D3231" s="57"/>
      <c r="E3231" s="72"/>
      <c r="F3231" s="62"/>
      <c r="G3231" s="63"/>
      <c r="H3231" s="64"/>
    </row>
    <row r="3232" spans="1:8" ht="15" hidden="1" customHeight="1" x14ac:dyDescent="0.25">
      <c r="B3232" s="68"/>
      <c r="C3232" s="56"/>
      <c r="D3232" s="61"/>
      <c r="E3232" s="72"/>
      <c r="F3232" s="76"/>
      <c r="G3232" s="63"/>
      <c r="H3232" s="64"/>
    </row>
    <row r="3233" spans="1:8" ht="15" hidden="1" customHeight="1" x14ac:dyDescent="0.25">
      <c r="A3233"/>
      <c r="B3233" s="56"/>
      <c r="C3233" s="75"/>
      <c r="D3233" s="57"/>
      <c r="E3233" s="72"/>
      <c r="F3233" s="76"/>
      <c r="G3233" s="63"/>
      <c r="H3233" s="64"/>
    </row>
    <row r="3234" spans="1:8" ht="15" hidden="1" customHeight="1" x14ac:dyDescent="0.25">
      <c r="A3234"/>
      <c r="B3234" s="55"/>
      <c r="C3234" s="75"/>
      <c r="D3234" s="57"/>
      <c r="E3234" s="72"/>
      <c r="F3234" s="62"/>
      <c r="G3234" s="63"/>
      <c r="H3234" s="64"/>
    </row>
    <row r="3235" spans="1:8" ht="15" hidden="1" customHeight="1" x14ac:dyDescent="0.25">
      <c r="A3235"/>
      <c r="B3235" s="56"/>
      <c r="C3235" s="123"/>
      <c r="D3235" s="57"/>
      <c r="E3235" s="72"/>
      <c r="F3235" s="62"/>
      <c r="G3235" s="63"/>
      <c r="H3235" s="64"/>
    </row>
    <row r="3236" spans="1:8" ht="15" hidden="1" customHeight="1" x14ac:dyDescent="0.25">
      <c r="A3236"/>
      <c r="B3236" s="56"/>
      <c r="C3236" s="123"/>
      <c r="D3236" s="57"/>
      <c r="E3236" s="72"/>
      <c r="F3236" s="76"/>
      <c r="G3236" s="63"/>
      <c r="H3236" s="64"/>
    </row>
    <row r="3237" spans="1:8" ht="15" hidden="1" customHeight="1" x14ac:dyDescent="0.25">
      <c r="A3237"/>
      <c r="B3237" s="56"/>
      <c r="C3237" s="123"/>
      <c r="D3237" s="57"/>
      <c r="E3237" s="72"/>
      <c r="F3237" s="76"/>
      <c r="G3237" s="63"/>
      <c r="H3237" s="64"/>
    </row>
    <row r="3238" spans="1:8" ht="15" hidden="1" customHeight="1" x14ac:dyDescent="0.25">
      <c r="A3238"/>
      <c r="B3238" s="56"/>
      <c r="C3238" s="123"/>
      <c r="D3238" s="71"/>
      <c r="E3238" s="72"/>
      <c r="F3238" s="96"/>
      <c r="G3238" s="63"/>
      <c r="H3238" s="64"/>
    </row>
    <row r="3239" spans="1:8" ht="15" hidden="1" customHeight="1" x14ac:dyDescent="0.25">
      <c r="A3239"/>
      <c r="B3239" s="68"/>
      <c r="C3239" s="56"/>
      <c r="D3239" s="61"/>
      <c r="E3239" s="72"/>
      <c r="F3239" s="62"/>
      <c r="G3239" s="63"/>
      <c r="H3239" s="64"/>
    </row>
    <row r="3240" spans="1:8" ht="15" hidden="1" customHeight="1" x14ac:dyDescent="0.25">
      <c r="A3240"/>
      <c r="B3240" s="55"/>
      <c r="C3240" s="56"/>
      <c r="D3240" s="57"/>
      <c r="E3240" s="72"/>
      <c r="F3240" s="76"/>
      <c r="G3240" s="63"/>
      <c r="H3240" s="64"/>
    </row>
    <row r="3241" spans="1:8" ht="15" hidden="1" customHeight="1" x14ac:dyDescent="0.25">
      <c r="A3241"/>
      <c r="B3241" s="56"/>
      <c r="C3241" s="56"/>
      <c r="D3241" s="106"/>
      <c r="E3241" s="72"/>
      <c r="F3241" s="58"/>
      <c r="G3241" s="63"/>
      <c r="H3241" s="64"/>
    </row>
    <row r="3242" spans="1:8" ht="15" hidden="1" customHeight="1" x14ac:dyDescent="0.25">
      <c r="A3242"/>
      <c r="B3242" s="56"/>
      <c r="C3242" s="110"/>
      <c r="D3242" s="57"/>
      <c r="E3242" s="72"/>
      <c r="F3242" s="62"/>
      <c r="G3242" s="63"/>
      <c r="H3242" s="64"/>
    </row>
    <row r="3243" spans="1:8" ht="15" hidden="1" customHeight="1" x14ac:dyDescent="0.25">
      <c r="A3243"/>
      <c r="B3243" s="56"/>
      <c r="C3243" s="75"/>
      <c r="D3243" s="57"/>
      <c r="E3243" s="72"/>
      <c r="F3243" s="62"/>
      <c r="G3243" s="63"/>
      <c r="H3243" s="64"/>
    </row>
    <row r="3244" spans="1:8" ht="15" hidden="1" customHeight="1" x14ac:dyDescent="0.25">
      <c r="A3244"/>
      <c r="B3244" s="56"/>
      <c r="C3244" s="75"/>
      <c r="D3244" s="57"/>
      <c r="E3244" s="72"/>
      <c r="F3244" s="62"/>
      <c r="G3244" s="63"/>
      <c r="H3244" s="64"/>
    </row>
    <row r="3245" spans="1:8" ht="15" hidden="1" customHeight="1" x14ac:dyDescent="0.25">
      <c r="A3245"/>
      <c r="B3245" s="68"/>
      <c r="C3245" s="56"/>
      <c r="D3245" s="61"/>
      <c r="E3245" s="72"/>
      <c r="F3245" s="76"/>
      <c r="G3245" s="63"/>
      <c r="H3245" s="64"/>
    </row>
    <row r="3246" spans="1:8" ht="15" hidden="1" customHeight="1" x14ac:dyDescent="0.25">
      <c r="A3246"/>
      <c r="B3246" s="56"/>
      <c r="C3246" s="56"/>
      <c r="D3246" s="57"/>
      <c r="E3246" s="72"/>
      <c r="F3246" s="76"/>
      <c r="G3246" s="63"/>
      <c r="H3246" s="64"/>
    </row>
    <row r="3247" spans="1:8" ht="15" hidden="1" customHeight="1" x14ac:dyDescent="0.25">
      <c r="A3247"/>
      <c r="B3247" s="55"/>
      <c r="C3247" s="75"/>
      <c r="D3247" s="57"/>
      <c r="E3247" s="72"/>
      <c r="F3247" s="62"/>
      <c r="G3247" s="63"/>
      <c r="H3247" s="64"/>
    </row>
    <row r="3248" spans="1:8" ht="15" hidden="1" customHeight="1" x14ac:dyDescent="0.25">
      <c r="A3248"/>
      <c r="B3248" s="56"/>
      <c r="C3248" s="56"/>
      <c r="D3248" s="57"/>
      <c r="E3248" s="72"/>
      <c r="F3248" s="62"/>
      <c r="G3248" s="63"/>
      <c r="H3248" s="64"/>
    </row>
    <row r="3249" spans="1:8" ht="15" hidden="1" customHeight="1" x14ac:dyDescent="0.25">
      <c r="A3249"/>
      <c r="B3249" s="56"/>
      <c r="C3249" s="56"/>
      <c r="D3249" s="57"/>
      <c r="E3249" s="72"/>
      <c r="F3249" s="76"/>
      <c r="G3249" s="63"/>
      <c r="H3249" s="64"/>
    </row>
    <row r="3250" spans="1:8" ht="15" hidden="1" customHeight="1" x14ac:dyDescent="0.25">
      <c r="A3250"/>
      <c r="B3250" s="56"/>
      <c r="C3250" s="56"/>
      <c r="D3250" s="57"/>
      <c r="E3250" s="72"/>
      <c r="F3250" s="76"/>
      <c r="G3250" s="63"/>
      <c r="H3250" s="64"/>
    </row>
    <row r="3251" spans="1:8" ht="15" hidden="1" customHeight="1" x14ac:dyDescent="0.25">
      <c r="A3251"/>
      <c r="B3251" s="56"/>
      <c r="C3251" s="56"/>
      <c r="D3251" s="71"/>
      <c r="E3251" s="72"/>
      <c r="F3251" s="96"/>
      <c r="G3251" s="63"/>
      <c r="H3251" s="64"/>
    </row>
    <row r="3252" spans="1:8" ht="15" hidden="1" customHeight="1" x14ac:dyDescent="0.25">
      <c r="A3252"/>
      <c r="B3252" s="68"/>
      <c r="C3252" s="56"/>
      <c r="D3252" s="61"/>
      <c r="E3252" s="72"/>
      <c r="F3252" s="62"/>
      <c r="G3252" s="63"/>
      <c r="H3252" s="64"/>
    </row>
    <row r="3253" spans="1:8" ht="15" hidden="1" customHeight="1" x14ac:dyDescent="0.25">
      <c r="A3253"/>
      <c r="B3253" s="55"/>
      <c r="C3253" s="56"/>
      <c r="D3253" s="57"/>
      <c r="E3253" s="72"/>
      <c r="F3253" s="76"/>
      <c r="G3253" s="63"/>
      <c r="H3253" s="64"/>
    </row>
    <row r="3254" spans="1:8" ht="15" hidden="1" customHeight="1" x14ac:dyDescent="0.25">
      <c r="A3254"/>
      <c r="B3254" s="74"/>
      <c r="C3254" s="56"/>
      <c r="D3254" s="83"/>
      <c r="E3254" s="72"/>
      <c r="F3254" s="76"/>
      <c r="G3254" s="63"/>
      <c r="H3254" s="64"/>
    </row>
    <row r="3255" spans="1:8" ht="15" hidden="1" customHeight="1" x14ac:dyDescent="0.25">
      <c r="A3255"/>
      <c r="B3255" s="81"/>
      <c r="C3255" s="56"/>
      <c r="D3255" s="57"/>
      <c r="E3255" s="72"/>
      <c r="F3255" s="62"/>
      <c r="G3255" s="63"/>
      <c r="H3255" s="64"/>
    </row>
    <row r="3256" spans="1:8" ht="15" hidden="1" customHeight="1" x14ac:dyDescent="0.25">
      <c r="A3256"/>
      <c r="B3256" s="55"/>
      <c r="C3256" s="56"/>
      <c r="D3256" s="57"/>
      <c r="E3256" s="72"/>
      <c r="F3256" s="62"/>
      <c r="G3256" s="63"/>
      <c r="H3256" s="64"/>
    </row>
    <row r="3257" spans="1:8" ht="15" hidden="1" customHeight="1" x14ac:dyDescent="0.25">
      <c r="A3257"/>
      <c r="B3257" s="81"/>
      <c r="C3257" s="56"/>
      <c r="D3257" s="57"/>
      <c r="E3257" s="72"/>
      <c r="F3257" s="62"/>
      <c r="G3257" s="63"/>
      <c r="H3257" s="64"/>
    </row>
    <row r="3258" spans="1:8" ht="15" hidden="1" customHeight="1" x14ac:dyDescent="0.25">
      <c r="A3258"/>
      <c r="B3258" s="81"/>
      <c r="C3258" s="56"/>
      <c r="D3258" s="57"/>
      <c r="E3258" s="72"/>
      <c r="F3258" s="62"/>
      <c r="G3258" s="63"/>
      <c r="H3258" s="64"/>
    </row>
    <row r="3259" spans="1:8" ht="15" hidden="1" customHeight="1" x14ac:dyDescent="0.25">
      <c r="A3259"/>
      <c r="B3259" s="56"/>
      <c r="C3259" s="56"/>
      <c r="D3259" s="57"/>
      <c r="E3259" s="72"/>
      <c r="F3259" s="62"/>
      <c r="G3259" s="63"/>
      <c r="H3259" s="64"/>
    </row>
    <row r="3260" spans="1:8" ht="15" hidden="1" customHeight="1" x14ac:dyDescent="0.25">
      <c r="A3260"/>
      <c r="B3260" s="68"/>
      <c r="C3260" s="56"/>
      <c r="D3260" s="61"/>
      <c r="E3260" s="72"/>
      <c r="F3260" s="62"/>
      <c r="G3260" s="63"/>
      <c r="H3260" s="64"/>
    </row>
    <row r="3261" spans="1:8" ht="15" hidden="1" customHeight="1" x14ac:dyDescent="0.25">
      <c r="A3261"/>
      <c r="B3261" s="55"/>
      <c r="C3261" s="56"/>
      <c r="D3261" s="57"/>
      <c r="E3261" s="72"/>
      <c r="F3261" s="76"/>
      <c r="G3261" s="63"/>
      <c r="H3261" s="64"/>
    </row>
    <row r="3262" spans="1:8" ht="15" hidden="1" customHeight="1" x14ac:dyDescent="0.25">
      <c r="A3262"/>
      <c r="B3262" s="56"/>
      <c r="C3262" s="75"/>
      <c r="D3262" s="57"/>
      <c r="E3262" s="72"/>
      <c r="F3262" s="76"/>
      <c r="G3262" s="63"/>
      <c r="H3262" s="64"/>
    </row>
    <row r="3263" spans="1:8" ht="15" hidden="1" customHeight="1" x14ac:dyDescent="0.25">
      <c r="A3263"/>
      <c r="B3263" s="55"/>
      <c r="C3263" s="123"/>
      <c r="D3263" s="57"/>
      <c r="E3263" s="72"/>
      <c r="F3263" s="76"/>
      <c r="G3263" s="63"/>
      <c r="H3263" s="64"/>
    </row>
    <row r="3264" spans="1:8" ht="15" hidden="1" customHeight="1" x14ac:dyDescent="0.25">
      <c r="A3264"/>
      <c r="B3264" s="56"/>
      <c r="C3264" s="56"/>
      <c r="D3264" s="57"/>
      <c r="E3264" s="72"/>
      <c r="F3264" s="58"/>
      <c r="G3264" s="63"/>
      <c r="H3264" s="64"/>
    </row>
    <row r="3265" spans="1:8" ht="15" hidden="1" customHeight="1" x14ac:dyDescent="0.25">
      <c r="A3265"/>
      <c r="B3265" s="74"/>
      <c r="C3265" s="56"/>
      <c r="D3265" s="83"/>
      <c r="E3265" s="72"/>
      <c r="F3265" s="76"/>
      <c r="G3265" s="63"/>
      <c r="H3265" s="64"/>
    </row>
    <row r="3266" spans="1:8" ht="15" hidden="1" customHeight="1" x14ac:dyDescent="0.25">
      <c r="A3266"/>
      <c r="B3266" s="68"/>
      <c r="C3266" s="75"/>
      <c r="D3266" s="57"/>
      <c r="E3266" s="72"/>
      <c r="F3266" s="77"/>
      <c r="G3266" s="63"/>
      <c r="H3266" s="64"/>
    </row>
    <row r="3267" spans="1:8" ht="15" hidden="1" customHeight="1" x14ac:dyDescent="0.25">
      <c r="A3267"/>
      <c r="B3267" s="56"/>
      <c r="C3267" s="56"/>
      <c r="D3267" s="57"/>
      <c r="E3267" s="72"/>
      <c r="F3267" s="76"/>
      <c r="G3267" s="63"/>
      <c r="H3267" s="64"/>
    </row>
    <row r="3268" spans="1:8" ht="15" hidden="1" customHeight="1" x14ac:dyDescent="0.25">
      <c r="A3268"/>
      <c r="B3268" s="60"/>
      <c r="C3268" s="75"/>
      <c r="D3268" s="57"/>
      <c r="E3268" s="72"/>
      <c r="F3268" s="77"/>
      <c r="G3268" s="63"/>
      <c r="H3268" s="64"/>
    </row>
    <row r="3269" spans="1:8" ht="15" hidden="1" customHeight="1" x14ac:dyDescent="0.25">
      <c r="A3269"/>
      <c r="B3269" s="95"/>
      <c r="C3269" s="56"/>
      <c r="D3269" s="57"/>
      <c r="E3269" s="72"/>
      <c r="F3269" s="62"/>
      <c r="G3269" s="63"/>
      <c r="H3269" s="64"/>
    </row>
    <row r="3270" spans="1:8" ht="15" hidden="1" customHeight="1" x14ac:dyDescent="0.25">
      <c r="A3270"/>
      <c r="B3270" s="56"/>
      <c r="C3270" s="56"/>
      <c r="D3270" s="56"/>
      <c r="E3270" s="72"/>
      <c r="F3270" s="58"/>
      <c r="G3270" s="63"/>
      <c r="H3270" s="64"/>
    </row>
    <row r="3271" spans="1:8" ht="15" hidden="1" customHeight="1" x14ac:dyDescent="0.25">
      <c r="A3271"/>
      <c r="B3271" s="56"/>
      <c r="C3271" s="56"/>
      <c r="D3271" s="129"/>
      <c r="E3271" s="72"/>
      <c r="F3271" s="130"/>
      <c r="G3271" s="63"/>
      <c r="H3271" s="64"/>
    </row>
    <row r="3272" spans="1:8" ht="15" hidden="1" customHeight="1" x14ac:dyDescent="0.25">
      <c r="A3272"/>
      <c r="B3272" s="56"/>
      <c r="C3272" s="56"/>
      <c r="D3272" s="105"/>
      <c r="E3272" s="72"/>
      <c r="F3272" s="62"/>
      <c r="G3272" s="63"/>
      <c r="H3272" s="64"/>
    </row>
    <row r="3273" spans="1:8" ht="15" hidden="1" customHeight="1" x14ac:dyDescent="0.25">
      <c r="A3273"/>
      <c r="B3273" s="56"/>
      <c r="C3273" s="56"/>
      <c r="D3273" s="57"/>
      <c r="E3273" s="72"/>
      <c r="F3273" s="58"/>
      <c r="G3273" s="63"/>
      <c r="H3273" s="64"/>
    </row>
    <row r="3274" spans="1:8" ht="15" hidden="1" customHeight="1" x14ac:dyDescent="0.25">
      <c r="A3274"/>
      <c r="B3274" s="56"/>
      <c r="C3274" s="110"/>
      <c r="D3274" s="57"/>
      <c r="E3274" s="72"/>
      <c r="F3274" s="62"/>
      <c r="G3274" s="63"/>
      <c r="H3274" s="64"/>
    </row>
    <row r="3275" spans="1:8" ht="15" hidden="1" customHeight="1" x14ac:dyDescent="0.25">
      <c r="A3275"/>
      <c r="B3275" s="56"/>
      <c r="C3275" s="75"/>
      <c r="D3275" s="57"/>
      <c r="E3275" s="72"/>
      <c r="F3275" s="62"/>
      <c r="G3275" s="63"/>
      <c r="H3275" s="64"/>
    </row>
    <row r="3276" spans="1:8" ht="15" hidden="1" customHeight="1" x14ac:dyDescent="0.25">
      <c r="A3276"/>
      <c r="B3276" s="56"/>
      <c r="C3276" s="75"/>
      <c r="D3276" s="57"/>
      <c r="E3276" s="72"/>
      <c r="F3276" s="62"/>
      <c r="G3276" s="63"/>
      <c r="H3276" s="64"/>
    </row>
    <row r="3277" spans="1:8" ht="15" hidden="1" customHeight="1" x14ac:dyDescent="0.25">
      <c r="A3277"/>
      <c r="B3277" s="68"/>
      <c r="C3277" s="56"/>
      <c r="D3277" s="61"/>
      <c r="E3277" s="72"/>
      <c r="F3277" s="76"/>
      <c r="G3277" s="63"/>
      <c r="H3277" s="64"/>
    </row>
    <row r="3278" spans="1:8" ht="15" hidden="1" customHeight="1" x14ac:dyDescent="0.25">
      <c r="A3278"/>
      <c r="B3278" s="56"/>
      <c r="C3278" s="56"/>
      <c r="D3278" s="57"/>
      <c r="E3278" s="72"/>
      <c r="F3278" s="76"/>
      <c r="G3278" s="63"/>
      <c r="H3278" s="64"/>
    </row>
    <row r="3279" spans="1:8" ht="15" hidden="1" customHeight="1" x14ac:dyDescent="0.25">
      <c r="A3279"/>
      <c r="B3279" s="55"/>
      <c r="C3279" s="75"/>
      <c r="D3279" s="57"/>
      <c r="E3279" s="72"/>
      <c r="F3279" s="62"/>
      <c r="G3279" s="63"/>
      <c r="H3279" s="64"/>
    </row>
    <row r="3280" spans="1:8" ht="15" hidden="1" customHeight="1" x14ac:dyDescent="0.25">
      <c r="A3280"/>
      <c r="B3280" s="56"/>
      <c r="C3280" s="56"/>
      <c r="D3280" s="57"/>
      <c r="E3280" s="72"/>
      <c r="F3280" s="62"/>
      <c r="G3280" s="63"/>
      <c r="H3280" s="64"/>
    </row>
    <row r="3281" spans="1:8" ht="15" hidden="1" customHeight="1" x14ac:dyDescent="0.25">
      <c r="A3281"/>
      <c r="B3281" s="56"/>
      <c r="C3281" s="56"/>
      <c r="D3281" s="57"/>
      <c r="E3281" s="72"/>
      <c r="F3281" s="76"/>
      <c r="G3281" s="63"/>
      <c r="H3281" s="64"/>
    </row>
    <row r="3282" spans="1:8" ht="15" hidden="1" customHeight="1" x14ac:dyDescent="0.25">
      <c r="A3282"/>
      <c r="B3282" s="56"/>
      <c r="C3282" s="56"/>
      <c r="D3282" s="57"/>
      <c r="E3282" s="72"/>
      <c r="F3282" s="76"/>
      <c r="G3282" s="63"/>
      <c r="H3282" s="64"/>
    </row>
    <row r="3283" spans="1:8" ht="15" hidden="1" customHeight="1" x14ac:dyDescent="0.25">
      <c r="A3283"/>
      <c r="B3283" s="56"/>
      <c r="C3283" s="56"/>
      <c r="D3283" s="71"/>
      <c r="E3283" s="72"/>
      <c r="F3283" s="96"/>
      <c r="G3283" s="63"/>
      <c r="H3283" s="64"/>
    </row>
    <row r="3284" spans="1:8" ht="15" hidden="1" customHeight="1" x14ac:dyDescent="0.25">
      <c r="A3284"/>
      <c r="B3284" s="68"/>
      <c r="C3284" s="56"/>
      <c r="D3284" s="61"/>
      <c r="E3284" s="72"/>
      <c r="F3284" s="62"/>
      <c r="G3284" s="63"/>
      <c r="H3284" s="64"/>
    </row>
    <row r="3285" spans="1:8" ht="15" hidden="1" customHeight="1" x14ac:dyDescent="0.25">
      <c r="A3285"/>
      <c r="B3285" s="56"/>
      <c r="C3285" s="123"/>
      <c r="D3285" s="57"/>
      <c r="E3285" s="72"/>
      <c r="F3285" s="62"/>
      <c r="G3285" s="63"/>
      <c r="H3285" s="64"/>
    </row>
    <row r="3286" spans="1:8" ht="15" hidden="1" customHeight="1" x14ac:dyDescent="0.25">
      <c r="A3286"/>
      <c r="B3286" s="68"/>
      <c r="C3286" s="56"/>
      <c r="D3286" s="57"/>
      <c r="E3286" s="72"/>
      <c r="F3286" s="62"/>
      <c r="G3286" s="63"/>
      <c r="H3286" s="64"/>
    </row>
    <row r="3287" spans="1:8" ht="15" hidden="1" customHeight="1" x14ac:dyDescent="0.25">
      <c r="A3287"/>
      <c r="B3287" s="55"/>
      <c r="C3287" s="228"/>
      <c r="D3287" s="57"/>
      <c r="E3287" s="72"/>
      <c r="F3287" s="76"/>
      <c r="G3287" s="63"/>
      <c r="H3287" s="64"/>
    </row>
    <row r="3288" spans="1:8" ht="15" hidden="1" customHeight="1" x14ac:dyDescent="0.25">
      <c r="A3288"/>
      <c r="B3288" s="56"/>
      <c r="C3288" s="56"/>
      <c r="D3288" s="57"/>
      <c r="E3288" s="72"/>
      <c r="F3288" s="62"/>
      <c r="G3288" s="63"/>
      <c r="H3288" s="64"/>
    </row>
    <row r="3289" spans="1:8" ht="15" hidden="1" customHeight="1" x14ac:dyDescent="0.25">
      <c r="A3289"/>
      <c r="B3289" s="55"/>
      <c r="C3289" s="88"/>
      <c r="D3289" s="57"/>
      <c r="E3289" s="72"/>
      <c r="F3289" s="76"/>
      <c r="G3289" s="63"/>
      <c r="H3289" s="64"/>
    </row>
    <row r="3290" spans="1:8" ht="15" hidden="1" customHeight="1" x14ac:dyDescent="0.25">
      <c r="A3290"/>
      <c r="B3290" s="56"/>
      <c r="C3290" s="80"/>
      <c r="D3290" s="57"/>
      <c r="E3290" s="72"/>
      <c r="F3290" s="76"/>
      <c r="G3290" s="63"/>
      <c r="H3290" s="64"/>
    </row>
    <row r="3291" spans="1:8" ht="15" hidden="1" customHeight="1" x14ac:dyDescent="0.25">
      <c r="A3291"/>
      <c r="B3291" s="55"/>
      <c r="C3291" s="80"/>
      <c r="D3291" s="57"/>
      <c r="E3291" s="72"/>
      <c r="F3291" s="62"/>
      <c r="G3291" s="63"/>
      <c r="H3291" s="64"/>
    </row>
    <row r="3292" spans="1:8" ht="15" hidden="1" customHeight="1" x14ac:dyDescent="0.25">
      <c r="A3292"/>
      <c r="B3292" s="56"/>
      <c r="C3292" s="80"/>
      <c r="D3292" s="57"/>
      <c r="E3292" s="72"/>
      <c r="F3292" s="62"/>
      <c r="G3292" s="63"/>
      <c r="H3292" s="64"/>
    </row>
    <row r="3293" spans="1:8" ht="15" hidden="1" customHeight="1" x14ac:dyDescent="0.25">
      <c r="A3293"/>
      <c r="B3293" s="56"/>
      <c r="C3293" s="80"/>
      <c r="D3293" s="83"/>
      <c r="E3293" s="72"/>
      <c r="F3293" s="76"/>
      <c r="G3293" s="63"/>
      <c r="H3293" s="64"/>
    </row>
    <row r="3294" spans="1:8" ht="15" hidden="1" customHeight="1" x14ac:dyDescent="0.25">
      <c r="A3294"/>
      <c r="B3294" s="56"/>
      <c r="C3294" s="80"/>
      <c r="D3294" s="57"/>
      <c r="E3294" s="72"/>
      <c r="F3294" s="76"/>
      <c r="G3294" s="63"/>
      <c r="H3294" s="64"/>
    </row>
    <row r="3295" spans="1:8" ht="15" hidden="1" customHeight="1" x14ac:dyDescent="0.25">
      <c r="A3295"/>
      <c r="B3295" s="56"/>
      <c r="C3295" s="80"/>
      <c r="D3295" s="71"/>
      <c r="E3295" s="72"/>
      <c r="F3295" s="96"/>
      <c r="G3295" s="63"/>
      <c r="H3295" s="64"/>
    </row>
    <row r="3296" spans="1:8" ht="15" hidden="1" customHeight="1" x14ac:dyDescent="0.25">
      <c r="A3296"/>
      <c r="B3296" s="68"/>
      <c r="C3296" s="80"/>
      <c r="D3296" s="61"/>
      <c r="E3296" s="72"/>
      <c r="F3296" s="62"/>
      <c r="G3296" s="63"/>
      <c r="H3296" s="64"/>
    </row>
    <row r="3297" spans="1:8" ht="15" hidden="1" customHeight="1" x14ac:dyDescent="0.25">
      <c r="A3297"/>
      <c r="B3297" s="55"/>
      <c r="C3297" s="80"/>
      <c r="D3297" s="57"/>
      <c r="E3297" s="72"/>
      <c r="F3297" s="76"/>
      <c r="G3297" s="63"/>
      <c r="H3297" s="64"/>
    </row>
    <row r="3298" spans="1:8" ht="15" hidden="1" customHeight="1" x14ac:dyDescent="0.25">
      <c r="A3298"/>
      <c r="B3298" s="74"/>
      <c r="C3298" s="80"/>
      <c r="D3298" s="83"/>
      <c r="E3298" s="72"/>
      <c r="F3298" s="76"/>
      <c r="G3298" s="63"/>
      <c r="H3298" s="64"/>
    </row>
    <row r="3299" spans="1:8" ht="15" hidden="1" customHeight="1" x14ac:dyDescent="0.25">
      <c r="A3299"/>
      <c r="B3299" s="81"/>
      <c r="C3299" s="80"/>
      <c r="D3299" s="57"/>
      <c r="E3299" s="72"/>
      <c r="F3299" s="62"/>
      <c r="G3299" s="63"/>
      <c r="H3299" s="64"/>
    </row>
    <row r="3300" spans="1:8" ht="15" hidden="1" customHeight="1" x14ac:dyDescent="0.25">
      <c r="A3300"/>
      <c r="B3300" s="55"/>
      <c r="C3300" s="56"/>
      <c r="D3300" s="57"/>
      <c r="E3300" s="72"/>
      <c r="F3300" s="62"/>
      <c r="G3300" s="63"/>
      <c r="H3300" s="64"/>
    </row>
    <row r="3301" spans="1:8" ht="15" hidden="1" customHeight="1" x14ac:dyDescent="0.25">
      <c r="A3301"/>
      <c r="B3301" s="81"/>
      <c r="C3301" s="56"/>
      <c r="D3301" s="57"/>
      <c r="E3301" s="72"/>
      <c r="F3301" s="62"/>
      <c r="G3301" s="63"/>
      <c r="H3301" s="64"/>
    </row>
    <row r="3302" spans="1:8" ht="15" hidden="1" customHeight="1" x14ac:dyDescent="0.25">
      <c r="A3302"/>
      <c r="B3302" s="81"/>
      <c r="C3302" s="56"/>
      <c r="D3302" s="57"/>
      <c r="E3302" s="72"/>
      <c r="F3302" s="62"/>
      <c r="G3302" s="63"/>
      <c r="H3302" s="64"/>
    </row>
    <row r="3303" spans="1:8" ht="15" hidden="1" customHeight="1" x14ac:dyDescent="0.25">
      <c r="A3303"/>
      <c r="B3303" s="56"/>
      <c r="C3303" s="56"/>
      <c r="D3303" s="57"/>
      <c r="E3303" s="72"/>
      <c r="F3303" s="62"/>
      <c r="G3303" s="63"/>
      <c r="H3303" s="64"/>
    </row>
    <row r="3304" spans="1:8" ht="15" hidden="1" customHeight="1" x14ac:dyDescent="0.25">
      <c r="A3304"/>
      <c r="B3304" s="68"/>
      <c r="C3304" s="56"/>
      <c r="D3304" s="61"/>
      <c r="E3304" s="72"/>
      <c r="F3304" s="62"/>
      <c r="G3304" s="63"/>
      <c r="H3304" s="64"/>
    </row>
    <row r="3305" spans="1:8" ht="15" hidden="1" customHeight="1" x14ac:dyDescent="0.25">
      <c r="A3305"/>
      <c r="B3305" s="55"/>
      <c r="C3305" s="56"/>
      <c r="D3305" s="57"/>
      <c r="E3305" s="72"/>
      <c r="F3305" s="76"/>
      <c r="G3305" s="63"/>
      <c r="H3305" s="64"/>
    </row>
    <row r="3306" spans="1:8" ht="15" hidden="1" customHeight="1" x14ac:dyDescent="0.25">
      <c r="A3306"/>
      <c r="B3306" s="56"/>
      <c r="C3306" s="80"/>
      <c r="D3306" s="57"/>
      <c r="E3306" s="72"/>
      <c r="F3306" s="76"/>
      <c r="G3306" s="63"/>
      <c r="H3306" s="64"/>
    </row>
    <row r="3307" spans="1:8" ht="15" hidden="1" customHeight="1" x14ac:dyDescent="0.25">
      <c r="A3307"/>
      <c r="B3307" s="55"/>
      <c r="C3307" s="80"/>
      <c r="D3307" s="57"/>
      <c r="E3307" s="72"/>
      <c r="F3307" s="76"/>
      <c r="G3307" s="63"/>
      <c r="H3307" s="64"/>
    </row>
    <row r="3308" spans="1:8" ht="15" hidden="1" customHeight="1" x14ac:dyDescent="0.25">
      <c r="A3308"/>
      <c r="B3308" s="56"/>
      <c r="C3308" s="80"/>
      <c r="D3308" s="57"/>
      <c r="E3308" s="72"/>
      <c r="F3308" s="58"/>
      <c r="G3308" s="63"/>
      <c r="H3308" s="64"/>
    </row>
    <row r="3309" spans="1:8" ht="15" hidden="1" customHeight="1" x14ac:dyDescent="0.25">
      <c r="A3309"/>
      <c r="B3309" s="56"/>
      <c r="C3309" s="80"/>
      <c r="D3309" s="57"/>
      <c r="E3309" s="72"/>
      <c r="F3309" s="76"/>
      <c r="G3309" s="63"/>
      <c r="H3309" s="64"/>
    </row>
    <row r="3310" spans="1:8" ht="15" hidden="1" customHeight="1" x14ac:dyDescent="0.25">
      <c r="A3310"/>
      <c r="B3310" s="60"/>
      <c r="C3310" s="80"/>
      <c r="D3310" s="57"/>
      <c r="E3310" s="72"/>
      <c r="F3310" s="77"/>
      <c r="G3310" s="63"/>
      <c r="H3310" s="64"/>
    </row>
    <row r="3311" spans="1:8" ht="15" hidden="1" customHeight="1" x14ac:dyDescent="0.25">
      <c r="A3311"/>
      <c r="B3311" s="95"/>
      <c r="C3311" s="71"/>
      <c r="D3311" s="57"/>
      <c r="E3311" s="72"/>
      <c r="F3311" s="62"/>
      <c r="G3311" s="63"/>
      <c r="H3311" s="64"/>
    </row>
    <row r="3312" spans="1:8" ht="15" hidden="1" customHeight="1" x14ac:dyDescent="0.25">
      <c r="A3312"/>
      <c r="B3312" s="56"/>
      <c r="C3312" s="56"/>
      <c r="D3312" s="56"/>
      <c r="E3312" s="72"/>
      <c r="F3312" s="58"/>
      <c r="G3312" s="63"/>
      <c r="H3312" s="64"/>
    </row>
    <row r="3313" spans="1:8" ht="15" hidden="1" customHeight="1" x14ac:dyDescent="0.25">
      <c r="A3313"/>
      <c r="B3313" s="56"/>
      <c r="C3313" s="56"/>
      <c r="D3313" s="129"/>
      <c r="E3313" s="72"/>
      <c r="F3313" s="130"/>
      <c r="G3313" s="63"/>
      <c r="H3313" s="64"/>
    </row>
    <row r="3314" spans="1:8" ht="15" hidden="1" customHeight="1" x14ac:dyDescent="0.25">
      <c r="A3314"/>
      <c r="B3314" s="56"/>
      <c r="C3314" s="56"/>
      <c r="D3314" s="105"/>
      <c r="E3314" s="72"/>
      <c r="F3314" s="62"/>
      <c r="G3314" s="63"/>
      <c r="H3314" s="64"/>
    </row>
    <row r="3315" spans="1:8" ht="15" hidden="1" customHeight="1" x14ac:dyDescent="0.25">
      <c r="A3315"/>
      <c r="B3315" s="68"/>
      <c r="C3315" s="56"/>
      <c r="D3315" s="57"/>
      <c r="E3315" s="72"/>
      <c r="F3315" s="77"/>
      <c r="G3315" s="63"/>
      <c r="H3315" s="64"/>
    </row>
    <row r="3316" spans="1:8" ht="15" hidden="1" customHeight="1" x14ac:dyDescent="0.25">
      <c r="A3316"/>
      <c r="B3316" s="56"/>
      <c r="C3316" s="56"/>
      <c r="D3316" s="57"/>
      <c r="E3316" s="72"/>
      <c r="F3316" s="77"/>
      <c r="G3316" s="63"/>
      <c r="H3316" s="64"/>
    </row>
    <row r="3317" spans="1:8" ht="15" hidden="1" customHeight="1" x14ac:dyDescent="0.25">
      <c r="A3317"/>
      <c r="B3317" s="56"/>
      <c r="C3317" s="56"/>
      <c r="D3317" s="139"/>
      <c r="E3317" s="72"/>
      <c r="F3317" s="140"/>
      <c r="G3317" s="63"/>
      <c r="H3317" s="64"/>
    </row>
    <row r="3318" spans="1:8" ht="15" hidden="1" customHeight="1" x14ac:dyDescent="0.25">
      <c r="A3318"/>
      <c r="B3318" s="56"/>
      <c r="C3318" s="56"/>
      <c r="D3318" s="115"/>
      <c r="E3318" s="72"/>
      <c r="F3318" s="116"/>
      <c r="G3318" s="63"/>
      <c r="H3318" s="64"/>
    </row>
    <row r="3319" spans="1:8" ht="15" hidden="1" customHeight="1" x14ac:dyDescent="0.25">
      <c r="A3319"/>
      <c r="B3319" s="55"/>
      <c r="C3319" s="56"/>
      <c r="D3319" s="119"/>
      <c r="E3319" s="72"/>
      <c r="F3319" s="120"/>
      <c r="G3319" s="63"/>
      <c r="H3319" s="64"/>
    </row>
    <row r="3320" spans="1:8" ht="15" hidden="1" customHeight="1" x14ac:dyDescent="0.25">
      <c r="A3320"/>
      <c r="B3320" s="56"/>
      <c r="C3320" s="56"/>
      <c r="D3320" s="57"/>
      <c r="E3320" s="72"/>
      <c r="F3320" s="62"/>
      <c r="G3320" s="63"/>
      <c r="H3320" s="64"/>
    </row>
    <row r="3321" spans="1:8" ht="15" hidden="1" customHeight="1" x14ac:dyDescent="0.25">
      <c r="A3321"/>
      <c r="B3321" s="74"/>
      <c r="C3321" s="56"/>
      <c r="D3321" s="57"/>
      <c r="E3321" s="72"/>
      <c r="F3321" s="62"/>
      <c r="G3321" s="63"/>
      <c r="H3321" s="64"/>
    </row>
    <row r="3322" spans="1:8" ht="15" hidden="1" customHeight="1" x14ac:dyDescent="0.25">
      <c r="A3322"/>
      <c r="B3322" s="56"/>
      <c r="C3322" s="56"/>
      <c r="D3322" s="57"/>
      <c r="E3322" s="72"/>
      <c r="F3322" s="76"/>
      <c r="G3322" s="63"/>
      <c r="H3322" s="64"/>
    </row>
    <row r="3323" spans="1:8" ht="15" hidden="1" customHeight="1" x14ac:dyDescent="0.25">
      <c r="A3323"/>
      <c r="B3323" s="56"/>
      <c r="C3323" s="230"/>
      <c r="D3323" s="119"/>
      <c r="E3323" s="72"/>
      <c r="F3323" s="120"/>
      <c r="G3323" s="63"/>
      <c r="H3323" s="64"/>
    </row>
    <row r="3324" spans="1:8" ht="15" hidden="1" customHeight="1" x14ac:dyDescent="0.25">
      <c r="A3324"/>
      <c r="B3324" s="56"/>
      <c r="C3324" s="251"/>
      <c r="D3324" s="57"/>
      <c r="E3324" s="72"/>
      <c r="F3324" s="62"/>
      <c r="G3324" s="63"/>
      <c r="H3324" s="64"/>
    </row>
    <row r="3325" spans="1:8" ht="15" hidden="1" customHeight="1" x14ac:dyDescent="0.25">
      <c r="A3325"/>
      <c r="B3325" s="60"/>
      <c r="C3325" s="252"/>
      <c r="D3325" s="57"/>
      <c r="E3325" s="72"/>
      <c r="F3325" s="96"/>
      <c r="G3325" s="63"/>
      <c r="H3325" s="64"/>
    </row>
    <row r="3326" spans="1:8" ht="15" hidden="1" customHeight="1" x14ac:dyDescent="0.25">
      <c r="A3326"/>
      <c r="B3326" s="56"/>
      <c r="C3326" s="56"/>
      <c r="D3326" s="57"/>
      <c r="E3326" s="72"/>
      <c r="F3326" s="67"/>
      <c r="G3326" s="63"/>
      <c r="H3326" s="64"/>
    </row>
    <row r="3327" spans="1:8" ht="15" hidden="1" customHeight="1" x14ac:dyDescent="0.25">
      <c r="A3327"/>
      <c r="B3327" s="56"/>
      <c r="C3327" s="80"/>
      <c r="D3327" s="57"/>
      <c r="E3327" s="72"/>
      <c r="F3327" s="96"/>
      <c r="G3327" s="63"/>
      <c r="H3327" s="64"/>
    </row>
    <row r="3328" spans="1:8" ht="15" hidden="1" customHeight="1" x14ac:dyDescent="0.25">
      <c r="A3328"/>
      <c r="B3328" s="56"/>
      <c r="C3328" s="251"/>
      <c r="D3328" s="57"/>
      <c r="E3328" s="72"/>
      <c r="F3328" s="67"/>
      <c r="G3328" s="63"/>
      <c r="H3328" s="64"/>
    </row>
    <row r="3329" spans="1:8" ht="15" hidden="1" customHeight="1" x14ac:dyDescent="0.25">
      <c r="A3329"/>
      <c r="B3329" s="56"/>
      <c r="C3329" s="80"/>
      <c r="D3329" s="71"/>
      <c r="E3329" s="72"/>
      <c r="F3329" s="76"/>
      <c r="G3329" s="63"/>
      <c r="H3329" s="64"/>
    </row>
    <row r="3330" spans="1:8" ht="15" hidden="1" customHeight="1" x14ac:dyDescent="0.25">
      <c r="A3330"/>
      <c r="B3330" s="55"/>
      <c r="C3330" s="80"/>
      <c r="D3330" s="57"/>
      <c r="E3330" s="72"/>
      <c r="F3330" s="62"/>
      <c r="G3330" s="63"/>
      <c r="H3330" s="64"/>
    </row>
    <row r="3331" spans="1:8" ht="15" hidden="1" customHeight="1" x14ac:dyDescent="0.25">
      <c r="A3331"/>
      <c r="B3331" s="56"/>
      <c r="C3331" s="56"/>
      <c r="D3331" s="57"/>
      <c r="E3331" s="72"/>
      <c r="F3331" s="62"/>
      <c r="G3331" s="63"/>
      <c r="H3331" s="64"/>
    </row>
    <row r="3332" spans="1:8" ht="15" hidden="1" customHeight="1" x14ac:dyDescent="0.25">
      <c r="A3332"/>
      <c r="B3332" s="55"/>
      <c r="C3332" s="80"/>
      <c r="D3332" s="57"/>
      <c r="E3332" s="72"/>
      <c r="F3332" s="76"/>
      <c r="G3332" s="63"/>
      <c r="H3332" s="64"/>
    </row>
    <row r="3333" spans="1:8" ht="15" hidden="1" customHeight="1" x14ac:dyDescent="0.25">
      <c r="A3333"/>
      <c r="B3333" s="56"/>
      <c r="C3333" s="80"/>
      <c r="D3333" s="57"/>
      <c r="E3333" s="72"/>
      <c r="F3333" s="76"/>
      <c r="G3333" s="63"/>
      <c r="H3333" s="64"/>
    </row>
    <row r="3334" spans="1:8" ht="15" hidden="1" customHeight="1" x14ac:dyDescent="0.25">
      <c r="A3334"/>
      <c r="B3334" s="56"/>
      <c r="C3334" s="56"/>
      <c r="D3334" s="57"/>
      <c r="E3334" s="72"/>
      <c r="F3334" s="62"/>
      <c r="G3334" s="63"/>
      <c r="H3334" s="64"/>
    </row>
    <row r="3335" spans="1:8" ht="15" hidden="1" customHeight="1" x14ac:dyDescent="0.25">
      <c r="A3335"/>
      <c r="B3335" s="60"/>
      <c r="C3335" s="72"/>
      <c r="D3335" s="61"/>
      <c r="E3335" s="72"/>
      <c r="F3335" s="62"/>
      <c r="G3335" s="63"/>
      <c r="H3335" s="64"/>
    </row>
    <row r="3336" spans="1:8" ht="15" hidden="1" customHeight="1" x14ac:dyDescent="0.25">
      <c r="A3336"/>
      <c r="B3336" s="56"/>
      <c r="C3336" s="56"/>
      <c r="D3336" s="57"/>
      <c r="E3336" s="72"/>
      <c r="F3336" s="67"/>
      <c r="G3336" s="63"/>
      <c r="H3336" s="64"/>
    </row>
    <row r="3337" spans="1:8" ht="15" hidden="1" customHeight="1" x14ac:dyDescent="0.25">
      <c r="A3337"/>
      <c r="B3337" s="55"/>
      <c r="C3337" s="75"/>
      <c r="D3337" s="57"/>
      <c r="E3337" s="72"/>
      <c r="F3337" s="67"/>
      <c r="G3337" s="63"/>
      <c r="H3337" s="64"/>
    </row>
    <row r="3338" spans="1:8" ht="15" hidden="1" customHeight="1" x14ac:dyDescent="0.25">
      <c r="A3338"/>
      <c r="B3338" s="56"/>
      <c r="C3338" s="75"/>
      <c r="D3338" s="57"/>
      <c r="E3338" s="72"/>
      <c r="F3338" s="96"/>
      <c r="G3338" s="63"/>
      <c r="H3338" s="64"/>
    </row>
    <row r="3339" spans="1:8" ht="15" hidden="1" customHeight="1" x14ac:dyDescent="0.25">
      <c r="A3339"/>
      <c r="B3339" s="192"/>
      <c r="C3339" s="56"/>
      <c r="D3339" s="57"/>
      <c r="E3339" s="72"/>
      <c r="F3339" s="96"/>
      <c r="G3339" s="63"/>
      <c r="H3339" s="64"/>
    </row>
    <row r="3340" spans="1:8" ht="15" hidden="1" customHeight="1" x14ac:dyDescent="0.25">
      <c r="A3340"/>
      <c r="B3340" s="56"/>
      <c r="C3340" s="56"/>
      <c r="D3340" s="57"/>
      <c r="E3340" s="72"/>
      <c r="F3340" s="62"/>
      <c r="G3340" s="63"/>
      <c r="H3340" s="64"/>
    </row>
    <row r="3341" spans="1:8" ht="15" hidden="1" customHeight="1" x14ac:dyDescent="0.25">
      <c r="A3341"/>
      <c r="B3341" s="81"/>
      <c r="C3341" s="71"/>
      <c r="D3341" s="57"/>
      <c r="E3341" s="72"/>
      <c r="F3341" s="62"/>
      <c r="G3341" s="63"/>
      <c r="H3341" s="64"/>
    </row>
    <row r="3342" spans="1:8" ht="15" hidden="1" customHeight="1" x14ac:dyDescent="0.25">
      <c r="A3342"/>
      <c r="B3342" s="56"/>
      <c r="C3342" s="80"/>
      <c r="D3342" s="83"/>
      <c r="E3342" s="72"/>
      <c r="F3342" s="96"/>
      <c r="G3342" s="63"/>
      <c r="H3342" s="64"/>
    </row>
    <row r="3343" spans="1:8" ht="15" hidden="1" customHeight="1" x14ac:dyDescent="0.25">
      <c r="A3343"/>
      <c r="B3343" s="60"/>
      <c r="C3343" s="56"/>
      <c r="D3343" s="61"/>
      <c r="E3343" s="72"/>
      <c r="F3343" s="62"/>
      <c r="G3343" s="63"/>
      <c r="H3343" s="64"/>
    </row>
    <row r="3344" spans="1:8" ht="15" hidden="1" customHeight="1" x14ac:dyDescent="0.25">
      <c r="A3344"/>
      <c r="B3344" s="56"/>
      <c r="C3344" s="123"/>
      <c r="D3344" s="57"/>
      <c r="E3344" s="72"/>
      <c r="F3344" s="62"/>
      <c r="G3344" s="63"/>
      <c r="H3344" s="64"/>
    </row>
    <row r="3345" spans="1:8" ht="15" hidden="1" customHeight="1" x14ac:dyDescent="0.25">
      <c r="A3345"/>
      <c r="B3345" s="68"/>
      <c r="C3345" s="56"/>
      <c r="D3345" s="57"/>
      <c r="E3345" s="72"/>
      <c r="F3345" s="62"/>
      <c r="G3345" s="63"/>
      <c r="H3345" s="64"/>
    </row>
    <row r="3346" spans="1:8" ht="15" hidden="1" customHeight="1" x14ac:dyDescent="0.25">
      <c r="A3346"/>
      <c r="B3346" s="55"/>
      <c r="C3346" s="56"/>
      <c r="D3346" s="57"/>
      <c r="E3346" s="72"/>
      <c r="F3346" s="76"/>
      <c r="G3346" s="63"/>
      <c r="H3346" s="64"/>
    </row>
    <row r="3347" spans="1:8" ht="15" hidden="1" customHeight="1" x14ac:dyDescent="0.25">
      <c r="A3347"/>
      <c r="B3347" s="56"/>
      <c r="C3347" s="56"/>
      <c r="D3347" s="57"/>
      <c r="E3347" s="72"/>
      <c r="F3347" s="62"/>
      <c r="G3347" s="63"/>
      <c r="H3347" s="64"/>
    </row>
    <row r="3348" spans="1:8" ht="15" hidden="1" customHeight="1" x14ac:dyDescent="0.25">
      <c r="A3348"/>
      <c r="B3348" s="55"/>
      <c r="C3348" s="88"/>
      <c r="D3348" s="57"/>
      <c r="E3348" s="72"/>
      <c r="F3348" s="76"/>
      <c r="G3348" s="63"/>
      <c r="H3348" s="64"/>
    </row>
    <row r="3349" spans="1:8" ht="15" hidden="1" customHeight="1" x14ac:dyDescent="0.25">
      <c r="A3349"/>
      <c r="B3349" s="56"/>
      <c r="C3349" s="80"/>
      <c r="D3349" s="57"/>
      <c r="E3349" s="72"/>
      <c r="F3349" s="76"/>
      <c r="G3349" s="63"/>
      <c r="H3349" s="64"/>
    </row>
    <row r="3350" spans="1:8" ht="15" hidden="1" customHeight="1" x14ac:dyDescent="0.25">
      <c r="A3350"/>
      <c r="B3350" s="55"/>
      <c r="C3350" s="80"/>
      <c r="D3350" s="57"/>
      <c r="E3350" s="72"/>
      <c r="F3350" s="62"/>
      <c r="G3350" s="63"/>
      <c r="H3350" s="64"/>
    </row>
    <row r="3351" spans="1:8" ht="15" hidden="1" customHeight="1" x14ac:dyDescent="0.25">
      <c r="A3351"/>
      <c r="B3351" s="56"/>
      <c r="C3351" s="80"/>
      <c r="D3351" s="57"/>
      <c r="E3351" s="72"/>
      <c r="F3351" s="62"/>
      <c r="G3351" s="63"/>
      <c r="H3351" s="64"/>
    </row>
    <row r="3352" spans="1:8" ht="15" hidden="1" customHeight="1" x14ac:dyDescent="0.25">
      <c r="A3352"/>
      <c r="B3352" s="56"/>
      <c r="C3352" s="80"/>
      <c r="D3352" s="83"/>
      <c r="E3352" s="72"/>
      <c r="F3352" s="76"/>
      <c r="G3352" s="63"/>
      <c r="H3352" s="64"/>
    </row>
    <row r="3353" spans="1:8" ht="15" hidden="1" customHeight="1" x14ac:dyDescent="0.25">
      <c r="A3353"/>
      <c r="B3353" s="68"/>
      <c r="C3353" s="56"/>
      <c r="D3353" s="61"/>
      <c r="E3353" s="72"/>
      <c r="F3353" s="76"/>
      <c r="G3353" s="63"/>
      <c r="H3353" s="64"/>
    </row>
    <row r="3354" spans="1:8" ht="15" hidden="1" customHeight="1" x14ac:dyDescent="0.25">
      <c r="A3354"/>
      <c r="B3354" s="56"/>
      <c r="C3354" s="80"/>
      <c r="D3354" s="71"/>
      <c r="E3354" s="72"/>
      <c r="F3354" s="96"/>
      <c r="G3354" s="63"/>
      <c r="H3354" s="64"/>
    </row>
    <row r="3355" spans="1:8" ht="15" hidden="1" customHeight="1" x14ac:dyDescent="0.25">
      <c r="A3355"/>
      <c r="B3355" s="68"/>
      <c r="C3355" s="80"/>
      <c r="D3355" s="61"/>
      <c r="E3355" s="72"/>
      <c r="F3355" s="62"/>
      <c r="G3355" s="63"/>
      <c r="H3355" s="64"/>
    </row>
    <row r="3356" spans="1:8" ht="15" hidden="1" customHeight="1" x14ac:dyDescent="0.25">
      <c r="A3356"/>
      <c r="B3356" s="55"/>
      <c r="C3356" s="80"/>
      <c r="D3356" s="57"/>
      <c r="E3356" s="72"/>
      <c r="F3356" s="76"/>
      <c r="G3356" s="63"/>
      <c r="H3356" s="64"/>
    </row>
    <row r="3357" spans="1:8" ht="15" hidden="1" customHeight="1" x14ac:dyDescent="0.25">
      <c r="A3357"/>
      <c r="B3357" s="56"/>
      <c r="C3357" s="75"/>
      <c r="D3357" s="57"/>
      <c r="E3357" s="72"/>
      <c r="F3357" s="76"/>
      <c r="G3357" s="63"/>
      <c r="H3357" s="64"/>
    </row>
    <row r="3358" spans="1:8" ht="15" hidden="1" customHeight="1" x14ac:dyDescent="0.25">
      <c r="A3358"/>
      <c r="B3358" s="55"/>
      <c r="C3358" s="71"/>
      <c r="D3358" s="57"/>
      <c r="E3358" s="72"/>
      <c r="F3358" s="62"/>
      <c r="G3358" s="63"/>
      <c r="H3358" s="64"/>
    </row>
    <row r="3359" spans="1:8" ht="15" hidden="1" customHeight="1" x14ac:dyDescent="0.25">
      <c r="A3359"/>
      <c r="B3359" s="81"/>
      <c r="C3359" s="71"/>
      <c r="D3359" s="57"/>
      <c r="E3359" s="72"/>
      <c r="F3359" s="62"/>
      <c r="G3359" s="63"/>
      <c r="H3359" s="64"/>
    </row>
    <row r="3360" spans="1:8" ht="15" hidden="1" customHeight="1" x14ac:dyDescent="0.25">
      <c r="A3360"/>
      <c r="B3360" s="55"/>
      <c r="C3360" s="71"/>
      <c r="D3360" s="57"/>
      <c r="E3360" s="72"/>
      <c r="F3360" s="62"/>
      <c r="G3360" s="63"/>
      <c r="H3360" s="64"/>
    </row>
    <row r="3361" spans="1:8" ht="15" hidden="1" customHeight="1" x14ac:dyDescent="0.25">
      <c r="A3361"/>
      <c r="B3361" s="81"/>
      <c r="C3361" s="71"/>
      <c r="D3361" s="57"/>
      <c r="E3361" s="72"/>
      <c r="F3361" s="62"/>
      <c r="G3361" s="63"/>
      <c r="H3361" s="64"/>
    </row>
    <row r="3362" spans="1:8" ht="15" hidden="1" customHeight="1" x14ac:dyDescent="0.25">
      <c r="A3362"/>
      <c r="B3362" s="55"/>
      <c r="C3362" s="71"/>
      <c r="D3362" s="57"/>
      <c r="E3362" s="72"/>
      <c r="F3362" s="62"/>
      <c r="G3362" s="63"/>
      <c r="H3362" s="64"/>
    </row>
    <row r="3363" spans="1:8" ht="15" hidden="1" customHeight="1" x14ac:dyDescent="0.25">
      <c r="A3363"/>
      <c r="B3363" s="68"/>
      <c r="C3363" s="71"/>
      <c r="D3363" s="61"/>
      <c r="E3363" s="72"/>
      <c r="F3363" s="62"/>
      <c r="G3363" s="63"/>
      <c r="H3363" s="64"/>
    </row>
    <row r="3364" spans="1:8" ht="15" hidden="1" customHeight="1" x14ac:dyDescent="0.25">
      <c r="A3364"/>
      <c r="B3364" s="56"/>
      <c r="C3364" s="71"/>
      <c r="D3364" s="57"/>
      <c r="E3364" s="72"/>
      <c r="F3364" s="76"/>
      <c r="G3364" s="63"/>
      <c r="H3364" s="64"/>
    </row>
    <row r="3365" spans="1:8" ht="15" hidden="1" customHeight="1" x14ac:dyDescent="0.25">
      <c r="A3365"/>
      <c r="B3365" s="56"/>
      <c r="C3365" s="80"/>
      <c r="D3365" s="57"/>
      <c r="E3365" s="72"/>
      <c r="F3365" s="76"/>
      <c r="G3365" s="63"/>
      <c r="H3365" s="64"/>
    </row>
    <row r="3366" spans="1:8" ht="15" hidden="1" customHeight="1" x14ac:dyDescent="0.25">
      <c r="A3366"/>
      <c r="B3366" s="55"/>
      <c r="C3366" s="80"/>
      <c r="D3366" s="57"/>
      <c r="E3366" s="72"/>
      <c r="F3366" s="76"/>
      <c r="G3366" s="63"/>
      <c r="H3366" s="64"/>
    </row>
    <row r="3367" spans="1:8" ht="15" hidden="1" customHeight="1" x14ac:dyDescent="0.25">
      <c r="A3367"/>
      <c r="B3367" s="56"/>
      <c r="C3367" s="80"/>
      <c r="D3367" s="57"/>
      <c r="E3367" s="72"/>
      <c r="F3367" s="58"/>
      <c r="G3367" s="63"/>
      <c r="H3367" s="64"/>
    </row>
    <row r="3368" spans="1:8" ht="15" hidden="1" customHeight="1" x14ac:dyDescent="0.25">
      <c r="A3368"/>
      <c r="B3368" s="56"/>
      <c r="C3368" s="80"/>
      <c r="D3368" s="57"/>
      <c r="E3368" s="72"/>
      <c r="F3368" s="76"/>
      <c r="G3368" s="63"/>
      <c r="H3368" s="64"/>
    </row>
    <row r="3369" spans="1:8" ht="15" hidden="1" customHeight="1" x14ac:dyDescent="0.25">
      <c r="A3369"/>
      <c r="B3369" s="60"/>
      <c r="C3369" s="80"/>
      <c r="D3369" s="57"/>
      <c r="E3369" s="72"/>
      <c r="F3369" s="77"/>
      <c r="G3369" s="63"/>
      <c r="H3369" s="64"/>
    </row>
    <row r="3370" spans="1:8" ht="15" hidden="1" customHeight="1" x14ac:dyDescent="0.25">
      <c r="A3370"/>
      <c r="B3370" s="95"/>
      <c r="C3370" s="80"/>
      <c r="D3370" s="57"/>
      <c r="E3370" s="72"/>
      <c r="F3370" s="62"/>
      <c r="G3370" s="63"/>
      <c r="H3370" s="64"/>
    </row>
    <row r="3371" spans="1:8" ht="15" hidden="1" customHeight="1" x14ac:dyDescent="0.25">
      <c r="A3371"/>
      <c r="B3371" s="56"/>
      <c r="C3371" s="80"/>
      <c r="D3371" s="56"/>
      <c r="E3371" s="72"/>
      <c r="F3371" s="58"/>
      <c r="G3371" s="63"/>
      <c r="H3371" s="64"/>
    </row>
    <row r="3372" spans="1:8" ht="15" hidden="1" customHeight="1" x14ac:dyDescent="0.25">
      <c r="A3372"/>
      <c r="B3372" s="56"/>
      <c r="C3372" s="80"/>
      <c r="D3372" s="129"/>
      <c r="E3372" s="72"/>
      <c r="F3372" s="130"/>
      <c r="G3372" s="63"/>
      <c r="H3372" s="64"/>
    </row>
    <row r="3373" spans="1:8" ht="15" hidden="1" customHeight="1" x14ac:dyDescent="0.25">
      <c r="A3373"/>
      <c r="B3373" s="56"/>
      <c r="C3373" s="80"/>
      <c r="D3373" s="105"/>
      <c r="E3373" s="72"/>
      <c r="F3373" s="62"/>
      <c r="G3373" s="63"/>
      <c r="H3373" s="64"/>
    </row>
    <row r="3374" spans="1:8" ht="15" hidden="1" customHeight="1" x14ac:dyDescent="0.25">
      <c r="A3374"/>
      <c r="B3374" s="68"/>
      <c r="C3374" s="56"/>
      <c r="D3374" s="57"/>
      <c r="E3374" s="72"/>
      <c r="F3374" s="77"/>
      <c r="G3374" s="63"/>
      <c r="H3374" s="64"/>
    </row>
    <row r="3375" spans="1:8" ht="15" hidden="1" customHeight="1" x14ac:dyDescent="0.25">
      <c r="A3375"/>
      <c r="B3375" s="56"/>
      <c r="C3375" s="56"/>
      <c r="D3375" s="57"/>
      <c r="E3375" s="72"/>
      <c r="F3375" s="77"/>
      <c r="G3375" s="63"/>
      <c r="H3375" s="64"/>
    </row>
    <row r="3376" spans="1:8" ht="15" hidden="1" customHeight="1" x14ac:dyDescent="0.25">
      <c r="A3376"/>
      <c r="B3376" s="56"/>
      <c r="C3376" s="123"/>
      <c r="D3376" s="57"/>
      <c r="E3376" s="72"/>
      <c r="F3376" s="62"/>
      <c r="G3376" s="63"/>
      <c r="H3376" s="64"/>
    </row>
    <row r="3377" spans="1:8" ht="15" hidden="1" customHeight="1" x14ac:dyDescent="0.25">
      <c r="B3377" s="68"/>
      <c r="C3377" s="56"/>
      <c r="D3377" s="57"/>
      <c r="E3377" s="72"/>
      <c r="F3377" s="62"/>
      <c r="G3377" s="63"/>
      <c r="H3377" s="64"/>
    </row>
    <row r="3378" spans="1:8" ht="15" hidden="1" customHeight="1" x14ac:dyDescent="0.25">
      <c r="B3378" s="68"/>
      <c r="C3378" s="56"/>
      <c r="D3378" s="61"/>
      <c r="E3378" s="72"/>
      <c r="F3378" s="76"/>
      <c r="G3378" s="63"/>
      <c r="H3378" s="64"/>
    </row>
    <row r="3379" spans="1:8" ht="15" hidden="1" customHeight="1" x14ac:dyDescent="0.25">
      <c r="B3379" s="56"/>
      <c r="C3379" s="56"/>
      <c r="D3379" s="57"/>
      <c r="E3379" s="72"/>
      <c r="F3379" s="58"/>
      <c r="G3379" s="63"/>
      <c r="H3379" s="64"/>
    </row>
    <row r="3380" spans="1:8" ht="15" hidden="1" customHeight="1" x14ac:dyDescent="0.25">
      <c r="B3380" s="56"/>
      <c r="C3380" s="56"/>
      <c r="D3380" s="57"/>
      <c r="E3380" s="72"/>
      <c r="F3380" s="76"/>
      <c r="G3380" s="63"/>
      <c r="H3380" s="64"/>
    </row>
    <row r="3381" spans="1:8" ht="15" hidden="1" customHeight="1" x14ac:dyDescent="0.25">
      <c r="B3381" s="56"/>
      <c r="C3381" s="80"/>
      <c r="D3381" s="57"/>
      <c r="E3381" s="72"/>
      <c r="F3381" s="76"/>
      <c r="G3381" s="63"/>
      <c r="H3381" s="64"/>
    </row>
    <row r="3382" spans="1:8" ht="15" hidden="1" customHeight="1" x14ac:dyDescent="0.25">
      <c r="B3382" s="55"/>
      <c r="C3382" s="80"/>
      <c r="D3382" s="57"/>
      <c r="E3382" s="72"/>
      <c r="F3382" s="62"/>
      <c r="G3382" s="63"/>
      <c r="H3382" s="64"/>
    </row>
    <row r="3383" spans="1:8" ht="15" hidden="1" customHeight="1" x14ac:dyDescent="0.25">
      <c r="B3383" s="56"/>
      <c r="C3383" s="80"/>
      <c r="D3383" s="57"/>
      <c r="E3383" s="72"/>
      <c r="F3383" s="62"/>
      <c r="G3383" s="63"/>
      <c r="H3383" s="64"/>
    </row>
    <row r="3384" spans="1:8" ht="15" hidden="1" customHeight="1" x14ac:dyDescent="0.25">
      <c r="B3384" s="56"/>
      <c r="C3384" s="80"/>
      <c r="D3384" s="83"/>
      <c r="E3384" s="72"/>
      <c r="F3384" s="76"/>
      <c r="G3384" s="63"/>
      <c r="H3384" s="64"/>
    </row>
    <row r="3385" spans="1:8" ht="15" hidden="1" customHeight="1" x14ac:dyDescent="0.25">
      <c r="B3385" s="68"/>
      <c r="C3385" s="80"/>
      <c r="D3385" s="61"/>
      <c r="E3385" s="72"/>
      <c r="F3385" s="76"/>
      <c r="G3385" s="63"/>
      <c r="H3385" s="64"/>
    </row>
    <row r="3386" spans="1:8" ht="15" hidden="1" customHeight="1" x14ac:dyDescent="0.25">
      <c r="B3386" s="56"/>
      <c r="C3386" s="80"/>
      <c r="D3386" s="71"/>
      <c r="E3386" s="72"/>
      <c r="F3386" s="96"/>
      <c r="G3386" s="63"/>
      <c r="H3386" s="64"/>
    </row>
    <row r="3387" spans="1:8" ht="15" hidden="1" customHeight="1" x14ac:dyDescent="0.25">
      <c r="B3387" s="68"/>
      <c r="C3387" s="80"/>
      <c r="D3387" s="61"/>
      <c r="E3387" s="72"/>
      <c r="F3387" s="62"/>
      <c r="G3387" s="63"/>
      <c r="H3387" s="64"/>
    </row>
    <row r="3388" spans="1:8" ht="15" hidden="1" customHeight="1" x14ac:dyDescent="0.25">
      <c r="B3388" s="55"/>
      <c r="C3388" s="80"/>
      <c r="D3388" s="57"/>
      <c r="E3388" s="72"/>
      <c r="F3388" s="76"/>
      <c r="G3388" s="63"/>
      <c r="H3388" s="64"/>
    </row>
    <row r="3389" spans="1:8" ht="15" hidden="1" customHeight="1" x14ac:dyDescent="0.25">
      <c r="A3389" s="82"/>
      <c r="B3389" s="56"/>
      <c r="C3389" s="123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80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80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123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68"/>
      <c r="C3397" s="56"/>
      <c r="D3397" s="57"/>
      <c r="E3397" s="72"/>
      <c r="F3397" s="62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57"/>
      <c r="E3399" s="72"/>
      <c r="F3399" s="58"/>
      <c r="G3399" s="63"/>
      <c r="H3399" s="64"/>
    </row>
    <row r="3400" spans="1:8" ht="15" hidden="1" customHeight="1" x14ac:dyDescent="0.25">
      <c r="A3400" s="82"/>
      <c r="B3400" s="56"/>
      <c r="C3400" s="56"/>
      <c r="D3400" s="57"/>
      <c r="E3400" s="72"/>
      <c r="F3400" s="76"/>
      <c r="G3400" s="63"/>
      <c r="H3400" s="64"/>
    </row>
    <row r="3401" spans="1:8" ht="15" hidden="1" customHeight="1" x14ac:dyDescent="0.25">
      <c r="A3401" s="82"/>
      <c r="B3401" s="56"/>
      <c r="C3401" s="80"/>
      <c r="D3401" s="57"/>
      <c r="E3401" s="72"/>
      <c r="F3401" s="76"/>
      <c r="G3401" s="63"/>
      <c r="H3401" s="64"/>
    </row>
    <row r="3402" spans="1:8" ht="15" hidden="1" customHeight="1" x14ac:dyDescent="0.25">
      <c r="A3402" s="82"/>
      <c r="B3402" s="55"/>
      <c r="C3402" s="80"/>
      <c r="D3402" s="57"/>
      <c r="E3402" s="72"/>
      <c r="F3402" s="62"/>
      <c r="G3402" s="63"/>
      <c r="H3402" s="64"/>
    </row>
    <row r="3403" spans="1:8" ht="15" hidden="1" customHeight="1" x14ac:dyDescent="0.25">
      <c r="A3403" s="82"/>
      <c r="B3403" s="56"/>
      <c r="C3403" s="80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80"/>
      <c r="D3404" s="83"/>
      <c r="E3404" s="72"/>
      <c r="F3404" s="76"/>
      <c r="G3404" s="63"/>
      <c r="H3404" s="64"/>
    </row>
    <row r="3405" spans="1:8" ht="15" hidden="1" customHeight="1" x14ac:dyDescent="0.25">
      <c r="A3405" s="82"/>
      <c r="B3405" s="68"/>
      <c r="C3405" s="80"/>
      <c r="D3405" s="61"/>
      <c r="E3405" s="72"/>
      <c r="F3405" s="76"/>
      <c r="G3405" s="63"/>
      <c r="H3405" s="64"/>
    </row>
    <row r="3406" spans="1:8" ht="15" hidden="1" customHeight="1" x14ac:dyDescent="0.25">
      <c r="A3406" s="82"/>
      <c r="B3406" s="56"/>
      <c r="C3406" s="80"/>
      <c r="D3406" s="71"/>
      <c r="E3406" s="72"/>
      <c r="F3406" s="96"/>
      <c r="G3406" s="63"/>
      <c r="H3406" s="64"/>
    </row>
    <row r="3407" spans="1:8" ht="15" hidden="1" customHeight="1" x14ac:dyDescent="0.25">
      <c r="A3407" s="82"/>
      <c r="B3407" s="68"/>
      <c r="C3407" s="80"/>
      <c r="D3407" s="61"/>
      <c r="E3407" s="72"/>
      <c r="F3407" s="62"/>
      <c r="G3407" s="63"/>
      <c r="H3407" s="64"/>
    </row>
    <row r="3408" spans="1:8" ht="15" hidden="1" customHeight="1" x14ac:dyDescent="0.25">
      <c r="A3408" s="82"/>
      <c r="B3408" s="55"/>
      <c r="C3408" s="80"/>
      <c r="D3408" s="57"/>
      <c r="E3408" s="72"/>
      <c r="F3408" s="76"/>
      <c r="G3408" s="63"/>
      <c r="H3408" s="64"/>
    </row>
    <row r="3409" spans="1:8" ht="15" hidden="1" customHeight="1" x14ac:dyDescent="0.25">
      <c r="A3409" s="82"/>
      <c r="B3409" s="56"/>
      <c r="C3409" s="75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5"/>
      <c r="C3410" s="75"/>
      <c r="D3410" s="57"/>
      <c r="E3410" s="72"/>
      <c r="F3410" s="62"/>
      <c r="G3410" s="63"/>
      <c r="H3410" s="64"/>
    </row>
    <row r="3411" spans="1:8" ht="15" hidden="1" customHeight="1" x14ac:dyDescent="0.25">
      <c r="A3411" s="82"/>
      <c r="B3411" s="56"/>
      <c r="C3411" s="80"/>
      <c r="D3411" s="57"/>
      <c r="E3411" s="72"/>
      <c r="F3411" s="76"/>
      <c r="G3411" s="63"/>
      <c r="H3411" s="64"/>
    </row>
    <row r="3412" spans="1:8" ht="15" hidden="1" customHeight="1" x14ac:dyDescent="0.25">
      <c r="A3412" s="82"/>
      <c r="B3412" s="55"/>
      <c r="C3412" s="72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81"/>
      <c r="C3413" s="72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57"/>
      <c r="E3414" s="72"/>
      <c r="F3414" s="62"/>
      <c r="G3414" s="63"/>
      <c r="H3414" s="64"/>
    </row>
    <row r="3415" spans="1:8" ht="15" hidden="1" customHeight="1" x14ac:dyDescent="0.25">
      <c r="A3415" s="82"/>
      <c r="B3415" s="68"/>
      <c r="C3415" s="56"/>
      <c r="D3415" s="61"/>
      <c r="E3415" s="72"/>
      <c r="F3415" s="62"/>
      <c r="G3415" s="63"/>
      <c r="H3415" s="64"/>
    </row>
    <row r="3416" spans="1:8" ht="15" hidden="1" customHeight="1" x14ac:dyDescent="0.25">
      <c r="A3416" s="82"/>
      <c r="B3416" s="56"/>
      <c r="C3416" s="71"/>
      <c r="D3416" s="57"/>
      <c r="E3416" s="72"/>
      <c r="F3416" s="76"/>
      <c r="G3416" s="63"/>
      <c r="H3416" s="64"/>
    </row>
    <row r="3417" spans="1:8" ht="15" hidden="1" customHeight="1" x14ac:dyDescent="0.25">
      <c r="A3417" s="82"/>
      <c r="B3417" s="56"/>
      <c r="C3417" s="80"/>
      <c r="D3417" s="57"/>
      <c r="E3417" s="72"/>
      <c r="F3417" s="76"/>
      <c r="G3417" s="63"/>
      <c r="H3417" s="64"/>
    </row>
    <row r="3418" spans="1:8" ht="15" hidden="1" customHeight="1" x14ac:dyDescent="0.25">
      <c r="A3418" s="82"/>
      <c r="B3418" s="55"/>
      <c r="C3418" s="80"/>
      <c r="D3418" s="57"/>
      <c r="E3418" s="72"/>
      <c r="F3418" s="76"/>
      <c r="G3418" s="63"/>
      <c r="H3418" s="64"/>
    </row>
    <row r="3419" spans="1:8" ht="15" hidden="1" customHeight="1" x14ac:dyDescent="0.25">
      <c r="A3419" s="82"/>
      <c r="B3419" s="56"/>
      <c r="C3419" s="80"/>
      <c r="D3419" s="57"/>
      <c r="E3419" s="72"/>
      <c r="F3419" s="58"/>
      <c r="G3419" s="63"/>
      <c r="H3419" s="64"/>
    </row>
    <row r="3420" spans="1:8" ht="15" hidden="1" customHeight="1" x14ac:dyDescent="0.25">
      <c r="A3420" s="82"/>
      <c r="B3420" s="55"/>
      <c r="C3420" s="56"/>
      <c r="D3420" s="105"/>
      <c r="E3420" s="72"/>
      <c r="F3420" s="76"/>
      <c r="G3420" s="63"/>
      <c r="H3420" s="64"/>
    </row>
    <row r="3421" spans="1:8" ht="15" hidden="1" customHeight="1" x14ac:dyDescent="0.25">
      <c r="A3421" s="82"/>
      <c r="B3421" s="55"/>
      <c r="C3421" s="56"/>
      <c r="D3421" s="105"/>
      <c r="E3421" s="72"/>
      <c r="F3421" s="77"/>
      <c r="G3421" s="63"/>
      <c r="H3421" s="64"/>
    </row>
    <row r="3422" spans="1:8" ht="15" hidden="1" customHeight="1" x14ac:dyDescent="0.25">
      <c r="A3422" s="82"/>
      <c r="B3422" s="95"/>
      <c r="C3422" s="80"/>
      <c r="D3422" s="57"/>
      <c r="E3422" s="72"/>
      <c r="F3422" s="62"/>
      <c r="G3422" s="63"/>
      <c r="H3422" s="64"/>
    </row>
    <row r="3423" spans="1:8" ht="15" hidden="1" customHeight="1" x14ac:dyDescent="0.25">
      <c r="A3423" s="82"/>
      <c r="B3423" s="56"/>
      <c r="C3423" s="80"/>
      <c r="D3423" s="56"/>
      <c r="E3423" s="72"/>
      <c r="F3423" s="58"/>
      <c r="G3423" s="63"/>
      <c r="H3423" s="64"/>
    </row>
    <row r="3424" spans="1:8" ht="15" hidden="1" customHeight="1" x14ac:dyDescent="0.25">
      <c r="A3424" s="82"/>
      <c r="B3424" s="56"/>
      <c r="C3424" s="80"/>
      <c r="D3424" s="129"/>
      <c r="E3424" s="72"/>
      <c r="F3424" s="130"/>
      <c r="G3424" s="63"/>
      <c r="H3424" s="64"/>
    </row>
    <row r="3425" spans="1:8" ht="15" hidden="1" customHeight="1" x14ac:dyDescent="0.25">
      <c r="A3425" s="82"/>
      <c r="B3425" s="56"/>
      <c r="C3425" s="80"/>
      <c r="D3425" s="105"/>
      <c r="E3425" s="72"/>
      <c r="F3425" s="62"/>
      <c r="G3425" s="63"/>
      <c r="H3425" s="64"/>
    </row>
    <row r="3426" spans="1:8" ht="15" hidden="1" customHeight="1" x14ac:dyDescent="0.25">
      <c r="A3426" s="82"/>
      <c r="B3426" s="68"/>
      <c r="C3426" s="80"/>
      <c r="D3426" s="57"/>
      <c r="E3426" s="72"/>
      <c r="F3426" s="77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80"/>
      <c r="D3428" s="139"/>
      <c r="E3428" s="72"/>
      <c r="F3428" s="140"/>
      <c r="G3428" s="63"/>
      <c r="H3428" s="64"/>
    </row>
    <row r="3429" spans="1:8" ht="15" hidden="1" customHeight="1" x14ac:dyDescent="0.25">
      <c r="A3429" s="82"/>
      <c r="B3429" s="56"/>
      <c r="C3429" s="123"/>
      <c r="D3429" s="57"/>
      <c r="E3429" s="72"/>
      <c r="F3429" s="62"/>
      <c r="G3429" s="63"/>
      <c r="H3429" s="64"/>
    </row>
    <row r="3430" spans="1:8" ht="15" hidden="1" customHeight="1" x14ac:dyDescent="0.25">
      <c r="A3430" s="82"/>
      <c r="B3430" s="68"/>
      <c r="C3430" s="71"/>
      <c r="D3430" s="57"/>
      <c r="E3430" s="72"/>
      <c r="F3430" s="62"/>
      <c r="G3430" s="63"/>
      <c r="H3430" s="64"/>
    </row>
    <row r="3431" spans="1:8" ht="15" hidden="1" customHeight="1" x14ac:dyDescent="0.25">
      <c r="A3431" s="82"/>
      <c r="B3431" s="68"/>
      <c r="C3431" s="71"/>
      <c r="D3431" s="61"/>
      <c r="E3431" s="72"/>
      <c r="F3431" s="76"/>
      <c r="G3431" s="63"/>
      <c r="H3431" s="64"/>
    </row>
    <row r="3432" spans="1:8" ht="15" hidden="1" customHeight="1" x14ac:dyDescent="0.25">
      <c r="A3432" s="82"/>
      <c r="B3432" s="56"/>
      <c r="C3432" s="56"/>
      <c r="D3432" s="57"/>
      <c r="E3432" s="72"/>
      <c r="F3432" s="58"/>
      <c r="G3432" s="63"/>
      <c r="H3432" s="64"/>
    </row>
    <row r="3433" spans="1:8" ht="15" hidden="1" customHeight="1" x14ac:dyDescent="0.25">
      <c r="A3433" s="82"/>
      <c r="B3433" s="56"/>
      <c r="C3433" s="56"/>
      <c r="D3433" s="57"/>
      <c r="E3433" s="72"/>
      <c r="F3433" s="76"/>
      <c r="G3433" s="63"/>
      <c r="H3433" s="64"/>
    </row>
    <row r="3434" spans="1:8" ht="15" hidden="1" customHeight="1" x14ac:dyDescent="0.25">
      <c r="A3434" s="82"/>
      <c r="B3434" s="56"/>
      <c r="C3434" s="80"/>
      <c r="D3434" s="57"/>
      <c r="E3434" s="72"/>
      <c r="F3434" s="76"/>
      <c r="G3434" s="63"/>
      <c r="H3434" s="64"/>
    </row>
    <row r="3435" spans="1:8" ht="15" hidden="1" customHeight="1" x14ac:dyDescent="0.25">
      <c r="A3435" s="82"/>
      <c r="B3435" s="55"/>
      <c r="C3435" s="80"/>
      <c r="D3435" s="57"/>
      <c r="E3435" s="72"/>
      <c r="F3435" s="62"/>
      <c r="G3435" s="63"/>
      <c r="H3435" s="64"/>
    </row>
    <row r="3436" spans="1:8" ht="15" hidden="1" customHeight="1" x14ac:dyDescent="0.25">
      <c r="A3436" s="82"/>
      <c r="B3436" s="56"/>
      <c r="C3436" s="80"/>
      <c r="D3436" s="57"/>
      <c r="E3436" s="72"/>
      <c r="F3436" s="62"/>
      <c r="G3436" s="63"/>
      <c r="H3436" s="64"/>
    </row>
    <row r="3437" spans="1:8" ht="15" hidden="1" customHeight="1" x14ac:dyDescent="0.25">
      <c r="A3437" s="82"/>
      <c r="B3437" s="56"/>
      <c r="C3437" s="80"/>
      <c r="D3437" s="83"/>
      <c r="E3437" s="72"/>
      <c r="F3437" s="76"/>
      <c r="G3437" s="63"/>
      <c r="H3437" s="64"/>
    </row>
    <row r="3438" spans="1:8" ht="15" hidden="1" customHeight="1" x14ac:dyDescent="0.25">
      <c r="A3438" s="82"/>
      <c r="B3438" s="68"/>
      <c r="C3438" s="80"/>
      <c r="D3438" s="61"/>
      <c r="E3438" s="72"/>
      <c r="F3438" s="76"/>
      <c r="G3438" s="63"/>
      <c r="H3438" s="64"/>
    </row>
    <row r="3439" spans="1:8" ht="15" hidden="1" customHeight="1" x14ac:dyDescent="0.25">
      <c r="A3439" s="82"/>
      <c r="B3439" s="56"/>
      <c r="C3439" s="80"/>
      <c r="D3439" s="71"/>
      <c r="E3439" s="72"/>
      <c r="F3439" s="96"/>
      <c r="G3439" s="63"/>
      <c r="H3439" s="64"/>
    </row>
    <row r="3440" spans="1:8" ht="15" hidden="1" customHeight="1" x14ac:dyDescent="0.25">
      <c r="A3440" s="82"/>
      <c r="B3440" s="68"/>
      <c r="C3440" s="56"/>
      <c r="D3440" s="61"/>
      <c r="E3440" s="72"/>
      <c r="F3440" s="62"/>
      <c r="G3440" s="63"/>
      <c r="H3440" s="64"/>
    </row>
    <row r="3441" spans="1:8" ht="15" hidden="1" customHeight="1" x14ac:dyDescent="0.25">
      <c r="A3441" s="82"/>
      <c r="B3441" s="68"/>
      <c r="C3441" s="56"/>
      <c r="D3441" s="61"/>
      <c r="E3441" s="72"/>
      <c r="F3441" s="62"/>
      <c r="G3441" s="63"/>
      <c r="H3441" s="64"/>
    </row>
    <row r="3442" spans="1:8" ht="15" hidden="1" customHeight="1" x14ac:dyDescent="0.25">
      <c r="A3442" s="82"/>
      <c r="B3442" s="56"/>
      <c r="C3442" s="75"/>
      <c r="D3442" s="57"/>
      <c r="E3442" s="72"/>
      <c r="F3442" s="76"/>
      <c r="G3442" s="63"/>
      <c r="H3442" s="64"/>
    </row>
    <row r="3443" spans="1:8" ht="15" hidden="1" customHeight="1" x14ac:dyDescent="0.25">
      <c r="A3443" s="82"/>
      <c r="B3443" s="55"/>
      <c r="C3443" s="75"/>
      <c r="D3443" s="57"/>
      <c r="E3443" s="72"/>
      <c r="F3443" s="62"/>
      <c r="G3443" s="63"/>
      <c r="H3443" s="64"/>
    </row>
    <row r="3444" spans="1:8" ht="15" hidden="1" customHeight="1" x14ac:dyDescent="0.25">
      <c r="A3444" s="82"/>
      <c r="B3444" s="56"/>
      <c r="C3444" s="75"/>
      <c r="D3444" s="57"/>
      <c r="E3444" s="72"/>
      <c r="F3444" s="76"/>
      <c r="G3444" s="63"/>
      <c r="H3444" s="64"/>
    </row>
    <row r="3445" spans="1:8" ht="15" hidden="1" customHeight="1" x14ac:dyDescent="0.25">
      <c r="A3445" s="82"/>
      <c r="B3445" s="55"/>
      <c r="C3445" s="75"/>
      <c r="D3445" s="57"/>
      <c r="E3445" s="72"/>
      <c r="F3445" s="62"/>
      <c r="G3445" s="63"/>
      <c r="H3445" s="64"/>
    </row>
    <row r="3446" spans="1:8" ht="15" hidden="1" customHeight="1" x14ac:dyDescent="0.25">
      <c r="A3446" s="82"/>
      <c r="B3446" s="81"/>
      <c r="C3446" s="72"/>
      <c r="D3446" s="57"/>
      <c r="E3446" s="72"/>
      <c r="F3446" s="62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68"/>
      <c r="C3448" s="71"/>
      <c r="D3448" s="61"/>
      <c r="E3448" s="72"/>
      <c r="F3448" s="62"/>
      <c r="G3448" s="63"/>
      <c r="H3448" s="64"/>
    </row>
    <row r="3449" spans="1:8" ht="15" hidden="1" customHeight="1" x14ac:dyDescent="0.25">
      <c r="A3449" s="82"/>
      <c r="B3449" s="55"/>
      <c r="C3449" s="75"/>
      <c r="D3449" s="57"/>
      <c r="E3449" s="72"/>
      <c r="F3449" s="76"/>
      <c r="G3449" s="63"/>
      <c r="H3449" s="64"/>
    </row>
    <row r="3450" spans="1:8" ht="15" hidden="1" customHeight="1" x14ac:dyDescent="0.25">
      <c r="A3450" s="82"/>
      <c r="B3450" s="56"/>
      <c r="C3450" s="56"/>
      <c r="D3450" s="128"/>
      <c r="E3450" s="72"/>
      <c r="F3450" s="116"/>
      <c r="G3450" s="63"/>
      <c r="H3450" s="64"/>
    </row>
    <row r="3451" spans="1:8" ht="15" hidden="1" customHeight="1" x14ac:dyDescent="0.25">
      <c r="A3451" s="82"/>
      <c r="B3451" s="56"/>
      <c r="C3451" s="75"/>
      <c r="D3451" s="57"/>
      <c r="E3451" s="72"/>
      <c r="F3451" s="62"/>
      <c r="G3451" s="63"/>
      <c r="H3451" s="64"/>
    </row>
    <row r="3452" spans="1:8" ht="15" hidden="1" customHeight="1" x14ac:dyDescent="0.25">
      <c r="A3452" s="82"/>
      <c r="B3452" s="55"/>
      <c r="C3452" s="75"/>
      <c r="D3452" s="57"/>
      <c r="E3452" s="72"/>
      <c r="F3452" s="62"/>
      <c r="G3452" s="63"/>
      <c r="H3452" s="64"/>
    </row>
    <row r="3453" spans="1:8" ht="15" hidden="1" customHeight="1" x14ac:dyDescent="0.25">
      <c r="A3453" s="82"/>
      <c r="B3453" s="56"/>
      <c r="C3453" s="123"/>
      <c r="D3453" s="57"/>
      <c r="E3453" s="72"/>
      <c r="F3453" s="62"/>
      <c r="G3453" s="63"/>
      <c r="H3453" s="64"/>
    </row>
    <row r="3454" spans="1:8" ht="15" hidden="1" customHeight="1" x14ac:dyDescent="0.25">
      <c r="A3454" s="82"/>
      <c r="B3454" s="68"/>
      <c r="C3454" s="56"/>
      <c r="D3454" s="57"/>
      <c r="E3454" s="72"/>
      <c r="F3454" s="62"/>
      <c r="G3454" s="63"/>
      <c r="H3454" s="64"/>
    </row>
    <row r="3455" spans="1:8" ht="15" hidden="1" customHeight="1" x14ac:dyDescent="0.25">
      <c r="A3455" s="82"/>
      <c r="B3455" s="68"/>
      <c r="C3455" s="56"/>
      <c r="D3455" s="61"/>
      <c r="E3455" s="72"/>
      <c r="F3455" s="76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58"/>
      <c r="G3456" s="63"/>
      <c r="H3456" s="64"/>
    </row>
    <row r="3457" spans="1:8" ht="15" hidden="1" customHeight="1" x14ac:dyDescent="0.25">
      <c r="A3457" s="82"/>
      <c r="B3457" s="56"/>
      <c r="C3457" s="56"/>
      <c r="D3457" s="57"/>
      <c r="E3457" s="72"/>
      <c r="F3457" s="76"/>
      <c r="G3457" s="63"/>
      <c r="H3457" s="64"/>
    </row>
    <row r="3458" spans="1:8" ht="15" hidden="1" customHeight="1" x14ac:dyDescent="0.25">
      <c r="A3458" s="82"/>
      <c r="B3458" s="56"/>
      <c r="C3458" s="56"/>
      <c r="D3458" s="57"/>
      <c r="E3458" s="72"/>
      <c r="F3458" s="76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56"/>
      <c r="C3460" s="56"/>
      <c r="D3460" s="57"/>
      <c r="E3460" s="72"/>
      <c r="F3460" s="62"/>
      <c r="G3460" s="63"/>
      <c r="H3460" s="64"/>
    </row>
    <row r="3461" spans="1:8" ht="15" hidden="1" customHeight="1" x14ac:dyDescent="0.25">
      <c r="A3461" s="82"/>
      <c r="B3461" s="56"/>
      <c r="C3461" s="56"/>
      <c r="D3461" s="83"/>
      <c r="E3461" s="72"/>
      <c r="F3461" s="76"/>
      <c r="G3461" s="63"/>
      <c r="H3461" s="64"/>
    </row>
    <row r="3462" spans="1:8" ht="15" hidden="1" customHeight="1" x14ac:dyDescent="0.25">
      <c r="A3462" s="82"/>
      <c r="B3462" s="68"/>
      <c r="C3462" s="56"/>
      <c r="D3462" s="61"/>
      <c r="E3462" s="72"/>
      <c r="F3462" s="76"/>
      <c r="G3462" s="63"/>
      <c r="H3462" s="64"/>
    </row>
    <row r="3463" spans="1:8" ht="15" hidden="1" customHeight="1" x14ac:dyDescent="0.25">
      <c r="A3463" s="82"/>
      <c r="B3463" s="56"/>
      <c r="C3463" s="56"/>
      <c r="D3463" s="71"/>
      <c r="E3463" s="72"/>
      <c r="F3463" s="96"/>
      <c r="G3463" s="63"/>
      <c r="H3463" s="64"/>
    </row>
    <row r="3464" spans="1:8" ht="15" hidden="1" customHeight="1" x14ac:dyDescent="0.25">
      <c r="A3464" s="82"/>
      <c r="B3464" s="68"/>
      <c r="C3464" s="56"/>
      <c r="D3464" s="61"/>
      <c r="E3464" s="72"/>
      <c r="F3464" s="62"/>
      <c r="G3464" s="63"/>
      <c r="H3464" s="64"/>
    </row>
    <row r="3465" spans="1:8" ht="15" hidden="1" customHeight="1" x14ac:dyDescent="0.25">
      <c r="A3465" s="82"/>
      <c r="B3465" s="68"/>
      <c r="C3465" s="56"/>
      <c r="D3465" s="61"/>
      <c r="E3465" s="72"/>
      <c r="F3465" s="62"/>
      <c r="G3465" s="63"/>
      <c r="H3465" s="64"/>
    </row>
    <row r="3466" spans="1:8" ht="15" hidden="1" customHeight="1" x14ac:dyDescent="0.25">
      <c r="A3466" s="82"/>
      <c r="B3466" s="56"/>
      <c r="C3466" s="56"/>
      <c r="D3466" s="57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57"/>
      <c r="E3467" s="72"/>
      <c r="F3467" s="62"/>
      <c r="G3467" s="63"/>
      <c r="H3467" s="64"/>
    </row>
    <row r="3468" spans="1:8" ht="15" hidden="1" customHeight="1" x14ac:dyDescent="0.25">
      <c r="A3468" s="82"/>
      <c r="B3468" s="56"/>
      <c r="C3468" s="56"/>
      <c r="D3468" s="57"/>
      <c r="E3468" s="72"/>
      <c r="F3468" s="76"/>
      <c r="G3468" s="63"/>
      <c r="H3468" s="64"/>
    </row>
    <row r="3469" spans="1:8" ht="15" hidden="1" customHeight="1" x14ac:dyDescent="0.25">
      <c r="A3469" s="82"/>
      <c r="B3469" s="55"/>
      <c r="C3469" s="56"/>
      <c r="D3469" s="57"/>
      <c r="E3469" s="72"/>
      <c r="F3469" s="62"/>
      <c r="G3469" s="63"/>
      <c r="H3469" s="64"/>
    </row>
    <row r="3470" spans="1:8" ht="15" hidden="1" customHeight="1" x14ac:dyDescent="0.25">
      <c r="A3470" s="82"/>
      <c r="B3470" s="81"/>
      <c r="C3470" s="56"/>
      <c r="D3470" s="57"/>
      <c r="E3470" s="72"/>
      <c r="F3470" s="62"/>
      <c r="G3470" s="63"/>
      <c r="H3470" s="64"/>
    </row>
    <row r="3471" spans="1:8" ht="15" hidden="1" customHeight="1" x14ac:dyDescent="0.25">
      <c r="A3471" s="82"/>
      <c r="B3471" s="55"/>
      <c r="C3471" s="56"/>
      <c r="D3471" s="57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56"/>
      <c r="D3472" s="61"/>
      <c r="E3472" s="72"/>
      <c r="F3472" s="62"/>
      <c r="G3472" s="63"/>
      <c r="H3472" s="64"/>
    </row>
    <row r="3473" spans="1:8" ht="15" hidden="1" customHeight="1" x14ac:dyDescent="0.25">
      <c r="A3473" s="82"/>
      <c r="B3473" s="55"/>
      <c r="C3473" s="56"/>
      <c r="D3473" s="57"/>
      <c r="E3473" s="72"/>
      <c r="F3473" s="76"/>
      <c r="G3473" s="63"/>
      <c r="H3473" s="64"/>
    </row>
    <row r="3474" spans="1:8" ht="15" hidden="1" customHeight="1" x14ac:dyDescent="0.25">
      <c r="A3474" s="82"/>
      <c r="B3474" s="56"/>
      <c r="C3474" s="56"/>
      <c r="D3474" s="128"/>
      <c r="E3474" s="72"/>
      <c r="F3474" s="116"/>
      <c r="G3474" s="63"/>
      <c r="H3474" s="64"/>
    </row>
    <row r="3475" spans="1:8" ht="15" hidden="1" customHeight="1" x14ac:dyDescent="0.25">
      <c r="A3475" s="82"/>
      <c r="B3475" s="56"/>
      <c r="C3475" s="56"/>
      <c r="D3475" s="57"/>
      <c r="E3475" s="72"/>
      <c r="F3475" s="62"/>
      <c r="G3475" s="63"/>
      <c r="H3475" s="64"/>
    </row>
    <row r="3476" spans="1:8" ht="15" hidden="1" customHeight="1" x14ac:dyDescent="0.25">
      <c r="A3476" s="82"/>
      <c r="B3476" s="56"/>
      <c r="C3476" s="56"/>
      <c r="D3476" s="57"/>
      <c r="E3476" s="72"/>
      <c r="F3476" s="62"/>
      <c r="G3476" s="63"/>
      <c r="H3476" s="64"/>
    </row>
    <row r="3477" spans="1:8" ht="15" hidden="1" customHeight="1" x14ac:dyDescent="0.25">
      <c r="A3477" s="82"/>
      <c r="B3477" s="55"/>
      <c r="C3477" s="56"/>
      <c r="D3477" s="57"/>
      <c r="E3477" s="72"/>
      <c r="F3477" s="62"/>
      <c r="G3477" s="63"/>
      <c r="H3477" s="64"/>
    </row>
    <row r="3478" spans="1:8" ht="15" hidden="1" customHeight="1" x14ac:dyDescent="0.25">
      <c r="A3478" s="82"/>
      <c r="B3478" s="55"/>
      <c r="C3478" s="56"/>
      <c r="D3478" s="105"/>
      <c r="E3478" s="72"/>
      <c r="F3478" s="76"/>
      <c r="G3478" s="63"/>
      <c r="H3478" s="64"/>
    </row>
    <row r="3479" spans="1:8" ht="15" hidden="1" customHeight="1" x14ac:dyDescent="0.25">
      <c r="A3479" s="82"/>
      <c r="B3479" s="55"/>
      <c r="C3479" s="56"/>
      <c r="D3479" s="105"/>
      <c r="E3479" s="72"/>
      <c r="F3479" s="77"/>
      <c r="G3479" s="63"/>
      <c r="H3479" s="64"/>
    </row>
    <row r="3480" spans="1:8" ht="15" hidden="1" customHeight="1" x14ac:dyDescent="0.25">
      <c r="A3480" s="82"/>
      <c r="B3480" s="95"/>
      <c r="C3480" s="80"/>
      <c r="D3480" s="57"/>
      <c r="E3480" s="72"/>
      <c r="F3480" s="62"/>
      <c r="G3480" s="63"/>
      <c r="H3480" s="64"/>
    </row>
    <row r="3481" spans="1:8" ht="15" hidden="1" customHeight="1" x14ac:dyDescent="0.25">
      <c r="A3481" s="82"/>
      <c r="B3481" s="56"/>
      <c r="C3481" s="80"/>
      <c r="D3481" s="56"/>
      <c r="E3481" s="72"/>
      <c r="F3481" s="58"/>
      <c r="G3481" s="63"/>
      <c r="H3481" s="64"/>
    </row>
    <row r="3482" spans="1:8" ht="15" hidden="1" customHeight="1" x14ac:dyDescent="0.25">
      <c r="A3482" s="82"/>
      <c r="B3482" s="56"/>
      <c r="C3482" s="80"/>
      <c r="D3482" s="129"/>
      <c r="E3482" s="72"/>
      <c r="F3482" s="130"/>
      <c r="G3482" s="63"/>
      <c r="H3482" s="64"/>
    </row>
    <row r="3483" spans="1:8" ht="15" hidden="1" customHeight="1" x14ac:dyDescent="0.25">
      <c r="A3483" s="82"/>
      <c r="B3483" s="56"/>
      <c r="C3483" s="80"/>
      <c r="D3483" s="125"/>
      <c r="E3483" s="72"/>
      <c r="F3483" s="62"/>
      <c r="G3483" s="63"/>
      <c r="H3483" s="64"/>
    </row>
    <row r="3484" spans="1:8" ht="15" hidden="1" customHeight="1" x14ac:dyDescent="0.25">
      <c r="A3484" s="82"/>
      <c r="B3484" s="68"/>
      <c r="C3484" s="80"/>
      <c r="D3484" s="57"/>
      <c r="E3484" s="72"/>
      <c r="F3484" s="77"/>
      <c r="G3484" s="63"/>
      <c r="H3484" s="64"/>
    </row>
    <row r="3485" spans="1:8" ht="15" hidden="1" customHeight="1" x14ac:dyDescent="0.25">
      <c r="A3485" s="82"/>
      <c r="B3485" s="56"/>
      <c r="C3485" s="80"/>
      <c r="D3485" s="57"/>
      <c r="E3485" s="72"/>
      <c r="F3485" s="77"/>
      <c r="G3485" s="63"/>
      <c r="H3485" s="64"/>
    </row>
    <row r="3486" spans="1:8" ht="15" hidden="1" customHeight="1" x14ac:dyDescent="0.25">
      <c r="A3486" s="82"/>
      <c r="B3486" s="56"/>
      <c r="C3486" s="80"/>
      <c r="D3486" s="139"/>
      <c r="E3486" s="72"/>
      <c r="F3486" s="140"/>
      <c r="G3486" s="63"/>
      <c r="H3486" s="64"/>
    </row>
    <row r="3487" spans="1:8" ht="15" hidden="1" customHeight="1" x14ac:dyDescent="0.25">
      <c r="A3487" s="82"/>
      <c r="B3487" s="56"/>
      <c r="C3487" s="80"/>
      <c r="D3487" s="115"/>
      <c r="E3487" s="72"/>
      <c r="F3487" s="116"/>
      <c r="G3487" s="63"/>
      <c r="H3487" s="64"/>
    </row>
    <row r="3488" spans="1:8" ht="15" hidden="1" customHeight="1" x14ac:dyDescent="0.25">
      <c r="A3488" s="82"/>
      <c r="B3488" s="55"/>
      <c r="C3488" s="80"/>
      <c r="D3488" s="119"/>
      <c r="E3488" s="72"/>
      <c r="F3488" s="120"/>
      <c r="G3488" s="63"/>
      <c r="H3488" s="64"/>
    </row>
    <row r="3489" spans="1:8" ht="15" hidden="1" customHeight="1" x14ac:dyDescent="0.25">
      <c r="A3489" s="82"/>
      <c r="B3489" s="55"/>
      <c r="C3489" s="80"/>
      <c r="D3489" s="115"/>
      <c r="E3489" s="72"/>
      <c r="F3489" s="116"/>
      <c r="G3489" s="63"/>
      <c r="H3489" s="64"/>
    </row>
    <row r="3490" spans="1:8" ht="15" hidden="1" customHeight="1" x14ac:dyDescent="0.25">
      <c r="A3490" s="82"/>
      <c r="B3490" s="55"/>
      <c r="C3490" s="80"/>
      <c r="D3490" s="119"/>
      <c r="E3490" s="72"/>
      <c r="F3490" s="120"/>
      <c r="G3490" s="63"/>
      <c r="H3490" s="64"/>
    </row>
    <row r="3491" spans="1:8" ht="15" hidden="1" customHeight="1" x14ac:dyDescent="0.25">
      <c r="A3491" s="82"/>
      <c r="B3491" s="56"/>
      <c r="C3491" s="80"/>
      <c r="D3491" s="57"/>
      <c r="E3491" s="72"/>
      <c r="F3491" s="77"/>
      <c r="G3491" s="63"/>
      <c r="H3491" s="64"/>
    </row>
    <row r="3492" spans="1:8" ht="15" hidden="1" customHeight="1" x14ac:dyDescent="0.25">
      <c r="A3492" s="82"/>
      <c r="B3492" s="56"/>
      <c r="C3492" s="56"/>
      <c r="D3492" s="57"/>
      <c r="E3492" s="72"/>
      <c r="F3492" s="62"/>
      <c r="G3492" s="63"/>
      <c r="H3492" s="64"/>
    </row>
    <row r="3493" spans="1:8" ht="15" hidden="1" customHeight="1" x14ac:dyDescent="0.25">
      <c r="A3493" s="82"/>
      <c r="B3493" s="81"/>
      <c r="C3493" s="136"/>
      <c r="D3493" s="137"/>
      <c r="E3493" s="72"/>
      <c r="F3493" s="138"/>
      <c r="G3493" s="63"/>
      <c r="H3493" s="64"/>
    </row>
    <row r="3494" spans="1:8" ht="15" hidden="1" customHeight="1" x14ac:dyDescent="0.25">
      <c r="A3494" s="82"/>
      <c r="B3494" s="56"/>
      <c r="C3494" s="136"/>
      <c r="D3494" s="139"/>
      <c r="E3494" s="72"/>
      <c r="F3494" s="140"/>
      <c r="G3494" s="63"/>
      <c r="H3494" s="64"/>
    </row>
    <row r="3495" spans="1:8" ht="15" hidden="1" customHeight="1" x14ac:dyDescent="0.25">
      <c r="A3495" s="82"/>
      <c r="B3495" s="56"/>
      <c r="C3495" s="136"/>
      <c r="D3495" s="139"/>
      <c r="E3495" s="72"/>
      <c r="F3495" s="140"/>
      <c r="G3495" s="63"/>
      <c r="H3495" s="64"/>
    </row>
    <row r="3496" spans="1:8" ht="15" hidden="1" customHeight="1" x14ac:dyDescent="0.25">
      <c r="A3496" s="82"/>
      <c r="B3496" s="56"/>
      <c r="C3496" s="136"/>
      <c r="D3496" s="115"/>
      <c r="E3496" s="72"/>
      <c r="F3496" s="116"/>
      <c r="G3496" s="63"/>
      <c r="H3496" s="64"/>
    </row>
    <row r="3497" spans="1:8" ht="15" hidden="1" customHeight="1" x14ac:dyDescent="0.25">
      <c r="A3497" s="82"/>
      <c r="B3497" s="56"/>
      <c r="C3497" s="230"/>
      <c r="D3497" s="115"/>
      <c r="E3497" s="72"/>
      <c r="F3497" s="116"/>
      <c r="G3497" s="63"/>
      <c r="H3497" s="64"/>
    </row>
    <row r="3498" spans="1:8" ht="15" hidden="1" customHeight="1" x14ac:dyDescent="0.25">
      <c r="A3498" s="82"/>
      <c r="B3498" s="56"/>
      <c r="C3498" s="136"/>
      <c r="D3498" s="137"/>
      <c r="E3498" s="72"/>
      <c r="F3498" s="138"/>
      <c r="G3498" s="63"/>
      <c r="H3498" s="64"/>
    </row>
    <row r="3499" spans="1:8" ht="15" hidden="1" customHeight="1" x14ac:dyDescent="0.25">
      <c r="A3499" s="82"/>
      <c r="B3499" s="68"/>
      <c r="C3499" s="136"/>
      <c r="D3499" s="115"/>
      <c r="E3499" s="72"/>
      <c r="F3499" s="116"/>
      <c r="G3499" s="63"/>
      <c r="H3499" s="64"/>
    </row>
    <row r="3500" spans="1:8" ht="15" hidden="1" customHeight="1" x14ac:dyDescent="0.25">
      <c r="A3500" s="82"/>
      <c r="B3500" s="56"/>
      <c r="C3500" s="136"/>
      <c r="D3500" s="115"/>
      <c r="E3500" s="72"/>
      <c r="F3500" s="116"/>
      <c r="G3500" s="63"/>
      <c r="H3500" s="64"/>
    </row>
    <row r="3501" spans="1:8" ht="15" hidden="1" customHeight="1" x14ac:dyDescent="0.25">
      <c r="A3501" s="82"/>
      <c r="B3501" s="56"/>
      <c r="C3501" s="136"/>
      <c r="D3501" s="115"/>
      <c r="E3501" s="72"/>
      <c r="F3501" s="116"/>
      <c r="G3501" s="63"/>
      <c r="H3501" s="64"/>
    </row>
    <row r="3502" spans="1:8" ht="15" hidden="1" customHeight="1" x14ac:dyDescent="0.25">
      <c r="A3502" s="82"/>
      <c r="B3502" s="56"/>
      <c r="C3502" s="56"/>
      <c r="D3502" s="106"/>
      <c r="E3502" s="72"/>
      <c r="F3502" s="58"/>
      <c r="G3502" s="63"/>
      <c r="H3502" s="64"/>
    </row>
    <row r="3503" spans="1:8" ht="15" hidden="1" customHeight="1" x14ac:dyDescent="0.25">
      <c r="A3503" s="82"/>
      <c r="B3503" s="56"/>
      <c r="C3503" s="56"/>
      <c r="D3503" s="56"/>
      <c r="E3503" s="72"/>
      <c r="F3503" s="58"/>
      <c r="G3503" s="63"/>
      <c r="H3503" s="106"/>
    </row>
    <row r="3504" spans="1:8" ht="15" hidden="1" customHeight="1" x14ac:dyDescent="0.25">
      <c r="A3504" s="82"/>
      <c r="B3504" s="56"/>
      <c r="C3504" s="56"/>
      <c r="D3504" s="56"/>
      <c r="E3504" s="72"/>
      <c r="F3504" s="58"/>
      <c r="G3504" s="63"/>
      <c r="H3504" s="106"/>
    </row>
    <row r="3505" spans="1:8" ht="15" hidden="1" customHeight="1" x14ac:dyDescent="0.25">
      <c r="A3505" s="82"/>
      <c r="B3505" s="56"/>
      <c r="C3505" s="123"/>
      <c r="D3505" s="57"/>
      <c r="E3505" s="72"/>
      <c r="F3505" s="62"/>
      <c r="G3505" s="63"/>
      <c r="H3505" s="64"/>
    </row>
    <row r="3506" spans="1:8" ht="15" hidden="1" customHeight="1" x14ac:dyDescent="0.25">
      <c r="A3506" s="82"/>
      <c r="B3506" s="68"/>
      <c r="C3506" s="123"/>
      <c r="D3506" s="57"/>
      <c r="E3506" s="72"/>
      <c r="F3506" s="62"/>
      <c r="G3506" s="63"/>
      <c r="H3506" s="64"/>
    </row>
    <row r="3507" spans="1:8" ht="15" hidden="1" customHeight="1" x14ac:dyDescent="0.25">
      <c r="A3507" s="82"/>
      <c r="B3507" s="68"/>
      <c r="C3507" s="123"/>
      <c r="D3507" s="61"/>
      <c r="E3507" s="72"/>
      <c r="F3507" s="76"/>
      <c r="G3507" s="63"/>
      <c r="H3507" s="64"/>
    </row>
    <row r="3508" spans="1:8" ht="15" hidden="1" customHeight="1" x14ac:dyDescent="0.25">
      <c r="A3508" s="82"/>
      <c r="B3508" s="56"/>
      <c r="C3508" s="123"/>
      <c r="D3508" s="57"/>
      <c r="E3508" s="72"/>
      <c r="F3508" s="58"/>
      <c r="G3508" s="63"/>
      <c r="H3508" s="64"/>
    </row>
    <row r="3509" spans="1:8" ht="15" hidden="1" customHeight="1" x14ac:dyDescent="0.25">
      <c r="A3509" s="82"/>
      <c r="B3509" s="56"/>
      <c r="C3509" s="123"/>
      <c r="D3509" s="57"/>
      <c r="E3509" s="72"/>
      <c r="F3509" s="76"/>
      <c r="G3509" s="63"/>
      <c r="H3509" s="64"/>
    </row>
    <row r="3510" spans="1:8" ht="15" hidden="1" customHeight="1" x14ac:dyDescent="0.25">
      <c r="A3510" s="82"/>
      <c r="B3510" s="56"/>
      <c r="C3510" s="123"/>
      <c r="D3510" s="57"/>
      <c r="E3510" s="72"/>
      <c r="F3510" s="76"/>
      <c r="G3510" s="63"/>
      <c r="H3510" s="64"/>
    </row>
    <row r="3511" spans="1:8" ht="15" hidden="1" customHeight="1" x14ac:dyDescent="0.25">
      <c r="A3511" s="82"/>
      <c r="B3511" s="55"/>
      <c r="C3511" s="56"/>
      <c r="D3511" s="57"/>
      <c r="E3511" s="72"/>
      <c r="F3511" s="62"/>
      <c r="G3511" s="63"/>
      <c r="H3511" s="64"/>
    </row>
    <row r="3512" spans="1:8" ht="15" hidden="1" customHeight="1" x14ac:dyDescent="0.25">
      <c r="A3512" s="82"/>
      <c r="B3512" s="56"/>
      <c r="C3512" s="56"/>
      <c r="D3512" s="57"/>
      <c r="E3512" s="72"/>
      <c r="F3512" s="62"/>
      <c r="G3512" s="63"/>
      <c r="H3512" s="64"/>
    </row>
    <row r="3513" spans="1:8" ht="15" hidden="1" customHeight="1" x14ac:dyDescent="0.25">
      <c r="A3513" s="82"/>
      <c r="B3513" s="56"/>
      <c r="C3513" s="56"/>
      <c r="D3513" s="83"/>
      <c r="E3513" s="72"/>
      <c r="F3513" s="76"/>
      <c r="G3513" s="63"/>
      <c r="H3513" s="64"/>
    </row>
    <row r="3514" spans="1:8" ht="15" hidden="1" customHeight="1" x14ac:dyDescent="0.25">
      <c r="A3514" s="82"/>
      <c r="B3514" s="68"/>
      <c r="C3514" s="56"/>
      <c r="D3514" s="61"/>
      <c r="E3514" s="72"/>
      <c r="F3514" s="76"/>
      <c r="G3514" s="63"/>
      <c r="H3514" s="64"/>
    </row>
    <row r="3515" spans="1:8" ht="15" hidden="1" customHeight="1" x14ac:dyDescent="0.25">
      <c r="A3515" s="82"/>
      <c r="B3515" s="56"/>
      <c r="C3515" s="56"/>
      <c r="D3515" s="71"/>
      <c r="E3515" s="72"/>
      <c r="F3515" s="96"/>
      <c r="G3515" s="63"/>
      <c r="H3515" s="64"/>
    </row>
    <row r="3516" spans="1:8" ht="15" hidden="1" customHeight="1" x14ac:dyDescent="0.25">
      <c r="A3516" s="82"/>
      <c r="B3516" s="68"/>
      <c r="C3516" s="56"/>
      <c r="D3516" s="61"/>
      <c r="E3516" s="72"/>
      <c r="F3516" s="62"/>
      <c r="G3516" s="63"/>
      <c r="H3516" s="64"/>
    </row>
    <row r="3517" spans="1:8" ht="15" hidden="1" customHeight="1" x14ac:dyDescent="0.25">
      <c r="A3517" s="82"/>
      <c r="B3517" s="68"/>
      <c r="C3517" s="56"/>
      <c r="D3517" s="61"/>
      <c r="E3517" s="72"/>
      <c r="F3517" s="62"/>
      <c r="G3517" s="63"/>
      <c r="H3517" s="64"/>
    </row>
    <row r="3518" spans="1:8" ht="15" hidden="1" customHeight="1" x14ac:dyDescent="0.25">
      <c r="A3518" s="82"/>
      <c r="B3518" s="56"/>
      <c r="C3518" s="56"/>
      <c r="D3518" s="57"/>
      <c r="E3518" s="72"/>
      <c r="F3518" s="76"/>
      <c r="G3518" s="63"/>
      <c r="H3518" s="64"/>
    </row>
    <row r="3519" spans="1:8" ht="15" hidden="1" customHeight="1" x14ac:dyDescent="0.25">
      <c r="A3519" s="82"/>
      <c r="B3519" s="55"/>
      <c r="C3519" s="56"/>
      <c r="D3519" s="57"/>
      <c r="E3519" s="72"/>
      <c r="F3519" s="62"/>
      <c r="G3519" s="63"/>
      <c r="H3519" s="64"/>
    </row>
    <row r="3520" spans="1:8" ht="15" hidden="1" customHeight="1" x14ac:dyDescent="0.25">
      <c r="A3520" s="82"/>
      <c r="B3520" s="56"/>
      <c r="C3520" s="56"/>
      <c r="D3520" s="57"/>
      <c r="E3520" s="72"/>
      <c r="F3520" s="76"/>
      <c r="G3520" s="63"/>
      <c r="H3520" s="64"/>
    </row>
    <row r="3521" spans="1:8" ht="15" hidden="1" customHeight="1" x14ac:dyDescent="0.25">
      <c r="A3521" s="82"/>
      <c r="B3521" s="55"/>
      <c r="C3521" s="56"/>
      <c r="D3521" s="57"/>
      <c r="E3521" s="72"/>
      <c r="F3521" s="62"/>
      <c r="G3521" s="63"/>
      <c r="H3521" s="64"/>
    </row>
    <row r="3522" spans="1:8" ht="15" hidden="1" customHeight="1" x14ac:dyDescent="0.25">
      <c r="A3522" s="82"/>
      <c r="B3522" s="81"/>
      <c r="C3522" s="56"/>
      <c r="D3522" s="57"/>
      <c r="E3522" s="72"/>
      <c r="F3522" s="62"/>
      <c r="G3522" s="63"/>
      <c r="H3522" s="64"/>
    </row>
    <row r="3523" spans="1:8" ht="15" hidden="1" customHeight="1" x14ac:dyDescent="0.25">
      <c r="A3523" s="82"/>
      <c r="B3523" s="55"/>
      <c r="C3523" s="56"/>
      <c r="D3523" s="57"/>
      <c r="E3523" s="72"/>
      <c r="F3523" s="62"/>
      <c r="G3523" s="63"/>
      <c r="H3523" s="64"/>
    </row>
    <row r="3524" spans="1:8" ht="15" hidden="1" customHeight="1" x14ac:dyDescent="0.25">
      <c r="A3524" s="82"/>
      <c r="B3524" s="68"/>
      <c r="C3524" s="56"/>
      <c r="D3524" s="61"/>
      <c r="E3524" s="72"/>
      <c r="F3524" s="62"/>
      <c r="G3524" s="63"/>
      <c r="H3524" s="64"/>
    </row>
    <row r="3525" spans="1:8" ht="15" hidden="1" customHeight="1" x14ac:dyDescent="0.25">
      <c r="A3525" s="82"/>
      <c r="B3525" s="55"/>
      <c r="C3525" s="56"/>
      <c r="D3525" s="57"/>
      <c r="E3525" s="72"/>
      <c r="F3525" s="76"/>
      <c r="G3525" s="63"/>
      <c r="H3525" s="64"/>
    </row>
    <row r="3526" spans="1:8" ht="15" hidden="1" customHeight="1" x14ac:dyDescent="0.25">
      <c r="A3526" s="82"/>
      <c r="B3526" s="56"/>
      <c r="C3526" s="56"/>
      <c r="D3526" s="128"/>
      <c r="E3526" s="72"/>
      <c r="F3526" s="116"/>
      <c r="G3526" s="63"/>
      <c r="H3526" s="64"/>
    </row>
    <row r="3527" spans="1:8" ht="15" hidden="1" customHeight="1" x14ac:dyDescent="0.25">
      <c r="A3527" s="82"/>
      <c r="B3527" s="56"/>
      <c r="C3527" s="56"/>
      <c r="D3527" s="57"/>
      <c r="E3527" s="72"/>
      <c r="F3527" s="62"/>
      <c r="G3527" s="63"/>
      <c r="H3527" s="64"/>
    </row>
    <row r="3528" spans="1:8" ht="15" hidden="1" customHeight="1" x14ac:dyDescent="0.25">
      <c r="A3528" s="82"/>
      <c r="B3528" s="56"/>
      <c r="C3528" s="56"/>
      <c r="D3528" s="57"/>
      <c r="E3528" s="72"/>
      <c r="F3528" s="62"/>
      <c r="G3528" s="63"/>
      <c r="H3528" s="64"/>
    </row>
    <row r="3529" spans="1:8" ht="15" hidden="1" customHeight="1" x14ac:dyDescent="0.25">
      <c r="A3529" s="82"/>
      <c r="B3529" s="55"/>
      <c r="C3529" s="56"/>
      <c r="D3529" s="57"/>
      <c r="E3529" s="72"/>
      <c r="F3529" s="62"/>
      <c r="G3529" s="63"/>
      <c r="H3529" s="64"/>
    </row>
    <row r="3530" spans="1:8" ht="15" hidden="1" customHeight="1" x14ac:dyDescent="0.25">
      <c r="A3530" s="82"/>
      <c r="B3530" s="55"/>
      <c r="C3530" s="56"/>
      <c r="D3530" s="105"/>
      <c r="E3530" s="72"/>
      <c r="F3530" s="76"/>
      <c r="G3530" s="63"/>
      <c r="H3530" s="64"/>
    </row>
    <row r="3531" spans="1:8" ht="15" hidden="1" customHeight="1" x14ac:dyDescent="0.25">
      <c r="A3531" s="82"/>
      <c r="B3531" s="55"/>
      <c r="C3531" s="56"/>
      <c r="D3531" s="105"/>
      <c r="E3531" s="72"/>
      <c r="F3531" s="77"/>
      <c r="G3531" s="63"/>
      <c r="H3531" s="64"/>
    </row>
    <row r="3532" spans="1:8" ht="15" hidden="1" customHeight="1" x14ac:dyDescent="0.25">
      <c r="A3532" s="82"/>
      <c r="B3532" s="95"/>
      <c r="C3532" s="80"/>
      <c r="D3532" s="57"/>
      <c r="E3532" s="72"/>
      <c r="F3532" s="62"/>
      <c r="G3532" s="63"/>
      <c r="H3532" s="64"/>
    </row>
    <row r="3533" spans="1:8" ht="15" hidden="1" customHeight="1" x14ac:dyDescent="0.25">
      <c r="A3533" s="82"/>
      <c r="B3533" s="56"/>
      <c r="C3533" s="80"/>
      <c r="D3533" s="56"/>
      <c r="E3533" s="72"/>
      <c r="F3533" s="58"/>
      <c r="G3533" s="63"/>
      <c r="H3533" s="64"/>
    </row>
    <row r="3534" spans="1:8" ht="15" hidden="1" customHeight="1" x14ac:dyDescent="0.25">
      <c r="A3534" s="82"/>
      <c r="B3534" s="56"/>
      <c r="C3534" s="80"/>
      <c r="D3534" s="129"/>
      <c r="E3534" s="72"/>
      <c r="F3534" s="130"/>
      <c r="G3534" s="63"/>
      <c r="H3534" s="64"/>
    </row>
    <row r="3535" spans="1:8" ht="15" hidden="1" customHeight="1" x14ac:dyDescent="0.25">
      <c r="A3535" s="82"/>
      <c r="B3535" s="56"/>
      <c r="C3535" s="80"/>
      <c r="D3535" s="105"/>
      <c r="E3535" s="72"/>
      <c r="F3535" s="62"/>
      <c r="G3535" s="63"/>
      <c r="H3535" s="64"/>
    </row>
    <row r="3536" spans="1:8" ht="15" hidden="1" customHeight="1" x14ac:dyDescent="0.25">
      <c r="A3536" s="82"/>
      <c r="B3536" s="68"/>
      <c r="C3536" s="80"/>
      <c r="D3536" s="57"/>
      <c r="E3536" s="72"/>
      <c r="F3536" s="77"/>
      <c r="G3536" s="63"/>
      <c r="H3536" s="64"/>
    </row>
    <row r="3537" spans="1:8" ht="15" hidden="1" customHeight="1" x14ac:dyDescent="0.25">
      <c r="A3537" s="82"/>
      <c r="B3537" s="56"/>
      <c r="C3537" s="80"/>
      <c r="D3537" s="57"/>
      <c r="E3537" s="72"/>
      <c r="F3537" s="77"/>
      <c r="G3537" s="63"/>
      <c r="H3537" s="64"/>
    </row>
    <row r="3538" spans="1:8" ht="15" hidden="1" customHeight="1" x14ac:dyDescent="0.25">
      <c r="A3538" s="82"/>
      <c r="B3538" s="56"/>
      <c r="C3538" s="80"/>
      <c r="D3538" s="139"/>
      <c r="E3538" s="72"/>
      <c r="F3538" s="140"/>
      <c r="G3538" s="63"/>
      <c r="H3538" s="64"/>
    </row>
    <row r="3539" spans="1:8" ht="15" hidden="1" customHeight="1" x14ac:dyDescent="0.25">
      <c r="A3539" s="82"/>
      <c r="B3539" s="56"/>
      <c r="C3539" s="80"/>
      <c r="D3539" s="115"/>
      <c r="E3539" s="72"/>
      <c r="F3539" s="116"/>
      <c r="G3539" s="63"/>
      <c r="H3539" s="64"/>
    </row>
    <row r="3540" spans="1:8" ht="15" hidden="1" customHeight="1" x14ac:dyDescent="0.25">
      <c r="A3540" s="82"/>
      <c r="B3540" s="55"/>
      <c r="C3540" s="56"/>
      <c r="D3540" s="119"/>
      <c r="E3540" s="72"/>
      <c r="F3540" s="120"/>
      <c r="G3540" s="63"/>
      <c r="H3540" s="64"/>
    </row>
    <row r="3541" spans="1:8" ht="15" hidden="1" customHeight="1" x14ac:dyDescent="0.25">
      <c r="A3541" s="82"/>
      <c r="B3541" s="55"/>
      <c r="C3541" s="56"/>
      <c r="D3541" s="115"/>
      <c r="E3541" s="72"/>
      <c r="F3541" s="116"/>
      <c r="G3541" s="63"/>
      <c r="H3541" s="64"/>
    </row>
    <row r="3542" spans="1:8" ht="15" hidden="1" customHeight="1" x14ac:dyDescent="0.25">
      <c r="A3542" s="82"/>
      <c r="B3542" s="55"/>
      <c r="C3542" s="56"/>
      <c r="D3542" s="119"/>
      <c r="E3542" s="72"/>
      <c r="F3542" s="120"/>
      <c r="G3542" s="63"/>
      <c r="H3542" s="64"/>
    </row>
    <row r="3543" spans="1:8" ht="15" hidden="1" customHeight="1" x14ac:dyDescent="0.25">
      <c r="B3543" s="55"/>
      <c r="C3543" s="230"/>
      <c r="D3543" s="57"/>
      <c r="E3543" s="72"/>
      <c r="F3543" s="76"/>
      <c r="G3543" s="63"/>
      <c r="H3543" s="64"/>
    </row>
    <row r="3544" spans="1:8" ht="15" hidden="1" customHeight="1" x14ac:dyDescent="0.25">
      <c r="B3544" s="68"/>
      <c r="C3544" s="123"/>
      <c r="D3544" s="57"/>
      <c r="E3544" s="72"/>
      <c r="F3544" s="62"/>
      <c r="G3544" s="63"/>
      <c r="H3544" s="64"/>
    </row>
    <row r="3545" spans="1:8" ht="15" hidden="1" customHeight="1" x14ac:dyDescent="0.25">
      <c r="B3545" s="68"/>
      <c r="C3545" s="123"/>
      <c r="D3545" s="61"/>
      <c r="E3545" s="72"/>
      <c r="F3545" s="76"/>
      <c r="G3545" s="63"/>
      <c r="H3545" s="64"/>
    </row>
    <row r="3546" spans="1:8" ht="15" hidden="1" customHeight="1" x14ac:dyDescent="0.25">
      <c r="B3546" s="56"/>
      <c r="C3546" s="123"/>
      <c r="D3546" s="57"/>
      <c r="E3546" s="72"/>
      <c r="F3546" s="58"/>
      <c r="G3546" s="63"/>
      <c r="H3546" s="64"/>
    </row>
    <row r="3547" spans="1:8" ht="15" hidden="1" customHeight="1" x14ac:dyDescent="0.25">
      <c r="B3547" s="56"/>
      <c r="C3547" s="123"/>
      <c r="D3547" s="57"/>
      <c r="E3547" s="72"/>
      <c r="F3547" s="76"/>
      <c r="G3547" s="63"/>
      <c r="H3547" s="64"/>
    </row>
    <row r="3548" spans="1:8" ht="15" hidden="1" customHeight="1" x14ac:dyDescent="0.25">
      <c r="B3548" s="56"/>
      <c r="C3548" s="123"/>
      <c r="D3548" s="57"/>
      <c r="E3548" s="72"/>
      <c r="F3548" s="76"/>
      <c r="G3548" s="63"/>
      <c r="H3548" s="64"/>
    </row>
    <row r="3549" spans="1:8" ht="15" hidden="1" customHeight="1" x14ac:dyDescent="0.25">
      <c r="B3549" s="55"/>
      <c r="C3549" s="123"/>
      <c r="D3549" s="57"/>
      <c r="E3549" s="72"/>
      <c r="F3549" s="62"/>
      <c r="G3549" s="63"/>
      <c r="H3549" s="64"/>
    </row>
    <row r="3550" spans="1:8" ht="15" hidden="1" customHeight="1" x14ac:dyDescent="0.25">
      <c r="B3550" s="56"/>
      <c r="C3550" s="123"/>
      <c r="D3550" s="57"/>
      <c r="E3550" s="72"/>
      <c r="F3550" s="62"/>
      <c r="G3550" s="63"/>
      <c r="H3550" s="64"/>
    </row>
    <row r="3551" spans="1:8" ht="15" hidden="1" customHeight="1" x14ac:dyDescent="0.25">
      <c r="B3551" s="56"/>
      <c r="C3551" s="123"/>
      <c r="D3551" s="83"/>
      <c r="E3551" s="72"/>
      <c r="F3551" s="76"/>
      <c r="G3551" s="63"/>
      <c r="H3551" s="64"/>
    </row>
    <row r="3552" spans="1:8" ht="15" hidden="1" customHeight="1" x14ac:dyDescent="0.25">
      <c r="B3552" s="68"/>
      <c r="C3552" s="123"/>
      <c r="D3552" s="61"/>
      <c r="E3552" s="72"/>
      <c r="F3552" s="76"/>
      <c r="G3552" s="63"/>
      <c r="H3552" s="64"/>
    </row>
    <row r="3553" spans="1:8" ht="15" hidden="1" customHeight="1" x14ac:dyDescent="0.25">
      <c r="A3553"/>
      <c r="B3553" s="56"/>
      <c r="C3553" s="123"/>
      <c r="D3553" s="71"/>
      <c r="E3553" s="72"/>
      <c r="F3553" s="96"/>
      <c r="G3553" s="63"/>
      <c r="H3553" s="64"/>
    </row>
    <row r="3554" spans="1:8" ht="15" hidden="1" customHeight="1" x14ac:dyDescent="0.25">
      <c r="A3554"/>
      <c r="B3554" s="68"/>
      <c r="C3554" s="56"/>
      <c r="D3554" s="61"/>
      <c r="E3554" s="72"/>
      <c r="F3554" s="62"/>
      <c r="G3554" s="63"/>
      <c r="H3554" s="64"/>
    </row>
    <row r="3555" spans="1:8" ht="15" hidden="1" customHeight="1" x14ac:dyDescent="0.25">
      <c r="A3555"/>
      <c r="B3555" s="68"/>
      <c r="C3555" s="56"/>
      <c r="D3555" s="61"/>
      <c r="E3555" s="72"/>
      <c r="F3555" s="62"/>
      <c r="G3555" s="63"/>
      <c r="H3555" s="64"/>
    </row>
    <row r="3556" spans="1:8" ht="15" hidden="1" customHeight="1" x14ac:dyDescent="0.25">
      <c r="A3556"/>
      <c r="B3556" s="56"/>
      <c r="C3556" s="56"/>
      <c r="D3556" s="57"/>
      <c r="E3556" s="72"/>
      <c r="F3556" s="76"/>
      <c r="G3556" s="63"/>
      <c r="H3556" s="64"/>
    </row>
    <row r="3557" spans="1:8" ht="15" hidden="1" customHeight="1" x14ac:dyDescent="0.25">
      <c r="A3557"/>
      <c r="B3557" s="55"/>
      <c r="C3557" s="56"/>
      <c r="D3557" s="57"/>
      <c r="E3557" s="72"/>
      <c r="F3557" s="62"/>
      <c r="G3557" s="63"/>
      <c r="H3557" s="64"/>
    </row>
    <row r="3558" spans="1:8" ht="15" hidden="1" customHeight="1" x14ac:dyDescent="0.25">
      <c r="A3558"/>
      <c r="B3558" s="56"/>
      <c r="C3558" s="56"/>
      <c r="D3558" s="57"/>
      <c r="E3558" s="72"/>
      <c r="F3558" s="76"/>
      <c r="G3558" s="63"/>
      <c r="H3558" s="64"/>
    </row>
    <row r="3559" spans="1:8" ht="15" hidden="1" customHeight="1" x14ac:dyDescent="0.25">
      <c r="A3559"/>
      <c r="B3559" s="55"/>
      <c r="C3559" s="56"/>
      <c r="D3559" s="57"/>
      <c r="E3559" s="72"/>
      <c r="F3559" s="62"/>
      <c r="G3559" s="63"/>
      <c r="H3559" s="64"/>
    </row>
    <row r="3560" spans="1:8" ht="15" hidden="1" customHeight="1" x14ac:dyDescent="0.25">
      <c r="A3560"/>
      <c r="B3560" s="68"/>
      <c r="C3560" s="56"/>
      <c r="D3560" s="57"/>
      <c r="E3560" s="72"/>
      <c r="F3560" s="62"/>
      <c r="G3560" s="63"/>
      <c r="H3560" s="64"/>
    </row>
    <row r="3561" spans="1:8" ht="15" hidden="1" customHeight="1" x14ac:dyDescent="0.25">
      <c r="A3561"/>
      <c r="B3561" s="68"/>
      <c r="C3561" s="56"/>
      <c r="D3561" s="57"/>
      <c r="E3561" s="72"/>
      <c r="F3561" s="62"/>
      <c r="G3561" s="63"/>
      <c r="H3561" s="64"/>
    </row>
    <row r="3562" spans="1:8" ht="15" hidden="1" customHeight="1" x14ac:dyDescent="0.25">
      <c r="A3562"/>
      <c r="B3562" s="56"/>
      <c r="C3562" s="56"/>
      <c r="D3562" s="83"/>
      <c r="E3562" s="72"/>
      <c r="F3562" s="77"/>
      <c r="G3562" s="63"/>
      <c r="H3562" s="64"/>
    </row>
    <row r="3563" spans="1:8" ht="15" hidden="1" customHeight="1" x14ac:dyDescent="0.25">
      <c r="A3563"/>
      <c r="B3563" s="55"/>
      <c r="C3563" s="56"/>
      <c r="D3563" s="57"/>
      <c r="E3563" s="72"/>
      <c r="F3563" s="76"/>
      <c r="G3563" s="63"/>
      <c r="H3563" s="64"/>
    </row>
    <row r="3564" spans="1:8" ht="15" hidden="1" customHeight="1" x14ac:dyDescent="0.25">
      <c r="A3564"/>
      <c r="B3564" s="56"/>
      <c r="C3564" s="56"/>
      <c r="D3564" s="128"/>
      <c r="E3564" s="72"/>
      <c r="F3564" s="116"/>
      <c r="G3564" s="63"/>
      <c r="H3564" s="64"/>
    </row>
    <row r="3565" spans="1:8" ht="15" hidden="1" customHeight="1" x14ac:dyDescent="0.25">
      <c r="A3565"/>
      <c r="B3565" s="56"/>
      <c r="C3565" s="56"/>
      <c r="D3565" s="57"/>
      <c r="E3565" s="72"/>
      <c r="F3565" s="62"/>
      <c r="G3565" s="63"/>
      <c r="H3565" s="64"/>
    </row>
    <row r="3566" spans="1:8" ht="15" hidden="1" customHeight="1" x14ac:dyDescent="0.25">
      <c r="A3566"/>
      <c r="B3566" s="56"/>
      <c r="C3566" s="56"/>
      <c r="D3566" s="57"/>
      <c r="E3566" s="72"/>
      <c r="F3566" s="62"/>
      <c r="G3566" s="63"/>
      <c r="H3566" s="64"/>
    </row>
    <row r="3567" spans="1:8" ht="15" hidden="1" customHeight="1" x14ac:dyDescent="0.25">
      <c r="A3567"/>
      <c r="B3567" s="55"/>
      <c r="C3567" s="56"/>
      <c r="D3567" s="57"/>
      <c r="E3567" s="72"/>
      <c r="F3567" s="62"/>
      <c r="G3567" s="63"/>
      <c r="H3567" s="64"/>
    </row>
    <row r="3568" spans="1:8" ht="15" hidden="1" customHeight="1" x14ac:dyDescent="0.25">
      <c r="A3568"/>
      <c r="B3568" s="55"/>
      <c r="C3568" s="56"/>
      <c r="D3568" s="105"/>
      <c r="E3568" s="72"/>
      <c r="F3568" s="76"/>
      <c r="G3568" s="63"/>
      <c r="H3568" s="64"/>
    </row>
    <row r="3569" spans="1:8" ht="15" hidden="1" customHeight="1" x14ac:dyDescent="0.25">
      <c r="A3569"/>
      <c r="B3569" s="55"/>
      <c r="C3569" s="230"/>
      <c r="D3569" s="57"/>
      <c r="E3569" s="72"/>
      <c r="F3569" s="76"/>
      <c r="G3569" s="63"/>
      <c r="H3569" s="64"/>
    </row>
    <row r="3570" spans="1:8" ht="15" hidden="1" customHeight="1" x14ac:dyDescent="0.25">
      <c r="A3570"/>
      <c r="B3570" s="68"/>
      <c r="C3570" s="123"/>
      <c r="D3570" s="57"/>
      <c r="E3570" s="72"/>
      <c r="F3570" s="62"/>
      <c r="G3570" s="63"/>
      <c r="H3570" s="64"/>
    </row>
    <row r="3571" spans="1:8" ht="15" hidden="1" customHeight="1" x14ac:dyDescent="0.25">
      <c r="A3571"/>
      <c r="B3571" s="68"/>
      <c r="C3571" s="123"/>
      <c r="D3571" s="61"/>
      <c r="E3571" s="72"/>
      <c r="F3571" s="76"/>
      <c r="G3571" s="63"/>
      <c r="H3571" s="64"/>
    </row>
    <row r="3572" spans="1:8" ht="15" hidden="1" customHeight="1" x14ac:dyDescent="0.25">
      <c r="A3572"/>
      <c r="B3572" s="81"/>
      <c r="C3572" s="81"/>
      <c r="D3572" s="87"/>
      <c r="E3572" s="72"/>
      <c r="F3572" s="58"/>
      <c r="G3572" s="63"/>
      <c r="H3572" s="64"/>
    </row>
    <row r="3573" spans="1:8" ht="15" hidden="1" customHeight="1" x14ac:dyDescent="0.25">
      <c r="A3573"/>
      <c r="B3573" s="56"/>
      <c r="C3573" s="123"/>
      <c r="D3573" s="57"/>
      <c r="E3573" s="72"/>
      <c r="F3573" s="76"/>
      <c r="G3573" s="63"/>
      <c r="H3573" s="64"/>
    </row>
    <row r="3574" spans="1:8" ht="15" hidden="1" customHeight="1" x14ac:dyDescent="0.25">
      <c r="A3574"/>
      <c r="B3574" s="56"/>
      <c r="C3574" s="123"/>
      <c r="D3574" s="57"/>
      <c r="E3574" s="72"/>
      <c r="F3574" s="76"/>
      <c r="G3574" s="63"/>
      <c r="H3574" s="64"/>
    </row>
    <row r="3575" spans="1:8" ht="15" hidden="1" customHeight="1" x14ac:dyDescent="0.25">
      <c r="A3575"/>
      <c r="B3575" s="55"/>
      <c r="C3575" s="123"/>
      <c r="D3575" s="57"/>
      <c r="E3575" s="72"/>
      <c r="F3575" s="62"/>
      <c r="G3575" s="63"/>
      <c r="H3575" s="64"/>
    </row>
    <row r="3576" spans="1:8" ht="15" hidden="1" customHeight="1" x14ac:dyDescent="0.25">
      <c r="A3576"/>
      <c r="B3576" s="55"/>
      <c r="C3576" s="123"/>
      <c r="D3576" s="57"/>
      <c r="E3576" s="72"/>
      <c r="F3576" s="62"/>
      <c r="G3576" s="63"/>
      <c r="H3576" s="64"/>
    </row>
    <row r="3577" spans="1:8" ht="15" hidden="1" customHeight="1" x14ac:dyDescent="0.25">
      <c r="A3577"/>
      <c r="B3577" s="55"/>
      <c r="C3577" s="123"/>
      <c r="D3577" s="83"/>
      <c r="E3577" s="72"/>
      <c r="F3577" s="76"/>
      <c r="G3577" s="63"/>
      <c r="H3577" s="64"/>
    </row>
    <row r="3578" spans="1:8" ht="15" hidden="1" customHeight="1" x14ac:dyDescent="0.25">
      <c r="A3578"/>
      <c r="B3578" s="55"/>
      <c r="C3578" s="123"/>
      <c r="D3578" s="61"/>
      <c r="E3578" s="72"/>
      <c r="F3578" s="76"/>
      <c r="G3578" s="63"/>
      <c r="H3578" s="64"/>
    </row>
    <row r="3579" spans="1:8" ht="15" hidden="1" customHeight="1" x14ac:dyDescent="0.25">
      <c r="A3579"/>
      <c r="B3579" s="55"/>
      <c r="C3579" s="123"/>
      <c r="D3579" s="71"/>
      <c r="E3579" s="72"/>
      <c r="F3579" s="96"/>
      <c r="G3579" s="63"/>
      <c r="H3579" s="64"/>
    </row>
    <row r="3580" spans="1:8" ht="15" hidden="1" customHeight="1" x14ac:dyDescent="0.25">
      <c r="A3580"/>
      <c r="B3580" s="56"/>
      <c r="C3580" s="123"/>
      <c r="D3580" s="61"/>
      <c r="E3580" s="72"/>
      <c r="F3580" s="62"/>
      <c r="G3580" s="63"/>
      <c r="H3580" s="64"/>
    </row>
    <row r="3581" spans="1:8" ht="15" hidden="1" customHeight="1" x14ac:dyDescent="0.25">
      <c r="A3581"/>
      <c r="B3581" s="95"/>
      <c r="C3581" s="230"/>
      <c r="D3581" s="57"/>
      <c r="E3581" s="72"/>
      <c r="F3581" s="58"/>
      <c r="G3581" s="63"/>
      <c r="H3581" s="64"/>
    </row>
    <row r="3582" spans="1:8" ht="15" hidden="1" customHeight="1" x14ac:dyDescent="0.25">
      <c r="A3582"/>
      <c r="B3582" s="95"/>
      <c r="C3582" s="230"/>
      <c r="D3582" s="57"/>
      <c r="E3582" s="72"/>
      <c r="F3582" s="76"/>
      <c r="G3582" s="63"/>
      <c r="H3582" s="64"/>
    </row>
    <row r="3583" spans="1:8" ht="15" hidden="1" customHeight="1" x14ac:dyDescent="0.25">
      <c r="A3583"/>
      <c r="B3583" s="55"/>
      <c r="C3583" s="56"/>
      <c r="D3583" s="57"/>
      <c r="E3583" s="72"/>
      <c r="F3583" s="62"/>
      <c r="G3583" s="63"/>
      <c r="H3583" s="64"/>
    </row>
    <row r="3584" spans="1:8" ht="15" hidden="1" customHeight="1" x14ac:dyDescent="0.25">
      <c r="A3584"/>
      <c r="B3584" s="55"/>
      <c r="C3584" s="56"/>
      <c r="D3584" s="57"/>
      <c r="E3584" s="72"/>
      <c r="F3584" s="76"/>
      <c r="G3584" s="63"/>
      <c r="H3584" s="64"/>
    </row>
    <row r="3585" spans="1:8" ht="15" hidden="1" customHeight="1" x14ac:dyDescent="0.25">
      <c r="A3585"/>
      <c r="B3585" s="55"/>
      <c r="C3585" s="230"/>
      <c r="D3585" s="57"/>
      <c r="E3585" s="72"/>
      <c r="F3585" s="76"/>
      <c r="G3585" s="63"/>
      <c r="H3585" s="64"/>
    </row>
    <row r="3586" spans="1:8" ht="15" hidden="1" customHeight="1" x14ac:dyDescent="0.25">
      <c r="A3586"/>
      <c r="B3586" s="68"/>
      <c r="C3586" s="123"/>
      <c r="D3586" s="57"/>
      <c r="E3586" s="72"/>
      <c r="F3586" s="62"/>
      <c r="G3586" s="63"/>
      <c r="H3586" s="64"/>
    </row>
    <row r="3587" spans="1:8" ht="15" hidden="1" customHeight="1" x14ac:dyDescent="0.25">
      <c r="A3587"/>
      <c r="B3587" s="68"/>
      <c r="C3587" s="123"/>
      <c r="D3587" s="61"/>
      <c r="E3587" s="72"/>
      <c r="F3587" s="76"/>
      <c r="G3587" s="63"/>
      <c r="H3587" s="64"/>
    </row>
    <row r="3588" spans="1:8" ht="15" hidden="1" customHeight="1" x14ac:dyDescent="0.25">
      <c r="A3588"/>
      <c r="B3588" s="81"/>
      <c r="C3588" s="81"/>
      <c r="D3588" s="87"/>
      <c r="E3588" s="72"/>
      <c r="F3588" s="58"/>
      <c r="G3588" s="63"/>
      <c r="H3588" s="64"/>
    </row>
    <row r="3589" spans="1:8" ht="15" hidden="1" customHeight="1" x14ac:dyDescent="0.25">
      <c r="A3589"/>
      <c r="B3589" s="81"/>
      <c r="C3589" s="81"/>
      <c r="D3589" s="87"/>
      <c r="E3589" s="72"/>
      <c r="F3589" s="253"/>
      <c r="G3589" s="63"/>
      <c r="H3589" s="64"/>
    </row>
    <row r="3590" spans="1:8" ht="15" hidden="1" customHeight="1" x14ac:dyDescent="0.25">
      <c r="A3590"/>
      <c r="B3590" s="81"/>
      <c r="C3590" s="81"/>
      <c r="D3590" s="87"/>
      <c r="E3590" s="72"/>
      <c r="F3590" s="253"/>
      <c r="G3590" s="63"/>
      <c r="H3590" s="64"/>
    </row>
    <row r="3591" spans="1:8" ht="15" hidden="1" customHeight="1" x14ac:dyDescent="0.25">
      <c r="A3591"/>
      <c r="B3591" s="81"/>
      <c r="C3591" s="81"/>
      <c r="D3591" s="87"/>
      <c r="E3591" s="72"/>
      <c r="F3591" s="253"/>
      <c r="G3591" s="63"/>
      <c r="H3591" s="64"/>
    </row>
    <row r="3592" spans="1:8" ht="15" hidden="1" customHeight="1" x14ac:dyDescent="0.25">
      <c r="A3592"/>
      <c r="B3592" s="56"/>
      <c r="C3592" s="123"/>
      <c r="D3592" s="57"/>
      <c r="E3592" s="72"/>
      <c r="F3592" s="76"/>
      <c r="G3592" s="63"/>
      <c r="H3592" s="64"/>
    </row>
    <row r="3593" spans="1:8" ht="15" hidden="1" customHeight="1" x14ac:dyDescent="0.25">
      <c r="A3593"/>
      <c r="B3593" s="56"/>
      <c r="C3593" s="123"/>
      <c r="D3593" s="57"/>
      <c r="E3593" s="72"/>
      <c r="F3593" s="76"/>
      <c r="G3593" s="63"/>
      <c r="H3593" s="64"/>
    </row>
    <row r="3594" spans="1:8" ht="15" hidden="1" customHeight="1" x14ac:dyDescent="0.25">
      <c r="A3594"/>
      <c r="B3594" s="247"/>
      <c r="C3594" s="123"/>
      <c r="D3594" s="57"/>
      <c r="E3594" s="72"/>
      <c r="F3594" s="62"/>
      <c r="G3594" s="63"/>
      <c r="H3594" s="64"/>
    </row>
    <row r="3595" spans="1:8" ht="15" hidden="1" customHeight="1" x14ac:dyDescent="0.25">
      <c r="A3595"/>
      <c r="B3595" s="55"/>
      <c r="C3595" s="123"/>
      <c r="D3595" s="57"/>
      <c r="E3595" s="72"/>
      <c r="F3595" s="62"/>
      <c r="G3595" s="63"/>
      <c r="H3595" s="64"/>
    </row>
    <row r="3596" spans="1:8" ht="15" hidden="1" customHeight="1" x14ac:dyDescent="0.25">
      <c r="A3596"/>
      <c r="B3596" s="55"/>
      <c r="C3596" s="123"/>
      <c r="D3596" s="83"/>
      <c r="E3596" s="72"/>
      <c r="F3596" s="76"/>
      <c r="G3596" s="63"/>
      <c r="H3596" s="64"/>
    </row>
    <row r="3597" spans="1:8" ht="15" hidden="1" customHeight="1" x14ac:dyDescent="0.25">
      <c r="A3597"/>
      <c r="B3597" s="55"/>
      <c r="C3597" s="123"/>
      <c r="D3597" s="61"/>
      <c r="E3597" s="72"/>
      <c r="F3597" s="76"/>
      <c r="G3597" s="63"/>
      <c r="H3597" s="64"/>
    </row>
    <row r="3598" spans="1:8" ht="15" hidden="1" customHeight="1" x14ac:dyDescent="0.25">
      <c r="A3598"/>
      <c r="B3598" s="55"/>
      <c r="C3598" s="123"/>
      <c r="D3598" s="71"/>
      <c r="E3598" s="72"/>
      <c r="F3598" s="96"/>
      <c r="G3598" s="63"/>
      <c r="H3598" s="64"/>
    </row>
    <row r="3599" spans="1:8" ht="15" hidden="1" customHeight="1" x14ac:dyDescent="0.25">
      <c r="A3599"/>
      <c r="B3599" s="55"/>
      <c r="C3599" s="123"/>
      <c r="D3599" s="61"/>
      <c r="E3599" s="72"/>
      <c r="F3599" s="62"/>
      <c r="G3599" s="63"/>
      <c r="H3599" s="64"/>
    </row>
    <row r="3600" spans="1:8" ht="15" hidden="1" customHeight="1" x14ac:dyDescent="0.25">
      <c r="A3600"/>
      <c r="B3600" s="95"/>
      <c r="C3600" s="254"/>
      <c r="D3600" s="57"/>
      <c r="E3600" s="72"/>
      <c r="F3600" s="58"/>
      <c r="G3600" s="63"/>
      <c r="H3600" s="64"/>
    </row>
    <row r="3601" spans="1:8" ht="15" hidden="1" customHeight="1" x14ac:dyDescent="0.25">
      <c r="A3601"/>
      <c r="B3601" s="95"/>
      <c r="C3601" s="254"/>
      <c r="D3601" s="57"/>
      <c r="E3601" s="72"/>
      <c r="F3601" s="76"/>
      <c r="G3601" s="63"/>
      <c r="H3601" s="64"/>
    </row>
    <row r="3602" spans="1:8" ht="15" hidden="1" customHeight="1" x14ac:dyDescent="0.25">
      <c r="A3602"/>
      <c r="B3602" s="55"/>
      <c r="C3602" s="56"/>
      <c r="D3602" s="57"/>
      <c r="E3602" s="72"/>
      <c r="F3602" s="62"/>
      <c r="G3602" s="63"/>
      <c r="H3602" s="64"/>
    </row>
    <row r="3603" spans="1:8" ht="15" hidden="1" customHeight="1" x14ac:dyDescent="0.25">
      <c r="A3603"/>
      <c r="B3603" s="56"/>
      <c r="C3603" s="56"/>
      <c r="D3603" s="57"/>
      <c r="E3603" s="72"/>
      <c r="F3603" s="76"/>
      <c r="G3603" s="63"/>
      <c r="H3603" s="64"/>
    </row>
    <row r="3604" spans="1:8" ht="15" hidden="1" customHeight="1" x14ac:dyDescent="0.25">
      <c r="A3604"/>
      <c r="B3604" s="55"/>
      <c r="C3604" s="56"/>
      <c r="D3604" s="57"/>
      <c r="E3604" s="72"/>
      <c r="F3604" s="62"/>
      <c r="G3604" s="63"/>
      <c r="H3604" s="64"/>
    </row>
    <row r="3605" spans="1:8" ht="15" hidden="1" customHeight="1" x14ac:dyDescent="0.25">
      <c r="A3605"/>
      <c r="B3605" s="68"/>
      <c r="C3605" s="56"/>
      <c r="D3605" s="57"/>
      <c r="E3605" s="72"/>
      <c r="F3605" s="62"/>
      <c r="G3605" s="63"/>
      <c r="H3605" s="64"/>
    </row>
    <row r="3606" spans="1:8" ht="15" hidden="1" customHeight="1" x14ac:dyDescent="0.25">
      <c r="A3606"/>
      <c r="B3606" s="68"/>
      <c r="C3606" s="56"/>
      <c r="D3606" s="57"/>
      <c r="E3606" s="72"/>
      <c r="F3606" s="62"/>
      <c r="G3606" s="63"/>
      <c r="H3606" s="64"/>
    </row>
    <row r="3607" spans="1:8" ht="15" hidden="1" customHeight="1" x14ac:dyDescent="0.25">
      <c r="A3607"/>
      <c r="B3607" s="56"/>
      <c r="C3607" s="56"/>
      <c r="D3607" s="83"/>
      <c r="E3607" s="72"/>
      <c r="F3607" s="77"/>
      <c r="G3607" s="63"/>
      <c r="H3607" s="64"/>
    </row>
    <row r="3608" spans="1:8" ht="15" hidden="1" customHeight="1" x14ac:dyDescent="0.25">
      <c r="A3608"/>
      <c r="B3608" s="55"/>
      <c r="C3608" s="56"/>
      <c r="D3608" s="57"/>
      <c r="E3608" s="72"/>
      <c r="F3608" s="76"/>
      <c r="G3608" s="63"/>
      <c r="H3608" s="64"/>
    </row>
    <row r="3609" spans="1:8" ht="15" hidden="1" customHeight="1" x14ac:dyDescent="0.25">
      <c r="A3609"/>
      <c r="B3609" s="56"/>
      <c r="C3609" s="56"/>
      <c r="D3609" s="128"/>
      <c r="E3609" s="72"/>
      <c r="F3609" s="116"/>
      <c r="G3609" s="63"/>
      <c r="H3609" s="64"/>
    </row>
    <row r="3610" spans="1:8" ht="15" hidden="1" customHeight="1" x14ac:dyDescent="0.25">
      <c r="A3610"/>
      <c r="B3610" s="56"/>
      <c r="C3610" s="71"/>
      <c r="D3610" s="57"/>
      <c r="E3610" s="72"/>
      <c r="F3610" s="62"/>
      <c r="G3610" s="63"/>
      <c r="H3610" s="64"/>
    </row>
    <row r="3611" spans="1:8" ht="15" hidden="1" customHeight="1" x14ac:dyDescent="0.25">
      <c r="A3611"/>
      <c r="B3611" s="56"/>
      <c r="C3611" s="71"/>
      <c r="D3611" s="57"/>
      <c r="E3611" s="72"/>
      <c r="F3611" s="62"/>
      <c r="G3611" s="63"/>
      <c r="H3611" s="64"/>
    </row>
    <row r="3612" spans="1:8" ht="15" hidden="1" customHeight="1" x14ac:dyDescent="0.25">
      <c r="A3612"/>
      <c r="B3612" s="74"/>
      <c r="C3612" s="75"/>
      <c r="D3612" s="57"/>
      <c r="E3612" s="72"/>
      <c r="F3612" s="62"/>
      <c r="G3612" s="63"/>
      <c r="H3612" s="64"/>
    </row>
    <row r="3613" spans="1:8" ht="15" hidden="1" customHeight="1" x14ac:dyDescent="0.25">
      <c r="A3613"/>
      <c r="B3613" s="55"/>
      <c r="C3613" s="56"/>
      <c r="D3613" s="105"/>
      <c r="E3613" s="72"/>
      <c r="F3613" s="76"/>
      <c r="G3613" s="63"/>
      <c r="H3613" s="64"/>
    </row>
    <row r="3614" spans="1:8" ht="15" hidden="1" customHeight="1" x14ac:dyDescent="0.25">
      <c r="A3614"/>
      <c r="B3614" s="55"/>
      <c r="C3614" s="56"/>
      <c r="D3614" s="105"/>
      <c r="E3614" s="72"/>
      <c r="F3614" s="77"/>
      <c r="G3614" s="63"/>
      <c r="H3614" s="64"/>
    </row>
    <row r="3615" spans="1:8" ht="15" hidden="1" customHeight="1" x14ac:dyDescent="0.25">
      <c r="A3615"/>
      <c r="B3615" s="95"/>
      <c r="C3615" s="56"/>
      <c r="D3615" s="57"/>
      <c r="E3615" s="72"/>
      <c r="F3615" s="62"/>
      <c r="G3615" s="63"/>
      <c r="H3615" s="64"/>
    </row>
    <row r="3616" spans="1:8" ht="15" hidden="1" customHeight="1" x14ac:dyDescent="0.25">
      <c r="A3616"/>
      <c r="B3616" s="56"/>
      <c r="C3616" s="56"/>
      <c r="D3616" s="56"/>
      <c r="E3616" s="72"/>
      <c r="F3616" s="58"/>
      <c r="G3616" s="63"/>
      <c r="H3616" s="64"/>
    </row>
    <row r="3617" spans="1:8" ht="15" hidden="1" customHeight="1" x14ac:dyDescent="0.25">
      <c r="B3617" s="56"/>
      <c r="C3617" s="56"/>
      <c r="D3617" s="129"/>
      <c r="E3617" s="72"/>
      <c r="F3617" s="130"/>
      <c r="G3617" s="63"/>
      <c r="H3617" s="64"/>
    </row>
    <row r="3618" spans="1:8" ht="15" hidden="1" customHeight="1" x14ac:dyDescent="0.25">
      <c r="B3618" s="56"/>
      <c r="C3618" s="56"/>
      <c r="D3618" s="105"/>
      <c r="E3618" s="72"/>
      <c r="F3618" s="62"/>
      <c r="G3618" s="63"/>
      <c r="H3618" s="64"/>
    </row>
    <row r="3619" spans="1:8" ht="15" hidden="1" customHeight="1" x14ac:dyDescent="0.25">
      <c r="B3619" s="68"/>
      <c r="C3619" s="80"/>
      <c r="D3619" s="57"/>
      <c r="E3619" s="72"/>
      <c r="F3619" s="77"/>
      <c r="G3619" s="63"/>
      <c r="H3619" s="64"/>
    </row>
    <row r="3620" spans="1:8" ht="15" hidden="1" customHeight="1" x14ac:dyDescent="0.25">
      <c r="B3620" s="56"/>
      <c r="C3620" s="80"/>
      <c r="D3620" s="71"/>
      <c r="E3620" s="72"/>
      <c r="F3620" s="96"/>
      <c r="G3620" s="63"/>
      <c r="H3620" s="64"/>
    </row>
    <row r="3621" spans="1:8" ht="15" hidden="1" customHeight="1" x14ac:dyDescent="0.25">
      <c r="A3621" s="225"/>
      <c r="B3621" s="55"/>
      <c r="C3621" s="230"/>
      <c r="D3621" s="57"/>
      <c r="E3621" s="72"/>
      <c r="F3621" s="76"/>
      <c r="G3621" s="63"/>
      <c r="H3621" s="64"/>
    </row>
    <row r="3622" spans="1:8" ht="15" hidden="1" customHeight="1" x14ac:dyDescent="0.25">
      <c r="A3622" s="82"/>
      <c r="B3622" s="68"/>
      <c r="C3622" s="71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68"/>
      <c r="C3623" s="71"/>
      <c r="D3623" s="61"/>
      <c r="E3623" s="72"/>
      <c r="F3623" s="76"/>
      <c r="G3623" s="63"/>
      <c r="H3623" s="64"/>
    </row>
    <row r="3624" spans="1:8" ht="15" hidden="1" customHeight="1" x14ac:dyDescent="0.25">
      <c r="A3624" s="82"/>
      <c r="B3624" s="81"/>
      <c r="C3624" s="81"/>
      <c r="D3624" s="87"/>
      <c r="E3624" s="72"/>
      <c r="F3624" s="58"/>
      <c r="G3624" s="63"/>
      <c r="H3624" s="64"/>
    </row>
    <row r="3625" spans="1:8" ht="15" hidden="1" customHeight="1" x14ac:dyDescent="0.25">
      <c r="A3625" s="82"/>
      <c r="B3625" s="81"/>
      <c r="C3625" s="81"/>
      <c r="D3625" s="87"/>
      <c r="E3625" s="72"/>
      <c r="F3625" s="253"/>
      <c r="G3625" s="63"/>
      <c r="H3625" s="64"/>
    </row>
    <row r="3626" spans="1:8" ht="15" hidden="1" customHeight="1" x14ac:dyDescent="0.25">
      <c r="A3626" s="82"/>
      <c r="B3626" s="81"/>
      <c r="C3626" s="81"/>
      <c r="D3626" s="87"/>
      <c r="E3626" s="72"/>
      <c r="F3626" s="253"/>
      <c r="G3626" s="63"/>
      <c r="H3626" s="64"/>
    </row>
    <row r="3627" spans="1:8" ht="15" hidden="1" customHeight="1" x14ac:dyDescent="0.25">
      <c r="A3627" s="82"/>
      <c r="B3627" s="81"/>
      <c r="C3627" s="81"/>
      <c r="D3627" s="87"/>
      <c r="E3627" s="72"/>
      <c r="F3627" s="253"/>
      <c r="G3627" s="63"/>
      <c r="H3627" s="64"/>
    </row>
    <row r="3628" spans="1:8" ht="15" hidden="1" customHeight="1" x14ac:dyDescent="0.25">
      <c r="A3628" s="82"/>
      <c r="B3628" s="56"/>
      <c r="C3628" s="123"/>
      <c r="D3628" s="57"/>
      <c r="E3628" s="72"/>
      <c r="F3628" s="76"/>
      <c r="G3628" s="63"/>
      <c r="H3628" s="64"/>
    </row>
    <row r="3629" spans="1:8" ht="15" hidden="1" customHeight="1" x14ac:dyDescent="0.25">
      <c r="A3629" s="82"/>
      <c r="B3629" s="56"/>
      <c r="C3629" s="123"/>
      <c r="D3629" s="57"/>
      <c r="E3629" s="72"/>
      <c r="F3629" s="76"/>
      <c r="G3629" s="63"/>
      <c r="H3629" s="64"/>
    </row>
    <row r="3630" spans="1:8" ht="15" hidden="1" customHeight="1" x14ac:dyDescent="0.25">
      <c r="A3630" s="82"/>
      <c r="B3630" s="255"/>
      <c r="C3630" s="123"/>
      <c r="D3630" s="57"/>
      <c r="E3630" s="72"/>
      <c r="F3630" s="62"/>
      <c r="G3630" s="63"/>
      <c r="H3630" s="64"/>
    </row>
    <row r="3631" spans="1:8" ht="15" hidden="1" customHeight="1" x14ac:dyDescent="0.25">
      <c r="A3631" s="82"/>
      <c r="B3631" s="255"/>
      <c r="C3631" s="123"/>
      <c r="D3631" s="57"/>
      <c r="E3631" s="72"/>
      <c r="F3631" s="62"/>
      <c r="G3631" s="63"/>
      <c r="H3631" s="64"/>
    </row>
    <row r="3632" spans="1:8" ht="15" hidden="1" customHeight="1" x14ac:dyDescent="0.25">
      <c r="A3632" s="82"/>
      <c r="B3632" s="55"/>
      <c r="C3632" s="123"/>
      <c r="D3632" s="83"/>
      <c r="E3632" s="72"/>
      <c r="F3632" s="76"/>
      <c r="G3632" s="63"/>
      <c r="H3632" s="64"/>
    </row>
    <row r="3633" spans="1:8" ht="15" hidden="1" customHeight="1" x14ac:dyDescent="0.25">
      <c r="A3633" s="82"/>
      <c r="B3633" s="56"/>
      <c r="C3633" s="56"/>
      <c r="D3633" s="57"/>
      <c r="E3633" s="72"/>
      <c r="F3633" s="67"/>
      <c r="G3633" s="63"/>
      <c r="H3633" s="64"/>
    </row>
    <row r="3634" spans="1:8" ht="15" hidden="1" customHeight="1" x14ac:dyDescent="0.25">
      <c r="A3634" s="82"/>
      <c r="B3634" s="56"/>
      <c r="C3634" s="80"/>
      <c r="D3634" s="71"/>
      <c r="E3634" s="72"/>
      <c r="F3634" s="96"/>
      <c r="G3634" s="63"/>
      <c r="H3634" s="64"/>
    </row>
    <row r="3635" spans="1:8" ht="15" hidden="1" customHeight="1" x14ac:dyDescent="0.25">
      <c r="A3635" s="82"/>
      <c r="B3635" s="55"/>
      <c r="C3635" s="230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68"/>
      <c r="C3636" s="123"/>
      <c r="D3636" s="57"/>
      <c r="E3636" s="72"/>
      <c r="F3636" s="62"/>
      <c r="G3636" s="63"/>
      <c r="H3636" s="64"/>
    </row>
    <row r="3637" spans="1:8" ht="15" hidden="1" customHeight="1" x14ac:dyDescent="0.25">
      <c r="A3637" s="82"/>
      <c r="B3637" s="68"/>
      <c r="C3637" s="123"/>
      <c r="D3637" s="61"/>
      <c r="E3637" s="72"/>
      <c r="F3637" s="76"/>
      <c r="G3637" s="63"/>
      <c r="H3637" s="64"/>
    </row>
    <row r="3638" spans="1:8" ht="15" hidden="1" customHeight="1" x14ac:dyDescent="0.25">
      <c r="A3638" s="82"/>
      <c r="B3638" s="81"/>
      <c r="C3638" s="81"/>
      <c r="D3638" s="87"/>
      <c r="E3638" s="72"/>
      <c r="F3638" s="58"/>
      <c r="G3638" s="63"/>
      <c r="H3638" s="64"/>
    </row>
    <row r="3639" spans="1:8" ht="15" hidden="1" customHeight="1" x14ac:dyDescent="0.25">
      <c r="A3639" s="82"/>
      <c r="B3639" s="81"/>
      <c r="C3639" s="81"/>
      <c r="D3639" s="87"/>
      <c r="E3639" s="72"/>
      <c r="F3639" s="253"/>
      <c r="G3639" s="63"/>
      <c r="H3639" s="64"/>
    </row>
    <row r="3640" spans="1:8" ht="15" hidden="1" customHeight="1" x14ac:dyDescent="0.25">
      <c r="A3640" s="82"/>
      <c r="B3640" s="81"/>
      <c r="C3640" s="81"/>
      <c r="D3640" s="87"/>
      <c r="E3640" s="72"/>
      <c r="F3640" s="253"/>
      <c r="G3640" s="63"/>
      <c r="H3640" s="64"/>
    </row>
    <row r="3641" spans="1:8" ht="15" hidden="1" customHeight="1" x14ac:dyDescent="0.25">
      <c r="A3641" s="82"/>
      <c r="B3641" s="81"/>
      <c r="C3641" s="81"/>
      <c r="D3641" s="87"/>
      <c r="E3641" s="72"/>
      <c r="F3641" s="253"/>
      <c r="G3641" s="63"/>
      <c r="H3641" s="64"/>
    </row>
    <row r="3642" spans="1:8" ht="15" hidden="1" customHeight="1" x14ac:dyDescent="0.25">
      <c r="A3642" s="82"/>
      <c r="B3642" s="56"/>
      <c r="C3642" s="123"/>
      <c r="D3642" s="57"/>
      <c r="E3642" s="72"/>
      <c r="F3642" s="76"/>
      <c r="G3642" s="63"/>
      <c r="H3642" s="64"/>
    </row>
    <row r="3643" spans="1:8" ht="15" hidden="1" customHeight="1" x14ac:dyDescent="0.25">
      <c r="A3643" s="82"/>
      <c r="B3643" s="56"/>
      <c r="C3643" s="123"/>
      <c r="D3643" s="57"/>
      <c r="E3643" s="72"/>
      <c r="F3643" s="76"/>
      <c r="G3643" s="63"/>
      <c r="H3643" s="64"/>
    </row>
    <row r="3644" spans="1:8" ht="15" hidden="1" customHeight="1" x14ac:dyDescent="0.25">
      <c r="A3644" s="82"/>
      <c r="B3644" s="255"/>
      <c r="C3644" s="123"/>
      <c r="D3644" s="57"/>
      <c r="E3644" s="72"/>
      <c r="F3644" s="62"/>
      <c r="G3644" s="63"/>
      <c r="H3644" s="64"/>
    </row>
    <row r="3645" spans="1:8" ht="15" hidden="1" customHeight="1" x14ac:dyDescent="0.25">
      <c r="A3645" s="82"/>
      <c r="B3645" s="255"/>
      <c r="C3645" s="123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5"/>
      <c r="C3646" s="123"/>
      <c r="D3646" s="83"/>
      <c r="E3646" s="72"/>
      <c r="F3646" s="76"/>
      <c r="G3646" s="63"/>
      <c r="H3646" s="64"/>
    </row>
    <row r="3647" spans="1:8" ht="15" hidden="1" customHeight="1" x14ac:dyDescent="0.25">
      <c r="A3647" s="82"/>
      <c r="B3647" s="56"/>
      <c r="C3647" s="56"/>
      <c r="D3647" s="57"/>
      <c r="E3647" s="72"/>
      <c r="F3647" s="67"/>
      <c r="G3647" s="63"/>
      <c r="H3647" s="64"/>
    </row>
    <row r="3648" spans="1:8" ht="15" hidden="1" customHeight="1" x14ac:dyDescent="0.25">
      <c r="A3648" s="82"/>
      <c r="B3648" s="56"/>
      <c r="C3648" s="56"/>
      <c r="D3648" s="71"/>
      <c r="E3648" s="72"/>
      <c r="F3648" s="96"/>
      <c r="G3648" s="63"/>
      <c r="H3648" s="64"/>
    </row>
    <row r="3649" spans="1:8" ht="15" hidden="1" customHeight="1" x14ac:dyDescent="0.25">
      <c r="A3649" s="82"/>
      <c r="B3649" s="56"/>
      <c r="C3649" s="56"/>
      <c r="D3649" s="61"/>
      <c r="E3649" s="72"/>
      <c r="F3649" s="62"/>
      <c r="G3649" s="63"/>
      <c r="H3649" s="64"/>
    </row>
    <row r="3650" spans="1:8" ht="15" hidden="1" customHeight="1" x14ac:dyDescent="0.25">
      <c r="A3650" s="82"/>
      <c r="B3650" s="55"/>
      <c r="C3650" s="230"/>
      <c r="D3650" s="57"/>
      <c r="E3650" s="72"/>
      <c r="F3650" s="76"/>
      <c r="G3650" s="63"/>
      <c r="H3650" s="64"/>
    </row>
    <row r="3651" spans="1:8" ht="15" hidden="1" customHeight="1" x14ac:dyDescent="0.25">
      <c r="A3651" s="82"/>
      <c r="B3651" s="68"/>
      <c r="C3651" s="123"/>
      <c r="D3651" s="57"/>
      <c r="E3651" s="72"/>
      <c r="F3651" s="62"/>
      <c r="G3651" s="63"/>
      <c r="H3651" s="64"/>
    </row>
    <row r="3652" spans="1:8" ht="15" hidden="1" customHeight="1" x14ac:dyDescent="0.25">
      <c r="A3652" s="82"/>
      <c r="B3652" s="56"/>
      <c r="C3652" s="75"/>
      <c r="D3652" s="61"/>
      <c r="E3652" s="72"/>
      <c r="F3652" s="76"/>
      <c r="G3652" s="63"/>
      <c r="H3652" s="64"/>
    </row>
    <row r="3653" spans="1:8" ht="15" hidden="1" customHeight="1" x14ac:dyDescent="0.25">
      <c r="A3653" s="82"/>
      <c r="B3653" s="81"/>
      <c r="C3653" s="81"/>
      <c r="D3653" s="87"/>
      <c r="E3653" s="72"/>
      <c r="F3653" s="58"/>
      <c r="G3653" s="63"/>
      <c r="H3653" s="64"/>
    </row>
    <row r="3654" spans="1:8" ht="15" hidden="1" customHeight="1" x14ac:dyDescent="0.25">
      <c r="A3654" s="82"/>
      <c r="B3654" s="81"/>
      <c r="C3654" s="81"/>
      <c r="D3654" s="87"/>
      <c r="E3654" s="72"/>
      <c r="F3654" s="253"/>
      <c r="G3654" s="63"/>
      <c r="H3654" s="64"/>
    </row>
    <row r="3655" spans="1:8" ht="15" hidden="1" customHeight="1" x14ac:dyDescent="0.25">
      <c r="A3655" s="82"/>
      <c r="B3655" s="81"/>
      <c r="C3655" s="81"/>
      <c r="D3655" s="87"/>
      <c r="E3655" s="72"/>
      <c r="F3655" s="253"/>
      <c r="G3655" s="63"/>
      <c r="H3655" s="64"/>
    </row>
    <row r="3656" spans="1:8" ht="15" hidden="1" customHeight="1" x14ac:dyDescent="0.25">
      <c r="A3656" s="82"/>
      <c r="B3656" s="81"/>
      <c r="C3656" s="81"/>
      <c r="D3656" s="87"/>
      <c r="E3656" s="72"/>
      <c r="F3656" s="253"/>
      <c r="G3656" s="63"/>
      <c r="H3656" s="64"/>
    </row>
    <row r="3657" spans="1:8" ht="15" hidden="1" customHeight="1" x14ac:dyDescent="0.25">
      <c r="A3657" s="82"/>
      <c r="B3657" s="56"/>
      <c r="C3657" s="123"/>
      <c r="D3657" s="57"/>
      <c r="E3657" s="72"/>
      <c r="F3657" s="76"/>
      <c r="G3657" s="63"/>
      <c r="H3657" s="64"/>
    </row>
    <row r="3658" spans="1:8" ht="15" hidden="1" customHeight="1" x14ac:dyDescent="0.25">
      <c r="A3658" s="82"/>
      <c r="B3658" s="56"/>
      <c r="C3658" s="256"/>
      <c r="D3658" s="57"/>
      <c r="E3658" s="72"/>
      <c r="F3658" s="76"/>
      <c r="G3658" s="63"/>
      <c r="H3658" s="64"/>
    </row>
    <row r="3659" spans="1:8" ht="15" hidden="1" customHeight="1" x14ac:dyDescent="0.25">
      <c r="A3659" s="82"/>
      <c r="B3659" s="255"/>
      <c r="C3659" s="256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255"/>
      <c r="C3660" s="123"/>
      <c r="D3660" s="57"/>
      <c r="E3660" s="72"/>
      <c r="F3660" s="62"/>
      <c r="G3660" s="63"/>
      <c r="H3660" s="64"/>
    </row>
    <row r="3661" spans="1:8" ht="15" hidden="1" customHeight="1" x14ac:dyDescent="0.25">
      <c r="A3661" s="82"/>
      <c r="B3661" s="55"/>
      <c r="C3661" s="123"/>
      <c r="D3661" s="83"/>
      <c r="E3661" s="72"/>
      <c r="F3661" s="76"/>
      <c r="G3661" s="63"/>
      <c r="H3661" s="64"/>
    </row>
    <row r="3662" spans="1:8" ht="15" hidden="1" customHeight="1" x14ac:dyDescent="0.25">
      <c r="A3662" s="82"/>
      <c r="B3662" s="56"/>
      <c r="C3662" s="56"/>
      <c r="D3662" s="57"/>
      <c r="E3662" s="72"/>
      <c r="F3662" s="67"/>
      <c r="G3662" s="63"/>
      <c r="H3662" s="64"/>
    </row>
    <row r="3663" spans="1:8" ht="15" hidden="1" customHeight="1" x14ac:dyDescent="0.25">
      <c r="A3663" s="82"/>
      <c r="B3663" s="56"/>
      <c r="C3663" s="80"/>
      <c r="D3663" s="71"/>
      <c r="E3663" s="72"/>
      <c r="F3663" s="96"/>
      <c r="G3663" s="63"/>
      <c r="H3663" s="64"/>
    </row>
    <row r="3664" spans="1:8" ht="15" hidden="1" customHeight="1" x14ac:dyDescent="0.25">
      <c r="A3664" s="82"/>
      <c r="B3664" s="56"/>
      <c r="C3664" s="56"/>
      <c r="D3664" s="5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58"/>
      <c r="G3665" s="63"/>
      <c r="H3665" s="64"/>
    </row>
    <row r="3666" spans="1:8" ht="15" hidden="1" customHeight="1" x14ac:dyDescent="0.25">
      <c r="A3666" s="82"/>
      <c r="B3666" s="56"/>
      <c r="C3666" s="56"/>
      <c r="D3666" s="57"/>
      <c r="E3666" s="72"/>
      <c r="F3666" s="76"/>
      <c r="G3666" s="63"/>
      <c r="H3666" s="64"/>
    </row>
    <row r="3667" spans="1:8" ht="15" hidden="1" customHeight="1" x14ac:dyDescent="0.25">
      <c r="A3667" s="82"/>
      <c r="B3667" s="56"/>
      <c r="C3667" s="56"/>
      <c r="D3667" s="57"/>
      <c r="E3667" s="72"/>
      <c r="F3667" s="62"/>
      <c r="G3667" s="63"/>
      <c r="H3667" s="64"/>
    </row>
    <row r="3668" spans="1:8" ht="15" hidden="1" customHeight="1" x14ac:dyDescent="0.25">
      <c r="A3668" s="82"/>
      <c r="B3668" s="55"/>
      <c r="C3668" s="191"/>
      <c r="D3668" s="57"/>
      <c r="E3668" s="72"/>
      <c r="F3668" s="62"/>
      <c r="G3668" s="63"/>
      <c r="H3668" s="64"/>
    </row>
    <row r="3669" spans="1:8" ht="15" hidden="1" customHeight="1" x14ac:dyDescent="0.25">
      <c r="A3669" s="82"/>
      <c r="B3669" s="55"/>
      <c r="C3669" s="19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80"/>
      <c r="D3670" s="83"/>
      <c r="E3670" s="72"/>
      <c r="F3670" s="62"/>
      <c r="G3670" s="63"/>
      <c r="H3670" s="64"/>
    </row>
    <row r="3671" spans="1:8" ht="15" hidden="1" customHeight="1" x14ac:dyDescent="0.25">
      <c r="A3671" s="82"/>
      <c r="B3671" s="56"/>
      <c r="C3671" s="56"/>
      <c r="D3671" s="108"/>
      <c r="E3671" s="72"/>
      <c r="F3671" s="62"/>
      <c r="G3671" s="63"/>
      <c r="H3671" s="64"/>
    </row>
    <row r="3672" spans="1:8" ht="15" hidden="1" customHeight="1" x14ac:dyDescent="0.25">
      <c r="A3672" s="82"/>
      <c r="B3672" s="56"/>
      <c r="C3672" s="56"/>
      <c r="D3672" s="57"/>
      <c r="E3672" s="72"/>
      <c r="F3672" s="77"/>
      <c r="G3672" s="63"/>
      <c r="H3672" s="64"/>
    </row>
    <row r="3673" spans="1:8" ht="15" hidden="1" customHeight="1" x14ac:dyDescent="0.25">
      <c r="A3673" s="82"/>
      <c r="B3673" s="56"/>
      <c r="C3673" s="81"/>
      <c r="D3673" s="57"/>
      <c r="E3673" s="72"/>
      <c r="F3673" s="76"/>
      <c r="G3673" s="63"/>
      <c r="H3673" s="64"/>
    </row>
    <row r="3674" spans="1:8" ht="15" hidden="1" customHeight="1" x14ac:dyDescent="0.25">
      <c r="A3674" s="82"/>
      <c r="B3674" s="56"/>
      <c r="C3674" s="56"/>
      <c r="D3674" s="128"/>
      <c r="E3674" s="72"/>
      <c r="F3674" s="116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5"/>
      <c r="C3676" s="230"/>
      <c r="D3676" s="57"/>
      <c r="E3676" s="72"/>
      <c r="F3676" s="76"/>
      <c r="G3676" s="63"/>
      <c r="H3676" s="64"/>
    </row>
    <row r="3677" spans="1:8" ht="15" hidden="1" customHeight="1" x14ac:dyDescent="0.25">
      <c r="A3677" s="82"/>
      <c r="B3677" s="68"/>
      <c r="C3677" s="123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75"/>
      <c r="D3678" s="61"/>
      <c r="E3678" s="72"/>
      <c r="F3678" s="76"/>
      <c r="G3678" s="63"/>
      <c r="H3678" s="64"/>
    </row>
    <row r="3679" spans="1:8" ht="15" hidden="1" customHeight="1" x14ac:dyDescent="0.25">
      <c r="A3679" s="82"/>
      <c r="B3679" s="68"/>
      <c r="C3679" s="56"/>
      <c r="D3679" s="87"/>
      <c r="E3679" s="72"/>
      <c r="F3679" s="58"/>
      <c r="G3679" s="63"/>
      <c r="H3679" s="64"/>
    </row>
    <row r="3680" spans="1:8" ht="15" hidden="1" customHeight="1" x14ac:dyDescent="0.25">
      <c r="A3680" s="82"/>
      <c r="B3680" s="68"/>
      <c r="C3680" s="56"/>
      <c r="D3680" s="8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75"/>
      <c r="D3681" s="57"/>
      <c r="E3681" s="72"/>
      <c r="F3681" s="62"/>
      <c r="G3681" s="63"/>
      <c r="H3681" s="64"/>
    </row>
    <row r="3682" spans="1:8" ht="15" hidden="1" customHeight="1" x14ac:dyDescent="0.25">
      <c r="A3682" s="82"/>
      <c r="B3682" s="81"/>
      <c r="C3682" s="81"/>
      <c r="D3682" s="87"/>
      <c r="E3682" s="72"/>
      <c r="F3682" s="253"/>
      <c r="G3682" s="63"/>
      <c r="H3682" s="64"/>
    </row>
    <row r="3683" spans="1:8" ht="15" hidden="1" customHeight="1" x14ac:dyDescent="0.25">
      <c r="A3683" s="82"/>
      <c r="B3683" s="56"/>
      <c r="C3683" s="71"/>
      <c r="D3683" s="57"/>
      <c r="E3683" s="72"/>
      <c r="F3683" s="76"/>
      <c r="G3683" s="63"/>
      <c r="H3683" s="64"/>
    </row>
    <row r="3684" spans="1:8" ht="15" hidden="1" customHeight="1" x14ac:dyDescent="0.25">
      <c r="A3684" s="82"/>
      <c r="B3684" s="56"/>
      <c r="C3684" s="7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255"/>
      <c r="C3685" s="71"/>
      <c r="D3685" s="57"/>
      <c r="E3685" s="72"/>
      <c r="F3685" s="62"/>
      <c r="G3685" s="63"/>
      <c r="H3685" s="64"/>
    </row>
    <row r="3686" spans="1:8" ht="15" hidden="1" customHeight="1" x14ac:dyDescent="0.25">
      <c r="A3686" s="82"/>
      <c r="B3686" s="255"/>
      <c r="C3686" s="123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5"/>
      <c r="C3687" s="123"/>
      <c r="D3687" s="83"/>
      <c r="E3687" s="72"/>
      <c r="F3687" s="76"/>
      <c r="G3687" s="63"/>
      <c r="H3687" s="64"/>
    </row>
    <row r="3688" spans="1:8" ht="15" hidden="1" customHeight="1" x14ac:dyDescent="0.25">
      <c r="A3688" s="82"/>
      <c r="B3688" s="68"/>
      <c r="C3688" s="56"/>
      <c r="D3688" s="61"/>
      <c r="E3688" s="72"/>
      <c r="F3688" s="62"/>
      <c r="G3688" s="63"/>
      <c r="H3688" s="64"/>
    </row>
    <row r="3689" spans="1:8" ht="15" hidden="1" customHeight="1" x14ac:dyDescent="0.25">
      <c r="A3689" s="82"/>
      <c r="B3689" s="68"/>
      <c r="C3689" s="56"/>
      <c r="D3689" s="61"/>
      <c r="E3689" s="72"/>
      <c r="F3689" s="62"/>
      <c r="G3689" s="63"/>
      <c r="H3689" s="64"/>
    </row>
    <row r="3690" spans="1:8" ht="15" hidden="1" customHeight="1" x14ac:dyDescent="0.25">
      <c r="A3690" s="82"/>
      <c r="B3690" s="56"/>
      <c r="C3690" s="56"/>
      <c r="D3690" s="57"/>
      <c r="E3690" s="72"/>
      <c r="F3690" s="58"/>
      <c r="G3690" s="63"/>
      <c r="H3690" s="64"/>
    </row>
    <row r="3691" spans="1:8" ht="15" hidden="1" customHeight="1" x14ac:dyDescent="0.25">
      <c r="A3691" s="82"/>
      <c r="B3691" s="56"/>
      <c r="C3691" s="56"/>
      <c r="D3691" s="57"/>
      <c r="E3691" s="72"/>
      <c r="F3691" s="76"/>
      <c r="G3691" s="63"/>
      <c r="H3691" s="64"/>
    </row>
    <row r="3692" spans="1:8" ht="15" hidden="1" customHeight="1" x14ac:dyDescent="0.25">
      <c r="A3692" s="82"/>
      <c r="B3692" s="56"/>
      <c r="C3692" s="56"/>
      <c r="D3692" s="57"/>
      <c r="E3692" s="72"/>
      <c r="F3692" s="58"/>
      <c r="G3692" s="63"/>
      <c r="H3692" s="64"/>
    </row>
    <row r="3693" spans="1:8" ht="15" hidden="1" customHeight="1" x14ac:dyDescent="0.25">
      <c r="A3693" s="82"/>
      <c r="B3693" s="68"/>
      <c r="C3693" s="123"/>
      <c r="D3693" s="57"/>
      <c r="E3693" s="72"/>
      <c r="F3693" s="62"/>
      <c r="G3693" s="63"/>
      <c r="H3693" s="64"/>
    </row>
    <row r="3694" spans="1:8" ht="15" hidden="1" customHeight="1" x14ac:dyDescent="0.25">
      <c r="A3694" s="82"/>
      <c r="B3694" s="56"/>
      <c r="C3694" s="75"/>
      <c r="D3694" s="61"/>
      <c r="E3694" s="72"/>
      <c r="F3694" s="76"/>
      <c r="G3694" s="63"/>
      <c r="H3694" s="64"/>
    </row>
    <row r="3695" spans="1:8" ht="15" hidden="1" customHeight="1" x14ac:dyDescent="0.25">
      <c r="A3695" s="82"/>
      <c r="B3695" s="68"/>
      <c r="C3695" s="56"/>
      <c r="D3695" s="87"/>
      <c r="E3695" s="72"/>
      <c r="F3695" s="58"/>
      <c r="G3695" s="63"/>
      <c r="H3695" s="64"/>
    </row>
    <row r="3696" spans="1:8" ht="15" hidden="1" customHeight="1" x14ac:dyDescent="0.25">
      <c r="A3696" s="82"/>
      <c r="B3696" s="68"/>
      <c r="C3696" s="56"/>
      <c r="D3696" s="87"/>
      <c r="E3696" s="72"/>
      <c r="F3696" s="62"/>
      <c r="G3696" s="63"/>
      <c r="H3696" s="64"/>
    </row>
    <row r="3697" spans="1:8" ht="15" hidden="1" customHeight="1" x14ac:dyDescent="0.25">
      <c r="A3697" s="82"/>
      <c r="B3697" s="56"/>
      <c r="C3697" s="75"/>
      <c r="D3697" s="57"/>
      <c r="E3697" s="72"/>
      <c r="F3697" s="62"/>
      <c r="G3697" s="63"/>
      <c r="H3697" s="64"/>
    </row>
    <row r="3698" spans="1:8" ht="15" hidden="1" customHeight="1" x14ac:dyDescent="0.25">
      <c r="A3698" s="82"/>
      <c r="B3698" s="81"/>
      <c r="C3698" s="81"/>
      <c r="D3698" s="87"/>
      <c r="E3698" s="72"/>
      <c r="F3698" s="253"/>
      <c r="G3698" s="63"/>
      <c r="H3698" s="64"/>
    </row>
    <row r="3699" spans="1:8" ht="15" hidden="1" customHeight="1" x14ac:dyDescent="0.25">
      <c r="A3699" s="82"/>
      <c r="B3699" s="56"/>
      <c r="C3699" s="123"/>
      <c r="D3699" s="57"/>
      <c r="E3699" s="72"/>
      <c r="F3699" s="76"/>
      <c r="G3699" s="63"/>
      <c r="H3699" s="64"/>
    </row>
    <row r="3700" spans="1:8" ht="15" hidden="1" customHeight="1" x14ac:dyDescent="0.25">
      <c r="A3700" s="82"/>
      <c r="B3700" s="56"/>
      <c r="C3700" s="256"/>
      <c r="D3700" s="57"/>
      <c r="E3700" s="72"/>
      <c r="F3700" s="76"/>
      <c r="G3700" s="63"/>
      <c r="H3700" s="64"/>
    </row>
    <row r="3701" spans="1:8" ht="15" hidden="1" customHeight="1" x14ac:dyDescent="0.25">
      <c r="A3701" s="82"/>
      <c r="B3701" s="255"/>
      <c r="C3701" s="256"/>
      <c r="D3701" s="57"/>
      <c r="E3701" s="72"/>
      <c r="F3701" s="62"/>
      <c r="G3701" s="63"/>
      <c r="H3701" s="64"/>
    </row>
    <row r="3702" spans="1:8" ht="15" hidden="1" customHeight="1" x14ac:dyDescent="0.25">
      <c r="A3702" s="82"/>
      <c r="B3702" s="55"/>
      <c r="C3702" s="123"/>
      <c r="D3702" s="83"/>
      <c r="E3702" s="72"/>
      <c r="F3702" s="76"/>
      <c r="G3702" s="63"/>
      <c r="H3702" s="64"/>
    </row>
    <row r="3703" spans="1:8" ht="15" hidden="1" customHeight="1" x14ac:dyDescent="0.25">
      <c r="A3703" s="82"/>
      <c r="B3703" s="68"/>
      <c r="C3703" s="56"/>
      <c r="D3703" s="61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56"/>
      <c r="D3704" s="57"/>
      <c r="E3704" s="72"/>
      <c r="F3704" s="58"/>
      <c r="G3704" s="63"/>
      <c r="H3704" s="64"/>
    </row>
    <row r="3705" spans="1:8" ht="15" hidden="1" customHeight="1" x14ac:dyDescent="0.25">
      <c r="A3705" s="82"/>
      <c r="B3705" s="68"/>
      <c r="C3705" s="123"/>
      <c r="D3705" s="57"/>
      <c r="E3705" s="72"/>
      <c r="F3705" s="62"/>
      <c r="G3705" s="63"/>
      <c r="H3705" s="64"/>
    </row>
    <row r="3706" spans="1:8" ht="15" hidden="1" customHeight="1" x14ac:dyDescent="0.25">
      <c r="A3706" s="82"/>
      <c r="B3706" s="56"/>
      <c r="C3706" s="75"/>
      <c r="D3706" s="61"/>
      <c r="E3706" s="72"/>
      <c r="F3706" s="76"/>
      <c r="G3706" s="63"/>
      <c r="H3706" s="64"/>
    </row>
    <row r="3707" spans="1:8" ht="15" hidden="1" customHeight="1" x14ac:dyDescent="0.25">
      <c r="A3707" s="82"/>
      <c r="B3707" s="68"/>
      <c r="C3707" s="56"/>
      <c r="D3707" s="87"/>
      <c r="E3707" s="72"/>
      <c r="F3707" s="58"/>
      <c r="G3707" s="63"/>
      <c r="H3707" s="64"/>
    </row>
    <row r="3708" spans="1:8" ht="15" hidden="1" customHeight="1" x14ac:dyDescent="0.25">
      <c r="A3708" s="82"/>
      <c r="B3708" s="68"/>
      <c r="C3708" s="56"/>
      <c r="D3708" s="87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75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56"/>
      <c r="C3710" s="75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81"/>
      <c r="C3711" s="81"/>
      <c r="D3711" s="87"/>
      <c r="E3711" s="72"/>
      <c r="F3711" s="253"/>
      <c r="G3711" s="63"/>
      <c r="H3711" s="64"/>
    </row>
    <row r="3712" spans="1:8" ht="15" hidden="1" customHeight="1" x14ac:dyDescent="0.25">
      <c r="A3712" s="82"/>
      <c r="B3712" s="56"/>
      <c r="C3712" s="71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6"/>
      <c r="C3713" s="256"/>
      <c r="D3713" s="57"/>
      <c r="E3713" s="72"/>
      <c r="F3713" s="76"/>
      <c r="G3713" s="63"/>
      <c r="H3713" s="64"/>
    </row>
    <row r="3714" spans="1:8" ht="15" hidden="1" customHeight="1" x14ac:dyDescent="0.25">
      <c r="A3714" s="82"/>
      <c r="B3714" s="255"/>
      <c r="C3714" s="256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5"/>
      <c r="C3715" s="123"/>
      <c r="D3715" s="83"/>
      <c r="E3715" s="72"/>
      <c r="F3715" s="76"/>
      <c r="G3715" s="63"/>
      <c r="H3715" s="64"/>
    </row>
    <row r="3716" spans="1:8" ht="15" hidden="1" customHeight="1" x14ac:dyDescent="0.25">
      <c r="A3716" s="82"/>
      <c r="B3716" s="68"/>
      <c r="C3716" s="56"/>
      <c r="D3716" s="61"/>
      <c r="E3716" s="72"/>
      <c r="F3716" s="62"/>
      <c r="G3716" s="63"/>
      <c r="H3716" s="64"/>
    </row>
    <row r="3717" spans="1:8" ht="15" hidden="1" customHeight="1" x14ac:dyDescent="0.25">
      <c r="A3717" s="82"/>
      <c r="B3717" s="68"/>
      <c r="C3717" s="56"/>
      <c r="D3717" s="61"/>
      <c r="E3717" s="72"/>
      <c r="F3717" s="62"/>
      <c r="G3717" s="63"/>
      <c r="H3717" s="64"/>
    </row>
    <row r="3718" spans="1:8" ht="15" hidden="1" customHeight="1" x14ac:dyDescent="0.25">
      <c r="A3718" s="82"/>
      <c r="B3718" s="56"/>
      <c r="C3718" s="56"/>
      <c r="D3718" s="57"/>
      <c r="E3718" s="72"/>
      <c r="F3718" s="62"/>
      <c r="G3718" s="63"/>
      <c r="H3718" s="64"/>
    </row>
    <row r="3719" spans="1:8" ht="15" hidden="1" customHeight="1" x14ac:dyDescent="0.25">
      <c r="A3719" s="82"/>
      <c r="B3719" s="56"/>
      <c r="C3719" s="75"/>
      <c r="D3719" s="57"/>
      <c r="E3719" s="72"/>
      <c r="F3719" s="58"/>
      <c r="G3719" s="63"/>
      <c r="H3719" s="64"/>
    </row>
    <row r="3720" spans="1:8" ht="15" hidden="1" customHeight="1" x14ac:dyDescent="0.25">
      <c r="A3720" s="82"/>
      <c r="B3720" s="56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56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55"/>
      <c r="C3722" s="191"/>
      <c r="D3722" s="57"/>
      <c r="E3722" s="72"/>
      <c r="F3722" s="62"/>
      <c r="G3722" s="63"/>
      <c r="H3722" s="64"/>
    </row>
    <row r="3723" spans="1:8" ht="15" hidden="1" customHeight="1" x14ac:dyDescent="0.25">
      <c r="A3723" s="82"/>
      <c r="B3723" s="55"/>
      <c r="C3723" s="191"/>
      <c r="D3723" s="57"/>
      <c r="E3723" s="72"/>
      <c r="F3723" s="62"/>
      <c r="G3723" s="63"/>
      <c r="H3723" s="64"/>
    </row>
    <row r="3724" spans="1:8" ht="15" hidden="1" customHeight="1" x14ac:dyDescent="0.25">
      <c r="A3724" s="82"/>
      <c r="B3724" s="56"/>
      <c r="C3724" s="56"/>
      <c r="D3724" s="57"/>
      <c r="E3724" s="72"/>
      <c r="F3724" s="58"/>
      <c r="G3724" s="63"/>
      <c r="H3724" s="64"/>
    </row>
    <row r="3725" spans="1:8" ht="15" hidden="1" customHeight="1" x14ac:dyDescent="0.25">
      <c r="A3725" s="82"/>
      <c r="B3725" s="68"/>
      <c r="C3725" s="123"/>
      <c r="D3725" s="57"/>
      <c r="E3725" s="72"/>
      <c r="F3725" s="62"/>
      <c r="G3725" s="63"/>
      <c r="H3725" s="64"/>
    </row>
    <row r="3726" spans="1:8" ht="15" hidden="1" customHeight="1" x14ac:dyDescent="0.25">
      <c r="A3726" s="82"/>
      <c r="B3726" s="56"/>
      <c r="C3726" s="75"/>
      <c r="D3726" s="61"/>
      <c r="E3726" s="72"/>
      <c r="F3726" s="76"/>
      <c r="G3726" s="63"/>
      <c r="H3726" s="64"/>
    </row>
    <row r="3727" spans="1:8" ht="15" hidden="1" customHeight="1" x14ac:dyDescent="0.25">
      <c r="A3727" s="82"/>
      <c r="B3727" s="68"/>
      <c r="C3727" s="56"/>
      <c r="D3727" s="8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87"/>
      <c r="E3728" s="72"/>
      <c r="F3728" s="62"/>
      <c r="G3728" s="63"/>
      <c r="H3728" s="64"/>
    </row>
    <row r="3729" spans="1:8" ht="15" hidden="1" customHeight="1" x14ac:dyDescent="0.25">
      <c r="A3729" s="82"/>
      <c r="B3729" s="56"/>
      <c r="C3729" s="75"/>
      <c r="D3729" s="57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75"/>
      <c r="D3730" s="57"/>
      <c r="E3730" s="72"/>
      <c r="F3730" s="62"/>
      <c r="G3730" s="63"/>
      <c r="H3730" s="64"/>
    </row>
    <row r="3731" spans="1:8" ht="15" hidden="1" customHeight="1" x14ac:dyDescent="0.25">
      <c r="A3731" s="82"/>
      <c r="B3731" s="81"/>
      <c r="C3731" s="75"/>
      <c r="D3731" s="87"/>
      <c r="E3731" s="72"/>
      <c r="F3731" s="67"/>
      <c r="G3731" s="63"/>
      <c r="H3731" s="64"/>
    </row>
    <row r="3732" spans="1:8" ht="15" hidden="1" customHeight="1" x14ac:dyDescent="0.25">
      <c r="A3732" s="82"/>
      <c r="B3732" s="81"/>
      <c r="C3732" s="81"/>
      <c r="D3732" s="87"/>
      <c r="E3732" s="72"/>
      <c r="F3732" s="253"/>
      <c r="G3732" s="63"/>
      <c r="H3732" s="64"/>
    </row>
    <row r="3733" spans="1:8" ht="15" hidden="1" customHeight="1" x14ac:dyDescent="0.25">
      <c r="A3733" s="82"/>
      <c r="B3733" s="56"/>
      <c r="C3733" s="71"/>
      <c r="D3733" s="57"/>
      <c r="E3733" s="72"/>
      <c r="F3733" s="62"/>
      <c r="G3733" s="63"/>
      <c r="H3733" s="64"/>
    </row>
    <row r="3734" spans="1:8" ht="15" hidden="1" customHeight="1" x14ac:dyDescent="0.25">
      <c r="A3734" s="82"/>
      <c r="B3734" s="56"/>
      <c r="C3734" s="256"/>
      <c r="D3734" s="57"/>
      <c r="E3734" s="72"/>
      <c r="F3734" s="76"/>
      <c r="G3734" s="63"/>
      <c r="H3734" s="64"/>
    </row>
    <row r="3735" spans="1:8" ht="15" hidden="1" customHeight="1" x14ac:dyDescent="0.25">
      <c r="A3735" s="82"/>
      <c r="B3735" s="56"/>
      <c r="C3735" s="56"/>
      <c r="D3735" s="57"/>
      <c r="E3735" s="72"/>
      <c r="F3735" s="76"/>
      <c r="G3735" s="63"/>
      <c r="H3735" s="64"/>
    </row>
    <row r="3736" spans="1:8" ht="15" hidden="1" customHeight="1" x14ac:dyDescent="0.25">
      <c r="A3736" s="82"/>
      <c r="B3736" s="74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68"/>
      <c r="C3737" s="56"/>
      <c r="D3737" s="61"/>
      <c r="E3737" s="72"/>
      <c r="F3737" s="62"/>
      <c r="G3737" s="63"/>
      <c r="H3737" s="64"/>
    </row>
    <row r="3738" spans="1:8" ht="15" hidden="1" customHeight="1" x14ac:dyDescent="0.25">
      <c r="A3738" s="82"/>
      <c r="B3738" s="68"/>
      <c r="C3738" s="56"/>
      <c r="D3738" s="61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56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56"/>
      <c r="D3740" s="57"/>
      <c r="E3740" s="72"/>
      <c r="F3740" s="58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56"/>
      <c r="C3742" s="56"/>
      <c r="D3742" s="57"/>
      <c r="E3742" s="72"/>
      <c r="F3742" s="62"/>
      <c r="G3742" s="63"/>
      <c r="H3742" s="64"/>
    </row>
    <row r="3743" spans="1:8" ht="15" hidden="1" customHeight="1" x14ac:dyDescent="0.25">
      <c r="A3743" s="82"/>
      <c r="B3743" s="55"/>
      <c r="C3743" s="191"/>
      <c r="D3743" s="57"/>
      <c r="E3743" s="72"/>
      <c r="F3743" s="62"/>
      <c r="G3743" s="63"/>
      <c r="H3743" s="64"/>
    </row>
    <row r="3744" spans="1:8" ht="15" hidden="1" customHeight="1" x14ac:dyDescent="0.25">
      <c r="A3744" s="82"/>
      <c r="B3744" s="55"/>
      <c r="C3744" s="191"/>
      <c r="D3744" s="57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80"/>
      <c r="D3745" s="83"/>
      <c r="E3745" s="72"/>
      <c r="F3745" s="62"/>
      <c r="G3745" s="63"/>
      <c r="H3745" s="64"/>
    </row>
    <row r="3746" spans="1:8" ht="15" hidden="1" customHeight="1" x14ac:dyDescent="0.25">
      <c r="A3746" s="82"/>
      <c r="B3746" s="56"/>
      <c r="C3746" s="56"/>
      <c r="D3746" s="108"/>
      <c r="E3746" s="72"/>
      <c r="F3746" s="62"/>
      <c r="G3746" s="63"/>
      <c r="H3746" s="64"/>
    </row>
    <row r="3747" spans="1:8" ht="15" hidden="1" customHeight="1" x14ac:dyDescent="0.25">
      <c r="A3747" s="82"/>
      <c r="B3747" s="56"/>
      <c r="C3747" s="56"/>
      <c r="D3747" s="57"/>
      <c r="E3747" s="72"/>
      <c r="F3747" s="77"/>
      <c r="G3747" s="63"/>
      <c r="H3747" s="64"/>
    </row>
    <row r="3748" spans="1:8" ht="15" hidden="1" customHeight="1" x14ac:dyDescent="0.25">
      <c r="A3748" s="82"/>
      <c r="B3748" s="56"/>
      <c r="C3748" s="81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6"/>
      <c r="C3749" s="56"/>
      <c r="D3749" s="128"/>
      <c r="E3749" s="72"/>
      <c r="F3749" s="116"/>
      <c r="G3749" s="63"/>
      <c r="H3749" s="64"/>
    </row>
    <row r="3750" spans="1:8" ht="15" hidden="1" customHeight="1" x14ac:dyDescent="0.25">
      <c r="A3750" s="82"/>
      <c r="B3750" s="56"/>
      <c r="C3750" s="56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56"/>
      <c r="D3751" s="57"/>
      <c r="E3751" s="72"/>
      <c r="F3751" s="62"/>
      <c r="G3751" s="63"/>
      <c r="H3751" s="64"/>
    </row>
    <row r="3752" spans="1:8" ht="15" hidden="1" customHeight="1" x14ac:dyDescent="0.25">
      <c r="A3752" s="82"/>
      <c r="B3752" s="74"/>
      <c r="C3752" s="75"/>
      <c r="D3752" s="57"/>
      <c r="E3752" s="72"/>
      <c r="F3752" s="62"/>
      <c r="G3752" s="63"/>
      <c r="H3752" s="64"/>
    </row>
    <row r="3753" spans="1:8" ht="15" hidden="1" customHeight="1" x14ac:dyDescent="0.25">
      <c r="A3753" s="82"/>
      <c r="B3753" s="55"/>
      <c r="C3753" s="56"/>
      <c r="D3753" s="105"/>
      <c r="E3753" s="72"/>
      <c r="F3753" s="76"/>
      <c r="G3753" s="63"/>
      <c r="H3753" s="64"/>
    </row>
    <row r="3754" spans="1:8" ht="15" hidden="1" customHeight="1" x14ac:dyDescent="0.25">
      <c r="A3754" s="82"/>
      <c r="B3754" s="55"/>
      <c r="C3754" s="56"/>
      <c r="D3754" s="105"/>
      <c r="E3754" s="72"/>
      <c r="F3754" s="77"/>
      <c r="G3754" s="63"/>
      <c r="H3754" s="64"/>
    </row>
    <row r="3755" spans="1:8" ht="15" hidden="1" customHeight="1" x14ac:dyDescent="0.25">
      <c r="A3755" s="82"/>
      <c r="B3755" s="95"/>
      <c r="C3755" s="56"/>
      <c r="D3755" s="57"/>
      <c r="E3755" s="72"/>
      <c r="F3755" s="62"/>
      <c r="G3755" s="63"/>
      <c r="H3755" s="64"/>
    </row>
    <row r="3756" spans="1:8" ht="15" hidden="1" customHeight="1" x14ac:dyDescent="0.25">
      <c r="A3756" s="82"/>
      <c r="B3756" s="95"/>
      <c r="C3756" s="56"/>
      <c r="D3756" s="56"/>
      <c r="E3756" s="72"/>
      <c r="F3756" s="58"/>
      <c r="G3756" s="63"/>
      <c r="H3756" s="64"/>
    </row>
    <row r="3757" spans="1:8" ht="15" hidden="1" customHeight="1" x14ac:dyDescent="0.25">
      <c r="A3757" s="82"/>
      <c r="B3757" s="56"/>
      <c r="C3757" s="56"/>
      <c r="D3757" s="129"/>
      <c r="E3757" s="72"/>
      <c r="F3757" s="130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58"/>
      <c r="G3758" s="63"/>
      <c r="H3758" s="64"/>
    </row>
    <row r="3759" spans="1:8" ht="15" hidden="1" customHeight="1" x14ac:dyDescent="0.25">
      <c r="A3759" s="82"/>
      <c r="B3759" s="68"/>
      <c r="C3759" s="123"/>
      <c r="D3759" s="57"/>
      <c r="E3759" s="72"/>
      <c r="F3759" s="62"/>
      <c r="G3759" s="63"/>
      <c r="H3759" s="64"/>
    </row>
    <row r="3760" spans="1:8" ht="15" hidden="1" customHeight="1" x14ac:dyDescent="0.25">
      <c r="A3760" s="82"/>
      <c r="B3760" s="56"/>
      <c r="C3760" s="75"/>
      <c r="D3760" s="61"/>
      <c r="E3760" s="72"/>
      <c r="F3760" s="76"/>
      <c r="G3760" s="63"/>
      <c r="H3760" s="64"/>
    </row>
    <row r="3761" spans="1:8" ht="15" hidden="1" customHeight="1" x14ac:dyDescent="0.25">
      <c r="A3761" s="82"/>
      <c r="B3761" s="68"/>
      <c r="C3761" s="56"/>
      <c r="D3761" s="87"/>
      <c r="E3761" s="72"/>
      <c r="F3761" s="58"/>
      <c r="G3761" s="63"/>
      <c r="H3761" s="64"/>
    </row>
    <row r="3762" spans="1:8" ht="15" hidden="1" customHeight="1" x14ac:dyDescent="0.25">
      <c r="A3762" s="82"/>
      <c r="B3762" s="68"/>
      <c r="C3762" s="56"/>
      <c r="D3762" s="87"/>
      <c r="E3762" s="72"/>
      <c r="F3762" s="62"/>
      <c r="G3762" s="63"/>
      <c r="H3762" s="64"/>
    </row>
    <row r="3763" spans="1:8" ht="15" hidden="1" customHeight="1" x14ac:dyDescent="0.25">
      <c r="A3763" s="82"/>
      <c r="B3763" s="68"/>
      <c r="C3763" s="56"/>
      <c r="D3763" s="57"/>
      <c r="E3763" s="72"/>
      <c r="F3763" s="62"/>
      <c r="G3763" s="63"/>
      <c r="H3763" s="64"/>
    </row>
    <row r="3764" spans="1:8" ht="15" hidden="1" customHeight="1" x14ac:dyDescent="0.25">
      <c r="A3764" s="82"/>
      <c r="B3764" s="68"/>
      <c r="C3764" s="56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87"/>
      <c r="E3765" s="72"/>
      <c r="F3765" s="67"/>
      <c r="G3765" s="63"/>
      <c r="H3765" s="64"/>
    </row>
    <row r="3766" spans="1:8" ht="15" hidden="1" customHeight="1" x14ac:dyDescent="0.25">
      <c r="A3766" s="82"/>
      <c r="B3766" s="81"/>
      <c r="C3766" s="81"/>
      <c r="D3766" s="87"/>
      <c r="E3766" s="72"/>
      <c r="F3766" s="253"/>
      <c r="G3766" s="63"/>
      <c r="H3766" s="64"/>
    </row>
    <row r="3767" spans="1:8" ht="15" hidden="1" customHeight="1" x14ac:dyDescent="0.25">
      <c r="A3767" s="82"/>
      <c r="B3767" s="56"/>
      <c r="C3767" s="71"/>
      <c r="D3767" s="57"/>
      <c r="E3767" s="72"/>
      <c r="F3767" s="62"/>
      <c r="G3767" s="63"/>
      <c r="H3767" s="64"/>
    </row>
    <row r="3768" spans="1:8" ht="15" hidden="1" customHeight="1" x14ac:dyDescent="0.25">
      <c r="A3768" s="82"/>
      <c r="B3768" s="56"/>
      <c r="C3768" s="256"/>
      <c r="D3768" s="57"/>
      <c r="E3768" s="72"/>
      <c r="F3768" s="76"/>
      <c r="G3768" s="63"/>
      <c r="H3768" s="64"/>
    </row>
    <row r="3769" spans="1:8" ht="15" hidden="1" customHeight="1" x14ac:dyDescent="0.25">
      <c r="A3769" s="82"/>
      <c r="B3769" s="56"/>
      <c r="C3769" s="56"/>
      <c r="D3769" s="57"/>
      <c r="E3769" s="72"/>
      <c r="F3769" s="76"/>
      <c r="G3769" s="63"/>
      <c r="H3769" s="64"/>
    </row>
    <row r="3770" spans="1:8" ht="15" hidden="1" customHeight="1" x14ac:dyDescent="0.25">
      <c r="A3770" s="82"/>
      <c r="B3770" s="74"/>
      <c r="C3770" s="56"/>
      <c r="D3770" s="57"/>
      <c r="E3770" s="72"/>
      <c r="F3770" s="62"/>
      <c r="G3770" s="63"/>
      <c r="H3770" s="64"/>
    </row>
    <row r="3771" spans="1:8" ht="15" hidden="1" customHeight="1" x14ac:dyDescent="0.25">
      <c r="A3771" s="82"/>
      <c r="B3771" s="68"/>
      <c r="C3771" s="56"/>
      <c r="D3771" s="61"/>
      <c r="E3771" s="72"/>
      <c r="F3771" s="62"/>
      <c r="G3771" s="63"/>
      <c r="H3771" s="64"/>
    </row>
    <row r="3772" spans="1:8" ht="15" hidden="1" customHeight="1" x14ac:dyDescent="0.25">
      <c r="A3772" s="82"/>
      <c r="B3772" s="68"/>
      <c r="C3772" s="56"/>
      <c r="D3772" s="61"/>
      <c r="E3772" s="72"/>
      <c r="F3772" s="62"/>
      <c r="G3772" s="63"/>
      <c r="H3772" s="64"/>
    </row>
    <row r="3773" spans="1:8" ht="15" hidden="1" customHeight="1" x14ac:dyDescent="0.25">
      <c r="A3773" s="82"/>
      <c r="B3773" s="56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68"/>
      <c r="C3774" s="56"/>
      <c r="D3774" s="57"/>
      <c r="E3774" s="72"/>
      <c r="F3774" s="62"/>
      <c r="G3774" s="63"/>
      <c r="H3774" s="64"/>
    </row>
    <row r="3775" spans="1:8" ht="15" hidden="1" customHeight="1" x14ac:dyDescent="0.25">
      <c r="A3775" s="82"/>
      <c r="B3775" s="68"/>
      <c r="C3775" s="56"/>
      <c r="D3775" s="57"/>
      <c r="E3775" s="72"/>
      <c r="F3775" s="62"/>
      <c r="G3775" s="63"/>
      <c r="H3775" s="64"/>
    </row>
    <row r="3776" spans="1:8" ht="15" hidden="1" customHeight="1" x14ac:dyDescent="0.25">
      <c r="A3776" s="82"/>
      <c r="B3776" s="56"/>
      <c r="C3776" s="56"/>
      <c r="D3776" s="57"/>
      <c r="E3776" s="72"/>
      <c r="F3776" s="62"/>
      <c r="G3776" s="63"/>
      <c r="H3776" s="64"/>
    </row>
    <row r="3777" spans="1:8" ht="15" hidden="1" customHeight="1" x14ac:dyDescent="0.25">
      <c r="A3777" s="82"/>
      <c r="B3777" s="55"/>
      <c r="C3777" s="19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55"/>
      <c r="C3778" s="191"/>
      <c r="D3778" s="57"/>
      <c r="E3778" s="72"/>
      <c r="F3778" s="62"/>
      <c r="G3778" s="63"/>
      <c r="H3778" s="64"/>
    </row>
    <row r="3779" spans="1:8" ht="15" hidden="1" customHeight="1" x14ac:dyDescent="0.25">
      <c r="A3779" s="82"/>
      <c r="B3779" s="56"/>
      <c r="C3779" s="56"/>
      <c r="D3779" s="57"/>
      <c r="E3779" s="72"/>
      <c r="F3779" s="58"/>
      <c r="G3779" s="63"/>
      <c r="H3779" s="64"/>
    </row>
    <row r="3780" spans="1:8" ht="15" hidden="1" customHeight="1" x14ac:dyDescent="0.25">
      <c r="A3780" s="82"/>
      <c r="B3780" s="68"/>
      <c r="C3780" s="123"/>
      <c r="D3780" s="57"/>
      <c r="E3780" s="72"/>
      <c r="F3780" s="62"/>
      <c r="G3780" s="63"/>
      <c r="H3780" s="64"/>
    </row>
    <row r="3781" spans="1:8" ht="15" hidden="1" customHeight="1" x14ac:dyDescent="0.25">
      <c r="A3781" s="82"/>
      <c r="B3781" s="56"/>
      <c r="C3781" s="75"/>
      <c r="D3781" s="61"/>
      <c r="E3781" s="72"/>
      <c r="F3781" s="76"/>
      <c r="G3781" s="63"/>
      <c r="H3781" s="64"/>
    </row>
    <row r="3782" spans="1:8" ht="15" hidden="1" customHeight="1" x14ac:dyDescent="0.25">
      <c r="A3782" s="82"/>
      <c r="B3782" s="68"/>
      <c r="C3782" s="56"/>
      <c r="D3782" s="87"/>
      <c r="E3782" s="72"/>
      <c r="F3782" s="58"/>
      <c r="G3782" s="63"/>
      <c r="H3782" s="64"/>
    </row>
    <row r="3783" spans="1:8" ht="15" hidden="1" customHeight="1" x14ac:dyDescent="0.25">
      <c r="A3783" s="82"/>
      <c r="B3783" s="68"/>
      <c r="C3783" s="56"/>
      <c r="D3783" s="87"/>
      <c r="E3783" s="72"/>
      <c r="F3783" s="62"/>
      <c r="G3783" s="63"/>
      <c r="H3783" s="64"/>
    </row>
    <row r="3784" spans="1:8" ht="15" hidden="1" customHeight="1" x14ac:dyDescent="0.25">
      <c r="A3784" s="82"/>
      <c r="B3784" s="68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56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81"/>
      <c r="C3786" s="75"/>
      <c r="D3786" s="87"/>
      <c r="E3786" s="72"/>
      <c r="F3786" s="67"/>
      <c r="G3786" s="63"/>
      <c r="H3786" s="64"/>
    </row>
    <row r="3787" spans="1:8" ht="15" hidden="1" customHeight="1" x14ac:dyDescent="0.25">
      <c r="A3787" s="82"/>
      <c r="B3787" s="81"/>
      <c r="C3787" s="81"/>
      <c r="D3787" s="87"/>
      <c r="E3787" s="72"/>
      <c r="F3787" s="253"/>
      <c r="G3787" s="63"/>
      <c r="H3787" s="64"/>
    </row>
    <row r="3788" spans="1:8" ht="15" hidden="1" customHeight="1" x14ac:dyDescent="0.25">
      <c r="A3788" s="82"/>
      <c r="B3788" s="56"/>
      <c r="C3788" s="71"/>
      <c r="D3788" s="57"/>
      <c r="E3788" s="72"/>
      <c r="F3788" s="62"/>
      <c r="G3788" s="63"/>
      <c r="H3788" s="64"/>
    </row>
    <row r="3789" spans="1:8" ht="15" hidden="1" customHeight="1" x14ac:dyDescent="0.25">
      <c r="A3789" s="82"/>
      <c r="B3789" s="56"/>
      <c r="C3789" s="256"/>
      <c r="D3789" s="57"/>
      <c r="E3789" s="72"/>
      <c r="F3789" s="76"/>
      <c r="G3789" s="63"/>
      <c r="H3789" s="64"/>
    </row>
    <row r="3790" spans="1:8" ht="15" hidden="1" customHeight="1" x14ac:dyDescent="0.25">
      <c r="A3790" s="82"/>
      <c r="B3790" s="56"/>
      <c r="C3790" s="56"/>
      <c r="D3790" s="57"/>
      <c r="E3790" s="72"/>
      <c r="F3790" s="62"/>
      <c r="G3790" s="63"/>
      <c r="H3790" s="64"/>
    </row>
    <row r="3791" spans="1:8" ht="15" hidden="1" customHeight="1" x14ac:dyDescent="0.25">
      <c r="A3791" s="82"/>
      <c r="B3791" s="74"/>
      <c r="C3791" s="56"/>
      <c r="D3791" s="57"/>
      <c r="E3791" s="72"/>
      <c r="F3791" s="58"/>
      <c r="G3791" s="63"/>
      <c r="H3791" s="64"/>
    </row>
    <row r="3792" spans="1:8" ht="15" hidden="1" customHeight="1" x14ac:dyDescent="0.25">
      <c r="A3792" s="82"/>
      <c r="B3792" s="68"/>
      <c r="C3792" s="56"/>
      <c r="D3792" s="57"/>
      <c r="E3792" s="72"/>
      <c r="F3792" s="97"/>
      <c r="G3792" s="63"/>
      <c r="H3792" s="64"/>
    </row>
    <row r="3793" spans="1:8" ht="15" hidden="1" customHeight="1" x14ac:dyDescent="0.25">
      <c r="A3793" s="82"/>
      <c r="B3793" s="68"/>
      <c r="C3793" s="56"/>
      <c r="D3793" s="61"/>
      <c r="E3793" s="72"/>
      <c r="F3793" s="62"/>
      <c r="G3793" s="63"/>
      <c r="H3793" s="64"/>
    </row>
    <row r="3794" spans="1:8" ht="15" hidden="1" customHeight="1" x14ac:dyDescent="0.25">
      <c r="A3794" s="82"/>
      <c r="B3794" s="56"/>
      <c r="C3794" s="56"/>
      <c r="D3794" s="57"/>
      <c r="E3794" s="72"/>
      <c r="F3794" s="58"/>
      <c r="G3794" s="63"/>
      <c r="H3794" s="64"/>
    </row>
    <row r="3795" spans="1:8" ht="15" hidden="1" customHeight="1" x14ac:dyDescent="0.25">
      <c r="A3795" s="82"/>
      <c r="B3795" s="68"/>
      <c r="C3795" s="72"/>
      <c r="D3795" s="57"/>
      <c r="E3795" s="72"/>
      <c r="F3795" s="62"/>
      <c r="G3795" s="63"/>
      <c r="H3795" s="64"/>
    </row>
    <row r="3796" spans="1:8" ht="15" hidden="1" customHeight="1" x14ac:dyDescent="0.25">
      <c r="A3796" s="82"/>
      <c r="B3796" s="56"/>
      <c r="C3796" s="75"/>
      <c r="D3796" s="61"/>
      <c r="E3796" s="72"/>
      <c r="F3796" s="76"/>
      <c r="G3796" s="63"/>
      <c r="H3796" s="64"/>
    </row>
    <row r="3797" spans="1:8" ht="15" hidden="1" customHeight="1" x14ac:dyDescent="0.25">
      <c r="A3797" s="82"/>
      <c r="B3797" s="56"/>
      <c r="C3797" s="56"/>
      <c r="D3797" s="57"/>
      <c r="E3797" s="72"/>
      <c r="F3797" s="67"/>
      <c r="G3797" s="63"/>
      <c r="H3797" s="64"/>
    </row>
    <row r="3798" spans="1:8" ht="15" hidden="1" customHeight="1" x14ac:dyDescent="0.25">
      <c r="A3798" s="82"/>
      <c r="B3798" s="68"/>
      <c r="C3798" s="56"/>
      <c r="D3798" s="87"/>
      <c r="E3798" s="72"/>
      <c r="F3798" s="62"/>
      <c r="G3798" s="63"/>
      <c r="H3798" s="64"/>
    </row>
    <row r="3799" spans="1:8" ht="15" hidden="1" customHeight="1" x14ac:dyDescent="0.25">
      <c r="A3799" s="82"/>
      <c r="B3799" s="68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81"/>
      <c r="C3801" s="75"/>
      <c r="D3801" s="87"/>
      <c r="E3801" s="72"/>
      <c r="F3801" s="67"/>
      <c r="G3801" s="63"/>
      <c r="H3801" s="64"/>
    </row>
    <row r="3802" spans="1:8" ht="15" hidden="1" customHeight="1" x14ac:dyDescent="0.25">
      <c r="A3802" s="82"/>
      <c r="B3802" s="68"/>
      <c r="C3802" s="56"/>
      <c r="D3802" s="87"/>
      <c r="E3802" s="72"/>
      <c r="F3802" s="62"/>
      <c r="G3802" s="63"/>
      <c r="H3802" s="64"/>
    </row>
    <row r="3803" spans="1:8" ht="15" hidden="1" customHeight="1" x14ac:dyDescent="0.25">
      <c r="A3803" s="82"/>
      <c r="B3803" s="56"/>
      <c r="C3803" s="71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6"/>
      <c r="C3804" s="256"/>
      <c r="D3804" s="57"/>
      <c r="E3804" s="72"/>
      <c r="F3804" s="76"/>
      <c r="G3804" s="63"/>
      <c r="H3804" s="64"/>
    </row>
    <row r="3805" spans="1:8" ht="15" hidden="1" customHeight="1" x14ac:dyDescent="0.25">
      <c r="A3805" s="82"/>
      <c r="B3805" s="56"/>
      <c r="C3805" s="56"/>
      <c r="D3805" s="57"/>
      <c r="E3805" s="72"/>
      <c r="F3805" s="62"/>
      <c r="G3805" s="63"/>
      <c r="H3805" s="64"/>
    </row>
    <row r="3806" spans="1:8" ht="15" hidden="1" customHeight="1" x14ac:dyDescent="0.25">
      <c r="A3806" s="82"/>
      <c r="B3806" s="74"/>
      <c r="C3806" s="56"/>
      <c r="D3806" s="57"/>
      <c r="E3806" s="72"/>
      <c r="F3806" s="58"/>
      <c r="G3806" s="63"/>
      <c r="H3806" s="64"/>
    </row>
    <row r="3807" spans="1:8" ht="15" hidden="1" customHeight="1" x14ac:dyDescent="0.25">
      <c r="A3807" s="82"/>
      <c r="B3807" s="68"/>
      <c r="C3807" s="56"/>
      <c r="D3807" s="57"/>
      <c r="E3807" s="72"/>
      <c r="F3807" s="97"/>
      <c r="G3807" s="63"/>
      <c r="H3807" s="64"/>
    </row>
    <row r="3808" spans="1:8" ht="15" hidden="1" customHeight="1" x14ac:dyDescent="0.25">
      <c r="A3808" s="82"/>
      <c r="B3808" s="68"/>
      <c r="C3808" s="56"/>
      <c r="D3808" s="61"/>
      <c r="E3808" s="72"/>
      <c r="F3808" s="62"/>
      <c r="G3808" s="63"/>
      <c r="H3808" s="64"/>
    </row>
    <row r="3809" spans="1:8" ht="15" hidden="1" customHeight="1" x14ac:dyDescent="0.25">
      <c r="A3809" s="82"/>
      <c r="B3809" s="56"/>
      <c r="C3809" s="56"/>
      <c r="D3809" s="57"/>
      <c r="E3809" s="72"/>
      <c r="F3809" s="76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56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56"/>
      <c r="D3812" s="57"/>
      <c r="E3812" s="72"/>
      <c r="F3812" s="76"/>
      <c r="G3812" s="63"/>
      <c r="H3812" s="64"/>
    </row>
    <row r="3813" spans="1:8" ht="15" hidden="1" customHeight="1" x14ac:dyDescent="0.25">
      <c r="A3813" s="82"/>
      <c r="B3813" s="55"/>
      <c r="C3813" s="191"/>
      <c r="D3813" s="57"/>
      <c r="E3813" s="72"/>
      <c r="F3813" s="62"/>
      <c r="G3813" s="63"/>
      <c r="H3813" s="64"/>
    </row>
    <row r="3814" spans="1:8" ht="15" hidden="1" customHeight="1" x14ac:dyDescent="0.25">
      <c r="A3814" s="82"/>
      <c r="B3814" s="55"/>
      <c r="C3814" s="191"/>
      <c r="D3814" s="57"/>
      <c r="E3814" s="72"/>
      <c r="F3814" s="62"/>
      <c r="G3814" s="63"/>
      <c r="H3814" s="64"/>
    </row>
    <row r="3815" spans="1:8" ht="15" hidden="1" customHeight="1" x14ac:dyDescent="0.25">
      <c r="A3815" s="82"/>
      <c r="B3815" s="56"/>
      <c r="C3815" s="191"/>
      <c r="D3815" s="83"/>
      <c r="E3815" s="72"/>
      <c r="F3815" s="62"/>
      <c r="G3815" s="63"/>
      <c r="H3815" s="64"/>
    </row>
    <row r="3816" spans="1:8" ht="15" hidden="1" customHeight="1" x14ac:dyDescent="0.25">
      <c r="A3816" s="82"/>
      <c r="B3816" s="56"/>
      <c r="C3816" s="191"/>
      <c r="D3816" s="108"/>
      <c r="E3816" s="72"/>
      <c r="F3816" s="62"/>
      <c r="G3816" s="63"/>
      <c r="H3816" s="64"/>
    </row>
    <row r="3817" spans="1:8" ht="15" hidden="1" customHeight="1" x14ac:dyDescent="0.25">
      <c r="A3817" s="82"/>
      <c r="B3817" s="56"/>
      <c r="C3817" s="191"/>
      <c r="D3817" s="57"/>
      <c r="E3817" s="72"/>
      <c r="F3817" s="77"/>
      <c r="G3817" s="63"/>
      <c r="H3817" s="64"/>
    </row>
    <row r="3818" spans="1:8" ht="15" hidden="1" customHeight="1" x14ac:dyDescent="0.25">
      <c r="A3818" s="82"/>
      <c r="B3818" s="56"/>
      <c r="C3818" s="191"/>
      <c r="D3818" s="57"/>
      <c r="E3818" s="72"/>
      <c r="F3818" s="76"/>
      <c r="G3818" s="63"/>
      <c r="H3818" s="64"/>
    </row>
    <row r="3819" spans="1:8" ht="15" hidden="1" customHeight="1" x14ac:dyDescent="0.25">
      <c r="A3819" s="82"/>
      <c r="B3819" s="56"/>
      <c r="C3819" s="56"/>
      <c r="D3819" s="57"/>
      <c r="E3819" s="72"/>
      <c r="F3819" s="58"/>
      <c r="G3819" s="63"/>
      <c r="H3819" s="64"/>
    </row>
    <row r="3820" spans="1:8" ht="15" hidden="1" customHeight="1" x14ac:dyDescent="0.25">
      <c r="A3820" s="82"/>
      <c r="B3820" s="68"/>
      <c r="C3820" s="72"/>
      <c r="D3820" s="57"/>
      <c r="E3820" s="72"/>
      <c r="F3820" s="62"/>
      <c r="G3820" s="63"/>
      <c r="H3820" s="64"/>
    </row>
    <row r="3821" spans="1:8" ht="15" hidden="1" customHeight="1" x14ac:dyDescent="0.25">
      <c r="A3821" s="82"/>
      <c r="B3821" s="56"/>
      <c r="C3821" s="75"/>
      <c r="D3821" s="61"/>
      <c r="E3821" s="72"/>
      <c r="F3821" s="76"/>
      <c r="G3821" s="63"/>
      <c r="H3821" s="64"/>
    </row>
    <row r="3822" spans="1:8" ht="15" hidden="1" customHeight="1" x14ac:dyDescent="0.25">
      <c r="A3822" s="82"/>
      <c r="B3822" s="56"/>
      <c r="C3822" s="56"/>
      <c r="D3822" s="57"/>
      <c r="E3822" s="72"/>
      <c r="F3822" s="67"/>
      <c r="G3822" s="63"/>
      <c r="H3822" s="64"/>
    </row>
    <row r="3823" spans="1:8" ht="15" hidden="1" customHeight="1" x14ac:dyDescent="0.25">
      <c r="A3823" s="82"/>
      <c r="B3823" s="68"/>
      <c r="C3823" s="56"/>
      <c r="D3823" s="87"/>
      <c r="E3823" s="72"/>
      <c r="F3823" s="62"/>
      <c r="G3823" s="63"/>
      <c r="H3823" s="64"/>
    </row>
    <row r="3824" spans="1:8" ht="15" hidden="1" customHeight="1" x14ac:dyDescent="0.25">
      <c r="A3824" s="82"/>
      <c r="B3824" s="68"/>
      <c r="C3824" s="56"/>
      <c r="D3824" s="57"/>
      <c r="E3824" s="72"/>
      <c r="F3824" s="62"/>
      <c r="G3824" s="63"/>
      <c r="H3824" s="64"/>
    </row>
    <row r="3825" spans="1:8" ht="15" hidden="1" customHeight="1" x14ac:dyDescent="0.25">
      <c r="A3825" s="82"/>
      <c r="B3825" s="55"/>
      <c r="C3825" s="123"/>
      <c r="D3825" s="57"/>
      <c r="E3825" s="72"/>
      <c r="F3825" s="76"/>
      <c r="G3825" s="63"/>
      <c r="H3825" s="64"/>
    </row>
    <row r="3826" spans="1:8" ht="15" hidden="1" customHeight="1" x14ac:dyDescent="0.25">
      <c r="A3826" s="82"/>
      <c r="B3826" s="81"/>
      <c r="C3826" s="75"/>
      <c r="D3826" s="87"/>
      <c r="E3826" s="72"/>
      <c r="F3826" s="67"/>
      <c r="G3826" s="63"/>
      <c r="H3826" s="64"/>
    </row>
    <row r="3827" spans="1:8" ht="15" hidden="1" customHeight="1" x14ac:dyDescent="0.25">
      <c r="A3827" s="82"/>
      <c r="B3827" s="68"/>
      <c r="C3827" s="56"/>
      <c r="D3827" s="87"/>
      <c r="E3827" s="72"/>
      <c r="F3827" s="62"/>
      <c r="G3827" s="63"/>
      <c r="H3827" s="64"/>
    </row>
    <row r="3828" spans="1:8" ht="15" hidden="1" customHeight="1" x14ac:dyDescent="0.25">
      <c r="A3828" s="82"/>
      <c r="B3828" s="81"/>
      <c r="C3828" s="71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81"/>
      <c r="C3829" s="75"/>
      <c r="D3829" s="57"/>
      <c r="E3829" s="72"/>
      <c r="F3829" s="76"/>
      <c r="G3829" s="63"/>
      <c r="H3829" s="64"/>
    </row>
    <row r="3830" spans="1:8" ht="15" hidden="1" customHeight="1" x14ac:dyDescent="0.25">
      <c r="A3830" s="82"/>
      <c r="B3830" s="68"/>
      <c r="C3830" s="56"/>
      <c r="D3830" s="87"/>
      <c r="E3830" s="72"/>
      <c r="F3830" s="62"/>
      <c r="G3830" s="63"/>
      <c r="H3830" s="64"/>
    </row>
    <row r="3831" spans="1:8" ht="15" hidden="1" customHeight="1" x14ac:dyDescent="0.25">
      <c r="A3831" s="82"/>
      <c r="B3831" s="74"/>
      <c r="C3831" s="56"/>
      <c r="D3831" s="57"/>
      <c r="E3831" s="72"/>
      <c r="F3831" s="58"/>
      <c r="G3831" s="63"/>
      <c r="H3831" s="64"/>
    </row>
    <row r="3832" spans="1:8" ht="15" hidden="1" customHeight="1" x14ac:dyDescent="0.25">
      <c r="A3832" s="82"/>
      <c r="B3832" s="56"/>
      <c r="C3832" s="56"/>
      <c r="D3832" s="57"/>
      <c r="E3832" s="72"/>
      <c r="F3832" s="62"/>
      <c r="G3832" s="63"/>
      <c r="H3832" s="64"/>
    </row>
    <row r="3833" spans="1:8" ht="15" hidden="1" customHeight="1" x14ac:dyDescent="0.25">
      <c r="A3833" s="82"/>
      <c r="B3833" s="68"/>
      <c r="C3833" s="72"/>
      <c r="D3833" s="57"/>
      <c r="E3833" s="72"/>
      <c r="F3833" s="62"/>
      <c r="G3833" s="63"/>
      <c r="H3833" s="64"/>
    </row>
    <row r="3834" spans="1:8" ht="15" hidden="1" customHeight="1" x14ac:dyDescent="0.25">
      <c r="A3834" s="82"/>
      <c r="B3834" s="56"/>
      <c r="C3834" s="75"/>
      <c r="D3834" s="61"/>
      <c r="E3834" s="72"/>
      <c r="F3834" s="76"/>
      <c r="G3834" s="63"/>
      <c r="H3834" s="64"/>
    </row>
    <row r="3835" spans="1:8" ht="15" hidden="1" customHeight="1" x14ac:dyDescent="0.25">
      <c r="A3835" s="82"/>
      <c r="B3835" s="56"/>
      <c r="C3835" s="75"/>
      <c r="D3835" s="57"/>
      <c r="E3835" s="72"/>
      <c r="F3835" s="67"/>
      <c r="G3835" s="63"/>
      <c r="H3835" s="64"/>
    </row>
    <row r="3836" spans="1:8" ht="15" hidden="1" customHeight="1" x14ac:dyDescent="0.25">
      <c r="A3836" s="82"/>
      <c r="B3836" s="68"/>
      <c r="C3836" s="75"/>
      <c r="D3836" s="8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5"/>
      <c r="C3838" s="123"/>
      <c r="D3838" s="57"/>
      <c r="E3838" s="72"/>
      <c r="F3838" s="76"/>
      <c r="G3838" s="63"/>
      <c r="H3838" s="64"/>
    </row>
    <row r="3839" spans="1:8" ht="15" hidden="1" customHeight="1" x14ac:dyDescent="0.25">
      <c r="A3839" s="82"/>
      <c r="B3839" s="81"/>
      <c r="C3839" s="75"/>
      <c r="D3839" s="8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5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81"/>
      <c r="C3841" s="71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81"/>
      <c r="C3842" s="75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68"/>
      <c r="C3843" s="56"/>
      <c r="D3843" s="87"/>
      <c r="E3843" s="72"/>
      <c r="F3843" s="62"/>
      <c r="G3843" s="63"/>
      <c r="H3843" s="64"/>
    </row>
    <row r="3844" spans="1:8" ht="15" hidden="1" customHeight="1" x14ac:dyDescent="0.25">
      <c r="A3844" s="82"/>
      <c r="B3844" s="74"/>
      <c r="C3844" s="56"/>
      <c r="D3844" s="57"/>
      <c r="E3844" s="72"/>
      <c r="F3844" s="58"/>
      <c r="G3844" s="63"/>
      <c r="H3844" s="64"/>
    </row>
    <row r="3845" spans="1:8" ht="15" hidden="1" customHeight="1" x14ac:dyDescent="0.25">
      <c r="A3845" s="82"/>
      <c r="B3845" s="68"/>
      <c r="C3845" s="56"/>
      <c r="D3845" s="57"/>
      <c r="E3845" s="72"/>
      <c r="F3845" s="97"/>
      <c r="G3845" s="63"/>
      <c r="H3845" s="64"/>
    </row>
    <row r="3846" spans="1:8" ht="15" hidden="1" customHeight="1" x14ac:dyDescent="0.25">
      <c r="A3846" s="82"/>
      <c r="B3846" s="68"/>
      <c r="C3846" s="56"/>
      <c r="D3846" s="61"/>
      <c r="E3846" s="72"/>
      <c r="F3846" s="62"/>
      <c r="G3846" s="63"/>
      <c r="H3846" s="64"/>
    </row>
    <row r="3847" spans="1:8" ht="15" hidden="1" customHeight="1" x14ac:dyDescent="0.25">
      <c r="A3847" s="82"/>
      <c r="B3847" s="56"/>
      <c r="C3847" s="56"/>
      <c r="D3847" s="57"/>
      <c r="E3847" s="72"/>
      <c r="F3847" s="62"/>
      <c r="G3847" s="63"/>
      <c r="H3847" s="64"/>
    </row>
    <row r="3848" spans="1:8" ht="15" hidden="1" customHeight="1" x14ac:dyDescent="0.25">
      <c r="A3848" s="82"/>
      <c r="B3848" s="56"/>
      <c r="C3848" s="56"/>
      <c r="D3848" s="57"/>
      <c r="E3848" s="72"/>
      <c r="F3848" s="62"/>
      <c r="G3848" s="63"/>
      <c r="H3848" s="64"/>
    </row>
    <row r="3849" spans="1:8" ht="15" hidden="1" customHeight="1" x14ac:dyDescent="0.25">
      <c r="A3849" s="82"/>
      <c r="B3849" s="68"/>
      <c r="C3849" s="72"/>
      <c r="D3849" s="57"/>
      <c r="E3849" s="72"/>
      <c r="F3849" s="62"/>
      <c r="G3849" s="63"/>
      <c r="H3849" s="64"/>
    </row>
    <row r="3850" spans="1:8" ht="15" hidden="1" customHeight="1" x14ac:dyDescent="0.25">
      <c r="A3850" s="82"/>
      <c r="B3850" s="56"/>
      <c r="C3850" s="75"/>
      <c r="D3850" s="61"/>
      <c r="E3850" s="72"/>
      <c r="F3850" s="76"/>
      <c r="G3850" s="63"/>
      <c r="H3850" s="64"/>
    </row>
    <row r="3851" spans="1:8" ht="15" hidden="1" customHeight="1" x14ac:dyDescent="0.25">
      <c r="A3851" s="82"/>
      <c r="B3851" s="56"/>
      <c r="C3851" s="75"/>
      <c r="D3851" s="57"/>
      <c r="E3851" s="72"/>
      <c r="F3851" s="67"/>
      <c r="G3851" s="63"/>
      <c r="H3851" s="64"/>
    </row>
    <row r="3852" spans="1:8" ht="15" hidden="1" customHeight="1" x14ac:dyDescent="0.25">
      <c r="A3852" s="82"/>
      <c r="B3852" s="68"/>
      <c r="C3852" s="75"/>
      <c r="D3852" s="87"/>
      <c r="E3852" s="72"/>
      <c r="F3852" s="62"/>
      <c r="G3852" s="63"/>
      <c r="H3852" s="64"/>
    </row>
    <row r="3853" spans="1:8" ht="15" hidden="1" customHeight="1" x14ac:dyDescent="0.25">
      <c r="A3853" s="82"/>
      <c r="B3853" s="68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55"/>
      <c r="C3854" s="123"/>
      <c r="D3854" s="57"/>
      <c r="E3854" s="72"/>
      <c r="F3854" s="76"/>
      <c r="G3854" s="63"/>
      <c r="H3854" s="64"/>
    </row>
    <row r="3855" spans="1:8" ht="15" hidden="1" customHeight="1" x14ac:dyDescent="0.25">
      <c r="A3855" s="82"/>
      <c r="B3855" s="81"/>
      <c r="C3855" s="75"/>
      <c r="D3855" s="87"/>
      <c r="E3855" s="72"/>
      <c r="F3855" s="67"/>
      <c r="G3855" s="63"/>
      <c r="H3855" s="64"/>
    </row>
    <row r="3856" spans="1:8" ht="15" hidden="1" customHeight="1" x14ac:dyDescent="0.25">
      <c r="A3856" s="82"/>
      <c r="B3856" s="68"/>
      <c r="C3856" s="56"/>
      <c r="D3856" s="87"/>
      <c r="E3856" s="72"/>
      <c r="F3856" s="62"/>
      <c r="G3856" s="63"/>
      <c r="H3856" s="64"/>
    </row>
    <row r="3857" spans="1:8" ht="15" hidden="1" customHeight="1" x14ac:dyDescent="0.25">
      <c r="A3857" s="82"/>
      <c r="B3857" s="81"/>
      <c r="C3857" s="71"/>
      <c r="D3857" s="57"/>
      <c r="E3857" s="72"/>
      <c r="F3857" s="62"/>
      <c r="G3857" s="63"/>
      <c r="H3857" s="64"/>
    </row>
    <row r="3858" spans="1:8" ht="15" hidden="1" customHeight="1" x14ac:dyDescent="0.25">
      <c r="A3858" s="82"/>
      <c r="B3858" s="81"/>
      <c r="C3858" s="75"/>
      <c r="D3858" s="57"/>
      <c r="E3858" s="72"/>
      <c r="F3858" s="76"/>
      <c r="G3858" s="63"/>
      <c r="H3858" s="64"/>
    </row>
    <row r="3859" spans="1:8" ht="15" hidden="1" customHeight="1" x14ac:dyDescent="0.25">
      <c r="A3859" s="82"/>
      <c r="B3859" s="68"/>
      <c r="C3859" s="56"/>
      <c r="D3859" s="87"/>
      <c r="E3859" s="72"/>
      <c r="F3859" s="62"/>
      <c r="G3859" s="63"/>
      <c r="H3859" s="64"/>
    </row>
    <row r="3860" spans="1:8" ht="15" hidden="1" customHeight="1" x14ac:dyDescent="0.25">
      <c r="A3860" s="82"/>
      <c r="B3860" s="74"/>
      <c r="C3860" s="56"/>
      <c r="D3860" s="57"/>
      <c r="E3860" s="72"/>
      <c r="F3860" s="58"/>
      <c r="G3860" s="63"/>
      <c r="H3860" s="64"/>
    </row>
    <row r="3861" spans="1:8" ht="15" hidden="1" customHeight="1" x14ac:dyDescent="0.25">
      <c r="A3861" s="82"/>
      <c r="B3861" s="68"/>
      <c r="C3861" s="56"/>
      <c r="D3861" s="57"/>
      <c r="E3861" s="72"/>
      <c r="F3861" s="97"/>
      <c r="G3861" s="63"/>
      <c r="H3861" s="64"/>
    </row>
    <row r="3862" spans="1:8" ht="15" hidden="1" customHeight="1" x14ac:dyDescent="0.25">
      <c r="A3862" s="82"/>
      <c r="B3862" s="68"/>
      <c r="C3862" s="56"/>
      <c r="D3862" s="61"/>
      <c r="E3862" s="72"/>
      <c r="F3862" s="62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68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68"/>
      <c r="C3865" s="56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6"/>
      <c r="C3866" s="56"/>
      <c r="D3866" s="57"/>
      <c r="E3866" s="72"/>
      <c r="F3866" s="62"/>
      <c r="G3866" s="63"/>
      <c r="H3866" s="64"/>
    </row>
    <row r="3867" spans="1:8" ht="15" hidden="1" customHeight="1" x14ac:dyDescent="0.25">
      <c r="A3867" s="82"/>
      <c r="B3867" s="55"/>
      <c r="C3867" s="56"/>
      <c r="D3867" s="57"/>
      <c r="E3867" s="72"/>
      <c r="F3867" s="62"/>
      <c r="G3867" s="63"/>
      <c r="H3867" s="64"/>
    </row>
    <row r="3868" spans="1:8" ht="15" hidden="1" customHeight="1" x14ac:dyDescent="0.25">
      <c r="A3868" s="82"/>
      <c r="B3868" s="55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83"/>
      <c r="E3869" s="72"/>
      <c r="F3869" s="62"/>
      <c r="G3869" s="63"/>
      <c r="H3869" s="64"/>
    </row>
    <row r="3870" spans="1:8" ht="15" hidden="1" customHeight="1" x14ac:dyDescent="0.25">
      <c r="A3870" s="82"/>
      <c r="B3870" s="55"/>
      <c r="C3870" s="56"/>
      <c r="D3870" s="57"/>
      <c r="E3870" s="72"/>
      <c r="F3870" s="62"/>
      <c r="G3870" s="63"/>
      <c r="H3870" s="64"/>
    </row>
    <row r="3871" spans="1:8" ht="15" hidden="1" customHeight="1" x14ac:dyDescent="0.25">
      <c r="A3871" s="82"/>
      <c r="B3871" s="81"/>
      <c r="C3871" s="56"/>
      <c r="D3871" s="87"/>
      <c r="E3871" s="72"/>
      <c r="F3871" s="253"/>
      <c r="G3871" s="63"/>
      <c r="H3871" s="64"/>
    </row>
    <row r="3872" spans="1:8" ht="15" hidden="1" customHeight="1" x14ac:dyDescent="0.25">
      <c r="A3872" s="82"/>
      <c r="B3872" s="56"/>
      <c r="C3872" s="110"/>
      <c r="D3872" s="57"/>
      <c r="E3872" s="72"/>
      <c r="F3872" s="62"/>
      <c r="G3872" s="63"/>
      <c r="H3872" s="64"/>
    </row>
    <row r="3873" spans="1:8" ht="15" hidden="1" customHeight="1" x14ac:dyDescent="0.25">
      <c r="A3873" s="82"/>
      <c r="B3873" s="55"/>
      <c r="C3873" s="75"/>
      <c r="D3873" s="128"/>
      <c r="E3873" s="72"/>
      <c r="F3873" s="116"/>
      <c r="G3873" s="63"/>
      <c r="H3873" s="64"/>
    </row>
    <row r="3874" spans="1:8" ht="15" hidden="1" customHeight="1" x14ac:dyDescent="0.25">
      <c r="A3874" s="82"/>
      <c r="B3874" s="56"/>
      <c r="C3874" s="56"/>
      <c r="D3874" s="57"/>
      <c r="E3874" s="72"/>
      <c r="F3874" s="62"/>
      <c r="G3874" s="63"/>
      <c r="H3874" s="64"/>
    </row>
    <row r="3875" spans="1:8" ht="15" hidden="1" customHeight="1" x14ac:dyDescent="0.25">
      <c r="A3875" s="82"/>
      <c r="B3875" s="68"/>
      <c r="C3875" s="72"/>
      <c r="D3875" s="57"/>
      <c r="E3875" s="72"/>
      <c r="F3875" s="62"/>
      <c r="G3875" s="63"/>
      <c r="H3875" s="64"/>
    </row>
    <row r="3876" spans="1:8" ht="15" hidden="1" customHeight="1" x14ac:dyDescent="0.25">
      <c r="A3876" s="82"/>
      <c r="B3876" s="56"/>
      <c r="C3876" s="72"/>
      <c r="D3876" s="61"/>
      <c r="E3876" s="72"/>
      <c r="F3876" s="76"/>
      <c r="G3876" s="63"/>
      <c r="H3876" s="64"/>
    </row>
    <row r="3877" spans="1:8" ht="15" hidden="1" customHeight="1" x14ac:dyDescent="0.25">
      <c r="A3877" s="82"/>
      <c r="B3877" s="56"/>
      <c r="C3877" s="72"/>
      <c r="D3877" s="57"/>
      <c r="E3877" s="72"/>
      <c r="F3877" s="67"/>
      <c r="G3877" s="63"/>
      <c r="H3877" s="64"/>
    </row>
    <row r="3878" spans="1:8" ht="15" hidden="1" customHeight="1" x14ac:dyDescent="0.25">
      <c r="A3878" s="82"/>
      <c r="B3878" s="68"/>
      <c r="C3878" s="72"/>
      <c r="D3878" s="87"/>
      <c r="E3878" s="72"/>
      <c r="F3878" s="62"/>
      <c r="G3878" s="63"/>
      <c r="H3878" s="64"/>
    </row>
    <row r="3879" spans="1:8" ht="15" hidden="1" customHeight="1" x14ac:dyDescent="0.25">
      <c r="A3879" s="82"/>
      <c r="B3879" s="68"/>
      <c r="C3879" s="72"/>
      <c r="D3879" s="57"/>
      <c r="E3879" s="72"/>
      <c r="F3879" s="62"/>
      <c r="G3879" s="63"/>
      <c r="H3879" s="64"/>
    </row>
    <row r="3880" spans="1:8" ht="15" hidden="1" customHeight="1" x14ac:dyDescent="0.25">
      <c r="A3880" s="82"/>
      <c r="B3880" s="55"/>
      <c r="C3880" s="72"/>
      <c r="D3880" s="57"/>
      <c r="E3880" s="72"/>
      <c r="F3880" s="76"/>
      <c r="G3880" s="63"/>
      <c r="H3880" s="64"/>
    </row>
    <row r="3881" spans="1:8" ht="15" hidden="1" customHeight="1" x14ac:dyDescent="0.25">
      <c r="A3881" s="82"/>
      <c r="B3881" s="81"/>
      <c r="C3881" s="75"/>
      <c r="D3881" s="87"/>
      <c r="E3881" s="72"/>
      <c r="F3881" s="67"/>
      <c r="G3881" s="63"/>
      <c r="H3881" s="64"/>
    </row>
    <row r="3882" spans="1:8" ht="15" hidden="1" customHeight="1" x14ac:dyDescent="0.25">
      <c r="A3882" s="82"/>
      <c r="B3882" s="68"/>
      <c r="C3882" s="56"/>
      <c r="D3882" s="87"/>
      <c r="E3882" s="72"/>
      <c r="F3882" s="62"/>
      <c r="G3882" s="63"/>
      <c r="H3882" s="64"/>
    </row>
    <row r="3883" spans="1:8" ht="15" hidden="1" customHeight="1" x14ac:dyDescent="0.25">
      <c r="A3883" s="82"/>
      <c r="B3883" s="81"/>
      <c r="C3883" s="71"/>
      <c r="D3883" s="57"/>
      <c r="E3883" s="72"/>
      <c r="F3883" s="62"/>
      <c r="G3883" s="63"/>
      <c r="H3883" s="64"/>
    </row>
    <row r="3884" spans="1:8" ht="15" hidden="1" customHeight="1" x14ac:dyDescent="0.25">
      <c r="A3884" s="82"/>
      <c r="B3884" s="81"/>
      <c r="C3884" s="75"/>
      <c r="D3884" s="57"/>
      <c r="E3884" s="72"/>
      <c r="F3884" s="76"/>
      <c r="G3884" s="63"/>
      <c r="H3884" s="64"/>
    </row>
    <row r="3885" spans="1:8" ht="15" hidden="1" customHeight="1" x14ac:dyDescent="0.25">
      <c r="A3885" s="82"/>
      <c r="B3885" s="68"/>
      <c r="C3885" s="56"/>
      <c r="D3885" s="87"/>
      <c r="E3885" s="72"/>
      <c r="F3885" s="62"/>
      <c r="G3885" s="63"/>
      <c r="H3885" s="64"/>
    </row>
    <row r="3886" spans="1:8" ht="15" hidden="1" customHeight="1" x14ac:dyDescent="0.25">
      <c r="A3886" s="82"/>
      <c r="B3886" s="74"/>
      <c r="C3886" s="56"/>
      <c r="D3886" s="57"/>
      <c r="E3886" s="72"/>
      <c r="F3886" s="58"/>
      <c r="G3886" s="63"/>
      <c r="H3886" s="64"/>
    </row>
    <row r="3887" spans="1:8" ht="15" hidden="1" customHeight="1" x14ac:dyDescent="0.25">
      <c r="A3887" s="82"/>
      <c r="B3887" s="68"/>
      <c r="C3887" s="56"/>
      <c r="D3887" s="57"/>
      <c r="E3887" s="72"/>
      <c r="F3887" s="97"/>
      <c r="G3887" s="63"/>
      <c r="H3887" s="64"/>
    </row>
    <row r="3888" spans="1:8" ht="15" hidden="1" customHeight="1" x14ac:dyDescent="0.25">
      <c r="A3888" s="82"/>
      <c r="B3888" s="68"/>
      <c r="C3888" s="56"/>
      <c r="D3888" s="61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62"/>
      <c r="G3889" s="63"/>
      <c r="H3889" s="64"/>
    </row>
    <row r="3890" spans="1:8" ht="15" hidden="1" customHeight="1" x14ac:dyDescent="0.25">
      <c r="A3890" s="82"/>
      <c r="B3890" s="68"/>
      <c r="C3890" s="56"/>
      <c r="D3890" s="57"/>
      <c r="E3890" s="72"/>
      <c r="F3890" s="62"/>
      <c r="G3890" s="63"/>
      <c r="H3890" s="64"/>
    </row>
    <row r="3891" spans="1:8" ht="15" hidden="1" customHeight="1" x14ac:dyDescent="0.25">
      <c r="A3891" s="82"/>
      <c r="B3891" s="68"/>
      <c r="C3891" s="56"/>
      <c r="D3891" s="57"/>
      <c r="E3891" s="72"/>
      <c r="F3891" s="62"/>
      <c r="G3891" s="63"/>
      <c r="H3891" s="64"/>
    </row>
    <row r="3892" spans="1:8" ht="15" hidden="1" customHeight="1" x14ac:dyDescent="0.25">
      <c r="A3892" s="82"/>
      <c r="B3892" s="56"/>
      <c r="C3892" s="56"/>
      <c r="D3892" s="57"/>
      <c r="E3892" s="72"/>
      <c r="F3892" s="62"/>
      <c r="G3892" s="63"/>
      <c r="H3892" s="64"/>
    </row>
    <row r="3893" spans="1:8" ht="15" hidden="1" customHeight="1" x14ac:dyDescent="0.25">
      <c r="A3893" s="82"/>
      <c r="B3893" s="55"/>
      <c r="C3893" s="56"/>
      <c r="D3893" s="57"/>
      <c r="E3893" s="72"/>
      <c r="F3893" s="62"/>
      <c r="G3893" s="63"/>
      <c r="H3893" s="64"/>
    </row>
    <row r="3894" spans="1:8" ht="15" hidden="1" customHeight="1" x14ac:dyDescent="0.25">
      <c r="A3894" s="82"/>
      <c r="B3894" s="56"/>
      <c r="C3894" s="56"/>
      <c r="D3894" s="57"/>
      <c r="E3894" s="72"/>
      <c r="F3894" s="58"/>
      <c r="G3894" s="63"/>
      <c r="H3894" s="64"/>
    </row>
    <row r="3895" spans="1:8" ht="15" hidden="1" customHeight="1" x14ac:dyDescent="0.25">
      <c r="A3895" s="82"/>
      <c r="B3895" s="68"/>
      <c r="C3895" s="56"/>
      <c r="D3895" s="83"/>
      <c r="E3895" s="72"/>
      <c r="F3895" s="62"/>
      <c r="G3895" s="63"/>
      <c r="H3895" s="64"/>
    </row>
    <row r="3896" spans="1:8" ht="15" hidden="1" customHeight="1" x14ac:dyDescent="0.25">
      <c r="A3896" s="82"/>
      <c r="B3896" s="56"/>
      <c r="C3896" s="56"/>
      <c r="D3896" s="128"/>
      <c r="E3896" s="72"/>
      <c r="F3896" s="62"/>
      <c r="G3896" s="63"/>
      <c r="H3896" s="64"/>
    </row>
    <row r="3897" spans="1:8" ht="15" hidden="1" customHeight="1" x14ac:dyDescent="0.25">
      <c r="A3897" s="82"/>
      <c r="B3897" s="55"/>
      <c r="C3897" s="56"/>
      <c r="D3897" s="128"/>
      <c r="E3897" s="72"/>
      <c r="F3897" s="253"/>
      <c r="G3897" s="63"/>
      <c r="H3897" s="64"/>
    </row>
    <row r="3898" spans="1:8" ht="15" hidden="1" customHeight="1" x14ac:dyDescent="0.25">
      <c r="A3898" s="82"/>
      <c r="B3898" s="55"/>
      <c r="C3898" s="56"/>
      <c r="D3898" s="98"/>
      <c r="E3898" s="72"/>
      <c r="F3898" s="120"/>
      <c r="G3898" s="63"/>
      <c r="H3898" s="64"/>
    </row>
    <row r="3899" spans="1:8" ht="15" hidden="1" customHeight="1" x14ac:dyDescent="0.25">
      <c r="A3899" s="82"/>
      <c r="B3899" s="56"/>
      <c r="C3899" s="56"/>
      <c r="D3899" s="128"/>
      <c r="E3899" s="72"/>
      <c r="F3899" s="116"/>
      <c r="G3899" s="63"/>
      <c r="H3899" s="64"/>
    </row>
    <row r="3900" spans="1:8" ht="15" hidden="1" customHeight="1" x14ac:dyDescent="0.25">
      <c r="A3900" s="82"/>
      <c r="B3900" s="56"/>
      <c r="C3900" s="56"/>
      <c r="D3900" s="57"/>
      <c r="E3900" s="72"/>
      <c r="F3900" s="62"/>
      <c r="G3900" s="63"/>
      <c r="H3900" s="64"/>
    </row>
    <row r="3901" spans="1:8" ht="15" hidden="1" customHeight="1" x14ac:dyDescent="0.25">
      <c r="A3901" s="82"/>
      <c r="B3901" s="68"/>
      <c r="C3901" s="56"/>
      <c r="D3901" s="57"/>
      <c r="E3901" s="72"/>
      <c r="F3901" s="62"/>
      <c r="G3901" s="63"/>
      <c r="H3901" s="64"/>
    </row>
    <row r="3902" spans="1:8" ht="15" hidden="1" customHeight="1" x14ac:dyDescent="0.25">
      <c r="A3902" s="82"/>
      <c r="B3902" s="56"/>
      <c r="C3902" s="56"/>
      <c r="D3902" s="61"/>
      <c r="E3902" s="72"/>
      <c r="F3902" s="76"/>
      <c r="G3902" s="63"/>
      <c r="H3902" s="64"/>
    </row>
    <row r="3903" spans="1:8" ht="15" hidden="1" customHeight="1" x14ac:dyDescent="0.25">
      <c r="A3903" s="82"/>
      <c r="B3903" s="56"/>
      <c r="C3903" s="56"/>
      <c r="D3903" s="57"/>
      <c r="E3903" s="72"/>
      <c r="F3903" s="67"/>
      <c r="G3903" s="63"/>
      <c r="H3903" s="64"/>
    </row>
    <row r="3904" spans="1:8" ht="15" hidden="1" customHeight="1" x14ac:dyDescent="0.25">
      <c r="A3904" s="82"/>
      <c r="B3904" s="68"/>
      <c r="C3904" s="72"/>
      <c r="D3904" s="87"/>
      <c r="E3904" s="72"/>
      <c r="F3904" s="62"/>
      <c r="G3904" s="63"/>
      <c r="H3904" s="64"/>
    </row>
    <row r="3905" spans="1:8" ht="15" hidden="1" customHeight="1" x14ac:dyDescent="0.25">
      <c r="A3905" s="82"/>
      <c r="B3905" s="68"/>
      <c r="C3905" s="72"/>
      <c r="D3905" s="57"/>
      <c r="E3905" s="72"/>
      <c r="F3905" s="62"/>
      <c r="G3905" s="63"/>
      <c r="H3905" s="64"/>
    </row>
    <row r="3906" spans="1:8" ht="15" hidden="1" customHeight="1" x14ac:dyDescent="0.25">
      <c r="A3906" s="82"/>
      <c r="B3906" s="55"/>
      <c r="C3906" s="72"/>
      <c r="D3906" s="57"/>
      <c r="E3906" s="72"/>
      <c r="F3906" s="76"/>
      <c r="G3906" s="63"/>
      <c r="H3906" s="64"/>
    </row>
    <row r="3907" spans="1:8" ht="15" hidden="1" customHeight="1" x14ac:dyDescent="0.25">
      <c r="A3907" s="82"/>
      <c r="B3907" s="81"/>
      <c r="C3907" s="75"/>
      <c r="D3907" s="87"/>
      <c r="E3907" s="72"/>
      <c r="F3907" s="67"/>
      <c r="G3907" s="63"/>
      <c r="H3907" s="64"/>
    </row>
    <row r="3908" spans="1:8" ht="15" hidden="1" customHeight="1" x14ac:dyDescent="0.25">
      <c r="A3908" s="82"/>
      <c r="B3908" s="68"/>
      <c r="C3908" s="56"/>
      <c r="D3908" s="87"/>
      <c r="E3908" s="72"/>
      <c r="F3908" s="62"/>
      <c r="G3908" s="63"/>
      <c r="H3908" s="64"/>
    </row>
    <row r="3909" spans="1:8" ht="15" hidden="1" customHeight="1" x14ac:dyDescent="0.25">
      <c r="A3909" s="82"/>
      <c r="B3909" s="69"/>
      <c r="C3909" s="56"/>
      <c r="D3909" s="87"/>
      <c r="E3909" s="72"/>
      <c r="F3909" s="62"/>
      <c r="G3909" s="63"/>
      <c r="H3909" s="64"/>
    </row>
    <row r="3910" spans="1:8" ht="15" hidden="1" customHeight="1" x14ac:dyDescent="0.25">
      <c r="A3910" s="82"/>
      <c r="B3910" s="81"/>
      <c r="C3910" s="71"/>
      <c r="D3910" s="57"/>
      <c r="E3910" s="72"/>
      <c r="F3910" s="62"/>
      <c r="G3910" s="63"/>
      <c r="H3910" s="64"/>
    </row>
    <row r="3911" spans="1:8" ht="15" hidden="1" customHeight="1" x14ac:dyDescent="0.25">
      <c r="A3911" s="82"/>
      <c r="B3911" s="81"/>
      <c r="C3911" s="75"/>
      <c r="D3911" s="57"/>
      <c r="E3911" s="72"/>
      <c r="F3911" s="76"/>
      <c r="G3911" s="63"/>
      <c r="H3911" s="64"/>
    </row>
    <row r="3912" spans="1:8" ht="15" hidden="1" customHeight="1" x14ac:dyDescent="0.25">
      <c r="A3912" s="82"/>
      <c r="B3912" s="68"/>
      <c r="C3912" s="56"/>
      <c r="D3912" s="87"/>
      <c r="E3912" s="72"/>
      <c r="F3912" s="62"/>
      <c r="G3912" s="63"/>
      <c r="H3912" s="64"/>
    </row>
    <row r="3913" spans="1:8" ht="15" hidden="1" customHeight="1" x14ac:dyDescent="0.25">
      <c r="A3913" s="82"/>
      <c r="B3913" s="74"/>
      <c r="C3913" s="56"/>
      <c r="D3913" s="57"/>
      <c r="E3913" s="72"/>
      <c r="F3913" s="58"/>
      <c r="G3913" s="63"/>
      <c r="H3913" s="64"/>
    </row>
    <row r="3914" spans="1:8" ht="15" hidden="1" customHeight="1" x14ac:dyDescent="0.25">
      <c r="A3914" s="82"/>
      <c r="B3914" s="68"/>
      <c r="C3914" s="56"/>
      <c r="D3914" s="57"/>
      <c r="E3914" s="72"/>
      <c r="F3914" s="97"/>
      <c r="G3914" s="63"/>
      <c r="H3914" s="64"/>
    </row>
    <row r="3915" spans="1:8" ht="15" hidden="1" customHeight="1" x14ac:dyDescent="0.25">
      <c r="A3915" s="82"/>
      <c r="B3915" s="68"/>
      <c r="C3915" s="56"/>
      <c r="D3915" s="61"/>
      <c r="E3915" s="72"/>
      <c r="F3915" s="62"/>
      <c r="G3915" s="63"/>
      <c r="H3915" s="64"/>
    </row>
    <row r="3916" spans="1:8" ht="15" hidden="1" customHeight="1" x14ac:dyDescent="0.25">
      <c r="A3916" s="82"/>
      <c r="B3916" s="56"/>
      <c r="C3916" s="56"/>
      <c r="D3916" s="57"/>
      <c r="E3916" s="72"/>
      <c r="F3916" s="62"/>
      <c r="G3916" s="63"/>
      <c r="H3916" s="64"/>
    </row>
    <row r="3917" spans="1:8" ht="15" hidden="1" customHeight="1" x14ac:dyDescent="0.25">
      <c r="A3917" s="82"/>
      <c r="B3917" s="56"/>
      <c r="C3917" s="56"/>
      <c r="D3917" s="57"/>
      <c r="E3917" s="72"/>
      <c r="F3917" s="62"/>
      <c r="G3917" s="63"/>
      <c r="H3917" s="64"/>
    </row>
    <row r="3918" spans="1:8" ht="15" hidden="1" customHeight="1" x14ac:dyDescent="0.25">
      <c r="A3918" s="82"/>
      <c r="B3918" s="68"/>
      <c r="C3918" s="56"/>
      <c r="D3918" s="57"/>
      <c r="E3918" s="72"/>
      <c r="F3918" s="62"/>
      <c r="G3918" s="63"/>
      <c r="H3918" s="64"/>
    </row>
    <row r="3919" spans="1:8" ht="15" hidden="1" customHeight="1" x14ac:dyDescent="0.25">
      <c r="A3919" s="82"/>
      <c r="B3919" s="56"/>
      <c r="C3919" s="56"/>
      <c r="D3919" s="57"/>
      <c r="E3919" s="72"/>
      <c r="F3919" s="62"/>
      <c r="G3919" s="63"/>
      <c r="H3919" s="64"/>
    </row>
    <row r="3920" spans="1:8" ht="15" hidden="1" customHeight="1" x14ac:dyDescent="0.25">
      <c r="A3920" s="82"/>
      <c r="B3920" s="55"/>
      <c r="C3920" s="56"/>
      <c r="D3920" s="57"/>
      <c r="E3920" s="72"/>
      <c r="F3920" s="62"/>
      <c r="G3920" s="63"/>
      <c r="H3920" s="64"/>
    </row>
    <row r="3921" spans="1:8" ht="15" hidden="1" customHeight="1" x14ac:dyDescent="0.25">
      <c r="A3921" s="82"/>
      <c r="B3921" s="56"/>
      <c r="C3921" s="56"/>
      <c r="D3921" s="57"/>
      <c r="E3921" s="72"/>
      <c r="F3921" s="58"/>
      <c r="G3921" s="63"/>
      <c r="H3921" s="64"/>
    </row>
    <row r="3922" spans="1:8" ht="15" hidden="1" customHeight="1" x14ac:dyDescent="0.25">
      <c r="A3922" s="82"/>
      <c r="B3922" s="68"/>
      <c r="C3922" s="56"/>
      <c r="D3922" s="83"/>
      <c r="E3922" s="72"/>
      <c r="F3922" s="62"/>
      <c r="G3922" s="63"/>
      <c r="H3922" s="64"/>
    </row>
    <row r="3923" spans="1:8" ht="15" hidden="1" customHeight="1" x14ac:dyDescent="0.25">
      <c r="A3923" s="82"/>
      <c r="B3923" s="56"/>
      <c r="C3923" s="56"/>
      <c r="D3923" s="128"/>
      <c r="E3923" s="72"/>
      <c r="F3923" s="62"/>
      <c r="G3923" s="63"/>
      <c r="H3923" s="64"/>
    </row>
    <row r="3924" spans="1:8" ht="15" hidden="1" customHeight="1" x14ac:dyDescent="0.25">
      <c r="A3924" s="82"/>
      <c r="B3924" s="55"/>
      <c r="C3924" s="56"/>
      <c r="D3924" s="128"/>
      <c r="E3924" s="72"/>
      <c r="F3924" s="253"/>
      <c r="G3924" s="63"/>
      <c r="H3924" s="64"/>
    </row>
    <row r="3925" spans="1:8" ht="15" hidden="1" customHeight="1" x14ac:dyDescent="0.25">
      <c r="A3925" s="82"/>
      <c r="B3925" s="55"/>
      <c r="C3925" s="56"/>
      <c r="D3925" s="98"/>
      <c r="E3925" s="72"/>
      <c r="F3925" s="120"/>
      <c r="G3925" s="63"/>
      <c r="H3925" s="64"/>
    </row>
    <row r="3926" spans="1:8" ht="15" hidden="1" customHeight="1" x14ac:dyDescent="0.25">
      <c r="A3926" s="82"/>
      <c r="B3926" s="56"/>
      <c r="C3926" s="56"/>
      <c r="D3926" s="128"/>
      <c r="E3926" s="72"/>
      <c r="F3926" s="116"/>
      <c r="G3926" s="63"/>
      <c r="H3926" s="64"/>
    </row>
    <row r="3927" spans="1:8" ht="15" hidden="1" customHeight="1" x14ac:dyDescent="0.25">
      <c r="A3927" s="82"/>
      <c r="B3927" s="56"/>
      <c r="C3927" s="56"/>
      <c r="D3927" s="57"/>
      <c r="E3927" s="72"/>
      <c r="F3927" s="62"/>
      <c r="G3927" s="63"/>
      <c r="H3927" s="64"/>
    </row>
    <row r="3928" spans="1:8" ht="15" hidden="1" customHeight="1" x14ac:dyDescent="0.25">
      <c r="A3928" s="82"/>
      <c r="B3928" s="56"/>
      <c r="C3928" s="56"/>
      <c r="D3928" s="57"/>
      <c r="E3928" s="72"/>
      <c r="F3928" s="62"/>
      <c r="G3928" s="63"/>
      <c r="H3928" s="64"/>
    </row>
    <row r="3929" spans="1:8" ht="15" hidden="1" customHeight="1" x14ac:dyDescent="0.25">
      <c r="A3929" s="82"/>
      <c r="B3929" s="74"/>
      <c r="C3929" s="75"/>
      <c r="D3929" s="57"/>
      <c r="E3929" s="72"/>
      <c r="F3929" s="62"/>
      <c r="G3929" s="63"/>
      <c r="H3929" s="64"/>
    </row>
    <row r="3930" spans="1:8" ht="15" hidden="1" customHeight="1" x14ac:dyDescent="0.25">
      <c r="A3930" s="82"/>
      <c r="B3930" s="55"/>
      <c r="C3930" s="56"/>
      <c r="D3930" s="105"/>
      <c r="E3930" s="72"/>
      <c r="F3930" s="76"/>
      <c r="G3930" s="63"/>
      <c r="H3930" s="64"/>
    </row>
    <row r="3931" spans="1:8" ht="15" hidden="1" customHeight="1" x14ac:dyDescent="0.25">
      <c r="A3931" s="82"/>
      <c r="B3931" s="55"/>
      <c r="C3931" s="56"/>
      <c r="D3931" s="105"/>
      <c r="E3931" s="72"/>
      <c r="F3931" s="77"/>
      <c r="G3931" s="63"/>
      <c r="H3931" s="64"/>
    </row>
    <row r="3932" spans="1:8" ht="15" hidden="1" customHeight="1" x14ac:dyDescent="0.25">
      <c r="A3932" s="82"/>
      <c r="B3932" s="56"/>
      <c r="C3932" s="56"/>
      <c r="D3932" s="57"/>
      <c r="E3932" s="72"/>
      <c r="F3932" s="62"/>
      <c r="G3932" s="63"/>
      <c r="H3932" s="64"/>
    </row>
    <row r="3933" spans="1:8" ht="15" hidden="1" customHeight="1" x14ac:dyDescent="0.25">
      <c r="A3933" s="82"/>
      <c r="B3933" s="68"/>
      <c r="C3933" s="56"/>
      <c r="D3933" s="57"/>
      <c r="E3933" s="72"/>
      <c r="F3933" s="62"/>
      <c r="G3933" s="63"/>
      <c r="H3933" s="64"/>
    </row>
    <row r="3934" spans="1:8" ht="15" hidden="1" customHeight="1" x14ac:dyDescent="0.25">
      <c r="A3934" s="82"/>
      <c r="B3934" s="56"/>
      <c r="C3934" s="56"/>
      <c r="D3934" s="61"/>
      <c r="E3934" s="72"/>
      <c r="F3934" s="76"/>
      <c r="G3934" s="63"/>
      <c r="H3934" s="64"/>
    </row>
    <row r="3935" spans="1:8" ht="15" hidden="1" customHeight="1" x14ac:dyDescent="0.25">
      <c r="A3935" s="82"/>
      <c r="B3935" s="56"/>
      <c r="C3935" s="56"/>
      <c r="D3935" s="57"/>
      <c r="E3935" s="72"/>
      <c r="F3935" s="67"/>
      <c r="G3935" s="63"/>
      <c r="H3935" s="64"/>
    </row>
    <row r="3936" spans="1:8" ht="15" hidden="1" customHeight="1" x14ac:dyDescent="0.25">
      <c r="A3936" s="82"/>
      <c r="B3936" s="68"/>
      <c r="C3936" s="72"/>
      <c r="D3936" s="87"/>
      <c r="E3936" s="72"/>
      <c r="F3936" s="62"/>
      <c r="G3936" s="63"/>
      <c r="H3936" s="64"/>
    </row>
    <row r="3937" spans="1:8" ht="15" hidden="1" customHeight="1" x14ac:dyDescent="0.25">
      <c r="A3937" s="82"/>
      <c r="B3937" s="68"/>
      <c r="C3937" s="72"/>
      <c r="D3937" s="57"/>
      <c r="E3937" s="72"/>
      <c r="F3937" s="62"/>
      <c r="G3937" s="63"/>
      <c r="H3937" s="64"/>
    </row>
    <row r="3938" spans="1:8" ht="15" hidden="1" customHeight="1" x14ac:dyDescent="0.25">
      <c r="A3938" s="82"/>
      <c r="B3938" s="55"/>
      <c r="C3938" s="72"/>
      <c r="D3938" s="57"/>
      <c r="E3938" s="72"/>
      <c r="F3938" s="76"/>
      <c r="G3938" s="63"/>
      <c r="H3938" s="64"/>
    </row>
    <row r="3939" spans="1:8" ht="15" hidden="1" customHeight="1" x14ac:dyDescent="0.25">
      <c r="A3939" s="82"/>
      <c r="B3939" s="81"/>
      <c r="C3939" s="75"/>
      <c r="D3939" s="87"/>
      <c r="E3939" s="72"/>
      <c r="F3939" s="67"/>
      <c r="G3939" s="63"/>
      <c r="H3939" s="64"/>
    </row>
    <row r="3940" spans="1:8" ht="15" hidden="1" customHeight="1" x14ac:dyDescent="0.25">
      <c r="A3940" s="82"/>
      <c r="B3940" s="68"/>
      <c r="C3940" s="56"/>
      <c r="D3940" s="87"/>
      <c r="E3940" s="72"/>
      <c r="F3940" s="62"/>
      <c r="G3940" s="63"/>
      <c r="H3940" s="64"/>
    </row>
    <row r="3941" spans="1:8" ht="15" hidden="1" customHeight="1" x14ac:dyDescent="0.25">
      <c r="A3941" s="82"/>
      <c r="B3941" s="69"/>
      <c r="C3941" s="56"/>
      <c r="D3941" s="87"/>
      <c r="E3941" s="72"/>
      <c r="F3941" s="62"/>
      <c r="G3941" s="63"/>
      <c r="H3941" s="64"/>
    </row>
    <row r="3942" spans="1:8" ht="15" hidden="1" customHeight="1" x14ac:dyDescent="0.25">
      <c r="A3942" s="82"/>
      <c r="B3942" s="81"/>
      <c r="C3942" s="71"/>
      <c r="D3942" s="57"/>
      <c r="E3942" s="72"/>
      <c r="F3942" s="62"/>
      <c r="G3942" s="63"/>
      <c r="H3942" s="64"/>
    </row>
    <row r="3943" spans="1:8" ht="15" hidden="1" customHeight="1" x14ac:dyDescent="0.25">
      <c r="A3943" s="82"/>
      <c r="B3943" s="81"/>
      <c r="C3943" s="75"/>
      <c r="D3943" s="57"/>
      <c r="E3943" s="72"/>
      <c r="F3943" s="76"/>
      <c r="G3943" s="63"/>
      <c r="H3943" s="64"/>
    </row>
    <row r="3944" spans="1:8" ht="15" hidden="1" customHeight="1" x14ac:dyDescent="0.25">
      <c r="A3944" s="82"/>
      <c r="B3944" s="68"/>
      <c r="C3944" s="56"/>
      <c r="D3944" s="87"/>
      <c r="E3944" s="72"/>
      <c r="F3944" s="62"/>
      <c r="G3944" s="63"/>
      <c r="H3944" s="64"/>
    </row>
    <row r="3945" spans="1:8" ht="15" hidden="1" customHeight="1" x14ac:dyDescent="0.25">
      <c r="A3945" s="82"/>
      <c r="B3945" s="74"/>
      <c r="C3945" s="56"/>
      <c r="D3945" s="57"/>
      <c r="E3945" s="72"/>
      <c r="F3945" s="58"/>
      <c r="G3945" s="63"/>
      <c r="H3945" s="64"/>
    </row>
    <row r="3946" spans="1:8" ht="15" hidden="1" customHeight="1" x14ac:dyDescent="0.25">
      <c r="A3946" s="82"/>
      <c r="B3946" s="68"/>
      <c r="C3946" s="56"/>
      <c r="D3946" s="57"/>
      <c r="E3946" s="72"/>
      <c r="F3946" s="97"/>
      <c r="G3946" s="63"/>
      <c r="H3946" s="64"/>
    </row>
    <row r="3947" spans="1:8" ht="15" hidden="1" customHeight="1" x14ac:dyDescent="0.25">
      <c r="A3947" s="82"/>
      <c r="B3947" s="68"/>
      <c r="C3947" s="56"/>
      <c r="D3947" s="61"/>
      <c r="E3947" s="72"/>
      <c r="F3947" s="62"/>
      <c r="G3947" s="63"/>
      <c r="H3947" s="64"/>
    </row>
    <row r="3948" spans="1:8" ht="15" hidden="1" customHeight="1" x14ac:dyDescent="0.25">
      <c r="A3948" s="82"/>
      <c r="B3948" s="56"/>
      <c r="C3948" s="56"/>
      <c r="D3948" s="57"/>
      <c r="E3948" s="72"/>
      <c r="F3948" s="62"/>
      <c r="G3948" s="63"/>
      <c r="H3948" s="64"/>
    </row>
    <row r="3949" spans="1:8" ht="15" hidden="1" customHeight="1" x14ac:dyDescent="0.25">
      <c r="A3949" s="82"/>
      <c r="B3949" s="56"/>
      <c r="C3949" s="75"/>
      <c r="D3949" s="57"/>
      <c r="E3949" s="72"/>
      <c r="F3949" s="62"/>
      <c r="G3949" s="63"/>
      <c r="H3949" s="64"/>
    </row>
    <row r="3950" spans="1:8" ht="15" hidden="1" customHeight="1" x14ac:dyDescent="0.25">
      <c r="A3950" s="82"/>
      <c r="B3950" s="68"/>
      <c r="C3950" s="56"/>
      <c r="D3950" s="57"/>
      <c r="E3950" s="72"/>
      <c r="F3950" s="62"/>
      <c r="G3950" s="63"/>
      <c r="H3950" s="64"/>
    </row>
    <row r="3951" spans="1:8" ht="15" hidden="1" customHeight="1" x14ac:dyDescent="0.25">
      <c r="A3951" s="82"/>
      <c r="B3951" s="56"/>
      <c r="C3951" s="56"/>
      <c r="D3951" s="57"/>
      <c r="E3951" s="72"/>
      <c r="F3951" s="62"/>
      <c r="G3951" s="63"/>
      <c r="H3951" s="64"/>
    </row>
    <row r="3952" spans="1:8" ht="15" hidden="1" customHeight="1" x14ac:dyDescent="0.25">
      <c r="A3952" s="82"/>
      <c r="B3952" s="55"/>
      <c r="C3952" s="56"/>
      <c r="D3952" s="57"/>
      <c r="E3952" s="72"/>
      <c r="F3952" s="62"/>
      <c r="G3952" s="63"/>
      <c r="H3952" s="64"/>
    </row>
    <row r="3953" spans="1:8" ht="15" hidden="1" customHeight="1" x14ac:dyDescent="0.25">
      <c r="A3953" s="82"/>
      <c r="B3953" s="56"/>
      <c r="C3953" s="56"/>
      <c r="D3953" s="57"/>
      <c r="E3953" s="72"/>
      <c r="F3953" s="58"/>
      <c r="G3953" s="63"/>
      <c r="H3953" s="64"/>
    </row>
    <row r="3954" spans="1:8" ht="15" hidden="1" customHeight="1" x14ac:dyDescent="0.25">
      <c r="A3954" s="82"/>
      <c r="B3954" s="68"/>
      <c r="C3954" s="56"/>
      <c r="D3954" s="83"/>
      <c r="E3954" s="72"/>
      <c r="F3954" s="62"/>
      <c r="G3954" s="63"/>
      <c r="H3954" s="64"/>
    </row>
    <row r="3955" spans="1:8" ht="15" hidden="1" customHeight="1" x14ac:dyDescent="0.25">
      <c r="A3955" s="82"/>
      <c r="B3955" s="56"/>
      <c r="C3955" s="56"/>
      <c r="D3955" s="128"/>
      <c r="E3955" s="72"/>
      <c r="F3955" s="62"/>
      <c r="G3955" s="63"/>
      <c r="H3955" s="64"/>
    </row>
    <row r="3956" spans="1:8" ht="15" hidden="1" customHeight="1" x14ac:dyDescent="0.25">
      <c r="A3956" s="82"/>
      <c r="B3956" s="55"/>
      <c r="C3956" s="56"/>
      <c r="D3956" s="128"/>
      <c r="E3956" s="72"/>
      <c r="F3956" s="253"/>
      <c r="G3956" s="63"/>
      <c r="H3956" s="64"/>
    </row>
    <row r="3957" spans="1:8" ht="15" hidden="1" customHeight="1" x14ac:dyDescent="0.25">
      <c r="A3957" s="82"/>
      <c r="B3957" s="55"/>
      <c r="C3957" s="56"/>
      <c r="D3957" s="98"/>
      <c r="E3957" s="72"/>
      <c r="F3957" s="120"/>
      <c r="G3957" s="63"/>
      <c r="H3957" s="64"/>
    </row>
    <row r="3958" spans="1:8" ht="15" hidden="1" customHeight="1" x14ac:dyDescent="0.25">
      <c r="A3958" s="82"/>
      <c r="B3958" s="55"/>
      <c r="C3958" s="75"/>
      <c r="D3958" s="128"/>
      <c r="E3958" s="72"/>
      <c r="F3958" s="116"/>
      <c r="G3958" s="63"/>
      <c r="H3958" s="64"/>
    </row>
    <row r="3959" spans="1:8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1:8" ht="15" hidden="1" customHeight="1" x14ac:dyDescent="0.25">
      <c r="B3960" s="68"/>
      <c r="C3960" s="56"/>
      <c r="D3960" s="57"/>
      <c r="E3960" s="72"/>
      <c r="F3960" s="62"/>
      <c r="G3960" s="63"/>
      <c r="H3960" s="64"/>
    </row>
    <row r="3961" spans="1:8" ht="15" hidden="1" customHeight="1" x14ac:dyDescent="0.25">
      <c r="B3961" s="56"/>
      <c r="C3961" s="56"/>
      <c r="D3961" s="61"/>
      <c r="E3961" s="72"/>
      <c r="F3961" s="76"/>
      <c r="G3961" s="63"/>
      <c r="H3961" s="64"/>
    </row>
    <row r="3962" spans="1:8" ht="15" hidden="1" customHeight="1" x14ac:dyDescent="0.25">
      <c r="B3962" s="56"/>
      <c r="C3962" s="56"/>
      <c r="D3962" s="57"/>
      <c r="E3962" s="72"/>
      <c r="F3962" s="67"/>
      <c r="G3962" s="63"/>
      <c r="H3962" s="64"/>
    </row>
    <row r="3963" spans="1:8" ht="15" hidden="1" customHeight="1" x14ac:dyDescent="0.25">
      <c r="B3963" s="68"/>
      <c r="C3963" s="72"/>
      <c r="D3963" s="87"/>
      <c r="E3963" s="72"/>
      <c r="F3963" s="62"/>
      <c r="G3963" s="63"/>
      <c r="H3963" s="64"/>
    </row>
    <row r="3964" spans="1:8" ht="15" hidden="1" customHeight="1" x14ac:dyDescent="0.25">
      <c r="B3964" s="68"/>
      <c r="C3964" s="72"/>
      <c r="D3964" s="57"/>
      <c r="E3964" s="72"/>
      <c r="F3964" s="62"/>
      <c r="G3964" s="63"/>
      <c r="H3964" s="64"/>
    </row>
    <row r="3965" spans="1:8" ht="15" hidden="1" customHeight="1" x14ac:dyDescent="0.25">
      <c r="B3965" s="55"/>
      <c r="C3965" s="72"/>
      <c r="D3965" s="57"/>
      <c r="E3965" s="72"/>
      <c r="F3965" s="76"/>
      <c r="G3965" s="63"/>
      <c r="H3965" s="64"/>
    </row>
    <row r="3966" spans="1:8" ht="15" hidden="1" customHeight="1" x14ac:dyDescent="0.25">
      <c r="B3966" s="81"/>
      <c r="C3966" s="75"/>
      <c r="D3966" s="87"/>
      <c r="E3966" s="72"/>
      <c r="F3966" s="67"/>
      <c r="G3966" s="63"/>
      <c r="H3966" s="64"/>
    </row>
    <row r="3967" spans="1:8" ht="15" hidden="1" customHeight="1" x14ac:dyDescent="0.25">
      <c r="B3967" s="68"/>
      <c r="C3967" s="56"/>
      <c r="D3967" s="87"/>
      <c r="E3967" s="72"/>
      <c r="F3967" s="62"/>
      <c r="G3967" s="63"/>
      <c r="H3967" s="64"/>
    </row>
    <row r="3968" spans="1:8" ht="15" hidden="1" customHeight="1" x14ac:dyDescent="0.25">
      <c r="B3968" s="69"/>
      <c r="C3968" s="56"/>
      <c r="D3968" s="87"/>
      <c r="E3968" s="72"/>
      <c r="F3968" s="62"/>
      <c r="G3968" s="63"/>
      <c r="H3968" s="64"/>
    </row>
    <row r="3969" spans="1:8" ht="15" hidden="1" customHeight="1" x14ac:dyDescent="0.25">
      <c r="A3969"/>
      <c r="B3969" s="81"/>
      <c r="C3969" s="71"/>
      <c r="D3969" s="57"/>
      <c r="E3969" s="72"/>
      <c r="F3969" s="62"/>
      <c r="G3969" s="63"/>
      <c r="H3969" s="64"/>
    </row>
    <row r="3970" spans="1:8" ht="15" hidden="1" customHeight="1" x14ac:dyDescent="0.25">
      <c r="A3970"/>
      <c r="B3970" s="81"/>
      <c r="C3970" s="75"/>
      <c r="D3970" s="57"/>
      <c r="E3970" s="72"/>
      <c r="F3970" s="76"/>
      <c r="G3970" s="63"/>
      <c r="H3970" s="64"/>
    </row>
    <row r="3971" spans="1:8" ht="15" hidden="1" customHeight="1" x14ac:dyDescent="0.25">
      <c r="A3971"/>
      <c r="B3971" s="68"/>
      <c r="C3971" s="56"/>
      <c r="D3971" s="87"/>
      <c r="E3971" s="72"/>
      <c r="F3971" s="62"/>
      <c r="G3971" s="63"/>
      <c r="H3971" s="64"/>
    </row>
    <row r="3972" spans="1:8" ht="15" hidden="1" customHeight="1" x14ac:dyDescent="0.25">
      <c r="A3972"/>
      <c r="B3972" s="68"/>
      <c r="C3972" s="56"/>
      <c r="D3972" s="87"/>
      <c r="E3972" s="72"/>
      <c r="F3972" s="62"/>
      <c r="G3972" s="63"/>
      <c r="H3972" s="64"/>
    </row>
    <row r="3973" spans="1:8" ht="15" hidden="1" customHeight="1" x14ac:dyDescent="0.25">
      <c r="A3973"/>
      <c r="B3973" s="68"/>
      <c r="C3973" s="56"/>
      <c r="D3973" s="57"/>
      <c r="E3973" s="72"/>
      <c r="F3973" s="97"/>
      <c r="G3973" s="63"/>
      <c r="H3973" s="64"/>
    </row>
    <row r="3974" spans="1:8" ht="15" hidden="1" customHeight="1" x14ac:dyDescent="0.25">
      <c r="A3974"/>
      <c r="B3974" s="68"/>
      <c r="C3974" s="56"/>
      <c r="D3974" s="61"/>
      <c r="E3974" s="72"/>
      <c r="F3974" s="62"/>
      <c r="G3974" s="63"/>
      <c r="H3974" s="64"/>
    </row>
    <row r="3975" spans="1:8" ht="15" hidden="1" customHeight="1" x14ac:dyDescent="0.25">
      <c r="A3975"/>
      <c r="B3975" s="56"/>
      <c r="C3975" s="56"/>
      <c r="D3975" s="57"/>
      <c r="E3975" s="72"/>
      <c r="F3975" s="62"/>
      <c r="G3975" s="63"/>
      <c r="H3975" s="64"/>
    </row>
    <row r="3976" spans="1:8" ht="15" hidden="1" customHeight="1" x14ac:dyDescent="0.25">
      <c r="A3976"/>
      <c r="B3976" s="56"/>
      <c r="C3976" s="56"/>
      <c r="D3976" s="57"/>
      <c r="E3976" s="72"/>
      <c r="F3976" s="62"/>
      <c r="G3976" s="63"/>
      <c r="H3976" s="64"/>
    </row>
    <row r="3977" spans="1:8" ht="15" hidden="1" customHeight="1" x14ac:dyDescent="0.25">
      <c r="A3977"/>
      <c r="B3977" s="68"/>
      <c r="C3977" s="56"/>
      <c r="D3977" s="57"/>
      <c r="E3977" s="72"/>
      <c r="F3977" s="62"/>
      <c r="G3977" s="63"/>
      <c r="H3977" s="64"/>
    </row>
    <row r="3978" spans="1:8" ht="15" hidden="1" customHeight="1" x14ac:dyDescent="0.25">
      <c r="A3978"/>
      <c r="B3978" s="56"/>
      <c r="C3978" s="56"/>
      <c r="D3978" s="61"/>
      <c r="E3978" s="72"/>
      <c r="F3978" s="76"/>
      <c r="G3978" s="63"/>
      <c r="H3978" s="64"/>
    </row>
    <row r="3979" spans="1:8" ht="15" hidden="1" customHeight="1" x14ac:dyDescent="0.25">
      <c r="A3979"/>
      <c r="B3979" s="56"/>
      <c r="C3979" s="56"/>
      <c r="D3979" s="57"/>
      <c r="E3979" s="72"/>
      <c r="F3979" s="67"/>
      <c r="G3979" s="63"/>
      <c r="H3979" s="64"/>
    </row>
    <row r="3980" spans="1:8" ht="15" hidden="1" customHeight="1" x14ac:dyDescent="0.25">
      <c r="A3980"/>
      <c r="B3980" s="68"/>
      <c r="C3980" s="72"/>
      <c r="D3980" s="87"/>
      <c r="E3980" s="72"/>
      <c r="F3980" s="62"/>
      <c r="G3980" s="63"/>
      <c r="H3980" s="64"/>
    </row>
    <row r="3981" spans="1:8" ht="15" hidden="1" customHeight="1" x14ac:dyDescent="0.25">
      <c r="A3981"/>
      <c r="B3981" s="68"/>
      <c r="C3981" s="56"/>
      <c r="D3981" s="57"/>
      <c r="E3981" s="72"/>
      <c r="F3981" s="62"/>
      <c r="G3981" s="63"/>
      <c r="H3981" s="64"/>
    </row>
    <row r="3982" spans="1:8" ht="15" hidden="1" customHeight="1" x14ac:dyDescent="0.25">
      <c r="A3982"/>
      <c r="B3982" s="56"/>
      <c r="C3982" s="56"/>
      <c r="D3982" s="57"/>
      <c r="E3982" s="72"/>
      <c r="F3982" s="77"/>
      <c r="G3982" s="63"/>
      <c r="H3982" s="64"/>
    </row>
    <row r="3983" spans="1:8" ht="15" hidden="1" customHeight="1" x14ac:dyDescent="0.25">
      <c r="A3983"/>
      <c r="B3983" s="56"/>
      <c r="C3983" s="56"/>
      <c r="D3983" s="57"/>
      <c r="E3983" s="72"/>
      <c r="F3983" s="62"/>
      <c r="G3983" s="63"/>
      <c r="H3983" s="64"/>
    </row>
    <row r="3984" spans="1:8" ht="15" hidden="1" customHeight="1" x14ac:dyDescent="0.25">
      <c r="A3984"/>
      <c r="B3984" s="68"/>
      <c r="C3984" s="56"/>
      <c r="D3984" s="57"/>
      <c r="E3984" s="72"/>
      <c r="F3984" s="62"/>
      <c r="G3984" s="63"/>
      <c r="H3984" s="64"/>
    </row>
    <row r="3985" spans="1:8" ht="15" hidden="1" customHeight="1" x14ac:dyDescent="0.25">
      <c r="A3985"/>
      <c r="B3985" s="56"/>
      <c r="C3985" s="56"/>
      <c r="D3985" s="61"/>
      <c r="E3985" s="72"/>
      <c r="F3985" s="76"/>
      <c r="G3985" s="63"/>
      <c r="H3985" s="64"/>
    </row>
    <row r="3986" spans="1:8" ht="15" hidden="1" customHeight="1" x14ac:dyDescent="0.25">
      <c r="A3986"/>
      <c r="B3986" s="56"/>
      <c r="C3986" s="56"/>
      <c r="D3986" s="57"/>
      <c r="E3986" s="72"/>
      <c r="F3986" s="67"/>
      <c r="G3986" s="63"/>
      <c r="H3986" s="64"/>
    </row>
    <row r="3987" spans="1:8" ht="15" hidden="1" customHeight="1" x14ac:dyDescent="0.25">
      <c r="A3987"/>
      <c r="B3987" s="68"/>
      <c r="C3987" s="72"/>
      <c r="D3987" s="87"/>
      <c r="E3987" s="72"/>
      <c r="F3987" s="62"/>
      <c r="G3987" s="63"/>
      <c r="H3987" s="64"/>
    </row>
    <row r="3988" spans="1:8" ht="15" hidden="1" customHeight="1" x14ac:dyDescent="0.25">
      <c r="A3988"/>
      <c r="B3988" s="68"/>
      <c r="C3988" s="56"/>
      <c r="D3988" s="57"/>
      <c r="E3988" s="72"/>
      <c r="F3988" s="62"/>
      <c r="G3988" s="63"/>
      <c r="H3988" s="64"/>
    </row>
    <row r="3989" spans="1:8" ht="15" hidden="1" customHeight="1" x14ac:dyDescent="0.25">
      <c r="A3989"/>
      <c r="B3989" s="56"/>
      <c r="C3989" s="56"/>
      <c r="D3989" s="57"/>
      <c r="E3989" s="72"/>
      <c r="F3989" s="77"/>
      <c r="G3989" s="63"/>
      <c r="H3989" s="64"/>
    </row>
    <row r="3990" spans="1:8" ht="15" hidden="1" customHeight="1" x14ac:dyDescent="0.25">
      <c r="A3990"/>
      <c r="B3990" s="81"/>
      <c r="C3990" s="75"/>
      <c r="D3990" s="87"/>
      <c r="E3990" s="72"/>
      <c r="F3990" s="67"/>
      <c r="G3990" s="63"/>
      <c r="H3990" s="64"/>
    </row>
    <row r="3991" spans="1:8" ht="15" hidden="1" customHeight="1" x14ac:dyDescent="0.25">
      <c r="A3991"/>
      <c r="B3991" s="68"/>
      <c r="C3991" s="56"/>
      <c r="D3991" s="87"/>
      <c r="E3991" s="72"/>
      <c r="F3991" s="62"/>
      <c r="G3991" s="63"/>
      <c r="H3991" s="64"/>
    </row>
    <row r="3992" spans="1:8" ht="15" hidden="1" customHeight="1" x14ac:dyDescent="0.25">
      <c r="A3992"/>
      <c r="B3992" s="69"/>
      <c r="C3992" s="56"/>
      <c r="D3992" s="57"/>
      <c r="E3992" s="72"/>
      <c r="F3992" s="62"/>
      <c r="G3992" s="63"/>
      <c r="H3992" s="64"/>
    </row>
    <row r="3993" spans="1:8" ht="15" hidden="1" customHeight="1" x14ac:dyDescent="0.25">
      <c r="A3993"/>
      <c r="B3993" s="81"/>
      <c r="C3993" s="75"/>
      <c r="D3993" s="57"/>
      <c r="E3993" s="72"/>
      <c r="F3993" s="76"/>
      <c r="G3993" s="63"/>
      <c r="H3993" s="64"/>
    </row>
    <row r="3994" spans="1:8" ht="15" hidden="1" customHeight="1" x14ac:dyDescent="0.25">
      <c r="A3994"/>
      <c r="B3994" s="68"/>
      <c r="C3994" s="56"/>
      <c r="D3994" s="87"/>
      <c r="E3994" s="72"/>
      <c r="F3994" s="62"/>
      <c r="G3994" s="63"/>
      <c r="H3994" s="64"/>
    </row>
    <row r="3995" spans="1:8" ht="15" hidden="1" customHeight="1" x14ac:dyDescent="0.25">
      <c r="A3995"/>
      <c r="B3995" s="56"/>
      <c r="C3995" s="56"/>
      <c r="D3995" s="57"/>
      <c r="E3995" s="72"/>
      <c r="F3995" s="76"/>
      <c r="G3995" s="63"/>
      <c r="H3995" s="64"/>
    </row>
    <row r="3996" spans="1:8" ht="15" hidden="1" customHeight="1" x14ac:dyDescent="0.25">
      <c r="A3996"/>
      <c r="B3996" s="56"/>
      <c r="C3996" s="56"/>
      <c r="D3996" s="72"/>
      <c r="E3996" s="72"/>
      <c r="F3996" s="62"/>
      <c r="G3996" s="63"/>
      <c r="H3996" s="64"/>
    </row>
    <row r="3997" spans="1:8" ht="15" hidden="1" customHeight="1" x14ac:dyDescent="0.25">
      <c r="A3997"/>
      <c r="B3997" s="56"/>
      <c r="C3997" s="56"/>
      <c r="D3997" s="57"/>
      <c r="E3997" s="72"/>
      <c r="F3997" s="62"/>
      <c r="G3997" s="63"/>
      <c r="H3997" s="64"/>
    </row>
    <row r="3998" spans="1:8" ht="15" hidden="1" customHeight="1" x14ac:dyDescent="0.25">
      <c r="A3998"/>
      <c r="B3998" s="68"/>
      <c r="C3998" s="56"/>
      <c r="D3998" s="57"/>
      <c r="E3998" s="72"/>
      <c r="F3998" s="62"/>
      <c r="G3998" s="63"/>
      <c r="H3998" s="64"/>
    </row>
    <row r="3999" spans="1:8" ht="15" hidden="1" customHeight="1" x14ac:dyDescent="0.25">
      <c r="A3999"/>
      <c r="B3999" s="56"/>
      <c r="C3999" s="56"/>
      <c r="D3999" s="57"/>
      <c r="E3999" s="72"/>
      <c r="F3999" s="62"/>
      <c r="G3999" s="63"/>
      <c r="H3999" s="64"/>
    </row>
    <row r="4000" spans="1:8" ht="15" hidden="1" customHeight="1" x14ac:dyDescent="0.25">
      <c r="A4000"/>
      <c r="B4000" s="68"/>
      <c r="C4000" s="56"/>
      <c r="D4000" s="57"/>
      <c r="E4000" s="72"/>
      <c r="F4000" s="62"/>
      <c r="G4000" s="63"/>
      <c r="H4000" s="64"/>
    </row>
    <row r="4001" spans="1:8" ht="15" hidden="1" customHeight="1" x14ac:dyDescent="0.25">
      <c r="A4001"/>
      <c r="B4001" s="56"/>
      <c r="C4001" s="56"/>
      <c r="D4001" s="61"/>
      <c r="E4001" s="72"/>
      <c r="F4001" s="76"/>
      <c r="G4001" s="63"/>
      <c r="H4001" s="64"/>
    </row>
    <row r="4002" spans="1:8" ht="15" hidden="1" customHeight="1" x14ac:dyDescent="0.25">
      <c r="A4002"/>
      <c r="B4002" s="56"/>
      <c r="C4002" s="56"/>
      <c r="D4002" s="57"/>
      <c r="E4002" s="72"/>
      <c r="F4002" s="67"/>
      <c r="G4002" s="63"/>
      <c r="H4002" s="64"/>
    </row>
    <row r="4003" spans="1:8" ht="15" hidden="1" customHeight="1" x14ac:dyDescent="0.25">
      <c r="A4003"/>
      <c r="B4003" s="68"/>
      <c r="C4003" s="72"/>
      <c r="D4003" s="87"/>
      <c r="E4003" s="72"/>
      <c r="F4003" s="62"/>
      <c r="G4003" s="63"/>
      <c r="H4003" s="64"/>
    </row>
    <row r="4004" spans="1:8" ht="15" hidden="1" customHeight="1" x14ac:dyDescent="0.25">
      <c r="A4004"/>
      <c r="B4004" s="56"/>
      <c r="C4004" s="56"/>
      <c r="D4004" s="57"/>
      <c r="E4004" s="72"/>
      <c r="F4004" s="62"/>
      <c r="G4004" s="63"/>
      <c r="H4004" s="64"/>
    </row>
    <row r="4005" spans="1:8" ht="15" hidden="1" customHeight="1" x14ac:dyDescent="0.25">
      <c r="A4005"/>
      <c r="B4005" s="56"/>
      <c r="C4005" s="56"/>
      <c r="D4005" s="57"/>
      <c r="E4005" s="72"/>
      <c r="F4005" s="77"/>
      <c r="G4005" s="63"/>
      <c r="H4005" s="64"/>
    </row>
    <row r="4006" spans="1:8" ht="15" hidden="1" customHeight="1" x14ac:dyDescent="0.25">
      <c r="A4006"/>
      <c r="B4006" s="68"/>
      <c r="C4006" s="75"/>
      <c r="D4006" s="87"/>
      <c r="E4006" s="72"/>
      <c r="F4006" s="67"/>
      <c r="G4006" s="63"/>
      <c r="H4006" s="64"/>
    </row>
    <row r="4007" spans="1:8" ht="15" hidden="1" customHeight="1" x14ac:dyDescent="0.25">
      <c r="A4007"/>
      <c r="B4007" s="68"/>
      <c r="C4007" s="56"/>
      <c r="D4007" s="87"/>
      <c r="E4007" s="72"/>
      <c r="F4007" s="62"/>
      <c r="G4007" s="63"/>
      <c r="H4007" s="64"/>
    </row>
    <row r="4008" spans="1:8" ht="15" hidden="1" customHeight="1" x14ac:dyDescent="0.25">
      <c r="A4008"/>
      <c r="B4008" s="69"/>
      <c r="C4008" s="56"/>
      <c r="D4008" s="57"/>
      <c r="E4008" s="72"/>
      <c r="F4008" s="62"/>
      <c r="G4008" s="63"/>
      <c r="H4008" s="64"/>
    </row>
    <row r="4009" spans="1:8" ht="15" hidden="1" customHeight="1" x14ac:dyDescent="0.25">
      <c r="A4009"/>
      <c r="B4009" s="81"/>
      <c r="C4009" s="56"/>
      <c r="D4009" s="57"/>
      <c r="E4009" s="72"/>
      <c r="F4009" s="76"/>
      <c r="G4009" s="63"/>
      <c r="H4009" s="64"/>
    </row>
    <row r="4010" spans="1:8" ht="15" hidden="1" customHeight="1" x14ac:dyDescent="0.25">
      <c r="A4010"/>
      <c r="B4010" s="68"/>
      <c r="C4010" s="56"/>
      <c r="D4010" s="87"/>
      <c r="E4010" s="72"/>
      <c r="F4010" s="62"/>
      <c r="G4010" s="63"/>
      <c r="H4010" s="64"/>
    </row>
    <row r="4011" spans="1:8" ht="15" hidden="1" customHeight="1" x14ac:dyDescent="0.25">
      <c r="A4011"/>
      <c r="B4011" s="56"/>
      <c r="C4011" s="56"/>
      <c r="D4011" s="57"/>
      <c r="E4011" s="72"/>
      <c r="F4011" s="76"/>
      <c r="G4011" s="63"/>
      <c r="H4011" s="64"/>
    </row>
    <row r="4012" spans="1:8" ht="15" hidden="1" customHeight="1" x14ac:dyDescent="0.25">
      <c r="A4012"/>
      <c r="B4012" s="56"/>
      <c r="C4012" s="56"/>
      <c r="D4012" s="57"/>
      <c r="E4012" s="72"/>
      <c r="F4012" s="62"/>
      <c r="G4012" s="63"/>
      <c r="H4012" s="64"/>
    </row>
    <row r="4013" spans="1:8" ht="15" hidden="1" customHeight="1" x14ac:dyDescent="0.25">
      <c r="A4013"/>
      <c r="B4013" s="56"/>
      <c r="C4013" s="56"/>
      <c r="D4013" s="57"/>
      <c r="E4013" s="72"/>
      <c r="F4013" s="67"/>
      <c r="G4013" s="63"/>
      <c r="H4013" s="64"/>
    </row>
    <row r="4014" spans="1:8" ht="15" hidden="1" customHeight="1" x14ac:dyDescent="0.25">
      <c r="A4014"/>
      <c r="B4014" s="68"/>
      <c r="C4014" s="56"/>
      <c r="D4014" s="57"/>
      <c r="E4014" s="72"/>
      <c r="F4014" s="62"/>
      <c r="G4014" s="63"/>
      <c r="H4014" s="64"/>
    </row>
    <row r="4015" spans="1:8" ht="15" hidden="1" customHeight="1" x14ac:dyDescent="0.25">
      <c r="A4015"/>
      <c r="B4015" s="56"/>
      <c r="C4015" s="75"/>
      <c r="D4015" s="57"/>
      <c r="E4015" s="72"/>
      <c r="F4015" s="62"/>
      <c r="G4015" s="63"/>
      <c r="H4015" s="64"/>
    </row>
    <row r="4016" spans="1:8" ht="15" hidden="1" customHeight="1" x14ac:dyDescent="0.25">
      <c r="A4016"/>
      <c r="B4016" s="68"/>
      <c r="C4016" s="75"/>
      <c r="D4016" s="57"/>
      <c r="E4016" s="72"/>
      <c r="F4016" s="62"/>
      <c r="G4016" s="63"/>
      <c r="H4016" s="64"/>
    </row>
    <row r="4017" spans="1:8" ht="15" hidden="1" customHeight="1" x14ac:dyDescent="0.25">
      <c r="A4017"/>
      <c r="B4017" s="56"/>
      <c r="C4017" s="56"/>
      <c r="D4017" s="57"/>
      <c r="E4017" s="72"/>
      <c r="F4017" s="62"/>
      <c r="G4017" s="63"/>
      <c r="H4017" s="64"/>
    </row>
    <row r="4018" spans="1:8" ht="15" hidden="1" customHeight="1" x14ac:dyDescent="0.25">
      <c r="A4018"/>
      <c r="B4018" s="56"/>
      <c r="C4018" s="56"/>
      <c r="D4018" s="57"/>
      <c r="E4018" s="72"/>
      <c r="F4018" s="62"/>
      <c r="G4018" s="63"/>
      <c r="H4018" s="64"/>
    </row>
    <row r="4019" spans="1:8" ht="15" hidden="1" customHeight="1" x14ac:dyDescent="0.25">
      <c r="A4019"/>
      <c r="B4019" s="68"/>
      <c r="C4019" s="56"/>
      <c r="D4019" s="57"/>
      <c r="E4019" s="72"/>
      <c r="F4019" s="62"/>
      <c r="G4019" s="63"/>
      <c r="H4019" s="64"/>
    </row>
    <row r="4020" spans="1:8" ht="15" hidden="1" customHeight="1" x14ac:dyDescent="0.25">
      <c r="A4020"/>
      <c r="B4020" s="56"/>
      <c r="C4020" s="56"/>
      <c r="D4020" s="61"/>
      <c r="E4020" s="72"/>
      <c r="F4020" s="76"/>
      <c r="G4020" s="63"/>
      <c r="H4020" s="64"/>
    </row>
    <row r="4021" spans="1:8" ht="15" hidden="1" customHeight="1" x14ac:dyDescent="0.25">
      <c r="A4021"/>
      <c r="B4021" s="56"/>
      <c r="C4021" s="56"/>
      <c r="D4021" s="57"/>
      <c r="E4021" s="72"/>
      <c r="F4021" s="67"/>
      <c r="G4021" s="63"/>
      <c r="H4021" s="64"/>
    </row>
    <row r="4022" spans="1:8" ht="15" hidden="1" customHeight="1" x14ac:dyDescent="0.25">
      <c r="A4022"/>
      <c r="B4022" s="68"/>
      <c r="C4022" s="72"/>
      <c r="D4022" s="87"/>
      <c r="E4022" s="72"/>
      <c r="F4022" s="62"/>
      <c r="G4022" s="63"/>
      <c r="H4022" s="64"/>
    </row>
    <row r="4023" spans="1:8" ht="15" hidden="1" customHeight="1" x14ac:dyDescent="0.25">
      <c r="A4023"/>
      <c r="B4023" s="56"/>
      <c r="C4023" s="56"/>
      <c r="D4023" s="57"/>
      <c r="E4023" s="72"/>
      <c r="F4023" s="62"/>
      <c r="G4023" s="63"/>
      <c r="H4023" s="64"/>
    </row>
    <row r="4024" spans="1:8" ht="15" hidden="1" customHeight="1" x14ac:dyDescent="0.25">
      <c r="A4024"/>
      <c r="B4024" s="56"/>
      <c r="C4024" s="56"/>
      <c r="D4024" s="57"/>
      <c r="E4024" s="72"/>
      <c r="F4024" s="77"/>
      <c r="G4024" s="63"/>
      <c r="H4024" s="64"/>
    </row>
    <row r="4025" spans="1:8" ht="15" hidden="1" customHeight="1" x14ac:dyDescent="0.25">
      <c r="A4025"/>
      <c r="B4025" s="68"/>
      <c r="C4025" s="75"/>
      <c r="D4025" s="87"/>
      <c r="E4025" s="72"/>
      <c r="F4025" s="67"/>
      <c r="G4025" s="63"/>
      <c r="H4025" s="64"/>
    </row>
    <row r="4026" spans="1:8" ht="15" hidden="1" customHeight="1" x14ac:dyDescent="0.25">
      <c r="A4026"/>
      <c r="B4026" s="68"/>
      <c r="C4026" s="56"/>
      <c r="D4026" s="87"/>
      <c r="E4026" s="72"/>
      <c r="F4026" s="62"/>
      <c r="G4026" s="63"/>
      <c r="H4026" s="64"/>
    </row>
    <row r="4027" spans="1:8" ht="15" hidden="1" customHeight="1" x14ac:dyDescent="0.25">
      <c r="A4027"/>
      <c r="B4027" s="69"/>
      <c r="C4027" s="56"/>
      <c r="D4027" s="57"/>
      <c r="E4027" s="72"/>
      <c r="F4027" s="62"/>
      <c r="G4027" s="63"/>
      <c r="H4027" s="64"/>
    </row>
    <row r="4028" spans="1:8" ht="15" hidden="1" customHeight="1" x14ac:dyDescent="0.25">
      <c r="A4028"/>
      <c r="B4028" s="81"/>
      <c r="C4028" s="56"/>
      <c r="D4028" s="57"/>
      <c r="E4028" s="72"/>
      <c r="F4028" s="76"/>
      <c r="G4028" s="63"/>
      <c r="H4028" s="64"/>
    </row>
    <row r="4029" spans="1:8" ht="15" hidden="1" customHeight="1" x14ac:dyDescent="0.25">
      <c r="A4029"/>
      <c r="B4029" s="68"/>
      <c r="C4029" s="56"/>
      <c r="D4029" s="87"/>
      <c r="E4029" s="72"/>
      <c r="F4029" s="62"/>
      <c r="G4029" s="63"/>
      <c r="H4029" s="64"/>
    </row>
    <row r="4030" spans="1:8" ht="15" hidden="1" customHeight="1" x14ac:dyDescent="0.25">
      <c r="A4030"/>
      <c r="B4030" s="56"/>
      <c r="C4030" s="56"/>
      <c r="D4030" s="57"/>
      <c r="E4030" s="72"/>
      <c r="F4030" s="76"/>
      <c r="G4030" s="63"/>
      <c r="H4030" s="64"/>
    </row>
    <row r="4031" spans="1:8" ht="15" hidden="1" customHeight="1" x14ac:dyDescent="0.25">
      <c r="A4031"/>
      <c r="B4031" s="56"/>
      <c r="C4031" s="56"/>
      <c r="D4031" s="57"/>
      <c r="E4031" s="72"/>
      <c r="F4031" s="62"/>
      <c r="G4031" s="63"/>
      <c r="H4031" s="64"/>
    </row>
    <row r="4032" spans="1:8" ht="15" hidden="1" customHeight="1" x14ac:dyDescent="0.25">
      <c r="A4032"/>
      <c r="B4032" s="56"/>
      <c r="C4032" s="56"/>
      <c r="D4032" s="57"/>
      <c r="E4032" s="72"/>
      <c r="F4032" s="67"/>
      <c r="G4032" s="63"/>
      <c r="H4032" s="64"/>
    </row>
    <row r="4033" spans="1:8" ht="15" hidden="1" customHeight="1" x14ac:dyDescent="0.25">
      <c r="A4033"/>
      <c r="B4033" s="68"/>
      <c r="C4033" s="56"/>
      <c r="D4033" s="57"/>
      <c r="E4033" s="72"/>
      <c r="F4033" s="62"/>
      <c r="G4033" s="63"/>
      <c r="H4033" s="64"/>
    </row>
    <row r="4034" spans="1:8" ht="15" hidden="1" customHeight="1" x14ac:dyDescent="0.25">
      <c r="A4034"/>
      <c r="B4034" s="56"/>
      <c r="C4034" s="75"/>
      <c r="D4034" s="57"/>
      <c r="E4034" s="72"/>
      <c r="F4034" s="62"/>
      <c r="G4034" s="63"/>
      <c r="H4034" s="64"/>
    </row>
    <row r="4035" spans="1:8" ht="15" hidden="1" customHeight="1" x14ac:dyDescent="0.25">
      <c r="A4035"/>
      <c r="B4035" s="68"/>
      <c r="C4035" s="75"/>
      <c r="D4035" s="57"/>
      <c r="E4035" s="72"/>
      <c r="F4035" s="62"/>
      <c r="G4035" s="63"/>
      <c r="H4035" s="64"/>
    </row>
    <row r="4036" spans="1:8" ht="15" hidden="1" customHeight="1" x14ac:dyDescent="0.25">
      <c r="A4036"/>
      <c r="B4036" s="56"/>
      <c r="C4036" s="56"/>
      <c r="D4036" s="57"/>
      <c r="E4036" s="72"/>
      <c r="F4036" s="62"/>
      <c r="G4036" s="63"/>
      <c r="H4036" s="64"/>
    </row>
    <row r="4037" spans="1:8" ht="15" hidden="1" customHeight="1" x14ac:dyDescent="0.25">
      <c r="A4037"/>
      <c r="B4037" s="56"/>
      <c r="C4037" s="56"/>
      <c r="D4037" s="57"/>
      <c r="E4037" s="72"/>
      <c r="F4037" s="62"/>
      <c r="G4037" s="63"/>
      <c r="H4037" s="64"/>
    </row>
    <row r="4038" spans="1:8" ht="15" hidden="1" customHeight="1" x14ac:dyDescent="0.25">
      <c r="A4038"/>
      <c r="B4038" s="68"/>
      <c r="C4038" s="56"/>
      <c r="D4038" s="57"/>
      <c r="E4038" s="72"/>
      <c r="F4038" s="62"/>
      <c r="G4038" s="63"/>
      <c r="H4038" s="64"/>
    </row>
    <row r="4039" spans="1:8" ht="15" hidden="1" customHeight="1" x14ac:dyDescent="0.25">
      <c r="A4039"/>
      <c r="B4039" s="56"/>
      <c r="C4039" s="56"/>
      <c r="D4039" s="61"/>
      <c r="E4039" s="72"/>
      <c r="F4039" s="76"/>
      <c r="G4039" s="63"/>
      <c r="H4039" s="64"/>
    </row>
    <row r="4040" spans="1:8" ht="15" hidden="1" customHeight="1" x14ac:dyDescent="0.25">
      <c r="A4040"/>
      <c r="B4040" s="56"/>
      <c r="C4040" s="56"/>
      <c r="D4040" s="57"/>
      <c r="E4040" s="72"/>
      <c r="F4040" s="67"/>
      <c r="G4040" s="63"/>
      <c r="H4040" s="64"/>
    </row>
    <row r="4041" spans="1:8" ht="15" hidden="1" customHeight="1" x14ac:dyDescent="0.25">
      <c r="A4041"/>
      <c r="B4041" s="68"/>
      <c r="C4041" s="75"/>
      <c r="D4041" s="87"/>
      <c r="E4041" s="72"/>
      <c r="F4041" s="62"/>
      <c r="G4041" s="63"/>
      <c r="H4041" s="64"/>
    </row>
    <row r="4042" spans="1:8" ht="15" hidden="1" customHeight="1" x14ac:dyDescent="0.25">
      <c r="A4042"/>
      <c r="B4042" s="56"/>
      <c r="C4042" s="75"/>
      <c r="D4042" s="57"/>
      <c r="E4042" s="72"/>
      <c r="F4042" s="62"/>
      <c r="G4042" s="63"/>
      <c r="H4042" s="64"/>
    </row>
    <row r="4043" spans="1:8" ht="15" hidden="1" customHeight="1" x14ac:dyDescent="0.25">
      <c r="A4043"/>
      <c r="B4043" s="56"/>
      <c r="C4043" s="56"/>
      <c r="D4043" s="57"/>
      <c r="E4043" s="72"/>
      <c r="F4043" s="77"/>
      <c r="G4043" s="63"/>
      <c r="H4043" s="64"/>
    </row>
    <row r="4044" spans="1:8" ht="15" hidden="1" customHeight="1" x14ac:dyDescent="0.25">
      <c r="A4044"/>
      <c r="B4044" s="68"/>
      <c r="C4044" s="75"/>
      <c r="D4044" s="87"/>
      <c r="E4044" s="72"/>
      <c r="F4044" s="67"/>
      <c r="G4044" s="63"/>
      <c r="H4044" s="64"/>
    </row>
    <row r="4045" spans="1:8" ht="15" hidden="1" customHeight="1" x14ac:dyDescent="0.25">
      <c r="A4045"/>
      <c r="B4045" s="68"/>
      <c r="C4045" s="56"/>
      <c r="D4045" s="87"/>
      <c r="E4045" s="72"/>
      <c r="F4045" s="62"/>
      <c r="G4045" s="63"/>
      <c r="H4045" s="64"/>
    </row>
    <row r="4046" spans="1:8" ht="15" hidden="1" customHeight="1" x14ac:dyDescent="0.25">
      <c r="A4046"/>
      <c r="B4046" s="69"/>
      <c r="C4046" s="56"/>
      <c r="D4046" s="57"/>
      <c r="E4046" s="72"/>
      <c r="F4046" s="62"/>
      <c r="G4046" s="63"/>
      <c r="H4046" s="64"/>
    </row>
    <row r="4047" spans="1:8" ht="15" hidden="1" customHeight="1" x14ac:dyDescent="0.25">
      <c r="A4047"/>
      <c r="B4047" s="81"/>
      <c r="C4047" s="56"/>
      <c r="D4047" s="57"/>
      <c r="E4047" s="72"/>
      <c r="F4047" s="76"/>
      <c r="G4047" s="63"/>
      <c r="H4047" s="64"/>
    </row>
    <row r="4048" spans="1:8" ht="15" hidden="1" customHeight="1" x14ac:dyDescent="0.25">
      <c r="A4048"/>
      <c r="B4048" s="68"/>
      <c r="C4048" s="56"/>
      <c r="D4048" s="87"/>
      <c r="E4048" s="72"/>
      <c r="F4048" s="62"/>
      <c r="G4048" s="63"/>
      <c r="H4048" s="64"/>
    </row>
    <row r="4049" spans="1:8" ht="15" hidden="1" customHeight="1" x14ac:dyDescent="0.25">
      <c r="A4049"/>
      <c r="B4049" s="56"/>
      <c r="C4049" s="56"/>
      <c r="D4049" s="57"/>
      <c r="E4049" s="72"/>
      <c r="F4049" s="76"/>
      <c r="G4049" s="63"/>
      <c r="H4049" s="64"/>
    </row>
    <row r="4050" spans="1:8" ht="15" hidden="1" customHeight="1" x14ac:dyDescent="0.25">
      <c r="A4050"/>
      <c r="B4050" s="56"/>
      <c r="C4050" s="56"/>
      <c r="D4050" s="57"/>
      <c r="E4050" s="72"/>
      <c r="F4050" s="62"/>
      <c r="G4050" s="63"/>
      <c r="H4050" s="64"/>
    </row>
    <row r="4051" spans="1:8" ht="15" hidden="1" customHeight="1" x14ac:dyDescent="0.25">
      <c r="A4051"/>
      <c r="B4051" s="56"/>
      <c r="C4051" s="56"/>
      <c r="D4051" s="57"/>
      <c r="E4051" s="72"/>
      <c r="F4051" s="67"/>
      <c r="G4051" s="63"/>
      <c r="H4051" s="64"/>
    </row>
    <row r="4052" spans="1:8" ht="15" hidden="1" customHeight="1" x14ac:dyDescent="0.25">
      <c r="A4052"/>
      <c r="B4052" s="68"/>
      <c r="C4052" s="56"/>
      <c r="D4052" s="57"/>
      <c r="E4052" s="72"/>
      <c r="F4052" s="62"/>
      <c r="G4052" s="63"/>
      <c r="H4052" s="64"/>
    </row>
    <row r="4053" spans="1:8" ht="15" hidden="1" customHeight="1" x14ac:dyDescent="0.25">
      <c r="A4053"/>
      <c r="B4053" s="56"/>
      <c r="C4053" s="75"/>
      <c r="D4053" s="57"/>
      <c r="E4053" s="72"/>
      <c r="F4053" s="62"/>
      <c r="G4053" s="63"/>
      <c r="H4053" s="64"/>
    </row>
    <row r="4054" spans="1:8" ht="15" hidden="1" customHeight="1" x14ac:dyDescent="0.25">
      <c r="A4054"/>
      <c r="B4054" s="68"/>
      <c r="C4054" s="75"/>
      <c r="D4054" s="57"/>
      <c r="E4054" s="72"/>
      <c r="F4054" s="62"/>
      <c r="G4054" s="63"/>
      <c r="H4054" s="64"/>
    </row>
    <row r="4055" spans="1:8" ht="15" hidden="1" customHeight="1" x14ac:dyDescent="0.25">
      <c r="A4055"/>
      <c r="B4055" s="56"/>
      <c r="C4055" s="56"/>
      <c r="D4055" s="57"/>
      <c r="E4055" s="72"/>
      <c r="F4055" s="62"/>
      <c r="G4055" s="63"/>
      <c r="H4055" s="64"/>
    </row>
    <row r="4056" spans="1:8" ht="15" hidden="1" customHeight="1" x14ac:dyDescent="0.25">
      <c r="A4056"/>
      <c r="B4056" s="55"/>
      <c r="C4056" s="56"/>
      <c r="D4056" s="57"/>
      <c r="E4056" s="72"/>
      <c r="F4056" s="62"/>
      <c r="G4056" s="63"/>
      <c r="H4056" s="64"/>
    </row>
    <row r="4057" spans="1:8" ht="15" hidden="1" customHeight="1" x14ac:dyDescent="0.25">
      <c r="A4057"/>
      <c r="B4057" s="56"/>
      <c r="C4057" s="56"/>
      <c r="D4057" s="57"/>
      <c r="E4057" s="72"/>
      <c r="F4057" s="58"/>
      <c r="G4057" s="63"/>
      <c r="H4057" s="64"/>
    </row>
    <row r="4058" spans="1:8" ht="15" hidden="1" customHeight="1" x14ac:dyDescent="0.25">
      <c r="A4058"/>
      <c r="B4058" s="60"/>
      <c r="C4058" s="56"/>
      <c r="D4058" s="83"/>
      <c r="E4058" s="72"/>
      <c r="F4058" s="62"/>
      <c r="G4058" s="63"/>
      <c r="H4058" s="64"/>
    </row>
    <row r="4059" spans="1:8" ht="15" hidden="1" customHeight="1" x14ac:dyDescent="0.25">
      <c r="A4059"/>
      <c r="B4059" s="56"/>
      <c r="C4059" s="56"/>
      <c r="D4059" s="128"/>
      <c r="E4059" s="72"/>
      <c r="F4059" s="62"/>
      <c r="G4059" s="63"/>
      <c r="H4059" s="64"/>
    </row>
    <row r="4060" spans="1:8" ht="15" hidden="1" customHeight="1" x14ac:dyDescent="0.25">
      <c r="A4060"/>
      <c r="B4060" s="55"/>
      <c r="C4060" s="56"/>
      <c r="D4060" s="128"/>
      <c r="E4060" s="72"/>
      <c r="F4060" s="253"/>
      <c r="G4060" s="63"/>
      <c r="H4060" s="64"/>
    </row>
    <row r="4061" spans="1:8" ht="15" hidden="1" customHeight="1" x14ac:dyDescent="0.25">
      <c r="A4061"/>
      <c r="B4061" s="55"/>
      <c r="C4061" s="56"/>
      <c r="D4061" s="98"/>
      <c r="E4061" s="72"/>
      <c r="F4061" s="120"/>
      <c r="G4061" s="63"/>
      <c r="H4061" s="64"/>
    </row>
    <row r="4062" spans="1:8" ht="15" hidden="1" customHeight="1" x14ac:dyDescent="0.25">
      <c r="A4062"/>
      <c r="B4062" s="56"/>
      <c r="C4062" s="56"/>
      <c r="D4062" s="128"/>
      <c r="E4062" s="72"/>
      <c r="F4062" s="116"/>
      <c r="G4062" s="63"/>
      <c r="H4062" s="64"/>
    </row>
    <row r="4063" spans="1:8" ht="15" hidden="1" customHeight="1" x14ac:dyDescent="0.25">
      <c r="A4063"/>
      <c r="B4063" s="56"/>
      <c r="C4063" s="56"/>
      <c r="D4063" s="57"/>
      <c r="E4063" s="72"/>
      <c r="F4063" s="58"/>
      <c r="G4063" s="63"/>
      <c r="H4063" s="64"/>
    </row>
    <row r="4064" spans="1:8" ht="15" hidden="1" customHeight="1" x14ac:dyDescent="0.25">
      <c r="A4064"/>
      <c r="B4064" s="56"/>
      <c r="C4064" s="56"/>
      <c r="D4064" s="57"/>
      <c r="E4064" s="72"/>
      <c r="F4064" s="58"/>
      <c r="G4064" s="63"/>
      <c r="H4064" s="64"/>
    </row>
    <row r="4065" spans="1:8" ht="15" hidden="1" customHeight="1" x14ac:dyDescent="0.25">
      <c r="A4065"/>
      <c r="B4065" s="74"/>
      <c r="C4065" s="75"/>
      <c r="D4065" s="57"/>
      <c r="E4065" s="72"/>
      <c r="F4065" s="62"/>
      <c r="G4065" s="63"/>
      <c r="H4065" s="64"/>
    </row>
    <row r="4066" spans="1:8" ht="15" hidden="1" customHeight="1" x14ac:dyDescent="0.25">
      <c r="A4066"/>
      <c r="B4066" s="55"/>
      <c r="C4066" s="56"/>
      <c r="D4066" s="105"/>
      <c r="E4066" s="72"/>
      <c r="F4066" s="76"/>
      <c r="G4066" s="63"/>
      <c r="H4066" s="64"/>
    </row>
    <row r="4067" spans="1:8" ht="15" hidden="1" customHeight="1" x14ac:dyDescent="0.25">
      <c r="A4067"/>
      <c r="B4067" s="56"/>
      <c r="C4067" s="56"/>
      <c r="D4067" s="57"/>
      <c r="E4067" s="72"/>
      <c r="F4067" s="62"/>
      <c r="G4067" s="63"/>
      <c r="H4067" s="64"/>
    </row>
    <row r="4068" spans="1:8" ht="15" hidden="1" customHeight="1" x14ac:dyDescent="0.25">
      <c r="A4068"/>
      <c r="B4068" s="68"/>
      <c r="C4068" s="56"/>
      <c r="D4068" s="57"/>
      <c r="E4068" s="72"/>
      <c r="F4068" s="62"/>
      <c r="G4068" s="63"/>
      <c r="H4068" s="64"/>
    </row>
    <row r="4069" spans="1:8" ht="15" hidden="1" customHeight="1" x14ac:dyDescent="0.25">
      <c r="A4069"/>
      <c r="B4069" s="56"/>
      <c r="C4069" s="56"/>
      <c r="D4069" s="61"/>
      <c r="E4069" s="72"/>
      <c r="F4069" s="76"/>
      <c r="G4069" s="63"/>
      <c r="H4069" s="64"/>
    </row>
    <row r="4070" spans="1:8" ht="15" hidden="1" customHeight="1" x14ac:dyDescent="0.25">
      <c r="A4070"/>
      <c r="B4070" s="56"/>
      <c r="C4070" s="56"/>
      <c r="D4070" s="57"/>
      <c r="E4070" s="72"/>
      <c r="F4070" s="67"/>
      <c r="G4070" s="63"/>
      <c r="H4070" s="64"/>
    </row>
    <row r="4071" spans="1:8" ht="15" hidden="1" customHeight="1" x14ac:dyDescent="0.25">
      <c r="A4071"/>
      <c r="B4071" s="68"/>
      <c r="C4071" s="72"/>
      <c r="D4071" s="87"/>
      <c r="E4071" s="72"/>
      <c r="F4071" s="62"/>
      <c r="G4071" s="63"/>
      <c r="H4071" s="64"/>
    </row>
    <row r="4072" spans="1:8" ht="15" hidden="1" customHeight="1" x14ac:dyDescent="0.25">
      <c r="A4072"/>
      <c r="B4072" s="56"/>
      <c r="C4072" s="56"/>
      <c r="D4072" s="57"/>
      <c r="E4072" s="72"/>
      <c r="F4072" s="62"/>
      <c r="G4072" s="63"/>
      <c r="H4072" s="64"/>
    </row>
    <row r="4073" spans="1:8" ht="15" hidden="1" customHeight="1" x14ac:dyDescent="0.25">
      <c r="A4073"/>
      <c r="B4073" s="56"/>
      <c r="C4073" s="56"/>
      <c r="D4073" s="57"/>
      <c r="E4073" s="72"/>
      <c r="F4073" s="77"/>
      <c r="G4073" s="63"/>
      <c r="H4073" s="64"/>
    </row>
    <row r="4074" spans="1:8" ht="15" hidden="1" customHeight="1" x14ac:dyDescent="0.25">
      <c r="A4074"/>
      <c r="B4074" s="68"/>
      <c r="C4074" s="75"/>
      <c r="D4074" s="87"/>
      <c r="E4074" s="72"/>
      <c r="F4074" s="67"/>
      <c r="G4074" s="63"/>
      <c r="H4074" s="64"/>
    </row>
    <row r="4075" spans="1:8" ht="15" hidden="1" customHeight="1" x14ac:dyDescent="0.25">
      <c r="A4075"/>
      <c r="B4075" s="68"/>
      <c r="C4075" s="56"/>
      <c r="D4075" s="87"/>
      <c r="E4075" s="72"/>
      <c r="F4075" s="62"/>
      <c r="G4075" s="63"/>
      <c r="H4075" s="64"/>
    </row>
    <row r="4076" spans="1:8" ht="15" hidden="1" customHeight="1" x14ac:dyDescent="0.25">
      <c r="A4076"/>
      <c r="B4076" s="69"/>
      <c r="C4076" s="56"/>
      <c r="D4076" s="57"/>
      <c r="E4076" s="72"/>
      <c r="F4076" s="62"/>
      <c r="G4076" s="63"/>
      <c r="H4076" s="64"/>
    </row>
    <row r="4077" spans="1:8" ht="15" hidden="1" customHeight="1" x14ac:dyDescent="0.25">
      <c r="A4077"/>
      <c r="B4077" s="81"/>
      <c r="C4077" s="56"/>
      <c r="D4077" s="57"/>
      <c r="E4077" s="72"/>
      <c r="F4077" s="76"/>
      <c r="G4077" s="63"/>
      <c r="H4077" s="64"/>
    </row>
    <row r="4078" spans="1:8" ht="15" hidden="1" customHeight="1" x14ac:dyDescent="0.25">
      <c r="A4078"/>
      <c r="B4078" s="68"/>
      <c r="C4078" s="56"/>
      <c r="D4078" s="87"/>
      <c r="E4078" s="72"/>
      <c r="F4078" s="62"/>
      <c r="G4078" s="63"/>
      <c r="H4078" s="64"/>
    </row>
    <row r="4079" spans="1:8" ht="15" hidden="1" customHeight="1" x14ac:dyDescent="0.25">
      <c r="A4079"/>
      <c r="B4079" s="56"/>
      <c r="C4079" s="56"/>
      <c r="D4079" s="57"/>
      <c r="E4079" s="72"/>
      <c r="F4079" s="76"/>
      <c r="G4079" s="63"/>
      <c r="H4079" s="64"/>
    </row>
    <row r="4080" spans="1:8" ht="15" hidden="1" customHeight="1" x14ac:dyDescent="0.25">
      <c r="A4080"/>
      <c r="B4080" s="56"/>
      <c r="C4080" s="56"/>
      <c r="D4080" s="57"/>
      <c r="E4080" s="72"/>
      <c r="F4080" s="62"/>
      <c r="G4080" s="63"/>
      <c r="H4080" s="64"/>
    </row>
    <row r="4081" spans="1:8" ht="15" hidden="1" customHeight="1" x14ac:dyDescent="0.25">
      <c r="A4081"/>
      <c r="B4081" s="56"/>
      <c r="C4081" s="56"/>
      <c r="D4081" s="57"/>
      <c r="E4081" s="72"/>
      <c r="F4081" s="67"/>
      <c r="G4081" s="63"/>
      <c r="H4081" s="64"/>
    </row>
    <row r="4082" spans="1:8" ht="15" hidden="1" customHeight="1" x14ac:dyDescent="0.25">
      <c r="A4082"/>
      <c r="B4082" s="68"/>
      <c r="C4082" s="56"/>
      <c r="D4082" s="57"/>
      <c r="E4082" s="72"/>
      <c r="F4082" s="62"/>
      <c r="G4082" s="63"/>
      <c r="H4082" s="64"/>
    </row>
    <row r="4083" spans="1:8" ht="15" hidden="1" customHeight="1" x14ac:dyDescent="0.25">
      <c r="A4083"/>
      <c r="B4083" s="95"/>
      <c r="C4083" s="75"/>
      <c r="D4083" s="57"/>
      <c r="E4083" s="72"/>
      <c r="F4083" s="62"/>
      <c r="G4083" s="63"/>
      <c r="H4083" s="64"/>
    </row>
    <row r="4084" spans="1:8" ht="15" hidden="1" customHeight="1" x14ac:dyDescent="0.25">
      <c r="A4084"/>
      <c r="B4084" s="68"/>
      <c r="C4084" s="75"/>
      <c r="D4084" s="57"/>
      <c r="E4084" s="72"/>
      <c r="F4084" s="62"/>
      <c r="G4084" s="63"/>
      <c r="H4084" s="64"/>
    </row>
    <row r="4085" spans="1:8" ht="15" hidden="1" customHeight="1" x14ac:dyDescent="0.25">
      <c r="A4085"/>
      <c r="B4085" s="56"/>
      <c r="C4085" s="75"/>
      <c r="D4085" s="57"/>
      <c r="E4085" s="72"/>
      <c r="F4085" s="62"/>
      <c r="G4085" s="63"/>
      <c r="H4085" s="64"/>
    </row>
    <row r="4086" spans="1:8" ht="15" hidden="1" customHeight="1" x14ac:dyDescent="0.25">
      <c r="A4086"/>
      <c r="B4086" s="55"/>
      <c r="C4086" s="56"/>
      <c r="D4086" s="57"/>
      <c r="E4086" s="72"/>
      <c r="F4086" s="62"/>
      <c r="G4086" s="63"/>
      <c r="H4086" s="64"/>
    </row>
    <row r="4087" spans="1:8" ht="15" hidden="1" customHeight="1" x14ac:dyDescent="0.25">
      <c r="A4087"/>
      <c r="B4087" s="56"/>
      <c r="C4087" s="56"/>
      <c r="D4087" s="57"/>
      <c r="E4087" s="72"/>
      <c r="F4087" s="62"/>
      <c r="G4087" s="63"/>
      <c r="H4087" s="64"/>
    </row>
    <row r="4088" spans="1:8" ht="15" hidden="1" customHeight="1" x14ac:dyDescent="0.25">
      <c r="A4088"/>
      <c r="B4088" s="68"/>
      <c r="C4088" s="56"/>
      <c r="D4088" s="57"/>
      <c r="E4088" s="72"/>
      <c r="F4088" s="62"/>
      <c r="G4088" s="63"/>
      <c r="H4088" s="64"/>
    </row>
    <row r="4089" spans="1:8" ht="15" hidden="1" customHeight="1" x14ac:dyDescent="0.25">
      <c r="A4089"/>
      <c r="B4089" s="56"/>
      <c r="C4089" s="56"/>
      <c r="D4089" s="61"/>
      <c r="E4089" s="72"/>
      <c r="F4089" s="76"/>
      <c r="G4089" s="63"/>
      <c r="H4089" s="64"/>
    </row>
    <row r="4090" spans="1:8" ht="15" hidden="1" customHeight="1" x14ac:dyDescent="0.25">
      <c r="A4090"/>
      <c r="B4090" s="56"/>
      <c r="C4090" s="56"/>
      <c r="D4090" s="57"/>
      <c r="E4090" s="72"/>
      <c r="F4090" s="67"/>
      <c r="G4090" s="63"/>
      <c r="H4090" s="64"/>
    </row>
    <row r="4091" spans="1:8" ht="15" hidden="1" customHeight="1" x14ac:dyDescent="0.25">
      <c r="A4091"/>
      <c r="B4091" s="68"/>
      <c r="C4091" s="72"/>
      <c r="D4091" s="87"/>
      <c r="E4091" s="72"/>
      <c r="F4091" s="62"/>
      <c r="G4091" s="63"/>
      <c r="H4091" s="64"/>
    </row>
    <row r="4092" spans="1:8" ht="15" hidden="1" customHeight="1" x14ac:dyDescent="0.25">
      <c r="A4092"/>
      <c r="B4092" s="56"/>
      <c r="C4092" s="56"/>
      <c r="D4092" s="57"/>
      <c r="E4092" s="72"/>
      <c r="F4092" s="62"/>
      <c r="G4092" s="63"/>
      <c r="H4092" s="64"/>
    </row>
    <row r="4093" spans="1:8" ht="15" hidden="1" customHeight="1" x14ac:dyDescent="0.25">
      <c r="A4093"/>
      <c r="B4093" s="56"/>
      <c r="C4093" s="56"/>
      <c r="D4093" s="57"/>
      <c r="E4093" s="72"/>
      <c r="F4093" s="77"/>
      <c r="G4093" s="63"/>
      <c r="H4093" s="64"/>
    </row>
    <row r="4094" spans="1:8" ht="15" hidden="1" customHeight="1" x14ac:dyDescent="0.25">
      <c r="A4094"/>
      <c r="B4094" s="68"/>
      <c r="C4094" s="56"/>
      <c r="D4094" s="87"/>
      <c r="E4094" s="72"/>
      <c r="F4094" s="67"/>
      <c r="G4094" s="63"/>
      <c r="H4094" s="64"/>
    </row>
    <row r="4095" spans="1:8" ht="15" hidden="1" customHeight="1" x14ac:dyDescent="0.25">
      <c r="A4095"/>
      <c r="B4095" s="68"/>
      <c r="C4095" s="56"/>
      <c r="D4095" s="87"/>
      <c r="E4095" s="72"/>
      <c r="F4095" s="62"/>
      <c r="G4095" s="63"/>
      <c r="H4095" s="64"/>
    </row>
    <row r="4096" spans="1:8" ht="15" hidden="1" customHeight="1" x14ac:dyDescent="0.25">
      <c r="A4096"/>
      <c r="B4096" s="69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A4097"/>
      <c r="B4097" s="81"/>
      <c r="C4097" s="56"/>
      <c r="D4097" s="57"/>
      <c r="E4097" s="72"/>
      <c r="F4097" s="76"/>
      <c r="G4097" s="63"/>
      <c r="H4097" s="64"/>
    </row>
    <row r="4098" spans="1:8" ht="15" hidden="1" customHeight="1" x14ac:dyDescent="0.25">
      <c r="A4098"/>
      <c r="B4098" s="68"/>
      <c r="C4098" s="56"/>
      <c r="D4098" s="87"/>
      <c r="E4098" s="72"/>
      <c r="F4098" s="62"/>
      <c r="G4098" s="63"/>
      <c r="H4098" s="64"/>
    </row>
    <row r="4099" spans="1:8" ht="15" hidden="1" customHeight="1" x14ac:dyDescent="0.25">
      <c r="A4099"/>
      <c r="B4099" s="56"/>
      <c r="C4099" s="56"/>
      <c r="D4099" s="57"/>
      <c r="E4099" s="72"/>
      <c r="F4099" s="76"/>
      <c r="G4099" s="63"/>
      <c r="H4099" s="64"/>
    </row>
    <row r="4100" spans="1:8" ht="15" hidden="1" customHeight="1" x14ac:dyDescent="0.25">
      <c r="A4100"/>
      <c r="B4100" s="56"/>
      <c r="C4100" s="56"/>
      <c r="D4100" s="57"/>
      <c r="E4100" s="72"/>
      <c r="F4100" s="62"/>
      <c r="G4100" s="63"/>
      <c r="H4100" s="64"/>
    </row>
    <row r="4101" spans="1:8" ht="15" hidden="1" customHeight="1" x14ac:dyDescent="0.25">
      <c r="A4101"/>
      <c r="B4101" s="56"/>
      <c r="C4101" s="56"/>
      <c r="D4101" s="57"/>
      <c r="E4101" s="72"/>
      <c r="F4101" s="67"/>
      <c r="G4101" s="63"/>
      <c r="H4101" s="64"/>
    </row>
    <row r="4102" spans="1:8" ht="15" hidden="1" customHeight="1" x14ac:dyDescent="0.25">
      <c r="A4102"/>
      <c r="B4102" s="68"/>
      <c r="C4102" s="56"/>
      <c r="D4102" s="57"/>
      <c r="E4102" s="72"/>
      <c r="F4102" s="62"/>
      <c r="G4102" s="63"/>
      <c r="H4102" s="64"/>
    </row>
    <row r="4103" spans="1:8" ht="15" hidden="1" customHeight="1" x14ac:dyDescent="0.25">
      <c r="A4103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/>
      <c r="B4104" s="68"/>
      <c r="C4104" s="75"/>
      <c r="D4104" s="57"/>
      <c r="E4104" s="72"/>
      <c r="F4104" s="62"/>
      <c r="G4104" s="63"/>
      <c r="H4104" s="64"/>
    </row>
    <row r="4105" spans="1:8" ht="15" hidden="1" customHeight="1" x14ac:dyDescent="0.25">
      <c r="A4105"/>
      <c r="B4105" s="56"/>
      <c r="C4105" s="75"/>
      <c r="D4105" s="57"/>
      <c r="E4105" s="72"/>
      <c r="F4105" s="62"/>
      <c r="G4105" s="63"/>
      <c r="H4105" s="64"/>
    </row>
    <row r="4106" spans="1:8" ht="15" hidden="1" customHeight="1" x14ac:dyDescent="0.25">
      <c r="A4106"/>
      <c r="B4106" s="55"/>
      <c r="C4106" s="56"/>
      <c r="D4106" s="57"/>
      <c r="E4106" s="72"/>
      <c r="F4106" s="62"/>
      <c r="G4106" s="63"/>
      <c r="H4106" s="64"/>
    </row>
    <row r="4107" spans="1:8" ht="15" hidden="1" customHeight="1" x14ac:dyDescent="0.25">
      <c r="A4107"/>
      <c r="B4107" s="56"/>
      <c r="C4107" s="56"/>
      <c r="D4107" s="57"/>
      <c r="E4107" s="72"/>
      <c r="F4107" s="58"/>
      <c r="G4107" s="63"/>
      <c r="H4107" s="64"/>
    </row>
    <row r="4108" spans="1:8" ht="15" hidden="1" customHeight="1" x14ac:dyDescent="0.25">
      <c r="A4108"/>
      <c r="B4108" s="60"/>
      <c r="C4108" s="56"/>
      <c r="D4108" s="83"/>
      <c r="E4108" s="72"/>
      <c r="F4108" s="62"/>
      <c r="G4108" s="63"/>
      <c r="H4108" s="64"/>
    </row>
    <row r="4109" spans="1:8" ht="15" hidden="1" customHeight="1" x14ac:dyDescent="0.25">
      <c r="A4109"/>
      <c r="B4109" s="56"/>
      <c r="C4109" s="56"/>
      <c r="D4109" s="128"/>
      <c r="E4109" s="72"/>
      <c r="F4109" s="62"/>
      <c r="G4109" s="63"/>
      <c r="H4109" s="64"/>
    </row>
    <row r="4110" spans="1:8" ht="15" hidden="1" customHeight="1" x14ac:dyDescent="0.25">
      <c r="A4110"/>
      <c r="B4110" s="55"/>
      <c r="C4110" s="56"/>
      <c r="D4110" s="128"/>
      <c r="E4110" s="72"/>
      <c r="F4110" s="253"/>
      <c r="G4110" s="63"/>
      <c r="H4110" s="64"/>
    </row>
    <row r="4111" spans="1:8" ht="15" hidden="1" customHeight="1" x14ac:dyDescent="0.25">
      <c r="A4111"/>
      <c r="B4111" s="55"/>
      <c r="C4111" s="56"/>
      <c r="D4111" s="98"/>
      <c r="E4111" s="72"/>
      <c r="F4111" s="120"/>
      <c r="G4111" s="63"/>
      <c r="H4111" s="64"/>
    </row>
    <row r="4112" spans="1:8" ht="15" hidden="1" customHeight="1" x14ac:dyDescent="0.25">
      <c r="A4112"/>
      <c r="B4112" s="56"/>
      <c r="C4112" s="56"/>
      <c r="D4112" s="128"/>
      <c r="E4112" s="72"/>
      <c r="F4112" s="116"/>
      <c r="G4112" s="63"/>
      <c r="H4112" s="64"/>
    </row>
    <row r="4113" spans="1:8" ht="15" hidden="1" customHeight="1" x14ac:dyDescent="0.25">
      <c r="A4113"/>
      <c r="B4113" s="56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/>
      <c r="B4114" s="56"/>
      <c r="C4114" s="56"/>
      <c r="D4114" s="57"/>
      <c r="E4114" s="72"/>
      <c r="F4114" s="62"/>
      <c r="G4114" s="63"/>
      <c r="H4114" s="64"/>
    </row>
    <row r="4115" spans="1:8" ht="15" hidden="1" customHeight="1" x14ac:dyDescent="0.25">
      <c r="A4115"/>
      <c r="B4115" s="68"/>
      <c r="C4115" s="56"/>
      <c r="D4115" s="57"/>
      <c r="E4115" s="72"/>
      <c r="F4115" s="62"/>
      <c r="G4115" s="63"/>
      <c r="H4115" s="64"/>
    </row>
    <row r="4116" spans="1:8" ht="15" hidden="1" customHeight="1" x14ac:dyDescent="0.25">
      <c r="A4116"/>
      <c r="B4116" s="56"/>
      <c r="C4116" s="56"/>
      <c r="D4116" s="61"/>
      <c r="E4116" s="72"/>
      <c r="F4116" s="76"/>
      <c r="G4116" s="63"/>
      <c r="H4116" s="64"/>
    </row>
    <row r="4117" spans="1:8" ht="15" hidden="1" customHeight="1" x14ac:dyDescent="0.25">
      <c r="A4117"/>
      <c r="B4117" s="56"/>
      <c r="C4117" s="56"/>
      <c r="D4117" s="57"/>
      <c r="E4117" s="72"/>
      <c r="F4117" s="67"/>
      <c r="G4117" s="63"/>
      <c r="H4117" s="64"/>
    </row>
    <row r="4118" spans="1:8" ht="15" hidden="1" customHeight="1" x14ac:dyDescent="0.25">
      <c r="A4118"/>
      <c r="B4118" s="68"/>
      <c r="C4118" s="72"/>
      <c r="D4118" s="87"/>
      <c r="E4118" s="72"/>
      <c r="F4118" s="62"/>
      <c r="G4118" s="63"/>
      <c r="H4118" s="64"/>
    </row>
    <row r="4119" spans="1:8" ht="15" hidden="1" customHeight="1" x14ac:dyDescent="0.25">
      <c r="A4119"/>
      <c r="B4119" s="56"/>
      <c r="C4119" s="56"/>
      <c r="D4119" s="57"/>
      <c r="E4119" s="72"/>
      <c r="F4119" s="62"/>
      <c r="G4119" s="63"/>
      <c r="H4119" s="64"/>
    </row>
    <row r="4120" spans="1:8" ht="15" hidden="1" customHeight="1" x14ac:dyDescent="0.25">
      <c r="A4120"/>
      <c r="B4120" s="56"/>
      <c r="C4120" s="56"/>
      <c r="D4120" s="57"/>
      <c r="E4120" s="72"/>
      <c r="F4120" s="77"/>
      <c r="G4120" s="63"/>
      <c r="H4120" s="64"/>
    </row>
    <row r="4121" spans="1:8" ht="15" hidden="1" customHeight="1" x14ac:dyDescent="0.25">
      <c r="A4121"/>
      <c r="B4121" s="68"/>
      <c r="C4121" s="56"/>
      <c r="D4121" s="87"/>
      <c r="E4121" s="72"/>
      <c r="F4121" s="67"/>
      <c r="G4121" s="63"/>
      <c r="H4121" s="64"/>
    </row>
    <row r="4122" spans="1:8" ht="15" hidden="1" customHeight="1" x14ac:dyDescent="0.25">
      <c r="A4122"/>
      <c r="B4122" s="68"/>
      <c r="C4122" s="56"/>
      <c r="D4122" s="87"/>
      <c r="E4122" s="72"/>
      <c r="F4122" s="62"/>
      <c r="G4122" s="63"/>
      <c r="H4122" s="64"/>
    </row>
    <row r="4123" spans="1:8" ht="15" hidden="1" customHeight="1" x14ac:dyDescent="0.25">
      <c r="A4123"/>
      <c r="B4123" s="69"/>
      <c r="C4123" s="56"/>
      <c r="D4123" s="57"/>
      <c r="E4123" s="72"/>
      <c r="F4123" s="62"/>
      <c r="G4123" s="63"/>
      <c r="H4123" s="64"/>
    </row>
    <row r="4124" spans="1:8" ht="15" hidden="1" customHeight="1" x14ac:dyDescent="0.25">
      <c r="A4124"/>
      <c r="B4124" s="81"/>
      <c r="C4124" s="56"/>
      <c r="D4124" s="57"/>
      <c r="E4124" s="72"/>
      <c r="F4124" s="76"/>
      <c r="G4124" s="63"/>
      <c r="H4124" s="64"/>
    </row>
    <row r="4125" spans="1:8" ht="15" hidden="1" customHeight="1" x14ac:dyDescent="0.25">
      <c r="A4125"/>
      <c r="B4125" s="56"/>
      <c r="C4125" s="56"/>
      <c r="D4125" s="57"/>
      <c r="E4125" s="72"/>
      <c r="F4125" s="58"/>
      <c r="G4125" s="63"/>
      <c r="H4125" s="64"/>
    </row>
    <row r="4126" spans="1:8" ht="15" hidden="1" customHeight="1" x14ac:dyDescent="0.25">
      <c r="A4126"/>
      <c r="B4126" s="56"/>
      <c r="C4126" s="56"/>
      <c r="D4126" s="57"/>
      <c r="E4126" s="72"/>
      <c r="F4126" s="76"/>
      <c r="G4126" s="63"/>
      <c r="H4126" s="64"/>
    </row>
    <row r="4127" spans="1:8" ht="15" hidden="1" customHeight="1" x14ac:dyDescent="0.25">
      <c r="A4127"/>
      <c r="B4127" s="56"/>
      <c r="C4127" s="56"/>
      <c r="D4127" s="57"/>
      <c r="E4127" s="72"/>
      <c r="F4127" s="76"/>
      <c r="G4127" s="63"/>
      <c r="H4127" s="64"/>
    </row>
    <row r="4128" spans="1:8" ht="15" hidden="1" customHeight="1" x14ac:dyDescent="0.25">
      <c r="A4128"/>
      <c r="B4128" s="56"/>
      <c r="C4128" s="56"/>
      <c r="D4128" s="57"/>
      <c r="E4128" s="72"/>
      <c r="F4128" s="76"/>
      <c r="G4128" s="63"/>
      <c r="H4128" s="64"/>
    </row>
    <row r="4129" spans="1:8" ht="15" hidden="1" customHeight="1" x14ac:dyDescent="0.25">
      <c r="A4129"/>
      <c r="B4129" s="68"/>
      <c r="C4129" s="56"/>
      <c r="D4129" s="57"/>
      <c r="E4129" s="72"/>
      <c r="F4129" s="76"/>
      <c r="G4129" s="63"/>
      <c r="H4129" s="64"/>
    </row>
    <row r="4130" spans="1:8" ht="15" hidden="1" customHeight="1" x14ac:dyDescent="0.25">
      <c r="A4130"/>
      <c r="B4130" s="68"/>
      <c r="C4130" s="56"/>
      <c r="D4130" s="57"/>
      <c r="E4130" s="72"/>
      <c r="F4130" s="76"/>
      <c r="G4130" s="63"/>
      <c r="H4130" s="64"/>
    </row>
    <row r="4131" spans="1:8" ht="15" hidden="1" customHeight="1" x14ac:dyDescent="0.25">
      <c r="A4131"/>
      <c r="B4131" s="68"/>
      <c r="C4131" s="56"/>
      <c r="D4131" s="57"/>
      <c r="E4131" s="72"/>
      <c r="F4131" s="76"/>
      <c r="G4131" s="63"/>
      <c r="H4131" s="64"/>
    </row>
    <row r="4132" spans="1:8" ht="15" hidden="1" customHeight="1" x14ac:dyDescent="0.25">
      <c r="A4132"/>
      <c r="B4132" s="56"/>
      <c r="C4132" s="75"/>
      <c r="D4132" s="57"/>
      <c r="E4132" s="72"/>
      <c r="F4132" s="62"/>
      <c r="G4132" s="63"/>
      <c r="H4132" s="64"/>
    </row>
    <row r="4133" spans="1:8" ht="15" hidden="1" customHeight="1" x14ac:dyDescent="0.25">
      <c r="A4133"/>
      <c r="B4133" s="55"/>
      <c r="C4133" s="56"/>
      <c r="D4133" s="57"/>
      <c r="E4133" s="72"/>
      <c r="F4133" s="62"/>
      <c r="G4133" s="63"/>
      <c r="H4133" s="64"/>
    </row>
    <row r="4134" spans="1:8" ht="15" hidden="1" customHeight="1" x14ac:dyDescent="0.25">
      <c r="A4134"/>
      <c r="B4134" s="68"/>
      <c r="C4134" s="56"/>
      <c r="D4134" s="57"/>
      <c r="E4134" s="72"/>
      <c r="F4134" s="62"/>
      <c r="G4134" s="63"/>
      <c r="H4134" s="64"/>
    </row>
    <row r="4135" spans="1:8" ht="15" hidden="1" customHeight="1" x14ac:dyDescent="0.25">
      <c r="A4135"/>
      <c r="B4135" s="60"/>
      <c r="C4135" s="56"/>
      <c r="D4135" s="83"/>
      <c r="E4135" s="72"/>
      <c r="F4135" s="62"/>
      <c r="G4135" s="63"/>
      <c r="H4135" s="64"/>
    </row>
    <row r="4136" spans="1:8" ht="15" hidden="1" customHeight="1" x14ac:dyDescent="0.25">
      <c r="A4136"/>
      <c r="B4136" s="56"/>
      <c r="C4136" s="56"/>
      <c r="D4136" s="128"/>
      <c r="E4136" s="72"/>
      <c r="F4136" s="62"/>
      <c r="G4136" s="63"/>
      <c r="H4136" s="64"/>
    </row>
    <row r="4137" spans="1:8" ht="15" hidden="1" customHeight="1" x14ac:dyDescent="0.25">
      <c r="A4137"/>
      <c r="B4137" s="55"/>
      <c r="C4137" s="56"/>
      <c r="D4137" s="128"/>
      <c r="E4137" s="72"/>
      <c r="F4137" s="253"/>
      <c r="G4137" s="63"/>
      <c r="H4137" s="64"/>
    </row>
    <row r="4138" spans="1:8" ht="15" hidden="1" customHeight="1" x14ac:dyDescent="0.25">
      <c r="A4138"/>
      <c r="B4138" s="55"/>
      <c r="C4138" s="56"/>
      <c r="D4138" s="98"/>
      <c r="E4138" s="72"/>
      <c r="F4138" s="120"/>
      <c r="G4138" s="63"/>
      <c r="H4138" s="64"/>
    </row>
    <row r="4139" spans="1:8" ht="15" hidden="1" customHeight="1" x14ac:dyDescent="0.25">
      <c r="A4139"/>
      <c r="B4139" s="55"/>
      <c r="C4139" s="110"/>
      <c r="D4139" s="57"/>
      <c r="E4139" s="72"/>
      <c r="F4139" s="62"/>
      <c r="G4139" s="63"/>
      <c r="H4139" s="64"/>
    </row>
    <row r="4140" spans="1:8" ht="15" hidden="1" customHeight="1" x14ac:dyDescent="0.25">
      <c r="A4140"/>
      <c r="B4140" s="56"/>
      <c r="C4140" s="56"/>
      <c r="D4140" s="57"/>
      <c r="E4140" s="72"/>
      <c r="F4140" s="58"/>
      <c r="G4140" s="63"/>
      <c r="H4140" s="64"/>
    </row>
    <row r="4141" spans="1:8" ht="15" hidden="1" customHeight="1" x14ac:dyDescent="0.25">
      <c r="A4141"/>
      <c r="B4141" s="56"/>
      <c r="C4141" s="80"/>
      <c r="D4141" s="57"/>
      <c r="E4141" s="72"/>
      <c r="F4141" s="67"/>
      <c r="G4141" s="63"/>
      <c r="H4141" s="64"/>
    </row>
    <row r="4142" spans="1:8" ht="15" hidden="1" customHeight="1" x14ac:dyDescent="0.25">
      <c r="A4142"/>
      <c r="B4142" s="68"/>
      <c r="C4142" s="56"/>
      <c r="D4142" s="57"/>
      <c r="E4142" s="72"/>
      <c r="F4142" s="62"/>
      <c r="G4142" s="63"/>
      <c r="H4142" s="64"/>
    </row>
    <row r="4143" spans="1:8" ht="15" hidden="1" customHeight="1" x14ac:dyDescent="0.25">
      <c r="A4143"/>
      <c r="B4143" s="56"/>
      <c r="C4143" s="56"/>
      <c r="D4143" s="61"/>
      <c r="E4143" s="72"/>
      <c r="F4143" s="76"/>
      <c r="G4143" s="63"/>
      <c r="H4143" s="64"/>
    </row>
    <row r="4144" spans="1:8" ht="15" hidden="1" customHeight="1" x14ac:dyDescent="0.25">
      <c r="A4144"/>
      <c r="B4144" s="56"/>
      <c r="C4144" s="56"/>
      <c r="D4144" s="57"/>
      <c r="E4144" s="72"/>
      <c r="F4144" s="67"/>
      <c r="G4144" s="63"/>
      <c r="H4144" s="64"/>
    </row>
    <row r="4145" spans="1:8" ht="15" hidden="1" customHeight="1" x14ac:dyDescent="0.25">
      <c r="A4145"/>
      <c r="B4145" s="68"/>
      <c r="C4145" s="56"/>
      <c r="D4145" s="87"/>
      <c r="E4145" s="72"/>
      <c r="F4145" s="62"/>
      <c r="G4145" s="63"/>
      <c r="H4145" s="64"/>
    </row>
    <row r="4146" spans="1:8" ht="15" hidden="1" customHeight="1" x14ac:dyDescent="0.25">
      <c r="A4146"/>
      <c r="B4146" s="56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/>
      <c r="B4147" s="56"/>
      <c r="C4147" s="56"/>
      <c r="D4147" s="57"/>
      <c r="E4147" s="72"/>
      <c r="F4147" s="77"/>
      <c r="G4147" s="63"/>
      <c r="H4147" s="64"/>
    </row>
    <row r="4148" spans="1:8" ht="15" hidden="1" customHeight="1" x14ac:dyDescent="0.25">
      <c r="A4148"/>
      <c r="B4148" s="56"/>
      <c r="C4148" s="56"/>
      <c r="D4148" s="87"/>
      <c r="E4148" s="72"/>
      <c r="F4148" s="62"/>
      <c r="G4148" s="63"/>
      <c r="H4148" s="64"/>
    </row>
    <row r="4149" spans="1:8" ht="15" hidden="1" customHeight="1" x14ac:dyDescent="0.25">
      <c r="A4149"/>
      <c r="B4149" s="68"/>
      <c r="C4149" s="56"/>
      <c r="D4149" s="87"/>
      <c r="E4149" s="72"/>
      <c r="F4149" s="62"/>
      <c r="G4149" s="63"/>
      <c r="H4149" s="64"/>
    </row>
    <row r="4150" spans="1:8" ht="15" hidden="1" customHeight="1" x14ac:dyDescent="0.25">
      <c r="A4150"/>
      <c r="B4150" s="55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/>
      <c r="B4151" s="81"/>
      <c r="C4151" s="56"/>
      <c r="D4151" s="57"/>
      <c r="E4151" s="72"/>
      <c r="F4151" s="76"/>
      <c r="G4151" s="63"/>
      <c r="H4151" s="64"/>
    </row>
    <row r="4152" spans="1:8" ht="15" hidden="1" customHeight="1" x14ac:dyDescent="0.25">
      <c r="A4152"/>
      <c r="B4152" s="56"/>
      <c r="C4152" s="56"/>
      <c r="D4152" s="57"/>
      <c r="E4152" s="72"/>
      <c r="F4152" s="58"/>
      <c r="G4152" s="63"/>
      <c r="H4152" s="64"/>
    </row>
    <row r="4153" spans="1:8" ht="15" hidden="1" customHeight="1" x14ac:dyDescent="0.25">
      <c r="A4153"/>
      <c r="B4153" s="56"/>
      <c r="C4153" s="56"/>
      <c r="D4153" s="57"/>
      <c r="E4153" s="72"/>
      <c r="F4153" s="76"/>
      <c r="G4153" s="63"/>
      <c r="H4153" s="64"/>
    </row>
    <row r="4154" spans="1:8" ht="15" hidden="1" customHeight="1" x14ac:dyDescent="0.25">
      <c r="A4154"/>
      <c r="B4154" s="56"/>
      <c r="C4154" s="56"/>
      <c r="D4154" s="57"/>
      <c r="E4154" s="72"/>
      <c r="F4154" s="76"/>
      <c r="G4154" s="63"/>
      <c r="H4154" s="64"/>
    </row>
    <row r="4155" spans="1:8" ht="15" hidden="1" customHeight="1" x14ac:dyDescent="0.25">
      <c r="A4155"/>
      <c r="B4155" s="56"/>
      <c r="C4155" s="56"/>
      <c r="D4155" s="57"/>
      <c r="E4155" s="72"/>
      <c r="F4155" s="76"/>
      <c r="G4155" s="63"/>
      <c r="H4155" s="64"/>
    </row>
    <row r="4156" spans="1:8" ht="15" hidden="1" customHeight="1" x14ac:dyDescent="0.25">
      <c r="A4156"/>
      <c r="B4156" s="68"/>
      <c r="C4156" s="56"/>
      <c r="D4156" s="57"/>
      <c r="E4156" s="72"/>
      <c r="F4156" s="76"/>
      <c r="G4156" s="63"/>
      <c r="H4156" s="64"/>
    </row>
    <row r="4157" spans="1:8" ht="15" hidden="1" customHeight="1" x14ac:dyDescent="0.25">
      <c r="A4157"/>
      <c r="B4157" s="68"/>
      <c r="C4157" s="56"/>
      <c r="D4157" s="57"/>
      <c r="E4157" s="72"/>
      <c r="F4157" s="76"/>
      <c r="G4157" s="63"/>
      <c r="H4157" s="64"/>
    </row>
    <row r="4158" spans="1:8" ht="15" hidden="1" customHeight="1" x14ac:dyDescent="0.25">
      <c r="A4158"/>
      <c r="B4158" s="68"/>
      <c r="C4158" s="56"/>
      <c r="D4158" s="57"/>
      <c r="E4158" s="72"/>
      <c r="F4158" s="76"/>
      <c r="G4158" s="63"/>
      <c r="H4158" s="64"/>
    </row>
    <row r="4159" spans="1:8" ht="15" hidden="1" customHeight="1" x14ac:dyDescent="0.25">
      <c r="A4159"/>
      <c r="B4159" s="56"/>
      <c r="C4159" s="75"/>
      <c r="D4159" s="57"/>
      <c r="E4159" s="72"/>
      <c r="F4159" s="62"/>
      <c r="G4159" s="63"/>
      <c r="H4159" s="64"/>
    </row>
    <row r="4160" spans="1:8" ht="15" hidden="1" customHeight="1" x14ac:dyDescent="0.25">
      <c r="A4160"/>
      <c r="B4160" s="55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B4161" s="68"/>
      <c r="C4161" s="56"/>
      <c r="D4161" s="57"/>
      <c r="E4161" s="72"/>
      <c r="F4161" s="62"/>
      <c r="G4161" s="63"/>
      <c r="H4161" s="64"/>
    </row>
    <row r="4162" spans="1:8" ht="15" hidden="1" customHeight="1" x14ac:dyDescent="0.25">
      <c r="B4162" s="60"/>
      <c r="C4162" s="56"/>
      <c r="D4162" s="83"/>
      <c r="E4162" s="72"/>
      <c r="F4162" s="62"/>
      <c r="G4162" s="63"/>
      <c r="H4162" s="64"/>
    </row>
    <row r="4163" spans="1:8" ht="15" hidden="1" customHeight="1" x14ac:dyDescent="0.25">
      <c r="B4163" s="56"/>
      <c r="C4163" s="56"/>
      <c r="D4163" s="128"/>
      <c r="E4163" s="72"/>
      <c r="F4163" s="62"/>
      <c r="G4163" s="63"/>
      <c r="H4163" s="64"/>
    </row>
    <row r="4164" spans="1:8" ht="15" hidden="1" customHeight="1" x14ac:dyDescent="0.25">
      <c r="B4164" s="55"/>
      <c r="C4164" s="56"/>
      <c r="D4164" s="128"/>
      <c r="E4164" s="72"/>
      <c r="F4164" s="253"/>
      <c r="G4164" s="63"/>
      <c r="H4164" s="64"/>
    </row>
    <row r="4165" spans="1:8" ht="15" hidden="1" customHeight="1" x14ac:dyDescent="0.25">
      <c r="B4165" s="55"/>
      <c r="C4165" s="56"/>
      <c r="D4165" s="98"/>
      <c r="E4165" s="72"/>
      <c r="F4165" s="120"/>
      <c r="G4165" s="63"/>
      <c r="H4165" s="64"/>
    </row>
    <row r="4166" spans="1:8" ht="15" hidden="1" customHeight="1" x14ac:dyDescent="0.25">
      <c r="A4166" s="225"/>
      <c r="B4166" s="56"/>
      <c r="C4166" s="80"/>
      <c r="D4166" s="57"/>
      <c r="E4166" s="72"/>
      <c r="F4166" s="67"/>
      <c r="G4166" s="63"/>
      <c r="H4166" s="64"/>
    </row>
    <row r="4167" spans="1:8" ht="15" hidden="1" customHeight="1" x14ac:dyDescent="0.25">
      <c r="A4167" s="82"/>
      <c r="B4167" s="68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56"/>
      <c r="C4168" s="56"/>
      <c r="D4168" s="61"/>
      <c r="E4168" s="72"/>
      <c r="F4168" s="76"/>
      <c r="G4168" s="63"/>
      <c r="H4168" s="64"/>
    </row>
    <row r="4169" spans="1:8" ht="15" hidden="1" customHeight="1" x14ac:dyDescent="0.25">
      <c r="A4169" s="82"/>
      <c r="B4169" s="56"/>
      <c r="C4169" s="56"/>
      <c r="D4169" s="57"/>
      <c r="E4169" s="72"/>
      <c r="F4169" s="67"/>
      <c r="G4169" s="63"/>
      <c r="H4169" s="64"/>
    </row>
    <row r="4170" spans="1:8" ht="15" hidden="1" customHeight="1" x14ac:dyDescent="0.25">
      <c r="A4170" s="82"/>
      <c r="B4170" s="68"/>
      <c r="C4170" s="56"/>
      <c r="D4170" s="87"/>
      <c r="E4170" s="72"/>
      <c r="F4170" s="62"/>
      <c r="G4170" s="63"/>
      <c r="H4170" s="64"/>
    </row>
    <row r="4171" spans="1:8" ht="15" hidden="1" customHeight="1" x14ac:dyDescent="0.25">
      <c r="A4171" s="82"/>
      <c r="B4171" s="56"/>
      <c r="C4171" s="75"/>
      <c r="D4171" s="57"/>
      <c r="E4171" s="72"/>
      <c r="F4171" s="62"/>
      <c r="G4171" s="63"/>
      <c r="H4171" s="64"/>
    </row>
    <row r="4172" spans="1:8" ht="15" hidden="1" customHeight="1" x14ac:dyDescent="0.25">
      <c r="A4172" s="82"/>
      <c r="B4172" s="56"/>
      <c r="C4172" s="56"/>
      <c r="D4172" s="57"/>
      <c r="E4172" s="72"/>
      <c r="F4172" s="77"/>
      <c r="G4172" s="63"/>
      <c r="H4172" s="64"/>
    </row>
    <row r="4173" spans="1:8" ht="15" hidden="1" customHeight="1" x14ac:dyDescent="0.25">
      <c r="A4173" s="82"/>
      <c r="B4173" s="56"/>
      <c r="C4173" s="56"/>
      <c r="D4173" s="87"/>
      <c r="E4173" s="72"/>
      <c r="F4173" s="62"/>
      <c r="G4173" s="63"/>
      <c r="H4173" s="64"/>
    </row>
    <row r="4174" spans="1:8" ht="15" hidden="1" customHeight="1" x14ac:dyDescent="0.25">
      <c r="A4174" s="82"/>
      <c r="B4174" s="68"/>
      <c r="C4174" s="56"/>
      <c r="D4174" s="87"/>
      <c r="E4174" s="72"/>
      <c r="F4174" s="62"/>
      <c r="G4174" s="63"/>
      <c r="H4174" s="64"/>
    </row>
    <row r="4175" spans="1:8" ht="15" hidden="1" customHeight="1" x14ac:dyDescent="0.25">
      <c r="A4175" s="82"/>
      <c r="B4175" s="55"/>
      <c r="C4175" s="56"/>
      <c r="D4175" s="57"/>
      <c r="E4175" s="72"/>
      <c r="F4175" s="62"/>
      <c r="G4175" s="63"/>
      <c r="H4175" s="64"/>
    </row>
    <row r="4176" spans="1:8" ht="15" hidden="1" customHeight="1" x14ac:dyDescent="0.25">
      <c r="A4176" s="82"/>
      <c r="B4176" s="81"/>
      <c r="C4176" s="56"/>
      <c r="D4176" s="57"/>
      <c r="E4176" s="72"/>
      <c r="F4176" s="76"/>
      <c r="G4176" s="63"/>
      <c r="H4176" s="64"/>
    </row>
    <row r="4177" spans="1:8" ht="15" hidden="1" customHeight="1" x14ac:dyDescent="0.25">
      <c r="A4177" s="82"/>
      <c r="B4177" s="81"/>
      <c r="C4177" s="56"/>
      <c r="D4177" s="57"/>
      <c r="E4177" s="72"/>
      <c r="F4177" s="58"/>
      <c r="G4177" s="63"/>
      <c r="H4177" s="64"/>
    </row>
    <row r="4178" spans="1:8" ht="15" hidden="1" customHeight="1" x14ac:dyDescent="0.25">
      <c r="A4178" s="82"/>
      <c r="B4178" s="81"/>
      <c r="C4178" s="56"/>
      <c r="D4178" s="57"/>
      <c r="E4178" s="72"/>
      <c r="F4178" s="76"/>
      <c r="G4178" s="63"/>
      <c r="H4178" s="64"/>
    </row>
    <row r="4179" spans="1:8" ht="15" hidden="1" customHeight="1" x14ac:dyDescent="0.25">
      <c r="A4179" s="82"/>
      <c r="B4179" s="81"/>
      <c r="C4179" s="56"/>
      <c r="D4179" s="57"/>
      <c r="E4179" s="72"/>
      <c r="F4179" s="76"/>
      <c r="G4179" s="63"/>
      <c r="H4179" s="64"/>
    </row>
    <row r="4180" spans="1:8" ht="15" hidden="1" customHeight="1" x14ac:dyDescent="0.25">
      <c r="A4180" s="82"/>
      <c r="B4180" s="81"/>
      <c r="C4180" s="56"/>
      <c r="D4180" s="57"/>
      <c r="E4180" s="72"/>
      <c r="F4180" s="76"/>
      <c r="G4180" s="63"/>
      <c r="H4180" s="64"/>
    </row>
    <row r="4181" spans="1:8" ht="15" hidden="1" customHeight="1" x14ac:dyDescent="0.25">
      <c r="A4181" s="82"/>
      <c r="B4181" s="81"/>
      <c r="C4181" s="56"/>
      <c r="D4181" s="57"/>
      <c r="E4181" s="72"/>
      <c r="F4181" s="76"/>
      <c r="G4181" s="63"/>
      <c r="H4181" s="64"/>
    </row>
    <row r="4182" spans="1:8" ht="15" hidden="1" customHeight="1" x14ac:dyDescent="0.25">
      <c r="A4182" s="82"/>
      <c r="B4182" s="81"/>
      <c r="C4182" s="56"/>
      <c r="D4182" s="57"/>
      <c r="E4182" s="72"/>
      <c r="F4182" s="76"/>
      <c r="G4182" s="63"/>
      <c r="H4182" s="64"/>
    </row>
    <row r="4183" spans="1:8" ht="15" hidden="1" customHeight="1" x14ac:dyDescent="0.25">
      <c r="A4183" s="82"/>
      <c r="B4183" s="56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55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68"/>
      <c r="C4185" s="56"/>
      <c r="D4185" s="57"/>
      <c r="E4185" s="72"/>
      <c r="F4185" s="62"/>
      <c r="G4185" s="63"/>
      <c r="H4185" s="64"/>
    </row>
    <row r="4186" spans="1:8" ht="15" hidden="1" customHeight="1" x14ac:dyDescent="0.25">
      <c r="A4186" s="82"/>
      <c r="B4186" s="68"/>
      <c r="C4186" s="56"/>
      <c r="D4186" s="57"/>
      <c r="E4186" s="72"/>
      <c r="F4186" s="62"/>
      <c r="G4186" s="63"/>
      <c r="H4186" s="64"/>
    </row>
    <row r="4187" spans="1:8" ht="15" hidden="1" customHeight="1" x14ac:dyDescent="0.25">
      <c r="A4187" s="82"/>
      <c r="B4187" s="56"/>
      <c r="C4187" s="56"/>
      <c r="D4187" s="83"/>
      <c r="E4187" s="72"/>
      <c r="F4187" s="62"/>
      <c r="G4187" s="63"/>
      <c r="H4187" s="64"/>
    </row>
    <row r="4188" spans="1:8" ht="15" hidden="1" customHeight="1" x14ac:dyDescent="0.25">
      <c r="A4188" s="82"/>
      <c r="B4188" s="55"/>
      <c r="C4188" s="56"/>
      <c r="D4188" s="128"/>
      <c r="E4188" s="72"/>
      <c r="F4188" s="62"/>
      <c r="G4188" s="63"/>
      <c r="H4188" s="64"/>
    </row>
    <row r="4189" spans="1:8" ht="15" hidden="1" customHeight="1" x14ac:dyDescent="0.25">
      <c r="A4189" s="82"/>
      <c r="B4189" s="55"/>
      <c r="C4189" s="56"/>
      <c r="D4189" s="128"/>
      <c r="E4189" s="72"/>
      <c r="F4189" s="253"/>
      <c r="G4189" s="63"/>
      <c r="H4189" s="64"/>
    </row>
    <row r="4190" spans="1:8" ht="15" hidden="1" customHeight="1" x14ac:dyDescent="0.25">
      <c r="A4190" s="82"/>
      <c r="B4190" s="55"/>
      <c r="C4190" s="56"/>
      <c r="D4190" s="98"/>
      <c r="E4190" s="72"/>
      <c r="F4190" s="120"/>
      <c r="G4190" s="63"/>
      <c r="H4190" s="64"/>
    </row>
    <row r="4191" spans="1:8" ht="15" hidden="1" customHeight="1" x14ac:dyDescent="0.25">
      <c r="A4191" s="82"/>
      <c r="B4191" s="56"/>
      <c r="C4191" s="110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56"/>
      <c r="C4192" s="80"/>
      <c r="D4192" s="57"/>
      <c r="E4192" s="72"/>
      <c r="F4192" s="67"/>
      <c r="G4192" s="63"/>
      <c r="H4192" s="64"/>
    </row>
    <row r="4193" spans="1:8" ht="15" hidden="1" customHeight="1" x14ac:dyDescent="0.25">
      <c r="A4193" s="82"/>
      <c r="B4193" s="68"/>
      <c r="C4193" s="56"/>
      <c r="D4193" s="57"/>
      <c r="E4193" s="72"/>
      <c r="F4193" s="62"/>
      <c r="G4193" s="63"/>
      <c r="H4193" s="64"/>
    </row>
    <row r="4194" spans="1:8" ht="15" hidden="1" customHeight="1" x14ac:dyDescent="0.25">
      <c r="A4194" s="82"/>
      <c r="B4194" s="56"/>
      <c r="C4194" s="56"/>
      <c r="D4194" s="61"/>
      <c r="E4194" s="72"/>
      <c r="F4194" s="76"/>
      <c r="G4194" s="63"/>
      <c r="H4194" s="64"/>
    </row>
    <row r="4195" spans="1:8" ht="15" hidden="1" customHeight="1" x14ac:dyDescent="0.25">
      <c r="A4195" s="82"/>
      <c r="B4195" s="56"/>
      <c r="C4195" s="56"/>
      <c r="D4195" s="57"/>
      <c r="E4195" s="72"/>
      <c r="F4195" s="67"/>
      <c r="G4195" s="63"/>
      <c r="H4195" s="64"/>
    </row>
    <row r="4196" spans="1:8" ht="15" hidden="1" customHeight="1" x14ac:dyDescent="0.25">
      <c r="A4196" s="82"/>
      <c r="B4196" s="68"/>
      <c r="C4196" s="56"/>
      <c r="D4196" s="87"/>
      <c r="E4196" s="72"/>
      <c r="F4196" s="62"/>
      <c r="G4196" s="63"/>
      <c r="H4196" s="64"/>
    </row>
    <row r="4197" spans="1:8" ht="15" hidden="1" customHeight="1" x14ac:dyDescent="0.25">
      <c r="A4197" s="82"/>
      <c r="B4197" s="56"/>
      <c r="C4197" s="75"/>
      <c r="D4197" s="57"/>
      <c r="E4197" s="72"/>
      <c r="F4197" s="62"/>
      <c r="G4197" s="63"/>
      <c r="H4197" s="64"/>
    </row>
    <row r="4198" spans="1:8" ht="15" hidden="1" customHeight="1" x14ac:dyDescent="0.25">
      <c r="A4198" s="82"/>
      <c r="B4198" s="56"/>
      <c r="C4198" s="56"/>
      <c r="D4198" s="57"/>
      <c r="E4198" s="72"/>
      <c r="F4198" s="77"/>
      <c r="G4198" s="63"/>
      <c r="H4198" s="64"/>
    </row>
    <row r="4199" spans="1:8" ht="15" hidden="1" customHeight="1" x14ac:dyDescent="0.25">
      <c r="A4199" s="82"/>
      <c r="B4199" s="56"/>
      <c r="C4199" s="56"/>
      <c r="D4199" s="87"/>
      <c r="E4199" s="72"/>
      <c r="F4199" s="62"/>
      <c r="G4199" s="63"/>
      <c r="H4199" s="64"/>
    </row>
    <row r="4200" spans="1:8" ht="15" hidden="1" customHeight="1" x14ac:dyDescent="0.25">
      <c r="A4200" s="82"/>
      <c r="B4200" s="68"/>
      <c r="C4200" s="56"/>
      <c r="D4200" s="87"/>
      <c r="E4200" s="72"/>
      <c r="F4200" s="62"/>
      <c r="G4200" s="63"/>
      <c r="H4200" s="64"/>
    </row>
    <row r="4201" spans="1:8" ht="15" hidden="1" customHeight="1" x14ac:dyDescent="0.25">
      <c r="A4201" s="82"/>
      <c r="B4201" s="55"/>
      <c r="C4201" s="56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81"/>
      <c r="C4202" s="56"/>
      <c r="D4202" s="57"/>
      <c r="E4202" s="72"/>
      <c r="F4202" s="76"/>
      <c r="G4202" s="63"/>
      <c r="H4202" s="64"/>
    </row>
    <row r="4203" spans="1:8" ht="15" hidden="1" customHeight="1" x14ac:dyDescent="0.25">
      <c r="A4203" s="82"/>
      <c r="B4203" s="81"/>
      <c r="C4203" s="56"/>
      <c r="D4203" s="57"/>
      <c r="E4203" s="72"/>
      <c r="F4203" s="58"/>
      <c r="G4203" s="63"/>
      <c r="H4203" s="64"/>
    </row>
    <row r="4204" spans="1:8" ht="15" hidden="1" customHeight="1" x14ac:dyDescent="0.25">
      <c r="A4204" s="82"/>
      <c r="B4204" s="81"/>
      <c r="C4204" s="56"/>
      <c r="D4204" s="57"/>
      <c r="E4204" s="72"/>
      <c r="F4204" s="76"/>
      <c r="G4204" s="63"/>
      <c r="H4204" s="64"/>
    </row>
    <row r="4205" spans="1:8" ht="15" hidden="1" customHeight="1" x14ac:dyDescent="0.25">
      <c r="A4205" s="82"/>
      <c r="B4205" s="81"/>
      <c r="C4205" s="56"/>
      <c r="D4205" s="57"/>
      <c r="E4205" s="72"/>
      <c r="F4205" s="76"/>
      <c r="G4205" s="63"/>
      <c r="H4205" s="64"/>
    </row>
    <row r="4206" spans="1:8" ht="15" hidden="1" customHeight="1" x14ac:dyDescent="0.25">
      <c r="A4206" s="82"/>
      <c r="B4206" s="81"/>
      <c r="C4206" s="56"/>
      <c r="D4206" s="57"/>
      <c r="E4206" s="72"/>
      <c r="F4206" s="76"/>
      <c r="G4206" s="63"/>
      <c r="H4206" s="64"/>
    </row>
    <row r="4207" spans="1:8" ht="15" hidden="1" customHeight="1" x14ac:dyDescent="0.25">
      <c r="A4207" s="82"/>
      <c r="B4207" s="81"/>
      <c r="C4207" s="56"/>
      <c r="D4207" s="57"/>
      <c r="E4207" s="72"/>
      <c r="F4207" s="76"/>
      <c r="G4207" s="63"/>
      <c r="H4207" s="64"/>
    </row>
    <row r="4208" spans="1:8" ht="15" hidden="1" customHeight="1" x14ac:dyDescent="0.25">
      <c r="A4208" s="82"/>
      <c r="B4208" s="81"/>
      <c r="C4208" s="56"/>
      <c r="D4208" s="57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76"/>
      <c r="G4209" s="63"/>
      <c r="H4209" s="64"/>
    </row>
    <row r="4210" spans="1:8" ht="15" hidden="1" customHeight="1" x14ac:dyDescent="0.25">
      <c r="A4210" s="82"/>
      <c r="B4210" s="55"/>
      <c r="C4210" s="56"/>
      <c r="D4210" s="57"/>
      <c r="E4210" s="72"/>
      <c r="F4210" s="62"/>
      <c r="G4210" s="63"/>
      <c r="H4210" s="64"/>
    </row>
    <row r="4211" spans="1:8" ht="15" hidden="1" customHeight="1" x14ac:dyDescent="0.25">
      <c r="A4211" s="82"/>
      <c r="B4211" s="68"/>
      <c r="C4211" s="56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128"/>
      <c r="E4212" s="72"/>
      <c r="F4212" s="116"/>
      <c r="G4212" s="63"/>
      <c r="H4212" s="64"/>
    </row>
    <row r="4213" spans="1:8" ht="15" hidden="1" customHeight="1" x14ac:dyDescent="0.25">
      <c r="A4213" s="82"/>
      <c r="B4213" s="56"/>
      <c r="C4213" s="80"/>
      <c r="D4213" s="57"/>
      <c r="E4213" s="72"/>
      <c r="F4213" s="67"/>
      <c r="G4213" s="63"/>
      <c r="H4213" s="64"/>
    </row>
    <row r="4214" spans="1:8" ht="15" hidden="1" customHeight="1" x14ac:dyDescent="0.25">
      <c r="A4214" s="82"/>
      <c r="B4214" s="68"/>
      <c r="C4214" s="56"/>
      <c r="D4214" s="57"/>
      <c r="E4214" s="72"/>
      <c r="F4214" s="62"/>
      <c r="G4214" s="63"/>
      <c r="H4214" s="64"/>
    </row>
    <row r="4215" spans="1:8" ht="15" hidden="1" customHeight="1" x14ac:dyDescent="0.25">
      <c r="A4215" s="82"/>
      <c r="B4215" s="56"/>
      <c r="C4215" s="56"/>
      <c r="D4215" s="61"/>
      <c r="E4215" s="72"/>
      <c r="F4215" s="76"/>
      <c r="G4215" s="63"/>
      <c r="H4215" s="64"/>
    </row>
    <row r="4216" spans="1:8" ht="15" hidden="1" customHeight="1" x14ac:dyDescent="0.25">
      <c r="A4216" s="82"/>
      <c r="B4216" s="56"/>
      <c r="C4216" s="56"/>
      <c r="D4216" s="57"/>
      <c r="E4216" s="72"/>
      <c r="F4216" s="67"/>
      <c r="G4216" s="63"/>
      <c r="H4216" s="64"/>
    </row>
    <row r="4217" spans="1:8" ht="15" hidden="1" customHeight="1" x14ac:dyDescent="0.25">
      <c r="A4217" s="82"/>
      <c r="B4217" s="68"/>
      <c r="C4217" s="56"/>
      <c r="D4217" s="8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75"/>
      <c r="D4218" s="57"/>
      <c r="E4218" s="72"/>
      <c r="F4218" s="62"/>
      <c r="G4218" s="63"/>
      <c r="H4218" s="64"/>
    </row>
    <row r="4219" spans="1:8" ht="15" hidden="1" customHeight="1" x14ac:dyDescent="0.25">
      <c r="A4219" s="82"/>
      <c r="B4219" s="56"/>
      <c r="C4219" s="56"/>
      <c r="D4219" s="57"/>
      <c r="E4219" s="72"/>
      <c r="F4219" s="77"/>
      <c r="G4219" s="63"/>
      <c r="H4219" s="64"/>
    </row>
    <row r="4220" spans="1:8" ht="15" hidden="1" customHeight="1" x14ac:dyDescent="0.25">
      <c r="A4220" s="82"/>
      <c r="B4220" s="56"/>
      <c r="C4220" s="56"/>
      <c r="D4220" s="87"/>
      <c r="E4220" s="72"/>
      <c r="F4220" s="62"/>
      <c r="G4220" s="63"/>
      <c r="H4220" s="64"/>
    </row>
    <row r="4221" spans="1:8" ht="15" hidden="1" customHeight="1" x14ac:dyDescent="0.25">
      <c r="A4221" s="82"/>
      <c r="B4221" s="68"/>
      <c r="C4221" s="56"/>
      <c r="D4221" s="87"/>
      <c r="E4221" s="72"/>
      <c r="F4221" s="62"/>
      <c r="G4221" s="63"/>
      <c r="H4221" s="64"/>
    </row>
    <row r="4222" spans="1:8" ht="15" hidden="1" customHeight="1" x14ac:dyDescent="0.25">
      <c r="A4222" s="82"/>
      <c r="B4222" s="55"/>
      <c r="C4222" s="56"/>
      <c r="D4222" s="57"/>
      <c r="E4222" s="72"/>
      <c r="F4222" s="62"/>
      <c r="G4222" s="63"/>
      <c r="H4222" s="64"/>
    </row>
    <row r="4223" spans="1:8" ht="15" hidden="1" customHeight="1" x14ac:dyDescent="0.25">
      <c r="A4223" s="82"/>
      <c r="B4223" s="81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74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56"/>
      <c r="D4225" s="57"/>
      <c r="E4225" s="72"/>
      <c r="F4225" s="76"/>
      <c r="G4225" s="63"/>
      <c r="H4225" s="64"/>
    </row>
    <row r="4226" spans="1:8" ht="15" hidden="1" customHeight="1" x14ac:dyDescent="0.25">
      <c r="A4226" s="82"/>
      <c r="B4226" s="81"/>
      <c r="C4226" s="56"/>
      <c r="D4226" s="57"/>
      <c r="E4226" s="72"/>
      <c r="F4226" s="76"/>
      <c r="G4226" s="63"/>
      <c r="H4226" s="64"/>
    </row>
    <row r="4227" spans="1:8" ht="15" hidden="1" customHeight="1" x14ac:dyDescent="0.25">
      <c r="A4227" s="82"/>
      <c r="B4227" s="81"/>
      <c r="C4227" s="56"/>
      <c r="D4227" s="57"/>
      <c r="E4227" s="72"/>
      <c r="F4227" s="76"/>
      <c r="G4227" s="63"/>
      <c r="H4227" s="64"/>
    </row>
    <row r="4228" spans="1:8" ht="15" hidden="1" customHeight="1" x14ac:dyDescent="0.25">
      <c r="A4228" s="82"/>
      <c r="B4228" s="81"/>
      <c r="C4228" s="56"/>
      <c r="D4228" s="57"/>
      <c r="E4228" s="72"/>
      <c r="F4228" s="76"/>
      <c r="G4228" s="63"/>
      <c r="H4228" s="64"/>
    </row>
    <row r="4229" spans="1:8" ht="15" hidden="1" customHeight="1" x14ac:dyDescent="0.25">
      <c r="A4229" s="82"/>
      <c r="B4229" s="81"/>
      <c r="C4229" s="56"/>
      <c r="D4229" s="57"/>
      <c r="E4229" s="72"/>
      <c r="F4229" s="76"/>
      <c r="G4229" s="63"/>
      <c r="H4229" s="64"/>
    </row>
    <row r="4230" spans="1:8" ht="15" hidden="1" customHeight="1" x14ac:dyDescent="0.25">
      <c r="A4230" s="82"/>
      <c r="B4230" s="56"/>
      <c r="C4230" s="56"/>
      <c r="D4230" s="57"/>
      <c r="E4230" s="72"/>
      <c r="F4230" s="76"/>
      <c r="G4230" s="63"/>
      <c r="H4230" s="64"/>
    </row>
    <row r="4231" spans="1:8" ht="15" hidden="1" customHeight="1" x14ac:dyDescent="0.25">
      <c r="A4231" s="82"/>
      <c r="B4231" s="55"/>
      <c r="C4231" s="56"/>
      <c r="D4231" s="57"/>
      <c r="E4231" s="72"/>
      <c r="F4231" s="62"/>
      <c r="G4231" s="63"/>
      <c r="H4231" s="64"/>
    </row>
    <row r="4232" spans="1:8" ht="15" hidden="1" customHeight="1" x14ac:dyDescent="0.25">
      <c r="A4232" s="82"/>
      <c r="B4232" s="68"/>
      <c r="C4232" s="56"/>
      <c r="D4232" s="57"/>
      <c r="E4232" s="72"/>
      <c r="F4232" s="62"/>
      <c r="G4232" s="63"/>
      <c r="H4232" s="64"/>
    </row>
    <row r="4233" spans="1:8" ht="15" hidden="1" customHeight="1" x14ac:dyDescent="0.25">
      <c r="A4233" s="82"/>
      <c r="B4233" s="56"/>
      <c r="C4233" s="56"/>
      <c r="D4233" s="128"/>
      <c r="E4233" s="72"/>
      <c r="F4233" s="116"/>
      <c r="G4233" s="63"/>
      <c r="H4233" s="64"/>
    </row>
    <row r="4234" spans="1:8" ht="15" hidden="1" customHeight="1" x14ac:dyDescent="0.25">
      <c r="A4234" s="82"/>
      <c r="B4234" s="56"/>
      <c r="C4234" s="56"/>
      <c r="D4234" s="128"/>
      <c r="E4234" s="72"/>
      <c r="F4234" s="62"/>
      <c r="G4234" s="63"/>
      <c r="H4234" s="64"/>
    </row>
    <row r="4235" spans="1:8" ht="15" hidden="1" customHeight="1" x14ac:dyDescent="0.25">
      <c r="A4235" s="82"/>
      <c r="B4235" s="55"/>
      <c r="C4235" s="56"/>
      <c r="D4235" s="128"/>
      <c r="E4235" s="72"/>
      <c r="F4235" s="62"/>
      <c r="G4235" s="63"/>
      <c r="H4235" s="64"/>
    </row>
    <row r="4236" spans="1:8" ht="15" hidden="1" customHeight="1" x14ac:dyDescent="0.25">
      <c r="A4236" s="82"/>
      <c r="B4236" s="55"/>
      <c r="C4236" s="56"/>
      <c r="D4236" s="128"/>
      <c r="E4236" s="72"/>
      <c r="F4236" s="253"/>
      <c r="G4236" s="63"/>
      <c r="H4236" s="64"/>
    </row>
    <row r="4237" spans="1:8" ht="15" hidden="1" customHeight="1" x14ac:dyDescent="0.25">
      <c r="A4237" s="82"/>
      <c r="B4237" s="56"/>
      <c r="C4237" s="80"/>
      <c r="D4237" s="57"/>
      <c r="E4237" s="72"/>
      <c r="F4237" s="67"/>
      <c r="G4237" s="63"/>
      <c r="H4237" s="64"/>
    </row>
    <row r="4238" spans="1:8" ht="15" hidden="1" customHeight="1" x14ac:dyDescent="0.25">
      <c r="A4238" s="82"/>
      <c r="B4238" s="68"/>
      <c r="C4238" s="56"/>
      <c r="D4238" s="57"/>
      <c r="E4238" s="72"/>
      <c r="F4238" s="62"/>
      <c r="G4238" s="63"/>
      <c r="H4238" s="64"/>
    </row>
    <row r="4239" spans="1:8" ht="15" hidden="1" customHeight="1" x14ac:dyDescent="0.25">
      <c r="A4239" s="82"/>
      <c r="B4239" s="56"/>
      <c r="C4239" s="56"/>
      <c r="D4239" s="61"/>
      <c r="E4239" s="72"/>
      <c r="F4239" s="76"/>
      <c r="G4239" s="63"/>
      <c r="H4239" s="64"/>
    </row>
    <row r="4240" spans="1:8" ht="15" hidden="1" customHeight="1" x14ac:dyDescent="0.25">
      <c r="A4240" s="82"/>
      <c r="B4240" s="56"/>
      <c r="C4240" s="56"/>
      <c r="D4240" s="57"/>
      <c r="E4240" s="72"/>
      <c r="F4240" s="67"/>
      <c r="G4240" s="63"/>
      <c r="H4240" s="64"/>
    </row>
    <row r="4241" spans="1:8" ht="15" hidden="1" customHeight="1" x14ac:dyDescent="0.25">
      <c r="A4241" s="82"/>
      <c r="B4241" s="68"/>
      <c r="C4241" s="56"/>
      <c r="D4241" s="87"/>
      <c r="E4241" s="72"/>
      <c r="F4241" s="62"/>
      <c r="G4241" s="63"/>
      <c r="H4241" s="64"/>
    </row>
    <row r="4242" spans="1:8" ht="15" hidden="1" customHeight="1" x14ac:dyDescent="0.25">
      <c r="A4242" s="82"/>
      <c r="B4242" s="56"/>
      <c r="C4242" s="75"/>
      <c r="D4242" s="57"/>
      <c r="E4242" s="72"/>
      <c r="F4242" s="62"/>
      <c r="G4242" s="63"/>
      <c r="H4242" s="64"/>
    </row>
    <row r="4243" spans="1:8" ht="15" hidden="1" customHeight="1" x14ac:dyDescent="0.25">
      <c r="A4243" s="82"/>
      <c r="B4243" s="56"/>
      <c r="C4243" s="56"/>
      <c r="D4243" s="57"/>
      <c r="E4243" s="72"/>
      <c r="F4243" s="77"/>
      <c r="G4243" s="63"/>
      <c r="H4243" s="64"/>
    </row>
    <row r="4244" spans="1:8" ht="15" hidden="1" customHeight="1" x14ac:dyDescent="0.25">
      <c r="A4244" s="82"/>
      <c r="B4244" s="56"/>
      <c r="C4244" s="56"/>
      <c r="D4244" s="87"/>
      <c r="E4244" s="72"/>
      <c r="F4244" s="62"/>
      <c r="G4244" s="63"/>
      <c r="H4244" s="64"/>
    </row>
    <row r="4245" spans="1:8" ht="15" hidden="1" customHeight="1" x14ac:dyDescent="0.25">
      <c r="A4245" s="82"/>
      <c r="B4245" s="68"/>
      <c r="C4245" s="56"/>
      <c r="D4245" s="87"/>
      <c r="E4245" s="72"/>
      <c r="F4245" s="62"/>
      <c r="G4245" s="63"/>
      <c r="H4245" s="64"/>
    </row>
    <row r="4246" spans="1:8" ht="15" hidden="1" customHeight="1" x14ac:dyDescent="0.25">
      <c r="A4246" s="82"/>
      <c r="B4246" s="55"/>
      <c r="C4246" s="56"/>
      <c r="D4246" s="57"/>
      <c r="E4246" s="72"/>
      <c r="F4246" s="62"/>
      <c r="G4246" s="63"/>
      <c r="H4246" s="64"/>
    </row>
    <row r="4247" spans="1:8" ht="15" hidden="1" customHeight="1" x14ac:dyDescent="0.25">
      <c r="A4247" s="82"/>
      <c r="B4247" s="81"/>
      <c r="C4247" s="56"/>
      <c r="D4247" s="57"/>
      <c r="E4247" s="72"/>
      <c r="F4247" s="76"/>
      <c r="G4247" s="63"/>
      <c r="H4247" s="64"/>
    </row>
    <row r="4248" spans="1:8" ht="15" hidden="1" customHeight="1" x14ac:dyDescent="0.25">
      <c r="A4248" s="82"/>
      <c r="B4248" s="74"/>
      <c r="C4248" s="56"/>
      <c r="D4248" s="57"/>
      <c r="E4248" s="72"/>
      <c r="F4248" s="62"/>
      <c r="G4248" s="63"/>
      <c r="H4248" s="64"/>
    </row>
    <row r="4249" spans="1:8" ht="15" hidden="1" customHeight="1" x14ac:dyDescent="0.25">
      <c r="A4249" s="82"/>
      <c r="B4249" s="56"/>
      <c r="C4249" s="56"/>
      <c r="D4249" s="57"/>
      <c r="E4249" s="72"/>
      <c r="F4249" s="76"/>
      <c r="G4249" s="63"/>
      <c r="H4249" s="64"/>
    </row>
    <row r="4250" spans="1:8" ht="15" hidden="1" customHeight="1" x14ac:dyDescent="0.25">
      <c r="A4250" s="82"/>
      <c r="B4250" s="81"/>
      <c r="C4250" s="56"/>
      <c r="D4250" s="57"/>
      <c r="E4250" s="72"/>
      <c r="F4250" s="76"/>
      <c r="G4250" s="63"/>
      <c r="H4250" s="64"/>
    </row>
    <row r="4251" spans="1:8" ht="15" hidden="1" customHeight="1" x14ac:dyDescent="0.25">
      <c r="A4251" s="82"/>
      <c r="B4251" s="81"/>
      <c r="C4251" s="56"/>
      <c r="D4251" s="57"/>
      <c r="E4251" s="72"/>
      <c r="F4251" s="76"/>
      <c r="G4251" s="63"/>
      <c r="H4251" s="64"/>
    </row>
    <row r="4252" spans="1:8" ht="15" hidden="1" customHeight="1" x14ac:dyDescent="0.25">
      <c r="A4252" s="82"/>
      <c r="B4252" s="81"/>
      <c r="C4252" s="56"/>
      <c r="D4252" s="57"/>
      <c r="E4252" s="72"/>
      <c r="F4252" s="76"/>
      <c r="G4252" s="63"/>
      <c r="H4252" s="64"/>
    </row>
    <row r="4253" spans="1:8" ht="15" hidden="1" customHeight="1" x14ac:dyDescent="0.25">
      <c r="A4253" s="82"/>
      <c r="B4253" s="81"/>
      <c r="C4253" s="56"/>
      <c r="D4253" s="57"/>
      <c r="E4253" s="72"/>
      <c r="F4253" s="76"/>
      <c r="G4253" s="63"/>
      <c r="H4253" s="64"/>
    </row>
    <row r="4254" spans="1:8" ht="15" hidden="1" customHeight="1" x14ac:dyDescent="0.25">
      <c r="A4254" s="82"/>
      <c r="B4254" s="56"/>
      <c r="C4254" s="56"/>
      <c r="D4254" s="57"/>
      <c r="E4254" s="72"/>
      <c r="F4254" s="76"/>
      <c r="G4254" s="63"/>
      <c r="H4254" s="64"/>
    </row>
    <row r="4255" spans="1:8" ht="15" hidden="1" customHeight="1" x14ac:dyDescent="0.25">
      <c r="A4255" s="82"/>
      <c r="B4255" s="55"/>
      <c r="C4255" s="56"/>
      <c r="D4255" s="57"/>
      <c r="E4255" s="72"/>
      <c r="F4255" s="62"/>
      <c r="G4255" s="63"/>
      <c r="H4255" s="64"/>
    </row>
    <row r="4256" spans="1:8" ht="15" hidden="1" customHeight="1" x14ac:dyDescent="0.25">
      <c r="A4256" s="82"/>
      <c r="B4256" s="68"/>
      <c r="C4256" s="56"/>
      <c r="D4256" s="57"/>
      <c r="E4256" s="72"/>
      <c r="F4256" s="62"/>
      <c r="G4256" s="63"/>
      <c r="H4256" s="64"/>
    </row>
    <row r="4257" spans="1:8" ht="15" hidden="1" customHeight="1" x14ac:dyDescent="0.25">
      <c r="A4257" s="82"/>
      <c r="B4257" s="56"/>
      <c r="C4257" s="56"/>
      <c r="D4257" s="128"/>
      <c r="E4257" s="72"/>
      <c r="F4257" s="116"/>
      <c r="G4257" s="63"/>
      <c r="H4257" s="64"/>
    </row>
    <row r="4258" spans="1:8" ht="15" hidden="1" customHeight="1" x14ac:dyDescent="0.25">
      <c r="A4258" s="82"/>
      <c r="B4258" s="56"/>
      <c r="C4258" s="56"/>
      <c r="D4258" s="128"/>
      <c r="E4258" s="72"/>
      <c r="F4258" s="62"/>
      <c r="G4258" s="63"/>
      <c r="H4258" s="64"/>
    </row>
    <row r="4259" spans="1:8" ht="15" hidden="1" customHeight="1" x14ac:dyDescent="0.25">
      <c r="A4259" s="82"/>
      <c r="B4259" s="55"/>
      <c r="C4259" s="56"/>
      <c r="D4259" s="128"/>
      <c r="E4259" s="72"/>
      <c r="F4259" s="62"/>
      <c r="G4259" s="63"/>
      <c r="H4259" s="64"/>
    </row>
    <row r="4260" spans="1:8" ht="15" hidden="1" customHeight="1" x14ac:dyDescent="0.25">
      <c r="A4260" s="82"/>
      <c r="B4260" s="55"/>
      <c r="C4260" s="56"/>
      <c r="D4260" s="128"/>
      <c r="E4260" s="72"/>
      <c r="F4260" s="253"/>
      <c r="G4260" s="63"/>
      <c r="H4260" s="64"/>
    </row>
    <row r="4261" spans="1:8" ht="15" hidden="1" customHeight="1" x14ac:dyDescent="0.25">
      <c r="A4261" s="82"/>
      <c r="B4261" s="55"/>
      <c r="C4261" s="56"/>
      <c r="D4261" s="98"/>
      <c r="E4261" s="72"/>
      <c r="F4261" s="67"/>
      <c r="G4261" s="63"/>
      <c r="H4261" s="64"/>
    </row>
    <row r="4262" spans="1:8" ht="15" hidden="1" customHeight="1" x14ac:dyDescent="0.25">
      <c r="A4262" s="82"/>
      <c r="B4262" s="56"/>
      <c r="C4262" s="110"/>
      <c r="D4262" s="57"/>
      <c r="E4262" s="72"/>
      <c r="F4262" s="62"/>
      <c r="G4262" s="63"/>
      <c r="H4262" s="64"/>
    </row>
    <row r="4263" spans="1:8" ht="15" hidden="1" customHeight="1" x14ac:dyDescent="0.25">
      <c r="A4263" s="82"/>
      <c r="B4263" s="56"/>
      <c r="C4263" s="56"/>
      <c r="D4263" s="57"/>
      <c r="E4263" s="72"/>
      <c r="F4263" s="58"/>
      <c r="G4263" s="63"/>
      <c r="H4263" s="64"/>
    </row>
    <row r="4264" spans="1:8" ht="15" hidden="1" customHeight="1" x14ac:dyDescent="0.25">
      <c r="A4264" s="82"/>
      <c r="B4264" s="74"/>
      <c r="C4264" s="56"/>
      <c r="D4264" s="57"/>
      <c r="E4264" s="72"/>
      <c r="F4264" s="58"/>
      <c r="G4264" s="63"/>
      <c r="H4264" s="64"/>
    </row>
    <row r="4265" spans="1:8" ht="15" hidden="1" customHeight="1" x14ac:dyDescent="0.25">
      <c r="A4265" s="82"/>
      <c r="B4265" s="55"/>
      <c r="C4265" s="75"/>
      <c r="D4265" s="57"/>
      <c r="E4265" s="72"/>
      <c r="F4265" s="62"/>
      <c r="G4265" s="63"/>
      <c r="H4265" s="64"/>
    </row>
    <row r="4266" spans="1:8" ht="15" hidden="1" customHeight="1" x14ac:dyDescent="0.25">
      <c r="A4266" s="82"/>
      <c r="B4266" s="55"/>
      <c r="C4266" s="56"/>
      <c r="D4266" s="105"/>
      <c r="E4266" s="72"/>
      <c r="F4266" s="76"/>
      <c r="G4266" s="63"/>
      <c r="H4266" s="64"/>
    </row>
    <row r="4267" spans="1:8" ht="15" hidden="1" customHeight="1" x14ac:dyDescent="0.25">
      <c r="A4267" s="82"/>
      <c r="B4267" s="95"/>
      <c r="C4267" s="56"/>
      <c r="D4267" s="105"/>
      <c r="E4267" s="72"/>
      <c r="F4267" s="77"/>
      <c r="G4267" s="63"/>
      <c r="H4267" s="64"/>
    </row>
    <row r="4268" spans="1:8" ht="15" hidden="1" customHeight="1" x14ac:dyDescent="0.25">
      <c r="A4268" s="82"/>
      <c r="B4268" s="56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56"/>
      <c r="C4269" s="56"/>
      <c r="D4269" s="56"/>
      <c r="E4269" s="72"/>
      <c r="F4269" s="58"/>
      <c r="G4269" s="63"/>
      <c r="H4269" s="64"/>
    </row>
    <row r="4270" spans="1:8" ht="15" hidden="1" customHeight="1" x14ac:dyDescent="0.25">
      <c r="A4270" s="82"/>
      <c r="B4270" s="56"/>
      <c r="C4270" s="80"/>
      <c r="D4270" s="57"/>
      <c r="E4270" s="72"/>
      <c r="F4270" s="67"/>
      <c r="G4270" s="63"/>
      <c r="H4270" s="64"/>
    </row>
    <row r="4271" spans="1:8" ht="15" hidden="1" customHeight="1" x14ac:dyDescent="0.25">
      <c r="A4271" s="82"/>
      <c r="B4271" s="68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61"/>
      <c r="E4272" s="72"/>
      <c r="F4272" s="76"/>
      <c r="G4272" s="63"/>
      <c r="H4272" s="64"/>
    </row>
    <row r="4273" spans="1:8" ht="15" hidden="1" customHeight="1" x14ac:dyDescent="0.25">
      <c r="A4273" s="82"/>
      <c r="B4273" s="56"/>
      <c r="C4273" s="56"/>
      <c r="D4273" s="57"/>
      <c r="E4273" s="72"/>
      <c r="F4273" s="67"/>
      <c r="G4273" s="63"/>
      <c r="H4273" s="64"/>
    </row>
    <row r="4274" spans="1:8" ht="15" hidden="1" customHeight="1" x14ac:dyDescent="0.25">
      <c r="A4274" s="82"/>
      <c r="B4274" s="56"/>
      <c r="C4274" s="56"/>
      <c r="D4274" s="128"/>
      <c r="E4274" s="72"/>
      <c r="F4274" s="116"/>
      <c r="G4274" s="63"/>
      <c r="H4274" s="64"/>
    </row>
    <row r="4275" spans="1:8" ht="15" hidden="1" customHeight="1" x14ac:dyDescent="0.25">
      <c r="A4275" s="82"/>
      <c r="B4275" s="56"/>
      <c r="C4275" s="75"/>
      <c r="D4275" s="57"/>
      <c r="E4275" s="72"/>
      <c r="F4275" s="62"/>
      <c r="G4275" s="63"/>
      <c r="H4275" s="64"/>
    </row>
    <row r="4276" spans="1:8" ht="15" hidden="1" customHeight="1" x14ac:dyDescent="0.25">
      <c r="A4276" s="82"/>
      <c r="B4276" s="56"/>
      <c r="C4276" s="56"/>
      <c r="D4276" s="57"/>
      <c r="E4276" s="72"/>
      <c r="F4276" s="77"/>
      <c r="G4276" s="63"/>
      <c r="H4276" s="64"/>
    </row>
    <row r="4277" spans="1:8" ht="15" hidden="1" customHeight="1" x14ac:dyDescent="0.25">
      <c r="A4277" s="82"/>
      <c r="B4277" s="56"/>
      <c r="C4277" s="56"/>
      <c r="D4277" s="87"/>
      <c r="E4277" s="72"/>
      <c r="F4277" s="62"/>
      <c r="G4277" s="63"/>
      <c r="H4277" s="64"/>
    </row>
    <row r="4278" spans="1:8" ht="15" hidden="1" customHeight="1" x14ac:dyDescent="0.25">
      <c r="A4278" s="82"/>
      <c r="B4278" s="68"/>
      <c r="C4278" s="56"/>
      <c r="D4278" s="87"/>
      <c r="E4278" s="72"/>
      <c r="F4278" s="62"/>
      <c r="G4278" s="63"/>
      <c r="H4278" s="64"/>
    </row>
    <row r="4279" spans="1:8" ht="15" hidden="1" customHeight="1" x14ac:dyDescent="0.25">
      <c r="A4279" s="82"/>
      <c r="B4279" s="55"/>
      <c r="C4279" s="56"/>
      <c r="D4279" s="57"/>
      <c r="E4279" s="72"/>
      <c r="F4279" s="62"/>
      <c r="G4279" s="63"/>
      <c r="H4279" s="64"/>
    </row>
    <row r="4280" spans="1:8" ht="15" hidden="1" customHeight="1" x14ac:dyDescent="0.25">
      <c r="A4280" s="82"/>
      <c r="B4280" s="81"/>
      <c r="C4280" s="56"/>
      <c r="D4280" s="57"/>
      <c r="E4280" s="72"/>
      <c r="F4280" s="76"/>
      <c r="G4280" s="63"/>
      <c r="H4280" s="64"/>
    </row>
    <row r="4281" spans="1:8" ht="15" hidden="1" customHeight="1" x14ac:dyDescent="0.25">
      <c r="A4281" s="82"/>
      <c r="B4281" s="74"/>
      <c r="C4281" s="56"/>
      <c r="D4281" s="57"/>
      <c r="E4281" s="72"/>
      <c r="F4281" s="62"/>
      <c r="G4281" s="63"/>
      <c r="H4281" s="64"/>
    </row>
    <row r="4282" spans="1:8" ht="15" hidden="1" customHeight="1" x14ac:dyDescent="0.25">
      <c r="A4282" s="82"/>
      <c r="B4282" s="56"/>
      <c r="C4282" s="56"/>
      <c r="D4282" s="57"/>
      <c r="E4282" s="72"/>
      <c r="F4282" s="76"/>
      <c r="G4282" s="63"/>
      <c r="H4282" s="64"/>
    </row>
    <row r="4283" spans="1:8" ht="15" hidden="1" customHeight="1" x14ac:dyDescent="0.25">
      <c r="A4283" s="82"/>
      <c r="B4283" s="81"/>
      <c r="C4283" s="56"/>
      <c r="D4283" s="57"/>
      <c r="E4283" s="72"/>
      <c r="F4283" s="76"/>
      <c r="G4283" s="63"/>
      <c r="H4283" s="64"/>
    </row>
    <row r="4284" spans="1:8" ht="15" hidden="1" customHeight="1" x14ac:dyDescent="0.25">
      <c r="A4284" s="82"/>
      <c r="B4284" s="81"/>
      <c r="C4284" s="56"/>
      <c r="D4284" s="57"/>
      <c r="E4284" s="72"/>
      <c r="F4284" s="76"/>
      <c r="G4284" s="63"/>
      <c r="H4284" s="64"/>
    </row>
    <row r="4285" spans="1:8" ht="15" hidden="1" customHeight="1" x14ac:dyDescent="0.25">
      <c r="A4285" s="82"/>
      <c r="B4285" s="81"/>
      <c r="C4285" s="56"/>
      <c r="D4285" s="57"/>
      <c r="E4285" s="72"/>
      <c r="F4285" s="76"/>
      <c r="G4285" s="63"/>
      <c r="H4285" s="64"/>
    </row>
    <row r="4286" spans="1:8" ht="15" hidden="1" customHeight="1" x14ac:dyDescent="0.25">
      <c r="A4286" s="82"/>
      <c r="B4286" s="81"/>
      <c r="C4286" s="56"/>
      <c r="D4286" s="57"/>
      <c r="E4286" s="72"/>
      <c r="F4286" s="76"/>
      <c r="G4286" s="63"/>
      <c r="H4286" s="64"/>
    </row>
    <row r="4287" spans="1:8" ht="15" hidden="1" customHeight="1" x14ac:dyDescent="0.25">
      <c r="A4287" s="82"/>
      <c r="B4287" s="56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55"/>
      <c r="C4288" s="56"/>
      <c r="D4288" s="57"/>
      <c r="E4288" s="72"/>
      <c r="F4288" s="62"/>
      <c r="G4288" s="63"/>
      <c r="H4288" s="64"/>
    </row>
    <row r="4289" spans="1:8" ht="15" hidden="1" customHeight="1" x14ac:dyDescent="0.25">
      <c r="A4289" s="82"/>
      <c r="B4289" s="56"/>
      <c r="C4289" s="80"/>
      <c r="D4289" s="57"/>
      <c r="E4289" s="72"/>
      <c r="F4289" s="67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62"/>
      <c r="G4290" s="63"/>
      <c r="H4290" s="64"/>
    </row>
    <row r="4291" spans="1:8" ht="15" hidden="1" customHeight="1" x14ac:dyDescent="0.25">
      <c r="A4291" s="82"/>
      <c r="B4291" s="56"/>
      <c r="C4291" s="56"/>
      <c r="D4291" s="61"/>
      <c r="E4291" s="72"/>
      <c r="F4291" s="76"/>
      <c r="G4291" s="63"/>
      <c r="H4291" s="64"/>
    </row>
    <row r="4292" spans="1:8" ht="15" hidden="1" customHeight="1" x14ac:dyDescent="0.25">
      <c r="A4292" s="82"/>
      <c r="B4292" s="56"/>
      <c r="C4292" s="56"/>
      <c r="D4292" s="57"/>
      <c r="E4292" s="72"/>
      <c r="F4292" s="67"/>
      <c r="G4292" s="63"/>
      <c r="H4292" s="64"/>
    </row>
    <row r="4293" spans="1:8" ht="15" hidden="1" customHeight="1" x14ac:dyDescent="0.25">
      <c r="A4293" s="82"/>
      <c r="B4293" s="56"/>
      <c r="C4293" s="56"/>
      <c r="D4293" s="128"/>
      <c r="E4293" s="72"/>
      <c r="F4293" s="116"/>
      <c r="G4293" s="63"/>
      <c r="H4293" s="64"/>
    </row>
    <row r="4294" spans="1:8" ht="15" hidden="1" customHeight="1" x14ac:dyDescent="0.25">
      <c r="A4294" s="82"/>
      <c r="B4294" s="56"/>
      <c r="C4294" s="75"/>
      <c r="D4294" s="57"/>
      <c r="E4294" s="72"/>
      <c r="F4294" s="62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77"/>
      <c r="G4295" s="63"/>
      <c r="H4295" s="64"/>
    </row>
    <row r="4296" spans="1:8" ht="15" hidden="1" customHeight="1" x14ac:dyDescent="0.25">
      <c r="A4296" s="82"/>
      <c r="B4296" s="56"/>
      <c r="C4296" s="56"/>
      <c r="D4296" s="87"/>
      <c r="E4296" s="72"/>
      <c r="F4296" s="62"/>
      <c r="G4296" s="63"/>
      <c r="H4296" s="64"/>
    </row>
    <row r="4297" spans="1:8" ht="15" hidden="1" customHeight="1" x14ac:dyDescent="0.25">
      <c r="A4297" s="82"/>
      <c r="B4297" s="68"/>
      <c r="C4297" s="56"/>
      <c r="D4297" s="87"/>
      <c r="E4297" s="72"/>
      <c r="F4297" s="62"/>
      <c r="G4297" s="63"/>
      <c r="H4297" s="64"/>
    </row>
    <row r="4298" spans="1:8" ht="15" hidden="1" customHeight="1" x14ac:dyDescent="0.25">
      <c r="A4298" s="82"/>
      <c r="B4298" s="55"/>
      <c r="C4298" s="56"/>
      <c r="D4298" s="57"/>
      <c r="E4298" s="72"/>
      <c r="F4298" s="62"/>
      <c r="G4298" s="63"/>
      <c r="H4298" s="64"/>
    </row>
    <row r="4299" spans="1:8" ht="15" hidden="1" customHeight="1" x14ac:dyDescent="0.25">
      <c r="A4299" s="82"/>
      <c r="B4299" s="81"/>
      <c r="C4299" s="56"/>
      <c r="D4299" s="57"/>
      <c r="E4299" s="72"/>
      <c r="F4299" s="76"/>
      <c r="G4299" s="63"/>
      <c r="H4299" s="64"/>
    </row>
    <row r="4300" spans="1:8" ht="15" hidden="1" customHeight="1" x14ac:dyDescent="0.25">
      <c r="A4300" s="82"/>
      <c r="B4300" s="81"/>
      <c r="C4300" s="56"/>
      <c r="D4300" s="57"/>
      <c r="E4300" s="72"/>
      <c r="F4300" s="76"/>
      <c r="G4300" s="63"/>
      <c r="H4300" s="64"/>
    </row>
    <row r="4301" spans="1:8" ht="15" hidden="1" customHeight="1" x14ac:dyDescent="0.25">
      <c r="A4301" s="82"/>
      <c r="B4301" s="74"/>
      <c r="C4301" s="56"/>
      <c r="D4301" s="5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57"/>
      <c r="E4302" s="72"/>
      <c r="F4302" s="76"/>
      <c r="G4302" s="63"/>
      <c r="H4302" s="64"/>
    </row>
    <row r="4303" spans="1:8" ht="15" hidden="1" customHeight="1" x14ac:dyDescent="0.25">
      <c r="A4303" s="82"/>
      <c r="B4303" s="81"/>
      <c r="C4303" s="56"/>
      <c r="D4303" s="57"/>
      <c r="E4303" s="72"/>
      <c r="F4303" s="76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81"/>
      <c r="C4305" s="56"/>
      <c r="D4305" s="57"/>
      <c r="E4305" s="72"/>
      <c r="F4305" s="76"/>
      <c r="G4305" s="63"/>
      <c r="H4305" s="64"/>
    </row>
    <row r="4306" spans="1:8" ht="15" hidden="1" customHeight="1" x14ac:dyDescent="0.25">
      <c r="A4306" s="82"/>
      <c r="B4306" s="81"/>
      <c r="C4306" s="56"/>
      <c r="D4306" s="57"/>
      <c r="E4306" s="72"/>
      <c r="F4306" s="76"/>
      <c r="G4306" s="63"/>
      <c r="H4306" s="64"/>
    </row>
    <row r="4307" spans="1:8" ht="15" hidden="1" customHeight="1" x14ac:dyDescent="0.25">
      <c r="A4307" s="82"/>
      <c r="B4307" s="81"/>
      <c r="C4307" s="56"/>
      <c r="D4307" s="57"/>
      <c r="E4307" s="72"/>
      <c r="F4307" s="76"/>
      <c r="G4307" s="63"/>
      <c r="H4307" s="64"/>
    </row>
    <row r="4308" spans="1:8" ht="15" hidden="1" customHeight="1" x14ac:dyDescent="0.25">
      <c r="A4308" s="82"/>
      <c r="B4308" s="81"/>
      <c r="C4308" s="56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81"/>
      <c r="C4309" s="56"/>
      <c r="D4309" s="57"/>
      <c r="E4309" s="72"/>
      <c r="F4309" s="62"/>
      <c r="G4309" s="63"/>
      <c r="H4309" s="64"/>
    </row>
    <row r="4310" spans="1:8" ht="15" hidden="1" customHeight="1" x14ac:dyDescent="0.25">
      <c r="A4310" s="82"/>
      <c r="B4310" s="56"/>
      <c r="C4310" s="56"/>
      <c r="D4310" s="128"/>
      <c r="E4310" s="72"/>
      <c r="F4310" s="116"/>
      <c r="G4310" s="63"/>
      <c r="H4310" s="64"/>
    </row>
    <row r="4311" spans="1:8" ht="15" hidden="1" customHeight="1" x14ac:dyDescent="0.25">
      <c r="A4311" s="82"/>
      <c r="B4311" s="56"/>
      <c r="C4311" s="56"/>
      <c r="D4311" s="128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128"/>
      <c r="E4312" s="72"/>
      <c r="F4312" s="62"/>
      <c r="G4312" s="63"/>
      <c r="H4312" s="64"/>
    </row>
    <row r="4313" spans="1:8" ht="15" hidden="1" customHeight="1" x14ac:dyDescent="0.25">
      <c r="A4313" s="82"/>
      <c r="B4313" s="55"/>
      <c r="C4313" s="56"/>
      <c r="D4313" s="128"/>
      <c r="E4313" s="72"/>
      <c r="F4313" s="253"/>
      <c r="G4313" s="63"/>
      <c r="H4313" s="64"/>
    </row>
    <row r="4314" spans="1:8" ht="15" hidden="1" customHeight="1" x14ac:dyDescent="0.25">
      <c r="A4314" s="82"/>
      <c r="B4314" s="55"/>
      <c r="C4314" s="56"/>
      <c r="D4314" s="98"/>
      <c r="E4314" s="72"/>
      <c r="F4314" s="67"/>
      <c r="G4314" s="63"/>
      <c r="H4314" s="64"/>
    </row>
    <row r="4315" spans="1:8" ht="15" hidden="1" customHeight="1" x14ac:dyDescent="0.25">
      <c r="A4315" s="82"/>
      <c r="B4315" s="56"/>
      <c r="C4315" s="110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5"/>
      <c r="C4316" s="56"/>
      <c r="D4316" s="57"/>
      <c r="E4316" s="72"/>
      <c r="F4316" s="58"/>
      <c r="G4316" s="63"/>
      <c r="H4316" s="64"/>
    </row>
    <row r="4317" spans="1:8" ht="15" hidden="1" customHeight="1" x14ac:dyDescent="0.25">
      <c r="A4317" s="82"/>
      <c r="B4317" s="74"/>
      <c r="C4317" s="56"/>
      <c r="D4317" s="57"/>
      <c r="E4317" s="72"/>
      <c r="F4317" s="62"/>
      <c r="G4317" s="63"/>
      <c r="H4317" s="64"/>
    </row>
    <row r="4318" spans="1:8" ht="15" hidden="1" customHeight="1" x14ac:dyDescent="0.25">
      <c r="A4318" s="82"/>
      <c r="B4318" s="55"/>
      <c r="C4318" s="75"/>
      <c r="D4318" s="57"/>
      <c r="E4318" s="72"/>
      <c r="F4318" s="62"/>
      <c r="G4318" s="63"/>
      <c r="H4318" s="64"/>
    </row>
    <row r="4319" spans="1:8" ht="15" hidden="1" customHeight="1" x14ac:dyDescent="0.25">
      <c r="A4319" s="82"/>
      <c r="B4319" s="55"/>
      <c r="C4319" s="56"/>
      <c r="D4319" s="105"/>
      <c r="E4319" s="72"/>
      <c r="F4319" s="76"/>
      <c r="G4319" s="63"/>
      <c r="H4319" s="64"/>
    </row>
    <row r="4320" spans="1:8" ht="15" hidden="1" customHeight="1" x14ac:dyDescent="0.25">
      <c r="A4320" s="82"/>
      <c r="B4320" s="95"/>
      <c r="C4320" s="56"/>
      <c r="D4320" s="105"/>
      <c r="E4320" s="72"/>
      <c r="F4320" s="77"/>
      <c r="G4320" s="63"/>
      <c r="H4320" s="64"/>
    </row>
    <row r="4321" spans="1:8" ht="15" hidden="1" customHeight="1" x14ac:dyDescent="0.25">
      <c r="A4321" s="82"/>
      <c r="B4321" s="56"/>
      <c r="C4321" s="56"/>
      <c r="D4321" s="57"/>
      <c r="E4321" s="72"/>
      <c r="F4321" s="62"/>
      <c r="G4321" s="63"/>
      <c r="H4321" s="64"/>
    </row>
    <row r="4322" spans="1:8" ht="15" hidden="1" customHeight="1" x14ac:dyDescent="0.25">
      <c r="A4322" s="82"/>
      <c r="B4322" s="56"/>
      <c r="C4322" s="56"/>
      <c r="D4322" s="56"/>
      <c r="E4322" s="72"/>
      <c r="F4322" s="58"/>
      <c r="G4322" s="63"/>
      <c r="H4322" s="64"/>
    </row>
    <row r="4323" spans="1:8" ht="15" hidden="1" customHeight="1" x14ac:dyDescent="0.25">
      <c r="A4323" s="82"/>
      <c r="B4323" s="56"/>
      <c r="C4323" s="80"/>
      <c r="D4323" s="57"/>
      <c r="E4323" s="72"/>
      <c r="F4323" s="67"/>
      <c r="G4323" s="63"/>
      <c r="H4323" s="64"/>
    </row>
    <row r="4324" spans="1:8" ht="15" hidden="1" customHeight="1" x14ac:dyDescent="0.25">
      <c r="A4324" s="82"/>
      <c r="B4324" s="56"/>
      <c r="C4324" s="56"/>
      <c r="D4324" s="57"/>
      <c r="E4324" s="72"/>
      <c r="F4324" s="62"/>
      <c r="G4324" s="63"/>
      <c r="H4324" s="64"/>
    </row>
    <row r="4325" spans="1:8" ht="15" hidden="1" customHeight="1" x14ac:dyDescent="0.25">
      <c r="A4325" s="82"/>
      <c r="B4325" s="56"/>
      <c r="C4325" s="56"/>
      <c r="D4325" s="61"/>
      <c r="E4325" s="72"/>
      <c r="F4325" s="76"/>
      <c r="G4325" s="63"/>
      <c r="H4325" s="64"/>
    </row>
    <row r="4326" spans="1:8" ht="15" hidden="1" customHeight="1" x14ac:dyDescent="0.25">
      <c r="A4326" s="82"/>
      <c r="B4326" s="56"/>
      <c r="C4326" s="56"/>
      <c r="D4326" s="57"/>
      <c r="E4326" s="72"/>
      <c r="F4326" s="67"/>
      <c r="G4326" s="63"/>
      <c r="H4326" s="64"/>
    </row>
    <row r="4327" spans="1:8" ht="15" hidden="1" customHeight="1" x14ac:dyDescent="0.25">
      <c r="A4327" s="82"/>
      <c r="B4327" s="56"/>
      <c r="C4327" s="56"/>
      <c r="D4327" s="128"/>
      <c r="E4327" s="72"/>
      <c r="F4327" s="116"/>
      <c r="G4327" s="63"/>
      <c r="H4327" s="64"/>
    </row>
    <row r="4328" spans="1:8" ht="15" hidden="1" customHeight="1" x14ac:dyDescent="0.25">
      <c r="A4328" s="82"/>
      <c r="B4328" s="56"/>
      <c r="C4328" s="75"/>
      <c r="D4328" s="57"/>
      <c r="E4328" s="72"/>
      <c r="F4328" s="62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77"/>
      <c r="G4329" s="63"/>
      <c r="H4329" s="64"/>
    </row>
    <row r="4330" spans="1:8" ht="15" hidden="1" customHeight="1" x14ac:dyDescent="0.25">
      <c r="A4330" s="82"/>
      <c r="B4330" s="56"/>
      <c r="C4330" s="56"/>
      <c r="D4330" s="87"/>
      <c r="E4330" s="72"/>
      <c r="F4330" s="62"/>
      <c r="G4330" s="63"/>
      <c r="H4330" s="64"/>
    </row>
    <row r="4331" spans="1:8" ht="15" hidden="1" customHeight="1" x14ac:dyDescent="0.25">
      <c r="A4331" s="82"/>
      <c r="B4331" s="68"/>
      <c r="C4331" s="56"/>
      <c r="D4331" s="87"/>
      <c r="E4331" s="72"/>
      <c r="F4331" s="62"/>
      <c r="G4331" s="63"/>
      <c r="H4331" s="64"/>
    </row>
    <row r="4332" spans="1:8" ht="15" hidden="1" customHeight="1" x14ac:dyDescent="0.25">
      <c r="A4332" s="82"/>
      <c r="B4332" s="55"/>
      <c r="C4332" s="56"/>
      <c r="D4332" s="57"/>
      <c r="E4332" s="72"/>
      <c r="F4332" s="62"/>
      <c r="G4332" s="63"/>
      <c r="H4332" s="64"/>
    </row>
    <row r="4333" spans="1:8" ht="15" hidden="1" customHeight="1" x14ac:dyDescent="0.25">
      <c r="A4333" s="82"/>
      <c r="B4333" s="81"/>
      <c r="C4333" s="56"/>
      <c r="D4333" s="57"/>
      <c r="E4333" s="72"/>
      <c r="F4333" s="76"/>
      <c r="G4333" s="63"/>
      <c r="H4333" s="64"/>
    </row>
    <row r="4334" spans="1:8" ht="15" hidden="1" customHeight="1" x14ac:dyDescent="0.25">
      <c r="A4334" s="82"/>
      <c r="B4334" s="81"/>
      <c r="C4334" s="56"/>
      <c r="D4334" s="57"/>
      <c r="E4334" s="72"/>
      <c r="F4334" s="58"/>
      <c r="G4334" s="63"/>
      <c r="H4334" s="64"/>
    </row>
    <row r="4335" spans="1:8" ht="15" hidden="1" customHeight="1" x14ac:dyDescent="0.25">
      <c r="A4335" s="82"/>
      <c r="B4335" s="74"/>
      <c r="C4335" s="56"/>
      <c r="D4335" s="57"/>
      <c r="E4335" s="72"/>
      <c r="F4335" s="62"/>
      <c r="G4335" s="63"/>
      <c r="H4335" s="64"/>
    </row>
    <row r="4336" spans="1:8" ht="15" hidden="1" customHeight="1" x14ac:dyDescent="0.25">
      <c r="A4336" s="82"/>
      <c r="B4336" s="56"/>
      <c r="C4336" s="56"/>
      <c r="D4336" s="57"/>
      <c r="E4336" s="72"/>
      <c r="F4336" s="76"/>
      <c r="G4336" s="63"/>
      <c r="H4336" s="64"/>
    </row>
    <row r="4337" spans="1:8" ht="15" hidden="1" customHeight="1" x14ac:dyDescent="0.25">
      <c r="A4337" s="82"/>
      <c r="B4337" s="81"/>
      <c r="C4337" s="56"/>
      <c r="D4337" s="57"/>
      <c r="E4337" s="72"/>
      <c r="F4337" s="76"/>
      <c r="G4337" s="63"/>
      <c r="H4337" s="64"/>
    </row>
    <row r="4338" spans="1:8" ht="15" hidden="1" customHeight="1" x14ac:dyDescent="0.25">
      <c r="A4338" s="82"/>
      <c r="B4338" s="81"/>
      <c r="C4338" s="56"/>
      <c r="D4338" s="57"/>
      <c r="E4338" s="72"/>
      <c r="F4338" s="76"/>
      <c r="G4338" s="63"/>
      <c r="H4338" s="64"/>
    </row>
    <row r="4339" spans="1:8" ht="15" hidden="1" customHeight="1" x14ac:dyDescent="0.25">
      <c r="A4339" s="82"/>
      <c r="B4339" s="81"/>
      <c r="C4339" s="56"/>
      <c r="D4339" s="57"/>
      <c r="E4339" s="72"/>
      <c r="F4339" s="76"/>
      <c r="G4339" s="63"/>
      <c r="H4339" s="64"/>
    </row>
    <row r="4340" spans="1:8" ht="15" hidden="1" customHeight="1" x14ac:dyDescent="0.25">
      <c r="A4340" s="82"/>
      <c r="B4340" s="68"/>
      <c r="C4340" s="56"/>
      <c r="D4340" s="61"/>
      <c r="E4340" s="72"/>
      <c r="F4340" s="76"/>
      <c r="G4340" s="63"/>
      <c r="H4340" s="64"/>
    </row>
    <row r="4341" spans="1:8" ht="15" hidden="1" customHeight="1" x14ac:dyDescent="0.25">
      <c r="A4341" s="82"/>
      <c r="B4341" s="56"/>
      <c r="C4341" s="80"/>
      <c r="D4341" s="57"/>
      <c r="E4341" s="72"/>
      <c r="F4341" s="67"/>
      <c r="G4341" s="63"/>
      <c r="H4341" s="64"/>
    </row>
    <row r="4342" spans="1:8" ht="15" hidden="1" customHeight="1" x14ac:dyDescent="0.25">
      <c r="A4342" s="82"/>
      <c r="B4342" s="56"/>
      <c r="C4342" s="56"/>
      <c r="D4342" s="57"/>
      <c r="E4342" s="72"/>
      <c r="F4342" s="62"/>
      <c r="G4342" s="63"/>
      <c r="H4342" s="64"/>
    </row>
    <row r="4343" spans="1:8" ht="15" hidden="1" customHeight="1" x14ac:dyDescent="0.25">
      <c r="A4343" s="82"/>
      <c r="B4343" s="56"/>
      <c r="C4343" s="56"/>
      <c r="D4343" s="61"/>
      <c r="E4343" s="72"/>
      <c r="F4343" s="76"/>
      <c r="G4343" s="63"/>
      <c r="H4343" s="64"/>
    </row>
    <row r="4344" spans="1:8" ht="15" hidden="1" customHeight="1" x14ac:dyDescent="0.25">
      <c r="A4344" s="82"/>
      <c r="B4344" s="56"/>
      <c r="C4344" s="56"/>
      <c r="D4344" s="57"/>
      <c r="E4344" s="72"/>
      <c r="F4344" s="67"/>
      <c r="G4344" s="63"/>
      <c r="H4344" s="64"/>
    </row>
    <row r="4345" spans="1:8" ht="15" hidden="1" customHeight="1" x14ac:dyDescent="0.25">
      <c r="A4345" s="82"/>
      <c r="B4345" s="56"/>
      <c r="C4345" s="56"/>
      <c r="D4345" s="128"/>
      <c r="E4345" s="72"/>
      <c r="F4345" s="116"/>
      <c r="G4345" s="63"/>
      <c r="H4345" s="64"/>
    </row>
    <row r="4346" spans="1:8" ht="15" hidden="1" customHeight="1" x14ac:dyDescent="0.25">
      <c r="A4346" s="82"/>
      <c r="B4346" s="56"/>
      <c r="C4346" s="75"/>
      <c r="D4346" s="57"/>
      <c r="E4346" s="72"/>
      <c r="F4346" s="62"/>
      <c r="G4346" s="63"/>
      <c r="H4346" s="64"/>
    </row>
    <row r="4347" spans="1:8" ht="15" hidden="1" customHeight="1" x14ac:dyDescent="0.25">
      <c r="A4347" s="82"/>
      <c r="B4347" s="56"/>
      <c r="C4347" s="56"/>
      <c r="D4347" s="57"/>
      <c r="E4347" s="72"/>
      <c r="F4347" s="77"/>
      <c r="G4347" s="63"/>
      <c r="H4347" s="64"/>
    </row>
    <row r="4348" spans="1:8" ht="15" hidden="1" customHeight="1" x14ac:dyDescent="0.25">
      <c r="A4348" s="82"/>
      <c r="B4348" s="56"/>
      <c r="C4348" s="56"/>
      <c r="D4348" s="87"/>
      <c r="E4348" s="72"/>
      <c r="F4348" s="62"/>
      <c r="G4348" s="63"/>
      <c r="H4348" s="64"/>
    </row>
    <row r="4349" spans="1:8" ht="15" hidden="1" customHeight="1" x14ac:dyDescent="0.25">
      <c r="A4349" s="82"/>
      <c r="B4349" s="68"/>
      <c r="C4349" s="56"/>
      <c r="D4349" s="87"/>
      <c r="E4349" s="72"/>
      <c r="F4349" s="62"/>
      <c r="G4349" s="63"/>
      <c r="H4349" s="64"/>
    </row>
    <row r="4350" spans="1:8" ht="15" hidden="1" customHeight="1" x14ac:dyDescent="0.25">
      <c r="A4350" s="82"/>
      <c r="B4350" s="55"/>
      <c r="C4350" s="56"/>
      <c r="D4350" s="57"/>
      <c r="E4350" s="72"/>
      <c r="F4350" s="62"/>
      <c r="G4350" s="63"/>
      <c r="H4350" s="64"/>
    </row>
    <row r="4351" spans="1:8" ht="15" hidden="1" customHeight="1" x14ac:dyDescent="0.25">
      <c r="A4351" s="82"/>
      <c r="B4351" s="81"/>
      <c r="C4351" s="56"/>
      <c r="D4351" s="57"/>
      <c r="E4351" s="72"/>
      <c r="F4351" s="76"/>
      <c r="G4351" s="63"/>
      <c r="H4351" s="64"/>
    </row>
    <row r="4352" spans="1:8" ht="15" hidden="1" customHeight="1" x14ac:dyDescent="0.25">
      <c r="A4352" s="82"/>
      <c r="B4352" s="81"/>
      <c r="C4352" s="56"/>
      <c r="D4352" s="57"/>
      <c r="E4352" s="72"/>
      <c r="F4352" s="58"/>
      <c r="G4352" s="63"/>
      <c r="H4352" s="64"/>
    </row>
    <row r="4353" spans="1:8" ht="15" hidden="1" customHeight="1" x14ac:dyDescent="0.25">
      <c r="A4353" s="82"/>
      <c r="B4353" s="74"/>
      <c r="C4353" s="56"/>
      <c r="D4353" s="57"/>
      <c r="E4353" s="72"/>
      <c r="F4353" s="62"/>
      <c r="G4353" s="63"/>
      <c r="H4353" s="64"/>
    </row>
    <row r="4354" spans="1:8" ht="15" hidden="1" customHeight="1" x14ac:dyDescent="0.25">
      <c r="A4354" s="82"/>
      <c r="B4354" s="56"/>
      <c r="C4354" s="56"/>
      <c r="D4354" s="57"/>
      <c r="E4354" s="72"/>
      <c r="F4354" s="76"/>
      <c r="G4354" s="63"/>
      <c r="H4354" s="64"/>
    </row>
    <row r="4355" spans="1:8" ht="15" hidden="1" customHeight="1" x14ac:dyDescent="0.25">
      <c r="A4355" s="82"/>
      <c r="B4355" s="81"/>
      <c r="C4355" s="56"/>
      <c r="D4355" s="57"/>
      <c r="E4355" s="72"/>
      <c r="F4355" s="76"/>
      <c r="G4355" s="63"/>
      <c r="H4355" s="64"/>
    </row>
    <row r="4356" spans="1:8" ht="15" hidden="1" customHeight="1" x14ac:dyDescent="0.25">
      <c r="A4356" s="82"/>
      <c r="B4356" s="81"/>
      <c r="C4356" s="56"/>
      <c r="D4356" s="57"/>
      <c r="E4356" s="72"/>
      <c r="F4356" s="76"/>
      <c r="G4356" s="63"/>
      <c r="H4356" s="64"/>
    </row>
    <row r="4357" spans="1:8" ht="15" hidden="1" customHeight="1" x14ac:dyDescent="0.25">
      <c r="A4357" s="82"/>
      <c r="B4357" s="81"/>
      <c r="C4357" s="56"/>
      <c r="D4357" s="57"/>
      <c r="E4357" s="72"/>
      <c r="F4357" s="76"/>
      <c r="G4357" s="63"/>
      <c r="H4357" s="64"/>
    </row>
    <row r="4358" spans="1:8" ht="15" hidden="1" customHeight="1" x14ac:dyDescent="0.25">
      <c r="A4358" s="82"/>
      <c r="B4358" s="56"/>
      <c r="C4358" s="80"/>
      <c r="D4358" s="57"/>
      <c r="E4358" s="72"/>
      <c r="F4358" s="67"/>
      <c r="G4358" s="63"/>
      <c r="H4358" s="64"/>
    </row>
    <row r="4359" spans="1:8" ht="15" hidden="1" customHeight="1" x14ac:dyDescent="0.25">
      <c r="A4359" s="82"/>
      <c r="B4359" s="56"/>
      <c r="C4359" s="56"/>
      <c r="D4359" s="57"/>
      <c r="E4359" s="72"/>
      <c r="F4359" s="62"/>
      <c r="G4359" s="63"/>
      <c r="H4359" s="64"/>
    </row>
    <row r="4360" spans="1:8" ht="15" hidden="1" customHeight="1" x14ac:dyDescent="0.25">
      <c r="A4360" s="82"/>
      <c r="B4360" s="56"/>
      <c r="C4360" s="56"/>
      <c r="D4360" s="61"/>
      <c r="E4360" s="72"/>
      <c r="F4360" s="76"/>
      <c r="G4360" s="63"/>
      <c r="H4360" s="64"/>
    </row>
    <row r="4361" spans="1:8" ht="15" hidden="1" customHeight="1" x14ac:dyDescent="0.25">
      <c r="A4361" s="82"/>
      <c r="B4361" s="56"/>
      <c r="C4361" s="56"/>
      <c r="D4361" s="57"/>
      <c r="E4361" s="72"/>
      <c r="F4361" s="67"/>
      <c r="G4361" s="63"/>
      <c r="H4361" s="64"/>
    </row>
    <row r="4362" spans="1:8" ht="15" hidden="1" customHeight="1" x14ac:dyDescent="0.25">
      <c r="A4362" s="82"/>
      <c r="B4362" s="56"/>
      <c r="C4362" s="56"/>
      <c r="D4362" s="128"/>
      <c r="E4362" s="72"/>
      <c r="F4362" s="116"/>
      <c r="G4362" s="63"/>
      <c r="H4362" s="64"/>
    </row>
    <row r="4363" spans="1:8" ht="15" hidden="1" customHeight="1" x14ac:dyDescent="0.25">
      <c r="A4363" s="82"/>
      <c r="B4363" s="56"/>
      <c r="C4363" s="75"/>
      <c r="D4363" s="57"/>
      <c r="E4363" s="72"/>
      <c r="F4363" s="62"/>
      <c r="G4363" s="63"/>
      <c r="H4363" s="64"/>
    </row>
    <row r="4364" spans="1:8" ht="15" hidden="1" customHeight="1" x14ac:dyDescent="0.25">
      <c r="A4364" s="82"/>
      <c r="B4364" s="56"/>
      <c r="C4364" s="56"/>
      <c r="D4364" s="57"/>
      <c r="E4364" s="72"/>
      <c r="F4364" s="77"/>
      <c r="G4364" s="63"/>
      <c r="H4364" s="64"/>
    </row>
    <row r="4365" spans="1:8" ht="15" hidden="1" customHeight="1" x14ac:dyDescent="0.25">
      <c r="A4365" s="82"/>
      <c r="B4365" s="56"/>
      <c r="C4365" s="56"/>
      <c r="D4365" s="87"/>
      <c r="E4365" s="72"/>
      <c r="F4365" s="62"/>
      <c r="G4365" s="63"/>
      <c r="H4365" s="64"/>
    </row>
    <row r="4366" spans="1:8" ht="15" hidden="1" customHeight="1" x14ac:dyDescent="0.25">
      <c r="A4366" s="82"/>
      <c r="B4366" s="56"/>
      <c r="C4366" s="56"/>
      <c r="D4366" s="87"/>
      <c r="E4366" s="72"/>
      <c r="F4366" s="62"/>
      <c r="G4366" s="63"/>
      <c r="H4366" s="64"/>
    </row>
    <row r="4367" spans="1:8" ht="15" hidden="1" customHeight="1" x14ac:dyDescent="0.25">
      <c r="A4367" s="82"/>
      <c r="B4367" s="56"/>
      <c r="C4367" s="80"/>
      <c r="D4367" s="57"/>
      <c r="E4367" s="72"/>
      <c r="F4367" s="67"/>
      <c r="G4367" s="63"/>
      <c r="H4367" s="64"/>
    </row>
    <row r="4368" spans="1:8" ht="15" hidden="1" customHeight="1" x14ac:dyDescent="0.25">
      <c r="A4368" s="82"/>
      <c r="B4368" s="81"/>
      <c r="C4368" s="56"/>
      <c r="D4368" s="57"/>
      <c r="E4368" s="72"/>
      <c r="F4368" s="76"/>
      <c r="G4368" s="63"/>
      <c r="H4368" s="64"/>
    </row>
    <row r="4369" spans="1:8" ht="15" hidden="1" customHeight="1" x14ac:dyDescent="0.25">
      <c r="A4369" s="82"/>
      <c r="B4369" s="56"/>
      <c r="C4369" s="56"/>
      <c r="D4369" s="61"/>
      <c r="E4369" s="72"/>
      <c r="F4369" s="76"/>
      <c r="G4369" s="63"/>
      <c r="H4369" s="64"/>
    </row>
    <row r="4370" spans="1:8" ht="15" hidden="1" customHeight="1" x14ac:dyDescent="0.25">
      <c r="A4370" s="82"/>
      <c r="B4370" s="56"/>
      <c r="C4370" s="80"/>
      <c r="D4370" s="57"/>
      <c r="E4370" s="72"/>
      <c r="F4370" s="67"/>
      <c r="G4370" s="63"/>
      <c r="H4370" s="64"/>
    </row>
    <row r="4371" spans="1:8" ht="15" hidden="1" customHeight="1" x14ac:dyDescent="0.25">
      <c r="A4371" s="82"/>
      <c r="B4371" s="56"/>
      <c r="C4371" s="56"/>
      <c r="D4371" s="128"/>
      <c r="E4371" s="72"/>
      <c r="F4371" s="116"/>
      <c r="G4371" s="63"/>
      <c r="H4371" s="64"/>
    </row>
    <row r="4372" spans="1:8" ht="15" hidden="1" customHeight="1" x14ac:dyDescent="0.25">
      <c r="A4372" s="82"/>
      <c r="B4372" s="56"/>
      <c r="C4372" s="75"/>
      <c r="D4372" s="57"/>
      <c r="E4372" s="72"/>
      <c r="F4372" s="62"/>
      <c r="G4372" s="63"/>
      <c r="H4372" s="64"/>
    </row>
    <row r="4373" spans="1:8" ht="15" hidden="1" customHeight="1" x14ac:dyDescent="0.25">
      <c r="A4373" s="82"/>
      <c r="B4373" s="56"/>
      <c r="C4373" s="56"/>
      <c r="D4373" s="57"/>
      <c r="E4373" s="72"/>
      <c r="F4373" s="77"/>
      <c r="G4373" s="63"/>
      <c r="H4373" s="64"/>
    </row>
    <row r="4374" spans="1:8" ht="15" hidden="1" customHeight="1" x14ac:dyDescent="0.25">
      <c r="A4374" s="82"/>
      <c r="B4374" s="56"/>
      <c r="C4374" s="56"/>
      <c r="D4374" s="87"/>
      <c r="E4374" s="72"/>
      <c r="F4374" s="62"/>
      <c r="G4374" s="63"/>
      <c r="H4374" s="64"/>
    </row>
    <row r="4375" spans="1:8" ht="15" hidden="1" customHeight="1" x14ac:dyDescent="0.25">
      <c r="A4375" s="82"/>
      <c r="B4375" s="55"/>
      <c r="C4375" s="199"/>
      <c r="D4375" s="56"/>
      <c r="E4375" s="72"/>
      <c r="F4375" s="62"/>
      <c r="G4375" s="63"/>
      <c r="H4375" s="64"/>
    </row>
    <row r="4376" spans="1:8" ht="15" hidden="1" customHeight="1" x14ac:dyDescent="0.25">
      <c r="A4376" s="82"/>
      <c r="B4376" s="55"/>
      <c r="C4376" s="56"/>
      <c r="D4376" s="57"/>
      <c r="E4376" s="72"/>
      <c r="F4376" s="62"/>
      <c r="G4376" s="63"/>
      <c r="H4376" s="64"/>
    </row>
    <row r="4377" spans="1:8" ht="15" hidden="1" customHeight="1" x14ac:dyDescent="0.25">
      <c r="A4377" s="82"/>
      <c r="B4377" s="81"/>
      <c r="C4377" s="56"/>
      <c r="D4377" s="57"/>
      <c r="E4377" s="72"/>
      <c r="F4377" s="76"/>
      <c r="G4377" s="63"/>
      <c r="H4377" s="64"/>
    </row>
    <row r="4378" spans="1:8" ht="15" hidden="1" customHeight="1" x14ac:dyDescent="0.25">
      <c r="A4378" s="82"/>
      <c r="B4378" s="81"/>
      <c r="C4378" s="56"/>
      <c r="D4378" s="57"/>
      <c r="E4378" s="72"/>
      <c r="F4378" s="58"/>
      <c r="G4378" s="63"/>
      <c r="H4378" s="64"/>
    </row>
    <row r="4379" spans="1:8" ht="15" hidden="1" customHeight="1" x14ac:dyDescent="0.25">
      <c r="A4379" s="82"/>
      <c r="B4379" s="74"/>
      <c r="C4379" s="56"/>
      <c r="D4379" s="57"/>
      <c r="E4379" s="72"/>
      <c r="F4379" s="62"/>
      <c r="G4379" s="63"/>
      <c r="H4379" s="64"/>
    </row>
    <row r="4380" spans="1:8" ht="15" hidden="1" customHeight="1" x14ac:dyDescent="0.25">
      <c r="A4380" s="82"/>
      <c r="B4380" s="56"/>
      <c r="C4380" s="56"/>
      <c r="D4380" s="57"/>
      <c r="E4380" s="72"/>
      <c r="F4380" s="76"/>
      <c r="G4380" s="63"/>
      <c r="H4380" s="64"/>
    </row>
    <row r="4381" spans="1:8" ht="15" hidden="1" customHeight="1" x14ac:dyDescent="0.25">
      <c r="A4381" s="82"/>
      <c r="B4381" s="81"/>
      <c r="C4381" s="56"/>
      <c r="D4381" s="57"/>
      <c r="E4381" s="72"/>
      <c r="F4381" s="76"/>
      <c r="G4381" s="63"/>
      <c r="H4381" s="64"/>
    </row>
    <row r="4382" spans="1:8" ht="15" hidden="1" customHeight="1" x14ac:dyDescent="0.25">
      <c r="A4382" s="82"/>
      <c r="B4382" s="81"/>
      <c r="C4382" s="56"/>
      <c r="D4382" s="57"/>
      <c r="E4382" s="72"/>
      <c r="F4382" s="76"/>
      <c r="G4382" s="63"/>
      <c r="H4382" s="64"/>
    </row>
    <row r="4383" spans="1:8" ht="15" hidden="1" customHeight="1" x14ac:dyDescent="0.25">
      <c r="A4383" s="82"/>
      <c r="B4383" s="81"/>
      <c r="C4383" s="56"/>
      <c r="D4383" s="57"/>
      <c r="E4383" s="72"/>
      <c r="F4383" s="76"/>
      <c r="G4383" s="63"/>
      <c r="H4383" s="64"/>
    </row>
    <row r="4384" spans="1:8" ht="15" hidden="1" customHeight="1" x14ac:dyDescent="0.25">
      <c r="A4384" s="82"/>
      <c r="B4384" s="68"/>
      <c r="C4384" s="56"/>
      <c r="D4384" s="61"/>
      <c r="E4384" s="72"/>
      <c r="F4384" s="76"/>
      <c r="G4384" s="63"/>
      <c r="H4384" s="64"/>
    </row>
    <row r="4385" spans="1:8" ht="15" hidden="1" customHeight="1" x14ac:dyDescent="0.25">
      <c r="A4385" s="82"/>
      <c r="B4385" s="81"/>
      <c r="C4385" s="56"/>
      <c r="D4385" s="57"/>
      <c r="E4385" s="72"/>
      <c r="F4385" s="76"/>
      <c r="G4385" s="63"/>
      <c r="H4385" s="64"/>
    </row>
    <row r="4386" spans="1:8" ht="15" hidden="1" customHeight="1" x14ac:dyDescent="0.25">
      <c r="A4386" s="82"/>
      <c r="B4386" s="81"/>
      <c r="C4386" s="56"/>
      <c r="D4386" s="57"/>
      <c r="E4386" s="72"/>
      <c r="F4386" s="62"/>
      <c r="G4386" s="63"/>
      <c r="H4386" s="64"/>
    </row>
    <row r="4387" spans="1:8" ht="15" hidden="1" customHeight="1" x14ac:dyDescent="0.25">
      <c r="A4387" s="82"/>
      <c r="B4387" s="81"/>
      <c r="C4387" s="56"/>
      <c r="D4387" s="57"/>
      <c r="E4387" s="72"/>
      <c r="F4387" s="62"/>
      <c r="G4387" s="63"/>
      <c r="H4387" s="64"/>
    </row>
    <row r="4388" spans="1:8" ht="15" hidden="1" customHeight="1" x14ac:dyDescent="0.25">
      <c r="A4388" s="82"/>
      <c r="B4388" s="56"/>
      <c r="C4388" s="56"/>
      <c r="D4388" s="128"/>
      <c r="E4388" s="72"/>
      <c r="F4388" s="116"/>
      <c r="G4388" s="63"/>
      <c r="H4388" s="64"/>
    </row>
    <row r="4389" spans="1:8" ht="15" hidden="1" customHeight="1" x14ac:dyDescent="0.25">
      <c r="A4389" s="82"/>
      <c r="B4389" s="56"/>
      <c r="C4389" s="56"/>
      <c r="D4389" s="128"/>
      <c r="E4389" s="72"/>
      <c r="F4389" s="62"/>
      <c r="G4389" s="63"/>
      <c r="H4389" s="64"/>
    </row>
    <row r="4390" spans="1:8" ht="15" hidden="1" customHeight="1" x14ac:dyDescent="0.25">
      <c r="A4390" s="82"/>
      <c r="B4390" s="56"/>
      <c r="C4390" s="56"/>
      <c r="D4390" s="128"/>
      <c r="E4390" s="72"/>
      <c r="F4390" s="62"/>
      <c r="G4390" s="63"/>
      <c r="H4390" s="64"/>
    </row>
    <row r="4391" spans="1:8" ht="15" hidden="1" customHeight="1" x14ac:dyDescent="0.25">
      <c r="A4391" s="82"/>
      <c r="B4391" s="55"/>
      <c r="C4391" s="56"/>
      <c r="D4391" s="128"/>
      <c r="E4391" s="72"/>
      <c r="F4391" s="253"/>
      <c r="G4391" s="63"/>
      <c r="H4391" s="64"/>
    </row>
    <row r="4392" spans="1:8" ht="15" hidden="1" customHeight="1" x14ac:dyDescent="0.25">
      <c r="A4392" s="82"/>
      <c r="B4392" s="55"/>
      <c r="C4392" s="56"/>
      <c r="D4392" s="98"/>
      <c r="E4392" s="72"/>
      <c r="F4392" s="67"/>
      <c r="G4392" s="63"/>
      <c r="H4392" s="64"/>
    </row>
    <row r="4393" spans="1:8" ht="15" hidden="1" customHeight="1" x14ac:dyDescent="0.25">
      <c r="A4393" s="82"/>
      <c r="B4393" s="56"/>
      <c r="C4393" s="56"/>
      <c r="D4393" s="57"/>
      <c r="E4393" s="72"/>
      <c r="F4393" s="62"/>
      <c r="G4393" s="63"/>
      <c r="H4393" s="64"/>
    </row>
    <row r="4394" spans="1:8" ht="15" hidden="1" customHeight="1" x14ac:dyDescent="0.25">
      <c r="A4394" s="82"/>
      <c r="B4394" s="56"/>
      <c r="C4394" s="56"/>
      <c r="D4394" s="83"/>
      <c r="E4394" s="72"/>
      <c r="F4394" s="58"/>
      <c r="G4394" s="63"/>
      <c r="H4394" s="64"/>
    </row>
    <row r="4395" spans="1:8" ht="15" hidden="1" customHeight="1" x14ac:dyDescent="0.25">
      <c r="B4395" s="56"/>
      <c r="C4395" s="80"/>
      <c r="D4395" s="57"/>
      <c r="E4395" s="72"/>
      <c r="F4395" s="67"/>
      <c r="G4395" s="63"/>
      <c r="H4395" s="64"/>
    </row>
    <row r="4396" spans="1:8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1:8" ht="15" hidden="1" customHeight="1" x14ac:dyDescent="0.25">
      <c r="B4397" s="56"/>
      <c r="C4397" s="56"/>
      <c r="D4397" s="61"/>
      <c r="E4397" s="72"/>
      <c r="F4397" s="76"/>
      <c r="G4397" s="63"/>
      <c r="H4397" s="64"/>
    </row>
    <row r="4398" spans="1:8" ht="15" hidden="1" customHeight="1" x14ac:dyDescent="0.25">
      <c r="B4398" s="56"/>
      <c r="C4398" s="80"/>
      <c r="D4398" s="57"/>
      <c r="E4398" s="72"/>
      <c r="F4398" s="67"/>
      <c r="G4398" s="63"/>
      <c r="H4398" s="64"/>
    </row>
    <row r="4399" spans="1:8" ht="15" hidden="1" customHeight="1" x14ac:dyDescent="0.25">
      <c r="B4399" s="56"/>
      <c r="C4399" s="56"/>
      <c r="D4399" s="128"/>
      <c r="E4399" s="72"/>
      <c r="F4399" s="116"/>
      <c r="G4399" s="63"/>
      <c r="H4399" s="64"/>
    </row>
    <row r="4400" spans="1:8" ht="15" hidden="1" customHeight="1" x14ac:dyDescent="0.25">
      <c r="B4400" s="56"/>
      <c r="C4400" s="75"/>
      <c r="D4400" s="57"/>
      <c r="E4400" s="72"/>
      <c r="F4400" s="62"/>
      <c r="G4400" s="63"/>
      <c r="H4400" s="64"/>
    </row>
    <row r="4401" spans="1:8" ht="15" hidden="1" customHeight="1" x14ac:dyDescent="0.25">
      <c r="A4401"/>
      <c r="B4401" s="56"/>
      <c r="C4401" s="56"/>
      <c r="D4401" s="57"/>
      <c r="E4401" s="72"/>
      <c r="F4401" s="77"/>
      <c r="G4401" s="63"/>
      <c r="H4401" s="64"/>
    </row>
    <row r="4402" spans="1:8" ht="15" hidden="1" customHeight="1" x14ac:dyDescent="0.25">
      <c r="A4402"/>
      <c r="B4402" s="56"/>
      <c r="C4402" s="56"/>
      <c r="D4402" s="87"/>
      <c r="E4402" s="72"/>
      <c r="F4402" s="62"/>
      <c r="G4402" s="63"/>
      <c r="H4402" s="64"/>
    </row>
    <row r="4403" spans="1:8" ht="15" hidden="1" customHeight="1" x14ac:dyDescent="0.25">
      <c r="A4403"/>
      <c r="B4403" s="55"/>
      <c r="C4403" s="199"/>
      <c r="D4403" s="56"/>
      <c r="E4403" s="72"/>
      <c r="F4403" s="62"/>
      <c r="G4403" s="63"/>
      <c r="H4403" s="64"/>
    </row>
    <row r="4404" spans="1:8" ht="15" hidden="1" customHeight="1" x14ac:dyDescent="0.25">
      <c r="A4404"/>
      <c r="B4404" s="55"/>
      <c r="C4404" s="56"/>
      <c r="D4404" s="57"/>
      <c r="E4404" s="72"/>
      <c r="F4404" s="62"/>
      <c r="G4404" s="63"/>
      <c r="H4404" s="64"/>
    </row>
    <row r="4405" spans="1:8" ht="15" hidden="1" customHeight="1" x14ac:dyDescent="0.25">
      <c r="A4405"/>
      <c r="B4405" s="95"/>
      <c r="C4405" s="56"/>
      <c r="D4405" s="57"/>
      <c r="E4405" s="72"/>
      <c r="F4405" s="76"/>
      <c r="G4405" s="63"/>
      <c r="H4405" s="64"/>
    </row>
    <row r="4406" spans="1:8" ht="15" hidden="1" customHeight="1" x14ac:dyDescent="0.25">
      <c r="A4406"/>
      <c r="B4406" s="81"/>
      <c r="C4406" s="56"/>
      <c r="D4406" s="57"/>
      <c r="E4406" s="72"/>
      <c r="F4406" s="58"/>
      <c r="G4406" s="63"/>
      <c r="H4406" s="64"/>
    </row>
    <row r="4407" spans="1:8" ht="15" hidden="1" customHeight="1" x14ac:dyDescent="0.25">
      <c r="A4407"/>
      <c r="B4407" s="74"/>
      <c r="C4407" s="56"/>
      <c r="D4407" s="57"/>
      <c r="E4407" s="72"/>
      <c r="F4407" s="62"/>
      <c r="G4407" s="63"/>
      <c r="H4407" s="64"/>
    </row>
    <row r="4408" spans="1:8" ht="15" hidden="1" customHeight="1" x14ac:dyDescent="0.25">
      <c r="A4408"/>
      <c r="B4408" s="56"/>
      <c r="C4408" s="56"/>
      <c r="D4408" s="57"/>
      <c r="E4408" s="72"/>
      <c r="F4408" s="76"/>
      <c r="G4408" s="63"/>
      <c r="H4408" s="64"/>
    </row>
    <row r="4409" spans="1:8" ht="15" hidden="1" customHeight="1" x14ac:dyDescent="0.25">
      <c r="A4409"/>
      <c r="B4409" s="81"/>
      <c r="C4409" s="56"/>
      <c r="D4409" s="57"/>
      <c r="E4409" s="72"/>
      <c r="F4409" s="76"/>
      <c r="G4409" s="63"/>
      <c r="H4409" s="64"/>
    </row>
    <row r="4410" spans="1:8" ht="15" hidden="1" customHeight="1" x14ac:dyDescent="0.25">
      <c r="A4410"/>
      <c r="B4410" s="81"/>
      <c r="C4410" s="56"/>
      <c r="D4410" s="57"/>
      <c r="E4410" s="72"/>
      <c r="F4410" s="76"/>
      <c r="G4410" s="63"/>
      <c r="H4410" s="64"/>
    </row>
    <row r="4411" spans="1:8" ht="15" hidden="1" customHeight="1" x14ac:dyDescent="0.25">
      <c r="A4411"/>
      <c r="B4411" s="81"/>
      <c r="C4411" s="56"/>
      <c r="D4411" s="57"/>
      <c r="E4411" s="72"/>
      <c r="F4411" s="76"/>
      <c r="G4411" s="63"/>
      <c r="H4411" s="64"/>
    </row>
    <row r="4412" spans="1:8" ht="15" hidden="1" customHeight="1" x14ac:dyDescent="0.25">
      <c r="A4412"/>
      <c r="B4412" s="68"/>
      <c r="C4412" s="56"/>
      <c r="D4412" s="61"/>
      <c r="E4412" s="72"/>
      <c r="F4412" s="76"/>
      <c r="G4412" s="63"/>
      <c r="H4412" s="64"/>
    </row>
    <row r="4413" spans="1:8" ht="15" hidden="1" customHeight="1" x14ac:dyDescent="0.25">
      <c r="A4413"/>
      <c r="B4413" s="81"/>
      <c r="C4413" s="56"/>
      <c r="D4413" s="57"/>
      <c r="E4413" s="72"/>
      <c r="F4413" s="76"/>
      <c r="G4413" s="63"/>
      <c r="H4413" s="64"/>
    </row>
    <row r="4414" spans="1:8" ht="15" hidden="1" customHeight="1" x14ac:dyDescent="0.25">
      <c r="A4414"/>
      <c r="B4414" s="81"/>
      <c r="C4414" s="56"/>
      <c r="D4414" s="57"/>
      <c r="E4414" s="72"/>
      <c r="F4414" s="62"/>
      <c r="G4414" s="63"/>
      <c r="H4414" s="64"/>
    </row>
    <row r="4415" spans="1:8" ht="15" hidden="1" customHeight="1" x14ac:dyDescent="0.25">
      <c r="A4415"/>
      <c r="B4415" s="81"/>
      <c r="C4415" s="56"/>
      <c r="D4415" s="57"/>
      <c r="E4415" s="72"/>
      <c r="F4415" s="62"/>
      <c r="G4415" s="63"/>
      <c r="H4415" s="64"/>
    </row>
    <row r="4416" spans="1:8" ht="15" hidden="1" customHeight="1" x14ac:dyDescent="0.25">
      <c r="A4416"/>
      <c r="B4416" s="56"/>
      <c r="C4416" s="56"/>
      <c r="D4416" s="128"/>
      <c r="E4416" s="72"/>
      <c r="F4416" s="116"/>
      <c r="G4416" s="63"/>
      <c r="H4416" s="64"/>
    </row>
    <row r="4417" spans="1:8" ht="15" hidden="1" customHeight="1" x14ac:dyDescent="0.25">
      <c r="A4417"/>
      <c r="B4417" s="56"/>
      <c r="C4417" s="56"/>
      <c r="D4417" s="128"/>
      <c r="E4417" s="72"/>
      <c r="F4417" s="62"/>
      <c r="G4417" s="63"/>
      <c r="H4417" s="64"/>
    </row>
    <row r="4418" spans="1:8" ht="15" hidden="1" customHeight="1" x14ac:dyDescent="0.25">
      <c r="A4418"/>
      <c r="B4418" s="56"/>
      <c r="C4418" s="56"/>
      <c r="D4418" s="128"/>
      <c r="E4418" s="72"/>
      <c r="F4418" s="62"/>
      <c r="G4418" s="63"/>
      <c r="H4418" s="64"/>
    </row>
    <row r="4419" spans="1:8" ht="15" hidden="1" customHeight="1" x14ac:dyDescent="0.25">
      <c r="A4419"/>
      <c r="B4419" s="56"/>
      <c r="C4419" s="80"/>
      <c r="D4419" s="57"/>
      <c r="E4419" s="72"/>
      <c r="F4419" s="67"/>
      <c r="G4419" s="63"/>
      <c r="H4419" s="64"/>
    </row>
    <row r="4420" spans="1:8" ht="15" hidden="1" customHeight="1" x14ac:dyDescent="0.25">
      <c r="A4420"/>
      <c r="B4420" s="81"/>
      <c r="C4420" s="56"/>
      <c r="D4420" s="57"/>
      <c r="E4420" s="72"/>
      <c r="F4420" s="76"/>
      <c r="G4420" s="63"/>
      <c r="H4420" s="64"/>
    </row>
    <row r="4421" spans="1:8" ht="15" hidden="1" customHeight="1" x14ac:dyDescent="0.25">
      <c r="A4421"/>
      <c r="B4421" s="56"/>
      <c r="C4421" s="56"/>
      <c r="D4421" s="61"/>
      <c r="E4421" s="72"/>
      <c r="F4421" s="76"/>
      <c r="G4421" s="63"/>
      <c r="H4421" s="64"/>
    </row>
    <row r="4422" spans="1:8" ht="15" hidden="1" customHeight="1" x14ac:dyDescent="0.25">
      <c r="A4422"/>
      <c r="B4422" s="56"/>
      <c r="C4422" s="80"/>
      <c r="D4422" s="57"/>
      <c r="E4422" s="72"/>
      <c r="F4422" s="67"/>
      <c r="G4422" s="63"/>
      <c r="H4422" s="64"/>
    </row>
    <row r="4423" spans="1:8" ht="15" hidden="1" customHeight="1" x14ac:dyDescent="0.25">
      <c r="A4423"/>
      <c r="B4423" s="56"/>
      <c r="C4423" s="56"/>
      <c r="D4423" s="128"/>
      <c r="E4423" s="72"/>
      <c r="F4423" s="116"/>
      <c r="G4423" s="63"/>
      <c r="H4423" s="64"/>
    </row>
    <row r="4424" spans="1:8" ht="15" hidden="1" customHeight="1" x14ac:dyDescent="0.25">
      <c r="A4424"/>
      <c r="B4424" s="55"/>
      <c r="C4424" s="75"/>
      <c r="D4424" s="57"/>
      <c r="E4424" s="72"/>
      <c r="F4424" s="62"/>
      <c r="G4424" s="63"/>
      <c r="H4424" s="64"/>
    </row>
    <row r="4425" spans="1:8" ht="15" hidden="1" customHeight="1" x14ac:dyDescent="0.25">
      <c r="A4425"/>
      <c r="B4425" s="56"/>
      <c r="C4425" s="56"/>
      <c r="D4425" s="57"/>
      <c r="E4425" s="72"/>
      <c r="F4425" s="77"/>
      <c r="G4425" s="63"/>
      <c r="H4425" s="64"/>
    </row>
    <row r="4426" spans="1:8" ht="15" hidden="1" customHeight="1" x14ac:dyDescent="0.25">
      <c r="A4426"/>
      <c r="B4426" s="56"/>
      <c r="C4426" s="56"/>
      <c r="D4426" s="87"/>
      <c r="E4426" s="72"/>
      <c r="F4426" s="62"/>
      <c r="G4426" s="63"/>
      <c r="H4426" s="64"/>
    </row>
    <row r="4427" spans="1:8" ht="15" hidden="1" customHeight="1" x14ac:dyDescent="0.25">
      <c r="A4427"/>
      <c r="B4427" s="55"/>
      <c r="C4427" s="199"/>
      <c r="D4427" s="56"/>
      <c r="E4427" s="72"/>
      <c r="F4427" s="62"/>
      <c r="G4427" s="63"/>
      <c r="H4427" s="64"/>
    </row>
    <row r="4428" spans="1:8" ht="15" hidden="1" customHeight="1" x14ac:dyDescent="0.25">
      <c r="A4428"/>
      <c r="B4428" s="55"/>
      <c r="C4428" s="56"/>
      <c r="D4428" s="57"/>
      <c r="E4428" s="72"/>
      <c r="F4428" s="62"/>
      <c r="G4428" s="63"/>
      <c r="H4428" s="64"/>
    </row>
    <row r="4429" spans="1:8" ht="15" hidden="1" customHeight="1" x14ac:dyDescent="0.25">
      <c r="A4429"/>
      <c r="B4429" s="95"/>
      <c r="C4429" s="56"/>
      <c r="D4429" s="57"/>
      <c r="E4429" s="72"/>
      <c r="F4429" s="76"/>
      <c r="G4429" s="63"/>
      <c r="H4429" s="64"/>
    </row>
    <row r="4430" spans="1:8" ht="15" hidden="1" customHeight="1" x14ac:dyDescent="0.25">
      <c r="A4430"/>
      <c r="B4430" s="81"/>
      <c r="C4430" s="56"/>
      <c r="D4430" s="57"/>
      <c r="E4430" s="72"/>
      <c r="F4430" s="58"/>
      <c r="G4430" s="63"/>
      <c r="H4430" s="64"/>
    </row>
    <row r="4431" spans="1:8" ht="15" hidden="1" customHeight="1" x14ac:dyDescent="0.25">
      <c r="A4431"/>
      <c r="B4431" s="74"/>
      <c r="C4431" s="56"/>
      <c r="D4431" s="57"/>
      <c r="E4431" s="72"/>
      <c r="F4431" s="62"/>
      <c r="G4431" s="63"/>
      <c r="H4431" s="64"/>
    </row>
    <row r="4432" spans="1:8" ht="15" hidden="1" customHeight="1" x14ac:dyDescent="0.25">
      <c r="A4432"/>
      <c r="B4432" s="56"/>
      <c r="C4432" s="56"/>
      <c r="D4432" s="57"/>
      <c r="E4432" s="72"/>
      <c r="F4432" s="76"/>
      <c r="G4432" s="63"/>
      <c r="H4432" s="64"/>
    </row>
    <row r="4433" spans="1:8" ht="15" hidden="1" customHeight="1" x14ac:dyDescent="0.25">
      <c r="A4433"/>
      <c r="B4433" s="81"/>
      <c r="C4433" s="56"/>
      <c r="D4433" s="57"/>
      <c r="E4433" s="72"/>
      <c r="F4433" s="76"/>
      <c r="G4433" s="63"/>
      <c r="H4433" s="64"/>
    </row>
    <row r="4434" spans="1:8" ht="15" hidden="1" customHeight="1" x14ac:dyDescent="0.25">
      <c r="A4434"/>
      <c r="B4434" s="81"/>
      <c r="C4434" s="56"/>
      <c r="D4434" s="57"/>
      <c r="E4434" s="72"/>
      <c r="F4434" s="76"/>
      <c r="G4434" s="63"/>
      <c r="H4434" s="64"/>
    </row>
    <row r="4435" spans="1:8" ht="15" hidden="1" customHeight="1" x14ac:dyDescent="0.25">
      <c r="A4435"/>
      <c r="B4435" s="81"/>
      <c r="C4435" s="56"/>
      <c r="D4435" s="57"/>
      <c r="E4435" s="72"/>
      <c r="F4435" s="76"/>
      <c r="G4435" s="63"/>
      <c r="H4435" s="64"/>
    </row>
    <row r="4436" spans="1:8" ht="15" hidden="1" customHeight="1" x14ac:dyDescent="0.25">
      <c r="A4436"/>
      <c r="B4436" s="68"/>
      <c r="C4436" s="56"/>
      <c r="D4436" s="61"/>
      <c r="E4436" s="72"/>
      <c r="F4436" s="76"/>
      <c r="G4436" s="63"/>
      <c r="H4436" s="64"/>
    </row>
    <row r="4437" spans="1:8" ht="15" hidden="1" customHeight="1" x14ac:dyDescent="0.25">
      <c r="A4437"/>
      <c r="B4437" s="81"/>
      <c r="C4437" s="56"/>
      <c r="D4437" s="57"/>
      <c r="E4437" s="72"/>
      <c r="F4437" s="76"/>
      <c r="G4437" s="63"/>
      <c r="H4437" s="64"/>
    </row>
    <row r="4438" spans="1:8" ht="15" hidden="1" customHeight="1" x14ac:dyDescent="0.25">
      <c r="A4438"/>
      <c r="B4438" s="81"/>
      <c r="C4438" s="56"/>
      <c r="D4438" s="57"/>
      <c r="E4438" s="72"/>
      <c r="F4438" s="62"/>
      <c r="G4438" s="63"/>
      <c r="H4438" s="64"/>
    </row>
    <row r="4439" spans="1:8" ht="15" hidden="1" customHeight="1" x14ac:dyDescent="0.25">
      <c r="A4439"/>
      <c r="B4439" s="81"/>
      <c r="C4439" s="56"/>
      <c r="D4439" s="57"/>
      <c r="E4439" s="72"/>
      <c r="F4439" s="62"/>
      <c r="G4439" s="63"/>
      <c r="H4439" s="64"/>
    </row>
    <row r="4440" spans="1:8" ht="15" hidden="1" customHeight="1" x14ac:dyDescent="0.25">
      <c r="A4440"/>
      <c r="B4440" s="56"/>
      <c r="C4440" s="56"/>
      <c r="D4440" s="128"/>
      <c r="E4440" s="72"/>
      <c r="F4440" s="116"/>
      <c r="G4440" s="63"/>
      <c r="H4440" s="64"/>
    </row>
    <row r="4441" spans="1:8" ht="15" hidden="1" customHeight="1" x14ac:dyDescent="0.25">
      <c r="A4441"/>
      <c r="B4441" s="56"/>
      <c r="C4441" s="56"/>
      <c r="D4441" s="128"/>
      <c r="E4441" s="72"/>
      <c r="F4441" s="62"/>
      <c r="G4441" s="63"/>
      <c r="H4441" s="64"/>
    </row>
    <row r="4442" spans="1:8" ht="15" hidden="1" customHeight="1" x14ac:dyDescent="0.25">
      <c r="A4442"/>
      <c r="B4442" s="56"/>
      <c r="C4442" s="80"/>
      <c r="D4442" s="57"/>
      <c r="E4442" s="72"/>
      <c r="F4442" s="67"/>
      <c r="G4442" s="63"/>
      <c r="H4442" s="64"/>
    </row>
    <row r="4443" spans="1:8" ht="15" hidden="1" customHeight="1" x14ac:dyDescent="0.25">
      <c r="A4443"/>
      <c r="B4443" s="81"/>
      <c r="C4443" s="56"/>
      <c r="D4443" s="57"/>
      <c r="E4443" s="72"/>
      <c r="F4443" s="76"/>
      <c r="G4443" s="63"/>
      <c r="H4443" s="64"/>
    </row>
    <row r="4444" spans="1:8" ht="15" hidden="1" customHeight="1" x14ac:dyDescent="0.25">
      <c r="A4444"/>
      <c r="B4444" s="56"/>
      <c r="C4444" s="56"/>
      <c r="D4444" s="61"/>
      <c r="E4444" s="72"/>
      <c r="F4444" s="76"/>
      <c r="G4444" s="63"/>
      <c r="H4444" s="64"/>
    </row>
    <row r="4445" spans="1:8" ht="15" hidden="1" customHeight="1" x14ac:dyDescent="0.25">
      <c r="A4445"/>
      <c r="B4445" s="56"/>
      <c r="C4445" s="71"/>
      <c r="D4445" s="57"/>
      <c r="E4445" s="72"/>
      <c r="F4445" s="67"/>
      <c r="G4445" s="63"/>
      <c r="H4445" s="64"/>
    </row>
    <row r="4446" spans="1:8" ht="15" hidden="1" customHeight="1" x14ac:dyDescent="0.25">
      <c r="A4446"/>
      <c r="B4446" s="56"/>
      <c r="C4446" s="71"/>
      <c r="D4446" s="128"/>
      <c r="E4446" s="72"/>
      <c r="F4446" s="116"/>
      <c r="G4446" s="63"/>
      <c r="H4446" s="64"/>
    </row>
    <row r="4447" spans="1:8" ht="15" hidden="1" customHeight="1" x14ac:dyDescent="0.25">
      <c r="A4447"/>
      <c r="B4447" s="55"/>
      <c r="C4447" s="71"/>
      <c r="D4447" s="57"/>
      <c r="E4447" s="72"/>
      <c r="F4447" s="62"/>
      <c r="G4447" s="63"/>
      <c r="H4447" s="64"/>
    </row>
    <row r="4448" spans="1:8" ht="15" hidden="1" customHeight="1" x14ac:dyDescent="0.25">
      <c r="A4448"/>
      <c r="B4448" s="56"/>
      <c r="C4448" s="56"/>
      <c r="D4448" s="57"/>
      <c r="E4448" s="72"/>
      <c r="F4448" s="77"/>
      <c r="G4448" s="63"/>
      <c r="H4448" s="64"/>
    </row>
    <row r="4449" spans="1:8" ht="15" hidden="1" customHeight="1" x14ac:dyDescent="0.25">
      <c r="A4449"/>
      <c r="B4449" s="56"/>
      <c r="C4449" s="56"/>
      <c r="D4449" s="87"/>
      <c r="E4449" s="72"/>
      <c r="F4449" s="62"/>
      <c r="G4449" s="63"/>
      <c r="H4449" s="64"/>
    </row>
    <row r="4450" spans="1:8" ht="15" hidden="1" customHeight="1" x14ac:dyDescent="0.25">
      <c r="A4450"/>
      <c r="B4450" s="55"/>
      <c r="C4450" s="199"/>
      <c r="D4450" s="56"/>
      <c r="E4450" s="72"/>
      <c r="F4450" s="62"/>
      <c r="G4450" s="63"/>
      <c r="H4450" s="64"/>
    </row>
    <row r="4451" spans="1:8" ht="15" hidden="1" customHeight="1" x14ac:dyDescent="0.25">
      <c r="A4451"/>
      <c r="B4451" s="55"/>
      <c r="C4451" s="56"/>
      <c r="D4451" s="57"/>
      <c r="E4451" s="72"/>
      <c r="F4451" s="62"/>
      <c r="G4451" s="63"/>
      <c r="H4451" s="64"/>
    </row>
    <row r="4452" spans="1:8" ht="15" hidden="1" customHeight="1" x14ac:dyDescent="0.25">
      <c r="A4452"/>
      <c r="B4452" s="95"/>
      <c r="C4452" s="56"/>
      <c r="D4452" s="57"/>
      <c r="E4452" s="72"/>
      <c r="F4452" s="76"/>
      <c r="G4452" s="63"/>
      <c r="H4452" s="64"/>
    </row>
    <row r="4453" spans="1:8" ht="15" hidden="1" customHeight="1" x14ac:dyDescent="0.25">
      <c r="A4453"/>
      <c r="B4453" s="81"/>
      <c r="C4453" s="56"/>
      <c r="D4453" s="57"/>
      <c r="E4453" s="72"/>
      <c r="F4453" s="58"/>
      <c r="G4453" s="63"/>
      <c r="H4453" s="64"/>
    </row>
    <row r="4454" spans="1:8" ht="15" hidden="1" customHeight="1" x14ac:dyDescent="0.25">
      <c r="A4454"/>
      <c r="B4454" s="74"/>
      <c r="C4454" s="56"/>
      <c r="D4454" s="57"/>
      <c r="E4454" s="72"/>
      <c r="F4454" s="62"/>
      <c r="G4454" s="63"/>
      <c r="H4454" s="64"/>
    </row>
    <row r="4455" spans="1:8" ht="15" hidden="1" customHeight="1" x14ac:dyDescent="0.25">
      <c r="A4455"/>
      <c r="B4455" s="56"/>
      <c r="C4455" s="56"/>
      <c r="D4455" s="57"/>
      <c r="E4455" s="72"/>
      <c r="F4455" s="76"/>
      <c r="G4455" s="63"/>
      <c r="H4455" s="64"/>
    </row>
    <row r="4456" spans="1:8" ht="15" hidden="1" customHeight="1" x14ac:dyDescent="0.25">
      <c r="A4456"/>
      <c r="B4456" s="81"/>
      <c r="C4456" s="56"/>
      <c r="D4456" s="57"/>
      <c r="E4456" s="72"/>
      <c r="F4456" s="76"/>
      <c r="G4456" s="63"/>
      <c r="H4456" s="64"/>
    </row>
    <row r="4457" spans="1:8" ht="15" hidden="1" customHeight="1" x14ac:dyDescent="0.25">
      <c r="A4457"/>
      <c r="B4457" s="81"/>
      <c r="C4457" s="56"/>
      <c r="D4457" s="57"/>
      <c r="E4457" s="72"/>
      <c r="F4457" s="76"/>
      <c r="G4457" s="63"/>
      <c r="H4457" s="64"/>
    </row>
    <row r="4458" spans="1:8" ht="15" hidden="1" customHeight="1" x14ac:dyDescent="0.25">
      <c r="A4458"/>
      <c r="B4458" s="81"/>
      <c r="C4458" s="56"/>
      <c r="D4458" s="57"/>
      <c r="E4458" s="72"/>
      <c r="F4458" s="76"/>
      <c r="G4458" s="63"/>
      <c r="H4458" s="64"/>
    </row>
    <row r="4459" spans="1:8" ht="15" hidden="1" customHeight="1" x14ac:dyDescent="0.25">
      <c r="A4459"/>
      <c r="B4459" s="68"/>
      <c r="C4459" s="56"/>
      <c r="D4459" s="61"/>
      <c r="E4459" s="72"/>
      <c r="F4459" s="76"/>
      <c r="G4459" s="63"/>
      <c r="H4459" s="64"/>
    </row>
    <row r="4460" spans="1:8" ht="15" hidden="1" customHeight="1" x14ac:dyDescent="0.25">
      <c r="A4460"/>
      <c r="B4460" s="81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/>
      <c r="B4461" s="81"/>
      <c r="C4461" s="56"/>
      <c r="D4461" s="57"/>
      <c r="E4461" s="72"/>
      <c r="F4461" s="62"/>
      <c r="G4461" s="63"/>
      <c r="H4461" s="64"/>
    </row>
    <row r="4462" spans="1:8" ht="15" hidden="1" customHeight="1" x14ac:dyDescent="0.25">
      <c r="A4462"/>
      <c r="B4462" s="81"/>
      <c r="C4462" s="56"/>
      <c r="D4462" s="57"/>
      <c r="E4462" s="72"/>
      <c r="F4462" s="62"/>
      <c r="G4462" s="63"/>
      <c r="H4462" s="64"/>
    </row>
    <row r="4463" spans="1:8" ht="15" hidden="1" customHeight="1" x14ac:dyDescent="0.25">
      <c r="A4463"/>
      <c r="B4463" s="56"/>
      <c r="C4463" s="56"/>
      <c r="D4463" s="128"/>
      <c r="E4463" s="72"/>
      <c r="F4463" s="116"/>
      <c r="G4463" s="63"/>
      <c r="H4463" s="64"/>
    </row>
    <row r="4464" spans="1:8" ht="15" hidden="1" customHeight="1" x14ac:dyDescent="0.25">
      <c r="A4464"/>
      <c r="B4464" s="56"/>
      <c r="C4464" s="80"/>
      <c r="D4464" s="57"/>
      <c r="E4464" s="72"/>
      <c r="F4464" s="67"/>
      <c r="G4464" s="63"/>
      <c r="H4464" s="64"/>
    </row>
    <row r="4465" spans="1:8" ht="15" hidden="1" customHeight="1" x14ac:dyDescent="0.25">
      <c r="A4465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/>
      <c r="B4467" s="56"/>
      <c r="C4467" s="80"/>
      <c r="D4467" s="57"/>
      <c r="E4467" s="72"/>
      <c r="F4467" s="67"/>
      <c r="G4467" s="63"/>
      <c r="H4467" s="64"/>
    </row>
    <row r="4468" spans="1:8" ht="15" hidden="1" customHeight="1" x14ac:dyDescent="0.25">
      <c r="A4468"/>
      <c r="B4468" s="56"/>
      <c r="C4468" s="56"/>
      <c r="D4468" s="128"/>
      <c r="E4468" s="72"/>
      <c r="F4468" s="116"/>
      <c r="G4468" s="63"/>
      <c r="H4468" s="64"/>
    </row>
    <row r="4469" spans="1:8" ht="15" hidden="1" customHeight="1" x14ac:dyDescent="0.25">
      <c r="A4469"/>
      <c r="B4469" s="55"/>
      <c r="C4469" s="75"/>
      <c r="D4469" s="57"/>
      <c r="E4469" s="72"/>
      <c r="F4469" s="62"/>
      <c r="G4469" s="63"/>
      <c r="H4469" s="64"/>
    </row>
    <row r="4470" spans="1:8" ht="15" hidden="1" customHeight="1" x14ac:dyDescent="0.25">
      <c r="A4470"/>
      <c r="B4470" s="81"/>
      <c r="C4470" s="56"/>
      <c r="D4470" s="57"/>
      <c r="E4470" s="72"/>
      <c r="F4470" s="58"/>
      <c r="G4470" s="63"/>
      <c r="H4470" s="64"/>
    </row>
    <row r="4471" spans="1:8" ht="15" hidden="1" customHeight="1" x14ac:dyDescent="0.25">
      <c r="A4471"/>
      <c r="B4471" s="74"/>
      <c r="C4471" s="56"/>
      <c r="D4471" s="57"/>
      <c r="E4471" s="72"/>
      <c r="F4471" s="62"/>
      <c r="G4471" s="63"/>
      <c r="H4471" s="64"/>
    </row>
    <row r="4472" spans="1:8" ht="15" hidden="1" customHeight="1" x14ac:dyDescent="0.25">
      <c r="A4472"/>
      <c r="B4472" s="56"/>
      <c r="C4472" s="56"/>
      <c r="D4472" s="57"/>
      <c r="E4472" s="72"/>
      <c r="F4472" s="76"/>
      <c r="G4472" s="63"/>
      <c r="H4472" s="64"/>
    </row>
    <row r="4473" spans="1:8" ht="15" hidden="1" customHeight="1" x14ac:dyDescent="0.25">
      <c r="A4473"/>
      <c r="B4473" s="81"/>
      <c r="C4473" s="56"/>
      <c r="D4473" s="57"/>
      <c r="E4473" s="72"/>
      <c r="F4473" s="76"/>
      <c r="G4473" s="63"/>
      <c r="H4473" s="64"/>
    </row>
    <row r="4474" spans="1:8" ht="15" hidden="1" customHeight="1" x14ac:dyDescent="0.25">
      <c r="A4474"/>
      <c r="B4474" s="81"/>
      <c r="C4474" s="56"/>
      <c r="D4474" s="57"/>
      <c r="E4474" s="72"/>
      <c r="F4474" s="76"/>
      <c r="G4474" s="63"/>
      <c r="H4474" s="64"/>
    </row>
    <row r="4475" spans="1:8" ht="15" hidden="1" customHeight="1" x14ac:dyDescent="0.25">
      <c r="A4475"/>
      <c r="B4475" s="81"/>
      <c r="C4475" s="56"/>
      <c r="D4475" s="57"/>
      <c r="E4475" s="72"/>
      <c r="F4475" s="76"/>
      <c r="G4475" s="63"/>
      <c r="H4475" s="64"/>
    </row>
    <row r="4476" spans="1:8" ht="15" hidden="1" customHeight="1" x14ac:dyDescent="0.25">
      <c r="A4476"/>
      <c r="B4476" s="68"/>
      <c r="C4476" s="56"/>
      <c r="D4476" s="61"/>
      <c r="E4476" s="72"/>
      <c r="F4476" s="76"/>
      <c r="G4476" s="63"/>
      <c r="H4476" s="64"/>
    </row>
    <row r="4477" spans="1:8" ht="15" hidden="1" customHeight="1" x14ac:dyDescent="0.25">
      <c r="A4477"/>
      <c r="B4477" s="81"/>
      <c r="C4477" s="56"/>
      <c r="D4477" s="57"/>
      <c r="E4477" s="72"/>
      <c r="F4477" s="76"/>
      <c r="G4477" s="63"/>
      <c r="H4477" s="64"/>
    </row>
    <row r="4478" spans="1:8" ht="15" hidden="1" customHeight="1" x14ac:dyDescent="0.25">
      <c r="A4478"/>
      <c r="B4478" s="56"/>
      <c r="C4478" s="56"/>
      <c r="D4478" s="61"/>
      <c r="E4478" s="72"/>
      <c r="F4478" s="76"/>
      <c r="G4478" s="63"/>
      <c r="H4478" s="64"/>
    </row>
    <row r="4479" spans="1:8" ht="15" hidden="1" customHeight="1" x14ac:dyDescent="0.25">
      <c r="A4479"/>
      <c r="B4479" s="81"/>
      <c r="C4479" s="56"/>
      <c r="D4479" s="57"/>
      <c r="E4479" s="72"/>
      <c r="F4479" s="62"/>
      <c r="G4479" s="63"/>
      <c r="H4479" s="64"/>
    </row>
    <row r="4480" spans="1:8" ht="15" hidden="1" customHeight="1" x14ac:dyDescent="0.25">
      <c r="A4480"/>
      <c r="B4480" s="56"/>
      <c r="C4480" s="56"/>
      <c r="D4480" s="128"/>
      <c r="E4480" s="72"/>
      <c r="F4480" s="116"/>
      <c r="G4480" s="63"/>
      <c r="H4480" s="64"/>
    </row>
    <row r="4481" spans="1:8" ht="15" hidden="1" customHeight="1" x14ac:dyDescent="0.25">
      <c r="A4481"/>
      <c r="B4481" s="74"/>
      <c r="C4481" s="56"/>
      <c r="D4481" s="57"/>
      <c r="E4481" s="72"/>
      <c r="F4481" s="62"/>
      <c r="G4481" s="63"/>
      <c r="H4481" s="64"/>
    </row>
    <row r="4482" spans="1:8" ht="15" hidden="1" customHeight="1" x14ac:dyDescent="0.25">
      <c r="A4482"/>
      <c r="B4482" s="56"/>
      <c r="C4482" s="56"/>
      <c r="D4482" s="57"/>
      <c r="E4482" s="72"/>
      <c r="F4482" s="77"/>
      <c r="G4482" s="63"/>
      <c r="H4482" s="64"/>
    </row>
    <row r="4483" spans="1:8" ht="15" hidden="1" customHeight="1" x14ac:dyDescent="0.25">
      <c r="A4483"/>
      <c r="B4483" s="56"/>
      <c r="C4483" s="56"/>
      <c r="D4483" s="87"/>
      <c r="E4483" s="72"/>
      <c r="F4483" s="62"/>
      <c r="G4483" s="63"/>
      <c r="H4483" s="64"/>
    </row>
    <row r="4484" spans="1:8" ht="15" hidden="1" customHeight="1" x14ac:dyDescent="0.25">
      <c r="A4484"/>
      <c r="B4484" s="55"/>
      <c r="C4484" s="199"/>
      <c r="D4484" s="56"/>
      <c r="E4484" s="72"/>
      <c r="F4484" s="62"/>
      <c r="G4484" s="63"/>
      <c r="H4484" s="64"/>
    </row>
    <row r="4485" spans="1:8" ht="15" hidden="1" customHeight="1" x14ac:dyDescent="0.25">
      <c r="A4485"/>
      <c r="B4485" s="55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/>
      <c r="B4486" s="95"/>
      <c r="C4486" s="56"/>
      <c r="D4486" s="57"/>
      <c r="E4486" s="72"/>
      <c r="F4486" s="76"/>
      <c r="G4486" s="63"/>
      <c r="H4486" s="64"/>
    </row>
    <row r="4487" spans="1:8" ht="15" hidden="1" customHeight="1" x14ac:dyDescent="0.25">
      <c r="A4487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/>
      <c r="B4488" s="55"/>
      <c r="C4488" s="75"/>
      <c r="D4488" s="57"/>
      <c r="E4488" s="72"/>
      <c r="F4488" s="62"/>
      <c r="G4488" s="63"/>
      <c r="H4488" s="64"/>
    </row>
    <row r="4489" spans="1:8" ht="15" hidden="1" customHeight="1" x14ac:dyDescent="0.25">
      <c r="A4489"/>
      <c r="B4489" s="55"/>
      <c r="C4489" s="56"/>
      <c r="D4489" s="105"/>
      <c r="E4489" s="72"/>
      <c r="F4489" s="76"/>
      <c r="G4489" s="63"/>
      <c r="H4489" s="64"/>
    </row>
    <row r="4490" spans="1:8" ht="15" hidden="1" customHeight="1" x14ac:dyDescent="0.25">
      <c r="A4490"/>
      <c r="B4490" s="95"/>
      <c r="C4490" s="56"/>
      <c r="D4490" s="105"/>
      <c r="E4490" s="72"/>
      <c r="F4490" s="77"/>
      <c r="G4490" s="63"/>
      <c r="H4490" s="64"/>
    </row>
    <row r="4491" spans="1:8" ht="15" hidden="1" customHeight="1" x14ac:dyDescent="0.25">
      <c r="A4491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/>
      <c r="B4492" s="56"/>
      <c r="C4492" s="56"/>
      <c r="D4492" s="56"/>
      <c r="E4492" s="72"/>
      <c r="F4492" s="58"/>
      <c r="G4492" s="63"/>
      <c r="H4492" s="64"/>
    </row>
    <row r="4493" spans="1:8" ht="15" hidden="1" customHeight="1" x14ac:dyDescent="0.25">
      <c r="A4493"/>
      <c r="B4493" s="56"/>
      <c r="C4493" s="56"/>
      <c r="D4493" s="129"/>
      <c r="E4493" s="72"/>
      <c r="F4493" s="130"/>
      <c r="G4493" s="63"/>
      <c r="H4493" s="64"/>
    </row>
    <row r="4494" spans="1:8" ht="15" hidden="1" customHeight="1" x14ac:dyDescent="0.25">
      <c r="A4494"/>
      <c r="B4494" s="68"/>
      <c r="C4494" s="56"/>
      <c r="D4494" s="105"/>
      <c r="E4494" s="72"/>
      <c r="F4494" s="62"/>
      <c r="G4494" s="63"/>
      <c r="H4494" s="64"/>
    </row>
    <row r="4495" spans="1:8" ht="15" hidden="1" customHeight="1" x14ac:dyDescent="0.25">
      <c r="A4495"/>
      <c r="B4495" s="56"/>
      <c r="C4495" s="80"/>
      <c r="D4495" s="57"/>
      <c r="E4495" s="72"/>
      <c r="F4495" s="77"/>
      <c r="G4495" s="63"/>
      <c r="H4495" s="64"/>
    </row>
    <row r="4496" spans="1:8" ht="15" hidden="1" customHeight="1" x14ac:dyDescent="0.25">
      <c r="A4496"/>
      <c r="B4496" s="56"/>
      <c r="C4496" s="80"/>
      <c r="D4496" s="57"/>
      <c r="E4496" s="72"/>
      <c r="F4496" s="77"/>
      <c r="G4496" s="63"/>
      <c r="H4496" s="64"/>
    </row>
    <row r="4497" spans="1:8" ht="15" hidden="1" customHeight="1" x14ac:dyDescent="0.25">
      <c r="A4497"/>
      <c r="B4497" s="56"/>
      <c r="C4497" s="80"/>
      <c r="D4497" s="139"/>
      <c r="E4497" s="72"/>
      <c r="F4497" s="140"/>
      <c r="G4497" s="63"/>
      <c r="H4497" s="64"/>
    </row>
    <row r="4498" spans="1:8" ht="15" hidden="1" customHeight="1" x14ac:dyDescent="0.25">
      <c r="A4498"/>
      <c r="B4498" s="55"/>
      <c r="C4498" s="80"/>
      <c r="D4498" s="115"/>
      <c r="E4498" s="72"/>
      <c r="F4498" s="116"/>
      <c r="G4498" s="63"/>
      <c r="H4498" s="64"/>
    </row>
    <row r="4499" spans="1:8" ht="15" hidden="1" customHeight="1" x14ac:dyDescent="0.25">
      <c r="A4499"/>
      <c r="B4499" s="55"/>
      <c r="C4499" s="80"/>
      <c r="D4499" s="119"/>
      <c r="E4499" s="72"/>
      <c r="F4499" s="120"/>
      <c r="G4499" s="63"/>
      <c r="H4499" s="64"/>
    </row>
    <row r="4500" spans="1:8" ht="15" hidden="1" customHeight="1" x14ac:dyDescent="0.25">
      <c r="A4500"/>
      <c r="B4500" s="55"/>
      <c r="C4500" s="80"/>
      <c r="D4500" s="115"/>
      <c r="E4500" s="72"/>
      <c r="F4500" s="116"/>
      <c r="G4500" s="63"/>
      <c r="H4500" s="64"/>
    </row>
    <row r="4501" spans="1:8" ht="15" hidden="1" customHeight="1" x14ac:dyDescent="0.25">
      <c r="A4501"/>
      <c r="B4501" s="55"/>
      <c r="C4501" s="80"/>
      <c r="D4501" s="119"/>
      <c r="E4501" s="72"/>
      <c r="F4501" s="120"/>
      <c r="G4501" s="63"/>
      <c r="H4501" s="64"/>
    </row>
    <row r="4502" spans="1:8" ht="15" hidden="1" customHeight="1" x14ac:dyDescent="0.25">
      <c r="A4502"/>
      <c r="B4502" s="56"/>
      <c r="C4502" s="56"/>
      <c r="D4502" s="57"/>
      <c r="E4502" s="72"/>
      <c r="F4502" s="67"/>
      <c r="G4502" s="63"/>
      <c r="H4502" s="64"/>
    </row>
    <row r="4503" spans="1:8" ht="15" hidden="1" customHeight="1" x14ac:dyDescent="0.25">
      <c r="A4503"/>
      <c r="B4503" s="68"/>
      <c r="C4503" s="56"/>
      <c r="D4503" s="87"/>
      <c r="E4503" s="72"/>
      <c r="F4503" s="62"/>
      <c r="G4503" s="63"/>
      <c r="H4503" s="64"/>
    </row>
    <row r="4504" spans="1:8" ht="15" hidden="1" customHeight="1" x14ac:dyDescent="0.25">
      <c r="A4504"/>
      <c r="B4504" s="56"/>
      <c r="C4504" s="75"/>
      <c r="D4504" s="57"/>
      <c r="E4504" s="72"/>
      <c r="F4504" s="62"/>
      <c r="G4504" s="63"/>
      <c r="H4504" s="64"/>
    </row>
    <row r="4505" spans="1:8" ht="15" hidden="1" customHeight="1" x14ac:dyDescent="0.25">
      <c r="A4505"/>
      <c r="B4505" s="56"/>
      <c r="C4505" s="80"/>
      <c r="D4505" s="57"/>
      <c r="E4505" s="72"/>
      <c r="F4505" s="67"/>
      <c r="G4505" s="63"/>
      <c r="H4505" s="64"/>
    </row>
    <row r="4506" spans="1:8" ht="15" hidden="1" customHeight="1" x14ac:dyDescent="0.25">
      <c r="A4506"/>
      <c r="B4506" s="56"/>
      <c r="C4506" s="56"/>
      <c r="D4506" s="128"/>
      <c r="E4506" s="72"/>
      <c r="F4506" s="116"/>
      <c r="G4506" s="63"/>
      <c r="H4506" s="64"/>
    </row>
    <row r="4507" spans="1:8" ht="15" hidden="1" customHeight="1" x14ac:dyDescent="0.25">
      <c r="A4507"/>
      <c r="B4507" s="55"/>
      <c r="C4507" s="75"/>
      <c r="D4507" s="57"/>
      <c r="E4507" s="72"/>
      <c r="F4507" s="62"/>
      <c r="G4507" s="63"/>
      <c r="H4507" s="64"/>
    </row>
    <row r="4508" spans="1:8" ht="15" hidden="1" customHeight="1" x14ac:dyDescent="0.25">
      <c r="A4508"/>
      <c r="B4508" s="81"/>
      <c r="C4508" s="56"/>
      <c r="D4508" s="57"/>
      <c r="E4508" s="72"/>
      <c r="F4508" s="58"/>
      <c r="G4508" s="63"/>
      <c r="H4508" s="64"/>
    </row>
    <row r="4509" spans="1:8" ht="15" hidden="1" customHeight="1" x14ac:dyDescent="0.25">
      <c r="A4509"/>
      <c r="B4509" s="74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/>
      <c r="B4510" s="56"/>
      <c r="C4510" s="56"/>
      <c r="D4510" s="57"/>
      <c r="E4510" s="72"/>
      <c r="F4510" s="76"/>
      <c r="G4510" s="63"/>
      <c r="H4510" s="64"/>
    </row>
    <row r="4511" spans="1:8" ht="15" hidden="1" customHeight="1" x14ac:dyDescent="0.25">
      <c r="A4511"/>
      <c r="B4511" s="81"/>
      <c r="C4511" s="56"/>
      <c r="D4511" s="57"/>
      <c r="E4511" s="72"/>
      <c r="F4511" s="76"/>
      <c r="G4511" s="63"/>
      <c r="H4511" s="64"/>
    </row>
    <row r="4512" spans="1:8" ht="15" hidden="1" customHeight="1" x14ac:dyDescent="0.25">
      <c r="A4512"/>
      <c r="B4512" s="81"/>
      <c r="C4512" s="56"/>
      <c r="D4512" s="57"/>
      <c r="E4512" s="72"/>
      <c r="F4512" s="76"/>
      <c r="G4512" s="63"/>
      <c r="H4512" s="64"/>
    </row>
    <row r="4513" spans="1:8" ht="15" hidden="1" customHeight="1" x14ac:dyDescent="0.25">
      <c r="B4513" s="81"/>
      <c r="C4513" s="56"/>
      <c r="D4513" s="57"/>
      <c r="E4513" s="72"/>
      <c r="F4513" s="76"/>
      <c r="G4513" s="63"/>
      <c r="H4513" s="64"/>
    </row>
    <row r="4514" spans="1:8" ht="15" hidden="1" customHeight="1" x14ac:dyDescent="0.25">
      <c r="B4514" s="68"/>
      <c r="C4514" s="56"/>
      <c r="D4514" s="61"/>
      <c r="E4514" s="72"/>
      <c r="F4514" s="76"/>
      <c r="G4514" s="63"/>
      <c r="H4514" s="64"/>
    </row>
    <row r="4515" spans="1:8" ht="15" hidden="1" customHeight="1" x14ac:dyDescent="0.25">
      <c r="B4515" s="81"/>
      <c r="C4515" s="56"/>
      <c r="D4515" s="57"/>
      <c r="E4515" s="72"/>
      <c r="F4515" s="76"/>
      <c r="G4515" s="63"/>
      <c r="H4515" s="64"/>
    </row>
    <row r="4516" spans="1:8" ht="15" hidden="1" customHeight="1" x14ac:dyDescent="0.25">
      <c r="A4516" s="82"/>
      <c r="B4516" s="56"/>
      <c r="C4516" s="56"/>
      <c r="D4516" s="57"/>
      <c r="E4516" s="72"/>
      <c r="F4516" s="67"/>
      <c r="G4516" s="63"/>
      <c r="H4516" s="64"/>
    </row>
    <row r="4517" spans="1:8" ht="15" hidden="1" customHeight="1" x14ac:dyDescent="0.25">
      <c r="A4517" s="82"/>
      <c r="B4517" s="68"/>
      <c r="C4517" s="56"/>
      <c r="D4517" s="8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5"/>
      <c r="D4518" s="57"/>
      <c r="E4518" s="72"/>
      <c r="F4518" s="62"/>
      <c r="G4518" s="63"/>
      <c r="H4518" s="64"/>
    </row>
    <row r="4519" spans="1:8" ht="15" hidden="1" customHeight="1" x14ac:dyDescent="0.25">
      <c r="A4519" s="82"/>
      <c r="B4519" s="56"/>
      <c r="C4519" s="80"/>
      <c r="D4519" s="57"/>
      <c r="E4519" s="72"/>
      <c r="F4519" s="67"/>
      <c r="G4519" s="63"/>
      <c r="H4519" s="64"/>
    </row>
    <row r="4520" spans="1:8" ht="15" hidden="1" customHeight="1" x14ac:dyDescent="0.25">
      <c r="A4520" s="82"/>
      <c r="B4520" s="56"/>
      <c r="C4520" s="56"/>
      <c r="D4520" s="128"/>
      <c r="E4520" s="72"/>
      <c r="F4520" s="116"/>
      <c r="G4520" s="63"/>
      <c r="H4520" s="64"/>
    </row>
    <row r="4521" spans="1:8" ht="15" hidden="1" customHeight="1" x14ac:dyDescent="0.25">
      <c r="A4521" s="82"/>
      <c r="B4521" s="55"/>
      <c r="C4521" s="75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81"/>
      <c r="C4522" s="56"/>
      <c r="D4522" s="57"/>
      <c r="E4522" s="72"/>
      <c r="F4522" s="58"/>
      <c r="G4522" s="63"/>
      <c r="H4522" s="64"/>
    </row>
    <row r="4523" spans="1:8" ht="15" hidden="1" customHeight="1" x14ac:dyDescent="0.25">
      <c r="A4523" s="82"/>
      <c r="B4523" s="74"/>
      <c r="C4523" s="56"/>
      <c r="D4523" s="57"/>
      <c r="E4523" s="72"/>
      <c r="F4523" s="62"/>
      <c r="G4523" s="63"/>
      <c r="H4523" s="64"/>
    </row>
    <row r="4524" spans="1:8" ht="15" hidden="1" customHeight="1" x14ac:dyDescent="0.25">
      <c r="A4524" s="82"/>
      <c r="B4524" s="56"/>
      <c r="C4524" s="56"/>
      <c r="D4524" s="57"/>
      <c r="E4524" s="72"/>
      <c r="F4524" s="76"/>
      <c r="G4524" s="63"/>
      <c r="H4524" s="64"/>
    </row>
    <row r="4525" spans="1:8" ht="15" hidden="1" customHeight="1" x14ac:dyDescent="0.25">
      <c r="A4525" s="82"/>
      <c r="B4525" s="56"/>
      <c r="C4525" s="56"/>
      <c r="D4525" s="61"/>
      <c r="E4525" s="72"/>
      <c r="F4525" s="76"/>
      <c r="G4525" s="63"/>
      <c r="H4525" s="64"/>
    </row>
    <row r="4526" spans="1:8" ht="15" hidden="1" customHeight="1" x14ac:dyDescent="0.25">
      <c r="A4526" s="82"/>
      <c r="B4526" s="81"/>
      <c r="C4526" s="56"/>
      <c r="D4526" s="57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76"/>
      <c r="G4527" s="63"/>
      <c r="H4527" s="64"/>
    </row>
    <row r="4528" spans="1:8" ht="15" hidden="1" customHeight="1" x14ac:dyDescent="0.25">
      <c r="A4528" s="82"/>
      <c r="B4528" s="68"/>
      <c r="C4528" s="56"/>
      <c r="D4528" s="61"/>
      <c r="E4528" s="72"/>
      <c r="F4528" s="62"/>
      <c r="G4528" s="63"/>
      <c r="H4528" s="64"/>
    </row>
    <row r="4529" spans="1:8" ht="15" hidden="1" customHeight="1" x14ac:dyDescent="0.25">
      <c r="A4529" s="82"/>
      <c r="B4529" s="81"/>
      <c r="C4529" s="56"/>
      <c r="D4529" s="57"/>
      <c r="E4529" s="72"/>
      <c r="F4529" s="76"/>
      <c r="G4529" s="63"/>
      <c r="H4529" s="64"/>
    </row>
    <row r="4530" spans="1:8" ht="15" hidden="1" customHeight="1" x14ac:dyDescent="0.25">
      <c r="A4530" s="82"/>
      <c r="B4530" s="56"/>
      <c r="C4530" s="56"/>
      <c r="D4530" s="61"/>
      <c r="E4530" s="72"/>
      <c r="F4530" s="76"/>
      <c r="G4530" s="63"/>
      <c r="H4530" s="64"/>
    </row>
    <row r="4531" spans="1:8" ht="15" hidden="1" customHeight="1" x14ac:dyDescent="0.25">
      <c r="A4531" s="82"/>
      <c r="B4531" s="81"/>
      <c r="C4531" s="56"/>
      <c r="D4531" s="57"/>
      <c r="E4531" s="72"/>
      <c r="F4531" s="62"/>
      <c r="G4531" s="63"/>
      <c r="H4531" s="64"/>
    </row>
    <row r="4532" spans="1:8" ht="15" hidden="1" customHeight="1" x14ac:dyDescent="0.25">
      <c r="A4532" s="82"/>
      <c r="B4532" s="56"/>
      <c r="C4532" s="56"/>
      <c r="D4532" s="128"/>
      <c r="E4532" s="72"/>
      <c r="F4532" s="116"/>
      <c r="G4532" s="63"/>
      <c r="H4532" s="64"/>
    </row>
    <row r="4533" spans="1:8" ht="15" hidden="1" customHeight="1" x14ac:dyDescent="0.25">
      <c r="A4533" s="82"/>
      <c r="B4533" s="74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67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56"/>
      <c r="C4537" s="80"/>
      <c r="D4537" s="57"/>
      <c r="E4537" s="72"/>
      <c r="F4537" s="67"/>
      <c r="G4537" s="63"/>
      <c r="H4537" s="64"/>
    </row>
    <row r="4538" spans="1:8" ht="15" hidden="1" customHeight="1" x14ac:dyDescent="0.25">
      <c r="A4538" s="82"/>
      <c r="B4538" s="56"/>
      <c r="C4538" s="56"/>
      <c r="D4538" s="128"/>
      <c r="E4538" s="72"/>
      <c r="F4538" s="116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81"/>
      <c r="C4540" s="56"/>
      <c r="D4540" s="57"/>
      <c r="E4540" s="72"/>
      <c r="F4540" s="58"/>
      <c r="G4540" s="63"/>
      <c r="H4540" s="64"/>
    </row>
    <row r="4541" spans="1:8" ht="15" hidden="1" customHeight="1" x14ac:dyDescent="0.25">
      <c r="A4541" s="82"/>
      <c r="B4541" s="74"/>
      <c r="C4541" s="56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5"/>
      <c r="C4542" s="56"/>
      <c r="D4542" s="57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56"/>
      <c r="D4543" s="61"/>
      <c r="E4543" s="72"/>
      <c r="F4543" s="76"/>
      <c r="G4543" s="63"/>
      <c r="H4543" s="64"/>
    </row>
    <row r="4544" spans="1:8" ht="15" hidden="1" customHeight="1" x14ac:dyDescent="0.25">
      <c r="A4544" s="82"/>
      <c r="B4544" s="81"/>
      <c r="C4544" s="56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8"/>
      <c r="E4550" s="72"/>
      <c r="F4550" s="116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6"/>
      <c r="C4552" s="56"/>
      <c r="D4552" s="57"/>
      <c r="E4552" s="72"/>
      <c r="F4552" s="77"/>
      <c r="G4552" s="63"/>
      <c r="H4552" s="64"/>
    </row>
    <row r="4553" spans="1:8" ht="15" hidden="1" customHeight="1" x14ac:dyDescent="0.25">
      <c r="A4553" s="82"/>
      <c r="B4553" s="56"/>
      <c r="C4553" s="75"/>
      <c r="D4553" s="87"/>
      <c r="E4553" s="72"/>
      <c r="F4553" s="62"/>
      <c r="G4553" s="63"/>
      <c r="H4553" s="64"/>
    </row>
    <row r="4554" spans="1:8" ht="15" hidden="1" customHeight="1" x14ac:dyDescent="0.25">
      <c r="A4554" s="82"/>
      <c r="B4554" s="55"/>
      <c r="C4554" s="75"/>
      <c r="D4554" s="56"/>
      <c r="E4554" s="72"/>
      <c r="F4554" s="62"/>
      <c r="G4554" s="63"/>
      <c r="H4554" s="64"/>
    </row>
    <row r="4555" spans="1:8" ht="15" hidden="1" customHeight="1" x14ac:dyDescent="0.25">
      <c r="A4555" s="82"/>
      <c r="B4555" s="56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A4556" s="82"/>
      <c r="B4556" s="55"/>
      <c r="C4556" s="56"/>
      <c r="D4556" s="57"/>
      <c r="E4556" s="72"/>
      <c r="F4556" s="67"/>
      <c r="G4556" s="63"/>
      <c r="H4556" s="64"/>
    </row>
    <row r="4557" spans="1:8" ht="15" hidden="1" customHeight="1" x14ac:dyDescent="0.25">
      <c r="A4557" s="82"/>
      <c r="B4557" s="55"/>
      <c r="C4557" s="56"/>
      <c r="D4557" s="57"/>
      <c r="E4557" s="72"/>
      <c r="F4557" s="62"/>
      <c r="G4557" s="63"/>
      <c r="H4557" s="64"/>
    </row>
    <row r="4558" spans="1:8" ht="15" hidden="1" customHeight="1" x14ac:dyDescent="0.25">
      <c r="A4558" s="82"/>
      <c r="B4558" s="56"/>
      <c r="C4558" s="56"/>
      <c r="D4558" s="57"/>
      <c r="E4558" s="72"/>
      <c r="F4558" s="58"/>
      <c r="G4558" s="63"/>
      <c r="H4558" s="64"/>
    </row>
    <row r="4559" spans="1:8" ht="15" hidden="1" customHeight="1" x14ac:dyDescent="0.25">
      <c r="A4559" s="82"/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A4560" s="82"/>
      <c r="B4560" s="56"/>
      <c r="C4560" s="75"/>
      <c r="D4560" s="57"/>
      <c r="E4560" s="72"/>
      <c r="F4560" s="62"/>
      <c r="G4560" s="63"/>
      <c r="H4560" s="64"/>
    </row>
    <row r="4561" spans="1:8" ht="15" hidden="1" customHeight="1" x14ac:dyDescent="0.25">
      <c r="A4561" s="82"/>
      <c r="B4561" s="68"/>
      <c r="C4561" s="56"/>
      <c r="D4561" s="87"/>
      <c r="E4561" s="72"/>
      <c r="F4561" s="62"/>
      <c r="G4561" s="63"/>
      <c r="H4561" s="64"/>
    </row>
    <row r="4562" spans="1:8" ht="15" hidden="1" customHeight="1" x14ac:dyDescent="0.25">
      <c r="A4562" s="82"/>
      <c r="B4562" s="56"/>
      <c r="C4562" s="75"/>
      <c r="D4562" s="57"/>
      <c r="E4562" s="72"/>
      <c r="F4562" s="62"/>
      <c r="G4562" s="63"/>
      <c r="H4562" s="64"/>
    </row>
    <row r="4563" spans="1:8" ht="15" hidden="1" customHeight="1" x14ac:dyDescent="0.25">
      <c r="A4563" s="82"/>
      <c r="B4563" s="55"/>
      <c r="C4563" s="75"/>
      <c r="D4563" s="57"/>
      <c r="E4563" s="72"/>
      <c r="F4563" s="62"/>
      <c r="G4563" s="63"/>
      <c r="H4563" s="64"/>
    </row>
    <row r="4564" spans="1:8" ht="15" hidden="1" customHeight="1" x14ac:dyDescent="0.25">
      <c r="A4564" s="82"/>
      <c r="B4564" s="56"/>
      <c r="C4564" s="71"/>
      <c r="D4564" s="83"/>
      <c r="E4564" s="72"/>
      <c r="F4564" s="76"/>
      <c r="G4564" s="63"/>
      <c r="H4564" s="64"/>
    </row>
    <row r="4565" spans="1:8" ht="15" hidden="1" customHeight="1" x14ac:dyDescent="0.25">
      <c r="A4565" s="82"/>
      <c r="B4565" s="74"/>
      <c r="C4565" s="56"/>
      <c r="D4565" s="57"/>
      <c r="E4565" s="72"/>
      <c r="F4565" s="62"/>
      <c r="G4565" s="63"/>
      <c r="H4565" s="64"/>
    </row>
    <row r="4566" spans="1:8" ht="15" hidden="1" customHeight="1" x14ac:dyDescent="0.25">
      <c r="A4566" s="82"/>
      <c r="B4566" s="56"/>
      <c r="C4566" s="56"/>
      <c r="D4566" s="61"/>
      <c r="E4566" s="72"/>
      <c r="F4566" s="76"/>
      <c r="G4566" s="63"/>
      <c r="H4566" s="64"/>
    </row>
    <row r="4567" spans="1:8" ht="15" hidden="1" customHeight="1" x14ac:dyDescent="0.25">
      <c r="A4567" s="82"/>
      <c r="B4567" s="56"/>
      <c r="C4567" s="110"/>
      <c r="D4567" s="57"/>
      <c r="E4567" s="72"/>
      <c r="F4567" s="62"/>
      <c r="G4567" s="63"/>
      <c r="H4567" s="64"/>
    </row>
    <row r="4568" spans="1:8" ht="15" hidden="1" customHeight="1" x14ac:dyDescent="0.25">
      <c r="A4568" s="82"/>
      <c r="B4568" s="56"/>
      <c r="C4568" s="56"/>
      <c r="D4568" s="57"/>
      <c r="E4568" s="72"/>
      <c r="F4568" s="76"/>
      <c r="G4568" s="63"/>
      <c r="H4568" s="64"/>
    </row>
    <row r="4569" spans="1:8" ht="15" hidden="1" customHeight="1" x14ac:dyDescent="0.25">
      <c r="A4569" s="82"/>
      <c r="B4569" s="81"/>
      <c r="C4569" s="56"/>
      <c r="D4569" s="57"/>
      <c r="E4569" s="72"/>
      <c r="F4569" s="76"/>
      <c r="G4569" s="63"/>
      <c r="H4569" s="64"/>
    </row>
    <row r="4570" spans="1:8" ht="15" hidden="1" customHeight="1" x14ac:dyDescent="0.25">
      <c r="A4570" s="82"/>
      <c r="B4570" s="68"/>
      <c r="C4570" s="56"/>
      <c r="D4570" s="61"/>
      <c r="E4570" s="72"/>
      <c r="F4570" s="62"/>
      <c r="G4570" s="63"/>
      <c r="H4570" s="64"/>
    </row>
    <row r="4571" spans="1:8" ht="15" hidden="1" customHeight="1" x14ac:dyDescent="0.25">
      <c r="A4571" s="82"/>
      <c r="B4571" s="81"/>
      <c r="C4571" s="56"/>
      <c r="D4571" s="57"/>
      <c r="E4571" s="72"/>
      <c r="F4571" s="76"/>
      <c r="G4571" s="63"/>
      <c r="H4571" s="64"/>
    </row>
    <row r="4572" spans="1:8" ht="15" hidden="1" customHeight="1" x14ac:dyDescent="0.25">
      <c r="A4572" s="82"/>
      <c r="B4572" s="56"/>
      <c r="C4572" s="56"/>
      <c r="D4572" s="61"/>
      <c r="E4572" s="72"/>
      <c r="F4572" s="76"/>
      <c r="G4572" s="63"/>
      <c r="H4572" s="64"/>
    </row>
    <row r="4573" spans="1:8" ht="15" hidden="1" customHeight="1" x14ac:dyDescent="0.25">
      <c r="A4573" s="82"/>
      <c r="B4573" s="81"/>
      <c r="C4573" s="56"/>
      <c r="D4573" s="57"/>
      <c r="E4573" s="72"/>
      <c r="F4573" s="62"/>
      <c r="G4573" s="63"/>
      <c r="H4573" s="64"/>
    </row>
    <row r="4574" spans="1:8" ht="15" hidden="1" customHeight="1" x14ac:dyDescent="0.25">
      <c r="A4574" s="82"/>
      <c r="B4574" s="56"/>
      <c r="C4574" s="56"/>
      <c r="D4574" s="128"/>
      <c r="E4574" s="72"/>
      <c r="F4574" s="116"/>
      <c r="G4574" s="63"/>
      <c r="H4574" s="64"/>
    </row>
    <row r="4575" spans="1:8" ht="15" hidden="1" customHeight="1" x14ac:dyDescent="0.25">
      <c r="A4575" s="82"/>
      <c r="B4575" s="74"/>
      <c r="C4575" s="56"/>
      <c r="D4575" s="57"/>
      <c r="E4575" s="72"/>
      <c r="F4575" s="62"/>
      <c r="G4575" s="63"/>
      <c r="H4575" s="64"/>
    </row>
    <row r="4576" spans="1:8" ht="15" hidden="1" customHeight="1" x14ac:dyDescent="0.25">
      <c r="A4576" s="82"/>
      <c r="B4576" s="56"/>
      <c r="C4576" s="56"/>
      <c r="D4576" s="57"/>
      <c r="E4576" s="72"/>
      <c r="F4576" s="58"/>
      <c r="G4576" s="63"/>
      <c r="H4576" s="64"/>
    </row>
    <row r="4577" spans="1:8" ht="15" hidden="1" customHeight="1" x14ac:dyDescent="0.25">
      <c r="A4577" s="82"/>
      <c r="B4577" s="68"/>
      <c r="C4577" s="56"/>
      <c r="D4577" s="87"/>
      <c r="E4577" s="72"/>
      <c r="F4577" s="62"/>
      <c r="G4577" s="63"/>
      <c r="H4577" s="64"/>
    </row>
    <row r="4578" spans="1:8" ht="15" hidden="1" customHeight="1" x14ac:dyDescent="0.25">
      <c r="A4578" s="82"/>
      <c r="B4578" s="56"/>
      <c r="C4578" s="75"/>
      <c r="D4578" s="57"/>
      <c r="E4578" s="72"/>
      <c r="F4578" s="62"/>
      <c r="G4578" s="63"/>
      <c r="H4578" s="64"/>
    </row>
    <row r="4579" spans="1:8" ht="15" hidden="1" customHeight="1" x14ac:dyDescent="0.25">
      <c r="A4579" s="82"/>
      <c r="B4579" s="68"/>
      <c r="C4579" s="56"/>
      <c r="D4579" s="87"/>
      <c r="E4579" s="72"/>
      <c r="F4579" s="62"/>
      <c r="G4579" s="63"/>
      <c r="H4579" s="64"/>
    </row>
    <row r="4580" spans="1:8" ht="15" hidden="1" customHeight="1" x14ac:dyDescent="0.25">
      <c r="A4580" s="82"/>
      <c r="B4580" s="56"/>
      <c r="C4580" s="75"/>
      <c r="D4580" s="57"/>
      <c r="E4580" s="72"/>
      <c r="F4580" s="62"/>
      <c r="G4580" s="63"/>
      <c r="H4580" s="64"/>
    </row>
    <row r="4581" spans="1:8" ht="15" hidden="1" customHeight="1" x14ac:dyDescent="0.25">
      <c r="A4581" s="82"/>
      <c r="B4581" s="55"/>
      <c r="C4581" s="75"/>
      <c r="D4581" s="57"/>
      <c r="E4581" s="72"/>
      <c r="F4581" s="62"/>
      <c r="G4581" s="63"/>
      <c r="H4581" s="64"/>
    </row>
    <row r="4582" spans="1:8" ht="15" hidden="1" customHeight="1" x14ac:dyDescent="0.25">
      <c r="A4582" s="82"/>
      <c r="B4582" s="56"/>
      <c r="C4582" s="71"/>
      <c r="D4582" s="83"/>
      <c r="E4582" s="72"/>
      <c r="F4582" s="76"/>
      <c r="G4582" s="63"/>
      <c r="H4582" s="64"/>
    </row>
    <row r="4583" spans="1:8" ht="15" hidden="1" customHeight="1" x14ac:dyDescent="0.25">
      <c r="A4583" s="82"/>
      <c r="B4583" s="74"/>
      <c r="C4583" s="56"/>
      <c r="D4583" s="57"/>
      <c r="E4583" s="72"/>
      <c r="F4583" s="62"/>
      <c r="G4583" s="63"/>
      <c r="H4583" s="64"/>
    </row>
    <row r="4584" spans="1:8" ht="15" hidden="1" customHeight="1" x14ac:dyDescent="0.25">
      <c r="A4584" s="82"/>
      <c r="B4584" s="56"/>
      <c r="C4584" s="56"/>
      <c r="D4584" s="61"/>
      <c r="E4584" s="72"/>
      <c r="F4584" s="76"/>
      <c r="G4584" s="63"/>
      <c r="H4584" s="64"/>
    </row>
    <row r="4585" spans="1:8" ht="15" hidden="1" customHeight="1" x14ac:dyDescent="0.25">
      <c r="A4585" s="82"/>
      <c r="B4585" s="56"/>
      <c r="C4585" s="110"/>
      <c r="D4585" s="57"/>
      <c r="E4585" s="72"/>
      <c r="F4585" s="62"/>
      <c r="G4585" s="63"/>
      <c r="H4585" s="64"/>
    </row>
    <row r="4586" spans="1:8" ht="15" hidden="1" customHeight="1" x14ac:dyDescent="0.25">
      <c r="A4586" s="82"/>
      <c r="B4586" s="56"/>
      <c r="C4586" s="56"/>
      <c r="D4586" s="57"/>
      <c r="E4586" s="72"/>
      <c r="F4586" s="76"/>
      <c r="G4586" s="63"/>
      <c r="H4586" s="64"/>
    </row>
    <row r="4587" spans="1:8" ht="15" hidden="1" customHeight="1" x14ac:dyDescent="0.25">
      <c r="A4587" s="82"/>
      <c r="B4587" s="81"/>
      <c r="C4587" s="56"/>
      <c r="D4587" s="57"/>
      <c r="E4587" s="72"/>
      <c r="F4587" s="76"/>
      <c r="G4587" s="63"/>
      <c r="H4587" s="64"/>
    </row>
    <row r="4588" spans="1:8" ht="15" hidden="1" customHeight="1" x14ac:dyDescent="0.25">
      <c r="A4588" s="82"/>
      <c r="B4588" s="68"/>
      <c r="C4588" s="56"/>
      <c r="D4588" s="61"/>
      <c r="E4588" s="72"/>
      <c r="F4588" s="62"/>
      <c r="G4588" s="63"/>
      <c r="H4588" s="64"/>
    </row>
    <row r="4589" spans="1:8" ht="15" hidden="1" customHeight="1" x14ac:dyDescent="0.25">
      <c r="A4589" s="82"/>
      <c r="B4589" s="81"/>
      <c r="C4589" s="56"/>
      <c r="D4589" s="57"/>
      <c r="E4589" s="72"/>
      <c r="F4589" s="76"/>
      <c r="G4589" s="63"/>
      <c r="H4589" s="64"/>
    </row>
    <row r="4590" spans="1:8" ht="15" hidden="1" customHeight="1" x14ac:dyDescent="0.25">
      <c r="A4590" s="82"/>
      <c r="B4590" s="56"/>
      <c r="C4590" s="56"/>
      <c r="D4590" s="61"/>
      <c r="E4590" s="72"/>
      <c r="F4590" s="76"/>
      <c r="G4590" s="63"/>
      <c r="H4590" s="64"/>
    </row>
    <row r="4591" spans="1:8" ht="15" hidden="1" customHeight="1" x14ac:dyDescent="0.25">
      <c r="A4591" s="82"/>
      <c r="B4591" s="81"/>
      <c r="C4591" s="56"/>
      <c r="D4591" s="57"/>
      <c r="E4591" s="72"/>
      <c r="F4591" s="62"/>
      <c r="G4591" s="63"/>
      <c r="H4591" s="64"/>
    </row>
    <row r="4592" spans="1:8" ht="15" hidden="1" customHeight="1" x14ac:dyDescent="0.25">
      <c r="A4592" s="82"/>
      <c r="B4592" s="56"/>
      <c r="C4592" s="56"/>
      <c r="D4592" s="128"/>
      <c r="E4592" s="72"/>
      <c r="F4592" s="116"/>
      <c r="G4592" s="63"/>
      <c r="H4592" s="64"/>
    </row>
    <row r="4593" spans="1:8" ht="15" hidden="1" customHeight="1" x14ac:dyDescent="0.25">
      <c r="A4593" s="82"/>
      <c r="B4593" s="74"/>
      <c r="C4593" s="56"/>
      <c r="D4593" s="57"/>
      <c r="E4593" s="72"/>
      <c r="F4593" s="62"/>
      <c r="G4593" s="63"/>
      <c r="H4593" s="64"/>
    </row>
    <row r="4594" spans="1:8" ht="15" hidden="1" customHeight="1" x14ac:dyDescent="0.25">
      <c r="A4594" s="82"/>
      <c r="B4594" s="56"/>
      <c r="C4594" s="56"/>
      <c r="D4594" s="57"/>
      <c r="E4594" s="72"/>
      <c r="F4594" s="77"/>
      <c r="G4594" s="63"/>
      <c r="H4594" s="64"/>
    </row>
    <row r="4595" spans="1:8" ht="15" hidden="1" customHeight="1" x14ac:dyDescent="0.25">
      <c r="A4595" s="82"/>
      <c r="B4595" s="56"/>
      <c r="C4595" s="56"/>
      <c r="D4595" s="87"/>
      <c r="E4595" s="72"/>
      <c r="F4595" s="62"/>
      <c r="G4595" s="63"/>
      <c r="H4595" s="64"/>
    </row>
    <row r="4596" spans="1:8" ht="15" hidden="1" customHeight="1" x14ac:dyDescent="0.25">
      <c r="A4596" s="82"/>
      <c r="B4596" s="55"/>
      <c r="C4596" s="199"/>
      <c r="D4596" s="56"/>
      <c r="E4596" s="72"/>
      <c r="F4596" s="62"/>
      <c r="G4596" s="63"/>
      <c r="H4596" s="64"/>
    </row>
    <row r="4597" spans="1:8" ht="15" hidden="1" customHeight="1" x14ac:dyDescent="0.25">
      <c r="A4597" s="82"/>
      <c r="B4597" s="56"/>
      <c r="C4597" s="56"/>
      <c r="D4597" s="57"/>
      <c r="E4597" s="72"/>
      <c r="F4597" s="62"/>
      <c r="G4597" s="63"/>
      <c r="H4597" s="64"/>
    </row>
    <row r="4598" spans="1:8" ht="15" hidden="1" customHeight="1" x14ac:dyDescent="0.25">
      <c r="A4598" s="82"/>
      <c r="B4598" s="56"/>
      <c r="C4598" s="56"/>
      <c r="D4598" s="57"/>
      <c r="E4598" s="72"/>
      <c r="F4598" s="58"/>
      <c r="G4598" s="63"/>
      <c r="H4598" s="64"/>
    </row>
    <row r="4599" spans="1:8" ht="15" hidden="1" customHeight="1" x14ac:dyDescent="0.25">
      <c r="A4599" s="82"/>
      <c r="B4599" s="68"/>
      <c r="C4599" s="56"/>
      <c r="D4599" s="87"/>
      <c r="E4599" s="72"/>
      <c r="F4599" s="62"/>
      <c r="G4599" s="63"/>
      <c r="H4599" s="64"/>
    </row>
    <row r="4600" spans="1:8" ht="15" hidden="1" customHeight="1" x14ac:dyDescent="0.25">
      <c r="A4600" s="82"/>
      <c r="B4600" s="56"/>
      <c r="C4600" s="75"/>
      <c r="D4600" s="57"/>
      <c r="E4600" s="72"/>
      <c r="F4600" s="62"/>
      <c r="G4600" s="63"/>
      <c r="H4600" s="64"/>
    </row>
    <row r="4601" spans="1:8" ht="15" hidden="1" customHeight="1" x14ac:dyDescent="0.25">
      <c r="A4601" s="82"/>
      <c r="B4601" s="68"/>
      <c r="C4601" s="56"/>
      <c r="D4601" s="87"/>
      <c r="E4601" s="72"/>
      <c r="F4601" s="62"/>
      <c r="G4601" s="63"/>
      <c r="H4601" s="64"/>
    </row>
    <row r="4602" spans="1:8" ht="15" hidden="1" customHeight="1" x14ac:dyDescent="0.25">
      <c r="A4602" s="82"/>
      <c r="B4602" s="68"/>
      <c r="C4602" s="56"/>
      <c r="D4602" s="87"/>
      <c r="E4602" s="72"/>
      <c r="F4602" s="62"/>
      <c r="G4602" s="63"/>
      <c r="H4602" s="64"/>
    </row>
    <row r="4603" spans="1:8" ht="15" hidden="1" customHeight="1" x14ac:dyDescent="0.25">
      <c r="A4603" s="82"/>
      <c r="B4603" s="55"/>
      <c r="C4603" s="75"/>
      <c r="D4603" s="57"/>
      <c r="E4603" s="72"/>
      <c r="F4603" s="62"/>
      <c r="G4603" s="63"/>
      <c r="H4603" s="64"/>
    </row>
    <row r="4604" spans="1:8" ht="15" hidden="1" customHeight="1" x14ac:dyDescent="0.25">
      <c r="A4604" s="82"/>
      <c r="B4604" s="56"/>
      <c r="C4604" s="75"/>
      <c r="D4604" s="83"/>
      <c r="E4604" s="72"/>
      <c r="F4604" s="76"/>
      <c r="G4604" s="63"/>
      <c r="H4604" s="64"/>
    </row>
    <row r="4605" spans="1:8" ht="15" hidden="1" customHeight="1" x14ac:dyDescent="0.25">
      <c r="A4605" s="82"/>
      <c r="B4605" s="74"/>
      <c r="C4605" s="75"/>
      <c r="D4605" s="57"/>
      <c r="E4605" s="72"/>
      <c r="F4605" s="62"/>
      <c r="G4605" s="63"/>
      <c r="H4605" s="64"/>
    </row>
    <row r="4606" spans="1:8" ht="15" hidden="1" customHeight="1" x14ac:dyDescent="0.25">
      <c r="A4606" s="82"/>
      <c r="B4606" s="56"/>
      <c r="C4606" s="56"/>
      <c r="D4606" s="61"/>
      <c r="E4606" s="72"/>
      <c r="F4606" s="76"/>
      <c r="G4606" s="63"/>
      <c r="H4606" s="64"/>
    </row>
    <row r="4607" spans="1:8" ht="15" hidden="1" customHeight="1" x14ac:dyDescent="0.25">
      <c r="A4607" s="82"/>
      <c r="B4607" s="56"/>
      <c r="C4607" s="71"/>
      <c r="D4607" s="57"/>
      <c r="E4607" s="72"/>
      <c r="F4607" s="62"/>
      <c r="G4607" s="63"/>
      <c r="H4607" s="64"/>
    </row>
    <row r="4608" spans="1:8" ht="15" hidden="1" customHeight="1" x14ac:dyDescent="0.25">
      <c r="A4608" s="82"/>
      <c r="B4608" s="56"/>
      <c r="C4608" s="71"/>
      <c r="D4608" s="57"/>
      <c r="E4608" s="72"/>
      <c r="F4608" s="76"/>
      <c r="G4608" s="63"/>
      <c r="H4608" s="64"/>
    </row>
    <row r="4609" spans="1:8" ht="15" hidden="1" customHeight="1" x14ac:dyDescent="0.25">
      <c r="A4609" s="82"/>
      <c r="B4609" s="81"/>
      <c r="C4609" s="56"/>
      <c r="D4609" s="57"/>
      <c r="E4609" s="72"/>
      <c r="F4609" s="76"/>
      <c r="G4609" s="63"/>
      <c r="H4609" s="64"/>
    </row>
    <row r="4610" spans="1:8" ht="15" hidden="1" customHeight="1" x14ac:dyDescent="0.25">
      <c r="A4610" s="82"/>
      <c r="B4610" s="68"/>
      <c r="C4610" s="56"/>
      <c r="D4610" s="61"/>
      <c r="E4610" s="72"/>
      <c r="F4610" s="62"/>
      <c r="G4610" s="63"/>
      <c r="H4610" s="64"/>
    </row>
    <row r="4611" spans="1:8" ht="15" hidden="1" customHeight="1" x14ac:dyDescent="0.25">
      <c r="A4611" s="82"/>
      <c r="B4611" s="81"/>
      <c r="C4611" s="56"/>
      <c r="D4611" s="57"/>
      <c r="E4611" s="72"/>
      <c r="F4611" s="76"/>
      <c r="G4611" s="63"/>
      <c r="H4611" s="64"/>
    </row>
    <row r="4612" spans="1:8" ht="15" hidden="1" customHeight="1" x14ac:dyDescent="0.25">
      <c r="A4612" s="82"/>
      <c r="B4612" s="56"/>
      <c r="C4612" s="56"/>
      <c r="D4612" s="61"/>
      <c r="E4612" s="72"/>
      <c r="F4612" s="76"/>
      <c r="G4612" s="63"/>
      <c r="H4612" s="64"/>
    </row>
    <row r="4613" spans="1:8" ht="15" hidden="1" customHeight="1" x14ac:dyDescent="0.25">
      <c r="A4613" s="82"/>
      <c r="B4613" s="81"/>
      <c r="C4613" s="56"/>
      <c r="D4613" s="57"/>
      <c r="E4613" s="72"/>
      <c r="F4613" s="62"/>
      <c r="G4613" s="63"/>
      <c r="H4613" s="64"/>
    </row>
    <row r="4614" spans="1:8" ht="15" hidden="1" customHeight="1" x14ac:dyDescent="0.25">
      <c r="A4614" s="82"/>
      <c r="B4614" s="56"/>
      <c r="C4614" s="56"/>
      <c r="D4614" s="128"/>
      <c r="E4614" s="72"/>
      <c r="F4614" s="116"/>
      <c r="G4614" s="63"/>
      <c r="H4614" s="64"/>
    </row>
    <row r="4615" spans="1:8" ht="15" hidden="1" customHeight="1" x14ac:dyDescent="0.25">
      <c r="A4615" s="82"/>
      <c r="B4615" s="74"/>
      <c r="C4615" s="56"/>
      <c r="D4615" s="57"/>
      <c r="E4615" s="72"/>
      <c r="F4615" s="62"/>
      <c r="G4615" s="63"/>
      <c r="H4615" s="64"/>
    </row>
    <row r="4616" spans="1:8" ht="15" hidden="1" customHeight="1" x14ac:dyDescent="0.25">
      <c r="A4616" s="82"/>
      <c r="B4616" s="55"/>
      <c r="C4616" s="71"/>
      <c r="D4616" s="57"/>
      <c r="E4616" s="72"/>
      <c r="F4616" s="62"/>
      <c r="G4616" s="63"/>
      <c r="H4616" s="64"/>
    </row>
    <row r="4617" spans="1:8" ht="15" hidden="1" customHeight="1" x14ac:dyDescent="0.25">
      <c r="A4617" s="82"/>
      <c r="B4617" s="81"/>
      <c r="C4617" s="56"/>
      <c r="D4617" s="57"/>
      <c r="E4617" s="72"/>
      <c r="F4617" s="58"/>
      <c r="G4617" s="63"/>
      <c r="H4617" s="64"/>
    </row>
    <row r="4618" spans="1:8" ht="15" hidden="1" customHeight="1" x14ac:dyDescent="0.25">
      <c r="A4618" s="82"/>
      <c r="B4618" s="68"/>
      <c r="C4618" s="56"/>
      <c r="D4618" s="87"/>
      <c r="E4618" s="72"/>
      <c r="F4618" s="62"/>
      <c r="G4618" s="63"/>
      <c r="H4618" s="64"/>
    </row>
    <row r="4619" spans="1:8" ht="15" hidden="1" customHeight="1" x14ac:dyDescent="0.25">
      <c r="A4619" s="82"/>
      <c r="B4619" s="81"/>
      <c r="C4619" s="56"/>
      <c r="D4619" s="57"/>
      <c r="E4619" s="72"/>
      <c r="F4619" s="62"/>
      <c r="G4619" s="63"/>
      <c r="H4619" s="64"/>
    </row>
    <row r="4620" spans="1:8" ht="15" hidden="1" customHeight="1" x14ac:dyDescent="0.25">
      <c r="B4620" s="56"/>
      <c r="C4620" s="56"/>
      <c r="D4620" s="57"/>
      <c r="E4620" s="72"/>
      <c r="F4620" s="58"/>
      <c r="G4620" s="63"/>
      <c r="H4620" s="64"/>
    </row>
    <row r="4621" spans="1:8" ht="15" hidden="1" customHeight="1" x14ac:dyDescent="0.25">
      <c r="B4621" s="68"/>
      <c r="C4621" s="56"/>
      <c r="D4621" s="87"/>
      <c r="E4621" s="72"/>
      <c r="F4621" s="62"/>
      <c r="G4621" s="63"/>
      <c r="H4621" s="64"/>
    </row>
    <row r="4622" spans="1:8" ht="15" hidden="1" customHeight="1" x14ac:dyDescent="0.25">
      <c r="B4622" s="56"/>
      <c r="C4622" s="75"/>
      <c r="D4622" s="57"/>
      <c r="E4622" s="72"/>
      <c r="F4622" s="62"/>
      <c r="G4622" s="63"/>
      <c r="H4622" s="64"/>
    </row>
    <row r="4623" spans="1:8" ht="15" hidden="1" customHeight="1" x14ac:dyDescent="0.25">
      <c r="B4623" s="68"/>
      <c r="C4623" s="56"/>
      <c r="D4623" s="87"/>
      <c r="E4623" s="72"/>
      <c r="F4623" s="62"/>
      <c r="G4623" s="63"/>
      <c r="H4623" s="64"/>
    </row>
    <row r="4624" spans="1:8" ht="15" hidden="1" customHeight="1" x14ac:dyDescent="0.25">
      <c r="B4624" s="68"/>
      <c r="C4624" s="56"/>
      <c r="D4624" s="87"/>
      <c r="E4624" s="72"/>
      <c r="F4624" s="62"/>
      <c r="G4624" s="63"/>
      <c r="H4624" s="64"/>
    </row>
    <row r="4625" spans="1:8" ht="15" hidden="1" customHeight="1" x14ac:dyDescent="0.25">
      <c r="A4625"/>
      <c r="B4625" s="55"/>
      <c r="C4625" s="75"/>
      <c r="D4625" s="57"/>
      <c r="E4625" s="72"/>
      <c r="F4625" s="62"/>
      <c r="G4625" s="63"/>
      <c r="H4625" s="64"/>
    </row>
    <row r="4626" spans="1:8" ht="15" hidden="1" customHeight="1" x14ac:dyDescent="0.25">
      <c r="A4626"/>
      <c r="B4626" s="56"/>
      <c r="C4626" s="75"/>
      <c r="D4626" s="83"/>
      <c r="E4626" s="72"/>
      <c r="F4626" s="76"/>
      <c r="G4626" s="63"/>
      <c r="H4626" s="64"/>
    </row>
    <row r="4627" spans="1:8" ht="15" hidden="1" customHeight="1" x14ac:dyDescent="0.25">
      <c r="A4627"/>
      <c r="B4627" s="74"/>
      <c r="C4627" s="75"/>
      <c r="D4627" s="57"/>
      <c r="E4627" s="72"/>
      <c r="F4627" s="62"/>
      <c r="G4627" s="63"/>
      <c r="H4627" s="64"/>
    </row>
    <row r="4628" spans="1:8" ht="15" hidden="1" customHeight="1" x14ac:dyDescent="0.25">
      <c r="A4628"/>
      <c r="B4628" s="56"/>
      <c r="C4628" s="56"/>
      <c r="D4628" s="57"/>
      <c r="E4628" s="72"/>
      <c r="F4628" s="58"/>
      <c r="G4628" s="63"/>
      <c r="H4628" s="64"/>
    </row>
    <row r="4629" spans="1:8" ht="15" hidden="1" customHeight="1" x14ac:dyDescent="0.25">
      <c r="A4629"/>
      <c r="B4629" s="68"/>
      <c r="C4629" s="56"/>
      <c r="D4629" s="87"/>
      <c r="E4629" s="72"/>
      <c r="F4629" s="62"/>
      <c r="G4629" s="63"/>
      <c r="H4629" s="64"/>
    </row>
    <row r="4630" spans="1:8" ht="15" hidden="1" customHeight="1" x14ac:dyDescent="0.25">
      <c r="A4630"/>
      <c r="B4630" s="56"/>
      <c r="C4630" s="56"/>
      <c r="D4630" s="57"/>
      <c r="E4630" s="72"/>
      <c r="F4630" s="62"/>
      <c r="G4630" s="63"/>
      <c r="H4630" s="64"/>
    </row>
    <row r="4631" spans="1:8" ht="15" hidden="1" customHeight="1" x14ac:dyDescent="0.25">
      <c r="A4631"/>
      <c r="B4631" s="68"/>
      <c r="C4631" s="56"/>
      <c r="D4631" s="87"/>
      <c r="E4631" s="72"/>
      <c r="F4631" s="62"/>
      <c r="G4631" s="63"/>
      <c r="H4631" s="64"/>
    </row>
    <row r="4632" spans="1:8" ht="15" hidden="1" customHeight="1" x14ac:dyDescent="0.25">
      <c r="A4632"/>
      <c r="B4632" s="74"/>
      <c r="C4632" s="56"/>
      <c r="D4632" s="57"/>
      <c r="E4632" s="72"/>
      <c r="F4632" s="62"/>
      <c r="G4632" s="63"/>
      <c r="H4632" s="64"/>
    </row>
    <row r="4633" spans="1:8" ht="15" hidden="1" customHeight="1" x14ac:dyDescent="0.25">
      <c r="A4633"/>
      <c r="B4633" s="55"/>
      <c r="C4633" s="75"/>
      <c r="D4633" s="57"/>
      <c r="E4633" s="72"/>
      <c r="F4633" s="62"/>
      <c r="G4633" s="63"/>
      <c r="H4633" s="64"/>
    </row>
    <row r="4634" spans="1:8" ht="15" hidden="1" customHeight="1" x14ac:dyDescent="0.25">
      <c r="A4634"/>
      <c r="B4634" s="56"/>
      <c r="C4634" s="75"/>
      <c r="D4634" s="83"/>
      <c r="E4634" s="72"/>
      <c r="F4634" s="76"/>
      <c r="G4634" s="63"/>
      <c r="H4634" s="64"/>
    </row>
    <row r="4635" spans="1:8" ht="15" hidden="1" customHeight="1" x14ac:dyDescent="0.25">
      <c r="A4635"/>
      <c r="B4635" s="68"/>
      <c r="C4635" s="56"/>
      <c r="D4635" s="57"/>
      <c r="E4635" s="72"/>
      <c r="F4635" s="62"/>
      <c r="G4635" s="63"/>
      <c r="H4635" s="64"/>
    </row>
    <row r="4636" spans="1:8" ht="15" hidden="1" customHeight="1" x14ac:dyDescent="0.25">
      <c r="A4636"/>
      <c r="B4636" s="56"/>
      <c r="C4636" s="56"/>
      <c r="D4636" s="61"/>
      <c r="E4636" s="72"/>
      <c r="F4636" s="76"/>
      <c r="G4636" s="63"/>
      <c r="H4636" s="64"/>
    </row>
    <row r="4637" spans="1:8" ht="15" hidden="1" customHeight="1" x14ac:dyDescent="0.25">
      <c r="A4637"/>
      <c r="B4637" s="56"/>
      <c r="C4637" s="110"/>
      <c r="D4637" s="57"/>
      <c r="E4637" s="72"/>
      <c r="F4637" s="62"/>
      <c r="G4637" s="63"/>
      <c r="H4637" s="64"/>
    </row>
    <row r="4638" spans="1:8" ht="15" hidden="1" customHeight="1" x14ac:dyDescent="0.25">
      <c r="A4638"/>
      <c r="B4638" s="56"/>
      <c r="C4638" s="56"/>
      <c r="D4638" s="57"/>
      <c r="E4638" s="72"/>
      <c r="F4638" s="76"/>
      <c r="G4638" s="63"/>
      <c r="H4638" s="64"/>
    </row>
    <row r="4639" spans="1:8" ht="15" hidden="1" customHeight="1" x14ac:dyDescent="0.25">
      <c r="A4639"/>
      <c r="B4639" s="81"/>
      <c r="C4639" s="56"/>
      <c r="D4639" s="57"/>
      <c r="E4639" s="72"/>
      <c r="F4639" s="76"/>
      <c r="G4639" s="63"/>
      <c r="H4639" s="64"/>
    </row>
    <row r="4640" spans="1:8" ht="15" hidden="1" customHeight="1" x14ac:dyDescent="0.25">
      <c r="A4640"/>
      <c r="B4640" s="68"/>
      <c r="C4640" s="56"/>
      <c r="D4640" s="61"/>
      <c r="E4640" s="72"/>
      <c r="F4640" s="62"/>
      <c r="G4640" s="63"/>
      <c r="H4640" s="64"/>
    </row>
    <row r="4641" spans="1:8" ht="15" hidden="1" customHeight="1" x14ac:dyDescent="0.25">
      <c r="A4641"/>
      <c r="B4641" s="81"/>
      <c r="C4641" s="56"/>
      <c r="D4641" s="57"/>
      <c r="E4641" s="72"/>
      <c r="F4641" s="76"/>
      <c r="G4641" s="63"/>
      <c r="H4641" s="64"/>
    </row>
    <row r="4642" spans="1:8" ht="15" hidden="1" customHeight="1" x14ac:dyDescent="0.25">
      <c r="A4642"/>
      <c r="B4642" s="56"/>
      <c r="C4642" s="56"/>
      <c r="D4642" s="61"/>
      <c r="E4642" s="72"/>
      <c r="F4642" s="76"/>
      <c r="G4642" s="63"/>
      <c r="H4642" s="64"/>
    </row>
    <row r="4643" spans="1:8" ht="15" hidden="1" customHeight="1" x14ac:dyDescent="0.25">
      <c r="A4643"/>
      <c r="B4643" s="81"/>
      <c r="C4643" s="56"/>
      <c r="D4643" s="57"/>
      <c r="E4643" s="72"/>
      <c r="F4643" s="62"/>
      <c r="G4643" s="63"/>
      <c r="H4643" s="64"/>
    </row>
    <row r="4644" spans="1:8" ht="15" hidden="1" customHeight="1" x14ac:dyDescent="0.25">
      <c r="A4644"/>
      <c r="B4644" s="56"/>
      <c r="C4644" s="56"/>
      <c r="D4644" s="128"/>
      <c r="E4644" s="72"/>
      <c r="F4644" s="116"/>
      <c r="G4644" s="63"/>
      <c r="H4644" s="64"/>
    </row>
    <row r="4645" spans="1:8" ht="15" hidden="1" customHeight="1" x14ac:dyDescent="0.25">
      <c r="A4645"/>
      <c r="B4645" s="74"/>
      <c r="C4645" s="56"/>
      <c r="D4645" s="57"/>
      <c r="E4645" s="72"/>
      <c r="F4645" s="62"/>
      <c r="G4645" s="63"/>
      <c r="H4645" s="64"/>
    </row>
    <row r="4646" spans="1:8" ht="15" hidden="1" customHeight="1" x14ac:dyDescent="0.25">
      <c r="A4646"/>
      <c r="B4646" s="55"/>
      <c r="C4646" s="71"/>
      <c r="D4646" s="57"/>
      <c r="E4646" s="72"/>
      <c r="F4646" s="62"/>
      <c r="G4646" s="63"/>
      <c r="H4646" s="64"/>
    </row>
    <row r="4647" spans="1:8" ht="15" hidden="1" customHeight="1" x14ac:dyDescent="0.25">
      <c r="A4647"/>
      <c r="B4647" s="81"/>
      <c r="C4647" s="56"/>
      <c r="D4647" s="57"/>
      <c r="E4647" s="72"/>
      <c r="F4647" s="58"/>
      <c r="G4647" s="63"/>
      <c r="H4647" s="64"/>
    </row>
    <row r="4648" spans="1:8" ht="15" hidden="1" customHeight="1" x14ac:dyDescent="0.25">
      <c r="A4648"/>
      <c r="B4648" s="68"/>
      <c r="C4648" s="56"/>
      <c r="D4648" s="87"/>
      <c r="E4648" s="72"/>
      <c r="F4648" s="62"/>
      <c r="G4648" s="63"/>
      <c r="H4648" s="64"/>
    </row>
    <row r="4649" spans="1:8" ht="15" hidden="1" customHeight="1" x14ac:dyDescent="0.25">
      <c r="A4649"/>
      <c r="B4649" s="81"/>
      <c r="C4649" s="56"/>
      <c r="D4649" s="57"/>
      <c r="E4649" s="72"/>
      <c r="F4649" s="62"/>
      <c r="G4649" s="63"/>
      <c r="H4649" s="64"/>
    </row>
    <row r="4650" spans="1:8" ht="15" hidden="1" customHeight="1" x14ac:dyDescent="0.25">
      <c r="A4650"/>
      <c r="B4650" s="56"/>
      <c r="C4650" s="56"/>
      <c r="D4650" s="57"/>
      <c r="E4650" s="72"/>
      <c r="F4650" s="58"/>
      <c r="G4650" s="63"/>
      <c r="H4650" s="64"/>
    </row>
    <row r="4651" spans="1:8" ht="15" hidden="1" customHeight="1" x14ac:dyDescent="0.25">
      <c r="A4651"/>
      <c r="B4651" s="68"/>
      <c r="C4651" s="56"/>
      <c r="D4651" s="87"/>
      <c r="E4651" s="72"/>
      <c r="F4651" s="62"/>
      <c r="G4651" s="63"/>
      <c r="H4651" s="64"/>
    </row>
    <row r="4652" spans="1:8" ht="15" hidden="1" customHeight="1" x14ac:dyDescent="0.25">
      <c r="A4652"/>
      <c r="B4652" s="56"/>
      <c r="C4652" s="56"/>
      <c r="D4652" s="57"/>
      <c r="E4652" s="72"/>
      <c r="F4652" s="62"/>
      <c r="G4652" s="63"/>
      <c r="H4652" s="64"/>
    </row>
    <row r="4653" spans="1:8" ht="15" hidden="1" customHeight="1" x14ac:dyDescent="0.25">
      <c r="A4653"/>
      <c r="B4653" s="68"/>
      <c r="C4653" s="56"/>
      <c r="D4653" s="87"/>
      <c r="E4653" s="72"/>
      <c r="F4653" s="62"/>
      <c r="G4653" s="63"/>
      <c r="H4653" s="64"/>
    </row>
    <row r="4654" spans="1:8" ht="15" hidden="1" customHeight="1" x14ac:dyDescent="0.25">
      <c r="A4654"/>
      <c r="B4654" s="74"/>
      <c r="C4654" s="56"/>
      <c r="D4654" s="57"/>
      <c r="E4654" s="72"/>
      <c r="F4654" s="62"/>
      <c r="G4654" s="63"/>
      <c r="H4654" s="64"/>
    </row>
    <row r="4655" spans="1:8" ht="15" hidden="1" customHeight="1" x14ac:dyDescent="0.25">
      <c r="A4655"/>
      <c r="B4655" s="55"/>
      <c r="C4655" s="75"/>
      <c r="D4655" s="57"/>
      <c r="E4655" s="72"/>
      <c r="F4655" s="62"/>
      <c r="G4655" s="63"/>
      <c r="H4655" s="64"/>
    </row>
    <row r="4656" spans="1:8" ht="15" hidden="1" customHeight="1" x14ac:dyDescent="0.25">
      <c r="A4656"/>
      <c r="B4656" s="56"/>
      <c r="C4656" s="75"/>
      <c r="D4656" s="83"/>
      <c r="E4656" s="72"/>
      <c r="F4656" s="76"/>
      <c r="G4656" s="63"/>
      <c r="H4656" s="64"/>
    </row>
    <row r="4657" spans="1:8" ht="15" hidden="1" customHeight="1" x14ac:dyDescent="0.25">
      <c r="A4657"/>
      <c r="B4657" s="68"/>
      <c r="C4657" s="56"/>
      <c r="D4657" s="57"/>
      <c r="E4657" s="72"/>
      <c r="F4657" s="62"/>
      <c r="G4657" s="63"/>
      <c r="H4657" s="64"/>
    </row>
    <row r="4658" spans="1:8" ht="15" hidden="1" customHeight="1" x14ac:dyDescent="0.25">
      <c r="A4658"/>
      <c r="B4658" s="56"/>
      <c r="C4658" s="56"/>
      <c r="D4658" s="61"/>
      <c r="E4658" s="72"/>
      <c r="F4658" s="76"/>
      <c r="G4658" s="63"/>
      <c r="H4658" s="64"/>
    </row>
    <row r="4659" spans="1:8" ht="15" hidden="1" customHeight="1" x14ac:dyDescent="0.25">
      <c r="A4659"/>
      <c r="B4659" s="56"/>
      <c r="C4659" s="110"/>
      <c r="D4659" s="57"/>
      <c r="E4659" s="72"/>
      <c r="F4659" s="62"/>
      <c r="G4659" s="63"/>
      <c r="H4659" s="64"/>
    </row>
    <row r="4660" spans="1:8" ht="15" hidden="1" customHeight="1" x14ac:dyDescent="0.25">
      <c r="A4660"/>
      <c r="B4660" s="56"/>
      <c r="C4660" s="56"/>
      <c r="D4660" s="57"/>
      <c r="E4660" s="72"/>
      <c r="F4660" s="76"/>
      <c r="G4660" s="63"/>
      <c r="H4660" s="64"/>
    </row>
    <row r="4661" spans="1:8" ht="15" hidden="1" customHeight="1" x14ac:dyDescent="0.25">
      <c r="A4661"/>
      <c r="B4661" s="81"/>
      <c r="C4661" s="56"/>
      <c r="D4661" s="57"/>
      <c r="E4661" s="72"/>
      <c r="F4661" s="76"/>
      <c r="G4661" s="63"/>
      <c r="H4661" s="64"/>
    </row>
    <row r="4662" spans="1:8" ht="15" hidden="1" customHeight="1" x14ac:dyDescent="0.25">
      <c r="A4662"/>
      <c r="B4662" s="56"/>
      <c r="C4662" s="56"/>
      <c r="D4662" s="61"/>
      <c r="E4662" s="72"/>
      <c r="F4662" s="62"/>
      <c r="G4662" s="63"/>
      <c r="H4662" s="64"/>
    </row>
    <row r="4663" spans="1:8" ht="15" hidden="1" customHeight="1" x14ac:dyDescent="0.25">
      <c r="A4663"/>
      <c r="B4663" s="81"/>
      <c r="C4663" s="56"/>
      <c r="D4663" s="57"/>
      <c r="E4663" s="72"/>
      <c r="F4663" s="76"/>
      <c r="G4663" s="63"/>
      <c r="H4663" s="64"/>
    </row>
    <row r="4664" spans="1:8" ht="15" hidden="1" customHeight="1" x14ac:dyDescent="0.25">
      <c r="A4664"/>
      <c r="B4664" s="56"/>
      <c r="C4664" s="56"/>
      <c r="D4664" s="61"/>
      <c r="E4664" s="72"/>
      <c r="F4664" s="76"/>
      <c r="G4664" s="63"/>
      <c r="H4664" s="64"/>
    </row>
    <row r="4665" spans="1:8" ht="15" hidden="1" customHeight="1" x14ac:dyDescent="0.25">
      <c r="A4665"/>
      <c r="B4665" s="56"/>
      <c r="C4665" s="75"/>
      <c r="D4665" s="57"/>
      <c r="E4665" s="72"/>
      <c r="F4665" s="62"/>
      <c r="G4665" s="63"/>
      <c r="H4665" s="64"/>
    </row>
    <row r="4666" spans="1:8" ht="15" hidden="1" customHeight="1" x14ac:dyDescent="0.25">
      <c r="A4666"/>
      <c r="B4666" s="56"/>
      <c r="C4666" s="75"/>
      <c r="D4666" s="128"/>
      <c r="E4666" s="72"/>
      <c r="F4666" s="116"/>
      <c r="G4666" s="63"/>
      <c r="H4666" s="64"/>
    </row>
    <row r="4667" spans="1:8" ht="15" hidden="1" customHeight="1" x14ac:dyDescent="0.25">
      <c r="A4667"/>
      <c r="B4667" s="74"/>
      <c r="C4667" s="75"/>
      <c r="D4667" s="57"/>
      <c r="E4667" s="72"/>
      <c r="F4667" s="62"/>
      <c r="G4667" s="63"/>
      <c r="H4667" s="64"/>
    </row>
    <row r="4668" spans="1:8" ht="15" hidden="1" customHeight="1" x14ac:dyDescent="0.25">
      <c r="A4668"/>
      <c r="B4668" s="55"/>
      <c r="C4668" s="75"/>
      <c r="D4668" s="57"/>
      <c r="E4668" s="72"/>
      <c r="F4668" s="62"/>
      <c r="G4668" s="63"/>
      <c r="H4668" s="64"/>
    </row>
    <row r="4669" spans="1:8" ht="15" hidden="1" customHeight="1" x14ac:dyDescent="0.25">
      <c r="A4669"/>
      <c r="B4669" s="81"/>
      <c r="C4669" s="75"/>
      <c r="D4669" s="57"/>
      <c r="E4669" s="72"/>
      <c r="F4669" s="58"/>
      <c r="G4669" s="63"/>
      <c r="H4669" s="64"/>
    </row>
    <row r="4670" spans="1:8" ht="15" hidden="1" customHeight="1" x14ac:dyDescent="0.25">
      <c r="A4670"/>
      <c r="B4670" s="68"/>
      <c r="C4670" s="56"/>
      <c r="D4670" s="87"/>
      <c r="E4670" s="72"/>
      <c r="F4670" s="62"/>
      <c r="G4670" s="63"/>
      <c r="H4670" s="64"/>
    </row>
    <row r="4671" spans="1:8" ht="15" hidden="1" customHeight="1" x14ac:dyDescent="0.25">
      <c r="A4671"/>
      <c r="B4671" s="81"/>
      <c r="C4671" s="56"/>
      <c r="D4671" s="57"/>
      <c r="E4671" s="72"/>
      <c r="F4671" s="62"/>
      <c r="G4671" s="63"/>
      <c r="H4671" s="64"/>
    </row>
    <row r="4672" spans="1:8" ht="15" hidden="1" customHeight="1" x14ac:dyDescent="0.25">
      <c r="A4672"/>
      <c r="B4672" s="74"/>
      <c r="C4672" s="56"/>
      <c r="D4672" s="57"/>
      <c r="E4672" s="72"/>
      <c r="F4672" s="67"/>
      <c r="G4672" s="63"/>
      <c r="H4672" s="64"/>
    </row>
    <row r="4673" spans="1:8" ht="15" hidden="1" customHeight="1" x14ac:dyDescent="0.25">
      <c r="A4673"/>
      <c r="B4673" s="55"/>
      <c r="C4673" s="56"/>
      <c r="D4673" s="57"/>
      <c r="E4673" s="72"/>
      <c r="F4673" s="62"/>
      <c r="G4673" s="63"/>
      <c r="H4673" s="64"/>
    </row>
    <row r="4674" spans="1:8" ht="15" hidden="1" customHeight="1" x14ac:dyDescent="0.25">
      <c r="A4674"/>
      <c r="B4674" s="55"/>
      <c r="C4674" s="75"/>
      <c r="D4674" s="57"/>
      <c r="E4674" s="72"/>
      <c r="F4674" s="62"/>
      <c r="G4674" s="63"/>
      <c r="H4674" s="64"/>
    </row>
    <row r="4675" spans="1:8" ht="15" hidden="1" customHeight="1" x14ac:dyDescent="0.25">
      <c r="A4675"/>
      <c r="B4675" s="55"/>
      <c r="C4675" s="56"/>
      <c r="D4675" s="105"/>
      <c r="E4675" s="72"/>
      <c r="F4675" s="76"/>
      <c r="G4675" s="63"/>
      <c r="H4675" s="64"/>
    </row>
    <row r="4676" spans="1:8" ht="15" hidden="1" customHeight="1" x14ac:dyDescent="0.25">
      <c r="A4676"/>
      <c r="B4676" s="56"/>
      <c r="C4676" s="75"/>
      <c r="D4676" s="106"/>
      <c r="E4676" s="72"/>
      <c r="F4676" s="62"/>
      <c r="G4676" s="63"/>
      <c r="H4676" s="64"/>
    </row>
    <row r="4677" spans="1:8" ht="15" hidden="1" customHeight="1" x14ac:dyDescent="0.25">
      <c r="A4677"/>
      <c r="B4677" s="56"/>
      <c r="C4677" s="56"/>
      <c r="D4677" s="57"/>
      <c r="E4677" s="72"/>
      <c r="F4677" s="58"/>
      <c r="G4677" s="63"/>
      <c r="H4677" s="64"/>
    </row>
    <row r="4678" spans="1:8" ht="15" hidden="1" customHeight="1" x14ac:dyDescent="0.25">
      <c r="A4678"/>
      <c r="B4678" s="68"/>
      <c r="C4678" s="56"/>
      <c r="D4678" s="87"/>
      <c r="E4678" s="72"/>
      <c r="F4678" s="62"/>
      <c r="G4678" s="63"/>
      <c r="H4678" s="64"/>
    </row>
    <row r="4679" spans="1:8" ht="15" hidden="1" customHeight="1" x14ac:dyDescent="0.25">
      <c r="A4679"/>
      <c r="B4679" s="56"/>
      <c r="C4679" s="56"/>
      <c r="D4679" s="57"/>
      <c r="E4679" s="72"/>
      <c r="F4679" s="62"/>
      <c r="G4679" s="63"/>
      <c r="H4679" s="64"/>
    </row>
    <row r="4680" spans="1:8" ht="15" hidden="1" customHeight="1" x14ac:dyDescent="0.25">
      <c r="A4680"/>
      <c r="B4680" s="68"/>
      <c r="C4680" s="56"/>
      <c r="D4680" s="87"/>
      <c r="E4680" s="72"/>
      <c r="F4680" s="62"/>
      <c r="G4680" s="63"/>
      <c r="H4680" s="64"/>
    </row>
    <row r="4681" spans="1:8" ht="15" hidden="1" customHeight="1" x14ac:dyDescent="0.25">
      <c r="A4681"/>
      <c r="B4681" s="74"/>
      <c r="C4681" s="56"/>
      <c r="D4681" s="57"/>
      <c r="E4681" s="72"/>
      <c r="F4681" s="62"/>
      <c r="G4681" s="63"/>
      <c r="H4681" s="64"/>
    </row>
    <row r="4682" spans="1:8" ht="15" hidden="1" customHeight="1" x14ac:dyDescent="0.25">
      <c r="A4682"/>
      <c r="B4682" s="56"/>
      <c r="C4682" s="80"/>
      <c r="D4682" s="57"/>
      <c r="E4682" s="72"/>
      <c r="F4682" s="67"/>
      <c r="G4682" s="63"/>
      <c r="H4682" s="64"/>
    </row>
    <row r="4683" spans="1:8" ht="15" hidden="1" customHeight="1" x14ac:dyDescent="0.25">
      <c r="A4683"/>
      <c r="B4683" s="56"/>
      <c r="C4683" s="75"/>
      <c r="D4683" s="83"/>
      <c r="E4683" s="72"/>
      <c r="F4683" s="76"/>
      <c r="G4683" s="63"/>
      <c r="H4683" s="64"/>
    </row>
    <row r="4684" spans="1:8" ht="15" hidden="1" customHeight="1" x14ac:dyDescent="0.25">
      <c r="A4684"/>
      <c r="B4684" s="68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/>
      <c r="B4685" s="56"/>
      <c r="C4685" s="123"/>
      <c r="D4685" s="57"/>
      <c r="E4685" s="72"/>
      <c r="F4685" s="76"/>
      <c r="G4685" s="63"/>
      <c r="H4685" s="64"/>
    </row>
    <row r="4686" spans="1:8" ht="15" hidden="1" customHeight="1" x14ac:dyDescent="0.25">
      <c r="A4686"/>
      <c r="B4686" s="56"/>
      <c r="C4686" s="56"/>
      <c r="D4686" s="83"/>
      <c r="E4686" s="72"/>
      <c r="F4686" s="62"/>
      <c r="G4686" s="63"/>
      <c r="H4686" s="64"/>
    </row>
    <row r="4687" spans="1:8" ht="15" hidden="1" customHeight="1" x14ac:dyDescent="0.25">
      <c r="A4687"/>
      <c r="B4687" s="56"/>
      <c r="C4687" s="56"/>
      <c r="D4687" s="57"/>
      <c r="E4687" s="72"/>
      <c r="F4687" s="76"/>
      <c r="G4687" s="63"/>
      <c r="H4687" s="64"/>
    </row>
    <row r="4688" spans="1:8" ht="15" hidden="1" customHeight="1" x14ac:dyDescent="0.25">
      <c r="A4688"/>
      <c r="B4688" s="74"/>
      <c r="C4688" s="75"/>
      <c r="D4688" s="83"/>
      <c r="E4688" s="72"/>
      <c r="F4688" s="76"/>
      <c r="G4688" s="63"/>
      <c r="H4688" s="64"/>
    </row>
    <row r="4689" spans="1:8" ht="15" hidden="1" customHeight="1" x14ac:dyDescent="0.25">
      <c r="A4689"/>
      <c r="B4689" s="56"/>
      <c r="C4689" s="56"/>
      <c r="D4689" s="61"/>
      <c r="E4689" s="72"/>
      <c r="F4689" s="62"/>
      <c r="G4689" s="63"/>
      <c r="H4689" s="64"/>
    </row>
    <row r="4690" spans="1:8" ht="15" hidden="1" customHeight="1" x14ac:dyDescent="0.25">
      <c r="A4690"/>
      <c r="B4690" s="56"/>
      <c r="C4690" s="56"/>
      <c r="D4690" s="57"/>
      <c r="E4690" s="72"/>
      <c r="F4690" s="58"/>
      <c r="G4690" s="63"/>
      <c r="H4690" s="64"/>
    </row>
    <row r="4691" spans="1:8" ht="15" hidden="1" customHeight="1" x14ac:dyDescent="0.25">
      <c r="A4691"/>
      <c r="B4691" s="68"/>
      <c r="C4691" s="56"/>
      <c r="D4691" s="87"/>
      <c r="E4691" s="72"/>
      <c r="F4691" s="62"/>
      <c r="G4691" s="63"/>
      <c r="H4691" s="64"/>
    </row>
    <row r="4692" spans="1:8" ht="15" hidden="1" customHeight="1" x14ac:dyDescent="0.25">
      <c r="A4692"/>
      <c r="B4692" s="56"/>
      <c r="C4692" s="56"/>
      <c r="D4692" s="57"/>
      <c r="E4692" s="72"/>
      <c r="F4692" s="62"/>
      <c r="G4692" s="63"/>
      <c r="H4692" s="64"/>
    </row>
    <row r="4693" spans="1:8" ht="15" hidden="1" customHeight="1" x14ac:dyDescent="0.25">
      <c r="A4693"/>
      <c r="B4693" s="68"/>
      <c r="C4693" s="56"/>
      <c r="D4693" s="87"/>
      <c r="E4693" s="72"/>
      <c r="F4693" s="62"/>
      <c r="G4693" s="63"/>
      <c r="H4693" s="64"/>
    </row>
    <row r="4694" spans="1:8" ht="15" hidden="1" customHeight="1" x14ac:dyDescent="0.25">
      <c r="A4694"/>
      <c r="B4694" s="74"/>
      <c r="C4694" s="56"/>
      <c r="D4694" s="57"/>
      <c r="E4694" s="72"/>
      <c r="F4694" s="62"/>
      <c r="G4694" s="63"/>
      <c r="H4694" s="64"/>
    </row>
    <row r="4695" spans="1:8" ht="15" hidden="1" customHeight="1" x14ac:dyDescent="0.25">
      <c r="A4695"/>
      <c r="B4695" s="56"/>
      <c r="C4695" s="80"/>
      <c r="D4695" s="57"/>
      <c r="E4695" s="72"/>
      <c r="F4695" s="67"/>
      <c r="G4695" s="63"/>
      <c r="H4695" s="64"/>
    </row>
    <row r="4696" spans="1:8" ht="15" hidden="1" customHeight="1" x14ac:dyDescent="0.25">
      <c r="A4696"/>
      <c r="B4696" s="56"/>
      <c r="C4696" s="75"/>
      <c r="D4696" s="83"/>
      <c r="E4696" s="72"/>
      <c r="F4696" s="76"/>
      <c r="G4696" s="63"/>
      <c r="H4696" s="64"/>
    </row>
    <row r="4697" spans="1:8" ht="15" hidden="1" customHeight="1" x14ac:dyDescent="0.25">
      <c r="A4697"/>
      <c r="B4697" s="68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/>
      <c r="B4698" s="56"/>
      <c r="C4698" s="123"/>
      <c r="D4698" s="57"/>
      <c r="E4698" s="72"/>
      <c r="F4698" s="76"/>
      <c r="G4698" s="63"/>
      <c r="H4698" s="64"/>
    </row>
    <row r="4699" spans="1:8" ht="15" hidden="1" customHeight="1" x14ac:dyDescent="0.25">
      <c r="A4699"/>
      <c r="B4699" s="56"/>
      <c r="C4699" s="56"/>
      <c r="D4699" s="83"/>
      <c r="E4699" s="72"/>
      <c r="F4699" s="62"/>
      <c r="G4699" s="63"/>
      <c r="H4699" s="64"/>
    </row>
    <row r="4700" spans="1:8" ht="15" hidden="1" customHeight="1" x14ac:dyDescent="0.25">
      <c r="A4700"/>
      <c r="B4700" s="56"/>
      <c r="C4700" s="56"/>
      <c r="D4700" s="57"/>
      <c r="E4700" s="72"/>
      <c r="F4700" s="76"/>
      <c r="G4700" s="63"/>
      <c r="H4700" s="64"/>
    </row>
    <row r="4701" spans="1:8" ht="15" hidden="1" customHeight="1" x14ac:dyDescent="0.25">
      <c r="A4701"/>
      <c r="B4701" s="74"/>
      <c r="C4701" s="75"/>
      <c r="D4701" s="83"/>
      <c r="E4701" s="72"/>
      <c r="F4701" s="76"/>
      <c r="G4701" s="63"/>
      <c r="H4701" s="64"/>
    </row>
    <row r="4702" spans="1:8" ht="15" hidden="1" customHeight="1" x14ac:dyDescent="0.25">
      <c r="A4702"/>
      <c r="B4702" s="56"/>
      <c r="C4702" s="56"/>
      <c r="D4702" s="61"/>
      <c r="E4702" s="72"/>
      <c r="F4702" s="62"/>
      <c r="G4702" s="63"/>
      <c r="H4702" s="64"/>
    </row>
    <row r="4703" spans="1:8" ht="15" hidden="1" customHeight="1" x14ac:dyDescent="0.25">
      <c r="A4703"/>
      <c r="B4703" s="81"/>
      <c r="C4703" s="56"/>
      <c r="D4703" s="57"/>
      <c r="E4703" s="72"/>
      <c r="F4703" s="76"/>
      <c r="G4703" s="63"/>
      <c r="H4703" s="64"/>
    </row>
    <row r="4704" spans="1:8" ht="15" hidden="1" customHeight="1" x14ac:dyDescent="0.25">
      <c r="A4704"/>
      <c r="B4704" s="56"/>
      <c r="C4704" s="56"/>
      <c r="D4704" s="61"/>
      <c r="E4704" s="72"/>
      <c r="F4704" s="76"/>
      <c r="G4704" s="63"/>
      <c r="H4704" s="64"/>
    </row>
    <row r="4705" spans="1:8" ht="15" hidden="1" customHeight="1" x14ac:dyDescent="0.25">
      <c r="A4705"/>
      <c r="B4705" s="56"/>
      <c r="C4705" s="56"/>
      <c r="D4705" s="57"/>
      <c r="E4705" s="72"/>
      <c r="F4705" s="62"/>
      <c r="G4705" s="63"/>
      <c r="H4705" s="64"/>
    </row>
    <row r="4706" spans="1:8" ht="15" hidden="1" customHeight="1" x14ac:dyDescent="0.25">
      <c r="A4706"/>
      <c r="B4706" s="56"/>
      <c r="C4706" s="56"/>
      <c r="D4706" s="128"/>
      <c r="E4706" s="72"/>
      <c r="F4706" s="116"/>
      <c r="G4706" s="63"/>
      <c r="H4706" s="64"/>
    </row>
    <row r="4707" spans="1:8" ht="15" hidden="1" customHeight="1" x14ac:dyDescent="0.25">
      <c r="A4707"/>
      <c r="B4707" s="74"/>
      <c r="C4707" s="56"/>
      <c r="D4707" s="57"/>
      <c r="E4707" s="72"/>
      <c r="F4707" s="62"/>
      <c r="G4707" s="63"/>
      <c r="H4707" s="64"/>
    </row>
    <row r="4708" spans="1:8" ht="15" hidden="1" customHeight="1" x14ac:dyDescent="0.25">
      <c r="A4708"/>
      <c r="B4708" s="55"/>
      <c r="C4708" s="71"/>
      <c r="D4708" s="57"/>
      <c r="E4708" s="72"/>
      <c r="F4708" s="62"/>
      <c r="G4708" s="63"/>
      <c r="H4708" s="64"/>
    </row>
    <row r="4709" spans="1:8" ht="15" hidden="1" customHeight="1" x14ac:dyDescent="0.25">
      <c r="A4709"/>
      <c r="B4709" s="81"/>
      <c r="C4709" s="56"/>
      <c r="D4709" s="57"/>
      <c r="E4709" s="72"/>
      <c r="F4709" s="58"/>
      <c r="G4709" s="63"/>
      <c r="H4709" s="64"/>
    </row>
    <row r="4710" spans="1:8" ht="15" hidden="1" customHeight="1" x14ac:dyDescent="0.25">
      <c r="A4710"/>
      <c r="B4710" s="68"/>
      <c r="C4710" s="56"/>
      <c r="D4710" s="87"/>
      <c r="E4710" s="72"/>
      <c r="F4710" s="62"/>
      <c r="G4710" s="63"/>
      <c r="H4710" s="64"/>
    </row>
    <row r="4711" spans="1:8" ht="15" hidden="1" customHeight="1" x14ac:dyDescent="0.25">
      <c r="A4711"/>
      <c r="B4711" s="81"/>
      <c r="C4711" s="56"/>
      <c r="D4711" s="57"/>
      <c r="E4711" s="72"/>
      <c r="F4711" s="62"/>
      <c r="G4711" s="63"/>
      <c r="H4711" s="64"/>
    </row>
    <row r="4712" spans="1:8" ht="15" hidden="1" customHeight="1" x14ac:dyDescent="0.25">
      <c r="A4712"/>
      <c r="B4712" s="74"/>
      <c r="C4712" s="56"/>
      <c r="D4712" s="57"/>
      <c r="E4712" s="72"/>
      <c r="F4712" s="67"/>
      <c r="G4712" s="63"/>
      <c r="H4712" s="64"/>
    </row>
    <row r="4713" spans="1:8" ht="15" hidden="1" customHeight="1" x14ac:dyDescent="0.25">
      <c r="A4713"/>
      <c r="B4713" s="55"/>
      <c r="C4713" s="56"/>
      <c r="D4713" s="57"/>
      <c r="E4713" s="72"/>
      <c r="F4713" s="62"/>
      <c r="G4713" s="63"/>
      <c r="H4713" s="64"/>
    </row>
    <row r="4714" spans="1:8" ht="15" hidden="1" customHeight="1" x14ac:dyDescent="0.25">
      <c r="A4714"/>
      <c r="B4714" s="55"/>
      <c r="C4714" s="75"/>
      <c r="D4714" s="57"/>
      <c r="E4714" s="72"/>
      <c r="F4714" s="62"/>
      <c r="G4714" s="63"/>
      <c r="H4714" s="64"/>
    </row>
    <row r="4715" spans="1:8" ht="15" hidden="1" customHeight="1" x14ac:dyDescent="0.25">
      <c r="A4715"/>
      <c r="B4715" s="55"/>
      <c r="C4715" s="56"/>
      <c r="D4715" s="105"/>
      <c r="E4715" s="72"/>
      <c r="F4715" s="76"/>
      <c r="G4715" s="63"/>
      <c r="H4715" s="64"/>
    </row>
    <row r="4716" spans="1:8" ht="15" hidden="1" customHeight="1" x14ac:dyDescent="0.25">
      <c r="A4716"/>
      <c r="B4716" s="56"/>
      <c r="C4716" s="75"/>
      <c r="D4716" s="105"/>
      <c r="E4716" s="72"/>
      <c r="F4716" s="62"/>
      <c r="G4716" s="63"/>
      <c r="H4716" s="64"/>
    </row>
    <row r="4717" spans="1:8" ht="15" hidden="1" customHeight="1" x14ac:dyDescent="0.25">
      <c r="A4717"/>
      <c r="B4717" s="56"/>
      <c r="C4717" s="56"/>
      <c r="D4717" s="57"/>
      <c r="E4717" s="72"/>
      <c r="F4717" s="62"/>
      <c r="G4717" s="63"/>
      <c r="H4717" s="64"/>
    </row>
    <row r="4718" spans="1:8" ht="15" hidden="1" customHeight="1" x14ac:dyDescent="0.25">
      <c r="A4718"/>
      <c r="B4718" s="56"/>
      <c r="C4718" s="56"/>
      <c r="D4718" s="56"/>
      <c r="E4718" s="72"/>
      <c r="F4718" s="58"/>
      <c r="G4718" s="63"/>
      <c r="H4718" s="64"/>
    </row>
    <row r="4719" spans="1:8" ht="15" hidden="1" customHeight="1" x14ac:dyDescent="0.25">
      <c r="A4719"/>
      <c r="B4719" s="56"/>
      <c r="C4719" s="56"/>
      <c r="D4719" s="129"/>
      <c r="E4719" s="72"/>
      <c r="F4719" s="130"/>
      <c r="G4719" s="63"/>
      <c r="H4719" s="64"/>
    </row>
    <row r="4720" spans="1:8" ht="15" hidden="1" customHeight="1" x14ac:dyDescent="0.25">
      <c r="A4720"/>
      <c r="B4720" s="68"/>
      <c r="C4720" s="56"/>
      <c r="D4720" s="105"/>
      <c r="E4720" s="72"/>
      <c r="F4720" s="62"/>
      <c r="G4720" s="63"/>
      <c r="H4720" s="64"/>
    </row>
    <row r="4721" spans="1:8" ht="15" hidden="1" customHeight="1" x14ac:dyDescent="0.25">
      <c r="B4721" s="56"/>
      <c r="C4721" s="80"/>
      <c r="D4721" s="57"/>
      <c r="E4721" s="72"/>
      <c r="F4721" s="77"/>
      <c r="G4721" s="63"/>
      <c r="H4721" s="64"/>
    </row>
    <row r="4722" spans="1:8" ht="15" hidden="1" customHeight="1" x14ac:dyDescent="0.25">
      <c r="B4722" s="56"/>
      <c r="C4722" s="80"/>
      <c r="D4722" s="57"/>
      <c r="E4722" s="72"/>
      <c r="F4722" s="77"/>
      <c r="G4722" s="63"/>
      <c r="H4722" s="64"/>
    </row>
    <row r="4723" spans="1:8" ht="15" hidden="1" customHeight="1" x14ac:dyDescent="0.25">
      <c r="B4723" s="81"/>
      <c r="C4723" s="56"/>
      <c r="D4723" s="57"/>
      <c r="E4723" s="72"/>
      <c r="F4723" s="76"/>
      <c r="G4723" s="63"/>
      <c r="H4723" s="64"/>
    </row>
    <row r="4724" spans="1:8" ht="15" hidden="1" customHeight="1" x14ac:dyDescent="0.25">
      <c r="A4724" s="225"/>
      <c r="B4724" s="56"/>
      <c r="C4724" s="56"/>
      <c r="D4724" s="57"/>
      <c r="E4724" s="72"/>
      <c r="F4724" s="58"/>
      <c r="G4724" s="63"/>
      <c r="H4724" s="64"/>
    </row>
    <row r="4725" spans="1:8" ht="15" hidden="1" customHeight="1" x14ac:dyDescent="0.25">
      <c r="A4725" s="82"/>
      <c r="B4725" s="68"/>
      <c r="C4725" s="56"/>
      <c r="D4725" s="87"/>
      <c r="E4725" s="72"/>
      <c r="F4725" s="62"/>
      <c r="G4725" s="63"/>
      <c r="H4725" s="64"/>
    </row>
    <row r="4726" spans="1:8" ht="15" hidden="1" customHeight="1" x14ac:dyDescent="0.25">
      <c r="A4726" s="82"/>
      <c r="B4726" s="56"/>
      <c r="C4726" s="56"/>
      <c r="D4726" s="57"/>
      <c r="E4726" s="72"/>
      <c r="F4726" s="62"/>
      <c r="G4726" s="63"/>
      <c r="H4726" s="64"/>
    </row>
    <row r="4727" spans="1:8" ht="15" hidden="1" customHeight="1" x14ac:dyDescent="0.25">
      <c r="A4727" s="82"/>
      <c r="B4727" s="68"/>
      <c r="C4727" s="56"/>
      <c r="D4727" s="87"/>
      <c r="E4727" s="72"/>
      <c r="F4727" s="62"/>
      <c r="G4727" s="63"/>
      <c r="H4727" s="64"/>
    </row>
    <row r="4728" spans="1:8" ht="15" hidden="1" customHeight="1" x14ac:dyDescent="0.25">
      <c r="A4728" s="82"/>
      <c r="B4728" s="74"/>
      <c r="C4728" s="56"/>
      <c r="D4728" s="57"/>
      <c r="E4728" s="72"/>
      <c r="F4728" s="62"/>
      <c r="G4728" s="63"/>
      <c r="H4728" s="64"/>
    </row>
    <row r="4729" spans="1:8" ht="15" hidden="1" customHeight="1" x14ac:dyDescent="0.25">
      <c r="A4729" s="82"/>
      <c r="B4729" s="56"/>
      <c r="C4729" s="80"/>
      <c r="D4729" s="57"/>
      <c r="E4729" s="72"/>
      <c r="F4729" s="67"/>
      <c r="G4729" s="63"/>
      <c r="H4729" s="64"/>
    </row>
    <row r="4730" spans="1:8" ht="15" hidden="1" customHeight="1" x14ac:dyDescent="0.25">
      <c r="A4730" s="82"/>
      <c r="B4730" s="56"/>
      <c r="C4730" s="75"/>
      <c r="D4730" s="83"/>
      <c r="E4730" s="72"/>
      <c r="F4730" s="76"/>
      <c r="G4730" s="63"/>
      <c r="H4730" s="64"/>
    </row>
    <row r="4731" spans="1:8" ht="15" hidden="1" customHeight="1" x14ac:dyDescent="0.25">
      <c r="A4731" s="82"/>
      <c r="B4731" s="56"/>
      <c r="C4731" s="56"/>
      <c r="D4731" s="57"/>
      <c r="E4731" s="72"/>
      <c r="F4731" s="62"/>
      <c r="G4731" s="63"/>
      <c r="H4731" s="64"/>
    </row>
    <row r="4732" spans="1:8" ht="15" hidden="1" customHeight="1" x14ac:dyDescent="0.25">
      <c r="A4732" s="82"/>
      <c r="B4732" s="56"/>
      <c r="C4732" s="123"/>
      <c r="D4732" s="57"/>
      <c r="E4732" s="72"/>
      <c r="F4732" s="76"/>
      <c r="G4732" s="63"/>
      <c r="H4732" s="64"/>
    </row>
    <row r="4733" spans="1:8" ht="15" hidden="1" customHeight="1" x14ac:dyDescent="0.25">
      <c r="A4733" s="82"/>
      <c r="B4733" s="56"/>
      <c r="C4733" s="56"/>
      <c r="D4733" s="83"/>
      <c r="E4733" s="72"/>
      <c r="F4733" s="62"/>
      <c r="G4733" s="63"/>
      <c r="H4733" s="64"/>
    </row>
    <row r="4734" spans="1:8" ht="15" hidden="1" customHeight="1" x14ac:dyDescent="0.25">
      <c r="A4734" s="82"/>
      <c r="B4734" s="56"/>
      <c r="C4734" s="56"/>
      <c r="D4734" s="57"/>
      <c r="E4734" s="72"/>
      <c r="F4734" s="76"/>
      <c r="G4734" s="63"/>
      <c r="H4734" s="64"/>
    </row>
    <row r="4735" spans="1:8" ht="15" hidden="1" customHeight="1" x14ac:dyDescent="0.25">
      <c r="A4735" s="82"/>
      <c r="B4735" s="74"/>
      <c r="C4735" s="75"/>
      <c r="D4735" s="83"/>
      <c r="E4735" s="72"/>
      <c r="F4735" s="76"/>
      <c r="G4735" s="63"/>
      <c r="H4735" s="64"/>
    </row>
    <row r="4736" spans="1:8" ht="15" hidden="1" customHeight="1" x14ac:dyDescent="0.25">
      <c r="A4736" s="82"/>
      <c r="B4736" s="56"/>
      <c r="C4736" s="56"/>
      <c r="D4736" s="61"/>
      <c r="E4736" s="72"/>
      <c r="F4736" s="62"/>
      <c r="G4736" s="63"/>
      <c r="H4736" s="64"/>
    </row>
    <row r="4737" spans="1:8" ht="15" hidden="1" customHeight="1" x14ac:dyDescent="0.25">
      <c r="A4737" s="82"/>
      <c r="B4737" s="81"/>
      <c r="C4737" s="56"/>
      <c r="D4737" s="57"/>
      <c r="E4737" s="72"/>
      <c r="F4737" s="76"/>
      <c r="G4737" s="63"/>
      <c r="H4737" s="64"/>
    </row>
    <row r="4738" spans="1:8" ht="15" hidden="1" customHeight="1" x14ac:dyDescent="0.25">
      <c r="A4738" s="82"/>
      <c r="B4738" s="56"/>
      <c r="C4738" s="56"/>
      <c r="D4738" s="61"/>
      <c r="E4738" s="72"/>
      <c r="F4738" s="76"/>
      <c r="G4738" s="63"/>
      <c r="H4738" s="64"/>
    </row>
    <row r="4739" spans="1:8" ht="15" hidden="1" customHeight="1" x14ac:dyDescent="0.25">
      <c r="A4739" s="82"/>
      <c r="B4739" s="56"/>
      <c r="C4739" s="56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6"/>
      <c r="C4740" s="56"/>
      <c r="D4740" s="128"/>
      <c r="E4740" s="72"/>
      <c r="F4740" s="116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62"/>
      <c r="G4741" s="63"/>
      <c r="H4741" s="64"/>
    </row>
    <row r="4742" spans="1:8" ht="15" hidden="1" customHeight="1" x14ac:dyDescent="0.25">
      <c r="A4742" s="82"/>
      <c r="B4742" s="55"/>
      <c r="C4742" s="71"/>
      <c r="D4742" s="57"/>
      <c r="E4742" s="72"/>
      <c r="F4742" s="62"/>
      <c r="G4742" s="63"/>
      <c r="H4742" s="64"/>
    </row>
    <row r="4743" spans="1:8" ht="15" hidden="1" customHeight="1" x14ac:dyDescent="0.25">
      <c r="A4743" s="82"/>
      <c r="B4743" s="81"/>
      <c r="C4743" s="56"/>
      <c r="D4743" s="57"/>
      <c r="E4743" s="72"/>
      <c r="F4743" s="58"/>
      <c r="G4743" s="63"/>
      <c r="H4743" s="64"/>
    </row>
    <row r="4744" spans="1:8" ht="15" hidden="1" customHeight="1" x14ac:dyDescent="0.25">
      <c r="A4744" s="82"/>
      <c r="B4744" s="95"/>
      <c r="C4744" s="80"/>
      <c r="D4744" s="57"/>
      <c r="E4744" s="72"/>
      <c r="F4744" s="62"/>
      <c r="G4744" s="63"/>
      <c r="H4744" s="64"/>
    </row>
    <row r="4745" spans="1:8" ht="15" hidden="1" customHeight="1" x14ac:dyDescent="0.25">
      <c r="A4745" s="82"/>
      <c r="B4745" s="56"/>
      <c r="C4745" s="80"/>
      <c r="D4745" s="57"/>
      <c r="E4745" s="72"/>
      <c r="F4745" s="67"/>
      <c r="G4745" s="63"/>
      <c r="H4745" s="64"/>
    </row>
    <row r="4746" spans="1:8" ht="15" hidden="1" customHeight="1" x14ac:dyDescent="0.25">
      <c r="A4746" s="82"/>
      <c r="B4746" s="74"/>
      <c r="C4746" s="56"/>
      <c r="D4746" s="57"/>
      <c r="E4746" s="72"/>
      <c r="F4746" s="58"/>
      <c r="G4746" s="63"/>
      <c r="H4746" s="64"/>
    </row>
    <row r="4747" spans="1:8" ht="15" hidden="1" customHeight="1" x14ac:dyDescent="0.25">
      <c r="A4747" s="82"/>
      <c r="B4747" s="68"/>
      <c r="C4747" s="56"/>
      <c r="D4747" s="8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62"/>
      <c r="G4748" s="63"/>
      <c r="H4748" s="64"/>
    </row>
    <row r="4749" spans="1:8" ht="15" hidden="1" customHeight="1" x14ac:dyDescent="0.25">
      <c r="A4749" s="82"/>
      <c r="B4749" s="56"/>
      <c r="C4749" s="80"/>
      <c r="D4749" s="57"/>
      <c r="E4749" s="72"/>
      <c r="F4749" s="67"/>
      <c r="G4749" s="63"/>
      <c r="H4749" s="64"/>
    </row>
    <row r="4750" spans="1:8" ht="15" hidden="1" customHeight="1" x14ac:dyDescent="0.25">
      <c r="A4750" s="82"/>
      <c r="B4750" s="56"/>
      <c r="C4750" s="75"/>
      <c r="D4750" s="83"/>
      <c r="E4750" s="72"/>
      <c r="F4750" s="76"/>
      <c r="G4750" s="63"/>
      <c r="H4750" s="64"/>
    </row>
    <row r="4751" spans="1:8" ht="15" hidden="1" customHeight="1" x14ac:dyDescent="0.25">
      <c r="A4751" s="82"/>
      <c r="B4751" s="56"/>
      <c r="C4751" s="56"/>
      <c r="D4751" s="57"/>
      <c r="E4751" s="72"/>
      <c r="F4751" s="62"/>
      <c r="G4751" s="63"/>
      <c r="H4751" s="64"/>
    </row>
    <row r="4752" spans="1:8" ht="15" hidden="1" customHeight="1" x14ac:dyDescent="0.25">
      <c r="A4752" s="82"/>
      <c r="B4752" s="56"/>
      <c r="C4752" s="123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6"/>
      <c r="C4753" s="56"/>
      <c r="D4753" s="83"/>
      <c r="E4753" s="72"/>
      <c r="F4753" s="62"/>
      <c r="G4753" s="63"/>
      <c r="H4753" s="64"/>
    </row>
    <row r="4754" spans="1:8" ht="15" hidden="1" customHeight="1" x14ac:dyDescent="0.25">
      <c r="A4754" s="82"/>
      <c r="B4754" s="56"/>
      <c r="C4754" s="56"/>
      <c r="D4754" s="57"/>
      <c r="E4754" s="72"/>
      <c r="F4754" s="76"/>
      <c r="G4754" s="63"/>
      <c r="H4754" s="64"/>
    </row>
    <row r="4755" spans="1:8" ht="15" hidden="1" customHeight="1" x14ac:dyDescent="0.25">
      <c r="A4755" s="82"/>
      <c r="B4755" s="74"/>
      <c r="C4755" s="75"/>
      <c r="D4755" s="83"/>
      <c r="E4755" s="72"/>
      <c r="F4755" s="76"/>
      <c r="G4755" s="63"/>
      <c r="H4755" s="64"/>
    </row>
    <row r="4756" spans="1:8" ht="15" hidden="1" customHeight="1" x14ac:dyDescent="0.25">
      <c r="A4756" s="82"/>
      <c r="B4756" s="56"/>
      <c r="C4756" s="56"/>
      <c r="D4756" s="61"/>
      <c r="E4756" s="72"/>
      <c r="F4756" s="62"/>
      <c r="G4756" s="63"/>
      <c r="H4756" s="64"/>
    </row>
    <row r="4757" spans="1:8" ht="15" hidden="1" customHeight="1" x14ac:dyDescent="0.25">
      <c r="A4757" s="82"/>
      <c r="B4757" s="81"/>
      <c r="C4757" s="56"/>
      <c r="D4757" s="57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56"/>
      <c r="D4758" s="61"/>
      <c r="E4758" s="72"/>
      <c r="F4758" s="76"/>
      <c r="G4758" s="63"/>
      <c r="H4758" s="64"/>
    </row>
    <row r="4759" spans="1:8" ht="15" hidden="1" customHeight="1" x14ac:dyDescent="0.25">
      <c r="A4759" s="82"/>
      <c r="B4759" s="56"/>
      <c r="C4759" s="56"/>
      <c r="D4759" s="57"/>
      <c r="E4759" s="72"/>
      <c r="F4759" s="62"/>
      <c r="G4759" s="63"/>
      <c r="H4759" s="64"/>
    </row>
    <row r="4760" spans="1:8" ht="15" hidden="1" customHeight="1" x14ac:dyDescent="0.25">
      <c r="A4760" s="82"/>
      <c r="B4760" s="56"/>
      <c r="C4760" s="56"/>
      <c r="D4760" s="128"/>
      <c r="E4760" s="72"/>
      <c r="F4760" s="116"/>
      <c r="G4760" s="63"/>
      <c r="H4760" s="64"/>
    </row>
    <row r="4761" spans="1:8" ht="15" hidden="1" customHeight="1" x14ac:dyDescent="0.25">
      <c r="A4761" s="82"/>
      <c r="B4761" s="74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5"/>
      <c r="C4762" s="71"/>
      <c r="D4762" s="57"/>
      <c r="E4762" s="72"/>
      <c r="F4762" s="62"/>
      <c r="G4762" s="63"/>
      <c r="H4762" s="64"/>
    </row>
    <row r="4763" spans="1:8" ht="15" hidden="1" customHeight="1" x14ac:dyDescent="0.25">
      <c r="A4763" s="82"/>
      <c r="B4763" s="81"/>
      <c r="C4763" s="56"/>
      <c r="D4763" s="57"/>
      <c r="E4763" s="72"/>
      <c r="F4763" s="58"/>
      <c r="G4763" s="63"/>
      <c r="H4763" s="64"/>
    </row>
    <row r="4764" spans="1:8" ht="15" hidden="1" customHeight="1" x14ac:dyDescent="0.25">
      <c r="A4764" s="82"/>
      <c r="B4764" s="68"/>
      <c r="C4764" s="56"/>
      <c r="D4764" s="87"/>
      <c r="E4764" s="72"/>
      <c r="F4764" s="62"/>
      <c r="G4764" s="63"/>
      <c r="H4764" s="64"/>
    </row>
    <row r="4765" spans="1:8" ht="15" hidden="1" customHeight="1" x14ac:dyDescent="0.25">
      <c r="A4765" s="82"/>
      <c r="B4765" s="68"/>
      <c r="C4765" s="56"/>
      <c r="D4765" s="87"/>
      <c r="E4765" s="72"/>
      <c r="F4765" s="62"/>
      <c r="G4765" s="63"/>
      <c r="H4765" s="64"/>
    </row>
    <row r="4766" spans="1:8" ht="15" hidden="1" customHeight="1" x14ac:dyDescent="0.25">
      <c r="A4766" s="82"/>
      <c r="B4766" s="74"/>
      <c r="C4766" s="56"/>
      <c r="D4766" s="57"/>
      <c r="E4766" s="72"/>
      <c r="F4766" s="67"/>
      <c r="G4766" s="63"/>
      <c r="H4766" s="64"/>
    </row>
    <row r="4767" spans="1:8" ht="15" hidden="1" customHeight="1" x14ac:dyDescent="0.25">
      <c r="A4767" s="82"/>
      <c r="B4767" s="55"/>
      <c r="C4767" s="56"/>
      <c r="D4767" s="57"/>
      <c r="E4767" s="72"/>
      <c r="F4767" s="62"/>
      <c r="G4767" s="63"/>
      <c r="H4767" s="64"/>
    </row>
    <row r="4768" spans="1:8" ht="15" hidden="1" customHeight="1" x14ac:dyDescent="0.25">
      <c r="A4768" s="82"/>
      <c r="B4768" s="68"/>
      <c r="C4768" s="56"/>
      <c r="D4768" s="57"/>
      <c r="E4768" s="72"/>
      <c r="F4768" s="62"/>
      <c r="G4768" s="63"/>
      <c r="H4768" s="64"/>
    </row>
    <row r="4769" spans="1:8" ht="15" hidden="1" customHeight="1" x14ac:dyDescent="0.25">
      <c r="A4769" s="82"/>
      <c r="B4769" s="68"/>
      <c r="C4769" s="56"/>
      <c r="D4769" s="105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56"/>
      <c r="D4770" s="105"/>
      <c r="E4770" s="72"/>
      <c r="F4770" s="77"/>
      <c r="G4770" s="63"/>
      <c r="H4770" s="64"/>
    </row>
    <row r="4771" spans="1:8" ht="15" hidden="1" customHeight="1" x14ac:dyDescent="0.25">
      <c r="A4771" s="82"/>
      <c r="B4771" s="95"/>
      <c r="C4771" s="75"/>
      <c r="D4771" s="61"/>
      <c r="E4771" s="72"/>
      <c r="F4771" s="62"/>
      <c r="G4771" s="63"/>
      <c r="H4771" s="64"/>
    </row>
    <row r="4772" spans="1:8" ht="15" hidden="1" customHeight="1" x14ac:dyDescent="0.25">
      <c r="A4772" s="82"/>
      <c r="B4772" s="74"/>
      <c r="C4772" s="75"/>
      <c r="D4772" s="56"/>
      <c r="E4772" s="72"/>
      <c r="F4772" s="58"/>
      <c r="G4772" s="63"/>
      <c r="H4772" s="64"/>
    </row>
    <row r="4773" spans="1:8" ht="15" hidden="1" customHeight="1" x14ac:dyDescent="0.25">
      <c r="A4773" s="82"/>
      <c r="B4773" s="56"/>
      <c r="C4773" s="75"/>
      <c r="D4773" s="129"/>
      <c r="E4773" s="72"/>
      <c r="F4773" s="130"/>
      <c r="G4773" s="63"/>
      <c r="H4773" s="64"/>
    </row>
    <row r="4774" spans="1:8" ht="15" hidden="1" customHeight="1" x14ac:dyDescent="0.25">
      <c r="A4774" s="82"/>
      <c r="B4774" s="74"/>
      <c r="C4774" s="75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6"/>
      <c r="C4775" s="56"/>
      <c r="D4775" s="128"/>
      <c r="E4775" s="72"/>
      <c r="F4775" s="116"/>
      <c r="G4775" s="63"/>
      <c r="H4775" s="64"/>
    </row>
    <row r="4776" spans="1:8" ht="15" hidden="1" customHeight="1" x14ac:dyDescent="0.25">
      <c r="A4776" s="82"/>
      <c r="B4776" s="55"/>
      <c r="C4776" s="56"/>
      <c r="D4776" s="128"/>
      <c r="E4776" s="72"/>
      <c r="F4776" s="62"/>
      <c r="G4776" s="63"/>
      <c r="H4776" s="64"/>
    </row>
    <row r="4777" spans="1:8" ht="15" hidden="1" customHeight="1" x14ac:dyDescent="0.25">
      <c r="A4777" s="82"/>
      <c r="B4777" s="56"/>
      <c r="C4777" s="75"/>
      <c r="D4777" s="129"/>
      <c r="E4777" s="72"/>
      <c r="F4777" s="130"/>
      <c r="G4777" s="63"/>
      <c r="H4777" s="64"/>
    </row>
    <row r="4778" spans="1:8" ht="15" hidden="1" customHeight="1" x14ac:dyDescent="0.25">
      <c r="A4778" s="82"/>
      <c r="B4778" s="56"/>
      <c r="C4778" s="56"/>
      <c r="D4778" s="128"/>
      <c r="E4778" s="72"/>
      <c r="F4778" s="62"/>
      <c r="G4778" s="63"/>
      <c r="H4778" s="64"/>
    </row>
    <row r="4779" spans="1:8" ht="15" hidden="1" customHeight="1" x14ac:dyDescent="0.25">
      <c r="A4779" s="82"/>
      <c r="B4779" s="95"/>
      <c r="C4779" s="80"/>
      <c r="D4779" s="57"/>
      <c r="E4779" s="72"/>
      <c r="F4779" s="62"/>
      <c r="G4779" s="63"/>
      <c r="H4779" s="64"/>
    </row>
    <row r="4780" spans="1:8" ht="15" hidden="1" customHeight="1" x14ac:dyDescent="0.25">
      <c r="A4780" s="82"/>
      <c r="B4780" s="55"/>
      <c r="C4780" s="56"/>
      <c r="D4780" s="57"/>
      <c r="E4780" s="72"/>
      <c r="F4780" s="62"/>
      <c r="G4780" s="63"/>
      <c r="H4780" s="64"/>
    </row>
    <row r="4781" spans="1:8" ht="15" hidden="1" customHeight="1" x14ac:dyDescent="0.25">
      <c r="A4781" s="82"/>
      <c r="B4781" s="74"/>
      <c r="C4781" s="56"/>
      <c r="D4781" s="57"/>
      <c r="E4781" s="72"/>
      <c r="F4781" s="58"/>
      <c r="G4781" s="63"/>
      <c r="H4781" s="64"/>
    </row>
    <row r="4782" spans="1:8" ht="15" hidden="1" customHeight="1" x14ac:dyDescent="0.25">
      <c r="A4782" s="82"/>
      <c r="B4782" s="68"/>
      <c r="C4782" s="56"/>
      <c r="D4782" s="87"/>
      <c r="E4782" s="72"/>
      <c r="F4782" s="62"/>
      <c r="G4782" s="63"/>
      <c r="H4782" s="64"/>
    </row>
    <row r="4783" spans="1:8" ht="15" hidden="1" customHeight="1" x14ac:dyDescent="0.25">
      <c r="A4783" s="82"/>
      <c r="B4783" s="74"/>
      <c r="C4783" s="56"/>
      <c r="D4783" s="57"/>
      <c r="E4783" s="72"/>
      <c r="F4783" s="62"/>
      <c r="G4783" s="63"/>
      <c r="H4783" s="64"/>
    </row>
    <row r="4784" spans="1:8" ht="15" hidden="1" customHeight="1" x14ac:dyDescent="0.25">
      <c r="A4784" s="82"/>
      <c r="B4784" s="56"/>
      <c r="C4784" s="80"/>
      <c r="D4784" s="57"/>
      <c r="E4784" s="72"/>
      <c r="F4784" s="67"/>
      <c r="G4784" s="63"/>
      <c r="H4784" s="64"/>
    </row>
    <row r="4785" spans="1:8" ht="15" hidden="1" customHeight="1" x14ac:dyDescent="0.25">
      <c r="A4785" s="82"/>
      <c r="B4785" s="56"/>
      <c r="C4785" s="75"/>
      <c r="D4785" s="83"/>
      <c r="E4785" s="72"/>
      <c r="F4785" s="76"/>
      <c r="G4785" s="63"/>
      <c r="H4785" s="64"/>
    </row>
    <row r="4786" spans="1:8" ht="15" hidden="1" customHeight="1" x14ac:dyDescent="0.25">
      <c r="A4786" s="82"/>
      <c r="B4786" s="56"/>
      <c r="C4786" s="75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56"/>
      <c r="C4787" s="75"/>
      <c r="D4787" s="57"/>
      <c r="E4787" s="72"/>
      <c r="F4787" s="76"/>
      <c r="G4787" s="63"/>
      <c r="H4787" s="64"/>
    </row>
    <row r="4788" spans="1:8" ht="15" hidden="1" customHeight="1" x14ac:dyDescent="0.25">
      <c r="A4788" s="82"/>
      <c r="B4788" s="56"/>
      <c r="C4788" s="75"/>
      <c r="D4788" s="83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75"/>
      <c r="D4789" s="57"/>
      <c r="E4789" s="72"/>
      <c r="F4789" s="76"/>
      <c r="G4789" s="63"/>
      <c r="H4789" s="64"/>
    </row>
    <row r="4790" spans="1:8" ht="15" hidden="1" customHeight="1" x14ac:dyDescent="0.25">
      <c r="A4790" s="82"/>
      <c r="B4790" s="74"/>
      <c r="C4790" s="75"/>
      <c r="D4790" s="83"/>
      <c r="E4790" s="72"/>
      <c r="F4790" s="76"/>
      <c r="G4790" s="63"/>
      <c r="H4790" s="64"/>
    </row>
    <row r="4791" spans="1:8" ht="15" hidden="1" customHeight="1" x14ac:dyDescent="0.25">
      <c r="A4791" s="82"/>
      <c r="B4791" s="56"/>
      <c r="C4791" s="75"/>
      <c r="D4791" s="61"/>
      <c r="E4791" s="72"/>
      <c r="F4791" s="62"/>
      <c r="G4791" s="63"/>
      <c r="H4791" s="64"/>
    </row>
    <row r="4792" spans="1:8" ht="15" hidden="1" customHeight="1" x14ac:dyDescent="0.25">
      <c r="A4792" s="82"/>
      <c r="B4792" s="81"/>
      <c r="C4792" s="75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6"/>
      <c r="C4793" s="56"/>
      <c r="D4793" s="61"/>
      <c r="E4793" s="72"/>
      <c r="F4793" s="76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62"/>
      <c r="G4794" s="63"/>
      <c r="H4794" s="64"/>
    </row>
    <row r="4795" spans="1:8" ht="15" hidden="1" customHeight="1" x14ac:dyDescent="0.25">
      <c r="A4795" s="82"/>
      <c r="B4795" s="56"/>
      <c r="C4795" s="56"/>
      <c r="D4795" s="128"/>
      <c r="E4795" s="72"/>
      <c r="F4795" s="116"/>
      <c r="G4795" s="63"/>
      <c r="H4795" s="64"/>
    </row>
    <row r="4796" spans="1:8" ht="15" hidden="1" customHeight="1" x14ac:dyDescent="0.25">
      <c r="A4796" s="82"/>
      <c r="B4796" s="74"/>
      <c r="C4796" s="56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5"/>
      <c r="C4797" s="56"/>
      <c r="D4797" s="57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56"/>
      <c r="D4798" s="57"/>
      <c r="E4798" s="72"/>
      <c r="F4798" s="58"/>
      <c r="G4798" s="63"/>
      <c r="H4798" s="64"/>
    </row>
    <row r="4799" spans="1:8" ht="15" hidden="1" customHeight="1" x14ac:dyDescent="0.25">
      <c r="A4799" s="82"/>
      <c r="B4799" s="68"/>
      <c r="C4799" s="56"/>
      <c r="D4799" s="87"/>
      <c r="E4799" s="72"/>
      <c r="F4799" s="62"/>
      <c r="G4799" s="63"/>
      <c r="H4799" s="64"/>
    </row>
    <row r="4800" spans="1:8" ht="15" hidden="1" customHeight="1" x14ac:dyDescent="0.25">
      <c r="A4800" s="82"/>
      <c r="B4800" s="68"/>
      <c r="C4800" s="56"/>
      <c r="D4800" s="87"/>
      <c r="E4800" s="72"/>
      <c r="F4800" s="62"/>
      <c r="G4800" s="63"/>
      <c r="H4800" s="64"/>
    </row>
    <row r="4801" spans="1:8" ht="15" hidden="1" customHeight="1" x14ac:dyDescent="0.25">
      <c r="A4801" s="82"/>
      <c r="B4801" s="74"/>
      <c r="C4801" s="56"/>
      <c r="D4801" s="57"/>
      <c r="E4801" s="72"/>
      <c r="F4801" s="67"/>
      <c r="G4801" s="63"/>
      <c r="H4801" s="64"/>
    </row>
    <row r="4802" spans="1:8" ht="15" hidden="1" customHeight="1" x14ac:dyDescent="0.25">
      <c r="A4802" s="82"/>
      <c r="B4802" s="74"/>
      <c r="C4802" s="56"/>
      <c r="D4802" s="57"/>
      <c r="E4802" s="72"/>
      <c r="F4802" s="62"/>
      <c r="G4802" s="63"/>
      <c r="H4802" s="64"/>
    </row>
    <row r="4803" spans="1:8" ht="15" hidden="1" customHeight="1" x14ac:dyDescent="0.25">
      <c r="A4803" s="82"/>
      <c r="B4803" s="95"/>
      <c r="C4803" s="75"/>
      <c r="D4803" s="57"/>
      <c r="E4803" s="72"/>
      <c r="F4803" s="62"/>
      <c r="G4803" s="63"/>
      <c r="H4803" s="64"/>
    </row>
    <row r="4804" spans="1:8" ht="15" hidden="1" customHeight="1" x14ac:dyDescent="0.25">
      <c r="A4804" s="82"/>
      <c r="B4804" s="55"/>
      <c r="C4804" s="75"/>
      <c r="D4804" s="57"/>
      <c r="E4804" s="72"/>
      <c r="F4804" s="62"/>
      <c r="G4804" s="63"/>
      <c r="H4804" s="64"/>
    </row>
    <row r="4805" spans="1:8" ht="15" hidden="1" customHeight="1" x14ac:dyDescent="0.25">
      <c r="A4805" s="82"/>
      <c r="B4805" s="74"/>
      <c r="C4805" s="56"/>
      <c r="D4805" s="57"/>
      <c r="E4805" s="72"/>
      <c r="F4805" s="58"/>
      <c r="G4805" s="63"/>
      <c r="H4805" s="64"/>
    </row>
    <row r="4806" spans="1:8" ht="15" hidden="1" customHeight="1" x14ac:dyDescent="0.25">
      <c r="A4806" s="82"/>
      <c r="B4806" s="68"/>
      <c r="C4806" s="56"/>
      <c r="D4806" s="87"/>
      <c r="E4806" s="72"/>
      <c r="F4806" s="62"/>
      <c r="G4806" s="63"/>
      <c r="H4806" s="64"/>
    </row>
    <row r="4807" spans="1:8" ht="15" hidden="1" customHeight="1" x14ac:dyDescent="0.25">
      <c r="A4807" s="82"/>
      <c r="B4807" s="74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81"/>
      <c r="C4808" s="80"/>
      <c r="D4808" s="57"/>
      <c r="E4808" s="72"/>
      <c r="F4808" s="67"/>
      <c r="G4808" s="63"/>
      <c r="H4808" s="64"/>
    </row>
    <row r="4809" spans="1:8" ht="15" hidden="1" customHeight="1" x14ac:dyDescent="0.25">
      <c r="A4809" s="82"/>
      <c r="B4809" s="81"/>
      <c r="C4809" s="75"/>
      <c r="D4809" s="83"/>
      <c r="E4809" s="72"/>
      <c r="F4809" s="76"/>
      <c r="G4809" s="63"/>
      <c r="H4809" s="64"/>
    </row>
    <row r="4810" spans="1:8" ht="15" hidden="1" customHeight="1" x14ac:dyDescent="0.25">
      <c r="A4810" s="82"/>
      <c r="B4810" s="95"/>
      <c r="C4810" s="80"/>
      <c r="D4810" s="57"/>
      <c r="E4810" s="72"/>
      <c r="F4810" s="62"/>
      <c r="G4810" s="63"/>
      <c r="H4810" s="64"/>
    </row>
    <row r="4811" spans="1:8" ht="15" hidden="1" customHeight="1" x14ac:dyDescent="0.25">
      <c r="A4811" s="82"/>
      <c r="B4811" s="55"/>
      <c r="C4811" s="56"/>
      <c r="D4811" s="57"/>
      <c r="E4811" s="72"/>
      <c r="F4811" s="62"/>
      <c r="G4811" s="63"/>
      <c r="H4811" s="64"/>
    </row>
    <row r="4812" spans="1:8" ht="15" hidden="1" customHeight="1" x14ac:dyDescent="0.25">
      <c r="A4812" s="82"/>
      <c r="B4812" s="74"/>
      <c r="C4812" s="56"/>
      <c r="D4812" s="57"/>
      <c r="E4812" s="72"/>
      <c r="F4812" s="58"/>
      <c r="G4812" s="63"/>
      <c r="H4812" s="64"/>
    </row>
    <row r="4813" spans="1:8" ht="15" hidden="1" customHeight="1" x14ac:dyDescent="0.25">
      <c r="A4813" s="82"/>
      <c r="B4813" s="68"/>
      <c r="C4813" s="56"/>
      <c r="D4813" s="87"/>
      <c r="E4813" s="72"/>
      <c r="F4813" s="62"/>
      <c r="G4813" s="63"/>
      <c r="H4813" s="64"/>
    </row>
    <row r="4814" spans="1:8" ht="15" hidden="1" customHeight="1" x14ac:dyDescent="0.25">
      <c r="A4814" s="82"/>
      <c r="B4814" s="74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81"/>
      <c r="C4815" s="80"/>
      <c r="D4815" s="57"/>
      <c r="E4815" s="72"/>
      <c r="F4815" s="67"/>
      <c r="G4815" s="63"/>
      <c r="H4815" s="64"/>
    </row>
    <row r="4816" spans="1:8" ht="15" hidden="1" customHeight="1" x14ac:dyDescent="0.25">
      <c r="A4816" s="82"/>
      <c r="B4816" s="55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5"/>
      <c r="C4817" s="75"/>
      <c r="D4817" s="105"/>
      <c r="E4817" s="72"/>
      <c r="F4817" s="59"/>
      <c r="G4817" s="63"/>
      <c r="H4817" s="64"/>
    </row>
    <row r="4818" spans="1:8" ht="15" hidden="1" customHeight="1" x14ac:dyDescent="0.25">
      <c r="A4818" s="82"/>
      <c r="B4818" s="55"/>
      <c r="C4818" s="75"/>
      <c r="D4818" s="57"/>
      <c r="E4818" s="72"/>
      <c r="F4818" s="59"/>
      <c r="G4818" s="63"/>
      <c r="H4818" s="64"/>
    </row>
    <row r="4819" spans="1:8" ht="15" hidden="1" customHeight="1" x14ac:dyDescent="0.25">
      <c r="A4819" s="82"/>
      <c r="B4819" s="56"/>
      <c r="C4819" s="75"/>
      <c r="D4819" s="83"/>
      <c r="E4819" s="72"/>
      <c r="F4819" s="62"/>
      <c r="G4819" s="63"/>
      <c r="H4819" s="64"/>
    </row>
    <row r="4820" spans="1:8" ht="15" hidden="1" customHeight="1" x14ac:dyDescent="0.25">
      <c r="A4820" s="82"/>
      <c r="B4820" s="56"/>
      <c r="C4820" s="194"/>
      <c r="D4820" s="57"/>
      <c r="E4820" s="72"/>
      <c r="F4820" s="76"/>
      <c r="G4820" s="63"/>
      <c r="H4820" s="64"/>
    </row>
    <row r="4821" spans="1:8" ht="15" hidden="1" customHeight="1" x14ac:dyDescent="0.25">
      <c r="A4821" s="82"/>
      <c r="B4821" s="74"/>
      <c r="C4821" s="75"/>
      <c r="D4821" s="83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75"/>
      <c r="D4822" s="61"/>
      <c r="E4822" s="72"/>
      <c r="F4822" s="62"/>
      <c r="G4822" s="63"/>
      <c r="H4822" s="64"/>
    </row>
    <row r="4823" spans="1:8" ht="15" hidden="1" customHeight="1" x14ac:dyDescent="0.25">
      <c r="A4823" s="82"/>
      <c r="B4823" s="81"/>
      <c r="C4823" s="75"/>
      <c r="D4823" s="57"/>
      <c r="E4823" s="72"/>
      <c r="F4823" s="76"/>
      <c r="G4823" s="63"/>
      <c r="H4823" s="64"/>
    </row>
    <row r="4824" spans="1:8" ht="15" hidden="1" customHeight="1" x14ac:dyDescent="0.25">
      <c r="A4824" s="82"/>
      <c r="B4824" s="56"/>
      <c r="C4824" s="56"/>
      <c r="D4824" s="61"/>
      <c r="E4824" s="72"/>
      <c r="F4824" s="76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128"/>
      <c r="E4826" s="72"/>
      <c r="F4826" s="116"/>
      <c r="G4826" s="63"/>
      <c r="H4826" s="64"/>
    </row>
    <row r="4827" spans="1:8" ht="15" hidden="1" customHeight="1" x14ac:dyDescent="0.25">
      <c r="A4827" s="82"/>
      <c r="B4827" s="74"/>
      <c r="C4827" s="56"/>
      <c r="D4827" s="57"/>
      <c r="E4827" s="72"/>
      <c r="F4827" s="62"/>
      <c r="G4827" s="63"/>
      <c r="H4827" s="64"/>
    </row>
    <row r="4828" spans="1:8" ht="15" hidden="1" customHeight="1" x14ac:dyDescent="0.25">
      <c r="A4828" s="82"/>
      <c r="B4828" s="56"/>
      <c r="C4828" s="56"/>
      <c r="D4828" s="57"/>
      <c r="E4828" s="72"/>
      <c r="F4828" s="76"/>
      <c r="G4828" s="63"/>
      <c r="H4828" s="64"/>
    </row>
    <row r="4829" spans="1:8" ht="15" hidden="1" customHeight="1" x14ac:dyDescent="0.25">
      <c r="A4829" s="82"/>
      <c r="B4829" s="56"/>
      <c r="C4829" s="123"/>
      <c r="D4829" s="57"/>
      <c r="E4829" s="72"/>
      <c r="F4829" s="58"/>
      <c r="G4829" s="63"/>
      <c r="H4829" s="64"/>
    </row>
    <row r="4830" spans="1:8" ht="15" hidden="1" customHeight="1" x14ac:dyDescent="0.25">
      <c r="A4830" s="82"/>
      <c r="B4830" s="68"/>
      <c r="C4830" s="56"/>
      <c r="D4830" s="87"/>
      <c r="E4830" s="72"/>
      <c r="F4830" s="62"/>
      <c r="G4830" s="63"/>
      <c r="H4830" s="64"/>
    </row>
    <row r="4831" spans="1:8" ht="15" hidden="1" customHeight="1" x14ac:dyDescent="0.25">
      <c r="A4831" s="82"/>
      <c r="B4831" s="55"/>
      <c r="C4831" s="123"/>
      <c r="D4831" s="87"/>
      <c r="E4831" s="72"/>
      <c r="F4831" s="62"/>
      <c r="G4831" s="63"/>
      <c r="H4831" s="64"/>
    </row>
    <row r="4832" spans="1:8" ht="15" hidden="1" customHeight="1" x14ac:dyDescent="0.25">
      <c r="A4832" s="82"/>
      <c r="B4832" s="55"/>
      <c r="C4832" s="123"/>
      <c r="D4832" s="57"/>
      <c r="E4832" s="72"/>
      <c r="F4832" s="67"/>
      <c r="G4832" s="63"/>
      <c r="H4832" s="64"/>
    </row>
    <row r="4833" spans="1:8" ht="15" hidden="1" customHeight="1" x14ac:dyDescent="0.25">
      <c r="A4833" s="82"/>
      <c r="B4833" s="55"/>
      <c r="C4833" s="123"/>
      <c r="D4833" s="57"/>
      <c r="E4833" s="72"/>
      <c r="F4833" s="62"/>
      <c r="G4833" s="63"/>
      <c r="H4833" s="64"/>
    </row>
    <row r="4834" spans="1:8" ht="15" hidden="1" customHeight="1" x14ac:dyDescent="0.25">
      <c r="A4834" s="82"/>
      <c r="B4834" s="56"/>
      <c r="C4834" s="123"/>
      <c r="D4834" s="57"/>
      <c r="E4834" s="72"/>
      <c r="F4834" s="62"/>
      <c r="G4834" s="63"/>
      <c r="H4834" s="64"/>
    </row>
    <row r="4835" spans="1:8" ht="15" hidden="1" customHeight="1" x14ac:dyDescent="0.25">
      <c r="A4835" s="82"/>
      <c r="B4835" s="56"/>
      <c r="C4835" s="123"/>
      <c r="D4835" s="56"/>
      <c r="E4835" s="72"/>
      <c r="F4835" s="62"/>
      <c r="G4835" s="63"/>
      <c r="H4835" s="64"/>
    </row>
    <row r="4836" spans="1:8" ht="15" hidden="1" customHeight="1" x14ac:dyDescent="0.25">
      <c r="A4836" s="82"/>
      <c r="B4836" s="55"/>
      <c r="C4836" s="123"/>
      <c r="D4836" s="105"/>
      <c r="E4836" s="72"/>
      <c r="F4836" s="77"/>
      <c r="G4836" s="63"/>
      <c r="H4836" s="64"/>
    </row>
    <row r="4837" spans="1:8" ht="15" hidden="1" customHeight="1" x14ac:dyDescent="0.25">
      <c r="A4837" s="82"/>
      <c r="B4837" s="55"/>
      <c r="C4837" s="123"/>
      <c r="D4837" s="61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3"/>
      <c r="D4838" s="56"/>
      <c r="E4838" s="72"/>
      <c r="F4838" s="58"/>
      <c r="G4838" s="63"/>
      <c r="H4838" s="64"/>
    </row>
    <row r="4839" spans="1:8" ht="15" hidden="1" customHeight="1" x14ac:dyDescent="0.25">
      <c r="A4839" s="82"/>
      <c r="B4839" s="55"/>
      <c r="C4839" s="123"/>
      <c r="D4839" s="105"/>
      <c r="E4839" s="72"/>
      <c r="F4839" s="62"/>
      <c r="G4839" s="63"/>
      <c r="H4839" s="64"/>
    </row>
    <row r="4840" spans="1:8" ht="15" hidden="1" customHeight="1" x14ac:dyDescent="0.25">
      <c r="A4840" s="82"/>
      <c r="B4840" s="55"/>
      <c r="C4840" s="56"/>
      <c r="D4840" s="56"/>
      <c r="E4840" s="72"/>
      <c r="F4840" s="58"/>
      <c r="G4840" s="63"/>
      <c r="H4840" s="64"/>
    </row>
    <row r="4841" spans="1:8" ht="15" hidden="1" customHeight="1" x14ac:dyDescent="0.25">
      <c r="A4841" s="82"/>
      <c r="B4841" s="56"/>
      <c r="C4841" s="56"/>
      <c r="D4841" s="57"/>
      <c r="E4841" s="72"/>
      <c r="F4841" s="58"/>
      <c r="G4841" s="63"/>
      <c r="H4841" s="64"/>
    </row>
    <row r="4842" spans="1:8" ht="15" hidden="1" customHeight="1" x14ac:dyDescent="0.25">
      <c r="A4842" s="82"/>
      <c r="B4842" s="55"/>
      <c r="C4842" s="56"/>
      <c r="D4842" s="57"/>
      <c r="E4842" s="72"/>
      <c r="F4842" s="62"/>
      <c r="G4842" s="63"/>
      <c r="H4842" s="64"/>
    </row>
    <row r="4843" spans="1:8" ht="15" hidden="1" customHeight="1" x14ac:dyDescent="0.25">
      <c r="A4843" s="82"/>
      <c r="B4843" s="74"/>
      <c r="C4843" s="56"/>
      <c r="D4843" s="57"/>
      <c r="E4843" s="72"/>
      <c r="F4843" s="58"/>
      <c r="G4843" s="63"/>
      <c r="H4843" s="64"/>
    </row>
    <row r="4844" spans="1:8" ht="15" hidden="1" customHeight="1" x14ac:dyDescent="0.25">
      <c r="A4844" s="82"/>
      <c r="B4844" s="68"/>
      <c r="C4844" s="56"/>
      <c r="D4844" s="87"/>
      <c r="E4844" s="72"/>
      <c r="F4844" s="62"/>
      <c r="G4844" s="63"/>
      <c r="H4844" s="64"/>
    </row>
    <row r="4845" spans="1:8" ht="15" hidden="1" customHeight="1" x14ac:dyDescent="0.25">
      <c r="A4845" s="82"/>
      <c r="B4845" s="56"/>
      <c r="C4845" s="80"/>
      <c r="D4845" s="56"/>
      <c r="E4845" s="72"/>
      <c r="F4845" s="58"/>
      <c r="G4845" s="63"/>
      <c r="H4845" s="64"/>
    </row>
    <row r="4846" spans="1:8" ht="15" hidden="1" customHeight="1" x14ac:dyDescent="0.25">
      <c r="A4846" s="82"/>
      <c r="B4846" s="81"/>
      <c r="C4846" s="80"/>
      <c r="D4846" s="57"/>
      <c r="E4846" s="72"/>
      <c r="F4846" s="67"/>
      <c r="G4846" s="63"/>
      <c r="H4846" s="64"/>
    </row>
    <row r="4847" spans="1:8" ht="15" hidden="1" customHeight="1" x14ac:dyDescent="0.25">
      <c r="A4847" s="82"/>
      <c r="B4847" s="74"/>
      <c r="C4847" s="75"/>
      <c r="D4847" s="83"/>
      <c r="E4847" s="72"/>
      <c r="F4847" s="76"/>
      <c r="G4847" s="63"/>
      <c r="H4847" s="64"/>
    </row>
    <row r="4848" spans="1:8" ht="15" hidden="1" customHeight="1" x14ac:dyDescent="0.25">
      <c r="A4848" s="82"/>
      <c r="B4848" s="56"/>
      <c r="C4848" s="56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58"/>
      <c r="G4849" s="63"/>
      <c r="H4849" s="64"/>
    </row>
    <row r="4850" spans="1:8" ht="15" hidden="1" customHeight="1" x14ac:dyDescent="0.25">
      <c r="A4850" s="82"/>
      <c r="B4850" s="55"/>
      <c r="C4850" s="56"/>
      <c r="D4850" s="57"/>
      <c r="E4850" s="72"/>
      <c r="F4850" s="62"/>
      <c r="G4850" s="63"/>
      <c r="H4850" s="64"/>
    </row>
    <row r="4851" spans="1:8" ht="15" hidden="1" customHeight="1" x14ac:dyDescent="0.25">
      <c r="A4851" s="82"/>
      <c r="B4851" s="74"/>
      <c r="C4851" s="56"/>
      <c r="D4851" s="57"/>
      <c r="E4851" s="72"/>
      <c r="F4851" s="58"/>
      <c r="G4851" s="63"/>
      <c r="H4851" s="64"/>
    </row>
    <row r="4852" spans="1:8" ht="15" hidden="1" customHeight="1" x14ac:dyDescent="0.25">
      <c r="A4852" s="82"/>
      <c r="B4852" s="68"/>
      <c r="C4852" s="56"/>
      <c r="D4852" s="8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80"/>
      <c r="D4853" s="56"/>
      <c r="E4853" s="72"/>
      <c r="F4853" s="58"/>
      <c r="G4853" s="63"/>
      <c r="H4853" s="64"/>
    </row>
    <row r="4854" spans="1:8" ht="15" hidden="1" customHeight="1" x14ac:dyDescent="0.25">
      <c r="A4854" s="82"/>
      <c r="B4854" s="81"/>
      <c r="C4854" s="80"/>
      <c r="D4854" s="57"/>
      <c r="E4854" s="72"/>
      <c r="F4854" s="67"/>
      <c r="G4854" s="63"/>
      <c r="H4854" s="64"/>
    </row>
    <row r="4855" spans="1:8" ht="15" hidden="1" customHeight="1" x14ac:dyDescent="0.25">
      <c r="A4855" s="82"/>
      <c r="B4855" s="74"/>
      <c r="C4855" s="75"/>
      <c r="D4855" s="83"/>
      <c r="E4855" s="72"/>
      <c r="F4855" s="76"/>
      <c r="G4855" s="63"/>
      <c r="H4855" s="64"/>
    </row>
    <row r="4856" spans="1:8" ht="15" hidden="1" customHeight="1" x14ac:dyDescent="0.25">
      <c r="A4856" s="82"/>
      <c r="B4856" s="56"/>
      <c r="C4856" s="56"/>
      <c r="D4856" s="57"/>
      <c r="E4856" s="72"/>
      <c r="F4856" s="76"/>
      <c r="G4856" s="63"/>
      <c r="H4856" s="64"/>
    </row>
    <row r="4857" spans="1:8" ht="15" hidden="1" customHeight="1" x14ac:dyDescent="0.25">
      <c r="A4857" s="82"/>
      <c r="B4857" s="55"/>
      <c r="C4857" s="75"/>
      <c r="D4857" s="57"/>
      <c r="E4857" s="72"/>
      <c r="F4857" s="59"/>
      <c r="G4857" s="63"/>
      <c r="H4857" s="64"/>
    </row>
    <row r="4858" spans="1:8" ht="15" hidden="1" customHeight="1" x14ac:dyDescent="0.25">
      <c r="A4858" s="82"/>
      <c r="B4858" s="56"/>
      <c r="C4858" s="56"/>
      <c r="D4858" s="57"/>
      <c r="E4858" s="72"/>
      <c r="F4858" s="58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76"/>
      <c r="G4859" s="63"/>
      <c r="H4859" s="64"/>
    </row>
    <row r="4860" spans="1:8" ht="15" hidden="1" customHeight="1" x14ac:dyDescent="0.25">
      <c r="A4860" s="82"/>
      <c r="B4860" s="74"/>
      <c r="C4860" s="75"/>
      <c r="D4860" s="57"/>
      <c r="E4860" s="72"/>
      <c r="F4860" s="62"/>
      <c r="G4860" s="63"/>
      <c r="H4860" s="64"/>
    </row>
    <row r="4861" spans="1:8" ht="15" hidden="1" customHeight="1" x14ac:dyDescent="0.25">
      <c r="A4861" s="82"/>
      <c r="B4861" s="56"/>
      <c r="C4861" s="75"/>
      <c r="D4861" s="61"/>
      <c r="E4861" s="72"/>
      <c r="F4861" s="62"/>
      <c r="G4861" s="63"/>
      <c r="H4861" s="64"/>
    </row>
    <row r="4862" spans="1:8" ht="15" hidden="1" customHeight="1" x14ac:dyDescent="0.25">
      <c r="A4862" s="82"/>
      <c r="B4862" s="81"/>
      <c r="C4862" s="75"/>
      <c r="D4862" s="57"/>
      <c r="E4862" s="72"/>
      <c r="F4862" s="76"/>
      <c r="G4862" s="63"/>
      <c r="H4862" s="64"/>
    </row>
    <row r="4863" spans="1:8" ht="15" hidden="1" customHeight="1" x14ac:dyDescent="0.25">
      <c r="A4863" s="82"/>
      <c r="B4863" s="56"/>
      <c r="C4863" s="56"/>
      <c r="D4863" s="61"/>
      <c r="E4863" s="72"/>
      <c r="F4863" s="76"/>
      <c r="G4863" s="63"/>
      <c r="H4863" s="64"/>
    </row>
    <row r="4864" spans="1:8" ht="15" hidden="1" customHeight="1" x14ac:dyDescent="0.25">
      <c r="A4864" s="82"/>
      <c r="B4864" s="56"/>
      <c r="C4864" s="56"/>
      <c r="D4864" s="57"/>
      <c r="E4864" s="72"/>
      <c r="F4864" s="62"/>
      <c r="G4864" s="63"/>
      <c r="H4864" s="64"/>
    </row>
    <row r="4865" spans="1:8" ht="15" hidden="1" customHeight="1" x14ac:dyDescent="0.25">
      <c r="A4865" s="82"/>
      <c r="B4865" s="56"/>
      <c r="C4865" s="56"/>
      <c r="D4865" s="128"/>
      <c r="E4865" s="72"/>
      <c r="F4865" s="116"/>
      <c r="G4865" s="63"/>
      <c r="H4865" s="64"/>
    </row>
    <row r="4866" spans="1:8" ht="15" hidden="1" customHeight="1" x14ac:dyDescent="0.25">
      <c r="A4866" s="82"/>
      <c r="B4866" s="74"/>
      <c r="C4866" s="75"/>
      <c r="D4866" s="83"/>
      <c r="E4866" s="72"/>
      <c r="F4866" s="76"/>
      <c r="G4866" s="63"/>
      <c r="H4866" s="64"/>
    </row>
    <row r="4867" spans="1:8" ht="15" hidden="1" customHeight="1" x14ac:dyDescent="0.25">
      <c r="A4867" s="82"/>
      <c r="B4867" s="81"/>
      <c r="C4867" s="56"/>
      <c r="D4867" s="57"/>
      <c r="E4867" s="72"/>
      <c r="F4867" s="76"/>
      <c r="G4867" s="63"/>
      <c r="H4867" s="64"/>
    </row>
    <row r="4868" spans="1:8" ht="15" hidden="1" customHeight="1" x14ac:dyDescent="0.25">
      <c r="A4868" s="82"/>
      <c r="B4868" s="56"/>
      <c r="C4868" s="123"/>
      <c r="D4868" s="57"/>
      <c r="E4868" s="72"/>
      <c r="F4868" s="58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2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6"/>
      <c r="C4874" s="80"/>
      <c r="D4874" s="56"/>
      <c r="E4874" s="72"/>
      <c r="F4874" s="58"/>
      <c r="G4874" s="63"/>
      <c r="H4874" s="64"/>
    </row>
    <row r="4875" spans="1:8" ht="15" hidden="1" customHeight="1" x14ac:dyDescent="0.25">
      <c r="A4875" s="82"/>
      <c r="B4875" s="81"/>
      <c r="C4875" s="80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75"/>
      <c r="D4876" s="83"/>
      <c r="E4876" s="72"/>
      <c r="F4876" s="76"/>
      <c r="G4876" s="63"/>
      <c r="H4876" s="64"/>
    </row>
    <row r="4877" spans="1:8" ht="15" hidden="1" customHeight="1" x14ac:dyDescent="0.25">
      <c r="A4877" s="82"/>
      <c r="B4877" s="74"/>
      <c r="C4877" s="56"/>
      <c r="D4877" s="57"/>
      <c r="E4877" s="72"/>
      <c r="F4877" s="67"/>
      <c r="G4877" s="63"/>
      <c r="H4877" s="64"/>
    </row>
    <row r="4878" spans="1:8" ht="15" hidden="1" customHeight="1" x14ac:dyDescent="0.25">
      <c r="A4878" s="82"/>
      <c r="B4878" s="55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6"/>
      <c r="C4879" s="56"/>
      <c r="D4879" s="57"/>
      <c r="E4879" s="72"/>
      <c r="F4879" s="58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76"/>
      <c r="G4880" s="63"/>
      <c r="H4880" s="64"/>
    </row>
    <row r="4881" spans="1:8" ht="15" hidden="1" customHeight="1" x14ac:dyDescent="0.25">
      <c r="A4881" s="82"/>
      <c r="B4881" s="56"/>
      <c r="C4881" s="56"/>
      <c r="D4881" s="57"/>
      <c r="E4881" s="72"/>
      <c r="F4881" s="58"/>
      <c r="G4881" s="63"/>
      <c r="H4881" s="64"/>
    </row>
    <row r="4882" spans="1:8" ht="15" hidden="1" customHeight="1" x14ac:dyDescent="0.25">
      <c r="A4882" s="82"/>
      <c r="B4882" s="55"/>
      <c r="C4882" s="56"/>
      <c r="D4882" s="57"/>
      <c r="E4882" s="72"/>
      <c r="F4882" s="62"/>
      <c r="G4882" s="63"/>
      <c r="H4882" s="64"/>
    </row>
    <row r="4883" spans="1:8" ht="15" hidden="1" customHeight="1" x14ac:dyDescent="0.25">
      <c r="A4883" s="82"/>
      <c r="B4883" s="74"/>
      <c r="C4883" s="56"/>
      <c r="D4883" s="57"/>
      <c r="E4883" s="72"/>
      <c r="F4883" s="58"/>
      <c r="G4883" s="63"/>
      <c r="H4883" s="64"/>
    </row>
    <row r="4884" spans="1:8" ht="15" hidden="1" customHeight="1" x14ac:dyDescent="0.25">
      <c r="A4884" s="82"/>
      <c r="B4884" s="68"/>
      <c r="C4884" s="56"/>
      <c r="D4884" s="87"/>
      <c r="E4884" s="72"/>
      <c r="F4884" s="62"/>
      <c r="G4884" s="63"/>
      <c r="H4884" s="64"/>
    </row>
    <row r="4885" spans="1:8" ht="15" hidden="1" customHeight="1" x14ac:dyDescent="0.25">
      <c r="A4885" s="82"/>
      <c r="B4885" s="55"/>
      <c r="C4885" s="123"/>
      <c r="D4885" s="57"/>
      <c r="E4885" s="72"/>
      <c r="F4885" s="76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67"/>
      <c r="G4886" s="63"/>
      <c r="H4886" s="64"/>
    </row>
    <row r="4887" spans="1:8" ht="15" hidden="1" customHeight="1" x14ac:dyDescent="0.25">
      <c r="A4887" s="82"/>
      <c r="B4887" s="56"/>
      <c r="C4887" s="80"/>
      <c r="D4887" s="57"/>
      <c r="E4887" s="72"/>
      <c r="F4887" s="67"/>
      <c r="G4887" s="63"/>
      <c r="H4887" s="64"/>
    </row>
    <row r="4888" spans="1:8" ht="15" hidden="1" customHeight="1" x14ac:dyDescent="0.25">
      <c r="A4888" s="82"/>
      <c r="B4888" s="68"/>
      <c r="C4888" s="56"/>
      <c r="D4888" s="8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56"/>
      <c r="D4889" s="57"/>
      <c r="E4889" s="72"/>
      <c r="F4889" s="62"/>
      <c r="G4889" s="63"/>
      <c r="H4889" s="64"/>
    </row>
    <row r="4890" spans="1:8" ht="15" hidden="1" customHeight="1" x14ac:dyDescent="0.25">
      <c r="A4890" s="82"/>
      <c r="B4890" s="56"/>
      <c r="C4890" s="56"/>
      <c r="D4890" s="57"/>
      <c r="E4890" s="72"/>
      <c r="F4890" s="58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59"/>
      <c r="G4891" s="63"/>
      <c r="H4891" s="64"/>
    </row>
    <row r="4892" spans="1:8" ht="15" hidden="1" customHeight="1" x14ac:dyDescent="0.25">
      <c r="A4892" s="82"/>
      <c r="B4892" s="74"/>
      <c r="C4892" s="75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75"/>
      <c r="D4893" s="61"/>
      <c r="E4893" s="72"/>
      <c r="F4893" s="62"/>
      <c r="G4893" s="63"/>
      <c r="H4893" s="64"/>
    </row>
    <row r="4894" spans="1:8" ht="15" hidden="1" customHeight="1" x14ac:dyDescent="0.25">
      <c r="A4894" s="82"/>
      <c r="B4894" s="81"/>
      <c r="C4894" s="75"/>
      <c r="D4894" s="57"/>
      <c r="E4894" s="72"/>
      <c r="F4894" s="76"/>
      <c r="G4894" s="63"/>
      <c r="H4894" s="64"/>
    </row>
    <row r="4895" spans="1:8" ht="15" hidden="1" customHeight="1" x14ac:dyDescent="0.25">
      <c r="A4895" s="82"/>
      <c r="B4895" s="56"/>
      <c r="C4895" s="56"/>
      <c r="D4895" s="61"/>
      <c r="E4895" s="72"/>
      <c r="F4895" s="76"/>
      <c r="G4895" s="63"/>
      <c r="H4895" s="64"/>
    </row>
    <row r="4896" spans="1:8" ht="15" hidden="1" customHeight="1" x14ac:dyDescent="0.25">
      <c r="A4896" s="82"/>
      <c r="B4896" s="56"/>
      <c r="C4896" s="56"/>
      <c r="D4896" s="57"/>
      <c r="E4896" s="72"/>
      <c r="F4896" s="62"/>
      <c r="G4896" s="63"/>
      <c r="H4896" s="64"/>
    </row>
    <row r="4897" spans="1:8" ht="15" hidden="1" customHeight="1" x14ac:dyDescent="0.25">
      <c r="A4897" s="82"/>
      <c r="B4897" s="56"/>
      <c r="C4897" s="56"/>
      <c r="D4897" s="128"/>
      <c r="E4897" s="72"/>
      <c r="F4897" s="116"/>
      <c r="G4897" s="63"/>
      <c r="H4897" s="64"/>
    </row>
    <row r="4898" spans="1:8" ht="15" hidden="1" customHeight="1" x14ac:dyDescent="0.25">
      <c r="A4898" s="82"/>
      <c r="B4898" s="74"/>
      <c r="C4898" s="75"/>
      <c r="D4898" s="83"/>
      <c r="E4898" s="72"/>
      <c r="F4898" s="76"/>
      <c r="G4898" s="63"/>
      <c r="H4898" s="64"/>
    </row>
    <row r="4899" spans="1:8" ht="15" hidden="1" customHeight="1" x14ac:dyDescent="0.25">
      <c r="A4899" s="82"/>
      <c r="B4899" s="81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56"/>
      <c r="C4900" s="123"/>
      <c r="D4900" s="57"/>
      <c r="E4900" s="72"/>
      <c r="F4900" s="58"/>
      <c r="G4900" s="63"/>
      <c r="H4900" s="64"/>
    </row>
    <row r="4901" spans="1:8" ht="15" hidden="1" customHeight="1" x14ac:dyDescent="0.25">
      <c r="A4901" s="82"/>
      <c r="B4901" s="68"/>
      <c r="C4901" s="56"/>
      <c r="D4901" s="87"/>
      <c r="E4901" s="72"/>
      <c r="F4901" s="62"/>
      <c r="G4901" s="63"/>
      <c r="H4901" s="64"/>
    </row>
    <row r="4902" spans="1:8" ht="15" hidden="1" customHeight="1" x14ac:dyDescent="0.25">
      <c r="A4902" s="82"/>
      <c r="B4902" s="55"/>
      <c r="C4902" s="123"/>
      <c r="D4902" s="87"/>
      <c r="E4902" s="72"/>
      <c r="F4902" s="62"/>
      <c r="G4902" s="63"/>
      <c r="H4902" s="64"/>
    </row>
    <row r="4903" spans="1:8" ht="15" hidden="1" customHeight="1" x14ac:dyDescent="0.25">
      <c r="A4903" s="82"/>
      <c r="B4903" s="55"/>
      <c r="C4903" s="123"/>
      <c r="D4903" s="57"/>
      <c r="E4903" s="72"/>
      <c r="F4903" s="67"/>
      <c r="G4903" s="63"/>
      <c r="H4903" s="64"/>
    </row>
    <row r="4904" spans="1:8" ht="15" hidden="1" customHeight="1" x14ac:dyDescent="0.25">
      <c r="A4904" s="82"/>
      <c r="B4904" s="55"/>
      <c r="C4904" s="123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95"/>
      <c r="C4905" s="80"/>
      <c r="D4905" s="5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80"/>
      <c r="D4906" s="57"/>
      <c r="E4906" s="72"/>
      <c r="F4906" s="67"/>
      <c r="G4906" s="63"/>
      <c r="H4906" s="64"/>
    </row>
    <row r="4907" spans="1:8" ht="15" hidden="1" customHeight="1" x14ac:dyDescent="0.25">
      <c r="A4907" s="82"/>
      <c r="B4907" s="56"/>
      <c r="C4907" s="75"/>
      <c r="D4907" s="105"/>
      <c r="E4907" s="72"/>
      <c r="F4907" s="76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58"/>
      <c r="G4908" s="63"/>
      <c r="H4908" s="64"/>
    </row>
    <row r="4909" spans="1:8" ht="15" hidden="1" customHeight="1" x14ac:dyDescent="0.25">
      <c r="A4909" s="82"/>
      <c r="B4909" s="55"/>
      <c r="C4909" s="56"/>
      <c r="D4909" s="57"/>
      <c r="E4909" s="72"/>
      <c r="F4909" s="62"/>
      <c r="G4909" s="63"/>
      <c r="H4909" s="64"/>
    </row>
    <row r="4910" spans="1:8" ht="15" hidden="1" customHeight="1" x14ac:dyDescent="0.25">
      <c r="A4910" s="82"/>
      <c r="B4910" s="74"/>
      <c r="C4910" s="56"/>
      <c r="D4910" s="57"/>
      <c r="E4910" s="72"/>
      <c r="F4910" s="58"/>
      <c r="G4910" s="63"/>
      <c r="H4910" s="64"/>
    </row>
    <row r="4911" spans="1:8" ht="15" hidden="1" customHeight="1" x14ac:dyDescent="0.25">
      <c r="A4911" s="82"/>
      <c r="B4911" s="68"/>
      <c r="C4911" s="56"/>
      <c r="D4911" s="87"/>
      <c r="E4911" s="72"/>
      <c r="F4911" s="62"/>
      <c r="G4911" s="63"/>
      <c r="H4911" s="64"/>
    </row>
    <row r="4912" spans="1:8" ht="15" hidden="1" customHeight="1" x14ac:dyDescent="0.25">
      <c r="A4912" s="82"/>
      <c r="B4912" s="55"/>
      <c r="C4912" s="123"/>
      <c r="D4912" s="57"/>
      <c r="E4912" s="72"/>
      <c r="F4912" s="76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67"/>
      <c r="G4913" s="63"/>
      <c r="H4913" s="64"/>
    </row>
    <row r="4914" spans="1:8" ht="15" hidden="1" customHeight="1" x14ac:dyDescent="0.25">
      <c r="A4914" s="82"/>
      <c r="B4914" s="56"/>
      <c r="C4914" s="80"/>
      <c r="D4914" s="57"/>
      <c r="E4914" s="72"/>
      <c r="F4914" s="67"/>
      <c r="G4914" s="63"/>
      <c r="H4914" s="64"/>
    </row>
    <row r="4915" spans="1:8" ht="15" hidden="1" customHeight="1" x14ac:dyDescent="0.25">
      <c r="A4915" s="82"/>
      <c r="B4915" s="68"/>
      <c r="C4915" s="56"/>
      <c r="D4915" s="87"/>
      <c r="E4915" s="72"/>
      <c r="F4915" s="67"/>
      <c r="G4915" s="63"/>
      <c r="H4915" s="64"/>
    </row>
    <row r="4916" spans="1:8" ht="15" hidden="1" customHeight="1" x14ac:dyDescent="0.25">
      <c r="A4916" s="82"/>
      <c r="B4916" s="56"/>
      <c r="C4916" s="56"/>
      <c r="D4916" s="57"/>
      <c r="E4916" s="72"/>
      <c r="F4916" s="62"/>
      <c r="G4916" s="63"/>
      <c r="H4916" s="64"/>
    </row>
    <row r="4917" spans="1:8" ht="15" hidden="1" customHeight="1" x14ac:dyDescent="0.25">
      <c r="A4917" s="82"/>
      <c r="B4917" s="56"/>
      <c r="C4917" s="56"/>
      <c r="D4917" s="57"/>
      <c r="E4917" s="72"/>
      <c r="F4917" s="58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59"/>
      <c r="G4918" s="63"/>
      <c r="H4918" s="64"/>
    </row>
    <row r="4919" spans="1:8" ht="15" hidden="1" customHeight="1" x14ac:dyDescent="0.25">
      <c r="A4919" s="82"/>
      <c r="B4919" s="74"/>
      <c r="C4919" s="75"/>
      <c r="D4919" s="57"/>
      <c r="E4919" s="72"/>
      <c r="F4919" s="62"/>
      <c r="G4919" s="63"/>
      <c r="H4919" s="64"/>
    </row>
    <row r="4920" spans="1:8" ht="15" hidden="1" customHeight="1" x14ac:dyDescent="0.25">
      <c r="A4920" s="82"/>
      <c r="B4920" s="74"/>
      <c r="C4920" s="75"/>
      <c r="D4920" s="5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75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56"/>
      <c r="D4922" s="61"/>
      <c r="E4922" s="72"/>
      <c r="F4922" s="76"/>
      <c r="G4922" s="63"/>
      <c r="H4922" s="64"/>
    </row>
    <row r="4923" spans="1:8" ht="15" hidden="1" customHeight="1" x14ac:dyDescent="0.25">
      <c r="A4923" s="82"/>
      <c r="B4923" s="56"/>
      <c r="C4923" s="56"/>
      <c r="D4923" s="57"/>
      <c r="E4923" s="72"/>
      <c r="F4923" s="62"/>
      <c r="G4923" s="63"/>
      <c r="H4923" s="64"/>
    </row>
    <row r="4924" spans="1:8" ht="15" hidden="1" customHeight="1" x14ac:dyDescent="0.25">
      <c r="A4924" s="82"/>
      <c r="B4924" s="56"/>
      <c r="C4924" s="56"/>
      <c r="D4924" s="57"/>
      <c r="E4924" s="72"/>
      <c r="F4924" s="76"/>
      <c r="G4924" s="63"/>
      <c r="H4924" s="64"/>
    </row>
    <row r="4925" spans="1:8" ht="15" hidden="1" customHeight="1" x14ac:dyDescent="0.25">
      <c r="A4925" s="82"/>
      <c r="B4925" s="68"/>
      <c r="C4925" s="56"/>
      <c r="D4925" s="87"/>
      <c r="E4925" s="72"/>
      <c r="F4925" s="62"/>
      <c r="G4925" s="63"/>
      <c r="H4925" s="64"/>
    </row>
    <row r="4926" spans="1:8" ht="15" hidden="1" customHeight="1" x14ac:dyDescent="0.25">
      <c r="A4926" s="82"/>
      <c r="B4926" s="56"/>
      <c r="C4926" s="56"/>
      <c r="D4926" s="57"/>
      <c r="E4926" s="72"/>
      <c r="F4926" s="58"/>
      <c r="G4926" s="63"/>
      <c r="H4926" s="64"/>
    </row>
    <row r="4927" spans="1:8" ht="15" hidden="1" customHeight="1" x14ac:dyDescent="0.25">
      <c r="A4927" s="82"/>
      <c r="B4927" s="55"/>
      <c r="C4927" s="56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74"/>
      <c r="C4928" s="56"/>
      <c r="D4928" s="57"/>
      <c r="E4928" s="72"/>
      <c r="F4928" s="58"/>
      <c r="G4928" s="63"/>
      <c r="H4928" s="64"/>
    </row>
    <row r="4929" spans="1:8" ht="15" hidden="1" customHeight="1" x14ac:dyDescent="0.25">
      <c r="A4929" s="82"/>
      <c r="B4929" s="68"/>
      <c r="C4929" s="56"/>
      <c r="D4929" s="87"/>
      <c r="E4929" s="72"/>
      <c r="F4929" s="62"/>
      <c r="G4929" s="63"/>
      <c r="H4929" s="64"/>
    </row>
    <row r="4930" spans="1:8" ht="15" hidden="1" customHeight="1" x14ac:dyDescent="0.25">
      <c r="A4930" s="82"/>
      <c r="B4930" s="55"/>
      <c r="C4930" s="123"/>
      <c r="D4930" s="57"/>
      <c r="E4930" s="72"/>
      <c r="F4930" s="76"/>
      <c r="G4930" s="63"/>
      <c r="H4930" s="64"/>
    </row>
    <row r="4931" spans="1:8" ht="15" hidden="1" customHeight="1" x14ac:dyDescent="0.25">
      <c r="A4931" s="82"/>
      <c r="B4931" s="56"/>
      <c r="C4931" s="56"/>
      <c r="D4931" s="57"/>
      <c r="E4931" s="72"/>
      <c r="F4931" s="67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68"/>
      <c r="C4933" s="56"/>
      <c r="D4933" s="87"/>
      <c r="E4933" s="72"/>
      <c r="F4933" s="67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58"/>
      <c r="G4934" s="63"/>
      <c r="H4934" s="64"/>
    </row>
    <row r="4935" spans="1:8" ht="15" hidden="1" customHeight="1" x14ac:dyDescent="0.25">
      <c r="A4935" s="82"/>
      <c r="B4935" s="55"/>
      <c r="C4935" s="56"/>
      <c r="D4935" s="57"/>
      <c r="E4935" s="72"/>
      <c r="F4935" s="62"/>
      <c r="G4935" s="63"/>
      <c r="H4935" s="64"/>
    </row>
    <row r="4936" spans="1:8" ht="15" hidden="1" customHeight="1" x14ac:dyDescent="0.25">
      <c r="A4936" s="82"/>
      <c r="B4936" s="74"/>
      <c r="C4936" s="56"/>
      <c r="D4936" s="57"/>
      <c r="E4936" s="72"/>
      <c r="F4936" s="58"/>
      <c r="G4936" s="63"/>
      <c r="H4936" s="64"/>
    </row>
    <row r="4937" spans="1:8" ht="15" hidden="1" customHeight="1" x14ac:dyDescent="0.25">
      <c r="A4937" s="82"/>
      <c r="B4937" s="68"/>
      <c r="C4937" s="56"/>
      <c r="D4937" s="87"/>
      <c r="E4937" s="72"/>
      <c r="F4937" s="62"/>
      <c r="G4937" s="63"/>
      <c r="H4937" s="64"/>
    </row>
    <row r="4938" spans="1:8" ht="15" hidden="1" customHeight="1" x14ac:dyDescent="0.25">
      <c r="A4938" s="82"/>
      <c r="B4938" s="55"/>
      <c r="C4938" s="123"/>
      <c r="D4938" s="57"/>
      <c r="E4938" s="72"/>
      <c r="F4938" s="76"/>
      <c r="G4938" s="63"/>
      <c r="H4938" s="64"/>
    </row>
    <row r="4939" spans="1:8" ht="15" hidden="1" customHeight="1" x14ac:dyDescent="0.25">
      <c r="A4939" s="82"/>
      <c r="B4939" s="56"/>
      <c r="C4939" s="56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56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5"/>
      <c r="C4941" s="56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55"/>
      <c r="C4943" s="56"/>
      <c r="D4943" s="57"/>
      <c r="E4943" s="72"/>
      <c r="F4943" s="62"/>
      <c r="G4943" s="63"/>
      <c r="H4943" s="64"/>
    </row>
    <row r="4944" spans="1:8" ht="15" hidden="1" customHeight="1" x14ac:dyDescent="0.25">
      <c r="A4944" s="82"/>
      <c r="B4944" s="56"/>
      <c r="C4944" s="56"/>
      <c r="D4944" s="57"/>
      <c r="E4944" s="72"/>
      <c r="F4944" s="59"/>
      <c r="G4944" s="63"/>
      <c r="H4944" s="64"/>
    </row>
    <row r="4945" spans="1:8" ht="15" hidden="1" customHeight="1" x14ac:dyDescent="0.25">
      <c r="A4945" s="82"/>
      <c r="B4945" s="74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56"/>
      <c r="D4946" s="128"/>
      <c r="E4946" s="72"/>
      <c r="F4946" s="116"/>
      <c r="G4946" s="63"/>
      <c r="H4946" s="64"/>
    </row>
    <row r="4947" spans="1:8" ht="15" hidden="1" customHeight="1" x14ac:dyDescent="0.25">
      <c r="A4947" s="82"/>
      <c r="B4947" s="56"/>
      <c r="C4947" s="56"/>
      <c r="D4947" s="57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62"/>
      <c r="G4949" s="63"/>
      <c r="H4949" s="64"/>
    </row>
    <row r="4950" spans="1:8" ht="15" hidden="1" customHeight="1" x14ac:dyDescent="0.25">
      <c r="A4950" s="82"/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A4951" s="82"/>
      <c r="B4951" s="68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A4952" s="82"/>
      <c r="B4952" s="56"/>
      <c r="C4952" s="56"/>
      <c r="D4952" s="57"/>
      <c r="E4952" s="72"/>
      <c r="F4952" s="67"/>
      <c r="G4952" s="63"/>
      <c r="H4952" s="64"/>
    </row>
    <row r="4953" spans="1:8" ht="15" hidden="1" customHeight="1" x14ac:dyDescent="0.25">
      <c r="A4953" s="82"/>
      <c r="B4953" s="56"/>
      <c r="C4953" s="80"/>
      <c r="D4953" s="57"/>
      <c r="E4953" s="72"/>
      <c r="F4953" s="67"/>
      <c r="G4953" s="63"/>
      <c r="H4953" s="64"/>
    </row>
    <row r="4954" spans="1:8" ht="15" hidden="1" customHeight="1" x14ac:dyDescent="0.25">
      <c r="A4954" s="82"/>
      <c r="B4954" s="55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A4955" s="82"/>
      <c r="B4955" s="56"/>
      <c r="C4955" s="56"/>
      <c r="D4955" s="57"/>
      <c r="E4955" s="72"/>
      <c r="F4955" s="62"/>
      <c r="G4955" s="63"/>
      <c r="H4955" s="64"/>
    </row>
    <row r="4956" spans="1:8" ht="15" hidden="1" customHeight="1" x14ac:dyDescent="0.25">
      <c r="A4956" s="82"/>
      <c r="B4956" s="55"/>
      <c r="C4956" s="56"/>
      <c r="D4956" s="57"/>
      <c r="E4956" s="72"/>
      <c r="F4956" s="62"/>
      <c r="G4956" s="63"/>
      <c r="H4956" s="64"/>
    </row>
    <row r="4957" spans="1:8" ht="15" hidden="1" customHeight="1" x14ac:dyDescent="0.25">
      <c r="A4957" s="82"/>
      <c r="B4957" s="56"/>
      <c r="C4957" s="56"/>
      <c r="D4957" s="57"/>
      <c r="E4957" s="72"/>
      <c r="F4957" s="59"/>
      <c r="G4957" s="63"/>
      <c r="H4957" s="64"/>
    </row>
    <row r="4958" spans="1:8" ht="15" hidden="1" customHeight="1" x14ac:dyDescent="0.25">
      <c r="A4958" s="82"/>
      <c r="B4958" s="74"/>
      <c r="C4958" s="75"/>
      <c r="D4958" s="57"/>
      <c r="E4958" s="72"/>
      <c r="F4958" s="62"/>
      <c r="G4958" s="63"/>
      <c r="H4958" s="64"/>
    </row>
    <row r="4959" spans="1:8" ht="15" hidden="1" customHeight="1" x14ac:dyDescent="0.25">
      <c r="A4959" s="82"/>
      <c r="B4959" s="74"/>
      <c r="C4959" s="75"/>
      <c r="D4959" s="57"/>
      <c r="E4959" s="72"/>
      <c r="F4959" s="62"/>
      <c r="G4959" s="63"/>
      <c r="H4959" s="64"/>
    </row>
    <row r="4960" spans="1:8" ht="15" hidden="1" customHeight="1" x14ac:dyDescent="0.25">
      <c r="A4960" s="82"/>
      <c r="B4960" s="81"/>
      <c r="C4960" s="75"/>
      <c r="D4960" s="57"/>
      <c r="E4960" s="72"/>
      <c r="F4960" s="76"/>
      <c r="G4960" s="63"/>
      <c r="H4960" s="64"/>
    </row>
    <row r="4961" spans="1:8" ht="15" hidden="1" customHeight="1" x14ac:dyDescent="0.25">
      <c r="A4961" s="82"/>
      <c r="B4961" s="56"/>
      <c r="C4961" s="56"/>
      <c r="D4961" s="61"/>
      <c r="E4961" s="72"/>
      <c r="F4961" s="76"/>
      <c r="G4961" s="63"/>
      <c r="H4961" s="64"/>
    </row>
    <row r="4962" spans="1:8" ht="15" hidden="1" customHeight="1" x14ac:dyDescent="0.25">
      <c r="A4962" s="82"/>
      <c r="B4962" s="55"/>
      <c r="C4962" s="110"/>
      <c r="D4962" s="57"/>
      <c r="E4962" s="72"/>
      <c r="F4962" s="62"/>
      <c r="G4962" s="63"/>
      <c r="H4962" s="64"/>
    </row>
    <row r="4963" spans="1:8" ht="15" hidden="1" customHeight="1" x14ac:dyDescent="0.25">
      <c r="A4963" s="82"/>
      <c r="B4963" s="56"/>
      <c r="C4963" s="56"/>
      <c r="D4963" s="57"/>
      <c r="E4963" s="72"/>
      <c r="F4963" s="76"/>
      <c r="G4963" s="63"/>
      <c r="H4963" s="64"/>
    </row>
    <row r="4964" spans="1:8" ht="15" hidden="1" customHeight="1" x14ac:dyDescent="0.25">
      <c r="A4964" s="82"/>
      <c r="B4964" s="68"/>
      <c r="C4964" s="56"/>
      <c r="D4964" s="87"/>
      <c r="E4964" s="72"/>
      <c r="F4964" s="62"/>
      <c r="G4964" s="63"/>
      <c r="H4964" s="64"/>
    </row>
    <row r="4965" spans="1:8" ht="15" hidden="1" customHeight="1" x14ac:dyDescent="0.25">
      <c r="A4965" s="82"/>
      <c r="B4965" s="81"/>
      <c r="C4965" s="56"/>
      <c r="D4965" s="57"/>
      <c r="E4965" s="72"/>
      <c r="F4965" s="76"/>
      <c r="G4965" s="63"/>
      <c r="H4965" s="64"/>
    </row>
    <row r="4966" spans="1:8" ht="15" hidden="1" customHeight="1" x14ac:dyDescent="0.25">
      <c r="A4966" s="82"/>
      <c r="B4966" s="56"/>
      <c r="C4966" s="123"/>
      <c r="D4966" s="57"/>
      <c r="E4966" s="72"/>
      <c r="F4966" s="58"/>
      <c r="G4966" s="63"/>
      <c r="H4966" s="64"/>
    </row>
    <row r="4967" spans="1:8" ht="15" hidden="1" customHeight="1" x14ac:dyDescent="0.25">
      <c r="A4967" s="82"/>
      <c r="B4967" s="56"/>
      <c r="C4967" s="56"/>
      <c r="D4967" s="57"/>
      <c r="E4967" s="72"/>
      <c r="F4967" s="76"/>
      <c r="G4967" s="63"/>
      <c r="H4967" s="64"/>
    </row>
    <row r="4968" spans="1:8" ht="15" hidden="1" customHeight="1" x14ac:dyDescent="0.25">
      <c r="A4968" s="82"/>
      <c r="B4968" s="56"/>
      <c r="C4968" s="56"/>
      <c r="D4968" s="57"/>
      <c r="E4968" s="72"/>
      <c r="F4968" s="62"/>
      <c r="G4968" s="63"/>
      <c r="H4968" s="64"/>
    </row>
    <row r="4969" spans="1:8" ht="15" hidden="1" customHeight="1" x14ac:dyDescent="0.25">
      <c r="A4969" s="82"/>
      <c r="B4969" s="68"/>
      <c r="C4969" s="56"/>
      <c r="D4969" s="87"/>
      <c r="E4969" s="72"/>
      <c r="F4969" s="62"/>
      <c r="G4969" s="63"/>
      <c r="H4969" s="64"/>
    </row>
    <row r="4970" spans="1:8" ht="15" hidden="1" customHeight="1" x14ac:dyDescent="0.25">
      <c r="A4970" s="82"/>
      <c r="B4970" s="56"/>
      <c r="C4970" s="56"/>
      <c r="D4970" s="57"/>
      <c r="E4970" s="72"/>
      <c r="F4970" s="76"/>
      <c r="G4970" s="63"/>
      <c r="H4970" s="64"/>
    </row>
    <row r="4971" spans="1:8" ht="15" hidden="1" customHeight="1" x14ac:dyDescent="0.25">
      <c r="A4971" s="82"/>
      <c r="B4971" s="68"/>
      <c r="C4971" s="56"/>
      <c r="D4971" s="57"/>
      <c r="E4971" s="72"/>
      <c r="F4971" s="62"/>
      <c r="G4971" s="63"/>
      <c r="H4971" s="64"/>
    </row>
    <row r="4972" spans="1:8" ht="15" hidden="1" customHeight="1" x14ac:dyDescent="0.25">
      <c r="A4972" s="82"/>
      <c r="B4972" s="56"/>
      <c r="C4972" s="56"/>
      <c r="D4972" s="57"/>
      <c r="E4972" s="72"/>
      <c r="F4972" s="67"/>
      <c r="G4972" s="63"/>
      <c r="H4972" s="64"/>
    </row>
    <row r="4973" spans="1:8" ht="15" hidden="1" customHeight="1" x14ac:dyDescent="0.25">
      <c r="A4973" s="82"/>
      <c r="B4973" s="56"/>
      <c r="C4973" s="80"/>
      <c r="D4973" s="57"/>
      <c r="E4973" s="72"/>
      <c r="F4973" s="67"/>
      <c r="G4973" s="63"/>
      <c r="H4973" s="64"/>
    </row>
    <row r="4974" spans="1:8" ht="15" hidden="1" customHeight="1" x14ac:dyDescent="0.25">
      <c r="A4974" s="82"/>
      <c r="B4974" s="81"/>
      <c r="C4974" s="80"/>
      <c r="D4974" s="57"/>
      <c r="E4974" s="72"/>
      <c r="F4974" s="62"/>
      <c r="G4974" s="63"/>
      <c r="H4974" s="64"/>
    </row>
    <row r="4975" spans="1:8" ht="15" hidden="1" customHeight="1" x14ac:dyDescent="0.25">
      <c r="A4975" s="82"/>
      <c r="B4975" s="81"/>
      <c r="C4975" s="80"/>
      <c r="D4975" s="57"/>
      <c r="E4975" s="72"/>
      <c r="F4975" s="62"/>
      <c r="G4975" s="63"/>
      <c r="H4975" s="64"/>
    </row>
    <row r="4976" spans="1:8" ht="15" hidden="1" customHeight="1" x14ac:dyDescent="0.25">
      <c r="A4976" s="82"/>
      <c r="B4976" s="56"/>
      <c r="C4976" s="56"/>
      <c r="D4976" s="57"/>
      <c r="E4976" s="72"/>
      <c r="F4976" s="62"/>
      <c r="G4976" s="63"/>
      <c r="H4976" s="64"/>
    </row>
    <row r="4977" spans="1:8" ht="15" hidden="1" customHeight="1" x14ac:dyDescent="0.25">
      <c r="A4977" s="82"/>
      <c r="B4977" s="56"/>
      <c r="C4977" s="56"/>
      <c r="D4977" s="57"/>
      <c r="E4977" s="72"/>
      <c r="F4977" s="59"/>
      <c r="G4977" s="63"/>
      <c r="H4977" s="64"/>
    </row>
    <row r="4978" spans="1:8" ht="15" hidden="1" customHeight="1" x14ac:dyDescent="0.25">
      <c r="A4978" s="82"/>
      <c r="B4978" s="74"/>
      <c r="C4978" s="75"/>
      <c r="D4978" s="57"/>
      <c r="E4978" s="72"/>
      <c r="F4978" s="62"/>
      <c r="G4978" s="63"/>
      <c r="H4978" s="64"/>
    </row>
    <row r="4979" spans="1:8" ht="15" hidden="1" customHeight="1" x14ac:dyDescent="0.25">
      <c r="A4979" s="82"/>
      <c r="B4979" s="74"/>
      <c r="C4979" s="75"/>
      <c r="D4979" s="57"/>
      <c r="E4979" s="72"/>
      <c r="F4979" s="62"/>
      <c r="G4979" s="63"/>
      <c r="H4979" s="64"/>
    </row>
    <row r="4980" spans="1:8" ht="15" hidden="1" customHeight="1" x14ac:dyDescent="0.25">
      <c r="A4980" s="82"/>
      <c r="B4980" s="81"/>
      <c r="C4980" s="75"/>
      <c r="D4980" s="57"/>
      <c r="E4980" s="72"/>
      <c r="F4980" s="76"/>
      <c r="G4980" s="63"/>
      <c r="H4980" s="64"/>
    </row>
    <row r="4981" spans="1:8" ht="15" hidden="1" customHeight="1" x14ac:dyDescent="0.25">
      <c r="A4981" s="82"/>
      <c r="B4981" s="56"/>
      <c r="C4981" s="56"/>
      <c r="D4981" s="61"/>
      <c r="E4981" s="72"/>
      <c r="F4981" s="76"/>
      <c r="G4981" s="63"/>
      <c r="H4981" s="64"/>
    </row>
    <row r="4982" spans="1:8" ht="15" hidden="1" customHeight="1" x14ac:dyDescent="0.25">
      <c r="A4982" s="82"/>
      <c r="B4982" s="56"/>
      <c r="C4982" s="56"/>
      <c r="D4982" s="57"/>
      <c r="E4982" s="72"/>
      <c r="F4982" s="62"/>
      <c r="G4982" s="63"/>
      <c r="H4982" s="64"/>
    </row>
    <row r="4983" spans="1:8" ht="15" hidden="1" customHeight="1" x14ac:dyDescent="0.25">
      <c r="A4983" s="82"/>
      <c r="B4983" s="56"/>
      <c r="C4983" s="56"/>
      <c r="D4983" s="57"/>
      <c r="E4983" s="72"/>
      <c r="F4983" s="76"/>
      <c r="G4983" s="63"/>
      <c r="H4983" s="64"/>
    </row>
    <row r="4984" spans="1:8" ht="15" hidden="1" customHeight="1" x14ac:dyDescent="0.25">
      <c r="A4984" s="82"/>
      <c r="B4984" s="68"/>
      <c r="C4984" s="56"/>
      <c r="D4984" s="87"/>
      <c r="E4984" s="72"/>
      <c r="F4984" s="62"/>
      <c r="G4984" s="63"/>
      <c r="H4984" s="64"/>
    </row>
    <row r="4985" spans="1:8" ht="15" hidden="1" customHeight="1" x14ac:dyDescent="0.25">
      <c r="A4985" s="82"/>
      <c r="B4985" s="81"/>
      <c r="C4985" s="56"/>
      <c r="D4985" s="57"/>
      <c r="E4985" s="72"/>
      <c r="F4985" s="76"/>
      <c r="G4985" s="63"/>
      <c r="H4985" s="64"/>
    </row>
    <row r="4986" spans="1:8" ht="15" hidden="1" customHeight="1" x14ac:dyDescent="0.25">
      <c r="A4986" s="82"/>
      <c r="B4986" s="56"/>
      <c r="C4986" s="123"/>
      <c r="D4986" s="57"/>
      <c r="E4986" s="72"/>
      <c r="F4986" s="58"/>
      <c r="G4986" s="63"/>
      <c r="H4986" s="64"/>
    </row>
    <row r="4987" spans="1:8" ht="15" hidden="1" customHeight="1" x14ac:dyDescent="0.25">
      <c r="A4987" s="82"/>
      <c r="B4987" s="68"/>
      <c r="C4987" s="56"/>
      <c r="D4987" s="87"/>
      <c r="E4987" s="72"/>
      <c r="F4987" s="62"/>
      <c r="G4987" s="63"/>
      <c r="H4987" s="64"/>
    </row>
    <row r="4988" spans="1:8" ht="15" hidden="1" customHeight="1" x14ac:dyDescent="0.25">
      <c r="A4988" s="82"/>
      <c r="B4988" s="55"/>
      <c r="C4988" s="123"/>
      <c r="D4988" s="87"/>
      <c r="E4988" s="72"/>
      <c r="F4988" s="62"/>
      <c r="G4988" s="63"/>
      <c r="H4988" s="64"/>
    </row>
    <row r="4989" spans="1:8" ht="15" hidden="1" customHeight="1" x14ac:dyDescent="0.25">
      <c r="A4989" s="82"/>
      <c r="B4989" s="55"/>
      <c r="C4989" s="123"/>
      <c r="D4989" s="57"/>
      <c r="E4989" s="72"/>
      <c r="F4989" s="67"/>
      <c r="G4989" s="63"/>
      <c r="H4989" s="64"/>
    </row>
    <row r="4990" spans="1:8" ht="15" hidden="1" customHeight="1" x14ac:dyDescent="0.25">
      <c r="A4990" s="82"/>
      <c r="B4990" s="55"/>
      <c r="C4990" s="123"/>
      <c r="D4990" s="57"/>
      <c r="E4990" s="72"/>
      <c r="F4990" s="62"/>
      <c r="G4990" s="63"/>
      <c r="H4990" s="64"/>
    </row>
    <row r="4991" spans="1:8" ht="15" hidden="1" customHeight="1" x14ac:dyDescent="0.25">
      <c r="A4991" s="82"/>
      <c r="B4991" s="56"/>
      <c r="C4991" s="123"/>
      <c r="D4991" s="57"/>
      <c r="E4991" s="72"/>
      <c r="F4991" s="62"/>
      <c r="G4991" s="63"/>
      <c r="H4991" s="64"/>
    </row>
    <row r="4992" spans="1:8" ht="15" hidden="1" customHeight="1" x14ac:dyDescent="0.25">
      <c r="A4992" s="82"/>
      <c r="B4992" s="56"/>
      <c r="C4992" s="123"/>
      <c r="D4992" s="56"/>
      <c r="E4992" s="72"/>
      <c r="F4992" s="62"/>
      <c r="G4992" s="63"/>
      <c r="H4992" s="64"/>
    </row>
    <row r="4993" spans="1:8" ht="15" hidden="1" customHeight="1" x14ac:dyDescent="0.25">
      <c r="A4993" s="82"/>
      <c r="B4993" s="55"/>
      <c r="C4993" s="123"/>
      <c r="D4993" s="105"/>
      <c r="E4993" s="72"/>
      <c r="F4993" s="77"/>
      <c r="G4993" s="63"/>
      <c r="H4993" s="64"/>
    </row>
    <row r="4994" spans="1:8" ht="15" hidden="1" customHeight="1" x14ac:dyDescent="0.25">
      <c r="A4994" s="82"/>
      <c r="B4994" s="55"/>
      <c r="C4994" s="123"/>
      <c r="D4994" s="61"/>
      <c r="E4994" s="72"/>
      <c r="F4994" s="62"/>
      <c r="G4994" s="63"/>
      <c r="H4994" s="64"/>
    </row>
    <row r="4995" spans="1:8" ht="15" hidden="1" customHeight="1" x14ac:dyDescent="0.25">
      <c r="A4995" s="82"/>
      <c r="B4995" s="55"/>
      <c r="C4995" s="123"/>
      <c r="D4995" s="56"/>
      <c r="E4995" s="72"/>
      <c r="F4995" s="58"/>
      <c r="G4995" s="63"/>
      <c r="H4995" s="64"/>
    </row>
    <row r="4996" spans="1:8" ht="15" hidden="1" customHeight="1" x14ac:dyDescent="0.25">
      <c r="A4996" s="82"/>
      <c r="B4996" s="56"/>
      <c r="C4996" s="80"/>
      <c r="D4996" s="57"/>
      <c r="E4996" s="72"/>
      <c r="F4996" s="67"/>
      <c r="G4996" s="63"/>
      <c r="H4996" s="64"/>
    </row>
    <row r="4997" spans="1:8" ht="15" hidden="1" customHeight="1" x14ac:dyDescent="0.25">
      <c r="A4997" s="82"/>
      <c r="B4997" s="56"/>
      <c r="C4997" s="56"/>
      <c r="D4997" s="57"/>
      <c r="E4997" s="72"/>
      <c r="F4997" s="76"/>
      <c r="G4997" s="63"/>
      <c r="H4997" s="64"/>
    </row>
    <row r="4998" spans="1:8" ht="15" hidden="1" customHeight="1" x14ac:dyDescent="0.25">
      <c r="A4998" s="82"/>
      <c r="B4998" s="56"/>
      <c r="C4998" s="56"/>
      <c r="D4998" s="57"/>
      <c r="E4998" s="72"/>
      <c r="F4998" s="62"/>
      <c r="G4998" s="63"/>
      <c r="H4998" s="64"/>
    </row>
    <row r="4999" spans="1:8" ht="15" hidden="1" customHeight="1" x14ac:dyDescent="0.25">
      <c r="A4999" s="82"/>
      <c r="B4999" s="68"/>
      <c r="C4999" s="56"/>
      <c r="D4999" s="87"/>
      <c r="E4999" s="72"/>
      <c r="F4999" s="62"/>
      <c r="G4999" s="63"/>
      <c r="H4999" s="64"/>
    </row>
    <row r="5000" spans="1:8" ht="15" hidden="1" customHeight="1" x14ac:dyDescent="0.25">
      <c r="A5000" s="82"/>
      <c r="B5000" s="68"/>
      <c r="C5000" s="56"/>
      <c r="D5000" s="57"/>
      <c r="E5000" s="72"/>
      <c r="F5000" s="76"/>
      <c r="G5000" s="63"/>
      <c r="H5000" s="64"/>
    </row>
    <row r="5001" spans="1:8" ht="15" hidden="1" customHeight="1" x14ac:dyDescent="0.25">
      <c r="A5001" s="82"/>
      <c r="B5001" s="56"/>
      <c r="C5001" s="56"/>
      <c r="D5001" s="57"/>
      <c r="E5001" s="72"/>
      <c r="F5001" s="62"/>
      <c r="G5001" s="63"/>
      <c r="H5001" s="64"/>
    </row>
    <row r="5002" spans="1:8" ht="15" hidden="1" customHeight="1" x14ac:dyDescent="0.25">
      <c r="A5002" s="82"/>
      <c r="B5002" s="56"/>
      <c r="C5002" s="80"/>
      <c r="D5002" s="57"/>
      <c r="E5002" s="72"/>
      <c r="F5002" s="67"/>
      <c r="G5002" s="63"/>
      <c r="H5002" s="64"/>
    </row>
    <row r="5003" spans="1:8" ht="15" hidden="1" customHeight="1" x14ac:dyDescent="0.25">
      <c r="A5003" s="82"/>
      <c r="B5003" s="81"/>
      <c r="C5003" s="80"/>
      <c r="D5003" s="57"/>
      <c r="E5003" s="72"/>
      <c r="F5003" s="67"/>
      <c r="G5003" s="63"/>
      <c r="H5003" s="64"/>
    </row>
    <row r="5004" spans="1:8" ht="15" hidden="1" customHeight="1" x14ac:dyDescent="0.25">
      <c r="A5004" s="82"/>
      <c r="B5004" s="81"/>
      <c r="C5004" s="80"/>
      <c r="D5004" s="57"/>
      <c r="E5004" s="72"/>
      <c r="F5004" s="67"/>
      <c r="G5004" s="63"/>
      <c r="H5004" s="64"/>
    </row>
    <row r="5005" spans="1:8" ht="15" hidden="1" customHeight="1" x14ac:dyDescent="0.25">
      <c r="A5005" s="82"/>
      <c r="B5005" s="56"/>
      <c r="C5005" s="80"/>
      <c r="D5005" s="57"/>
      <c r="E5005" s="72"/>
      <c r="F5005" s="62"/>
      <c r="G5005" s="63"/>
      <c r="H5005" s="64"/>
    </row>
    <row r="5006" spans="1:8" ht="15" hidden="1" customHeight="1" x14ac:dyDescent="0.25">
      <c r="A5006" s="82"/>
      <c r="B5006" s="56"/>
      <c r="C5006" s="56"/>
      <c r="D5006" s="57"/>
      <c r="E5006" s="72"/>
      <c r="F5006" s="62"/>
      <c r="G5006" s="63"/>
      <c r="H5006" s="64"/>
    </row>
    <row r="5007" spans="1:8" ht="15" hidden="1" customHeight="1" x14ac:dyDescent="0.25">
      <c r="A5007" s="82"/>
      <c r="B5007" s="74"/>
      <c r="C5007" s="56"/>
      <c r="D5007" s="57"/>
      <c r="E5007" s="72"/>
      <c r="F5007" s="59"/>
      <c r="G5007" s="63"/>
      <c r="H5007" s="64"/>
    </row>
    <row r="5008" spans="1:8" ht="15" hidden="1" customHeight="1" x14ac:dyDescent="0.25">
      <c r="A5008" s="82"/>
      <c r="B5008" s="74"/>
      <c r="C5008" s="56"/>
      <c r="D5008" s="57"/>
      <c r="E5008" s="72"/>
      <c r="F5008" s="62"/>
      <c r="G5008" s="63"/>
      <c r="H5008" s="64"/>
    </row>
    <row r="5009" spans="1:8" ht="15" hidden="1" customHeight="1" x14ac:dyDescent="0.25">
      <c r="A5009" s="82"/>
      <c r="B5009" s="81"/>
      <c r="C5009" s="75"/>
      <c r="D5009" s="57"/>
      <c r="E5009" s="72"/>
      <c r="F5009" s="62"/>
      <c r="G5009" s="63"/>
      <c r="H5009" s="64"/>
    </row>
    <row r="5010" spans="1:8" ht="15" hidden="1" customHeight="1" x14ac:dyDescent="0.25">
      <c r="A5010" s="82"/>
      <c r="B5010" s="56"/>
      <c r="C5010" s="71"/>
      <c r="D5010" s="57"/>
      <c r="E5010" s="72"/>
      <c r="F5010" s="76"/>
      <c r="G5010" s="63"/>
      <c r="H5010" s="64"/>
    </row>
    <row r="5011" spans="1:8" ht="15" hidden="1" customHeight="1" x14ac:dyDescent="0.25">
      <c r="A5011" s="82"/>
      <c r="B5011" s="56"/>
      <c r="C5011" s="71"/>
      <c r="D5011" s="61"/>
      <c r="E5011" s="72"/>
      <c r="F5011" s="76"/>
      <c r="G5011" s="63"/>
      <c r="H5011" s="64"/>
    </row>
    <row r="5012" spans="1:8" ht="15" hidden="1" customHeight="1" x14ac:dyDescent="0.25">
      <c r="A5012" s="82"/>
      <c r="B5012" s="56"/>
      <c r="C5012" s="56"/>
      <c r="D5012" s="57"/>
      <c r="E5012" s="72"/>
      <c r="F5012" s="62"/>
      <c r="G5012" s="63"/>
      <c r="H5012" s="64"/>
    </row>
    <row r="5013" spans="1:8" ht="15" hidden="1" customHeight="1" x14ac:dyDescent="0.25">
      <c r="A5013" s="82"/>
      <c r="B5013" s="68"/>
      <c r="C5013" s="56"/>
      <c r="D5013" s="57"/>
      <c r="E5013" s="72"/>
      <c r="F5013" s="76"/>
      <c r="G5013" s="63"/>
      <c r="H5013" s="64"/>
    </row>
    <row r="5014" spans="1:8" ht="15" hidden="1" customHeight="1" x14ac:dyDescent="0.25">
      <c r="B5014" s="56"/>
      <c r="C5014" s="56"/>
      <c r="D5014" s="57"/>
      <c r="E5014" s="72"/>
      <c r="F5014" s="76"/>
      <c r="G5014" s="63"/>
      <c r="H5014" s="64"/>
    </row>
    <row r="5015" spans="1:8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1:8" ht="15" hidden="1" customHeight="1" x14ac:dyDescent="0.25">
      <c r="B5016" s="74"/>
      <c r="C5016" s="56"/>
      <c r="D5016" s="57"/>
      <c r="E5016" s="72"/>
      <c r="F5016" s="62"/>
      <c r="G5016" s="63"/>
      <c r="H5016" s="64"/>
    </row>
    <row r="5017" spans="1:8" ht="15" hidden="1" customHeight="1" x14ac:dyDescent="0.25">
      <c r="B5017" s="56"/>
      <c r="C5017" s="56"/>
      <c r="D5017" s="57"/>
      <c r="E5017" s="72"/>
      <c r="F5017" s="76"/>
      <c r="G5017" s="63"/>
      <c r="H5017" s="64"/>
    </row>
    <row r="5018" spans="1:8" ht="15" hidden="1" customHeight="1" x14ac:dyDescent="0.25">
      <c r="B5018" s="56"/>
      <c r="C5018" s="56"/>
      <c r="D5018" s="57"/>
      <c r="E5018" s="72"/>
      <c r="F5018" s="62"/>
      <c r="G5018" s="63"/>
      <c r="H5018" s="64"/>
    </row>
    <row r="5019" spans="1:8" ht="15" hidden="1" customHeight="1" x14ac:dyDescent="0.25">
      <c r="B5019" s="56"/>
      <c r="C5019" s="56"/>
      <c r="D5019" s="57"/>
      <c r="E5019" s="72"/>
      <c r="F5019" s="67"/>
      <c r="G5019" s="63"/>
      <c r="H5019" s="64"/>
    </row>
    <row r="5020" spans="1:8" ht="15" hidden="1" customHeight="1" x14ac:dyDescent="0.25">
      <c r="B5020" s="81"/>
      <c r="C5020" s="56"/>
      <c r="D5020" s="57"/>
      <c r="E5020" s="72"/>
      <c r="F5020" s="67"/>
      <c r="G5020" s="63"/>
      <c r="H5020" s="64"/>
    </row>
    <row r="5021" spans="1:8" ht="15" hidden="1" customHeight="1" x14ac:dyDescent="0.25">
      <c r="B5021" s="81"/>
      <c r="C5021" s="56"/>
      <c r="D5021" s="57"/>
      <c r="E5021" s="72"/>
      <c r="F5021" s="67"/>
      <c r="G5021" s="63"/>
      <c r="H5021" s="64"/>
    </row>
    <row r="5022" spans="1:8" ht="15" hidden="1" customHeight="1" x14ac:dyDescent="0.25">
      <c r="B5022" s="56"/>
      <c r="C5022" s="56"/>
      <c r="D5022" s="57"/>
      <c r="E5022" s="72"/>
      <c r="F5022" s="62"/>
      <c r="G5022" s="63"/>
      <c r="H5022" s="64"/>
    </row>
    <row r="5023" spans="1:8" ht="15" hidden="1" customHeight="1" x14ac:dyDescent="0.25">
      <c r="B5023" s="56"/>
      <c r="C5023" s="56"/>
      <c r="D5023" s="57"/>
      <c r="E5023" s="72"/>
      <c r="F5023" s="62"/>
      <c r="G5023" s="63"/>
      <c r="H5023" s="64"/>
    </row>
    <row r="5024" spans="1:8" ht="15" hidden="1" customHeight="1" x14ac:dyDescent="0.25">
      <c r="B5024" s="74"/>
      <c r="C5024" s="56"/>
      <c r="D5024" s="57"/>
      <c r="E5024" s="72"/>
      <c r="F5024" s="59"/>
      <c r="G5024" s="63"/>
      <c r="H5024" s="64"/>
    </row>
    <row r="5025" spans="1:8" ht="15" hidden="1" customHeight="1" x14ac:dyDescent="0.25">
      <c r="A5025"/>
      <c r="B5025" s="74"/>
      <c r="C5025" s="56"/>
      <c r="D5025" s="57"/>
      <c r="E5025" s="72"/>
      <c r="F5025" s="62"/>
      <c r="G5025" s="63"/>
      <c r="H5025" s="64"/>
    </row>
    <row r="5026" spans="1:8" ht="15" hidden="1" customHeight="1" x14ac:dyDescent="0.25">
      <c r="A5026"/>
      <c r="B5026" s="81"/>
      <c r="C5026" s="56"/>
      <c r="D5026" s="57"/>
      <c r="E5026" s="72"/>
      <c r="F5026" s="62"/>
      <c r="G5026" s="63"/>
      <c r="H5026" s="64"/>
    </row>
    <row r="5027" spans="1:8" ht="15" hidden="1" customHeight="1" x14ac:dyDescent="0.25">
      <c r="A5027"/>
      <c r="B5027" s="56"/>
      <c r="C5027" s="56"/>
      <c r="D5027" s="57"/>
      <c r="E5027" s="72"/>
      <c r="F5027" s="76"/>
      <c r="G5027" s="63"/>
      <c r="H5027" s="64"/>
    </row>
    <row r="5028" spans="1:8" ht="15" hidden="1" customHeight="1" x14ac:dyDescent="0.25">
      <c r="A5028"/>
      <c r="B5028" s="56"/>
      <c r="C5028" s="56"/>
      <c r="D5028" s="57"/>
      <c r="E5028" s="72"/>
      <c r="F5028" s="76"/>
      <c r="G5028" s="63"/>
      <c r="H5028" s="64"/>
    </row>
    <row r="5029" spans="1:8" ht="15" hidden="1" customHeight="1" x14ac:dyDescent="0.25">
      <c r="A5029"/>
      <c r="B5029" s="56"/>
      <c r="C5029" s="56"/>
      <c r="D5029" s="57"/>
      <c r="E5029" s="72"/>
      <c r="F5029" s="62"/>
      <c r="G5029" s="63"/>
      <c r="H5029" s="64"/>
    </row>
    <row r="5030" spans="1:8" ht="15" hidden="1" customHeight="1" x14ac:dyDescent="0.25">
      <c r="A5030"/>
      <c r="B5030" s="74"/>
      <c r="C5030" s="56"/>
      <c r="D5030" s="57"/>
      <c r="E5030" s="72"/>
      <c r="F5030" s="62"/>
      <c r="G5030" s="63"/>
      <c r="H5030" s="64"/>
    </row>
    <row r="5031" spans="1:8" ht="15" hidden="1" customHeight="1" x14ac:dyDescent="0.25">
      <c r="A5031"/>
      <c r="B5031" s="56"/>
      <c r="C5031" s="56"/>
      <c r="D5031" s="57"/>
      <c r="E5031" s="72"/>
      <c r="F5031" s="76"/>
      <c r="G5031" s="63"/>
      <c r="H5031" s="64"/>
    </row>
    <row r="5032" spans="1:8" ht="15" hidden="1" customHeight="1" x14ac:dyDescent="0.25">
      <c r="A5032"/>
      <c r="B5032" s="56"/>
      <c r="C5032" s="56"/>
      <c r="D5032" s="57"/>
      <c r="E5032" s="72"/>
      <c r="F5032" s="62"/>
      <c r="G5032" s="63"/>
      <c r="H5032" s="64"/>
    </row>
    <row r="5033" spans="1:8" ht="15" hidden="1" customHeight="1" x14ac:dyDescent="0.25">
      <c r="A5033"/>
      <c r="B5033" s="56"/>
      <c r="C5033" s="56"/>
      <c r="D5033" s="57"/>
      <c r="E5033" s="72"/>
      <c r="F5033" s="67"/>
      <c r="G5033" s="63"/>
      <c r="H5033" s="64"/>
    </row>
    <row r="5034" spans="1:8" ht="15" hidden="1" customHeight="1" x14ac:dyDescent="0.25">
      <c r="A5034"/>
      <c r="B5034" s="81"/>
      <c r="C5034" s="56"/>
      <c r="D5034" s="57"/>
      <c r="E5034" s="72"/>
      <c r="F5034" s="67"/>
      <c r="G5034" s="63"/>
      <c r="H5034" s="64"/>
    </row>
    <row r="5035" spans="1:8" ht="15" hidden="1" customHeight="1" x14ac:dyDescent="0.25">
      <c r="A5035"/>
      <c r="B5035" s="81"/>
      <c r="C5035" s="56"/>
      <c r="D5035" s="57"/>
      <c r="E5035" s="72"/>
      <c r="F5035" s="67"/>
      <c r="G5035" s="63"/>
      <c r="H5035" s="64"/>
    </row>
    <row r="5036" spans="1:8" ht="15" hidden="1" customHeight="1" x14ac:dyDescent="0.25">
      <c r="A5036"/>
      <c r="B5036" s="56"/>
      <c r="C5036" s="56"/>
      <c r="D5036" s="57"/>
      <c r="E5036" s="72"/>
      <c r="F5036" s="62"/>
      <c r="G5036" s="63"/>
      <c r="H5036" s="64"/>
    </row>
    <row r="5037" spans="1:8" ht="15" hidden="1" customHeight="1" x14ac:dyDescent="0.25">
      <c r="A5037"/>
      <c r="B5037" s="56"/>
      <c r="C5037" s="56"/>
      <c r="D5037" s="57"/>
      <c r="E5037" s="72"/>
      <c r="F5037" s="62"/>
      <c r="G5037" s="63"/>
      <c r="H5037" s="64"/>
    </row>
    <row r="5038" spans="1:8" ht="15" hidden="1" customHeight="1" x14ac:dyDescent="0.25">
      <c r="A5038"/>
      <c r="B5038" s="74"/>
      <c r="C5038" s="56"/>
      <c r="D5038" s="57"/>
      <c r="E5038" s="72"/>
      <c r="F5038" s="59"/>
      <c r="G5038" s="63"/>
      <c r="H5038" s="64"/>
    </row>
    <row r="5039" spans="1:8" ht="15" hidden="1" customHeight="1" x14ac:dyDescent="0.25">
      <c r="A5039"/>
      <c r="B5039" s="74"/>
      <c r="C5039" s="56"/>
      <c r="D5039" s="57"/>
      <c r="E5039" s="72"/>
      <c r="F5039" s="62"/>
      <c r="G5039" s="63"/>
      <c r="H5039" s="64"/>
    </row>
    <row r="5040" spans="1:8" ht="15" hidden="1" customHeight="1" x14ac:dyDescent="0.25">
      <c r="A5040"/>
      <c r="B5040" s="81"/>
      <c r="C5040" s="56"/>
      <c r="D5040" s="57"/>
      <c r="E5040" s="72"/>
      <c r="F5040" s="62"/>
      <c r="G5040" s="63"/>
      <c r="H5040" s="64"/>
    </row>
    <row r="5041" spans="1:8" ht="15" hidden="1" customHeight="1" x14ac:dyDescent="0.25">
      <c r="A5041"/>
      <c r="B5041" s="56"/>
      <c r="C5041" s="56"/>
      <c r="D5041" s="57"/>
      <c r="E5041" s="72"/>
      <c r="F5041" s="76"/>
      <c r="G5041" s="63"/>
      <c r="H5041" s="64"/>
    </row>
    <row r="5042" spans="1:8" ht="15" hidden="1" customHeight="1" x14ac:dyDescent="0.25">
      <c r="A5042"/>
      <c r="B5042" s="56"/>
      <c r="C5042" s="56"/>
      <c r="D5042" s="61"/>
      <c r="E5042" s="72"/>
      <c r="F5042" s="76"/>
      <c r="G5042" s="63"/>
      <c r="H5042" s="64"/>
    </row>
    <row r="5043" spans="1:8" ht="15" hidden="1" customHeight="1" x14ac:dyDescent="0.25">
      <c r="A5043"/>
      <c r="B5043" s="56"/>
      <c r="C5043" s="56"/>
      <c r="D5043" s="57"/>
      <c r="E5043" s="72"/>
      <c r="F5043" s="62"/>
      <c r="G5043" s="63"/>
      <c r="H5043" s="64"/>
    </row>
    <row r="5044" spans="1:8" ht="15" hidden="1" customHeight="1" x14ac:dyDescent="0.25">
      <c r="A5044"/>
      <c r="B5044" s="68"/>
      <c r="C5044" s="56"/>
      <c r="D5044" s="57"/>
      <c r="E5044" s="72"/>
      <c r="F5044" s="76"/>
      <c r="G5044" s="63"/>
      <c r="H5044" s="64"/>
    </row>
    <row r="5045" spans="1:8" ht="15" hidden="1" customHeight="1" x14ac:dyDescent="0.25">
      <c r="A5045"/>
      <c r="B5045" s="56"/>
      <c r="C5045" s="123"/>
      <c r="D5045" s="57"/>
      <c r="E5045" s="72"/>
      <c r="F5045" s="58"/>
      <c r="G5045" s="63"/>
      <c r="H5045" s="64"/>
    </row>
    <row r="5046" spans="1:8" ht="15" hidden="1" customHeight="1" x14ac:dyDescent="0.25">
      <c r="A5046"/>
      <c r="B5046" s="68"/>
      <c r="C5046" s="56"/>
      <c r="D5046" s="87"/>
      <c r="E5046" s="72"/>
      <c r="F5046" s="62"/>
      <c r="G5046" s="63"/>
      <c r="H5046" s="64"/>
    </row>
    <row r="5047" spans="1:8" ht="15" hidden="1" customHeight="1" x14ac:dyDescent="0.25">
      <c r="A5047"/>
      <c r="B5047" s="55"/>
      <c r="C5047" s="123"/>
      <c r="D5047" s="87"/>
      <c r="E5047" s="72"/>
      <c r="F5047" s="62"/>
      <c r="G5047" s="63"/>
      <c r="H5047" s="64"/>
    </row>
    <row r="5048" spans="1:8" ht="15" hidden="1" customHeight="1" x14ac:dyDescent="0.25">
      <c r="A5048"/>
      <c r="B5048" s="55"/>
      <c r="C5048" s="123"/>
      <c r="D5048" s="57"/>
      <c r="E5048" s="72"/>
      <c r="F5048" s="67"/>
      <c r="G5048" s="63"/>
      <c r="H5048" s="64"/>
    </row>
    <row r="5049" spans="1:8" ht="15" hidden="1" customHeight="1" x14ac:dyDescent="0.25">
      <c r="A5049"/>
      <c r="B5049" s="55"/>
      <c r="C5049" s="123"/>
      <c r="D5049" s="57"/>
      <c r="E5049" s="72"/>
      <c r="F5049" s="62"/>
      <c r="G5049" s="63"/>
      <c r="H5049" s="64"/>
    </row>
    <row r="5050" spans="1:8" ht="15" hidden="1" customHeight="1" x14ac:dyDescent="0.25">
      <c r="A5050"/>
      <c r="B5050" s="56"/>
      <c r="C5050" s="123"/>
      <c r="D5050" s="57"/>
      <c r="E5050" s="72"/>
      <c r="F5050" s="62"/>
      <c r="G5050" s="63"/>
      <c r="H5050" s="64"/>
    </row>
    <row r="5051" spans="1:8" ht="15" hidden="1" customHeight="1" x14ac:dyDescent="0.25">
      <c r="A5051"/>
      <c r="B5051" s="56"/>
      <c r="C5051" s="123"/>
      <c r="D5051" s="56"/>
      <c r="E5051" s="72"/>
      <c r="F5051" s="62"/>
      <c r="G5051" s="63"/>
      <c r="H5051" s="64"/>
    </row>
    <row r="5052" spans="1:8" ht="15" hidden="1" customHeight="1" x14ac:dyDescent="0.25">
      <c r="A5052"/>
      <c r="B5052" s="56"/>
      <c r="C5052" s="123"/>
      <c r="D5052" s="57"/>
      <c r="E5052" s="72"/>
      <c r="F5052" s="62"/>
      <c r="G5052" s="63"/>
      <c r="H5052" s="64"/>
    </row>
    <row r="5053" spans="1:8" ht="15" hidden="1" customHeight="1" x14ac:dyDescent="0.25">
      <c r="A5053"/>
      <c r="B5053" s="55"/>
      <c r="C5053" s="123"/>
      <c r="D5053" s="56"/>
      <c r="E5053" s="72"/>
      <c r="F5053" s="62"/>
      <c r="G5053" s="63"/>
      <c r="H5053" s="64"/>
    </row>
    <row r="5054" spans="1:8" ht="15" hidden="1" customHeight="1" x14ac:dyDescent="0.25">
      <c r="A5054"/>
      <c r="B5054" s="257"/>
      <c r="C5054" s="258"/>
      <c r="D5054" s="259"/>
      <c r="E5054" s="72"/>
      <c r="F5054" s="261"/>
      <c r="G5054" s="262"/>
      <c r="H5054" s="263"/>
    </row>
    <row r="5055" spans="1:8" ht="15" hidden="1" customHeight="1" x14ac:dyDescent="0.25">
      <c r="A5055"/>
      <c r="B5055" s="55"/>
      <c r="C5055" s="123"/>
      <c r="D5055" s="61"/>
      <c r="E5055" s="72"/>
      <c r="F5055" s="62"/>
      <c r="G5055" s="63"/>
      <c r="H5055" s="64"/>
    </row>
    <row r="5056" spans="1:8" ht="15" hidden="1" customHeight="1" x14ac:dyDescent="0.25">
      <c r="A5056"/>
      <c r="B5056" s="55"/>
      <c r="C5056" s="123"/>
      <c r="D5056" s="56"/>
      <c r="E5056" s="72"/>
      <c r="F5056" s="58"/>
      <c r="G5056" s="63"/>
      <c r="H5056" s="64"/>
    </row>
    <row r="5057" spans="1:8" ht="15" hidden="1" customHeight="1" x14ac:dyDescent="0.25">
      <c r="A5057"/>
      <c r="B5057" s="55"/>
      <c r="C5057" s="123"/>
      <c r="D5057" s="105"/>
      <c r="E5057" s="72"/>
      <c r="F5057" s="62"/>
      <c r="G5057" s="63"/>
      <c r="H5057" s="64"/>
    </row>
    <row r="5058" spans="1:8" ht="15" hidden="1" customHeight="1" x14ac:dyDescent="0.25">
      <c r="A5058"/>
      <c r="B5058" s="56"/>
      <c r="C5058" s="56"/>
      <c r="D5058" s="56"/>
      <c r="E5058" s="72"/>
      <c r="F5058" s="58"/>
      <c r="G5058" s="63"/>
      <c r="H5058" s="64"/>
    </row>
    <row r="5059" spans="1:8" ht="15" hidden="1" customHeight="1" x14ac:dyDescent="0.25">
      <c r="A5059"/>
      <c r="B5059" s="56"/>
      <c r="C5059" s="56"/>
      <c r="D5059" s="57"/>
      <c r="E5059" s="72"/>
      <c r="F5059" s="76"/>
      <c r="G5059" s="63"/>
      <c r="H5059" s="64"/>
    </row>
    <row r="5060" spans="1:8" ht="15" hidden="1" customHeight="1" x14ac:dyDescent="0.25">
      <c r="A5060"/>
      <c r="B5060" s="56"/>
      <c r="C5060" s="56"/>
      <c r="D5060" s="57"/>
      <c r="E5060" s="72"/>
      <c r="F5060" s="62"/>
      <c r="G5060" s="63"/>
      <c r="H5060" s="64"/>
    </row>
    <row r="5061" spans="1:8" ht="15" hidden="1" customHeight="1" x14ac:dyDescent="0.25">
      <c r="A5061"/>
      <c r="B5061" s="74"/>
      <c r="C5061" s="56"/>
      <c r="D5061" s="57"/>
      <c r="E5061" s="72"/>
      <c r="F5061" s="62"/>
      <c r="G5061" s="63"/>
      <c r="H5061" s="64"/>
    </row>
    <row r="5062" spans="1:8" ht="15" hidden="1" customHeight="1" x14ac:dyDescent="0.25">
      <c r="A5062"/>
      <c r="B5062" s="56"/>
      <c r="C5062" s="56"/>
      <c r="D5062" s="57"/>
      <c r="E5062" s="72"/>
      <c r="F5062" s="76"/>
      <c r="G5062" s="63"/>
      <c r="H5062" s="64"/>
    </row>
    <row r="5063" spans="1:8" ht="15" hidden="1" customHeight="1" x14ac:dyDescent="0.25">
      <c r="A5063"/>
      <c r="B5063" s="56"/>
      <c r="C5063" s="56"/>
      <c r="D5063" s="57"/>
      <c r="E5063" s="72"/>
      <c r="F5063" s="62"/>
      <c r="G5063" s="63"/>
      <c r="H5063" s="64"/>
    </row>
    <row r="5064" spans="1:8" ht="15" hidden="1" customHeight="1" x14ac:dyDescent="0.25">
      <c r="A5064"/>
      <c r="B5064" s="56"/>
      <c r="C5064" s="56"/>
      <c r="D5064" s="57"/>
      <c r="E5064" s="72"/>
      <c r="F5064" s="67"/>
      <c r="G5064" s="63"/>
      <c r="H5064" s="64"/>
    </row>
    <row r="5065" spans="1:8" ht="15" hidden="1" customHeight="1" x14ac:dyDescent="0.25">
      <c r="A5065"/>
      <c r="B5065" s="81"/>
      <c r="C5065" s="56"/>
      <c r="D5065" s="57"/>
      <c r="E5065" s="72"/>
      <c r="F5065" s="67"/>
      <c r="G5065" s="63"/>
      <c r="H5065" s="64"/>
    </row>
    <row r="5066" spans="1:8" ht="15" hidden="1" customHeight="1" x14ac:dyDescent="0.25">
      <c r="A5066"/>
      <c r="B5066" s="81"/>
      <c r="C5066" s="56"/>
      <c r="D5066" s="57"/>
      <c r="E5066" s="72"/>
      <c r="F5066" s="67"/>
      <c r="G5066" s="63"/>
      <c r="H5066" s="64"/>
    </row>
    <row r="5067" spans="1:8" ht="15" hidden="1" customHeight="1" x14ac:dyDescent="0.25">
      <c r="A5067"/>
      <c r="B5067" s="56"/>
      <c r="C5067" s="56"/>
      <c r="D5067" s="57"/>
      <c r="E5067" s="72"/>
      <c r="F5067" s="62"/>
      <c r="G5067" s="63"/>
      <c r="H5067" s="64"/>
    </row>
    <row r="5068" spans="1:8" ht="15" hidden="1" customHeight="1" x14ac:dyDescent="0.25">
      <c r="A5068"/>
      <c r="B5068" s="56"/>
      <c r="C5068" s="56"/>
      <c r="D5068" s="57"/>
      <c r="E5068" s="72"/>
      <c r="F5068" s="62"/>
      <c r="G5068" s="63"/>
      <c r="H5068" s="64"/>
    </row>
    <row r="5069" spans="1:8" ht="15" hidden="1" customHeight="1" x14ac:dyDescent="0.25">
      <c r="A5069"/>
      <c r="B5069" s="74"/>
      <c r="C5069" s="56"/>
      <c r="D5069" s="57"/>
      <c r="E5069" s="72"/>
      <c r="F5069" s="59"/>
      <c r="G5069" s="63"/>
      <c r="H5069" s="64"/>
    </row>
    <row r="5070" spans="1:8" ht="15" hidden="1" customHeight="1" x14ac:dyDescent="0.25">
      <c r="A5070"/>
      <c r="B5070" s="56"/>
      <c r="C5070" s="71"/>
      <c r="D5070" s="57"/>
      <c r="E5070" s="72"/>
      <c r="F5070" s="76"/>
      <c r="G5070" s="63"/>
      <c r="H5070" s="64"/>
    </row>
    <row r="5071" spans="1:8" ht="15" hidden="1" customHeight="1" x14ac:dyDescent="0.25">
      <c r="A5071"/>
      <c r="B5071" s="56"/>
      <c r="C5071" s="71"/>
      <c r="D5071" s="57"/>
      <c r="E5071" s="72"/>
      <c r="F5071" s="62"/>
      <c r="G5071" s="63"/>
      <c r="H5071" s="64"/>
    </row>
    <row r="5072" spans="1:8" ht="15" hidden="1" customHeight="1" x14ac:dyDescent="0.25">
      <c r="A5072"/>
      <c r="B5072" s="68"/>
      <c r="C5072" s="56"/>
      <c r="D5072" s="57"/>
      <c r="E5072" s="72"/>
      <c r="F5072" s="76"/>
      <c r="G5072" s="63"/>
      <c r="H5072" s="64"/>
    </row>
    <row r="5073" spans="1:8" ht="15" hidden="1" customHeight="1" x14ac:dyDescent="0.25">
      <c r="A5073"/>
      <c r="B5073" s="56"/>
      <c r="C5073" s="123"/>
      <c r="D5073" s="57"/>
      <c r="E5073" s="72"/>
      <c r="F5073" s="76"/>
      <c r="G5073" s="63"/>
      <c r="H5073" s="64"/>
    </row>
    <row r="5074" spans="1:8" ht="15" hidden="1" customHeight="1" x14ac:dyDescent="0.25">
      <c r="A5074"/>
      <c r="B5074" s="56"/>
      <c r="C5074" s="56"/>
      <c r="D5074" s="57"/>
      <c r="E5074" s="72"/>
      <c r="F5074" s="62"/>
      <c r="G5074" s="63"/>
      <c r="H5074" s="64"/>
    </row>
    <row r="5075" spans="1:8" ht="15" hidden="1" customHeight="1" x14ac:dyDescent="0.25">
      <c r="A5075"/>
      <c r="B5075" s="56"/>
      <c r="C5075" s="56"/>
      <c r="D5075" s="57"/>
      <c r="E5075" s="72"/>
      <c r="F5075" s="67"/>
      <c r="G5075" s="63"/>
      <c r="H5075" s="64"/>
    </row>
    <row r="5076" spans="1:8" ht="15" hidden="1" customHeight="1" x14ac:dyDescent="0.25">
      <c r="A5076"/>
      <c r="B5076" s="81"/>
      <c r="C5076" s="56"/>
      <c r="D5076" s="57"/>
      <c r="E5076" s="72"/>
      <c r="F5076" s="67"/>
      <c r="G5076" s="63"/>
      <c r="H5076" s="64"/>
    </row>
    <row r="5077" spans="1:8" ht="15" hidden="1" customHeight="1" x14ac:dyDescent="0.25">
      <c r="A5077"/>
      <c r="B5077" s="81"/>
      <c r="C5077" s="56"/>
      <c r="D5077" s="57"/>
      <c r="E5077" s="72"/>
      <c r="F5077" s="67"/>
      <c r="G5077" s="63"/>
      <c r="H5077" s="64"/>
    </row>
    <row r="5078" spans="1:8" ht="15" hidden="1" customHeight="1" x14ac:dyDescent="0.25">
      <c r="A5078"/>
      <c r="B5078" s="56"/>
      <c r="C5078" s="56"/>
      <c r="D5078" s="57"/>
      <c r="E5078" s="72"/>
      <c r="F5078" s="62"/>
      <c r="G5078" s="63"/>
      <c r="H5078" s="64"/>
    </row>
    <row r="5079" spans="1:8" ht="15" hidden="1" customHeight="1" x14ac:dyDescent="0.25">
      <c r="A5079"/>
      <c r="B5079" s="56"/>
      <c r="C5079" s="56"/>
      <c r="D5079" s="57"/>
      <c r="E5079" s="72"/>
      <c r="F5079" s="62"/>
      <c r="G5079" s="63"/>
      <c r="H5079" s="64"/>
    </row>
    <row r="5080" spans="1:8" ht="15" hidden="1" customHeight="1" x14ac:dyDescent="0.25">
      <c r="A5080"/>
      <c r="B5080" s="74"/>
      <c r="C5080" s="56"/>
      <c r="D5080" s="57"/>
      <c r="E5080" s="72"/>
      <c r="F5080" s="59"/>
      <c r="G5080" s="63"/>
      <c r="H5080" s="64"/>
    </row>
    <row r="5081" spans="1:8" ht="15" hidden="1" customHeight="1" x14ac:dyDescent="0.25">
      <c r="A5081"/>
      <c r="B5081" s="74"/>
      <c r="C5081" s="56"/>
      <c r="D5081" s="57"/>
      <c r="E5081" s="72"/>
      <c r="F5081" s="62"/>
      <c r="G5081" s="63"/>
      <c r="H5081" s="64"/>
    </row>
    <row r="5082" spans="1:8" ht="15" hidden="1" customHeight="1" x14ac:dyDescent="0.25">
      <c r="A5082"/>
      <c r="B5082" s="81"/>
      <c r="C5082" s="56"/>
      <c r="D5082" s="57"/>
      <c r="E5082" s="72"/>
      <c r="F5082" s="62"/>
      <c r="G5082" s="63"/>
      <c r="H5082" s="64"/>
    </row>
    <row r="5083" spans="1:8" ht="15" hidden="1" customHeight="1" x14ac:dyDescent="0.25">
      <c r="A5083"/>
      <c r="B5083" s="56"/>
      <c r="C5083" s="56"/>
      <c r="D5083" s="57"/>
      <c r="E5083" s="72"/>
      <c r="F5083" s="76"/>
      <c r="G5083" s="63"/>
      <c r="H5083" s="64"/>
    </row>
    <row r="5084" spans="1:8" ht="15" hidden="1" customHeight="1" x14ac:dyDescent="0.25">
      <c r="A5084"/>
      <c r="B5084" s="56"/>
      <c r="C5084" s="56"/>
      <c r="D5084" s="61"/>
      <c r="E5084" s="72"/>
      <c r="F5084" s="62"/>
      <c r="G5084" s="63"/>
      <c r="H5084" s="64"/>
    </row>
    <row r="5085" spans="1:8" ht="15" hidden="1" customHeight="1" x14ac:dyDescent="0.25">
      <c r="A5085"/>
      <c r="B5085" s="60"/>
      <c r="C5085" s="56"/>
      <c r="D5085" s="61"/>
      <c r="E5085" s="72"/>
      <c r="F5085" s="62"/>
      <c r="G5085" s="63"/>
      <c r="H5085" s="64"/>
    </row>
    <row r="5086" spans="1:8" ht="15" hidden="1" customHeight="1" x14ac:dyDescent="0.25">
      <c r="A5086"/>
      <c r="B5086" s="56"/>
      <c r="C5086" s="56"/>
      <c r="D5086" s="61"/>
      <c r="E5086" s="72"/>
      <c r="F5086" s="97"/>
      <c r="G5086" s="63"/>
      <c r="H5086" s="64"/>
    </row>
    <row r="5087" spans="1:8" ht="15" hidden="1" customHeight="1" x14ac:dyDescent="0.25">
      <c r="A5087"/>
      <c r="B5087" s="56"/>
      <c r="C5087" s="123"/>
      <c r="D5087" s="57"/>
      <c r="E5087" s="72"/>
      <c r="F5087" s="58"/>
      <c r="G5087" s="63"/>
      <c r="H5087" s="64"/>
    </row>
    <row r="5088" spans="1:8" ht="15" hidden="1" customHeight="1" x14ac:dyDescent="0.25">
      <c r="A5088"/>
      <c r="B5088" s="68"/>
      <c r="C5088" s="56"/>
      <c r="D5088" s="87"/>
      <c r="E5088" s="72"/>
      <c r="F5088" s="62"/>
      <c r="G5088" s="63"/>
      <c r="H5088" s="64"/>
    </row>
    <row r="5089" spans="1:8" ht="15" hidden="1" customHeight="1" x14ac:dyDescent="0.25">
      <c r="A5089"/>
      <c r="B5089" s="55"/>
      <c r="C5089" s="71"/>
      <c r="D5089" s="87"/>
      <c r="E5089" s="72"/>
      <c r="F5089" s="62"/>
      <c r="G5089" s="63"/>
      <c r="H5089" s="64"/>
    </row>
    <row r="5090" spans="1:8" ht="15" hidden="1" customHeight="1" x14ac:dyDescent="0.25">
      <c r="A5090"/>
      <c r="B5090" s="55"/>
      <c r="C5090" s="71"/>
      <c r="D5090" s="57"/>
      <c r="E5090" s="72"/>
      <c r="F5090" s="67"/>
      <c r="G5090" s="63"/>
      <c r="H5090" s="64"/>
    </row>
    <row r="5091" spans="1:8" ht="15" hidden="1" customHeight="1" x14ac:dyDescent="0.25">
      <c r="A5091"/>
      <c r="B5091" s="55"/>
      <c r="C5091" s="123"/>
      <c r="D5091" s="57"/>
      <c r="E5091" s="72"/>
      <c r="F5091" s="62"/>
      <c r="G5091" s="63"/>
      <c r="H5091" s="64"/>
    </row>
    <row r="5092" spans="1:8" ht="15" hidden="1" customHeight="1" x14ac:dyDescent="0.25">
      <c r="A5092"/>
      <c r="B5092" s="56"/>
      <c r="C5092" s="123"/>
      <c r="D5092" s="57"/>
      <c r="E5092" s="72"/>
      <c r="F5092" s="62"/>
      <c r="G5092" s="63"/>
      <c r="H5092" s="64"/>
    </row>
    <row r="5093" spans="1:8" ht="15" hidden="1" customHeight="1" x14ac:dyDescent="0.25">
      <c r="A5093"/>
      <c r="B5093" s="56"/>
      <c r="C5093" s="123"/>
      <c r="D5093" s="56"/>
      <c r="E5093" s="72"/>
      <c r="F5093" s="62"/>
      <c r="G5093" s="63"/>
      <c r="H5093" s="64"/>
    </row>
    <row r="5094" spans="1:8" ht="15" hidden="1" customHeight="1" x14ac:dyDescent="0.25">
      <c r="A5094"/>
      <c r="B5094" s="56"/>
      <c r="C5094" s="56"/>
      <c r="D5094" s="57"/>
      <c r="E5094" s="72"/>
      <c r="F5094" s="76"/>
      <c r="G5094" s="63"/>
      <c r="H5094" s="64"/>
    </row>
    <row r="5095" spans="1:8" ht="15" hidden="1" customHeight="1" x14ac:dyDescent="0.25">
      <c r="A5095"/>
      <c r="B5095" s="56"/>
      <c r="C5095" s="56"/>
      <c r="D5095" s="57"/>
      <c r="E5095" s="72"/>
      <c r="F5095" s="62"/>
      <c r="G5095" s="63"/>
      <c r="H5095" s="64"/>
    </row>
    <row r="5096" spans="1:8" ht="15" hidden="1" customHeight="1" x14ac:dyDescent="0.25">
      <c r="A5096"/>
      <c r="B5096" s="68"/>
      <c r="C5096" s="56"/>
      <c r="D5096" s="57"/>
      <c r="E5096" s="72"/>
      <c r="F5096" s="76"/>
      <c r="G5096" s="63"/>
      <c r="H5096" s="64"/>
    </row>
    <row r="5097" spans="1:8" ht="15" hidden="1" customHeight="1" x14ac:dyDescent="0.25">
      <c r="A5097"/>
      <c r="B5097" s="68"/>
      <c r="C5097" s="56"/>
      <c r="D5097" s="57"/>
      <c r="E5097" s="72"/>
      <c r="F5097" s="76"/>
      <c r="G5097" s="63"/>
      <c r="H5097" s="64"/>
    </row>
    <row r="5098" spans="1:8" ht="15" hidden="1" customHeight="1" x14ac:dyDescent="0.25">
      <c r="A5098"/>
      <c r="B5098" s="56"/>
      <c r="C5098" s="56"/>
      <c r="D5098" s="57"/>
      <c r="E5098" s="72"/>
      <c r="F5098" s="62"/>
      <c r="G5098" s="63"/>
      <c r="H5098" s="64"/>
    </row>
    <row r="5099" spans="1:8" ht="15" hidden="1" customHeight="1" x14ac:dyDescent="0.25">
      <c r="A5099"/>
      <c r="B5099" s="56"/>
      <c r="C5099" s="56"/>
      <c r="D5099" s="57"/>
      <c r="E5099" s="72"/>
      <c r="F5099" s="67"/>
      <c r="G5099" s="63"/>
      <c r="H5099" s="64"/>
    </row>
    <row r="5100" spans="1:8" ht="15" hidden="1" customHeight="1" x14ac:dyDescent="0.25">
      <c r="A5100"/>
      <c r="B5100" s="81"/>
      <c r="C5100" s="56"/>
      <c r="D5100" s="57"/>
      <c r="E5100" s="72"/>
      <c r="F5100" s="67"/>
      <c r="G5100" s="63"/>
      <c r="H5100" s="64"/>
    </row>
    <row r="5101" spans="1:8" ht="15" hidden="1" customHeight="1" x14ac:dyDescent="0.25">
      <c r="A5101"/>
      <c r="B5101" s="81"/>
      <c r="C5101" s="56"/>
      <c r="D5101" s="57"/>
      <c r="E5101" s="72"/>
      <c r="F5101" s="67"/>
      <c r="G5101" s="63"/>
      <c r="H5101" s="64"/>
    </row>
    <row r="5102" spans="1:8" ht="15" hidden="1" customHeight="1" x14ac:dyDescent="0.25">
      <c r="A5102"/>
      <c r="B5102" s="56"/>
      <c r="C5102" s="56"/>
      <c r="D5102" s="57"/>
      <c r="E5102" s="72"/>
      <c r="F5102" s="62"/>
      <c r="G5102" s="63"/>
      <c r="H5102" s="64"/>
    </row>
    <row r="5103" spans="1:8" ht="15" hidden="1" customHeight="1" x14ac:dyDescent="0.25">
      <c r="A5103"/>
      <c r="B5103" s="56"/>
      <c r="C5103" s="56"/>
      <c r="D5103" s="57"/>
      <c r="E5103" s="72"/>
      <c r="F5103" s="62"/>
      <c r="G5103" s="63"/>
      <c r="H5103" s="64"/>
    </row>
    <row r="5104" spans="1:8" ht="15" hidden="1" customHeight="1" x14ac:dyDescent="0.25">
      <c r="A5104"/>
      <c r="B5104" s="74"/>
      <c r="C5104" s="56"/>
      <c r="D5104" s="57"/>
      <c r="E5104" s="72"/>
      <c r="F5104" s="59"/>
      <c r="G5104" s="63"/>
      <c r="H5104" s="64"/>
    </row>
    <row r="5105" spans="1:8" ht="15" hidden="1" customHeight="1" x14ac:dyDescent="0.25">
      <c r="A5105"/>
      <c r="B5105" s="74"/>
      <c r="C5105" s="56"/>
      <c r="D5105" s="57"/>
      <c r="E5105" s="72"/>
      <c r="F5105" s="62"/>
      <c r="G5105" s="63"/>
      <c r="H5105" s="64"/>
    </row>
    <row r="5106" spans="1:8" ht="15" hidden="1" customHeight="1" x14ac:dyDescent="0.25">
      <c r="A5106"/>
      <c r="B5106" s="81"/>
      <c r="C5106" s="56"/>
      <c r="D5106" s="57"/>
      <c r="E5106" s="72"/>
      <c r="F5106" s="62"/>
      <c r="G5106" s="63"/>
      <c r="H5106" s="64"/>
    </row>
    <row r="5107" spans="1:8" ht="15" hidden="1" customHeight="1" x14ac:dyDescent="0.25">
      <c r="A5107"/>
      <c r="B5107" s="56"/>
      <c r="C5107" s="56"/>
      <c r="D5107" s="57"/>
      <c r="E5107" s="72"/>
      <c r="F5107" s="76"/>
      <c r="G5107" s="63"/>
      <c r="H5107" s="64"/>
    </row>
    <row r="5108" spans="1:8" ht="15" hidden="1" customHeight="1" x14ac:dyDescent="0.25">
      <c r="A5108"/>
      <c r="B5108" s="56"/>
      <c r="C5108" s="56"/>
      <c r="D5108" s="61"/>
      <c r="E5108" s="72"/>
      <c r="F5108" s="62"/>
      <c r="G5108" s="63"/>
      <c r="H5108" s="64"/>
    </row>
    <row r="5109" spans="1:8" ht="15" hidden="1" customHeight="1" x14ac:dyDescent="0.25">
      <c r="A5109"/>
      <c r="B5109" s="60"/>
      <c r="C5109" s="56"/>
      <c r="D5109" s="61"/>
      <c r="E5109" s="72"/>
      <c r="F5109" s="62"/>
      <c r="G5109" s="63"/>
      <c r="H5109" s="64"/>
    </row>
    <row r="5110" spans="1:8" ht="15" hidden="1" customHeight="1" x14ac:dyDescent="0.25">
      <c r="A5110"/>
      <c r="B5110" s="56"/>
      <c r="C5110" s="56"/>
      <c r="D5110" s="61"/>
      <c r="E5110" s="72"/>
      <c r="F5110" s="97"/>
      <c r="G5110" s="63"/>
      <c r="H5110" s="64"/>
    </row>
    <row r="5111" spans="1:8" ht="15" hidden="1" customHeight="1" x14ac:dyDescent="0.25">
      <c r="A5111"/>
      <c r="B5111" s="56"/>
      <c r="C5111" s="123"/>
      <c r="D5111" s="57"/>
      <c r="E5111" s="72"/>
      <c r="F5111" s="58"/>
      <c r="G5111" s="63"/>
      <c r="H5111" s="64"/>
    </row>
    <row r="5112" spans="1:8" ht="15" hidden="1" customHeight="1" x14ac:dyDescent="0.25">
      <c r="A5112"/>
      <c r="B5112" s="68"/>
      <c r="C5112" s="56"/>
      <c r="D5112" s="87"/>
      <c r="E5112" s="72"/>
      <c r="F5112" s="62"/>
      <c r="G5112" s="63"/>
      <c r="H5112" s="64"/>
    </row>
    <row r="5113" spans="1:8" ht="15" hidden="1" customHeight="1" x14ac:dyDescent="0.25">
      <c r="A5113"/>
      <c r="B5113" s="55"/>
      <c r="C5113" s="123"/>
      <c r="D5113" s="87"/>
      <c r="E5113" s="72"/>
      <c r="F5113" s="62"/>
      <c r="G5113" s="63"/>
      <c r="H5113" s="64"/>
    </row>
    <row r="5114" spans="1:8" ht="15" hidden="1" customHeight="1" x14ac:dyDescent="0.25">
      <c r="A5114"/>
      <c r="B5114" s="55"/>
      <c r="C5114" s="123"/>
      <c r="D5114" s="57"/>
      <c r="E5114" s="72"/>
      <c r="F5114" s="67"/>
      <c r="G5114" s="63"/>
      <c r="H5114" s="64"/>
    </row>
    <row r="5115" spans="1:8" ht="15" hidden="1" customHeight="1" x14ac:dyDescent="0.25">
      <c r="A5115"/>
      <c r="B5115" s="55"/>
      <c r="C5115" s="123"/>
      <c r="D5115" s="57"/>
      <c r="E5115" s="72"/>
      <c r="F5115" s="62"/>
      <c r="G5115" s="63"/>
      <c r="H5115" s="64"/>
    </row>
    <row r="5116" spans="1:8" ht="15" hidden="1" customHeight="1" x14ac:dyDescent="0.25">
      <c r="A5116"/>
      <c r="B5116" s="56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/>
      <c r="B5117" s="56"/>
      <c r="C5117" s="56"/>
      <c r="D5117" s="57"/>
      <c r="E5117" s="72"/>
      <c r="F5117" s="62"/>
      <c r="G5117" s="63"/>
      <c r="H5117" s="64"/>
    </row>
    <row r="5118" spans="1:8" ht="15" hidden="1" customHeight="1" x14ac:dyDescent="0.25">
      <c r="A5118"/>
      <c r="B5118" s="68"/>
      <c r="C5118" s="56"/>
      <c r="D5118" s="57"/>
      <c r="E5118" s="72"/>
      <c r="F5118" s="76"/>
      <c r="G5118" s="63"/>
      <c r="H5118" s="64"/>
    </row>
    <row r="5119" spans="1:8" ht="15" hidden="1" customHeight="1" x14ac:dyDescent="0.25">
      <c r="A5119"/>
      <c r="B5119" s="56"/>
      <c r="C5119" s="71"/>
      <c r="D5119" s="57"/>
      <c r="E5119" s="72"/>
      <c r="F5119" s="62"/>
      <c r="G5119" s="63"/>
      <c r="H5119" s="64"/>
    </row>
    <row r="5120" spans="1:8" ht="15" hidden="1" customHeight="1" x14ac:dyDescent="0.25">
      <c r="A5120"/>
      <c r="B5120" s="56"/>
      <c r="C5120" s="71"/>
      <c r="D5120" s="57"/>
      <c r="E5120" s="72"/>
      <c r="F5120" s="67"/>
      <c r="G5120" s="63"/>
      <c r="H5120" s="64"/>
    </row>
    <row r="5121" spans="1:8" ht="15" hidden="1" customHeight="1" x14ac:dyDescent="0.25">
      <c r="A5121"/>
      <c r="B5121" s="81"/>
      <c r="C5121" s="71"/>
      <c r="D5121" s="57"/>
      <c r="E5121" s="72"/>
      <c r="F5121" s="67"/>
      <c r="G5121" s="63"/>
      <c r="H5121" s="64"/>
    </row>
    <row r="5122" spans="1:8" ht="15" hidden="1" customHeight="1" x14ac:dyDescent="0.25">
      <c r="A5122"/>
      <c r="B5122" s="55"/>
      <c r="C5122" s="56"/>
      <c r="D5122" s="57"/>
      <c r="E5122" s="72"/>
      <c r="F5122" s="67"/>
      <c r="G5122" s="63"/>
      <c r="H5122" s="64"/>
    </row>
    <row r="5123" spans="1:8" ht="15" hidden="1" customHeight="1" x14ac:dyDescent="0.25">
      <c r="A5123"/>
      <c r="B5123" s="56"/>
      <c r="C5123" s="56"/>
      <c r="D5123" s="57"/>
      <c r="E5123" s="72"/>
      <c r="F5123" s="62"/>
      <c r="G5123" s="63"/>
      <c r="H5123" s="64"/>
    </row>
    <row r="5124" spans="1:8" ht="15" hidden="1" customHeight="1" x14ac:dyDescent="0.25">
      <c r="A5124"/>
      <c r="B5124" s="56"/>
      <c r="C5124" s="80"/>
      <c r="D5124" s="83"/>
      <c r="E5124" s="72"/>
      <c r="F5124" s="76"/>
      <c r="G5124" s="63"/>
      <c r="H5124" s="64"/>
    </row>
    <row r="5125" spans="1:8" ht="15" hidden="1" customHeight="1" x14ac:dyDescent="0.25">
      <c r="A5125"/>
      <c r="B5125" s="74"/>
      <c r="C5125" s="56"/>
      <c r="D5125" s="57"/>
      <c r="E5125" s="72"/>
      <c r="F5125" s="59"/>
      <c r="G5125" s="63"/>
      <c r="H5125" s="64"/>
    </row>
    <row r="5126" spans="1:8" ht="15" hidden="1" customHeight="1" x14ac:dyDescent="0.25">
      <c r="A5126"/>
      <c r="B5126" s="56"/>
      <c r="C5126" s="56"/>
      <c r="D5126" s="57"/>
      <c r="E5126" s="72"/>
      <c r="F5126" s="76"/>
      <c r="G5126" s="63"/>
      <c r="H5126" s="64"/>
    </row>
    <row r="5127" spans="1:8" ht="15" hidden="1" customHeight="1" x14ac:dyDescent="0.25">
      <c r="A5127"/>
      <c r="B5127" s="56"/>
      <c r="C5127" s="56"/>
      <c r="D5127" s="57"/>
      <c r="E5127" s="72"/>
      <c r="F5127" s="62"/>
      <c r="G5127" s="63"/>
      <c r="H5127" s="64"/>
    </row>
    <row r="5128" spans="1:8" ht="15" hidden="1" customHeight="1" x14ac:dyDescent="0.25">
      <c r="A5128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/>
      <c r="B5129" s="56"/>
      <c r="C5129" s="56"/>
      <c r="D5129" s="61"/>
      <c r="E5129" s="72"/>
      <c r="F5129" s="62"/>
      <c r="G5129" s="63"/>
      <c r="H5129" s="64"/>
    </row>
    <row r="5130" spans="1:8" ht="15" hidden="1" customHeight="1" x14ac:dyDescent="0.25">
      <c r="A5130"/>
      <c r="B5130" s="60"/>
      <c r="C5130" s="56"/>
      <c r="D5130" s="61"/>
      <c r="E5130" s="72"/>
      <c r="F5130" s="62"/>
      <c r="G5130" s="63"/>
      <c r="H5130" s="64"/>
    </row>
    <row r="5131" spans="1:8" ht="15" hidden="1" customHeight="1" x14ac:dyDescent="0.25">
      <c r="A5131"/>
      <c r="B5131" s="56"/>
      <c r="C5131" s="56"/>
      <c r="D5131" s="61"/>
      <c r="E5131" s="72"/>
      <c r="F5131" s="97"/>
      <c r="G5131" s="63"/>
      <c r="H5131" s="64"/>
    </row>
    <row r="5132" spans="1:8" ht="15" hidden="1" customHeight="1" x14ac:dyDescent="0.25">
      <c r="A5132"/>
      <c r="B5132" s="68"/>
      <c r="C5132" s="56"/>
      <c r="D5132" s="57"/>
      <c r="E5132" s="72"/>
      <c r="F5132" s="76"/>
      <c r="G5132" s="63"/>
      <c r="H5132" s="64"/>
    </row>
    <row r="5133" spans="1:8" ht="15" hidden="1" customHeight="1" x14ac:dyDescent="0.25">
      <c r="A5133"/>
      <c r="B5133" s="68"/>
      <c r="C5133" s="56"/>
      <c r="D5133" s="87"/>
      <c r="E5133" s="72"/>
      <c r="F5133" s="62"/>
      <c r="G5133" s="63"/>
      <c r="H5133" s="64"/>
    </row>
    <row r="5134" spans="1:8" ht="15" hidden="1" customHeight="1" x14ac:dyDescent="0.25">
      <c r="A5134"/>
      <c r="B5134" s="55"/>
      <c r="C5134" s="123"/>
      <c r="D5134" s="87"/>
      <c r="E5134" s="72"/>
      <c r="F5134" s="62"/>
      <c r="G5134" s="63"/>
      <c r="H5134" s="64"/>
    </row>
    <row r="5135" spans="1:8" ht="15" hidden="1" customHeight="1" x14ac:dyDescent="0.25">
      <c r="A5135"/>
      <c r="B5135" s="55"/>
      <c r="C5135" s="123"/>
      <c r="D5135" s="57"/>
      <c r="E5135" s="72"/>
      <c r="F5135" s="67"/>
      <c r="G5135" s="63"/>
      <c r="H5135" s="64"/>
    </row>
    <row r="5136" spans="1:8" ht="15" hidden="1" customHeight="1" x14ac:dyDescent="0.25">
      <c r="A5136"/>
      <c r="B5136" s="55"/>
      <c r="C5136" s="75"/>
      <c r="D5136" s="57"/>
      <c r="E5136" s="72"/>
      <c r="F5136" s="62"/>
      <c r="G5136" s="63"/>
      <c r="H5136" s="64"/>
    </row>
    <row r="5137" spans="1:8" ht="15" hidden="1" customHeight="1" x14ac:dyDescent="0.25">
      <c r="A5137"/>
      <c r="B5137" s="56"/>
      <c r="C5137" s="75"/>
      <c r="D5137" s="57"/>
      <c r="E5137" s="72"/>
      <c r="F5137" s="62"/>
      <c r="G5137" s="63"/>
      <c r="H5137" s="64"/>
    </row>
    <row r="5138" spans="1:8" ht="15" hidden="1" customHeight="1" x14ac:dyDescent="0.25">
      <c r="A5138"/>
      <c r="B5138" s="56"/>
      <c r="C5138" s="123"/>
      <c r="D5138" s="56"/>
      <c r="E5138" s="72"/>
      <c r="F5138" s="62"/>
      <c r="G5138" s="63"/>
      <c r="H5138" s="64"/>
    </row>
    <row r="5139" spans="1:8" ht="15" hidden="1" customHeight="1" x14ac:dyDescent="0.25">
      <c r="A5139"/>
      <c r="B5139" s="56"/>
      <c r="C5139" s="123"/>
      <c r="D5139" s="57"/>
      <c r="E5139" s="72"/>
      <c r="F5139" s="62"/>
      <c r="G5139" s="63"/>
      <c r="H5139" s="64"/>
    </row>
    <row r="5140" spans="1:8" ht="15" hidden="1" customHeight="1" x14ac:dyDescent="0.25">
      <c r="A5140"/>
      <c r="B5140" s="55"/>
      <c r="C5140" s="123"/>
      <c r="D5140" s="56"/>
      <c r="E5140" s="72"/>
      <c r="F5140" s="62"/>
      <c r="G5140" s="63"/>
      <c r="H5140" s="64"/>
    </row>
    <row r="5141" spans="1:8" ht="15" hidden="1" customHeight="1" x14ac:dyDescent="0.25">
      <c r="A5141"/>
      <c r="B5141" s="55"/>
      <c r="C5141" s="123"/>
      <c r="D5141" s="105"/>
      <c r="E5141" s="72"/>
      <c r="F5141" s="77"/>
      <c r="G5141" s="63"/>
      <c r="H5141" s="64"/>
    </row>
    <row r="5142" spans="1:8" ht="15" hidden="1" customHeight="1" x14ac:dyDescent="0.25">
      <c r="A5142"/>
      <c r="B5142" s="55"/>
      <c r="C5142" s="123"/>
      <c r="D5142" s="61"/>
      <c r="E5142" s="72"/>
      <c r="F5142" s="62"/>
      <c r="G5142" s="63"/>
      <c r="H5142" s="64"/>
    </row>
    <row r="5143" spans="1:8" ht="15" hidden="1" customHeight="1" x14ac:dyDescent="0.25">
      <c r="A5143"/>
      <c r="B5143" s="55"/>
      <c r="C5143" s="123"/>
      <c r="D5143" s="56"/>
      <c r="E5143" s="72"/>
      <c r="F5143" s="62"/>
      <c r="G5143" s="63"/>
      <c r="H5143" s="57"/>
    </row>
    <row r="5144" spans="1:8" ht="15" hidden="1" customHeight="1" x14ac:dyDescent="0.25">
      <c r="A5144"/>
      <c r="B5144" s="55"/>
      <c r="C5144" s="123"/>
      <c r="D5144" s="105"/>
      <c r="E5144" s="72"/>
      <c r="F5144" s="56"/>
      <c r="G5144" s="63"/>
      <c r="H5144" s="57"/>
    </row>
    <row r="5145" spans="1:8" ht="15" hidden="1" customHeight="1" x14ac:dyDescent="0.25">
      <c r="A5145"/>
      <c r="B5145" s="56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/>
      <c r="B5146" s="56"/>
      <c r="C5146" s="56"/>
      <c r="D5146" s="57"/>
      <c r="E5146" s="72"/>
      <c r="F5146" s="62"/>
      <c r="G5146" s="63"/>
      <c r="H5146" s="64"/>
    </row>
    <row r="5147" spans="1:8" ht="15" hidden="1" customHeight="1" x14ac:dyDescent="0.25">
      <c r="A5147"/>
      <c r="B5147" s="68"/>
      <c r="C5147" s="56"/>
      <c r="D5147" s="57"/>
      <c r="E5147" s="72"/>
      <c r="F5147" s="76"/>
      <c r="G5147" s="63"/>
      <c r="H5147" s="64"/>
    </row>
    <row r="5148" spans="1:8" ht="15" hidden="1" customHeight="1" x14ac:dyDescent="0.25">
      <c r="A5148"/>
      <c r="B5148" s="56"/>
      <c r="C5148" s="71"/>
      <c r="D5148" s="57"/>
      <c r="E5148" s="72"/>
      <c r="F5148" s="62"/>
      <c r="G5148" s="63"/>
      <c r="H5148" s="64"/>
    </row>
    <row r="5149" spans="1:8" ht="15" hidden="1" customHeight="1" x14ac:dyDescent="0.25">
      <c r="A5149"/>
      <c r="B5149" s="56"/>
      <c r="C5149" s="56"/>
      <c r="D5149" s="57"/>
      <c r="E5149" s="72"/>
      <c r="F5149" s="62"/>
      <c r="G5149" s="63"/>
      <c r="H5149" s="64"/>
    </row>
    <row r="5150" spans="1:8" ht="15" hidden="1" customHeight="1" x14ac:dyDescent="0.25">
      <c r="A5150"/>
      <c r="B5150" s="56"/>
      <c r="C5150" s="56"/>
      <c r="D5150" s="57"/>
      <c r="E5150" s="72"/>
      <c r="F5150" s="67"/>
      <c r="G5150" s="63"/>
      <c r="H5150" s="64"/>
    </row>
    <row r="5151" spans="1:8" ht="15" hidden="1" customHeight="1" x14ac:dyDescent="0.25">
      <c r="A5151"/>
      <c r="B5151" s="81"/>
      <c r="C5151" s="56"/>
      <c r="D5151" s="57"/>
      <c r="E5151" s="72"/>
      <c r="F5151" s="67"/>
      <c r="G5151" s="63"/>
      <c r="H5151" s="64"/>
    </row>
    <row r="5152" spans="1:8" ht="15" hidden="1" customHeight="1" x14ac:dyDescent="0.25">
      <c r="A5152"/>
      <c r="B5152" s="55"/>
      <c r="C5152" s="56"/>
      <c r="D5152" s="57"/>
      <c r="E5152" s="72"/>
      <c r="F5152" s="67"/>
      <c r="G5152" s="63"/>
      <c r="H5152" s="64"/>
    </row>
    <row r="5153" spans="1:8" ht="15" hidden="1" customHeight="1" x14ac:dyDescent="0.25">
      <c r="A5153"/>
      <c r="B5153" s="68"/>
      <c r="C5153" s="56"/>
      <c r="D5153" s="57"/>
      <c r="E5153" s="72"/>
      <c r="F5153" s="76"/>
      <c r="G5153" s="63"/>
      <c r="H5153" s="64"/>
    </row>
    <row r="5154" spans="1:8" ht="15" hidden="1" customHeight="1" x14ac:dyDescent="0.25">
      <c r="A5154"/>
      <c r="B5154" s="56"/>
      <c r="C5154" s="56"/>
      <c r="D5154" s="61"/>
      <c r="E5154" s="72"/>
      <c r="F5154" s="76"/>
      <c r="G5154" s="63"/>
      <c r="H5154" s="64"/>
    </row>
    <row r="5155" spans="1:8" ht="15" hidden="1" customHeight="1" x14ac:dyDescent="0.25">
      <c r="A5155"/>
      <c r="B5155" s="74"/>
      <c r="C5155" s="56"/>
      <c r="D5155" s="57"/>
      <c r="E5155" s="72"/>
      <c r="F5155" s="59"/>
      <c r="G5155" s="63"/>
      <c r="H5155" s="64"/>
    </row>
    <row r="5156" spans="1:8" ht="15" hidden="1" customHeight="1" x14ac:dyDescent="0.25">
      <c r="A5156"/>
      <c r="B5156" s="56"/>
      <c r="C5156" s="56"/>
      <c r="D5156" s="57"/>
      <c r="E5156" s="72"/>
      <c r="F5156" s="76"/>
      <c r="G5156" s="63"/>
      <c r="H5156" s="64"/>
    </row>
    <row r="5157" spans="1:8" ht="15" hidden="1" customHeight="1" x14ac:dyDescent="0.25">
      <c r="A5157"/>
      <c r="B5157" s="56"/>
      <c r="C5157" s="56"/>
      <c r="D5157" s="57"/>
      <c r="E5157" s="72"/>
      <c r="F5157" s="62"/>
      <c r="G5157" s="63"/>
      <c r="H5157" s="64"/>
    </row>
    <row r="5158" spans="1:8" ht="15" hidden="1" customHeight="1" x14ac:dyDescent="0.25">
      <c r="A5158"/>
      <c r="B5158" s="56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/>
      <c r="B5159" s="56"/>
      <c r="C5159" s="56"/>
      <c r="D5159" s="61"/>
      <c r="E5159" s="72"/>
      <c r="F5159" s="62"/>
      <c r="G5159" s="63"/>
      <c r="H5159" s="64"/>
    </row>
    <row r="5160" spans="1:8" ht="15" hidden="1" customHeight="1" x14ac:dyDescent="0.25">
      <c r="A5160"/>
      <c r="B5160" s="60"/>
      <c r="C5160" s="56"/>
      <c r="D5160" s="61"/>
      <c r="E5160" s="72"/>
      <c r="F5160" s="62"/>
      <c r="G5160" s="63"/>
      <c r="H5160" s="64"/>
    </row>
    <row r="5161" spans="1:8" ht="15" hidden="1" customHeight="1" x14ac:dyDescent="0.25">
      <c r="A5161"/>
      <c r="B5161" s="56"/>
      <c r="C5161" s="56"/>
      <c r="D5161" s="61"/>
      <c r="E5161" s="72"/>
      <c r="F5161" s="97"/>
      <c r="G5161" s="63"/>
      <c r="H5161" s="64"/>
    </row>
    <row r="5162" spans="1:8" ht="15" hidden="1" customHeight="1" x14ac:dyDescent="0.25">
      <c r="A5162"/>
      <c r="B5162" s="56"/>
      <c r="C5162" s="56"/>
      <c r="D5162" s="57"/>
      <c r="E5162" s="72"/>
      <c r="F5162" s="76"/>
      <c r="G5162" s="63"/>
      <c r="H5162" s="64"/>
    </row>
    <row r="5163" spans="1:8" ht="15" hidden="1" customHeight="1" x14ac:dyDescent="0.25">
      <c r="A5163"/>
      <c r="B5163" s="56"/>
      <c r="C5163" s="56"/>
      <c r="D5163" s="57"/>
      <c r="E5163" s="72"/>
      <c r="F5163" s="62"/>
      <c r="G5163" s="63"/>
      <c r="H5163" s="64"/>
    </row>
    <row r="5164" spans="1:8" ht="15" hidden="1" customHeight="1" x14ac:dyDescent="0.25">
      <c r="A5164"/>
      <c r="B5164" s="68"/>
      <c r="C5164" s="56"/>
      <c r="D5164" s="57"/>
      <c r="E5164" s="72"/>
      <c r="F5164" s="76"/>
      <c r="G5164" s="63"/>
      <c r="H5164" s="64"/>
    </row>
    <row r="5165" spans="1:8" ht="15" hidden="1" customHeight="1" x14ac:dyDescent="0.25">
      <c r="A5165"/>
      <c r="B5165" s="56"/>
      <c r="C5165" s="71"/>
      <c r="D5165" s="57"/>
      <c r="E5165" s="72"/>
      <c r="F5165" s="62"/>
      <c r="G5165" s="63"/>
      <c r="H5165" s="64"/>
    </row>
    <row r="5166" spans="1:8" ht="15" hidden="1" customHeight="1" x14ac:dyDescent="0.25">
      <c r="A5166"/>
      <c r="B5166" s="56"/>
      <c r="C5166" s="56"/>
      <c r="D5166" s="57"/>
      <c r="E5166" s="72"/>
      <c r="F5166" s="62"/>
      <c r="G5166" s="63"/>
      <c r="H5166" s="64"/>
    </row>
    <row r="5167" spans="1:8" ht="15" hidden="1" customHeight="1" x14ac:dyDescent="0.25">
      <c r="A5167"/>
      <c r="B5167" s="56"/>
      <c r="C5167" s="88"/>
      <c r="D5167" s="57"/>
      <c r="E5167" s="72"/>
      <c r="F5167" s="62"/>
      <c r="G5167" s="63"/>
      <c r="H5167" s="64"/>
    </row>
    <row r="5168" spans="1:8" ht="15" hidden="1" customHeight="1" x14ac:dyDescent="0.25">
      <c r="A5168"/>
      <c r="B5168" s="81"/>
      <c r="C5168" s="56"/>
      <c r="D5168" s="57"/>
      <c r="E5168" s="72"/>
      <c r="F5168" s="67"/>
      <c r="G5168" s="63"/>
      <c r="H5168" s="64"/>
    </row>
    <row r="5169" spans="1:8" ht="15" hidden="1" customHeight="1" x14ac:dyDescent="0.25">
      <c r="B5169" s="55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B5170" s="68"/>
      <c r="C5170" s="56"/>
      <c r="D5170" s="57"/>
      <c r="E5170" s="72"/>
      <c r="F5170" s="76"/>
      <c r="G5170" s="63"/>
      <c r="H5170" s="64"/>
    </row>
    <row r="5171" spans="1:8" ht="15" hidden="1" customHeight="1" x14ac:dyDescent="0.25">
      <c r="B5171" s="56"/>
      <c r="C5171" s="56"/>
      <c r="D5171" s="61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57"/>
      <c r="E5172" s="72"/>
      <c r="F5172" s="76"/>
      <c r="G5172" s="63"/>
      <c r="H5172" s="64"/>
    </row>
    <row r="5173" spans="1:8" ht="15" hidden="1" customHeight="1" x14ac:dyDescent="0.25">
      <c r="A5173" s="82"/>
      <c r="B5173" s="56"/>
      <c r="C5173" s="56"/>
      <c r="D5173" s="57"/>
      <c r="E5173" s="72"/>
      <c r="F5173" s="62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65"/>
      <c r="C5175" s="65"/>
      <c r="D5175" s="61"/>
      <c r="E5175" s="72"/>
      <c r="F5175" s="76"/>
      <c r="G5175" s="63"/>
      <c r="H5175" s="64"/>
    </row>
    <row r="5176" spans="1:8" ht="15" hidden="1" customHeight="1" x14ac:dyDescent="0.25">
      <c r="A5176" s="82"/>
      <c r="B5176" s="55"/>
      <c r="C5176" s="199"/>
      <c r="D5176" s="56"/>
      <c r="E5176" s="72"/>
      <c r="F5176" s="62"/>
      <c r="G5176" s="63"/>
      <c r="H5176" s="64"/>
    </row>
    <row r="5177" spans="1:8" ht="15" hidden="1" customHeight="1" x14ac:dyDescent="0.25">
      <c r="A5177" s="82"/>
      <c r="B5177" s="56"/>
      <c r="C5177" s="88"/>
      <c r="D5177" s="57"/>
      <c r="E5177" s="72"/>
      <c r="F5177" s="62"/>
      <c r="G5177" s="63"/>
      <c r="H5177" s="64"/>
    </row>
    <row r="5178" spans="1:8" ht="15" hidden="1" customHeight="1" x14ac:dyDescent="0.25">
      <c r="A5178" s="82"/>
      <c r="B5178" s="81"/>
      <c r="C5178" s="56"/>
      <c r="D5178" s="57"/>
      <c r="E5178" s="72"/>
      <c r="F5178" s="67"/>
      <c r="G5178" s="63"/>
      <c r="H5178" s="64"/>
    </row>
    <row r="5179" spans="1:8" ht="15" hidden="1" customHeight="1" x14ac:dyDescent="0.25">
      <c r="A5179" s="82"/>
      <c r="B5179" s="55"/>
      <c r="C5179" s="56"/>
      <c r="D5179" s="57"/>
      <c r="E5179" s="72"/>
      <c r="F5179" s="67"/>
      <c r="G5179" s="63"/>
      <c r="H5179" s="64"/>
    </row>
    <row r="5180" spans="1:8" ht="15" hidden="1" customHeight="1" x14ac:dyDescent="0.25">
      <c r="A5180" s="82"/>
      <c r="B5180" s="68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61"/>
      <c r="E5181" s="72"/>
      <c r="F5181" s="76"/>
      <c r="G5181" s="63"/>
      <c r="H5181" s="64"/>
    </row>
    <row r="5182" spans="1:8" ht="15" hidden="1" customHeight="1" x14ac:dyDescent="0.25">
      <c r="A5182" s="82"/>
      <c r="B5182" s="74"/>
      <c r="C5182" s="56"/>
      <c r="D5182" s="57"/>
      <c r="E5182" s="72"/>
      <c r="F5182" s="59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76"/>
      <c r="G5183" s="63"/>
      <c r="H5183" s="64"/>
    </row>
    <row r="5184" spans="1:8" ht="15" hidden="1" customHeight="1" x14ac:dyDescent="0.25">
      <c r="A5184" s="82"/>
      <c r="B5184" s="56"/>
      <c r="C5184" s="56"/>
      <c r="D5184" s="57"/>
      <c r="E5184" s="72"/>
      <c r="F5184" s="62"/>
      <c r="G5184" s="63"/>
      <c r="H5184" s="64"/>
    </row>
    <row r="5185" spans="1:8" ht="15" hidden="1" customHeight="1" x14ac:dyDescent="0.25">
      <c r="A5185" s="82"/>
      <c r="B5185" s="56"/>
      <c r="C5185" s="56"/>
      <c r="D5185" s="57"/>
      <c r="E5185" s="72"/>
      <c r="F5185" s="76"/>
      <c r="G5185" s="63"/>
      <c r="H5185" s="64"/>
    </row>
    <row r="5186" spans="1:8" ht="15" hidden="1" customHeight="1" x14ac:dyDescent="0.25">
      <c r="A5186" s="82"/>
      <c r="B5186" s="56"/>
      <c r="C5186" s="56"/>
      <c r="D5186" s="61"/>
      <c r="E5186" s="72"/>
      <c r="F5186" s="62"/>
      <c r="G5186" s="63"/>
      <c r="H5186" s="64"/>
    </row>
    <row r="5187" spans="1:8" ht="15" hidden="1" customHeight="1" x14ac:dyDescent="0.25">
      <c r="A5187" s="82"/>
      <c r="B5187" s="60"/>
      <c r="C5187" s="56"/>
      <c r="D5187" s="61"/>
      <c r="E5187" s="72"/>
      <c r="F5187" s="62"/>
      <c r="G5187" s="63"/>
      <c r="H5187" s="64"/>
    </row>
    <row r="5188" spans="1:8" ht="15" hidden="1" customHeight="1" x14ac:dyDescent="0.25">
      <c r="A5188" s="82"/>
      <c r="B5188" s="56"/>
      <c r="C5188" s="56"/>
      <c r="D5188" s="61"/>
      <c r="E5188" s="72"/>
      <c r="F5188" s="97"/>
      <c r="G5188" s="63"/>
      <c r="H5188" s="64"/>
    </row>
    <row r="5189" spans="1:8" ht="15" hidden="1" customHeight="1" x14ac:dyDescent="0.25">
      <c r="A5189" s="82"/>
      <c r="B5189" s="68"/>
      <c r="C5189" s="56"/>
      <c r="D5189" s="57"/>
      <c r="E5189" s="72"/>
      <c r="F5189" s="76"/>
      <c r="G5189" s="63"/>
      <c r="H5189" s="64"/>
    </row>
    <row r="5190" spans="1:8" ht="15" hidden="1" customHeight="1" x14ac:dyDescent="0.25">
      <c r="A5190" s="82"/>
      <c r="B5190" s="68"/>
      <c r="C5190" s="56"/>
      <c r="D5190" s="87"/>
      <c r="E5190" s="72"/>
      <c r="F5190" s="62"/>
      <c r="G5190" s="63"/>
      <c r="H5190" s="64"/>
    </row>
    <row r="5191" spans="1:8" ht="15" hidden="1" customHeight="1" x14ac:dyDescent="0.25">
      <c r="A5191" s="82"/>
      <c r="B5191" s="55"/>
      <c r="C5191" s="123"/>
      <c r="D5191" s="87"/>
      <c r="E5191" s="72"/>
      <c r="F5191" s="62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76"/>
      <c r="G5192" s="63"/>
      <c r="H5192" s="64"/>
    </row>
    <row r="5193" spans="1:8" ht="15" hidden="1" customHeight="1" x14ac:dyDescent="0.25">
      <c r="A5193" s="82"/>
      <c r="B5193" s="56"/>
      <c r="C5193" s="56"/>
      <c r="D5193" s="57"/>
      <c r="E5193" s="72"/>
      <c r="F5193" s="62"/>
      <c r="G5193" s="63"/>
      <c r="H5193" s="64"/>
    </row>
    <row r="5194" spans="1:8" ht="15" hidden="1" customHeight="1" x14ac:dyDescent="0.25">
      <c r="A5194" s="82"/>
      <c r="B5194" s="56"/>
      <c r="C5194" s="56"/>
      <c r="D5194" s="57"/>
      <c r="E5194" s="72"/>
      <c r="F5194" s="76"/>
      <c r="G5194" s="63"/>
      <c r="H5194" s="64"/>
    </row>
    <row r="5195" spans="1:8" ht="15" hidden="1" customHeight="1" x14ac:dyDescent="0.25">
      <c r="A5195" s="82"/>
      <c r="B5195" s="65"/>
      <c r="C5195" s="65"/>
      <c r="D5195" s="61"/>
      <c r="E5195" s="72"/>
      <c r="F5195" s="62"/>
      <c r="G5195" s="63"/>
      <c r="H5195" s="64"/>
    </row>
    <row r="5196" spans="1:8" ht="15" hidden="1" customHeight="1" x14ac:dyDescent="0.25">
      <c r="A5196" s="82"/>
      <c r="B5196" s="55"/>
      <c r="C5196" s="199"/>
      <c r="D5196" s="56"/>
      <c r="E5196" s="72"/>
      <c r="F5196" s="62"/>
      <c r="G5196" s="63"/>
      <c r="H5196" s="64"/>
    </row>
    <row r="5197" spans="1:8" ht="15" hidden="1" customHeight="1" x14ac:dyDescent="0.25">
      <c r="A5197" s="82"/>
      <c r="B5197" s="56"/>
      <c r="C5197" s="88"/>
      <c r="D5197" s="57"/>
      <c r="E5197" s="72"/>
      <c r="F5197" s="62"/>
      <c r="G5197" s="63"/>
      <c r="H5197" s="64"/>
    </row>
    <row r="5198" spans="1:8" ht="15" hidden="1" customHeight="1" x14ac:dyDescent="0.25">
      <c r="A5198" s="82"/>
      <c r="B5198" s="81"/>
      <c r="C5198" s="56"/>
      <c r="D5198" s="57"/>
      <c r="E5198" s="72"/>
      <c r="F5198" s="67"/>
      <c r="G5198" s="63"/>
      <c r="H5198" s="64"/>
    </row>
    <row r="5199" spans="1:8" ht="15" hidden="1" customHeight="1" x14ac:dyDescent="0.25">
      <c r="A5199" s="82"/>
      <c r="B5199" s="55"/>
      <c r="C5199" s="56"/>
      <c r="D5199" s="57"/>
      <c r="E5199" s="72"/>
      <c r="F5199" s="67"/>
      <c r="G5199" s="63"/>
      <c r="H5199" s="64"/>
    </row>
    <row r="5200" spans="1:8" ht="15" hidden="1" customHeight="1" x14ac:dyDescent="0.25">
      <c r="A5200" s="82"/>
      <c r="B5200" s="68"/>
      <c r="C5200" s="56"/>
      <c r="D5200" s="57"/>
      <c r="E5200" s="72"/>
      <c r="F5200" s="76"/>
      <c r="G5200" s="63"/>
      <c r="H5200" s="64"/>
    </row>
    <row r="5201" spans="1:8" ht="15" hidden="1" customHeight="1" x14ac:dyDescent="0.25">
      <c r="A5201" s="82"/>
      <c r="B5201" s="56"/>
      <c r="C5201" s="56"/>
      <c r="D5201" s="61"/>
      <c r="E5201" s="72"/>
      <c r="F5201" s="76"/>
      <c r="G5201" s="63"/>
      <c r="H5201" s="64"/>
    </row>
    <row r="5202" spans="1:8" ht="15" hidden="1" customHeight="1" x14ac:dyDescent="0.25">
      <c r="A5202" s="82"/>
      <c r="B5202" s="74"/>
      <c r="C5202" s="56"/>
      <c r="D5202" s="57"/>
      <c r="E5202" s="72"/>
      <c r="F5202" s="59"/>
      <c r="G5202" s="63"/>
      <c r="H5202" s="64"/>
    </row>
    <row r="5203" spans="1:8" ht="15" hidden="1" customHeight="1" x14ac:dyDescent="0.25">
      <c r="A5203" s="82"/>
      <c r="B5203" s="56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57"/>
      <c r="E5204" s="72"/>
      <c r="F5204" s="62"/>
      <c r="G5204" s="63"/>
      <c r="H5204" s="64"/>
    </row>
    <row r="5205" spans="1:8" ht="15" hidden="1" customHeight="1" x14ac:dyDescent="0.25">
      <c r="A5205" s="82"/>
      <c r="B5205" s="56"/>
      <c r="C5205" s="56"/>
      <c r="D5205" s="57"/>
      <c r="E5205" s="72"/>
      <c r="F5205" s="76"/>
      <c r="G5205" s="63"/>
      <c r="H5205" s="64"/>
    </row>
    <row r="5206" spans="1:8" ht="15" hidden="1" customHeight="1" x14ac:dyDescent="0.25">
      <c r="A5206" s="82"/>
      <c r="B5206" s="56"/>
      <c r="C5206" s="56"/>
      <c r="D5206" s="61"/>
      <c r="E5206" s="72"/>
      <c r="F5206" s="62"/>
      <c r="G5206" s="63"/>
      <c r="H5206" s="64"/>
    </row>
    <row r="5207" spans="1:8" ht="15" hidden="1" customHeight="1" x14ac:dyDescent="0.25">
      <c r="A5207" s="82"/>
      <c r="B5207" s="60"/>
      <c r="C5207" s="56"/>
      <c r="D5207" s="61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61"/>
      <c r="E5208" s="72"/>
      <c r="F5208" s="97"/>
      <c r="G5208" s="63"/>
      <c r="H5208" s="64"/>
    </row>
    <row r="5209" spans="1:8" ht="15" hidden="1" customHeight="1" x14ac:dyDescent="0.25">
      <c r="A5209" s="82"/>
      <c r="B5209" s="68"/>
      <c r="C5209" s="56"/>
      <c r="D5209" s="57"/>
      <c r="E5209" s="72"/>
      <c r="F5209" s="76"/>
      <c r="G5209" s="63"/>
      <c r="H5209" s="64"/>
    </row>
    <row r="5210" spans="1:8" ht="15" hidden="1" customHeight="1" x14ac:dyDescent="0.25">
      <c r="A5210" s="82"/>
      <c r="B5210" s="68"/>
      <c r="C5210" s="56"/>
      <c r="D5210" s="87"/>
      <c r="E5210" s="72"/>
      <c r="F5210" s="76"/>
      <c r="G5210" s="63"/>
      <c r="H5210" s="64"/>
    </row>
    <row r="5211" spans="1:8" ht="15" hidden="1" customHeight="1" x14ac:dyDescent="0.25">
      <c r="A5211" s="82"/>
      <c r="B5211" s="68"/>
      <c r="C5211" s="56"/>
      <c r="D5211" s="87"/>
      <c r="E5211" s="72"/>
      <c r="F5211" s="62"/>
      <c r="G5211" s="63"/>
      <c r="H5211" s="64"/>
    </row>
    <row r="5212" spans="1:8" ht="15" hidden="1" customHeight="1" x14ac:dyDescent="0.25">
      <c r="A5212" s="82"/>
      <c r="B5212" s="55"/>
      <c r="C5212" s="56"/>
      <c r="D5212" s="87"/>
      <c r="E5212" s="72"/>
      <c r="F5212" s="62"/>
      <c r="G5212" s="63"/>
      <c r="H5212" s="64"/>
    </row>
    <row r="5213" spans="1:8" ht="15" hidden="1" customHeight="1" x14ac:dyDescent="0.25">
      <c r="A5213" s="82"/>
      <c r="B5213" s="55"/>
      <c r="C5213" s="56"/>
      <c r="D5213" s="57"/>
      <c r="E5213" s="72"/>
      <c r="F5213" s="67"/>
      <c r="G5213" s="63"/>
      <c r="H5213" s="64"/>
    </row>
    <row r="5214" spans="1:8" ht="15" hidden="1" customHeight="1" x14ac:dyDescent="0.25">
      <c r="A5214" s="82"/>
      <c r="B5214" s="56"/>
      <c r="C5214" s="56"/>
      <c r="D5214" s="57"/>
      <c r="E5214" s="72"/>
      <c r="F5214" s="76"/>
      <c r="G5214" s="63"/>
      <c r="H5214" s="64"/>
    </row>
    <row r="5215" spans="1:8" ht="15" hidden="1" customHeight="1" x14ac:dyDescent="0.25">
      <c r="A5215" s="82"/>
      <c r="B5215" s="56"/>
      <c r="C5215" s="56"/>
      <c r="D5215" s="57"/>
      <c r="E5215" s="72"/>
      <c r="F5215" s="62"/>
      <c r="G5215" s="63"/>
      <c r="H5215" s="64"/>
    </row>
    <row r="5216" spans="1:8" ht="15" hidden="1" customHeight="1" x14ac:dyDescent="0.25">
      <c r="A5216" s="82"/>
      <c r="B5216" s="56"/>
      <c r="C5216" s="56"/>
      <c r="D5216" s="57"/>
      <c r="E5216" s="72"/>
      <c r="F5216" s="76"/>
      <c r="G5216" s="63"/>
      <c r="H5216" s="64"/>
    </row>
    <row r="5217" spans="1:8" ht="15" hidden="1" customHeight="1" x14ac:dyDescent="0.25">
      <c r="A5217" s="82"/>
      <c r="B5217" s="56"/>
      <c r="C5217" s="71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56"/>
      <c r="C5218" s="71"/>
      <c r="D5218" s="61"/>
      <c r="E5218" s="72"/>
      <c r="F5218" s="76"/>
      <c r="G5218" s="63"/>
      <c r="H5218" s="64"/>
    </row>
    <row r="5219" spans="1:8" ht="15" hidden="1" customHeight="1" x14ac:dyDescent="0.25">
      <c r="A5219" s="82"/>
      <c r="B5219" s="56"/>
      <c r="C5219" s="56"/>
      <c r="D5219" s="57"/>
      <c r="E5219" s="72"/>
      <c r="F5219" s="62"/>
      <c r="G5219" s="63"/>
      <c r="H5219" s="64"/>
    </row>
    <row r="5220" spans="1:8" ht="15" hidden="1" customHeight="1" x14ac:dyDescent="0.25">
      <c r="A5220" s="82"/>
      <c r="B5220" s="81"/>
      <c r="C5220" s="56"/>
      <c r="D5220" s="57"/>
      <c r="E5220" s="72"/>
      <c r="F5220" s="67"/>
      <c r="G5220" s="63"/>
      <c r="H5220" s="64"/>
    </row>
    <row r="5221" spans="1:8" ht="15" hidden="1" customHeight="1" x14ac:dyDescent="0.25">
      <c r="A5221" s="82"/>
      <c r="B5221" s="68"/>
      <c r="C5221" s="56"/>
      <c r="D5221" s="57"/>
      <c r="E5221" s="72"/>
      <c r="F5221" s="67"/>
      <c r="G5221" s="63"/>
      <c r="H5221" s="64"/>
    </row>
    <row r="5222" spans="1:8" ht="15" hidden="1" customHeight="1" x14ac:dyDescent="0.25">
      <c r="A5222" s="82"/>
      <c r="B5222" s="68"/>
      <c r="C5222" s="56"/>
      <c r="D5222" s="57"/>
      <c r="E5222" s="72"/>
      <c r="F5222" s="76"/>
      <c r="G5222" s="63"/>
      <c r="H5222" s="64"/>
    </row>
    <row r="5223" spans="1:8" ht="15" hidden="1" customHeight="1" x14ac:dyDescent="0.25">
      <c r="A5223" s="82"/>
      <c r="B5223" s="56"/>
      <c r="C5223" s="56"/>
      <c r="D5223" s="61"/>
      <c r="E5223" s="72"/>
      <c r="F5223" s="76"/>
      <c r="G5223" s="63"/>
      <c r="H5223" s="64"/>
    </row>
    <row r="5224" spans="1:8" ht="15" hidden="1" customHeight="1" x14ac:dyDescent="0.25">
      <c r="A5224" s="82"/>
      <c r="B5224" s="74"/>
      <c r="C5224" s="56"/>
      <c r="D5224" s="57"/>
      <c r="E5224" s="72"/>
      <c r="F5224" s="59"/>
      <c r="G5224" s="63"/>
      <c r="H5224" s="64"/>
    </row>
    <row r="5225" spans="1:8" ht="15" hidden="1" customHeight="1" x14ac:dyDescent="0.25">
      <c r="A5225" s="82"/>
      <c r="B5225" s="56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57"/>
      <c r="E5226" s="72"/>
      <c r="F5226" s="62"/>
      <c r="G5226" s="63"/>
      <c r="H5226" s="64"/>
    </row>
    <row r="5227" spans="1:8" ht="15" hidden="1" customHeight="1" x14ac:dyDescent="0.25">
      <c r="A5227" s="225"/>
      <c r="B5227" s="56"/>
      <c r="C5227" s="56"/>
      <c r="D5227" s="57"/>
      <c r="E5227" s="72"/>
      <c r="F5227" s="76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76"/>
      <c r="G5229" s="63"/>
      <c r="H5229" s="64"/>
    </row>
    <row r="5230" spans="1:8" ht="15" hidden="1" customHeight="1" x14ac:dyDescent="0.25">
      <c r="A5230" s="82"/>
      <c r="B5230" s="56"/>
      <c r="C5230" s="75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61"/>
      <c r="E5231" s="72"/>
      <c r="F5231" s="76"/>
      <c r="G5231" s="63"/>
      <c r="H5231" s="64"/>
    </row>
    <row r="5232" spans="1:8" ht="15" hidden="1" customHeight="1" x14ac:dyDescent="0.25">
      <c r="A5232" s="82"/>
      <c r="B5232" s="56"/>
      <c r="C5232" s="56"/>
      <c r="D5232" s="57"/>
      <c r="E5232" s="72"/>
      <c r="F5232" s="62"/>
      <c r="G5232" s="63"/>
      <c r="H5232" s="64"/>
    </row>
    <row r="5233" spans="1:8" ht="15" hidden="1" customHeight="1" x14ac:dyDescent="0.25">
      <c r="A5233" s="82"/>
      <c r="B5233" s="81"/>
      <c r="C5233" s="56"/>
      <c r="D5233" s="57"/>
      <c r="E5233" s="72"/>
      <c r="F5233" s="67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67"/>
      <c r="G5234" s="63"/>
      <c r="H5234" s="64"/>
    </row>
    <row r="5235" spans="1:8" ht="15" hidden="1" customHeight="1" x14ac:dyDescent="0.25">
      <c r="A5235" s="82"/>
      <c r="B5235" s="68"/>
      <c r="C5235" s="56"/>
      <c r="D5235" s="57"/>
      <c r="E5235" s="72"/>
      <c r="F5235" s="76"/>
      <c r="G5235" s="63"/>
      <c r="H5235" s="64"/>
    </row>
    <row r="5236" spans="1:8" ht="15" hidden="1" customHeight="1" x14ac:dyDescent="0.25">
      <c r="A5236" s="82"/>
      <c r="B5236" s="56"/>
      <c r="C5236" s="56"/>
      <c r="D5236" s="61"/>
      <c r="E5236" s="72"/>
      <c r="F5236" s="76"/>
      <c r="G5236" s="63"/>
      <c r="H5236" s="64"/>
    </row>
    <row r="5237" spans="1:8" ht="15" hidden="1" customHeight="1" x14ac:dyDescent="0.25">
      <c r="A5237" s="82"/>
      <c r="B5237" s="55"/>
      <c r="C5237" s="75"/>
      <c r="D5237" s="57"/>
      <c r="E5237" s="72"/>
      <c r="F5237" s="67"/>
      <c r="G5237" s="63"/>
      <c r="H5237" s="64"/>
    </row>
    <row r="5238" spans="1:8" ht="15" hidden="1" customHeight="1" x14ac:dyDescent="0.25">
      <c r="A5238" s="82"/>
      <c r="B5238" s="56"/>
      <c r="C5238" s="56"/>
      <c r="D5238" s="57"/>
      <c r="E5238" s="72"/>
      <c r="F5238" s="76"/>
      <c r="G5238" s="63"/>
      <c r="H5238" s="64"/>
    </row>
    <row r="5239" spans="1:8" ht="15" hidden="1" customHeight="1" x14ac:dyDescent="0.25">
      <c r="A5239" s="82"/>
      <c r="B5239" s="56"/>
      <c r="C5239" s="56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56"/>
      <c r="D5240" s="57"/>
      <c r="E5240" s="72"/>
      <c r="F5240" s="76"/>
      <c r="G5240" s="63"/>
      <c r="H5240" s="64"/>
    </row>
    <row r="5241" spans="1:8" ht="15" hidden="1" customHeight="1" x14ac:dyDescent="0.25">
      <c r="A5241" s="82"/>
      <c r="B5241" s="56"/>
      <c r="C5241" s="56"/>
      <c r="D5241" s="61"/>
      <c r="E5241" s="72"/>
      <c r="F5241" s="62"/>
      <c r="G5241" s="63"/>
      <c r="H5241" s="64"/>
    </row>
    <row r="5242" spans="1:8" ht="15" hidden="1" customHeight="1" x14ac:dyDescent="0.25">
      <c r="A5242" s="82"/>
      <c r="B5242" s="56"/>
      <c r="C5242" s="56"/>
      <c r="D5242" s="57"/>
      <c r="E5242" s="72"/>
      <c r="F5242" s="76"/>
      <c r="G5242" s="63"/>
      <c r="H5242" s="64"/>
    </row>
    <row r="5243" spans="1:8" ht="15" hidden="1" customHeight="1" x14ac:dyDescent="0.25">
      <c r="A5243" s="82"/>
      <c r="B5243" s="56"/>
      <c r="C5243" s="56"/>
      <c r="D5243" s="57"/>
      <c r="E5243" s="72"/>
      <c r="F5243" s="62"/>
      <c r="G5243" s="63"/>
      <c r="H5243" s="64"/>
    </row>
    <row r="5244" spans="1:8" ht="15" hidden="1" customHeight="1" x14ac:dyDescent="0.25">
      <c r="A5244" s="82"/>
      <c r="B5244" s="56"/>
      <c r="C5244" s="56"/>
      <c r="D5244" s="57"/>
      <c r="E5244" s="72"/>
      <c r="F5244" s="76"/>
      <c r="G5244" s="63"/>
      <c r="H5244" s="64"/>
    </row>
    <row r="5245" spans="1:8" ht="15" hidden="1" customHeight="1" x14ac:dyDescent="0.25">
      <c r="A5245" s="82"/>
      <c r="B5245" s="56"/>
      <c r="C5245" s="56"/>
      <c r="D5245" s="57"/>
      <c r="E5245" s="72"/>
      <c r="F5245" s="58"/>
      <c r="G5245" s="63"/>
      <c r="H5245" s="64"/>
    </row>
    <row r="5246" spans="1:8" ht="15" hidden="1" customHeight="1" x14ac:dyDescent="0.25">
      <c r="A5246" s="82"/>
      <c r="B5246" s="56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6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81"/>
      <c r="C5248" s="56"/>
      <c r="D5248" s="57"/>
      <c r="E5248" s="72"/>
      <c r="F5248" s="67"/>
      <c r="G5248" s="63"/>
      <c r="H5248" s="64"/>
    </row>
    <row r="5249" spans="1:8" ht="15" hidden="1" customHeight="1" x14ac:dyDescent="0.25">
      <c r="A5249" s="82"/>
      <c r="B5249" s="68"/>
      <c r="C5249" s="56"/>
      <c r="D5249" s="57"/>
      <c r="E5249" s="72"/>
      <c r="F5249" s="67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76"/>
      <c r="G5250" s="63"/>
      <c r="H5250" s="64"/>
    </row>
    <row r="5251" spans="1:8" ht="15" hidden="1" customHeight="1" x14ac:dyDescent="0.25">
      <c r="A5251" s="82"/>
      <c r="B5251" s="56"/>
      <c r="C5251" s="56"/>
      <c r="D5251" s="61"/>
      <c r="E5251" s="72"/>
      <c r="F5251" s="76"/>
      <c r="G5251" s="63"/>
      <c r="H5251" s="64"/>
    </row>
    <row r="5252" spans="1:8" ht="15" hidden="1" customHeight="1" x14ac:dyDescent="0.25">
      <c r="A5252" s="82"/>
      <c r="B5252" s="55"/>
      <c r="C5252" s="75"/>
      <c r="D5252" s="57"/>
      <c r="E5252" s="72"/>
      <c r="F5252" s="67"/>
      <c r="G5252" s="63"/>
      <c r="H5252" s="64"/>
    </row>
    <row r="5253" spans="1:8" ht="15" hidden="1" customHeight="1" x14ac:dyDescent="0.25">
      <c r="A5253" s="82"/>
      <c r="B5253" s="56"/>
      <c r="C5253" s="56"/>
      <c r="D5253" s="57"/>
      <c r="E5253" s="72"/>
      <c r="F5253" s="62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76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67"/>
      <c r="G5256" s="63"/>
      <c r="H5256" s="64"/>
    </row>
    <row r="5257" spans="1:8" ht="15" hidden="1" customHeight="1" x14ac:dyDescent="0.25">
      <c r="A5257" s="82"/>
      <c r="B5257" s="56"/>
      <c r="C5257" s="230"/>
      <c r="D5257" s="83"/>
      <c r="E5257" s="72"/>
      <c r="F5257" s="76"/>
      <c r="G5257" s="63"/>
      <c r="H5257" s="64"/>
    </row>
    <row r="5258" spans="1:8" ht="15" hidden="1" customHeight="1" x14ac:dyDescent="0.25">
      <c r="A5258" s="82"/>
      <c r="B5258" s="56"/>
      <c r="C5258" s="56"/>
      <c r="D5258" s="61"/>
      <c r="E5258" s="72"/>
      <c r="F5258" s="97"/>
      <c r="G5258" s="63"/>
      <c r="H5258" s="64"/>
    </row>
    <row r="5259" spans="1:8" ht="15" hidden="1" customHeight="1" x14ac:dyDescent="0.25">
      <c r="A5259" s="82"/>
      <c r="B5259" s="68"/>
      <c r="C5259" s="56"/>
      <c r="D5259" s="57"/>
      <c r="E5259" s="72"/>
      <c r="F5259" s="76"/>
      <c r="G5259" s="63"/>
      <c r="H5259" s="64"/>
    </row>
    <row r="5260" spans="1:8" ht="15" hidden="1" customHeight="1" x14ac:dyDescent="0.25">
      <c r="A5260" s="82"/>
      <c r="B5260" s="68"/>
      <c r="C5260" s="56"/>
      <c r="D5260" s="87"/>
      <c r="E5260" s="72"/>
      <c r="F5260" s="76"/>
      <c r="G5260" s="63"/>
      <c r="H5260" s="64"/>
    </row>
    <row r="5261" spans="1:8" ht="15" hidden="1" customHeight="1" x14ac:dyDescent="0.25">
      <c r="A5261" s="82"/>
      <c r="B5261" s="68"/>
      <c r="C5261" s="56"/>
      <c r="D5261" s="87"/>
      <c r="E5261" s="72"/>
      <c r="F5261" s="62"/>
      <c r="G5261" s="63"/>
      <c r="H5261" s="64"/>
    </row>
    <row r="5262" spans="1:8" ht="15" hidden="1" customHeight="1" x14ac:dyDescent="0.25">
      <c r="A5262" s="82"/>
      <c r="B5262" s="56"/>
      <c r="C5262" s="56"/>
      <c r="D5262" s="61"/>
      <c r="E5262" s="72"/>
      <c r="F5262" s="62"/>
      <c r="G5262" s="63"/>
      <c r="H5262" s="64"/>
    </row>
    <row r="5263" spans="1:8" ht="15" hidden="1" customHeight="1" x14ac:dyDescent="0.25">
      <c r="A5263" s="82"/>
      <c r="B5263" s="56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56"/>
      <c r="C5264" s="56"/>
      <c r="D5264" s="57"/>
      <c r="E5264" s="72"/>
      <c r="F5264" s="62"/>
      <c r="G5264" s="63"/>
      <c r="H5264" s="64"/>
    </row>
    <row r="5265" spans="1:8" ht="15" hidden="1" customHeight="1" x14ac:dyDescent="0.25">
      <c r="A5265" s="82"/>
      <c r="B5265" s="81"/>
      <c r="C5265" s="56"/>
      <c r="D5265" s="57"/>
      <c r="E5265" s="72"/>
      <c r="F5265" s="67"/>
      <c r="G5265" s="63"/>
      <c r="H5265" s="64"/>
    </row>
    <row r="5266" spans="1:8" ht="15" hidden="1" customHeight="1" x14ac:dyDescent="0.25">
      <c r="A5266" s="82"/>
      <c r="B5266" s="68"/>
      <c r="C5266" s="56"/>
      <c r="D5266" s="57"/>
      <c r="E5266" s="72"/>
      <c r="F5266" s="67"/>
      <c r="G5266" s="63"/>
      <c r="H5266" s="64"/>
    </row>
    <row r="5267" spans="1:8" ht="15" hidden="1" customHeight="1" x14ac:dyDescent="0.25">
      <c r="A5267" s="82"/>
      <c r="B5267" s="68"/>
      <c r="C5267" s="56"/>
      <c r="D5267" s="57"/>
      <c r="E5267" s="72"/>
      <c r="F5267" s="76"/>
      <c r="G5267" s="63"/>
      <c r="H5267" s="64"/>
    </row>
    <row r="5268" spans="1:8" ht="15" hidden="1" customHeight="1" x14ac:dyDescent="0.25">
      <c r="A5268" s="82"/>
      <c r="B5268" s="56"/>
      <c r="C5268" s="56"/>
      <c r="D5268" s="61"/>
      <c r="E5268" s="72"/>
      <c r="F5268" s="76"/>
      <c r="G5268" s="63"/>
      <c r="H5268" s="64"/>
    </row>
    <row r="5269" spans="1:8" ht="15" hidden="1" customHeight="1" x14ac:dyDescent="0.25">
      <c r="A5269" s="82"/>
      <c r="B5269" s="55"/>
      <c r="C5269" s="75"/>
      <c r="D5269" s="57"/>
      <c r="E5269" s="72"/>
      <c r="F5269" s="67"/>
      <c r="G5269" s="63"/>
      <c r="H5269" s="64"/>
    </row>
    <row r="5270" spans="1:8" ht="15" hidden="1" customHeight="1" x14ac:dyDescent="0.25">
      <c r="A5270" s="82"/>
      <c r="B5270" s="56"/>
      <c r="C5270" s="56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56"/>
      <c r="C5271" s="56"/>
      <c r="D5271" s="57"/>
      <c r="E5271" s="72"/>
      <c r="F5271" s="62"/>
      <c r="G5271" s="63"/>
      <c r="H5271" s="64"/>
    </row>
    <row r="5272" spans="1:8" ht="15" hidden="1" customHeight="1" x14ac:dyDescent="0.25">
      <c r="A5272" s="82"/>
      <c r="B5272" s="56"/>
      <c r="C5272" s="56"/>
      <c r="D5272" s="57"/>
      <c r="E5272" s="72"/>
      <c r="F5272" s="76"/>
      <c r="G5272" s="63"/>
      <c r="H5272" s="64"/>
    </row>
    <row r="5273" spans="1:8" ht="15" hidden="1" customHeight="1" x14ac:dyDescent="0.25">
      <c r="A5273" s="82"/>
      <c r="B5273" s="56"/>
      <c r="C5273" s="56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230"/>
      <c r="D5274" s="83"/>
      <c r="E5274" s="72"/>
      <c r="F5274" s="76"/>
      <c r="G5274" s="63"/>
      <c r="H5274" s="64"/>
    </row>
    <row r="5275" spans="1:8" ht="15" hidden="1" customHeight="1" x14ac:dyDescent="0.25">
      <c r="A5275" s="82"/>
      <c r="B5275" s="56"/>
      <c r="C5275" s="56"/>
      <c r="D5275" s="61"/>
      <c r="E5275" s="72"/>
      <c r="F5275" s="97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56"/>
      <c r="C5279" s="56"/>
      <c r="D5279" s="61"/>
      <c r="E5279" s="72"/>
      <c r="F5279" s="62"/>
      <c r="G5279" s="63"/>
      <c r="H5279" s="64"/>
    </row>
    <row r="5280" spans="1:8" ht="15" hidden="1" customHeight="1" x14ac:dyDescent="0.25">
      <c r="A5280" s="82"/>
      <c r="B5280" s="55"/>
      <c r="C5280" s="56"/>
      <c r="D5280" s="57"/>
      <c r="E5280" s="72"/>
      <c r="F5280" s="62"/>
      <c r="G5280" s="63"/>
      <c r="H5280" s="64"/>
    </row>
    <row r="5281" spans="1:8" ht="15" hidden="1" customHeight="1" x14ac:dyDescent="0.25">
      <c r="A5281" s="82"/>
      <c r="B5281" s="68"/>
      <c r="C5281" s="75"/>
      <c r="D5281" s="57"/>
      <c r="E5281" s="72"/>
      <c r="F5281" s="76"/>
      <c r="G5281" s="63"/>
      <c r="H5281" s="64"/>
    </row>
    <row r="5282" spans="1:8" ht="15" hidden="1" customHeight="1" x14ac:dyDescent="0.25">
      <c r="A5282" s="82"/>
      <c r="B5282" s="65"/>
      <c r="C5282" s="75"/>
      <c r="D5282" s="61"/>
      <c r="E5282" s="72"/>
      <c r="F5282" s="62"/>
      <c r="G5282" s="63"/>
      <c r="H5282" s="64"/>
    </row>
    <row r="5283" spans="1:8" ht="15" hidden="1" customHeight="1" x14ac:dyDescent="0.25">
      <c r="A5283" s="82"/>
      <c r="B5283" s="68"/>
      <c r="C5283" s="56"/>
      <c r="D5283" s="87"/>
      <c r="E5283" s="72"/>
      <c r="F5283" s="62"/>
      <c r="G5283" s="63"/>
      <c r="H5283" s="64"/>
    </row>
    <row r="5284" spans="1:8" ht="15" hidden="1" customHeight="1" x14ac:dyDescent="0.25">
      <c r="A5284" s="82"/>
      <c r="B5284" s="56"/>
      <c r="C5284" s="56"/>
      <c r="D5284" s="61"/>
      <c r="E5284" s="72"/>
      <c r="F5284" s="62"/>
      <c r="G5284" s="63"/>
      <c r="H5284" s="64"/>
    </row>
    <row r="5285" spans="1:8" ht="15" hidden="1" customHeight="1" x14ac:dyDescent="0.25">
      <c r="A5285" s="82"/>
      <c r="B5285" s="55"/>
      <c r="C5285" s="56"/>
      <c r="D5285" s="57"/>
      <c r="E5285" s="72"/>
      <c r="F5285" s="62"/>
      <c r="G5285" s="63"/>
      <c r="H5285" s="64"/>
    </row>
    <row r="5286" spans="1:8" ht="15" hidden="1" customHeight="1" x14ac:dyDescent="0.25">
      <c r="A5286" s="82"/>
      <c r="B5286" s="56"/>
      <c r="C5286" s="56"/>
      <c r="D5286" s="57"/>
      <c r="E5286" s="72"/>
      <c r="F5286" s="62"/>
      <c r="G5286" s="63"/>
      <c r="H5286" s="64"/>
    </row>
    <row r="5287" spans="1:8" ht="15" hidden="1" customHeight="1" x14ac:dyDescent="0.25">
      <c r="A5287" s="82"/>
      <c r="B5287" s="81"/>
      <c r="C5287" s="56"/>
      <c r="D5287" s="57"/>
      <c r="E5287" s="72"/>
      <c r="F5287" s="67"/>
      <c r="G5287" s="63"/>
      <c r="H5287" s="64"/>
    </row>
    <row r="5288" spans="1:8" ht="15" hidden="1" customHeight="1" x14ac:dyDescent="0.25">
      <c r="A5288" s="82"/>
      <c r="B5288" s="68"/>
      <c r="C5288" s="56"/>
      <c r="D5288" s="57"/>
      <c r="E5288" s="72"/>
      <c r="F5288" s="67"/>
      <c r="G5288" s="63"/>
      <c r="H5288" s="64"/>
    </row>
    <row r="5289" spans="1:8" ht="15" hidden="1" customHeight="1" x14ac:dyDescent="0.25">
      <c r="A5289" s="82"/>
      <c r="B5289" s="68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56"/>
      <c r="C5290" s="56"/>
      <c r="D5290" s="61"/>
      <c r="E5290" s="72"/>
      <c r="F5290" s="76"/>
      <c r="G5290" s="63"/>
      <c r="H5290" s="64"/>
    </row>
    <row r="5291" spans="1:8" ht="15" hidden="1" customHeight="1" x14ac:dyDescent="0.25">
      <c r="A5291" s="82"/>
      <c r="B5291" s="55"/>
      <c r="C5291" s="75"/>
      <c r="D5291" s="57"/>
      <c r="E5291" s="72"/>
      <c r="F5291" s="67"/>
      <c r="G5291" s="63"/>
      <c r="H5291" s="64"/>
    </row>
    <row r="5292" spans="1:8" ht="15" hidden="1" customHeight="1" x14ac:dyDescent="0.25">
      <c r="A5292" s="82"/>
      <c r="B5292" s="56"/>
      <c r="C5292" s="56"/>
      <c r="D5292" s="57"/>
      <c r="E5292" s="72"/>
      <c r="F5292" s="62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62"/>
      <c r="G5293" s="63"/>
      <c r="H5293" s="64"/>
    </row>
    <row r="5294" spans="1:8" ht="15" hidden="1" customHeight="1" x14ac:dyDescent="0.25">
      <c r="A5294" s="82"/>
      <c r="B5294" s="56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56"/>
      <c r="C5295" s="56"/>
      <c r="D5295" s="57"/>
      <c r="E5295" s="72"/>
      <c r="F5295" s="67"/>
      <c r="G5295" s="63"/>
      <c r="H5295" s="64"/>
    </row>
    <row r="5296" spans="1:8" ht="15" hidden="1" customHeight="1" x14ac:dyDescent="0.25">
      <c r="A5296" s="82"/>
      <c r="B5296" s="56"/>
      <c r="C5296" s="230"/>
      <c r="D5296" s="83"/>
      <c r="E5296" s="72"/>
      <c r="F5296" s="76"/>
      <c r="G5296" s="63"/>
      <c r="H5296" s="64"/>
    </row>
    <row r="5297" spans="1:8" ht="15" hidden="1" customHeight="1" x14ac:dyDescent="0.25">
      <c r="A5297" s="82"/>
      <c r="B5297" s="56"/>
      <c r="C5297" s="56"/>
      <c r="D5297" s="61"/>
      <c r="E5297" s="72"/>
      <c r="F5297" s="97"/>
      <c r="G5297" s="63"/>
      <c r="H5297" s="64"/>
    </row>
    <row r="5298" spans="1:8" ht="15" hidden="1" customHeight="1" x14ac:dyDescent="0.25">
      <c r="A5298" s="82"/>
      <c r="B5298" s="68"/>
      <c r="C5298" s="56"/>
      <c r="D5298" s="57"/>
      <c r="E5298" s="72"/>
      <c r="F5298" s="76"/>
      <c r="G5298" s="63"/>
      <c r="H5298" s="64"/>
    </row>
    <row r="5299" spans="1:8" ht="15" hidden="1" customHeight="1" x14ac:dyDescent="0.25">
      <c r="A5299" s="82"/>
      <c r="B5299" s="74"/>
      <c r="C5299" s="56"/>
      <c r="D5299" s="57"/>
      <c r="E5299" s="72"/>
      <c r="F5299" s="62"/>
      <c r="G5299" s="63"/>
      <c r="H5299" s="64"/>
    </row>
    <row r="5300" spans="1:8" ht="15" hidden="1" customHeight="1" x14ac:dyDescent="0.25">
      <c r="A5300" s="82"/>
      <c r="B5300" s="68"/>
      <c r="C5300" s="56"/>
      <c r="D5300" s="87"/>
      <c r="E5300" s="72"/>
      <c r="F5300" s="62"/>
      <c r="G5300" s="63"/>
      <c r="H5300" s="64"/>
    </row>
    <row r="5301" spans="1:8" ht="15" hidden="1" customHeight="1" x14ac:dyDescent="0.25">
      <c r="A5301" s="82"/>
      <c r="B5301" s="55"/>
      <c r="C5301" s="56"/>
      <c r="D5301" s="87"/>
      <c r="E5301" s="72"/>
      <c r="F5301" s="62"/>
      <c r="G5301" s="63"/>
      <c r="H5301" s="64"/>
    </row>
    <row r="5302" spans="1:8" ht="15" hidden="1" customHeight="1" x14ac:dyDescent="0.25">
      <c r="A5302" s="82"/>
      <c r="B5302" s="55"/>
      <c r="C5302" s="56"/>
      <c r="D5302" s="57"/>
      <c r="E5302" s="72"/>
      <c r="F5302" s="67"/>
      <c r="G5302" s="63"/>
      <c r="H5302" s="64"/>
    </row>
    <row r="5303" spans="1:8" ht="15" hidden="1" customHeight="1" x14ac:dyDescent="0.25">
      <c r="A5303" s="82"/>
      <c r="B5303" s="55"/>
      <c r="C5303" s="123"/>
      <c r="D5303" s="57"/>
      <c r="E5303" s="72"/>
      <c r="F5303" s="62"/>
      <c r="G5303" s="63"/>
      <c r="H5303" s="64"/>
    </row>
    <row r="5304" spans="1:8" ht="15" hidden="1" customHeight="1" x14ac:dyDescent="0.25">
      <c r="A5304" s="82"/>
      <c r="B5304" s="56"/>
      <c r="C5304" s="123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58"/>
      <c r="G5305" s="63"/>
      <c r="H5305" s="64"/>
    </row>
    <row r="5306" spans="1:8" ht="15" hidden="1" customHeight="1" x14ac:dyDescent="0.25">
      <c r="A5306" s="82"/>
      <c r="B5306" s="56"/>
      <c r="C5306" s="123"/>
      <c r="D5306" s="57"/>
      <c r="E5306" s="72"/>
      <c r="F5306" s="62"/>
      <c r="G5306" s="63"/>
      <c r="H5306" s="64"/>
    </row>
    <row r="5307" spans="1:8" ht="15" hidden="1" customHeight="1" x14ac:dyDescent="0.25">
      <c r="A5307" s="82"/>
      <c r="B5307" s="68"/>
      <c r="C5307" s="56"/>
      <c r="D5307" s="57"/>
      <c r="E5307" s="72"/>
      <c r="F5307" s="76"/>
      <c r="G5307" s="63"/>
      <c r="H5307" s="64"/>
    </row>
    <row r="5308" spans="1:8" ht="15" hidden="1" customHeight="1" x14ac:dyDescent="0.25">
      <c r="A5308" s="82"/>
      <c r="B5308" s="65"/>
      <c r="C5308" s="65"/>
      <c r="D5308" s="61"/>
      <c r="E5308" s="72"/>
      <c r="F5308" s="62"/>
      <c r="G5308" s="63"/>
      <c r="H5308" s="64"/>
    </row>
    <row r="5309" spans="1:8" ht="15" hidden="1" customHeight="1" x14ac:dyDescent="0.25">
      <c r="A5309" s="82"/>
      <c r="B5309" s="68"/>
      <c r="C5309" s="56"/>
      <c r="D5309" s="87"/>
      <c r="E5309" s="72"/>
      <c r="F5309" s="62"/>
      <c r="G5309" s="63"/>
      <c r="H5309" s="64"/>
    </row>
    <row r="5310" spans="1:8" ht="15" hidden="1" customHeight="1" x14ac:dyDescent="0.25">
      <c r="A5310" s="82"/>
      <c r="B5310" s="74"/>
      <c r="C5310" s="56"/>
      <c r="D5310" s="57"/>
      <c r="E5310" s="72"/>
      <c r="F5310" s="76"/>
      <c r="G5310" s="63"/>
      <c r="H5310" s="64"/>
    </row>
    <row r="5311" spans="1:8" ht="15" hidden="1" customHeight="1" x14ac:dyDescent="0.25">
      <c r="A5311" s="82"/>
      <c r="B5311" s="55"/>
      <c r="C5311" s="56"/>
      <c r="D5311" s="57"/>
      <c r="E5311" s="72"/>
      <c r="F5311" s="62"/>
      <c r="G5311" s="63"/>
      <c r="H5311" s="64"/>
    </row>
    <row r="5312" spans="1:8" ht="15" hidden="1" customHeight="1" x14ac:dyDescent="0.25">
      <c r="A5312" s="82"/>
      <c r="B5312" s="56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74"/>
      <c r="C5313" s="56"/>
      <c r="D5313" s="57"/>
      <c r="E5313" s="72"/>
      <c r="F5313" s="62"/>
      <c r="G5313" s="63"/>
      <c r="H5313" s="64"/>
    </row>
    <row r="5314" spans="1:8" ht="15" hidden="1" customHeight="1" x14ac:dyDescent="0.25">
      <c r="A5314" s="82"/>
      <c r="B5314" s="68"/>
      <c r="C5314" s="56"/>
      <c r="D5314" s="57"/>
      <c r="E5314" s="72"/>
      <c r="F5314" s="67"/>
      <c r="G5314" s="63"/>
      <c r="H5314" s="64"/>
    </row>
    <row r="5315" spans="1:8" ht="15" hidden="1" customHeight="1" x14ac:dyDescent="0.25">
      <c r="A5315" s="82"/>
      <c r="B5315" s="68"/>
      <c r="C5315" s="56"/>
      <c r="D5315" s="57"/>
      <c r="E5315" s="72"/>
      <c r="F5315" s="76"/>
      <c r="G5315" s="63"/>
      <c r="H5315" s="64"/>
    </row>
    <row r="5316" spans="1:8" ht="15" hidden="1" customHeight="1" x14ac:dyDescent="0.25">
      <c r="A5316" s="82"/>
      <c r="B5316" s="56"/>
      <c r="C5316" s="56"/>
      <c r="D5316" s="61"/>
      <c r="E5316" s="72"/>
      <c r="F5316" s="76"/>
      <c r="G5316" s="63"/>
      <c r="H5316" s="64"/>
    </row>
    <row r="5317" spans="1:8" ht="15" hidden="1" customHeight="1" x14ac:dyDescent="0.25">
      <c r="A5317" s="82"/>
      <c r="B5317" s="55"/>
      <c r="C5317" s="75"/>
      <c r="D5317" s="57"/>
      <c r="E5317" s="72"/>
      <c r="F5317" s="67"/>
      <c r="G5317" s="63"/>
      <c r="H5317" s="64"/>
    </row>
    <row r="5318" spans="1:8" ht="15" hidden="1" customHeight="1" x14ac:dyDescent="0.25">
      <c r="A5318" s="82"/>
      <c r="B5318" s="56"/>
      <c r="C5318" s="56"/>
      <c r="D5318" s="57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56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56"/>
      <c r="C5320" s="56"/>
      <c r="D5320" s="57"/>
      <c r="E5320" s="72"/>
      <c r="F5320" s="76"/>
      <c r="G5320" s="63"/>
      <c r="H5320" s="64"/>
    </row>
    <row r="5321" spans="1:8" ht="15" hidden="1" customHeight="1" x14ac:dyDescent="0.25">
      <c r="A5321" s="82"/>
      <c r="B5321" s="60"/>
      <c r="C5321" s="56"/>
      <c r="D5321" s="61"/>
      <c r="E5321" s="72"/>
      <c r="F5321" s="62"/>
      <c r="G5321" s="63"/>
      <c r="H5321" s="64"/>
    </row>
    <row r="5322" spans="1:8" ht="15" hidden="1" customHeight="1" x14ac:dyDescent="0.25">
      <c r="A5322" s="82"/>
      <c r="B5322" s="68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6"/>
      <c r="C5323" s="56"/>
      <c r="D5323" s="61"/>
      <c r="E5323" s="72"/>
      <c r="F5323" s="97"/>
      <c r="G5323" s="63"/>
      <c r="H5323" s="64"/>
    </row>
    <row r="5324" spans="1:8" ht="15" hidden="1" customHeight="1" x14ac:dyDescent="0.25">
      <c r="A5324" s="82"/>
      <c r="B5324" s="68"/>
      <c r="C5324" s="56"/>
      <c r="D5324" s="57"/>
      <c r="E5324" s="72"/>
      <c r="F5324" s="76"/>
      <c r="G5324" s="63"/>
      <c r="H5324" s="64"/>
    </row>
    <row r="5325" spans="1:8" ht="15" hidden="1" customHeight="1" x14ac:dyDescent="0.25">
      <c r="A5325" s="82"/>
      <c r="B5325" s="74"/>
      <c r="C5325" s="56"/>
      <c r="D5325" s="57"/>
      <c r="E5325" s="72"/>
      <c r="F5325" s="62"/>
      <c r="G5325" s="63"/>
      <c r="H5325" s="64"/>
    </row>
    <row r="5326" spans="1:8" ht="15" hidden="1" customHeight="1" x14ac:dyDescent="0.25">
      <c r="A5326" s="82"/>
      <c r="B5326" s="74"/>
      <c r="C5326" s="75"/>
      <c r="D5326" s="83"/>
      <c r="E5326" s="72"/>
      <c r="F5326" s="76"/>
      <c r="G5326" s="63"/>
      <c r="H5326" s="64"/>
    </row>
    <row r="5327" spans="1:8" ht="15" hidden="1" customHeight="1" x14ac:dyDescent="0.25">
      <c r="A5327" s="82"/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A5328" s="82"/>
      <c r="B5328" s="65"/>
      <c r="C5328" s="65"/>
      <c r="D5328" s="61"/>
      <c r="E5328" s="72"/>
      <c r="F5328" s="62"/>
      <c r="G5328" s="63"/>
      <c r="H5328" s="64"/>
    </row>
    <row r="5329" spans="1:8" ht="15" hidden="1" customHeight="1" x14ac:dyDescent="0.25">
      <c r="A5329" s="82"/>
      <c r="B5329" s="68"/>
      <c r="C5329" s="56"/>
      <c r="D5329" s="87"/>
      <c r="E5329" s="72"/>
      <c r="F5329" s="62"/>
      <c r="G5329" s="63"/>
      <c r="H5329" s="64"/>
    </row>
    <row r="5330" spans="1:8" ht="15" hidden="1" customHeight="1" x14ac:dyDescent="0.25">
      <c r="A5330" s="82"/>
      <c r="B5330" s="74"/>
      <c r="C5330" s="56"/>
      <c r="D5330" s="57"/>
      <c r="E5330" s="72"/>
      <c r="F5330" s="76"/>
      <c r="G5330" s="63"/>
      <c r="H5330" s="64"/>
    </row>
    <row r="5331" spans="1:8" ht="15" hidden="1" customHeight="1" x14ac:dyDescent="0.25">
      <c r="A5331" s="82"/>
      <c r="B5331" s="56"/>
      <c r="C5331" s="56"/>
      <c r="D5331" s="128"/>
      <c r="E5331" s="72"/>
      <c r="F5331" s="62"/>
      <c r="G5331" s="63"/>
      <c r="H5331" s="64"/>
    </row>
    <row r="5332" spans="1:8" ht="15" hidden="1" customHeight="1" x14ac:dyDescent="0.25">
      <c r="A5332" s="82"/>
      <c r="B5332" s="55"/>
      <c r="C5332" s="56"/>
      <c r="D5332" s="128"/>
      <c r="E5332" s="72"/>
      <c r="F5332" s="62"/>
      <c r="G5332" s="63"/>
      <c r="H5332" s="64"/>
    </row>
    <row r="5333" spans="1:8" ht="15" hidden="1" customHeight="1" x14ac:dyDescent="0.25">
      <c r="A5333" s="82"/>
      <c r="B5333" s="56"/>
      <c r="C5333" s="75"/>
      <c r="D5333" s="57"/>
      <c r="E5333" s="72"/>
      <c r="F5333" s="62"/>
      <c r="G5333" s="63"/>
      <c r="H5333" s="64"/>
    </row>
    <row r="5334" spans="1:8" ht="15" hidden="1" customHeight="1" x14ac:dyDescent="0.25">
      <c r="A5334" s="82"/>
      <c r="B5334" s="74"/>
      <c r="C5334" s="75"/>
      <c r="D5334" s="57"/>
      <c r="E5334" s="72"/>
      <c r="F5334" s="62"/>
      <c r="G5334" s="63"/>
      <c r="H5334" s="64"/>
    </row>
    <row r="5335" spans="1:8" ht="15" hidden="1" customHeight="1" x14ac:dyDescent="0.25">
      <c r="A5335" s="82"/>
      <c r="B5335" s="68"/>
      <c r="C5335" s="56"/>
      <c r="D5335" s="57"/>
      <c r="E5335" s="72"/>
      <c r="F5335" s="76"/>
      <c r="G5335" s="63"/>
      <c r="H5335" s="64"/>
    </row>
    <row r="5336" spans="1:8" ht="15" hidden="1" customHeight="1" x14ac:dyDescent="0.25">
      <c r="A5336" s="82"/>
      <c r="B5336" s="56"/>
      <c r="C5336" s="56"/>
      <c r="D5336" s="61"/>
      <c r="E5336" s="72"/>
      <c r="F5336" s="76"/>
      <c r="G5336" s="63"/>
      <c r="H5336" s="64"/>
    </row>
    <row r="5337" spans="1:8" ht="15" hidden="1" customHeight="1" x14ac:dyDescent="0.25">
      <c r="A5337" s="82"/>
      <c r="B5337" s="55"/>
      <c r="C5337" s="75"/>
      <c r="D5337" s="57"/>
      <c r="E5337" s="72"/>
      <c r="F5337" s="67"/>
      <c r="G5337" s="63"/>
      <c r="H5337" s="64"/>
    </row>
    <row r="5338" spans="1:8" ht="15" hidden="1" customHeight="1" x14ac:dyDescent="0.25">
      <c r="A5338" s="82"/>
      <c r="B5338" s="56"/>
      <c r="C5338" s="56"/>
      <c r="D5338" s="57"/>
      <c r="E5338" s="72"/>
      <c r="F5338" s="62"/>
      <c r="G5338" s="63"/>
      <c r="H5338" s="64"/>
    </row>
    <row r="5339" spans="1:8" ht="15" hidden="1" customHeight="1" x14ac:dyDescent="0.25">
      <c r="A5339" s="82"/>
      <c r="B5339" s="56"/>
      <c r="C5339" s="56"/>
      <c r="D5339" s="57"/>
      <c r="E5339" s="72"/>
      <c r="F5339" s="62"/>
      <c r="G5339" s="63"/>
      <c r="H5339" s="64"/>
    </row>
    <row r="5340" spans="1:8" ht="15" hidden="1" customHeight="1" x14ac:dyDescent="0.25">
      <c r="A5340" s="82"/>
      <c r="B5340" s="68"/>
      <c r="C5340" s="56"/>
      <c r="D5340" s="57"/>
      <c r="E5340" s="72"/>
      <c r="F5340" s="76"/>
      <c r="G5340" s="63"/>
      <c r="H5340" s="64"/>
    </row>
    <row r="5341" spans="1:8" ht="15" hidden="1" customHeight="1" x14ac:dyDescent="0.25">
      <c r="A5341" s="82"/>
      <c r="B5341" s="65"/>
      <c r="C5341" s="65"/>
      <c r="D5341" s="61"/>
      <c r="E5341" s="72"/>
      <c r="F5341" s="62"/>
      <c r="G5341" s="63"/>
      <c r="H5341" s="64"/>
    </row>
    <row r="5342" spans="1:8" ht="15" hidden="1" customHeight="1" x14ac:dyDescent="0.25">
      <c r="A5342" s="82"/>
      <c r="B5342" s="68"/>
      <c r="C5342" s="56"/>
      <c r="D5342" s="87"/>
      <c r="E5342" s="72"/>
      <c r="F5342" s="62"/>
      <c r="G5342" s="63"/>
      <c r="H5342" s="64"/>
    </row>
    <row r="5343" spans="1:8" ht="15" hidden="1" customHeight="1" x14ac:dyDescent="0.25">
      <c r="A5343" s="82"/>
      <c r="B5343" s="74"/>
      <c r="C5343" s="56"/>
      <c r="D5343" s="57"/>
      <c r="E5343" s="72"/>
      <c r="F5343" s="76"/>
      <c r="G5343" s="63"/>
      <c r="H5343" s="64"/>
    </row>
    <row r="5344" spans="1:8" ht="15" hidden="1" customHeight="1" x14ac:dyDescent="0.25">
      <c r="A5344" s="82"/>
      <c r="B5344" s="56"/>
      <c r="C5344" s="56"/>
      <c r="D5344" s="128"/>
      <c r="E5344" s="72"/>
      <c r="F5344" s="62"/>
      <c r="G5344" s="63"/>
      <c r="H5344" s="64"/>
    </row>
    <row r="5345" spans="1:8" ht="15" hidden="1" customHeight="1" x14ac:dyDescent="0.25">
      <c r="A5345" s="82"/>
      <c r="B5345" s="55"/>
      <c r="C5345" s="56"/>
      <c r="D5345" s="128"/>
      <c r="E5345" s="72"/>
      <c r="F5345" s="62"/>
      <c r="G5345" s="63"/>
      <c r="H5345" s="64"/>
    </row>
    <row r="5346" spans="1:8" ht="15" hidden="1" customHeight="1" x14ac:dyDescent="0.25">
      <c r="A5346" s="82"/>
      <c r="B5346" s="56"/>
      <c r="C5346" s="75"/>
      <c r="D5346" s="57"/>
      <c r="E5346" s="72"/>
      <c r="F5346" s="62"/>
      <c r="G5346" s="63"/>
      <c r="H5346" s="64"/>
    </row>
    <row r="5347" spans="1:8" ht="15" hidden="1" customHeight="1" x14ac:dyDescent="0.25">
      <c r="A5347" s="82"/>
      <c r="B5347" s="74"/>
      <c r="C5347" s="75"/>
      <c r="D5347" s="57"/>
      <c r="E5347" s="72"/>
      <c r="F5347" s="62"/>
      <c r="G5347" s="63"/>
      <c r="H5347" s="64"/>
    </row>
    <row r="5348" spans="1:8" ht="15" hidden="1" customHeight="1" x14ac:dyDescent="0.25">
      <c r="A5348" s="82"/>
      <c r="B5348" s="68"/>
      <c r="C5348" s="56"/>
      <c r="D5348" s="57"/>
      <c r="E5348" s="72"/>
      <c r="F5348" s="76"/>
      <c r="G5348" s="63"/>
      <c r="H5348" s="64"/>
    </row>
    <row r="5349" spans="1:8" ht="15" hidden="1" customHeight="1" x14ac:dyDescent="0.25">
      <c r="A5349" s="82"/>
      <c r="B5349" s="56"/>
      <c r="C5349" s="56"/>
      <c r="D5349" s="61"/>
      <c r="E5349" s="72"/>
      <c r="F5349" s="76"/>
      <c r="G5349" s="63"/>
      <c r="H5349" s="64"/>
    </row>
    <row r="5350" spans="1:8" ht="15" hidden="1" customHeight="1" x14ac:dyDescent="0.25">
      <c r="A5350" s="82"/>
      <c r="B5350" s="55"/>
      <c r="C5350" s="75"/>
      <c r="D5350" s="57"/>
      <c r="E5350" s="72"/>
      <c r="F5350" s="67"/>
      <c r="G5350" s="63"/>
      <c r="H5350" s="64"/>
    </row>
    <row r="5351" spans="1:8" ht="15" hidden="1" customHeight="1" x14ac:dyDescent="0.25">
      <c r="A5351" s="82"/>
      <c r="B5351" s="56"/>
      <c r="C5351" s="56"/>
      <c r="D5351" s="57"/>
      <c r="E5351" s="72"/>
      <c r="F5351" s="62"/>
      <c r="G5351" s="63"/>
      <c r="H5351" s="64"/>
    </row>
    <row r="5352" spans="1:8" ht="15" hidden="1" customHeight="1" x14ac:dyDescent="0.25">
      <c r="A5352" s="82"/>
      <c r="B5352" s="56"/>
      <c r="C5352" s="56"/>
      <c r="D5352" s="57"/>
      <c r="E5352" s="72"/>
      <c r="F5352" s="62"/>
      <c r="G5352" s="63"/>
      <c r="H5352" s="64"/>
    </row>
    <row r="5353" spans="1:8" ht="15" hidden="1" customHeight="1" x14ac:dyDescent="0.25">
      <c r="A5353" s="82"/>
      <c r="B5353" s="56"/>
      <c r="C5353" s="56"/>
      <c r="D5353" s="57"/>
      <c r="E5353" s="72"/>
      <c r="F5353" s="76"/>
      <c r="G5353" s="63"/>
      <c r="H5353" s="64"/>
    </row>
    <row r="5354" spans="1:8" ht="15" hidden="1" customHeight="1" x14ac:dyDescent="0.25">
      <c r="A5354" s="82"/>
      <c r="B5354" s="60"/>
      <c r="C5354" s="56"/>
      <c r="D5354" s="61"/>
      <c r="E5354" s="72"/>
      <c r="F5354" s="62"/>
      <c r="G5354" s="63"/>
      <c r="H5354" s="64"/>
    </row>
    <row r="5355" spans="1:8" ht="15" hidden="1" customHeight="1" x14ac:dyDescent="0.25">
      <c r="A5355" s="82"/>
      <c r="B5355" s="68"/>
      <c r="C5355" s="56"/>
      <c r="D5355" s="61"/>
      <c r="E5355" s="72"/>
      <c r="F5355" s="62"/>
      <c r="G5355" s="63"/>
      <c r="H5355" s="64"/>
    </row>
    <row r="5356" spans="1:8" ht="15" hidden="1" customHeight="1" x14ac:dyDescent="0.25">
      <c r="A5356" s="82"/>
      <c r="B5356" s="56"/>
      <c r="C5356" s="56"/>
      <c r="D5356" s="61"/>
      <c r="E5356" s="72"/>
      <c r="F5356" s="97"/>
      <c r="G5356" s="63"/>
      <c r="H5356" s="64"/>
    </row>
    <row r="5357" spans="1:8" ht="15" hidden="1" customHeight="1" x14ac:dyDescent="0.25">
      <c r="A5357" s="82"/>
      <c r="B5357" s="56"/>
      <c r="C5357" s="56"/>
      <c r="D5357" s="57"/>
      <c r="E5357" s="72"/>
      <c r="F5357" s="76"/>
      <c r="G5357" s="63"/>
      <c r="H5357" s="64"/>
    </row>
    <row r="5358" spans="1:8" ht="15" hidden="1" customHeight="1" x14ac:dyDescent="0.25">
      <c r="A5358" s="82"/>
      <c r="B5358" s="68"/>
      <c r="C5358" s="56"/>
      <c r="D5358" s="57"/>
      <c r="E5358" s="72"/>
      <c r="F5358" s="76"/>
      <c r="G5358" s="63"/>
      <c r="H5358" s="64"/>
    </row>
    <row r="5359" spans="1:8" ht="15" hidden="1" customHeight="1" x14ac:dyDescent="0.25">
      <c r="A5359" s="82"/>
      <c r="B5359" s="65"/>
      <c r="C5359" s="65"/>
      <c r="D5359" s="61"/>
      <c r="E5359" s="72"/>
      <c r="F5359" s="62"/>
      <c r="G5359" s="63"/>
      <c r="H5359" s="64"/>
    </row>
    <row r="5360" spans="1:8" ht="15" hidden="1" customHeight="1" x14ac:dyDescent="0.25">
      <c r="A5360" s="82"/>
      <c r="B5360" s="68"/>
      <c r="C5360" s="56"/>
      <c r="D5360" s="87"/>
      <c r="E5360" s="72"/>
      <c r="F5360" s="62"/>
      <c r="G5360" s="63"/>
      <c r="H5360" s="64"/>
    </row>
    <row r="5361" spans="1:8" ht="15" hidden="1" customHeight="1" x14ac:dyDescent="0.25">
      <c r="A5361" s="82"/>
      <c r="B5361" s="74"/>
      <c r="C5361" s="56"/>
      <c r="D5361" s="57"/>
      <c r="E5361" s="72"/>
      <c r="F5361" s="76"/>
      <c r="G5361" s="63"/>
      <c r="H5361" s="64"/>
    </row>
    <row r="5362" spans="1:8" ht="15" hidden="1" customHeight="1" x14ac:dyDescent="0.25">
      <c r="A5362" s="82"/>
      <c r="B5362" s="81"/>
      <c r="C5362" s="56"/>
      <c r="D5362" s="128"/>
      <c r="E5362" s="72"/>
      <c r="F5362" s="62"/>
      <c r="G5362" s="63"/>
      <c r="H5362" s="64"/>
    </row>
    <row r="5363" spans="1:8" ht="15" hidden="1" customHeight="1" x14ac:dyDescent="0.25">
      <c r="A5363" s="82"/>
      <c r="B5363" s="55"/>
      <c r="C5363" s="56"/>
      <c r="D5363" s="128"/>
      <c r="E5363" s="72"/>
      <c r="F5363" s="62"/>
      <c r="G5363" s="63"/>
      <c r="H5363" s="64"/>
    </row>
    <row r="5364" spans="1:8" ht="15" hidden="1" customHeight="1" x14ac:dyDescent="0.25">
      <c r="A5364" s="82"/>
      <c r="B5364" s="56"/>
      <c r="C5364" s="75"/>
      <c r="D5364" s="57"/>
      <c r="E5364" s="72"/>
      <c r="F5364" s="62"/>
      <c r="G5364" s="63"/>
      <c r="H5364" s="64"/>
    </row>
    <row r="5365" spans="1:8" ht="15" hidden="1" customHeight="1" x14ac:dyDescent="0.25">
      <c r="A5365" s="82"/>
      <c r="B5365" s="74"/>
      <c r="C5365" s="75"/>
      <c r="D5365" s="57"/>
      <c r="E5365" s="72"/>
      <c r="F5365" s="62"/>
      <c r="G5365" s="63"/>
      <c r="H5365" s="64"/>
    </row>
    <row r="5366" spans="1:8" ht="15" hidden="1" customHeight="1" x14ac:dyDescent="0.25">
      <c r="A5366" s="82"/>
      <c r="B5366" s="68"/>
      <c r="C5366" s="56"/>
      <c r="D5366" s="57"/>
      <c r="E5366" s="72"/>
      <c r="F5366" s="76"/>
      <c r="G5366" s="63"/>
      <c r="H5366" s="64"/>
    </row>
    <row r="5367" spans="1:8" ht="15" hidden="1" customHeight="1" x14ac:dyDescent="0.25">
      <c r="A5367" s="82"/>
      <c r="B5367" s="56"/>
      <c r="C5367" s="56"/>
      <c r="D5367" s="61"/>
      <c r="E5367" s="72"/>
      <c r="F5367" s="62"/>
      <c r="G5367" s="63"/>
      <c r="H5367" s="64"/>
    </row>
    <row r="5368" spans="1:8" ht="15" hidden="1" customHeight="1" x14ac:dyDescent="0.25">
      <c r="A5368" s="82"/>
      <c r="B5368" s="55"/>
      <c r="C5368" s="75"/>
      <c r="D5368" s="57"/>
      <c r="E5368" s="72"/>
      <c r="F5368" s="62"/>
      <c r="G5368" s="63"/>
      <c r="H5368" s="64"/>
    </row>
    <row r="5369" spans="1:8" ht="15" hidden="1" customHeight="1" x14ac:dyDescent="0.25">
      <c r="A5369" s="82"/>
      <c r="B5369" s="56"/>
      <c r="C5369" s="56"/>
      <c r="D5369" s="57"/>
      <c r="E5369" s="72"/>
      <c r="F5369" s="62"/>
      <c r="G5369" s="63"/>
      <c r="H5369" s="64"/>
    </row>
    <row r="5370" spans="1:8" ht="15" hidden="1" customHeight="1" x14ac:dyDescent="0.25">
      <c r="A5370" s="82"/>
      <c r="B5370" s="56"/>
      <c r="C5370" s="56"/>
      <c r="D5370" s="57"/>
      <c r="E5370" s="72"/>
      <c r="F5370" s="76"/>
      <c r="G5370" s="63"/>
      <c r="H5370" s="64"/>
    </row>
    <row r="5371" spans="1:8" ht="15" hidden="1" customHeight="1" x14ac:dyDescent="0.25">
      <c r="A5371" s="82"/>
      <c r="B5371" s="56"/>
      <c r="C5371" s="56"/>
      <c r="D5371" s="57"/>
      <c r="E5371" s="72"/>
      <c r="F5371" s="62"/>
      <c r="G5371" s="63"/>
      <c r="H5371" s="64"/>
    </row>
    <row r="5372" spans="1:8" ht="15" hidden="1" customHeight="1" x14ac:dyDescent="0.25">
      <c r="A5372" s="82"/>
      <c r="B5372" s="55"/>
      <c r="C5372" s="75"/>
      <c r="D5372" s="105"/>
      <c r="E5372" s="72"/>
      <c r="F5372" s="59"/>
      <c r="G5372" s="63"/>
      <c r="H5372" s="64"/>
    </row>
    <row r="5373" spans="1:8" ht="15" hidden="1" customHeight="1" x14ac:dyDescent="0.25">
      <c r="A5373" s="82"/>
      <c r="B5373" s="55"/>
      <c r="C5373" s="75"/>
      <c r="D5373" s="57"/>
      <c r="E5373" s="72"/>
      <c r="F5373" s="59"/>
      <c r="G5373" s="63"/>
      <c r="H5373" s="64"/>
    </row>
    <row r="5374" spans="1:8" ht="15" hidden="1" customHeight="1" x14ac:dyDescent="0.25">
      <c r="A5374" s="82"/>
      <c r="B5374" s="56"/>
      <c r="C5374" s="56"/>
      <c r="D5374" s="61"/>
      <c r="E5374" s="72"/>
      <c r="F5374" s="59"/>
      <c r="G5374" s="63"/>
      <c r="H5374" s="64"/>
    </row>
    <row r="5375" spans="1:8" ht="15" hidden="1" customHeight="1" x14ac:dyDescent="0.25">
      <c r="A5375" s="82"/>
      <c r="B5375" s="68"/>
      <c r="C5375" s="56"/>
      <c r="D5375" s="57"/>
      <c r="E5375" s="72"/>
      <c r="F5375" s="59"/>
      <c r="G5375" s="63"/>
      <c r="H5375" s="64"/>
    </row>
    <row r="5376" spans="1:8" ht="15" hidden="1" customHeight="1" x14ac:dyDescent="0.25">
      <c r="A5376" s="82"/>
      <c r="B5376" s="74"/>
      <c r="C5376" s="56"/>
      <c r="D5376" s="57"/>
      <c r="E5376" s="72"/>
      <c r="F5376" s="62"/>
      <c r="G5376" s="63"/>
      <c r="H5376" s="64"/>
    </row>
    <row r="5377" spans="1:8" ht="15" hidden="1" customHeight="1" x14ac:dyDescent="0.25">
      <c r="A5377" s="82"/>
      <c r="B5377" s="68"/>
      <c r="C5377" s="56"/>
      <c r="D5377" s="57"/>
      <c r="E5377" s="72"/>
      <c r="F5377" s="76"/>
      <c r="G5377" s="63"/>
      <c r="H5377" s="64"/>
    </row>
    <row r="5378" spans="1:8" ht="15" hidden="1" customHeight="1" x14ac:dyDescent="0.25">
      <c r="A5378" s="82"/>
      <c r="B5378" s="68"/>
      <c r="C5378" s="56"/>
      <c r="D5378" s="87"/>
      <c r="E5378" s="72"/>
      <c r="F5378" s="62"/>
      <c r="G5378" s="63"/>
      <c r="H5378" s="64"/>
    </row>
    <row r="5379" spans="1:8" ht="15" hidden="1" customHeight="1" x14ac:dyDescent="0.25">
      <c r="A5379" s="82"/>
      <c r="B5379" s="56"/>
      <c r="C5379" s="56"/>
      <c r="D5379" s="57"/>
      <c r="E5379" s="72"/>
      <c r="F5379" s="62"/>
      <c r="G5379" s="63"/>
      <c r="H5379" s="64"/>
    </row>
    <row r="5380" spans="1:8" ht="15" hidden="1" customHeight="1" x14ac:dyDescent="0.25">
      <c r="A5380" s="82"/>
      <c r="B5380" s="95"/>
      <c r="C5380" s="80"/>
      <c r="D5380" s="57"/>
      <c r="E5380" s="72"/>
      <c r="F5380" s="62"/>
      <c r="G5380" s="63"/>
      <c r="H5380" s="64"/>
    </row>
    <row r="5381" spans="1:8" ht="15" hidden="1" customHeight="1" x14ac:dyDescent="0.25">
      <c r="A5381" s="82"/>
      <c r="B5381" s="56"/>
      <c r="C5381" s="75"/>
      <c r="D5381" s="105"/>
      <c r="E5381" s="72"/>
      <c r="F5381" s="76"/>
      <c r="G5381" s="63"/>
      <c r="H5381" s="64"/>
    </row>
    <row r="5382" spans="1:8" ht="15" hidden="1" customHeight="1" x14ac:dyDescent="0.25">
      <c r="A5382" s="82"/>
      <c r="B5382" s="55"/>
      <c r="C5382" s="56"/>
      <c r="D5382" s="128"/>
      <c r="E5382" s="72"/>
      <c r="F5382" s="62"/>
      <c r="G5382" s="63"/>
      <c r="H5382" s="64"/>
    </row>
    <row r="5383" spans="1:8" ht="15" hidden="1" customHeight="1" x14ac:dyDescent="0.25">
      <c r="A5383" s="82"/>
      <c r="B5383" s="56"/>
      <c r="C5383" s="75"/>
      <c r="D5383" s="57"/>
      <c r="E5383" s="72"/>
      <c r="F5383" s="62"/>
      <c r="G5383" s="63"/>
      <c r="H5383" s="64"/>
    </row>
    <row r="5384" spans="1:8" ht="15" hidden="1" customHeight="1" x14ac:dyDescent="0.25">
      <c r="A5384" s="82"/>
      <c r="B5384" s="74"/>
      <c r="C5384" s="75"/>
      <c r="D5384" s="57"/>
      <c r="E5384" s="72"/>
      <c r="F5384" s="62"/>
      <c r="G5384" s="63"/>
      <c r="H5384" s="64"/>
    </row>
    <row r="5385" spans="1:8" ht="15" hidden="1" customHeight="1" x14ac:dyDescent="0.25">
      <c r="A5385" s="82"/>
      <c r="B5385" s="68"/>
      <c r="C5385" s="56"/>
      <c r="D5385" s="57"/>
      <c r="E5385" s="72"/>
      <c r="F5385" s="76"/>
      <c r="G5385" s="63"/>
      <c r="H5385" s="64"/>
    </row>
    <row r="5386" spans="1:8" ht="15" hidden="1" customHeight="1" x14ac:dyDescent="0.25">
      <c r="A5386" s="82"/>
      <c r="B5386" s="56"/>
      <c r="C5386" s="56"/>
      <c r="D5386" s="61"/>
      <c r="E5386" s="72"/>
      <c r="F5386" s="62"/>
      <c r="G5386" s="63"/>
      <c r="H5386" s="64"/>
    </row>
    <row r="5387" spans="1:8" ht="15" hidden="1" customHeight="1" x14ac:dyDescent="0.25">
      <c r="A5387" s="82"/>
      <c r="B5387" s="55"/>
      <c r="C5387" s="75"/>
      <c r="D5387" s="57"/>
      <c r="E5387" s="72"/>
      <c r="F5387" s="62"/>
      <c r="G5387" s="63"/>
      <c r="H5387" s="64"/>
    </row>
    <row r="5388" spans="1:8" ht="15" hidden="1" customHeight="1" x14ac:dyDescent="0.25">
      <c r="A5388" s="82"/>
      <c r="B5388" s="81"/>
      <c r="C5388" s="56"/>
      <c r="D5388" s="57"/>
      <c r="E5388" s="72"/>
      <c r="F5388" s="62"/>
      <c r="G5388" s="63"/>
      <c r="H5388" s="64"/>
    </row>
    <row r="5389" spans="1:8" ht="15" hidden="1" customHeight="1" x14ac:dyDescent="0.25">
      <c r="A5389" s="82"/>
      <c r="B5389" s="65"/>
      <c r="C5389" s="65"/>
      <c r="D5389" s="61"/>
      <c r="E5389" s="72"/>
      <c r="F5389" s="62"/>
      <c r="G5389" s="63"/>
      <c r="H5389" s="64"/>
    </row>
    <row r="5390" spans="1:8" ht="15" hidden="1" customHeight="1" x14ac:dyDescent="0.25">
      <c r="A5390" s="82"/>
      <c r="B5390" s="56"/>
      <c r="C5390" s="56"/>
      <c r="D5390" s="57"/>
      <c r="E5390" s="72"/>
      <c r="F5390" s="62"/>
      <c r="G5390" s="63"/>
      <c r="H5390" s="64"/>
    </row>
    <row r="5391" spans="1:8" ht="15" hidden="1" customHeight="1" x14ac:dyDescent="0.25">
      <c r="B5391" s="68"/>
      <c r="C5391" s="56"/>
      <c r="D5391" s="57"/>
      <c r="E5391" s="72"/>
      <c r="F5391" s="76"/>
      <c r="G5391" s="63"/>
      <c r="H5391" s="64"/>
    </row>
    <row r="5392" spans="1:8" ht="15" hidden="1" customHeight="1" x14ac:dyDescent="0.25">
      <c r="B5392" s="68"/>
      <c r="C5392" s="56"/>
      <c r="D5392" s="87"/>
      <c r="E5392" s="72"/>
      <c r="F5392" s="62"/>
      <c r="G5392" s="63"/>
      <c r="H5392" s="64"/>
    </row>
    <row r="5393" spans="1:8" ht="15" hidden="1" customHeight="1" x14ac:dyDescent="0.25">
      <c r="A5393"/>
      <c r="B5393" s="56"/>
      <c r="C5393" s="56"/>
      <c r="D5393" s="57"/>
      <c r="E5393" s="72"/>
      <c r="F5393" s="62"/>
      <c r="G5393" s="63"/>
      <c r="H5393" s="64"/>
    </row>
    <row r="5394" spans="1:8" ht="15" hidden="1" customHeight="1" x14ac:dyDescent="0.25">
      <c r="A5394"/>
      <c r="B5394" s="56"/>
      <c r="C5394" s="56"/>
      <c r="D5394" s="57"/>
      <c r="E5394" s="72"/>
      <c r="F5394" s="62"/>
      <c r="G5394" s="63"/>
      <c r="H5394" s="64"/>
    </row>
    <row r="5395" spans="1:8" ht="15" hidden="1" customHeight="1" x14ac:dyDescent="0.25">
      <c r="A5395"/>
      <c r="B5395" s="56"/>
      <c r="C5395" s="56"/>
      <c r="D5395" s="57"/>
      <c r="E5395" s="72"/>
      <c r="F5395" s="76"/>
      <c r="G5395" s="63"/>
      <c r="H5395" s="64"/>
    </row>
    <row r="5396" spans="1:8" ht="15" hidden="1" customHeight="1" x14ac:dyDescent="0.25">
      <c r="A5396"/>
      <c r="B5396" s="55"/>
      <c r="C5396" s="56"/>
      <c r="D5396" s="128"/>
      <c r="E5396" s="72"/>
      <c r="F5396" s="62"/>
      <c r="G5396" s="63"/>
      <c r="H5396" s="64"/>
    </row>
    <row r="5397" spans="1:8" ht="15" hidden="1" customHeight="1" x14ac:dyDescent="0.25">
      <c r="A5397"/>
      <c r="B5397" s="68"/>
      <c r="C5397" s="56"/>
      <c r="D5397" s="57"/>
      <c r="E5397" s="72"/>
      <c r="F5397" s="76"/>
      <c r="G5397" s="63"/>
      <c r="H5397" s="64"/>
    </row>
    <row r="5398" spans="1:8" ht="15" hidden="1" customHeight="1" x14ac:dyDescent="0.25">
      <c r="A5398"/>
      <c r="B5398" s="68"/>
      <c r="C5398" s="56"/>
      <c r="D5398" s="57"/>
      <c r="E5398" s="72"/>
      <c r="F5398" s="76"/>
      <c r="G5398" s="63"/>
      <c r="H5398" s="64"/>
    </row>
    <row r="5399" spans="1:8" ht="15" hidden="1" customHeight="1" x14ac:dyDescent="0.25">
      <c r="A5399"/>
      <c r="B5399" s="68"/>
      <c r="C5399" s="56"/>
      <c r="D5399" s="87"/>
      <c r="E5399" s="72"/>
      <c r="F5399" s="62"/>
      <c r="G5399" s="63"/>
      <c r="H5399" s="64"/>
    </row>
    <row r="5400" spans="1:8" ht="15" hidden="1" customHeight="1" x14ac:dyDescent="0.25">
      <c r="A5400"/>
      <c r="B5400" s="56"/>
      <c r="C5400" s="56"/>
      <c r="D5400" s="57"/>
      <c r="E5400" s="72"/>
      <c r="F5400" s="62"/>
      <c r="G5400" s="63"/>
      <c r="H5400" s="64"/>
    </row>
    <row r="5401" spans="1:8" ht="15" hidden="1" customHeight="1" x14ac:dyDescent="0.25">
      <c r="A5401"/>
      <c r="B5401" s="56"/>
      <c r="C5401" s="56"/>
      <c r="D5401" s="57"/>
      <c r="E5401" s="72"/>
      <c r="F5401" s="62"/>
      <c r="G5401" s="63"/>
      <c r="H5401" s="64"/>
    </row>
    <row r="5402" spans="1:8" ht="15" hidden="1" customHeight="1" x14ac:dyDescent="0.25">
      <c r="A5402"/>
      <c r="B5402" s="56"/>
      <c r="C5402" s="56"/>
      <c r="D5402" s="57"/>
      <c r="E5402" s="72"/>
      <c r="F5402" s="76"/>
      <c r="G5402" s="63"/>
      <c r="H5402" s="64"/>
    </row>
    <row r="5403" spans="1:8" ht="15" hidden="1" customHeight="1" x14ac:dyDescent="0.25">
      <c r="A5403"/>
      <c r="B5403" s="55"/>
      <c r="C5403" s="56"/>
      <c r="D5403" s="128"/>
      <c r="E5403" s="72"/>
      <c r="F5403" s="62"/>
      <c r="G5403" s="63"/>
      <c r="H5403" s="64"/>
    </row>
    <row r="5404" spans="1:8" ht="15" hidden="1" customHeight="1" x14ac:dyDescent="0.25">
      <c r="A5404"/>
      <c r="B5404" s="56"/>
      <c r="C5404" s="75"/>
      <c r="D5404" s="57"/>
      <c r="E5404" s="72"/>
      <c r="F5404" s="62"/>
      <c r="G5404" s="63"/>
      <c r="H5404" s="64"/>
    </row>
    <row r="5405" spans="1:8" ht="15" hidden="1" customHeight="1" x14ac:dyDescent="0.25">
      <c r="A5405"/>
      <c r="B5405" s="74"/>
      <c r="C5405" s="75"/>
      <c r="D5405" s="57"/>
      <c r="E5405" s="72"/>
      <c r="F5405" s="62"/>
      <c r="G5405" s="63"/>
      <c r="H5405" s="64"/>
    </row>
    <row r="5406" spans="1:8" ht="15" hidden="1" customHeight="1" x14ac:dyDescent="0.25">
      <c r="A5406"/>
      <c r="B5406" s="68"/>
      <c r="C5406" s="75"/>
      <c r="D5406" s="57"/>
      <c r="E5406" s="72"/>
      <c r="F5406" s="76"/>
      <c r="G5406" s="63"/>
      <c r="H5406" s="64"/>
    </row>
    <row r="5407" spans="1:8" ht="15" hidden="1" customHeight="1" x14ac:dyDescent="0.25">
      <c r="A5407"/>
      <c r="B5407" s="56"/>
      <c r="C5407" s="75"/>
      <c r="D5407" s="61"/>
      <c r="E5407" s="72"/>
      <c r="F5407" s="62"/>
      <c r="G5407" s="63"/>
      <c r="H5407" s="64"/>
    </row>
    <row r="5408" spans="1:8" ht="15" hidden="1" customHeight="1" x14ac:dyDescent="0.25">
      <c r="A5408"/>
      <c r="B5408" s="55"/>
      <c r="C5408" s="75"/>
      <c r="D5408" s="57"/>
      <c r="E5408" s="72"/>
      <c r="F5408" s="62"/>
      <c r="G5408" s="63"/>
      <c r="H5408" s="64"/>
    </row>
    <row r="5409" spans="1:8" ht="15" hidden="1" customHeight="1" x14ac:dyDescent="0.25">
      <c r="A5409"/>
      <c r="B5409" s="81"/>
      <c r="C5409" s="56"/>
      <c r="D5409" s="57"/>
      <c r="E5409" s="72"/>
      <c r="F5409" s="62"/>
      <c r="G5409" s="63"/>
      <c r="H5409" s="64"/>
    </row>
    <row r="5410" spans="1:8" ht="15" hidden="1" customHeight="1" x14ac:dyDescent="0.25">
      <c r="A5410"/>
      <c r="B5410" s="56"/>
      <c r="C5410" s="56"/>
      <c r="D5410" s="57"/>
      <c r="E5410" s="72"/>
      <c r="F5410" s="76"/>
      <c r="G5410" s="63"/>
      <c r="H5410" s="64"/>
    </row>
    <row r="5411" spans="1:8" ht="15" hidden="1" customHeight="1" x14ac:dyDescent="0.25">
      <c r="A5411"/>
      <c r="B5411" s="56"/>
      <c r="C5411" s="56"/>
      <c r="D5411" s="57"/>
      <c r="E5411" s="72"/>
      <c r="F5411" s="62"/>
      <c r="G5411" s="63"/>
      <c r="H5411" s="64"/>
    </row>
    <row r="5412" spans="1:8" ht="15" hidden="1" customHeight="1" x14ac:dyDescent="0.25">
      <c r="A5412"/>
      <c r="B5412" s="55"/>
      <c r="C5412" s="75"/>
      <c r="D5412" s="105"/>
      <c r="E5412" s="72"/>
      <c r="F5412" s="59"/>
      <c r="G5412" s="63"/>
      <c r="H5412" s="64"/>
    </row>
    <row r="5413" spans="1:8" ht="15" hidden="1" customHeight="1" x14ac:dyDescent="0.25">
      <c r="A5413"/>
      <c r="B5413" s="55"/>
      <c r="C5413" s="75"/>
      <c r="D5413" s="57"/>
      <c r="E5413" s="72"/>
      <c r="F5413" s="59"/>
      <c r="G5413" s="63"/>
      <c r="H5413" s="64"/>
    </row>
    <row r="5414" spans="1:8" ht="15" hidden="1" customHeight="1" x14ac:dyDescent="0.25">
      <c r="A5414"/>
      <c r="B5414" s="56"/>
      <c r="C5414" s="56"/>
      <c r="D5414" s="61"/>
      <c r="E5414" s="72"/>
      <c r="F5414" s="59"/>
      <c r="G5414" s="63"/>
      <c r="H5414" s="64"/>
    </row>
    <row r="5415" spans="1:8" ht="15" hidden="1" customHeight="1" x14ac:dyDescent="0.25">
      <c r="A5415"/>
      <c r="B5415" s="74"/>
      <c r="C5415" s="56"/>
      <c r="D5415" s="57"/>
      <c r="E5415" s="72"/>
      <c r="F5415" s="62"/>
      <c r="G5415" s="63"/>
      <c r="H5415" s="64"/>
    </row>
    <row r="5416" spans="1:8" ht="15" hidden="1" customHeight="1" x14ac:dyDescent="0.25">
      <c r="A5416"/>
      <c r="B5416" s="74"/>
      <c r="C5416" s="75"/>
      <c r="D5416" s="83"/>
      <c r="E5416" s="72"/>
      <c r="F5416" s="76"/>
      <c r="G5416" s="63"/>
      <c r="H5416" s="64"/>
    </row>
    <row r="5417" spans="1:8" ht="15" hidden="1" customHeight="1" x14ac:dyDescent="0.25">
      <c r="A5417"/>
      <c r="B5417" s="55"/>
      <c r="C5417" s="56"/>
      <c r="D5417" s="87"/>
      <c r="E5417" s="72"/>
      <c r="F5417" s="62"/>
      <c r="G5417" s="63"/>
      <c r="H5417" s="64"/>
    </row>
    <row r="5418" spans="1:8" ht="15" hidden="1" customHeight="1" x14ac:dyDescent="0.25">
      <c r="A5418"/>
      <c r="B5418" s="55"/>
      <c r="C5418" s="75"/>
      <c r="D5418" s="57"/>
      <c r="E5418" s="72"/>
      <c r="F5418" s="77"/>
      <c r="G5418" s="63"/>
      <c r="H5418" s="64"/>
    </row>
    <row r="5419" spans="1:8" ht="15" hidden="1" customHeight="1" x14ac:dyDescent="0.25">
      <c r="A5419"/>
      <c r="B5419" s="55"/>
      <c r="C5419" s="75"/>
      <c r="D5419" s="57"/>
      <c r="E5419" s="72"/>
      <c r="F5419" s="62"/>
      <c r="G5419" s="63"/>
      <c r="H5419" s="64"/>
    </row>
    <row r="5420" spans="1:8" ht="15" hidden="1" customHeight="1" x14ac:dyDescent="0.25">
      <c r="A5420"/>
      <c r="B5420" s="68"/>
      <c r="C5420" s="56"/>
      <c r="D5420" s="57"/>
      <c r="E5420" s="72"/>
      <c r="F5420" s="76"/>
      <c r="G5420" s="63"/>
      <c r="H5420" s="64"/>
    </row>
    <row r="5421" spans="1:8" ht="15" hidden="1" customHeight="1" x14ac:dyDescent="0.25">
      <c r="A5421"/>
      <c r="B5421" s="56"/>
      <c r="C5421" s="56"/>
      <c r="D5421" s="57"/>
      <c r="E5421" s="72"/>
      <c r="F5421" s="76"/>
      <c r="G5421" s="63"/>
      <c r="H5421" s="64"/>
    </row>
    <row r="5422" spans="1:8" ht="15" hidden="1" customHeight="1" x14ac:dyDescent="0.25">
      <c r="A5422"/>
      <c r="B5422" s="68"/>
      <c r="C5422" s="56"/>
      <c r="D5422" s="87"/>
      <c r="E5422" s="72"/>
      <c r="F5422" s="62"/>
      <c r="G5422" s="63"/>
      <c r="H5422" s="64"/>
    </row>
    <row r="5423" spans="1:8" ht="15" hidden="1" customHeight="1" x14ac:dyDescent="0.25">
      <c r="A5423"/>
      <c r="B5423" s="56"/>
      <c r="C5423" s="56"/>
      <c r="D5423" s="61"/>
      <c r="E5423" s="72"/>
      <c r="F5423" s="76"/>
      <c r="G5423" s="63"/>
      <c r="H5423" s="64"/>
    </row>
    <row r="5424" spans="1:8" ht="15" hidden="1" customHeight="1" x14ac:dyDescent="0.25">
      <c r="A5424"/>
      <c r="B5424" s="56"/>
      <c r="C5424" s="56"/>
      <c r="D5424" s="57"/>
      <c r="E5424" s="72"/>
      <c r="F5424" s="62"/>
      <c r="G5424" s="63"/>
      <c r="H5424" s="64"/>
    </row>
    <row r="5425" spans="1:8" ht="15" hidden="1" customHeight="1" x14ac:dyDescent="0.25">
      <c r="A5425"/>
      <c r="B5425" s="55"/>
      <c r="C5425" s="56"/>
      <c r="D5425" s="128"/>
      <c r="E5425" s="72"/>
      <c r="F5425" s="62"/>
      <c r="G5425" s="63"/>
      <c r="H5425" s="64"/>
    </row>
    <row r="5426" spans="1:8" ht="15" hidden="1" customHeight="1" x14ac:dyDescent="0.25">
      <c r="A5426"/>
      <c r="B5426" s="56"/>
      <c r="C5426" s="71"/>
      <c r="D5426" s="57"/>
      <c r="E5426" s="72"/>
      <c r="F5426" s="62"/>
      <c r="G5426" s="63"/>
      <c r="H5426" s="64"/>
    </row>
    <row r="5427" spans="1:8" ht="15" hidden="1" customHeight="1" x14ac:dyDescent="0.25">
      <c r="A5427"/>
      <c r="B5427" s="74"/>
      <c r="C5427" s="75"/>
      <c r="D5427" s="57"/>
      <c r="E5427" s="72"/>
      <c r="F5427" s="62"/>
      <c r="G5427" s="63"/>
      <c r="H5427" s="64"/>
    </row>
    <row r="5428" spans="1:8" ht="15" hidden="1" customHeight="1" x14ac:dyDescent="0.25">
      <c r="A5428"/>
      <c r="B5428" s="68"/>
      <c r="C5428" s="75"/>
      <c r="D5428" s="57"/>
      <c r="E5428" s="72"/>
      <c r="F5428" s="76"/>
      <c r="G5428" s="63"/>
      <c r="H5428" s="64"/>
    </row>
    <row r="5429" spans="1:8" ht="15" hidden="1" customHeight="1" x14ac:dyDescent="0.25">
      <c r="A5429"/>
      <c r="B5429" s="56"/>
      <c r="C5429" s="75"/>
      <c r="D5429" s="61"/>
      <c r="E5429" s="72"/>
      <c r="F5429" s="62"/>
      <c r="G5429" s="63"/>
      <c r="H5429" s="64"/>
    </row>
    <row r="5430" spans="1:8" ht="15" hidden="1" customHeight="1" x14ac:dyDescent="0.25">
      <c r="A5430"/>
      <c r="B5430" s="81"/>
      <c r="C5430" s="56"/>
      <c r="D5430" s="57"/>
      <c r="E5430" s="72"/>
      <c r="F5430" s="62"/>
      <c r="G5430" s="63"/>
      <c r="H5430" s="64"/>
    </row>
    <row r="5431" spans="1:8" ht="15" hidden="1" customHeight="1" x14ac:dyDescent="0.25">
      <c r="A5431"/>
      <c r="B5431" s="81"/>
      <c r="C5431" s="56"/>
      <c r="D5431" s="57"/>
      <c r="E5431" s="72"/>
      <c r="F5431" s="62"/>
      <c r="G5431" s="63"/>
      <c r="H5431" s="64"/>
    </row>
    <row r="5432" spans="1:8" ht="15" hidden="1" customHeight="1" x14ac:dyDescent="0.25">
      <c r="A5432"/>
      <c r="B5432" s="56"/>
      <c r="C5432" s="56"/>
      <c r="D5432" s="57"/>
      <c r="E5432" s="72"/>
      <c r="F5432" s="76"/>
      <c r="G5432" s="63"/>
      <c r="H5432" s="64"/>
    </row>
    <row r="5433" spans="1:8" ht="15" hidden="1" customHeight="1" x14ac:dyDescent="0.25">
      <c r="A5433"/>
      <c r="B5433" s="56"/>
      <c r="C5433" s="56"/>
      <c r="D5433" s="57"/>
      <c r="E5433" s="72"/>
      <c r="F5433" s="62"/>
      <c r="G5433" s="63"/>
      <c r="H5433" s="64"/>
    </row>
    <row r="5434" spans="1:8" ht="15" hidden="1" customHeight="1" x14ac:dyDescent="0.25">
      <c r="A5434"/>
      <c r="B5434" s="55"/>
      <c r="C5434" s="75"/>
      <c r="D5434" s="105"/>
      <c r="E5434" s="72"/>
      <c r="F5434" s="59"/>
      <c r="G5434" s="63"/>
      <c r="H5434" s="64"/>
    </row>
    <row r="5435" spans="1:8" ht="15" hidden="1" customHeight="1" x14ac:dyDescent="0.25">
      <c r="A5435"/>
      <c r="B5435" s="55"/>
      <c r="C5435" s="75"/>
      <c r="D5435" s="57"/>
      <c r="E5435" s="72"/>
      <c r="F5435" s="59"/>
      <c r="G5435" s="63"/>
      <c r="H5435" s="64"/>
    </row>
    <row r="5436" spans="1:8" ht="15" hidden="1" customHeight="1" x14ac:dyDescent="0.25">
      <c r="A5436"/>
      <c r="B5436" s="56"/>
      <c r="C5436" s="56"/>
      <c r="D5436" s="61"/>
      <c r="E5436" s="72"/>
      <c r="F5436" s="59"/>
      <c r="G5436" s="63"/>
      <c r="H5436" s="64"/>
    </row>
    <row r="5437" spans="1:8" ht="15" hidden="1" customHeight="1" x14ac:dyDescent="0.25">
      <c r="A5437"/>
      <c r="B5437" s="68"/>
      <c r="C5437" s="56"/>
      <c r="D5437" s="57"/>
      <c r="E5437" s="72"/>
      <c r="F5437" s="59"/>
      <c r="G5437" s="63"/>
      <c r="H5437" s="64"/>
    </row>
    <row r="5438" spans="1:8" ht="15" hidden="1" customHeight="1" x14ac:dyDescent="0.25">
      <c r="A5438"/>
      <c r="B5438" s="74"/>
      <c r="C5438" s="56"/>
      <c r="D5438" s="83"/>
      <c r="E5438" s="72"/>
      <c r="F5438" s="76"/>
      <c r="G5438" s="63"/>
      <c r="H5438" s="64"/>
    </row>
    <row r="5439" spans="1:8" ht="15" hidden="1" customHeight="1" x14ac:dyDescent="0.25">
      <c r="A5439"/>
      <c r="B5439" s="74"/>
      <c r="C5439" s="56"/>
      <c r="D5439" s="83"/>
      <c r="E5439" s="72"/>
      <c r="F5439" s="76"/>
      <c r="G5439" s="63"/>
      <c r="H5439" s="64"/>
    </row>
    <row r="5440" spans="1:8" ht="15" hidden="1" customHeight="1" x14ac:dyDescent="0.25">
      <c r="A5440"/>
      <c r="B5440" s="55"/>
      <c r="C5440" s="56"/>
      <c r="D5440" s="87"/>
      <c r="E5440" s="72"/>
      <c r="F5440" s="62"/>
      <c r="G5440" s="63"/>
      <c r="H5440" s="64"/>
    </row>
    <row r="5441" spans="1:8" ht="15" hidden="1" customHeight="1" x14ac:dyDescent="0.25">
      <c r="A5441"/>
      <c r="B5441" s="74"/>
      <c r="C5441" s="56"/>
      <c r="D5441" s="57"/>
      <c r="E5441" s="72"/>
      <c r="F5441" s="62"/>
      <c r="G5441" s="63"/>
      <c r="H5441" s="64"/>
    </row>
    <row r="5442" spans="1:8" ht="15" hidden="1" customHeight="1" x14ac:dyDescent="0.25">
      <c r="A5442"/>
      <c r="B5442" s="56"/>
      <c r="C5442" s="56"/>
      <c r="D5442" s="57"/>
      <c r="E5442" s="72"/>
      <c r="F5442" s="76"/>
      <c r="G5442" s="63"/>
      <c r="H5442" s="64"/>
    </row>
    <row r="5443" spans="1:8" ht="15" hidden="1" customHeight="1" x14ac:dyDescent="0.25">
      <c r="A5443"/>
      <c r="B5443" s="68"/>
      <c r="C5443" s="56"/>
      <c r="D5443" s="87"/>
      <c r="E5443" s="72"/>
      <c r="F5443" s="62"/>
      <c r="G5443" s="63"/>
      <c r="H5443" s="64"/>
    </row>
    <row r="5444" spans="1:8" ht="15" hidden="1" customHeight="1" x14ac:dyDescent="0.25">
      <c r="A5444"/>
      <c r="B5444" s="56"/>
      <c r="C5444" s="56"/>
      <c r="D5444" s="61"/>
      <c r="E5444" s="72"/>
      <c r="F5444" s="76"/>
      <c r="G5444" s="63"/>
      <c r="H5444" s="64"/>
    </row>
    <row r="5445" spans="1:8" ht="15" hidden="1" customHeight="1" x14ac:dyDescent="0.25">
      <c r="A5445"/>
      <c r="B5445" s="56"/>
      <c r="C5445" s="56"/>
      <c r="D5445" s="57"/>
      <c r="E5445" s="72"/>
      <c r="F5445" s="62"/>
      <c r="G5445" s="63"/>
      <c r="H5445" s="64"/>
    </row>
    <row r="5446" spans="1:8" ht="15" hidden="1" customHeight="1" x14ac:dyDescent="0.25">
      <c r="A5446"/>
      <c r="B5446" s="55"/>
      <c r="C5446" s="56"/>
      <c r="D5446" s="128"/>
      <c r="E5446" s="72"/>
      <c r="F5446" s="62"/>
      <c r="G5446" s="63"/>
      <c r="H5446" s="64"/>
    </row>
    <row r="5447" spans="1:8" ht="15" hidden="1" customHeight="1" x14ac:dyDescent="0.25">
      <c r="A5447"/>
      <c r="B5447" s="56"/>
      <c r="C5447" s="75"/>
      <c r="D5447" s="57"/>
      <c r="E5447" s="72"/>
      <c r="F5447" s="62"/>
      <c r="G5447" s="63"/>
      <c r="H5447" s="64"/>
    </row>
    <row r="5448" spans="1:8" ht="15" hidden="1" customHeight="1" x14ac:dyDescent="0.25">
      <c r="A5448"/>
      <c r="B5448" s="74"/>
      <c r="C5448" s="75"/>
      <c r="D5448" s="57"/>
      <c r="E5448" s="72"/>
      <c r="F5448" s="62"/>
      <c r="G5448" s="63"/>
      <c r="H5448" s="64"/>
    </row>
    <row r="5449" spans="1:8" ht="15" hidden="1" customHeight="1" x14ac:dyDescent="0.25">
      <c r="A5449"/>
      <c r="B5449" s="74"/>
      <c r="C5449" s="75"/>
      <c r="D5449" s="57"/>
      <c r="E5449" s="72"/>
      <c r="F5449" s="62"/>
      <c r="G5449" s="63"/>
      <c r="H5449" s="64"/>
    </row>
    <row r="5450" spans="1:8" ht="15" hidden="1" customHeight="1" x14ac:dyDescent="0.25">
      <c r="A5450"/>
      <c r="B5450" s="56"/>
      <c r="C5450" s="75"/>
      <c r="D5450" s="61"/>
      <c r="E5450" s="72"/>
      <c r="F5450" s="62"/>
      <c r="G5450" s="63"/>
      <c r="H5450" s="64"/>
    </row>
    <row r="5451" spans="1:8" ht="15" hidden="1" customHeight="1" x14ac:dyDescent="0.25">
      <c r="A5451"/>
      <c r="B5451" s="81"/>
      <c r="C5451" s="56"/>
      <c r="D5451" s="57"/>
      <c r="E5451" s="72"/>
      <c r="F5451" s="62"/>
      <c r="G5451" s="63"/>
      <c r="H5451" s="64"/>
    </row>
    <row r="5452" spans="1:8" ht="15" hidden="1" customHeight="1" x14ac:dyDescent="0.25">
      <c r="A5452"/>
      <c r="B5452" s="81"/>
      <c r="C5452" s="56"/>
      <c r="D5452" s="57"/>
      <c r="E5452" s="72"/>
      <c r="F5452" s="62"/>
      <c r="G5452" s="63"/>
      <c r="H5452" s="64"/>
    </row>
    <row r="5453" spans="1:8" ht="15" hidden="1" customHeight="1" x14ac:dyDescent="0.25">
      <c r="A5453"/>
      <c r="B5453" s="56"/>
      <c r="C5453" s="56"/>
      <c r="D5453" s="57"/>
      <c r="E5453" s="72"/>
      <c r="F5453" s="76"/>
      <c r="G5453" s="63"/>
      <c r="H5453" s="64"/>
    </row>
    <row r="5454" spans="1:8" ht="15" hidden="1" customHeight="1" x14ac:dyDescent="0.25">
      <c r="A5454"/>
      <c r="B5454" s="56"/>
      <c r="C5454" s="56"/>
      <c r="D5454" s="57"/>
      <c r="E5454" s="72"/>
      <c r="F5454" s="62"/>
      <c r="G5454" s="63"/>
      <c r="H5454" s="64"/>
    </row>
    <row r="5455" spans="1:8" ht="15" hidden="1" customHeight="1" x14ac:dyDescent="0.25">
      <c r="A5455"/>
      <c r="B5455" s="55"/>
      <c r="C5455" s="56"/>
      <c r="D5455" s="105"/>
      <c r="E5455" s="72"/>
      <c r="F5455" s="59"/>
      <c r="G5455" s="63"/>
      <c r="H5455" s="64"/>
    </row>
    <row r="5456" spans="1:8" ht="15" hidden="1" customHeight="1" x14ac:dyDescent="0.25">
      <c r="A5456"/>
      <c r="B5456" s="55"/>
      <c r="C5456" s="56"/>
      <c r="D5456" s="57"/>
      <c r="E5456" s="72"/>
      <c r="F5456" s="59"/>
      <c r="G5456" s="63"/>
      <c r="H5456" s="64"/>
    </row>
    <row r="5457" spans="1:8" ht="15" hidden="1" customHeight="1" x14ac:dyDescent="0.25">
      <c r="A5457"/>
      <c r="B5457" s="56"/>
      <c r="C5457" s="56"/>
      <c r="D5457" s="61"/>
      <c r="E5457" s="72"/>
      <c r="F5457" s="59"/>
      <c r="G5457" s="63"/>
      <c r="H5457" s="64"/>
    </row>
    <row r="5458" spans="1:8" ht="15" hidden="1" customHeight="1" x14ac:dyDescent="0.25">
      <c r="A5458"/>
      <c r="B5458" s="68"/>
      <c r="C5458" s="56"/>
      <c r="D5458" s="57"/>
      <c r="E5458" s="72"/>
      <c r="F5458" s="59"/>
      <c r="G5458" s="63"/>
      <c r="H5458" s="64"/>
    </row>
    <row r="5459" spans="1:8" ht="15" hidden="1" customHeight="1" x14ac:dyDescent="0.25">
      <c r="A5459"/>
      <c r="B5459" s="55"/>
      <c r="C5459" s="56"/>
      <c r="D5459" s="57"/>
      <c r="E5459" s="72"/>
      <c r="F5459" s="62"/>
      <c r="G5459" s="63"/>
      <c r="H5459" s="64"/>
    </row>
    <row r="5460" spans="1:8" ht="15" hidden="1" customHeight="1" x14ac:dyDescent="0.25">
      <c r="A5460"/>
      <c r="B5460" s="74"/>
      <c r="C5460" s="56"/>
      <c r="D5460" s="83"/>
      <c r="E5460" s="72"/>
      <c r="F5460" s="76"/>
      <c r="G5460" s="63"/>
      <c r="H5460" s="64"/>
    </row>
    <row r="5461" spans="1:8" ht="15" hidden="1" customHeight="1" x14ac:dyDescent="0.25">
      <c r="A5461"/>
      <c r="B5461" s="55"/>
      <c r="C5461" s="56"/>
      <c r="D5461" s="87"/>
      <c r="E5461" s="72"/>
      <c r="F5461" s="62"/>
      <c r="G5461" s="63"/>
      <c r="H5461" s="64"/>
    </row>
    <row r="5462" spans="1:8" ht="15" hidden="1" customHeight="1" x14ac:dyDescent="0.25">
      <c r="A5462"/>
      <c r="B5462" s="55"/>
      <c r="C5462" s="56"/>
      <c r="D5462" s="57"/>
      <c r="E5462" s="72"/>
      <c r="F5462" s="77"/>
      <c r="G5462" s="63"/>
      <c r="H5462" s="64"/>
    </row>
    <row r="5463" spans="1:8" ht="15" hidden="1" customHeight="1" x14ac:dyDescent="0.25">
      <c r="A5463"/>
      <c r="B5463" s="55"/>
      <c r="C5463" s="56"/>
      <c r="D5463" s="57"/>
      <c r="E5463" s="72"/>
      <c r="F5463" s="62"/>
      <c r="G5463" s="63"/>
      <c r="H5463" s="64"/>
    </row>
    <row r="5464" spans="1:8" ht="15" hidden="1" customHeight="1" x14ac:dyDescent="0.25">
      <c r="A5464"/>
      <c r="B5464" s="56"/>
      <c r="C5464" s="56"/>
      <c r="D5464" s="57"/>
      <c r="E5464" s="72"/>
      <c r="F5464" s="62"/>
      <c r="G5464" s="63"/>
      <c r="H5464" s="64"/>
    </row>
    <row r="5465" spans="1:8" ht="15" hidden="1" customHeight="1" x14ac:dyDescent="0.25">
      <c r="A5465"/>
      <c r="B5465" s="56"/>
      <c r="C5465" s="56"/>
      <c r="D5465" s="57"/>
      <c r="E5465" s="72"/>
      <c r="F5465" s="58"/>
      <c r="G5465" s="63"/>
      <c r="H5465" s="64"/>
    </row>
    <row r="5466" spans="1:8" ht="15" hidden="1" customHeight="1" x14ac:dyDescent="0.25">
      <c r="A5466"/>
      <c r="B5466" s="56"/>
      <c r="C5466" s="123"/>
      <c r="D5466" s="57"/>
      <c r="E5466" s="72"/>
      <c r="F5466" s="62"/>
      <c r="G5466" s="63"/>
      <c r="H5466" s="64"/>
    </row>
    <row r="5467" spans="1:8" ht="15" hidden="1" customHeight="1" x14ac:dyDescent="0.25">
      <c r="A5467"/>
      <c r="B5467" s="74"/>
      <c r="C5467" s="56"/>
      <c r="D5467" s="57"/>
      <c r="E5467" s="72"/>
      <c r="F5467" s="62"/>
      <c r="G5467" s="63"/>
      <c r="H5467" s="64"/>
    </row>
    <row r="5468" spans="1:8" ht="15" hidden="1" customHeight="1" x14ac:dyDescent="0.25">
      <c r="A5468"/>
      <c r="B5468" s="56"/>
      <c r="C5468" s="56"/>
      <c r="D5468" s="57"/>
      <c r="E5468" s="72"/>
      <c r="F5468" s="76"/>
      <c r="G5468" s="63"/>
      <c r="H5468" s="64"/>
    </row>
    <row r="5469" spans="1:8" ht="15" hidden="1" customHeight="1" x14ac:dyDescent="0.25">
      <c r="A5469"/>
      <c r="B5469" s="95"/>
      <c r="C5469" s="80"/>
      <c r="D5469" s="57"/>
      <c r="E5469" s="72"/>
      <c r="F5469" s="62"/>
      <c r="G5469" s="63"/>
      <c r="H5469" s="64"/>
    </row>
    <row r="5470" spans="1:8" ht="15" hidden="1" customHeight="1" x14ac:dyDescent="0.25">
      <c r="A5470"/>
      <c r="B5470" s="56"/>
      <c r="C5470" s="56"/>
      <c r="D5470" s="61"/>
      <c r="E5470" s="72"/>
      <c r="F5470" s="76"/>
      <c r="G5470" s="63"/>
      <c r="H5470" s="64"/>
    </row>
    <row r="5471" spans="1:8" ht="15" hidden="1" customHeight="1" x14ac:dyDescent="0.25">
      <c r="A5471"/>
      <c r="B5471" s="56"/>
      <c r="C5471" s="56"/>
      <c r="D5471" s="57"/>
      <c r="E5471" s="72"/>
      <c r="F5471" s="62"/>
      <c r="G5471" s="63"/>
      <c r="H5471" s="64"/>
    </row>
    <row r="5472" spans="1:8" ht="15" hidden="1" customHeight="1" x14ac:dyDescent="0.25">
      <c r="A5472"/>
      <c r="B5472" s="55"/>
      <c r="C5472" s="56"/>
      <c r="D5472" s="128"/>
      <c r="E5472" s="72"/>
      <c r="F5472" s="62"/>
      <c r="G5472" s="63"/>
      <c r="H5472" s="64"/>
    </row>
    <row r="5473" spans="1:8" ht="15" hidden="1" customHeight="1" x14ac:dyDescent="0.25">
      <c r="A5473"/>
      <c r="B5473" s="56"/>
      <c r="C5473" s="75"/>
      <c r="D5473" s="57"/>
      <c r="E5473" s="72"/>
      <c r="F5473" s="62"/>
      <c r="G5473" s="63"/>
      <c r="H5473" s="64"/>
    </row>
    <row r="5474" spans="1:8" ht="15" hidden="1" customHeight="1" x14ac:dyDescent="0.25">
      <c r="A5474"/>
      <c r="B5474" s="74"/>
      <c r="C5474" s="75"/>
      <c r="D5474" s="57"/>
      <c r="E5474" s="72"/>
      <c r="F5474" s="62"/>
      <c r="G5474" s="63"/>
      <c r="H5474" s="64"/>
    </row>
    <row r="5475" spans="1:8" ht="15" hidden="1" customHeight="1" x14ac:dyDescent="0.25">
      <c r="A5475"/>
      <c r="B5475" s="74"/>
      <c r="C5475" s="75"/>
      <c r="D5475" s="57"/>
      <c r="E5475" s="72"/>
      <c r="F5475" s="62"/>
      <c r="G5475" s="63"/>
      <c r="H5475" s="64"/>
    </row>
    <row r="5476" spans="1:8" ht="15" hidden="1" customHeight="1" x14ac:dyDescent="0.25">
      <c r="A5476"/>
      <c r="B5476" s="56"/>
      <c r="C5476" s="75"/>
      <c r="D5476" s="61"/>
      <c r="E5476" s="72"/>
      <c r="F5476" s="62"/>
      <c r="G5476" s="63"/>
      <c r="H5476" s="64"/>
    </row>
    <row r="5477" spans="1:8" ht="15" hidden="1" customHeight="1" x14ac:dyDescent="0.25">
      <c r="A5477"/>
      <c r="B5477" s="81"/>
      <c r="C5477" s="75"/>
      <c r="D5477" s="57"/>
      <c r="E5477" s="72"/>
      <c r="F5477" s="62"/>
      <c r="G5477" s="63"/>
      <c r="H5477" s="64"/>
    </row>
    <row r="5478" spans="1:8" ht="15" hidden="1" customHeight="1" x14ac:dyDescent="0.25">
      <c r="A5478"/>
      <c r="B5478" s="81"/>
      <c r="C5478" s="56"/>
      <c r="D5478" s="57"/>
      <c r="E5478" s="72"/>
      <c r="F5478" s="62"/>
      <c r="G5478" s="63"/>
      <c r="H5478" s="64"/>
    </row>
    <row r="5479" spans="1:8" ht="15" hidden="1" customHeight="1" x14ac:dyDescent="0.25">
      <c r="A5479"/>
      <c r="B5479" s="56"/>
      <c r="C5479" s="56"/>
      <c r="D5479" s="57"/>
      <c r="E5479" s="72"/>
      <c r="F5479" s="76"/>
      <c r="G5479" s="63"/>
      <c r="H5479" s="64"/>
    </row>
    <row r="5480" spans="1:8" ht="15" hidden="1" customHeight="1" x14ac:dyDescent="0.25">
      <c r="A5480"/>
      <c r="B5480" s="56"/>
      <c r="C5480" s="56"/>
      <c r="D5480" s="57"/>
      <c r="E5480" s="72"/>
      <c r="F5480" s="62"/>
      <c r="G5480" s="63"/>
      <c r="H5480" s="64"/>
    </row>
    <row r="5481" spans="1:8" ht="15" hidden="1" customHeight="1" x14ac:dyDescent="0.25">
      <c r="A5481"/>
      <c r="B5481" s="55"/>
      <c r="C5481" s="56"/>
      <c r="D5481" s="105"/>
      <c r="E5481" s="72"/>
      <c r="F5481" s="59"/>
      <c r="G5481" s="63"/>
      <c r="H5481" s="64"/>
    </row>
    <row r="5482" spans="1:8" ht="15" hidden="1" customHeight="1" x14ac:dyDescent="0.25">
      <c r="A5482"/>
      <c r="B5482" s="60"/>
      <c r="C5482" s="56"/>
      <c r="D5482" s="61"/>
      <c r="E5482" s="72"/>
      <c r="F5482" s="62"/>
      <c r="G5482" s="63"/>
      <c r="H5482" s="64"/>
    </row>
    <row r="5483" spans="1:8" ht="15" hidden="1" customHeight="1" x14ac:dyDescent="0.25">
      <c r="A5483"/>
      <c r="B5483" s="56"/>
      <c r="C5483" s="56"/>
      <c r="D5483" s="61"/>
      <c r="E5483" s="72"/>
      <c r="F5483" s="59"/>
      <c r="G5483" s="63"/>
      <c r="H5483" s="64"/>
    </row>
    <row r="5484" spans="1:8" ht="15" hidden="1" customHeight="1" x14ac:dyDescent="0.25">
      <c r="A5484"/>
      <c r="B5484" s="68"/>
      <c r="C5484" s="56"/>
      <c r="D5484" s="57"/>
      <c r="E5484" s="72"/>
      <c r="F5484" s="59"/>
      <c r="G5484" s="63"/>
      <c r="H5484" s="64"/>
    </row>
    <row r="5485" spans="1:8" ht="15" hidden="1" customHeight="1" x14ac:dyDescent="0.25">
      <c r="A5485"/>
      <c r="B5485" s="55"/>
      <c r="C5485" s="56"/>
      <c r="D5485" s="57"/>
      <c r="E5485" s="72"/>
      <c r="F5485" s="62"/>
      <c r="G5485" s="63"/>
      <c r="H5485" s="64"/>
    </row>
    <row r="5486" spans="1:8" ht="15" hidden="1" customHeight="1" x14ac:dyDescent="0.25">
      <c r="A5486"/>
      <c r="B5486" s="74"/>
      <c r="C5486" s="56"/>
      <c r="D5486" s="83"/>
      <c r="E5486" s="72"/>
      <c r="F5486" s="76"/>
      <c r="G5486" s="63"/>
      <c r="H5486" s="64"/>
    </row>
    <row r="5487" spans="1:8" ht="15" hidden="1" customHeight="1" x14ac:dyDescent="0.25">
      <c r="A5487"/>
      <c r="B5487" s="55"/>
      <c r="C5487" s="56"/>
      <c r="D5487" s="87"/>
      <c r="E5487" s="72"/>
      <c r="F5487" s="62"/>
      <c r="G5487" s="63"/>
      <c r="H5487" s="64"/>
    </row>
    <row r="5488" spans="1:8" ht="15" hidden="1" customHeight="1" x14ac:dyDescent="0.25">
      <c r="A5488"/>
      <c r="B5488" s="55"/>
      <c r="C5488" s="56"/>
      <c r="D5488" s="57"/>
      <c r="E5488" s="72"/>
      <c r="F5488" s="77"/>
      <c r="G5488" s="63"/>
      <c r="H5488" s="64"/>
    </row>
    <row r="5489" spans="1:8" ht="15" hidden="1" customHeight="1" x14ac:dyDescent="0.25">
      <c r="A5489"/>
      <c r="B5489" s="55"/>
      <c r="C5489" s="56"/>
      <c r="D5489" s="57"/>
      <c r="E5489" s="72"/>
      <c r="F5489" s="62"/>
      <c r="G5489" s="63"/>
      <c r="H5489" s="64"/>
    </row>
    <row r="5490" spans="1:8" ht="15" hidden="1" customHeight="1" x14ac:dyDescent="0.25">
      <c r="A5490"/>
      <c r="B5490" s="56"/>
      <c r="C5490" s="56"/>
      <c r="D5490" s="57"/>
      <c r="E5490" s="72"/>
      <c r="F5490" s="62"/>
      <c r="G5490" s="63"/>
      <c r="H5490" s="64"/>
    </row>
    <row r="5491" spans="1:8" ht="15" hidden="1" customHeight="1" x14ac:dyDescent="0.25">
      <c r="A5491"/>
      <c r="B5491" s="56"/>
      <c r="C5491" s="56"/>
      <c r="D5491" s="57"/>
      <c r="E5491" s="72"/>
      <c r="F5491" s="58"/>
      <c r="G5491" s="63"/>
      <c r="H5491" s="64"/>
    </row>
    <row r="5492" spans="1:8" ht="15" hidden="1" customHeight="1" x14ac:dyDescent="0.25">
      <c r="A5492"/>
      <c r="B5492" s="74"/>
      <c r="C5492" s="56"/>
      <c r="D5492" s="57"/>
      <c r="E5492" s="72"/>
      <c r="F5492" s="62"/>
      <c r="G5492" s="63"/>
      <c r="H5492" s="64"/>
    </row>
    <row r="5493" spans="1:8" ht="15" hidden="1" customHeight="1" x14ac:dyDescent="0.25">
      <c r="A5493"/>
      <c r="B5493" s="56"/>
      <c r="C5493" s="56"/>
      <c r="D5493" s="57"/>
      <c r="E5493" s="72"/>
      <c r="F5493" s="62"/>
      <c r="G5493" s="63"/>
      <c r="H5493" s="64"/>
    </row>
    <row r="5494" spans="1:8" ht="15" hidden="1" customHeight="1" x14ac:dyDescent="0.25">
      <c r="A5494"/>
      <c r="B5494" s="95"/>
      <c r="C5494" s="80"/>
      <c r="D5494" s="57"/>
      <c r="E5494" s="72"/>
      <c r="F5494" s="62"/>
      <c r="G5494" s="63"/>
      <c r="H5494" s="64"/>
    </row>
    <row r="5495" spans="1:8" ht="15" hidden="1" customHeight="1" x14ac:dyDescent="0.25">
      <c r="A5495"/>
      <c r="B5495" s="56"/>
      <c r="C5495" s="56"/>
      <c r="D5495" s="61"/>
      <c r="E5495" s="72"/>
      <c r="F5495" s="76"/>
      <c r="G5495" s="63"/>
      <c r="H5495" s="64"/>
    </row>
    <row r="5496" spans="1:8" ht="15" hidden="1" customHeight="1" x14ac:dyDescent="0.25">
      <c r="A5496"/>
      <c r="B5496" s="56"/>
      <c r="C5496" s="56"/>
      <c r="D5496" s="57"/>
      <c r="E5496" s="72"/>
      <c r="F5496" s="62"/>
      <c r="G5496" s="63"/>
      <c r="H5496" s="64"/>
    </row>
    <row r="5497" spans="1:8" ht="15" hidden="1" customHeight="1" x14ac:dyDescent="0.25">
      <c r="A5497"/>
      <c r="B5497" s="55"/>
      <c r="C5497" s="56"/>
      <c r="D5497" s="128"/>
      <c r="E5497" s="72"/>
      <c r="F5497" s="62"/>
      <c r="G5497" s="63"/>
      <c r="H5497" s="64"/>
    </row>
    <row r="5498" spans="1:8" ht="15" hidden="1" customHeight="1" x14ac:dyDescent="0.25">
      <c r="A5498"/>
      <c r="B5498" s="56"/>
      <c r="C5498" s="56"/>
      <c r="D5498" s="57"/>
      <c r="E5498" s="72"/>
      <c r="F5498" s="62"/>
      <c r="G5498" s="63"/>
      <c r="H5498" s="64"/>
    </row>
    <row r="5499" spans="1:8" ht="15" hidden="1" customHeight="1" x14ac:dyDescent="0.25">
      <c r="A5499"/>
      <c r="B5499" s="74"/>
      <c r="C5499" s="56"/>
      <c r="D5499" s="57"/>
      <c r="E5499" s="72"/>
      <c r="F5499" s="62"/>
      <c r="G5499" s="63"/>
      <c r="H5499" s="64"/>
    </row>
    <row r="5500" spans="1:8" ht="15" hidden="1" customHeight="1" x14ac:dyDescent="0.25">
      <c r="A5500"/>
      <c r="B5500" s="74"/>
      <c r="C5500" s="56"/>
      <c r="D5500" s="57"/>
      <c r="E5500" s="72"/>
      <c r="F5500" s="62"/>
      <c r="G5500" s="63"/>
      <c r="H5500" s="64"/>
    </row>
    <row r="5501" spans="1:8" ht="15" hidden="1" customHeight="1" x14ac:dyDescent="0.25">
      <c r="A5501"/>
      <c r="B5501" s="56"/>
      <c r="C5501" s="56"/>
      <c r="D5501" s="61"/>
      <c r="E5501" s="72"/>
      <c r="F5501" s="62"/>
      <c r="G5501" s="63"/>
      <c r="H5501" s="64"/>
    </row>
    <row r="5502" spans="1:8" ht="15" hidden="1" customHeight="1" x14ac:dyDescent="0.25">
      <c r="A5502"/>
      <c r="B5502" s="81"/>
      <c r="C5502" s="56"/>
      <c r="D5502" s="57"/>
      <c r="E5502" s="72"/>
      <c r="F5502" s="62"/>
      <c r="G5502" s="63"/>
      <c r="H5502" s="64"/>
    </row>
    <row r="5503" spans="1:8" ht="15" hidden="1" customHeight="1" x14ac:dyDescent="0.25">
      <c r="A5503"/>
      <c r="B5503" s="81"/>
      <c r="C5503" s="56"/>
      <c r="D5503" s="57"/>
      <c r="E5503" s="72"/>
      <c r="F5503" s="62"/>
      <c r="G5503" s="63"/>
      <c r="H5503" s="64"/>
    </row>
    <row r="5504" spans="1:8" ht="15" hidden="1" customHeight="1" x14ac:dyDescent="0.25">
      <c r="A5504"/>
      <c r="B5504" s="56"/>
      <c r="C5504" s="56"/>
      <c r="D5504" s="57"/>
      <c r="E5504" s="72"/>
      <c r="F5504" s="76"/>
      <c r="G5504" s="63"/>
      <c r="H5504" s="64"/>
    </row>
    <row r="5505" spans="1:8" ht="15" hidden="1" customHeight="1" x14ac:dyDescent="0.25">
      <c r="A5505"/>
      <c r="B5505" s="56"/>
      <c r="C5505" s="56"/>
      <c r="D5505" s="57"/>
      <c r="E5505" s="72"/>
      <c r="F5505" s="62"/>
      <c r="G5505" s="63"/>
      <c r="H5505" s="64"/>
    </row>
    <row r="5506" spans="1:8" ht="15" hidden="1" customHeight="1" x14ac:dyDescent="0.25">
      <c r="A5506"/>
      <c r="B5506" s="56"/>
      <c r="C5506" s="56"/>
      <c r="D5506" s="105"/>
      <c r="E5506" s="72"/>
      <c r="F5506" s="59"/>
      <c r="G5506" s="63"/>
      <c r="H5506" s="64"/>
    </row>
    <row r="5507" spans="1:8" ht="15" hidden="1" customHeight="1" x14ac:dyDescent="0.25">
      <c r="A5507"/>
      <c r="B5507" s="60"/>
      <c r="C5507" s="56"/>
      <c r="D5507" s="61"/>
      <c r="E5507" s="72"/>
      <c r="F5507" s="62"/>
      <c r="G5507" s="63"/>
      <c r="H5507" s="64"/>
    </row>
    <row r="5508" spans="1:8" ht="15" hidden="1" customHeight="1" x14ac:dyDescent="0.25">
      <c r="A5508"/>
      <c r="B5508" s="56"/>
      <c r="C5508" s="56"/>
      <c r="D5508" s="61"/>
      <c r="E5508" s="72"/>
      <c r="F5508" s="59"/>
      <c r="G5508" s="63"/>
      <c r="H5508" s="64"/>
    </row>
    <row r="5509" spans="1:8" ht="15" hidden="1" customHeight="1" x14ac:dyDescent="0.25">
      <c r="A5509"/>
      <c r="B5509" s="68"/>
      <c r="C5509" s="56"/>
      <c r="D5509" s="57"/>
      <c r="E5509" s="72"/>
      <c r="F5509" s="59"/>
      <c r="G5509" s="63"/>
      <c r="H5509" s="64"/>
    </row>
    <row r="5510" spans="1:8" ht="15" hidden="1" customHeight="1" x14ac:dyDescent="0.25">
      <c r="A5510"/>
      <c r="B5510" s="55"/>
      <c r="C5510" s="56"/>
      <c r="D5510" s="57"/>
      <c r="E5510" s="72"/>
      <c r="F5510" s="62"/>
      <c r="G5510" s="63"/>
      <c r="H5510" s="64"/>
    </row>
    <row r="5511" spans="1:8" ht="15" hidden="1" customHeight="1" x14ac:dyDescent="0.25">
      <c r="A5511"/>
      <c r="B5511" s="74"/>
      <c r="C5511" s="56"/>
      <c r="D5511" s="83"/>
      <c r="E5511" s="72"/>
      <c r="F5511" s="76"/>
      <c r="G5511" s="63"/>
      <c r="H5511" s="64"/>
    </row>
    <row r="5512" spans="1:8" ht="15" hidden="1" customHeight="1" x14ac:dyDescent="0.25">
      <c r="A5512"/>
      <c r="B5512" s="55"/>
      <c r="C5512" s="56"/>
      <c r="D5512" s="87"/>
      <c r="E5512" s="72"/>
      <c r="F5512" s="62"/>
      <c r="G5512" s="63"/>
      <c r="H5512" s="64"/>
    </row>
    <row r="5513" spans="1:8" ht="15" hidden="1" customHeight="1" x14ac:dyDescent="0.25">
      <c r="A5513"/>
      <c r="B5513" s="55"/>
      <c r="C5513" s="56"/>
      <c r="D5513" s="57"/>
      <c r="E5513" s="72"/>
      <c r="F5513" s="62"/>
      <c r="G5513" s="63"/>
      <c r="H5513" s="64"/>
    </row>
    <row r="5514" spans="1:8" ht="15" hidden="1" customHeight="1" x14ac:dyDescent="0.25">
      <c r="A5514"/>
      <c r="B5514" s="55"/>
      <c r="C5514" s="56"/>
      <c r="D5514" s="57"/>
      <c r="E5514" s="72"/>
      <c r="F5514" s="62"/>
      <c r="G5514" s="63"/>
      <c r="H5514" s="64"/>
    </row>
    <row r="5515" spans="1:8" ht="15" hidden="1" customHeight="1" x14ac:dyDescent="0.25">
      <c r="A5515"/>
      <c r="B5515" s="56"/>
      <c r="C5515" s="56"/>
      <c r="D5515" s="57"/>
      <c r="E5515" s="72"/>
      <c r="F5515" s="62"/>
      <c r="G5515" s="63"/>
      <c r="H5515" s="64"/>
    </row>
    <row r="5516" spans="1:8" ht="15" hidden="1" customHeight="1" x14ac:dyDescent="0.25">
      <c r="A5516"/>
      <c r="B5516" s="68"/>
      <c r="C5516" s="56"/>
      <c r="D5516" s="61"/>
      <c r="E5516" s="72"/>
      <c r="F5516" s="76"/>
      <c r="G5516" s="63"/>
      <c r="H5516" s="64"/>
    </row>
    <row r="5517" spans="1:8" ht="15" hidden="1" customHeight="1" x14ac:dyDescent="0.25">
      <c r="A5517"/>
      <c r="B5517" s="95"/>
      <c r="C5517" s="80"/>
      <c r="D5517" s="57"/>
      <c r="E5517" s="72"/>
      <c r="F5517" s="62"/>
      <c r="G5517" s="63"/>
      <c r="H5517" s="64"/>
    </row>
    <row r="5518" spans="1:8" ht="15" hidden="1" customHeight="1" x14ac:dyDescent="0.25">
      <c r="A5518"/>
      <c r="B5518" s="55"/>
      <c r="C5518" s="56"/>
      <c r="D5518" s="128"/>
      <c r="E5518" s="72"/>
      <c r="F5518" s="62"/>
      <c r="G5518" s="63"/>
      <c r="H5518" s="64"/>
    </row>
    <row r="5519" spans="1:8" ht="15" hidden="1" customHeight="1" x14ac:dyDescent="0.25">
      <c r="A5519"/>
      <c r="B5519" s="55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/>
      <c r="B5520" s="74"/>
      <c r="C5520" s="56"/>
      <c r="D5520" s="57"/>
      <c r="E5520" s="72"/>
      <c r="F5520" s="62"/>
      <c r="G5520" s="63"/>
      <c r="H5520" s="64"/>
    </row>
    <row r="5521" spans="1:8" ht="15" hidden="1" customHeight="1" x14ac:dyDescent="0.25">
      <c r="A5521"/>
      <c r="B5521" s="74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/>
      <c r="B5522" s="56"/>
      <c r="C5522" s="56"/>
      <c r="D5522" s="61"/>
      <c r="E5522" s="72"/>
      <c r="F5522" s="62"/>
      <c r="G5522" s="63"/>
      <c r="H5522" s="64"/>
    </row>
    <row r="5523" spans="1:8" ht="15" hidden="1" customHeight="1" x14ac:dyDescent="0.25">
      <c r="A5523"/>
      <c r="B5523" s="81"/>
      <c r="C5523" s="56"/>
      <c r="D5523" s="57"/>
      <c r="E5523" s="72"/>
      <c r="F5523" s="62"/>
      <c r="G5523" s="63"/>
      <c r="H5523" s="64"/>
    </row>
    <row r="5524" spans="1:8" ht="15" hidden="1" customHeight="1" x14ac:dyDescent="0.25">
      <c r="A5524"/>
      <c r="B5524" s="56"/>
      <c r="C5524" s="75"/>
      <c r="D5524" s="57"/>
      <c r="E5524" s="72"/>
      <c r="F5524" s="62"/>
      <c r="G5524" s="63"/>
      <c r="H5524" s="64"/>
    </row>
    <row r="5525" spans="1:8" ht="15" hidden="1" customHeight="1" x14ac:dyDescent="0.25">
      <c r="A5525"/>
      <c r="B5525" s="56"/>
      <c r="C5525" s="75"/>
      <c r="D5525" s="57"/>
      <c r="E5525" s="72"/>
      <c r="F5525" s="76"/>
      <c r="G5525" s="63"/>
      <c r="H5525" s="64"/>
    </row>
    <row r="5526" spans="1:8" ht="15" hidden="1" customHeight="1" x14ac:dyDescent="0.25">
      <c r="A5526"/>
      <c r="B5526" s="55"/>
      <c r="C5526" s="75"/>
      <c r="D5526" s="57"/>
      <c r="E5526" s="72"/>
      <c r="F5526" s="62"/>
      <c r="G5526" s="63"/>
      <c r="H5526" s="64"/>
    </row>
    <row r="5527" spans="1:8" ht="15" hidden="1" customHeight="1" x14ac:dyDescent="0.25">
      <c r="A5527"/>
      <c r="B5527" s="56"/>
      <c r="C5527" s="75"/>
      <c r="D5527" s="105"/>
      <c r="E5527" s="72"/>
      <c r="F5527" s="59"/>
      <c r="G5527" s="63"/>
      <c r="H5527" s="64"/>
    </row>
    <row r="5528" spans="1:8" ht="15" hidden="1" customHeight="1" x14ac:dyDescent="0.25">
      <c r="A5528"/>
      <c r="B5528" s="56"/>
      <c r="C5528" s="75"/>
      <c r="D5528" s="61"/>
      <c r="E5528" s="72"/>
      <c r="F5528" s="62"/>
      <c r="G5528" s="63"/>
      <c r="H5528" s="64"/>
    </row>
    <row r="5529" spans="1:8" ht="15" hidden="1" customHeight="1" x14ac:dyDescent="0.25">
      <c r="A5529"/>
      <c r="B5529" s="55"/>
      <c r="C5529" s="75"/>
      <c r="D5529" s="61"/>
      <c r="E5529" s="72"/>
      <c r="F5529" s="59"/>
      <c r="G5529" s="63"/>
      <c r="H5529" s="64"/>
    </row>
    <row r="5530" spans="1:8" ht="15" hidden="1" customHeight="1" x14ac:dyDescent="0.25">
      <c r="A5530"/>
      <c r="B5530" s="65"/>
      <c r="C5530" s="65"/>
      <c r="D5530" s="61"/>
      <c r="E5530" s="72"/>
      <c r="F5530" s="76"/>
      <c r="G5530" s="63"/>
      <c r="H5530" s="64"/>
    </row>
    <row r="5531" spans="1:8" ht="15" hidden="1" customHeight="1" x14ac:dyDescent="0.25">
      <c r="A5531"/>
      <c r="B5531" s="55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/>
      <c r="B5532" s="55"/>
      <c r="C5532" s="56"/>
      <c r="D5532" s="57"/>
      <c r="E5532" s="72"/>
      <c r="F5532" s="62"/>
      <c r="G5532" s="63"/>
      <c r="H5532" s="64"/>
    </row>
    <row r="5533" spans="1:8" ht="15" hidden="1" customHeight="1" x14ac:dyDescent="0.25">
      <c r="A5533"/>
      <c r="B5533" s="56"/>
      <c r="C5533" s="56"/>
      <c r="D5533" s="57"/>
      <c r="E5533" s="72"/>
      <c r="F5533" s="62"/>
      <c r="G5533" s="63"/>
      <c r="H5533" s="64"/>
    </row>
    <row r="5534" spans="1:8" ht="15" hidden="1" customHeight="1" x14ac:dyDescent="0.25">
      <c r="A5534"/>
      <c r="B5534" s="68"/>
      <c r="C5534" s="56"/>
      <c r="D5534" s="61"/>
      <c r="E5534" s="72"/>
      <c r="F5534" s="62"/>
      <c r="G5534" s="63"/>
      <c r="H5534" s="64"/>
    </row>
    <row r="5535" spans="1:8" ht="15" hidden="1" customHeight="1" x14ac:dyDescent="0.25">
      <c r="A5535"/>
      <c r="B5535" s="95"/>
      <c r="C5535" s="56"/>
      <c r="D5535" s="57"/>
      <c r="E5535" s="72"/>
      <c r="F5535" s="62"/>
      <c r="G5535" s="63"/>
      <c r="H5535" s="64"/>
    </row>
    <row r="5536" spans="1:8" ht="15" hidden="1" customHeight="1" x14ac:dyDescent="0.25">
      <c r="A5536"/>
      <c r="B5536" s="55"/>
      <c r="C5536" s="56"/>
      <c r="D5536" s="128"/>
      <c r="E5536" s="72"/>
      <c r="F5536" s="62"/>
      <c r="G5536" s="63"/>
      <c r="H5536" s="64"/>
    </row>
    <row r="5537" spans="1:8" ht="15" hidden="1" customHeight="1" x14ac:dyDescent="0.25">
      <c r="A5537"/>
      <c r="B5537" s="55"/>
      <c r="C5537" s="56"/>
      <c r="D5537" s="57"/>
      <c r="E5537" s="72"/>
      <c r="F5537" s="62"/>
      <c r="G5537" s="63"/>
      <c r="H5537" s="64"/>
    </row>
    <row r="5538" spans="1:8" ht="15" hidden="1" customHeight="1" x14ac:dyDescent="0.25">
      <c r="A5538"/>
      <c r="B5538" s="56"/>
      <c r="C5538" s="80"/>
      <c r="D5538" s="57"/>
      <c r="E5538" s="72"/>
      <c r="F5538" s="67"/>
      <c r="G5538" s="63"/>
      <c r="H5538" s="64"/>
    </row>
    <row r="5539" spans="1:8" ht="15" hidden="1" customHeight="1" x14ac:dyDescent="0.25">
      <c r="A5539"/>
      <c r="B5539" s="74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/>
      <c r="B5540" s="56"/>
      <c r="C5540" s="56"/>
      <c r="D5540" s="61"/>
      <c r="E5540" s="72"/>
      <c r="F5540" s="62"/>
      <c r="G5540" s="63"/>
      <c r="H5540" s="64"/>
    </row>
    <row r="5541" spans="1:8" ht="15" hidden="1" customHeight="1" x14ac:dyDescent="0.25">
      <c r="A5541"/>
      <c r="B5541" s="81"/>
      <c r="C5541" s="56"/>
      <c r="D5541" s="57"/>
      <c r="E5541" s="72"/>
      <c r="F5541" s="62"/>
      <c r="G5541" s="63"/>
      <c r="H5541" s="64"/>
    </row>
    <row r="5542" spans="1:8" ht="15" hidden="1" customHeight="1" x14ac:dyDescent="0.25">
      <c r="A5542"/>
      <c r="B5542" s="5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/>
      <c r="B5543" s="55"/>
      <c r="C5543" s="56"/>
      <c r="D5543" s="57"/>
      <c r="E5543" s="72"/>
      <c r="F5543" s="62"/>
      <c r="G5543" s="63"/>
      <c r="H5543" s="64"/>
    </row>
    <row r="5544" spans="1:8" ht="15" hidden="1" customHeight="1" x14ac:dyDescent="0.25">
      <c r="A5544"/>
      <c r="B5544" s="56"/>
      <c r="C5544" s="56"/>
      <c r="D5544" s="57"/>
      <c r="E5544" s="72"/>
      <c r="F5544" s="77"/>
      <c r="G5544" s="63"/>
      <c r="H5544" s="64"/>
    </row>
    <row r="5545" spans="1:8" ht="15" hidden="1" customHeight="1" x14ac:dyDescent="0.25">
      <c r="A5545"/>
      <c r="B5545" s="68"/>
      <c r="C5545" s="56"/>
      <c r="D5545" s="61"/>
      <c r="E5545" s="72"/>
      <c r="F5545" s="62"/>
      <c r="G5545" s="63"/>
      <c r="H5545" s="64"/>
    </row>
    <row r="5546" spans="1:8" ht="15" hidden="1" customHeight="1" x14ac:dyDescent="0.25">
      <c r="A5546"/>
      <c r="B5546" s="9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/>
      <c r="B5547" s="60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/>
      <c r="B5548" s="56"/>
      <c r="C5548" s="56"/>
      <c r="D5548" s="61"/>
      <c r="E5548" s="72"/>
      <c r="F5548" s="97"/>
      <c r="G5548" s="63"/>
      <c r="H5548" s="64"/>
    </row>
    <row r="5549" spans="1:8" ht="15" hidden="1" customHeight="1" x14ac:dyDescent="0.25">
      <c r="A5549"/>
      <c r="B5549" s="55"/>
      <c r="C5549" s="56"/>
      <c r="D5549" s="57"/>
      <c r="E5549" s="72"/>
      <c r="F5549" s="67"/>
      <c r="G5549" s="63"/>
      <c r="H5549" s="64"/>
    </row>
    <row r="5550" spans="1:8" ht="15" hidden="1" customHeight="1" x14ac:dyDescent="0.25">
      <c r="A5550"/>
      <c r="B5550" s="55"/>
      <c r="C5550" s="56"/>
      <c r="D5550" s="57"/>
      <c r="E5550" s="72"/>
      <c r="F5550" s="62"/>
      <c r="G5550" s="63"/>
      <c r="H5550" s="64"/>
    </row>
    <row r="5551" spans="1:8" ht="15" hidden="1" customHeight="1" x14ac:dyDescent="0.25">
      <c r="A5551"/>
      <c r="B5551" s="55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/>
      <c r="B5552" s="56"/>
      <c r="C5552" s="56"/>
      <c r="D5552" s="57"/>
      <c r="E5552" s="72"/>
      <c r="F5552" s="77"/>
      <c r="G5552" s="63"/>
      <c r="H5552" s="64"/>
    </row>
    <row r="5553" spans="1:8" ht="15" hidden="1" customHeight="1" x14ac:dyDescent="0.25">
      <c r="A5553"/>
      <c r="B5553" s="68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/>
      <c r="B5554" s="95"/>
      <c r="C5554" s="56"/>
      <c r="D5554" s="57"/>
      <c r="E5554" s="72"/>
      <c r="F5554" s="62"/>
      <c r="G5554" s="63"/>
      <c r="H5554" s="64"/>
    </row>
    <row r="5555" spans="1:8" ht="15" hidden="1" customHeight="1" x14ac:dyDescent="0.25">
      <c r="A5555"/>
      <c r="B5555" s="60"/>
      <c r="C5555" s="56"/>
      <c r="D5555" s="61"/>
      <c r="E5555" s="72"/>
      <c r="F5555" s="62"/>
      <c r="G5555" s="63"/>
      <c r="H5555" s="64"/>
    </row>
    <row r="5556" spans="1:8" ht="15" hidden="1" customHeight="1" x14ac:dyDescent="0.25">
      <c r="A5556"/>
      <c r="B5556" s="56"/>
      <c r="C5556" s="56"/>
      <c r="D5556" s="61"/>
      <c r="E5556" s="72"/>
      <c r="F5556" s="97"/>
      <c r="G5556" s="63"/>
      <c r="H5556" s="64"/>
    </row>
    <row r="5557" spans="1:8" ht="15" hidden="1" customHeight="1" x14ac:dyDescent="0.25">
      <c r="A5557"/>
      <c r="B5557" s="55"/>
      <c r="C5557" s="56"/>
      <c r="D5557" s="57"/>
      <c r="E5557" s="72"/>
      <c r="F5557" s="67"/>
      <c r="G5557" s="63"/>
      <c r="H5557" s="64"/>
    </row>
    <row r="5558" spans="1:8" ht="15" hidden="1" customHeight="1" x14ac:dyDescent="0.25">
      <c r="A5558"/>
      <c r="B5558" s="55"/>
      <c r="C5558" s="56"/>
      <c r="D5558" s="57"/>
      <c r="E5558" s="72"/>
      <c r="F5558" s="62"/>
      <c r="G5558" s="63"/>
      <c r="H5558" s="64"/>
    </row>
    <row r="5559" spans="1:8" ht="15" hidden="1" customHeight="1" x14ac:dyDescent="0.25">
      <c r="A5559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/>
      <c r="B5560" s="81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/>
      <c r="B5561" s="81"/>
      <c r="C5561" s="56"/>
      <c r="D5561" s="57"/>
      <c r="E5561" s="72"/>
      <c r="F5561" s="62"/>
      <c r="G5561" s="63"/>
      <c r="H5561" s="64"/>
    </row>
    <row r="5562" spans="1:8" ht="15" hidden="1" customHeight="1" x14ac:dyDescent="0.25">
      <c r="A5562"/>
      <c r="B5562" s="56"/>
      <c r="C5562" s="56"/>
      <c r="D5562" s="57"/>
      <c r="E5562" s="72"/>
      <c r="F5562" s="76"/>
      <c r="G5562" s="63"/>
      <c r="H5562" s="64"/>
    </row>
    <row r="5563" spans="1:8" ht="15" hidden="1" customHeight="1" x14ac:dyDescent="0.25">
      <c r="A5563"/>
      <c r="B5563" s="56"/>
      <c r="C5563" s="56"/>
      <c r="D5563" s="57"/>
      <c r="E5563" s="72"/>
      <c r="F5563" s="62"/>
      <c r="G5563" s="63"/>
      <c r="H5563" s="64"/>
    </row>
    <row r="5564" spans="1:8" ht="15" hidden="1" customHeight="1" x14ac:dyDescent="0.25">
      <c r="A5564"/>
      <c r="B5564" s="56"/>
      <c r="C5564" s="56"/>
      <c r="D5564" s="105"/>
      <c r="E5564" s="72"/>
      <c r="F5564" s="59"/>
      <c r="G5564" s="63"/>
      <c r="H5564" s="64"/>
    </row>
    <row r="5565" spans="1:8" ht="15" hidden="1" customHeight="1" x14ac:dyDescent="0.25">
      <c r="A5565"/>
      <c r="B5565" s="60"/>
      <c r="C5565" s="56"/>
      <c r="D5565" s="61"/>
      <c r="E5565" s="72"/>
      <c r="F5565" s="62"/>
      <c r="G5565" s="63"/>
      <c r="H5565" s="64"/>
    </row>
    <row r="5566" spans="1:8" ht="15" hidden="1" customHeight="1" x14ac:dyDescent="0.25">
      <c r="A5566"/>
      <c r="B5566" s="56"/>
      <c r="C5566" s="56"/>
      <c r="D5566" s="61"/>
      <c r="E5566" s="72"/>
      <c r="F5566" s="59"/>
      <c r="G5566" s="63"/>
      <c r="H5566" s="64"/>
    </row>
    <row r="5567" spans="1:8" ht="15" hidden="1" customHeight="1" x14ac:dyDescent="0.25">
      <c r="A5567"/>
      <c r="B5567" s="68"/>
      <c r="C5567" s="56"/>
      <c r="D5567" s="57"/>
      <c r="E5567" s="72"/>
      <c r="F5567" s="59"/>
      <c r="G5567" s="63"/>
      <c r="H5567" s="64"/>
    </row>
    <row r="5568" spans="1:8" ht="15" hidden="1" customHeight="1" x14ac:dyDescent="0.25">
      <c r="A5568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B5569" s="56"/>
      <c r="C5569" s="56"/>
      <c r="D5569" s="83"/>
      <c r="E5569" s="72"/>
      <c r="F5569" s="97"/>
      <c r="G5569" s="63"/>
      <c r="H5569" s="64"/>
    </row>
    <row r="5570" spans="1:8" ht="15" hidden="1" customHeight="1" x14ac:dyDescent="0.25">
      <c r="B5570" s="56"/>
      <c r="C5570" s="80"/>
      <c r="D5570" s="57"/>
      <c r="E5570" s="72"/>
      <c r="F5570" s="67"/>
      <c r="G5570" s="63"/>
      <c r="H5570" s="64"/>
    </row>
    <row r="5571" spans="1:8" ht="15" hidden="1" customHeight="1" x14ac:dyDescent="0.25">
      <c r="B5571" s="55"/>
      <c r="C5571" s="56"/>
      <c r="D5571" s="57"/>
      <c r="E5571" s="72"/>
      <c r="F5571" s="77"/>
      <c r="G5571" s="63"/>
      <c r="H5571" s="64"/>
    </row>
    <row r="5572" spans="1:8" ht="15" hidden="1" customHeight="1" x14ac:dyDescent="0.25">
      <c r="A5572" s="82"/>
      <c r="B5572" s="55"/>
      <c r="C5572" s="56"/>
      <c r="D5572" s="57"/>
      <c r="E5572" s="72"/>
      <c r="F5572" s="62"/>
      <c r="G5572" s="63"/>
      <c r="H5572" s="64"/>
    </row>
    <row r="5573" spans="1:8" ht="15" hidden="1" customHeight="1" x14ac:dyDescent="0.25">
      <c r="A5573" s="82"/>
      <c r="B5573" s="55"/>
      <c r="C5573" s="56"/>
      <c r="D5573" s="57"/>
      <c r="E5573" s="72"/>
      <c r="F5573" s="62"/>
      <c r="G5573" s="63"/>
      <c r="H5573" s="64"/>
    </row>
    <row r="5574" spans="1:8" ht="15" hidden="1" customHeight="1" x14ac:dyDescent="0.25">
      <c r="A5574" s="82"/>
      <c r="B5574" s="56"/>
      <c r="C5574" s="56"/>
      <c r="D5574" s="57"/>
      <c r="E5574" s="72"/>
      <c r="F5574" s="77"/>
      <c r="G5574" s="63"/>
      <c r="H5574" s="64"/>
    </row>
    <row r="5575" spans="1:8" ht="15" hidden="1" customHeight="1" x14ac:dyDescent="0.25">
      <c r="A5575" s="82"/>
      <c r="B5575" s="68"/>
      <c r="C5575" s="56"/>
      <c r="D5575" s="61"/>
      <c r="E5575" s="72"/>
      <c r="F5575" s="62"/>
      <c r="G5575" s="63"/>
      <c r="H5575" s="64"/>
    </row>
    <row r="5576" spans="1:8" ht="15" hidden="1" customHeight="1" x14ac:dyDescent="0.25">
      <c r="A5576" s="82"/>
      <c r="B5576" s="95"/>
      <c r="C5576" s="56"/>
      <c r="D5576" s="57"/>
      <c r="E5576" s="72"/>
      <c r="F5576" s="62"/>
      <c r="G5576" s="63"/>
      <c r="H5576" s="64"/>
    </row>
    <row r="5577" spans="1:8" ht="15" hidden="1" customHeight="1" x14ac:dyDescent="0.25">
      <c r="A5577" s="82"/>
      <c r="B5577" s="60"/>
      <c r="C5577" s="56"/>
      <c r="D5577" s="61"/>
      <c r="E5577" s="72"/>
      <c r="F5577" s="62"/>
      <c r="G5577" s="63"/>
      <c r="H5577" s="64"/>
    </row>
    <row r="5578" spans="1:8" ht="15" hidden="1" customHeight="1" x14ac:dyDescent="0.25">
      <c r="A5578" s="82"/>
      <c r="B5578" s="56"/>
      <c r="C5578" s="56"/>
      <c r="D5578" s="61"/>
      <c r="E5578" s="72"/>
      <c r="F5578" s="97"/>
      <c r="G5578" s="63"/>
      <c r="H5578" s="64"/>
    </row>
    <row r="5579" spans="1:8" ht="15" hidden="1" customHeight="1" x14ac:dyDescent="0.25">
      <c r="A5579" s="82"/>
      <c r="B5579" s="55"/>
      <c r="C5579" s="56"/>
      <c r="D5579" s="57"/>
      <c r="E5579" s="72"/>
      <c r="F5579" s="67"/>
      <c r="G5579" s="63"/>
      <c r="H5579" s="64"/>
    </row>
    <row r="5580" spans="1:8" ht="15" hidden="1" customHeight="1" x14ac:dyDescent="0.25">
      <c r="A5580" s="82"/>
      <c r="B5580" s="55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68"/>
      <c r="C5581" s="56"/>
      <c r="D5581" s="61"/>
      <c r="E5581" s="72"/>
      <c r="F5581" s="62"/>
      <c r="G5581" s="63"/>
      <c r="H5581" s="64"/>
    </row>
    <row r="5582" spans="1:8" ht="15" hidden="1" customHeight="1" x14ac:dyDescent="0.25">
      <c r="A5582" s="82"/>
      <c r="B5582" s="81"/>
      <c r="C5582" s="56"/>
      <c r="D5582" s="57"/>
      <c r="E5582" s="72"/>
      <c r="F5582" s="62"/>
      <c r="G5582" s="63"/>
      <c r="H5582" s="64"/>
    </row>
    <row r="5583" spans="1:8" ht="15" hidden="1" customHeight="1" x14ac:dyDescent="0.25">
      <c r="A5583" s="82"/>
      <c r="B5583" s="81"/>
      <c r="C5583" s="56"/>
      <c r="D5583" s="57"/>
      <c r="E5583" s="72"/>
      <c r="F5583" s="62"/>
      <c r="G5583" s="63"/>
      <c r="H5583" s="64"/>
    </row>
    <row r="5584" spans="1:8" ht="15" hidden="1" customHeight="1" x14ac:dyDescent="0.25">
      <c r="A5584" s="82"/>
      <c r="B5584" s="56"/>
      <c r="C5584" s="56"/>
      <c r="D5584" s="57"/>
      <c r="E5584" s="72"/>
      <c r="F5584" s="76"/>
      <c r="G5584" s="63"/>
      <c r="H5584" s="64"/>
    </row>
    <row r="5585" spans="1:8" ht="15" hidden="1" customHeight="1" x14ac:dyDescent="0.25">
      <c r="A5585" s="82"/>
      <c r="B5585" s="56"/>
      <c r="C5585" s="56"/>
      <c r="D5585" s="57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105"/>
      <c r="E5586" s="72"/>
      <c r="F5586" s="59"/>
      <c r="G5586" s="63"/>
      <c r="H5586" s="64"/>
    </row>
    <row r="5587" spans="1:8" ht="15" hidden="1" customHeight="1" x14ac:dyDescent="0.25">
      <c r="A5587" s="82"/>
      <c r="B5587" s="60"/>
      <c r="C5587" s="56"/>
      <c r="D5587" s="61"/>
      <c r="E5587" s="72"/>
      <c r="F5587" s="62"/>
      <c r="G5587" s="63"/>
      <c r="H5587" s="64"/>
    </row>
    <row r="5588" spans="1:8" ht="15" hidden="1" customHeight="1" x14ac:dyDescent="0.25">
      <c r="A5588" s="82"/>
      <c r="B5588" s="56"/>
      <c r="C5588" s="56"/>
      <c r="D5588" s="61"/>
      <c r="E5588" s="72"/>
      <c r="F5588" s="59"/>
      <c r="G5588" s="63"/>
      <c r="H5588" s="64"/>
    </row>
    <row r="5589" spans="1:8" ht="15" hidden="1" customHeight="1" x14ac:dyDescent="0.25">
      <c r="A5589" s="82"/>
      <c r="B5589" s="68"/>
      <c r="C5589" s="56"/>
      <c r="D5589" s="57"/>
      <c r="E5589" s="72"/>
      <c r="F5589" s="59"/>
      <c r="G5589" s="63"/>
      <c r="H5589" s="64"/>
    </row>
    <row r="5590" spans="1:8" ht="15" hidden="1" customHeight="1" x14ac:dyDescent="0.25">
      <c r="A5590" s="82"/>
      <c r="B5590" s="56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56"/>
      <c r="C5591" s="56"/>
      <c r="D5591" s="83"/>
      <c r="E5591" s="72"/>
      <c r="F5591" s="97"/>
      <c r="G5591" s="63"/>
      <c r="H5591" s="64"/>
    </row>
    <row r="5592" spans="1:8" ht="15" hidden="1" customHeight="1" x14ac:dyDescent="0.25">
      <c r="A5592" s="82"/>
      <c r="B5592" s="56"/>
      <c r="C5592" s="80"/>
      <c r="D5592" s="57"/>
      <c r="E5592" s="72"/>
      <c r="F5592" s="67"/>
      <c r="G5592" s="63"/>
      <c r="H5592" s="64"/>
    </row>
    <row r="5593" spans="1:8" ht="15" hidden="1" customHeight="1" x14ac:dyDescent="0.25">
      <c r="A5593" s="82"/>
      <c r="B5593" s="55"/>
      <c r="C5593" s="56"/>
      <c r="D5593" s="57"/>
      <c r="E5593" s="72"/>
      <c r="F5593" s="77"/>
      <c r="G5593" s="63"/>
      <c r="H5593" s="64"/>
    </row>
    <row r="5594" spans="1:8" ht="15" hidden="1" customHeight="1" x14ac:dyDescent="0.25">
      <c r="A5594" s="82"/>
      <c r="B5594" s="55"/>
      <c r="C5594" s="56"/>
      <c r="D5594" s="57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58"/>
      <c r="G5596" s="63"/>
      <c r="H5596" s="64"/>
    </row>
    <row r="5597" spans="1:8" ht="15" hidden="1" customHeight="1" x14ac:dyDescent="0.25">
      <c r="A5597" s="82"/>
      <c r="B5597" s="56"/>
      <c r="C5597" s="123"/>
      <c r="D5597" s="57"/>
      <c r="E5597" s="72"/>
      <c r="F5597" s="62"/>
      <c r="G5597" s="63"/>
      <c r="H5597" s="64"/>
    </row>
    <row r="5598" spans="1:8" ht="15" hidden="1" customHeight="1" x14ac:dyDescent="0.25">
      <c r="A5598" s="82"/>
      <c r="B5598" s="55"/>
      <c r="C5598" s="123"/>
      <c r="D5598" s="56"/>
      <c r="E5598" s="72"/>
      <c r="F5598" s="62"/>
      <c r="G5598" s="63"/>
      <c r="H5598" s="64"/>
    </row>
    <row r="5599" spans="1:8" ht="15" hidden="1" customHeight="1" x14ac:dyDescent="0.25">
      <c r="A5599" s="82"/>
      <c r="B5599" s="55"/>
      <c r="C5599" s="123"/>
      <c r="D5599" s="105"/>
      <c r="E5599" s="72"/>
      <c r="F5599" s="77"/>
      <c r="G5599" s="63"/>
      <c r="H5599" s="64"/>
    </row>
    <row r="5600" spans="1:8" ht="15" hidden="1" customHeight="1" x14ac:dyDescent="0.25">
      <c r="A5600" s="82"/>
      <c r="B5600" s="55"/>
      <c r="C5600" s="123"/>
      <c r="D5600" s="61"/>
      <c r="E5600" s="72"/>
      <c r="F5600" s="62"/>
      <c r="G5600" s="63"/>
      <c r="H5600" s="64"/>
    </row>
    <row r="5601" spans="1:8" ht="15" hidden="1" customHeight="1" x14ac:dyDescent="0.25">
      <c r="A5601" s="82"/>
      <c r="B5601" s="55"/>
      <c r="C5601" s="123"/>
      <c r="D5601" s="56"/>
      <c r="E5601" s="72"/>
      <c r="F5601" s="58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56"/>
      <c r="C5603" s="56"/>
      <c r="D5603" s="57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71"/>
      <c r="D5604" s="57"/>
      <c r="E5604" s="72"/>
      <c r="F5604" s="77"/>
      <c r="G5604" s="63"/>
      <c r="H5604" s="64"/>
    </row>
    <row r="5605" spans="1:8" ht="15" hidden="1" customHeight="1" x14ac:dyDescent="0.25">
      <c r="A5605" s="82"/>
      <c r="B5605" s="68"/>
      <c r="C5605" s="56"/>
      <c r="D5605" s="61"/>
      <c r="E5605" s="72"/>
      <c r="F5605" s="62"/>
      <c r="G5605" s="63"/>
      <c r="H5605" s="64"/>
    </row>
    <row r="5606" spans="1:8" ht="15" hidden="1" customHeight="1" x14ac:dyDescent="0.25">
      <c r="A5606" s="82"/>
      <c r="B5606" s="95"/>
      <c r="C5606" s="56"/>
      <c r="D5606" s="57"/>
      <c r="E5606" s="72"/>
      <c r="F5606" s="62"/>
      <c r="G5606" s="63"/>
      <c r="H5606" s="64"/>
    </row>
    <row r="5607" spans="1:8" ht="15" hidden="1" customHeight="1" x14ac:dyDescent="0.25">
      <c r="A5607" s="82"/>
      <c r="B5607" s="60"/>
      <c r="C5607" s="56"/>
      <c r="D5607" s="61"/>
      <c r="E5607" s="72"/>
      <c r="F5607" s="62"/>
      <c r="G5607" s="63"/>
      <c r="H5607" s="64"/>
    </row>
    <row r="5608" spans="1:8" ht="15" hidden="1" customHeight="1" x14ac:dyDescent="0.25">
      <c r="A5608" s="82"/>
      <c r="B5608" s="56"/>
      <c r="C5608" s="56"/>
      <c r="D5608" s="61"/>
      <c r="E5608" s="72"/>
      <c r="F5608" s="97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56"/>
      <c r="C5614" s="56"/>
      <c r="D5614" s="57"/>
      <c r="E5614" s="72"/>
      <c r="F5614" s="76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105"/>
      <c r="E5616" s="72"/>
      <c r="F5616" s="59"/>
      <c r="G5616" s="63"/>
      <c r="H5616" s="64"/>
    </row>
    <row r="5617" spans="1:8" ht="15" hidden="1" customHeight="1" x14ac:dyDescent="0.25">
      <c r="A5617" s="82"/>
      <c r="B5617" s="60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56"/>
      <c r="C5618" s="56"/>
      <c r="D5618" s="61"/>
      <c r="E5618" s="72"/>
      <c r="F5618" s="59"/>
      <c r="G5618" s="63"/>
      <c r="H5618" s="64"/>
    </row>
    <row r="5619" spans="1:8" ht="15" hidden="1" customHeight="1" x14ac:dyDescent="0.25">
      <c r="A5619" s="82"/>
      <c r="B5619" s="68"/>
      <c r="C5619" s="56"/>
      <c r="D5619" s="57"/>
      <c r="E5619" s="72"/>
      <c r="F5619" s="59"/>
      <c r="G5619" s="63"/>
      <c r="H5619" s="64"/>
    </row>
    <row r="5620" spans="1:8" ht="15" hidden="1" customHeight="1" x14ac:dyDescent="0.25">
      <c r="A5620" s="82"/>
      <c r="B5620" s="68"/>
      <c r="C5620" s="56"/>
      <c r="D5620" s="61"/>
      <c r="E5620" s="72"/>
      <c r="F5620" s="62"/>
      <c r="G5620" s="63"/>
      <c r="H5620" s="64"/>
    </row>
    <row r="5621" spans="1:8" ht="15" hidden="1" customHeight="1" x14ac:dyDescent="0.25">
      <c r="A5621" s="82"/>
      <c r="B5621" s="56"/>
      <c r="C5621" s="56"/>
      <c r="D5621" s="57"/>
      <c r="E5621" s="72"/>
      <c r="F5621" s="62"/>
      <c r="G5621" s="63"/>
      <c r="H5621" s="64"/>
    </row>
    <row r="5622" spans="1:8" ht="15" hidden="1" customHeight="1" x14ac:dyDescent="0.25">
      <c r="A5622" s="82"/>
      <c r="B5622" s="56"/>
      <c r="C5622" s="56"/>
      <c r="D5622" s="57"/>
      <c r="E5622" s="72"/>
      <c r="F5622" s="77"/>
      <c r="G5622" s="63"/>
      <c r="H5622" s="64"/>
    </row>
    <row r="5623" spans="1:8" ht="15" hidden="1" customHeight="1" x14ac:dyDescent="0.25">
      <c r="A5623" s="82"/>
      <c r="B5623" s="68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95"/>
      <c r="C5624" s="56"/>
      <c r="D5624" s="57"/>
      <c r="E5624" s="72"/>
      <c r="F5624" s="62"/>
      <c r="G5624" s="63"/>
      <c r="H5624" s="64"/>
    </row>
    <row r="5625" spans="1:8" ht="15" hidden="1" customHeight="1" x14ac:dyDescent="0.25">
      <c r="A5625" s="82"/>
      <c r="B5625" s="60"/>
      <c r="C5625" s="56"/>
      <c r="D5625" s="61"/>
      <c r="E5625" s="72"/>
      <c r="F5625" s="62"/>
      <c r="G5625" s="63"/>
      <c r="H5625" s="64"/>
    </row>
    <row r="5626" spans="1:8" ht="15" hidden="1" customHeight="1" x14ac:dyDescent="0.25">
      <c r="A5626" s="82"/>
      <c r="B5626" s="56"/>
      <c r="C5626" s="56"/>
      <c r="D5626" s="61"/>
      <c r="E5626" s="72"/>
      <c r="F5626" s="97"/>
      <c r="G5626" s="63"/>
      <c r="H5626" s="64"/>
    </row>
    <row r="5627" spans="1:8" ht="15" hidden="1" customHeight="1" x14ac:dyDescent="0.25">
      <c r="A5627" s="82"/>
      <c r="B5627" s="55"/>
      <c r="C5627" s="56"/>
      <c r="D5627" s="57"/>
      <c r="E5627" s="72"/>
      <c r="F5627" s="67"/>
      <c r="G5627" s="63"/>
      <c r="H5627" s="64"/>
    </row>
    <row r="5628" spans="1:8" ht="15" hidden="1" customHeight="1" x14ac:dyDescent="0.25">
      <c r="A5628" s="82"/>
      <c r="B5628" s="68"/>
      <c r="C5628" s="56"/>
      <c r="D5628" s="61"/>
      <c r="E5628" s="72"/>
      <c r="F5628" s="62"/>
      <c r="G5628" s="63"/>
      <c r="H5628" s="64"/>
    </row>
    <row r="5629" spans="1:8" ht="15" hidden="1" customHeight="1" x14ac:dyDescent="0.25">
      <c r="A5629" s="82"/>
      <c r="B5629" s="81"/>
      <c r="C5629" s="56"/>
      <c r="D5629" s="57"/>
      <c r="E5629" s="72"/>
      <c r="F5629" s="62"/>
      <c r="G5629" s="63"/>
      <c r="H5629" s="64"/>
    </row>
    <row r="5630" spans="1:8" ht="15" hidden="1" customHeight="1" x14ac:dyDescent="0.25">
      <c r="A5630" s="82"/>
      <c r="B5630" s="81"/>
      <c r="C5630" s="56"/>
      <c r="D5630" s="57"/>
      <c r="E5630" s="72"/>
      <c r="F5630" s="62"/>
      <c r="G5630" s="63"/>
      <c r="H5630" s="64"/>
    </row>
    <row r="5631" spans="1:8" ht="15" hidden="1" customHeight="1" x14ac:dyDescent="0.25">
      <c r="A5631" s="82"/>
      <c r="B5631" s="56"/>
      <c r="C5631" s="56"/>
      <c r="D5631" s="57"/>
      <c r="E5631" s="72"/>
      <c r="F5631" s="76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62"/>
      <c r="G5632" s="63"/>
      <c r="H5632" s="64"/>
    </row>
    <row r="5633" spans="1:8" ht="15" hidden="1" customHeight="1" x14ac:dyDescent="0.25">
      <c r="A5633" s="82"/>
      <c r="B5633" s="56"/>
      <c r="C5633" s="56"/>
      <c r="D5633" s="105"/>
      <c r="E5633" s="72"/>
      <c r="F5633" s="59"/>
      <c r="G5633" s="63"/>
      <c r="H5633" s="64"/>
    </row>
    <row r="5634" spans="1:8" ht="15" hidden="1" customHeight="1" x14ac:dyDescent="0.25">
      <c r="A5634" s="82"/>
      <c r="B5634" s="68"/>
      <c r="C5634" s="56"/>
      <c r="D5634" s="61"/>
      <c r="E5634" s="72"/>
      <c r="F5634" s="62"/>
      <c r="G5634" s="63"/>
      <c r="H5634" s="64"/>
    </row>
    <row r="5635" spans="1:8" ht="15" hidden="1" customHeight="1" x14ac:dyDescent="0.25">
      <c r="A5635" s="82"/>
      <c r="B5635" s="56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56"/>
      <c r="C5636" s="75"/>
      <c r="D5636" s="57"/>
      <c r="E5636" s="72"/>
      <c r="F5636" s="77"/>
      <c r="G5636" s="63"/>
      <c r="H5636" s="64"/>
    </row>
    <row r="5637" spans="1:8" ht="15" hidden="1" customHeight="1" x14ac:dyDescent="0.25">
      <c r="A5637" s="82"/>
      <c r="B5637" s="68"/>
      <c r="C5637" s="75"/>
      <c r="D5637" s="61"/>
      <c r="E5637" s="72"/>
      <c r="F5637" s="62"/>
      <c r="G5637" s="63"/>
      <c r="H5637" s="64"/>
    </row>
    <row r="5638" spans="1:8" ht="15" hidden="1" customHeight="1" x14ac:dyDescent="0.25">
      <c r="A5638" s="82"/>
      <c r="B5638" s="95"/>
      <c r="C5638" s="56"/>
      <c r="D5638" s="57"/>
      <c r="E5638" s="72"/>
      <c r="F5638" s="62"/>
      <c r="G5638" s="63"/>
      <c r="H5638" s="64"/>
    </row>
    <row r="5639" spans="1:8" ht="15" hidden="1" customHeight="1" x14ac:dyDescent="0.25">
      <c r="A5639" s="82"/>
      <c r="B5639" s="56"/>
      <c r="C5639" s="56"/>
      <c r="D5639" s="61"/>
      <c r="E5639" s="72"/>
      <c r="F5639" s="97"/>
      <c r="G5639" s="63"/>
      <c r="H5639" s="64"/>
    </row>
    <row r="5640" spans="1:8" ht="15" hidden="1" customHeight="1" x14ac:dyDescent="0.25">
      <c r="A5640" s="82"/>
      <c r="B5640" s="55"/>
      <c r="C5640" s="56"/>
      <c r="D5640" s="57"/>
      <c r="E5640" s="72"/>
      <c r="F5640" s="67"/>
      <c r="G5640" s="63"/>
      <c r="H5640" s="64"/>
    </row>
    <row r="5641" spans="1:8" ht="15" hidden="1" customHeight="1" x14ac:dyDescent="0.25">
      <c r="A5641" s="82"/>
      <c r="B5641" s="55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81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81"/>
      <c r="C5644" s="56"/>
      <c r="D5644" s="57"/>
      <c r="E5644" s="72"/>
      <c r="F5644" s="62"/>
      <c r="G5644" s="63"/>
      <c r="H5644" s="64"/>
    </row>
    <row r="5645" spans="1:8" ht="15" hidden="1" customHeight="1" x14ac:dyDescent="0.25">
      <c r="A5645" s="82"/>
      <c r="B5645" s="56"/>
      <c r="C5645" s="56"/>
      <c r="D5645" s="57"/>
      <c r="E5645" s="72"/>
      <c r="F5645" s="76"/>
      <c r="G5645" s="63"/>
      <c r="H5645" s="64"/>
    </row>
    <row r="5646" spans="1:8" ht="15" hidden="1" customHeight="1" x14ac:dyDescent="0.25">
      <c r="A5646" s="82"/>
      <c r="B5646" s="68"/>
      <c r="C5646" s="56"/>
      <c r="D5646" s="87"/>
      <c r="E5646" s="72"/>
      <c r="F5646" s="62"/>
      <c r="G5646" s="63"/>
      <c r="H5646" s="64"/>
    </row>
    <row r="5647" spans="1:8" ht="15" hidden="1" customHeight="1" x14ac:dyDescent="0.25">
      <c r="A5647" s="82"/>
      <c r="B5647" s="68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68"/>
      <c r="C5648" s="56"/>
      <c r="D5648" s="61"/>
      <c r="E5648" s="72"/>
      <c r="F5648" s="62"/>
      <c r="G5648" s="63"/>
      <c r="H5648" s="64"/>
    </row>
    <row r="5649" spans="1:8" ht="15" hidden="1" customHeight="1" x14ac:dyDescent="0.25">
      <c r="A5649" s="82"/>
      <c r="B5649" s="68"/>
      <c r="C5649" s="56"/>
      <c r="D5649" s="61"/>
      <c r="E5649" s="72"/>
      <c r="F5649" s="62"/>
      <c r="G5649" s="63"/>
      <c r="H5649" s="64"/>
    </row>
    <row r="5650" spans="1:8" ht="15" hidden="1" customHeight="1" x14ac:dyDescent="0.25">
      <c r="A5650" s="82"/>
      <c r="B5650" s="56"/>
      <c r="C5650" s="56"/>
      <c r="D5650" s="57"/>
      <c r="E5650" s="72"/>
      <c r="F5650" s="77"/>
      <c r="G5650" s="63"/>
      <c r="H5650" s="64"/>
    </row>
    <row r="5651" spans="1:8" ht="15" hidden="1" customHeight="1" x14ac:dyDescent="0.25">
      <c r="A5651" s="82"/>
      <c r="B5651" s="56"/>
      <c r="C5651" s="56"/>
      <c r="D5651" s="57"/>
      <c r="E5651" s="72"/>
      <c r="F5651" s="77"/>
      <c r="G5651" s="63"/>
      <c r="H5651" s="64"/>
    </row>
    <row r="5652" spans="1:8" ht="15" hidden="1" customHeight="1" x14ac:dyDescent="0.25">
      <c r="A5652" s="82"/>
      <c r="B5652" s="60"/>
      <c r="C5652" s="56"/>
      <c r="D5652" s="61"/>
      <c r="E5652" s="72"/>
      <c r="F5652" s="62"/>
      <c r="G5652" s="63"/>
      <c r="H5652" s="64"/>
    </row>
    <row r="5653" spans="1:8" ht="15" hidden="1" customHeight="1" x14ac:dyDescent="0.25">
      <c r="A5653" s="82"/>
      <c r="B5653" s="55"/>
      <c r="C5653" s="56"/>
      <c r="D5653" s="57"/>
      <c r="E5653" s="72"/>
      <c r="F5653" s="67"/>
      <c r="G5653" s="63"/>
      <c r="H5653" s="64"/>
    </row>
    <row r="5654" spans="1:8" ht="15" hidden="1" customHeight="1" x14ac:dyDescent="0.25">
      <c r="A5654" s="82"/>
      <c r="B5654" s="55"/>
      <c r="C5654" s="56"/>
      <c r="D5654" s="57"/>
      <c r="E5654" s="72"/>
      <c r="F5654" s="62"/>
      <c r="G5654" s="63"/>
      <c r="H5654" s="64"/>
    </row>
    <row r="5655" spans="1:8" ht="15" hidden="1" customHeight="1" x14ac:dyDescent="0.25">
      <c r="A5655" s="82"/>
      <c r="B5655" s="68"/>
      <c r="C5655" s="56"/>
      <c r="D5655" s="61"/>
      <c r="E5655" s="72"/>
      <c r="F5655" s="62"/>
      <c r="G5655" s="63"/>
      <c r="H5655" s="64"/>
    </row>
    <row r="5656" spans="1:8" ht="15" hidden="1" customHeight="1" x14ac:dyDescent="0.25">
      <c r="A5656" s="82"/>
      <c r="B5656" s="81"/>
      <c r="C5656" s="56"/>
      <c r="D5656" s="57"/>
      <c r="E5656" s="72"/>
      <c r="F5656" s="62"/>
      <c r="G5656" s="63"/>
      <c r="H5656" s="64"/>
    </row>
    <row r="5657" spans="1:8" ht="15" hidden="1" customHeight="1" x14ac:dyDescent="0.25">
      <c r="A5657" s="82"/>
      <c r="B5657" s="81"/>
      <c r="C5657" s="56"/>
      <c r="D5657" s="57"/>
      <c r="E5657" s="72"/>
      <c r="F5657" s="62"/>
      <c r="G5657" s="63"/>
      <c r="H5657" s="64"/>
    </row>
    <row r="5658" spans="1:8" ht="15" hidden="1" customHeight="1" x14ac:dyDescent="0.25">
      <c r="A5658" s="82"/>
      <c r="B5658" s="68"/>
      <c r="C5658" s="56"/>
      <c r="D5658" s="61"/>
      <c r="E5658" s="72"/>
      <c r="F5658" s="62"/>
      <c r="G5658" s="63"/>
      <c r="H5658" s="64"/>
    </row>
    <row r="5659" spans="1:8" ht="15" hidden="1" customHeight="1" x14ac:dyDescent="0.25">
      <c r="A5659" s="82"/>
      <c r="B5659" s="56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6"/>
      <c r="C5660" s="56"/>
      <c r="D5660" s="57"/>
      <c r="E5660" s="72"/>
      <c r="F5660" s="77"/>
      <c r="G5660" s="63"/>
      <c r="H5660" s="64"/>
    </row>
    <row r="5661" spans="1:8" ht="15" hidden="1" customHeight="1" x14ac:dyDescent="0.25">
      <c r="A5661" s="82"/>
      <c r="B5661" s="68"/>
      <c r="C5661" s="56"/>
      <c r="D5661" s="61"/>
      <c r="E5661" s="72"/>
      <c r="F5661" s="62"/>
      <c r="G5661" s="63"/>
      <c r="H5661" s="64"/>
    </row>
    <row r="5662" spans="1:8" ht="15" hidden="1" customHeight="1" x14ac:dyDescent="0.25">
      <c r="A5662" s="82"/>
      <c r="B5662" s="95"/>
      <c r="C5662" s="56"/>
      <c r="D5662" s="57"/>
      <c r="E5662" s="72"/>
      <c r="F5662" s="62"/>
      <c r="G5662" s="63"/>
      <c r="H5662" s="64"/>
    </row>
    <row r="5663" spans="1:8" ht="15" hidden="1" customHeight="1" x14ac:dyDescent="0.25">
      <c r="A5663" s="82"/>
      <c r="B5663" s="60"/>
      <c r="C5663" s="56"/>
      <c r="D5663" s="61"/>
      <c r="E5663" s="72"/>
      <c r="F5663" s="62"/>
      <c r="G5663" s="63"/>
      <c r="H5663" s="64"/>
    </row>
    <row r="5664" spans="1:8" ht="15" hidden="1" customHeight="1" x14ac:dyDescent="0.25">
      <c r="A5664" s="82"/>
      <c r="B5664" s="56"/>
      <c r="C5664" s="56"/>
      <c r="D5664" s="57"/>
      <c r="E5664" s="72"/>
      <c r="F5664" s="76"/>
      <c r="G5664" s="63"/>
      <c r="H5664" s="64"/>
    </row>
    <row r="5665" spans="1:8" ht="15" hidden="1" customHeight="1" x14ac:dyDescent="0.25">
      <c r="A5665" s="82"/>
      <c r="B5665" s="68"/>
      <c r="C5665" s="56"/>
      <c r="D5665" s="87"/>
      <c r="E5665" s="72"/>
      <c r="F5665" s="62"/>
      <c r="G5665" s="63"/>
      <c r="H5665" s="64"/>
    </row>
    <row r="5666" spans="1:8" ht="15" hidden="1" customHeight="1" x14ac:dyDescent="0.25">
      <c r="A5666" s="82"/>
      <c r="B5666" s="68"/>
      <c r="C5666" s="56"/>
      <c r="D5666" s="61"/>
      <c r="E5666" s="72"/>
      <c r="F5666" s="62"/>
      <c r="G5666" s="63"/>
      <c r="H5666" s="64"/>
    </row>
    <row r="5667" spans="1:8" ht="15" hidden="1" customHeight="1" x14ac:dyDescent="0.25">
      <c r="A5667" s="82"/>
      <c r="B5667" s="60"/>
      <c r="C5667" s="56"/>
      <c r="D5667" s="61"/>
      <c r="E5667" s="72"/>
      <c r="F5667" s="62"/>
      <c r="G5667" s="63"/>
      <c r="H5667" s="64"/>
    </row>
    <row r="5668" spans="1:8" ht="15" hidden="1" customHeight="1" x14ac:dyDescent="0.25">
      <c r="A5668" s="82"/>
      <c r="B5668" s="56"/>
      <c r="C5668" s="56"/>
      <c r="D5668" s="61"/>
      <c r="E5668" s="72"/>
      <c r="F5668" s="59"/>
      <c r="G5668" s="63"/>
      <c r="H5668" s="64"/>
    </row>
    <row r="5669" spans="1:8" ht="15" hidden="1" customHeight="1" x14ac:dyDescent="0.25">
      <c r="A5669" s="82"/>
      <c r="B5669" s="74"/>
      <c r="C5669" s="56"/>
      <c r="D5669" s="57"/>
      <c r="E5669" s="72"/>
      <c r="F5669" s="76"/>
      <c r="G5669" s="63"/>
      <c r="H5669" s="64"/>
    </row>
    <row r="5670" spans="1:8" ht="15" hidden="1" customHeight="1" x14ac:dyDescent="0.25">
      <c r="A5670" s="82"/>
      <c r="B5670" s="56"/>
      <c r="C5670" s="56"/>
      <c r="D5670" s="57"/>
      <c r="E5670" s="72"/>
      <c r="F5670" s="58"/>
      <c r="G5670" s="63"/>
      <c r="H5670" s="64"/>
    </row>
    <row r="5671" spans="1:8" ht="15" hidden="1" customHeight="1" x14ac:dyDescent="0.25">
      <c r="A5671" s="82"/>
      <c r="B5671" s="56"/>
      <c r="C5671" s="56"/>
      <c r="D5671" s="57"/>
      <c r="E5671" s="72"/>
      <c r="F5671" s="76"/>
      <c r="G5671" s="63"/>
      <c r="H5671" s="64"/>
    </row>
    <row r="5672" spans="1:8" ht="15" hidden="1" customHeight="1" x14ac:dyDescent="0.25">
      <c r="A5672" s="82"/>
      <c r="B5672" s="60"/>
      <c r="C5672" s="56"/>
      <c r="D5672" s="61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7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68"/>
      <c r="C5675" s="56"/>
      <c r="D5675" s="61"/>
      <c r="E5675" s="72"/>
      <c r="F5675" s="62"/>
      <c r="G5675" s="63"/>
      <c r="H5675" s="64"/>
    </row>
    <row r="5676" spans="1:8" ht="15" hidden="1" customHeight="1" x14ac:dyDescent="0.25">
      <c r="A5676" s="82"/>
      <c r="B5676" s="81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81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68"/>
      <c r="C5678" s="56"/>
      <c r="D5678" s="61"/>
      <c r="E5678" s="72"/>
      <c r="F5678" s="62"/>
      <c r="G5678" s="63"/>
      <c r="H5678" s="64"/>
    </row>
    <row r="5679" spans="1:8" ht="15" hidden="1" customHeight="1" x14ac:dyDescent="0.25">
      <c r="A5679" s="82"/>
      <c r="B5679" s="56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6"/>
      <c r="C5680" s="56"/>
      <c r="D5680" s="57"/>
      <c r="E5680" s="72"/>
      <c r="F5680" s="77"/>
      <c r="G5680" s="63"/>
      <c r="H5680" s="64"/>
    </row>
    <row r="5681" spans="1:8" ht="15" hidden="1" customHeight="1" x14ac:dyDescent="0.25">
      <c r="A5681" s="82"/>
      <c r="B5681" s="68"/>
      <c r="C5681" s="56"/>
      <c r="D5681" s="61"/>
      <c r="E5681" s="72"/>
      <c r="F5681" s="62"/>
      <c r="G5681" s="63"/>
      <c r="H5681" s="64"/>
    </row>
    <row r="5682" spans="1:8" ht="15" hidden="1" customHeight="1" x14ac:dyDescent="0.25">
      <c r="A5682" s="82"/>
      <c r="B5682" s="9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60"/>
      <c r="C5683" s="56"/>
      <c r="D5683" s="61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68"/>
      <c r="C5685" s="56"/>
      <c r="D5685" s="87"/>
      <c r="E5685" s="72"/>
      <c r="F5685" s="62"/>
      <c r="G5685" s="63"/>
      <c r="H5685" s="64"/>
    </row>
    <row r="5686" spans="1:8" ht="15" hidden="1" customHeight="1" x14ac:dyDescent="0.25">
      <c r="A5686" s="82"/>
      <c r="B5686" s="68"/>
      <c r="C5686" s="56"/>
      <c r="D5686" s="61"/>
      <c r="E5686" s="72"/>
      <c r="F5686" s="62"/>
      <c r="G5686" s="63"/>
      <c r="H5686" s="64"/>
    </row>
    <row r="5687" spans="1:8" ht="15" hidden="1" customHeight="1" x14ac:dyDescent="0.25">
      <c r="A5687" s="82"/>
      <c r="B5687" s="60"/>
      <c r="C5687" s="56"/>
      <c r="D5687" s="61"/>
      <c r="E5687" s="72"/>
      <c r="F5687" s="62"/>
      <c r="G5687" s="63"/>
      <c r="H5687" s="64"/>
    </row>
    <row r="5688" spans="1:8" ht="15" hidden="1" customHeight="1" x14ac:dyDescent="0.25">
      <c r="A5688" s="82"/>
      <c r="B5688" s="56"/>
      <c r="C5688" s="56"/>
      <c r="D5688" s="61"/>
      <c r="E5688" s="72"/>
      <c r="F5688" s="59"/>
      <c r="G5688" s="63"/>
      <c r="H5688" s="64"/>
    </row>
    <row r="5689" spans="1:8" ht="15" hidden="1" customHeight="1" x14ac:dyDescent="0.25">
      <c r="A5689" s="82"/>
      <c r="B5689" s="74"/>
      <c r="C5689" s="56"/>
      <c r="D5689" s="57"/>
      <c r="E5689" s="72"/>
      <c r="F5689" s="76"/>
      <c r="G5689" s="63"/>
      <c r="H5689" s="64"/>
    </row>
    <row r="5690" spans="1:8" ht="15" hidden="1" customHeight="1" x14ac:dyDescent="0.25">
      <c r="A5690" s="82"/>
      <c r="B5690" s="56"/>
      <c r="C5690" s="56"/>
      <c r="D5690" s="57"/>
      <c r="E5690" s="72"/>
      <c r="F5690" s="58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76"/>
      <c r="G5691" s="63"/>
      <c r="H5691" s="64"/>
    </row>
    <row r="5692" spans="1:8" ht="15" hidden="1" customHeight="1" x14ac:dyDescent="0.25">
      <c r="A5692" s="82"/>
      <c r="B5692" s="56"/>
      <c r="C5692" s="80"/>
      <c r="D5692" s="57"/>
      <c r="E5692" s="72"/>
      <c r="F5692" s="67"/>
      <c r="G5692" s="63"/>
      <c r="H5692" s="64"/>
    </row>
    <row r="5693" spans="1:8" ht="15" hidden="1" customHeight="1" x14ac:dyDescent="0.25">
      <c r="A5693" s="82"/>
      <c r="B5693" s="55"/>
      <c r="C5693" s="56"/>
      <c r="D5693" s="57"/>
      <c r="E5693" s="72"/>
      <c r="F5693" s="77"/>
      <c r="G5693" s="63"/>
      <c r="H5693" s="64"/>
    </row>
    <row r="5694" spans="1:8" ht="15" hidden="1" customHeight="1" x14ac:dyDescent="0.25">
      <c r="A5694" s="82"/>
      <c r="B5694" s="60"/>
      <c r="C5694" s="56"/>
      <c r="D5694" s="61"/>
      <c r="E5694" s="72"/>
      <c r="F5694" s="62"/>
      <c r="G5694" s="63"/>
      <c r="H5694" s="64"/>
    </row>
    <row r="5695" spans="1:8" ht="15" hidden="1" customHeight="1" x14ac:dyDescent="0.25">
      <c r="A5695" s="82"/>
      <c r="B5695" s="55"/>
      <c r="C5695" s="56"/>
      <c r="D5695" s="57"/>
      <c r="E5695" s="72"/>
      <c r="F5695" s="67"/>
      <c r="G5695" s="63"/>
      <c r="H5695" s="64"/>
    </row>
    <row r="5696" spans="1:8" ht="15" hidden="1" customHeight="1" x14ac:dyDescent="0.25">
      <c r="A5696" s="82"/>
      <c r="B5696" s="56"/>
      <c r="C5696" s="56"/>
      <c r="D5696" s="57"/>
      <c r="E5696" s="72"/>
      <c r="F5696" s="76"/>
      <c r="G5696" s="63"/>
      <c r="H5696" s="64"/>
    </row>
    <row r="5697" spans="1:8" ht="15" hidden="1" customHeight="1" x14ac:dyDescent="0.25">
      <c r="A5697" s="82"/>
      <c r="B5697" s="68"/>
      <c r="C5697" s="56"/>
      <c r="D5697" s="61"/>
      <c r="E5697" s="72"/>
      <c r="F5697" s="62"/>
      <c r="G5697" s="63"/>
      <c r="H5697" s="64"/>
    </row>
    <row r="5698" spans="1:8" ht="15" hidden="1" customHeight="1" x14ac:dyDescent="0.25">
      <c r="A5698" s="82"/>
      <c r="B5698" s="81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81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68"/>
      <c r="C5700" s="56"/>
      <c r="D5700" s="61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57"/>
      <c r="E5701" s="72"/>
      <c r="F5701" s="62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7"/>
      <c r="G5702" s="63"/>
      <c r="H5702" s="64"/>
    </row>
    <row r="5703" spans="1:8" ht="15" hidden="1" customHeight="1" x14ac:dyDescent="0.25">
      <c r="A5703" s="82"/>
      <c r="B5703" s="68"/>
      <c r="C5703" s="56"/>
      <c r="D5703" s="61"/>
      <c r="E5703" s="72"/>
      <c r="F5703" s="62"/>
      <c r="G5703" s="63"/>
      <c r="H5703" s="64"/>
    </row>
    <row r="5704" spans="1:8" ht="15" hidden="1" customHeight="1" x14ac:dyDescent="0.25">
      <c r="A5704" s="82"/>
      <c r="B5704" s="81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68"/>
      <c r="C5706" s="56"/>
      <c r="D5706" s="61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77"/>
      <c r="G5708" s="63"/>
      <c r="H5708" s="64"/>
    </row>
    <row r="5709" spans="1:8" ht="15" hidden="1" customHeight="1" x14ac:dyDescent="0.25">
      <c r="A5709" s="82"/>
      <c r="B5709" s="68"/>
      <c r="C5709" s="56"/>
      <c r="D5709" s="61"/>
      <c r="E5709" s="72"/>
      <c r="F5709" s="62"/>
      <c r="G5709" s="63"/>
      <c r="H5709" s="64"/>
    </row>
    <row r="5710" spans="1:8" ht="15" hidden="1" customHeight="1" x14ac:dyDescent="0.25">
      <c r="A5710" s="82"/>
      <c r="B5710" s="95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60"/>
      <c r="C5711" s="56"/>
      <c r="D5711" s="61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76"/>
      <c r="G5712" s="63"/>
      <c r="H5712" s="64"/>
    </row>
    <row r="5713" spans="1:8" ht="15" hidden="1" customHeight="1" x14ac:dyDescent="0.25">
      <c r="A5713" s="82"/>
      <c r="B5713" s="68"/>
      <c r="C5713" s="56"/>
      <c r="D5713" s="87"/>
      <c r="E5713" s="72"/>
      <c r="F5713" s="62"/>
      <c r="G5713" s="63"/>
      <c r="H5713" s="64"/>
    </row>
    <row r="5714" spans="1:8" ht="15" hidden="1" customHeight="1" x14ac:dyDescent="0.25">
      <c r="A5714" s="82"/>
      <c r="B5714" s="68"/>
      <c r="C5714" s="56"/>
      <c r="D5714" s="61"/>
      <c r="E5714" s="72"/>
      <c r="F5714" s="62"/>
      <c r="G5714" s="63"/>
      <c r="H5714" s="64"/>
    </row>
    <row r="5715" spans="1:8" ht="15" hidden="1" customHeight="1" x14ac:dyDescent="0.25">
      <c r="A5715" s="82"/>
      <c r="B5715" s="60"/>
      <c r="C5715" s="56"/>
      <c r="D5715" s="61"/>
      <c r="E5715" s="72"/>
      <c r="F5715" s="62"/>
      <c r="G5715" s="63"/>
      <c r="H5715" s="64"/>
    </row>
    <row r="5716" spans="1:8" ht="15" hidden="1" customHeight="1" x14ac:dyDescent="0.25">
      <c r="A5716" s="82"/>
      <c r="B5716" s="56"/>
      <c r="C5716" s="56"/>
      <c r="D5716" s="61"/>
      <c r="E5716" s="72"/>
      <c r="F5716" s="59"/>
      <c r="G5716" s="63"/>
      <c r="H5716" s="64"/>
    </row>
    <row r="5717" spans="1:8" ht="15" hidden="1" customHeight="1" x14ac:dyDescent="0.25">
      <c r="A5717" s="82"/>
      <c r="B5717" s="74"/>
      <c r="C5717" s="56"/>
      <c r="D5717" s="57"/>
      <c r="E5717" s="72"/>
      <c r="F5717" s="76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58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6"/>
      <c r="G5719" s="63"/>
      <c r="H5719" s="64"/>
    </row>
    <row r="5720" spans="1:8" ht="15" hidden="1" customHeight="1" x14ac:dyDescent="0.25">
      <c r="A5720" s="82"/>
      <c r="B5720" s="56"/>
      <c r="C5720" s="80"/>
      <c r="D5720" s="57"/>
      <c r="E5720" s="72"/>
      <c r="F5720" s="67"/>
      <c r="G5720" s="63"/>
      <c r="H5720" s="64"/>
    </row>
    <row r="5721" spans="1:8" ht="15" hidden="1" customHeight="1" x14ac:dyDescent="0.25">
      <c r="A5721" s="82"/>
      <c r="B5721" s="55"/>
      <c r="C5721" s="56"/>
      <c r="D5721" s="57"/>
      <c r="E5721" s="72"/>
      <c r="F5721" s="77"/>
      <c r="G5721" s="63"/>
      <c r="H5721" s="64"/>
    </row>
    <row r="5722" spans="1:8" ht="15" hidden="1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5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80"/>
      <c r="D5726" s="57"/>
      <c r="E5726" s="72"/>
      <c r="F5726" s="67"/>
      <c r="G5726" s="63"/>
      <c r="H5726" s="64"/>
    </row>
    <row r="5727" spans="1:8" ht="15" hidden="1" customHeight="1" x14ac:dyDescent="0.25">
      <c r="A5727" s="82"/>
      <c r="B5727" s="55"/>
      <c r="C5727" s="75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5"/>
      <c r="C5728" s="75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5"/>
      <c r="C5729" s="75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5"/>
      <c r="C5730" s="75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5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5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5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5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5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5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5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5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5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5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5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5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5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74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76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5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5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5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5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5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5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250"/>
      <c r="E5765" s="72"/>
      <c r="F5765" s="140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76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75"/>
      <c r="D5777" s="106"/>
      <c r="E5777" s="72"/>
      <c r="F5777" s="76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60"/>
      <c r="C5780" s="56"/>
      <c r="D5780" s="61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hidden="1" customHeight="1" x14ac:dyDescent="0.25">
      <c r="A5783" s="82"/>
      <c r="B5783" s="56"/>
      <c r="C5783" s="56"/>
      <c r="D5783" s="57"/>
      <c r="E5783" s="72"/>
      <c r="F5783" s="77"/>
      <c r="G5783" s="63"/>
      <c r="H5783" s="64"/>
    </row>
    <row r="5784" spans="1:8" ht="15" hidden="1" customHeight="1" x14ac:dyDescent="0.25">
      <c r="A5784" s="82"/>
      <c r="B5784" s="56"/>
      <c r="C5784" s="56"/>
      <c r="D5784" s="8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5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hidden="1" customHeight="1" x14ac:dyDescent="0.25">
      <c r="A5808" s="82"/>
      <c r="B5808" s="56"/>
      <c r="C5808" s="56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hidden="1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hidden="1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hidden="1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hidden="1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hidden="1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hidden="1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hidden="1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hidden="1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hidden="1" customHeight="1" x14ac:dyDescent="0.25">
      <c r="A5818" s="82"/>
      <c r="B5818" s="55"/>
      <c r="C5818" s="56"/>
      <c r="D5818" s="57"/>
      <c r="E5818" s="72"/>
      <c r="F5818" s="62"/>
      <c r="G5818" s="63"/>
      <c r="H5818" s="64"/>
    </row>
    <row r="5819" spans="1:8" ht="15" hidden="1" customHeight="1" x14ac:dyDescent="0.25">
      <c r="A5819" s="82"/>
      <c r="B5819" s="56"/>
      <c r="C5819" s="56"/>
      <c r="D5819" s="57"/>
      <c r="E5819" s="72"/>
      <c r="F5819" s="62"/>
      <c r="G5819" s="63"/>
      <c r="H5819" s="64"/>
    </row>
    <row r="5820" spans="1:8" ht="15" hidden="1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hidden="1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hidden="1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hidden="1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hidden="1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hidden="1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hidden="1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hidden="1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hidden="1" customHeight="1" x14ac:dyDescent="0.25">
      <c r="A5828" s="82"/>
      <c r="B5828" s="56"/>
      <c r="C5828" s="56"/>
      <c r="D5828" s="57"/>
      <c r="E5828" s="72"/>
      <c r="F5828" s="62"/>
      <c r="G5828" s="63"/>
      <c r="H5828" s="64"/>
    </row>
    <row r="5829" spans="1:8" ht="15" hidden="1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hidden="1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hidden="1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hidden="1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hidden="1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hidden="1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hidden="1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hidden="1" customHeight="1" x14ac:dyDescent="0.25">
      <c r="A5836" s="82"/>
      <c r="B5836" s="55"/>
      <c r="C5836" s="56"/>
      <c r="D5836" s="57"/>
      <c r="E5836" s="72"/>
      <c r="F5836" s="62"/>
      <c r="G5836" s="63"/>
      <c r="H5836" s="64"/>
    </row>
    <row r="5837" spans="1:8" ht="15" hidden="1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hidden="1" customHeight="1" x14ac:dyDescent="0.25">
      <c r="A5838" s="82"/>
      <c r="B5838" s="56"/>
      <c r="C5838" s="56"/>
      <c r="D5838" s="57"/>
      <c r="E5838" s="72"/>
      <c r="F5838" s="62"/>
      <c r="G5838" s="63"/>
      <c r="H5838" s="64"/>
    </row>
    <row r="5839" spans="1:8" ht="15" hidden="1" customHeight="1" x14ac:dyDescent="0.25">
      <c r="A5839" s="82"/>
      <c r="B5839" s="56"/>
      <c r="C5839" s="56"/>
      <c r="D5839" s="57"/>
      <c r="E5839" s="72"/>
      <c r="F5839" s="62"/>
      <c r="G5839" s="63"/>
      <c r="H5839" s="64"/>
    </row>
    <row r="5840" spans="1:8" ht="15" hidden="1" customHeight="1" x14ac:dyDescent="0.25">
      <c r="A5840" s="82"/>
      <c r="B5840" s="56"/>
      <c r="C5840" s="56"/>
      <c r="D5840" s="57"/>
      <c r="E5840" s="72"/>
      <c r="F5840" s="62"/>
      <c r="G5840" s="63"/>
      <c r="H5840" s="64"/>
    </row>
    <row r="5841" spans="1:8" ht="15" hidden="1" customHeight="1" x14ac:dyDescent="0.25">
      <c r="A5841" s="82"/>
      <c r="B5841" s="56"/>
      <c r="C5841" s="56"/>
      <c r="D5841" s="57"/>
      <c r="E5841" s="72"/>
      <c r="F5841" s="62"/>
      <c r="G5841" s="63"/>
      <c r="H5841" s="64"/>
    </row>
    <row r="5842" spans="1:8" ht="15" hidden="1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hidden="1" customHeight="1" x14ac:dyDescent="0.25">
      <c r="A5843" s="82"/>
      <c r="B5843" s="56"/>
      <c r="C5843" s="56"/>
      <c r="D5843" s="57"/>
      <c r="E5843" s="72"/>
      <c r="F5843" s="62"/>
      <c r="G5843" s="63"/>
      <c r="H5843" s="64"/>
    </row>
    <row r="5844" spans="1:8" ht="15" hidden="1" customHeight="1" x14ac:dyDescent="0.25">
      <c r="A5844" s="82"/>
      <c r="B5844" s="56"/>
      <c r="C5844" s="56"/>
      <c r="D5844" s="57"/>
      <c r="E5844" s="72"/>
      <c r="F5844" s="62"/>
      <c r="G5844" s="63"/>
      <c r="H5844" s="64"/>
    </row>
    <row r="5845" spans="1:8" ht="15" hidden="1" customHeight="1" x14ac:dyDescent="0.25">
      <c r="A5845" s="82"/>
      <c r="B5845" s="56"/>
      <c r="C5845" s="56"/>
      <c r="D5845" s="57"/>
      <c r="E5845" s="72"/>
      <c r="F5845" s="62"/>
      <c r="G5845" s="63"/>
      <c r="H5845" s="64"/>
    </row>
    <row r="5846" spans="1:8" ht="15" hidden="1" customHeight="1" x14ac:dyDescent="0.25">
      <c r="A5846" s="82"/>
      <c r="B5846" s="60"/>
      <c r="C5846" s="56"/>
      <c r="D5846" s="61"/>
      <c r="E5846" s="72"/>
      <c r="F5846" s="62"/>
      <c r="G5846" s="63"/>
      <c r="H5846" s="64"/>
    </row>
    <row r="5847" spans="1:8" ht="15" hidden="1" customHeight="1" x14ac:dyDescent="0.25">
      <c r="A5847" s="82"/>
      <c r="B5847" s="74"/>
      <c r="C5847" s="56"/>
      <c r="D5847" s="57"/>
      <c r="E5847" s="72"/>
      <c r="F5847" s="76"/>
      <c r="G5847" s="63"/>
      <c r="H5847" s="64"/>
    </row>
    <row r="5848" spans="1:8" ht="15" hidden="1" customHeight="1" x14ac:dyDescent="0.25">
      <c r="A5848" s="82"/>
      <c r="B5848" s="56"/>
      <c r="C5848" s="56"/>
      <c r="D5848" s="57"/>
      <c r="E5848" s="72"/>
      <c r="F5848" s="62"/>
      <c r="G5848" s="63"/>
      <c r="H5848" s="64"/>
    </row>
    <row r="5849" spans="1:8" ht="15" hidden="1" customHeight="1" x14ac:dyDescent="0.25">
      <c r="A5849" s="82"/>
      <c r="B5849" s="56"/>
      <c r="C5849" s="56"/>
      <c r="D5849" s="57"/>
      <c r="E5849" s="72"/>
      <c r="F5849" s="62"/>
      <c r="G5849" s="63"/>
      <c r="H5849" s="64"/>
    </row>
    <row r="5850" spans="1:8" ht="15" hidden="1" customHeight="1" x14ac:dyDescent="0.25">
      <c r="A5850" s="82"/>
      <c r="B5850" s="56"/>
      <c r="C5850" s="56"/>
      <c r="D5850" s="57"/>
      <c r="E5850" s="72"/>
      <c r="F5850" s="62"/>
      <c r="G5850" s="63"/>
      <c r="H5850" s="64"/>
    </row>
    <row r="5851" spans="1:8" ht="15" hidden="1" customHeight="1" x14ac:dyDescent="0.25">
      <c r="A5851" s="82"/>
      <c r="B5851" s="56"/>
      <c r="C5851" s="56"/>
      <c r="D5851" s="57"/>
      <c r="E5851" s="72"/>
      <c r="F5851" s="62"/>
      <c r="G5851" s="63"/>
      <c r="H5851" s="64"/>
    </row>
    <row r="5852" spans="1:8" ht="15" hidden="1" customHeight="1" x14ac:dyDescent="0.25">
      <c r="A5852" s="82"/>
      <c r="B5852" s="56"/>
      <c r="C5852" s="56"/>
      <c r="D5852" s="57"/>
      <c r="E5852" s="72"/>
      <c r="F5852" s="62"/>
      <c r="G5852" s="63"/>
      <c r="H5852" s="64"/>
    </row>
    <row r="5853" spans="1:8" ht="15" hidden="1" customHeight="1" x14ac:dyDescent="0.25">
      <c r="A5853" s="82"/>
      <c r="B5853" s="56"/>
      <c r="C5853" s="56"/>
      <c r="D5853" s="57"/>
      <c r="E5853" s="72"/>
      <c r="F5853" s="62"/>
      <c r="G5853" s="63"/>
      <c r="H5853" s="64"/>
    </row>
    <row r="5854" spans="1:8" ht="15" hidden="1" customHeight="1" x14ac:dyDescent="0.25">
      <c r="A5854" s="82"/>
      <c r="B5854" s="56"/>
      <c r="C5854" s="56"/>
      <c r="D5854" s="57"/>
      <c r="E5854" s="72"/>
      <c r="F5854" s="62"/>
      <c r="G5854" s="63"/>
      <c r="H5854" s="64"/>
    </row>
    <row r="5855" spans="1:8" ht="15" hidden="1" customHeight="1" x14ac:dyDescent="0.25">
      <c r="A5855" s="82"/>
      <c r="B5855" s="56"/>
      <c r="C5855" s="56"/>
      <c r="D5855" s="57"/>
      <c r="E5855" s="72"/>
      <c r="F5855" s="62"/>
      <c r="G5855" s="63"/>
      <c r="H5855" s="64"/>
    </row>
    <row r="5856" spans="1:8" ht="15" hidden="1" customHeight="1" x14ac:dyDescent="0.25">
      <c r="A5856" s="82"/>
      <c r="B5856" s="56"/>
      <c r="C5856" s="56"/>
      <c r="D5856" s="57"/>
      <c r="E5856" s="72"/>
      <c r="F5856" s="62"/>
      <c r="G5856" s="63"/>
      <c r="H5856" s="64"/>
    </row>
    <row r="5857" spans="1:8" ht="15" hidden="1" customHeight="1" x14ac:dyDescent="0.25">
      <c r="A5857" s="82"/>
      <c r="B5857" s="56"/>
      <c r="C5857" s="56"/>
      <c r="D5857" s="57"/>
      <c r="E5857" s="72"/>
      <c r="F5857" s="62"/>
      <c r="G5857" s="63"/>
      <c r="H5857" s="64"/>
    </row>
    <row r="5858" spans="1:8" ht="15" hidden="1" customHeight="1" x14ac:dyDescent="0.25">
      <c r="A5858" s="82"/>
      <c r="B5858" s="56"/>
      <c r="C5858" s="56"/>
      <c r="D5858" s="57"/>
      <c r="E5858" s="72"/>
      <c r="F5858" s="62"/>
      <c r="G5858" s="63"/>
      <c r="H5858" s="64"/>
    </row>
    <row r="5859" spans="1:8" ht="15" hidden="1" customHeight="1" x14ac:dyDescent="0.25">
      <c r="A5859" s="82"/>
      <c r="B5859" s="56"/>
      <c r="C5859" s="56"/>
      <c r="D5859" s="57"/>
      <c r="E5859" s="72"/>
      <c r="F5859" s="62"/>
      <c r="G5859" s="63"/>
      <c r="H5859" s="64"/>
    </row>
    <row r="5860" spans="1:8" ht="15" hidden="1" customHeight="1" x14ac:dyDescent="0.25">
      <c r="A5860" s="82"/>
      <c r="B5860" s="56"/>
      <c r="C5860" s="56"/>
      <c r="D5860" s="57"/>
      <c r="E5860" s="72"/>
      <c r="F5860" s="62"/>
      <c r="G5860" s="63"/>
      <c r="H5860" s="64"/>
    </row>
    <row r="5861" spans="1:8" ht="15" hidden="1" customHeight="1" x14ac:dyDescent="0.25">
      <c r="A5861" s="82"/>
      <c r="B5861" s="56"/>
      <c r="C5861" s="56"/>
      <c r="D5861" s="57"/>
      <c r="E5861" s="72"/>
      <c r="F5861" s="62"/>
      <c r="G5861" s="63"/>
      <c r="H5861" s="64"/>
    </row>
    <row r="5862" spans="1:8" ht="15" hidden="1" customHeight="1" x14ac:dyDescent="0.25">
      <c r="A5862" s="82"/>
      <c r="B5862" s="56"/>
      <c r="C5862" s="56"/>
      <c r="D5862" s="57"/>
      <c r="E5862" s="72"/>
      <c r="F5862" s="62"/>
      <c r="G5862" s="63"/>
      <c r="H5862" s="64"/>
    </row>
    <row r="5863" spans="1:8" ht="15" hidden="1" customHeight="1" x14ac:dyDescent="0.25">
      <c r="A5863" s="82"/>
      <c r="B5863" s="56"/>
      <c r="C5863" s="56"/>
      <c r="D5863" s="57"/>
      <c r="E5863" s="72"/>
      <c r="F5863" s="62"/>
      <c r="G5863" s="63"/>
      <c r="H5863" s="64"/>
    </row>
    <row r="5864" spans="1:8" ht="15" hidden="1" customHeight="1" x14ac:dyDescent="0.25">
      <c r="A5864" s="82"/>
      <c r="B5864" s="56"/>
      <c r="C5864" s="56"/>
      <c r="D5864" s="57"/>
      <c r="E5864" s="72"/>
      <c r="F5864" s="62"/>
      <c r="G5864" s="63"/>
      <c r="H5864" s="64"/>
    </row>
    <row r="5865" spans="1:8" ht="15" hidden="1" customHeight="1" x14ac:dyDescent="0.25">
      <c r="A5865" s="82"/>
      <c r="B5865" s="56"/>
      <c r="C5865" s="56"/>
      <c r="D5865" s="57"/>
      <c r="E5865" s="72"/>
      <c r="F5865" s="62"/>
      <c r="G5865" s="63"/>
      <c r="H5865" s="64"/>
    </row>
    <row r="5866" spans="1:8" ht="15" hidden="1" customHeight="1" x14ac:dyDescent="0.25">
      <c r="A5866" s="82"/>
      <c r="B5866" s="56"/>
      <c r="C5866" s="75"/>
      <c r="D5866" s="57"/>
      <c r="E5866" s="72"/>
      <c r="F5866" s="62"/>
      <c r="G5866" s="63"/>
      <c r="H5866" s="64"/>
    </row>
    <row r="5867" spans="1:8" ht="15" hidden="1" customHeight="1" x14ac:dyDescent="0.25">
      <c r="A5867" s="82"/>
      <c r="B5867" s="55"/>
      <c r="C5867" s="75"/>
      <c r="D5867" s="57"/>
      <c r="E5867" s="72"/>
      <c r="F5867" s="62"/>
      <c r="G5867" s="63"/>
      <c r="H5867" s="64"/>
    </row>
    <row r="5868" spans="1:8" ht="15" hidden="1" customHeight="1" x14ac:dyDescent="0.25">
      <c r="A5868" s="82"/>
      <c r="B5868" s="56"/>
      <c r="C5868" s="75"/>
      <c r="D5868" s="57"/>
      <c r="E5868" s="72"/>
      <c r="F5868" s="62"/>
      <c r="G5868" s="63"/>
      <c r="H5868" s="64"/>
    </row>
    <row r="5869" spans="1:8" ht="15" hidden="1" customHeight="1" x14ac:dyDescent="0.25">
      <c r="A5869" s="82"/>
      <c r="B5869" s="55"/>
      <c r="C5869" s="56"/>
      <c r="D5869" s="57"/>
      <c r="E5869" s="72"/>
      <c r="F5869" s="62"/>
      <c r="G5869" s="63"/>
      <c r="H5869" s="64"/>
    </row>
    <row r="5870" spans="1:8" ht="15" hidden="1" customHeight="1" x14ac:dyDescent="0.25">
      <c r="A5870" s="82"/>
      <c r="B5870" s="56"/>
      <c r="C5870" s="56"/>
      <c r="D5870" s="57"/>
      <c r="E5870" s="72"/>
      <c r="F5870" s="62"/>
      <c r="G5870" s="63"/>
      <c r="H5870" s="64"/>
    </row>
    <row r="5871" spans="1:8" ht="15" hidden="1" customHeight="1" x14ac:dyDescent="0.25">
      <c r="A5871" s="82"/>
      <c r="B5871" s="56"/>
      <c r="C5871" s="56"/>
      <c r="D5871" s="57"/>
      <c r="E5871" s="72"/>
      <c r="F5871" s="58"/>
      <c r="G5871" s="63"/>
      <c r="H5871" s="64"/>
    </row>
    <row r="5872" spans="1:8" ht="15" hidden="1" customHeight="1" x14ac:dyDescent="0.25">
      <c r="A5872" s="82"/>
      <c r="B5872" s="56"/>
      <c r="C5872" s="123"/>
      <c r="D5872" s="57"/>
      <c r="E5872" s="72"/>
      <c r="F5872" s="62"/>
      <c r="G5872" s="63"/>
      <c r="H5872" s="64"/>
    </row>
    <row r="5873" spans="1:8" ht="15" hidden="1" customHeight="1" x14ac:dyDescent="0.25">
      <c r="A5873" s="82"/>
      <c r="B5873" s="55"/>
      <c r="C5873" s="123"/>
      <c r="D5873" s="56"/>
      <c r="E5873" s="72"/>
      <c r="F5873" s="62"/>
      <c r="G5873" s="63"/>
      <c r="H5873" s="64"/>
    </row>
    <row r="5874" spans="1:8" ht="15" hidden="1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hidden="1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hidden="1" customHeight="1" x14ac:dyDescent="0.25">
      <c r="A5876" s="82"/>
      <c r="B5876" s="55"/>
      <c r="C5876" s="56"/>
      <c r="D5876" s="128"/>
      <c r="E5876" s="72"/>
      <c r="F5876" s="116"/>
      <c r="G5876" s="63"/>
      <c r="H5876" s="64"/>
    </row>
    <row r="5877" spans="1:8" ht="15" hidden="1" customHeight="1" x14ac:dyDescent="0.25">
      <c r="A5877" s="82"/>
      <c r="B5877" s="55"/>
      <c r="C5877" s="56"/>
      <c r="D5877" s="128"/>
      <c r="E5877" s="72"/>
      <c r="F5877" s="116"/>
      <c r="G5877" s="63"/>
      <c r="H5877" s="64"/>
    </row>
    <row r="5878" spans="1:8" ht="15" hidden="1" customHeight="1" x14ac:dyDescent="0.25">
      <c r="A5878" s="82"/>
      <c r="B5878" s="55"/>
      <c r="C5878" s="56"/>
      <c r="D5878" s="128"/>
      <c r="E5878" s="72"/>
      <c r="F5878" s="116"/>
      <c r="G5878" s="63"/>
      <c r="H5878" s="64"/>
    </row>
    <row r="5879" spans="1:8" ht="15" hidden="1" customHeight="1" x14ac:dyDescent="0.25">
      <c r="A5879" s="82"/>
      <c r="B5879" s="55"/>
      <c r="C5879" s="56"/>
      <c r="D5879" s="128"/>
      <c r="E5879" s="72"/>
      <c r="F5879" s="116"/>
      <c r="G5879" s="63"/>
      <c r="H5879" s="64"/>
    </row>
    <row r="5880" spans="1:8" ht="15" hidden="1" customHeight="1" x14ac:dyDescent="0.25">
      <c r="A5880" s="82"/>
      <c r="B5880" s="55"/>
      <c r="C5880" s="56"/>
      <c r="D5880" s="128"/>
      <c r="E5880" s="72"/>
      <c r="F5880" s="116"/>
      <c r="G5880" s="63"/>
      <c r="H5880" s="64"/>
    </row>
    <row r="5881" spans="1:8" ht="15" hidden="1" customHeight="1" x14ac:dyDescent="0.25">
      <c r="A5881" s="82"/>
      <c r="B5881" s="55"/>
      <c r="C5881" s="56"/>
      <c r="D5881" s="128"/>
      <c r="E5881" s="72"/>
      <c r="F5881" s="116"/>
      <c r="G5881" s="63"/>
      <c r="H5881" s="64"/>
    </row>
    <row r="5882" spans="1:8" ht="15" hidden="1" customHeight="1" x14ac:dyDescent="0.25">
      <c r="A5882" s="82"/>
      <c r="B5882" s="55"/>
      <c r="C5882" s="56"/>
      <c r="D5882" s="128"/>
      <c r="E5882" s="72"/>
      <c r="F5882" s="116"/>
      <c r="G5882" s="63"/>
      <c r="H5882" s="64"/>
    </row>
    <row r="5883" spans="1:8" ht="15" hidden="1" customHeight="1" x14ac:dyDescent="0.25">
      <c r="A5883" s="82"/>
      <c r="B5883" s="55"/>
      <c r="C5883" s="56"/>
      <c r="D5883" s="128"/>
      <c r="E5883" s="72"/>
      <c r="F5883" s="116"/>
      <c r="G5883" s="63"/>
      <c r="H5883" s="64"/>
    </row>
    <row r="5884" spans="1:8" ht="15" hidden="1" customHeight="1" x14ac:dyDescent="0.25">
      <c r="A5884" s="82"/>
      <c r="B5884" s="55"/>
      <c r="C5884" s="56"/>
      <c r="D5884" s="128"/>
      <c r="E5884" s="72"/>
      <c r="F5884" s="116"/>
      <c r="G5884" s="63"/>
      <c r="H5884" s="64"/>
    </row>
    <row r="5885" spans="1:8" ht="15" hidden="1" customHeight="1" x14ac:dyDescent="0.25">
      <c r="A5885" s="82"/>
      <c r="B5885" s="55"/>
      <c r="C5885" s="56"/>
      <c r="D5885" s="128"/>
      <c r="E5885" s="72"/>
      <c r="F5885" s="116"/>
      <c r="G5885" s="63"/>
      <c r="H5885" s="64"/>
    </row>
    <row r="5886" spans="1:8" ht="15" hidden="1" customHeight="1" x14ac:dyDescent="0.25">
      <c r="A5886" s="82"/>
      <c r="B5886" s="55"/>
      <c r="C5886" s="56"/>
      <c r="D5886" s="128"/>
      <c r="E5886" s="72"/>
      <c r="F5886" s="116"/>
      <c r="G5886" s="63"/>
      <c r="H5886" s="64"/>
    </row>
    <row r="5887" spans="1:8" ht="15" hidden="1" customHeight="1" x14ac:dyDescent="0.25">
      <c r="A5887" s="82"/>
      <c r="B5887" s="55"/>
      <c r="C5887" s="56"/>
      <c r="D5887" s="128"/>
      <c r="E5887" s="72"/>
      <c r="F5887" s="116"/>
      <c r="G5887" s="63"/>
      <c r="H5887" s="64"/>
    </row>
    <row r="5888" spans="1:8" ht="15" hidden="1" customHeight="1" x14ac:dyDescent="0.25">
      <c r="A5888" s="82"/>
      <c r="B5888" s="56"/>
      <c r="C5888" s="80"/>
      <c r="D5888" s="57"/>
      <c r="E5888" s="72"/>
      <c r="F5888" s="67"/>
      <c r="G5888" s="63"/>
      <c r="H5888" s="64"/>
    </row>
    <row r="5889" spans="1:8" ht="15" hidden="1" customHeight="1" x14ac:dyDescent="0.25">
      <c r="A5889" s="82"/>
      <c r="B5889" s="55"/>
      <c r="C5889" s="56"/>
      <c r="D5889" s="128"/>
      <c r="E5889" s="72"/>
      <c r="F5889" s="116"/>
      <c r="G5889" s="63"/>
      <c r="H5889" s="64"/>
    </row>
    <row r="5890" spans="1:8" ht="15" hidden="1" customHeight="1" x14ac:dyDescent="0.25">
      <c r="A5890" s="82"/>
      <c r="B5890" s="55"/>
      <c r="C5890" s="56"/>
      <c r="D5890" s="128"/>
      <c r="E5890" s="72"/>
      <c r="F5890" s="116"/>
      <c r="G5890" s="63"/>
      <c r="H5890" s="64"/>
    </row>
    <row r="5891" spans="1:8" ht="15" hidden="1" customHeight="1" x14ac:dyDescent="0.25">
      <c r="A5891" s="82"/>
      <c r="B5891" s="55"/>
      <c r="C5891" s="56"/>
      <c r="D5891" s="128"/>
      <c r="E5891" s="72"/>
      <c r="F5891" s="116"/>
      <c r="G5891" s="63"/>
      <c r="H5891" s="64"/>
    </row>
    <row r="5892" spans="1:8" ht="15" hidden="1" customHeight="1" x14ac:dyDescent="0.25">
      <c r="A5892" s="82"/>
      <c r="B5892" s="55"/>
      <c r="C5892" s="56"/>
      <c r="D5892" s="128"/>
      <c r="E5892" s="72"/>
      <c r="F5892" s="116"/>
      <c r="G5892" s="63"/>
      <c r="H5892" s="64"/>
    </row>
    <row r="5893" spans="1:8" ht="15" hidden="1" customHeight="1" x14ac:dyDescent="0.25">
      <c r="A5893" s="82"/>
      <c r="B5893" s="55"/>
      <c r="C5893" s="56"/>
      <c r="D5893" s="128"/>
      <c r="E5893" s="72"/>
      <c r="F5893" s="116"/>
      <c r="G5893" s="63"/>
      <c r="H5893" s="64"/>
    </row>
    <row r="5894" spans="1:8" ht="15" hidden="1" customHeight="1" x14ac:dyDescent="0.25">
      <c r="A5894" s="82"/>
      <c r="B5894" s="55"/>
      <c r="C5894" s="56"/>
      <c r="D5894" s="128"/>
      <c r="E5894" s="72"/>
      <c r="F5894" s="116"/>
      <c r="G5894" s="63"/>
      <c r="H5894" s="64"/>
    </row>
    <row r="5895" spans="1:8" ht="15" hidden="1" customHeight="1" x14ac:dyDescent="0.25">
      <c r="A5895" s="82"/>
      <c r="B5895" s="55"/>
      <c r="C5895" s="56"/>
      <c r="D5895" s="128"/>
      <c r="E5895" s="72"/>
      <c r="F5895" s="116"/>
      <c r="G5895" s="63"/>
      <c r="H5895" s="64"/>
    </row>
    <row r="5896" spans="1:8" ht="15" hidden="1" customHeight="1" x14ac:dyDescent="0.25">
      <c r="A5896" s="82"/>
      <c r="B5896" s="55"/>
      <c r="C5896" s="56"/>
      <c r="D5896" s="128"/>
      <c r="E5896" s="72"/>
      <c r="F5896" s="116"/>
      <c r="G5896" s="63"/>
      <c r="H5896" s="64"/>
    </row>
    <row r="5897" spans="1:8" ht="15" hidden="1" customHeight="1" x14ac:dyDescent="0.25">
      <c r="A5897" s="82"/>
      <c r="B5897" s="55"/>
      <c r="C5897" s="56"/>
      <c r="D5897" s="128"/>
      <c r="E5897" s="72"/>
      <c r="F5897" s="116"/>
      <c r="G5897" s="63"/>
      <c r="H5897" s="64"/>
    </row>
    <row r="5898" spans="1:8" ht="15" hidden="1" customHeight="1" x14ac:dyDescent="0.25">
      <c r="A5898" s="82"/>
      <c r="B5898" s="55"/>
      <c r="C5898" s="56"/>
      <c r="D5898" s="128"/>
      <c r="E5898" s="72"/>
      <c r="F5898" s="116"/>
      <c r="G5898" s="63"/>
      <c r="H5898" s="64"/>
    </row>
    <row r="5899" spans="1:8" ht="15" hidden="1" customHeight="1" x14ac:dyDescent="0.25">
      <c r="A5899" s="82"/>
      <c r="B5899" s="55"/>
      <c r="C5899" s="56"/>
      <c r="D5899" s="128"/>
      <c r="E5899" s="72"/>
      <c r="F5899" s="116"/>
      <c r="G5899" s="63"/>
      <c r="H5899" s="64"/>
    </row>
    <row r="5900" spans="1:8" ht="15" hidden="1" customHeight="1" x14ac:dyDescent="0.25">
      <c r="A5900" s="82"/>
      <c r="B5900" s="55"/>
      <c r="C5900" s="56"/>
      <c r="D5900" s="128"/>
      <c r="E5900" s="72"/>
      <c r="F5900" s="116"/>
      <c r="G5900" s="63"/>
      <c r="H5900" s="64"/>
    </row>
    <row r="5901" spans="1:8" ht="15" hidden="1" customHeight="1" x14ac:dyDescent="0.25">
      <c r="A5901" s="82"/>
      <c r="B5901" s="55"/>
      <c r="C5901" s="56"/>
      <c r="D5901" s="128"/>
      <c r="E5901" s="72"/>
      <c r="F5901" s="116"/>
      <c r="G5901" s="63"/>
      <c r="H5901" s="64"/>
    </row>
    <row r="5902" spans="1:8" ht="15" hidden="1" customHeight="1" x14ac:dyDescent="0.25">
      <c r="A5902" s="82"/>
      <c r="B5902" s="55"/>
      <c r="C5902" s="56"/>
      <c r="D5902" s="128"/>
      <c r="E5902" s="72"/>
      <c r="F5902" s="116"/>
      <c r="G5902" s="63"/>
      <c r="H5902" s="64"/>
    </row>
    <row r="5903" spans="1:8" ht="15" hidden="1" customHeight="1" x14ac:dyDescent="0.25">
      <c r="A5903" s="82"/>
      <c r="B5903" s="55"/>
      <c r="C5903" s="56"/>
      <c r="D5903" s="128"/>
      <c r="E5903" s="72"/>
      <c r="F5903" s="116"/>
      <c r="G5903" s="63"/>
      <c r="H5903" s="64"/>
    </row>
    <row r="5904" spans="1:8" ht="15" hidden="1" customHeight="1" x14ac:dyDescent="0.25">
      <c r="A5904" s="82"/>
      <c r="B5904" s="55"/>
      <c r="C5904" s="56"/>
      <c r="D5904" s="128"/>
      <c r="E5904" s="99"/>
      <c r="F5904" s="116"/>
      <c r="G5904" s="63"/>
      <c r="H5904" s="64"/>
    </row>
    <row r="5905" spans="1:8" ht="15" hidden="1" customHeight="1" x14ac:dyDescent="0.25">
      <c r="A5905" s="82"/>
      <c r="B5905" s="55"/>
      <c r="C5905" s="56"/>
      <c r="D5905" s="128"/>
      <c r="E5905" s="99"/>
      <c r="F5905" s="116"/>
      <c r="G5905" s="63"/>
      <c r="H5905" s="64"/>
    </row>
    <row r="5906" spans="1:8" ht="15" hidden="1" customHeight="1" x14ac:dyDescent="0.25">
      <c r="A5906" s="82"/>
      <c r="B5906" s="55"/>
      <c r="C5906" s="56"/>
      <c r="D5906" s="128"/>
      <c r="E5906" s="99"/>
      <c r="F5906" s="116"/>
      <c r="G5906" s="63"/>
      <c r="H5906" s="64"/>
    </row>
    <row r="5907" spans="1:8" ht="15" hidden="1" customHeight="1" x14ac:dyDescent="0.25">
      <c r="B5907" s="55"/>
      <c r="C5907" s="56"/>
      <c r="D5907" s="128"/>
      <c r="E5907" s="72"/>
      <c r="F5907" s="116"/>
      <c r="G5907" s="63"/>
      <c r="H5907" s="64"/>
    </row>
    <row r="5908" spans="1:8" ht="15" hidden="1" customHeight="1" x14ac:dyDescent="0.25">
      <c r="B5908" s="55"/>
      <c r="C5908" s="56"/>
      <c r="D5908" s="128"/>
      <c r="E5908" s="72"/>
      <c r="F5908" s="116"/>
      <c r="G5908" s="63"/>
      <c r="H5908" s="64"/>
    </row>
    <row r="5909" spans="1:8" ht="15" hidden="1" customHeight="1" x14ac:dyDescent="0.25">
      <c r="B5909" s="55"/>
      <c r="C5909" s="56"/>
      <c r="D5909" s="128"/>
      <c r="E5909" s="72"/>
      <c r="F5909" s="116"/>
      <c r="G5909" s="63"/>
      <c r="H5909" s="64"/>
    </row>
    <row r="5910" spans="1:8" ht="15" hidden="1" customHeight="1" x14ac:dyDescent="0.25">
      <c r="B5910" s="55"/>
      <c r="C5910" s="56"/>
      <c r="D5910" s="128"/>
      <c r="E5910" s="72"/>
      <c r="F5910" s="62"/>
      <c r="G5910" s="63"/>
      <c r="H5910" s="64"/>
    </row>
    <row r="5911" spans="1:8" ht="15" hidden="1" customHeight="1" x14ac:dyDescent="0.25">
      <c r="B5911" s="55"/>
      <c r="C5911" s="56"/>
      <c r="D5911" s="128"/>
      <c r="E5911" s="72"/>
      <c r="F5911" s="116"/>
      <c r="G5911" s="63"/>
      <c r="H5911" s="64"/>
    </row>
    <row r="5912" spans="1:8" ht="15" hidden="1" customHeight="1" x14ac:dyDescent="0.25">
      <c r="B5912" s="55"/>
      <c r="C5912" s="56"/>
      <c r="D5912" s="128"/>
      <c r="E5912" s="72"/>
      <c r="F5912" s="116"/>
      <c r="G5912" s="63"/>
      <c r="H5912" s="64"/>
    </row>
    <row r="5913" spans="1:8" ht="15" hidden="1" customHeight="1" x14ac:dyDescent="0.25">
      <c r="B5913" s="55"/>
      <c r="C5913" s="56"/>
      <c r="D5913" s="128"/>
      <c r="E5913" s="72"/>
      <c r="F5913" s="116"/>
      <c r="G5913" s="63"/>
      <c r="H5913" s="64"/>
    </row>
    <row r="5914" spans="1:8" ht="15" hidden="1" customHeight="1" x14ac:dyDescent="0.25">
      <c r="B5914" s="55"/>
      <c r="C5914" s="56"/>
      <c r="D5914" s="128"/>
      <c r="E5914" s="72"/>
      <c r="F5914" s="116"/>
      <c r="G5914" s="63"/>
      <c r="H5914" s="64"/>
    </row>
    <row r="5915" spans="1:8" ht="15" hidden="1" customHeight="1" x14ac:dyDescent="0.25">
      <c r="B5915" s="55"/>
      <c r="C5915" s="56"/>
      <c r="D5915" s="128"/>
      <c r="E5915" s="72"/>
      <c r="F5915" s="116"/>
      <c r="G5915" s="63"/>
      <c r="H5915" s="64"/>
    </row>
    <row r="5916" spans="1:8" ht="15" hidden="1" customHeight="1" x14ac:dyDescent="0.25">
      <c r="B5916" s="55"/>
      <c r="C5916" s="56"/>
      <c r="D5916" s="128"/>
      <c r="E5916" s="72"/>
      <c r="F5916" s="116"/>
      <c r="G5916" s="63"/>
      <c r="H5916" s="64"/>
    </row>
    <row r="5917" spans="1:8" ht="15" hidden="1" customHeight="1" x14ac:dyDescent="0.25">
      <c r="B5917" s="55"/>
      <c r="C5917" s="56"/>
      <c r="D5917" s="128"/>
      <c r="E5917" s="72"/>
      <c r="F5917" s="116"/>
      <c r="G5917" s="63"/>
      <c r="H5917" s="64"/>
    </row>
    <row r="5918" spans="1:8" ht="15" hidden="1" customHeight="1" x14ac:dyDescent="0.25">
      <c r="B5918" s="55"/>
      <c r="C5918" s="56"/>
      <c r="D5918" s="128"/>
      <c r="E5918" s="72"/>
      <c r="F5918" s="116"/>
      <c r="G5918" s="63"/>
      <c r="H5918" s="64"/>
    </row>
    <row r="5919" spans="1:8" ht="15" hidden="1" customHeight="1" x14ac:dyDescent="0.25">
      <c r="B5919" s="55"/>
      <c r="C5919" s="56"/>
      <c r="D5919" s="128"/>
      <c r="E5919" s="72"/>
      <c r="F5919" s="116"/>
      <c r="G5919" s="63"/>
      <c r="H5919" s="64"/>
    </row>
    <row r="5920" spans="1:8" ht="15" hidden="1" customHeight="1" x14ac:dyDescent="0.25">
      <c r="B5920" s="55"/>
      <c r="C5920" s="56"/>
      <c r="D5920" s="128"/>
      <c r="E5920" s="72"/>
      <c r="F5920" s="116"/>
      <c r="G5920" s="63"/>
      <c r="H5920" s="64"/>
    </row>
    <row r="5921" spans="1:8" ht="15" hidden="1" customHeight="1" x14ac:dyDescent="0.25">
      <c r="A5921"/>
      <c r="B5921" s="55"/>
      <c r="C5921" s="56"/>
      <c r="D5921" s="128"/>
      <c r="E5921" s="72"/>
      <c r="F5921" s="116"/>
      <c r="G5921" s="63"/>
      <c r="H5921" s="64"/>
    </row>
    <row r="5922" spans="1:8" ht="15" hidden="1" customHeight="1" x14ac:dyDescent="0.25">
      <c r="A5922"/>
      <c r="B5922" s="55"/>
      <c r="C5922" s="56"/>
      <c r="D5922" s="128"/>
      <c r="E5922" s="72"/>
      <c r="F5922" s="116"/>
      <c r="G5922" s="63"/>
      <c r="H5922" s="64"/>
    </row>
    <row r="5923" spans="1:8" ht="15" hidden="1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hidden="1" customHeight="1" x14ac:dyDescent="0.25">
      <c r="A5924"/>
      <c r="B5924" s="55"/>
      <c r="C5924" s="56"/>
      <c r="D5924" s="57"/>
      <c r="E5924" s="72"/>
      <c r="F5924" s="116"/>
      <c r="G5924" s="63"/>
      <c r="H5924" s="64"/>
    </row>
    <row r="5925" spans="1:8" ht="15" hidden="1" customHeight="1" x14ac:dyDescent="0.25">
      <c r="A5925"/>
      <c r="B5925" s="55"/>
      <c r="C5925" s="56"/>
      <c r="D5925" s="128"/>
      <c r="E5925" s="72"/>
      <c r="F5925" s="116"/>
      <c r="G5925" s="63"/>
      <c r="H5925" s="64"/>
    </row>
    <row r="5926" spans="1:8" ht="15" hidden="1" customHeight="1" x14ac:dyDescent="0.25">
      <c r="A5926"/>
      <c r="B5926" s="55"/>
      <c r="C5926" s="56"/>
      <c r="D5926" s="128"/>
      <c r="E5926" s="72"/>
      <c r="F5926" s="116"/>
      <c r="G5926" s="63"/>
      <c r="H5926" s="64"/>
    </row>
    <row r="5927" spans="1:8" ht="15" hidden="1" customHeight="1" x14ac:dyDescent="0.25">
      <c r="A5927"/>
      <c r="B5927" s="55"/>
      <c r="C5927" s="56"/>
      <c r="D5927" s="128"/>
      <c r="E5927" s="72"/>
      <c r="F5927" s="116"/>
      <c r="G5927" s="63"/>
      <c r="H5927" s="64"/>
    </row>
    <row r="5928" spans="1:8" ht="15" hidden="1" customHeight="1" x14ac:dyDescent="0.25">
      <c r="A5928"/>
      <c r="B5928" s="55"/>
      <c r="C5928" s="56"/>
      <c r="D5928" s="128"/>
      <c r="E5928" s="72"/>
      <c r="F5928" s="116"/>
      <c r="G5928" s="63"/>
      <c r="H5928" s="64"/>
    </row>
    <row r="5929" spans="1:8" ht="15" hidden="1" customHeight="1" x14ac:dyDescent="0.25">
      <c r="A5929"/>
      <c r="B5929" s="55"/>
      <c r="C5929" s="56"/>
      <c r="D5929" s="128"/>
      <c r="E5929" s="72"/>
      <c r="F5929" s="116"/>
      <c r="G5929" s="63"/>
      <c r="H5929" s="64"/>
    </row>
    <row r="5930" spans="1:8" ht="15" hidden="1" customHeight="1" x14ac:dyDescent="0.25">
      <c r="A5930"/>
      <c r="B5930" s="55"/>
      <c r="C5930" s="56"/>
      <c r="D5930" s="128"/>
      <c r="E5930" s="72"/>
      <c r="F5930" s="116"/>
      <c r="G5930" s="63"/>
      <c r="H5930" s="64"/>
    </row>
    <row r="5931" spans="1:8" ht="15" hidden="1" customHeight="1" x14ac:dyDescent="0.25">
      <c r="A5931"/>
      <c r="B5931" s="55"/>
      <c r="C5931" s="56"/>
      <c r="D5931" s="57"/>
      <c r="E5931" s="72"/>
      <c r="F5931" s="116"/>
      <c r="G5931" s="63"/>
      <c r="H5931" s="64"/>
    </row>
    <row r="5932" spans="1:8" ht="15" hidden="1" customHeight="1" x14ac:dyDescent="0.25">
      <c r="A5932"/>
      <c r="B5932" s="55"/>
      <c r="C5932" s="56"/>
      <c r="D5932" s="128"/>
      <c r="E5932" s="72"/>
      <c r="F5932" s="116"/>
      <c r="G5932" s="63"/>
      <c r="H5932" s="64"/>
    </row>
    <row r="5933" spans="1:8" ht="15" hidden="1" customHeight="1" x14ac:dyDescent="0.25">
      <c r="A5933"/>
      <c r="B5933" s="55"/>
      <c r="C5933" s="56"/>
      <c r="D5933" s="128"/>
      <c r="E5933" s="72"/>
      <c r="F5933" s="116"/>
      <c r="G5933" s="63"/>
      <c r="H5933" s="64"/>
    </row>
    <row r="5934" spans="1:8" ht="15" hidden="1" customHeight="1" x14ac:dyDescent="0.25">
      <c r="A5934"/>
      <c r="B5934" s="55"/>
      <c r="C5934" s="56"/>
      <c r="D5934" s="128"/>
      <c r="E5934" s="72"/>
      <c r="F5934" s="116"/>
      <c r="G5934" s="63"/>
      <c r="H5934" s="64"/>
    </row>
    <row r="5935" spans="1:8" ht="15" hidden="1" customHeight="1" x14ac:dyDescent="0.25">
      <c r="A5935"/>
      <c r="B5935" s="55"/>
      <c r="C5935" s="56"/>
      <c r="D5935" s="128"/>
      <c r="E5935" s="99"/>
      <c r="F5935" s="116"/>
      <c r="G5935" s="63"/>
      <c r="H5935" s="64"/>
    </row>
    <row r="5936" spans="1:8" ht="15" hidden="1" customHeight="1" x14ac:dyDescent="0.25">
      <c r="A5936"/>
      <c r="B5936" s="55"/>
      <c r="C5936" s="56"/>
      <c r="D5936" s="128"/>
      <c r="E5936" s="72"/>
      <c r="F5936" s="116"/>
      <c r="G5936" s="63"/>
      <c r="H5936" s="64"/>
    </row>
    <row r="5937" spans="1:8" ht="15" hidden="1" customHeight="1" x14ac:dyDescent="0.25">
      <c r="A5937"/>
      <c r="B5937" s="55"/>
      <c r="C5937" s="56"/>
      <c r="D5937" s="128"/>
      <c r="E5937" s="99"/>
      <c r="F5937" s="116"/>
      <c r="G5937" s="63"/>
      <c r="H5937" s="64"/>
    </row>
    <row r="5938" spans="1:8" ht="15" hidden="1" customHeight="1" x14ac:dyDescent="0.25">
      <c r="A5938"/>
      <c r="B5938" s="55"/>
      <c r="C5938" s="56"/>
      <c r="D5938" s="128"/>
      <c r="E5938" s="72"/>
      <c r="F5938" s="116"/>
      <c r="G5938" s="63"/>
      <c r="H5938" s="64"/>
    </row>
    <row r="5939" spans="1:8" ht="15" hidden="1" customHeight="1" x14ac:dyDescent="0.25">
      <c r="A5939"/>
      <c r="B5939" s="55"/>
      <c r="C5939" s="56"/>
      <c r="D5939" s="128"/>
      <c r="E5939" s="99"/>
      <c r="F5939" s="116"/>
      <c r="G5939" s="63"/>
      <c r="H5939" s="64"/>
    </row>
    <row r="5940" spans="1:8" ht="15" hidden="1" customHeight="1" x14ac:dyDescent="0.25">
      <c r="A5940"/>
      <c r="B5940" s="56"/>
      <c r="C5940" s="56"/>
      <c r="D5940" s="57"/>
      <c r="E5940" s="72"/>
      <c r="F5940" s="62"/>
      <c r="G5940" s="63"/>
      <c r="H5940" s="64"/>
    </row>
    <row r="5941" spans="1:8" ht="15" hidden="1" customHeight="1" x14ac:dyDescent="0.25">
      <c r="A5941"/>
      <c r="B5941" s="55"/>
      <c r="C5941" s="56"/>
      <c r="D5941" s="128"/>
      <c r="E5941" s="72"/>
      <c r="F5941" s="116"/>
      <c r="G5941" s="63"/>
      <c r="H5941" s="64"/>
    </row>
    <row r="5942" spans="1:8" ht="15" hidden="1" customHeight="1" x14ac:dyDescent="0.25">
      <c r="A5942"/>
      <c r="B5942" s="55"/>
      <c r="C5942" s="56"/>
      <c r="D5942" s="128"/>
      <c r="E5942" s="72"/>
      <c r="F5942" s="116"/>
      <c r="G5942" s="63"/>
      <c r="H5942" s="64"/>
    </row>
    <row r="5943" spans="1:8" ht="15" hidden="1" customHeight="1" x14ac:dyDescent="0.25">
      <c r="A5943"/>
      <c r="B5943" s="56"/>
      <c r="C5943" s="56"/>
      <c r="D5943" s="57"/>
      <c r="E5943" s="72"/>
      <c r="F5943" s="62"/>
      <c r="G5943" s="63"/>
      <c r="H5943" s="64"/>
    </row>
    <row r="5944" spans="1:8" ht="15" hidden="1" customHeight="1" x14ac:dyDescent="0.25">
      <c r="A5944"/>
      <c r="B5944" s="55"/>
      <c r="C5944" s="56"/>
      <c r="D5944" s="57"/>
      <c r="E5944" s="72"/>
      <c r="F5944" s="62"/>
      <c r="G5944" s="63"/>
      <c r="H5944" s="64"/>
    </row>
    <row r="5945" spans="1:8" ht="15" hidden="1" customHeight="1" x14ac:dyDescent="0.25">
      <c r="A5945"/>
      <c r="B5945" s="645"/>
      <c r="C5945" s="247"/>
      <c r="D5945" s="57"/>
      <c r="E5945" s="72"/>
      <c r="F5945" s="695"/>
      <c r="G5945" s="63"/>
      <c r="H5945" s="64"/>
    </row>
    <row r="5946" spans="1:8" ht="15" hidden="1" customHeight="1" x14ac:dyDescent="0.25">
      <c r="A5946"/>
      <c r="B5946" s="255"/>
      <c r="C5946" s="255"/>
      <c r="D5946" s="57"/>
      <c r="E5946" s="72"/>
      <c r="F5946" s="116"/>
      <c r="G5946" s="63"/>
      <c r="H5946" s="64"/>
    </row>
    <row r="5947" spans="1:8" ht="15" hidden="1" customHeight="1" x14ac:dyDescent="0.25">
      <c r="A5947"/>
      <c r="B5947" s="55"/>
      <c r="C5947" s="56"/>
      <c r="D5947" s="128"/>
      <c r="E5947" s="72"/>
      <c r="F5947" s="76"/>
      <c r="G5947" s="63"/>
      <c r="H5947" s="64"/>
    </row>
    <row r="5948" spans="1:8" ht="15" hidden="1" customHeight="1" x14ac:dyDescent="0.25">
      <c r="A5948"/>
      <c r="B5948" s="56"/>
      <c r="C5948" s="56"/>
      <c r="D5948" s="57"/>
      <c r="E5948" s="72"/>
      <c r="F5948" s="58"/>
      <c r="G5948" s="63"/>
      <c r="H5948" s="64"/>
    </row>
    <row r="5949" spans="1:8" ht="15" hidden="1" customHeight="1" x14ac:dyDescent="0.25">
      <c r="A5949"/>
      <c r="B5949" s="55"/>
      <c r="C5949" s="56"/>
      <c r="D5949" s="128"/>
      <c r="E5949" s="72"/>
      <c r="F5949" s="116"/>
      <c r="G5949" s="63"/>
      <c r="H5949" s="64"/>
    </row>
    <row r="5950" spans="1:8" ht="15" hidden="1" customHeight="1" x14ac:dyDescent="0.25">
      <c r="A5950"/>
      <c r="B5950" s="55"/>
      <c r="C5950" s="56"/>
      <c r="D5950" s="128"/>
      <c r="E5950" s="72"/>
      <c r="F5950" s="116"/>
      <c r="G5950" s="63"/>
      <c r="H5950" s="64"/>
    </row>
    <row r="5951" spans="1:8" ht="15" hidden="1" customHeight="1" x14ac:dyDescent="0.25">
      <c r="A5951"/>
      <c r="B5951" s="55"/>
      <c r="C5951" s="56"/>
      <c r="D5951" s="128"/>
      <c r="E5951" s="72"/>
      <c r="F5951" s="116"/>
      <c r="G5951" s="63"/>
      <c r="H5951" s="64"/>
    </row>
    <row r="5952" spans="1:8" ht="15" hidden="1" customHeight="1" x14ac:dyDescent="0.25">
      <c r="A5952"/>
      <c r="B5952" s="55"/>
      <c r="C5952" s="56"/>
      <c r="D5952" s="128"/>
      <c r="E5952" s="72"/>
      <c r="F5952" s="116"/>
      <c r="G5952" s="63"/>
      <c r="H5952" s="64"/>
    </row>
    <row r="5953" spans="1:8" ht="15" hidden="1" customHeight="1" x14ac:dyDescent="0.25">
      <c r="A5953"/>
      <c r="B5953" s="56"/>
      <c r="C5953" s="56"/>
      <c r="D5953" s="57"/>
      <c r="E5953" s="72"/>
      <c r="F5953" s="76"/>
      <c r="G5953" s="63"/>
      <c r="H5953" s="64"/>
    </row>
    <row r="5954" spans="1:8" ht="15" hidden="1" customHeight="1" x14ac:dyDescent="0.25">
      <c r="A5954"/>
      <c r="B5954" s="56"/>
      <c r="C5954" s="56"/>
      <c r="D5954" s="57"/>
      <c r="E5954" s="72"/>
      <c r="F5954" s="58"/>
      <c r="G5954" s="63"/>
      <c r="H5954" s="64"/>
    </row>
    <row r="5955" spans="1:8" ht="15" hidden="1" customHeight="1" x14ac:dyDescent="0.25">
      <c r="A5955"/>
      <c r="B5955" s="56"/>
      <c r="C5955" s="88"/>
      <c r="D5955" s="57"/>
      <c r="E5955" s="72"/>
      <c r="F5955" s="62"/>
      <c r="G5955" s="63"/>
      <c r="H5955" s="64"/>
    </row>
    <row r="5956" spans="1:8" ht="15" hidden="1" customHeight="1" x14ac:dyDescent="0.25">
      <c r="A5956"/>
      <c r="B5956" s="56"/>
      <c r="C5956" s="56"/>
      <c r="D5956" s="57"/>
      <c r="E5956" s="72"/>
      <c r="F5956" s="62"/>
      <c r="G5956" s="63"/>
      <c r="H5956" s="64"/>
    </row>
    <row r="5957" spans="1:8" ht="15" hidden="1" customHeight="1" x14ac:dyDescent="0.25">
      <c r="A5957"/>
      <c r="B5957" s="56"/>
      <c r="C5957" s="56"/>
      <c r="D5957" s="57"/>
      <c r="E5957" s="72"/>
      <c r="F5957" s="77"/>
      <c r="G5957" s="63"/>
      <c r="H5957" s="64"/>
    </row>
    <row r="5958" spans="1:8" ht="15" hidden="1" customHeight="1" x14ac:dyDescent="0.25">
      <c r="A5958"/>
      <c r="B5958" s="74"/>
      <c r="C5958" s="56"/>
      <c r="D5958" s="57"/>
      <c r="E5958" s="72"/>
      <c r="F5958" s="62"/>
      <c r="G5958" s="63"/>
      <c r="H5958" s="64"/>
    </row>
    <row r="5959" spans="1:8" ht="15" hidden="1" customHeight="1" x14ac:dyDescent="0.25">
      <c r="A5959"/>
      <c r="B5959" s="81"/>
      <c r="C5959" s="56"/>
      <c r="D5959" s="57"/>
      <c r="E5959" s="72"/>
      <c r="F5959" s="67"/>
      <c r="G5959" s="63"/>
      <c r="H5959" s="64"/>
    </row>
    <row r="5960" spans="1:8" ht="15" hidden="1" customHeight="1" x14ac:dyDescent="0.25">
      <c r="A5960"/>
      <c r="B5960" s="55"/>
      <c r="C5960" s="56"/>
      <c r="D5960" s="57"/>
      <c r="E5960" s="72"/>
      <c r="F5960" s="77"/>
      <c r="G5960" s="63"/>
      <c r="H5960" s="64"/>
    </row>
    <row r="5961" spans="1:8" ht="15" hidden="1" customHeight="1" x14ac:dyDescent="0.25">
      <c r="A5961"/>
      <c r="B5961" s="74"/>
      <c r="C5961" s="56"/>
      <c r="D5961" s="56"/>
      <c r="E5961" s="72"/>
      <c r="F5961" s="58"/>
      <c r="G5961" s="63"/>
      <c r="H5961" s="64"/>
    </row>
    <row r="5962" spans="1:8" ht="15" hidden="1" customHeight="1" x14ac:dyDescent="0.25">
      <c r="A5962"/>
      <c r="B5962" s="56"/>
      <c r="C5962" s="56"/>
      <c r="D5962" s="57"/>
      <c r="E5962" s="72"/>
      <c r="F5962" s="62"/>
      <c r="G5962" s="63"/>
      <c r="H5962" s="64"/>
    </row>
    <row r="5963" spans="1:8" ht="15" hidden="1" customHeight="1" x14ac:dyDescent="0.25">
      <c r="A5963"/>
      <c r="B5963" s="55"/>
      <c r="C5963" s="56"/>
      <c r="D5963" s="57"/>
      <c r="E5963" s="72"/>
      <c r="F5963" s="62"/>
      <c r="G5963" s="63"/>
      <c r="H5963" s="64"/>
    </row>
    <row r="5964" spans="1:8" ht="15" hidden="1" customHeight="1" x14ac:dyDescent="0.25">
      <c r="A5964"/>
      <c r="B5964" s="645"/>
      <c r="C5964" s="247"/>
      <c r="D5964" s="57"/>
      <c r="E5964" s="72"/>
      <c r="F5964" s="695"/>
      <c r="G5964" s="63"/>
      <c r="H5964" s="64"/>
    </row>
    <row r="5965" spans="1:8" ht="15" hidden="1" customHeight="1" x14ac:dyDescent="0.25">
      <c r="A5965"/>
      <c r="B5965" s="255"/>
      <c r="C5965" s="255"/>
      <c r="D5965" s="57"/>
      <c r="E5965" s="72"/>
      <c r="F5965" s="116"/>
      <c r="G5965" s="63"/>
      <c r="H5965" s="64"/>
    </row>
    <row r="5966" spans="1:8" ht="15" hidden="1" customHeight="1" x14ac:dyDescent="0.25">
      <c r="A5966"/>
      <c r="B5966" s="56"/>
      <c r="C5966" s="56"/>
      <c r="D5966" s="128"/>
      <c r="E5966" s="72"/>
      <c r="F5966" s="76"/>
      <c r="G5966" s="63"/>
      <c r="H5966" s="64"/>
    </row>
    <row r="5967" spans="1:8" ht="15" hidden="1" customHeight="1" x14ac:dyDescent="0.25">
      <c r="A5967"/>
      <c r="B5967" s="56"/>
      <c r="C5967" s="56"/>
      <c r="D5967" s="57"/>
      <c r="E5967" s="72"/>
      <c r="F5967" s="58"/>
      <c r="G5967" s="63"/>
      <c r="H5967" s="64"/>
    </row>
    <row r="5968" spans="1:8" ht="15" hidden="1" customHeight="1" x14ac:dyDescent="0.25">
      <c r="A5968"/>
      <c r="B5968" s="55"/>
      <c r="C5968" s="56"/>
      <c r="D5968" s="128"/>
      <c r="E5968" s="72"/>
      <c r="F5968" s="116"/>
      <c r="G5968" s="63"/>
      <c r="H5968" s="64"/>
    </row>
    <row r="5969" spans="1:8" ht="15" hidden="1" customHeight="1" x14ac:dyDescent="0.25">
      <c r="A5969"/>
      <c r="B5969" s="55"/>
      <c r="C5969" s="56"/>
      <c r="D5969" s="128"/>
      <c r="E5969" s="72"/>
      <c r="F5969" s="116"/>
      <c r="G5969" s="63"/>
      <c r="H5969" s="64"/>
    </row>
    <row r="5970" spans="1:8" ht="15" hidden="1" customHeight="1" x14ac:dyDescent="0.25">
      <c r="A5970"/>
      <c r="B5970" s="55"/>
      <c r="C5970" s="56"/>
      <c r="D5970" s="128"/>
      <c r="E5970" s="72"/>
      <c r="F5970" s="116"/>
      <c r="G5970" s="63"/>
      <c r="H5970" s="64"/>
    </row>
    <row r="5971" spans="1:8" ht="15" hidden="1" customHeight="1" x14ac:dyDescent="0.25">
      <c r="A5971"/>
      <c r="B5971" s="55"/>
      <c r="C5971" s="56"/>
      <c r="D5971" s="128"/>
      <c r="E5971" s="72"/>
      <c r="F5971" s="116"/>
      <c r="G5971" s="63"/>
      <c r="H5971" s="64"/>
    </row>
    <row r="5972" spans="1:8" ht="15" hidden="1" customHeight="1" x14ac:dyDescent="0.25">
      <c r="A5972"/>
      <c r="B5972" s="55"/>
      <c r="C5972" s="56"/>
      <c r="D5972" s="128"/>
      <c r="E5972" s="72"/>
      <c r="F5972" s="116"/>
      <c r="G5972" s="63"/>
      <c r="H5972" s="64"/>
    </row>
    <row r="5973" spans="1:8" ht="15" hidden="1" customHeight="1" x14ac:dyDescent="0.25">
      <c r="A5973"/>
      <c r="B5973" s="56"/>
      <c r="C5973" s="123"/>
      <c r="D5973" s="57"/>
      <c r="E5973" s="72"/>
      <c r="F5973" s="76"/>
      <c r="G5973" s="63"/>
      <c r="H5973" s="64"/>
    </row>
    <row r="5974" spans="1:8" ht="15" hidden="1" customHeight="1" x14ac:dyDescent="0.25">
      <c r="A5974"/>
      <c r="B5974" s="74"/>
      <c r="C5974" s="56"/>
      <c r="D5974" s="57"/>
      <c r="E5974" s="72"/>
      <c r="F5974" s="62"/>
      <c r="G5974" s="63"/>
      <c r="H5974" s="64"/>
    </row>
    <row r="5975" spans="1:8" ht="15" hidden="1" customHeight="1" x14ac:dyDescent="0.25">
      <c r="A5975"/>
      <c r="B5975" s="56"/>
      <c r="C5975" s="56"/>
      <c r="D5975" s="57"/>
      <c r="E5975" s="72"/>
      <c r="F5975" s="62"/>
      <c r="G5975" s="63"/>
      <c r="H5975" s="64"/>
    </row>
    <row r="5976" spans="1:8" ht="15" hidden="1" customHeight="1" x14ac:dyDescent="0.25">
      <c r="A5976"/>
      <c r="B5976" s="56"/>
      <c r="C5976" s="56"/>
      <c r="D5976" s="57"/>
      <c r="E5976" s="72"/>
      <c r="F5976" s="62"/>
      <c r="G5976" s="63"/>
      <c r="H5976" s="64"/>
    </row>
    <row r="5977" spans="1:8" ht="15" hidden="1" customHeight="1" x14ac:dyDescent="0.25">
      <c r="A5977"/>
      <c r="B5977" s="56"/>
      <c r="C5977" s="71"/>
      <c r="D5977" s="57"/>
      <c r="E5977" s="72"/>
      <c r="F5977" s="62"/>
      <c r="G5977" s="63"/>
      <c r="H5977" s="64"/>
    </row>
    <row r="5978" spans="1:8" ht="15" hidden="1" customHeight="1" x14ac:dyDescent="0.25">
      <c r="A5978"/>
      <c r="B5978" s="55"/>
      <c r="C5978" s="56"/>
      <c r="D5978" s="128"/>
      <c r="E5978" s="72"/>
      <c r="F5978" s="77"/>
      <c r="G5978" s="63"/>
      <c r="H5978" s="64"/>
    </row>
    <row r="5979" spans="1:8" ht="15" hidden="1" customHeight="1" x14ac:dyDescent="0.25">
      <c r="A5979"/>
      <c r="B5979" s="56"/>
      <c r="C5979" s="56"/>
      <c r="D5979" s="61"/>
      <c r="E5979" s="72"/>
      <c r="F5979" s="76"/>
      <c r="G5979" s="63"/>
      <c r="H5979" s="64"/>
    </row>
    <row r="5980" spans="1:8" ht="15" hidden="1" customHeight="1" x14ac:dyDescent="0.25">
      <c r="A5980"/>
      <c r="B5980" s="55"/>
      <c r="C5980" s="56"/>
      <c r="D5980" s="128"/>
      <c r="E5980" s="72"/>
      <c r="F5980" s="116"/>
      <c r="G5980" s="63"/>
      <c r="H5980" s="64"/>
    </row>
    <row r="5981" spans="1:8" ht="15" hidden="1" customHeight="1" x14ac:dyDescent="0.25">
      <c r="A5981"/>
      <c r="B5981" s="55"/>
      <c r="C5981" s="56"/>
      <c r="D5981" s="57"/>
      <c r="E5981" s="72"/>
      <c r="F5981" s="62"/>
      <c r="G5981" s="63"/>
      <c r="H5981" s="64"/>
    </row>
    <row r="5982" spans="1:8" ht="15" hidden="1" customHeight="1" x14ac:dyDescent="0.25">
      <c r="A5982"/>
      <c r="B5982" s="55"/>
      <c r="C5982" s="56"/>
      <c r="D5982" s="56"/>
      <c r="E5982" s="72"/>
      <c r="F5982" s="58"/>
      <c r="G5982" s="63"/>
      <c r="H5982" s="64"/>
    </row>
    <row r="5983" spans="1:8" ht="15" hidden="1" customHeight="1" x14ac:dyDescent="0.25">
      <c r="A5983"/>
      <c r="B5983" s="56"/>
      <c r="C5983" s="56"/>
      <c r="D5983" s="57"/>
      <c r="E5983" s="72"/>
      <c r="F5983" s="62"/>
      <c r="G5983" s="63"/>
      <c r="H5983" s="64"/>
    </row>
    <row r="5984" spans="1:8" ht="15" hidden="1" customHeight="1" x14ac:dyDescent="0.25">
      <c r="A5984"/>
      <c r="B5984" s="56"/>
      <c r="C5984" s="56"/>
      <c r="D5984" s="57"/>
      <c r="E5984" s="72"/>
      <c r="F5984" s="62"/>
      <c r="G5984" s="63"/>
      <c r="H5984" s="64"/>
    </row>
    <row r="5985" spans="1:8" ht="15" hidden="1" customHeight="1" x14ac:dyDescent="0.25">
      <c r="A5985"/>
      <c r="B5985" s="56"/>
      <c r="C5985" s="75"/>
      <c r="D5985" s="57"/>
      <c r="E5985" s="72"/>
      <c r="F5985" s="62"/>
      <c r="G5985" s="63"/>
      <c r="H5985" s="64"/>
    </row>
    <row r="5986" spans="1:8" ht="15" hidden="1" customHeight="1" x14ac:dyDescent="0.25">
      <c r="A5986"/>
      <c r="B5986" s="95"/>
      <c r="C5986" s="56"/>
      <c r="D5986" s="57"/>
      <c r="E5986" s="72"/>
      <c r="F5986" s="76"/>
      <c r="G5986" s="63"/>
      <c r="H5986" s="106"/>
    </row>
    <row r="5987" spans="1:8" ht="15" hidden="1" customHeight="1" x14ac:dyDescent="0.25">
      <c r="A5987"/>
      <c r="B5987" s="56"/>
      <c r="C5987" s="71"/>
      <c r="D5987" s="57"/>
      <c r="E5987" s="72"/>
      <c r="F5987" s="62"/>
      <c r="G5987" s="63"/>
      <c r="H5987" s="64"/>
    </row>
    <row r="5988" spans="1:8" ht="15" hidden="1" customHeight="1" x14ac:dyDescent="0.25">
      <c r="A5988"/>
      <c r="B5988" s="68"/>
      <c r="C5988" s="56"/>
      <c r="D5988" s="57"/>
      <c r="E5988" s="72"/>
      <c r="F5988" s="97"/>
      <c r="G5988" s="63"/>
      <c r="H5988" s="64"/>
    </row>
    <row r="5989" spans="1:8" ht="15" hidden="1" customHeight="1" x14ac:dyDescent="0.25">
      <c r="A5989"/>
      <c r="B5989" s="56"/>
      <c r="C5989" s="80"/>
      <c r="D5989" s="71"/>
      <c r="E5989" s="72"/>
      <c r="F5989" s="96"/>
      <c r="G5989" s="63"/>
      <c r="H5989" s="64"/>
    </row>
    <row r="5990" spans="1:8" ht="15" hidden="1" customHeight="1" x14ac:dyDescent="0.25">
      <c r="A5990"/>
      <c r="B5990" s="55"/>
      <c r="C5990" s="74"/>
      <c r="D5990" s="57"/>
      <c r="E5990" s="72"/>
      <c r="F5990" s="77"/>
      <c r="G5990" s="63"/>
      <c r="H5990" s="64"/>
    </row>
    <row r="5991" spans="1:8" ht="15" hidden="1" customHeight="1" x14ac:dyDescent="0.25">
      <c r="A5991"/>
      <c r="B5991" s="56"/>
      <c r="C5991" s="56"/>
      <c r="D5991" s="56"/>
      <c r="E5991" s="72"/>
      <c r="F5991" s="58"/>
      <c r="G5991" s="63"/>
      <c r="H5991" s="64"/>
    </row>
    <row r="5992" spans="1:8" ht="15" hidden="1" customHeight="1" x14ac:dyDescent="0.25">
      <c r="A5992"/>
      <c r="B5992" s="56"/>
      <c r="C5992" s="56"/>
      <c r="D5992" s="57"/>
      <c r="E5992" s="72"/>
      <c r="F5992" s="58"/>
      <c r="G5992" s="63"/>
      <c r="H5992" s="64"/>
    </row>
    <row r="5993" spans="1:8" ht="15" hidden="1" customHeight="1" x14ac:dyDescent="0.25">
      <c r="A5993"/>
      <c r="B5993" s="56"/>
      <c r="C5993" s="56"/>
      <c r="D5993" s="57"/>
      <c r="E5993" s="72"/>
      <c r="F5993" s="76"/>
      <c r="G5993" s="63"/>
      <c r="H5993" s="64"/>
    </row>
    <row r="5994" spans="1:8" ht="15" hidden="1" customHeight="1" x14ac:dyDescent="0.25">
      <c r="A5994"/>
      <c r="B5994" s="56"/>
      <c r="C5994" s="56"/>
      <c r="D5994" s="61"/>
      <c r="E5994" s="72"/>
      <c r="F5994" s="76"/>
      <c r="G5994" s="63"/>
      <c r="H5994" s="64"/>
    </row>
    <row r="5995" spans="1:8" ht="15" hidden="1" customHeight="1" x14ac:dyDescent="0.25">
      <c r="A5995"/>
      <c r="B5995" s="56"/>
      <c r="C5995" s="56"/>
      <c r="D5995" s="57"/>
      <c r="E5995" s="72"/>
      <c r="F5995" s="67"/>
      <c r="G5995" s="63"/>
      <c r="H5995" s="64"/>
    </row>
    <row r="5996" spans="1:8" ht="15" hidden="1" customHeight="1" x14ac:dyDescent="0.25">
      <c r="A5996"/>
      <c r="B5996" s="56"/>
      <c r="C5996" s="56"/>
      <c r="D5996" s="57"/>
      <c r="E5996" s="72"/>
      <c r="F5996" s="62"/>
      <c r="G5996" s="63"/>
      <c r="H5996" s="64"/>
    </row>
    <row r="5997" spans="1:8" ht="15" hidden="1" customHeight="1" x14ac:dyDescent="0.25">
      <c r="A5997"/>
      <c r="B5997" s="255"/>
      <c r="C5997" s="255"/>
      <c r="D5997" s="57"/>
      <c r="E5997" s="72"/>
      <c r="F5997" s="116"/>
      <c r="G5997" s="63"/>
      <c r="H5997" s="64"/>
    </row>
    <row r="5998" spans="1:8" ht="15" hidden="1" customHeight="1" x14ac:dyDescent="0.25">
      <c r="A5998"/>
      <c r="B5998" s="81"/>
      <c r="C5998" s="230"/>
      <c r="D5998" s="57"/>
      <c r="E5998" s="72"/>
      <c r="F5998" s="63"/>
      <c r="G5998" s="63"/>
      <c r="H5998" s="64"/>
    </row>
    <row r="5999" spans="1:8" ht="15" hidden="1" customHeight="1" x14ac:dyDescent="0.25">
      <c r="A5999"/>
      <c r="B5999" s="56"/>
      <c r="C5999" s="56"/>
      <c r="D5999" s="83"/>
      <c r="E5999" s="72"/>
      <c r="F5999" s="76"/>
      <c r="G5999" s="63"/>
      <c r="H5999" s="64"/>
    </row>
    <row r="6000" spans="1:8" ht="15" hidden="1" customHeight="1" x14ac:dyDescent="0.25">
      <c r="A6000"/>
      <c r="B6000" s="56"/>
      <c r="C6000" s="56"/>
      <c r="D6000" s="83"/>
      <c r="E6000" s="72"/>
      <c r="F6000" s="76"/>
      <c r="G6000" s="63"/>
      <c r="H6000" s="64"/>
    </row>
    <row r="6001" spans="1:8" ht="15" hidden="1" customHeight="1" x14ac:dyDescent="0.25">
      <c r="A6001"/>
      <c r="B6001" s="55"/>
      <c r="C6001" s="56"/>
      <c r="D6001" s="128"/>
      <c r="E6001" s="72"/>
      <c r="F6001" s="116"/>
      <c r="G6001" s="63"/>
      <c r="H6001" s="64"/>
    </row>
    <row r="6002" spans="1:8" ht="15" hidden="1" customHeight="1" x14ac:dyDescent="0.25">
      <c r="A6002"/>
      <c r="B6002" s="55"/>
      <c r="C6002" s="56"/>
      <c r="D6002" s="128"/>
      <c r="E6002" s="72"/>
      <c r="F6002" s="116"/>
      <c r="G6002" s="63"/>
      <c r="H6002" s="64"/>
    </row>
    <row r="6003" spans="1:8" ht="15" hidden="1" customHeight="1" x14ac:dyDescent="0.25">
      <c r="A6003"/>
      <c r="B6003" s="56"/>
      <c r="C6003" s="56"/>
      <c r="D6003" s="57"/>
      <c r="E6003" s="72"/>
      <c r="F6003" s="67"/>
      <c r="G6003" s="63"/>
      <c r="H6003" s="64"/>
    </row>
    <row r="6004" spans="1:8" ht="15" hidden="1" customHeight="1" x14ac:dyDescent="0.25">
      <c r="A6004"/>
      <c r="B6004" s="56"/>
      <c r="C6004" s="56"/>
      <c r="D6004" s="57"/>
      <c r="E6004" s="72"/>
      <c r="F6004" s="62"/>
      <c r="G6004" s="63"/>
      <c r="H6004" s="64"/>
    </row>
    <row r="6005" spans="1:8" ht="15" hidden="1" customHeight="1" x14ac:dyDescent="0.25">
      <c r="A6005"/>
      <c r="B6005" s="56"/>
      <c r="C6005" s="56"/>
      <c r="D6005" s="57"/>
      <c r="E6005" s="72"/>
      <c r="F6005" s="76"/>
      <c r="G6005" s="63"/>
      <c r="H6005" s="64"/>
    </row>
    <row r="6006" spans="1:8" ht="15" hidden="1" customHeight="1" x14ac:dyDescent="0.25">
      <c r="A6006"/>
      <c r="B6006" s="55"/>
      <c r="C6006" s="75"/>
      <c r="D6006" s="57"/>
      <c r="E6006" s="72"/>
      <c r="F6006" s="59"/>
      <c r="G6006" s="63"/>
      <c r="H6006" s="64"/>
    </row>
    <row r="6007" spans="1:8" ht="15" hidden="1" customHeight="1" x14ac:dyDescent="0.25">
      <c r="A6007"/>
      <c r="B6007" s="56"/>
      <c r="C6007" s="75"/>
      <c r="D6007" s="57"/>
      <c r="E6007" s="72"/>
      <c r="F6007" s="62"/>
      <c r="G6007" s="63"/>
      <c r="H6007" s="64"/>
    </row>
    <row r="6008" spans="1:8" ht="15" hidden="1" customHeight="1" x14ac:dyDescent="0.25">
      <c r="A6008"/>
      <c r="B6008" s="56"/>
      <c r="C6008" s="126"/>
      <c r="D6008" s="57"/>
      <c r="E6008" s="72"/>
      <c r="F6008" s="62"/>
      <c r="G6008" s="63"/>
      <c r="H6008" s="64"/>
    </row>
    <row r="6009" spans="1:8" ht="15" hidden="1" customHeight="1" x14ac:dyDescent="0.25">
      <c r="A6009"/>
      <c r="B6009" s="56"/>
      <c r="C6009" s="126"/>
      <c r="D6009" s="57"/>
      <c r="E6009" s="72"/>
      <c r="F6009" s="62"/>
      <c r="G6009" s="63"/>
      <c r="H6009" s="64"/>
    </row>
    <row r="6010" spans="1:8" ht="15" hidden="1" customHeight="1" x14ac:dyDescent="0.25">
      <c r="A6010"/>
      <c r="B6010" s="55"/>
      <c r="C6010" s="56"/>
      <c r="D6010" s="98"/>
      <c r="E6010" s="72"/>
      <c r="F6010" s="120"/>
      <c r="G6010" s="63"/>
      <c r="H6010" s="64"/>
    </row>
    <row r="6011" spans="1:8" ht="15" hidden="1" customHeight="1" x14ac:dyDescent="0.25">
      <c r="A6011"/>
      <c r="B6011" s="81"/>
      <c r="C6011" s="56"/>
      <c r="D6011" s="57"/>
      <c r="E6011" s="72"/>
      <c r="F6011" s="62"/>
      <c r="G6011" s="63"/>
      <c r="H6011" s="64"/>
    </row>
    <row r="6012" spans="1:8" ht="15" hidden="1" customHeight="1" x14ac:dyDescent="0.25">
      <c r="A6012"/>
      <c r="B6012" s="56"/>
      <c r="C6012" s="56"/>
      <c r="D6012" s="57"/>
      <c r="E6012" s="72"/>
      <c r="F6012" s="62"/>
      <c r="G6012" s="63"/>
      <c r="H6012" s="64"/>
    </row>
    <row r="6013" spans="1:8" ht="15" hidden="1" customHeight="1" x14ac:dyDescent="0.25">
      <c r="A6013"/>
      <c r="B6013" s="56"/>
      <c r="C6013" s="56"/>
      <c r="D6013" s="57"/>
      <c r="E6013" s="72"/>
      <c r="F6013" s="62"/>
      <c r="G6013" s="63"/>
      <c r="H6013" s="64"/>
    </row>
    <row r="6014" spans="1:8" ht="15" hidden="1" customHeight="1" x14ac:dyDescent="0.25">
      <c r="A6014"/>
      <c r="B6014" s="55"/>
      <c r="C6014" s="56"/>
      <c r="D6014" s="57"/>
      <c r="E6014" s="72"/>
      <c r="F6014" s="62"/>
      <c r="G6014" s="63"/>
      <c r="H6014" s="64"/>
    </row>
    <row r="6015" spans="1:8" ht="15" hidden="1" customHeight="1" x14ac:dyDescent="0.25">
      <c r="A6015"/>
      <c r="B6015" s="81"/>
      <c r="C6015" s="230"/>
      <c r="D6015" s="57"/>
      <c r="E6015" s="72"/>
      <c r="F6015" s="63"/>
      <c r="G6015" s="63"/>
      <c r="H6015" s="64"/>
    </row>
    <row r="6016" spans="1:8" ht="15" hidden="1" customHeight="1" x14ac:dyDescent="0.25">
      <c r="A6016"/>
      <c r="B6016" s="81"/>
      <c r="C6016" s="230"/>
      <c r="D6016" s="57"/>
      <c r="E6016" s="72"/>
      <c r="F6016" s="63"/>
      <c r="G6016" s="63"/>
      <c r="H6016" s="64"/>
    </row>
    <row r="6017" spans="1:8" ht="15" hidden="1" customHeight="1" x14ac:dyDescent="0.25">
      <c r="A6017"/>
      <c r="B6017" s="81"/>
      <c r="C6017" s="230"/>
      <c r="D6017" s="87"/>
      <c r="E6017" s="72"/>
      <c r="F6017" s="253"/>
      <c r="G6017" s="63"/>
      <c r="H6017" s="64"/>
    </row>
    <row r="6018" spans="1:8" ht="15" hidden="1" customHeight="1" x14ac:dyDescent="0.25">
      <c r="A6018"/>
      <c r="B6018" s="68"/>
      <c r="C6018" s="72"/>
      <c r="D6018" s="87"/>
      <c r="E6018" s="72"/>
      <c r="F6018" s="62"/>
      <c r="G6018" s="63"/>
      <c r="H6018" s="64"/>
    </row>
    <row r="6019" spans="1:8" ht="15" hidden="1" customHeight="1" x14ac:dyDescent="0.25">
      <c r="A6019"/>
      <c r="B6019" s="55"/>
      <c r="C6019" s="72"/>
      <c r="D6019" s="693"/>
      <c r="E6019" s="72"/>
      <c r="F6019" s="116"/>
      <c r="G6019" s="63"/>
      <c r="H6019" s="64"/>
    </row>
    <row r="6020" spans="1:8" ht="15" hidden="1" customHeight="1" x14ac:dyDescent="0.25">
      <c r="A6020"/>
      <c r="B6020" s="68"/>
      <c r="C6020" s="56"/>
      <c r="D6020" s="61"/>
      <c r="E6020" s="72"/>
      <c r="F6020" s="62"/>
      <c r="G6020" s="63"/>
      <c r="H6020" s="64"/>
    </row>
    <row r="6021" spans="1:8" ht="15" hidden="1" customHeight="1" x14ac:dyDescent="0.25">
      <c r="A6021"/>
      <c r="B6021" s="55"/>
      <c r="C6021" s="56"/>
      <c r="D6021" s="57"/>
      <c r="E6021" s="72"/>
      <c r="F6021" s="62"/>
      <c r="G6021" s="63"/>
      <c r="H6021" s="64"/>
    </row>
    <row r="6022" spans="1:8" ht="15" hidden="1" customHeight="1" x14ac:dyDescent="0.25">
      <c r="A6022"/>
      <c r="B6022" s="68"/>
      <c r="C6022" s="56"/>
      <c r="D6022" s="61"/>
      <c r="E6022" s="72"/>
      <c r="F6022" s="62"/>
      <c r="G6022" s="63"/>
      <c r="H6022" s="64"/>
    </row>
    <row r="6023" spans="1:8" ht="15" hidden="1" customHeight="1" x14ac:dyDescent="0.25">
      <c r="A6023"/>
      <c r="B6023" s="55"/>
      <c r="C6023" s="56"/>
      <c r="D6023" s="693"/>
      <c r="E6023" s="72"/>
      <c r="F6023" s="116"/>
      <c r="G6023" s="63"/>
      <c r="H6023" s="64"/>
    </row>
    <row r="6024" spans="1:8" ht="15" hidden="1" customHeight="1" x14ac:dyDescent="0.25">
      <c r="A6024"/>
      <c r="B6024" s="55"/>
      <c r="C6024" s="56"/>
      <c r="D6024" s="57"/>
      <c r="E6024" s="72"/>
      <c r="F6024" s="62"/>
      <c r="G6024" s="63"/>
      <c r="H6024" s="64"/>
    </row>
    <row r="6025" spans="1:8" ht="15" hidden="1" customHeight="1" x14ac:dyDescent="0.25">
      <c r="A6025"/>
      <c r="B6025" s="56"/>
      <c r="C6025" s="56"/>
      <c r="D6025" s="61"/>
      <c r="E6025" s="72"/>
      <c r="F6025" s="76"/>
      <c r="G6025" s="63"/>
      <c r="H6025" s="64"/>
    </row>
    <row r="6026" spans="1:8" ht="15" hidden="1" customHeight="1" x14ac:dyDescent="0.25">
      <c r="A6026"/>
      <c r="B6026" s="56"/>
      <c r="C6026" s="56"/>
      <c r="D6026" s="57"/>
      <c r="E6026" s="72"/>
      <c r="F6026" s="67"/>
      <c r="G6026" s="63"/>
      <c r="H6026" s="64"/>
    </row>
    <row r="6027" spans="1:8" ht="15" hidden="1" customHeight="1" x14ac:dyDescent="0.25">
      <c r="A6027"/>
      <c r="B6027" s="56"/>
      <c r="C6027" s="56"/>
      <c r="D6027" s="57"/>
      <c r="E6027" s="72"/>
      <c r="F6027" s="62"/>
      <c r="G6027" s="63"/>
      <c r="H6027" s="64"/>
    </row>
    <row r="6028" spans="1:8" ht="15" hidden="1" customHeight="1" x14ac:dyDescent="0.25">
      <c r="A6028"/>
      <c r="B6028" s="255"/>
      <c r="C6028" s="56"/>
      <c r="D6028" s="57"/>
      <c r="E6028" s="72"/>
      <c r="F6028" s="62"/>
      <c r="G6028" s="63"/>
      <c r="H6028" s="64"/>
    </row>
    <row r="6029" spans="1:8" ht="15" hidden="1" customHeight="1" x14ac:dyDescent="0.25">
      <c r="A6029"/>
      <c r="B6029" s="81"/>
      <c r="C6029" s="230"/>
      <c r="D6029" s="57"/>
      <c r="E6029" s="72"/>
      <c r="F6029" s="62"/>
      <c r="G6029" s="63"/>
      <c r="H6029" s="64"/>
    </row>
    <row r="6030" spans="1:8" ht="15" hidden="1" customHeight="1" x14ac:dyDescent="0.25">
      <c r="A6030"/>
      <c r="B6030" s="56"/>
      <c r="C6030" s="56"/>
      <c r="D6030" s="83"/>
      <c r="E6030" s="72"/>
      <c r="F6030" s="62"/>
      <c r="G6030" s="63"/>
      <c r="H6030" s="64"/>
    </row>
    <row r="6031" spans="1:8" ht="15" hidden="1" customHeight="1" x14ac:dyDescent="0.25">
      <c r="A6031"/>
      <c r="B6031" s="56"/>
      <c r="C6031" s="56"/>
      <c r="D6031" s="83"/>
      <c r="E6031" s="72"/>
      <c r="F6031" s="62"/>
      <c r="G6031" s="63"/>
      <c r="H6031" s="64"/>
    </row>
    <row r="6032" spans="1:8" ht="15" hidden="1" customHeight="1" x14ac:dyDescent="0.25">
      <c r="A6032"/>
      <c r="B6032" s="56"/>
      <c r="C6032" s="56"/>
      <c r="D6032" s="83"/>
      <c r="E6032" s="72"/>
      <c r="F6032" s="62"/>
      <c r="G6032" s="63"/>
      <c r="H6032" s="64"/>
    </row>
    <row r="6033" spans="1:8" ht="15" hidden="1" customHeight="1" x14ac:dyDescent="0.25">
      <c r="A6033"/>
      <c r="B6033" s="56"/>
      <c r="C6033" s="56"/>
      <c r="D6033" s="83"/>
      <c r="E6033" s="72"/>
      <c r="F6033" s="62"/>
      <c r="G6033" s="63"/>
      <c r="H6033" s="64"/>
    </row>
    <row r="6034" spans="1:8" ht="15" hidden="1" customHeight="1" x14ac:dyDescent="0.25">
      <c r="A6034"/>
      <c r="B6034" s="56"/>
      <c r="C6034" s="56"/>
      <c r="D6034" s="83"/>
      <c r="E6034" s="72"/>
      <c r="F6034" s="62"/>
      <c r="G6034" s="63"/>
      <c r="H6034" s="64"/>
    </row>
    <row r="6035" spans="1:8" ht="15" hidden="1" customHeight="1" x14ac:dyDescent="0.25">
      <c r="A6035"/>
      <c r="B6035" s="56"/>
      <c r="C6035" s="56"/>
      <c r="D6035" s="83"/>
      <c r="E6035" s="72"/>
      <c r="F6035" s="62"/>
      <c r="G6035" s="63"/>
      <c r="H6035" s="64"/>
    </row>
    <row r="6036" spans="1:8" ht="15" hidden="1" customHeight="1" x14ac:dyDescent="0.25">
      <c r="A6036"/>
      <c r="B6036" s="56"/>
      <c r="C6036" s="56"/>
      <c r="D6036" s="83"/>
      <c r="E6036" s="72"/>
      <c r="F6036" s="62"/>
      <c r="G6036" s="63"/>
      <c r="H6036" s="64"/>
    </row>
    <row r="6037" spans="1:8" ht="15" hidden="1" customHeight="1" x14ac:dyDescent="0.25">
      <c r="A6037"/>
      <c r="B6037" s="56"/>
      <c r="C6037" s="56"/>
      <c r="D6037" s="57"/>
      <c r="E6037" s="72"/>
      <c r="F6037" s="62"/>
      <c r="G6037" s="63"/>
      <c r="H6037" s="64"/>
    </row>
    <row r="6038" spans="1:8" ht="15" hidden="1" customHeight="1" x14ac:dyDescent="0.25">
      <c r="A6038"/>
      <c r="B6038" s="56"/>
      <c r="C6038" s="56"/>
      <c r="D6038" s="57"/>
      <c r="E6038" s="72"/>
      <c r="F6038" s="76"/>
      <c r="G6038" s="63"/>
      <c r="H6038" s="64"/>
    </row>
    <row r="6039" spans="1:8" ht="15" hidden="1" customHeight="1" x14ac:dyDescent="0.25">
      <c r="A6039"/>
      <c r="B6039" s="55"/>
      <c r="C6039" s="74"/>
      <c r="D6039" s="57"/>
      <c r="E6039" s="72"/>
      <c r="F6039" s="77"/>
      <c r="G6039" s="63"/>
      <c r="H6039" s="64"/>
    </row>
    <row r="6040" spans="1:8" ht="15" hidden="1" customHeight="1" x14ac:dyDescent="0.25">
      <c r="A6040"/>
      <c r="B6040" s="56"/>
      <c r="C6040" s="75"/>
      <c r="D6040" s="57"/>
      <c r="E6040" s="72"/>
      <c r="F6040" s="76"/>
      <c r="G6040" s="63"/>
      <c r="H6040" s="64"/>
    </row>
    <row r="6041" spans="1:8" ht="15" hidden="1" customHeight="1" x14ac:dyDescent="0.25">
      <c r="A6041"/>
      <c r="B6041" s="68"/>
      <c r="C6041" s="56"/>
      <c r="D6041" s="61"/>
      <c r="E6041" s="72"/>
      <c r="F6041" s="76"/>
      <c r="G6041" s="63"/>
      <c r="H6041" s="64"/>
    </row>
    <row r="6042" spans="1:8" ht="15" hidden="1" customHeight="1" x14ac:dyDescent="0.25">
      <c r="A6042"/>
      <c r="B6042" s="56"/>
      <c r="C6042" s="88"/>
      <c r="D6042" s="57"/>
      <c r="E6042" s="72"/>
      <c r="F6042" s="62"/>
      <c r="G6042" s="63"/>
      <c r="H6042" s="64"/>
    </row>
    <row r="6043" spans="1:8" ht="15" hidden="1" customHeight="1" x14ac:dyDescent="0.25">
      <c r="A6043"/>
      <c r="B6043" s="56"/>
      <c r="C6043" s="71"/>
      <c r="D6043" s="83"/>
      <c r="E6043" s="72"/>
      <c r="F6043" s="76"/>
      <c r="G6043" s="63"/>
      <c r="H6043" s="64"/>
    </row>
    <row r="6044" spans="1:8" ht="15" hidden="1" customHeight="1" x14ac:dyDescent="0.25">
      <c r="A6044"/>
      <c r="B6044" s="55"/>
      <c r="C6044" s="123"/>
      <c r="D6044" s="87"/>
      <c r="E6044" s="72"/>
      <c r="F6044" s="62"/>
      <c r="G6044" s="63"/>
      <c r="H6044" s="64"/>
    </row>
    <row r="6045" spans="1:8" ht="15" hidden="1" customHeight="1" x14ac:dyDescent="0.25">
      <c r="A6045"/>
      <c r="B6045" s="55"/>
      <c r="C6045" s="123"/>
      <c r="D6045" s="57"/>
      <c r="E6045" s="72"/>
      <c r="F6045" s="62"/>
      <c r="G6045" s="63"/>
      <c r="H6045" s="64"/>
    </row>
    <row r="6046" spans="1:8" ht="15" hidden="1" customHeight="1" x14ac:dyDescent="0.25">
      <c r="A6046"/>
      <c r="B6046" s="55"/>
      <c r="C6046" s="123"/>
      <c r="D6046" s="57"/>
      <c r="E6046" s="72"/>
      <c r="F6046" s="62"/>
      <c r="G6046" s="63"/>
      <c r="H6046" s="64"/>
    </row>
    <row r="6047" spans="1:8" ht="15" hidden="1" customHeight="1" x14ac:dyDescent="0.25">
      <c r="A6047"/>
      <c r="B6047" s="56"/>
      <c r="C6047" s="56"/>
      <c r="D6047" s="61"/>
      <c r="E6047" s="72"/>
      <c r="F6047" s="76"/>
      <c r="G6047" s="63"/>
      <c r="H6047" s="64"/>
    </row>
    <row r="6048" spans="1:8" ht="15" hidden="1" customHeight="1" x14ac:dyDescent="0.25">
      <c r="A6048"/>
      <c r="B6048" s="56"/>
      <c r="C6048" s="56"/>
      <c r="D6048" s="57"/>
      <c r="E6048" s="72"/>
      <c r="F6048" s="62"/>
      <c r="G6048" s="63"/>
      <c r="H6048" s="64"/>
    </row>
    <row r="6049" spans="1:8" ht="15" hidden="1" customHeight="1" x14ac:dyDescent="0.25">
      <c r="A6049"/>
      <c r="B6049" s="56"/>
      <c r="C6049" s="80"/>
      <c r="D6049" s="57"/>
      <c r="E6049" s="72"/>
      <c r="F6049" s="67"/>
      <c r="G6049" s="63"/>
      <c r="H6049" s="64"/>
    </row>
    <row r="6050" spans="1:8" ht="15" hidden="1" customHeight="1" x14ac:dyDescent="0.25">
      <c r="A6050"/>
      <c r="B6050" s="55"/>
      <c r="C6050" s="56"/>
      <c r="D6050" s="57"/>
      <c r="E6050" s="72"/>
      <c r="F6050" s="62"/>
      <c r="G6050" s="63"/>
      <c r="H6050" s="64"/>
    </row>
    <row r="6051" spans="1:8" ht="15" hidden="1" customHeight="1" x14ac:dyDescent="0.25">
      <c r="A6051"/>
      <c r="B6051" s="55"/>
      <c r="C6051" s="199"/>
      <c r="D6051" s="56"/>
      <c r="E6051" s="72"/>
      <c r="F6051" s="62"/>
      <c r="G6051" s="63"/>
      <c r="H6051" s="64"/>
    </row>
    <row r="6052" spans="1:8" ht="15" hidden="1" customHeight="1" x14ac:dyDescent="0.25">
      <c r="A6052"/>
      <c r="B6052" s="55"/>
      <c r="C6052" s="56"/>
      <c r="D6052" s="128"/>
      <c r="E6052" s="72"/>
      <c r="F6052" s="116"/>
      <c r="G6052" s="63"/>
      <c r="H6052" s="64"/>
    </row>
    <row r="6053" spans="1:8" ht="15" hidden="1" customHeight="1" x14ac:dyDescent="0.25">
      <c r="A6053"/>
      <c r="B6053" s="56"/>
      <c r="C6053" s="241"/>
      <c r="D6053" s="105"/>
      <c r="E6053" s="72"/>
      <c r="F6053" s="203"/>
      <c r="G6053" s="63"/>
      <c r="H6053" s="64"/>
    </row>
    <row r="6054" spans="1:8" ht="15" hidden="1" customHeight="1" x14ac:dyDescent="0.25">
      <c r="A6054"/>
      <c r="B6054" s="95"/>
      <c r="C6054" s="71"/>
      <c r="D6054" s="56"/>
      <c r="E6054" s="72"/>
      <c r="F6054" s="58"/>
      <c r="G6054" s="63"/>
      <c r="H6054" s="64"/>
    </row>
    <row r="6055" spans="1:8" ht="15" hidden="1" customHeight="1" x14ac:dyDescent="0.25">
      <c r="A6055"/>
      <c r="B6055" s="55"/>
      <c r="C6055" s="56"/>
      <c r="D6055" s="128"/>
      <c r="E6055" s="72"/>
      <c r="F6055" s="116"/>
      <c r="G6055" s="63"/>
      <c r="H6055" s="64"/>
    </row>
    <row r="6056" spans="1:8" ht="15" hidden="1" customHeight="1" x14ac:dyDescent="0.25">
      <c r="A6056"/>
      <c r="B6056" s="55"/>
      <c r="C6056" s="56"/>
      <c r="D6056" s="57"/>
      <c r="E6056" s="72"/>
      <c r="F6056" s="116"/>
      <c r="G6056" s="63"/>
      <c r="H6056" s="64"/>
    </row>
    <row r="6057" spans="1:8" ht="15" hidden="1" customHeight="1" x14ac:dyDescent="0.25">
      <c r="A6057"/>
      <c r="B6057" s="68"/>
      <c r="C6057" s="56"/>
      <c r="D6057" s="57"/>
      <c r="E6057" s="72"/>
      <c r="F6057" s="62"/>
      <c r="G6057" s="63"/>
      <c r="H6057" s="64"/>
    </row>
    <row r="6058" spans="1:8" ht="15" hidden="1" customHeight="1" x14ac:dyDescent="0.25">
      <c r="A6058"/>
      <c r="B6058" s="56"/>
      <c r="C6058" s="110"/>
      <c r="D6058" s="83"/>
      <c r="E6058" s="72"/>
      <c r="F6058" s="62"/>
      <c r="G6058" s="63"/>
      <c r="H6058" s="64"/>
    </row>
    <row r="6059" spans="1:8" ht="15" hidden="1" customHeight="1" x14ac:dyDescent="0.25">
      <c r="A6059"/>
      <c r="B6059" s="56"/>
      <c r="C6059" s="56"/>
      <c r="D6059" s="57"/>
      <c r="E6059" s="72"/>
      <c r="F6059" s="76"/>
      <c r="G6059" s="63"/>
      <c r="H6059" s="64"/>
    </row>
    <row r="6060" spans="1:8" ht="15" hidden="1" customHeight="1" x14ac:dyDescent="0.25">
      <c r="A6060"/>
      <c r="B6060" s="56"/>
      <c r="C6060" s="56"/>
      <c r="D6060" s="57"/>
      <c r="E6060" s="72"/>
      <c r="F6060" s="62"/>
      <c r="G6060" s="63"/>
      <c r="H6060" s="64"/>
    </row>
    <row r="6061" spans="1:8" ht="15" hidden="1" customHeight="1" x14ac:dyDescent="0.25">
      <c r="A6061"/>
      <c r="B6061" s="55"/>
      <c r="C6061" s="74"/>
      <c r="D6061" s="57"/>
      <c r="E6061" s="72"/>
      <c r="F6061" s="77"/>
      <c r="G6061" s="63"/>
      <c r="H6061" s="64"/>
    </row>
    <row r="6062" spans="1:8" ht="15" hidden="1" customHeight="1" x14ac:dyDescent="0.25">
      <c r="A6062"/>
      <c r="B6062" s="55"/>
      <c r="C6062" s="56"/>
      <c r="D6062" s="57"/>
      <c r="E6062" s="72"/>
      <c r="F6062" s="62"/>
      <c r="G6062" s="63"/>
      <c r="H6062" s="64"/>
    </row>
    <row r="6063" spans="1:8" ht="15" hidden="1" customHeight="1" x14ac:dyDescent="0.25">
      <c r="A6063"/>
      <c r="B6063" s="56"/>
      <c r="C6063" s="56"/>
      <c r="D6063" s="61"/>
      <c r="E6063" s="72"/>
      <c r="F6063" s="76"/>
      <c r="G6063" s="63"/>
      <c r="H6063" s="64"/>
    </row>
    <row r="6064" spans="1:8" ht="15" hidden="1" customHeight="1" x14ac:dyDescent="0.25">
      <c r="A6064"/>
      <c r="B6064" s="56"/>
      <c r="C6064" s="56"/>
      <c r="D6064" s="57"/>
      <c r="E6064" s="72"/>
      <c r="F6064" s="62"/>
      <c r="G6064" s="63"/>
      <c r="H6064" s="64"/>
    </row>
    <row r="6065" spans="1:8" ht="15" hidden="1" customHeight="1" x14ac:dyDescent="0.25">
      <c r="A6065"/>
      <c r="B6065" s="56"/>
      <c r="C6065" s="80"/>
      <c r="D6065" s="57"/>
      <c r="E6065" s="72"/>
      <c r="F6065" s="67"/>
      <c r="G6065" s="63"/>
      <c r="H6065" s="64"/>
    </row>
    <row r="6066" spans="1:8" ht="15" hidden="1" customHeight="1" x14ac:dyDescent="0.25">
      <c r="A6066"/>
      <c r="B6066" s="55"/>
      <c r="C6066" s="56"/>
      <c r="D6066" s="57"/>
      <c r="E6066" s="72"/>
      <c r="F6066" s="62"/>
      <c r="G6066" s="63"/>
      <c r="H6066" s="64"/>
    </row>
    <row r="6067" spans="1:8" ht="15" hidden="1" customHeight="1" x14ac:dyDescent="0.25">
      <c r="A6067"/>
      <c r="B6067" s="55"/>
      <c r="C6067" s="56"/>
      <c r="D6067" s="57"/>
      <c r="E6067" s="72"/>
      <c r="F6067" s="62"/>
      <c r="G6067" s="63"/>
      <c r="H6067" s="64"/>
    </row>
    <row r="6068" spans="1:8" ht="15" hidden="1" customHeight="1" x14ac:dyDescent="0.25">
      <c r="A6068"/>
      <c r="B6068" s="55"/>
      <c r="C6068" s="56"/>
      <c r="D6068" s="57"/>
      <c r="E6068" s="72"/>
      <c r="F6068" s="63"/>
      <c r="G6068" s="63"/>
      <c r="H6068" s="64"/>
    </row>
    <row r="6069" spans="1:8" ht="15" hidden="1" customHeight="1" x14ac:dyDescent="0.25">
      <c r="A6069"/>
      <c r="B6069" s="56"/>
      <c r="C6069" s="56"/>
      <c r="D6069" s="105"/>
      <c r="E6069" s="72"/>
      <c r="F6069" s="203"/>
      <c r="G6069" s="63"/>
      <c r="H6069" s="64"/>
    </row>
    <row r="6070" spans="1:8" ht="15" hidden="1" customHeight="1" x14ac:dyDescent="0.25">
      <c r="A6070"/>
      <c r="B6070" s="95"/>
      <c r="C6070" s="71"/>
      <c r="D6070" s="56"/>
      <c r="E6070" s="72"/>
      <c r="F6070" s="58"/>
      <c r="G6070" s="63"/>
      <c r="H6070" s="64"/>
    </row>
    <row r="6071" spans="1:8" ht="15" hidden="1" customHeight="1" x14ac:dyDescent="0.25">
      <c r="A6071"/>
      <c r="B6071" s="55"/>
      <c r="C6071" s="56"/>
      <c r="D6071" s="128"/>
      <c r="E6071" s="72"/>
      <c r="F6071" s="116"/>
      <c r="G6071" s="63"/>
      <c r="H6071" s="64"/>
    </row>
    <row r="6072" spans="1:8" ht="15" hidden="1" customHeight="1" x14ac:dyDescent="0.25">
      <c r="A6072"/>
      <c r="B6072" s="55"/>
      <c r="C6072" s="56"/>
      <c r="D6072" s="128"/>
      <c r="E6072" s="72"/>
      <c r="F6072" s="116"/>
      <c r="G6072" s="63"/>
      <c r="H6072" s="64"/>
    </row>
    <row r="6073" spans="1:8" ht="15" hidden="1" customHeight="1" x14ac:dyDescent="0.25">
      <c r="A6073"/>
      <c r="B6073" s="68"/>
      <c r="C6073" s="56"/>
      <c r="D6073" s="57"/>
      <c r="E6073" s="72"/>
      <c r="F6073" s="62"/>
      <c r="G6073" s="63"/>
      <c r="H6073" s="64"/>
    </row>
    <row r="6074" spans="1:8" ht="15" hidden="1" customHeight="1" x14ac:dyDescent="0.25">
      <c r="A6074"/>
      <c r="B6074" s="56"/>
      <c r="C6074" s="110"/>
      <c r="D6074" s="83"/>
      <c r="E6074" s="72"/>
      <c r="F6074" s="62"/>
      <c r="G6074" s="63"/>
      <c r="H6074" s="64"/>
    </row>
    <row r="6075" spans="1:8" ht="15" hidden="1" customHeight="1" x14ac:dyDescent="0.25">
      <c r="A6075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/>
      <c r="B6076" s="56"/>
      <c r="C6076" s="56"/>
      <c r="D6076" s="57"/>
      <c r="E6076" s="72"/>
      <c r="F6076" s="62"/>
      <c r="G6076" s="63"/>
      <c r="H6076" s="64"/>
    </row>
    <row r="6077" spans="1:8" ht="15" hidden="1" customHeight="1" x14ac:dyDescent="0.25">
      <c r="A6077"/>
      <c r="B6077" s="55"/>
      <c r="C6077" s="74"/>
      <c r="D6077" s="57"/>
      <c r="E6077" s="72"/>
      <c r="F6077" s="77"/>
      <c r="G6077" s="63"/>
      <c r="H6077" s="64"/>
    </row>
    <row r="6078" spans="1:8" ht="15" hidden="1" customHeight="1" x14ac:dyDescent="0.25">
      <c r="A6078"/>
      <c r="B6078" s="56"/>
      <c r="C6078" s="75"/>
      <c r="D6078" s="57"/>
      <c r="E6078" s="72"/>
      <c r="F6078" s="76"/>
      <c r="G6078" s="63"/>
      <c r="H6078" s="64"/>
    </row>
    <row r="6079" spans="1:8" ht="15" hidden="1" customHeight="1" x14ac:dyDescent="0.25">
      <c r="A6079"/>
      <c r="B6079" s="56"/>
      <c r="C6079" s="75"/>
      <c r="D6079" s="83"/>
      <c r="E6079" s="72"/>
      <c r="F6079" s="76"/>
      <c r="G6079" s="63"/>
      <c r="H6079" s="64"/>
    </row>
    <row r="6080" spans="1:8" ht="15" hidden="1" customHeight="1" x14ac:dyDescent="0.25">
      <c r="A6080"/>
      <c r="B6080" s="56"/>
      <c r="C6080" s="56"/>
      <c r="D6080" s="694"/>
      <c r="E6080" s="72"/>
      <c r="F6080" s="76"/>
      <c r="G6080" s="63"/>
      <c r="H6080" s="64"/>
    </row>
    <row r="6081" spans="1:8" ht="15" hidden="1" customHeight="1" x14ac:dyDescent="0.25">
      <c r="A6081"/>
      <c r="B6081" s="56"/>
      <c r="C6081" s="75"/>
      <c r="D6081" s="61"/>
      <c r="E6081" s="72"/>
      <c r="F6081" s="62"/>
      <c r="G6081" s="63"/>
      <c r="H6081" s="64"/>
    </row>
    <row r="6082" spans="1:8" ht="15" hidden="1" customHeight="1" x14ac:dyDescent="0.25">
      <c r="A6082"/>
      <c r="B6082" s="56"/>
      <c r="C6082" s="56"/>
      <c r="D6082" s="57"/>
      <c r="E6082" s="72"/>
      <c r="F6082" s="62"/>
      <c r="G6082" s="63"/>
      <c r="H6082" s="64"/>
    </row>
    <row r="6083" spans="1:8" ht="15" hidden="1" customHeight="1" x14ac:dyDescent="0.25">
      <c r="A6083"/>
      <c r="B6083" s="56"/>
      <c r="C6083" s="56"/>
      <c r="D6083" s="128"/>
      <c r="E6083" s="72"/>
      <c r="F6083" s="62"/>
      <c r="G6083" s="63"/>
      <c r="H6083" s="64"/>
    </row>
    <row r="6084" spans="1:8" ht="15" hidden="1" customHeight="1" x14ac:dyDescent="0.25">
      <c r="A6084"/>
      <c r="B6084" s="56"/>
      <c r="C6084" s="74"/>
      <c r="D6084" s="61"/>
      <c r="E6084" s="72"/>
      <c r="F6084" s="76"/>
      <c r="G6084" s="63"/>
      <c r="H6084" s="64"/>
    </row>
    <row r="6085" spans="1:8" ht="15" hidden="1" customHeight="1" x14ac:dyDescent="0.25">
      <c r="A6085"/>
      <c r="B6085" s="56"/>
      <c r="C6085" s="80"/>
      <c r="D6085" s="57"/>
      <c r="E6085" s="72"/>
      <c r="F6085" s="67"/>
      <c r="G6085" s="63"/>
      <c r="H6085" s="64"/>
    </row>
    <row r="6086" spans="1:8" ht="15" hidden="1" customHeight="1" x14ac:dyDescent="0.25">
      <c r="A6086"/>
      <c r="B6086" s="55"/>
      <c r="C6086" s="80"/>
      <c r="D6086" s="57"/>
      <c r="E6086" s="72"/>
      <c r="F6086" s="62"/>
      <c r="G6086" s="63"/>
      <c r="H6086" s="64"/>
    </row>
    <row r="6087" spans="1:8" ht="15" hidden="1" customHeight="1" x14ac:dyDescent="0.25">
      <c r="A6087"/>
      <c r="B6087" s="55"/>
      <c r="C6087" s="80"/>
      <c r="D6087" s="57"/>
      <c r="E6087" s="72"/>
      <c r="F6087" s="62"/>
      <c r="G6087" s="63"/>
      <c r="H6087" s="64"/>
    </row>
    <row r="6088" spans="1:8" ht="15" hidden="1" customHeight="1" x14ac:dyDescent="0.25">
      <c r="A6088"/>
      <c r="B6088" s="55"/>
      <c r="C6088" s="80"/>
      <c r="D6088" s="57"/>
      <c r="E6088" s="72"/>
      <c r="F6088" s="63"/>
      <c r="G6088" s="63"/>
      <c r="H6088" s="64"/>
    </row>
    <row r="6089" spans="1:8" ht="15" hidden="1" customHeight="1" x14ac:dyDescent="0.25">
      <c r="A6089"/>
      <c r="B6089" s="56"/>
      <c r="C6089" s="80"/>
      <c r="D6089" s="105"/>
      <c r="E6089" s="72"/>
      <c r="F6089" s="203"/>
      <c r="G6089" s="63"/>
      <c r="H6089" s="64"/>
    </row>
    <row r="6090" spans="1:8" ht="15" hidden="1" customHeight="1" x14ac:dyDescent="0.25">
      <c r="A6090"/>
      <c r="B6090" s="56"/>
      <c r="C6090" s="56"/>
      <c r="D6090" s="61"/>
      <c r="E6090" s="72"/>
      <c r="F6090" s="62"/>
      <c r="G6090" s="63"/>
      <c r="H6090" s="64"/>
    </row>
    <row r="6091" spans="1:8" ht="15" hidden="1" customHeight="1" x14ac:dyDescent="0.25">
      <c r="A6091"/>
      <c r="B6091" s="55"/>
      <c r="C6091" s="88"/>
      <c r="D6091" s="57"/>
      <c r="E6091" s="72"/>
      <c r="F6091" s="76"/>
      <c r="G6091" s="63"/>
      <c r="H6091" s="64"/>
    </row>
    <row r="6092" spans="1:8" ht="15" hidden="1" customHeight="1" x14ac:dyDescent="0.25">
      <c r="A6092"/>
      <c r="B6092" s="55"/>
      <c r="C6092" s="88"/>
      <c r="D6092" s="57"/>
      <c r="E6092" s="72"/>
      <c r="F6092" s="76"/>
      <c r="G6092" s="63"/>
      <c r="H6092" s="64"/>
    </row>
    <row r="6093" spans="1:8" ht="15" hidden="1" customHeight="1" x14ac:dyDescent="0.25">
      <c r="A6093"/>
      <c r="B6093" s="74"/>
      <c r="C6093" s="88"/>
      <c r="D6093" s="57"/>
      <c r="E6093" s="72"/>
      <c r="F6093" s="62"/>
      <c r="G6093" s="63"/>
      <c r="H6093" s="64"/>
    </row>
    <row r="6094" spans="1:8" ht="15" hidden="1" customHeight="1" x14ac:dyDescent="0.25">
      <c r="A6094"/>
      <c r="B6094" s="56"/>
      <c r="C6094" s="88"/>
      <c r="D6094" s="83"/>
      <c r="E6094" s="72"/>
      <c r="F6094" s="62"/>
      <c r="G6094" s="63"/>
      <c r="H6094" s="64"/>
    </row>
    <row r="6095" spans="1:8" ht="15" hidden="1" customHeight="1" x14ac:dyDescent="0.25">
      <c r="A6095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/>
      <c r="B6096" s="55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B6097" s="68"/>
      <c r="C6097" s="56"/>
      <c r="D6097" s="57"/>
      <c r="E6097" s="72"/>
      <c r="F6097" s="76"/>
      <c r="G6097" s="63"/>
      <c r="H6097" s="64"/>
    </row>
    <row r="6098" spans="1:8" ht="15" hidden="1" customHeight="1" x14ac:dyDescent="0.25">
      <c r="B6098" s="56"/>
      <c r="C6098" s="75"/>
      <c r="D6098" s="57"/>
      <c r="E6098" s="72"/>
      <c r="F6098" s="76"/>
      <c r="G6098" s="63"/>
      <c r="H6098" s="64"/>
    </row>
    <row r="6099" spans="1:8" ht="15" hidden="1" customHeight="1" x14ac:dyDescent="0.25">
      <c r="B6099" s="56"/>
      <c r="C6099" s="75"/>
      <c r="D6099" s="83"/>
      <c r="E6099" s="72"/>
      <c r="F6099" s="76"/>
      <c r="G6099" s="63"/>
      <c r="H6099" s="64"/>
    </row>
    <row r="6100" spans="1:8" ht="15" hidden="1" customHeight="1" x14ac:dyDescent="0.25">
      <c r="B6100" s="81"/>
      <c r="C6100" s="80"/>
      <c r="D6100" s="57"/>
      <c r="E6100" s="72"/>
      <c r="F6100" s="62"/>
      <c r="G6100" s="63"/>
      <c r="H6100" s="64"/>
    </row>
    <row r="6101" spans="1:8" ht="15" hidden="1" customHeight="1" x14ac:dyDescent="0.25">
      <c r="B6101" s="56"/>
      <c r="C6101" s="80"/>
      <c r="D6101" s="83"/>
      <c r="E6101" s="72"/>
      <c r="F6101" s="76"/>
      <c r="G6101" s="63"/>
      <c r="H6101" s="64"/>
    </row>
    <row r="6102" spans="1:8" ht="15" hidden="1" customHeight="1" x14ac:dyDescent="0.25">
      <c r="B6102" s="56"/>
      <c r="C6102" s="56"/>
      <c r="D6102" s="61"/>
      <c r="E6102" s="72"/>
      <c r="F6102" s="97"/>
      <c r="G6102" s="63"/>
      <c r="H6102" s="64"/>
    </row>
    <row r="6103" spans="1:8" ht="15" hidden="1" customHeight="1" x14ac:dyDescent="0.25">
      <c r="B6103" s="55"/>
      <c r="C6103" s="56"/>
      <c r="D6103" s="57"/>
      <c r="E6103" s="72"/>
      <c r="F6103" s="67"/>
      <c r="G6103" s="63"/>
      <c r="H6103" s="64"/>
    </row>
    <row r="6104" spans="1:8" ht="15" hidden="1" customHeight="1" x14ac:dyDescent="0.25">
      <c r="B6104" s="68"/>
      <c r="C6104" s="56"/>
      <c r="D6104" s="57"/>
      <c r="E6104" s="72"/>
      <c r="F6104" s="62"/>
      <c r="G6104" s="63"/>
      <c r="H6104" s="64"/>
    </row>
    <row r="6105" spans="1:8" ht="15" hidden="1" customHeight="1" x14ac:dyDescent="0.25">
      <c r="A6105" s="82"/>
      <c r="B6105" s="56"/>
      <c r="C6105" s="75"/>
      <c r="D6105" s="57"/>
      <c r="E6105" s="72"/>
      <c r="F6105" s="62"/>
      <c r="G6105" s="63"/>
      <c r="H6105" s="64"/>
    </row>
    <row r="6106" spans="1:8" ht="15" hidden="1" customHeight="1" x14ac:dyDescent="0.25">
      <c r="A6106" s="82"/>
      <c r="B6106" s="56"/>
      <c r="C6106" s="56"/>
      <c r="D6106" s="105"/>
      <c r="E6106" s="72"/>
      <c r="F6106" s="62"/>
      <c r="G6106" s="63"/>
      <c r="H6106" s="64"/>
    </row>
    <row r="6107" spans="1:8" ht="15" hidden="1" customHeight="1" x14ac:dyDescent="0.25">
      <c r="A6107" s="82"/>
      <c r="B6107" s="56"/>
      <c r="C6107" s="56"/>
      <c r="D6107" s="57"/>
      <c r="E6107" s="72"/>
      <c r="F6107" s="62"/>
      <c r="G6107" s="63"/>
      <c r="H6107" s="64"/>
    </row>
    <row r="6108" spans="1:8" ht="15" hidden="1" customHeight="1" x14ac:dyDescent="0.25">
      <c r="A6108" s="82"/>
      <c r="B6108" s="55"/>
      <c r="C6108" s="56"/>
      <c r="D6108" s="128"/>
      <c r="E6108" s="72"/>
      <c r="F6108" s="116"/>
      <c r="G6108" s="63"/>
      <c r="H6108" s="64"/>
    </row>
    <row r="6109" spans="1:8" ht="15" hidden="1" customHeight="1" x14ac:dyDescent="0.25">
      <c r="A6109" s="82"/>
      <c r="B6109" s="55"/>
      <c r="C6109" s="56"/>
      <c r="D6109" s="128"/>
      <c r="E6109" s="72"/>
      <c r="F6109" s="116"/>
      <c r="G6109" s="63"/>
      <c r="H6109" s="64"/>
    </row>
    <row r="6110" spans="1:8" ht="15" hidden="1" customHeight="1" x14ac:dyDescent="0.25">
      <c r="A6110" s="82"/>
      <c r="B6110" s="56"/>
      <c r="C6110" s="56"/>
      <c r="D6110" s="57"/>
      <c r="E6110" s="72"/>
      <c r="F6110" s="62"/>
      <c r="G6110" s="63"/>
      <c r="H6110" s="64"/>
    </row>
    <row r="6111" spans="1:8" ht="15" hidden="1" customHeight="1" x14ac:dyDescent="0.25">
      <c r="A6111" s="82"/>
      <c r="B6111" s="55"/>
      <c r="C6111" s="56"/>
      <c r="D6111" s="57"/>
      <c r="E6111" s="72"/>
      <c r="F6111" s="63"/>
      <c r="G6111" s="63"/>
      <c r="H6111" s="64"/>
    </row>
    <row r="6112" spans="1:8" ht="15" hidden="1" customHeight="1" x14ac:dyDescent="0.25">
      <c r="A6112" s="82"/>
      <c r="B6112" s="55"/>
      <c r="C6112" s="56"/>
      <c r="D6112" s="105"/>
      <c r="E6112" s="72"/>
      <c r="F6112" s="203"/>
      <c r="G6112" s="63"/>
      <c r="H6112" s="64"/>
    </row>
    <row r="6113" spans="1:8" ht="15" hidden="1" customHeight="1" x14ac:dyDescent="0.25">
      <c r="A6113" s="82"/>
      <c r="B6113" s="55"/>
      <c r="C6113" s="56"/>
      <c r="D6113" s="61"/>
      <c r="E6113" s="72"/>
      <c r="F6113" s="62"/>
      <c r="G6113" s="63"/>
      <c r="H6113" s="64"/>
    </row>
    <row r="6114" spans="1:8" ht="15" hidden="1" customHeight="1" x14ac:dyDescent="0.25">
      <c r="A6114" s="82"/>
      <c r="B6114" s="55"/>
      <c r="C6114" s="88"/>
      <c r="D6114" s="57"/>
      <c r="E6114" s="72"/>
      <c r="F6114" s="76"/>
      <c r="G6114" s="63"/>
      <c r="H6114" s="64"/>
    </row>
    <row r="6115" spans="1:8" ht="15" hidden="1" customHeight="1" x14ac:dyDescent="0.25">
      <c r="A6115" s="82"/>
      <c r="B6115" s="56"/>
      <c r="C6115" s="80"/>
      <c r="D6115" s="57"/>
      <c r="E6115" s="66"/>
      <c r="F6115" s="67"/>
      <c r="G6115" s="63"/>
      <c r="H6115" s="64"/>
    </row>
    <row r="6116" spans="1:8" ht="15" hidden="1" customHeight="1" x14ac:dyDescent="0.25">
      <c r="A6116" s="82"/>
      <c r="B6116" s="56"/>
      <c r="C6116" s="56"/>
      <c r="D6116" s="57"/>
      <c r="E6116" s="72"/>
      <c r="F6116" s="62"/>
      <c r="G6116" s="63"/>
      <c r="H6116" s="64"/>
    </row>
    <row r="6117" spans="1:8" ht="15" hidden="1" customHeight="1" x14ac:dyDescent="0.25">
      <c r="A6117" s="82"/>
      <c r="B6117" s="81"/>
      <c r="C6117" s="56"/>
      <c r="D6117" s="57"/>
      <c r="E6117" s="72"/>
      <c r="F6117" s="67"/>
      <c r="G6117" s="63"/>
      <c r="H6117" s="64"/>
    </row>
    <row r="6118" spans="1:8" ht="15" hidden="1" customHeight="1" x14ac:dyDescent="0.25">
      <c r="A6118" s="82"/>
      <c r="B6118" s="55"/>
      <c r="C6118" s="123"/>
      <c r="D6118" s="87"/>
      <c r="E6118" s="72"/>
      <c r="F6118" s="62"/>
      <c r="G6118" s="63"/>
      <c r="H6118" s="64"/>
    </row>
    <row r="6119" spans="1:8" ht="15" hidden="1" customHeight="1" x14ac:dyDescent="0.25">
      <c r="A6119" s="82"/>
      <c r="B6119" s="56"/>
      <c r="C6119" s="56"/>
      <c r="D6119" s="57"/>
      <c r="E6119" s="72"/>
      <c r="F6119" s="62"/>
      <c r="G6119" s="63"/>
      <c r="H6119" s="64"/>
    </row>
    <row r="6120" spans="1:8" ht="15" hidden="1" customHeight="1" x14ac:dyDescent="0.25">
      <c r="A6120" s="82"/>
      <c r="B6120" s="56"/>
      <c r="C6120" s="56"/>
      <c r="D6120" s="57"/>
      <c r="E6120" s="72"/>
      <c r="F6120" s="76"/>
      <c r="G6120" s="63"/>
      <c r="H6120" s="64"/>
    </row>
    <row r="6121" spans="1:8" ht="15" hidden="1" customHeight="1" x14ac:dyDescent="0.25">
      <c r="A6121" s="82"/>
      <c r="B6121" s="55"/>
      <c r="C6121" s="56"/>
      <c r="D6121" s="57"/>
      <c r="E6121" s="72"/>
      <c r="F6121" s="76"/>
      <c r="G6121" s="63"/>
      <c r="H6121" s="64"/>
    </row>
    <row r="6122" spans="1:8" ht="15" hidden="1" customHeight="1" x14ac:dyDescent="0.25">
      <c r="A6122" s="82"/>
      <c r="B6122" s="68"/>
      <c r="C6122" s="56"/>
      <c r="D6122" s="87"/>
      <c r="E6122" s="72"/>
      <c r="F6122" s="62"/>
      <c r="G6122" s="63"/>
      <c r="H6122" s="64"/>
    </row>
    <row r="6123" spans="1:8" ht="15" hidden="1" customHeight="1" x14ac:dyDescent="0.25">
      <c r="A6123" s="82"/>
      <c r="B6123" s="56"/>
      <c r="C6123" s="56"/>
      <c r="D6123" s="61"/>
      <c r="E6123" s="72"/>
      <c r="F6123" s="97"/>
      <c r="G6123" s="63"/>
      <c r="H6123" s="64"/>
    </row>
    <row r="6124" spans="1:8" ht="15" hidden="1" customHeight="1" x14ac:dyDescent="0.25">
      <c r="A6124" s="82"/>
      <c r="B6124" s="56"/>
      <c r="C6124" s="56"/>
      <c r="D6124" s="83"/>
      <c r="E6124" s="72"/>
      <c r="F6124" s="62"/>
      <c r="G6124" s="63"/>
      <c r="H6124" s="64"/>
    </row>
    <row r="6125" spans="1:8" ht="15" hidden="1" customHeight="1" x14ac:dyDescent="0.25">
      <c r="A6125" s="82"/>
      <c r="B6125" s="56"/>
      <c r="C6125" s="56"/>
      <c r="D6125" s="105"/>
      <c r="E6125" s="72"/>
      <c r="F6125" s="62"/>
      <c r="G6125" s="63"/>
      <c r="H6125" s="64"/>
    </row>
    <row r="6126" spans="1:8" ht="15" hidden="1" customHeight="1" x14ac:dyDescent="0.25">
      <c r="A6126" s="82"/>
      <c r="B6126" s="55"/>
      <c r="C6126" s="56"/>
      <c r="D6126" s="57"/>
      <c r="E6126" s="72"/>
      <c r="F6126" s="67"/>
      <c r="G6126" s="63"/>
      <c r="H6126" s="64"/>
    </row>
    <row r="6127" spans="1:8" ht="15" hidden="1" customHeight="1" x14ac:dyDescent="0.25">
      <c r="A6127" s="82"/>
      <c r="B6127" s="68"/>
      <c r="C6127" s="56"/>
      <c r="D6127" s="57"/>
      <c r="E6127" s="72"/>
      <c r="F6127" s="62"/>
      <c r="G6127" s="63"/>
      <c r="H6127" s="64"/>
    </row>
    <row r="6128" spans="1:8" ht="15" hidden="1" customHeight="1" x14ac:dyDescent="0.25">
      <c r="A6128" s="82"/>
      <c r="B6128" s="56"/>
      <c r="C6128" s="75"/>
      <c r="D6128" s="57"/>
      <c r="E6128" s="66"/>
      <c r="F6128" s="62"/>
      <c r="G6128" s="63"/>
      <c r="H6128" s="64"/>
    </row>
    <row r="6129" spans="1:8" ht="15" hidden="1" customHeight="1" x14ac:dyDescent="0.25">
      <c r="A6129" s="82"/>
      <c r="B6129" s="68"/>
      <c r="C6129" s="56"/>
      <c r="D6129" s="57"/>
      <c r="E6129" s="72"/>
      <c r="F6129" s="62"/>
      <c r="G6129" s="63"/>
      <c r="H6129" s="64"/>
    </row>
    <row r="6130" spans="1:8" ht="15" hidden="1" customHeight="1" x14ac:dyDescent="0.25">
      <c r="A6130" s="82"/>
      <c r="B6130" s="65"/>
      <c r="C6130" s="65"/>
      <c r="D6130" s="61"/>
      <c r="E6130" s="72"/>
      <c r="F6130" s="76"/>
      <c r="G6130" s="63"/>
      <c r="H6130" s="64"/>
    </row>
    <row r="6131" spans="1:8" ht="15" hidden="1" customHeight="1" x14ac:dyDescent="0.25">
      <c r="A6131" s="82"/>
      <c r="B6131" s="255"/>
      <c r="C6131" s="123"/>
      <c r="D6131" s="57"/>
      <c r="E6131" s="72"/>
      <c r="F6131" s="62"/>
      <c r="G6131" s="63"/>
      <c r="H6131" s="64"/>
    </row>
    <row r="6132" spans="1:8" ht="15" hidden="1" customHeight="1" x14ac:dyDescent="0.25">
      <c r="A6132" s="82"/>
      <c r="B6132" s="56"/>
      <c r="C6132" s="80"/>
      <c r="D6132" s="57"/>
      <c r="E6132" s="66"/>
      <c r="F6132" s="67"/>
      <c r="G6132" s="63"/>
      <c r="H6132" s="64"/>
    </row>
    <row r="6133" spans="1:8" ht="15" hidden="1" customHeight="1" x14ac:dyDescent="0.25">
      <c r="A6133" s="82"/>
      <c r="B6133" s="56"/>
      <c r="C6133" s="56"/>
      <c r="D6133" s="57"/>
      <c r="E6133" s="72"/>
      <c r="F6133" s="62"/>
      <c r="G6133" s="63"/>
      <c r="H6133" s="64"/>
    </row>
    <row r="6134" spans="1:8" ht="15" hidden="1" customHeight="1" x14ac:dyDescent="0.25">
      <c r="A6134" s="82"/>
      <c r="B6134" s="55"/>
      <c r="C6134" s="75"/>
      <c r="D6134" s="57"/>
      <c r="E6134" s="68"/>
      <c r="F6134" s="67"/>
      <c r="G6134" s="63"/>
      <c r="H6134" s="64"/>
    </row>
    <row r="6135" spans="1:8" ht="15" hidden="1" customHeight="1" x14ac:dyDescent="0.25">
      <c r="A6135" s="82"/>
      <c r="B6135" s="56"/>
      <c r="C6135" s="56"/>
      <c r="D6135" s="57"/>
      <c r="E6135" s="72"/>
      <c r="F6135" s="76"/>
      <c r="G6135" s="63"/>
      <c r="H6135" s="64"/>
    </row>
    <row r="6136" spans="1:8" ht="15" hidden="1" customHeight="1" x14ac:dyDescent="0.25">
      <c r="A6136" s="82"/>
      <c r="B6136" s="68"/>
      <c r="C6136" s="56"/>
      <c r="D6136" s="57"/>
      <c r="E6136" s="72"/>
      <c r="F6136" s="62"/>
      <c r="G6136" s="63"/>
      <c r="H6136" s="64"/>
    </row>
    <row r="6137" spans="1:8" ht="15" hidden="1" customHeight="1" x14ac:dyDescent="0.25">
      <c r="A6137" s="82"/>
      <c r="B6137" s="81"/>
      <c r="C6137" s="71"/>
      <c r="D6137" s="57"/>
      <c r="E6137" s="72"/>
      <c r="F6137" s="62"/>
      <c r="G6137" s="63"/>
      <c r="H6137" s="64"/>
    </row>
    <row r="6138" spans="1:8" ht="15" hidden="1" customHeight="1" x14ac:dyDescent="0.25">
      <c r="A6138" s="82"/>
      <c r="B6138" s="56"/>
      <c r="C6138" s="75"/>
      <c r="D6138" s="57"/>
      <c r="E6138" s="72"/>
      <c r="F6138" s="62"/>
      <c r="G6138" s="63"/>
      <c r="H6138" s="64"/>
    </row>
    <row r="6139" spans="1:8" ht="15" hidden="1" customHeight="1" x14ac:dyDescent="0.25">
      <c r="A6139" s="82"/>
      <c r="B6139" s="56"/>
      <c r="C6139" s="56"/>
      <c r="D6139" s="57"/>
      <c r="E6139" s="72"/>
      <c r="F6139" s="76"/>
      <c r="G6139" s="63"/>
      <c r="H6139" s="64"/>
    </row>
    <row r="6140" spans="1:8" ht="15" hidden="1" customHeight="1" x14ac:dyDescent="0.25">
      <c r="A6140" s="82"/>
      <c r="B6140" s="68"/>
      <c r="C6140" s="56"/>
      <c r="D6140" s="87"/>
      <c r="E6140" s="72"/>
      <c r="F6140" s="62"/>
      <c r="G6140" s="63"/>
      <c r="H6140" s="64"/>
    </row>
    <row r="6141" spans="1:8" ht="15" hidden="1" customHeight="1" x14ac:dyDescent="0.25">
      <c r="A6141" s="82"/>
      <c r="B6141" s="56"/>
      <c r="C6141" s="56"/>
      <c r="D6141" s="61"/>
      <c r="E6141" s="72"/>
      <c r="F6141" s="97"/>
      <c r="G6141" s="63"/>
      <c r="H6141" s="64"/>
    </row>
    <row r="6142" spans="1:8" ht="15" hidden="1" customHeight="1" x14ac:dyDescent="0.25">
      <c r="A6142" s="82"/>
      <c r="B6142" s="55"/>
      <c r="C6142" s="56"/>
      <c r="D6142" s="57"/>
      <c r="E6142" s="72"/>
      <c r="F6142" s="67"/>
      <c r="G6142" s="63"/>
      <c r="H6142" s="64"/>
    </row>
    <row r="6143" spans="1:8" ht="15" hidden="1" customHeight="1" x14ac:dyDescent="0.25">
      <c r="A6143" s="82"/>
      <c r="B6143" s="68"/>
      <c r="C6143" s="75"/>
      <c r="D6143" s="57"/>
      <c r="E6143" s="72"/>
      <c r="F6143" s="77"/>
      <c r="G6143" s="63"/>
      <c r="H6143" s="64"/>
    </row>
    <row r="6144" spans="1:8" ht="15" hidden="1" customHeight="1" x14ac:dyDescent="0.25">
      <c r="A6144" s="82"/>
      <c r="B6144" s="68"/>
      <c r="C6144" s="75"/>
      <c r="D6144" s="57"/>
      <c r="E6144" s="72"/>
      <c r="F6144" s="77"/>
      <c r="G6144" s="63"/>
      <c r="H6144" s="64"/>
    </row>
    <row r="6145" spans="1:8" ht="15" hidden="1" customHeight="1" x14ac:dyDescent="0.25">
      <c r="A6145" s="82"/>
      <c r="B6145" s="74"/>
      <c r="C6145" s="75"/>
      <c r="D6145" s="57"/>
      <c r="E6145" s="72"/>
      <c r="F6145" s="62"/>
      <c r="G6145" s="63"/>
      <c r="H6145" s="64"/>
    </row>
    <row r="6146" spans="1:8" ht="15" hidden="1" customHeight="1" x14ac:dyDescent="0.25">
      <c r="A6146" s="82"/>
      <c r="B6146" s="55"/>
      <c r="C6146" s="75"/>
      <c r="D6146" s="105"/>
      <c r="E6146" s="72"/>
      <c r="F6146" s="62"/>
      <c r="G6146" s="63"/>
      <c r="H6146" s="64"/>
    </row>
    <row r="6147" spans="1:8" ht="15" hidden="1" customHeight="1" x14ac:dyDescent="0.25">
      <c r="A6147" s="82"/>
      <c r="B6147" s="68"/>
      <c r="C6147" s="75"/>
      <c r="D6147" s="57"/>
      <c r="E6147" s="72"/>
      <c r="F6147" s="62"/>
      <c r="G6147" s="63"/>
      <c r="H6147" s="64"/>
    </row>
    <row r="6148" spans="1:8" ht="15" hidden="1" customHeight="1" x14ac:dyDescent="0.25">
      <c r="A6148" s="82"/>
      <c r="B6148" s="68"/>
      <c r="C6148" s="65"/>
      <c r="D6148" s="61"/>
      <c r="E6148" s="72"/>
      <c r="F6148" s="76"/>
      <c r="G6148" s="63"/>
      <c r="H6148" s="64"/>
    </row>
    <row r="6149" spans="1:8" ht="15" hidden="1" customHeight="1" x14ac:dyDescent="0.25">
      <c r="A6149" s="82"/>
      <c r="B6149" s="81"/>
      <c r="C6149" s="230"/>
      <c r="D6149" s="105"/>
      <c r="E6149" s="72"/>
      <c r="F6149" s="246"/>
      <c r="G6149" s="63"/>
      <c r="H6149" s="64"/>
    </row>
    <row r="6150" spans="1:8" ht="15" hidden="1" customHeight="1" x14ac:dyDescent="0.25">
      <c r="A6150" s="82"/>
      <c r="B6150" s="81"/>
      <c r="C6150" s="230"/>
      <c r="D6150" s="57"/>
      <c r="E6150" s="86"/>
      <c r="F6150" s="62"/>
      <c r="G6150" s="63"/>
      <c r="H6150" s="64"/>
    </row>
    <row r="6151" spans="1:8" ht="15" hidden="1" customHeight="1" x14ac:dyDescent="0.25">
      <c r="A6151" s="82"/>
      <c r="B6151" s="56"/>
      <c r="C6151" s="80"/>
      <c r="D6151" s="83"/>
      <c r="E6151" s="72"/>
      <c r="F6151" s="76"/>
      <c r="G6151" s="63"/>
      <c r="H6151" s="64"/>
    </row>
    <row r="6152" spans="1:8" ht="15" hidden="1" customHeight="1" x14ac:dyDescent="0.25">
      <c r="A6152" s="82"/>
      <c r="B6152" s="56"/>
      <c r="C6152" s="80"/>
      <c r="D6152" s="61"/>
      <c r="E6152" s="56"/>
      <c r="F6152" s="97"/>
      <c r="G6152" s="63"/>
      <c r="H6152" s="64"/>
    </row>
    <row r="6153" spans="1:8" ht="15" hidden="1" customHeight="1" x14ac:dyDescent="0.25">
      <c r="A6153" s="82"/>
      <c r="B6153" s="55"/>
      <c r="C6153" s="80"/>
      <c r="D6153" s="57"/>
      <c r="E6153" s="56"/>
      <c r="F6153" s="67"/>
      <c r="G6153" s="63"/>
      <c r="H6153" s="64"/>
    </row>
    <row r="6154" spans="1:8" ht="15" hidden="1" customHeight="1" x14ac:dyDescent="0.25">
      <c r="A6154" s="82"/>
      <c r="B6154" s="55"/>
      <c r="C6154" s="80"/>
      <c r="D6154" s="57"/>
      <c r="E6154" s="66"/>
      <c r="F6154" s="62"/>
      <c r="G6154" s="63"/>
      <c r="H6154" s="64"/>
    </row>
    <row r="6155" spans="1:8" ht="15" hidden="1" customHeight="1" x14ac:dyDescent="0.25">
      <c r="A6155" s="82"/>
      <c r="B6155" s="55"/>
      <c r="C6155" s="80"/>
      <c r="D6155" s="57"/>
      <c r="E6155" s="72"/>
      <c r="F6155" s="62"/>
      <c r="G6155" s="63"/>
      <c r="H6155" s="64"/>
    </row>
    <row r="6156" spans="1:8" ht="15" hidden="1" customHeight="1" x14ac:dyDescent="0.25">
      <c r="A6156" s="82"/>
      <c r="B6156" s="56"/>
      <c r="C6156" s="80"/>
      <c r="D6156" s="56"/>
      <c r="E6156" s="56"/>
      <c r="F6156" s="58"/>
      <c r="G6156" s="63"/>
      <c r="H6156" s="64"/>
    </row>
    <row r="6157" spans="1:8" ht="15" hidden="1" customHeight="1" x14ac:dyDescent="0.25">
      <c r="A6157" s="82"/>
      <c r="B6157" s="56"/>
      <c r="C6157" s="80"/>
      <c r="D6157" s="57"/>
      <c r="E6157" s="56"/>
      <c r="F6157" s="58"/>
      <c r="G6157" s="63"/>
      <c r="H6157" s="64"/>
    </row>
    <row r="6158" spans="1:8" ht="15" hidden="1" customHeight="1" x14ac:dyDescent="0.25">
      <c r="A6158" s="82"/>
      <c r="B6158" s="55"/>
      <c r="C6158" s="56"/>
      <c r="D6158" s="128"/>
      <c r="E6158" s="99"/>
      <c r="F6158" s="116"/>
      <c r="G6158" s="63"/>
      <c r="H6158" s="64"/>
    </row>
    <row r="6159" spans="1:8" ht="15" hidden="1" customHeight="1" x14ac:dyDescent="0.25">
      <c r="A6159" s="82"/>
      <c r="B6159" s="56"/>
      <c r="C6159" s="75"/>
      <c r="D6159" s="57"/>
      <c r="E6159" s="72"/>
      <c r="F6159" s="62"/>
      <c r="G6159" s="63"/>
      <c r="H6159" s="64"/>
    </row>
    <row r="6160" spans="1:8" ht="15" hidden="1" customHeight="1" x14ac:dyDescent="0.25">
      <c r="A6160" s="82"/>
      <c r="B6160" s="56"/>
      <c r="C6160" s="56"/>
      <c r="D6160" s="57"/>
      <c r="E6160" s="72"/>
      <c r="F6160" s="62"/>
      <c r="G6160" s="63"/>
      <c r="H6160" s="64"/>
    </row>
    <row r="6161" spans="1:8" ht="15" hidden="1" customHeight="1" x14ac:dyDescent="0.25">
      <c r="A6161" s="82"/>
      <c r="B6161" s="55"/>
      <c r="C6161" s="75"/>
      <c r="D6161" s="57"/>
      <c r="E6161" s="68"/>
      <c r="F6161" s="67"/>
      <c r="G6161" s="63"/>
      <c r="H6161" s="64"/>
    </row>
    <row r="6162" spans="1:8" ht="15" hidden="1" customHeight="1" x14ac:dyDescent="0.25">
      <c r="A6162" s="82"/>
      <c r="B6162" s="65"/>
      <c r="C6162" s="80"/>
      <c r="D6162" s="83"/>
      <c r="E6162" s="72"/>
      <c r="F6162" s="220"/>
      <c r="G6162" s="63"/>
      <c r="H6162" s="64"/>
    </row>
    <row r="6163" spans="1:8" ht="15" hidden="1" customHeight="1" x14ac:dyDescent="0.25">
      <c r="A6163" s="82"/>
      <c r="B6163" s="56"/>
      <c r="C6163" s="56"/>
      <c r="D6163" s="57"/>
      <c r="E6163" s="72"/>
      <c r="F6163" s="67"/>
      <c r="G6163" s="63"/>
      <c r="H6163" s="64"/>
    </row>
    <row r="6164" spans="1:8" ht="15" hidden="1" customHeight="1" x14ac:dyDescent="0.25">
      <c r="A6164" s="82"/>
      <c r="B6164" s="81"/>
      <c r="C6164" s="71"/>
      <c r="D6164" s="57"/>
      <c r="E6164" s="72"/>
      <c r="F6164" s="62"/>
      <c r="G6164" s="63"/>
      <c r="H6164" s="64"/>
    </row>
    <row r="6165" spans="1:8" ht="15" hidden="1" customHeight="1" x14ac:dyDescent="0.25">
      <c r="A6165" s="82"/>
      <c r="B6165" s="56"/>
      <c r="C6165" s="75"/>
      <c r="D6165" s="57"/>
      <c r="E6165" s="72"/>
      <c r="F6165" s="62"/>
      <c r="G6165" s="63"/>
      <c r="H6165" s="64"/>
    </row>
    <row r="6166" spans="1:8" ht="15" hidden="1" customHeight="1" x14ac:dyDescent="0.25">
      <c r="A6166" s="82"/>
      <c r="B6166" s="56"/>
      <c r="C6166" s="56"/>
      <c r="D6166" s="57"/>
      <c r="E6166" s="72"/>
      <c r="F6166" s="62"/>
      <c r="G6166" s="63"/>
      <c r="H6166" s="64"/>
    </row>
    <row r="6167" spans="1:8" ht="15" hidden="1" customHeight="1" x14ac:dyDescent="0.25">
      <c r="A6167" s="82"/>
      <c r="B6167" s="56"/>
      <c r="C6167" s="56"/>
      <c r="D6167" s="57"/>
      <c r="E6167" s="72"/>
      <c r="F6167" s="76"/>
      <c r="G6167" s="63"/>
      <c r="H6167" s="64"/>
    </row>
    <row r="6168" spans="1:8" ht="15" hidden="1" customHeight="1" x14ac:dyDescent="0.25">
      <c r="A6168" s="82"/>
      <c r="B6168" s="68"/>
      <c r="C6168" s="56"/>
      <c r="D6168" s="57"/>
      <c r="E6168" s="72"/>
      <c r="F6168" s="76"/>
      <c r="G6168" s="63"/>
      <c r="H6168" s="266"/>
    </row>
    <row r="6169" spans="1:8" ht="15" hidden="1" customHeight="1" x14ac:dyDescent="0.25">
      <c r="A6169" s="82"/>
      <c r="B6169" s="56"/>
      <c r="C6169" s="56"/>
      <c r="D6169" s="105"/>
      <c r="E6169" s="72"/>
      <c r="F6169" s="246"/>
      <c r="G6169" s="63"/>
      <c r="H6169" s="266"/>
    </row>
    <row r="6170" spans="1:8" ht="15" hidden="1" customHeight="1" x14ac:dyDescent="0.25">
      <c r="A6170" s="82"/>
      <c r="B6170" s="55"/>
      <c r="C6170" s="56"/>
      <c r="D6170" s="105"/>
      <c r="E6170" s="72"/>
      <c r="F6170" s="246"/>
      <c r="G6170" s="203"/>
      <c r="H6170" s="266"/>
    </row>
    <row r="6171" spans="1:8" ht="15" hidden="1" customHeight="1" x14ac:dyDescent="0.25">
      <c r="A6171" s="82"/>
      <c r="B6171" s="56"/>
      <c r="C6171" s="56"/>
      <c r="D6171" s="105"/>
      <c r="E6171" s="72"/>
      <c r="F6171" s="246"/>
      <c r="G6171" s="203"/>
      <c r="H6171" s="266"/>
    </row>
    <row r="6172" spans="1:8" ht="15" hidden="1" customHeight="1" x14ac:dyDescent="0.25">
      <c r="A6172" s="82"/>
      <c r="B6172" s="71"/>
      <c r="C6172" s="75"/>
      <c r="D6172" s="105"/>
      <c r="E6172" s="72"/>
      <c r="F6172" s="203"/>
      <c r="G6172" s="203"/>
      <c r="H6172" s="106"/>
    </row>
    <row r="6173" spans="1:8" ht="15" hidden="1" customHeight="1" x14ac:dyDescent="0.25">
      <c r="A6173" s="82"/>
      <c r="B6173" s="55"/>
      <c r="C6173" s="56"/>
      <c r="D6173" s="57"/>
      <c r="E6173" s="72"/>
      <c r="F6173" s="76"/>
      <c r="G6173" s="203"/>
      <c r="H6173" s="106"/>
    </row>
    <row r="6174" spans="1:8" ht="15" hidden="1" customHeight="1" x14ac:dyDescent="0.25">
      <c r="A6174" s="82"/>
      <c r="B6174" s="56"/>
      <c r="C6174" s="56"/>
      <c r="D6174" s="105"/>
      <c r="E6174" s="72"/>
      <c r="F6174" s="203"/>
      <c r="G6174" s="203"/>
      <c r="H6174" s="106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3"/>
      <c r="H6175" s="106"/>
    </row>
    <row r="6176" spans="1:8" ht="15" hidden="1" customHeight="1" x14ac:dyDescent="0.25">
      <c r="A6176" s="82"/>
      <c r="B6176" s="56"/>
      <c r="C6176" s="56"/>
      <c r="D6176" s="57"/>
      <c r="E6176" s="72"/>
      <c r="F6176" s="76"/>
      <c r="G6176" s="63"/>
      <c r="H6176" s="106"/>
    </row>
    <row r="6177" spans="1:8" ht="15" hidden="1" customHeight="1" x14ac:dyDescent="0.25">
      <c r="A6177" s="82"/>
      <c r="B6177" s="68"/>
      <c r="C6177" s="56"/>
      <c r="D6177" s="57"/>
      <c r="E6177" s="72"/>
      <c r="F6177" s="76"/>
      <c r="G6177" s="63"/>
      <c r="H6177" s="106"/>
    </row>
    <row r="6178" spans="1:8" ht="15" hidden="1" customHeight="1" x14ac:dyDescent="0.25">
      <c r="A6178" s="82"/>
      <c r="B6178" s="68"/>
      <c r="C6178" s="72"/>
      <c r="D6178" s="57"/>
      <c r="E6178" s="72"/>
      <c r="F6178" s="76"/>
      <c r="G6178" s="63"/>
      <c r="H6178" s="106"/>
    </row>
    <row r="6179" spans="1:8" ht="15" hidden="1" customHeight="1" x14ac:dyDescent="0.25">
      <c r="A6179" s="82"/>
      <c r="B6179" s="68"/>
      <c r="C6179" s="157"/>
      <c r="D6179" s="57"/>
      <c r="E6179" s="72"/>
      <c r="F6179" s="76"/>
      <c r="G6179" s="63"/>
      <c r="H6179" s="106"/>
    </row>
    <row r="6180" spans="1:8" ht="15" hidden="1" customHeight="1" x14ac:dyDescent="0.25">
      <c r="A6180" s="82"/>
      <c r="B6180" s="68"/>
      <c r="C6180" s="74"/>
      <c r="D6180" s="57"/>
      <c r="E6180" s="72"/>
      <c r="F6180" s="76"/>
      <c r="G6180" s="63"/>
      <c r="H6180" s="106"/>
    </row>
    <row r="6181" spans="1:8" ht="15" hidden="1" customHeight="1" x14ac:dyDescent="0.25">
      <c r="A6181" s="82"/>
      <c r="B6181" s="56"/>
      <c r="C6181" s="111"/>
      <c r="D6181" s="57"/>
      <c r="E6181" s="72"/>
      <c r="F6181" s="76"/>
      <c r="G6181" s="63"/>
      <c r="H6181" s="106"/>
    </row>
    <row r="6182" spans="1:8" ht="15" hidden="1" customHeight="1" x14ac:dyDescent="0.25">
      <c r="A6182" s="82"/>
      <c r="B6182" s="60"/>
      <c r="C6182" s="107"/>
      <c r="D6182" s="57"/>
      <c r="E6182" s="72"/>
      <c r="F6182" s="76"/>
      <c r="G6182" s="63"/>
      <c r="H6182" s="106"/>
    </row>
    <row r="6183" spans="1:8" ht="15" hidden="1" customHeight="1" x14ac:dyDescent="0.25">
      <c r="A6183" s="82"/>
      <c r="B6183" s="68"/>
      <c r="C6183" s="72"/>
      <c r="D6183" s="57"/>
      <c r="E6183" s="72"/>
      <c r="F6183" s="62"/>
      <c r="G6183" s="63"/>
      <c r="H6183" s="106"/>
    </row>
    <row r="6184" spans="1:8" ht="15" hidden="1" customHeight="1" x14ac:dyDescent="0.25">
      <c r="A6184" s="82"/>
      <c r="B6184" s="68"/>
      <c r="C6184" s="72"/>
      <c r="D6184" s="57"/>
      <c r="E6184" s="72"/>
      <c r="F6184" s="62"/>
      <c r="G6184" s="63"/>
      <c r="H6184" s="106"/>
    </row>
    <row r="6185" spans="1:8" ht="15" hidden="1" customHeight="1" x14ac:dyDescent="0.25">
      <c r="A6185" s="82"/>
      <c r="B6185" s="56"/>
      <c r="C6185" s="72"/>
      <c r="D6185" s="105"/>
      <c r="E6185" s="72"/>
      <c r="F6185" s="203"/>
      <c r="G6185" s="63"/>
      <c r="H6185" s="106"/>
    </row>
    <row r="6186" spans="1:8" ht="15" hidden="1" customHeight="1" x14ac:dyDescent="0.25">
      <c r="A6186" s="82"/>
      <c r="B6186" s="56"/>
      <c r="C6186" s="56"/>
      <c r="D6186" s="57"/>
      <c r="E6186" s="72"/>
      <c r="F6186" s="203"/>
      <c r="G6186" s="63"/>
      <c r="H6186" s="106"/>
    </row>
    <row r="6187" spans="1:8" ht="15" hidden="1" customHeight="1" x14ac:dyDescent="0.25">
      <c r="A6187" s="82"/>
      <c r="B6187" s="56"/>
      <c r="C6187" s="56"/>
      <c r="D6187" s="57"/>
      <c r="E6187" s="72"/>
      <c r="F6187" s="203"/>
      <c r="G6187" s="63"/>
      <c r="H6187" s="106"/>
    </row>
    <row r="6188" spans="1:8" ht="15" hidden="1" customHeight="1" x14ac:dyDescent="0.25">
      <c r="A6188" s="82"/>
      <c r="B6188" s="71"/>
      <c r="C6188" s="56"/>
      <c r="D6188" s="105"/>
      <c r="E6188" s="72"/>
      <c r="F6188" s="203"/>
      <c r="G6188" s="63"/>
      <c r="H6188" s="106"/>
    </row>
    <row r="6189" spans="1:8" ht="15" hidden="1" customHeight="1" x14ac:dyDescent="0.25">
      <c r="A6189" s="82"/>
      <c r="B6189" s="56"/>
      <c r="C6189" s="56"/>
      <c r="D6189" s="57"/>
      <c r="E6189" s="72"/>
      <c r="F6189" s="76"/>
      <c r="G6189" s="63"/>
      <c r="H6189" s="106"/>
    </row>
    <row r="6190" spans="1:8" ht="15" hidden="1" customHeight="1" x14ac:dyDescent="0.25">
      <c r="A6190" s="82"/>
      <c r="B6190" s="68"/>
      <c r="C6190" s="56"/>
      <c r="D6190" s="57"/>
      <c r="E6190" s="72"/>
      <c r="F6190" s="76"/>
      <c r="G6190" s="63"/>
      <c r="H6190" s="106"/>
    </row>
    <row r="6191" spans="1:8" ht="15" hidden="1" customHeight="1" x14ac:dyDescent="0.25">
      <c r="A6191" s="82"/>
      <c r="B6191" s="68"/>
      <c r="C6191" s="72"/>
      <c r="D6191" s="57"/>
      <c r="E6191" s="72"/>
      <c r="F6191" s="76"/>
      <c r="G6191" s="63"/>
      <c r="H6191" s="106"/>
    </row>
    <row r="6192" spans="1:8" ht="15" hidden="1" customHeight="1" x14ac:dyDescent="0.25">
      <c r="A6192" s="82"/>
      <c r="B6192" s="68"/>
      <c r="C6192" s="157"/>
      <c r="D6192" s="57"/>
      <c r="E6192" s="72"/>
      <c r="F6192" s="76"/>
      <c r="G6192" s="63"/>
      <c r="H6192" s="106"/>
    </row>
    <row r="6193" spans="1:8" ht="15" hidden="1" customHeight="1" x14ac:dyDescent="0.25">
      <c r="A6193" s="82"/>
      <c r="B6193" s="68"/>
      <c r="C6193" s="74"/>
      <c r="D6193" s="57"/>
      <c r="E6193" s="72"/>
      <c r="F6193" s="76"/>
      <c r="G6193" s="63"/>
      <c r="H6193" s="106"/>
    </row>
    <row r="6194" spans="1:8" ht="15" hidden="1" customHeight="1" x14ac:dyDescent="0.25">
      <c r="A6194" s="82"/>
      <c r="B6194" s="56"/>
      <c r="C6194" s="111"/>
      <c r="D6194" s="57"/>
      <c r="E6194" s="72"/>
      <c r="F6194" s="76"/>
      <c r="G6194" s="63"/>
      <c r="H6194" s="106"/>
    </row>
    <row r="6195" spans="1:8" ht="15" hidden="1" customHeight="1" x14ac:dyDescent="0.25">
      <c r="A6195" s="82"/>
      <c r="B6195" s="56"/>
      <c r="C6195" s="56"/>
      <c r="D6195" s="57"/>
      <c r="E6195" s="72"/>
      <c r="F6195" s="76"/>
      <c r="G6195" s="63"/>
      <c r="H6195" s="106"/>
    </row>
    <row r="6196" spans="1:8" ht="15" hidden="1" customHeight="1" x14ac:dyDescent="0.25">
      <c r="A6196" s="82"/>
      <c r="B6196" s="68"/>
      <c r="C6196" s="56"/>
      <c r="D6196" s="57"/>
      <c r="E6196" s="72"/>
      <c r="F6196" s="76"/>
      <c r="G6196" s="63"/>
      <c r="H6196" s="106"/>
    </row>
    <row r="6197" spans="1:8" ht="15" hidden="1" customHeight="1" x14ac:dyDescent="0.25">
      <c r="A6197" s="82"/>
      <c r="B6197" s="68"/>
      <c r="C6197" s="56"/>
      <c r="D6197" s="57"/>
      <c r="E6197" s="72"/>
      <c r="F6197" s="76"/>
      <c r="G6197" s="63"/>
      <c r="H6197" s="106"/>
    </row>
    <row r="6198" spans="1:8" ht="15" hidden="1" customHeight="1" x14ac:dyDescent="0.25">
      <c r="A6198" s="82"/>
      <c r="B6198" s="68"/>
      <c r="C6198" s="56"/>
      <c r="D6198" s="57"/>
      <c r="E6198" s="72"/>
      <c r="F6198" s="76"/>
      <c r="G6198" s="63"/>
      <c r="H6198" s="106"/>
    </row>
    <row r="6199" spans="1:8" ht="15" hidden="1" customHeight="1" x14ac:dyDescent="0.25">
      <c r="A6199" s="82"/>
      <c r="B6199" s="68"/>
      <c r="C6199" s="56"/>
      <c r="D6199" s="57"/>
      <c r="E6199" s="72"/>
      <c r="F6199" s="76"/>
      <c r="G6199" s="63"/>
      <c r="H6199" s="106"/>
    </row>
    <row r="6200" spans="1:8" ht="15" hidden="1" customHeight="1" x14ac:dyDescent="0.25">
      <c r="A6200" s="82"/>
      <c r="B6200" s="68"/>
      <c r="C6200" s="56"/>
      <c r="D6200" s="57"/>
      <c r="E6200" s="72"/>
      <c r="F6200" s="76"/>
      <c r="G6200" s="63"/>
      <c r="H6200" s="106"/>
    </row>
    <row r="6201" spans="1:8" ht="15" hidden="1" customHeight="1" x14ac:dyDescent="0.25">
      <c r="A6201" s="82"/>
      <c r="B6201" s="56"/>
      <c r="C6201" s="56"/>
      <c r="D6201" s="57"/>
      <c r="E6201" s="72"/>
      <c r="F6201" s="76"/>
      <c r="G6201" s="63"/>
      <c r="H6201" s="106"/>
    </row>
    <row r="6202" spans="1:8" ht="15" hidden="1" customHeight="1" x14ac:dyDescent="0.25">
      <c r="A6202" s="82"/>
      <c r="B6202" s="60"/>
      <c r="C6202" s="56"/>
      <c r="D6202" s="57"/>
      <c r="E6202" s="72"/>
      <c r="F6202" s="76"/>
      <c r="G6202" s="63"/>
      <c r="H6202" s="106"/>
    </row>
    <row r="6203" spans="1:8" ht="15" hidden="1" customHeight="1" x14ac:dyDescent="0.25">
      <c r="A6203" s="82"/>
      <c r="B6203" s="55"/>
      <c r="C6203" s="56"/>
      <c r="D6203" s="57"/>
      <c r="E6203" s="72"/>
      <c r="F6203" s="62"/>
      <c r="G6203" s="63"/>
      <c r="H6203" s="106"/>
    </row>
    <row r="6204" spans="1:8" ht="15" hidden="1" customHeight="1" x14ac:dyDescent="0.25">
      <c r="A6204" s="82"/>
      <c r="B6204" s="55"/>
      <c r="C6204" s="56"/>
      <c r="D6204" s="57"/>
      <c r="E6204" s="72"/>
      <c r="F6204" s="62"/>
      <c r="G6204" s="63"/>
      <c r="H6204" s="106"/>
    </row>
    <row r="6205" spans="1:8" ht="15" hidden="1" customHeight="1" x14ac:dyDescent="0.25">
      <c r="A6205" s="82"/>
      <c r="B6205" s="56"/>
      <c r="C6205" s="56"/>
      <c r="D6205" s="105"/>
      <c r="E6205" s="72"/>
      <c r="F6205" s="203"/>
      <c r="G6205" s="63"/>
      <c r="H6205" s="106"/>
    </row>
    <row r="6206" spans="1:8" ht="15" hidden="1" customHeight="1" x14ac:dyDescent="0.25">
      <c r="A6206" s="82"/>
      <c r="B6206" s="56"/>
      <c r="C6206" s="56"/>
      <c r="D6206" s="57"/>
      <c r="E6206" s="72"/>
      <c r="F6206" s="203"/>
      <c r="G6206" s="63"/>
      <c r="H6206" s="106"/>
    </row>
    <row r="6207" spans="1:8" ht="15" hidden="1" customHeight="1" x14ac:dyDescent="0.25">
      <c r="A6207" s="82"/>
      <c r="B6207" s="56"/>
      <c r="C6207" s="56"/>
      <c r="D6207" s="57"/>
      <c r="E6207" s="72"/>
      <c r="F6207" s="203"/>
      <c r="G6207" s="63"/>
      <c r="H6207" s="106"/>
    </row>
    <row r="6208" spans="1:8" ht="15" hidden="1" customHeight="1" x14ac:dyDescent="0.25">
      <c r="A6208" s="82"/>
      <c r="B6208" s="71"/>
      <c r="C6208" s="56"/>
      <c r="D6208" s="105"/>
      <c r="E6208" s="72"/>
      <c r="F6208" s="203"/>
      <c r="G6208" s="63"/>
      <c r="H6208" s="106"/>
    </row>
    <row r="6209" spans="1:8" ht="15" hidden="1" customHeight="1" x14ac:dyDescent="0.25">
      <c r="A6209" s="82"/>
      <c r="B6209" s="56"/>
      <c r="C6209" s="75"/>
      <c r="D6209" s="105"/>
      <c r="E6209" s="72"/>
      <c r="F6209" s="203"/>
      <c r="G6209" s="63"/>
      <c r="H6209" s="266"/>
    </row>
    <row r="6210" spans="1:8" ht="15" hidden="1" customHeight="1" x14ac:dyDescent="0.25">
      <c r="A6210" s="82"/>
      <c r="B6210" s="68"/>
      <c r="C6210" s="56"/>
      <c r="D6210" s="57"/>
      <c r="E6210" s="72"/>
      <c r="F6210" s="76"/>
      <c r="G6210" s="63"/>
      <c r="H6210" s="266"/>
    </row>
    <row r="6211" spans="1:8" ht="15" hidden="1" customHeight="1" x14ac:dyDescent="0.25">
      <c r="A6211" s="82"/>
      <c r="B6211" s="56"/>
      <c r="C6211" s="56"/>
      <c r="D6211" s="105"/>
      <c r="E6211" s="72"/>
      <c r="F6211" s="62"/>
      <c r="G6211" s="63"/>
      <c r="H6211" s="266"/>
    </row>
    <row r="6212" spans="1:8" ht="15" hidden="1" customHeight="1" x14ac:dyDescent="0.25">
      <c r="A6212" s="82"/>
      <c r="B6212" s="55"/>
      <c r="C6212" s="56"/>
      <c r="D6212" s="105"/>
      <c r="E6212" s="72"/>
      <c r="F6212" s="246"/>
      <c r="G6212" s="203"/>
      <c r="H6212" s="266"/>
    </row>
    <row r="6213" spans="1:8" ht="15" hidden="1" customHeight="1" x14ac:dyDescent="0.25">
      <c r="A6213" s="82"/>
      <c r="B6213" s="56"/>
      <c r="C6213" s="56"/>
      <c r="D6213" s="105"/>
      <c r="E6213" s="72"/>
      <c r="F6213" s="246"/>
      <c r="G6213" s="203"/>
      <c r="H6213" s="266"/>
    </row>
    <row r="6214" spans="1:8" ht="15" hidden="1" customHeight="1" x14ac:dyDescent="0.25">
      <c r="A6214" s="82"/>
      <c r="B6214" s="56"/>
      <c r="C6214" s="56"/>
      <c r="D6214" s="57"/>
      <c r="E6214" s="72"/>
      <c r="F6214" s="76"/>
      <c r="G6214" s="63"/>
      <c r="H6214" s="106"/>
    </row>
    <row r="6215" spans="1:8" ht="15" hidden="1" customHeight="1" x14ac:dyDescent="0.25">
      <c r="A6215" s="82"/>
      <c r="B6215" s="68"/>
      <c r="C6215" s="56"/>
      <c r="D6215" s="57"/>
      <c r="E6215" s="72"/>
      <c r="F6215" s="76"/>
      <c r="G6215" s="63"/>
      <c r="H6215" s="106"/>
    </row>
    <row r="6216" spans="1:8" ht="15" hidden="1" customHeight="1" x14ac:dyDescent="0.25">
      <c r="A6216" s="82"/>
      <c r="B6216" s="68"/>
      <c r="C6216" s="56"/>
      <c r="D6216" s="57"/>
      <c r="E6216" s="72"/>
      <c r="F6216" s="76"/>
      <c r="G6216" s="63"/>
      <c r="H6216" s="106"/>
    </row>
    <row r="6217" spans="1:8" ht="15" hidden="1" customHeight="1" x14ac:dyDescent="0.25">
      <c r="A6217" s="82"/>
      <c r="B6217" s="68"/>
      <c r="C6217" s="56"/>
      <c r="D6217" s="57"/>
      <c r="E6217" s="72"/>
      <c r="F6217" s="76"/>
      <c r="G6217" s="63"/>
      <c r="H6217" s="106"/>
    </row>
    <row r="6218" spans="1:8" ht="15" hidden="1" customHeight="1" x14ac:dyDescent="0.25">
      <c r="A6218" s="82"/>
      <c r="B6218" s="68"/>
      <c r="C6218" s="56"/>
      <c r="D6218" s="57"/>
      <c r="E6218" s="72"/>
      <c r="F6218" s="76"/>
      <c r="G6218" s="63"/>
      <c r="H6218" s="106"/>
    </row>
    <row r="6219" spans="1:8" ht="15" hidden="1" customHeight="1" x14ac:dyDescent="0.25">
      <c r="A6219" s="82"/>
      <c r="B6219" s="56"/>
      <c r="C6219" s="56"/>
      <c r="D6219" s="57"/>
      <c r="E6219" s="72"/>
      <c r="F6219" s="76"/>
      <c r="G6219" s="63"/>
      <c r="H6219" s="106"/>
    </row>
    <row r="6220" spans="1:8" ht="15" hidden="1" customHeight="1" x14ac:dyDescent="0.25">
      <c r="A6220" s="82"/>
      <c r="B6220" s="60"/>
      <c r="C6220" s="56"/>
      <c r="D6220" s="57"/>
      <c r="E6220" s="72"/>
      <c r="F6220" s="76"/>
      <c r="G6220" s="63"/>
      <c r="H6220" s="106"/>
    </row>
    <row r="6221" spans="1:8" ht="15" hidden="1" customHeight="1" x14ac:dyDescent="0.25">
      <c r="A6221" s="82"/>
      <c r="B6221" s="55"/>
      <c r="C6221" s="56"/>
      <c r="D6221" s="57"/>
      <c r="E6221" s="72"/>
      <c r="F6221" s="62"/>
      <c r="G6221" s="63"/>
      <c r="H6221" s="106"/>
    </row>
    <row r="6222" spans="1:8" ht="15" hidden="1" customHeight="1" x14ac:dyDescent="0.25">
      <c r="A6222" s="82"/>
      <c r="B6222" s="55"/>
      <c r="C6222" s="56"/>
      <c r="D6222" s="57"/>
      <c r="E6222" s="72"/>
      <c r="F6222" s="62"/>
      <c r="G6222" s="63"/>
      <c r="H6222" s="106"/>
    </row>
    <row r="6223" spans="1:8" ht="15" hidden="1" customHeight="1" x14ac:dyDescent="0.25">
      <c r="A6223" s="82"/>
      <c r="B6223" s="56"/>
      <c r="C6223" s="56"/>
      <c r="D6223" s="105"/>
      <c r="E6223" s="72"/>
      <c r="F6223" s="203"/>
      <c r="G6223" s="63"/>
      <c r="H6223" s="106"/>
    </row>
    <row r="6224" spans="1:8" ht="15" hidden="1" customHeight="1" x14ac:dyDescent="0.25">
      <c r="A6224" s="82"/>
      <c r="B6224" s="56"/>
      <c r="C6224" s="56"/>
      <c r="D6224" s="57"/>
      <c r="E6224" s="72"/>
      <c r="F6224" s="203"/>
      <c r="G6224" s="63"/>
      <c r="H6224" s="106"/>
    </row>
    <row r="6225" spans="1:8" ht="15" hidden="1" customHeight="1" x14ac:dyDescent="0.25">
      <c r="A6225" s="82"/>
      <c r="B6225" s="56"/>
      <c r="C6225" s="56"/>
      <c r="D6225" s="57"/>
      <c r="E6225" s="72"/>
      <c r="F6225" s="203"/>
      <c r="G6225" s="63"/>
      <c r="H6225" s="106"/>
    </row>
    <row r="6226" spans="1:8" ht="15" hidden="1" customHeight="1" x14ac:dyDescent="0.25">
      <c r="A6226" s="82"/>
      <c r="B6226" s="71"/>
      <c r="C6226" s="56"/>
      <c r="D6226" s="105"/>
      <c r="E6226" s="72"/>
      <c r="F6226" s="203"/>
      <c r="G6226" s="63"/>
      <c r="H6226" s="106"/>
    </row>
    <row r="6227" spans="1:8" ht="15" hidden="1" customHeight="1" x14ac:dyDescent="0.25">
      <c r="A6227" s="82"/>
      <c r="B6227" s="56"/>
      <c r="C6227" s="75"/>
      <c r="D6227" s="105"/>
      <c r="E6227" s="72"/>
      <c r="F6227" s="203"/>
      <c r="G6227" s="63"/>
      <c r="H6227" s="266"/>
    </row>
    <row r="6228" spans="1:8" ht="15" hidden="1" customHeight="1" x14ac:dyDescent="0.25">
      <c r="A6228" s="82"/>
      <c r="B6228" s="68"/>
      <c r="C6228" s="56"/>
      <c r="D6228" s="57"/>
      <c r="E6228" s="72"/>
      <c r="F6228" s="76"/>
      <c r="G6228" s="63"/>
      <c r="H6228" s="266"/>
    </row>
    <row r="6229" spans="1:8" ht="15" hidden="1" customHeight="1" x14ac:dyDescent="0.25">
      <c r="A6229" s="82"/>
      <c r="B6229" s="56"/>
      <c r="C6229" s="56"/>
      <c r="D6229" s="105"/>
      <c r="E6229" s="72"/>
      <c r="F6229" s="62"/>
      <c r="G6229" s="63"/>
      <c r="H6229" s="266"/>
    </row>
    <row r="6230" spans="1:8" ht="15" hidden="1" customHeight="1" x14ac:dyDescent="0.25">
      <c r="A6230" s="82"/>
      <c r="B6230" s="55"/>
      <c r="C6230" s="56"/>
      <c r="D6230" s="105"/>
      <c r="E6230" s="72"/>
      <c r="F6230" s="246"/>
      <c r="G6230" s="203"/>
      <c r="H6230" s="266"/>
    </row>
    <row r="6231" spans="1:8" ht="15" hidden="1" customHeight="1" x14ac:dyDescent="0.25">
      <c r="A6231" s="82"/>
      <c r="B6231" s="56"/>
      <c r="C6231" s="56"/>
      <c r="D6231" s="105"/>
      <c r="E6231" s="72"/>
      <c r="F6231" s="246"/>
      <c r="G6231" s="203"/>
      <c r="H6231" s="266"/>
    </row>
    <row r="6232" spans="1:8" ht="15" hidden="1" customHeight="1" x14ac:dyDescent="0.25">
      <c r="A6232" s="82"/>
      <c r="B6232" s="56"/>
      <c r="C6232" s="56"/>
      <c r="D6232" s="105"/>
      <c r="E6232" s="72"/>
      <c r="F6232" s="203"/>
      <c r="G6232" s="203"/>
      <c r="H6232" s="106"/>
    </row>
    <row r="6233" spans="1:8" ht="15" hidden="1" customHeight="1" x14ac:dyDescent="0.25">
      <c r="A6233" s="82"/>
      <c r="B6233" s="56"/>
      <c r="C6233" s="75"/>
      <c r="D6233" s="57"/>
      <c r="E6233" s="72"/>
      <c r="F6233" s="76"/>
      <c r="G6233" s="203"/>
      <c r="H6233" s="106"/>
    </row>
    <row r="6234" spans="1:8" ht="15" hidden="1" customHeight="1" x14ac:dyDescent="0.25">
      <c r="A6234" s="82"/>
      <c r="B6234" s="81"/>
      <c r="C6234" s="75"/>
      <c r="D6234" s="105"/>
      <c r="E6234" s="72"/>
      <c r="F6234" s="203"/>
      <c r="G6234" s="203"/>
      <c r="H6234" s="106"/>
    </row>
    <row r="6235" spans="1:8" ht="15" hidden="1" customHeight="1" x14ac:dyDescent="0.25">
      <c r="A6235" s="82"/>
      <c r="B6235" s="65"/>
      <c r="C6235" s="75"/>
      <c r="D6235" s="57"/>
      <c r="E6235" s="72"/>
      <c r="F6235" s="62"/>
      <c r="G6235" s="203"/>
      <c r="H6235" s="106"/>
    </row>
    <row r="6236" spans="1:8" ht="15" hidden="1" customHeight="1" x14ac:dyDescent="0.25">
      <c r="A6236" s="82"/>
      <c r="B6236" s="56"/>
      <c r="C6236" s="56"/>
      <c r="D6236" s="57"/>
      <c r="E6236" s="72"/>
      <c r="F6236" s="76"/>
      <c r="G6236" s="63"/>
      <c r="H6236" s="106"/>
    </row>
    <row r="6237" spans="1:8" ht="15" hidden="1" customHeight="1" x14ac:dyDescent="0.25">
      <c r="A6237" s="82"/>
      <c r="B6237" s="68"/>
      <c r="C6237" s="56"/>
      <c r="D6237" s="57"/>
      <c r="E6237" s="72"/>
      <c r="F6237" s="76"/>
      <c r="G6237" s="63"/>
      <c r="H6237" s="106"/>
    </row>
    <row r="6238" spans="1:8" ht="15" hidden="1" customHeight="1" x14ac:dyDescent="0.25">
      <c r="A6238" s="82"/>
      <c r="B6238" s="56"/>
      <c r="C6238" s="56"/>
      <c r="D6238" s="57"/>
      <c r="E6238" s="72"/>
      <c r="F6238" s="62"/>
      <c r="G6238" s="203"/>
      <c r="H6238" s="106"/>
    </row>
    <row r="6239" spans="1:8" ht="15" hidden="1" customHeight="1" x14ac:dyDescent="0.25">
      <c r="A6239" s="82"/>
      <c r="B6239" s="56"/>
      <c r="C6239" s="56"/>
      <c r="D6239" s="57"/>
      <c r="E6239" s="72"/>
      <c r="F6239" s="62"/>
      <c r="G6239" s="203"/>
      <c r="H6239" s="106"/>
    </row>
    <row r="6240" spans="1:8" ht="15" hidden="1" customHeight="1" x14ac:dyDescent="0.25">
      <c r="A6240" s="82"/>
      <c r="B6240" s="56"/>
      <c r="C6240" s="56"/>
      <c r="D6240" s="57"/>
      <c r="E6240" s="72"/>
      <c r="F6240" s="62"/>
      <c r="G6240" s="203"/>
      <c r="H6240" s="106"/>
    </row>
    <row r="6241" spans="1:8" ht="15" hidden="1" customHeight="1" x14ac:dyDescent="0.25">
      <c r="A6241" s="82"/>
      <c r="B6241" s="56"/>
      <c r="C6241" s="56"/>
      <c r="D6241" s="57"/>
      <c r="E6241" s="72"/>
      <c r="F6241" s="76"/>
      <c r="G6241" s="63"/>
      <c r="H6241" s="106"/>
    </row>
    <row r="6242" spans="1:8" ht="15" hidden="1" customHeight="1" x14ac:dyDescent="0.25">
      <c r="A6242" s="82"/>
      <c r="B6242" s="60"/>
      <c r="C6242" s="56"/>
      <c r="D6242" s="57"/>
      <c r="E6242" s="72"/>
      <c r="F6242" s="76"/>
      <c r="G6242" s="63"/>
      <c r="H6242" s="106"/>
    </row>
    <row r="6243" spans="1:8" ht="15" hidden="1" customHeight="1" x14ac:dyDescent="0.25">
      <c r="A6243" s="82"/>
      <c r="B6243" s="55"/>
      <c r="C6243" s="56"/>
      <c r="D6243" s="57"/>
      <c r="E6243" s="72"/>
      <c r="F6243" s="62"/>
      <c r="G6243" s="63"/>
      <c r="H6243" s="106"/>
    </row>
    <row r="6244" spans="1:8" ht="15" hidden="1" customHeight="1" x14ac:dyDescent="0.25">
      <c r="A6244" s="82"/>
      <c r="B6244" s="55"/>
      <c r="C6244" s="56"/>
      <c r="D6244" s="57"/>
      <c r="E6244" s="72"/>
      <c r="F6244" s="62"/>
      <c r="G6244" s="63"/>
      <c r="H6244" s="106"/>
    </row>
    <row r="6245" spans="1:8" ht="15" hidden="1" customHeight="1" x14ac:dyDescent="0.25">
      <c r="A6245" s="82"/>
      <c r="B6245" s="71"/>
      <c r="C6245" s="56"/>
      <c r="D6245" s="105"/>
      <c r="E6245" s="72"/>
      <c r="F6245" s="203"/>
      <c r="G6245" s="63"/>
      <c r="H6245" s="106"/>
    </row>
    <row r="6246" spans="1:8" ht="15" hidden="1" customHeight="1" x14ac:dyDescent="0.25">
      <c r="A6246" s="82"/>
      <c r="B6246" s="56"/>
      <c r="C6246" s="56"/>
      <c r="D6246" s="57"/>
      <c r="E6246" s="72"/>
      <c r="F6246" s="203"/>
      <c r="G6246" s="63"/>
      <c r="H6246" s="106"/>
    </row>
    <row r="6247" spans="1:8" ht="15" hidden="1" customHeight="1" x14ac:dyDescent="0.25">
      <c r="A6247" s="82"/>
      <c r="B6247" s="56"/>
      <c r="C6247" s="56"/>
      <c r="D6247" s="57"/>
      <c r="E6247" s="72"/>
      <c r="F6247" s="203"/>
      <c r="G6247" s="63"/>
      <c r="H6247" s="106"/>
    </row>
    <row r="6248" spans="1:8" ht="15" hidden="1" customHeight="1" x14ac:dyDescent="0.25">
      <c r="A6248" s="82"/>
      <c r="B6248" s="71"/>
      <c r="C6248" s="56"/>
      <c r="D6248" s="105"/>
      <c r="E6248" s="72"/>
      <c r="F6248" s="203"/>
      <c r="G6248" s="63"/>
      <c r="H6248" s="106"/>
    </row>
    <row r="6249" spans="1:8" ht="15" hidden="1" customHeight="1" x14ac:dyDescent="0.25">
      <c r="A6249" s="82"/>
      <c r="B6249" s="56"/>
      <c r="C6249" s="56"/>
      <c r="D6249" s="105"/>
      <c r="E6249" s="72"/>
      <c r="F6249" s="203"/>
      <c r="G6249" s="63"/>
      <c r="H6249" s="106"/>
    </row>
    <row r="6250" spans="1:8" ht="15" hidden="1" customHeight="1" x14ac:dyDescent="0.25">
      <c r="B6250" s="56"/>
      <c r="C6250" s="56"/>
      <c r="D6250" s="57"/>
      <c r="E6250" s="72"/>
      <c r="F6250" s="76"/>
      <c r="G6250" s="63"/>
      <c r="H6250" s="106"/>
    </row>
    <row r="6251" spans="1:8" ht="15" hidden="1" customHeight="1" x14ac:dyDescent="0.25">
      <c r="B6251" s="68"/>
      <c r="C6251" s="56"/>
      <c r="D6251" s="57"/>
      <c r="E6251" s="72"/>
      <c r="F6251" s="76"/>
      <c r="G6251" s="63"/>
      <c r="H6251" s="106"/>
    </row>
    <row r="6252" spans="1:8" ht="15" hidden="1" customHeight="1" x14ac:dyDescent="0.25">
      <c r="B6252" s="56"/>
      <c r="C6252" s="74"/>
      <c r="D6252" s="57"/>
      <c r="E6252" s="72"/>
      <c r="F6252" s="62"/>
      <c r="G6252" s="203"/>
      <c r="H6252" s="106"/>
    </row>
    <row r="6253" spans="1:8" ht="15" hidden="1" customHeight="1" x14ac:dyDescent="0.25">
      <c r="B6253" s="56"/>
      <c r="C6253" s="74"/>
      <c r="D6253" s="57"/>
      <c r="E6253" s="72"/>
      <c r="F6253" s="62"/>
      <c r="G6253" s="203"/>
      <c r="H6253" s="106"/>
    </row>
    <row r="6254" spans="1:8" ht="15" hidden="1" customHeight="1" x14ac:dyDescent="0.25">
      <c r="A6254"/>
      <c r="B6254" s="68"/>
      <c r="C6254" s="72"/>
      <c r="D6254" s="57"/>
      <c r="E6254" s="72"/>
      <c r="F6254" s="76"/>
      <c r="G6254" s="63"/>
      <c r="H6254" s="106"/>
    </row>
    <row r="6255" spans="1:8" ht="15" hidden="1" customHeight="1" x14ac:dyDescent="0.25">
      <c r="A6255"/>
      <c r="B6255" s="95"/>
      <c r="C6255" s="74"/>
      <c r="D6255" s="57"/>
      <c r="E6255" s="72"/>
      <c r="F6255" s="76"/>
      <c r="G6255" s="63"/>
      <c r="H6255" s="106"/>
    </row>
    <row r="6256" spans="1:8" ht="15" hidden="1" customHeight="1" x14ac:dyDescent="0.25">
      <c r="A6256"/>
      <c r="B6256" s="95"/>
      <c r="C6256" s="74"/>
      <c r="D6256" s="57"/>
      <c r="E6256" s="72"/>
      <c r="F6256" s="76"/>
      <c r="G6256" s="63"/>
      <c r="H6256" s="106"/>
    </row>
    <row r="6257" spans="1:8" ht="15" hidden="1" customHeight="1" x14ac:dyDescent="0.25">
      <c r="A6257"/>
      <c r="B6257" s="55"/>
      <c r="C6257" s="74"/>
      <c r="D6257" s="57"/>
      <c r="E6257" s="72"/>
      <c r="F6257" s="62"/>
      <c r="G6257" s="63"/>
      <c r="H6257" s="106"/>
    </row>
    <row r="6258" spans="1:8" ht="15" hidden="1" customHeight="1" x14ac:dyDescent="0.25">
      <c r="A6258"/>
      <c r="B6258" s="55"/>
      <c r="C6258" s="74"/>
      <c r="D6258" s="57"/>
      <c r="E6258" s="72"/>
      <c r="F6258" s="62"/>
      <c r="G6258" s="63"/>
      <c r="H6258" s="106"/>
    </row>
    <row r="6259" spans="1:8" ht="15" hidden="1" customHeight="1" x14ac:dyDescent="0.25">
      <c r="A6259"/>
      <c r="B6259" s="71"/>
      <c r="C6259" s="74"/>
      <c r="D6259" s="105"/>
      <c r="E6259" s="72"/>
      <c r="F6259" s="203"/>
      <c r="G6259" s="63"/>
      <c r="H6259" s="106"/>
    </row>
    <row r="6260" spans="1:8" ht="15" hidden="1" customHeight="1" x14ac:dyDescent="0.25">
      <c r="A6260"/>
      <c r="B6260" s="56"/>
      <c r="C6260" s="56"/>
      <c r="D6260" s="57"/>
      <c r="E6260" s="72"/>
      <c r="F6260" s="76"/>
      <c r="G6260" s="63"/>
      <c r="H6260" s="106"/>
    </row>
    <row r="6261" spans="1:8" ht="15" hidden="1" customHeight="1" x14ac:dyDescent="0.25">
      <c r="A6261"/>
      <c r="B6261" s="68"/>
      <c r="C6261" s="56"/>
      <c r="D6261" s="57"/>
      <c r="E6261" s="72"/>
      <c r="F6261" s="76"/>
      <c r="G6261" s="63"/>
      <c r="H6261" s="106"/>
    </row>
    <row r="6262" spans="1:8" ht="15" hidden="1" customHeight="1" x14ac:dyDescent="0.25">
      <c r="A6262"/>
      <c r="B6262" s="56"/>
      <c r="C6262" s="74"/>
      <c r="D6262" s="57"/>
      <c r="E6262" s="72"/>
      <c r="F6262" s="62"/>
      <c r="G6262" s="203"/>
      <c r="H6262" s="106"/>
    </row>
    <row r="6263" spans="1:8" ht="15" hidden="1" customHeight="1" x14ac:dyDescent="0.25">
      <c r="A6263"/>
      <c r="B6263" s="56"/>
      <c r="C6263" s="74"/>
      <c r="D6263" s="57"/>
      <c r="E6263" s="72"/>
      <c r="F6263" s="62"/>
      <c r="G6263" s="203"/>
      <c r="H6263" s="106"/>
    </row>
    <row r="6264" spans="1:8" ht="15" hidden="1" customHeight="1" x14ac:dyDescent="0.25">
      <c r="A6264"/>
      <c r="B6264" s="68"/>
      <c r="C6264" s="72"/>
      <c r="D6264" s="57"/>
      <c r="E6264" s="72"/>
      <c r="F6264" s="76"/>
      <c r="G6264" s="63"/>
      <c r="H6264" s="106"/>
    </row>
    <row r="6265" spans="1:8" ht="15" hidden="1" customHeight="1" x14ac:dyDescent="0.25">
      <c r="A6265"/>
      <c r="B6265" s="56"/>
      <c r="C6265" s="56"/>
      <c r="D6265" s="57"/>
      <c r="E6265" s="72"/>
      <c r="F6265" s="76"/>
      <c r="G6265" s="63"/>
      <c r="H6265" s="106"/>
    </row>
    <row r="6266" spans="1:8" ht="15" hidden="1" customHeight="1" x14ac:dyDescent="0.25">
      <c r="A6266"/>
      <c r="B6266" s="68"/>
      <c r="C6266" s="56"/>
      <c r="D6266" s="57"/>
      <c r="E6266" s="72"/>
      <c r="F6266" s="76"/>
      <c r="G6266" s="63"/>
      <c r="H6266" s="106"/>
    </row>
    <row r="6267" spans="1:8" ht="15" hidden="1" customHeight="1" x14ac:dyDescent="0.25">
      <c r="A6267"/>
      <c r="B6267" s="56"/>
      <c r="C6267" s="74"/>
      <c r="D6267" s="57"/>
      <c r="E6267" s="72"/>
      <c r="F6267" s="62"/>
      <c r="G6267" s="203"/>
      <c r="H6267" s="106"/>
    </row>
    <row r="6268" spans="1:8" ht="15" hidden="1" customHeight="1" x14ac:dyDescent="0.25">
      <c r="A6268"/>
      <c r="B6268" s="56"/>
      <c r="C6268" s="74"/>
      <c r="D6268" s="57"/>
      <c r="E6268" s="72"/>
      <c r="F6268" s="62"/>
      <c r="G6268" s="203"/>
      <c r="H6268" s="106"/>
    </row>
    <row r="6269" spans="1:8" ht="15" hidden="1" customHeight="1" x14ac:dyDescent="0.25">
      <c r="A6269"/>
      <c r="B6269" s="68"/>
      <c r="C6269" s="72"/>
      <c r="D6269" s="57"/>
      <c r="E6269" s="72"/>
      <c r="F6269" s="76"/>
      <c r="G6269" s="63"/>
      <c r="H6269" s="106"/>
    </row>
    <row r="6270" spans="1:8" ht="15" hidden="1" customHeight="1" x14ac:dyDescent="0.25">
      <c r="A6270"/>
      <c r="B6270" s="95"/>
      <c r="C6270" s="74"/>
      <c r="D6270" s="57"/>
      <c r="E6270" s="72"/>
      <c r="F6270" s="76"/>
      <c r="G6270" s="63"/>
      <c r="H6270" s="106"/>
    </row>
    <row r="6271" spans="1:8" ht="15" hidden="1" customHeight="1" x14ac:dyDescent="0.25">
      <c r="A6271"/>
      <c r="B6271" s="95"/>
      <c r="C6271" s="74"/>
      <c r="D6271" s="57"/>
      <c r="E6271" s="72"/>
      <c r="F6271" s="76"/>
      <c r="G6271" s="63"/>
      <c r="H6271" s="106"/>
    </row>
    <row r="6272" spans="1:8" ht="15" hidden="1" customHeight="1" x14ac:dyDescent="0.25">
      <c r="A6272"/>
      <c r="B6272" s="55"/>
      <c r="C6272" s="74"/>
      <c r="D6272" s="57"/>
      <c r="E6272" s="72"/>
      <c r="F6272" s="62"/>
      <c r="G6272" s="63"/>
      <c r="H6272" s="106"/>
    </row>
    <row r="6273" spans="1:8" ht="15" hidden="1" customHeight="1" x14ac:dyDescent="0.25">
      <c r="A6273"/>
      <c r="B6273" s="55"/>
      <c r="C6273" s="56"/>
      <c r="D6273" s="57"/>
      <c r="E6273" s="72"/>
      <c r="F6273" s="62"/>
      <c r="G6273" s="63"/>
      <c r="H6273" s="106"/>
    </row>
    <row r="6274" spans="1:8" ht="15" hidden="1" customHeight="1" x14ac:dyDescent="0.25">
      <c r="A6274"/>
      <c r="B6274" s="71"/>
      <c r="C6274" s="56"/>
      <c r="D6274" s="105"/>
      <c r="E6274" s="72"/>
      <c r="F6274" s="203"/>
      <c r="G6274" s="63"/>
      <c r="H6274" s="106"/>
    </row>
    <row r="6275" spans="1:8" ht="15" hidden="1" customHeight="1" x14ac:dyDescent="0.25">
      <c r="A6275"/>
      <c r="B6275" s="56"/>
      <c r="C6275" s="56"/>
      <c r="D6275" s="57"/>
      <c r="E6275" s="72"/>
      <c r="F6275" s="203"/>
      <c r="G6275" s="63"/>
      <c r="H6275" s="106"/>
    </row>
    <row r="6276" spans="1:8" ht="15" hidden="1" customHeight="1" x14ac:dyDescent="0.25">
      <c r="A6276"/>
      <c r="B6276" s="56"/>
      <c r="C6276" s="56"/>
      <c r="D6276" s="57"/>
      <c r="E6276" s="72"/>
      <c r="F6276" s="203"/>
      <c r="G6276" s="63"/>
      <c r="H6276" s="106"/>
    </row>
    <row r="6277" spans="1:8" ht="15" hidden="1" customHeight="1" x14ac:dyDescent="0.25">
      <c r="A6277"/>
      <c r="B6277" s="71"/>
      <c r="C6277" s="56"/>
      <c r="D6277" s="105"/>
      <c r="E6277" s="72"/>
      <c r="F6277" s="203"/>
      <c r="G6277" s="63"/>
      <c r="H6277" s="106"/>
    </row>
    <row r="6278" spans="1:8" ht="15" hidden="1" customHeight="1" x14ac:dyDescent="0.25">
      <c r="A6278"/>
      <c r="B6278" s="56"/>
      <c r="C6278" s="56"/>
      <c r="D6278" s="105"/>
      <c r="E6278" s="72"/>
      <c r="F6278" s="203"/>
      <c r="G6278" s="63"/>
      <c r="H6278" s="106"/>
    </row>
    <row r="6279" spans="1:8" ht="15" hidden="1" customHeight="1" x14ac:dyDescent="0.25">
      <c r="A6279"/>
      <c r="B6279" s="68"/>
      <c r="C6279" s="56"/>
      <c r="D6279" s="57"/>
      <c r="E6279" s="72"/>
      <c r="F6279" s="76"/>
      <c r="G6279" s="63"/>
      <c r="H6279" s="266"/>
    </row>
    <row r="6280" spans="1:8" ht="15" hidden="1" customHeight="1" x14ac:dyDescent="0.25">
      <c r="A6280"/>
      <c r="B6280" s="56"/>
      <c r="C6280" s="56"/>
      <c r="D6280" s="105"/>
      <c r="E6280" s="72"/>
      <c r="F6280" s="62"/>
      <c r="G6280" s="63"/>
      <c r="H6280" s="266"/>
    </row>
    <row r="6281" spans="1:8" ht="15" hidden="1" customHeight="1" x14ac:dyDescent="0.25">
      <c r="A6281"/>
      <c r="B6281" s="55"/>
      <c r="C6281" s="56"/>
      <c r="D6281" s="105"/>
      <c r="E6281" s="72"/>
      <c r="F6281" s="246"/>
      <c r="G6281" s="203"/>
      <c r="H6281" s="266"/>
    </row>
    <row r="6282" spans="1:8" ht="15" hidden="1" customHeight="1" x14ac:dyDescent="0.25">
      <c r="A6282"/>
      <c r="B6282" s="56"/>
      <c r="C6282" s="56"/>
      <c r="D6282" s="105"/>
      <c r="E6282" s="72"/>
      <c r="F6282" s="246"/>
      <c r="G6282" s="203"/>
      <c r="H6282" s="266"/>
    </row>
    <row r="6283" spans="1:8" ht="15" hidden="1" customHeight="1" x14ac:dyDescent="0.25">
      <c r="A6283"/>
      <c r="B6283" s="56"/>
      <c r="C6283" s="56"/>
      <c r="D6283" s="105"/>
      <c r="E6283" s="72"/>
      <c r="F6283" s="203"/>
      <c r="G6283" s="203"/>
      <c r="H6283" s="106"/>
    </row>
    <row r="6284" spans="1:8" ht="15" hidden="1" customHeight="1" x14ac:dyDescent="0.25">
      <c r="A6284"/>
      <c r="B6284" s="56"/>
      <c r="C6284" s="75"/>
      <c r="D6284" s="57"/>
      <c r="E6284" s="72"/>
      <c r="F6284" s="76"/>
      <c r="G6284" s="203"/>
      <c r="H6284" s="106"/>
    </row>
    <row r="6285" spans="1:8" ht="15" hidden="1" customHeight="1" x14ac:dyDescent="0.25">
      <c r="A6285"/>
      <c r="B6285" s="81"/>
      <c r="C6285" s="75"/>
      <c r="D6285" s="105"/>
      <c r="E6285" s="72"/>
      <c r="F6285" s="203"/>
      <c r="G6285" s="203"/>
      <c r="H6285" s="106"/>
    </row>
    <row r="6286" spans="1:8" ht="15" hidden="1" customHeight="1" x14ac:dyDescent="0.25">
      <c r="A6286"/>
      <c r="B6286" s="65"/>
      <c r="C6286" s="75"/>
      <c r="D6286" s="57"/>
      <c r="E6286" s="72"/>
      <c r="F6286" s="62"/>
      <c r="G6286" s="203"/>
      <c r="H6286" s="106"/>
    </row>
    <row r="6287" spans="1:8" ht="15" hidden="1" customHeight="1" x14ac:dyDescent="0.25">
      <c r="A6287"/>
      <c r="B6287" s="56"/>
      <c r="C6287" s="56"/>
      <c r="D6287" s="57"/>
      <c r="E6287" s="72"/>
      <c r="F6287" s="62"/>
      <c r="G6287" s="203"/>
      <c r="H6287" s="106"/>
    </row>
    <row r="6288" spans="1:8" ht="15" hidden="1" customHeight="1" x14ac:dyDescent="0.25">
      <c r="A6288"/>
      <c r="B6288" s="56"/>
      <c r="C6288" s="56"/>
      <c r="D6288" s="57"/>
      <c r="E6288" s="72"/>
      <c r="F6288" s="62"/>
      <c r="G6288" s="203"/>
      <c r="H6288" s="106"/>
    </row>
    <row r="6289" spans="1:8" ht="15" hidden="1" customHeight="1" x14ac:dyDescent="0.25">
      <c r="A6289"/>
      <c r="B6289" s="56"/>
      <c r="C6289" s="56"/>
      <c r="D6289" s="57"/>
      <c r="E6289" s="72"/>
      <c r="F6289" s="62"/>
      <c r="G6289" s="203"/>
      <c r="H6289" s="106"/>
    </row>
    <row r="6290" spans="1:8" ht="15" hidden="1" customHeight="1" x14ac:dyDescent="0.25">
      <c r="A6290"/>
      <c r="B6290" s="55"/>
      <c r="C6290" s="56"/>
      <c r="D6290" s="105"/>
      <c r="E6290" s="72"/>
      <c r="F6290" s="267"/>
      <c r="G6290" s="203"/>
      <c r="H6290" s="106"/>
    </row>
    <row r="6291" spans="1:8" ht="15" hidden="1" customHeight="1" x14ac:dyDescent="0.25">
      <c r="A6291"/>
      <c r="B6291" s="71"/>
      <c r="C6291" s="56"/>
      <c r="D6291" s="57"/>
      <c r="E6291" s="72"/>
      <c r="F6291" s="62"/>
      <c r="G6291" s="86"/>
      <c r="H6291" s="266"/>
    </row>
    <row r="6292" spans="1:8" ht="15" hidden="1" customHeight="1" x14ac:dyDescent="0.25">
      <c r="A6292"/>
      <c r="B6292" s="55"/>
      <c r="C6292" s="56"/>
      <c r="D6292" s="57"/>
      <c r="E6292" s="72"/>
      <c r="F6292" s="62"/>
      <c r="G6292" s="86"/>
      <c r="H6292" s="266"/>
    </row>
    <row r="6293" spans="1:8" ht="15" hidden="1" customHeight="1" x14ac:dyDescent="0.25">
      <c r="A6293"/>
      <c r="B6293" s="56"/>
      <c r="C6293" s="56"/>
      <c r="D6293" s="57"/>
      <c r="E6293" s="72"/>
      <c r="F6293" s="62"/>
      <c r="G6293" s="86"/>
      <c r="H6293" s="64"/>
    </row>
    <row r="6294" spans="1:8" ht="15" hidden="1" customHeight="1" x14ac:dyDescent="0.25">
      <c r="A6294"/>
      <c r="B6294" s="55"/>
      <c r="C6294" s="55"/>
      <c r="D6294" s="57"/>
      <c r="E6294" s="72"/>
      <c r="F6294" s="207"/>
      <c r="G6294" s="86"/>
      <c r="H6294" s="64"/>
    </row>
    <row r="6295" spans="1:8" ht="15" hidden="1" customHeight="1" x14ac:dyDescent="0.25">
      <c r="A6295"/>
      <c r="B6295" s="55"/>
      <c r="C6295" s="55"/>
      <c r="D6295" s="57"/>
      <c r="E6295" s="72"/>
      <c r="F6295" s="207"/>
      <c r="G6295" s="86"/>
      <c r="H6295" s="64"/>
    </row>
    <row r="6296" spans="1:8" ht="15" hidden="1" customHeight="1" x14ac:dyDescent="0.25">
      <c r="A6296"/>
      <c r="B6296" s="55"/>
      <c r="C6296" s="55"/>
      <c r="D6296" s="57"/>
      <c r="E6296" s="72"/>
      <c r="F6296" s="62"/>
      <c r="G6296" s="86"/>
      <c r="H6296" s="64"/>
    </row>
    <row r="6297" spans="1:8" ht="15" hidden="1" customHeight="1" x14ac:dyDescent="0.25">
      <c r="A6297"/>
      <c r="B6297" s="55"/>
      <c r="C6297" s="55"/>
      <c r="D6297" s="57"/>
      <c r="E6297" s="72"/>
      <c r="F6297" s="62"/>
      <c r="G6297" s="86"/>
      <c r="H6297" s="64"/>
    </row>
    <row r="6298" spans="1:8" ht="15" hidden="1" customHeight="1" x14ac:dyDescent="0.25">
      <c r="A6298"/>
      <c r="B6298" s="55"/>
      <c r="C6298" s="55"/>
      <c r="D6298" s="57"/>
      <c r="E6298" s="72"/>
      <c r="F6298" s="62"/>
      <c r="G6298" s="62"/>
      <c r="H6298" s="64"/>
    </row>
    <row r="6299" spans="1:8" ht="15" hidden="1" customHeight="1" x14ac:dyDescent="0.25">
      <c r="A6299"/>
      <c r="B6299" s="56"/>
      <c r="C6299" s="56"/>
      <c r="D6299" s="57"/>
      <c r="E6299" s="72"/>
      <c r="F6299" s="76"/>
      <c r="G6299" s="63"/>
      <c r="H6299" s="106"/>
    </row>
    <row r="6300" spans="1:8" ht="15" hidden="1" customHeight="1" x14ac:dyDescent="0.25">
      <c r="A6300"/>
      <c r="B6300" s="68"/>
      <c r="C6300" s="56"/>
      <c r="D6300" s="57"/>
      <c r="E6300" s="72"/>
      <c r="F6300" s="76"/>
      <c r="G6300" s="63"/>
      <c r="H6300" s="106"/>
    </row>
    <row r="6301" spans="1:8" ht="15" hidden="1" customHeight="1" x14ac:dyDescent="0.25">
      <c r="A6301"/>
      <c r="B6301" s="56"/>
      <c r="C6301" s="74"/>
      <c r="D6301" s="57"/>
      <c r="E6301" s="72"/>
      <c r="F6301" s="62"/>
      <c r="G6301" s="203"/>
      <c r="H6301" s="106"/>
    </row>
    <row r="6302" spans="1:8" ht="15" hidden="1" customHeight="1" x14ac:dyDescent="0.25">
      <c r="A6302"/>
      <c r="B6302" s="56"/>
      <c r="C6302" s="74"/>
      <c r="D6302" s="57"/>
      <c r="E6302" s="72"/>
      <c r="F6302" s="62"/>
      <c r="G6302" s="203"/>
      <c r="H6302" s="106"/>
    </row>
    <row r="6303" spans="1:8" ht="15" hidden="1" customHeight="1" x14ac:dyDescent="0.25">
      <c r="A6303"/>
      <c r="B6303" s="56"/>
      <c r="C6303" s="72"/>
      <c r="D6303" s="57"/>
      <c r="E6303" s="72"/>
      <c r="F6303" s="76"/>
      <c r="G6303" s="63"/>
      <c r="H6303" s="106"/>
    </row>
    <row r="6304" spans="1:8" ht="15" hidden="1" customHeight="1" x14ac:dyDescent="0.25">
      <c r="A6304"/>
      <c r="B6304" s="95"/>
      <c r="C6304" s="74"/>
      <c r="D6304" s="57"/>
      <c r="E6304" s="72"/>
      <c r="F6304" s="76"/>
      <c r="G6304" s="63"/>
      <c r="H6304" s="106"/>
    </row>
    <row r="6305" spans="1:8" ht="15" hidden="1" customHeight="1" x14ac:dyDescent="0.25">
      <c r="A6305"/>
      <c r="B6305" s="95"/>
      <c r="C6305" s="74"/>
      <c r="D6305" s="57"/>
      <c r="E6305" s="72"/>
      <c r="F6305" s="76"/>
      <c r="G6305" s="63"/>
      <c r="H6305" s="106"/>
    </row>
    <row r="6306" spans="1:8" ht="15" hidden="1" customHeight="1" x14ac:dyDescent="0.25">
      <c r="A6306"/>
      <c r="B6306" s="55"/>
      <c r="C6306" s="74"/>
      <c r="D6306" s="57"/>
      <c r="E6306" s="72"/>
      <c r="F6306" s="62"/>
      <c r="G6306" s="63"/>
      <c r="H6306" s="106"/>
    </row>
    <row r="6307" spans="1:8" ht="15" hidden="1" customHeight="1" x14ac:dyDescent="0.25">
      <c r="A6307"/>
      <c r="B6307" s="55"/>
      <c r="C6307" s="56"/>
      <c r="D6307" s="57"/>
      <c r="E6307" s="72"/>
      <c r="F6307" s="62"/>
      <c r="G6307" s="63"/>
      <c r="H6307" s="106"/>
    </row>
    <row r="6308" spans="1:8" ht="15" hidden="1" customHeight="1" x14ac:dyDescent="0.25">
      <c r="A6308"/>
      <c r="B6308" s="71"/>
      <c r="C6308" s="72"/>
      <c r="D6308" s="105"/>
      <c r="E6308" s="72"/>
      <c r="F6308" s="203"/>
      <c r="G6308" s="63"/>
      <c r="H6308" s="106"/>
    </row>
    <row r="6309" spans="1:8" ht="15" hidden="1" customHeight="1" x14ac:dyDescent="0.25">
      <c r="A6309"/>
      <c r="B6309" s="56"/>
      <c r="C6309" s="72"/>
      <c r="D6309" s="57"/>
      <c r="E6309" s="72"/>
      <c r="F6309" s="203"/>
      <c r="G6309" s="63"/>
      <c r="H6309" s="106"/>
    </row>
    <row r="6310" spans="1:8" ht="15" hidden="1" customHeight="1" x14ac:dyDescent="0.25">
      <c r="A6310"/>
      <c r="B6310" s="56"/>
      <c r="C6310" s="56"/>
      <c r="D6310" s="57"/>
      <c r="E6310" s="72"/>
      <c r="F6310" s="203"/>
      <c r="G6310" s="63"/>
      <c r="H6310" s="106"/>
    </row>
    <row r="6311" spans="1:8" ht="15" hidden="1" customHeight="1" x14ac:dyDescent="0.25">
      <c r="A6311"/>
      <c r="B6311" s="71"/>
      <c r="C6311" s="56"/>
      <c r="D6311" s="105"/>
      <c r="E6311" s="72"/>
      <c r="F6311" s="203"/>
      <c r="G6311" s="63"/>
      <c r="H6311" s="106"/>
    </row>
    <row r="6312" spans="1:8" ht="15" hidden="1" customHeight="1" x14ac:dyDescent="0.25">
      <c r="A6312"/>
      <c r="B6312" s="56"/>
      <c r="C6312" s="56"/>
      <c r="D6312" s="105"/>
      <c r="E6312" s="72"/>
      <c r="F6312" s="203"/>
      <c r="G6312" s="63"/>
      <c r="H6312" s="106"/>
    </row>
    <row r="6313" spans="1:8" ht="15" hidden="1" customHeight="1" x14ac:dyDescent="0.25">
      <c r="A6313"/>
      <c r="B6313" s="68"/>
      <c r="C6313" s="56"/>
      <c r="D6313" s="57"/>
      <c r="E6313" s="72"/>
      <c r="F6313" s="76"/>
      <c r="G6313" s="63"/>
      <c r="H6313" s="266"/>
    </row>
    <row r="6314" spans="1:8" ht="15" hidden="1" customHeight="1" x14ac:dyDescent="0.25">
      <c r="A6314"/>
      <c r="B6314" s="56"/>
      <c r="C6314" s="56"/>
      <c r="D6314" s="105"/>
      <c r="E6314" s="72"/>
      <c r="F6314" s="62"/>
      <c r="G6314" s="63"/>
      <c r="H6314" s="266"/>
    </row>
    <row r="6315" spans="1:8" ht="15" hidden="1" customHeight="1" x14ac:dyDescent="0.25">
      <c r="A6315"/>
      <c r="B6315" s="55"/>
      <c r="C6315" s="56"/>
      <c r="D6315" s="105"/>
      <c r="E6315" s="72"/>
      <c r="F6315" s="246"/>
      <c r="G6315" s="203"/>
      <c r="H6315" s="266"/>
    </row>
    <row r="6316" spans="1:8" ht="15" hidden="1" customHeight="1" x14ac:dyDescent="0.25">
      <c r="A6316"/>
      <c r="B6316" s="56"/>
      <c r="C6316" s="56"/>
      <c r="D6316" s="105"/>
      <c r="E6316" s="72"/>
      <c r="F6316" s="246"/>
      <c r="G6316" s="203"/>
      <c r="H6316" s="266"/>
    </row>
    <row r="6317" spans="1:8" ht="15" hidden="1" customHeight="1" x14ac:dyDescent="0.25">
      <c r="A6317"/>
      <c r="B6317" s="56"/>
      <c r="C6317" s="56"/>
      <c r="D6317" s="57"/>
      <c r="E6317" s="72"/>
      <c r="F6317" s="76"/>
      <c r="G6317" s="63"/>
      <c r="H6317" s="106"/>
    </row>
    <row r="6318" spans="1:8" ht="15" hidden="1" customHeight="1" x14ac:dyDescent="0.25">
      <c r="A6318"/>
      <c r="B6318" s="68"/>
      <c r="C6318" s="56"/>
      <c r="D6318" s="57"/>
      <c r="E6318" s="72"/>
      <c r="F6318" s="76"/>
      <c r="G6318" s="63"/>
      <c r="H6318" s="106"/>
    </row>
    <row r="6319" spans="1:8" ht="15" hidden="1" customHeight="1" x14ac:dyDescent="0.25">
      <c r="A6319"/>
      <c r="B6319" s="56"/>
      <c r="C6319" s="74"/>
      <c r="D6319" s="57"/>
      <c r="E6319" s="72"/>
      <c r="F6319" s="62"/>
      <c r="G6319" s="203"/>
      <c r="H6319" s="106"/>
    </row>
    <row r="6320" spans="1:8" ht="15" hidden="1" customHeight="1" x14ac:dyDescent="0.25">
      <c r="A6320"/>
      <c r="B6320" s="56"/>
      <c r="C6320" s="74"/>
      <c r="D6320" s="57"/>
      <c r="E6320" s="72"/>
      <c r="F6320" s="62"/>
      <c r="G6320" s="203"/>
      <c r="H6320" s="106"/>
    </row>
    <row r="6321" spans="1:8" ht="15" hidden="1" customHeight="1" x14ac:dyDescent="0.25">
      <c r="A6321"/>
      <c r="B6321" s="68"/>
      <c r="C6321" s="55"/>
      <c r="D6321" s="57"/>
      <c r="E6321" s="72"/>
      <c r="F6321" s="76"/>
      <c r="G6321" s="63"/>
      <c r="H6321" s="106"/>
    </row>
    <row r="6322" spans="1:8" ht="15" hidden="1" customHeight="1" x14ac:dyDescent="0.25">
      <c r="A6322"/>
      <c r="B6322" s="95"/>
      <c r="C6322" s="55"/>
      <c r="D6322" s="57"/>
      <c r="E6322" s="72"/>
      <c r="F6322" s="76"/>
      <c r="G6322" s="63"/>
      <c r="H6322" s="106"/>
    </row>
    <row r="6323" spans="1:8" ht="15" hidden="1" customHeight="1" x14ac:dyDescent="0.25">
      <c r="A6323"/>
      <c r="B6323" s="95"/>
      <c r="C6323" s="55"/>
      <c r="D6323" s="57"/>
      <c r="E6323" s="72"/>
      <c r="F6323" s="76"/>
      <c r="G6323" s="63"/>
      <c r="H6323" s="106"/>
    </row>
    <row r="6324" spans="1:8" ht="15" hidden="1" customHeight="1" x14ac:dyDescent="0.25">
      <c r="A6324"/>
      <c r="B6324" s="55"/>
      <c r="C6324" s="74"/>
      <c r="D6324" s="57"/>
      <c r="E6324" s="72"/>
      <c r="F6324" s="62"/>
      <c r="G6324" s="63"/>
      <c r="H6324" s="106"/>
    </row>
    <row r="6325" spans="1:8" ht="15" hidden="1" customHeight="1" x14ac:dyDescent="0.25">
      <c r="A6325"/>
      <c r="B6325" s="56"/>
      <c r="C6325" s="56"/>
      <c r="D6325" s="57"/>
      <c r="E6325" s="72"/>
      <c r="F6325" s="62"/>
      <c r="G6325" s="63"/>
      <c r="H6325" s="64"/>
    </row>
    <row r="6326" spans="1:8" ht="15" hidden="1" customHeight="1" x14ac:dyDescent="0.25">
      <c r="A6326"/>
      <c r="B6326" s="68"/>
      <c r="C6326" s="56"/>
      <c r="D6326" s="57"/>
      <c r="E6326" s="72"/>
      <c r="F6326" s="62"/>
      <c r="G6326" s="63"/>
      <c r="H6326" s="64"/>
    </row>
    <row r="6327" spans="1:8" ht="15" hidden="1" customHeight="1" x14ac:dyDescent="0.25">
      <c r="A6327"/>
      <c r="B6327" s="68"/>
      <c r="C6327" s="56"/>
      <c r="D6327" s="57"/>
      <c r="E6327" s="72"/>
      <c r="F6327" s="62"/>
      <c r="G6327" s="63"/>
      <c r="H6327" s="64"/>
    </row>
    <row r="6328" spans="1:8" ht="15" hidden="1" customHeight="1" x14ac:dyDescent="0.25">
      <c r="A6328"/>
      <c r="B6328" s="68"/>
      <c r="C6328" s="56"/>
      <c r="D6328" s="57"/>
      <c r="E6328" s="72"/>
      <c r="F6328" s="62"/>
      <c r="G6328" s="100"/>
      <c r="H6328" s="64"/>
    </row>
    <row r="6329" spans="1:8" ht="15" hidden="1" customHeight="1" x14ac:dyDescent="0.25">
      <c r="A6329"/>
      <c r="B6329" s="68"/>
      <c r="C6329" s="56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56"/>
      <c r="D6330" s="57"/>
      <c r="E6330" s="72"/>
      <c r="F6330" s="62"/>
      <c r="G6330" s="63"/>
      <c r="H6330" s="64"/>
    </row>
    <row r="6331" spans="1:8" ht="15" hidden="1" customHeight="1" x14ac:dyDescent="0.25">
      <c r="A6331"/>
      <c r="B6331" s="68"/>
      <c r="C6331" s="56"/>
      <c r="D6331" s="71"/>
      <c r="E6331" s="72"/>
      <c r="F6331" s="62"/>
      <c r="G6331" s="63"/>
      <c r="H6331" s="64"/>
    </row>
    <row r="6332" spans="1:8" ht="15" hidden="1" customHeight="1" x14ac:dyDescent="0.25">
      <c r="A6332"/>
      <c r="B6332" s="68"/>
      <c r="C6332" s="56"/>
      <c r="D6332" s="57"/>
      <c r="E6332" s="72"/>
      <c r="F6332" s="62"/>
      <c r="G6332" s="63"/>
      <c r="H6332" s="64"/>
    </row>
    <row r="6333" spans="1:8" ht="15" hidden="1" customHeight="1" x14ac:dyDescent="0.25">
      <c r="A6333"/>
      <c r="B6333" s="68"/>
      <c r="C6333" s="56"/>
      <c r="D6333" s="57"/>
      <c r="E6333" s="72"/>
      <c r="F6333" s="62"/>
      <c r="G6333" s="63"/>
      <c r="H6333" s="64"/>
    </row>
    <row r="6334" spans="1:8" ht="15" hidden="1" customHeight="1" x14ac:dyDescent="0.25">
      <c r="B6334" s="56"/>
      <c r="C6334" s="56"/>
      <c r="D6334" s="57"/>
      <c r="E6334" s="72"/>
      <c r="F6334" s="76"/>
      <c r="G6334" s="63"/>
      <c r="H6334" s="64"/>
    </row>
    <row r="6335" spans="1:8" ht="15" hidden="1" customHeight="1" x14ac:dyDescent="0.25">
      <c r="B6335" s="55"/>
      <c r="C6335" s="56"/>
      <c r="D6335" s="57"/>
      <c r="E6335" s="72"/>
      <c r="F6335" s="62"/>
      <c r="G6335" s="63"/>
      <c r="H6335" s="64"/>
    </row>
    <row r="6336" spans="1:8" ht="15" hidden="1" customHeight="1" x14ac:dyDescent="0.25">
      <c r="B6336" s="81"/>
      <c r="C6336" s="56"/>
      <c r="D6336" s="57"/>
      <c r="E6336" s="72"/>
      <c r="F6336" s="62"/>
      <c r="G6336" s="63"/>
      <c r="H6336" s="64"/>
    </row>
    <row r="6337" spans="1:8" ht="15" hidden="1" customHeight="1" x14ac:dyDescent="0.25">
      <c r="B6337" s="55"/>
      <c r="C6337" s="88"/>
      <c r="D6337" s="57"/>
      <c r="E6337" s="72"/>
      <c r="F6337" s="76"/>
      <c r="G6337" s="63"/>
      <c r="H6337" s="64"/>
    </row>
    <row r="6338" spans="1:8" ht="15" hidden="1" customHeight="1" x14ac:dyDescent="0.25">
      <c r="A6338" s="269"/>
      <c r="B6338" s="74"/>
      <c r="C6338" s="88"/>
      <c r="D6338" s="57"/>
      <c r="E6338" s="72"/>
      <c r="F6338" s="76"/>
      <c r="G6338" s="63"/>
      <c r="H6338" s="64"/>
    </row>
    <row r="6339" spans="1:8" ht="15" hidden="1" customHeight="1" x14ac:dyDescent="0.25">
      <c r="B6339" s="56"/>
      <c r="C6339" s="56"/>
      <c r="D6339" s="57"/>
      <c r="E6339" s="72"/>
      <c r="F6339" s="76"/>
      <c r="G6339" s="63"/>
      <c r="H6339" s="64"/>
    </row>
    <row r="6340" spans="1:8" ht="15" hidden="1" customHeight="1" x14ac:dyDescent="0.25">
      <c r="B6340" s="56"/>
      <c r="C6340" s="56"/>
      <c r="D6340" s="57"/>
      <c r="E6340" s="72"/>
      <c r="F6340" s="62"/>
      <c r="G6340" s="63"/>
      <c r="H6340" s="64"/>
    </row>
    <row r="6341" spans="1:8" ht="15" hidden="1" customHeight="1" x14ac:dyDescent="0.25">
      <c r="B6341" s="56"/>
      <c r="C6341" s="56"/>
      <c r="D6341" s="57"/>
      <c r="E6341" s="72"/>
      <c r="F6341" s="76"/>
      <c r="G6341" s="100"/>
      <c r="H6341" s="64"/>
    </row>
    <row r="6342" spans="1:8" ht="15" hidden="1" customHeight="1" x14ac:dyDescent="0.25">
      <c r="B6342" s="68"/>
      <c r="C6342" s="68"/>
      <c r="D6342" s="57"/>
      <c r="E6342" s="72"/>
      <c r="F6342" s="62"/>
      <c r="G6342" s="100"/>
      <c r="H6342" s="64"/>
    </row>
    <row r="6343" spans="1:8" ht="15" hidden="1" customHeight="1" x14ac:dyDescent="0.25">
      <c r="B6343" s="56"/>
      <c r="C6343" s="56"/>
      <c r="D6343" s="57"/>
      <c r="E6343" s="72"/>
      <c r="F6343" s="63"/>
      <c r="G6343" s="100"/>
      <c r="H6343" s="64"/>
    </row>
    <row r="6344" spans="1:8" ht="15" hidden="1" customHeight="1" x14ac:dyDescent="0.25">
      <c r="B6344" s="55"/>
      <c r="C6344" s="55"/>
      <c r="D6344" s="56"/>
      <c r="E6344" s="72"/>
      <c r="F6344" s="58"/>
      <c r="G6344" s="100"/>
      <c r="H6344" s="64"/>
    </row>
    <row r="6345" spans="1:8" ht="15" hidden="1" customHeight="1" x14ac:dyDescent="0.25">
      <c r="B6345" s="56"/>
      <c r="C6345" s="56"/>
      <c r="D6345" s="115"/>
      <c r="E6345" s="72"/>
      <c r="F6345" s="116"/>
      <c r="G6345" s="100"/>
      <c r="H6345" s="64"/>
    </row>
    <row r="6346" spans="1:8" ht="15" hidden="1" customHeight="1" x14ac:dyDescent="0.25">
      <c r="B6346" s="55"/>
      <c r="C6346" s="74"/>
      <c r="D6346" s="57"/>
      <c r="E6346" s="72"/>
      <c r="F6346" s="62"/>
      <c r="G6346" s="63"/>
      <c r="H6346" s="106"/>
    </row>
    <row r="6347" spans="1:8" ht="15" hidden="1" customHeight="1" x14ac:dyDescent="0.25">
      <c r="B6347" s="55"/>
      <c r="C6347" s="74"/>
      <c r="D6347" s="57"/>
      <c r="E6347" s="72"/>
      <c r="F6347" s="62"/>
      <c r="G6347" s="63"/>
      <c r="H6347" s="106"/>
    </row>
    <row r="6348" spans="1:8" ht="15" hidden="1" customHeight="1" x14ac:dyDescent="0.25">
      <c r="B6348" s="71"/>
      <c r="C6348" s="74"/>
      <c r="D6348" s="105"/>
      <c r="E6348" s="72"/>
      <c r="F6348" s="203"/>
      <c r="G6348" s="63"/>
      <c r="H6348" s="106"/>
    </row>
    <row r="6349" spans="1:8" ht="15" hidden="1" customHeight="1" x14ac:dyDescent="0.25">
      <c r="B6349" s="56"/>
      <c r="C6349" s="74"/>
      <c r="D6349" s="57"/>
      <c r="E6349" s="72"/>
      <c r="F6349" s="203"/>
      <c r="G6349" s="63"/>
      <c r="H6349" s="106"/>
    </row>
    <row r="6350" spans="1:8" ht="15" hidden="1" customHeight="1" x14ac:dyDescent="0.25">
      <c r="A6350"/>
      <c r="B6350" s="56"/>
      <c r="C6350" s="74"/>
      <c r="D6350" s="57"/>
      <c r="E6350" s="72"/>
      <c r="F6350" s="203"/>
      <c r="G6350" s="63"/>
      <c r="H6350" s="106"/>
    </row>
    <row r="6351" spans="1:8" ht="15" hidden="1" customHeight="1" x14ac:dyDescent="0.25">
      <c r="A6351"/>
      <c r="B6351" s="56"/>
      <c r="C6351" s="74"/>
      <c r="D6351" s="105"/>
      <c r="E6351" s="72"/>
      <c r="F6351" s="203"/>
      <c r="G6351" s="63"/>
      <c r="H6351" s="106"/>
    </row>
    <row r="6352" spans="1:8" ht="15" hidden="1" customHeight="1" x14ac:dyDescent="0.25">
      <c r="A6352"/>
      <c r="B6352" s="56"/>
      <c r="C6352" s="74"/>
      <c r="D6352" s="105"/>
      <c r="E6352" s="72"/>
      <c r="F6352" s="203"/>
      <c r="G6352" s="63"/>
      <c r="H6352" s="106"/>
    </row>
    <row r="6353" spans="1:8" ht="15" hidden="1" customHeight="1" x14ac:dyDescent="0.25">
      <c r="A6353"/>
      <c r="B6353" s="68"/>
      <c r="C6353" s="74"/>
      <c r="D6353" s="57"/>
      <c r="E6353" s="72"/>
      <c r="F6353" s="76"/>
      <c r="G6353" s="63"/>
      <c r="H6353" s="266"/>
    </row>
    <row r="6354" spans="1:8" ht="15" hidden="1" customHeight="1" x14ac:dyDescent="0.25">
      <c r="A6354"/>
      <c r="B6354" s="56"/>
      <c r="C6354" s="74"/>
      <c r="D6354" s="105"/>
      <c r="E6354" s="72"/>
      <c r="F6354" s="62"/>
      <c r="G6354" s="63"/>
      <c r="H6354" s="106"/>
    </row>
    <row r="6355" spans="1:8" ht="15" hidden="1" customHeight="1" x14ac:dyDescent="0.25">
      <c r="A6355"/>
      <c r="B6355" s="55"/>
      <c r="C6355" s="56"/>
      <c r="D6355" s="105"/>
      <c r="E6355" s="72"/>
      <c r="F6355" s="246"/>
      <c r="G6355" s="203"/>
      <c r="H6355" s="266"/>
    </row>
    <row r="6356" spans="1:8" ht="15" hidden="1" customHeight="1" x14ac:dyDescent="0.25">
      <c r="A6356"/>
      <c r="B6356" s="56"/>
      <c r="C6356" s="56"/>
      <c r="D6356" s="105"/>
      <c r="E6356" s="72"/>
      <c r="F6356" s="246"/>
      <c r="G6356" s="203"/>
      <c r="H6356" s="266"/>
    </row>
    <row r="6357" spans="1:8" ht="15" hidden="1" customHeight="1" x14ac:dyDescent="0.25">
      <c r="A6357"/>
      <c r="B6357" s="56"/>
      <c r="C6357" s="56"/>
      <c r="D6357" s="105"/>
      <c r="E6357" s="72"/>
      <c r="F6357" s="203"/>
      <c r="G6357" s="203"/>
      <c r="H6357" s="106"/>
    </row>
    <row r="6358" spans="1:8" ht="15" hidden="1" customHeight="1" x14ac:dyDescent="0.25">
      <c r="A6358"/>
      <c r="B6358" s="56"/>
      <c r="C6358" s="56"/>
      <c r="D6358" s="57"/>
      <c r="E6358" s="72"/>
      <c r="F6358" s="76"/>
      <c r="G6358" s="203"/>
      <c r="H6358" s="106"/>
    </row>
    <row r="6359" spans="1:8" ht="15" hidden="1" customHeight="1" x14ac:dyDescent="0.25">
      <c r="A6359"/>
      <c r="B6359" s="81"/>
      <c r="C6359" s="56"/>
      <c r="D6359" s="105"/>
      <c r="E6359" s="72"/>
      <c r="F6359" s="203"/>
      <c r="G6359" s="203"/>
      <c r="H6359" s="106"/>
    </row>
    <row r="6360" spans="1:8" ht="15" hidden="1" customHeight="1" x14ac:dyDescent="0.25">
      <c r="A6360"/>
      <c r="B6360" s="65"/>
      <c r="C6360" s="56"/>
      <c r="D6360" s="57"/>
      <c r="E6360" s="72"/>
      <c r="F6360" s="62"/>
      <c r="G6360" s="203"/>
      <c r="H6360" s="106"/>
    </row>
    <row r="6361" spans="1:8" ht="15" hidden="1" customHeight="1" x14ac:dyDescent="0.25">
      <c r="A6361"/>
      <c r="B6361" s="56"/>
      <c r="C6361" s="56"/>
      <c r="D6361" s="57"/>
      <c r="E6361" s="72"/>
      <c r="F6361" s="62"/>
      <c r="G6361" s="203"/>
      <c r="H6361" s="106"/>
    </row>
    <row r="6362" spans="1:8" ht="15" hidden="1" customHeight="1" x14ac:dyDescent="0.25">
      <c r="A6362"/>
      <c r="B6362" s="56"/>
      <c r="C6362" s="56"/>
      <c r="D6362" s="57"/>
      <c r="E6362" s="72"/>
      <c r="F6362" s="62"/>
      <c r="G6362" s="203"/>
      <c r="H6362" s="106"/>
    </row>
    <row r="6363" spans="1:8" ht="15" hidden="1" customHeight="1" x14ac:dyDescent="0.25">
      <c r="A6363"/>
      <c r="B6363" s="56"/>
      <c r="C6363" s="56"/>
      <c r="D6363" s="57"/>
      <c r="E6363" s="72"/>
      <c r="F6363" s="62"/>
      <c r="G6363" s="203"/>
      <c r="H6363" s="106"/>
    </row>
    <row r="6364" spans="1:8" ht="15" hidden="1" customHeight="1" x14ac:dyDescent="0.25">
      <c r="A6364"/>
      <c r="B6364" s="55"/>
      <c r="C6364" s="56"/>
      <c r="D6364" s="105"/>
      <c r="E6364" s="72"/>
      <c r="F6364" s="267"/>
      <c r="G6364" s="203"/>
      <c r="H6364" s="106"/>
    </row>
    <row r="6365" spans="1:8" ht="15" hidden="1" customHeight="1" x14ac:dyDescent="0.25">
      <c r="A6365"/>
      <c r="B6365" s="56"/>
      <c r="C6365" s="56"/>
      <c r="D6365" s="57"/>
      <c r="E6365" s="72"/>
      <c r="F6365" s="76"/>
      <c r="G6365" s="63"/>
      <c r="H6365" s="106"/>
    </row>
    <row r="6366" spans="1:8" ht="15" hidden="1" customHeight="1" x14ac:dyDescent="0.25">
      <c r="A6366"/>
      <c r="B6366" s="60"/>
      <c r="C6366" s="107"/>
      <c r="D6366" s="57"/>
      <c r="E6366" s="72"/>
      <c r="F6366" s="62"/>
      <c r="G6366" s="63"/>
      <c r="H6366" s="64"/>
    </row>
    <row r="6367" spans="1:8" ht="15" hidden="1" customHeight="1" x14ac:dyDescent="0.25">
      <c r="A6367"/>
      <c r="B6367" s="68"/>
      <c r="C6367" s="72"/>
      <c r="D6367" s="57"/>
      <c r="E6367" s="72"/>
      <c r="F6367" s="62"/>
      <c r="G6367" s="203"/>
      <c r="H6367" s="106"/>
    </row>
    <row r="6368" spans="1:8" ht="15" hidden="1" customHeight="1" x14ac:dyDescent="0.25">
      <c r="A6368"/>
      <c r="B6368" s="56"/>
      <c r="C6368" s="111"/>
      <c r="D6368" s="57"/>
      <c r="E6368" s="72"/>
      <c r="F6368" s="62"/>
      <c r="G6368" s="203"/>
      <c r="H6368" s="106"/>
    </row>
    <row r="6369" spans="1:8" ht="15" hidden="1" customHeight="1" x14ac:dyDescent="0.25">
      <c r="A6369"/>
      <c r="B6369" s="68"/>
      <c r="C6369" s="74"/>
      <c r="D6369" s="57"/>
      <c r="E6369" s="72"/>
      <c r="F6369" s="76"/>
      <c r="G6369" s="63"/>
      <c r="H6369" s="106"/>
    </row>
    <row r="6370" spans="1:8" ht="15" hidden="1" customHeight="1" x14ac:dyDescent="0.25">
      <c r="A6370"/>
      <c r="B6370" s="95"/>
      <c r="C6370" s="74"/>
      <c r="D6370" s="57"/>
      <c r="E6370" s="72"/>
      <c r="F6370" s="76"/>
      <c r="G6370" s="63"/>
      <c r="H6370" s="106"/>
    </row>
    <row r="6371" spans="1:8" ht="15" hidden="1" customHeight="1" x14ac:dyDescent="0.25">
      <c r="A6371"/>
      <c r="B6371" s="95"/>
      <c r="C6371" s="74"/>
      <c r="D6371" s="57"/>
      <c r="E6371" s="72"/>
      <c r="F6371" s="76"/>
      <c r="G6371" s="63"/>
      <c r="H6371" s="106"/>
    </row>
    <row r="6372" spans="1:8" ht="15" hidden="1" customHeight="1" x14ac:dyDescent="0.25">
      <c r="A6372"/>
      <c r="B6372" s="55"/>
      <c r="C6372" s="74"/>
      <c r="D6372" s="57"/>
      <c r="E6372" s="72"/>
      <c r="F6372" s="62"/>
      <c r="G6372" s="63"/>
      <c r="H6372" s="106"/>
    </row>
    <row r="6373" spans="1:8" ht="15" hidden="1" customHeight="1" x14ac:dyDescent="0.25">
      <c r="A6373"/>
      <c r="B6373" s="55"/>
      <c r="C6373" s="74"/>
      <c r="D6373" s="57"/>
      <c r="E6373" s="72"/>
      <c r="F6373" s="62"/>
      <c r="G6373" s="63"/>
      <c r="H6373" s="106"/>
    </row>
    <row r="6374" spans="1:8" ht="15" hidden="1" customHeight="1" x14ac:dyDescent="0.25">
      <c r="A6374"/>
      <c r="B6374" s="71"/>
      <c r="C6374" s="56"/>
      <c r="D6374" s="105"/>
      <c r="E6374" s="72"/>
      <c r="F6374" s="203"/>
      <c r="G6374" s="63"/>
      <c r="H6374" s="106"/>
    </row>
    <row r="6375" spans="1:8" ht="15" hidden="1" customHeight="1" x14ac:dyDescent="0.25">
      <c r="A6375"/>
      <c r="B6375" s="56"/>
      <c r="C6375" s="74"/>
      <c r="D6375" s="57"/>
      <c r="E6375" s="72"/>
      <c r="F6375" s="203"/>
      <c r="G6375" s="63"/>
      <c r="H6375" s="106"/>
    </row>
    <row r="6376" spans="1:8" ht="15" hidden="1" customHeight="1" x14ac:dyDescent="0.25">
      <c r="A6376"/>
      <c r="B6376" s="56"/>
      <c r="C6376" s="56"/>
      <c r="D6376" s="57"/>
      <c r="E6376" s="72"/>
      <c r="F6376" s="76"/>
      <c r="G6376" s="63"/>
      <c r="H6376" s="106"/>
    </row>
    <row r="6377" spans="1:8" ht="15" hidden="1" customHeight="1" x14ac:dyDescent="0.25">
      <c r="A6377"/>
      <c r="B6377" s="60"/>
      <c r="C6377" s="107"/>
      <c r="D6377" s="57"/>
      <c r="E6377" s="72"/>
      <c r="F6377" s="62"/>
      <c r="G6377" s="63"/>
      <c r="H6377" s="64"/>
    </row>
    <row r="6378" spans="1:8" ht="15" hidden="1" customHeight="1" x14ac:dyDescent="0.25">
      <c r="A6378"/>
      <c r="B6378" s="68"/>
      <c r="C6378" s="72"/>
      <c r="D6378" s="57"/>
      <c r="E6378" s="72"/>
      <c r="F6378" s="62"/>
      <c r="G6378" s="203"/>
      <c r="H6378" s="106"/>
    </row>
    <row r="6379" spans="1:8" ht="15" hidden="1" customHeight="1" x14ac:dyDescent="0.25">
      <c r="A6379"/>
      <c r="B6379" s="56"/>
      <c r="C6379" s="111"/>
      <c r="D6379" s="57"/>
      <c r="E6379" s="72"/>
      <c r="F6379" s="62"/>
      <c r="G6379" s="203"/>
      <c r="H6379" s="106"/>
    </row>
    <row r="6380" spans="1:8" ht="15" hidden="1" customHeight="1" x14ac:dyDescent="0.25">
      <c r="A6380"/>
      <c r="B6380" s="68"/>
      <c r="C6380" s="72"/>
      <c r="D6380" s="57"/>
      <c r="E6380" s="72"/>
      <c r="F6380" s="76"/>
      <c r="G6380" s="63"/>
      <c r="H6380" s="106"/>
    </row>
    <row r="6381" spans="1:8" ht="15" hidden="1" customHeight="1" x14ac:dyDescent="0.25">
      <c r="A6381"/>
      <c r="B6381" s="95"/>
      <c r="C6381" s="74"/>
      <c r="D6381" s="57"/>
      <c r="E6381" s="72"/>
      <c r="F6381" s="76"/>
      <c r="G6381" s="63"/>
      <c r="H6381" s="106"/>
    </row>
    <row r="6382" spans="1:8" ht="15" hidden="1" customHeight="1" x14ac:dyDescent="0.25">
      <c r="A6382"/>
      <c r="B6382" s="95"/>
      <c r="C6382" s="74"/>
      <c r="D6382" s="57"/>
      <c r="E6382" s="72"/>
      <c r="F6382" s="76"/>
      <c r="G6382" s="63"/>
      <c r="H6382" s="106"/>
    </row>
    <row r="6383" spans="1:8" ht="15" hidden="1" customHeight="1" x14ac:dyDescent="0.25">
      <c r="A6383"/>
      <c r="B6383" s="55"/>
      <c r="C6383" s="74"/>
      <c r="D6383" s="57"/>
      <c r="E6383" s="72"/>
      <c r="F6383" s="62"/>
      <c r="G6383" s="63"/>
      <c r="H6383" s="106"/>
    </row>
    <row r="6384" spans="1:8" ht="15" hidden="1" customHeight="1" x14ac:dyDescent="0.25">
      <c r="A6384"/>
      <c r="B6384" s="55"/>
      <c r="C6384" s="74"/>
      <c r="D6384" s="57"/>
      <c r="E6384" s="72"/>
      <c r="F6384" s="62"/>
      <c r="G6384" s="63"/>
      <c r="H6384" s="106"/>
    </row>
    <row r="6385" spans="1:8" ht="15" hidden="1" customHeight="1" x14ac:dyDescent="0.25">
      <c r="A6385"/>
      <c r="B6385" s="71"/>
      <c r="C6385" s="74"/>
      <c r="D6385" s="105"/>
      <c r="E6385" s="72"/>
      <c r="F6385" s="203"/>
      <c r="G6385" s="63"/>
      <c r="H6385" s="106"/>
    </row>
    <row r="6386" spans="1:8" ht="15" hidden="1" customHeight="1" x14ac:dyDescent="0.25">
      <c r="A6386"/>
      <c r="B6386" s="56"/>
      <c r="C6386" s="74"/>
      <c r="D6386" s="57"/>
      <c r="E6386" s="72"/>
      <c r="F6386" s="203"/>
      <c r="G6386" s="63"/>
      <c r="H6386" s="106"/>
    </row>
    <row r="6387" spans="1:8" ht="15" hidden="1" customHeight="1" x14ac:dyDescent="0.25">
      <c r="A6387"/>
      <c r="B6387" s="56"/>
      <c r="C6387" s="74"/>
      <c r="D6387" s="57"/>
      <c r="E6387" s="72"/>
      <c r="F6387" s="203"/>
      <c r="G6387" s="63"/>
      <c r="H6387" s="106"/>
    </row>
    <row r="6388" spans="1:8" ht="15" hidden="1" customHeight="1" x14ac:dyDescent="0.25">
      <c r="A6388"/>
      <c r="B6388" s="56"/>
      <c r="C6388" s="74"/>
      <c r="D6388" s="105"/>
      <c r="E6388" s="72"/>
      <c r="F6388" s="203"/>
      <c r="G6388" s="63"/>
      <c r="H6388" s="106"/>
    </row>
    <row r="6389" spans="1:8" ht="15" hidden="1" customHeight="1" x14ac:dyDescent="0.25">
      <c r="A6389"/>
      <c r="B6389" s="56"/>
      <c r="C6389" s="74"/>
      <c r="D6389" s="105"/>
      <c r="E6389" s="72"/>
      <c r="F6389" s="203"/>
      <c r="G6389" s="63"/>
      <c r="H6389" s="106"/>
    </row>
    <row r="6390" spans="1:8" ht="15" hidden="1" customHeight="1" x14ac:dyDescent="0.25">
      <c r="A6390"/>
      <c r="B6390" s="68"/>
      <c r="C6390" s="74"/>
      <c r="D6390" s="57"/>
      <c r="E6390" s="72"/>
      <c r="F6390" s="76"/>
      <c r="G6390" s="63"/>
      <c r="H6390" s="266"/>
    </row>
    <row r="6391" spans="1:8" ht="15" hidden="1" customHeight="1" x14ac:dyDescent="0.25">
      <c r="A6391"/>
      <c r="B6391" s="56"/>
      <c r="C6391" s="74"/>
      <c r="D6391" s="105"/>
      <c r="E6391" s="72"/>
      <c r="F6391" s="62"/>
      <c r="G6391" s="63"/>
      <c r="H6391" s="106"/>
    </row>
    <row r="6392" spans="1:8" ht="15" hidden="1" customHeight="1" x14ac:dyDescent="0.25">
      <c r="A6392"/>
      <c r="B6392" s="56"/>
      <c r="C6392" s="56"/>
      <c r="D6392" s="57"/>
      <c r="E6392" s="72"/>
      <c r="F6392" s="76"/>
      <c r="G6392" s="63"/>
      <c r="H6392" s="106"/>
    </row>
    <row r="6393" spans="1:8" ht="15" hidden="1" customHeight="1" x14ac:dyDescent="0.25">
      <c r="A6393"/>
      <c r="B6393" s="60"/>
      <c r="C6393" s="107"/>
      <c r="D6393" s="57"/>
      <c r="E6393" s="72"/>
      <c r="F6393" s="62"/>
      <c r="G6393" s="63"/>
      <c r="H6393" s="64"/>
    </row>
    <row r="6394" spans="1:8" ht="15" hidden="1" customHeight="1" x14ac:dyDescent="0.25">
      <c r="A6394"/>
      <c r="B6394" s="68"/>
      <c r="C6394" s="72"/>
      <c r="D6394" s="57"/>
      <c r="E6394" s="72"/>
      <c r="F6394" s="62"/>
      <c r="G6394" s="203"/>
      <c r="H6394" s="106"/>
    </row>
    <row r="6395" spans="1:8" ht="15" hidden="1" customHeight="1" x14ac:dyDescent="0.25">
      <c r="A6395"/>
      <c r="B6395" s="56"/>
      <c r="C6395" s="111"/>
      <c r="D6395" s="57"/>
      <c r="E6395" s="72"/>
      <c r="F6395" s="62"/>
      <c r="G6395" s="203"/>
      <c r="H6395" s="106"/>
    </row>
    <row r="6396" spans="1:8" ht="15" hidden="1" customHeight="1" x14ac:dyDescent="0.25">
      <c r="A6396"/>
      <c r="B6396" s="68"/>
      <c r="C6396" s="72"/>
      <c r="D6396" s="57"/>
      <c r="E6396" s="72"/>
      <c r="F6396" s="76"/>
      <c r="G6396" s="63"/>
      <c r="H6396" s="106"/>
    </row>
    <row r="6397" spans="1:8" ht="15" hidden="1" customHeight="1" x14ac:dyDescent="0.25">
      <c r="A6397"/>
      <c r="B6397" s="95"/>
      <c r="C6397" s="74"/>
      <c r="D6397" s="57"/>
      <c r="E6397" s="72"/>
      <c r="F6397" s="76"/>
      <c r="G6397" s="63"/>
      <c r="H6397" s="106"/>
    </row>
    <row r="6398" spans="1:8" ht="15" hidden="1" customHeight="1" x14ac:dyDescent="0.25">
      <c r="A6398"/>
      <c r="B6398" s="95"/>
      <c r="C6398" s="74"/>
      <c r="D6398" s="57"/>
      <c r="E6398" s="72"/>
      <c r="F6398" s="76"/>
      <c r="G6398" s="63"/>
      <c r="H6398" s="106"/>
    </row>
    <row r="6399" spans="1:8" ht="15" hidden="1" customHeight="1" x14ac:dyDescent="0.25">
      <c r="A6399"/>
      <c r="B6399" s="55"/>
      <c r="C6399" s="74"/>
      <c r="D6399" s="57"/>
      <c r="E6399" s="72"/>
      <c r="F6399" s="62"/>
      <c r="G6399" s="63"/>
      <c r="H6399" s="106"/>
    </row>
    <row r="6400" spans="1:8" ht="15" hidden="1" customHeight="1" x14ac:dyDescent="0.25">
      <c r="A6400"/>
      <c r="B6400" s="55"/>
      <c r="C6400" s="74"/>
      <c r="D6400" s="57"/>
      <c r="E6400" s="72"/>
      <c r="F6400" s="62"/>
      <c r="G6400" s="63"/>
      <c r="H6400" s="106"/>
    </row>
    <row r="6401" spans="1:8" ht="15" hidden="1" customHeight="1" x14ac:dyDescent="0.25">
      <c r="A6401"/>
      <c r="B6401" s="71"/>
      <c r="C6401" s="74"/>
      <c r="D6401" s="105"/>
      <c r="E6401" s="72"/>
      <c r="F6401" s="203"/>
      <c r="G6401" s="63"/>
      <c r="H6401" s="106"/>
    </row>
    <row r="6402" spans="1:8" ht="15" hidden="1" customHeight="1" x14ac:dyDescent="0.25">
      <c r="A6402"/>
      <c r="B6402" s="56"/>
      <c r="C6402" s="74"/>
      <c r="D6402" s="57"/>
      <c r="E6402" s="72"/>
      <c r="F6402" s="203"/>
      <c r="G6402" s="63"/>
      <c r="H6402" s="106"/>
    </row>
    <row r="6403" spans="1:8" ht="15" hidden="1" customHeight="1" x14ac:dyDescent="0.25">
      <c r="A6403"/>
      <c r="B6403" s="56"/>
      <c r="C6403" s="74"/>
      <c r="D6403" s="57"/>
      <c r="E6403" s="72"/>
      <c r="F6403" s="203"/>
      <c r="G6403" s="63"/>
      <c r="H6403" s="106"/>
    </row>
    <row r="6404" spans="1:8" ht="15" hidden="1" customHeight="1" x14ac:dyDescent="0.25">
      <c r="A6404"/>
      <c r="B6404" s="56"/>
      <c r="C6404" s="74"/>
      <c r="D6404" s="105"/>
      <c r="E6404" s="72"/>
      <c r="F6404" s="203"/>
      <c r="G6404" s="63"/>
      <c r="H6404" s="106"/>
    </row>
    <row r="6405" spans="1:8" ht="15" hidden="1" customHeight="1" x14ac:dyDescent="0.25">
      <c r="A6405"/>
      <c r="B6405" s="56"/>
      <c r="C6405" s="74"/>
      <c r="D6405" s="105"/>
      <c r="E6405" s="72"/>
      <c r="F6405" s="203"/>
      <c r="G6405" s="63"/>
      <c r="H6405" s="106"/>
    </row>
    <row r="6406" spans="1:8" ht="15" hidden="1" customHeight="1" x14ac:dyDescent="0.25">
      <c r="A6406"/>
      <c r="B6406" s="68"/>
      <c r="C6406" s="74"/>
      <c r="D6406" s="57"/>
      <c r="E6406" s="72"/>
      <c r="F6406" s="76"/>
      <c r="G6406" s="63"/>
      <c r="H6406" s="266"/>
    </row>
    <row r="6407" spans="1:8" ht="15" hidden="1" customHeight="1" x14ac:dyDescent="0.25">
      <c r="A6407"/>
      <c r="B6407" s="56"/>
      <c r="C6407" s="74"/>
      <c r="D6407" s="105"/>
      <c r="E6407" s="72"/>
      <c r="F6407" s="62"/>
      <c r="G6407" s="63"/>
      <c r="H6407" s="106"/>
    </row>
    <row r="6408" spans="1:8" ht="15" hidden="1" customHeight="1" x14ac:dyDescent="0.25">
      <c r="A6408"/>
      <c r="B6408" s="56"/>
      <c r="C6408" s="56"/>
      <c r="D6408" s="57"/>
      <c r="E6408" s="72"/>
      <c r="F6408" s="76"/>
      <c r="G6408" s="63"/>
      <c r="H6408" s="106"/>
    </row>
    <row r="6409" spans="1:8" ht="15" hidden="1" customHeight="1" x14ac:dyDescent="0.25">
      <c r="A6409"/>
      <c r="B6409" s="60"/>
      <c r="C6409" s="56"/>
      <c r="D6409" s="57"/>
      <c r="E6409" s="72"/>
      <c r="F6409" s="62"/>
      <c r="G6409" s="63"/>
      <c r="H6409" s="64"/>
    </row>
    <row r="6410" spans="1:8" ht="15" hidden="1" customHeight="1" x14ac:dyDescent="0.25">
      <c r="A6410"/>
      <c r="B6410" s="68"/>
      <c r="C6410" s="72"/>
      <c r="D6410" s="57"/>
      <c r="E6410" s="72"/>
      <c r="F6410" s="62"/>
      <c r="G6410" s="203"/>
      <c r="H6410" s="106"/>
    </row>
    <row r="6411" spans="1:8" ht="15" hidden="1" customHeight="1" x14ac:dyDescent="0.25">
      <c r="A6411"/>
      <c r="B6411" s="56"/>
      <c r="C6411" s="111"/>
      <c r="D6411" s="57"/>
      <c r="E6411" s="72"/>
      <c r="F6411" s="62"/>
      <c r="G6411" s="203"/>
      <c r="H6411" s="106"/>
    </row>
    <row r="6412" spans="1:8" ht="15" hidden="1" customHeight="1" x14ac:dyDescent="0.25">
      <c r="A6412"/>
      <c r="B6412" s="68"/>
      <c r="C6412" s="111"/>
      <c r="D6412" s="57"/>
      <c r="E6412" s="72"/>
      <c r="F6412" s="67"/>
      <c r="G6412" s="203"/>
      <c r="H6412" s="106"/>
    </row>
    <row r="6413" spans="1:8" ht="15" hidden="1" customHeight="1" x14ac:dyDescent="0.25">
      <c r="A6413"/>
      <c r="B6413" s="68"/>
      <c r="C6413" s="72"/>
      <c r="D6413" s="57"/>
      <c r="E6413" s="72"/>
      <c r="F6413" s="76"/>
      <c r="G6413" s="63"/>
      <c r="H6413" s="106"/>
    </row>
    <row r="6414" spans="1:8" ht="15" hidden="1" customHeight="1" x14ac:dyDescent="0.25">
      <c r="A6414"/>
      <c r="B6414" s="95"/>
      <c r="C6414" s="74"/>
      <c r="D6414" s="57"/>
      <c r="E6414" s="72"/>
      <c r="F6414" s="76"/>
      <c r="G6414" s="63"/>
      <c r="H6414" s="106"/>
    </row>
    <row r="6415" spans="1:8" ht="15" hidden="1" customHeight="1" x14ac:dyDescent="0.25">
      <c r="A6415"/>
      <c r="B6415" s="95"/>
      <c r="C6415" s="74"/>
      <c r="D6415" s="57"/>
      <c r="E6415" s="72"/>
      <c r="F6415" s="76"/>
      <c r="G6415" s="63"/>
      <c r="H6415" s="106"/>
    </row>
    <row r="6416" spans="1:8" ht="15" hidden="1" customHeight="1" x14ac:dyDescent="0.25">
      <c r="A6416"/>
      <c r="B6416" s="55"/>
      <c r="C6416" s="74"/>
      <c r="D6416" s="57"/>
      <c r="E6416" s="72"/>
      <c r="F6416" s="62"/>
      <c r="G6416" s="63"/>
      <c r="H6416" s="106"/>
    </row>
    <row r="6417" spans="1:8" ht="15" hidden="1" customHeight="1" x14ac:dyDescent="0.25">
      <c r="A6417"/>
      <c r="B6417" s="55"/>
      <c r="C6417" s="74"/>
      <c r="D6417" s="57"/>
      <c r="E6417" s="72"/>
      <c r="F6417" s="62"/>
      <c r="G6417" s="63"/>
      <c r="H6417" s="106"/>
    </row>
    <row r="6418" spans="1:8" ht="15" hidden="1" customHeight="1" x14ac:dyDescent="0.25">
      <c r="A6418"/>
      <c r="B6418" s="71"/>
      <c r="C6418" s="74"/>
      <c r="D6418" s="105"/>
      <c r="E6418" s="72"/>
      <c r="F6418" s="203"/>
      <c r="G6418" s="63"/>
      <c r="H6418" s="106"/>
    </row>
    <row r="6419" spans="1:8" ht="15" hidden="1" customHeight="1" x14ac:dyDescent="0.25">
      <c r="A6419"/>
      <c r="B6419" s="56"/>
      <c r="C6419" s="74"/>
      <c r="D6419" s="57"/>
      <c r="E6419" s="72"/>
      <c r="F6419" s="203"/>
      <c r="G6419" s="63"/>
      <c r="H6419" s="106"/>
    </row>
    <row r="6420" spans="1:8" ht="15" hidden="1" customHeight="1" x14ac:dyDescent="0.25">
      <c r="A6420"/>
      <c r="B6420" s="56"/>
      <c r="C6420" s="74"/>
      <c r="D6420" s="57"/>
      <c r="E6420" s="72"/>
      <c r="F6420" s="203"/>
      <c r="G6420" s="63"/>
      <c r="H6420" s="106"/>
    </row>
    <row r="6421" spans="1:8" ht="15" hidden="1" customHeight="1" x14ac:dyDescent="0.25">
      <c r="A6421"/>
      <c r="B6421" s="56"/>
      <c r="C6421" s="74"/>
      <c r="D6421" s="105"/>
      <c r="E6421" s="72"/>
      <c r="F6421" s="203"/>
      <c r="G6421" s="63"/>
      <c r="H6421" s="106"/>
    </row>
    <row r="6422" spans="1:8" ht="15" hidden="1" customHeight="1" x14ac:dyDescent="0.25">
      <c r="A6422"/>
      <c r="B6422" s="56"/>
      <c r="C6422" s="74"/>
      <c r="D6422" s="105"/>
      <c r="E6422" s="72"/>
      <c r="F6422" s="203"/>
      <c r="G6422" s="63"/>
      <c r="H6422" s="106"/>
    </row>
    <row r="6423" spans="1:8" ht="15" hidden="1" customHeight="1" x14ac:dyDescent="0.25">
      <c r="A6423"/>
      <c r="B6423" s="68"/>
      <c r="C6423" s="74"/>
      <c r="D6423" s="57"/>
      <c r="E6423" s="72"/>
      <c r="F6423" s="76"/>
      <c r="G6423" s="63"/>
      <c r="H6423" s="266"/>
    </row>
    <row r="6424" spans="1:8" ht="15" hidden="1" customHeight="1" x14ac:dyDescent="0.25">
      <c r="A6424"/>
      <c r="B6424" s="56"/>
      <c r="C6424" s="74"/>
      <c r="D6424" s="105"/>
      <c r="E6424" s="72"/>
      <c r="F6424" s="62"/>
      <c r="G6424" s="63"/>
      <c r="H6424" s="106"/>
    </row>
    <row r="6425" spans="1:8" ht="15" hidden="1" customHeight="1" x14ac:dyDescent="0.25">
      <c r="A6425"/>
      <c r="B6425" s="56"/>
      <c r="C6425" s="56"/>
      <c r="D6425" s="105"/>
      <c r="E6425" s="72"/>
      <c r="F6425" s="246"/>
      <c r="G6425" s="203"/>
      <c r="H6425" s="266"/>
    </row>
    <row r="6426" spans="1:8" ht="15" hidden="1" customHeight="1" x14ac:dyDescent="0.25">
      <c r="A6426"/>
      <c r="B6426" s="56"/>
      <c r="C6426" s="56"/>
      <c r="D6426" s="57"/>
      <c r="E6426" s="72"/>
      <c r="F6426" s="76"/>
      <c r="G6426" s="63"/>
      <c r="H6426" s="106"/>
    </row>
    <row r="6427" spans="1:8" ht="15" hidden="1" customHeight="1" x14ac:dyDescent="0.25">
      <c r="A6427"/>
      <c r="B6427" s="60"/>
      <c r="C6427" s="107"/>
      <c r="D6427" s="57"/>
      <c r="E6427" s="72"/>
      <c r="F6427" s="62"/>
      <c r="G6427" s="63"/>
      <c r="H6427" s="64"/>
    </row>
    <row r="6428" spans="1:8" ht="15" hidden="1" customHeight="1" x14ac:dyDescent="0.25">
      <c r="A6428"/>
      <c r="B6428" s="68"/>
      <c r="C6428" s="72"/>
      <c r="D6428" s="57"/>
      <c r="E6428" s="72"/>
      <c r="F6428" s="62"/>
      <c r="G6428" s="203"/>
      <c r="H6428" s="64"/>
    </row>
    <row r="6429" spans="1:8" ht="15" hidden="1" customHeight="1" x14ac:dyDescent="0.25">
      <c r="A6429"/>
      <c r="B6429" s="56"/>
      <c r="C6429" s="72"/>
      <c r="D6429" s="57"/>
      <c r="E6429" s="72"/>
      <c r="F6429" s="62"/>
      <c r="G6429" s="203"/>
      <c r="H6429" s="106"/>
    </row>
    <row r="6430" spans="1:8" ht="15" hidden="1" customHeight="1" x14ac:dyDescent="0.25">
      <c r="A6430"/>
      <c r="B6430" s="68"/>
      <c r="C6430" s="72"/>
      <c r="D6430" s="57"/>
      <c r="E6430" s="72"/>
      <c r="F6430" s="76"/>
      <c r="G6430" s="63"/>
      <c r="H6430" s="106"/>
    </row>
    <row r="6431" spans="1:8" ht="15" hidden="1" customHeight="1" x14ac:dyDescent="0.25">
      <c r="A6431"/>
      <c r="B6431" s="95"/>
      <c r="C6431" s="74"/>
      <c r="D6431" s="57"/>
      <c r="E6431" s="72"/>
      <c r="F6431" s="76"/>
      <c r="G6431" s="63"/>
      <c r="H6431" s="106"/>
    </row>
    <row r="6432" spans="1:8" ht="15" hidden="1" customHeight="1" x14ac:dyDescent="0.25">
      <c r="A6432"/>
      <c r="B6432" s="95"/>
      <c r="C6432" s="74"/>
      <c r="D6432" s="57"/>
      <c r="E6432" s="72"/>
      <c r="F6432" s="76"/>
      <c r="G6432" s="63"/>
      <c r="H6432" s="106"/>
    </row>
    <row r="6433" spans="1:8" ht="15" hidden="1" customHeight="1" x14ac:dyDescent="0.25">
      <c r="A6433"/>
      <c r="B6433" s="55"/>
      <c r="C6433" s="74"/>
      <c r="D6433" s="57"/>
      <c r="E6433" s="72"/>
      <c r="F6433" s="62"/>
      <c r="G6433" s="63"/>
      <c r="H6433" s="106"/>
    </row>
    <row r="6434" spans="1:8" ht="15" hidden="1" customHeight="1" x14ac:dyDescent="0.25">
      <c r="A6434"/>
      <c r="B6434" s="55"/>
      <c r="C6434" s="74"/>
      <c r="D6434" s="57"/>
      <c r="E6434" s="72"/>
      <c r="F6434" s="62"/>
      <c r="G6434" s="63"/>
      <c r="H6434" s="106"/>
    </row>
    <row r="6435" spans="1:8" ht="15" hidden="1" customHeight="1" x14ac:dyDescent="0.25">
      <c r="A6435"/>
      <c r="B6435" s="71"/>
      <c r="C6435" s="74"/>
      <c r="D6435" s="105"/>
      <c r="E6435" s="72"/>
      <c r="F6435" s="203"/>
      <c r="G6435" s="63"/>
      <c r="H6435" s="106"/>
    </row>
    <row r="6436" spans="1:8" ht="15" hidden="1" customHeight="1" x14ac:dyDescent="0.25">
      <c r="A6436"/>
      <c r="B6436" s="56"/>
      <c r="C6436" s="74"/>
      <c r="D6436" s="57"/>
      <c r="E6436" s="72"/>
      <c r="F6436" s="203"/>
      <c r="G6436" s="63"/>
      <c r="H6436" s="106"/>
    </row>
    <row r="6437" spans="1:8" ht="15" hidden="1" customHeight="1" x14ac:dyDescent="0.25">
      <c r="A6437"/>
      <c r="B6437" s="56"/>
      <c r="C6437" s="56"/>
      <c r="D6437" s="57"/>
      <c r="E6437" s="72"/>
      <c r="F6437" s="76"/>
      <c r="G6437" s="63"/>
      <c r="H6437" s="106"/>
    </row>
    <row r="6438" spans="1:8" ht="15" hidden="1" customHeight="1" x14ac:dyDescent="0.25">
      <c r="A6438"/>
      <c r="B6438" s="60"/>
      <c r="C6438" s="107"/>
      <c r="D6438" s="57"/>
      <c r="E6438" s="72"/>
      <c r="F6438" s="62"/>
      <c r="G6438" s="63"/>
      <c r="H6438" s="64"/>
    </row>
    <row r="6439" spans="1:8" ht="15" hidden="1" customHeight="1" x14ac:dyDescent="0.25">
      <c r="A6439"/>
      <c r="B6439" s="68"/>
      <c r="C6439" s="72"/>
      <c r="D6439" s="57"/>
      <c r="E6439" s="72"/>
      <c r="F6439" s="62"/>
      <c r="G6439" s="203"/>
      <c r="H6439" s="64"/>
    </row>
    <row r="6440" spans="1:8" ht="15" hidden="1" customHeight="1" x14ac:dyDescent="0.25">
      <c r="A6440"/>
      <c r="B6440" s="56"/>
      <c r="C6440" s="72"/>
      <c r="D6440" s="57"/>
      <c r="E6440" s="72"/>
      <c r="F6440" s="62"/>
      <c r="G6440" s="203"/>
      <c r="H6440" s="106"/>
    </row>
    <row r="6441" spans="1:8" ht="15" hidden="1" customHeight="1" x14ac:dyDescent="0.25">
      <c r="A6441"/>
      <c r="B6441" s="68"/>
      <c r="C6441" s="72"/>
      <c r="D6441" s="57"/>
      <c r="E6441" s="72"/>
      <c r="F6441" s="76"/>
      <c r="G6441" s="63"/>
      <c r="H6441" s="106"/>
    </row>
    <row r="6442" spans="1:8" ht="15" hidden="1" customHeight="1" x14ac:dyDescent="0.25">
      <c r="A6442"/>
      <c r="B6442" s="95"/>
      <c r="C6442" s="74"/>
      <c r="D6442" s="57"/>
      <c r="E6442" s="72"/>
      <c r="F6442" s="76"/>
      <c r="G6442" s="63"/>
      <c r="H6442" s="106"/>
    </row>
    <row r="6443" spans="1:8" ht="15" hidden="1" customHeight="1" x14ac:dyDescent="0.25">
      <c r="A6443"/>
      <c r="B6443" s="95"/>
      <c r="C6443" s="74"/>
      <c r="D6443" s="57"/>
      <c r="E6443" s="72"/>
      <c r="F6443" s="76"/>
      <c r="G6443" s="63"/>
      <c r="H6443" s="106"/>
    </row>
    <row r="6444" spans="1:8" ht="15" hidden="1" customHeight="1" x14ac:dyDescent="0.25">
      <c r="A6444"/>
      <c r="B6444" s="55"/>
      <c r="C6444" s="74"/>
      <c r="D6444" s="57"/>
      <c r="E6444" s="72"/>
      <c r="F6444" s="62"/>
      <c r="G6444" s="63"/>
      <c r="H6444" s="106"/>
    </row>
    <row r="6445" spans="1:8" ht="15" hidden="1" customHeight="1" x14ac:dyDescent="0.25">
      <c r="A6445"/>
      <c r="B6445" s="56"/>
      <c r="C6445" s="56"/>
      <c r="D6445" s="57"/>
      <c r="E6445" s="72"/>
      <c r="F6445" s="76"/>
      <c r="G6445" s="63"/>
      <c r="H6445" s="106"/>
    </row>
    <row r="6446" spans="1:8" ht="15" hidden="1" customHeight="1" x14ac:dyDescent="0.25">
      <c r="A6446"/>
      <c r="B6446" s="60"/>
      <c r="C6446" s="107"/>
      <c r="D6446" s="57"/>
      <c r="E6446" s="72"/>
      <c r="F6446" s="62"/>
      <c r="G6446" s="63"/>
      <c r="H6446" s="64"/>
    </row>
    <row r="6447" spans="1:8" ht="15" hidden="1" customHeight="1" x14ac:dyDescent="0.25">
      <c r="A6447"/>
      <c r="B6447" s="68"/>
      <c r="C6447" s="72"/>
      <c r="D6447" s="57"/>
      <c r="E6447" s="72"/>
      <c r="F6447" s="62"/>
      <c r="G6447" s="203"/>
      <c r="H6447" s="64"/>
    </row>
    <row r="6448" spans="1:8" ht="15" hidden="1" customHeight="1" x14ac:dyDescent="0.25">
      <c r="A6448"/>
      <c r="B6448" s="56"/>
      <c r="C6448" s="72"/>
      <c r="D6448" s="57"/>
      <c r="E6448" s="72"/>
      <c r="F6448" s="62"/>
      <c r="G6448" s="203"/>
      <c r="H6448" s="106"/>
    </row>
    <row r="6449" spans="1:8" ht="15" hidden="1" customHeight="1" x14ac:dyDescent="0.25">
      <c r="A6449"/>
      <c r="B6449" s="56"/>
      <c r="C6449" s="71"/>
      <c r="D6449" s="57"/>
      <c r="E6449" s="72"/>
      <c r="F6449" s="76"/>
      <c r="G6449" s="63"/>
      <c r="H6449" s="64"/>
    </row>
    <row r="6450" spans="1:8" ht="15" hidden="1" customHeight="1" x14ac:dyDescent="0.25">
      <c r="A6450"/>
      <c r="B6450" s="68"/>
      <c r="C6450" s="71"/>
      <c r="D6450" s="57"/>
      <c r="E6450" s="72"/>
      <c r="F6450" s="76"/>
      <c r="G6450" s="63"/>
      <c r="H6450" s="64"/>
    </row>
    <row r="6451" spans="1:8" ht="15" hidden="1" customHeight="1" x14ac:dyDescent="0.25">
      <c r="A6451"/>
      <c r="B6451" s="95"/>
      <c r="C6451" s="74"/>
      <c r="D6451" s="57"/>
      <c r="E6451" s="72"/>
      <c r="F6451" s="76"/>
      <c r="G6451" s="63"/>
      <c r="H6451" s="64"/>
    </row>
    <row r="6452" spans="1:8" ht="15" hidden="1" customHeight="1" x14ac:dyDescent="0.25">
      <c r="A6452"/>
      <c r="B6452" s="56"/>
      <c r="C6452" s="74"/>
      <c r="D6452" s="57"/>
      <c r="E6452" s="72"/>
      <c r="F6452" s="62"/>
      <c r="G6452" s="63"/>
      <c r="H6452" s="64"/>
    </row>
    <row r="6453" spans="1:8" ht="15" hidden="1" customHeight="1" x14ac:dyDescent="0.25">
      <c r="A6453"/>
      <c r="B6453" s="55"/>
      <c r="C6453" s="74"/>
      <c r="D6453" s="57"/>
      <c r="E6453" s="72"/>
      <c r="F6453" s="62"/>
      <c r="G6453" s="63"/>
      <c r="H6453" s="64"/>
    </row>
    <row r="6454" spans="1:8" ht="15" hidden="1" customHeight="1" x14ac:dyDescent="0.25">
      <c r="A6454"/>
      <c r="B6454" s="71"/>
      <c r="C6454" s="74"/>
      <c r="D6454" s="105"/>
      <c r="E6454" s="72"/>
      <c r="F6454" s="203"/>
      <c r="G6454" s="63"/>
      <c r="H6454" s="106"/>
    </row>
    <row r="6455" spans="1:8" ht="15" hidden="1" customHeight="1" x14ac:dyDescent="0.25">
      <c r="A6455"/>
      <c r="B6455" s="56"/>
      <c r="C6455" s="74"/>
      <c r="D6455" s="57"/>
      <c r="E6455" s="72"/>
      <c r="F6455" s="203"/>
      <c r="G6455" s="63"/>
      <c r="H6455" s="106"/>
    </row>
    <row r="6456" spans="1:8" ht="15" hidden="1" customHeight="1" x14ac:dyDescent="0.25">
      <c r="A6456"/>
      <c r="B6456" s="56"/>
      <c r="C6456" s="74"/>
      <c r="D6456" s="57"/>
      <c r="E6456" s="72"/>
      <c r="F6456" s="203"/>
      <c r="G6456" s="63"/>
      <c r="H6456" s="106"/>
    </row>
    <row r="6457" spans="1:8" ht="15" hidden="1" customHeight="1" x14ac:dyDescent="0.25">
      <c r="A6457"/>
      <c r="B6457" s="56"/>
      <c r="C6457" s="74"/>
      <c r="D6457" s="105"/>
      <c r="E6457" s="72"/>
      <c r="F6457" s="203"/>
      <c r="G6457" s="63"/>
      <c r="H6457" s="106"/>
    </row>
    <row r="6458" spans="1:8" ht="15" hidden="1" customHeight="1" x14ac:dyDescent="0.25">
      <c r="A6458"/>
      <c r="B6458" s="56"/>
      <c r="C6458" s="74"/>
      <c r="D6458" s="105"/>
      <c r="E6458" s="72"/>
      <c r="F6458" s="203"/>
      <c r="G6458" s="63"/>
      <c r="H6458" s="106"/>
    </row>
    <row r="6459" spans="1:8" ht="15" hidden="1" customHeight="1" x14ac:dyDescent="0.25">
      <c r="A6459"/>
      <c r="B6459" s="68"/>
      <c r="C6459" s="74"/>
      <c r="D6459" s="57"/>
      <c r="E6459" s="72"/>
      <c r="F6459" s="76"/>
      <c r="G6459" s="63"/>
      <c r="H6459" s="266"/>
    </row>
    <row r="6460" spans="1:8" ht="15" hidden="1" customHeight="1" x14ac:dyDescent="0.25">
      <c r="A6460"/>
      <c r="B6460" s="56"/>
      <c r="C6460" s="74"/>
      <c r="D6460" s="105"/>
      <c r="E6460" s="72"/>
      <c r="F6460" s="62"/>
      <c r="G6460" s="63"/>
      <c r="H6460" s="106"/>
    </row>
    <row r="6461" spans="1:8" ht="15" hidden="1" customHeight="1" x14ac:dyDescent="0.25">
      <c r="A6461"/>
      <c r="B6461" s="55"/>
      <c r="C6461" s="56"/>
      <c r="D6461" s="105"/>
      <c r="E6461" s="72"/>
      <c r="F6461" s="246"/>
      <c r="G6461" s="203"/>
      <c r="H6461" s="266"/>
    </row>
    <row r="6462" spans="1:8" ht="15" hidden="1" customHeight="1" x14ac:dyDescent="0.25">
      <c r="A6462"/>
      <c r="B6462" s="56"/>
      <c r="C6462" s="56"/>
      <c r="D6462" s="57"/>
      <c r="E6462" s="72"/>
      <c r="F6462" s="76"/>
      <c r="G6462" s="63"/>
      <c r="H6462" s="106"/>
    </row>
    <row r="6463" spans="1:8" ht="15" hidden="1" customHeight="1" x14ac:dyDescent="0.25">
      <c r="A6463"/>
      <c r="B6463" s="60"/>
      <c r="C6463" s="72"/>
      <c r="D6463" s="57"/>
      <c r="E6463" s="72"/>
      <c r="F6463" s="62"/>
      <c r="G6463" s="63"/>
      <c r="H6463" s="106"/>
    </row>
    <row r="6464" spans="1:8" ht="15" hidden="1" customHeight="1" x14ac:dyDescent="0.25">
      <c r="A6464"/>
      <c r="B6464" s="68"/>
      <c r="C6464" s="72"/>
      <c r="D6464" s="57"/>
      <c r="E6464" s="72"/>
      <c r="F6464" s="62"/>
      <c r="G6464" s="203"/>
      <c r="H6464" s="106"/>
    </row>
    <row r="6465" spans="1:8" ht="15" hidden="1" customHeight="1" x14ac:dyDescent="0.25">
      <c r="A6465"/>
      <c r="B6465" s="56"/>
      <c r="C6465" s="72"/>
      <c r="D6465" s="57"/>
      <c r="E6465" s="72"/>
      <c r="F6465" s="62"/>
      <c r="G6465" s="203"/>
      <c r="H6465" s="106"/>
    </row>
    <row r="6466" spans="1:8" ht="15" hidden="1" customHeight="1" x14ac:dyDescent="0.25">
      <c r="A6466"/>
      <c r="B6466" s="56"/>
      <c r="C6466" s="71"/>
      <c r="D6466" s="57"/>
      <c r="E6466" s="72"/>
      <c r="F6466" s="76"/>
      <c r="G6466" s="63"/>
      <c r="H6466" s="64"/>
    </row>
    <row r="6467" spans="1:8" ht="15" hidden="1" customHeight="1" x14ac:dyDescent="0.25">
      <c r="A6467"/>
      <c r="B6467" s="68"/>
      <c r="C6467" s="71"/>
      <c r="D6467" s="57"/>
      <c r="E6467" s="72"/>
      <c r="F6467" s="76"/>
      <c r="G6467" s="63"/>
      <c r="H6467" s="64"/>
    </row>
    <row r="6468" spans="1:8" ht="15" hidden="1" customHeight="1" x14ac:dyDescent="0.25">
      <c r="A6468"/>
      <c r="B6468" s="95"/>
      <c r="C6468" s="74"/>
      <c r="D6468" s="57"/>
      <c r="E6468" s="72"/>
      <c r="F6468" s="76"/>
      <c r="G6468" s="63"/>
      <c r="H6468" s="64"/>
    </row>
    <row r="6469" spans="1:8" ht="15" hidden="1" customHeight="1" x14ac:dyDescent="0.25">
      <c r="A6469"/>
      <c r="B6469" s="56"/>
      <c r="C6469" s="74"/>
      <c r="D6469" s="57"/>
      <c r="E6469" s="72"/>
      <c r="F6469" s="62"/>
      <c r="G6469" s="63"/>
      <c r="H6469" s="64"/>
    </row>
    <row r="6470" spans="1:8" ht="15" hidden="1" customHeight="1" x14ac:dyDescent="0.25">
      <c r="A6470"/>
      <c r="B6470" s="56"/>
      <c r="C6470" s="56"/>
      <c r="D6470" s="57"/>
      <c r="E6470" s="72"/>
      <c r="F6470" s="76"/>
      <c r="G6470" s="63"/>
      <c r="H6470" s="106"/>
    </row>
    <row r="6471" spans="1:8" ht="15" hidden="1" customHeight="1" x14ac:dyDescent="0.25">
      <c r="A6471"/>
      <c r="B6471" s="60"/>
      <c r="C6471" s="72"/>
      <c r="D6471" s="57"/>
      <c r="E6471" s="72"/>
      <c r="F6471" s="62"/>
      <c r="G6471" s="63"/>
      <c r="H6471" s="106"/>
    </row>
    <row r="6472" spans="1:8" ht="15" hidden="1" customHeight="1" x14ac:dyDescent="0.25">
      <c r="A6472"/>
      <c r="B6472" s="68"/>
      <c r="C6472" s="72"/>
      <c r="D6472" s="57"/>
      <c r="E6472" s="72"/>
      <c r="F6472" s="62"/>
      <c r="G6472" s="203"/>
      <c r="H6472" s="106"/>
    </row>
    <row r="6473" spans="1:8" ht="15" hidden="1" customHeight="1" x14ac:dyDescent="0.25">
      <c r="A6473"/>
      <c r="B6473" s="56"/>
      <c r="C6473" s="72"/>
      <c r="D6473" s="57"/>
      <c r="E6473" s="72"/>
      <c r="F6473" s="62"/>
      <c r="G6473" s="203"/>
      <c r="H6473" s="106"/>
    </row>
    <row r="6474" spans="1:8" ht="15" hidden="1" customHeight="1" x14ac:dyDescent="0.25">
      <c r="A6474"/>
      <c r="B6474" s="56"/>
      <c r="C6474" s="71"/>
      <c r="D6474" s="57"/>
      <c r="E6474" s="72"/>
      <c r="F6474" s="76"/>
      <c r="G6474" s="63"/>
      <c r="H6474" s="64"/>
    </row>
    <row r="6475" spans="1:8" ht="15" hidden="1" customHeight="1" x14ac:dyDescent="0.25">
      <c r="A6475"/>
      <c r="B6475" s="68"/>
      <c r="C6475" s="74"/>
      <c r="D6475" s="57"/>
      <c r="E6475" s="72"/>
      <c r="F6475" s="76"/>
      <c r="G6475" s="63"/>
      <c r="H6475" s="64"/>
    </row>
    <row r="6476" spans="1:8" ht="15" hidden="1" customHeight="1" x14ac:dyDescent="0.25">
      <c r="A6476"/>
      <c r="B6476" s="95"/>
      <c r="C6476" s="74"/>
      <c r="D6476" s="57"/>
      <c r="E6476" s="72"/>
      <c r="F6476" s="76"/>
      <c r="G6476" s="63"/>
      <c r="H6476" s="64"/>
    </row>
    <row r="6477" spans="1:8" ht="15" hidden="1" customHeight="1" x14ac:dyDescent="0.25">
      <c r="A6477"/>
      <c r="B6477" s="56"/>
      <c r="C6477" s="74"/>
      <c r="D6477" s="57"/>
      <c r="E6477" s="72"/>
      <c r="F6477" s="62"/>
      <c r="G6477" s="63"/>
      <c r="H6477" s="64"/>
    </row>
    <row r="6478" spans="1:8" ht="15" hidden="1" customHeight="1" x14ac:dyDescent="0.25">
      <c r="B6478" s="55"/>
      <c r="C6478" s="74"/>
      <c r="D6478" s="57"/>
      <c r="E6478" s="72"/>
      <c r="F6478" s="62"/>
      <c r="G6478" s="63"/>
      <c r="H6478" s="64"/>
    </row>
    <row r="6479" spans="1:8" ht="15" hidden="1" customHeight="1" x14ac:dyDescent="0.25">
      <c r="B6479" s="71"/>
      <c r="C6479" s="74"/>
      <c r="D6479" s="105"/>
      <c r="E6479" s="72"/>
      <c r="F6479" s="203"/>
      <c r="G6479" s="63"/>
      <c r="H6479" s="64"/>
    </row>
    <row r="6480" spans="1:8" ht="15" hidden="1" customHeight="1" x14ac:dyDescent="0.25">
      <c r="B6480" s="56"/>
      <c r="C6480" s="74"/>
      <c r="D6480" s="57"/>
      <c r="E6480" s="72"/>
      <c r="F6480" s="203"/>
      <c r="G6480" s="63"/>
      <c r="H6480" s="106"/>
    </row>
    <row r="6481" spans="1:8" ht="15" hidden="1" customHeight="1" x14ac:dyDescent="0.25">
      <c r="B6481" s="56"/>
      <c r="C6481" s="74"/>
      <c r="D6481" s="57"/>
      <c r="E6481" s="72"/>
      <c r="F6481" s="203"/>
      <c r="G6481" s="63"/>
      <c r="H6481" s="106"/>
    </row>
    <row r="6482" spans="1:8" ht="15" hidden="1" customHeight="1" x14ac:dyDescent="0.25">
      <c r="B6482" s="56"/>
      <c r="C6482" s="74"/>
      <c r="D6482" s="105"/>
      <c r="E6482" s="72"/>
      <c r="F6482" s="203"/>
      <c r="G6482" s="63"/>
      <c r="H6482" s="106"/>
    </row>
    <row r="6483" spans="1:8" ht="15" hidden="1" customHeight="1" x14ac:dyDescent="0.25">
      <c r="B6483" s="56"/>
      <c r="C6483" s="74"/>
      <c r="D6483" s="105"/>
      <c r="E6483" s="72"/>
      <c r="F6483" s="203"/>
      <c r="G6483" s="63"/>
      <c r="H6483" s="106"/>
    </row>
    <row r="6484" spans="1:8" ht="15" hidden="1" customHeight="1" x14ac:dyDescent="0.25">
      <c r="B6484" s="55"/>
      <c r="C6484" s="56"/>
      <c r="D6484" s="56"/>
      <c r="E6484" s="72"/>
      <c r="F6484" s="58"/>
      <c r="G6484" s="63"/>
      <c r="H6484" s="106"/>
    </row>
    <row r="6485" spans="1:8" ht="15" hidden="1" customHeight="1" x14ac:dyDescent="0.25">
      <c r="A6485" s="225"/>
      <c r="B6485" s="60"/>
      <c r="C6485" s="56"/>
      <c r="D6485" s="57"/>
      <c r="E6485" s="72"/>
      <c r="F6485" s="76"/>
      <c r="G6485" s="63"/>
      <c r="H6485" s="64"/>
    </row>
    <row r="6486" spans="1:8" ht="15" hidden="1" customHeight="1" x14ac:dyDescent="0.25">
      <c r="A6486" s="82"/>
      <c r="B6486" s="95"/>
      <c r="C6486" s="56"/>
      <c r="D6486" s="57"/>
      <c r="E6486" s="72"/>
      <c r="F6486" s="203"/>
      <c r="G6486" s="63"/>
      <c r="H6486" s="64"/>
    </row>
    <row r="6487" spans="1:8" ht="15" hidden="1" customHeight="1" x14ac:dyDescent="0.25">
      <c r="A6487" s="82"/>
      <c r="B6487" s="55"/>
      <c r="C6487" s="56"/>
      <c r="D6487" s="57"/>
      <c r="E6487" s="72"/>
      <c r="F6487" s="62"/>
      <c r="G6487" s="63"/>
      <c r="H6487" s="64"/>
    </row>
    <row r="6488" spans="1:8" ht="15" hidden="1" customHeight="1" x14ac:dyDescent="0.25">
      <c r="A6488" s="82"/>
      <c r="B6488" s="56"/>
      <c r="C6488" s="56"/>
      <c r="D6488" s="57"/>
      <c r="E6488" s="72"/>
      <c r="F6488" s="62"/>
      <c r="G6488" s="203"/>
      <c r="H6488" s="64"/>
    </row>
    <row r="6489" spans="1:8" ht="15" hidden="1" customHeight="1" x14ac:dyDescent="0.25">
      <c r="A6489" s="82"/>
      <c r="B6489" s="56"/>
      <c r="C6489" s="56"/>
      <c r="D6489" s="57"/>
      <c r="E6489" s="72"/>
      <c r="F6489" s="76"/>
      <c r="G6489" s="63"/>
      <c r="H6489" s="64"/>
    </row>
    <row r="6490" spans="1:8" ht="15" hidden="1" customHeight="1" x14ac:dyDescent="0.25">
      <c r="A6490" s="82"/>
      <c r="B6490" s="68"/>
      <c r="C6490" s="74"/>
      <c r="D6490" s="57"/>
      <c r="E6490" s="72"/>
      <c r="F6490" s="76"/>
      <c r="G6490" s="63"/>
      <c r="H6490" s="64"/>
    </row>
    <row r="6491" spans="1:8" ht="15" hidden="1" customHeight="1" x14ac:dyDescent="0.25">
      <c r="A6491" s="82"/>
      <c r="B6491" s="95"/>
      <c r="C6491" s="74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56"/>
      <c r="C6492" s="74"/>
      <c r="D6492" s="57"/>
      <c r="E6492" s="72"/>
      <c r="F6492" s="62"/>
      <c r="G6492" s="63"/>
      <c r="H6492" s="64"/>
    </row>
    <row r="6493" spans="1:8" ht="15" hidden="1" customHeight="1" x14ac:dyDescent="0.25">
      <c r="A6493" s="82"/>
      <c r="B6493" s="55"/>
      <c r="C6493" s="74"/>
      <c r="D6493" s="57"/>
      <c r="E6493" s="72"/>
      <c r="F6493" s="62"/>
      <c r="G6493" s="63"/>
      <c r="H6493" s="64"/>
    </row>
    <row r="6494" spans="1:8" ht="15" hidden="1" customHeight="1" x14ac:dyDescent="0.25">
      <c r="A6494" s="82"/>
      <c r="B6494" s="71"/>
      <c r="C6494" s="74"/>
      <c r="D6494" s="105"/>
      <c r="E6494" s="72"/>
      <c r="F6494" s="203"/>
      <c r="G6494" s="63"/>
      <c r="H6494" s="106"/>
    </row>
    <row r="6495" spans="1:8" ht="15" hidden="1" customHeight="1" x14ac:dyDescent="0.25">
      <c r="A6495" s="82"/>
      <c r="B6495" s="56"/>
      <c r="C6495" s="74"/>
      <c r="D6495" s="57"/>
      <c r="E6495" s="72"/>
      <c r="F6495" s="203"/>
      <c r="G6495" s="63"/>
      <c r="H6495" s="106"/>
    </row>
    <row r="6496" spans="1:8" ht="15" hidden="1" customHeight="1" x14ac:dyDescent="0.25">
      <c r="A6496" s="82"/>
      <c r="B6496" s="56"/>
      <c r="C6496" s="74"/>
      <c r="D6496" s="57"/>
      <c r="E6496" s="72"/>
      <c r="F6496" s="203"/>
      <c r="G6496" s="63"/>
      <c r="H6496" s="106"/>
    </row>
    <row r="6497" spans="1:8" ht="15" hidden="1" customHeight="1" x14ac:dyDescent="0.25">
      <c r="A6497" s="82"/>
      <c r="B6497" s="60"/>
      <c r="C6497" s="56"/>
      <c r="D6497" s="57"/>
      <c r="E6497" s="72"/>
      <c r="F6497" s="76"/>
      <c r="G6497" s="63"/>
      <c r="H6497" s="64"/>
    </row>
    <row r="6498" spans="1:8" ht="15" hidden="1" customHeight="1" x14ac:dyDescent="0.25">
      <c r="A6498" s="82"/>
      <c r="B6498" s="95"/>
      <c r="C6498" s="56"/>
      <c r="D6498" s="57"/>
      <c r="E6498" s="72"/>
      <c r="F6498" s="203"/>
      <c r="G6498" s="63"/>
      <c r="H6498" s="64"/>
    </row>
    <row r="6499" spans="1:8" ht="15" hidden="1" customHeight="1" x14ac:dyDescent="0.25">
      <c r="A6499" s="82"/>
      <c r="B6499" s="55"/>
      <c r="C6499" s="56"/>
      <c r="D6499" s="57"/>
      <c r="E6499" s="72"/>
      <c r="F6499" s="62"/>
      <c r="G6499" s="63"/>
      <c r="H6499" s="64"/>
    </row>
    <row r="6500" spans="1:8" ht="15" hidden="1" customHeight="1" x14ac:dyDescent="0.25">
      <c r="A6500" s="82"/>
      <c r="B6500" s="56"/>
      <c r="C6500" s="56"/>
      <c r="D6500" s="57"/>
      <c r="E6500" s="72"/>
      <c r="F6500" s="62"/>
      <c r="G6500" s="203"/>
      <c r="H6500" s="64"/>
    </row>
    <row r="6501" spans="1:8" ht="15" hidden="1" customHeight="1" x14ac:dyDescent="0.25">
      <c r="A6501" s="82"/>
      <c r="B6501" s="56"/>
      <c r="C6501" s="56"/>
      <c r="D6501" s="57"/>
      <c r="E6501" s="72"/>
      <c r="F6501" s="76"/>
      <c r="G6501" s="63"/>
      <c r="H6501" s="64"/>
    </row>
    <row r="6502" spans="1:8" ht="15" hidden="1" customHeight="1" x14ac:dyDescent="0.25">
      <c r="A6502" s="82"/>
      <c r="B6502" s="56"/>
      <c r="C6502" s="74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71"/>
      <c r="C6503" s="75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56"/>
      <c r="C6504" s="74"/>
      <c r="D6504" s="57"/>
      <c r="E6504" s="72"/>
      <c r="F6504" s="62"/>
      <c r="G6504" s="63"/>
      <c r="H6504" s="64"/>
    </row>
    <row r="6505" spans="1:8" ht="15" hidden="1" customHeight="1" x14ac:dyDescent="0.25">
      <c r="A6505" s="82"/>
      <c r="B6505" s="60"/>
      <c r="C6505" s="56"/>
      <c r="D6505" s="57"/>
      <c r="E6505" s="72"/>
      <c r="F6505" s="76"/>
      <c r="G6505" s="63"/>
      <c r="H6505" s="64"/>
    </row>
    <row r="6506" spans="1:8" ht="15" hidden="1" customHeight="1" x14ac:dyDescent="0.25">
      <c r="A6506" s="82"/>
      <c r="B6506" s="95"/>
      <c r="C6506" s="56"/>
      <c r="D6506" s="57"/>
      <c r="E6506" s="72"/>
      <c r="F6506" s="203"/>
      <c r="G6506" s="63"/>
      <c r="H6506" s="64"/>
    </row>
    <row r="6507" spans="1:8" ht="15" hidden="1" customHeight="1" x14ac:dyDescent="0.25">
      <c r="A6507" s="82"/>
      <c r="B6507" s="55"/>
      <c r="C6507" s="56"/>
      <c r="D6507" s="57"/>
      <c r="E6507" s="72"/>
      <c r="F6507" s="62"/>
      <c r="G6507" s="63"/>
      <c r="H6507" s="64"/>
    </row>
    <row r="6508" spans="1:8" ht="15" hidden="1" customHeight="1" x14ac:dyDescent="0.25">
      <c r="A6508" s="82"/>
      <c r="B6508" s="56"/>
      <c r="C6508" s="56"/>
      <c r="D6508" s="57"/>
      <c r="E6508" s="72"/>
      <c r="F6508" s="62"/>
      <c r="G6508" s="203"/>
      <c r="H6508" s="64"/>
    </row>
    <row r="6509" spans="1:8" ht="15" hidden="1" customHeight="1" x14ac:dyDescent="0.25">
      <c r="A6509" s="82"/>
      <c r="B6509" s="56"/>
      <c r="C6509" s="56"/>
      <c r="D6509" s="57"/>
      <c r="E6509" s="72"/>
      <c r="F6509" s="76"/>
      <c r="G6509" s="63"/>
      <c r="H6509" s="64"/>
    </row>
    <row r="6510" spans="1:8" ht="15" hidden="1" customHeight="1" x14ac:dyDescent="0.25">
      <c r="A6510" s="82"/>
      <c r="B6510" s="68"/>
      <c r="C6510" s="74"/>
      <c r="D6510" s="57"/>
      <c r="E6510" s="72"/>
      <c r="F6510" s="76"/>
      <c r="G6510" s="63"/>
      <c r="H6510" s="64"/>
    </row>
    <row r="6511" spans="1:8" ht="15" hidden="1" customHeight="1" x14ac:dyDescent="0.25">
      <c r="A6511" s="82"/>
      <c r="B6511" s="56"/>
      <c r="C6511" s="56"/>
      <c r="D6511" s="57"/>
      <c r="E6511" s="72"/>
      <c r="F6511" s="76"/>
      <c r="G6511" s="63"/>
      <c r="H6511" s="64"/>
    </row>
    <row r="6512" spans="1:8" ht="15" hidden="1" customHeight="1" x14ac:dyDescent="0.25">
      <c r="A6512" s="82"/>
      <c r="B6512" s="95"/>
      <c r="C6512" s="56"/>
      <c r="D6512" s="57"/>
      <c r="E6512" s="72"/>
      <c r="F6512" s="203"/>
      <c r="G6512" s="63"/>
      <c r="H6512" s="64"/>
    </row>
    <row r="6513" spans="1:8" ht="15" hidden="1" customHeight="1" x14ac:dyDescent="0.25">
      <c r="A6513" s="121"/>
      <c r="B6513" s="270"/>
      <c r="C6513" s="71"/>
      <c r="D6513" s="105"/>
      <c r="E6513" s="72"/>
      <c r="F6513" s="63"/>
      <c r="G6513" s="63"/>
      <c r="H6513" s="271"/>
    </row>
    <row r="6514" spans="1:8" ht="15" hidden="1" customHeight="1" x14ac:dyDescent="0.25">
      <c r="A6514" s="82"/>
      <c r="B6514" s="56"/>
      <c r="C6514" s="56"/>
      <c r="D6514" s="57"/>
      <c r="E6514" s="72"/>
      <c r="F6514" s="62"/>
      <c r="G6514" s="203"/>
      <c r="H6514" s="64"/>
    </row>
    <row r="6515" spans="1:8" ht="15" hidden="1" customHeight="1" x14ac:dyDescent="0.25">
      <c r="A6515" s="82"/>
      <c r="B6515" s="56"/>
      <c r="C6515" s="56"/>
      <c r="D6515" s="57"/>
      <c r="E6515" s="72"/>
      <c r="F6515" s="76"/>
      <c r="G6515" s="63"/>
      <c r="H6515" s="64"/>
    </row>
    <row r="6516" spans="1:8" ht="15" hidden="1" customHeight="1" x14ac:dyDescent="0.25">
      <c r="A6516" s="82"/>
      <c r="B6516" s="68"/>
      <c r="C6516" s="56"/>
      <c r="D6516" s="57"/>
      <c r="E6516" s="72"/>
      <c r="F6516" s="76"/>
      <c r="G6516" s="63"/>
      <c r="H6516" s="64"/>
    </row>
    <row r="6517" spans="1:8" ht="15" hidden="1" customHeight="1" x14ac:dyDescent="0.25">
      <c r="A6517" s="82"/>
      <c r="B6517" s="95"/>
      <c r="C6517" s="56"/>
      <c r="D6517" s="57"/>
      <c r="E6517" s="72"/>
      <c r="F6517" s="76"/>
      <c r="G6517" s="63"/>
      <c r="H6517" s="64"/>
    </row>
    <row r="6518" spans="1:8" ht="15" hidden="1" customHeight="1" x14ac:dyDescent="0.25">
      <c r="A6518" s="82"/>
      <c r="B6518" s="56"/>
      <c r="C6518" s="56"/>
      <c r="D6518" s="57"/>
      <c r="E6518" s="72"/>
      <c r="F6518" s="62"/>
      <c r="G6518" s="63"/>
      <c r="H6518" s="64"/>
    </row>
    <row r="6519" spans="1:8" ht="15" hidden="1" customHeight="1" x14ac:dyDescent="0.25">
      <c r="A6519" s="82"/>
      <c r="B6519" s="55"/>
      <c r="C6519" s="56"/>
      <c r="D6519" s="57"/>
      <c r="E6519" s="72"/>
      <c r="F6519" s="62"/>
      <c r="G6519" s="63"/>
      <c r="H6519" s="64"/>
    </row>
    <row r="6520" spans="1:8" ht="15" hidden="1" customHeight="1" x14ac:dyDescent="0.25">
      <c r="A6520" s="82"/>
      <c r="B6520" s="71"/>
      <c r="C6520" s="74"/>
      <c r="D6520" s="105"/>
      <c r="E6520" s="72"/>
      <c r="F6520" s="203"/>
      <c r="G6520" s="63"/>
      <c r="H6520" s="106"/>
    </row>
    <row r="6521" spans="1:8" ht="15" hidden="1" customHeight="1" x14ac:dyDescent="0.25">
      <c r="A6521" s="82"/>
      <c r="B6521" s="56"/>
      <c r="C6521" s="74"/>
      <c r="D6521" s="57"/>
      <c r="E6521" s="72"/>
      <c r="F6521" s="203"/>
      <c r="G6521" s="63"/>
      <c r="H6521" s="106"/>
    </row>
    <row r="6522" spans="1:8" ht="15" hidden="1" customHeight="1" x14ac:dyDescent="0.25">
      <c r="A6522" s="82"/>
      <c r="B6522" s="56"/>
      <c r="C6522" s="74"/>
      <c r="D6522" s="57"/>
      <c r="E6522" s="72"/>
      <c r="F6522" s="203"/>
      <c r="G6522" s="63"/>
      <c r="H6522" s="106"/>
    </row>
    <row r="6523" spans="1:8" ht="15" hidden="1" customHeight="1" x14ac:dyDescent="0.25">
      <c r="A6523" s="82"/>
      <c r="B6523" s="60"/>
      <c r="C6523" s="56"/>
      <c r="D6523" s="57"/>
      <c r="E6523" s="72"/>
      <c r="F6523" s="76"/>
      <c r="G6523" s="63"/>
      <c r="H6523" s="64"/>
    </row>
    <row r="6524" spans="1:8" ht="15" hidden="1" customHeight="1" x14ac:dyDescent="0.25">
      <c r="A6524" s="82"/>
      <c r="B6524" s="95"/>
      <c r="C6524" s="56"/>
      <c r="D6524" s="57"/>
      <c r="E6524" s="72"/>
      <c r="F6524" s="203"/>
      <c r="G6524" s="63"/>
      <c r="H6524" s="64"/>
    </row>
    <row r="6525" spans="1:8" ht="15" hidden="1" customHeight="1" x14ac:dyDescent="0.25">
      <c r="A6525" s="82"/>
      <c r="B6525" s="55"/>
      <c r="C6525" s="56"/>
      <c r="D6525" s="57"/>
      <c r="E6525" s="72"/>
      <c r="F6525" s="62"/>
      <c r="G6525" s="63"/>
      <c r="H6525" s="64"/>
    </row>
    <row r="6526" spans="1:8" ht="15" hidden="1" customHeight="1" x14ac:dyDescent="0.25">
      <c r="A6526" s="82"/>
      <c r="B6526" s="56"/>
      <c r="C6526" s="56"/>
      <c r="D6526" s="57"/>
      <c r="E6526" s="72"/>
      <c r="F6526" s="62"/>
      <c r="G6526" s="203"/>
      <c r="H6526" s="64"/>
    </row>
    <row r="6527" spans="1:8" ht="15" hidden="1" customHeight="1" x14ac:dyDescent="0.25">
      <c r="A6527" s="82"/>
      <c r="B6527" s="56"/>
      <c r="C6527" s="56"/>
      <c r="D6527" s="57"/>
      <c r="E6527" s="72"/>
      <c r="F6527" s="76"/>
      <c r="G6527" s="63"/>
      <c r="H6527" s="64"/>
    </row>
    <row r="6528" spans="1:8" ht="15" hidden="1" customHeight="1" x14ac:dyDescent="0.25">
      <c r="A6528" s="82"/>
      <c r="B6528" s="68"/>
      <c r="C6528" s="56"/>
      <c r="D6528" s="57"/>
      <c r="E6528" s="72"/>
      <c r="F6528" s="76"/>
      <c r="G6528" s="63"/>
      <c r="H6528" s="64"/>
    </row>
    <row r="6529" spans="1:8" ht="15" hidden="1" customHeight="1" x14ac:dyDescent="0.25">
      <c r="A6529" s="82"/>
      <c r="B6529" s="95"/>
      <c r="C6529" s="56"/>
      <c r="D6529" s="57"/>
      <c r="E6529" s="72"/>
      <c r="F6529" s="76"/>
      <c r="G6529" s="63"/>
      <c r="H6529" s="64"/>
    </row>
    <row r="6530" spans="1:8" ht="15" hidden="1" customHeight="1" x14ac:dyDescent="0.25">
      <c r="A6530" s="82"/>
      <c r="B6530" s="56"/>
      <c r="C6530" s="56"/>
      <c r="D6530" s="57"/>
      <c r="E6530" s="72"/>
      <c r="F6530" s="62"/>
      <c r="G6530" s="63"/>
      <c r="H6530" s="64"/>
    </row>
    <row r="6531" spans="1:8" ht="15" hidden="1" customHeight="1" x14ac:dyDescent="0.25">
      <c r="A6531" s="82"/>
      <c r="B6531" s="55"/>
      <c r="C6531" s="56"/>
      <c r="D6531" s="57"/>
      <c r="E6531" s="72"/>
      <c r="F6531" s="62"/>
      <c r="G6531" s="63"/>
      <c r="H6531" s="64"/>
    </row>
    <row r="6532" spans="1:8" ht="15" hidden="1" customHeight="1" x14ac:dyDescent="0.25">
      <c r="A6532" s="82"/>
      <c r="B6532" s="71"/>
      <c r="C6532" s="74"/>
      <c r="D6532" s="105"/>
      <c r="E6532" s="72"/>
      <c r="F6532" s="203"/>
      <c r="G6532" s="63"/>
      <c r="H6532" s="106"/>
    </row>
    <row r="6533" spans="1:8" ht="15" hidden="1" customHeight="1" x14ac:dyDescent="0.25">
      <c r="A6533" s="82"/>
      <c r="B6533" s="56"/>
      <c r="C6533" s="74"/>
      <c r="D6533" s="57"/>
      <c r="E6533" s="72"/>
      <c r="F6533" s="203"/>
      <c r="G6533" s="63"/>
      <c r="H6533" s="106"/>
    </row>
    <row r="6534" spans="1:8" ht="15" hidden="1" customHeight="1" x14ac:dyDescent="0.25">
      <c r="A6534" s="82"/>
      <c r="B6534" s="56"/>
      <c r="C6534" s="74"/>
      <c r="D6534" s="57"/>
      <c r="E6534" s="72"/>
      <c r="F6534" s="203"/>
      <c r="G6534" s="63"/>
      <c r="H6534" s="106"/>
    </row>
    <row r="6535" spans="1:8" ht="15" hidden="1" customHeight="1" x14ac:dyDescent="0.25">
      <c r="A6535" s="82"/>
      <c r="B6535" s="60"/>
      <c r="C6535" s="56"/>
      <c r="D6535" s="57"/>
      <c r="E6535" s="72"/>
      <c r="F6535" s="76"/>
      <c r="G6535" s="63"/>
      <c r="H6535" s="64"/>
    </row>
    <row r="6536" spans="1:8" ht="15" hidden="1" customHeight="1" x14ac:dyDescent="0.25">
      <c r="A6536" s="82"/>
      <c r="B6536" s="55"/>
      <c r="C6536" s="88"/>
      <c r="D6536" s="83"/>
      <c r="E6536" s="72"/>
      <c r="F6536" s="77"/>
      <c r="G6536" s="63"/>
      <c r="H6536" s="64"/>
    </row>
    <row r="6537" spans="1:8" ht="15" hidden="1" customHeight="1" x14ac:dyDescent="0.25">
      <c r="A6537" s="82"/>
      <c r="B6537" s="55"/>
      <c r="C6537" s="56"/>
      <c r="D6537" s="57"/>
      <c r="E6537" s="72"/>
      <c r="F6537" s="62"/>
      <c r="G6537" s="63"/>
      <c r="H6537" s="64"/>
    </row>
    <row r="6538" spans="1:8" ht="15" hidden="1" customHeight="1" x14ac:dyDescent="0.25">
      <c r="A6538" s="82"/>
      <c r="B6538" s="56"/>
      <c r="C6538" s="56"/>
      <c r="D6538" s="57"/>
      <c r="E6538" s="72"/>
      <c r="F6538" s="62"/>
      <c r="G6538" s="203"/>
      <c r="H6538" s="64"/>
    </row>
    <row r="6539" spans="1:8" ht="15" hidden="1" customHeight="1" x14ac:dyDescent="0.25">
      <c r="A6539" s="82"/>
      <c r="B6539" s="60"/>
      <c r="C6539" s="56"/>
      <c r="D6539" s="57"/>
      <c r="E6539" s="72"/>
      <c r="F6539" s="76"/>
      <c r="G6539" s="63"/>
      <c r="H6539" s="64"/>
    </row>
    <row r="6540" spans="1:8" ht="15" hidden="1" customHeight="1" x14ac:dyDescent="0.25">
      <c r="A6540" s="82"/>
      <c r="B6540" s="95"/>
      <c r="C6540" s="56"/>
      <c r="D6540" s="57"/>
      <c r="E6540" s="72"/>
      <c r="F6540" s="203"/>
      <c r="G6540" s="63"/>
      <c r="H6540" s="64"/>
    </row>
    <row r="6541" spans="1:8" ht="15" hidden="1" customHeight="1" x14ac:dyDescent="0.25">
      <c r="A6541" s="82"/>
      <c r="B6541" s="55"/>
      <c r="C6541" s="56"/>
      <c r="D6541" s="57"/>
      <c r="E6541" s="72"/>
      <c r="F6541" s="62"/>
      <c r="G6541" s="63"/>
      <c r="H6541" s="64"/>
    </row>
    <row r="6542" spans="1:8" ht="15" hidden="1" customHeight="1" x14ac:dyDescent="0.25">
      <c r="A6542" s="82"/>
      <c r="B6542" s="56"/>
      <c r="C6542" s="56"/>
      <c r="D6542" s="57"/>
      <c r="E6542" s="72"/>
      <c r="F6542" s="62"/>
      <c r="G6542" s="203"/>
      <c r="H6542" s="64"/>
    </row>
    <row r="6543" spans="1:8" ht="15" hidden="1" customHeight="1" x14ac:dyDescent="0.25">
      <c r="A6543" s="82"/>
      <c r="B6543" s="56"/>
      <c r="C6543" s="56"/>
      <c r="D6543" s="57"/>
      <c r="E6543" s="72"/>
      <c r="F6543" s="76"/>
      <c r="G6543" s="63"/>
      <c r="H6543" s="64"/>
    </row>
    <row r="6544" spans="1:8" ht="15" hidden="1" customHeight="1" x14ac:dyDescent="0.25">
      <c r="A6544" s="82"/>
      <c r="B6544" s="68"/>
      <c r="C6544" s="56"/>
      <c r="D6544" s="57"/>
      <c r="E6544" s="72"/>
      <c r="F6544" s="76"/>
      <c r="G6544" s="63"/>
      <c r="H6544" s="64"/>
    </row>
    <row r="6545" spans="1:8" ht="15" hidden="1" customHeight="1" x14ac:dyDescent="0.25">
      <c r="A6545" s="82"/>
      <c r="B6545" s="95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 s="82"/>
      <c r="B6546" s="56"/>
      <c r="C6546" s="56"/>
      <c r="D6546" s="57"/>
      <c r="E6546" s="72"/>
      <c r="F6546" s="62"/>
      <c r="G6546" s="63"/>
      <c r="H6546" s="64"/>
    </row>
    <row r="6547" spans="1:8" ht="15" hidden="1" customHeight="1" x14ac:dyDescent="0.25">
      <c r="A6547" s="82"/>
      <c r="B6547" s="55"/>
      <c r="C6547" s="56"/>
      <c r="D6547" s="57"/>
      <c r="E6547" s="72"/>
      <c r="F6547" s="62"/>
      <c r="G6547" s="63"/>
      <c r="H6547" s="64"/>
    </row>
    <row r="6548" spans="1:8" ht="15" hidden="1" customHeight="1" x14ac:dyDescent="0.25">
      <c r="A6548" s="82"/>
      <c r="B6548" s="71"/>
      <c r="C6548" s="74"/>
      <c r="D6548" s="105"/>
      <c r="E6548" s="72"/>
      <c r="F6548" s="203"/>
      <c r="G6548" s="63"/>
      <c r="H6548" s="106"/>
    </row>
    <row r="6549" spans="1:8" ht="15" hidden="1" customHeight="1" x14ac:dyDescent="0.25">
      <c r="A6549" s="82"/>
      <c r="B6549" s="56"/>
      <c r="C6549" s="74"/>
      <c r="D6549" s="57"/>
      <c r="E6549" s="72"/>
      <c r="F6549" s="203"/>
      <c r="G6549" s="63"/>
      <c r="H6549" s="106"/>
    </row>
    <row r="6550" spans="1:8" ht="15" hidden="1" customHeight="1" x14ac:dyDescent="0.25">
      <c r="A6550" s="82"/>
      <c r="B6550" s="56"/>
      <c r="C6550" s="74"/>
      <c r="D6550" s="57"/>
      <c r="E6550" s="72"/>
      <c r="F6550" s="203"/>
      <c r="G6550" s="63"/>
      <c r="H6550" s="106"/>
    </row>
    <row r="6551" spans="1:8" ht="15" hidden="1" customHeight="1" x14ac:dyDescent="0.25">
      <c r="A6551" s="82"/>
      <c r="B6551" s="56"/>
      <c r="C6551" s="74"/>
      <c r="D6551" s="105"/>
      <c r="E6551" s="72"/>
      <c r="F6551" s="203"/>
      <c r="G6551" s="63"/>
      <c r="H6551" s="106"/>
    </row>
    <row r="6552" spans="1:8" ht="15" hidden="1" customHeight="1" x14ac:dyDescent="0.25">
      <c r="A6552" s="82"/>
      <c r="B6552" s="56"/>
      <c r="C6552" s="74"/>
      <c r="D6552" s="105"/>
      <c r="E6552" s="72"/>
      <c r="F6552" s="203"/>
      <c r="G6552" s="63"/>
      <c r="H6552" s="106"/>
    </row>
    <row r="6553" spans="1:8" ht="15" hidden="1" customHeight="1" x14ac:dyDescent="0.25">
      <c r="A6553" s="82"/>
      <c r="B6553" s="55"/>
      <c r="C6553" s="56"/>
      <c r="D6553" s="56"/>
      <c r="E6553" s="72"/>
      <c r="F6553" s="58"/>
      <c r="G6553" s="63"/>
      <c r="H6553" s="106"/>
    </row>
    <row r="6554" spans="1:8" ht="15" hidden="1" customHeight="1" x14ac:dyDescent="0.25">
      <c r="A6554" s="82"/>
      <c r="B6554" s="56"/>
      <c r="C6554" s="74"/>
      <c r="D6554" s="105"/>
      <c r="E6554" s="72"/>
      <c r="F6554" s="62"/>
      <c r="G6554" s="63"/>
      <c r="H6554" s="106"/>
    </row>
    <row r="6555" spans="1:8" ht="15" hidden="1" customHeight="1" x14ac:dyDescent="0.25">
      <c r="A6555" s="82"/>
      <c r="B6555" s="60"/>
      <c r="C6555" s="56"/>
      <c r="D6555" s="57"/>
      <c r="E6555" s="72"/>
      <c r="F6555" s="76"/>
      <c r="G6555" s="63"/>
      <c r="H6555" s="64"/>
    </row>
    <row r="6556" spans="1:8" ht="15" hidden="1" customHeight="1" x14ac:dyDescent="0.25">
      <c r="A6556" s="82"/>
      <c r="B6556" s="68"/>
      <c r="C6556" s="56"/>
      <c r="D6556" s="57"/>
      <c r="E6556" s="72"/>
      <c r="F6556" s="76"/>
      <c r="G6556" s="63"/>
      <c r="H6556" s="64"/>
    </row>
    <row r="6557" spans="1:8" ht="15" hidden="1" customHeight="1" x14ac:dyDescent="0.25">
      <c r="A6557" s="82"/>
      <c r="B6557" s="95"/>
      <c r="C6557" s="56"/>
      <c r="D6557" s="57"/>
      <c r="E6557" s="72"/>
      <c r="F6557" s="76"/>
      <c r="G6557" s="63"/>
      <c r="H6557" s="64"/>
    </row>
    <row r="6558" spans="1:8" ht="15" hidden="1" customHeight="1" x14ac:dyDescent="0.25">
      <c r="A6558" s="82"/>
      <c r="B6558" s="56"/>
      <c r="C6558" s="56"/>
      <c r="D6558" s="57"/>
      <c r="E6558" s="72"/>
      <c r="F6558" s="62"/>
      <c r="G6558" s="63"/>
      <c r="H6558" s="64"/>
    </row>
    <row r="6559" spans="1:8" ht="15" hidden="1" customHeight="1" x14ac:dyDescent="0.25">
      <c r="A6559" s="82"/>
      <c r="B6559" s="55"/>
      <c r="C6559" s="56"/>
      <c r="D6559" s="57"/>
      <c r="E6559" s="72"/>
      <c r="F6559" s="62"/>
      <c r="G6559" s="63"/>
      <c r="H6559" s="64"/>
    </row>
    <row r="6560" spans="1:8" ht="15" hidden="1" customHeight="1" x14ac:dyDescent="0.25">
      <c r="A6560" s="82"/>
      <c r="B6560" s="71"/>
      <c r="C6560" s="74"/>
      <c r="D6560" s="105"/>
      <c r="E6560" s="72"/>
      <c r="F6560" s="203"/>
      <c r="G6560" s="63"/>
      <c r="H6560" s="106"/>
    </row>
    <row r="6561" spans="1:8" ht="15" hidden="1" customHeight="1" x14ac:dyDescent="0.25">
      <c r="A6561" s="82"/>
      <c r="B6561" s="56"/>
      <c r="C6561" s="74"/>
      <c r="D6561" s="57"/>
      <c r="E6561" s="72"/>
      <c r="F6561" s="203"/>
      <c r="G6561" s="63"/>
      <c r="H6561" s="106"/>
    </row>
    <row r="6562" spans="1:8" ht="15" hidden="1" customHeight="1" x14ac:dyDescent="0.25">
      <c r="A6562" s="82"/>
      <c r="B6562" s="56"/>
      <c r="C6562" s="74"/>
      <c r="D6562" s="57"/>
      <c r="E6562" s="72"/>
      <c r="F6562" s="203"/>
      <c r="G6562" s="63"/>
      <c r="H6562" s="106"/>
    </row>
    <row r="6563" spans="1:8" ht="15" hidden="1" customHeight="1" x14ac:dyDescent="0.25">
      <c r="A6563" s="82"/>
      <c r="B6563" s="56"/>
      <c r="C6563" s="74"/>
      <c r="D6563" s="105"/>
      <c r="E6563" s="72"/>
      <c r="F6563" s="203"/>
      <c r="G6563" s="63"/>
      <c r="H6563" s="106"/>
    </row>
    <row r="6564" spans="1:8" ht="15" hidden="1" customHeight="1" x14ac:dyDescent="0.25">
      <c r="A6564" s="82"/>
      <c r="B6564" s="56"/>
      <c r="C6564" s="74"/>
      <c r="D6564" s="105"/>
      <c r="E6564" s="72"/>
      <c r="F6564" s="203"/>
      <c r="G6564" s="63"/>
      <c r="H6564" s="106"/>
    </row>
    <row r="6565" spans="1:8" ht="15" hidden="1" customHeight="1" x14ac:dyDescent="0.25">
      <c r="A6565" s="82"/>
      <c r="B6565" s="55"/>
      <c r="C6565" s="56"/>
      <c r="D6565" s="56"/>
      <c r="E6565" s="72"/>
      <c r="F6565" s="58"/>
      <c r="G6565" s="63"/>
      <c r="H6565" s="106"/>
    </row>
    <row r="6566" spans="1:8" ht="15" hidden="1" customHeight="1" x14ac:dyDescent="0.25">
      <c r="A6566" s="82"/>
      <c r="B6566" s="95"/>
      <c r="C6566" s="56"/>
      <c r="D6566" s="57"/>
      <c r="E6566" s="72"/>
      <c r="F6566" s="76"/>
      <c r="G6566" s="63"/>
      <c r="H6566" s="64"/>
    </row>
    <row r="6567" spans="1:8" ht="15" hidden="1" customHeight="1" x14ac:dyDescent="0.25">
      <c r="A6567" s="82"/>
      <c r="B6567" s="68"/>
      <c r="C6567" s="56"/>
      <c r="D6567" s="57"/>
      <c r="E6567" s="72"/>
      <c r="F6567" s="76"/>
      <c r="G6567" s="63"/>
      <c r="H6567" s="64"/>
    </row>
    <row r="6568" spans="1:8" ht="15" hidden="1" customHeight="1" x14ac:dyDescent="0.25">
      <c r="A6568" s="82"/>
      <c r="B6568" s="95"/>
      <c r="C6568" s="56"/>
      <c r="D6568" s="57"/>
      <c r="E6568" s="72"/>
      <c r="F6568" s="76"/>
      <c r="G6568" s="63"/>
      <c r="H6568" s="64"/>
    </row>
    <row r="6569" spans="1:8" ht="15" hidden="1" customHeight="1" x14ac:dyDescent="0.25">
      <c r="A6569" s="82"/>
      <c r="B6569" s="71"/>
      <c r="C6569" s="75"/>
      <c r="D6569" s="57"/>
      <c r="E6569" s="72"/>
      <c r="F6569" s="62"/>
      <c r="G6569" s="63"/>
      <c r="H6569" s="64"/>
    </row>
    <row r="6570" spans="1:8" ht="15" hidden="1" customHeight="1" x14ac:dyDescent="0.25">
      <c r="A6570" s="82"/>
      <c r="B6570" s="55"/>
      <c r="C6570" s="56"/>
      <c r="D6570" s="57"/>
      <c r="E6570" s="72"/>
      <c r="F6570" s="62"/>
      <c r="G6570" s="63"/>
      <c r="H6570" s="64"/>
    </row>
    <row r="6571" spans="1:8" ht="15" hidden="1" customHeight="1" x14ac:dyDescent="0.25">
      <c r="A6571" s="82"/>
      <c r="B6571" s="71"/>
      <c r="C6571" s="74"/>
      <c r="D6571" s="105"/>
      <c r="E6571" s="72"/>
      <c r="F6571" s="203"/>
      <c r="G6571" s="63"/>
      <c r="H6571" s="106"/>
    </row>
    <row r="6572" spans="1:8" ht="15" hidden="1" customHeight="1" x14ac:dyDescent="0.25">
      <c r="A6572" s="82"/>
      <c r="B6572" s="56"/>
      <c r="C6572" s="74"/>
      <c r="D6572" s="57"/>
      <c r="E6572" s="72"/>
      <c r="F6572" s="203"/>
      <c r="G6572" s="63"/>
      <c r="H6572" s="106"/>
    </row>
    <row r="6573" spans="1:8" ht="15" hidden="1" customHeight="1" x14ac:dyDescent="0.25">
      <c r="A6573" s="82"/>
      <c r="B6573" s="56"/>
      <c r="C6573" s="74"/>
      <c r="D6573" s="57"/>
      <c r="E6573" s="72"/>
      <c r="F6573" s="203"/>
      <c r="G6573" s="63"/>
      <c r="H6573" s="106"/>
    </row>
    <row r="6574" spans="1:8" ht="15" hidden="1" customHeight="1" x14ac:dyDescent="0.25">
      <c r="A6574" s="82"/>
      <c r="B6574" s="56"/>
      <c r="C6574" s="74"/>
      <c r="D6574" s="105"/>
      <c r="E6574" s="72"/>
      <c r="F6574" s="203"/>
      <c r="G6574" s="63"/>
      <c r="H6574" s="106"/>
    </row>
    <row r="6575" spans="1:8" ht="15" hidden="1" customHeight="1" x14ac:dyDescent="0.25">
      <c r="A6575" s="82"/>
      <c r="B6575" s="56"/>
      <c r="C6575" s="74"/>
      <c r="D6575" s="105"/>
      <c r="E6575" s="72"/>
      <c r="F6575" s="203"/>
      <c r="G6575" s="63"/>
      <c r="H6575" s="106"/>
    </row>
    <row r="6576" spans="1:8" ht="15" hidden="1" customHeight="1" x14ac:dyDescent="0.25">
      <c r="B6576" s="95"/>
      <c r="C6576" s="56"/>
      <c r="D6576" s="57"/>
      <c r="E6576" s="72"/>
      <c r="F6576" s="76"/>
      <c r="G6576" s="63"/>
      <c r="H6576" s="64"/>
    </row>
    <row r="6577" spans="1:8" ht="15" hidden="1" customHeight="1" x14ac:dyDescent="0.25">
      <c r="B6577" s="68"/>
      <c r="C6577" s="56"/>
      <c r="D6577" s="57"/>
      <c r="E6577" s="72"/>
      <c r="F6577" s="76"/>
      <c r="G6577" s="63"/>
      <c r="H6577" s="64"/>
    </row>
    <row r="6578" spans="1:8" ht="15" hidden="1" customHeight="1" x14ac:dyDescent="0.25">
      <c r="B6578" s="95"/>
      <c r="C6578" s="56"/>
      <c r="D6578" s="57"/>
      <c r="E6578" s="72"/>
      <c r="F6578" s="76"/>
      <c r="G6578" s="63"/>
      <c r="H6578" s="64"/>
    </row>
    <row r="6579" spans="1:8" ht="15" hidden="1" customHeight="1" x14ac:dyDescent="0.25">
      <c r="B6579" s="56"/>
      <c r="C6579" s="56"/>
      <c r="D6579" s="57"/>
      <c r="E6579" s="72"/>
      <c r="F6579" s="62"/>
      <c r="G6579" s="63"/>
      <c r="H6579" s="64"/>
    </row>
    <row r="6580" spans="1:8" ht="15" hidden="1" customHeight="1" x14ac:dyDescent="0.25">
      <c r="B6580" s="55"/>
      <c r="C6580" s="56"/>
      <c r="D6580" s="57"/>
      <c r="E6580" s="72"/>
      <c r="F6580" s="62"/>
      <c r="G6580" s="63"/>
      <c r="H6580" s="64"/>
    </row>
    <row r="6581" spans="1:8" ht="15" hidden="1" customHeight="1" x14ac:dyDescent="0.25">
      <c r="B6581" s="71"/>
      <c r="C6581" s="74"/>
      <c r="D6581" s="105"/>
      <c r="E6581" s="72"/>
      <c r="F6581" s="203"/>
      <c r="G6581" s="63"/>
      <c r="H6581" s="106"/>
    </row>
    <row r="6582" spans="1:8" ht="15" hidden="1" customHeight="1" x14ac:dyDescent="0.25">
      <c r="B6582" s="56"/>
      <c r="C6582" s="74"/>
      <c r="D6582" s="57"/>
      <c r="E6582" s="72"/>
      <c r="F6582" s="203"/>
      <c r="G6582" s="63"/>
      <c r="H6582" s="106"/>
    </row>
    <row r="6583" spans="1:8" ht="15" hidden="1" customHeight="1" x14ac:dyDescent="0.25">
      <c r="B6583" s="56"/>
      <c r="C6583" s="74"/>
      <c r="D6583" s="57"/>
      <c r="E6583" s="72"/>
      <c r="F6583" s="203"/>
      <c r="G6583" s="63"/>
      <c r="H6583" s="106"/>
    </row>
    <row r="6584" spans="1:8" ht="15" hidden="1" customHeight="1" x14ac:dyDescent="0.25">
      <c r="B6584" s="56"/>
      <c r="C6584" s="74"/>
      <c r="D6584" s="105"/>
      <c r="E6584" s="72"/>
      <c r="F6584" s="203"/>
      <c r="G6584" s="63"/>
      <c r="H6584" s="106"/>
    </row>
    <row r="6585" spans="1:8" ht="15" hidden="1" customHeight="1" x14ac:dyDescent="0.25">
      <c r="B6585" s="56"/>
      <c r="C6585" s="74"/>
      <c r="D6585" s="105"/>
      <c r="E6585" s="72"/>
      <c r="F6585" s="203"/>
      <c r="G6585" s="63"/>
      <c r="H6585" s="106"/>
    </row>
    <row r="6586" spans="1:8" ht="15" hidden="1" customHeight="1" x14ac:dyDescent="0.25">
      <c r="B6586" s="55"/>
      <c r="C6586" s="56"/>
      <c r="D6586" s="56"/>
      <c r="E6586" s="72"/>
      <c r="F6586" s="58"/>
      <c r="G6586" s="63"/>
      <c r="H6586" s="106"/>
    </row>
    <row r="6587" spans="1:8" ht="15" hidden="1" customHeight="1" x14ac:dyDescent="0.25">
      <c r="B6587" s="56"/>
      <c r="C6587" s="74"/>
      <c r="D6587" s="105"/>
      <c r="E6587" s="72"/>
      <c r="F6587" s="62"/>
      <c r="G6587" s="63"/>
      <c r="H6587" s="106"/>
    </row>
    <row r="6588" spans="1:8" ht="15" hidden="1" customHeight="1" x14ac:dyDescent="0.25">
      <c r="B6588" s="55"/>
      <c r="C6588" s="56"/>
      <c r="D6588" s="105"/>
      <c r="E6588" s="72"/>
      <c r="F6588" s="246"/>
      <c r="G6588" s="203"/>
      <c r="H6588" s="266"/>
    </row>
    <row r="6589" spans="1:8" ht="15" hidden="1" customHeight="1" x14ac:dyDescent="0.25">
      <c r="B6589" s="56"/>
      <c r="C6589" s="56"/>
      <c r="D6589" s="105"/>
      <c r="E6589" s="72"/>
      <c r="F6589" s="246"/>
      <c r="G6589" s="203"/>
      <c r="H6589" s="266"/>
    </row>
    <row r="6590" spans="1:8" ht="15" hidden="1" customHeight="1" x14ac:dyDescent="0.25">
      <c r="A6590"/>
      <c r="B6590" s="56"/>
      <c r="C6590" s="56"/>
      <c r="D6590" s="105"/>
      <c r="E6590" s="72"/>
      <c r="F6590" s="203"/>
      <c r="G6590" s="203"/>
      <c r="H6590" s="106"/>
    </row>
    <row r="6591" spans="1:8" ht="15" hidden="1" customHeight="1" x14ac:dyDescent="0.25">
      <c r="A6591"/>
      <c r="B6591" s="56"/>
      <c r="C6591" s="75"/>
      <c r="D6591" s="57"/>
      <c r="E6591" s="72"/>
      <c r="F6591" s="76"/>
      <c r="G6591" s="203"/>
      <c r="H6591" s="106"/>
    </row>
    <row r="6592" spans="1:8" ht="15" hidden="1" customHeight="1" x14ac:dyDescent="0.25">
      <c r="A6592"/>
      <c r="B6592" s="81"/>
      <c r="C6592" s="75"/>
      <c r="D6592" s="105"/>
      <c r="E6592" s="72"/>
      <c r="F6592" s="203"/>
      <c r="G6592" s="203"/>
      <c r="H6592" s="106"/>
    </row>
    <row r="6593" spans="1:8" ht="15" hidden="1" customHeight="1" x14ac:dyDescent="0.25">
      <c r="A6593"/>
      <c r="B6593" s="65"/>
      <c r="C6593" s="75"/>
      <c r="D6593" s="57"/>
      <c r="E6593" s="72"/>
      <c r="F6593" s="62"/>
      <c r="G6593" s="203"/>
      <c r="H6593" s="106"/>
    </row>
    <row r="6594" spans="1:8" ht="15" hidden="1" customHeight="1" x14ac:dyDescent="0.25">
      <c r="A6594"/>
      <c r="B6594" s="65"/>
      <c r="C6594" s="56"/>
      <c r="D6594" s="57"/>
      <c r="E6594" s="72"/>
      <c r="F6594" s="62"/>
      <c r="G6594" s="203"/>
      <c r="H6594" s="106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56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55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5"/>
      <c r="E6600" s="72"/>
      <c r="F6600" s="203"/>
      <c r="G6600" s="63"/>
      <c r="H6600" s="106"/>
    </row>
    <row r="6601" spans="1:8" ht="15" hidden="1" customHeight="1" x14ac:dyDescent="0.25">
      <c r="A6601"/>
      <c r="B6601" s="56"/>
      <c r="C6601" s="56"/>
      <c r="D6601" s="57"/>
      <c r="E6601" s="72"/>
      <c r="F6601" s="203"/>
      <c r="G6601" s="63"/>
      <c r="H6601" s="106"/>
    </row>
    <row r="6602" spans="1:8" ht="15" hidden="1" customHeight="1" x14ac:dyDescent="0.25">
      <c r="A6602"/>
      <c r="B6602" s="56"/>
      <c r="C6602" s="74"/>
      <c r="D6602" s="57"/>
      <c r="E6602" s="72"/>
      <c r="F6602" s="203"/>
      <c r="G6602" s="63"/>
      <c r="H6602" s="106"/>
    </row>
    <row r="6603" spans="1:8" ht="15" hidden="1" customHeight="1" x14ac:dyDescent="0.25">
      <c r="A6603"/>
      <c r="B6603" s="56"/>
      <c r="C6603" s="74"/>
      <c r="D6603" s="105"/>
      <c r="E6603" s="72"/>
      <c r="F6603" s="203"/>
      <c r="G6603" s="63"/>
      <c r="H6603" s="106"/>
    </row>
    <row r="6604" spans="1:8" ht="15" hidden="1" customHeight="1" x14ac:dyDescent="0.25">
      <c r="A6604"/>
      <c r="B6604" s="71"/>
      <c r="C6604" s="75"/>
      <c r="D6604" s="105"/>
      <c r="E6604" s="72"/>
      <c r="F6604" s="203"/>
      <c r="G6604" s="63"/>
      <c r="H6604" s="106"/>
    </row>
    <row r="6605" spans="1:8" ht="15" hidden="1" customHeight="1" x14ac:dyDescent="0.25">
      <c r="A6605"/>
      <c r="B6605" s="56"/>
      <c r="C6605" s="56"/>
      <c r="D6605" s="56"/>
      <c r="E6605" s="72"/>
      <c r="F6605" s="58"/>
      <c r="G6605" s="63"/>
      <c r="H6605" s="106"/>
    </row>
    <row r="6606" spans="1:8" ht="15" hidden="1" customHeight="1" x14ac:dyDescent="0.25">
      <c r="A6606"/>
      <c r="B6606" s="56"/>
      <c r="C6606" s="74"/>
      <c r="D6606" s="105"/>
      <c r="E6606" s="72"/>
      <c r="F6606" s="62"/>
      <c r="G6606" s="63"/>
      <c r="H6606" s="106"/>
    </row>
    <row r="6607" spans="1:8" ht="15" hidden="1" customHeight="1" x14ac:dyDescent="0.25">
      <c r="A6607"/>
      <c r="B6607" s="55"/>
      <c r="C6607" s="56"/>
      <c r="D6607" s="105"/>
      <c r="E6607" s="72"/>
      <c r="F6607" s="246"/>
      <c r="G6607" s="203"/>
      <c r="H6607" s="266"/>
    </row>
    <row r="6608" spans="1:8" ht="15" hidden="1" customHeight="1" x14ac:dyDescent="0.25">
      <c r="A6608"/>
      <c r="B6608" s="56"/>
      <c r="C6608" s="56"/>
      <c r="D6608" s="105"/>
      <c r="E6608" s="72"/>
      <c r="F6608" s="246"/>
      <c r="G6608" s="203"/>
      <c r="H6608" s="266"/>
    </row>
    <row r="6609" spans="1:8" ht="15" hidden="1" customHeight="1" x14ac:dyDescent="0.25">
      <c r="A6609"/>
      <c r="B6609" s="56"/>
      <c r="C6609" s="56"/>
      <c r="D6609" s="57"/>
      <c r="E6609" s="72"/>
      <c r="F6609" s="76"/>
      <c r="G6609" s="63"/>
      <c r="H6609" s="64"/>
    </row>
    <row r="6610" spans="1:8" ht="15" hidden="1" customHeight="1" x14ac:dyDescent="0.25">
      <c r="A6610"/>
      <c r="B6610" s="68"/>
      <c r="C6610" s="56"/>
      <c r="D6610" s="57"/>
      <c r="E6610" s="72"/>
      <c r="F6610" s="76"/>
      <c r="G6610" s="63"/>
      <c r="H6610" s="64"/>
    </row>
    <row r="6611" spans="1:8" ht="15" hidden="1" customHeight="1" x14ac:dyDescent="0.25">
      <c r="A6611"/>
      <c r="B6611" s="95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56"/>
      <c r="C6612" s="71"/>
      <c r="D6612" s="57"/>
      <c r="E6612" s="72"/>
      <c r="F6612" s="62"/>
      <c r="G6612" s="63"/>
      <c r="H6612" s="64"/>
    </row>
    <row r="6613" spans="1:8" ht="15" hidden="1" customHeight="1" x14ac:dyDescent="0.25">
      <c r="A6613"/>
      <c r="B6613" s="55"/>
      <c r="C6613" s="56"/>
      <c r="D6613" s="57"/>
      <c r="E6613" s="72"/>
      <c r="F6613" s="62"/>
      <c r="G6613" s="63"/>
      <c r="H6613" s="64"/>
    </row>
    <row r="6614" spans="1:8" ht="15" hidden="1" customHeight="1" x14ac:dyDescent="0.25">
      <c r="A6614"/>
      <c r="B6614" s="71"/>
      <c r="C6614" s="56"/>
      <c r="D6614" s="105"/>
      <c r="E6614" s="72"/>
      <c r="F6614" s="203"/>
      <c r="G6614" s="63"/>
      <c r="H6614" s="106"/>
    </row>
    <row r="6615" spans="1:8" ht="15" hidden="1" customHeight="1" x14ac:dyDescent="0.25">
      <c r="A6615"/>
      <c r="B6615" s="56"/>
      <c r="C6615" s="56"/>
      <c r="D6615" s="57"/>
      <c r="E6615" s="72"/>
      <c r="F6615" s="203"/>
      <c r="G6615" s="63"/>
      <c r="H6615" s="106"/>
    </row>
    <row r="6616" spans="1:8" ht="15" hidden="1" customHeight="1" x14ac:dyDescent="0.25">
      <c r="A6616"/>
      <c r="B6616" s="56"/>
      <c r="C6616" s="74"/>
      <c r="D6616" s="57"/>
      <c r="E6616" s="72"/>
      <c r="F6616" s="203"/>
      <c r="G6616" s="63"/>
      <c r="H6616" s="106"/>
    </row>
    <row r="6617" spans="1:8" ht="15" hidden="1" customHeight="1" x14ac:dyDescent="0.25">
      <c r="A6617"/>
      <c r="B6617" s="56"/>
      <c r="C6617" s="74"/>
      <c r="D6617" s="105"/>
      <c r="E6617" s="72"/>
      <c r="F6617" s="203"/>
      <c r="G6617" s="63"/>
      <c r="H6617" s="106"/>
    </row>
    <row r="6618" spans="1:8" ht="15" hidden="1" customHeight="1" x14ac:dyDescent="0.25">
      <c r="A6618"/>
      <c r="B6618" s="56"/>
      <c r="C6618" s="56"/>
      <c r="D6618" s="105"/>
      <c r="E6618" s="72"/>
      <c r="F6618" s="203"/>
      <c r="G6618" s="63"/>
      <c r="H6618" s="106"/>
    </row>
    <row r="6619" spans="1:8" ht="15" hidden="1" customHeight="1" x14ac:dyDescent="0.25">
      <c r="A6619"/>
      <c r="B6619" s="56"/>
      <c r="C6619" s="56"/>
      <c r="D6619" s="56"/>
      <c r="E6619" s="72"/>
      <c r="F6619" s="58"/>
      <c r="G6619" s="63"/>
      <c r="H6619" s="106"/>
    </row>
    <row r="6620" spans="1:8" ht="15" hidden="1" customHeight="1" x14ac:dyDescent="0.25">
      <c r="A6620"/>
      <c r="B6620" s="56"/>
      <c r="C6620" s="74"/>
      <c r="D6620" s="105"/>
      <c r="E6620" s="72"/>
      <c r="F6620" s="62"/>
      <c r="G6620" s="63"/>
      <c r="H6620" s="106"/>
    </row>
    <row r="6621" spans="1:8" ht="15" hidden="1" customHeight="1" x14ac:dyDescent="0.25">
      <c r="A6621"/>
      <c r="B6621" s="56"/>
      <c r="C6621" s="56"/>
      <c r="D6621" s="105"/>
      <c r="E6621" s="72"/>
      <c r="F6621" s="246"/>
      <c r="G6621" s="63"/>
      <c r="H6621" s="266"/>
    </row>
    <row r="6622" spans="1:8" ht="15" hidden="1" customHeight="1" x14ac:dyDescent="0.25">
      <c r="A6622"/>
      <c r="B6622" s="56"/>
      <c r="C6622" s="56"/>
      <c r="D6622" s="105"/>
      <c r="E6622" s="72"/>
      <c r="F6622" s="246"/>
      <c r="G6622" s="203"/>
      <c r="H6622" s="266"/>
    </row>
    <row r="6623" spans="1:8" ht="15" hidden="1" customHeight="1" x14ac:dyDescent="0.25">
      <c r="A6623"/>
      <c r="B6623" s="65"/>
      <c r="C6623" s="56"/>
      <c r="D6623" s="105"/>
      <c r="E6623" s="72"/>
      <c r="F6623" s="203"/>
      <c r="G6623" s="203"/>
      <c r="H6623" s="106"/>
    </row>
    <row r="6624" spans="1:8" ht="15" hidden="1" customHeight="1" x14ac:dyDescent="0.25">
      <c r="A6624"/>
      <c r="B6624" s="56"/>
      <c r="C6624" s="72"/>
      <c r="D6624" s="57"/>
      <c r="E6624" s="72"/>
      <c r="F6624" s="76"/>
      <c r="G6624" s="203"/>
      <c r="H6624" s="106"/>
    </row>
    <row r="6625" spans="1:8" ht="15" hidden="1" customHeight="1" x14ac:dyDescent="0.25">
      <c r="A6625"/>
      <c r="B6625" s="81"/>
      <c r="C6625" s="72"/>
      <c r="D6625" s="105"/>
      <c r="E6625" s="72"/>
      <c r="F6625" s="203"/>
      <c r="G6625" s="203"/>
      <c r="H6625" s="106"/>
    </row>
    <row r="6626" spans="1:8" ht="15" hidden="1" customHeight="1" x14ac:dyDescent="0.25">
      <c r="A6626"/>
      <c r="B6626" s="65"/>
      <c r="C6626" s="56"/>
      <c r="D6626" s="57"/>
      <c r="E6626" s="72"/>
      <c r="F6626" s="62"/>
      <c r="G6626" s="203"/>
      <c r="H6626" s="106"/>
    </row>
    <row r="6627" spans="1:8" ht="15" hidden="1" customHeight="1" x14ac:dyDescent="0.25">
      <c r="A6627"/>
      <c r="B6627" s="56"/>
      <c r="C6627" s="56"/>
      <c r="D6627" s="57"/>
      <c r="E6627" s="72"/>
      <c r="F6627" s="62"/>
      <c r="G6627" s="203"/>
      <c r="H6627" s="106"/>
    </row>
    <row r="6628" spans="1:8" ht="15" hidden="1" customHeight="1" x14ac:dyDescent="0.25">
      <c r="A6628"/>
      <c r="B6628" s="56"/>
      <c r="C6628" s="56"/>
      <c r="D6628" s="57"/>
      <c r="E6628" s="72"/>
      <c r="F6628" s="62"/>
      <c r="G6628" s="203"/>
      <c r="H6628" s="106"/>
    </row>
    <row r="6629" spans="1:8" ht="15" hidden="1" customHeight="1" x14ac:dyDescent="0.25">
      <c r="A6629"/>
      <c r="B6629" s="56"/>
      <c r="C6629" s="72"/>
      <c r="D6629" s="57"/>
      <c r="E6629" s="72"/>
      <c r="F6629" s="62"/>
      <c r="G6629" s="203"/>
      <c r="H6629" s="106"/>
    </row>
    <row r="6630" spans="1:8" ht="15" hidden="1" customHeight="1" x14ac:dyDescent="0.25">
      <c r="A6630"/>
      <c r="B6630" s="55"/>
      <c r="C6630" s="56"/>
      <c r="D6630" s="105"/>
      <c r="E6630" s="72"/>
      <c r="F6630" s="267"/>
      <c r="G6630" s="203"/>
      <c r="H6630" s="106"/>
    </row>
    <row r="6631" spans="1:8" ht="15" hidden="1" customHeight="1" x14ac:dyDescent="0.25">
      <c r="A6631"/>
      <c r="B6631" s="71"/>
      <c r="C6631" s="56"/>
      <c r="D6631" s="57"/>
      <c r="E6631" s="72"/>
      <c r="F6631" s="62"/>
      <c r="G6631" s="86"/>
      <c r="H6631" s="106"/>
    </row>
    <row r="6632" spans="1:8" ht="15" hidden="1" customHeight="1" x14ac:dyDescent="0.25">
      <c r="A6632"/>
      <c r="B6632" s="55"/>
      <c r="C6632" s="56"/>
      <c r="D6632" s="57"/>
      <c r="E6632" s="72"/>
      <c r="F6632" s="62"/>
      <c r="G6632" s="86"/>
      <c r="H6632" s="266"/>
    </row>
    <row r="6633" spans="1:8" ht="15" hidden="1" customHeight="1" x14ac:dyDescent="0.25">
      <c r="A6633"/>
      <c r="B6633" s="56"/>
      <c r="C6633" s="56"/>
      <c r="D6633" s="57"/>
      <c r="E6633" s="72"/>
      <c r="F6633" s="62"/>
      <c r="G6633" s="86"/>
      <c r="H6633" s="64"/>
    </row>
    <row r="6634" spans="1:8" ht="15" hidden="1" customHeight="1" x14ac:dyDescent="0.25">
      <c r="A6634"/>
      <c r="B6634" s="55"/>
      <c r="C6634" s="55"/>
      <c r="D6634" s="57"/>
      <c r="E6634" s="72"/>
      <c r="F6634" s="207"/>
      <c r="G6634" s="86"/>
      <c r="H6634" s="64"/>
    </row>
    <row r="6635" spans="1:8" ht="15" hidden="1" customHeight="1" x14ac:dyDescent="0.25">
      <c r="A6635"/>
      <c r="B6635" s="56"/>
      <c r="C6635" s="56"/>
      <c r="D6635" s="57"/>
      <c r="E6635" s="72"/>
      <c r="F6635" s="76"/>
      <c r="G6635" s="63"/>
      <c r="H6635" s="64"/>
    </row>
    <row r="6636" spans="1:8" ht="15" hidden="1" customHeight="1" x14ac:dyDescent="0.25">
      <c r="A6636"/>
      <c r="B6636" s="68"/>
      <c r="C6636" s="56"/>
      <c r="D6636" s="57"/>
      <c r="E6636" s="72"/>
      <c r="F6636" s="76"/>
      <c r="G6636" s="63"/>
      <c r="H6636" s="64"/>
    </row>
    <row r="6637" spans="1:8" ht="15" hidden="1" customHeight="1" x14ac:dyDescent="0.25">
      <c r="A6637"/>
      <c r="B6637" s="95"/>
      <c r="C6637" s="56"/>
      <c r="D6637" s="57"/>
      <c r="E6637" s="72"/>
      <c r="F6637" s="76"/>
      <c r="G6637" s="63"/>
      <c r="H6637" s="64"/>
    </row>
    <row r="6638" spans="1:8" ht="15" hidden="1" customHeight="1" x14ac:dyDescent="0.25">
      <c r="A6638"/>
      <c r="B6638" s="56"/>
      <c r="C6638" s="71"/>
      <c r="D6638" s="57"/>
      <c r="E6638" s="72"/>
      <c r="F6638" s="62"/>
      <c r="G6638" s="63"/>
      <c r="H6638" s="64"/>
    </row>
    <row r="6639" spans="1:8" ht="15" hidden="1" customHeight="1" x14ac:dyDescent="0.25">
      <c r="A6639"/>
      <c r="B6639" s="55"/>
      <c r="C6639" s="56"/>
      <c r="D6639" s="57"/>
      <c r="E6639" s="72"/>
      <c r="F6639" s="62"/>
      <c r="G6639" s="63"/>
      <c r="H6639" s="64"/>
    </row>
    <row r="6640" spans="1:8" ht="15" hidden="1" customHeight="1" x14ac:dyDescent="0.25">
      <c r="A6640"/>
      <c r="B6640" s="71"/>
      <c r="C6640" s="56"/>
      <c r="D6640" s="105"/>
      <c r="E6640" s="72"/>
      <c r="F6640" s="203"/>
      <c r="G6640" s="63"/>
      <c r="H6640" s="106"/>
    </row>
    <row r="6641" spans="1:8" ht="15" hidden="1" customHeight="1" x14ac:dyDescent="0.25">
      <c r="A6641"/>
      <c r="B6641" s="56"/>
      <c r="C6641" s="56"/>
      <c r="D6641" s="57"/>
      <c r="E6641" s="72"/>
      <c r="F6641" s="203"/>
      <c r="G6641" s="63"/>
      <c r="H6641" s="106"/>
    </row>
    <row r="6642" spans="1:8" ht="15" hidden="1" customHeight="1" x14ac:dyDescent="0.25">
      <c r="A6642"/>
      <c r="B6642" s="56"/>
      <c r="C6642" s="74"/>
      <c r="D6642" s="57"/>
      <c r="E6642" s="72"/>
      <c r="F6642" s="203"/>
      <c r="G6642" s="63"/>
      <c r="H6642" s="106"/>
    </row>
    <row r="6643" spans="1:8" ht="15" hidden="1" customHeight="1" x14ac:dyDescent="0.25">
      <c r="A6643"/>
      <c r="B6643" s="56"/>
      <c r="C6643" s="74"/>
      <c r="D6643" s="105"/>
      <c r="E6643" s="72"/>
      <c r="F6643" s="203"/>
      <c r="G6643" s="63"/>
      <c r="H6643" s="106"/>
    </row>
    <row r="6644" spans="1:8" ht="15" hidden="1" customHeight="1" x14ac:dyDescent="0.25">
      <c r="A6644"/>
      <c r="B6644" s="56"/>
      <c r="C6644" s="56"/>
      <c r="D6644" s="57"/>
      <c r="E6644" s="72"/>
      <c r="F6644" s="76"/>
      <c r="G6644" s="63"/>
      <c r="H6644" s="64"/>
    </row>
    <row r="6645" spans="1:8" ht="15" hidden="1" customHeight="1" x14ac:dyDescent="0.25">
      <c r="A6645"/>
      <c r="B6645" s="68"/>
      <c r="C6645" s="56"/>
      <c r="D6645" s="57"/>
      <c r="E6645" s="72"/>
      <c r="F6645" s="76"/>
      <c r="G6645" s="63"/>
      <c r="H6645" s="64"/>
    </row>
    <row r="6646" spans="1:8" ht="15" hidden="1" customHeight="1" x14ac:dyDescent="0.25">
      <c r="A6646"/>
      <c r="B6646" s="95"/>
      <c r="C6646" s="56"/>
      <c r="D6646" s="57"/>
      <c r="E6646" s="72"/>
      <c r="F6646" s="76"/>
      <c r="G6646" s="63"/>
      <c r="H6646" s="64"/>
    </row>
    <row r="6647" spans="1:8" ht="15" hidden="1" customHeight="1" x14ac:dyDescent="0.25">
      <c r="A6647"/>
      <c r="B6647" s="56"/>
      <c r="C6647" s="71"/>
      <c r="D6647" s="57"/>
      <c r="E6647" s="72"/>
      <c r="F6647" s="62"/>
      <c r="G6647" s="63"/>
      <c r="H6647" s="64"/>
    </row>
    <row r="6648" spans="1:8" ht="15" hidden="1" customHeight="1" x14ac:dyDescent="0.25">
      <c r="A6648"/>
      <c r="B6648" s="55"/>
      <c r="C6648" s="56"/>
      <c r="D6648" s="57"/>
      <c r="E6648" s="72"/>
      <c r="F6648" s="62"/>
      <c r="G6648" s="63"/>
      <c r="H6648" s="64"/>
    </row>
    <row r="6649" spans="1:8" ht="15" hidden="1" customHeight="1" x14ac:dyDescent="0.25">
      <c r="A6649"/>
      <c r="B6649" s="71"/>
      <c r="C6649" s="56"/>
      <c r="D6649" s="105"/>
      <c r="E6649" s="72"/>
      <c r="F6649" s="203"/>
      <c r="G6649" s="63"/>
      <c r="H6649" s="106"/>
    </row>
    <row r="6650" spans="1:8" ht="15" hidden="1" customHeight="1" x14ac:dyDescent="0.25">
      <c r="A6650"/>
      <c r="B6650" s="56"/>
      <c r="C6650" s="71"/>
      <c r="D6650" s="57"/>
      <c r="E6650" s="72"/>
      <c r="F6650" s="203"/>
      <c r="G6650" s="63"/>
      <c r="H6650" s="106"/>
    </row>
    <row r="6651" spans="1:8" ht="15" hidden="1" customHeight="1" x14ac:dyDescent="0.25">
      <c r="A6651"/>
      <c r="B6651" s="56"/>
      <c r="C6651" s="71"/>
      <c r="D6651" s="57"/>
      <c r="E6651" s="72"/>
      <c r="F6651" s="203"/>
      <c r="G6651" s="63"/>
      <c r="H6651" s="106"/>
    </row>
    <row r="6652" spans="1:8" ht="15" hidden="1" customHeight="1" x14ac:dyDescent="0.25">
      <c r="A6652"/>
      <c r="B6652" s="56"/>
      <c r="C6652" s="74"/>
      <c r="D6652" s="105"/>
      <c r="E6652" s="72"/>
      <c r="F6652" s="203"/>
      <c r="G6652" s="63"/>
      <c r="H6652" s="106"/>
    </row>
    <row r="6653" spans="1:8" ht="15" hidden="1" customHeight="1" x14ac:dyDescent="0.25">
      <c r="A6653"/>
      <c r="B6653" s="56"/>
      <c r="C6653" s="56"/>
      <c r="D6653" s="105"/>
      <c r="E6653" s="72"/>
      <c r="F6653" s="203"/>
      <c r="G6653" s="63"/>
      <c r="H6653" s="106"/>
    </row>
    <row r="6654" spans="1:8" ht="15" hidden="1" customHeight="1" x14ac:dyDescent="0.25">
      <c r="A6654"/>
      <c r="B6654" s="56"/>
      <c r="C6654" s="56"/>
      <c r="D6654" s="57"/>
      <c r="E6654" s="72"/>
      <c r="F6654" s="76"/>
      <c r="G6654" s="63"/>
      <c r="H6654" s="64"/>
    </row>
    <row r="6655" spans="1:8" ht="15" hidden="1" customHeight="1" x14ac:dyDescent="0.25">
      <c r="A6655"/>
      <c r="B6655" s="68"/>
      <c r="C6655" s="56"/>
      <c r="D6655" s="57"/>
      <c r="E6655" s="72"/>
      <c r="F6655" s="76"/>
      <c r="G6655" s="63"/>
      <c r="H6655" s="64"/>
    </row>
    <row r="6656" spans="1:8" ht="15" hidden="1" customHeight="1" x14ac:dyDescent="0.25">
      <c r="A6656"/>
      <c r="B6656" s="95"/>
      <c r="C6656" s="56"/>
      <c r="D6656" s="57"/>
      <c r="E6656" s="72"/>
      <c r="F6656" s="76"/>
      <c r="G6656" s="63"/>
      <c r="H6656" s="64"/>
    </row>
    <row r="6657" spans="1:8" ht="15" hidden="1" customHeight="1" x14ac:dyDescent="0.25">
      <c r="A6657"/>
      <c r="B6657" s="56"/>
      <c r="C6657" s="71"/>
      <c r="D6657" s="57"/>
      <c r="E6657" s="72"/>
      <c r="F6657" s="62"/>
      <c r="G6657" s="63"/>
      <c r="H6657" s="64"/>
    </row>
    <row r="6658" spans="1:8" ht="15" hidden="1" customHeight="1" x14ac:dyDescent="0.25">
      <c r="A6658"/>
      <c r="B6658" s="55"/>
      <c r="C6658" s="56"/>
      <c r="D6658" s="57"/>
      <c r="E6658" s="72"/>
      <c r="F6658" s="62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72"/>
      <c r="F6659" s="76"/>
      <c r="G6659" s="63"/>
      <c r="H6659" s="64"/>
    </row>
    <row r="6660" spans="1:8" ht="15" hidden="1" customHeight="1" x14ac:dyDescent="0.25">
      <c r="A6660"/>
      <c r="B6660" s="68"/>
      <c r="C6660" s="56"/>
      <c r="D6660" s="57"/>
      <c r="E6660" s="72"/>
      <c r="F6660" s="76"/>
      <c r="G6660" s="63"/>
      <c r="H6660" s="64"/>
    </row>
    <row r="6661" spans="1:8" ht="15" hidden="1" customHeight="1" x14ac:dyDescent="0.25">
      <c r="A6661"/>
      <c r="B6661" s="95"/>
      <c r="C6661" s="56"/>
      <c r="D6661" s="57"/>
      <c r="E6661" s="72"/>
      <c r="F6661" s="76"/>
      <c r="G6661" s="63"/>
      <c r="H6661" s="64"/>
    </row>
    <row r="6662" spans="1:8" ht="15" hidden="1" customHeight="1" x14ac:dyDescent="0.25">
      <c r="A6662"/>
      <c r="B6662" s="56"/>
      <c r="C6662" s="71"/>
      <c r="D6662" s="57"/>
      <c r="E6662" s="72"/>
      <c r="F6662" s="62"/>
      <c r="G6662" s="63"/>
      <c r="H6662" s="64"/>
    </row>
    <row r="6663" spans="1:8" ht="15" hidden="1" customHeight="1" x14ac:dyDescent="0.25">
      <c r="A6663"/>
      <c r="B6663" s="249"/>
      <c r="C6663" s="56"/>
      <c r="D6663" s="57"/>
      <c r="E6663" s="72"/>
      <c r="F6663" s="62"/>
      <c r="G6663" s="63"/>
      <c r="H6663" s="64"/>
    </row>
    <row r="6664" spans="1:8" ht="15" hidden="1" customHeight="1" x14ac:dyDescent="0.25">
      <c r="A6664"/>
      <c r="B6664" s="71"/>
      <c r="C6664" s="56"/>
      <c r="D6664" s="105"/>
      <c r="E6664" s="72"/>
      <c r="F6664" s="203"/>
      <c r="G6664" s="63"/>
      <c r="H6664" s="106"/>
    </row>
    <row r="6665" spans="1:8" ht="15" hidden="1" customHeight="1" x14ac:dyDescent="0.25">
      <c r="A6665"/>
      <c r="B6665" s="81"/>
      <c r="C6665" s="75"/>
      <c r="D6665" s="57"/>
      <c r="E6665" s="72"/>
      <c r="F6665" s="203"/>
      <c r="G6665" s="63"/>
      <c r="H6665" s="106"/>
    </row>
    <row r="6666" spans="1:8" ht="15" hidden="1" customHeight="1" x14ac:dyDescent="0.25">
      <c r="A6666"/>
      <c r="B6666" s="56"/>
      <c r="C6666" s="56"/>
      <c r="D6666" s="57"/>
      <c r="E6666" s="72"/>
      <c r="F6666" s="76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72"/>
      <c r="F6667" s="76"/>
      <c r="G6667" s="63"/>
      <c r="H6667" s="64"/>
    </row>
    <row r="6668" spans="1:8" ht="15" hidden="1" customHeight="1" x14ac:dyDescent="0.25">
      <c r="A6668"/>
      <c r="B6668" s="95"/>
      <c r="C6668" s="56"/>
      <c r="D6668" s="57"/>
      <c r="E6668" s="72"/>
      <c r="F6668" s="76"/>
      <c r="G6668" s="63"/>
      <c r="H6668" s="64"/>
    </row>
    <row r="6669" spans="1:8" ht="15" hidden="1" customHeight="1" x14ac:dyDescent="0.25">
      <c r="A6669"/>
      <c r="B6669" s="56"/>
      <c r="C6669" s="71"/>
      <c r="D6669" s="57"/>
      <c r="E6669" s="72"/>
      <c r="F6669" s="62"/>
      <c r="G6669" s="63"/>
      <c r="H6669" s="64"/>
    </row>
    <row r="6670" spans="1:8" ht="15" hidden="1" customHeight="1" x14ac:dyDescent="0.25">
      <c r="A6670"/>
      <c r="B6670" s="249"/>
      <c r="C6670" s="56"/>
      <c r="D6670" s="57"/>
      <c r="E6670" s="72"/>
      <c r="F6670" s="62"/>
      <c r="G6670" s="63"/>
      <c r="H6670" s="64"/>
    </row>
    <row r="6671" spans="1:8" ht="15" hidden="1" customHeight="1" x14ac:dyDescent="0.25">
      <c r="A6671"/>
      <c r="B6671" s="71"/>
      <c r="C6671" s="56"/>
      <c r="D6671" s="105"/>
      <c r="E6671" s="72"/>
      <c r="F6671" s="203"/>
      <c r="G6671" s="63"/>
      <c r="H6671" s="106"/>
    </row>
    <row r="6672" spans="1:8" ht="15" hidden="1" customHeight="1" x14ac:dyDescent="0.25">
      <c r="A6672"/>
      <c r="B6672" s="56"/>
      <c r="C6672" s="71"/>
      <c r="D6672" s="57"/>
      <c r="E6672" s="72"/>
      <c r="F6672" s="203"/>
      <c r="G6672" s="63"/>
      <c r="H6672" s="106"/>
    </row>
    <row r="6673" spans="1:8" ht="15" hidden="1" customHeight="1" x14ac:dyDescent="0.25">
      <c r="A6673"/>
      <c r="B6673" s="56"/>
      <c r="C6673" s="71"/>
      <c r="D6673" s="57"/>
      <c r="E6673" s="72"/>
      <c r="F6673" s="203"/>
      <c r="G6673" s="63"/>
      <c r="H6673" s="106"/>
    </row>
    <row r="6674" spans="1:8" ht="15" hidden="1" customHeight="1" x14ac:dyDescent="0.25">
      <c r="A6674"/>
      <c r="B6674" s="56"/>
      <c r="C6674" s="74"/>
      <c r="D6674" s="105"/>
      <c r="E6674" s="72"/>
      <c r="F6674" s="203"/>
      <c r="G6674" s="63"/>
      <c r="H6674" s="106"/>
    </row>
    <row r="6675" spans="1:8" ht="15" hidden="1" customHeight="1" x14ac:dyDescent="0.25">
      <c r="A6675"/>
      <c r="B6675" s="56"/>
      <c r="C6675" s="56"/>
      <c r="D6675" s="57"/>
      <c r="E6675" s="72"/>
      <c r="F6675" s="76"/>
      <c r="G6675" s="63"/>
      <c r="H6675" s="64"/>
    </row>
    <row r="6676" spans="1:8" ht="15" hidden="1" customHeight="1" x14ac:dyDescent="0.25">
      <c r="A6676"/>
      <c r="B6676" s="68"/>
      <c r="C6676" s="56"/>
      <c r="D6676" s="57"/>
      <c r="E6676" s="72"/>
      <c r="F6676" s="76"/>
      <c r="G6676" s="63"/>
      <c r="H6676" s="64"/>
    </row>
    <row r="6677" spans="1:8" ht="15" hidden="1" customHeight="1" x14ac:dyDescent="0.25">
      <c r="A6677"/>
      <c r="B6677" s="56"/>
      <c r="C6677" s="56"/>
      <c r="D6677" s="57"/>
      <c r="E6677" s="72"/>
      <c r="F6677" s="76"/>
      <c r="G6677" s="63"/>
      <c r="H6677" s="64"/>
    </row>
    <row r="6678" spans="1:8" ht="15" hidden="1" customHeight="1" x14ac:dyDescent="0.25">
      <c r="A6678"/>
      <c r="B6678" s="56"/>
      <c r="C6678" s="56"/>
      <c r="D6678" s="57"/>
      <c r="E6678" s="72"/>
      <c r="F6678" s="62"/>
      <c r="G6678" s="63"/>
      <c r="H6678" s="64"/>
    </row>
    <row r="6679" spans="1:8" ht="15" hidden="1" customHeight="1" x14ac:dyDescent="0.25">
      <c r="A6679"/>
      <c r="B6679" s="249"/>
      <c r="C6679" s="56"/>
      <c r="D6679" s="57"/>
      <c r="E6679" s="72"/>
      <c r="F6679" s="62"/>
      <c r="G6679" s="63"/>
      <c r="H6679" s="64"/>
    </row>
    <row r="6680" spans="1:8" ht="15" hidden="1" customHeight="1" x14ac:dyDescent="0.25">
      <c r="A6680"/>
      <c r="B6680" s="71"/>
      <c r="C6680" s="56"/>
      <c r="D6680" s="105"/>
      <c r="E6680" s="72"/>
      <c r="F6680" s="203"/>
      <c r="G6680" s="63"/>
      <c r="H6680" s="106"/>
    </row>
    <row r="6681" spans="1:8" ht="15" hidden="1" customHeight="1" x14ac:dyDescent="0.25">
      <c r="A6681"/>
      <c r="B6681" s="56"/>
      <c r="C6681" s="56"/>
      <c r="D6681" s="57"/>
      <c r="E6681" s="72"/>
      <c r="F6681" s="203"/>
      <c r="G6681" s="63"/>
      <c r="H6681" s="106"/>
    </row>
    <row r="6682" spans="1:8" ht="15" hidden="1" customHeight="1" x14ac:dyDescent="0.25">
      <c r="A6682"/>
      <c r="B6682" s="56"/>
      <c r="C6682" s="71"/>
      <c r="D6682" s="57"/>
      <c r="E6682" s="72"/>
      <c r="F6682" s="203"/>
      <c r="G6682" s="63"/>
      <c r="H6682" s="106"/>
    </row>
    <row r="6683" spans="1:8" ht="15" hidden="1" customHeight="1" x14ac:dyDescent="0.25">
      <c r="A6683"/>
      <c r="B6683" s="56"/>
      <c r="C6683" s="71"/>
      <c r="D6683" s="57"/>
      <c r="E6683" s="66"/>
      <c r="F6683" s="203"/>
      <c r="G6683" s="63"/>
      <c r="H6683" s="106"/>
    </row>
    <row r="6684" spans="1:8" ht="15" hidden="1" customHeight="1" x14ac:dyDescent="0.25">
      <c r="A6684"/>
      <c r="B6684" s="56"/>
      <c r="C6684" s="56"/>
      <c r="D6684" s="105"/>
      <c r="E6684" s="66"/>
      <c r="F6684" s="203"/>
      <c r="G6684" s="63"/>
      <c r="H6684" s="106"/>
    </row>
    <row r="6685" spans="1:8" ht="15" hidden="1" customHeight="1" x14ac:dyDescent="0.25">
      <c r="A6685"/>
      <c r="B6685" s="56"/>
      <c r="C6685" s="56"/>
      <c r="D6685" s="57"/>
      <c r="E6685" s="66"/>
      <c r="F6685" s="76"/>
      <c r="G6685" s="63"/>
      <c r="H6685" s="64"/>
    </row>
    <row r="6686" spans="1:8" ht="15" hidden="1" customHeight="1" x14ac:dyDescent="0.25">
      <c r="A6686"/>
      <c r="B6686" s="68"/>
      <c r="C6686" s="56"/>
      <c r="D6686" s="57"/>
      <c r="E6686" s="66"/>
      <c r="F6686" s="76"/>
      <c r="G6686" s="63"/>
      <c r="H6686" s="64"/>
    </row>
    <row r="6687" spans="1:8" ht="15" hidden="1" customHeight="1" x14ac:dyDescent="0.25">
      <c r="A6687"/>
      <c r="B6687" s="56"/>
      <c r="C6687" s="56"/>
      <c r="D6687" s="57"/>
      <c r="E6687" s="66"/>
      <c r="F6687" s="76"/>
      <c r="G6687" s="63"/>
      <c r="H6687" s="64"/>
    </row>
    <row r="6688" spans="1:8" ht="15" hidden="1" customHeight="1" x14ac:dyDescent="0.25">
      <c r="A6688"/>
      <c r="B6688" s="56"/>
      <c r="C6688" s="74"/>
      <c r="D6688" s="57"/>
      <c r="E6688" s="66"/>
      <c r="F6688" s="62"/>
      <c r="G6688" s="63"/>
      <c r="H6688" s="64"/>
    </row>
    <row r="6689" spans="1:8" ht="15" hidden="1" customHeight="1" x14ac:dyDescent="0.25">
      <c r="A6689"/>
      <c r="B6689" s="249"/>
      <c r="C6689" s="56"/>
      <c r="D6689" s="57"/>
      <c r="E6689" s="66"/>
      <c r="F6689" s="62"/>
      <c r="G6689" s="63"/>
      <c r="H6689" s="64"/>
    </row>
    <row r="6690" spans="1:8" ht="15" hidden="1" customHeight="1" x14ac:dyDescent="0.25">
      <c r="A6690"/>
      <c r="B6690" s="68"/>
      <c r="C6690" s="56"/>
      <c r="D6690" s="56"/>
      <c r="E6690" s="72"/>
      <c r="F6690" s="203"/>
      <c r="G6690" s="63"/>
      <c r="H6690" s="64"/>
    </row>
    <row r="6691" spans="1:8" ht="15" hidden="1" customHeight="1" x14ac:dyDescent="0.25">
      <c r="A6691"/>
      <c r="B6691" s="68"/>
      <c r="C6691" s="56"/>
      <c r="D6691" s="57"/>
      <c r="E6691" s="66"/>
      <c r="F6691" s="76"/>
      <c r="G6691" s="63"/>
      <c r="H6691" s="64"/>
    </row>
    <row r="6692" spans="1:8" ht="15" hidden="1" customHeight="1" x14ac:dyDescent="0.25">
      <c r="A6692"/>
      <c r="B6692" s="56"/>
      <c r="C6692" s="56"/>
      <c r="D6692" s="57"/>
      <c r="E6692" s="66"/>
      <c r="F6692" s="76"/>
      <c r="G6692" s="63"/>
      <c r="H6692" s="64"/>
    </row>
    <row r="6693" spans="1:8" ht="15" hidden="1" customHeight="1" x14ac:dyDescent="0.25">
      <c r="A6693"/>
      <c r="B6693" s="56"/>
      <c r="C6693" s="56"/>
      <c r="D6693" s="57"/>
      <c r="E6693" s="66"/>
      <c r="F6693" s="62"/>
      <c r="G6693" s="63"/>
      <c r="H6693" s="64"/>
    </row>
    <row r="6694" spans="1:8" ht="15" hidden="1" customHeight="1" x14ac:dyDescent="0.25">
      <c r="A6694"/>
      <c r="B6694" s="249"/>
      <c r="C6694" s="56"/>
      <c r="D6694" s="57"/>
      <c r="E6694" s="66"/>
      <c r="F6694" s="62"/>
      <c r="G6694" s="63"/>
      <c r="H6694" s="64"/>
    </row>
    <row r="6695" spans="1:8" ht="15" hidden="1" customHeight="1" x14ac:dyDescent="0.25">
      <c r="A6695"/>
      <c r="B6695" s="71"/>
      <c r="C6695" s="56"/>
      <c r="D6695" s="105"/>
      <c r="E6695" s="66"/>
      <c r="F6695" s="203"/>
      <c r="G6695" s="63"/>
      <c r="H6695" s="106"/>
    </row>
    <row r="6696" spans="1:8" ht="15" hidden="1" customHeight="1" x14ac:dyDescent="0.25">
      <c r="A6696"/>
      <c r="B6696" s="56"/>
      <c r="C6696" s="56"/>
      <c r="D6696" s="57"/>
      <c r="E6696" s="66"/>
      <c r="F6696" s="203"/>
      <c r="G6696" s="63"/>
      <c r="H6696" s="106"/>
    </row>
    <row r="6697" spans="1:8" ht="15" hidden="1" customHeight="1" x14ac:dyDescent="0.25">
      <c r="A6697"/>
      <c r="B6697" s="56"/>
      <c r="C6697" s="71"/>
      <c r="D6697" s="57"/>
      <c r="E6697" s="66"/>
      <c r="F6697" s="203"/>
      <c r="G6697" s="63"/>
      <c r="H6697" s="106"/>
    </row>
    <row r="6698" spans="1:8" ht="15" hidden="1" customHeight="1" x14ac:dyDescent="0.25">
      <c r="A6698"/>
      <c r="B6698" s="56"/>
      <c r="C6698" s="74"/>
      <c r="D6698" s="105"/>
      <c r="E6698" s="66"/>
      <c r="F6698" s="203"/>
      <c r="G6698" s="63"/>
      <c r="H6698" s="106"/>
    </row>
    <row r="6699" spans="1:8" ht="15" hidden="1" customHeight="1" x14ac:dyDescent="0.25">
      <c r="A6699"/>
      <c r="B6699" s="56"/>
      <c r="C6699" s="74"/>
      <c r="D6699" s="105"/>
      <c r="E6699" s="66"/>
      <c r="F6699" s="203"/>
      <c r="G6699" s="63"/>
      <c r="H6699" s="106"/>
    </row>
    <row r="6700" spans="1:8" ht="15" hidden="1" customHeight="1" x14ac:dyDescent="0.25">
      <c r="A6700"/>
      <c r="B6700" s="56"/>
      <c r="C6700" s="74"/>
      <c r="D6700" s="56"/>
      <c r="E6700" s="72"/>
      <c r="F6700" s="58"/>
      <c r="G6700" s="63"/>
      <c r="H6700" s="106"/>
    </row>
    <row r="6701" spans="1:8" ht="15" hidden="1" customHeight="1" x14ac:dyDescent="0.25">
      <c r="A6701"/>
      <c r="B6701" s="56"/>
      <c r="C6701" s="74"/>
      <c r="D6701" s="105"/>
      <c r="E6701" s="66"/>
      <c r="F6701" s="62"/>
      <c r="G6701" s="63"/>
      <c r="H6701" s="106"/>
    </row>
    <row r="6702" spans="1:8" ht="15" hidden="1" customHeight="1" x14ac:dyDescent="0.25">
      <c r="A6702"/>
      <c r="B6702" s="55"/>
      <c r="C6702" s="56"/>
      <c r="D6702" s="105"/>
      <c r="E6702" s="66"/>
      <c r="F6702" s="246"/>
      <c r="G6702" s="63"/>
      <c r="H6702" s="266"/>
    </row>
    <row r="6703" spans="1:8" ht="15" hidden="1" customHeight="1" x14ac:dyDescent="0.25">
      <c r="A6703"/>
      <c r="B6703" s="56"/>
      <c r="C6703" s="56"/>
      <c r="D6703" s="105"/>
      <c r="E6703" s="66"/>
      <c r="F6703" s="246"/>
      <c r="G6703" s="203"/>
      <c r="H6703" s="266"/>
    </row>
    <row r="6704" spans="1:8" ht="15" hidden="1" customHeight="1" x14ac:dyDescent="0.25">
      <c r="A6704"/>
      <c r="B6704" s="56"/>
      <c r="C6704" s="56"/>
      <c r="D6704" s="105"/>
      <c r="E6704" s="66"/>
      <c r="F6704" s="203"/>
      <c r="G6704" s="203"/>
      <c r="H6704" s="106"/>
    </row>
    <row r="6705" spans="1:8" ht="15" hidden="1" customHeight="1" x14ac:dyDescent="0.25">
      <c r="A6705"/>
      <c r="B6705" s="56"/>
      <c r="C6705" s="56"/>
      <c r="D6705" s="57"/>
      <c r="E6705" s="66"/>
      <c r="F6705" s="76"/>
      <c r="G6705" s="203"/>
      <c r="H6705" s="106"/>
    </row>
    <row r="6706" spans="1:8" ht="15" hidden="1" customHeight="1" x14ac:dyDescent="0.25">
      <c r="A6706"/>
      <c r="B6706" s="56"/>
      <c r="C6706" s="56"/>
      <c r="D6706" s="105"/>
      <c r="E6706" s="66"/>
      <c r="F6706" s="203"/>
      <c r="G6706" s="203"/>
      <c r="H6706" s="106"/>
    </row>
    <row r="6707" spans="1:8" ht="15" hidden="1" customHeight="1" x14ac:dyDescent="0.25">
      <c r="A6707"/>
      <c r="B6707" s="56"/>
      <c r="C6707" s="81"/>
      <c r="D6707" s="57"/>
      <c r="E6707" s="66"/>
      <c r="F6707" s="62"/>
      <c r="G6707" s="203"/>
      <c r="H6707" s="106"/>
    </row>
    <row r="6708" spans="1:8" ht="15" hidden="1" customHeight="1" x14ac:dyDescent="0.25">
      <c r="A6708"/>
      <c r="B6708" s="56"/>
      <c r="C6708" s="56"/>
      <c r="D6708" s="57"/>
      <c r="E6708" s="66"/>
      <c r="F6708" s="62"/>
      <c r="G6708" s="203"/>
      <c r="H6708" s="106"/>
    </row>
    <row r="6709" spans="1:8" ht="15" hidden="1" customHeight="1" x14ac:dyDescent="0.25">
      <c r="A6709"/>
      <c r="B6709" s="56"/>
      <c r="C6709" s="56"/>
      <c r="D6709" s="57"/>
      <c r="E6709" s="86"/>
      <c r="F6709" s="62"/>
      <c r="G6709" s="203"/>
      <c r="H6709" s="106"/>
    </row>
    <row r="6710" spans="1:8" ht="15" hidden="1" customHeight="1" x14ac:dyDescent="0.25">
      <c r="A6710"/>
      <c r="B6710" s="56"/>
      <c r="C6710" s="56"/>
      <c r="D6710" s="57"/>
      <c r="E6710" s="86"/>
      <c r="F6710" s="62"/>
      <c r="G6710" s="203"/>
      <c r="H6710" s="106"/>
    </row>
    <row r="6711" spans="1:8" ht="15" hidden="1" customHeight="1" x14ac:dyDescent="0.25">
      <c r="A6711"/>
      <c r="B6711" s="68"/>
      <c r="C6711" s="56"/>
      <c r="D6711" s="56"/>
      <c r="E6711" s="72"/>
      <c r="F6711" s="203"/>
      <c r="G6711" s="63"/>
      <c r="H6711" s="64"/>
    </row>
    <row r="6712" spans="1:8" ht="15" hidden="1" customHeight="1" x14ac:dyDescent="0.25">
      <c r="A6712"/>
      <c r="B6712" s="68"/>
      <c r="C6712" s="56"/>
      <c r="D6712" s="57"/>
      <c r="E6712" s="66"/>
      <c r="F6712" s="76"/>
      <c r="G6712" s="63"/>
      <c r="H6712" s="64"/>
    </row>
    <row r="6713" spans="1:8" ht="15" hidden="1" customHeight="1" x14ac:dyDescent="0.25">
      <c r="A6713"/>
      <c r="B6713" s="56"/>
      <c r="C6713" s="56"/>
      <c r="D6713" s="57"/>
      <c r="E6713" s="66"/>
      <c r="F6713" s="76"/>
      <c r="G6713" s="63"/>
      <c r="H6713" s="64"/>
    </row>
    <row r="6714" spans="1:8" ht="15" hidden="1" customHeight="1" x14ac:dyDescent="0.25">
      <c r="A6714"/>
      <c r="B6714" s="56"/>
      <c r="C6714" s="56"/>
      <c r="D6714" s="57"/>
      <c r="E6714" s="66"/>
      <c r="F6714" s="62"/>
      <c r="G6714" s="63"/>
      <c r="H6714" s="64"/>
    </row>
    <row r="6715" spans="1:8" ht="15" hidden="1" customHeight="1" x14ac:dyDescent="0.25">
      <c r="A6715"/>
      <c r="B6715" s="249"/>
      <c r="C6715" s="56"/>
      <c r="D6715" s="57"/>
      <c r="E6715" s="66"/>
      <c r="F6715" s="62"/>
      <c r="G6715" s="63"/>
      <c r="H6715" s="64"/>
    </row>
    <row r="6716" spans="1:8" ht="15" hidden="1" customHeight="1" x14ac:dyDescent="0.25">
      <c r="A6716"/>
      <c r="B6716" s="71"/>
      <c r="C6716" s="56"/>
      <c r="D6716" s="105"/>
      <c r="E6716" s="66"/>
      <c r="F6716" s="203"/>
      <c r="G6716" s="63"/>
      <c r="H6716" s="64"/>
    </row>
    <row r="6717" spans="1:8" ht="15" hidden="1" customHeight="1" x14ac:dyDescent="0.25">
      <c r="A6717"/>
      <c r="B6717" s="56"/>
      <c r="C6717" s="56"/>
      <c r="D6717" s="57"/>
      <c r="E6717" s="66"/>
      <c r="F6717" s="203"/>
      <c r="G6717" s="63"/>
      <c r="H6717" s="106"/>
    </row>
    <row r="6718" spans="1:8" ht="15" hidden="1" customHeight="1" x14ac:dyDescent="0.25">
      <c r="A6718"/>
      <c r="B6718" s="56"/>
      <c r="C6718" s="71"/>
      <c r="D6718" s="57"/>
      <c r="E6718" s="66"/>
      <c r="F6718" s="203"/>
      <c r="G6718" s="63"/>
      <c r="H6718" s="106"/>
    </row>
    <row r="6719" spans="1:8" ht="15" hidden="1" customHeight="1" x14ac:dyDescent="0.25">
      <c r="A6719"/>
      <c r="B6719" s="56"/>
      <c r="C6719" s="74"/>
      <c r="D6719" s="105"/>
      <c r="E6719" s="66"/>
      <c r="F6719" s="203"/>
      <c r="G6719" s="63"/>
      <c r="H6719" s="106"/>
    </row>
    <row r="6720" spans="1:8" ht="15" hidden="1" customHeight="1" x14ac:dyDescent="0.25">
      <c r="A6720"/>
      <c r="B6720" s="68"/>
      <c r="C6720" s="56"/>
      <c r="D6720" s="56"/>
      <c r="E6720" s="72"/>
      <c r="F6720" s="203"/>
      <c r="G6720" s="63"/>
      <c r="H6720" s="64"/>
    </row>
    <row r="6721" spans="1:8" ht="15" hidden="1" customHeight="1" x14ac:dyDescent="0.25">
      <c r="A6721"/>
      <c r="B6721" s="68"/>
      <c r="C6721" s="56"/>
      <c r="D6721" s="57"/>
      <c r="E6721" s="66"/>
      <c r="F6721" s="76"/>
      <c r="G6721" s="63"/>
      <c r="H6721" s="64"/>
    </row>
    <row r="6722" spans="1:8" ht="15" hidden="1" customHeight="1" x14ac:dyDescent="0.25">
      <c r="A6722"/>
      <c r="B6722" s="56"/>
      <c r="C6722" s="56"/>
      <c r="D6722" s="57"/>
      <c r="E6722" s="66"/>
      <c r="F6722" s="76"/>
      <c r="G6722" s="63"/>
      <c r="H6722" s="64"/>
    </row>
    <row r="6723" spans="1:8" ht="15" hidden="1" customHeight="1" x14ac:dyDescent="0.25">
      <c r="A6723"/>
      <c r="B6723" s="56"/>
      <c r="C6723" s="56"/>
      <c r="D6723" s="57"/>
      <c r="E6723" s="66"/>
      <c r="F6723" s="62"/>
      <c r="G6723" s="63"/>
      <c r="H6723" s="64"/>
    </row>
    <row r="6724" spans="1:8" ht="15" hidden="1" customHeight="1" x14ac:dyDescent="0.25">
      <c r="A6724"/>
      <c r="B6724" s="56"/>
      <c r="C6724" s="56"/>
      <c r="D6724" s="57"/>
      <c r="E6724" s="66"/>
      <c r="F6724" s="62"/>
      <c r="G6724" s="203"/>
      <c r="H6724" s="106"/>
    </row>
    <row r="6725" spans="1:8" ht="15" hidden="1" customHeight="1" x14ac:dyDescent="0.25">
      <c r="A6725"/>
      <c r="B6725" s="56"/>
      <c r="C6725" s="56"/>
      <c r="D6725" s="57"/>
      <c r="E6725" s="86"/>
      <c r="F6725" s="62"/>
      <c r="G6725" s="203"/>
      <c r="H6725" s="106"/>
    </row>
    <row r="6726" spans="1:8" ht="15" hidden="1" customHeight="1" x14ac:dyDescent="0.25">
      <c r="A6726"/>
      <c r="B6726" s="56"/>
      <c r="C6726" s="56"/>
      <c r="D6726" s="57"/>
      <c r="E6726" s="86"/>
      <c r="F6726" s="62"/>
      <c r="G6726" s="203"/>
      <c r="H6726" s="106"/>
    </row>
    <row r="6727" spans="1:8" ht="15" hidden="1" customHeight="1" x14ac:dyDescent="0.25">
      <c r="A6727"/>
      <c r="B6727" s="56"/>
      <c r="C6727" s="71"/>
      <c r="D6727" s="57"/>
      <c r="E6727" s="66"/>
      <c r="F6727" s="203"/>
      <c r="G6727" s="63"/>
      <c r="H6727" s="106"/>
    </row>
    <row r="6728" spans="1:8" ht="15" hidden="1" customHeight="1" x14ac:dyDescent="0.25">
      <c r="A6728"/>
      <c r="B6728" s="55"/>
      <c r="C6728" s="74"/>
      <c r="D6728" s="105"/>
      <c r="E6728" s="66"/>
      <c r="F6728" s="203"/>
      <c r="G6728" s="63"/>
      <c r="H6728" s="106"/>
    </row>
    <row r="6729" spans="1:8" ht="15" hidden="1" customHeight="1" x14ac:dyDescent="0.25">
      <c r="A6729"/>
      <c r="B6729" s="56"/>
      <c r="C6729" s="74"/>
      <c r="D6729" s="105"/>
      <c r="E6729" s="66"/>
      <c r="F6729" s="203"/>
      <c r="G6729" s="63"/>
      <c r="H6729" s="106"/>
    </row>
    <row r="6730" spans="1:8" ht="15" hidden="1" customHeight="1" x14ac:dyDescent="0.25">
      <c r="A6730"/>
      <c r="B6730" s="68"/>
      <c r="C6730" s="56"/>
      <c r="D6730" s="56"/>
      <c r="E6730" s="72"/>
      <c r="F6730" s="203"/>
      <c r="G6730" s="63"/>
      <c r="H6730" s="64"/>
    </row>
    <row r="6731" spans="1:8" ht="15" hidden="1" customHeight="1" x14ac:dyDescent="0.25">
      <c r="A6731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/>
      <c r="B6733" s="56"/>
      <c r="C6733" s="56"/>
      <c r="D6733" s="57"/>
      <c r="E6733" s="66"/>
      <c r="F6733" s="62"/>
      <c r="G6733" s="63"/>
      <c r="H6733" s="64"/>
    </row>
    <row r="6734" spans="1:8" ht="15" hidden="1" customHeight="1" x14ac:dyDescent="0.25">
      <c r="A6734"/>
      <c r="B6734" s="56"/>
      <c r="C6734" s="56"/>
      <c r="D6734" s="57"/>
      <c r="E6734" s="66"/>
      <c r="F6734" s="62"/>
      <c r="G6734" s="203"/>
      <c r="H6734" s="64"/>
    </row>
    <row r="6735" spans="1:8" ht="15" hidden="1" customHeight="1" x14ac:dyDescent="0.25">
      <c r="A6735"/>
      <c r="B6735" s="56"/>
      <c r="C6735" s="56"/>
      <c r="D6735" s="57"/>
      <c r="E6735" s="86"/>
      <c r="F6735" s="62"/>
      <c r="G6735" s="203"/>
      <c r="H6735" s="64"/>
    </row>
    <row r="6736" spans="1:8" ht="15" hidden="1" customHeight="1" x14ac:dyDescent="0.25">
      <c r="A6736"/>
      <c r="B6736" s="56"/>
      <c r="C6736" s="56"/>
      <c r="D6736" s="57"/>
      <c r="E6736" s="86"/>
      <c r="F6736" s="62"/>
      <c r="G6736" s="203"/>
      <c r="H6736" s="64"/>
    </row>
    <row r="6737" spans="1:8" ht="15" hidden="1" customHeight="1" x14ac:dyDescent="0.25">
      <c r="A6737"/>
      <c r="B6737" s="56"/>
      <c r="C6737" s="56"/>
      <c r="D6737" s="57"/>
      <c r="E6737" s="66"/>
      <c r="F6737" s="203"/>
      <c r="G6737" s="63"/>
      <c r="H6737" s="64"/>
    </row>
    <row r="6738" spans="1:8" ht="15" hidden="1" customHeight="1" x14ac:dyDescent="0.25">
      <c r="A6738"/>
      <c r="B6738" s="56"/>
      <c r="C6738" s="56"/>
      <c r="D6738" s="105"/>
      <c r="E6738" s="66"/>
      <c r="F6738" s="203"/>
      <c r="G6738" s="63"/>
      <c r="H6738" s="64"/>
    </row>
    <row r="6739" spans="1:8" ht="15" hidden="1" customHeight="1" x14ac:dyDescent="0.25">
      <c r="A6739"/>
      <c r="B6739" s="55"/>
      <c r="C6739" s="56"/>
      <c r="D6739" s="105"/>
      <c r="E6739" s="66"/>
      <c r="F6739" s="203"/>
      <c r="G6739" s="63"/>
      <c r="H6739" s="64"/>
    </row>
    <row r="6740" spans="1:8" ht="15" hidden="1" customHeight="1" x14ac:dyDescent="0.25">
      <c r="A6740"/>
      <c r="B6740" s="56"/>
      <c r="C6740" s="56"/>
      <c r="D6740" s="56"/>
      <c r="E6740" s="72"/>
      <c r="F6740" s="58"/>
      <c r="G6740" s="63"/>
      <c r="H6740" s="106"/>
    </row>
    <row r="6741" spans="1:8" ht="15" hidden="1" customHeight="1" x14ac:dyDescent="0.25">
      <c r="A6741"/>
      <c r="B6741" s="56"/>
      <c r="C6741" s="56"/>
      <c r="D6741" s="105"/>
      <c r="E6741" s="66"/>
      <c r="F6741" s="62"/>
      <c r="G6741" s="63"/>
      <c r="H6741" s="64"/>
    </row>
    <row r="6742" spans="1:8" ht="15" hidden="1" customHeight="1" x14ac:dyDescent="0.25">
      <c r="A6742"/>
      <c r="B6742" s="56"/>
      <c r="C6742" s="56"/>
      <c r="D6742" s="105"/>
      <c r="E6742" s="66"/>
      <c r="F6742" s="246"/>
      <c r="G6742" s="63"/>
      <c r="H6742" s="266"/>
    </row>
    <row r="6743" spans="1:8" ht="15" hidden="1" customHeight="1" x14ac:dyDescent="0.25">
      <c r="A6743"/>
      <c r="B6743" s="55"/>
      <c r="C6743" s="56"/>
      <c r="D6743" s="105"/>
      <c r="E6743" s="66"/>
      <c r="F6743" s="246"/>
      <c r="G6743" s="203"/>
      <c r="H6743" s="266"/>
    </row>
    <row r="6744" spans="1:8" ht="15" hidden="1" customHeight="1" x14ac:dyDescent="0.25">
      <c r="A6744"/>
      <c r="B6744" s="56"/>
      <c r="C6744" s="56"/>
      <c r="D6744" s="105"/>
      <c r="E6744" s="66"/>
      <c r="F6744" s="203"/>
      <c r="G6744" s="203"/>
      <c r="H6744" s="106"/>
    </row>
    <row r="6745" spans="1:8" ht="15" hidden="1" customHeight="1" x14ac:dyDescent="0.25">
      <c r="A6745"/>
      <c r="B6745" s="56"/>
      <c r="C6745" s="56"/>
      <c r="D6745" s="57"/>
      <c r="E6745" s="66"/>
      <c r="F6745" s="76"/>
      <c r="G6745" s="203"/>
      <c r="H6745" s="106"/>
    </row>
    <row r="6746" spans="1:8" ht="15" hidden="1" customHeight="1" x14ac:dyDescent="0.25">
      <c r="A6746"/>
      <c r="B6746" s="56"/>
      <c r="C6746" s="56"/>
      <c r="D6746" s="105"/>
      <c r="E6746" s="66"/>
      <c r="F6746" s="203"/>
      <c r="G6746" s="203"/>
      <c r="H6746" s="106"/>
    </row>
    <row r="6747" spans="1:8" ht="15" hidden="1" customHeight="1" x14ac:dyDescent="0.25">
      <c r="A6747"/>
      <c r="B6747" s="65"/>
      <c r="C6747" s="81"/>
      <c r="D6747" s="57"/>
      <c r="E6747" s="66"/>
      <c r="F6747" s="62"/>
      <c r="G6747" s="203"/>
      <c r="H6747" s="106"/>
    </row>
    <row r="6748" spans="1:8" ht="15" hidden="1" customHeight="1" x14ac:dyDescent="0.25">
      <c r="A6748"/>
      <c r="B6748" s="56"/>
      <c r="C6748" s="56"/>
      <c r="D6748" s="105"/>
      <c r="E6748" s="86"/>
      <c r="F6748" s="267"/>
      <c r="G6748" s="203"/>
      <c r="H6748" s="106"/>
    </row>
    <row r="6749" spans="1:8" ht="15" hidden="1" customHeight="1" x14ac:dyDescent="0.25">
      <c r="A6749"/>
      <c r="B6749" s="55"/>
      <c r="C6749" s="56"/>
      <c r="D6749" s="57"/>
      <c r="E6749" s="86"/>
      <c r="F6749" s="62"/>
      <c r="G6749" s="86"/>
      <c r="H6749" s="266"/>
    </row>
    <row r="6750" spans="1:8" ht="15" hidden="1" customHeight="1" x14ac:dyDescent="0.25">
      <c r="B6750" s="71"/>
      <c r="C6750" s="56"/>
      <c r="D6750" s="57"/>
      <c r="E6750" s="86"/>
      <c r="F6750" s="62"/>
      <c r="G6750" s="86"/>
      <c r="H6750" s="266"/>
    </row>
    <row r="6751" spans="1:8" ht="15" hidden="1" customHeight="1" x14ac:dyDescent="0.25">
      <c r="B6751" s="55"/>
      <c r="C6751" s="56"/>
      <c r="D6751" s="57"/>
      <c r="E6751" s="86"/>
      <c r="F6751" s="62"/>
      <c r="G6751" s="86"/>
      <c r="H6751" s="64"/>
    </row>
    <row r="6752" spans="1:8" ht="15" hidden="1" customHeight="1" x14ac:dyDescent="0.25">
      <c r="B6752" s="56"/>
      <c r="C6752" s="55"/>
      <c r="D6752" s="57"/>
      <c r="E6752" s="86"/>
      <c r="F6752" s="207"/>
      <c r="G6752" s="86"/>
      <c r="H6752" s="64"/>
    </row>
    <row r="6753" spans="1:8" ht="15" hidden="1" customHeight="1" x14ac:dyDescent="0.25">
      <c r="B6753" s="55"/>
      <c r="C6753" s="55"/>
      <c r="D6753" s="57"/>
      <c r="E6753" s="86"/>
      <c r="F6753" s="207"/>
      <c r="G6753" s="86"/>
      <c r="H6753" s="64"/>
    </row>
    <row r="6754" spans="1:8" ht="15" hidden="1" customHeight="1" x14ac:dyDescent="0.25">
      <c r="B6754" s="56"/>
      <c r="C6754" s="81"/>
      <c r="D6754" s="105"/>
      <c r="E6754" s="66"/>
      <c r="F6754" s="203"/>
      <c r="G6754" s="203"/>
      <c r="H6754" s="106"/>
    </row>
    <row r="6755" spans="1:8" ht="15" hidden="1" customHeight="1" x14ac:dyDescent="0.25">
      <c r="B6755" s="56"/>
      <c r="C6755" s="81"/>
      <c r="D6755" s="105"/>
      <c r="E6755" s="66"/>
      <c r="F6755" s="203"/>
      <c r="G6755" s="203"/>
      <c r="H6755" s="106"/>
    </row>
    <row r="6756" spans="1:8" ht="15" hidden="1" customHeight="1" x14ac:dyDescent="0.25">
      <c r="B6756" s="56"/>
      <c r="C6756" s="56"/>
      <c r="D6756" s="105"/>
      <c r="E6756" s="66"/>
      <c r="F6756" s="246"/>
      <c r="G6756" s="203"/>
      <c r="H6756" s="106"/>
    </row>
    <row r="6757" spans="1:8" ht="15" hidden="1" customHeight="1" x14ac:dyDescent="0.25">
      <c r="B6757" s="56"/>
      <c r="C6757" s="71"/>
      <c r="D6757" s="56"/>
      <c r="E6757" s="72"/>
      <c r="F6757" s="203"/>
      <c r="G6757" s="63"/>
      <c r="H6757" s="64"/>
    </row>
    <row r="6758" spans="1:8" ht="15" hidden="1" customHeight="1" x14ac:dyDescent="0.25">
      <c r="B6758" s="68"/>
      <c r="C6758" s="56"/>
      <c r="D6758" s="57"/>
      <c r="E6758" s="66"/>
      <c r="F6758" s="76"/>
      <c r="G6758" s="63"/>
      <c r="H6758" s="64"/>
    </row>
    <row r="6759" spans="1:8" ht="15" hidden="1" customHeight="1" x14ac:dyDescent="0.25">
      <c r="B6759" s="56"/>
      <c r="C6759" s="56"/>
      <c r="D6759" s="57"/>
      <c r="E6759" s="66"/>
      <c r="F6759" s="76"/>
      <c r="G6759" s="63"/>
      <c r="H6759" s="64"/>
    </row>
    <row r="6760" spans="1:8" ht="15" hidden="1" customHeight="1" x14ac:dyDescent="0.25">
      <c r="B6760" s="56"/>
      <c r="C6760" s="56"/>
      <c r="D6760" s="57"/>
      <c r="E6760" s="66"/>
      <c r="F6760" s="62"/>
      <c r="G6760" s="63"/>
      <c r="H6760" s="64"/>
    </row>
    <row r="6761" spans="1:8" ht="15" hidden="1" customHeight="1" x14ac:dyDescent="0.25">
      <c r="B6761" s="56"/>
      <c r="C6761" s="56"/>
      <c r="D6761" s="57"/>
      <c r="E6761" s="66"/>
      <c r="F6761" s="62"/>
      <c r="G6761" s="203"/>
      <c r="H6761" s="64"/>
    </row>
    <row r="6762" spans="1:8" ht="15" hidden="1" customHeight="1" x14ac:dyDescent="0.25">
      <c r="B6762" s="56"/>
      <c r="C6762" s="56"/>
      <c r="D6762" s="57"/>
      <c r="E6762" s="86"/>
      <c r="F6762" s="62"/>
      <c r="G6762" s="203"/>
      <c r="H6762" s="64"/>
    </row>
    <row r="6763" spans="1:8" ht="15" hidden="1" customHeight="1" x14ac:dyDescent="0.25">
      <c r="B6763" s="56"/>
      <c r="C6763" s="56"/>
      <c r="D6763" s="57"/>
      <c r="E6763" s="86"/>
      <c r="F6763" s="62"/>
      <c r="G6763" s="203"/>
      <c r="H6763" s="64"/>
    </row>
    <row r="6764" spans="1:8" ht="15" hidden="1" customHeight="1" x14ac:dyDescent="0.25">
      <c r="B6764" s="56"/>
      <c r="C6764" s="56"/>
      <c r="D6764" s="57"/>
      <c r="E6764" s="66"/>
      <c r="F6764" s="203"/>
      <c r="G6764" s="63"/>
      <c r="H6764" s="64"/>
    </row>
    <row r="6765" spans="1:8" ht="15" hidden="1" customHeight="1" x14ac:dyDescent="0.25">
      <c r="A6765" s="225"/>
      <c r="B6765" s="68"/>
      <c r="C6765" s="56"/>
      <c r="D6765" s="56"/>
      <c r="E6765" s="72"/>
      <c r="F6765" s="203"/>
      <c r="G6765" s="63"/>
      <c r="H6765" s="64"/>
    </row>
    <row r="6766" spans="1:8" ht="15" hidden="1" customHeight="1" x14ac:dyDescent="0.25">
      <c r="A6766" s="82"/>
      <c r="B6766" s="68"/>
      <c r="C6766" s="56"/>
      <c r="D6766" s="57"/>
      <c r="E6766" s="66"/>
      <c r="F6766" s="76"/>
      <c r="G6766" s="63"/>
      <c r="H6766" s="64"/>
    </row>
    <row r="6767" spans="1:8" ht="15" hidden="1" customHeight="1" x14ac:dyDescent="0.25">
      <c r="A6767" s="82"/>
      <c r="B6767" s="56"/>
      <c r="C6767" s="56"/>
      <c r="D6767" s="57"/>
      <c r="E6767" s="66"/>
      <c r="F6767" s="76"/>
      <c r="G6767" s="63"/>
      <c r="H6767" s="64"/>
    </row>
    <row r="6768" spans="1:8" ht="15" hidden="1" customHeight="1" x14ac:dyDescent="0.25">
      <c r="A6768" s="82"/>
      <c r="B6768" s="56"/>
      <c r="C6768" s="56"/>
      <c r="D6768" s="57"/>
      <c r="E6768" s="66"/>
      <c r="F6768" s="62"/>
      <c r="G6768" s="63"/>
      <c r="H6768" s="64"/>
    </row>
    <row r="6769" spans="1:8" ht="15" hidden="1" customHeight="1" x14ac:dyDescent="0.25">
      <c r="A6769" s="82"/>
      <c r="B6769" s="56"/>
      <c r="C6769" s="56"/>
      <c r="D6769" s="57"/>
      <c r="E6769" s="66"/>
      <c r="F6769" s="62"/>
      <c r="G6769" s="203"/>
      <c r="H6769" s="64"/>
    </row>
    <row r="6770" spans="1:8" ht="15" hidden="1" customHeight="1" x14ac:dyDescent="0.25">
      <c r="A6770" s="82"/>
      <c r="B6770" s="56"/>
      <c r="C6770" s="56"/>
      <c r="D6770" s="57"/>
      <c r="E6770" s="86"/>
      <c r="F6770" s="62"/>
      <c r="G6770" s="203"/>
      <c r="H6770" s="64"/>
    </row>
    <row r="6771" spans="1:8" ht="15" hidden="1" customHeight="1" x14ac:dyDescent="0.25">
      <c r="A6771" s="82"/>
      <c r="B6771" s="56"/>
      <c r="C6771" s="56"/>
      <c r="D6771" s="57"/>
      <c r="E6771" s="86"/>
      <c r="F6771" s="62"/>
      <c r="G6771" s="203"/>
      <c r="H6771" s="64"/>
    </row>
    <row r="6772" spans="1:8" ht="15" hidden="1" customHeight="1" x14ac:dyDescent="0.25">
      <c r="A6772" s="82"/>
      <c r="B6772" s="56"/>
      <c r="C6772" s="56"/>
      <c r="D6772" s="57"/>
      <c r="E6772" s="66"/>
      <c r="F6772" s="203"/>
      <c r="G6772" s="63"/>
      <c r="H6772" s="64"/>
    </row>
    <row r="6773" spans="1:8" ht="15" hidden="1" customHeight="1" x14ac:dyDescent="0.25">
      <c r="A6773" s="82"/>
      <c r="B6773" s="56"/>
      <c r="C6773" s="56"/>
      <c r="D6773" s="105"/>
      <c r="E6773" s="66"/>
      <c r="F6773" s="203"/>
      <c r="G6773" s="63"/>
      <c r="H6773" s="64"/>
    </row>
    <row r="6774" spans="1:8" ht="15" hidden="1" customHeight="1" x14ac:dyDescent="0.25">
      <c r="A6774" s="82"/>
      <c r="B6774" s="55"/>
      <c r="C6774" s="56"/>
      <c r="D6774" s="105"/>
      <c r="E6774" s="66"/>
      <c r="F6774" s="203"/>
      <c r="G6774" s="63"/>
      <c r="H6774" s="64"/>
    </row>
    <row r="6775" spans="1:8" ht="15" hidden="1" customHeight="1" x14ac:dyDescent="0.25">
      <c r="A6775" s="82"/>
      <c r="B6775" s="56"/>
      <c r="C6775" s="56"/>
      <c r="D6775" s="56"/>
      <c r="E6775" s="72"/>
      <c r="F6775" s="58"/>
      <c r="G6775" s="63"/>
      <c r="H6775" s="106"/>
    </row>
    <row r="6776" spans="1:8" ht="15" hidden="1" customHeight="1" x14ac:dyDescent="0.25">
      <c r="A6776" s="82"/>
      <c r="B6776" s="56"/>
      <c r="C6776" s="56"/>
      <c r="D6776" s="105"/>
      <c r="E6776" s="66"/>
      <c r="F6776" s="62"/>
      <c r="G6776" s="63"/>
      <c r="H6776" s="106"/>
    </row>
    <row r="6777" spans="1:8" ht="15" hidden="1" customHeight="1" x14ac:dyDescent="0.25">
      <c r="A6777" s="82"/>
      <c r="B6777" s="56"/>
      <c r="C6777" s="56"/>
      <c r="D6777" s="105"/>
      <c r="E6777" s="66"/>
      <c r="F6777" s="246"/>
      <c r="G6777" s="63"/>
      <c r="H6777" s="106"/>
    </row>
    <row r="6778" spans="1:8" ht="15" hidden="1" customHeight="1" x14ac:dyDescent="0.25">
      <c r="A6778" s="82"/>
      <c r="B6778" s="55"/>
      <c r="C6778" s="56"/>
      <c r="D6778" s="105"/>
      <c r="E6778" s="66"/>
      <c r="F6778" s="246"/>
      <c r="G6778" s="203"/>
      <c r="H6778" s="266"/>
    </row>
    <row r="6779" spans="1:8" ht="15" hidden="1" customHeight="1" x14ac:dyDescent="0.25">
      <c r="A6779" s="82"/>
      <c r="B6779" s="68"/>
      <c r="C6779" s="56"/>
      <c r="D6779" s="56"/>
      <c r="E6779" s="72"/>
      <c r="F6779" s="203"/>
      <c r="G6779" s="63"/>
      <c r="H6779" s="64"/>
    </row>
    <row r="6780" spans="1:8" ht="15" hidden="1" customHeight="1" x14ac:dyDescent="0.25">
      <c r="A6780" s="82"/>
      <c r="B6780" s="68"/>
      <c r="C6780" s="56"/>
      <c r="D6780" s="57"/>
      <c r="E6780" s="66"/>
      <c r="F6780" s="76"/>
      <c r="G6780" s="63"/>
      <c r="H6780" s="64"/>
    </row>
    <row r="6781" spans="1:8" ht="15" hidden="1" customHeight="1" x14ac:dyDescent="0.25">
      <c r="A6781" s="82"/>
      <c r="B6781" s="56"/>
      <c r="C6781" s="56"/>
      <c r="D6781" s="57"/>
      <c r="E6781" s="66"/>
      <c r="F6781" s="76"/>
      <c r="G6781" s="63"/>
      <c r="H6781" s="64"/>
    </row>
    <row r="6782" spans="1:8" ht="15" hidden="1" customHeight="1" x14ac:dyDescent="0.25">
      <c r="A6782" s="82"/>
      <c r="B6782" s="56"/>
      <c r="C6782" s="56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56"/>
      <c r="C6783" s="56"/>
      <c r="D6783" s="57"/>
      <c r="E6783" s="66"/>
      <c r="F6783" s="62"/>
      <c r="G6783" s="203"/>
      <c r="H6783" s="64"/>
    </row>
    <row r="6784" spans="1:8" ht="15" hidden="1" customHeight="1" x14ac:dyDescent="0.25">
      <c r="A6784" s="82"/>
      <c r="B6784" s="56"/>
      <c r="C6784" s="56"/>
      <c r="D6784" s="57"/>
      <c r="E6784" s="86"/>
      <c r="F6784" s="62"/>
      <c r="G6784" s="203"/>
      <c r="H6784" s="64"/>
    </row>
    <row r="6785" spans="1:8" ht="15" hidden="1" customHeight="1" x14ac:dyDescent="0.25">
      <c r="A6785" s="82"/>
      <c r="B6785" s="56"/>
      <c r="C6785" s="56"/>
      <c r="D6785" s="57"/>
      <c r="E6785" s="86"/>
      <c r="F6785" s="62"/>
      <c r="G6785" s="203"/>
      <c r="H6785" s="64"/>
    </row>
    <row r="6786" spans="1:8" ht="15" hidden="1" customHeight="1" x14ac:dyDescent="0.25">
      <c r="A6786" s="82"/>
      <c r="B6786" s="56"/>
      <c r="C6786" s="56"/>
      <c r="D6786" s="57"/>
      <c r="E6786" s="66"/>
      <c r="F6786" s="203"/>
      <c r="G6786" s="63"/>
      <c r="H6786" s="64"/>
    </row>
    <row r="6787" spans="1:8" ht="15" hidden="1" customHeight="1" x14ac:dyDescent="0.25">
      <c r="A6787" s="82"/>
      <c r="B6787" s="56"/>
      <c r="C6787" s="56"/>
      <c r="D6787" s="105"/>
      <c r="E6787" s="66"/>
      <c r="F6787" s="203"/>
      <c r="G6787" s="63"/>
      <c r="H6787" s="64"/>
    </row>
    <row r="6788" spans="1:8" ht="15" hidden="1" customHeight="1" x14ac:dyDescent="0.25">
      <c r="A6788" s="82"/>
      <c r="B6788" s="55"/>
      <c r="C6788" s="56"/>
      <c r="D6788" s="105"/>
      <c r="E6788" s="66"/>
      <c r="F6788" s="203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5"/>
      <c r="E6790" s="66"/>
      <c r="F6790" s="62"/>
      <c r="G6790" s="63"/>
      <c r="H6790" s="106"/>
    </row>
    <row r="6791" spans="1:8" ht="15" hidden="1" customHeight="1" x14ac:dyDescent="0.25">
      <c r="A6791" s="82"/>
      <c r="B6791" s="56"/>
      <c r="C6791" s="56"/>
      <c r="D6791" s="105"/>
      <c r="E6791" s="66"/>
      <c r="F6791" s="246"/>
      <c r="G6791" s="63"/>
      <c r="H6791" s="106"/>
    </row>
    <row r="6792" spans="1:8" ht="15" hidden="1" customHeight="1" x14ac:dyDescent="0.25">
      <c r="A6792" s="82"/>
      <c r="B6792" s="81"/>
      <c r="C6792" s="56"/>
      <c r="D6792" s="105"/>
      <c r="E6792" s="66"/>
      <c r="F6792" s="246"/>
      <c r="G6792" s="203"/>
      <c r="H6792" s="266"/>
    </row>
    <row r="6793" spans="1:8" ht="15" hidden="1" customHeight="1" x14ac:dyDescent="0.25">
      <c r="A6793" s="82"/>
      <c r="B6793" s="56"/>
      <c r="C6793" s="56"/>
      <c r="D6793" s="105"/>
      <c r="E6793" s="66"/>
      <c r="F6793" s="203"/>
      <c r="G6793" s="203"/>
      <c r="H6793" s="106"/>
    </row>
    <row r="6794" spans="1:8" ht="15" hidden="1" customHeight="1" x14ac:dyDescent="0.25">
      <c r="A6794" s="82"/>
      <c r="B6794" s="68"/>
      <c r="C6794" s="56"/>
      <c r="D6794" s="56"/>
      <c r="E6794" s="72"/>
      <c r="F6794" s="203"/>
      <c r="G6794" s="63"/>
      <c r="H6794" s="64"/>
    </row>
    <row r="6795" spans="1:8" ht="15" hidden="1" customHeight="1" x14ac:dyDescent="0.25">
      <c r="A6795" s="82"/>
      <c r="B6795" s="68"/>
      <c r="C6795" s="56"/>
      <c r="D6795" s="57"/>
      <c r="E6795" s="66"/>
      <c r="F6795" s="76"/>
      <c r="G6795" s="63"/>
      <c r="H6795" s="64"/>
    </row>
    <row r="6796" spans="1:8" ht="15" hidden="1" customHeight="1" x14ac:dyDescent="0.25">
      <c r="A6796" s="82"/>
      <c r="B6796" s="56"/>
      <c r="C6796" s="56"/>
      <c r="D6796" s="57"/>
      <c r="E6796" s="66"/>
      <c r="F6796" s="76"/>
      <c r="G6796" s="63"/>
      <c r="H6796" s="64"/>
    </row>
    <row r="6797" spans="1:8" ht="15" hidden="1" customHeight="1" x14ac:dyDescent="0.25">
      <c r="A6797" s="82"/>
      <c r="B6797" s="68"/>
      <c r="C6797" s="56"/>
      <c r="D6797" s="56"/>
      <c r="E6797" s="72"/>
      <c r="F6797" s="203"/>
      <c r="G6797" s="63"/>
      <c r="H6797" s="64"/>
    </row>
    <row r="6798" spans="1:8" ht="15" hidden="1" customHeight="1" x14ac:dyDescent="0.25">
      <c r="A6798" s="82"/>
      <c r="B6798" s="56"/>
      <c r="C6798" s="75"/>
      <c r="D6798" s="57"/>
      <c r="E6798" s="66"/>
      <c r="F6798" s="76"/>
      <c r="G6798" s="63"/>
      <c r="H6798" s="64"/>
    </row>
    <row r="6799" spans="1:8" ht="15" hidden="1" customHeight="1" x14ac:dyDescent="0.25">
      <c r="A6799" s="82"/>
      <c r="B6799" s="55"/>
      <c r="C6799" s="75"/>
      <c r="D6799" s="57"/>
      <c r="E6799" s="66"/>
      <c r="F6799" s="76"/>
      <c r="G6799" s="63"/>
      <c r="H6799" s="64"/>
    </row>
    <row r="6800" spans="1:8" ht="15" hidden="1" customHeight="1" x14ac:dyDescent="0.25">
      <c r="A6800" s="82"/>
      <c r="B6800" s="71"/>
      <c r="C6800" s="75"/>
      <c r="D6800" s="57"/>
      <c r="E6800" s="66"/>
      <c r="F6800" s="62"/>
      <c r="G6800" s="63"/>
      <c r="H6800" s="64"/>
    </row>
    <row r="6801" spans="1:8" ht="15" hidden="1" customHeight="1" x14ac:dyDescent="0.25">
      <c r="A6801" s="82"/>
      <c r="B6801" s="56"/>
      <c r="C6801" s="56"/>
      <c r="D6801" s="57"/>
      <c r="E6801" s="66"/>
      <c r="F6801" s="62"/>
      <c r="G6801" s="203"/>
      <c r="H6801" s="64"/>
    </row>
    <row r="6802" spans="1:8" ht="15" hidden="1" customHeight="1" x14ac:dyDescent="0.25">
      <c r="A6802" s="82"/>
      <c r="B6802" s="56"/>
      <c r="C6802" s="56"/>
      <c r="D6802" s="57"/>
      <c r="E6802" s="86"/>
      <c r="F6802" s="62"/>
      <c r="G6802" s="203"/>
      <c r="H6802" s="64"/>
    </row>
    <row r="6803" spans="1:8" ht="15" hidden="1" customHeight="1" x14ac:dyDescent="0.25">
      <c r="A6803" s="82"/>
      <c r="B6803" s="56"/>
      <c r="C6803" s="56"/>
      <c r="D6803" s="57"/>
      <c r="E6803" s="86"/>
      <c r="F6803" s="62"/>
      <c r="G6803" s="203"/>
      <c r="H6803" s="64"/>
    </row>
    <row r="6804" spans="1:8" ht="15" hidden="1" customHeight="1" x14ac:dyDescent="0.25">
      <c r="A6804" s="82"/>
      <c r="B6804" s="68"/>
      <c r="C6804" s="56"/>
      <c r="D6804" s="56"/>
      <c r="E6804" s="72"/>
      <c r="F6804" s="203"/>
      <c r="G6804" s="63"/>
      <c r="H6804" s="64"/>
    </row>
    <row r="6805" spans="1:8" ht="15" hidden="1" customHeight="1" x14ac:dyDescent="0.25">
      <c r="A6805" s="82"/>
      <c r="B6805" s="68"/>
      <c r="C6805" s="56"/>
      <c r="D6805" s="105"/>
      <c r="E6805" s="66"/>
      <c r="F6805" s="246"/>
      <c r="G6805" s="63"/>
      <c r="H6805" s="64"/>
    </row>
    <row r="6806" spans="1:8" ht="15" hidden="1" customHeight="1" x14ac:dyDescent="0.25">
      <c r="A6806" s="82"/>
      <c r="B6806" s="55"/>
      <c r="C6806" s="56"/>
      <c r="D6806" s="57"/>
      <c r="E6806" s="66"/>
      <c r="F6806" s="76"/>
      <c r="G6806" s="63"/>
      <c r="H6806" s="64"/>
    </row>
    <row r="6807" spans="1:8" ht="15" hidden="1" customHeight="1" x14ac:dyDescent="0.25">
      <c r="A6807" s="82"/>
      <c r="B6807" s="71"/>
      <c r="C6807" s="75"/>
      <c r="D6807" s="57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75"/>
      <c r="D6808" s="57"/>
      <c r="E6808" s="66"/>
      <c r="F6808" s="62"/>
      <c r="G6808" s="203"/>
      <c r="H6808" s="64"/>
    </row>
    <row r="6809" spans="1:8" ht="15" hidden="1" customHeight="1" x14ac:dyDescent="0.25">
      <c r="A6809" s="82"/>
      <c r="B6809" s="56"/>
      <c r="C6809" s="75"/>
      <c r="D6809" s="57"/>
      <c r="E6809" s="86"/>
      <c r="F6809" s="62"/>
      <c r="G6809" s="203"/>
      <c r="H6809" s="64"/>
    </row>
    <row r="6810" spans="1:8" ht="15" hidden="1" customHeight="1" x14ac:dyDescent="0.25">
      <c r="A6810" s="82"/>
      <c r="B6810" s="56"/>
      <c r="C6810" s="75"/>
      <c r="D6810" s="57"/>
      <c r="E6810" s="86"/>
      <c r="F6810" s="62"/>
      <c r="G6810" s="203"/>
      <c r="H6810" s="64"/>
    </row>
    <row r="6811" spans="1:8" ht="15" hidden="1" customHeight="1" x14ac:dyDescent="0.25">
      <c r="A6811" s="82"/>
      <c r="B6811" s="56"/>
      <c r="C6811" s="56"/>
      <c r="D6811" s="57"/>
      <c r="E6811" s="66"/>
      <c r="F6811" s="203"/>
      <c r="G6811" s="63"/>
      <c r="H6811" s="64"/>
    </row>
    <row r="6812" spans="1:8" ht="15" hidden="1" customHeight="1" x14ac:dyDescent="0.25">
      <c r="A6812" s="82"/>
      <c r="B6812" s="56"/>
      <c r="C6812" s="56"/>
      <c r="D6812" s="105"/>
      <c r="E6812" s="66"/>
      <c r="F6812" s="203"/>
      <c r="G6812" s="63"/>
      <c r="H6812" s="64"/>
    </row>
    <row r="6813" spans="1:8" ht="15" hidden="1" customHeight="1" x14ac:dyDescent="0.25">
      <c r="A6813" s="82"/>
      <c r="B6813" s="55"/>
      <c r="C6813" s="56"/>
      <c r="D6813" s="105"/>
      <c r="E6813" s="66"/>
      <c r="F6813" s="203"/>
      <c r="G6813" s="63"/>
      <c r="H6813" s="64"/>
    </row>
    <row r="6814" spans="1:8" ht="15" hidden="1" customHeight="1" x14ac:dyDescent="0.25">
      <c r="A6814" s="82"/>
      <c r="B6814" s="56"/>
      <c r="C6814" s="56"/>
      <c r="D6814" s="56"/>
      <c r="E6814" s="72"/>
      <c r="F6814" s="58"/>
      <c r="G6814" s="63"/>
      <c r="H6814" s="64"/>
    </row>
    <row r="6815" spans="1:8" ht="15" hidden="1" customHeight="1" x14ac:dyDescent="0.25">
      <c r="A6815" s="82"/>
      <c r="B6815" s="56"/>
      <c r="C6815" s="56"/>
      <c r="D6815" s="105"/>
      <c r="E6815" s="66"/>
      <c r="F6815" s="62"/>
      <c r="G6815" s="63"/>
      <c r="H6815" s="64"/>
    </row>
    <row r="6816" spans="1:8" ht="15" hidden="1" customHeight="1" x14ac:dyDescent="0.25">
      <c r="A6816" s="82"/>
      <c r="B6816" s="56"/>
      <c r="C6816" s="56"/>
      <c r="D6816" s="105"/>
      <c r="E6816" s="66"/>
      <c r="F6816" s="246"/>
      <c r="G6816" s="63"/>
      <c r="H6816" s="64"/>
    </row>
    <row r="6817" spans="1:8" ht="15" hidden="1" customHeight="1" x14ac:dyDescent="0.25">
      <c r="A6817" s="82"/>
      <c r="B6817" s="81"/>
      <c r="C6817" s="56"/>
      <c r="D6817" s="105"/>
      <c r="E6817" s="66"/>
      <c r="F6817" s="246"/>
      <c r="G6817" s="203"/>
      <c r="H6817" s="266"/>
    </row>
    <row r="6818" spans="1:8" ht="15" hidden="1" customHeight="1" x14ac:dyDescent="0.25">
      <c r="A6818" s="82"/>
      <c r="B6818" s="55"/>
      <c r="C6818" s="56"/>
      <c r="D6818" s="105"/>
      <c r="E6818" s="66"/>
      <c r="F6818" s="203"/>
      <c r="G6818" s="203"/>
      <c r="H6818" s="266"/>
    </row>
    <row r="6819" spans="1:8" ht="15" hidden="1" customHeight="1" x14ac:dyDescent="0.25">
      <c r="A6819" s="82"/>
      <c r="B6819" s="56"/>
      <c r="C6819" s="56"/>
      <c r="D6819" s="57"/>
      <c r="E6819" s="66"/>
      <c r="F6819" s="76"/>
      <c r="G6819" s="203"/>
      <c r="H6819" s="266"/>
    </row>
    <row r="6820" spans="1:8" ht="15" hidden="1" customHeight="1" x14ac:dyDescent="0.25">
      <c r="A6820" s="82"/>
      <c r="B6820" s="56"/>
      <c r="C6820" s="56"/>
      <c r="D6820" s="105"/>
      <c r="E6820" s="66"/>
      <c r="F6820" s="203"/>
      <c r="G6820" s="203"/>
      <c r="H6820" s="266"/>
    </row>
    <row r="6821" spans="1:8" ht="15" hidden="1" customHeight="1" x14ac:dyDescent="0.25">
      <c r="A6821" s="82"/>
      <c r="B6821" s="56"/>
      <c r="C6821" s="56"/>
      <c r="D6821" s="57"/>
      <c r="E6821" s="66"/>
      <c r="F6821" s="62"/>
      <c r="G6821" s="203"/>
      <c r="H6821" s="106"/>
    </row>
    <row r="6822" spans="1:8" ht="15" hidden="1" customHeight="1" x14ac:dyDescent="0.25">
      <c r="A6822" s="82"/>
      <c r="B6822" s="56"/>
      <c r="C6822" s="56"/>
      <c r="D6822" s="105"/>
      <c r="E6822" s="86"/>
      <c r="F6822" s="267"/>
      <c r="G6822" s="203"/>
      <c r="H6822" s="106"/>
    </row>
    <row r="6823" spans="1:8" ht="15" hidden="1" customHeight="1" x14ac:dyDescent="0.25">
      <c r="A6823" s="82"/>
      <c r="B6823" s="56"/>
      <c r="C6823" s="56"/>
      <c r="D6823" s="57"/>
      <c r="E6823" s="86"/>
      <c r="F6823" s="62"/>
      <c r="G6823" s="203"/>
      <c r="H6823" s="64"/>
    </row>
    <row r="6824" spans="1:8" ht="15" hidden="1" customHeight="1" x14ac:dyDescent="0.25">
      <c r="A6824" s="82"/>
      <c r="B6824" s="68"/>
      <c r="C6824" s="56"/>
      <c r="D6824" s="105"/>
      <c r="E6824" s="66"/>
      <c r="F6824" s="246"/>
      <c r="G6824" s="63"/>
      <c r="H6824" s="64"/>
    </row>
    <row r="6825" spans="1:8" ht="15" hidden="1" customHeight="1" x14ac:dyDescent="0.25">
      <c r="A6825" s="82"/>
      <c r="B6825" s="55"/>
      <c r="C6825" s="56"/>
      <c r="D6825" s="57"/>
      <c r="E6825" s="66"/>
      <c r="F6825" s="76"/>
      <c r="G6825" s="63"/>
      <c r="H6825" s="64"/>
    </row>
    <row r="6826" spans="1:8" ht="15" hidden="1" customHeight="1" x14ac:dyDescent="0.25">
      <c r="A6826" s="82"/>
      <c r="B6826" s="56"/>
      <c r="C6826" s="74"/>
      <c r="D6826" s="57"/>
      <c r="E6826" s="66"/>
      <c r="F6826" s="62"/>
      <c r="G6826" s="63"/>
      <c r="H6826" s="64"/>
    </row>
    <row r="6827" spans="1:8" ht="15" hidden="1" customHeight="1" x14ac:dyDescent="0.25">
      <c r="A6827" s="82"/>
      <c r="B6827" s="68"/>
      <c r="C6827" s="56"/>
      <c r="D6827" s="56"/>
      <c r="E6827" s="72"/>
      <c r="F6827" s="203"/>
      <c r="G6827" s="203"/>
      <c r="H6827" s="64"/>
    </row>
    <row r="6828" spans="1:8" ht="15" hidden="1" customHeight="1" x14ac:dyDescent="0.25">
      <c r="A6828" s="82"/>
      <c r="B6828" s="56"/>
      <c r="C6828" s="75"/>
      <c r="D6828" s="57"/>
      <c r="E6828" s="86"/>
      <c r="F6828" s="62"/>
      <c r="G6828" s="203"/>
      <c r="H6828" s="64"/>
    </row>
    <row r="6829" spans="1:8" ht="15" hidden="1" customHeight="1" x14ac:dyDescent="0.25">
      <c r="A6829" s="82"/>
      <c r="B6829" s="56"/>
      <c r="C6829" s="75"/>
      <c r="D6829" s="57"/>
      <c r="E6829" s="86"/>
      <c r="F6829" s="62"/>
      <c r="G6829" s="203"/>
      <c r="H6829" s="64"/>
    </row>
    <row r="6830" spans="1:8" ht="15" hidden="1" customHeight="1" x14ac:dyDescent="0.25">
      <c r="A6830" s="82"/>
      <c r="B6830" s="56"/>
      <c r="C6830" s="75"/>
      <c r="D6830" s="57"/>
      <c r="E6830" s="66"/>
      <c r="F6830" s="203"/>
      <c r="G6830" s="63"/>
      <c r="H6830" s="64"/>
    </row>
    <row r="6831" spans="1:8" ht="15" hidden="1" customHeight="1" x14ac:dyDescent="0.25">
      <c r="A6831" s="82"/>
      <c r="B6831" s="56"/>
      <c r="C6831" s="75"/>
      <c r="D6831" s="57"/>
      <c r="E6831" s="66"/>
      <c r="F6831" s="203"/>
      <c r="G6831" s="63"/>
      <c r="H6831" s="64"/>
    </row>
    <row r="6832" spans="1:8" ht="15" hidden="1" customHeight="1" x14ac:dyDescent="0.25">
      <c r="A6832" s="82"/>
      <c r="B6832" s="55"/>
      <c r="C6832" s="56"/>
      <c r="D6832" s="105"/>
      <c r="E6832" s="66"/>
      <c r="F6832" s="203"/>
      <c r="G6832" s="63"/>
      <c r="H6832" s="64"/>
    </row>
    <row r="6833" spans="1:8" ht="15" hidden="1" customHeight="1" x14ac:dyDescent="0.25">
      <c r="A6833" s="82"/>
      <c r="B6833" s="56"/>
      <c r="C6833" s="56"/>
      <c r="D6833" s="56"/>
      <c r="E6833" s="72"/>
      <c r="F6833" s="58"/>
      <c r="G6833" s="63"/>
      <c r="H6833" s="64"/>
    </row>
    <row r="6834" spans="1:8" ht="15" hidden="1" customHeight="1" x14ac:dyDescent="0.25">
      <c r="A6834" s="82"/>
      <c r="B6834" s="56"/>
      <c r="C6834" s="56"/>
      <c r="D6834" s="105"/>
      <c r="E6834" s="66"/>
      <c r="F6834" s="62"/>
      <c r="G6834" s="63"/>
      <c r="H6834" s="64"/>
    </row>
    <row r="6835" spans="1:8" ht="15" hidden="1" customHeight="1" x14ac:dyDescent="0.25">
      <c r="A6835" s="82"/>
      <c r="B6835" s="56"/>
      <c r="C6835" s="56"/>
      <c r="D6835" s="105"/>
      <c r="E6835" s="66"/>
      <c r="F6835" s="246"/>
      <c r="G6835" s="63"/>
      <c r="H6835" s="64"/>
    </row>
    <row r="6836" spans="1:8" ht="15" hidden="1" customHeight="1" x14ac:dyDescent="0.25">
      <c r="A6836" s="82"/>
      <c r="B6836" s="81"/>
      <c r="C6836" s="56"/>
      <c r="D6836" s="105"/>
      <c r="E6836" s="66"/>
      <c r="F6836" s="246"/>
      <c r="G6836" s="203"/>
      <c r="H6836" s="266"/>
    </row>
    <row r="6837" spans="1:8" ht="15" hidden="1" customHeight="1" x14ac:dyDescent="0.25">
      <c r="A6837" s="82"/>
      <c r="B6837" s="55"/>
      <c r="C6837" s="56"/>
      <c r="D6837" s="105"/>
      <c r="E6837" s="66"/>
      <c r="F6837" s="203"/>
      <c r="G6837" s="203"/>
      <c r="H6837" s="266"/>
    </row>
    <row r="6838" spans="1:8" ht="15" hidden="1" customHeight="1" x14ac:dyDescent="0.25">
      <c r="A6838" s="82"/>
      <c r="B6838" s="56"/>
      <c r="C6838" s="56"/>
      <c r="D6838" s="57"/>
      <c r="E6838" s="66"/>
      <c r="F6838" s="76"/>
      <c r="G6838" s="203"/>
      <c r="H6838" s="266"/>
    </row>
    <row r="6839" spans="1:8" ht="15" hidden="1" customHeight="1" x14ac:dyDescent="0.25">
      <c r="A6839" s="82"/>
      <c r="B6839" s="56"/>
      <c r="C6839" s="56"/>
      <c r="D6839" s="105"/>
      <c r="E6839" s="66"/>
      <c r="F6839" s="203"/>
      <c r="G6839" s="203"/>
      <c r="H6839" s="266"/>
    </row>
    <row r="6840" spans="1:8" ht="15" hidden="1" customHeight="1" x14ac:dyDescent="0.25">
      <c r="A6840" s="82"/>
      <c r="B6840" s="56"/>
      <c r="C6840" s="56"/>
      <c r="D6840" s="57"/>
      <c r="E6840" s="86"/>
      <c r="F6840" s="62"/>
      <c r="G6840" s="203"/>
      <c r="H6840" s="64"/>
    </row>
    <row r="6841" spans="1:8" ht="15" hidden="1" customHeight="1" x14ac:dyDescent="0.25">
      <c r="A6841" s="82"/>
      <c r="B6841" s="55"/>
      <c r="C6841" s="55"/>
      <c r="D6841" s="105"/>
      <c r="E6841" s="66"/>
      <c r="F6841" s="246"/>
      <c r="G6841" s="63"/>
      <c r="H6841" s="64"/>
    </row>
    <row r="6842" spans="1:8" ht="15" hidden="1" customHeight="1" x14ac:dyDescent="0.25">
      <c r="A6842" s="82"/>
      <c r="B6842" s="56"/>
      <c r="C6842" s="56"/>
      <c r="D6842" s="56"/>
      <c r="E6842" s="56"/>
      <c r="F6842" s="58"/>
      <c r="G6842" s="63"/>
      <c r="H6842" s="106"/>
    </row>
    <row r="6843" spans="1:8" ht="15" hidden="1" customHeight="1" x14ac:dyDescent="0.25">
      <c r="A6843" s="82"/>
      <c r="B6843" s="56"/>
      <c r="C6843" s="56"/>
      <c r="D6843" s="57"/>
      <c r="E6843" s="86"/>
      <c r="F6843" s="62"/>
      <c r="G6843" s="203"/>
      <c r="H6843" s="64"/>
    </row>
    <row r="6844" spans="1:8" ht="15" hidden="1" customHeight="1" x14ac:dyDescent="0.25">
      <c r="A6844" s="82"/>
      <c r="B6844" s="55"/>
      <c r="C6844" s="55"/>
      <c r="D6844" s="105"/>
      <c r="E6844" s="66"/>
      <c r="F6844" s="246"/>
      <c r="G6844" s="63"/>
      <c r="H6844" s="64"/>
    </row>
    <row r="6845" spans="1:8" ht="15" hidden="1" customHeight="1" x14ac:dyDescent="0.25">
      <c r="A6845" s="82"/>
      <c r="B6845" s="56"/>
      <c r="C6845" s="56"/>
      <c r="D6845" s="56"/>
      <c r="E6845" s="56"/>
      <c r="F6845" s="58"/>
      <c r="G6845" s="63"/>
      <c r="H6845" s="106"/>
    </row>
    <row r="6846" spans="1:8" ht="15" hidden="1" customHeight="1" x14ac:dyDescent="0.25">
      <c r="A6846" s="82"/>
      <c r="B6846" s="56"/>
      <c r="C6846" s="74"/>
      <c r="D6846" s="57"/>
      <c r="E6846" s="66"/>
      <c r="F6846" s="62"/>
      <c r="G6846" s="63"/>
      <c r="H6846" s="64"/>
    </row>
    <row r="6847" spans="1:8" ht="15" hidden="1" customHeight="1" x14ac:dyDescent="0.25">
      <c r="A6847" s="82"/>
      <c r="B6847" s="68"/>
      <c r="C6847" s="56"/>
      <c r="D6847" s="56"/>
      <c r="E6847" s="72"/>
      <c r="F6847" s="203"/>
      <c r="G6847" s="203"/>
      <c r="H6847" s="64"/>
    </row>
    <row r="6848" spans="1:8" ht="15" hidden="1" customHeight="1" x14ac:dyDescent="0.25">
      <c r="A6848" s="82"/>
      <c r="B6848" s="56"/>
      <c r="C6848" s="75"/>
      <c r="D6848" s="57"/>
      <c r="E6848" s="86"/>
      <c r="F6848" s="62"/>
      <c r="G6848" s="203"/>
      <c r="H6848" s="64"/>
    </row>
    <row r="6849" spans="1:8" ht="15" hidden="1" customHeight="1" x14ac:dyDescent="0.25">
      <c r="A6849" s="82"/>
      <c r="B6849" s="56"/>
      <c r="C6849" s="75"/>
      <c r="D6849" s="57"/>
      <c r="E6849" s="86"/>
      <c r="F6849" s="62"/>
      <c r="G6849" s="203"/>
      <c r="H6849" s="64"/>
    </row>
    <row r="6850" spans="1:8" ht="15" hidden="1" customHeight="1" x14ac:dyDescent="0.25">
      <c r="A6850" s="82"/>
      <c r="B6850" s="56"/>
      <c r="C6850" s="75"/>
      <c r="D6850" s="57"/>
      <c r="E6850" s="66"/>
      <c r="F6850" s="203"/>
      <c r="G6850" s="63"/>
      <c r="H6850" s="64"/>
    </row>
    <row r="6851" spans="1:8" ht="15" hidden="1" customHeight="1" x14ac:dyDescent="0.25">
      <c r="A6851" s="82"/>
      <c r="B6851" s="56"/>
      <c r="C6851" s="75"/>
      <c r="D6851" s="57"/>
      <c r="E6851" s="66"/>
      <c r="F6851" s="203"/>
      <c r="G6851" s="63"/>
      <c r="H6851" s="64"/>
    </row>
    <row r="6852" spans="1:8" ht="15" hidden="1" customHeight="1" x14ac:dyDescent="0.25">
      <c r="A6852" s="82"/>
      <c r="B6852" s="55"/>
      <c r="C6852" s="56"/>
      <c r="D6852" s="105"/>
      <c r="E6852" s="66"/>
      <c r="F6852" s="203"/>
      <c r="G6852" s="63"/>
      <c r="H6852" s="64"/>
    </row>
    <row r="6853" spans="1:8" ht="15" hidden="1" customHeight="1" x14ac:dyDescent="0.25">
      <c r="A6853" s="82"/>
      <c r="B6853" s="56"/>
      <c r="C6853" s="56"/>
      <c r="D6853" s="56"/>
      <c r="E6853" s="72"/>
      <c r="F6853" s="58"/>
      <c r="G6853" s="63"/>
      <c r="H6853" s="64"/>
    </row>
    <row r="6854" spans="1:8" ht="15" hidden="1" customHeight="1" x14ac:dyDescent="0.25">
      <c r="A6854" s="82"/>
      <c r="B6854" s="56"/>
      <c r="C6854" s="56"/>
      <c r="D6854" s="105"/>
      <c r="E6854" s="66"/>
      <c r="F6854" s="62"/>
      <c r="G6854" s="63"/>
      <c r="H6854" s="64"/>
    </row>
    <row r="6855" spans="1:8" ht="15" hidden="1" customHeight="1" x14ac:dyDescent="0.25">
      <c r="A6855" s="82"/>
      <c r="B6855" s="56"/>
      <c r="C6855" s="56"/>
      <c r="D6855" s="105"/>
      <c r="E6855" s="66"/>
      <c r="F6855" s="246"/>
      <c r="G6855" s="63"/>
      <c r="H6855" s="64"/>
    </row>
    <row r="6856" spans="1:8" ht="15" hidden="1" customHeight="1" x14ac:dyDescent="0.25">
      <c r="A6856" s="82"/>
      <c r="B6856" s="81"/>
      <c r="C6856" s="56"/>
      <c r="D6856" s="105"/>
      <c r="E6856" s="66"/>
      <c r="F6856" s="246"/>
      <c r="G6856" s="203"/>
      <c r="H6856" s="64"/>
    </row>
    <row r="6857" spans="1:8" ht="15" hidden="1" customHeight="1" x14ac:dyDescent="0.25">
      <c r="A6857" s="82"/>
      <c r="B6857" s="56"/>
      <c r="C6857" s="56"/>
      <c r="D6857" s="105"/>
      <c r="E6857" s="66"/>
      <c r="F6857" s="203"/>
      <c r="G6857" s="203"/>
      <c r="H6857" s="266"/>
    </row>
    <row r="6858" spans="1:8" ht="15" hidden="1" customHeight="1" x14ac:dyDescent="0.25">
      <c r="A6858" s="82"/>
      <c r="B6858" s="56"/>
      <c r="C6858" s="56"/>
      <c r="D6858" s="57"/>
      <c r="E6858" s="66"/>
      <c r="F6858" s="76"/>
      <c r="G6858" s="203"/>
      <c r="H6858" s="266"/>
    </row>
    <row r="6859" spans="1:8" ht="15" hidden="1" customHeight="1" x14ac:dyDescent="0.25">
      <c r="A6859" s="82"/>
      <c r="B6859" s="56"/>
      <c r="C6859" s="56"/>
      <c r="D6859" s="105"/>
      <c r="E6859" s="66"/>
      <c r="F6859" s="203"/>
      <c r="G6859" s="203"/>
      <c r="H6859" s="266"/>
    </row>
    <row r="6860" spans="1:8" ht="15" hidden="1" customHeight="1" x14ac:dyDescent="0.25">
      <c r="A6860" s="82"/>
      <c r="B6860" s="56"/>
      <c r="C6860" s="56"/>
      <c r="D6860" s="57"/>
      <c r="E6860" s="86"/>
      <c r="F6860" s="62"/>
      <c r="G6860" s="203"/>
      <c r="H6860" s="64"/>
    </row>
    <row r="6861" spans="1:8" ht="15" hidden="1" customHeight="1" x14ac:dyDescent="0.25">
      <c r="A6861" s="82"/>
      <c r="B6861" s="55"/>
      <c r="C6861" s="55"/>
      <c r="D6861" s="105"/>
      <c r="E6861" s="66"/>
      <c r="F6861" s="246"/>
      <c r="G6861" s="63"/>
      <c r="H6861" s="64"/>
    </row>
    <row r="6862" spans="1:8" ht="15" hidden="1" customHeight="1" x14ac:dyDescent="0.25">
      <c r="A6862" s="82"/>
      <c r="B6862" s="56"/>
      <c r="C6862" s="56"/>
      <c r="D6862" s="56"/>
      <c r="E6862" s="56"/>
      <c r="F6862" s="58"/>
      <c r="G6862" s="63"/>
      <c r="H6862" s="106"/>
    </row>
    <row r="6863" spans="1:8" ht="15" hidden="1" customHeight="1" x14ac:dyDescent="0.25">
      <c r="A6863" s="82"/>
      <c r="B6863" s="56"/>
      <c r="C6863" s="74"/>
      <c r="D6863" s="57"/>
      <c r="E6863" s="66"/>
      <c r="F6863" s="62"/>
      <c r="G6863" s="63"/>
      <c r="H6863" s="64"/>
    </row>
    <row r="6864" spans="1:8" ht="15" hidden="1" customHeight="1" x14ac:dyDescent="0.25">
      <c r="A6864" s="82"/>
      <c r="B6864" s="60"/>
      <c r="C6864" s="107"/>
      <c r="D6864" s="57"/>
      <c r="E6864" s="66"/>
      <c r="F6864" s="76"/>
      <c r="G6864" s="63"/>
      <c r="H6864" s="106"/>
    </row>
    <row r="6865" spans="1:8" ht="15" hidden="1" customHeight="1" x14ac:dyDescent="0.25">
      <c r="A6865" s="82"/>
      <c r="B6865" s="56"/>
      <c r="C6865" s="75"/>
      <c r="D6865" s="57"/>
      <c r="E6865" s="86"/>
      <c r="F6865" s="62"/>
      <c r="G6865" s="203"/>
      <c r="H6865" s="64"/>
    </row>
    <row r="6866" spans="1:8" ht="15" hidden="1" customHeight="1" x14ac:dyDescent="0.25">
      <c r="A6866" s="82"/>
      <c r="B6866" s="56"/>
      <c r="C6866" s="75"/>
      <c r="D6866" s="57"/>
      <c r="E6866" s="86"/>
      <c r="F6866" s="62"/>
      <c r="G6866" s="203"/>
      <c r="H6866" s="64"/>
    </row>
    <row r="6867" spans="1:8" ht="15" hidden="1" customHeight="1" x14ac:dyDescent="0.25">
      <c r="A6867" s="82"/>
      <c r="B6867" s="56"/>
      <c r="C6867" s="75"/>
      <c r="D6867" s="57"/>
      <c r="E6867" s="66"/>
      <c r="F6867" s="203"/>
      <c r="G6867" s="63"/>
      <c r="H6867" s="64"/>
    </row>
    <row r="6868" spans="1:8" ht="15" hidden="1" customHeight="1" x14ac:dyDescent="0.25">
      <c r="A6868" s="82"/>
      <c r="B6868" s="56"/>
      <c r="C6868" s="75"/>
      <c r="D6868" s="57"/>
      <c r="E6868" s="66"/>
      <c r="F6868" s="203"/>
      <c r="G6868" s="63"/>
      <c r="H6868" s="64"/>
    </row>
    <row r="6869" spans="1:8" ht="15" hidden="1" customHeight="1" x14ac:dyDescent="0.25">
      <c r="A6869" s="82"/>
      <c r="B6869" s="55"/>
      <c r="C6869" s="56"/>
      <c r="D6869" s="105"/>
      <c r="E6869" s="66"/>
      <c r="F6869" s="203"/>
      <c r="G6869" s="63"/>
      <c r="H6869" s="64"/>
    </row>
    <row r="6870" spans="1:8" ht="15" hidden="1" customHeight="1" x14ac:dyDescent="0.25">
      <c r="A6870" s="82"/>
      <c r="B6870" s="56"/>
      <c r="C6870" s="56"/>
      <c r="D6870" s="56"/>
      <c r="E6870" s="72"/>
      <c r="F6870" s="58"/>
      <c r="G6870" s="63"/>
      <c r="H6870" s="64"/>
    </row>
    <row r="6871" spans="1:8" ht="15" hidden="1" customHeight="1" x14ac:dyDescent="0.25">
      <c r="A6871" s="82"/>
      <c r="B6871" s="56"/>
      <c r="C6871" s="56"/>
      <c r="D6871" s="105"/>
      <c r="E6871" s="66"/>
      <c r="F6871" s="62"/>
      <c r="G6871" s="63"/>
      <c r="H6871" s="64"/>
    </row>
    <row r="6872" spans="1:8" ht="15" hidden="1" customHeight="1" x14ac:dyDescent="0.25">
      <c r="A6872" s="82"/>
      <c r="B6872" s="56"/>
      <c r="C6872" s="56"/>
      <c r="D6872" s="105"/>
      <c r="E6872" s="66"/>
      <c r="F6872" s="246"/>
      <c r="G6872" s="63"/>
      <c r="H6872" s="64"/>
    </row>
    <row r="6873" spans="1:8" ht="15" hidden="1" customHeight="1" x14ac:dyDescent="0.25">
      <c r="A6873" s="82"/>
      <c r="B6873" s="81"/>
      <c r="C6873" s="56"/>
      <c r="D6873" s="105"/>
      <c r="E6873" s="66"/>
      <c r="F6873" s="246"/>
      <c r="G6873" s="203"/>
      <c r="H6873" s="64"/>
    </row>
    <row r="6874" spans="1:8" ht="15" hidden="1" customHeight="1" x14ac:dyDescent="0.25">
      <c r="A6874" s="82"/>
      <c r="B6874" s="55"/>
      <c r="C6874" s="56"/>
      <c r="D6874" s="105"/>
      <c r="E6874" s="66"/>
      <c r="F6874" s="203"/>
      <c r="G6874" s="203"/>
      <c r="H6874" s="266"/>
    </row>
    <row r="6875" spans="1:8" ht="15" hidden="1" customHeight="1" x14ac:dyDescent="0.25">
      <c r="A6875" s="82"/>
      <c r="B6875" s="56"/>
      <c r="C6875" s="56"/>
      <c r="D6875" s="57"/>
      <c r="E6875" s="66"/>
      <c r="F6875" s="76"/>
      <c r="G6875" s="203"/>
      <c r="H6875" s="266"/>
    </row>
    <row r="6876" spans="1:8" ht="15" hidden="1" customHeight="1" x14ac:dyDescent="0.25">
      <c r="A6876" s="82"/>
      <c r="B6876" s="56"/>
      <c r="C6876" s="56"/>
      <c r="D6876" s="105"/>
      <c r="E6876" s="66"/>
      <c r="F6876" s="203"/>
      <c r="G6876" s="203"/>
      <c r="H6876" s="266"/>
    </row>
    <row r="6877" spans="1:8" ht="15" hidden="1" customHeight="1" x14ac:dyDescent="0.25">
      <c r="A6877" s="82"/>
      <c r="B6877" s="56"/>
      <c r="C6877" s="56"/>
      <c r="D6877" s="57"/>
      <c r="E6877" s="66"/>
      <c r="F6877" s="62"/>
      <c r="G6877" s="203"/>
      <c r="H6877" s="106"/>
    </row>
    <row r="6878" spans="1:8" ht="15" hidden="1" customHeight="1" x14ac:dyDescent="0.25">
      <c r="A6878" s="82"/>
      <c r="B6878" s="56"/>
      <c r="C6878" s="56"/>
      <c r="D6878" s="105"/>
      <c r="E6878" s="86"/>
      <c r="F6878" s="267"/>
      <c r="G6878" s="203"/>
      <c r="H6878" s="106"/>
    </row>
    <row r="6879" spans="1:8" ht="15" hidden="1" customHeight="1" x14ac:dyDescent="0.25">
      <c r="A6879" s="82"/>
      <c r="B6879" s="55"/>
      <c r="C6879" s="56"/>
      <c r="D6879" s="57"/>
      <c r="E6879" s="86"/>
      <c r="F6879" s="62"/>
      <c r="G6879" s="86"/>
      <c r="H6879" s="266"/>
    </row>
    <row r="6880" spans="1:8" ht="15" hidden="1" customHeight="1" x14ac:dyDescent="0.25">
      <c r="A6880" s="82"/>
      <c r="B6880" s="56"/>
      <c r="C6880" s="56"/>
      <c r="D6880" s="57"/>
      <c r="E6880" s="86"/>
      <c r="F6880" s="62"/>
      <c r="G6880" s="203"/>
      <c r="H6880" s="64"/>
    </row>
    <row r="6881" spans="1:8" ht="15" hidden="1" customHeight="1" x14ac:dyDescent="0.25">
      <c r="A6881" s="82"/>
      <c r="B6881" s="55"/>
      <c r="C6881" s="55"/>
      <c r="D6881" s="105"/>
      <c r="E6881" s="66"/>
      <c r="F6881" s="246"/>
      <c r="G6881" s="63"/>
      <c r="H6881" s="64"/>
    </row>
    <row r="6882" spans="1:8" ht="15" hidden="1" customHeight="1" x14ac:dyDescent="0.25">
      <c r="A6882" s="82"/>
      <c r="B6882" s="56"/>
      <c r="C6882" s="56"/>
      <c r="D6882" s="56"/>
      <c r="E6882" s="56"/>
      <c r="F6882" s="58"/>
      <c r="G6882" s="63"/>
      <c r="H6882" s="106"/>
    </row>
    <row r="6883" spans="1:8" ht="15" hidden="1" customHeight="1" x14ac:dyDescent="0.25">
      <c r="A6883" s="82"/>
      <c r="B6883" s="56"/>
      <c r="C6883" s="74"/>
      <c r="D6883" s="57"/>
      <c r="E6883" s="66"/>
      <c r="F6883" s="62"/>
      <c r="G6883" s="63"/>
      <c r="H6883" s="64"/>
    </row>
    <row r="6884" spans="1:8" ht="15" hidden="1" customHeight="1" x14ac:dyDescent="0.25">
      <c r="A6884" s="82"/>
      <c r="B6884" s="55"/>
      <c r="C6884" s="75"/>
      <c r="D6884" s="57"/>
      <c r="E6884" s="66"/>
      <c r="F6884" s="76"/>
      <c r="G6884" s="63"/>
      <c r="H6884" s="106"/>
    </row>
    <row r="6885" spans="1:8" ht="15" hidden="1" customHeight="1" x14ac:dyDescent="0.25">
      <c r="A6885" s="82"/>
      <c r="B6885" s="56"/>
      <c r="C6885" s="56"/>
      <c r="D6885" s="57"/>
      <c r="E6885" s="86"/>
      <c r="F6885" s="62"/>
      <c r="G6885" s="203"/>
      <c r="H6885" s="64"/>
    </row>
    <row r="6886" spans="1:8" ht="15" hidden="1" customHeight="1" x14ac:dyDescent="0.25">
      <c r="A6886" s="82"/>
      <c r="B6886" s="56"/>
      <c r="C6886" s="56"/>
      <c r="D6886" s="105"/>
      <c r="E6886" s="66"/>
      <c r="F6886" s="203"/>
      <c r="G6886" s="63"/>
      <c r="H6886" s="64"/>
    </row>
    <row r="6887" spans="1:8" ht="15" hidden="1" customHeight="1" x14ac:dyDescent="0.25">
      <c r="A6887" s="82"/>
      <c r="B6887" s="56"/>
      <c r="C6887" s="56"/>
      <c r="D6887" s="56"/>
      <c r="E6887" s="56"/>
      <c r="F6887" s="58"/>
      <c r="G6887" s="63"/>
      <c r="H6887" s="106"/>
    </row>
    <row r="6888" spans="1:8" ht="15" hidden="1" customHeight="1" x14ac:dyDescent="0.25">
      <c r="A6888" s="82"/>
      <c r="B6888" s="56"/>
      <c r="C6888" s="74"/>
      <c r="D6888" s="57"/>
      <c r="E6888" s="66"/>
      <c r="F6888" s="62"/>
      <c r="G6888" s="63"/>
      <c r="H6888" s="64"/>
    </row>
    <row r="6889" spans="1:8" ht="15" hidden="1" customHeight="1" x14ac:dyDescent="0.25">
      <c r="A6889" s="82"/>
      <c r="B6889" s="55"/>
      <c r="C6889" s="75"/>
      <c r="D6889" s="57"/>
      <c r="E6889" s="66"/>
      <c r="F6889" s="76"/>
      <c r="G6889" s="63"/>
      <c r="H6889" s="106"/>
    </row>
    <row r="6890" spans="1:8" ht="15" hidden="1" customHeight="1" x14ac:dyDescent="0.25">
      <c r="A6890" s="82"/>
      <c r="B6890" s="56"/>
      <c r="C6890" s="56"/>
      <c r="D6890" s="57"/>
      <c r="E6890" s="86"/>
      <c r="F6890" s="62"/>
      <c r="G6890" s="203"/>
      <c r="H6890" s="64"/>
    </row>
    <row r="6891" spans="1:8" ht="15" hidden="1" customHeight="1" x14ac:dyDescent="0.25">
      <c r="A6891" s="82"/>
      <c r="B6891" s="56"/>
      <c r="C6891" s="75"/>
      <c r="D6891" s="57"/>
      <c r="E6891" s="86"/>
      <c r="F6891" s="62"/>
      <c r="G6891" s="203"/>
      <c r="H6891" s="64"/>
    </row>
    <row r="6892" spans="1:8" ht="15" hidden="1" customHeight="1" x14ac:dyDescent="0.25">
      <c r="B6892" s="56"/>
      <c r="C6892" s="56"/>
      <c r="D6892" s="57"/>
      <c r="E6892" s="86"/>
      <c r="F6892" s="62"/>
      <c r="G6892" s="203"/>
      <c r="H6892" s="64"/>
    </row>
    <row r="6893" spans="1:8" ht="15" hidden="1" customHeight="1" x14ac:dyDescent="0.25">
      <c r="B6893" s="56"/>
      <c r="C6893" s="56"/>
      <c r="D6893" s="105"/>
      <c r="E6893" s="66"/>
      <c r="F6893" s="203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6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106"/>
    </row>
    <row r="6897" spans="1:8" ht="15" hidden="1" customHeight="1" x14ac:dyDescent="0.25">
      <c r="A6897"/>
      <c r="B6897" s="56"/>
      <c r="C6897" s="56"/>
      <c r="D6897" s="57"/>
      <c r="E6897" s="86"/>
      <c r="F6897" s="62"/>
      <c r="G6897" s="203"/>
      <c r="H6897" s="64"/>
    </row>
    <row r="6898" spans="1:8" ht="15" hidden="1" customHeight="1" x14ac:dyDescent="0.25">
      <c r="A6898"/>
      <c r="B6898" s="56"/>
      <c r="C6898" s="75"/>
      <c r="D6898" s="57"/>
      <c r="E6898" s="86"/>
      <c r="F6898" s="62"/>
      <c r="G6898" s="203"/>
      <c r="H6898" s="64"/>
    </row>
    <row r="6899" spans="1:8" ht="15" hidden="1" customHeight="1" x14ac:dyDescent="0.25">
      <c r="A6899"/>
      <c r="B6899" s="56"/>
      <c r="C6899" s="75"/>
      <c r="D6899" s="57"/>
      <c r="E6899" s="66"/>
      <c r="F6899" s="203"/>
      <c r="G6899" s="63"/>
      <c r="H6899" s="64"/>
    </row>
    <row r="6900" spans="1:8" ht="15" hidden="1" customHeight="1" x14ac:dyDescent="0.25">
      <c r="A6900"/>
      <c r="B6900" s="56"/>
      <c r="C6900" s="75"/>
      <c r="D6900" s="57"/>
      <c r="E6900" s="66"/>
      <c r="F6900" s="203"/>
      <c r="G6900" s="63"/>
      <c r="H6900" s="64"/>
    </row>
    <row r="6901" spans="1:8" ht="15" hidden="1" customHeight="1" x14ac:dyDescent="0.25">
      <c r="A6901"/>
      <c r="B6901" s="55"/>
      <c r="C6901" s="75"/>
      <c r="D6901" s="105"/>
      <c r="E6901" s="66"/>
      <c r="F6901" s="203"/>
      <c r="G6901" s="63"/>
      <c r="H6901" s="64"/>
    </row>
    <row r="6902" spans="1:8" ht="15" hidden="1" customHeight="1" x14ac:dyDescent="0.25">
      <c r="A6902"/>
      <c r="B6902" s="56"/>
      <c r="C6902" s="56"/>
      <c r="D6902" s="56"/>
      <c r="E6902" s="72"/>
      <c r="F6902" s="58"/>
      <c r="G6902" s="63"/>
      <c r="H6902" s="64"/>
    </row>
    <row r="6903" spans="1:8" ht="15" hidden="1" customHeight="1" x14ac:dyDescent="0.25">
      <c r="A6903"/>
      <c r="B6903" s="56"/>
      <c r="C6903" s="56"/>
      <c r="D6903" s="105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5"/>
      <c r="E6904" s="66"/>
      <c r="F6904" s="246"/>
      <c r="G6904" s="63"/>
      <c r="H6904" s="64"/>
    </row>
    <row r="6905" spans="1:8" ht="15" hidden="1" customHeight="1" x14ac:dyDescent="0.25">
      <c r="A6905"/>
      <c r="B6905" s="81"/>
      <c r="C6905" s="56"/>
      <c r="D6905" s="105"/>
      <c r="E6905" s="66"/>
      <c r="F6905" s="246"/>
      <c r="G6905" s="203"/>
      <c r="H6905" s="64"/>
    </row>
    <row r="6906" spans="1:8" ht="15" hidden="1" customHeight="1" x14ac:dyDescent="0.25">
      <c r="A6906"/>
      <c r="B6906" s="55"/>
      <c r="C6906" s="56"/>
      <c r="D6906" s="105"/>
      <c r="E6906" s="66"/>
      <c r="F6906" s="203"/>
      <c r="G6906" s="203"/>
      <c r="H6906" s="266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3"/>
      <c r="H6907" s="266"/>
    </row>
    <row r="6908" spans="1:8" ht="15" hidden="1" customHeight="1" x14ac:dyDescent="0.25">
      <c r="A6908"/>
      <c r="B6908" s="56"/>
      <c r="C6908" s="56"/>
      <c r="D6908" s="105"/>
      <c r="E6908" s="66"/>
      <c r="F6908" s="203"/>
      <c r="G6908" s="203"/>
      <c r="H6908" s="266"/>
    </row>
    <row r="6909" spans="1:8" ht="15" hidden="1" customHeight="1" x14ac:dyDescent="0.25">
      <c r="A6909"/>
      <c r="B6909" s="56"/>
      <c r="C6909" s="56"/>
      <c r="D6909" s="57"/>
      <c r="E6909" s="66"/>
      <c r="F6909" s="62"/>
      <c r="G6909" s="203"/>
      <c r="H6909" s="266"/>
    </row>
    <row r="6910" spans="1:8" ht="15" hidden="1" customHeight="1" x14ac:dyDescent="0.25">
      <c r="A6910"/>
      <c r="B6910" s="56"/>
      <c r="C6910" s="56"/>
      <c r="D6910" s="105"/>
      <c r="E6910" s="86"/>
      <c r="F6910" s="267"/>
      <c r="G6910" s="203"/>
      <c r="H6910" s="266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66"/>
    </row>
    <row r="6912" spans="1:8" ht="15" hidden="1" customHeight="1" x14ac:dyDescent="0.25">
      <c r="A6912"/>
      <c r="B6912" s="56"/>
      <c r="C6912" s="56"/>
      <c r="D6912" s="57"/>
      <c r="E6912" s="86"/>
      <c r="F6912" s="62"/>
      <c r="G6912" s="86"/>
      <c r="H6912" s="266"/>
    </row>
    <row r="6913" spans="1:8" ht="15" hidden="1" customHeight="1" x14ac:dyDescent="0.25">
      <c r="A6913"/>
      <c r="B6913" s="55"/>
      <c r="C6913" s="56"/>
      <c r="D6913" s="57"/>
      <c r="E6913" s="86"/>
      <c r="F6913" s="62"/>
      <c r="G6913" s="86"/>
      <c r="H6913" s="64"/>
    </row>
    <row r="6914" spans="1:8" ht="15" hidden="1" customHeight="1" x14ac:dyDescent="0.25">
      <c r="A6914"/>
      <c r="B6914" s="56"/>
      <c r="C6914" s="55"/>
      <c r="D6914" s="57"/>
      <c r="E6914" s="86"/>
      <c r="F6914" s="207"/>
      <c r="G6914" s="86"/>
      <c r="H6914" s="64"/>
    </row>
    <row r="6915" spans="1:8" ht="15" hidden="1" customHeight="1" x14ac:dyDescent="0.25">
      <c r="A6915"/>
      <c r="B6915" s="55"/>
      <c r="C6915" s="55"/>
      <c r="D6915" s="57"/>
      <c r="E6915" s="86"/>
      <c r="F6915" s="207"/>
      <c r="G6915" s="86"/>
      <c r="H6915" s="64"/>
    </row>
    <row r="6916" spans="1:8" ht="15" hidden="1" customHeight="1" x14ac:dyDescent="0.25">
      <c r="A6916"/>
      <c r="B6916" s="55"/>
      <c r="C6916" s="55"/>
      <c r="D6916" s="57"/>
      <c r="E6916" s="86"/>
      <c r="F6916" s="62"/>
      <c r="G6916" s="86"/>
      <c r="H6916" s="64"/>
    </row>
    <row r="6917" spans="1:8" ht="15" hidden="1" customHeight="1" x14ac:dyDescent="0.25">
      <c r="A6917"/>
      <c r="B6917" s="55"/>
      <c r="C6917" s="55"/>
      <c r="D6917" s="57"/>
      <c r="E6917" s="86"/>
      <c r="F6917" s="62"/>
      <c r="G6917" s="86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3"/>
      <c r="H6918" s="64"/>
    </row>
    <row r="6919" spans="1:8" ht="15" hidden="1" customHeight="1" x14ac:dyDescent="0.25">
      <c r="A6919"/>
      <c r="B6919" s="56"/>
      <c r="C6919" s="56"/>
      <c r="D6919" s="105"/>
      <c r="E6919" s="66"/>
      <c r="F6919" s="203"/>
      <c r="G6919" s="63"/>
      <c r="H6919" s="64"/>
    </row>
    <row r="6920" spans="1:8" ht="15" hidden="1" customHeight="1" x14ac:dyDescent="0.25">
      <c r="A6920"/>
      <c r="B6920" s="56"/>
      <c r="C6920" s="56"/>
      <c r="D6920" s="56"/>
      <c r="E6920" s="56"/>
      <c r="F6920" s="58"/>
      <c r="G6920" s="63"/>
      <c r="H6920" s="106"/>
    </row>
    <row r="6921" spans="1:8" ht="15" hidden="1" customHeight="1" x14ac:dyDescent="0.25">
      <c r="A6921"/>
      <c r="B6921" s="56"/>
      <c r="C6921" s="74"/>
      <c r="D6921" s="57"/>
      <c r="E6921" s="66"/>
      <c r="F6921" s="62"/>
      <c r="G6921" s="63"/>
      <c r="H6921" s="64"/>
    </row>
    <row r="6922" spans="1:8" ht="15" hidden="1" customHeight="1" x14ac:dyDescent="0.25">
      <c r="A6922"/>
      <c r="B6922" s="55"/>
      <c r="C6922" s="75"/>
      <c r="D6922" s="57"/>
      <c r="E6922" s="66"/>
      <c r="F6922" s="76"/>
      <c r="G6922" s="63"/>
      <c r="H6922" s="106"/>
    </row>
    <row r="6923" spans="1:8" ht="15" hidden="1" customHeight="1" x14ac:dyDescent="0.25">
      <c r="A6923"/>
      <c r="B6923" s="56"/>
      <c r="C6923" s="56"/>
      <c r="D6923" s="57"/>
      <c r="E6923" s="86"/>
      <c r="F6923" s="62"/>
      <c r="G6923" s="203"/>
      <c r="H6923" s="64"/>
    </row>
    <row r="6924" spans="1:8" ht="15" hidden="1" customHeight="1" x14ac:dyDescent="0.25">
      <c r="A6924"/>
      <c r="B6924" s="56"/>
      <c r="C6924" s="75"/>
      <c r="D6924" s="57"/>
      <c r="E6924" s="86"/>
      <c r="F6924" s="62"/>
      <c r="G6924" s="203"/>
      <c r="H6924" s="64"/>
    </row>
    <row r="6925" spans="1:8" ht="15" hidden="1" customHeight="1" x14ac:dyDescent="0.25">
      <c r="A6925"/>
      <c r="B6925" s="56"/>
      <c r="C6925" s="75"/>
      <c r="D6925" s="57"/>
      <c r="E6925" s="66"/>
      <c r="F6925" s="203"/>
      <c r="G6925" s="63"/>
      <c r="H6925" s="64"/>
    </row>
    <row r="6926" spans="1:8" ht="15" hidden="1" customHeight="1" x14ac:dyDescent="0.25">
      <c r="A6926"/>
      <c r="B6926" s="56"/>
      <c r="C6926" s="71"/>
      <c r="D6926" s="57"/>
      <c r="E6926" s="66"/>
      <c r="F6926" s="63"/>
      <c r="G6926" s="63"/>
      <c r="H6926" s="64"/>
    </row>
    <row r="6927" spans="1:8" ht="15" hidden="1" customHeight="1" x14ac:dyDescent="0.25">
      <c r="A6927"/>
      <c r="B6927" s="56"/>
      <c r="C6927" s="71"/>
      <c r="D6927" s="57"/>
      <c r="E6927" s="66"/>
      <c r="F6927" s="59"/>
      <c r="G6927" s="63"/>
      <c r="H6927" s="64"/>
    </row>
    <row r="6928" spans="1:8" ht="15" hidden="1" customHeight="1" x14ac:dyDescent="0.25">
      <c r="A6928"/>
      <c r="B6928" s="55"/>
      <c r="C6928" s="71"/>
      <c r="D6928" s="57"/>
      <c r="E6928" s="66"/>
      <c r="F6928" s="76"/>
      <c r="G6928" s="63"/>
      <c r="H6928" s="64"/>
    </row>
    <row r="6929" spans="1:8" ht="15" hidden="1" customHeight="1" x14ac:dyDescent="0.25">
      <c r="A6929"/>
      <c r="B6929" s="56"/>
      <c r="C6929" s="56"/>
      <c r="D6929" s="105"/>
      <c r="E6929" s="66"/>
      <c r="F6929" s="62"/>
      <c r="G6929" s="63"/>
      <c r="H6929" s="64"/>
    </row>
    <row r="6930" spans="1:8" ht="15" hidden="1" customHeight="1" x14ac:dyDescent="0.25">
      <c r="A6930"/>
      <c r="B6930" s="56"/>
      <c r="C6930" s="56"/>
      <c r="D6930" s="105"/>
      <c r="E6930" s="66"/>
      <c r="F6930" s="246"/>
      <c r="G6930" s="63"/>
      <c r="H6930" s="64"/>
    </row>
    <row r="6931" spans="1:8" ht="15" hidden="1" customHeight="1" x14ac:dyDescent="0.25">
      <c r="A6931"/>
      <c r="B6931" s="65"/>
      <c r="C6931" s="81"/>
      <c r="D6931" s="57"/>
      <c r="E6931" s="66"/>
      <c r="F6931" s="62"/>
      <c r="G6931" s="203"/>
      <c r="H6931" s="64"/>
    </row>
    <row r="6932" spans="1:8" ht="15" hidden="1" customHeight="1" x14ac:dyDescent="0.25">
      <c r="A6932"/>
      <c r="B6932" s="55"/>
      <c r="C6932" s="56"/>
      <c r="D6932" s="105"/>
      <c r="E6932" s="66"/>
      <c r="F6932" s="203"/>
      <c r="G6932" s="203"/>
      <c r="H6932" s="266"/>
    </row>
    <row r="6933" spans="1:8" ht="15" hidden="1" customHeight="1" x14ac:dyDescent="0.25">
      <c r="A6933"/>
      <c r="B6933" s="56"/>
      <c r="C6933" s="56"/>
      <c r="D6933" s="57"/>
      <c r="E6933" s="66"/>
      <c r="F6933" s="76"/>
      <c r="G6933" s="203"/>
      <c r="H6933" s="266"/>
    </row>
    <row r="6934" spans="1:8" ht="15" hidden="1" customHeight="1" x14ac:dyDescent="0.25">
      <c r="A6934"/>
      <c r="B6934" s="55"/>
      <c r="C6934" s="75"/>
      <c r="D6934" s="57"/>
      <c r="E6934" s="66"/>
      <c r="F6934" s="76"/>
      <c r="G6934" s="203"/>
      <c r="H6934" s="266"/>
    </row>
    <row r="6935" spans="1:8" ht="15" hidden="1" customHeight="1" x14ac:dyDescent="0.25">
      <c r="A6935"/>
      <c r="B6935" s="55"/>
      <c r="C6935" s="72"/>
      <c r="D6935" s="57"/>
      <c r="E6935" s="66"/>
      <c r="F6935" s="62"/>
      <c r="G6935" s="203"/>
      <c r="H6935" s="266"/>
    </row>
    <row r="6936" spans="1:8" ht="15" hidden="1" customHeight="1" x14ac:dyDescent="0.25">
      <c r="A6936"/>
      <c r="B6936" s="56"/>
      <c r="C6936" s="56"/>
      <c r="D6936" s="105"/>
      <c r="E6936" s="86"/>
      <c r="F6936" s="267"/>
      <c r="G6936" s="203"/>
      <c r="H6936" s="266"/>
    </row>
    <row r="6937" spans="1:8" ht="15" hidden="1" customHeight="1" x14ac:dyDescent="0.25">
      <c r="A6937"/>
      <c r="B6937" s="55"/>
      <c r="C6937" s="56"/>
      <c r="D6937" s="57"/>
      <c r="E6937" s="86"/>
      <c r="F6937" s="62"/>
      <c r="G6937" s="86"/>
      <c r="H6937" s="266"/>
    </row>
    <row r="6938" spans="1:8" ht="15" hidden="1" customHeight="1" x14ac:dyDescent="0.25">
      <c r="A6938"/>
      <c r="B6938" s="55"/>
      <c r="C6938" s="75"/>
      <c r="D6938" s="57"/>
      <c r="E6938" s="71"/>
      <c r="F6938" s="203"/>
      <c r="G6938" s="86"/>
      <c r="H6938" s="266"/>
    </row>
    <row r="6939" spans="1:8" ht="15" hidden="1" customHeight="1" x14ac:dyDescent="0.25">
      <c r="A6939"/>
      <c r="B6939" s="56"/>
      <c r="C6939" s="56"/>
      <c r="D6939" s="57"/>
      <c r="E6939" s="86"/>
      <c r="F6939" s="62"/>
      <c r="G6939" s="203"/>
      <c r="H6939" s="64"/>
    </row>
    <row r="6940" spans="1:8" ht="15" hidden="1" customHeight="1" x14ac:dyDescent="0.25">
      <c r="A6940"/>
      <c r="B6940" s="56"/>
      <c r="C6940" s="56"/>
      <c r="D6940" s="105"/>
      <c r="E6940" s="66"/>
      <c r="F6940" s="203"/>
      <c r="G6940" s="63"/>
      <c r="H6940" s="64"/>
    </row>
    <row r="6941" spans="1:8" ht="15" hidden="1" customHeight="1" x14ac:dyDescent="0.25">
      <c r="A6941"/>
      <c r="B6941" s="56"/>
      <c r="C6941" s="56"/>
      <c r="D6941" s="56"/>
      <c r="E6941" s="56"/>
      <c r="F6941" s="58"/>
      <c r="G6941" s="63"/>
      <c r="H6941" s="106"/>
    </row>
    <row r="6942" spans="1:8" ht="15" hidden="1" customHeight="1" x14ac:dyDescent="0.25">
      <c r="A6942"/>
      <c r="B6942" s="56"/>
      <c r="C6942" s="74"/>
      <c r="D6942" s="57"/>
      <c r="E6942" s="66"/>
      <c r="F6942" s="62"/>
      <c r="G6942" s="63"/>
      <c r="H6942" s="64"/>
    </row>
    <row r="6943" spans="1:8" ht="15" hidden="1" customHeight="1" x14ac:dyDescent="0.25">
      <c r="A6943"/>
      <c r="B6943" s="55"/>
      <c r="C6943" s="75"/>
      <c r="D6943" s="57"/>
      <c r="E6943" s="66"/>
      <c r="F6943" s="76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86"/>
      <c r="F6944" s="62"/>
      <c r="G6944" s="203"/>
      <c r="H6944" s="64"/>
    </row>
    <row r="6945" spans="1:8" ht="15" hidden="1" customHeight="1" x14ac:dyDescent="0.25">
      <c r="A6945"/>
      <c r="B6945" s="56"/>
      <c r="C6945" s="75"/>
      <c r="D6945" s="57"/>
      <c r="E6945" s="86"/>
      <c r="F6945" s="62"/>
      <c r="G6945" s="203"/>
      <c r="H6945" s="64"/>
    </row>
    <row r="6946" spans="1:8" ht="15" hidden="1" customHeight="1" x14ac:dyDescent="0.25">
      <c r="A6946"/>
      <c r="B6946" s="56"/>
      <c r="C6946" s="75"/>
      <c r="D6946" s="57"/>
      <c r="E6946" s="66"/>
      <c r="F6946" s="203"/>
      <c r="G6946" s="63"/>
      <c r="H6946" s="64"/>
    </row>
    <row r="6947" spans="1:8" ht="15" hidden="1" customHeight="1" x14ac:dyDescent="0.25">
      <c r="A6947"/>
      <c r="B6947" s="56"/>
      <c r="C6947" s="71"/>
      <c r="D6947" s="57"/>
      <c r="E6947" s="66"/>
      <c r="F6947" s="63"/>
      <c r="G6947" s="63"/>
      <c r="H6947" s="64"/>
    </row>
    <row r="6948" spans="1:8" ht="15" hidden="1" customHeight="1" x14ac:dyDescent="0.25">
      <c r="A6948"/>
      <c r="B6948" s="56"/>
      <c r="C6948" s="71"/>
      <c r="D6948" s="57"/>
      <c r="E6948" s="66"/>
      <c r="F6948" s="59"/>
      <c r="G6948" s="63"/>
      <c r="H6948" s="64"/>
    </row>
    <row r="6949" spans="1:8" ht="15" hidden="1" customHeight="1" x14ac:dyDescent="0.25">
      <c r="A6949"/>
      <c r="B6949" s="55"/>
      <c r="C6949" s="71"/>
      <c r="D6949" s="57"/>
      <c r="E6949" s="66"/>
      <c r="F6949" s="76"/>
      <c r="G6949" s="63"/>
      <c r="H6949" s="64"/>
    </row>
    <row r="6950" spans="1:8" ht="15" hidden="1" customHeight="1" x14ac:dyDescent="0.25">
      <c r="A6950"/>
      <c r="B6950" s="56"/>
      <c r="C6950" s="56"/>
      <c r="D6950" s="105"/>
      <c r="E6950" s="66"/>
      <c r="F6950" s="62"/>
      <c r="G6950" s="63"/>
      <c r="H6950" s="64"/>
    </row>
    <row r="6951" spans="1:8" ht="15" hidden="1" customHeight="1" x14ac:dyDescent="0.25">
      <c r="A6951"/>
      <c r="B6951" s="56"/>
      <c r="C6951" s="56"/>
      <c r="D6951" s="105"/>
      <c r="E6951" s="66"/>
      <c r="F6951" s="246"/>
      <c r="G6951" s="63"/>
      <c r="H6951" s="64"/>
    </row>
    <row r="6952" spans="1:8" ht="15" hidden="1" customHeight="1" x14ac:dyDescent="0.25">
      <c r="A6952"/>
      <c r="B6952" s="65"/>
      <c r="C6952" s="81"/>
      <c r="D6952" s="57"/>
      <c r="E6952" s="66"/>
      <c r="F6952" s="62"/>
      <c r="G6952" s="203"/>
      <c r="H6952" s="64"/>
    </row>
    <row r="6953" spans="1:8" ht="15" hidden="1" customHeight="1" x14ac:dyDescent="0.25">
      <c r="A6953"/>
      <c r="B6953" s="55"/>
      <c r="C6953" s="56"/>
      <c r="D6953" s="105"/>
      <c r="E6953" s="66"/>
      <c r="F6953" s="203"/>
      <c r="G6953" s="203"/>
      <c r="H6953" s="266"/>
    </row>
    <row r="6954" spans="1:8" ht="15" hidden="1" customHeight="1" x14ac:dyDescent="0.25">
      <c r="A6954"/>
      <c r="B6954" s="56"/>
      <c r="C6954" s="56"/>
      <c r="D6954" s="57"/>
      <c r="E6954" s="66"/>
      <c r="F6954" s="76"/>
      <c r="G6954" s="203"/>
      <c r="H6954" s="266"/>
    </row>
    <row r="6955" spans="1:8" ht="15" hidden="1" customHeight="1" x14ac:dyDescent="0.25">
      <c r="A6955"/>
      <c r="B6955" s="55"/>
      <c r="C6955" s="75"/>
      <c r="D6955" s="57"/>
      <c r="E6955" s="66"/>
      <c r="F6955" s="76"/>
      <c r="G6955" s="203"/>
      <c r="H6955" s="266"/>
    </row>
    <row r="6956" spans="1:8" ht="15" hidden="1" customHeight="1" x14ac:dyDescent="0.25">
      <c r="A6956"/>
      <c r="B6956" s="56"/>
      <c r="C6956" s="56"/>
      <c r="D6956" s="57"/>
      <c r="E6956" s="86"/>
      <c r="F6956" s="62"/>
      <c r="G6956" s="203"/>
      <c r="H6956" s="64"/>
    </row>
    <row r="6957" spans="1:8" ht="15" hidden="1" customHeight="1" x14ac:dyDescent="0.25">
      <c r="A6957"/>
      <c r="B6957" s="56"/>
      <c r="C6957" s="56"/>
      <c r="D6957" s="105"/>
      <c r="E6957" s="66"/>
      <c r="F6957" s="203"/>
      <c r="G6957" s="63"/>
      <c r="H6957" s="64"/>
    </row>
    <row r="6958" spans="1:8" ht="15" hidden="1" customHeight="1" x14ac:dyDescent="0.25">
      <c r="A6958"/>
      <c r="B6958" s="56"/>
      <c r="C6958" s="56"/>
      <c r="D6958" s="56"/>
      <c r="E6958" s="56"/>
      <c r="F6958" s="58"/>
      <c r="G6958" s="63"/>
      <c r="H6958" s="106"/>
    </row>
    <row r="6959" spans="1:8" ht="15" hidden="1" customHeight="1" x14ac:dyDescent="0.25">
      <c r="A6959"/>
      <c r="B6959" s="56"/>
      <c r="C6959" s="74"/>
      <c r="D6959" s="57"/>
      <c r="E6959" s="66"/>
      <c r="F6959" s="62"/>
      <c r="G6959" s="63"/>
      <c r="H6959" s="64"/>
    </row>
    <row r="6960" spans="1:8" ht="15" hidden="1" customHeight="1" x14ac:dyDescent="0.25">
      <c r="A6960"/>
      <c r="B6960" s="55"/>
      <c r="C6960" s="75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56"/>
      <c r="C6961" s="74"/>
      <c r="D6961" s="57"/>
      <c r="E6961" s="86"/>
      <c r="F6961" s="62"/>
      <c r="G6961" s="203"/>
      <c r="H6961" s="64"/>
    </row>
    <row r="6962" spans="1:8" ht="15" hidden="1" customHeight="1" x14ac:dyDescent="0.25">
      <c r="A6962"/>
      <c r="B6962" s="56"/>
      <c r="C6962" s="74"/>
      <c r="D6962" s="57"/>
      <c r="E6962" s="86"/>
      <c r="F6962" s="62"/>
      <c r="G6962" s="203"/>
      <c r="H6962" s="64"/>
    </row>
    <row r="6963" spans="1:8" ht="15" hidden="1" customHeight="1" x14ac:dyDescent="0.25">
      <c r="A6963"/>
      <c r="B6963" s="56"/>
      <c r="C6963" s="74"/>
      <c r="D6963" s="57"/>
      <c r="E6963" s="66"/>
      <c r="F6963" s="203"/>
      <c r="G6963" s="63"/>
      <c r="H6963" s="64"/>
    </row>
    <row r="6964" spans="1:8" ht="15" hidden="1" customHeight="1" x14ac:dyDescent="0.25">
      <c r="A6964"/>
      <c r="B6964" s="56"/>
      <c r="C6964" s="74"/>
      <c r="D6964" s="57"/>
      <c r="E6964" s="66"/>
      <c r="F6964" s="63"/>
      <c r="G6964" s="63"/>
      <c r="H6964" s="64"/>
    </row>
    <row r="6965" spans="1:8" ht="15" hidden="1" customHeight="1" x14ac:dyDescent="0.25">
      <c r="A6965"/>
      <c r="B6965" s="56"/>
      <c r="C6965" s="74"/>
      <c r="D6965" s="57"/>
      <c r="E6965" s="66"/>
      <c r="F6965" s="59"/>
      <c r="G6965" s="63"/>
      <c r="H6965" s="64"/>
    </row>
    <row r="6966" spans="1:8" ht="15" hidden="1" customHeight="1" x14ac:dyDescent="0.25">
      <c r="A6966"/>
      <c r="B6966" s="55"/>
      <c r="C6966" s="74"/>
      <c r="D6966" s="57"/>
      <c r="E6966" s="66"/>
      <c r="F6966" s="76"/>
      <c r="G6966" s="63"/>
      <c r="H6966" s="64"/>
    </row>
    <row r="6967" spans="1:8" ht="15" hidden="1" customHeight="1" x14ac:dyDescent="0.25">
      <c r="A6967"/>
      <c r="B6967" s="56"/>
      <c r="C6967" s="56"/>
      <c r="D6967" s="105"/>
      <c r="E6967" s="66"/>
      <c r="F6967" s="62"/>
      <c r="G6967" s="63"/>
      <c r="H6967" s="64"/>
    </row>
    <row r="6968" spans="1:8" ht="15" hidden="1" customHeight="1" x14ac:dyDescent="0.25">
      <c r="A6968"/>
      <c r="B6968" s="56"/>
      <c r="C6968" s="56"/>
      <c r="D6968" s="105"/>
      <c r="E6968" s="66"/>
      <c r="F6968" s="246"/>
      <c r="G6968" s="63"/>
      <c r="H6968" s="64"/>
    </row>
    <row r="6969" spans="1:8" ht="15" hidden="1" customHeight="1" x14ac:dyDescent="0.25">
      <c r="A6969"/>
      <c r="B6969" s="65"/>
      <c r="C6969" s="56"/>
      <c r="D6969" s="57"/>
      <c r="E6969" s="66"/>
      <c r="F6969" s="62"/>
      <c r="G6969" s="203"/>
      <c r="H6969" s="64"/>
    </row>
    <row r="6970" spans="1:8" ht="15" hidden="1" customHeight="1" x14ac:dyDescent="0.25">
      <c r="A6970"/>
      <c r="B6970" s="55"/>
      <c r="C6970" s="56"/>
      <c r="D6970" s="105"/>
      <c r="E6970" s="66"/>
      <c r="F6970" s="203"/>
      <c r="G6970" s="203"/>
      <c r="H6970" s="64"/>
    </row>
    <row r="6971" spans="1:8" ht="15" hidden="1" customHeight="1" x14ac:dyDescent="0.25">
      <c r="A6971"/>
      <c r="B6971" s="56"/>
      <c r="C6971" s="56"/>
      <c r="D6971" s="57"/>
      <c r="E6971" s="66"/>
      <c r="F6971" s="76"/>
      <c r="G6971" s="203"/>
      <c r="H6971" s="266"/>
    </row>
    <row r="6972" spans="1:8" ht="15" hidden="1" customHeight="1" x14ac:dyDescent="0.25">
      <c r="A6972"/>
      <c r="B6972" s="55"/>
      <c r="C6972" s="56"/>
      <c r="D6972" s="57"/>
      <c r="E6972" s="66"/>
      <c r="F6972" s="76"/>
      <c r="G6972" s="203"/>
      <c r="H6972" s="266"/>
    </row>
    <row r="6973" spans="1:8" ht="15" hidden="1" customHeight="1" x14ac:dyDescent="0.25">
      <c r="A6973"/>
      <c r="B6973" s="55"/>
      <c r="C6973" s="56"/>
      <c r="D6973" s="57"/>
      <c r="E6973" s="66"/>
      <c r="F6973" s="62"/>
      <c r="G6973" s="203"/>
      <c r="H6973" s="266"/>
    </row>
    <row r="6974" spans="1:8" ht="15" hidden="1" customHeight="1" x14ac:dyDescent="0.25">
      <c r="A6974"/>
      <c r="B6974" s="56"/>
      <c r="C6974" s="56"/>
      <c r="D6974" s="105"/>
      <c r="E6974" s="86"/>
      <c r="F6974" s="267"/>
      <c r="G6974" s="203"/>
      <c r="H6974" s="266"/>
    </row>
    <row r="6975" spans="1:8" ht="15" hidden="1" customHeight="1" x14ac:dyDescent="0.25">
      <c r="A6975"/>
      <c r="B6975" s="55"/>
      <c r="C6975" s="56"/>
      <c r="D6975" s="57"/>
      <c r="E6975" s="86"/>
      <c r="F6975" s="62"/>
      <c r="G6975" s="86"/>
      <c r="H6975" s="266"/>
    </row>
    <row r="6976" spans="1:8" ht="15" hidden="1" customHeight="1" x14ac:dyDescent="0.25">
      <c r="A6976"/>
      <c r="B6976" s="55"/>
      <c r="C6976" s="56"/>
      <c r="D6976" s="57"/>
      <c r="E6976" s="71"/>
      <c r="F6976" s="203"/>
      <c r="G6976" s="86"/>
      <c r="H6976" s="266"/>
    </row>
    <row r="6977" spans="1:8" ht="15" hidden="1" customHeight="1" x14ac:dyDescent="0.25">
      <c r="A6977"/>
      <c r="B6977" s="55"/>
      <c r="C6977" s="75"/>
      <c r="D6977" s="57"/>
      <c r="E6977" s="66"/>
      <c r="F6977" s="76"/>
      <c r="G6977" s="63"/>
      <c r="H6977" s="64"/>
    </row>
    <row r="6978" spans="1:8" ht="15" hidden="1" customHeight="1" x14ac:dyDescent="0.25">
      <c r="A6978"/>
      <c r="B6978" s="56"/>
      <c r="C6978" s="56"/>
      <c r="D6978" s="105"/>
      <c r="E6978" s="66"/>
      <c r="F6978" s="203"/>
      <c r="G6978" s="63"/>
      <c r="H6978" s="64"/>
    </row>
    <row r="6979" spans="1:8" ht="15" hidden="1" customHeight="1" x14ac:dyDescent="0.25">
      <c r="A6979"/>
      <c r="B6979" s="56"/>
      <c r="C6979" s="56"/>
      <c r="D6979" s="56"/>
      <c r="E6979" s="56"/>
      <c r="F6979" s="58"/>
      <c r="G6979" s="63"/>
      <c r="H6979" s="106"/>
    </row>
    <row r="6980" spans="1:8" ht="15" hidden="1" customHeight="1" x14ac:dyDescent="0.25">
      <c r="A6980"/>
      <c r="B6980" s="56"/>
      <c r="C6980" s="74"/>
      <c r="D6980" s="57"/>
      <c r="E6980" s="66"/>
      <c r="F6980" s="62"/>
      <c r="G6980" s="63"/>
      <c r="H6980" s="64"/>
    </row>
    <row r="6981" spans="1:8" ht="15" hidden="1" customHeight="1" x14ac:dyDescent="0.25">
      <c r="A6981"/>
      <c r="B6981" s="55"/>
      <c r="C6981" s="56"/>
      <c r="D6981" s="57"/>
      <c r="E6981" s="66"/>
      <c r="F6981" s="76"/>
      <c r="G6981" s="63"/>
      <c r="H6981" s="64"/>
    </row>
    <row r="6982" spans="1:8" ht="15" hidden="1" customHeight="1" x14ac:dyDescent="0.25">
      <c r="A6982"/>
      <c r="B6982" s="56"/>
      <c r="C6982" s="56"/>
      <c r="D6982" s="57"/>
      <c r="E6982" s="86"/>
      <c r="F6982" s="62"/>
      <c r="G6982" s="203"/>
      <c r="H6982" s="64"/>
    </row>
    <row r="6983" spans="1:8" ht="15" hidden="1" customHeight="1" x14ac:dyDescent="0.25">
      <c r="A6983"/>
      <c r="B6983" s="56"/>
      <c r="C6983" s="56"/>
      <c r="D6983" s="56"/>
      <c r="E6983" s="72"/>
      <c r="F6983" s="58"/>
      <c r="G6983" s="63"/>
      <c r="H6983" s="106"/>
    </row>
    <row r="6984" spans="1:8" ht="15" hidden="1" customHeight="1" x14ac:dyDescent="0.25">
      <c r="A6984"/>
      <c r="B6984" s="56"/>
      <c r="C6984" s="74"/>
      <c r="D6984" s="57"/>
      <c r="E6984" s="66"/>
      <c r="F6984" s="203"/>
      <c r="G6984" s="63"/>
      <c r="H6984" s="64"/>
    </row>
    <row r="6985" spans="1:8" ht="15" hidden="1" customHeight="1" x14ac:dyDescent="0.25">
      <c r="A6985"/>
      <c r="B6985" s="68"/>
      <c r="C6985" s="56"/>
      <c r="D6985" s="57"/>
      <c r="E6985" s="66"/>
      <c r="F6985" s="63"/>
      <c r="G6985" s="63"/>
      <c r="H6985" s="64"/>
    </row>
    <row r="6986" spans="1:8" ht="15" hidden="1" customHeight="1" x14ac:dyDescent="0.25">
      <c r="A6986"/>
      <c r="B6986" s="56"/>
      <c r="C6986" s="56"/>
      <c r="D6986" s="57"/>
      <c r="E6986" s="66"/>
      <c r="F6986" s="59"/>
      <c r="G6986" s="63"/>
      <c r="H6986" s="64"/>
    </row>
    <row r="6987" spans="1:8" ht="15" hidden="1" customHeight="1" x14ac:dyDescent="0.25">
      <c r="A6987"/>
      <c r="B6987" s="55"/>
      <c r="C6987" s="74"/>
      <c r="D6987" s="57"/>
      <c r="E6987" s="66"/>
      <c r="F6987" s="76"/>
      <c r="G6987" s="63"/>
      <c r="H6987" s="64"/>
    </row>
    <row r="6988" spans="1:8" ht="15" hidden="1" customHeight="1" x14ac:dyDescent="0.25">
      <c r="A6988"/>
      <c r="B6988" s="56"/>
      <c r="C6988" s="74"/>
      <c r="D6988" s="105"/>
      <c r="E6988" s="66"/>
      <c r="F6988" s="62"/>
      <c r="G6988" s="63"/>
      <c r="H6988" s="64"/>
    </row>
    <row r="6989" spans="1:8" ht="15" hidden="1" customHeight="1" x14ac:dyDescent="0.25">
      <c r="A6989"/>
      <c r="B6989" s="56"/>
      <c r="C6989" s="74"/>
      <c r="D6989" s="105"/>
      <c r="E6989" s="66"/>
      <c r="F6989" s="246"/>
      <c r="G6989" s="63"/>
      <c r="H6989" s="64"/>
    </row>
    <row r="6990" spans="1:8" ht="15" hidden="1" customHeight="1" x14ac:dyDescent="0.25">
      <c r="A6990"/>
      <c r="B6990" s="65"/>
      <c r="C6990" s="74"/>
      <c r="D6990" s="57"/>
      <c r="E6990" s="66"/>
      <c r="F6990" s="62"/>
      <c r="G6990" s="203"/>
      <c r="H6990" s="64"/>
    </row>
    <row r="6991" spans="1:8" ht="15" hidden="1" customHeight="1" x14ac:dyDescent="0.25">
      <c r="A6991"/>
      <c r="B6991" s="55"/>
      <c r="C6991" s="74"/>
      <c r="D6991" s="105"/>
      <c r="E6991" s="66"/>
      <c r="F6991" s="203"/>
      <c r="G6991" s="203"/>
      <c r="H6991" s="64"/>
    </row>
    <row r="6992" spans="1:8" ht="15" hidden="1" customHeight="1" x14ac:dyDescent="0.25">
      <c r="A6992"/>
      <c r="B6992" s="56"/>
      <c r="C6992" s="56"/>
      <c r="D6992" s="57"/>
      <c r="E6992" s="66"/>
      <c r="F6992" s="76"/>
      <c r="G6992" s="203"/>
      <c r="H6992" s="266"/>
    </row>
    <row r="6993" spans="1:8" ht="15" hidden="1" customHeight="1" x14ac:dyDescent="0.25">
      <c r="A6993"/>
      <c r="B6993" s="55"/>
      <c r="C6993" s="56"/>
      <c r="D6993" s="57"/>
      <c r="E6993" s="66"/>
      <c r="F6993" s="76"/>
      <c r="G6993" s="203"/>
      <c r="H6993" s="266"/>
    </row>
    <row r="6994" spans="1:8" ht="15" hidden="1" customHeight="1" x14ac:dyDescent="0.25">
      <c r="A6994"/>
      <c r="B6994" s="55"/>
      <c r="C6994" s="56"/>
      <c r="D6994" s="57"/>
      <c r="E6994" s="66"/>
      <c r="F6994" s="62"/>
      <c r="G6994" s="203"/>
      <c r="H6994" s="266"/>
    </row>
    <row r="6995" spans="1:8" ht="15" hidden="1" customHeight="1" x14ac:dyDescent="0.25">
      <c r="A6995"/>
      <c r="B6995" s="56"/>
      <c r="C6995" s="56"/>
      <c r="D6995" s="105"/>
      <c r="E6995" s="86"/>
      <c r="F6995" s="267"/>
      <c r="G6995" s="203"/>
      <c r="H6995" s="266"/>
    </row>
    <row r="6996" spans="1:8" ht="15" hidden="1" customHeight="1" x14ac:dyDescent="0.25">
      <c r="A6996"/>
      <c r="B6996" s="55"/>
      <c r="C6996" s="56"/>
      <c r="D6996" s="57"/>
      <c r="E6996" s="86"/>
      <c r="F6996" s="62"/>
      <c r="G6996" s="86"/>
      <c r="H6996" s="266"/>
    </row>
    <row r="6997" spans="1:8" ht="15" hidden="1" customHeight="1" x14ac:dyDescent="0.25">
      <c r="A6997"/>
      <c r="B6997" s="55"/>
      <c r="C6997" s="56"/>
      <c r="D6997" s="57"/>
      <c r="E6997" s="71"/>
      <c r="F6997" s="203"/>
      <c r="G6997" s="86"/>
      <c r="H6997" s="266"/>
    </row>
    <row r="6998" spans="1:8" ht="15" hidden="1" customHeight="1" x14ac:dyDescent="0.25">
      <c r="A6998"/>
      <c r="B6998" s="55"/>
      <c r="C6998" s="56"/>
      <c r="D6998" s="57"/>
      <c r="E6998" s="86"/>
      <c r="F6998" s="62"/>
      <c r="G6998" s="86"/>
      <c r="H6998" s="266"/>
    </row>
    <row r="6999" spans="1:8" ht="15" hidden="1" customHeight="1" x14ac:dyDescent="0.25">
      <c r="A6999"/>
      <c r="B6999" s="55"/>
      <c r="C6999" s="75"/>
      <c r="D6999" s="57"/>
      <c r="E6999" s="66"/>
      <c r="F6999" s="76"/>
      <c r="G6999" s="63"/>
      <c r="H6999" s="64"/>
    </row>
    <row r="7000" spans="1:8" ht="15" hidden="1" customHeight="1" x14ac:dyDescent="0.25">
      <c r="A7000"/>
      <c r="B7000" s="56"/>
      <c r="C7000" s="56"/>
      <c r="D7000" s="105"/>
      <c r="E7000" s="66"/>
      <c r="F7000" s="203"/>
      <c r="G7000" s="63"/>
      <c r="H7000" s="64"/>
    </row>
    <row r="7001" spans="1:8" ht="15" hidden="1" customHeight="1" x14ac:dyDescent="0.25">
      <c r="A7001"/>
      <c r="B7001" s="56"/>
      <c r="C7001" s="56"/>
      <c r="D7001" s="56"/>
      <c r="E7001" s="56"/>
      <c r="F7001" s="58"/>
      <c r="G7001" s="63"/>
      <c r="H7001" s="106"/>
    </row>
    <row r="7002" spans="1:8" ht="15" hidden="1" customHeight="1" x14ac:dyDescent="0.25">
      <c r="A7002"/>
      <c r="B7002" s="56"/>
      <c r="C7002" s="74"/>
      <c r="D7002" s="57"/>
      <c r="E7002" s="66"/>
      <c r="F7002" s="62"/>
      <c r="G7002" s="63"/>
      <c r="H7002" s="64"/>
    </row>
    <row r="7003" spans="1:8" ht="15" hidden="1" customHeight="1" x14ac:dyDescent="0.25">
      <c r="A7003"/>
      <c r="B7003" s="55"/>
      <c r="C7003" s="56"/>
      <c r="D7003" s="57"/>
      <c r="E7003" s="66"/>
      <c r="F7003" s="76"/>
      <c r="G7003" s="63"/>
      <c r="H7003" s="64"/>
    </row>
    <row r="7004" spans="1:8" ht="15" hidden="1" customHeight="1" x14ac:dyDescent="0.25">
      <c r="A7004"/>
      <c r="B7004" s="56"/>
      <c r="C7004" s="56"/>
      <c r="D7004" s="57"/>
      <c r="E7004" s="86"/>
      <c r="F7004" s="62"/>
      <c r="G7004" s="203"/>
      <c r="H7004" s="64"/>
    </row>
    <row r="7005" spans="1:8" ht="15" hidden="1" customHeight="1" x14ac:dyDescent="0.25">
      <c r="A7005"/>
      <c r="B7005" s="56"/>
      <c r="C7005" s="56"/>
      <c r="D7005" s="56"/>
      <c r="E7005" s="72"/>
      <c r="F7005" s="58"/>
      <c r="G7005" s="63"/>
      <c r="H7005" s="106"/>
    </row>
    <row r="7006" spans="1:8" ht="15" hidden="1" customHeight="1" x14ac:dyDescent="0.25">
      <c r="A7006"/>
      <c r="B7006" s="56"/>
      <c r="C7006" s="56"/>
      <c r="D7006" s="57"/>
      <c r="E7006" s="66"/>
      <c r="F7006" s="203"/>
      <c r="G7006" s="63"/>
      <c r="H7006" s="64"/>
    </row>
    <row r="7007" spans="1:8" ht="15" hidden="1" customHeight="1" x14ac:dyDescent="0.25">
      <c r="A7007"/>
      <c r="B7007" s="68"/>
      <c r="C7007" s="56"/>
      <c r="D7007" s="57"/>
      <c r="E7007" s="66"/>
      <c r="F7007" s="63"/>
      <c r="G7007" s="63"/>
      <c r="H7007" s="64"/>
    </row>
    <row r="7008" spans="1:8" ht="15" hidden="1" customHeight="1" x14ac:dyDescent="0.25">
      <c r="A7008"/>
      <c r="B7008" s="56"/>
      <c r="C7008" s="56"/>
      <c r="D7008" s="57"/>
      <c r="E7008" s="66"/>
      <c r="F7008" s="59"/>
      <c r="G7008" s="63"/>
      <c r="H7008" s="64"/>
    </row>
    <row r="7009" spans="1:8" ht="15" hidden="1" customHeight="1" x14ac:dyDescent="0.25">
      <c r="A7009"/>
      <c r="B7009" s="55"/>
      <c r="C7009" s="74"/>
      <c r="D7009" s="57"/>
      <c r="E7009" s="66"/>
      <c r="F7009" s="76"/>
      <c r="G7009" s="63"/>
      <c r="H7009" s="64"/>
    </row>
    <row r="7010" spans="1:8" ht="15" hidden="1" customHeight="1" x14ac:dyDescent="0.25">
      <c r="A7010"/>
      <c r="B7010" s="56"/>
      <c r="C7010" s="74"/>
      <c r="D7010" s="105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4"/>
      <c r="D7011" s="105"/>
      <c r="E7011" s="66"/>
      <c r="F7011" s="246"/>
      <c r="G7011" s="63"/>
      <c r="H7011" s="64"/>
    </row>
    <row r="7012" spans="1:8" ht="15" hidden="1" customHeight="1" x14ac:dyDescent="0.25">
      <c r="A7012"/>
      <c r="B7012" s="65"/>
      <c r="C7012" s="74"/>
      <c r="D7012" s="57"/>
      <c r="E7012" s="66"/>
      <c r="F7012" s="62"/>
      <c r="G7012" s="203"/>
      <c r="H7012" s="64"/>
    </row>
    <row r="7013" spans="1:8" ht="15" hidden="1" customHeight="1" x14ac:dyDescent="0.25">
      <c r="A7013"/>
      <c r="B7013" s="55"/>
      <c r="C7013" s="74"/>
      <c r="D7013" s="105"/>
      <c r="E7013" s="66"/>
      <c r="F7013" s="203"/>
      <c r="G7013" s="203"/>
      <c r="H7013" s="64"/>
    </row>
    <row r="7014" spans="1:8" ht="15" hidden="1" customHeight="1" x14ac:dyDescent="0.25">
      <c r="A7014"/>
      <c r="B7014" s="55"/>
      <c r="C7014" s="75"/>
      <c r="D7014" s="57"/>
      <c r="E7014" s="66"/>
      <c r="F7014" s="76"/>
      <c r="G7014" s="63"/>
      <c r="H7014" s="64"/>
    </row>
    <row r="7015" spans="1:8" ht="15" hidden="1" customHeight="1" x14ac:dyDescent="0.25">
      <c r="A7015"/>
      <c r="B7015" s="56"/>
      <c r="C7015" s="56"/>
      <c r="D7015" s="105"/>
      <c r="E7015" s="66"/>
      <c r="F7015" s="203"/>
      <c r="G7015" s="63"/>
      <c r="H7015" s="64"/>
    </row>
    <row r="7016" spans="1:8" ht="15" hidden="1" customHeight="1" x14ac:dyDescent="0.25">
      <c r="A7016"/>
      <c r="B7016" s="56"/>
      <c r="C7016" s="56"/>
      <c r="D7016" s="56"/>
      <c r="E7016" s="56"/>
      <c r="F7016" s="58"/>
      <c r="G7016" s="63"/>
      <c r="H7016" s="106"/>
    </row>
    <row r="7017" spans="1:8" ht="15" hidden="1" customHeight="1" x14ac:dyDescent="0.25">
      <c r="A7017"/>
      <c r="B7017" s="56"/>
      <c r="C7017" s="74"/>
      <c r="D7017" s="57"/>
      <c r="E7017" s="66"/>
      <c r="F7017" s="62"/>
      <c r="G7017" s="63"/>
      <c r="H7017" s="64"/>
    </row>
    <row r="7018" spans="1:8" ht="15" hidden="1" customHeight="1" x14ac:dyDescent="0.25">
      <c r="A7018"/>
      <c r="B7018" s="55"/>
      <c r="C7018" s="56"/>
      <c r="D7018" s="57"/>
      <c r="E7018" s="66"/>
      <c r="F7018" s="76"/>
      <c r="G7018" s="63"/>
      <c r="H7018" s="64"/>
    </row>
    <row r="7019" spans="1:8" ht="15" hidden="1" customHeight="1" x14ac:dyDescent="0.25">
      <c r="A7019"/>
      <c r="B7019" s="56"/>
      <c r="C7019" s="56"/>
      <c r="D7019" s="57"/>
      <c r="E7019" s="86"/>
      <c r="F7019" s="62"/>
      <c r="G7019" s="203"/>
      <c r="H7019" s="64"/>
    </row>
    <row r="7020" spans="1:8" ht="15" hidden="1" customHeight="1" x14ac:dyDescent="0.25">
      <c r="A7020"/>
      <c r="B7020" s="56"/>
      <c r="C7020" s="56"/>
      <c r="D7020" s="56"/>
      <c r="E7020" s="72"/>
      <c r="F7020" s="58"/>
      <c r="G7020" s="63"/>
      <c r="H7020" s="106"/>
    </row>
    <row r="7021" spans="1:8" ht="15" hidden="1" customHeight="1" x14ac:dyDescent="0.25">
      <c r="A7021"/>
      <c r="B7021" s="56"/>
      <c r="C7021" s="56"/>
      <c r="D7021" s="57"/>
      <c r="E7021" s="66"/>
      <c r="F7021" s="203"/>
      <c r="G7021" s="63"/>
      <c r="H7021" s="64"/>
    </row>
    <row r="7022" spans="1:8" ht="15" hidden="1" customHeight="1" x14ac:dyDescent="0.25">
      <c r="A7022"/>
      <c r="B7022" s="68"/>
      <c r="C7022" s="56"/>
      <c r="D7022" s="57"/>
      <c r="E7022" s="66"/>
      <c r="F7022" s="63"/>
      <c r="G7022" s="63"/>
      <c r="H7022" s="64"/>
    </row>
    <row r="7023" spans="1:8" ht="15" hidden="1" customHeight="1" x14ac:dyDescent="0.25">
      <c r="A7023"/>
      <c r="B7023" s="68"/>
      <c r="C7023" s="56"/>
      <c r="D7023" s="57"/>
      <c r="E7023" s="66"/>
      <c r="F7023" s="59"/>
      <c r="G7023" s="63"/>
      <c r="H7023" s="64"/>
    </row>
    <row r="7024" spans="1:8" ht="15" hidden="1" customHeight="1" x14ac:dyDescent="0.25">
      <c r="A7024"/>
      <c r="B7024" s="68"/>
      <c r="C7024" s="56"/>
      <c r="D7024" s="57"/>
      <c r="E7024" s="66"/>
      <c r="F7024" s="76"/>
      <c r="G7024" s="63"/>
      <c r="H7024" s="64"/>
    </row>
    <row r="7025" spans="1:8" ht="15" hidden="1" customHeight="1" x14ac:dyDescent="0.25">
      <c r="A7025"/>
      <c r="B7025" s="68"/>
      <c r="C7025" s="56"/>
      <c r="D7025" s="105"/>
      <c r="E7025" s="66"/>
      <c r="F7025" s="62"/>
      <c r="G7025" s="63"/>
      <c r="H7025" s="64"/>
    </row>
    <row r="7026" spans="1:8" ht="15" hidden="1" customHeight="1" x14ac:dyDescent="0.25">
      <c r="A7026"/>
      <c r="B7026" s="56"/>
      <c r="C7026" s="56"/>
      <c r="D7026" s="105"/>
      <c r="E7026" s="66"/>
      <c r="F7026" s="246"/>
      <c r="G7026" s="63"/>
      <c r="H7026" s="64"/>
    </row>
    <row r="7027" spans="1:8" ht="15" hidden="1" customHeight="1" x14ac:dyDescent="0.25">
      <c r="A7027"/>
      <c r="B7027" s="65"/>
      <c r="C7027" s="56"/>
      <c r="D7027" s="57"/>
      <c r="E7027" s="66"/>
      <c r="F7027" s="62"/>
      <c r="G7027" s="203"/>
      <c r="H7027" s="64"/>
    </row>
    <row r="7028" spans="1:8" ht="15" hidden="1" customHeight="1" x14ac:dyDescent="0.25">
      <c r="A7028"/>
      <c r="B7028" s="56"/>
      <c r="C7028" s="56"/>
      <c r="D7028" s="105"/>
      <c r="E7028" s="66"/>
      <c r="F7028" s="203"/>
      <c r="G7028" s="203"/>
      <c r="H7028" s="64"/>
    </row>
    <row r="7029" spans="1:8" ht="15" hidden="1" customHeight="1" x14ac:dyDescent="0.25">
      <c r="A7029"/>
      <c r="B7029" s="56"/>
      <c r="C7029" s="56"/>
      <c r="D7029" s="57"/>
      <c r="E7029" s="66"/>
      <c r="F7029" s="76"/>
      <c r="G7029" s="203"/>
      <c r="H7029" s="266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203"/>
      <c r="H7030" s="266"/>
    </row>
    <row r="7031" spans="1:8" ht="15" hidden="1" customHeight="1" x14ac:dyDescent="0.25">
      <c r="A7031"/>
      <c r="B7031" s="55"/>
      <c r="C7031" s="56"/>
      <c r="D7031" s="57"/>
      <c r="E7031" s="66"/>
      <c r="F7031" s="62"/>
      <c r="G7031" s="203"/>
      <c r="H7031" s="266"/>
    </row>
    <row r="7032" spans="1:8" ht="15" hidden="1" customHeight="1" x14ac:dyDescent="0.25">
      <c r="A7032"/>
      <c r="B7032" s="56"/>
      <c r="C7032" s="56"/>
      <c r="D7032" s="105"/>
      <c r="E7032" s="86"/>
      <c r="F7032" s="267"/>
      <c r="G7032" s="203"/>
      <c r="H7032" s="266"/>
    </row>
    <row r="7033" spans="1:8" ht="15" hidden="1" customHeight="1" x14ac:dyDescent="0.25">
      <c r="A7033"/>
      <c r="B7033" s="55"/>
      <c r="C7033" s="75"/>
      <c r="D7033" s="57"/>
      <c r="E7033" s="66"/>
      <c r="F7033" s="76"/>
      <c r="G7033" s="63"/>
      <c r="H7033" s="64"/>
    </row>
    <row r="7034" spans="1:8" ht="15" hidden="1" customHeight="1" x14ac:dyDescent="0.25">
      <c r="A7034"/>
      <c r="B7034" s="56"/>
      <c r="C7034" s="56"/>
      <c r="D7034" s="105"/>
      <c r="E7034" s="66"/>
      <c r="F7034" s="203"/>
      <c r="G7034" s="63"/>
      <c r="H7034" s="64"/>
    </row>
    <row r="7035" spans="1:8" ht="15" hidden="1" customHeight="1" x14ac:dyDescent="0.25">
      <c r="A7035"/>
      <c r="B7035" s="56"/>
      <c r="C7035" s="56"/>
      <c r="D7035" s="56"/>
      <c r="E7035" s="56"/>
      <c r="F7035" s="58"/>
      <c r="G7035" s="63"/>
      <c r="H7035" s="106"/>
    </row>
    <row r="7036" spans="1:8" ht="15" hidden="1" customHeight="1" x14ac:dyDescent="0.25">
      <c r="A7036"/>
      <c r="B7036" s="56"/>
      <c r="C7036" s="74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5"/>
      <c r="C7037" s="56"/>
      <c r="D7037" s="57"/>
      <c r="E7037" s="66"/>
      <c r="F7037" s="76"/>
      <c r="G7037" s="63"/>
      <c r="H7037" s="64"/>
    </row>
    <row r="7038" spans="1:8" ht="15" hidden="1" customHeight="1" x14ac:dyDescent="0.25">
      <c r="A7038"/>
      <c r="B7038" s="56"/>
      <c r="C7038" s="56"/>
      <c r="D7038" s="57"/>
      <c r="E7038" s="86"/>
      <c r="F7038" s="62"/>
      <c r="G7038" s="203"/>
      <c r="H7038" s="64"/>
    </row>
    <row r="7039" spans="1:8" ht="15" hidden="1" customHeight="1" x14ac:dyDescent="0.25">
      <c r="A7039"/>
      <c r="B7039" s="56"/>
      <c r="C7039" s="56"/>
      <c r="D7039" s="56"/>
      <c r="E7039" s="72"/>
      <c r="F7039" s="58"/>
      <c r="G7039" s="63"/>
      <c r="H7039" s="106"/>
    </row>
    <row r="7040" spans="1:8" ht="15" hidden="1" customHeight="1" x14ac:dyDescent="0.25">
      <c r="A7040"/>
      <c r="B7040" s="56"/>
      <c r="C7040" s="56"/>
      <c r="D7040" s="57"/>
      <c r="E7040" s="66"/>
      <c r="F7040" s="203"/>
      <c r="G7040" s="63"/>
      <c r="H7040" s="64"/>
    </row>
    <row r="7041" spans="1:8" ht="15" hidden="1" customHeight="1" x14ac:dyDescent="0.25">
      <c r="A7041"/>
      <c r="B7041" s="68"/>
      <c r="C7041" s="56"/>
      <c r="D7041" s="57"/>
      <c r="E7041" s="66"/>
      <c r="F7041" s="63"/>
      <c r="G7041" s="63"/>
      <c r="H7041" s="106"/>
    </row>
    <row r="7042" spans="1:8" ht="15" hidden="1" customHeight="1" x14ac:dyDescent="0.25">
      <c r="A7042"/>
      <c r="B7042" s="65"/>
      <c r="C7042" s="81"/>
      <c r="D7042" s="57"/>
      <c r="E7042" s="66"/>
      <c r="F7042" s="76"/>
      <c r="G7042" s="63"/>
      <c r="H7042" s="64"/>
    </row>
    <row r="7043" spans="1:8" ht="15" hidden="1" customHeight="1" x14ac:dyDescent="0.25">
      <c r="A7043"/>
      <c r="B7043" s="68"/>
      <c r="C7043" s="56"/>
      <c r="D7043" s="105"/>
      <c r="E7043" s="66"/>
      <c r="F7043" s="62"/>
      <c r="G7043" s="63"/>
      <c r="H7043" s="64"/>
    </row>
    <row r="7044" spans="1:8" ht="15" hidden="1" customHeight="1" x14ac:dyDescent="0.25">
      <c r="A7044"/>
      <c r="B7044" s="56"/>
      <c r="C7044" s="56"/>
      <c r="D7044" s="105"/>
      <c r="E7044" s="66"/>
      <c r="F7044" s="246"/>
      <c r="G7044" s="63"/>
      <c r="H7044" s="64"/>
    </row>
    <row r="7045" spans="1:8" ht="15" hidden="1" customHeight="1" x14ac:dyDescent="0.25">
      <c r="A7045"/>
      <c r="B7045" s="65"/>
      <c r="C7045" s="56"/>
      <c r="D7045" s="57"/>
      <c r="E7045" s="66"/>
      <c r="F7045" s="62"/>
      <c r="G7045" s="203"/>
      <c r="H7045" s="64"/>
    </row>
    <row r="7046" spans="1:8" ht="15" hidden="1" customHeight="1" x14ac:dyDescent="0.25">
      <c r="A7046"/>
      <c r="B7046" s="55"/>
      <c r="C7046" s="56"/>
      <c r="D7046" s="105"/>
      <c r="E7046" s="66"/>
      <c r="F7046" s="203"/>
      <c r="G7046" s="203"/>
      <c r="H7046" s="64"/>
    </row>
    <row r="7047" spans="1:8" ht="15" hidden="1" customHeight="1" x14ac:dyDescent="0.25">
      <c r="A7047"/>
      <c r="B7047" s="56"/>
      <c r="C7047" s="56"/>
      <c r="D7047" s="57"/>
      <c r="E7047" s="66"/>
      <c r="F7047" s="76"/>
      <c r="G7047" s="203"/>
      <c r="H7047" s="64"/>
    </row>
    <row r="7048" spans="1:8" ht="15" hidden="1" customHeight="1" x14ac:dyDescent="0.25">
      <c r="A7048"/>
      <c r="B7048" s="55"/>
      <c r="C7048" s="56"/>
      <c r="D7048" s="57"/>
      <c r="E7048" s="66"/>
      <c r="F7048" s="76"/>
      <c r="G7048" s="203"/>
      <c r="H7048" s="64"/>
    </row>
    <row r="7049" spans="1:8" ht="15" hidden="1" customHeight="1" x14ac:dyDescent="0.25">
      <c r="A7049"/>
      <c r="B7049" s="55"/>
      <c r="C7049" s="56"/>
      <c r="D7049" s="57"/>
      <c r="E7049" s="66"/>
      <c r="F7049" s="62"/>
      <c r="G7049" s="203"/>
      <c r="H7049" s="64"/>
    </row>
    <row r="7050" spans="1:8" ht="15" hidden="1" customHeight="1" x14ac:dyDescent="0.25">
      <c r="A7050"/>
      <c r="B7050" s="56"/>
      <c r="C7050" s="56"/>
      <c r="D7050" s="105"/>
      <c r="E7050" s="86"/>
      <c r="F7050" s="267"/>
      <c r="G7050" s="203"/>
      <c r="H7050" s="64"/>
    </row>
    <row r="7051" spans="1:8" ht="15" hidden="1" customHeight="1" x14ac:dyDescent="0.25">
      <c r="A7051"/>
      <c r="B7051" s="55"/>
      <c r="C7051" s="56"/>
      <c r="D7051" s="57"/>
      <c r="E7051" s="86"/>
      <c r="F7051" s="62"/>
      <c r="G7051" s="86"/>
      <c r="H7051" s="64"/>
    </row>
    <row r="7052" spans="1:8" ht="15" hidden="1" customHeight="1" x14ac:dyDescent="0.25">
      <c r="A7052"/>
      <c r="B7052" s="55"/>
      <c r="C7052" s="75"/>
      <c r="D7052" s="57"/>
      <c r="E7052" s="66"/>
      <c r="F7052" s="76"/>
      <c r="G7052" s="63"/>
      <c r="H7052" s="64"/>
    </row>
    <row r="7053" spans="1:8" ht="15" hidden="1" customHeight="1" x14ac:dyDescent="0.25">
      <c r="A7053"/>
      <c r="B7053" s="56"/>
      <c r="C7053" s="56"/>
      <c r="D7053" s="105"/>
      <c r="E7053" s="66"/>
      <c r="F7053" s="203"/>
      <c r="G7053" s="63"/>
      <c r="H7053" s="64"/>
    </row>
    <row r="7054" spans="1:8" ht="15" hidden="1" customHeight="1" x14ac:dyDescent="0.25">
      <c r="A7054"/>
      <c r="B7054" s="56"/>
      <c r="C7054" s="56"/>
      <c r="D7054" s="56"/>
      <c r="E7054" s="56"/>
      <c r="F7054" s="58"/>
      <c r="G7054" s="63"/>
      <c r="H7054" s="106"/>
    </row>
    <row r="7055" spans="1:8" ht="15" hidden="1" customHeight="1" x14ac:dyDescent="0.25">
      <c r="A7055"/>
      <c r="B7055" s="56"/>
      <c r="C7055" s="74"/>
      <c r="D7055" s="57"/>
      <c r="E7055" s="66"/>
      <c r="F7055" s="62"/>
      <c r="G7055" s="63"/>
      <c r="H7055" s="64"/>
    </row>
    <row r="7056" spans="1:8" ht="15" hidden="1" customHeight="1" x14ac:dyDescent="0.25">
      <c r="A7056"/>
      <c r="B7056" s="55"/>
      <c r="C7056" s="56"/>
      <c r="D7056" s="57"/>
      <c r="E7056" s="66"/>
      <c r="F7056" s="76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86"/>
      <c r="F7057" s="62"/>
      <c r="G7057" s="203"/>
      <c r="H7057" s="64"/>
    </row>
    <row r="7058" spans="1:8" ht="15" hidden="1" customHeight="1" x14ac:dyDescent="0.25">
      <c r="A7058"/>
      <c r="B7058" s="56"/>
      <c r="C7058" s="56"/>
      <c r="D7058" s="56"/>
      <c r="E7058" s="72"/>
      <c r="F7058" s="58"/>
      <c r="G7058" s="63"/>
      <c r="H7058" s="64"/>
    </row>
    <row r="7059" spans="1:8" ht="15" hidden="1" customHeight="1" x14ac:dyDescent="0.25">
      <c r="A7059"/>
      <c r="B7059" s="56"/>
      <c r="C7059" s="56"/>
      <c r="D7059" s="57"/>
      <c r="E7059" s="66"/>
      <c r="F7059" s="203"/>
      <c r="G7059" s="63"/>
      <c r="H7059" s="64"/>
    </row>
    <row r="7060" spans="1:8" ht="15" hidden="1" customHeight="1" x14ac:dyDescent="0.25">
      <c r="A7060"/>
      <c r="B7060" s="68"/>
      <c r="C7060" s="56"/>
      <c r="D7060" s="57"/>
      <c r="E7060" s="66"/>
      <c r="F7060" s="63"/>
      <c r="G7060" s="63"/>
      <c r="H7060" s="106"/>
    </row>
    <row r="7061" spans="1:8" ht="15" hidden="1" customHeight="1" x14ac:dyDescent="0.25">
      <c r="A7061"/>
      <c r="B7061" s="65"/>
      <c r="C7061" s="81"/>
      <c r="D7061" s="57"/>
      <c r="E7061" s="66"/>
      <c r="F7061" s="76"/>
      <c r="G7061" s="63"/>
      <c r="H7061" s="64"/>
    </row>
    <row r="7062" spans="1:8" ht="15" hidden="1" customHeight="1" x14ac:dyDescent="0.25">
      <c r="A7062"/>
      <c r="B7062" s="68"/>
      <c r="C7062" s="56"/>
      <c r="D7062" s="105"/>
      <c r="E7062" s="66"/>
      <c r="F7062" s="62"/>
      <c r="G7062" s="63"/>
      <c r="H7062" s="64"/>
    </row>
    <row r="7063" spans="1:8" ht="15" hidden="1" customHeight="1" x14ac:dyDescent="0.25">
      <c r="A7063"/>
      <c r="B7063" s="56"/>
      <c r="C7063" s="56"/>
      <c r="D7063" s="105"/>
      <c r="E7063" s="66"/>
      <c r="F7063" s="246"/>
      <c r="G7063" s="63"/>
      <c r="H7063" s="64"/>
    </row>
    <row r="7064" spans="1:8" ht="15" hidden="1" customHeight="1" x14ac:dyDescent="0.25">
      <c r="A7064"/>
      <c r="B7064" s="55"/>
      <c r="C7064" s="75"/>
      <c r="D7064" s="57"/>
      <c r="E7064" s="66"/>
      <c r="F7064" s="76"/>
      <c r="G7064" s="203"/>
      <c r="H7064" s="64"/>
    </row>
    <row r="7065" spans="1:8" ht="15" hidden="1" customHeight="1" x14ac:dyDescent="0.25">
      <c r="A7065"/>
      <c r="B7065" s="71"/>
      <c r="C7065" s="75"/>
      <c r="D7065" s="57"/>
      <c r="E7065" s="66"/>
      <c r="F7065" s="62"/>
      <c r="G7065" s="63"/>
      <c r="H7065" s="64"/>
    </row>
    <row r="7066" spans="1:8" ht="15" hidden="1" customHeight="1" x14ac:dyDescent="0.25">
      <c r="A7066"/>
      <c r="B7066" s="56"/>
      <c r="C7066" s="56"/>
      <c r="D7066" s="56"/>
      <c r="E7066" s="56"/>
      <c r="F7066" s="58"/>
      <c r="G7066" s="63"/>
      <c r="H7066" s="106"/>
    </row>
    <row r="7067" spans="1:8" ht="15" hidden="1" customHeight="1" x14ac:dyDescent="0.25">
      <c r="A7067"/>
      <c r="B7067" s="56"/>
      <c r="C7067" s="74"/>
      <c r="D7067" s="57"/>
      <c r="E7067" s="66"/>
      <c r="F7067" s="62"/>
      <c r="G7067" s="63"/>
      <c r="H7067" s="64"/>
    </row>
    <row r="7068" spans="1:8" ht="15" hidden="1" customHeight="1" x14ac:dyDescent="0.25">
      <c r="A7068"/>
      <c r="B7068" s="55"/>
      <c r="C7068" s="56"/>
      <c r="D7068" s="57"/>
      <c r="E7068" s="66"/>
      <c r="F7068" s="76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86"/>
      <c r="F7069" s="62"/>
      <c r="G7069" s="203"/>
      <c r="H7069" s="64"/>
    </row>
    <row r="7070" spans="1:8" ht="15" hidden="1" customHeight="1" x14ac:dyDescent="0.25">
      <c r="A7070"/>
      <c r="B7070" s="56"/>
      <c r="C7070" s="56"/>
      <c r="D7070" s="56"/>
      <c r="E7070" s="72"/>
      <c r="F7070" s="58"/>
      <c r="G7070" s="63"/>
      <c r="H7070" s="64"/>
    </row>
    <row r="7071" spans="1:8" ht="15" hidden="1" customHeight="1" x14ac:dyDescent="0.25">
      <c r="A7071"/>
      <c r="B7071" s="56"/>
      <c r="C7071" s="56"/>
      <c r="D7071" s="57"/>
      <c r="E7071" s="66"/>
      <c r="F7071" s="203"/>
      <c r="G7071" s="63"/>
      <c r="H7071" s="64"/>
    </row>
    <row r="7072" spans="1:8" ht="15" hidden="1" customHeight="1" x14ac:dyDescent="0.25">
      <c r="A7072"/>
      <c r="B7072" s="68"/>
      <c r="C7072" s="56"/>
      <c r="D7072" s="57"/>
      <c r="E7072" s="66"/>
      <c r="F7072" s="63"/>
      <c r="G7072" s="63"/>
      <c r="H7072" s="106"/>
    </row>
    <row r="7073" spans="1:8" ht="15" hidden="1" customHeight="1" x14ac:dyDescent="0.25">
      <c r="A7073"/>
      <c r="B7073" s="55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63"/>
      <c r="H7074" s="64"/>
    </row>
    <row r="7075" spans="1:8" ht="15" hidden="1" customHeight="1" x14ac:dyDescent="0.25">
      <c r="A7075"/>
      <c r="B7075" s="56"/>
      <c r="C7075" s="75"/>
      <c r="D7075" s="57"/>
      <c r="E7075" s="66"/>
      <c r="F7075" s="62"/>
      <c r="G7075" s="63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62"/>
      <c r="G7076" s="203"/>
      <c r="H7076" s="64"/>
    </row>
    <row r="7077" spans="1:8" ht="15" hidden="1" customHeight="1" x14ac:dyDescent="0.25">
      <c r="A7077"/>
      <c r="B7077" s="55"/>
      <c r="C7077" s="72"/>
      <c r="D7077" s="105"/>
      <c r="E7077" s="66"/>
      <c r="F7077" s="203"/>
      <c r="G7077" s="203"/>
      <c r="H7077" s="64"/>
    </row>
    <row r="7078" spans="1:8" ht="15" hidden="1" customHeight="1" x14ac:dyDescent="0.25">
      <c r="A7078"/>
      <c r="B7078" s="56"/>
      <c r="C7078" s="56"/>
      <c r="D7078" s="57"/>
      <c r="E7078" s="66"/>
      <c r="F7078" s="76"/>
      <c r="G7078" s="203"/>
      <c r="H7078" s="64"/>
    </row>
    <row r="7079" spans="1:8" ht="15" hidden="1" customHeight="1" x14ac:dyDescent="0.25">
      <c r="A7079"/>
      <c r="B7079" s="56"/>
      <c r="C7079" s="56"/>
      <c r="D7079" s="57"/>
      <c r="E7079" s="66"/>
      <c r="F7079" s="76"/>
      <c r="G7079" s="203"/>
      <c r="H7079" s="64"/>
    </row>
    <row r="7080" spans="1:8" ht="15" hidden="1" customHeight="1" x14ac:dyDescent="0.25">
      <c r="A7080"/>
      <c r="B7080" s="55"/>
      <c r="C7080" s="56"/>
      <c r="D7080" s="57"/>
      <c r="E7080" s="66"/>
      <c r="F7080" s="62"/>
      <c r="G7080" s="203"/>
      <c r="H7080" s="64"/>
    </row>
    <row r="7081" spans="1:8" ht="15" hidden="1" customHeight="1" x14ac:dyDescent="0.25">
      <c r="A7081"/>
      <c r="B7081" s="56"/>
      <c r="C7081" s="56"/>
      <c r="D7081" s="105"/>
      <c r="E7081" s="86"/>
      <c r="F7081" s="267"/>
      <c r="G7081" s="203"/>
      <c r="H7081" s="64"/>
    </row>
    <row r="7082" spans="1:8" ht="15" hidden="1" customHeight="1" x14ac:dyDescent="0.25">
      <c r="A7082"/>
      <c r="B7082" s="71"/>
      <c r="C7082" s="72"/>
      <c r="D7082" s="57"/>
      <c r="E7082" s="86"/>
      <c r="F7082" s="62"/>
      <c r="G7082" s="86"/>
      <c r="H7082" s="64"/>
    </row>
    <row r="7083" spans="1:8" ht="15" hidden="1" customHeight="1" x14ac:dyDescent="0.25">
      <c r="A7083"/>
      <c r="B7083" s="56"/>
      <c r="C7083" s="72"/>
      <c r="D7083" s="57"/>
      <c r="E7083" s="71"/>
      <c r="F7083" s="203"/>
      <c r="G7083" s="86"/>
      <c r="H7083" s="64"/>
    </row>
    <row r="7084" spans="1:8" ht="15" hidden="1" customHeight="1" x14ac:dyDescent="0.25">
      <c r="A7084"/>
      <c r="B7084" s="65"/>
      <c r="C7084" s="56"/>
      <c r="D7084" s="57"/>
      <c r="E7084" s="86"/>
      <c r="F7084" s="62"/>
      <c r="G7084" s="86"/>
      <c r="H7084" s="64"/>
    </row>
    <row r="7085" spans="1:8" ht="15" hidden="1" customHeight="1" x14ac:dyDescent="0.25">
      <c r="A7085"/>
      <c r="B7085" s="56"/>
      <c r="C7085" s="56"/>
      <c r="D7085" s="57"/>
      <c r="E7085" s="86"/>
      <c r="F7085" s="207"/>
      <c r="G7085" s="86"/>
      <c r="H7085" s="64"/>
    </row>
    <row r="7086" spans="1:8" ht="15" hidden="1" customHeight="1" x14ac:dyDescent="0.25">
      <c r="A7086"/>
      <c r="B7086" s="56"/>
      <c r="C7086" s="56"/>
      <c r="D7086" s="57"/>
      <c r="E7086" s="86"/>
      <c r="F7086" s="207"/>
      <c r="G7086" s="86"/>
      <c r="H7086" s="64"/>
    </row>
    <row r="7087" spans="1:8" ht="15" hidden="1" customHeight="1" x14ac:dyDescent="0.25">
      <c r="A7087"/>
      <c r="B7087" s="55"/>
      <c r="C7087" s="56"/>
      <c r="D7087" s="57"/>
      <c r="E7087" s="86"/>
      <c r="F7087" s="62"/>
      <c r="G7087" s="86"/>
      <c r="H7087" s="64"/>
    </row>
    <row r="7088" spans="1:8" ht="15" hidden="1" customHeight="1" x14ac:dyDescent="0.25">
      <c r="A7088"/>
      <c r="B7088" s="56"/>
      <c r="C7088" s="56"/>
      <c r="D7088" s="57"/>
      <c r="E7088" s="86"/>
      <c r="F7088" s="62"/>
      <c r="G7088" s="86"/>
      <c r="H7088" s="64"/>
    </row>
    <row r="7089" spans="1:8" ht="15" hidden="1" customHeight="1" x14ac:dyDescent="0.25">
      <c r="A7089"/>
      <c r="B7089" s="56"/>
      <c r="C7089" s="56"/>
      <c r="D7089" s="57"/>
      <c r="E7089" s="86"/>
      <c r="F7089" s="62"/>
      <c r="G7089" s="62"/>
      <c r="H7089" s="64"/>
    </row>
    <row r="7090" spans="1:8" ht="15" hidden="1" customHeight="1" x14ac:dyDescent="0.25">
      <c r="A7090"/>
      <c r="B7090" s="56"/>
      <c r="C7090" s="71"/>
      <c r="D7090" s="57"/>
      <c r="E7090" s="66"/>
      <c r="F7090" s="62"/>
      <c r="G7090" s="63"/>
      <c r="H7090" s="64"/>
    </row>
    <row r="7091" spans="1:8" ht="15" hidden="1" customHeight="1" x14ac:dyDescent="0.25">
      <c r="A7091"/>
      <c r="B7091" s="95"/>
      <c r="C7091" s="56"/>
      <c r="D7091" s="57"/>
      <c r="E7091" s="66"/>
      <c r="F7091" s="76"/>
      <c r="G7091" s="63"/>
      <c r="H7091" s="64"/>
    </row>
    <row r="7092" spans="1:8" ht="15" hidden="1" customHeight="1" x14ac:dyDescent="0.25">
      <c r="A7092"/>
      <c r="B7092" s="56"/>
      <c r="C7092" s="56"/>
      <c r="D7092" s="56"/>
      <c r="E7092" s="56"/>
      <c r="F7092" s="58"/>
      <c r="G7092" s="63"/>
      <c r="H7092" s="106"/>
    </row>
    <row r="7093" spans="1:8" ht="15" hidden="1" customHeight="1" x14ac:dyDescent="0.25">
      <c r="A7093"/>
      <c r="B7093" s="56"/>
      <c r="C7093" s="74"/>
      <c r="D7093" s="57"/>
      <c r="E7093" s="66"/>
      <c r="F7093" s="62"/>
      <c r="G7093" s="63"/>
      <c r="H7093" s="64"/>
    </row>
    <row r="7094" spans="1:8" ht="15" hidden="1" customHeight="1" x14ac:dyDescent="0.25">
      <c r="A7094"/>
      <c r="B7094" s="55"/>
      <c r="C7094" s="56"/>
      <c r="D7094" s="57"/>
      <c r="E7094" s="66"/>
      <c r="F7094" s="76"/>
      <c r="G7094" s="63"/>
      <c r="H7094" s="64"/>
    </row>
    <row r="7095" spans="1:8" ht="15" hidden="1" customHeight="1" x14ac:dyDescent="0.25">
      <c r="A7095"/>
      <c r="B7095" s="56"/>
      <c r="C7095" s="56"/>
      <c r="D7095" s="57"/>
      <c r="E7095" s="86"/>
      <c r="F7095" s="62"/>
      <c r="G7095" s="203"/>
      <c r="H7095" s="64"/>
    </row>
    <row r="7096" spans="1:8" ht="15" hidden="1" customHeight="1" x14ac:dyDescent="0.25">
      <c r="A7096"/>
      <c r="B7096" s="56"/>
      <c r="C7096" s="56"/>
      <c r="D7096" s="56"/>
      <c r="E7096" s="72"/>
      <c r="F7096" s="58"/>
      <c r="G7096" s="63"/>
      <c r="H7096" s="64"/>
    </row>
    <row r="7097" spans="1:8" ht="15" hidden="1" customHeight="1" x14ac:dyDescent="0.25">
      <c r="A7097"/>
      <c r="B7097" s="56"/>
      <c r="C7097" s="56"/>
      <c r="D7097" s="57"/>
      <c r="E7097" s="66"/>
      <c r="F7097" s="203"/>
      <c r="G7097" s="63"/>
      <c r="H7097" s="64"/>
    </row>
    <row r="7098" spans="1:8" ht="15" hidden="1" customHeight="1" x14ac:dyDescent="0.25">
      <c r="A7098"/>
      <c r="B7098" s="68"/>
      <c r="C7098" s="56"/>
      <c r="D7098" s="57"/>
      <c r="E7098" s="66"/>
      <c r="F7098" s="63"/>
      <c r="G7098" s="63"/>
      <c r="H7098" s="106"/>
    </row>
    <row r="7099" spans="1:8" ht="15" hidden="1" customHeight="1" x14ac:dyDescent="0.25">
      <c r="A7099"/>
      <c r="B7099" s="55"/>
      <c r="C7099" s="75"/>
      <c r="D7099" s="57"/>
      <c r="E7099" s="66"/>
      <c r="F7099" s="62"/>
      <c r="G7099" s="63"/>
      <c r="H7099" s="64"/>
    </row>
    <row r="7100" spans="1:8" ht="15" hidden="1" customHeight="1" x14ac:dyDescent="0.25">
      <c r="A7100"/>
      <c r="B7100" s="56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/>
      <c r="B7102" s="56"/>
      <c r="C7102" s="75"/>
      <c r="D7102" s="57"/>
      <c r="E7102" s="66"/>
      <c r="F7102" s="62"/>
      <c r="G7102" s="203"/>
      <c r="H7102" s="64"/>
    </row>
    <row r="7103" spans="1:8" ht="15" hidden="1" customHeight="1" x14ac:dyDescent="0.25">
      <c r="A7103"/>
      <c r="B7103" s="68"/>
      <c r="C7103" s="56"/>
      <c r="D7103" s="105"/>
      <c r="E7103" s="66"/>
      <c r="F7103" s="76"/>
      <c r="G7103" s="203"/>
      <c r="H7103" s="64"/>
    </row>
    <row r="7104" spans="1:8" ht="15" hidden="1" customHeight="1" x14ac:dyDescent="0.25">
      <c r="A7104"/>
      <c r="B7104" s="56"/>
      <c r="C7104" s="56"/>
      <c r="D7104" s="57"/>
      <c r="E7104" s="66"/>
      <c r="F7104" s="76"/>
      <c r="G7104" s="203"/>
      <c r="H7104" s="64"/>
    </row>
    <row r="7105" spans="1:8" ht="15" hidden="1" customHeight="1" x14ac:dyDescent="0.25">
      <c r="A7105"/>
      <c r="B7105" s="56"/>
      <c r="C7105" s="56"/>
      <c r="D7105" s="57"/>
      <c r="E7105" s="66"/>
      <c r="F7105" s="76"/>
      <c r="G7105" s="203"/>
      <c r="H7105" s="64"/>
    </row>
    <row r="7106" spans="1:8" ht="15" hidden="1" customHeight="1" x14ac:dyDescent="0.25">
      <c r="A7106"/>
      <c r="B7106" s="55"/>
      <c r="C7106" s="56"/>
      <c r="D7106" s="57"/>
      <c r="E7106" s="66"/>
      <c r="F7106" s="62"/>
      <c r="G7106" s="203"/>
      <c r="H7106" s="64"/>
    </row>
    <row r="7107" spans="1:8" ht="15" hidden="1" customHeight="1" x14ac:dyDescent="0.25">
      <c r="A7107"/>
      <c r="B7107" s="56"/>
      <c r="C7107" s="56"/>
      <c r="D7107" s="105"/>
      <c r="E7107" s="86"/>
      <c r="F7107" s="267"/>
      <c r="G7107" s="203"/>
      <c r="H7107" s="64"/>
    </row>
    <row r="7108" spans="1:8" ht="15" hidden="1" customHeight="1" x14ac:dyDescent="0.25">
      <c r="A7108"/>
      <c r="B7108" s="71"/>
      <c r="C7108" s="56"/>
      <c r="D7108" s="57"/>
      <c r="E7108" s="86"/>
      <c r="F7108" s="62"/>
      <c r="G7108" s="86"/>
      <c r="H7108" s="64"/>
    </row>
    <row r="7109" spans="1:8" ht="15" hidden="1" customHeight="1" x14ac:dyDescent="0.25">
      <c r="A7109"/>
      <c r="B7109" s="56"/>
      <c r="C7109" s="56"/>
      <c r="D7109" s="57"/>
      <c r="E7109" s="71"/>
      <c r="F7109" s="203"/>
      <c r="G7109" s="86"/>
      <c r="H7109" s="64"/>
    </row>
    <row r="7110" spans="1:8" ht="15" hidden="1" customHeight="1" x14ac:dyDescent="0.25">
      <c r="A7110"/>
      <c r="B7110" s="65"/>
      <c r="C7110" s="56"/>
      <c r="D7110" s="57"/>
      <c r="E7110" s="86"/>
      <c r="F7110" s="62"/>
      <c r="G7110" s="86"/>
      <c r="H7110" s="64"/>
    </row>
    <row r="7111" spans="1:8" ht="15" hidden="1" customHeight="1" x14ac:dyDescent="0.25">
      <c r="A7111"/>
      <c r="B7111" s="56"/>
      <c r="C7111" s="56"/>
      <c r="D7111" s="57"/>
      <c r="E7111" s="86"/>
      <c r="F7111" s="207"/>
      <c r="G7111" s="86"/>
      <c r="H7111" s="64"/>
    </row>
    <row r="7112" spans="1:8" ht="15" hidden="1" customHeight="1" x14ac:dyDescent="0.25">
      <c r="A7112"/>
      <c r="B7112" s="56"/>
      <c r="C7112" s="56"/>
      <c r="D7112" s="57"/>
      <c r="E7112" s="86"/>
      <c r="F7112" s="207"/>
      <c r="G7112" s="86"/>
      <c r="H7112" s="64"/>
    </row>
    <row r="7113" spans="1:8" ht="15" hidden="1" customHeight="1" x14ac:dyDescent="0.25">
      <c r="A7113"/>
      <c r="B7113" s="55"/>
      <c r="C7113" s="56"/>
      <c r="D7113" s="57"/>
      <c r="E7113" s="86"/>
      <c r="F7113" s="62"/>
      <c r="G7113" s="86"/>
      <c r="H7113" s="64"/>
    </row>
    <row r="7114" spans="1:8" ht="15" hidden="1" customHeight="1" x14ac:dyDescent="0.25">
      <c r="A7114"/>
      <c r="B7114" s="56"/>
      <c r="C7114" s="71"/>
      <c r="D7114" s="57"/>
      <c r="E7114" s="66"/>
      <c r="F7114" s="62"/>
      <c r="G7114" s="63"/>
      <c r="H7114" s="64"/>
    </row>
    <row r="7115" spans="1:8" ht="15" hidden="1" customHeight="1" x14ac:dyDescent="0.25">
      <c r="A7115"/>
      <c r="B7115" s="95"/>
      <c r="C7115" s="56"/>
      <c r="D7115" s="57"/>
      <c r="E7115" s="66"/>
      <c r="F7115" s="76"/>
      <c r="G7115" s="63"/>
      <c r="H7115" s="64"/>
    </row>
    <row r="7116" spans="1:8" ht="15" hidden="1" customHeight="1" x14ac:dyDescent="0.25">
      <c r="A7116"/>
      <c r="B7116" s="56"/>
      <c r="C7116" s="56"/>
      <c r="D7116" s="56"/>
      <c r="E7116" s="56"/>
      <c r="F7116" s="58"/>
      <c r="G7116" s="63"/>
      <c r="H7116" s="106"/>
    </row>
    <row r="7117" spans="1:8" ht="15" hidden="1" customHeight="1" x14ac:dyDescent="0.25">
      <c r="A7117"/>
      <c r="B7117" s="56"/>
      <c r="C7117" s="56"/>
      <c r="D7117" s="57"/>
      <c r="E7117" s="66"/>
      <c r="F7117" s="62"/>
      <c r="G7117" s="63"/>
      <c r="H7117" s="64"/>
    </row>
    <row r="7118" spans="1:8" ht="15" hidden="1" customHeight="1" x14ac:dyDescent="0.25">
      <c r="A7118"/>
      <c r="B7118" s="55"/>
      <c r="C7118" s="56"/>
      <c r="D7118" s="57"/>
      <c r="E7118" s="66"/>
      <c r="F7118" s="76"/>
      <c r="G7118" s="63"/>
      <c r="H7118" s="64"/>
    </row>
    <row r="7119" spans="1:8" ht="15" hidden="1" customHeight="1" x14ac:dyDescent="0.25">
      <c r="A7119"/>
      <c r="B7119" s="56"/>
      <c r="C7119" s="56"/>
      <c r="D7119" s="57"/>
      <c r="E7119" s="86"/>
      <c r="F7119" s="62"/>
      <c r="G7119" s="203"/>
      <c r="H7119" s="64"/>
    </row>
    <row r="7120" spans="1:8" ht="15" hidden="1" customHeight="1" x14ac:dyDescent="0.25">
      <c r="A7120"/>
      <c r="B7120" s="56"/>
      <c r="C7120" s="56"/>
      <c r="D7120" s="56"/>
      <c r="E7120" s="72"/>
      <c r="F7120" s="58"/>
      <c r="G7120" s="63"/>
      <c r="H7120" s="64"/>
    </row>
    <row r="7121" spans="1:8" ht="15" hidden="1" customHeight="1" x14ac:dyDescent="0.25">
      <c r="A7121"/>
      <c r="B7121" s="56"/>
      <c r="C7121" s="56"/>
      <c r="D7121" s="57"/>
      <c r="E7121" s="66"/>
      <c r="F7121" s="203"/>
      <c r="G7121" s="63"/>
      <c r="H7121" s="64"/>
    </row>
    <row r="7122" spans="1:8" ht="15" hidden="1" customHeight="1" x14ac:dyDescent="0.25">
      <c r="A7122"/>
      <c r="B7122" s="68"/>
      <c r="C7122" s="56"/>
      <c r="D7122" s="57"/>
      <c r="E7122" s="66"/>
      <c r="F7122" s="63"/>
      <c r="G7122" s="63"/>
      <c r="H7122" s="106"/>
    </row>
    <row r="7123" spans="1:8" ht="15" hidden="1" customHeight="1" x14ac:dyDescent="0.25">
      <c r="A7123"/>
      <c r="B7123" s="55"/>
      <c r="C7123" s="75"/>
      <c r="D7123" s="57"/>
      <c r="E7123" s="66"/>
      <c r="F7123" s="62"/>
      <c r="G7123" s="63"/>
      <c r="H7123" s="64"/>
    </row>
    <row r="7124" spans="1:8" ht="15" hidden="1" customHeight="1" x14ac:dyDescent="0.25">
      <c r="A7124"/>
      <c r="B7124" s="56"/>
      <c r="C7124" s="75"/>
      <c r="D7124" s="57"/>
      <c r="E7124" s="66"/>
      <c r="F7124" s="62"/>
      <c r="G7124" s="63"/>
      <c r="H7124" s="64"/>
    </row>
    <row r="7125" spans="1:8" ht="15" hidden="1" customHeight="1" x14ac:dyDescent="0.25">
      <c r="A7125"/>
      <c r="B7125" s="56"/>
      <c r="C7125" s="75"/>
      <c r="D7125" s="57"/>
      <c r="E7125" s="66"/>
      <c r="F7125" s="62"/>
      <c r="G7125" s="63"/>
      <c r="H7125" s="64"/>
    </row>
    <row r="7126" spans="1:8" ht="15" hidden="1" customHeight="1" x14ac:dyDescent="0.25">
      <c r="A7126"/>
      <c r="B7126" s="56"/>
      <c r="C7126" s="71"/>
      <c r="D7126" s="57"/>
      <c r="E7126" s="66"/>
      <c r="F7126" s="62"/>
      <c r="G7126" s="63"/>
      <c r="H7126" s="64"/>
    </row>
    <row r="7127" spans="1:8" ht="15" hidden="1" customHeight="1" x14ac:dyDescent="0.25">
      <c r="A7127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/>
      <c r="B7128" s="56"/>
      <c r="C7128" s="56"/>
      <c r="D7128" s="56"/>
      <c r="E7128" s="56"/>
      <c r="F7128" s="58"/>
      <c r="G7128" s="63"/>
      <c r="H7128" s="106"/>
    </row>
    <row r="7129" spans="1:8" ht="15" hidden="1" customHeight="1" x14ac:dyDescent="0.25">
      <c r="A7129"/>
      <c r="B7129" s="55"/>
      <c r="C7129" s="55"/>
      <c r="D7129" s="57"/>
      <c r="E7129" s="66"/>
      <c r="F7129" s="190"/>
      <c r="G7129" s="63"/>
      <c r="H7129" s="64"/>
    </row>
    <row r="7130" spans="1:8" ht="15" hidden="1" customHeight="1" x14ac:dyDescent="0.25">
      <c r="A7130"/>
      <c r="B7130" s="55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/>
      <c r="B7131" s="56"/>
      <c r="C7131" s="56"/>
      <c r="D7131" s="57"/>
      <c r="E7131" s="86"/>
      <c r="F7131" s="62"/>
      <c r="G7131" s="203"/>
      <c r="H7131" s="64"/>
    </row>
    <row r="7132" spans="1:8" ht="15" hidden="1" customHeight="1" x14ac:dyDescent="0.25">
      <c r="A7132"/>
      <c r="B7132" s="56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/>
      <c r="B7133" s="56"/>
      <c r="C7133" s="56"/>
      <c r="D7133" s="57"/>
      <c r="E7133" s="66"/>
      <c r="F7133" s="203"/>
      <c r="G7133" s="63"/>
      <c r="H7133" s="64"/>
    </row>
    <row r="7134" spans="1:8" ht="15" hidden="1" customHeight="1" x14ac:dyDescent="0.25">
      <c r="A7134"/>
      <c r="B7134" s="68"/>
      <c r="C7134" s="56"/>
      <c r="D7134" s="57"/>
      <c r="E7134" s="66"/>
      <c r="F7134" s="63"/>
      <c r="G7134" s="63"/>
      <c r="H7134" s="106"/>
    </row>
    <row r="7135" spans="1:8" ht="15" hidden="1" customHeight="1" x14ac:dyDescent="0.25">
      <c r="A7135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/>
      <c r="B7138" s="56"/>
      <c r="C7138" s="75"/>
      <c r="D7138" s="57"/>
      <c r="E7138" s="66"/>
      <c r="F7138" s="62"/>
      <c r="G7138" s="203"/>
      <c r="H7138" s="64"/>
    </row>
    <row r="7139" spans="1:8" ht="15" hidden="1" customHeight="1" x14ac:dyDescent="0.25">
      <c r="A7139"/>
      <c r="B7139" s="68"/>
      <c r="C7139" s="56"/>
      <c r="D7139" s="105"/>
      <c r="E7139" s="66"/>
      <c r="F7139" s="76"/>
      <c r="G7139" s="203"/>
      <c r="H7139" s="64"/>
    </row>
    <row r="7140" spans="1:8" ht="15" hidden="1" customHeight="1" x14ac:dyDescent="0.25">
      <c r="A7140"/>
      <c r="B7140" s="56"/>
      <c r="C7140" s="56"/>
      <c r="D7140" s="57"/>
      <c r="E7140" s="66"/>
      <c r="F7140" s="76"/>
      <c r="G7140" s="203"/>
      <c r="H7140" s="64"/>
    </row>
    <row r="7141" spans="1:8" ht="15" hidden="1" customHeight="1" x14ac:dyDescent="0.25">
      <c r="A7141"/>
      <c r="B7141" s="56"/>
      <c r="C7141" s="56"/>
      <c r="D7141" s="57"/>
      <c r="E7141" s="66"/>
      <c r="F7141" s="76"/>
      <c r="G7141" s="203"/>
      <c r="H7141" s="64"/>
    </row>
    <row r="7142" spans="1:8" ht="15" hidden="1" customHeight="1" x14ac:dyDescent="0.25">
      <c r="A7142"/>
      <c r="B7142" s="55"/>
      <c r="C7142" s="56"/>
      <c r="D7142" s="57"/>
      <c r="E7142" s="66"/>
      <c r="F7142" s="62"/>
      <c r="G7142" s="203"/>
      <c r="H7142" s="64"/>
    </row>
    <row r="7143" spans="1:8" ht="15" hidden="1" customHeight="1" x14ac:dyDescent="0.25">
      <c r="A7143"/>
      <c r="B7143" s="56"/>
      <c r="C7143" s="56"/>
      <c r="D7143" s="105"/>
      <c r="E7143" s="86"/>
      <c r="F7143" s="267"/>
      <c r="G7143" s="203"/>
      <c r="H7143" s="64"/>
    </row>
    <row r="7144" spans="1:8" ht="15" hidden="1" customHeight="1" x14ac:dyDescent="0.25">
      <c r="A7144"/>
      <c r="B7144" s="71"/>
      <c r="C7144" s="56"/>
      <c r="D7144" s="57"/>
      <c r="E7144" s="86"/>
      <c r="F7144" s="62"/>
      <c r="G7144" s="86"/>
      <c r="H7144" s="64"/>
    </row>
    <row r="7145" spans="1:8" ht="15" hidden="1" customHeight="1" x14ac:dyDescent="0.25">
      <c r="A7145"/>
      <c r="B7145" s="56"/>
      <c r="C7145" s="56"/>
      <c r="D7145" s="57"/>
      <c r="E7145" s="71"/>
      <c r="F7145" s="203"/>
      <c r="G7145" s="86"/>
      <c r="H7145" s="64"/>
    </row>
    <row r="7146" spans="1:8" ht="15" hidden="1" customHeight="1" x14ac:dyDescent="0.25">
      <c r="A7146"/>
      <c r="B7146" s="56"/>
      <c r="C7146" s="71"/>
      <c r="D7146" s="57"/>
      <c r="E7146" s="66"/>
      <c r="F7146" s="62"/>
      <c r="G7146" s="63"/>
      <c r="H7146" s="64"/>
    </row>
    <row r="7147" spans="1:8" ht="15" hidden="1" customHeight="1" x14ac:dyDescent="0.25">
      <c r="A7147"/>
      <c r="B7147" s="95"/>
      <c r="C7147" s="56"/>
      <c r="D7147" s="57"/>
      <c r="E7147" s="66"/>
      <c r="F7147" s="62"/>
      <c r="G7147" s="63"/>
      <c r="H7147" s="64"/>
    </row>
    <row r="7148" spans="1:8" ht="15" hidden="1" customHeight="1" x14ac:dyDescent="0.25">
      <c r="A7148"/>
      <c r="B7148" s="56"/>
      <c r="C7148" s="56"/>
      <c r="D7148" s="56"/>
      <c r="E7148" s="56"/>
      <c r="F7148" s="58"/>
      <c r="G7148" s="63"/>
      <c r="H7148" s="106"/>
    </row>
    <row r="7149" spans="1:8" ht="15" hidden="1" customHeight="1" x14ac:dyDescent="0.25">
      <c r="A7149"/>
      <c r="B7149" s="55"/>
      <c r="C7149" s="55"/>
      <c r="D7149" s="57"/>
      <c r="E7149" s="66"/>
      <c r="F7149" s="190"/>
      <c r="G7149" s="63"/>
      <c r="H7149" s="64"/>
    </row>
    <row r="7150" spans="1:8" ht="15" hidden="1" customHeight="1" x14ac:dyDescent="0.25">
      <c r="A7150"/>
      <c r="B7150" s="55"/>
      <c r="C7150" s="56"/>
      <c r="D7150" s="57"/>
      <c r="E7150" s="66"/>
      <c r="F7150" s="76"/>
      <c r="G7150" s="63"/>
      <c r="H7150" s="64"/>
    </row>
    <row r="7151" spans="1:8" ht="15" hidden="1" customHeight="1" x14ac:dyDescent="0.25">
      <c r="A7151"/>
      <c r="B7151" s="56"/>
      <c r="C7151" s="56"/>
      <c r="D7151" s="57"/>
      <c r="E7151" s="86"/>
      <c r="F7151" s="62"/>
      <c r="G7151" s="203"/>
      <c r="H7151" s="64"/>
    </row>
    <row r="7152" spans="1:8" ht="15" hidden="1" customHeight="1" x14ac:dyDescent="0.25">
      <c r="A7152"/>
      <c r="B7152" s="56"/>
      <c r="C7152" s="56"/>
      <c r="D7152" s="56"/>
      <c r="E7152" s="72"/>
      <c r="F7152" s="58"/>
      <c r="G7152" s="63"/>
      <c r="H7152" s="64"/>
    </row>
    <row r="7153" spans="1:8" ht="15" hidden="1" customHeight="1" x14ac:dyDescent="0.25">
      <c r="A7153"/>
      <c r="B7153" s="56"/>
      <c r="C7153" s="56"/>
      <c r="D7153" s="57"/>
      <c r="E7153" s="66"/>
      <c r="F7153" s="203"/>
      <c r="G7153" s="63"/>
      <c r="H7153" s="64"/>
    </row>
    <row r="7154" spans="1:8" ht="15" hidden="1" customHeight="1" x14ac:dyDescent="0.25">
      <c r="A7154"/>
      <c r="B7154" s="68"/>
      <c r="C7154" s="56"/>
      <c r="D7154" s="57"/>
      <c r="E7154" s="66"/>
      <c r="F7154" s="63"/>
      <c r="G7154" s="63"/>
      <c r="H7154" s="106"/>
    </row>
    <row r="7155" spans="1:8" ht="15" hidden="1" customHeight="1" x14ac:dyDescent="0.25">
      <c r="A7155"/>
      <c r="B7155" s="56"/>
      <c r="C7155" s="71"/>
      <c r="D7155" s="57"/>
      <c r="E7155" s="66"/>
      <c r="F7155" s="62"/>
      <c r="G7155" s="63"/>
      <c r="H7155" s="64"/>
    </row>
    <row r="7156" spans="1:8" ht="15" hidden="1" customHeight="1" x14ac:dyDescent="0.25">
      <c r="A7156"/>
      <c r="B7156" s="95"/>
      <c r="C7156" s="56"/>
      <c r="D7156" s="57"/>
      <c r="E7156" s="66"/>
      <c r="F7156" s="62"/>
      <c r="G7156" s="63"/>
      <c r="H7156" s="64"/>
    </row>
    <row r="7157" spans="1:8" ht="15" hidden="1" customHeight="1" x14ac:dyDescent="0.25">
      <c r="A7157"/>
      <c r="B7157" s="56"/>
      <c r="C7157" s="55"/>
      <c r="D7157" s="56"/>
      <c r="E7157" s="56"/>
      <c r="F7157" s="58"/>
      <c r="G7157" s="63"/>
      <c r="H7157" s="106"/>
    </row>
    <row r="7158" spans="1:8" ht="15" hidden="1" customHeight="1" x14ac:dyDescent="0.25">
      <c r="A7158"/>
      <c r="B7158" s="55"/>
      <c r="C7158" s="55"/>
      <c r="D7158" s="57"/>
      <c r="E7158" s="66"/>
      <c r="F7158" s="190"/>
      <c r="G7158" s="63"/>
      <c r="H7158" s="106"/>
    </row>
    <row r="7159" spans="1:8" ht="15" hidden="1" customHeight="1" x14ac:dyDescent="0.25">
      <c r="A7159"/>
      <c r="B7159" s="56"/>
      <c r="C7159" s="56"/>
      <c r="D7159" s="57"/>
      <c r="E7159" s="66"/>
      <c r="F7159" s="76"/>
      <c r="G7159" s="63"/>
      <c r="H7159" s="64"/>
    </row>
    <row r="7160" spans="1:8" ht="15" hidden="1" customHeight="1" x14ac:dyDescent="0.25">
      <c r="A7160"/>
      <c r="B7160" s="56"/>
      <c r="C7160" s="56"/>
      <c r="D7160" s="57"/>
      <c r="E7160" s="86"/>
      <c r="F7160" s="62"/>
      <c r="G7160" s="203"/>
      <c r="H7160" s="64"/>
    </row>
    <row r="7161" spans="1:8" ht="15" hidden="1" customHeight="1" x14ac:dyDescent="0.25">
      <c r="A7161"/>
      <c r="B7161" s="71"/>
      <c r="C7161" s="56"/>
      <c r="D7161" s="56"/>
      <c r="E7161" s="72"/>
      <c r="F7161" s="58"/>
      <c r="G7161" s="63"/>
      <c r="H7161" s="64"/>
    </row>
    <row r="7162" spans="1:8" ht="15" hidden="1" customHeight="1" x14ac:dyDescent="0.25">
      <c r="A7162"/>
      <c r="B7162" s="56"/>
      <c r="C7162" s="56"/>
      <c r="D7162" s="57"/>
      <c r="E7162" s="66"/>
      <c r="F7162" s="203"/>
      <c r="G7162" s="63"/>
      <c r="H7162" s="64"/>
    </row>
    <row r="7163" spans="1:8" ht="15" hidden="1" customHeight="1" x14ac:dyDescent="0.25">
      <c r="A7163"/>
      <c r="B7163" s="68"/>
      <c r="C7163" s="56"/>
      <c r="D7163" s="57"/>
      <c r="E7163" s="66"/>
      <c r="F7163" s="63"/>
      <c r="G7163" s="63"/>
      <c r="H7163" s="106"/>
    </row>
    <row r="7164" spans="1:8" ht="15" hidden="1" customHeight="1" x14ac:dyDescent="0.25">
      <c r="A7164"/>
      <c r="B7164" s="55"/>
      <c r="C7164" s="75"/>
      <c r="D7164" s="57"/>
      <c r="E7164" s="66"/>
      <c r="F7164" s="62"/>
      <c r="G7164" s="63"/>
      <c r="H7164" s="64"/>
    </row>
    <row r="7165" spans="1:8" ht="15" hidden="1" customHeight="1" x14ac:dyDescent="0.25">
      <c r="A7165"/>
      <c r="B7165" s="56"/>
      <c r="C7165" s="75"/>
      <c r="D7165" s="57"/>
      <c r="E7165" s="66"/>
      <c r="F7165" s="62"/>
      <c r="G7165" s="63"/>
      <c r="H7165" s="64"/>
    </row>
    <row r="7166" spans="1:8" ht="15" hidden="1" customHeight="1" x14ac:dyDescent="0.25">
      <c r="A7166" s="268"/>
      <c r="B7166" s="56"/>
      <c r="C7166" s="71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95"/>
      <c r="C7167" s="56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55"/>
      <c r="D7168" s="56"/>
      <c r="E7168" s="56"/>
      <c r="F7168" s="58"/>
      <c r="G7168" s="63"/>
      <c r="H7168" s="106"/>
    </row>
    <row r="7169" spans="1:8" ht="15" hidden="1" customHeight="1" x14ac:dyDescent="0.25">
      <c r="A7169" s="82"/>
      <c r="B7169" s="55"/>
      <c r="C7169" s="55"/>
      <c r="D7169" s="57"/>
      <c r="E7169" s="66"/>
      <c r="F7169" s="190"/>
      <c r="G7169" s="63"/>
      <c r="H7169" s="106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63"/>
      <c r="H7170" s="64"/>
    </row>
    <row r="7171" spans="1:8" ht="15" hidden="1" customHeight="1" x14ac:dyDescent="0.25">
      <c r="A7171" s="82"/>
      <c r="B7171" s="56"/>
      <c r="C7171" s="56"/>
      <c r="D7171" s="57"/>
      <c r="E7171" s="86"/>
      <c r="F7171" s="62"/>
      <c r="G7171" s="203"/>
      <c r="H7171" s="64"/>
    </row>
    <row r="7172" spans="1:8" ht="15" hidden="1" customHeight="1" x14ac:dyDescent="0.25">
      <c r="A7172" s="82"/>
      <c r="B7172" s="72"/>
      <c r="C7172" s="56"/>
      <c r="D7172" s="56"/>
      <c r="E7172" s="72"/>
      <c r="F7172" s="58"/>
      <c r="G7172" s="63"/>
      <c r="H7172" s="64"/>
    </row>
    <row r="7173" spans="1:8" ht="15" hidden="1" customHeight="1" x14ac:dyDescent="0.25">
      <c r="A7173" s="82"/>
      <c r="B7173" s="157"/>
      <c r="C7173" s="56"/>
      <c r="D7173" s="57"/>
      <c r="E7173" s="66"/>
      <c r="F7173" s="203"/>
      <c r="G7173" s="63"/>
      <c r="H7173" s="64"/>
    </row>
    <row r="7174" spans="1:8" ht="15" hidden="1" customHeight="1" x14ac:dyDescent="0.25">
      <c r="A7174" s="82"/>
      <c r="B7174" s="74"/>
      <c r="C7174" s="56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5"/>
      <c r="C7175" s="75"/>
      <c r="D7175" s="57"/>
      <c r="E7175" s="66"/>
      <c r="F7175" s="62"/>
      <c r="G7175" s="63"/>
      <c r="H7175" s="64"/>
    </row>
    <row r="7176" spans="1:8" ht="15" hidden="1" customHeight="1" x14ac:dyDescent="0.25">
      <c r="A7176" s="82"/>
      <c r="B7176" s="56"/>
      <c r="C7176" s="75"/>
      <c r="D7176" s="57"/>
      <c r="E7176" s="66"/>
      <c r="F7176" s="62"/>
      <c r="G7176" s="63"/>
      <c r="H7176" s="64"/>
    </row>
    <row r="7177" spans="1:8" ht="15" hidden="1" customHeight="1" x14ac:dyDescent="0.25">
      <c r="A7177" s="82"/>
      <c r="B7177" s="56"/>
      <c r="C7177" s="75"/>
      <c r="D7177" s="57"/>
      <c r="E7177" s="66"/>
      <c r="F7177" s="62"/>
      <c r="G7177" s="63"/>
      <c r="H7177" s="64"/>
    </row>
    <row r="7178" spans="1:8" ht="15" hidden="1" customHeight="1" x14ac:dyDescent="0.25">
      <c r="A7178" s="82"/>
      <c r="B7178" s="56"/>
      <c r="C7178" s="75"/>
      <c r="D7178" s="57"/>
      <c r="E7178" s="66"/>
      <c r="F7178" s="62"/>
      <c r="G7178" s="203"/>
      <c r="H7178" s="64"/>
    </row>
    <row r="7179" spans="1:8" ht="15" hidden="1" customHeight="1" x14ac:dyDescent="0.25">
      <c r="A7179" s="82"/>
      <c r="B7179" s="68"/>
      <c r="C7179" s="56"/>
      <c r="D7179" s="105"/>
      <c r="E7179" s="66"/>
      <c r="F7179" s="76"/>
      <c r="G7179" s="203"/>
      <c r="H7179" s="64"/>
    </row>
    <row r="7180" spans="1:8" ht="15" hidden="1" customHeight="1" x14ac:dyDescent="0.25">
      <c r="A7180" s="82"/>
      <c r="B7180" s="56"/>
      <c r="C7180" s="56"/>
      <c r="D7180" s="57"/>
      <c r="E7180" s="66"/>
      <c r="F7180" s="76"/>
      <c r="G7180" s="203"/>
      <c r="H7180" s="106"/>
    </row>
    <row r="7181" spans="1:8" ht="15" hidden="1" customHeight="1" x14ac:dyDescent="0.25">
      <c r="A7181" s="82"/>
      <c r="B7181" s="56"/>
      <c r="C7181" s="56"/>
      <c r="D7181" s="57"/>
      <c r="E7181" s="66"/>
      <c r="F7181" s="76"/>
      <c r="G7181" s="203"/>
      <c r="H7181" s="106"/>
    </row>
    <row r="7182" spans="1:8" ht="15" hidden="1" customHeight="1" x14ac:dyDescent="0.25">
      <c r="A7182" s="82"/>
      <c r="B7182" s="56"/>
      <c r="C7182" s="71"/>
      <c r="D7182" s="57"/>
      <c r="E7182" s="66"/>
      <c r="F7182" s="62"/>
      <c r="G7182" s="63"/>
      <c r="H7182" s="64"/>
    </row>
    <row r="7183" spans="1:8" ht="15" hidden="1" customHeight="1" x14ac:dyDescent="0.25">
      <c r="A7183" s="82"/>
      <c r="B7183" s="95"/>
      <c r="C7183" s="56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56"/>
      <c r="D7184" s="56"/>
      <c r="E7184" s="56"/>
      <c r="F7184" s="58"/>
      <c r="G7184" s="63"/>
      <c r="H7184" s="64"/>
    </row>
    <row r="7185" spans="1:8" ht="15" hidden="1" customHeight="1" x14ac:dyDescent="0.25">
      <c r="A7185" s="82"/>
      <c r="B7185" s="55"/>
      <c r="C7185" s="56"/>
      <c r="D7185" s="57"/>
      <c r="E7185" s="66"/>
      <c r="F7185" s="190"/>
      <c r="G7185" s="63"/>
      <c r="H7185" s="64"/>
    </row>
    <row r="7186" spans="1:8" ht="15" hidden="1" customHeight="1" x14ac:dyDescent="0.25">
      <c r="A7186" s="82"/>
      <c r="B7186" s="56"/>
      <c r="C7186" s="56"/>
      <c r="D7186" s="57"/>
      <c r="E7186" s="66"/>
      <c r="F7186" s="76"/>
      <c r="G7186" s="63"/>
      <c r="H7186" s="64"/>
    </row>
    <row r="7187" spans="1:8" ht="15" hidden="1" customHeight="1" x14ac:dyDescent="0.25">
      <c r="A7187" s="82"/>
      <c r="B7187" s="56"/>
      <c r="C7187" s="56"/>
      <c r="D7187" s="57"/>
      <c r="E7187" s="86"/>
      <c r="F7187" s="62"/>
      <c r="G7187" s="203"/>
      <c r="H7187" s="64"/>
    </row>
    <row r="7188" spans="1:8" ht="15" hidden="1" customHeight="1" x14ac:dyDescent="0.25">
      <c r="A7188" s="82"/>
      <c r="B7188" s="72"/>
      <c r="C7188" s="56"/>
      <c r="D7188" s="56"/>
      <c r="E7188" s="72"/>
      <c r="F7188" s="58"/>
      <c r="G7188" s="63"/>
      <c r="H7188" s="64"/>
    </row>
    <row r="7189" spans="1:8" ht="15" hidden="1" customHeight="1" x14ac:dyDescent="0.25">
      <c r="A7189" s="82"/>
      <c r="B7189" s="157"/>
      <c r="C7189" s="56"/>
      <c r="D7189" s="57"/>
      <c r="E7189" s="66"/>
      <c r="F7189" s="203"/>
      <c r="G7189" s="63"/>
      <c r="H7189" s="64"/>
    </row>
    <row r="7190" spans="1:8" ht="15" hidden="1" customHeight="1" x14ac:dyDescent="0.25">
      <c r="A7190" s="82"/>
      <c r="B7190" s="56"/>
      <c r="C7190" s="56"/>
      <c r="D7190" s="57"/>
      <c r="E7190" s="86"/>
      <c r="F7190" s="62"/>
      <c r="G7190" s="63"/>
      <c r="H7190" s="64"/>
    </row>
    <row r="7191" spans="1:8" ht="15" hidden="1" customHeight="1" x14ac:dyDescent="0.25">
      <c r="A7191" s="82"/>
      <c r="B7191" s="95"/>
      <c r="C7191" s="56"/>
      <c r="D7191" s="57"/>
      <c r="E7191" s="66"/>
      <c r="F7191" s="62"/>
      <c r="G7191" s="63"/>
      <c r="H7191" s="64"/>
    </row>
    <row r="7192" spans="1:8" ht="15" hidden="1" customHeight="1" x14ac:dyDescent="0.25">
      <c r="A7192" s="82"/>
      <c r="B7192" s="56"/>
      <c r="C7192" s="56"/>
      <c r="D7192" s="56"/>
      <c r="E7192" s="56"/>
      <c r="F7192" s="58"/>
      <c r="G7192" s="63"/>
      <c r="H7192" s="64"/>
    </row>
    <row r="7193" spans="1:8" ht="15" hidden="1" customHeight="1" x14ac:dyDescent="0.25">
      <c r="A7193" s="82"/>
      <c r="B7193" s="55"/>
      <c r="C7193" s="56"/>
      <c r="D7193" s="57"/>
      <c r="E7193" s="66"/>
      <c r="F7193" s="190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76"/>
      <c r="G7194" s="63"/>
      <c r="H7194" s="64"/>
    </row>
    <row r="7195" spans="1:8" ht="15" hidden="1" customHeight="1" x14ac:dyDescent="0.25">
      <c r="A7195" s="82"/>
      <c r="B7195" s="56"/>
      <c r="C7195" s="56"/>
      <c r="D7195" s="57"/>
      <c r="E7195" s="86"/>
      <c r="F7195" s="62"/>
      <c r="G7195" s="203"/>
      <c r="H7195" s="64"/>
    </row>
    <row r="7196" spans="1:8" ht="15" hidden="1" customHeight="1" x14ac:dyDescent="0.25">
      <c r="A7196" s="82"/>
      <c r="B7196" s="72"/>
      <c r="C7196" s="56"/>
      <c r="D7196" s="56"/>
      <c r="E7196" s="72"/>
      <c r="F7196" s="58"/>
      <c r="G7196" s="63"/>
      <c r="H7196" s="64"/>
    </row>
    <row r="7197" spans="1:8" ht="15" hidden="1" customHeight="1" x14ac:dyDescent="0.25">
      <c r="A7197" s="82"/>
      <c r="B7197" s="157"/>
      <c r="C7197" s="56"/>
      <c r="D7197" s="57"/>
      <c r="E7197" s="66"/>
      <c r="F7197" s="203"/>
      <c r="G7197" s="63"/>
      <c r="H7197" s="64"/>
    </row>
    <row r="7198" spans="1:8" ht="15" hidden="1" customHeight="1" x14ac:dyDescent="0.25">
      <c r="A7198" s="82"/>
      <c r="B7198" s="74"/>
      <c r="C7198" s="56"/>
      <c r="D7198" s="57"/>
      <c r="E7198" s="66"/>
      <c r="F7198" s="63"/>
      <c r="G7198" s="63"/>
      <c r="H7198" s="64"/>
    </row>
    <row r="7199" spans="1:8" ht="15" hidden="1" customHeight="1" x14ac:dyDescent="0.25">
      <c r="A7199" s="82"/>
      <c r="B7199" s="55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63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62"/>
      <c r="G7202" s="203"/>
      <c r="H7202" s="64"/>
    </row>
    <row r="7203" spans="1:8" ht="15" hidden="1" customHeight="1" x14ac:dyDescent="0.25">
      <c r="A7203" s="82"/>
      <c r="B7203" s="68"/>
      <c r="C7203" s="56"/>
      <c r="D7203" s="105"/>
      <c r="E7203" s="66"/>
      <c r="F7203" s="76"/>
      <c r="G7203" s="203"/>
      <c r="H7203" s="64"/>
    </row>
    <row r="7204" spans="1:8" ht="15" hidden="1" customHeight="1" x14ac:dyDescent="0.25">
      <c r="A7204" s="82"/>
      <c r="B7204" s="56"/>
      <c r="C7204" s="56"/>
      <c r="D7204" s="57"/>
      <c r="E7204" s="66"/>
      <c r="F7204" s="76"/>
      <c r="G7204" s="20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76"/>
      <c r="G7205" s="63"/>
      <c r="H7205" s="64"/>
    </row>
    <row r="7206" spans="1:8" ht="15" hidden="1" customHeight="1" x14ac:dyDescent="0.25">
      <c r="A7206" s="82"/>
      <c r="B7206" s="95"/>
      <c r="C7206" s="56"/>
      <c r="D7206" s="57"/>
      <c r="E7206" s="66"/>
      <c r="F7206" s="62"/>
      <c r="G7206" s="63"/>
      <c r="H7206" s="64"/>
    </row>
    <row r="7207" spans="1:8" ht="15" hidden="1" customHeight="1" x14ac:dyDescent="0.25">
      <c r="A7207" s="82"/>
      <c r="B7207" s="56"/>
      <c r="C7207" s="56"/>
      <c r="D7207" s="56"/>
      <c r="E7207" s="56"/>
      <c r="F7207" s="58"/>
      <c r="G7207" s="63"/>
      <c r="H7207" s="64"/>
    </row>
    <row r="7208" spans="1:8" ht="15" hidden="1" customHeight="1" x14ac:dyDescent="0.25">
      <c r="A7208" s="82"/>
      <c r="B7208" s="55"/>
      <c r="C7208" s="56"/>
      <c r="D7208" s="57"/>
      <c r="E7208" s="66"/>
      <c r="F7208" s="190"/>
      <c r="G7208" s="63"/>
      <c r="H7208" s="64"/>
    </row>
    <row r="7209" spans="1:8" ht="15" hidden="1" customHeight="1" x14ac:dyDescent="0.25">
      <c r="A7209" s="82"/>
      <c r="B7209" s="56"/>
      <c r="C7209" s="56"/>
      <c r="D7209" s="57"/>
      <c r="E7209" s="66"/>
      <c r="F7209" s="76"/>
      <c r="G7209" s="63"/>
      <c r="H7209" s="64"/>
    </row>
    <row r="7210" spans="1:8" ht="15" hidden="1" customHeight="1" x14ac:dyDescent="0.25">
      <c r="A7210" s="82"/>
      <c r="B7210" s="56"/>
      <c r="C7210" s="56"/>
      <c r="D7210" s="57"/>
      <c r="E7210" s="86"/>
      <c r="F7210" s="62"/>
      <c r="G7210" s="203"/>
      <c r="H7210" s="64"/>
    </row>
    <row r="7211" spans="1:8" ht="15" hidden="1" customHeight="1" x14ac:dyDescent="0.25">
      <c r="A7211" s="82"/>
      <c r="B7211" s="72"/>
      <c r="C7211" s="56"/>
      <c r="D7211" s="56"/>
      <c r="E7211" s="72"/>
      <c r="F7211" s="58"/>
      <c r="G7211" s="63"/>
      <c r="H7211" s="64"/>
    </row>
    <row r="7212" spans="1:8" ht="15" hidden="1" customHeight="1" x14ac:dyDescent="0.25">
      <c r="A7212" s="82"/>
      <c r="B7212" s="157"/>
      <c r="C7212" s="56"/>
      <c r="D7212" s="57"/>
      <c r="E7212" s="66"/>
      <c r="F7212" s="203"/>
      <c r="G7212" s="63"/>
      <c r="H7212" s="64"/>
    </row>
    <row r="7213" spans="1:8" ht="15" hidden="1" customHeight="1" x14ac:dyDescent="0.25">
      <c r="A7213" s="82"/>
      <c r="B7213" s="74"/>
      <c r="C7213" s="56"/>
      <c r="D7213" s="57"/>
      <c r="E7213" s="66"/>
      <c r="F7213" s="63"/>
      <c r="G7213" s="63"/>
      <c r="H7213" s="64"/>
    </row>
    <row r="7214" spans="1:8" ht="15" hidden="1" customHeight="1" x14ac:dyDescent="0.25">
      <c r="A7214" s="82"/>
      <c r="B7214" s="55"/>
      <c r="C7214" s="75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6"/>
      <c r="C7215" s="75"/>
      <c r="D7215" s="57"/>
      <c r="E7215" s="66"/>
      <c r="F7215" s="62"/>
      <c r="G7215" s="63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62"/>
      <c r="G7216" s="63"/>
      <c r="H7216" s="64"/>
    </row>
    <row r="7217" spans="1:8" ht="15" hidden="1" customHeight="1" x14ac:dyDescent="0.25">
      <c r="A7217" s="82"/>
      <c r="B7217" s="56"/>
      <c r="C7217" s="75"/>
      <c r="D7217" s="57"/>
      <c r="E7217" s="66"/>
      <c r="F7217" s="62"/>
      <c r="G7217" s="203"/>
      <c r="H7217" s="64"/>
    </row>
    <row r="7218" spans="1:8" ht="15" hidden="1" customHeight="1" x14ac:dyDescent="0.25">
      <c r="A7218" s="82"/>
      <c r="B7218" s="56"/>
      <c r="C7218" s="56"/>
      <c r="D7218" s="57"/>
      <c r="E7218" s="66"/>
      <c r="F7218" s="76"/>
      <c r="G7218" s="203"/>
      <c r="H7218" s="64"/>
    </row>
    <row r="7219" spans="1:8" ht="15" hidden="1" customHeight="1" x14ac:dyDescent="0.25">
      <c r="A7219" s="82"/>
      <c r="B7219" s="56"/>
      <c r="C7219" s="56"/>
      <c r="D7219" s="57"/>
      <c r="E7219" s="66"/>
      <c r="F7219" s="76"/>
      <c r="G7219" s="203"/>
      <c r="H7219" s="64"/>
    </row>
    <row r="7220" spans="1:8" ht="15" hidden="1" customHeight="1" x14ac:dyDescent="0.25">
      <c r="A7220" s="82"/>
      <c r="B7220" s="55"/>
      <c r="C7220" s="56"/>
      <c r="D7220" s="57"/>
      <c r="E7220" s="66"/>
      <c r="F7220" s="62"/>
      <c r="G7220" s="203"/>
      <c r="H7220" s="64"/>
    </row>
    <row r="7221" spans="1:8" ht="15" hidden="1" customHeight="1" x14ac:dyDescent="0.25">
      <c r="A7221" s="82"/>
      <c r="B7221" s="56"/>
      <c r="C7221" s="56"/>
      <c r="D7221" s="57"/>
      <c r="E7221" s="66"/>
      <c r="F7221" s="76"/>
      <c r="G7221" s="63"/>
      <c r="H7221" s="64"/>
    </row>
    <row r="7222" spans="1:8" ht="15" hidden="1" customHeight="1" x14ac:dyDescent="0.25">
      <c r="A7222" s="82"/>
      <c r="B7222" s="56"/>
      <c r="C7222" s="71"/>
      <c r="D7222" s="57"/>
      <c r="E7222" s="66"/>
      <c r="F7222" s="63"/>
      <c r="G7222" s="63"/>
      <c r="H7222" s="64"/>
    </row>
    <row r="7223" spans="1:8" ht="15" hidden="1" customHeight="1" x14ac:dyDescent="0.25">
      <c r="A7223" s="82"/>
      <c r="B7223" s="56"/>
      <c r="C7223" s="71"/>
      <c r="D7223" s="57"/>
      <c r="E7223" s="66"/>
      <c r="F7223" s="59"/>
      <c r="G7223" s="63"/>
      <c r="H7223" s="64"/>
    </row>
    <row r="7224" spans="1:8" ht="15" hidden="1" customHeight="1" x14ac:dyDescent="0.25">
      <c r="A7224" s="82"/>
      <c r="B7224" s="55"/>
      <c r="C7224" s="71"/>
      <c r="D7224" s="57"/>
      <c r="E7224" s="66"/>
      <c r="F7224" s="76"/>
      <c r="G7224" s="63"/>
      <c r="H7224" s="64"/>
    </row>
    <row r="7225" spans="1:8" ht="15" hidden="1" customHeight="1" x14ac:dyDescent="0.25">
      <c r="A7225" s="82"/>
      <c r="B7225" s="56"/>
      <c r="C7225" s="56"/>
      <c r="D7225" s="57"/>
      <c r="E7225" s="66"/>
      <c r="F7225" s="76"/>
      <c r="G7225" s="63"/>
      <c r="H7225" s="64"/>
    </row>
    <row r="7226" spans="1:8" ht="15" hidden="1" customHeight="1" x14ac:dyDescent="0.25">
      <c r="A7226" s="82"/>
      <c r="B7226" s="56"/>
      <c r="C7226" s="56"/>
      <c r="D7226" s="57"/>
      <c r="E7226" s="86"/>
      <c r="F7226" s="62"/>
      <c r="G7226" s="203"/>
      <c r="H7226" s="64"/>
    </row>
    <row r="7227" spans="1:8" ht="15" hidden="1" customHeight="1" x14ac:dyDescent="0.25">
      <c r="A7227" s="82"/>
      <c r="B7227" s="72"/>
      <c r="C7227" s="56"/>
      <c r="D7227" s="56"/>
      <c r="E7227" s="72"/>
      <c r="F7227" s="58"/>
      <c r="G7227" s="63"/>
      <c r="H7227" s="64"/>
    </row>
    <row r="7228" spans="1:8" ht="15" hidden="1" customHeight="1" x14ac:dyDescent="0.25">
      <c r="A7228" s="82"/>
      <c r="B7228" s="68"/>
      <c r="C7228" s="56"/>
      <c r="D7228" s="57"/>
      <c r="E7228" s="66"/>
      <c r="F7228" s="203"/>
      <c r="G7228" s="63"/>
      <c r="H7228" s="64"/>
    </row>
    <row r="7229" spans="1:8" ht="15" hidden="1" customHeight="1" x14ac:dyDescent="0.25">
      <c r="A7229" s="82"/>
      <c r="B7229" s="74"/>
      <c r="C7229" s="56"/>
      <c r="D7229" s="57"/>
      <c r="E7229" s="66"/>
      <c r="F7229" s="63"/>
      <c r="G7229" s="63"/>
      <c r="H7229" s="64"/>
    </row>
    <row r="7230" spans="1:8" ht="15" hidden="1" customHeight="1" x14ac:dyDescent="0.25">
      <c r="A7230" s="82"/>
      <c r="B7230" s="74"/>
      <c r="C7230" s="56"/>
      <c r="D7230" s="57"/>
      <c r="E7230" s="66"/>
      <c r="F7230" s="62"/>
      <c r="G7230" s="63"/>
      <c r="H7230" s="64"/>
    </row>
    <row r="7231" spans="1:8" ht="15" hidden="1" customHeight="1" x14ac:dyDescent="0.25">
      <c r="A7231" s="82"/>
      <c r="B7231" s="56"/>
      <c r="C7231" s="75"/>
      <c r="D7231" s="57"/>
      <c r="E7231" s="66"/>
      <c r="F7231" s="62"/>
      <c r="G7231" s="63"/>
      <c r="H7231" s="64"/>
    </row>
    <row r="7232" spans="1:8" ht="15" hidden="1" customHeight="1" x14ac:dyDescent="0.25">
      <c r="A7232" s="82"/>
      <c r="B7232" s="56"/>
      <c r="C7232" s="75"/>
      <c r="D7232" s="57"/>
      <c r="E7232" s="66"/>
      <c r="F7232" s="62"/>
      <c r="G7232" s="63"/>
      <c r="H7232" s="64"/>
    </row>
    <row r="7233" spans="1:8" ht="15" hidden="1" customHeight="1" x14ac:dyDescent="0.25">
      <c r="A7233" s="82"/>
      <c r="B7233" s="56"/>
      <c r="C7233" s="75"/>
      <c r="D7233" s="57"/>
      <c r="E7233" s="66"/>
      <c r="F7233" s="62"/>
      <c r="G7233" s="203"/>
      <c r="H7233" s="64"/>
    </row>
    <row r="7234" spans="1:8" ht="15" hidden="1" customHeight="1" x14ac:dyDescent="0.25">
      <c r="A7234" s="82"/>
      <c r="B7234" s="56"/>
      <c r="C7234" s="56"/>
      <c r="D7234" s="57"/>
      <c r="E7234" s="66"/>
      <c r="F7234" s="76"/>
      <c r="G7234" s="20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76"/>
      <c r="G7235" s="203"/>
      <c r="H7235" s="64"/>
    </row>
    <row r="7236" spans="1:8" ht="15" hidden="1" customHeight="1" x14ac:dyDescent="0.25">
      <c r="A7236" s="82"/>
      <c r="B7236" s="55"/>
      <c r="C7236" s="56"/>
      <c r="D7236" s="57"/>
      <c r="E7236" s="66"/>
      <c r="F7236" s="62"/>
      <c r="G7236" s="20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76"/>
      <c r="G7237" s="63"/>
      <c r="H7237" s="64"/>
    </row>
    <row r="7238" spans="1:8" ht="15" hidden="1" customHeight="1" x14ac:dyDescent="0.25">
      <c r="A7238" s="82"/>
      <c r="B7238" s="56"/>
      <c r="C7238" s="71"/>
      <c r="D7238" s="57"/>
      <c r="E7238" s="66"/>
      <c r="F7238" s="63"/>
      <c r="G7238" s="63"/>
      <c r="H7238" s="64"/>
    </row>
    <row r="7239" spans="1:8" ht="15" hidden="1" customHeight="1" x14ac:dyDescent="0.25">
      <c r="A7239" s="82"/>
      <c r="B7239" s="56"/>
      <c r="C7239" s="71"/>
      <c r="D7239" s="57"/>
      <c r="E7239" s="66"/>
      <c r="F7239" s="59"/>
      <c r="G7239" s="63"/>
      <c r="H7239" s="64"/>
    </row>
    <row r="7240" spans="1:8" ht="15" hidden="1" customHeight="1" x14ac:dyDescent="0.25">
      <c r="A7240" s="82"/>
      <c r="B7240" s="55"/>
      <c r="C7240" s="71"/>
      <c r="D7240" s="57"/>
      <c r="E7240" s="66"/>
      <c r="F7240" s="76"/>
      <c r="G7240" s="63"/>
      <c r="H7240" s="64"/>
    </row>
    <row r="7241" spans="1:8" ht="15" hidden="1" customHeight="1" x14ac:dyDescent="0.25">
      <c r="A7241" s="82"/>
      <c r="B7241" s="56"/>
      <c r="C7241" s="56"/>
      <c r="D7241" s="57"/>
      <c r="E7241" s="66"/>
      <c r="F7241" s="76"/>
      <c r="G7241" s="63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203"/>
      <c r="H7242" s="64"/>
    </row>
    <row r="7243" spans="1:8" ht="15" hidden="1" customHeight="1" x14ac:dyDescent="0.25">
      <c r="A7243" s="82"/>
      <c r="B7243" s="72"/>
      <c r="C7243" s="56"/>
      <c r="D7243" s="56"/>
      <c r="E7243" s="72"/>
      <c r="F7243" s="58"/>
      <c r="G7243" s="63"/>
      <c r="H7243" s="64"/>
    </row>
    <row r="7244" spans="1:8" ht="15" hidden="1" customHeight="1" x14ac:dyDescent="0.25">
      <c r="A7244" s="82"/>
      <c r="B7244" s="68"/>
      <c r="C7244" s="56"/>
      <c r="D7244" s="57"/>
      <c r="E7244" s="66"/>
      <c r="F7244" s="203"/>
      <c r="G7244" s="63"/>
      <c r="H7244" s="64"/>
    </row>
    <row r="7245" spans="1:8" ht="15" hidden="1" customHeight="1" x14ac:dyDescent="0.25">
      <c r="A7245" s="82"/>
      <c r="B7245" s="56"/>
      <c r="C7245" s="56"/>
      <c r="D7245" s="57"/>
      <c r="E7245" s="66"/>
      <c r="F7245" s="63"/>
      <c r="G7245" s="63"/>
      <c r="H7245" s="64"/>
    </row>
    <row r="7246" spans="1:8" ht="15" hidden="1" customHeight="1" x14ac:dyDescent="0.25">
      <c r="A7246" s="82"/>
      <c r="B7246" s="56"/>
      <c r="C7246" s="56"/>
      <c r="D7246" s="56"/>
      <c r="E7246" s="56"/>
      <c r="F7246" s="58"/>
      <c r="G7246" s="63"/>
      <c r="H7246" s="64"/>
    </row>
    <row r="7247" spans="1:8" ht="15" hidden="1" customHeight="1" x14ac:dyDescent="0.25">
      <c r="A7247" s="82"/>
      <c r="B7247" s="56"/>
      <c r="C7247" s="75"/>
      <c r="D7247" s="57"/>
      <c r="E7247" s="66"/>
      <c r="F7247" s="62"/>
      <c r="G7247" s="63"/>
      <c r="H7247" s="64"/>
    </row>
    <row r="7248" spans="1:8" ht="15" hidden="1" customHeight="1" x14ac:dyDescent="0.25">
      <c r="A7248" s="82"/>
      <c r="B7248" s="56"/>
      <c r="C7248" s="75"/>
      <c r="D7248" s="57"/>
      <c r="E7248" s="66"/>
      <c r="F7248" s="62"/>
      <c r="G7248" s="63"/>
      <c r="H7248" s="64"/>
    </row>
    <row r="7249" spans="1:8" ht="15" hidden="1" customHeight="1" x14ac:dyDescent="0.25">
      <c r="A7249" s="82"/>
      <c r="B7249" s="56"/>
      <c r="C7249" s="75"/>
      <c r="D7249" s="57"/>
      <c r="E7249" s="66"/>
      <c r="F7249" s="62"/>
      <c r="G7249" s="203"/>
      <c r="H7249" s="64"/>
    </row>
    <row r="7250" spans="1:8" ht="15" hidden="1" customHeight="1" x14ac:dyDescent="0.25">
      <c r="A7250" s="82"/>
      <c r="B7250" s="56"/>
      <c r="C7250" s="75"/>
      <c r="D7250" s="57"/>
      <c r="E7250" s="66"/>
      <c r="F7250" s="76"/>
      <c r="G7250" s="20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76"/>
      <c r="G7251" s="203"/>
      <c r="H7251" s="64"/>
    </row>
    <row r="7252" spans="1:8" ht="15" hidden="1" customHeight="1" x14ac:dyDescent="0.25">
      <c r="A7252" s="82"/>
      <c r="B7252" s="55"/>
      <c r="C7252" s="56"/>
      <c r="D7252" s="57"/>
      <c r="E7252" s="66"/>
      <c r="F7252" s="62"/>
      <c r="G7252" s="203"/>
      <c r="H7252" s="64"/>
    </row>
    <row r="7253" spans="1:8" ht="15" hidden="1" customHeight="1" x14ac:dyDescent="0.25">
      <c r="A7253" s="82"/>
      <c r="B7253" s="68"/>
      <c r="C7253" s="74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6"/>
      <c r="C7254" s="71"/>
      <c r="D7254" s="57"/>
      <c r="E7254" s="66"/>
      <c r="F7254" s="63"/>
      <c r="G7254" s="63"/>
      <c r="H7254" s="64"/>
    </row>
    <row r="7255" spans="1:8" ht="15" hidden="1" customHeight="1" x14ac:dyDescent="0.25">
      <c r="A7255" s="82"/>
      <c r="B7255" s="56"/>
      <c r="C7255" s="71"/>
      <c r="D7255" s="57"/>
      <c r="E7255" s="66"/>
      <c r="F7255" s="59"/>
      <c r="G7255" s="63"/>
      <c r="H7255" s="64"/>
    </row>
    <row r="7256" spans="1:8" ht="15" hidden="1" customHeight="1" x14ac:dyDescent="0.25">
      <c r="A7256" s="82"/>
      <c r="B7256" s="55"/>
      <c r="C7256" s="71"/>
      <c r="D7256" s="57"/>
      <c r="E7256" s="66"/>
      <c r="F7256" s="76"/>
      <c r="G7256" s="63"/>
      <c r="H7256" s="64"/>
    </row>
    <row r="7257" spans="1:8" ht="15" hidden="1" customHeight="1" x14ac:dyDescent="0.25">
      <c r="A7257" s="82"/>
      <c r="B7257" s="56"/>
      <c r="C7257" s="56"/>
      <c r="D7257" s="57"/>
      <c r="E7257" s="66"/>
      <c r="F7257" s="76"/>
      <c r="G7257" s="63"/>
      <c r="H7257" s="64"/>
    </row>
    <row r="7258" spans="1:8" ht="15" hidden="1" customHeight="1" x14ac:dyDescent="0.25">
      <c r="A7258" s="82"/>
      <c r="B7258" s="56"/>
      <c r="C7258" s="56"/>
      <c r="D7258" s="57"/>
      <c r="E7258" s="66"/>
      <c r="F7258" s="62"/>
      <c r="G7258" s="203"/>
      <c r="H7258" s="64"/>
    </row>
    <row r="7259" spans="1:8" ht="15" hidden="1" customHeight="1" x14ac:dyDescent="0.25">
      <c r="A7259" s="82"/>
      <c r="B7259" s="72"/>
      <c r="C7259" s="56"/>
      <c r="D7259" s="56"/>
      <c r="E7259" s="66"/>
      <c r="F7259" s="58"/>
      <c r="G7259" s="63"/>
      <c r="H7259" s="64"/>
    </row>
    <row r="7260" spans="1:8" ht="15" hidden="1" customHeight="1" x14ac:dyDescent="0.25">
      <c r="A7260" s="82"/>
      <c r="B7260" s="68"/>
      <c r="C7260" s="56"/>
      <c r="D7260" s="57"/>
      <c r="E7260" s="66"/>
      <c r="F7260" s="203"/>
      <c r="G7260" s="63"/>
      <c r="H7260" s="64"/>
    </row>
    <row r="7261" spans="1:8" ht="15" hidden="1" customHeight="1" x14ac:dyDescent="0.25">
      <c r="A7261" s="82"/>
      <c r="B7261" s="56"/>
      <c r="C7261" s="56"/>
      <c r="D7261" s="57"/>
      <c r="E7261" s="66"/>
      <c r="F7261" s="63"/>
      <c r="G7261" s="63"/>
      <c r="H7261" s="64"/>
    </row>
    <row r="7262" spans="1:8" ht="15" hidden="1" customHeight="1" x14ac:dyDescent="0.25">
      <c r="A7262" s="82"/>
      <c r="B7262" s="56"/>
      <c r="C7262" s="56"/>
      <c r="D7262" s="56"/>
      <c r="E7262" s="56"/>
      <c r="F7262" s="58"/>
      <c r="G7262" s="63"/>
      <c r="H7262" s="64"/>
    </row>
    <row r="7263" spans="1:8" ht="15" hidden="1" customHeight="1" x14ac:dyDescent="0.25">
      <c r="A7263" s="82"/>
      <c r="B7263" s="56"/>
      <c r="C7263" s="75"/>
      <c r="D7263" s="57"/>
      <c r="E7263" s="66"/>
      <c r="F7263" s="62"/>
      <c r="G7263" s="63"/>
      <c r="H7263" s="64"/>
    </row>
    <row r="7264" spans="1:8" ht="15" hidden="1" customHeight="1" x14ac:dyDescent="0.25">
      <c r="A7264" s="82"/>
      <c r="B7264" s="56"/>
      <c r="C7264" s="75"/>
      <c r="D7264" s="57"/>
      <c r="E7264" s="66"/>
      <c r="F7264" s="62"/>
      <c r="G7264" s="63"/>
      <c r="H7264" s="64"/>
    </row>
    <row r="7265" spans="1:8" ht="15" hidden="1" customHeight="1" x14ac:dyDescent="0.25">
      <c r="A7265" s="82"/>
      <c r="B7265" s="56"/>
      <c r="C7265" s="75"/>
      <c r="D7265" s="57"/>
      <c r="E7265" s="66"/>
      <c r="F7265" s="62"/>
      <c r="G7265" s="203"/>
      <c r="H7265" s="64"/>
    </row>
    <row r="7266" spans="1:8" ht="15" hidden="1" customHeight="1" x14ac:dyDescent="0.25">
      <c r="A7266" s="82"/>
      <c r="B7266" s="56"/>
      <c r="C7266" s="75"/>
      <c r="D7266" s="57"/>
      <c r="E7266" s="66"/>
      <c r="F7266" s="76"/>
      <c r="G7266" s="203"/>
      <c r="H7266" s="64"/>
    </row>
    <row r="7267" spans="1:8" ht="15" hidden="1" customHeight="1" x14ac:dyDescent="0.25">
      <c r="A7267" s="82"/>
      <c r="B7267" s="68"/>
      <c r="C7267" s="74"/>
      <c r="D7267" s="57"/>
      <c r="E7267" s="66"/>
      <c r="F7267" s="76"/>
      <c r="G7267" s="63"/>
      <c r="H7267" s="64"/>
    </row>
    <row r="7268" spans="1:8" ht="15" hidden="1" customHeight="1" x14ac:dyDescent="0.25">
      <c r="A7268" s="82"/>
      <c r="B7268" s="56"/>
      <c r="C7268" s="71"/>
      <c r="D7268" s="57"/>
      <c r="E7268" s="66"/>
      <c r="F7268" s="63"/>
      <c r="G7268" s="63"/>
      <c r="H7268" s="64"/>
    </row>
    <row r="7269" spans="1:8" ht="15" hidden="1" customHeight="1" x14ac:dyDescent="0.25">
      <c r="A7269" s="82"/>
      <c r="B7269" s="56"/>
      <c r="C7269" s="56"/>
      <c r="D7269" s="57"/>
      <c r="E7269" s="66"/>
      <c r="F7269" s="59"/>
      <c r="G7269" s="63"/>
      <c r="H7269" s="64"/>
    </row>
    <row r="7270" spans="1:8" ht="15" hidden="1" customHeight="1" x14ac:dyDescent="0.25">
      <c r="A7270" s="82"/>
      <c r="B7270" s="55"/>
      <c r="C7270" s="71"/>
      <c r="D7270" s="57"/>
      <c r="E7270" s="66"/>
      <c r="F7270" s="76"/>
      <c r="G7270" s="63"/>
      <c r="H7270" s="64"/>
    </row>
    <row r="7271" spans="1:8" ht="15" hidden="1" customHeight="1" x14ac:dyDescent="0.25">
      <c r="A7271" s="82"/>
      <c r="B7271" s="56"/>
      <c r="C7271" s="56"/>
      <c r="D7271" s="57"/>
      <c r="E7271" s="66"/>
      <c r="F7271" s="76"/>
      <c r="G7271" s="63"/>
      <c r="H7271" s="64"/>
    </row>
    <row r="7272" spans="1:8" ht="15" hidden="1" customHeight="1" x14ac:dyDescent="0.25">
      <c r="A7272" s="82"/>
      <c r="B7272" s="68"/>
      <c r="C7272" s="72"/>
      <c r="D7272" s="57"/>
      <c r="E7272" s="86"/>
      <c r="F7272" s="62"/>
      <c r="G7272" s="203"/>
      <c r="H7272" s="64"/>
    </row>
    <row r="7273" spans="1:8" ht="15" hidden="1" customHeight="1" x14ac:dyDescent="0.25">
      <c r="A7273" s="82"/>
      <c r="B7273" s="68"/>
      <c r="C7273" s="157"/>
      <c r="D7273" s="56"/>
      <c r="E7273" s="72"/>
      <c r="F7273" s="58"/>
      <c r="G7273" s="63"/>
      <c r="H7273" s="64"/>
    </row>
    <row r="7274" spans="1:8" ht="15" hidden="1" customHeight="1" x14ac:dyDescent="0.25">
      <c r="A7274" s="82"/>
      <c r="B7274" s="68"/>
      <c r="C7274" s="74"/>
      <c r="D7274" s="57"/>
      <c r="E7274" s="66"/>
      <c r="F7274" s="203"/>
      <c r="G7274" s="63"/>
      <c r="H7274" s="64"/>
    </row>
    <row r="7275" spans="1:8" ht="15" hidden="1" customHeight="1" x14ac:dyDescent="0.25">
      <c r="A7275" s="82"/>
      <c r="B7275" s="56"/>
      <c r="C7275" s="111"/>
      <c r="D7275" s="57"/>
      <c r="E7275" s="66"/>
      <c r="F7275" s="63"/>
      <c r="G7275" s="63"/>
      <c r="H7275" s="64"/>
    </row>
    <row r="7276" spans="1:8" ht="15" hidden="1" customHeight="1" x14ac:dyDescent="0.25">
      <c r="A7276" s="82"/>
      <c r="B7276" s="56"/>
      <c r="C7276" s="56"/>
      <c r="D7276" s="56"/>
      <c r="E7276" s="56"/>
      <c r="F7276" s="58"/>
      <c r="G7276" s="63"/>
      <c r="H7276" s="64"/>
    </row>
    <row r="7277" spans="1:8" ht="15" hidden="1" customHeight="1" x14ac:dyDescent="0.25">
      <c r="A7277" s="82"/>
      <c r="B7277" s="56"/>
      <c r="C7277" s="56"/>
      <c r="D7277" s="57"/>
      <c r="E7277" s="66"/>
      <c r="F7277" s="62"/>
      <c r="G7277" s="63"/>
      <c r="H7277" s="64"/>
    </row>
    <row r="7278" spans="1:8" ht="15" hidden="1" customHeight="1" x14ac:dyDescent="0.25">
      <c r="A7278" s="82"/>
      <c r="B7278" s="60"/>
      <c r="C7278" s="107"/>
      <c r="D7278" s="57"/>
      <c r="E7278" s="66"/>
      <c r="F7278" s="62"/>
      <c r="G7278" s="63"/>
      <c r="H7278" s="64"/>
    </row>
    <row r="7279" spans="1:8" ht="15" hidden="1" customHeight="1" x14ac:dyDescent="0.25">
      <c r="A7279" s="82"/>
      <c r="B7279" s="55"/>
      <c r="C7279" s="72"/>
      <c r="D7279" s="57"/>
      <c r="E7279" s="66"/>
      <c r="F7279" s="62"/>
      <c r="G7279" s="203"/>
      <c r="H7279" s="64"/>
    </row>
    <row r="7280" spans="1:8" ht="15" hidden="1" customHeight="1" x14ac:dyDescent="0.25">
      <c r="A7280" s="82"/>
      <c r="B7280" s="56"/>
      <c r="C7280" s="75"/>
      <c r="D7280" s="57"/>
      <c r="E7280" s="66"/>
      <c r="F7280" s="76"/>
      <c r="G7280" s="203"/>
      <c r="H7280" s="64"/>
    </row>
    <row r="7281" spans="1:8" ht="15" hidden="1" customHeight="1" x14ac:dyDescent="0.25">
      <c r="A7281" s="82"/>
      <c r="B7281" s="56"/>
      <c r="C7281" s="56"/>
      <c r="D7281" s="57"/>
      <c r="E7281" s="66"/>
      <c r="F7281" s="76"/>
      <c r="G7281" s="203"/>
      <c r="H7281" s="64"/>
    </row>
    <row r="7282" spans="1:8" ht="15" hidden="1" customHeight="1" x14ac:dyDescent="0.25">
      <c r="A7282" s="82"/>
      <c r="B7282" s="55"/>
      <c r="C7282" s="56"/>
      <c r="D7282" s="57"/>
      <c r="E7282" s="66"/>
      <c r="F7282" s="62"/>
      <c r="G7282" s="203"/>
      <c r="H7282" s="64"/>
    </row>
    <row r="7283" spans="1:8" ht="15" hidden="1" customHeight="1" x14ac:dyDescent="0.25">
      <c r="A7283" s="82"/>
      <c r="B7283" s="56"/>
      <c r="C7283" s="56"/>
      <c r="D7283" s="105"/>
      <c r="E7283" s="86"/>
      <c r="F7283" s="267"/>
      <c r="G7283" s="203"/>
      <c r="H7283" s="64"/>
    </row>
    <row r="7284" spans="1:8" ht="15" hidden="1" customHeight="1" x14ac:dyDescent="0.25">
      <c r="A7284" s="82"/>
      <c r="B7284" s="71"/>
      <c r="C7284" s="56"/>
      <c r="D7284" s="57"/>
      <c r="E7284" s="86"/>
      <c r="F7284" s="62"/>
      <c r="G7284" s="86"/>
      <c r="H7284" s="64"/>
    </row>
    <row r="7285" spans="1:8" ht="15" hidden="1" customHeight="1" x14ac:dyDescent="0.25">
      <c r="A7285" s="82"/>
      <c r="B7285" s="56"/>
      <c r="C7285" s="56"/>
      <c r="D7285" s="57"/>
      <c r="E7285" s="71"/>
      <c r="F7285" s="203"/>
      <c r="G7285" s="86"/>
      <c r="H7285" s="64"/>
    </row>
    <row r="7286" spans="1:8" ht="15" hidden="1" customHeight="1" x14ac:dyDescent="0.25">
      <c r="A7286" s="82"/>
      <c r="B7286" s="65"/>
      <c r="C7286" s="56"/>
      <c r="D7286" s="57"/>
      <c r="E7286" s="86"/>
      <c r="F7286" s="62"/>
      <c r="G7286" s="86"/>
      <c r="H7286" s="64"/>
    </row>
    <row r="7287" spans="1:8" ht="15" hidden="1" customHeight="1" x14ac:dyDescent="0.25">
      <c r="A7287" s="82"/>
      <c r="B7287" s="56"/>
      <c r="C7287" s="56"/>
      <c r="D7287" s="57"/>
      <c r="E7287" s="86"/>
      <c r="F7287" s="207"/>
      <c r="G7287" s="86"/>
      <c r="H7287" s="64"/>
    </row>
    <row r="7288" spans="1:8" ht="15" hidden="1" customHeight="1" x14ac:dyDescent="0.25">
      <c r="A7288" s="82"/>
      <c r="B7288" s="249"/>
      <c r="C7288" s="71"/>
      <c r="D7288" s="57"/>
      <c r="E7288" s="66"/>
      <c r="F7288" s="62"/>
      <c r="G7288" s="63"/>
      <c r="H7288" s="266"/>
    </row>
    <row r="7289" spans="1:8" ht="15" hidden="1" customHeight="1" x14ac:dyDescent="0.25">
      <c r="A7289" s="82"/>
      <c r="B7289" s="60"/>
      <c r="C7289" s="107"/>
      <c r="D7289" s="105"/>
      <c r="E7289" s="66"/>
      <c r="F7289" s="203"/>
      <c r="G7289" s="63"/>
      <c r="H7289" s="64"/>
    </row>
    <row r="7290" spans="1:8" ht="15" hidden="1" customHeight="1" x14ac:dyDescent="0.25">
      <c r="A7290" s="82"/>
      <c r="B7290" s="56"/>
      <c r="C7290" s="71"/>
      <c r="D7290" s="57"/>
      <c r="E7290" s="66"/>
      <c r="F7290" s="63"/>
      <c r="G7290" s="63"/>
      <c r="H7290" s="64"/>
    </row>
    <row r="7291" spans="1:8" ht="15" hidden="1" customHeight="1" x14ac:dyDescent="0.25">
      <c r="A7291" s="82"/>
      <c r="B7291" s="56"/>
      <c r="C7291" s="56"/>
      <c r="D7291" s="57"/>
      <c r="E7291" s="66"/>
      <c r="F7291" s="59"/>
      <c r="G7291" s="63"/>
      <c r="H7291" s="64"/>
    </row>
    <row r="7292" spans="1:8" ht="15" hidden="1" customHeight="1" x14ac:dyDescent="0.25">
      <c r="A7292" s="82"/>
      <c r="B7292" s="55"/>
      <c r="C7292" s="71"/>
      <c r="D7292" s="57"/>
      <c r="E7292" s="66"/>
      <c r="F7292" s="76"/>
      <c r="G7292" s="63"/>
      <c r="H7292" s="64"/>
    </row>
    <row r="7293" spans="1:8" ht="15" hidden="1" customHeight="1" x14ac:dyDescent="0.25">
      <c r="A7293" s="82"/>
      <c r="B7293" s="56"/>
      <c r="C7293" s="56"/>
      <c r="D7293" s="57"/>
      <c r="E7293" s="66"/>
      <c r="F7293" s="76"/>
      <c r="G7293" s="63"/>
      <c r="H7293" s="64"/>
    </row>
    <row r="7294" spans="1:8" ht="15" hidden="1" customHeight="1" x14ac:dyDescent="0.25">
      <c r="A7294" s="82"/>
      <c r="B7294" s="68"/>
      <c r="C7294" s="72"/>
      <c r="D7294" s="57"/>
      <c r="E7294" s="86"/>
      <c r="F7294" s="62"/>
      <c r="G7294" s="203"/>
      <c r="H7294" s="64"/>
    </row>
    <row r="7295" spans="1:8" ht="15" hidden="1" customHeight="1" x14ac:dyDescent="0.25">
      <c r="A7295" s="82"/>
      <c r="B7295" s="68"/>
      <c r="C7295" s="157"/>
      <c r="D7295" s="56"/>
      <c r="E7295" s="72"/>
      <c r="F7295" s="58"/>
      <c r="G7295" s="63"/>
      <c r="H7295" s="64"/>
    </row>
    <row r="7296" spans="1:8" ht="15" hidden="1" customHeight="1" x14ac:dyDescent="0.25">
      <c r="A7296" s="82"/>
      <c r="B7296" s="68"/>
      <c r="C7296" s="56"/>
      <c r="D7296" s="57"/>
      <c r="E7296" s="66"/>
      <c r="F7296" s="203"/>
      <c r="G7296" s="63"/>
      <c r="H7296" s="64"/>
    </row>
    <row r="7297" spans="1:8" ht="15" hidden="1" customHeight="1" x14ac:dyDescent="0.25">
      <c r="A7297" s="82"/>
      <c r="B7297" s="56"/>
      <c r="C7297" s="56"/>
      <c r="D7297" s="57"/>
      <c r="E7297" s="66"/>
      <c r="F7297" s="63"/>
      <c r="G7297" s="63"/>
      <c r="H7297" s="64"/>
    </row>
    <row r="7298" spans="1:8" ht="15" hidden="1" customHeight="1" x14ac:dyDescent="0.25">
      <c r="A7298" s="82"/>
      <c r="B7298" s="56"/>
      <c r="C7298" s="56"/>
      <c r="D7298" s="56"/>
      <c r="E7298" s="56"/>
      <c r="F7298" s="58"/>
      <c r="G7298" s="63"/>
      <c r="H7298" s="64"/>
    </row>
    <row r="7299" spans="1:8" ht="15" hidden="1" customHeight="1" x14ac:dyDescent="0.25">
      <c r="A7299" s="82"/>
      <c r="B7299" s="56"/>
      <c r="C7299" s="56"/>
      <c r="D7299" s="57"/>
      <c r="E7299" s="66"/>
      <c r="F7299" s="62"/>
      <c r="G7299" s="63"/>
      <c r="H7299" s="64"/>
    </row>
    <row r="7300" spans="1:8" ht="15" hidden="1" customHeight="1" x14ac:dyDescent="0.25">
      <c r="A7300" s="82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 s="82"/>
      <c r="B7301" s="56"/>
      <c r="C7301" s="56"/>
      <c r="D7301" s="57"/>
      <c r="E7301" s="66"/>
      <c r="F7301" s="62"/>
      <c r="G7301" s="203"/>
      <c r="H7301" s="64"/>
    </row>
    <row r="7302" spans="1:8" ht="15" hidden="1" customHeight="1" x14ac:dyDescent="0.25">
      <c r="A7302" s="82"/>
      <c r="B7302" s="55"/>
      <c r="C7302" s="56"/>
      <c r="D7302" s="57"/>
      <c r="E7302" s="66"/>
      <c r="F7302" s="76"/>
      <c r="G7302" s="203"/>
      <c r="H7302" s="64"/>
    </row>
    <row r="7303" spans="1:8" ht="15" hidden="1" customHeight="1" x14ac:dyDescent="0.25">
      <c r="A7303" s="82"/>
      <c r="B7303" s="56"/>
      <c r="C7303" s="56"/>
      <c r="D7303" s="57"/>
      <c r="E7303" s="66"/>
      <c r="F7303" s="76"/>
      <c r="G7303" s="203"/>
      <c r="H7303" s="64"/>
    </row>
    <row r="7304" spans="1:8" ht="15" hidden="1" customHeight="1" x14ac:dyDescent="0.25">
      <c r="A7304" s="82"/>
      <c r="B7304" s="56"/>
      <c r="C7304" s="56"/>
      <c r="D7304" s="57"/>
      <c r="E7304" s="66"/>
      <c r="F7304" s="62"/>
      <c r="G7304" s="203"/>
      <c r="H7304" s="64"/>
    </row>
    <row r="7305" spans="1:8" ht="15" hidden="1" customHeight="1" x14ac:dyDescent="0.25">
      <c r="A7305" s="82"/>
      <c r="B7305" s="55"/>
      <c r="C7305" s="56"/>
      <c r="D7305" s="105"/>
      <c r="E7305" s="86"/>
      <c r="F7305" s="267"/>
      <c r="G7305" s="203"/>
      <c r="H7305" s="64"/>
    </row>
    <row r="7306" spans="1:8" ht="15" hidden="1" customHeight="1" x14ac:dyDescent="0.25">
      <c r="A7306" s="82"/>
      <c r="B7306" s="56"/>
      <c r="C7306" s="56"/>
      <c r="D7306" s="57"/>
      <c r="E7306" s="86"/>
      <c r="F7306" s="62"/>
      <c r="G7306" s="86"/>
      <c r="H7306" s="64"/>
    </row>
    <row r="7307" spans="1:8" ht="15" hidden="1" customHeight="1" x14ac:dyDescent="0.25">
      <c r="A7307" s="82"/>
      <c r="B7307" s="71"/>
      <c r="C7307" s="56"/>
      <c r="D7307" s="57"/>
      <c r="E7307" s="71"/>
      <c r="F7307" s="203"/>
      <c r="G7307" s="86"/>
      <c r="H7307" s="64"/>
    </row>
    <row r="7308" spans="1:8" ht="15" hidden="1" customHeight="1" x14ac:dyDescent="0.25">
      <c r="A7308" s="82"/>
      <c r="B7308" s="56"/>
      <c r="C7308" s="56"/>
      <c r="D7308" s="57"/>
      <c r="E7308" s="86"/>
      <c r="F7308" s="62"/>
      <c r="G7308" s="86"/>
      <c r="H7308" s="64"/>
    </row>
    <row r="7309" spans="1:8" ht="15" hidden="1" customHeight="1" x14ac:dyDescent="0.25">
      <c r="A7309" s="82"/>
      <c r="B7309" s="65"/>
      <c r="C7309" s="56"/>
      <c r="D7309" s="57"/>
      <c r="E7309" s="86"/>
      <c r="F7309" s="207"/>
      <c r="G7309" s="86"/>
      <c r="H7309" s="64"/>
    </row>
    <row r="7310" spans="1:8" ht="15" hidden="1" customHeight="1" x14ac:dyDescent="0.25">
      <c r="A7310" s="82"/>
      <c r="B7310" s="56"/>
      <c r="C7310" s="71"/>
      <c r="D7310" s="57"/>
      <c r="E7310" s="66"/>
      <c r="F7310" s="62"/>
      <c r="G7310" s="63"/>
      <c r="H7310" s="266"/>
    </row>
    <row r="7311" spans="1:8" ht="15" hidden="1" customHeight="1" x14ac:dyDescent="0.25">
      <c r="A7311" s="82"/>
      <c r="B7311" s="249"/>
      <c r="C7311" s="56"/>
      <c r="D7311" s="57"/>
      <c r="E7311" s="86"/>
      <c r="F7311" s="62"/>
      <c r="G7311" s="86"/>
      <c r="H7311" s="64"/>
    </row>
    <row r="7312" spans="1:8" ht="15" hidden="1" customHeight="1" x14ac:dyDescent="0.25">
      <c r="A7312" s="82"/>
      <c r="B7312" s="55"/>
      <c r="C7312" s="56"/>
      <c r="D7312" s="57"/>
      <c r="E7312" s="86"/>
      <c r="F7312" s="62"/>
      <c r="G7312" s="86"/>
      <c r="H7312" s="64"/>
    </row>
    <row r="7313" spans="1:8" ht="15" hidden="1" customHeight="1" x14ac:dyDescent="0.25">
      <c r="A7313" s="82"/>
      <c r="B7313" s="60"/>
      <c r="C7313" s="107"/>
      <c r="D7313" s="105"/>
      <c r="E7313" s="66"/>
      <c r="F7313" s="203"/>
      <c r="G7313" s="63"/>
      <c r="H7313" s="64"/>
    </row>
    <row r="7314" spans="1:8" ht="15" hidden="1" customHeight="1" x14ac:dyDescent="0.25">
      <c r="A7314" s="82"/>
      <c r="B7314" s="56"/>
      <c r="C7314" s="71"/>
      <c r="D7314" s="57"/>
      <c r="E7314" s="66"/>
      <c r="F7314" s="63"/>
      <c r="G7314" s="63"/>
      <c r="H7314" s="64"/>
    </row>
    <row r="7315" spans="1:8" ht="15" hidden="1" customHeight="1" x14ac:dyDescent="0.25">
      <c r="A7315" s="82"/>
      <c r="B7315" s="56"/>
      <c r="C7315" s="56"/>
      <c r="D7315" s="57"/>
      <c r="E7315" s="66"/>
      <c r="F7315" s="59"/>
      <c r="G7315" s="63"/>
      <c r="H7315" s="64"/>
    </row>
    <row r="7316" spans="1:8" ht="15" hidden="1" customHeight="1" x14ac:dyDescent="0.25">
      <c r="A7316" s="82"/>
      <c r="B7316" s="55"/>
      <c r="C7316" s="71"/>
      <c r="D7316" s="57"/>
      <c r="E7316" s="66"/>
      <c r="F7316" s="76"/>
      <c r="G7316" s="63"/>
      <c r="H7316" s="64"/>
    </row>
    <row r="7317" spans="1:8" ht="15" hidden="1" customHeight="1" x14ac:dyDescent="0.25">
      <c r="A7317" s="82"/>
      <c r="B7317" s="56"/>
      <c r="C7317" s="56"/>
      <c r="D7317" s="57"/>
      <c r="E7317" s="66"/>
      <c r="F7317" s="76"/>
      <c r="G7317" s="63"/>
      <c r="H7317" s="64"/>
    </row>
    <row r="7318" spans="1:8" ht="15" hidden="1" customHeight="1" x14ac:dyDescent="0.25">
      <c r="A7318" s="82"/>
      <c r="B7318" s="55"/>
      <c r="C7318" s="75"/>
      <c r="D7318" s="57"/>
      <c r="E7318" s="86"/>
      <c r="F7318" s="62"/>
      <c r="G7318" s="203"/>
      <c r="H7318" s="64"/>
    </row>
    <row r="7319" spans="1:8" ht="15" hidden="1" customHeight="1" x14ac:dyDescent="0.25">
      <c r="B7319" s="60"/>
      <c r="C7319" s="107"/>
      <c r="D7319" s="105"/>
      <c r="E7319" s="66"/>
      <c r="F7319" s="203"/>
      <c r="G7319" s="63"/>
      <c r="H7319" s="64"/>
    </row>
    <row r="7320" spans="1:8" ht="15" hidden="1" customHeight="1" x14ac:dyDescent="0.25">
      <c r="B7320" s="56"/>
      <c r="C7320" s="71"/>
      <c r="D7320" s="57"/>
      <c r="E7320" s="66"/>
      <c r="F7320" s="63"/>
      <c r="G7320" s="63"/>
      <c r="H7320" s="64"/>
    </row>
    <row r="7321" spans="1:8" ht="15" hidden="1" customHeight="1" x14ac:dyDescent="0.25">
      <c r="B7321" s="56"/>
      <c r="C7321" s="56"/>
      <c r="D7321" s="57"/>
      <c r="E7321" s="66"/>
      <c r="F7321" s="59"/>
      <c r="G7321" s="63"/>
      <c r="H7321" s="64"/>
    </row>
    <row r="7322" spans="1:8" ht="15" hidden="1" customHeight="1" x14ac:dyDescent="0.25">
      <c r="B7322" s="55"/>
      <c r="C7322" s="71"/>
      <c r="D7322" s="57"/>
      <c r="E7322" s="66"/>
      <c r="F7322" s="76"/>
      <c r="G7322" s="63"/>
      <c r="H7322" s="64"/>
    </row>
    <row r="7323" spans="1:8" ht="15" hidden="1" customHeight="1" x14ac:dyDescent="0.25">
      <c r="B7323" s="56"/>
      <c r="C7323" s="56"/>
      <c r="D7323" s="57"/>
      <c r="E7323" s="66"/>
      <c r="F7323" s="76"/>
      <c r="G7323" s="63"/>
      <c r="H7323" s="64"/>
    </row>
    <row r="7324" spans="1:8" ht="15" hidden="1" customHeight="1" x14ac:dyDescent="0.25">
      <c r="B7324" s="55"/>
      <c r="C7324" s="75"/>
      <c r="D7324" s="57"/>
      <c r="E7324" s="86"/>
      <c r="F7324" s="62"/>
      <c r="G7324" s="203"/>
      <c r="H7324" s="64"/>
    </row>
    <row r="7325" spans="1:8" ht="15" hidden="1" customHeight="1" x14ac:dyDescent="0.25">
      <c r="B7325" s="68"/>
      <c r="C7325" s="157"/>
      <c r="D7325" s="56"/>
      <c r="E7325" s="72"/>
      <c r="F7325" s="58"/>
      <c r="G7325" s="63"/>
      <c r="H7325" s="64"/>
    </row>
    <row r="7326" spans="1:8" ht="15" hidden="1" customHeight="1" x14ac:dyDescent="0.25">
      <c r="A7326"/>
      <c r="B7326" s="68"/>
      <c r="C7326" s="56"/>
      <c r="D7326" s="57"/>
      <c r="E7326" s="66"/>
      <c r="F7326" s="63"/>
      <c r="G7326" s="63"/>
      <c r="H7326" s="64"/>
    </row>
    <row r="7327" spans="1:8" ht="15" hidden="1" customHeight="1" x14ac:dyDescent="0.25">
      <c r="A7327"/>
      <c r="B7327" s="55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6"/>
      <c r="E7328" s="56"/>
      <c r="F7328" s="58"/>
      <c r="G7328" s="63"/>
      <c r="H7328" s="64"/>
    </row>
    <row r="7329" spans="1:8" ht="15" hidden="1" customHeight="1" x14ac:dyDescent="0.25">
      <c r="A7329"/>
      <c r="B7329" s="56"/>
      <c r="C7329" s="56"/>
      <c r="D7329" s="57"/>
      <c r="E7329" s="66"/>
      <c r="F7329" s="62"/>
      <c r="G7329" s="63"/>
      <c r="H7329" s="64"/>
    </row>
    <row r="7330" spans="1:8" ht="15" hidden="1" customHeight="1" x14ac:dyDescent="0.25">
      <c r="A7330"/>
      <c r="B7330" s="56"/>
      <c r="C7330" s="56"/>
      <c r="D7330" s="57"/>
      <c r="E7330" s="66"/>
      <c r="F7330" s="62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5"/>
      <c r="C7332" s="56"/>
      <c r="D7332" s="57"/>
      <c r="E7332" s="66"/>
      <c r="F7332" s="76"/>
      <c r="G7332" s="63"/>
      <c r="H7332" s="64"/>
    </row>
    <row r="7333" spans="1:8" ht="15" hidden="1" customHeight="1" x14ac:dyDescent="0.25">
      <c r="A7333"/>
      <c r="B7333" s="56"/>
      <c r="C7333" s="56"/>
      <c r="D7333" s="57"/>
      <c r="E7333" s="66"/>
      <c r="F7333" s="76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62"/>
      <c r="G7334" s="63"/>
      <c r="H7334" s="64"/>
    </row>
    <row r="7335" spans="1:8" ht="15" hidden="1" customHeight="1" x14ac:dyDescent="0.25">
      <c r="A7335"/>
      <c r="B7335" s="55"/>
      <c r="C7335" s="56"/>
      <c r="D7335" s="105"/>
      <c r="E7335" s="86"/>
      <c r="F7335" s="267"/>
      <c r="G7335" s="63"/>
      <c r="H7335" s="64"/>
    </row>
    <row r="7336" spans="1:8" ht="15" hidden="1" customHeight="1" x14ac:dyDescent="0.25">
      <c r="A7336"/>
      <c r="B7336" s="56"/>
      <c r="C7336" s="56"/>
      <c r="D7336" s="57"/>
      <c r="E7336" s="86"/>
      <c r="F7336" s="62"/>
      <c r="G7336" s="63"/>
      <c r="H7336" s="64"/>
    </row>
    <row r="7337" spans="1:8" ht="15" hidden="1" customHeight="1" x14ac:dyDescent="0.25">
      <c r="A7337"/>
      <c r="B7337" s="71"/>
      <c r="C7337" s="56"/>
      <c r="D7337" s="57"/>
      <c r="E7337" s="71"/>
      <c r="F7337" s="203"/>
      <c r="G7337" s="63"/>
      <c r="H7337" s="64"/>
    </row>
    <row r="7338" spans="1:8" ht="15" hidden="1" customHeight="1" x14ac:dyDescent="0.25">
      <c r="A7338"/>
      <c r="B7338" s="56"/>
      <c r="C7338" s="56"/>
      <c r="D7338" s="57"/>
      <c r="E7338" s="86"/>
      <c r="F7338" s="62"/>
      <c r="G7338" s="273"/>
      <c r="H7338" s="64"/>
    </row>
    <row r="7339" spans="1:8" ht="15" hidden="1" customHeight="1" x14ac:dyDescent="0.25">
      <c r="A7339"/>
      <c r="B7339" s="65"/>
      <c r="C7339" s="56"/>
      <c r="D7339" s="57"/>
      <c r="E7339" s="86"/>
      <c r="F7339" s="207"/>
      <c r="G7339" s="273"/>
      <c r="H7339" s="64"/>
    </row>
    <row r="7340" spans="1:8" ht="15" hidden="1" customHeight="1" x14ac:dyDescent="0.25">
      <c r="A7340"/>
      <c r="B7340" s="249"/>
      <c r="C7340" s="71"/>
      <c r="D7340" s="57"/>
      <c r="E7340" s="66"/>
      <c r="F7340" s="62"/>
      <c r="G7340" s="273"/>
      <c r="H7340" s="64"/>
    </row>
    <row r="7341" spans="1:8" ht="15" hidden="1" customHeight="1" x14ac:dyDescent="0.25">
      <c r="A7341"/>
      <c r="B7341" s="249"/>
      <c r="C7341" s="56"/>
      <c r="D7341" s="57"/>
      <c r="E7341" s="86"/>
      <c r="F7341" s="62"/>
      <c r="G7341" s="273"/>
      <c r="H7341" s="64"/>
    </row>
    <row r="7342" spans="1:8" ht="15" hidden="1" customHeight="1" x14ac:dyDescent="0.25">
      <c r="A7342"/>
      <c r="B7342" s="55"/>
      <c r="C7342" s="56"/>
      <c r="D7342" s="57"/>
      <c r="E7342" s="86"/>
      <c r="F7342" s="62"/>
      <c r="G7342" s="63"/>
      <c r="H7342" s="64"/>
    </row>
    <row r="7343" spans="1:8" ht="15" hidden="1" customHeight="1" x14ac:dyDescent="0.25">
      <c r="A7343"/>
      <c r="B7343" s="60"/>
      <c r="C7343" s="107"/>
      <c r="D7343" s="105"/>
      <c r="E7343" s="66"/>
      <c r="F7343" s="203"/>
      <c r="G7343" s="63"/>
      <c r="H7343" s="64"/>
    </row>
    <row r="7344" spans="1:8" ht="15" hidden="1" customHeight="1" x14ac:dyDescent="0.25">
      <c r="A7344"/>
      <c r="B7344" s="60"/>
      <c r="C7344" s="71"/>
      <c r="D7344" s="57"/>
      <c r="E7344" s="66"/>
      <c r="F7344" s="63"/>
      <c r="G7344" s="63"/>
      <c r="H7344" s="64"/>
    </row>
    <row r="7345" spans="1:8" ht="15" hidden="1" customHeight="1" x14ac:dyDescent="0.25">
      <c r="A7345"/>
      <c r="B7345" s="56"/>
      <c r="C7345" s="56"/>
      <c r="D7345" s="57"/>
      <c r="E7345" s="66"/>
      <c r="F7345" s="59"/>
      <c r="G7345" s="63"/>
      <c r="H7345" s="64"/>
    </row>
    <row r="7346" spans="1:8" ht="15" hidden="1" customHeight="1" x14ac:dyDescent="0.25">
      <c r="A7346"/>
      <c r="B7346" s="55"/>
      <c r="C7346" s="71"/>
      <c r="D7346" s="57"/>
      <c r="E7346" s="66"/>
      <c r="F7346" s="76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76"/>
      <c r="G7347" s="63"/>
      <c r="H7347" s="64"/>
    </row>
    <row r="7348" spans="1:8" ht="15" hidden="1" customHeight="1" x14ac:dyDescent="0.25">
      <c r="A7348"/>
      <c r="B7348" s="55"/>
      <c r="C7348" s="75"/>
      <c r="D7348" s="57"/>
      <c r="E7348" s="86"/>
      <c r="F7348" s="62"/>
      <c r="G7348" s="203"/>
      <c r="H7348" s="64"/>
    </row>
    <row r="7349" spans="1:8" ht="15" hidden="1" customHeight="1" x14ac:dyDescent="0.25">
      <c r="A7349"/>
      <c r="B7349" s="68"/>
      <c r="C7349" s="157"/>
      <c r="D7349" s="56"/>
      <c r="E7349" s="72"/>
      <c r="F7349" s="58"/>
      <c r="G7349" s="63"/>
      <c r="H7349" s="64"/>
    </row>
    <row r="7350" spans="1:8" ht="15" hidden="1" customHeight="1" x14ac:dyDescent="0.25">
      <c r="A7350"/>
      <c r="B7350" s="68"/>
      <c r="C7350" s="56"/>
      <c r="D7350" s="57"/>
      <c r="E7350" s="66"/>
      <c r="F7350" s="63"/>
      <c r="G7350" s="63"/>
      <c r="H7350" s="64"/>
    </row>
    <row r="7351" spans="1:8" ht="15" hidden="1" customHeight="1" x14ac:dyDescent="0.25">
      <c r="A7351"/>
      <c r="B7351" s="55"/>
      <c r="C7351" s="56"/>
      <c r="D7351" s="57"/>
      <c r="E7351" s="66"/>
      <c r="F7351" s="63"/>
      <c r="G7351" s="63"/>
      <c r="H7351" s="64"/>
    </row>
    <row r="7352" spans="1:8" ht="15" hidden="1" customHeight="1" x14ac:dyDescent="0.25">
      <c r="A7352"/>
      <c r="B7352" s="55"/>
      <c r="C7352" s="56"/>
      <c r="D7352" s="56"/>
      <c r="E7352" s="56"/>
      <c r="F7352" s="58"/>
      <c r="G7352" s="63"/>
      <c r="H7352" s="64"/>
    </row>
    <row r="7353" spans="1:8" ht="15" hidden="1" customHeight="1" x14ac:dyDescent="0.25">
      <c r="A7353"/>
      <c r="B7353" s="60"/>
      <c r="C7353" s="107"/>
      <c r="D7353" s="105"/>
      <c r="E7353" s="66"/>
      <c r="F7353" s="203"/>
      <c r="G7353" s="63"/>
      <c r="H7353" s="64"/>
    </row>
    <row r="7354" spans="1:8" ht="15" hidden="1" customHeight="1" x14ac:dyDescent="0.25">
      <c r="A7354"/>
      <c r="B7354" s="60"/>
      <c r="C7354" s="107"/>
      <c r="D7354" s="105"/>
      <c r="E7354" s="66"/>
      <c r="F7354" s="203"/>
      <c r="G7354" s="63"/>
      <c r="H7354" s="64"/>
    </row>
    <row r="7355" spans="1:8" ht="15" hidden="1" customHeight="1" x14ac:dyDescent="0.25">
      <c r="A7355"/>
      <c r="B7355" s="60"/>
      <c r="C7355" s="71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6"/>
      <c r="C7356" s="56"/>
      <c r="D7356" s="57"/>
      <c r="E7356" s="66"/>
      <c r="F7356" s="59"/>
      <c r="G7356" s="63"/>
      <c r="H7356" s="64"/>
    </row>
    <row r="7357" spans="1:8" ht="15" hidden="1" customHeight="1" x14ac:dyDescent="0.25">
      <c r="A7357"/>
      <c r="B7357" s="56"/>
      <c r="C7357" s="71"/>
      <c r="D7357" s="57"/>
      <c r="E7357" s="66"/>
      <c r="F7357" s="76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55"/>
      <c r="C7359" s="75"/>
      <c r="D7359" s="57"/>
      <c r="E7359" s="86"/>
      <c r="F7359" s="62"/>
      <c r="G7359" s="203"/>
      <c r="H7359" s="64"/>
    </row>
    <row r="7360" spans="1:8" ht="15" hidden="1" customHeight="1" x14ac:dyDescent="0.25">
      <c r="A7360"/>
      <c r="B7360" s="68"/>
      <c r="C7360" s="75"/>
      <c r="D7360" s="56"/>
      <c r="E7360" s="72"/>
      <c r="F7360" s="58"/>
      <c r="G7360" s="63"/>
      <c r="H7360" s="64"/>
    </row>
    <row r="7361" spans="1:8" ht="15" hidden="1" customHeight="1" x14ac:dyDescent="0.25">
      <c r="A7361"/>
      <c r="B7361" s="68"/>
      <c r="C7361" s="75"/>
      <c r="D7361" s="57"/>
      <c r="E7361" s="66"/>
      <c r="F7361" s="63"/>
      <c r="G7361" s="63"/>
      <c r="H7361" s="64"/>
    </row>
    <row r="7362" spans="1:8" ht="15" hidden="1" customHeight="1" x14ac:dyDescent="0.25">
      <c r="A7362"/>
      <c r="B7362" s="55"/>
      <c r="C7362" s="75"/>
      <c r="D7362" s="57"/>
      <c r="E7362" s="66"/>
      <c r="F7362" s="63"/>
      <c r="G7362" s="63"/>
      <c r="H7362" s="64"/>
    </row>
    <row r="7363" spans="1:8" ht="15" hidden="1" customHeight="1" x14ac:dyDescent="0.25">
      <c r="A7363"/>
      <c r="B7363" s="55"/>
      <c r="C7363" s="56"/>
      <c r="D7363" s="56"/>
      <c r="E7363" s="56"/>
      <c r="F7363" s="58"/>
      <c r="G7363" s="63"/>
      <c r="H7363" s="64"/>
    </row>
    <row r="7364" spans="1:8" ht="15" hidden="1" customHeight="1" x14ac:dyDescent="0.25">
      <c r="A7364"/>
      <c r="B7364" s="56"/>
      <c r="C7364" s="56"/>
      <c r="D7364" s="57"/>
      <c r="E7364" s="66"/>
      <c r="F7364" s="62"/>
      <c r="G7364" s="63"/>
      <c r="H7364" s="64"/>
    </row>
    <row r="7365" spans="1:8" ht="15" hidden="1" customHeight="1" x14ac:dyDescent="0.25">
      <c r="A7365"/>
      <c r="B7365" s="56"/>
      <c r="C7365" s="56"/>
      <c r="D7365" s="57"/>
      <c r="E7365" s="66"/>
      <c r="F7365" s="62"/>
      <c r="G7365" s="63"/>
      <c r="H7365" s="64"/>
    </row>
    <row r="7366" spans="1:8" ht="15" hidden="1" customHeight="1" x14ac:dyDescent="0.25">
      <c r="A7366"/>
      <c r="B7366" s="56"/>
      <c r="C7366" s="56"/>
      <c r="D7366" s="57"/>
      <c r="E7366" s="66"/>
      <c r="F7366" s="62"/>
      <c r="G7366" s="63"/>
      <c r="H7366" s="64"/>
    </row>
    <row r="7367" spans="1:8" ht="15" hidden="1" customHeight="1" x14ac:dyDescent="0.25">
      <c r="A7367"/>
      <c r="B7367" s="55"/>
      <c r="C7367" s="56"/>
      <c r="D7367" s="57"/>
      <c r="E7367" s="66"/>
      <c r="F7367" s="76"/>
      <c r="G7367" s="63"/>
      <c r="H7367" s="64"/>
    </row>
    <row r="7368" spans="1:8" ht="15" hidden="1" customHeight="1" x14ac:dyDescent="0.25">
      <c r="A7368"/>
      <c r="B7368" s="56"/>
      <c r="C7368" s="56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5"/>
      <c r="C7370" s="56"/>
      <c r="D7370" s="105"/>
      <c r="E7370" s="86"/>
      <c r="F7370" s="267"/>
      <c r="G7370" s="63"/>
      <c r="H7370" s="64"/>
    </row>
    <row r="7371" spans="1:8" ht="15" hidden="1" customHeight="1" x14ac:dyDescent="0.25">
      <c r="A7371"/>
      <c r="B7371" s="56"/>
      <c r="C7371" s="56"/>
      <c r="D7371" s="57"/>
      <c r="E7371" s="86"/>
      <c r="F7371" s="62"/>
      <c r="G7371" s="63"/>
      <c r="H7371" s="64"/>
    </row>
    <row r="7372" spans="1:8" ht="15" hidden="1" customHeight="1" x14ac:dyDescent="0.25">
      <c r="A7372"/>
      <c r="B7372" s="71"/>
      <c r="C7372" s="56"/>
      <c r="D7372" s="57"/>
      <c r="E7372" s="71"/>
      <c r="F7372" s="203"/>
      <c r="G7372" s="63"/>
      <c r="H7372" s="64"/>
    </row>
    <row r="7373" spans="1:8" ht="15" hidden="1" customHeight="1" x14ac:dyDescent="0.25">
      <c r="A7373"/>
      <c r="B7373" s="60"/>
      <c r="C7373" s="107"/>
      <c r="D7373" s="105"/>
      <c r="E7373" s="66"/>
      <c r="F7373" s="203"/>
      <c r="G7373" s="63"/>
      <c r="H7373" s="64"/>
    </row>
    <row r="7374" spans="1:8" ht="15" hidden="1" customHeight="1" x14ac:dyDescent="0.25">
      <c r="A7374"/>
      <c r="B7374" s="71"/>
      <c r="C7374" s="71"/>
      <c r="D7374" s="105"/>
      <c r="E7374" s="66"/>
      <c r="F7374" s="203"/>
      <c r="G7374" s="63"/>
      <c r="H7374" s="64"/>
    </row>
    <row r="7375" spans="1:8" ht="15" hidden="1" customHeight="1" x14ac:dyDescent="0.25">
      <c r="A7375"/>
      <c r="B7375" s="56"/>
      <c r="C7375" s="71"/>
      <c r="D7375" s="105"/>
      <c r="E7375" s="66"/>
      <c r="F7375" s="62"/>
      <c r="G7375" s="63"/>
      <c r="H7375" s="64"/>
    </row>
    <row r="7376" spans="1:8" ht="15" hidden="1" customHeight="1" x14ac:dyDescent="0.25">
      <c r="A7376"/>
      <c r="B7376" s="55"/>
      <c r="C7376" s="71"/>
      <c r="D7376" s="57"/>
      <c r="E7376" s="66"/>
      <c r="F7376" s="76"/>
      <c r="G7376" s="63"/>
      <c r="H7376" s="64"/>
    </row>
    <row r="7377" spans="1:8" ht="15" hidden="1" customHeight="1" x14ac:dyDescent="0.25">
      <c r="A7377"/>
      <c r="B7377" s="56"/>
      <c r="C7377" s="56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5"/>
      <c r="C7378" s="75"/>
      <c r="D7378" s="57"/>
      <c r="E7378" s="86"/>
      <c r="F7378" s="62"/>
      <c r="G7378" s="203"/>
      <c r="H7378" s="64"/>
    </row>
    <row r="7379" spans="1:8" ht="15" hidden="1" customHeight="1" x14ac:dyDescent="0.25">
      <c r="A7379"/>
      <c r="B7379" s="68"/>
      <c r="C7379" s="75"/>
      <c r="D7379" s="56"/>
      <c r="E7379" s="72"/>
      <c r="F7379" s="58"/>
      <c r="G7379" s="63"/>
      <c r="H7379" s="64"/>
    </row>
    <row r="7380" spans="1:8" ht="15" hidden="1" customHeight="1" x14ac:dyDescent="0.25">
      <c r="A7380"/>
      <c r="B7380" s="68"/>
      <c r="C7380" s="75"/>
      <c r="D7380" s="57"/>
      <c r="E7380" s="66"/>
      <c r="F7380" s="63"/>
      <c r="G7380" s="63"/>
      <c r="H7380" s="64"/>
    </row>
    <row r="7381" spans="1:8" ht="15" hidden="1" customHeight="1" x14ac:dyDescent="0.25">
      <c r="A7381"/>
      <c r="B7381" s="55"/>
      <c r="C7381" s="75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6"/>
      <c r="E7382" s="56"/>
      <c r="F7382" s="58"/>
      <c r="G7382" s="63"/>
      <c r="H7382" s="64"/>
    </row>
    <row r="7383" spans="1:8" ht="15" hidden="1" customHeight="1" x14ac:dyDescent="0.25">
      <c r="A7383"/>
      <c r="B7383" s="68"/>
      <c r="C7383" s="74"/>
      <c r="D7383" s="57"/>
      <c r="E7383" s="66"/>
      <c r="F7383" s="76"/>
      <c r="G7383" s="63"/>
      <c r="H7383" s="64"/>
    </row>
    <row r="7384" spans="1:8" ht="15" hidden="1" customHeight="1" x14ac:dyDescent="0.25">
      <c r="A7384"/>
      <c r="B7384" s="60"/>
      <c r="C7384" s="107"/>
      <c r="D7384" s="105"/>
      <c r="E7384" s="66"/>
      <c r="F7384" s="203"/>
      <c r="G7384" s="63"/>
      <c r="H7384" s="64"/>
    </row>
    <row r="7385" spans="1:8" ht="15" hidden="1" customHeight="1" x14ac:dyDescent="0.25">
      <c r="A7385"/>
      <c r="B7385" s="71"/>
      <c r="C7385" s="71"/>
      <c r="D7385" s="105"/>
      <c r="E7385" s="66"/>
      <c r="F7385" s="203"/>
      <c r="G7385" s="63"/>
      <c r="H7385" s="64"/>
    </row>
    <row r="7386" spans="1:8" ht="15" hidden="1" customHeight="1" x14ac:dyDescent="0.25">
      <c r="A7386"/>
      <c r="B7386" s="56"/>
      <c r="C7386" s="71"/>
      <c r="D7386" s="105"/>
      <c r="E7386" s="66"/>
      <c r="F7386" s="62"/>
      <c r="G7386" s="63"/>
      <c r="H7386" s="64"/>
    </row>
    <row r="7387" spans="1:8" ht="15" hidden="1" customHeight="1" x14ac:dyDescent="0.25">
      <c r="A7387"/>
      <c r="B7387" s="55"/>
      <c r="C7387" s="71"/>
      <c r="D7387" s="57"/>
      <c r="E7387" s="66"/>
      <c r="F7387" s="76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5"/>
      <c r="C7389" s="75"/>
      <c r="D7389" s="57"/>
      <c r="E7389" s="86"/>
      <c r="F7389" s="62"/>
      <c r="G7389" s="203"/>
      <c r="H7389" s="64"/>
    </row>
    <row r="7390" spans="1:8" ht="15" hidden="1" customHeight="1" x14ac:dyDescent="0.25">
      <c r="A7390"/>
      <c r="B7390" s="68"/>
      <c r="C7390" s="75"/>
      <c r="D7390" s="56"/>
      <c r="E7390" s="72"/>
      <c r="F7390" s="58"/>
      <c r="G7390" s="63"/>
      <c r="H7390" s="64"/>
    </row>
    <row r="7391" spans="1:8" ht="15" hidden="1" customHeight="1" x14ac:dyDescent="0.25">
      <c r="A7391"/>
      <c r="B7391" s="68"/>
      <c r="C7391" s="56"/>
      <c r="D7391" s="57"/>
      <c r="E7391" s="66"/>
      <c r="F7391" s="63"/>
      <c r="G7391" s="63"/>
      <c r="H7391" s="64"/>
    </row>
    <row r="7392" spans="1:8" ht="15" hidden="1" customHeight="1" x14ac:dyDescent="0.25">
      <c r="A7392"/>
      <c r="B7392" s="55"/>
      <c r="C7392" s="56"/>
      <c r="D7392" s="57"/>
      <c r="E7392" s="66"/>
      <c r="F7392" s="63"/>
      <c r="G7392" s="63"/>
      <c r="H7392" s="64"/>
    </row>
    <row r="7393" spans="1:8" ht="15" hidden="1" customHeight="1" x14ac:dyDescent="0.25">
      <c r="A7393"/>
      <c r="B7393" s="55"/>
      <c r="C7393" s="56"/>
      <c r="D7393" s="56"/>
      <c r="E7393" s="56"/>
      <c r="F7393" s="58"/>
      <c r="G7393" s="63"/>
      <c r="H7393" s="64"/>
    </row>
    <row r="7394" spans="1:8" ht="15" hidden="1" customHeight="1" x14ac:dyDescent="0.25">
      <c r="A7394"/>
      <c r="B7394" s="68"/>
      <c r="C7394" s="74"/>
      <c r="D7394" s="57"/>
      <c r="E7394" s="66"/>
      <c r="F7394" s="76"/>
      <c r="G7394" s="63"/>
      <c r="H7394" s="64"/>
    </row>
    <row r="7395" spans="1:8" ht="15" hidden="1" customHeight="1" x14ac:dyDescent="0.25">
      <c r="A7395"/>
      <c r="B7395" s="56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56"/>
      <c r="C7396" s="56"/>
      <c r="D7396" s="57"/>
      <c r="E7396" s="66"/>
      <c r="F7396" s="62"/>
      <c r="G7396" s="63"/>
      <c r="H7396" s="64"/>
    </row>
    <row r="7397" spans="1:8" ht="15" hidden="1" customHeight="1" x14ac:dyDescent="0.25">
      <c r="A7397"/>
      <c r="B7397" s="65"/>
      <c r="C7397" s="194"/>
      <c r="D7397" s="105"/>
      <c r="E7397" s="66"/>
      <c r="F7397" s="203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66"/>
      <c r="F7398" s="76"/>
      <c r="G7398" s="63"/>
      <c r="H7398" s="64"/>
    </row>
    <row r="7399" spans="1:8" ht="15" hidden="1" customHeight="1" x14ac:dyDescent="0.25">
      <c r="A7399"/>
      <c r="B7399" s="56"/>
      <c r="C7399" s="56"/>
      <c r="D7399" s="57"/>
      <c r="E7399" s="66"/>
      <c r="F7399" s="76"/>
      <c r="G7399" s="63"/>
      <c r="H7399" s="106"/>
    </row>
    <row r="7400" spans="1:8" ht="15" hidden="1" customHeight="1" x14ac:dyDescent="0.25">
      <c r="A7400"/>
      <c r="B7400" s="71"/>
      <c r="C7400" s="71"/>
      <c r="D7400" s="105"/>
      <c r="E7400" s="66"/>
      <c r="F7400" s="203"/>
      <c r="G7400" s="63"/>
      <c r="H7400" s="64"/>
    </row>
    <row r="7401" spans="1:8" ht="15" hidden="1" customHeight="1" x14ac:dyDescent="0.25">
      <c r="A7401"/>
      <c r="B7401" s="56"/>
      <c r="C7401" s="71"/>
      <c r="D7401" s="105"/>
      <c r="E7401" s="66"/>
      <c r="F7401" s="62"/>
      <c r="G7401" s="63"/>
      <c r="H7401" s="64"/>
    </row>
    <row r="7402" spans="1:8" ht="15" hidden="1" customHeight="1" x14ac:dyDescent="0.25">
      <c r="A7402"/>
      <c r="B7402" s="55"/>
      <c r="C7402" s="71"/>
      <c r="D7402" s="57"/>
      <c r="E7402" s="66"/>
      <c r="F7402" s="76"/>
      <c r="G7402" s="63"/>
      <c r="H7402" s="64"/>
    </row>
    <row r="7403" spans="1:8" ht="15" hidden="1" customHeight="1" x14ac:dyDescent="0.25">
      <c r="A7403"/>
      <c r="B7403" s="56"/>
      <c r="C7403" s="56"/>
      <c r="D7403" s="57"/>
      <c r="E7403" s="66"/>
      <c r="F7403" s="76"/>
      <c r="G7403" s="63"/>
      <c r="H7403" s="64"/>
    </row>
    <row r="7404" spans="1:8" ht="15" hidden="1" customHeight="1" x14ac:dyDescent="0.25">
      <c r="A7404"/>
      <c r="B7404" s="56"/>
      <c r="C7404" s="56"/>
      <c r="D7404" s="57"/>
      <c r="E7404" s="86"/>
      <c r="F7404" s="62"/>
      <c r="G7404" s="203"/>
      <c r="H7404" s="64"/>
    </row>
    <row r="7405" spans="1:8" ht="15" hidden="1" customHeight="1" x14ac:dyDescent="0.25">
      <c r="A7405"/>
      <c r="B7405" s="68"/>
      <c r="C7405" s="75"/>
      <c r="D7405" s="56"/>
      <c r="E7405" s="72"/>
      <c r="F7405" s="58"/>
      <c r="G7405" s="63"/>
      <c r="H7405" s="64"/>
    </row>
    <row r="7406" spans="1:8" ht="15" hidden="1" customHeight="1" x14ac:dyDescent="0.25">
      <c r="A7406"/>
      <c r="B7406" s="68"/>
      <c r="C7406" s="56"/>
      <c r="D7406" s="57"/>
      <c r="E7406" s="66"/>
      <c r="F7406" s="63"/>
      <c r="G7406" s="63"/>
      <c r="H7406" s="64"/>
    </row>
    <row r="7407" spans="1:8" ht="15" hidden="1" customHeight="1" x14ac:dyDescent="0.25">
      <c r="A7407"/>
      <c r="B7407" s="55"/>
      <c r="C7407" s="56"/>
      <c r="D7407" s="57"/>
      <c r="E7407" s="66"/>
      <c r="F7407" s="63"/>
      <c r="G7407" s="63"/>
      <c r="H7407" s="64"/>
    </row>
    <row r="7408" spans="1:8" ht="15" hidden="1" customHeight="1" x14ac:dyDescent="0.25">
      <c r="A7408"/>
      <c r="B7408" s="55"/>
      <c r="C7408" s="56"/>
      <c r="D7408" s="56"/>
      <c r="E7408" s="56"/>
      <c r="F7408" s="58"/>
      <c r="G7408" s="63"/>
      <c r="H7408" s="64"/>
    </row>
    <row r="7409" spans="1:8" ht="15" hidden="1" customHeight="1" x14ac:dyDescent="0.25">
      <c r="A7409"/>
      <c r="B7409" s="68"/>
      <c r="C7409" s="74"/>
      <c r="D7409" s="57"/>
      <c r="E7409" s="66"/>
      <c r="F7409" s="76"/>
      <c r="G7409" s="63"/>
      <c r="H7409" s="64"/>
    </row>
    <row r="7410" spans="1:8" ht="15" hidden="1" customHeight="1" x14ac:dyDescent="0.25">
      <c r="A7410"/>
      <c r="B7410" s="56"/>
      <c r="C7410" s="56"/>
      <c r="D7410" s="57"/>
      <c r="E7410" s="66"/>
      <c r="F7410" s="62"/>
      <c r="G7410" s="63"/>
      <c r="H7410" s="64"/>
    </row>
    <row r="7411" spans="1:8" ht="15" hidden="1" customHeight="1" x14ac:dyDescent="0.25">
      <c r="A7411"/>
      <c r="B7411" s="56"/>
      <c r="C7411" s="56"/>
      <c r="D7411" s="57"/>
      <c r="E7411" s="66"/>
      <c r="F7411" s="62"/>
      <c r="G7411" s="63"/>
      <c r="H7411" s="64"/>
    </row>
    <row r="7412" spans="1:8" ht="15" hidden="1" customHeight="1" x14ac:dyDescent="0.25">
      <c r="A7412"/>
      <c r="B7412" s="56"/>
      <c r="C7412" s="56"/>
      <c r="D7412" s="57"/>
      <c r="E7412" s="66"/>
      <c r="F7412" s="76"/>
      <c r="G7412" s="63"/>
      <c r="H7412" s="106"/>
    </row>
    <row r="7413" spans="1:8" ht="15" hidden="1" customHeight="1" x14ac:dyDescent="0.25">
      <c r="A7413"/>
      <c r="B7413" s="71"/>
      <c r="C7413" s="71"/>
      <c r="D7413" s="105"/>
      <c r="E7413" s="66"/>
      <c r="F7413" s="203"/>
      <c r="G7413" s="63"/>
      <c r="H7413" s="64"/>
    </row>
    <row r="7414" spans="1:8" ht="15" hidden="1" customHeight="1" x14ac:dyDescent="0.25">
      <c r="A7414"/>
      <c r="B7414" s="56"/>
      <c r="C7414" s="71"/>
      <c r="D7414" s="105"/>
      <c r="E7414" s="66"/>
      <c r="F7414" s="62"/>
      <c r="G7414" s="63"/>
      <c r="H7414" s="64"/>
    </row>
    <row r="7415" spans="1:8" ht="15" hidden="1" customHeight="1" x14ac:dyDescent="0.25">
      <c r="A7415"/>
      <c r="B7415" s="55"/>
      <c r="C7415" s="71"/>
      <c r="D7415" s="57"/>
      <c r="E7415" s="66"/>
      <c r="F7415" s="76"/>
      <c r="G7415" s="63"/>
      <c r="H7415" s="64"/>
    </row>
    <row r="7416" spans="1:8" ht="15" hidden="1" customHeight="1" x14ac:dyDescent="0.25">
      <c r="A7416"/>
      <c r="B7416" s="56"/>
      <c r="C7416" s="71"/>
      <c r="D7416" s="57"/>
      <c r="E7416" s="66"/>
      <c r="F7416" s="76"/>
      <c r="G7416" s="63"/>
      <c r="H7416" s="64"/>
    </row>
    <row r="7417" spans="1:8" ht="15" hidden="1" customHeight="1" x14ac:dyDescent="0.25">
      <c r="A7417"/>
      <c r="B7417" s="56"/>
      <c r="C7417" s="71"/>
      <c r="D7417" s="57"/>
      <c r="E7417" s="86"/>
      <c r="F7417" s="62"/>
      <c r="G7417" s="203"/>
      <c r="H7417" s="64"/>
    </row>
    <row r="7418" spans="1:8" ht="15" hidden="1" customHeight="1" x14ac:dyDescent="0.25">
      <c r="A7418"/>
      <c r="B7418" s="68"/>
      <c r="C7418" s="75"/>
      <c r="D7418" s="56"/>
      <c r="E7418" s="72"/>
      <c r="F7418" s="58"/>
      <c r="G7418" s="63"/>
      <c r="H7418" s="64"/>
    </row>
    <row r="7419" spans="1:8" ht="15" hidden="1" customHeight="1" x14ac:dyDescent="0.25">
      <c r="A7419"/>
      <c r="B7419" s="68"/>
      <c r="C7419" s="56"/>
      <c r="D7419" s="57"/>
      <c r="E7419" s="66"/>
      <c r="F7419" s="63"/>
      <c r="G7419" s="63"/>
      <c r="H7419" s="64"/>
    </row>
    <row r="7420" spans="1:8" ht="15" hidden="1" customHeight="1" x14ac:dyDescent="0.25">
      <c r="A7420"/>
      <c r="B7420" s="55"/>
      <c r="C7420" s="56"/>
      <c r="D7420" s="57"/>
      <c r="E7420" s="66"/>
      <c r="F7420" s="63"/>
      <c r="G7420" s="63"/>
      <c r="H7420" s="64"/>
    </row>
    <row r="7421" spans="1:8" ht="15" hidden="1" customHeight="1" x14ac:dyDescent="0.25">
      <c r="A7421"/>
      <c r="B7421" s="56"/>
      <c r="C7421" s="71"/>
      <c r="D7421" s="56"/>
      <c r="E7421" s="56"/>
      <c r="F7421" s="58"/>
      <c r="G7421" s="63"/>
      <c r="H7421" s="64"/>
    </row>
    <row r="7422" spans="1:8" ht="15" hidden="1" customHeight="1" x14ac:dyDescent="0.25">
      <c r="A7422"/>
      <c r="B7422" s="56"/>
      <c r="C7422" s="56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71"/>
      <c r="C7423" s="71"/>
      <c r="D7423" s="105"/>
      <c r="E7423" s="66"/>
      <c r="F7423" s="203"/>
      <c r="G7423" s="63"/>
      <c r="H7423" s="64"/>
    </row>
    <row r="7424" spans="1:8" ht="15" hidden="1" customHeight="1" x14ac:dyDescent="0.25">
      <c r="A7424"/>
      <c r="B7424" s="56"/>
      <c r="C7424" s="71"/>
      <c r="D7424" s="105"/>
      <c r="E7424" s="66"/>
      <c r="F7424" s="62"/>
      <c r="G7424" s="63"/>
      <c r="H7424" s="64"/>
    </row>
    <row r="7425" spans="1:8" ht="15" hidden="1" customHeight="1" x14ac:dyDescent="0.25">
      <c r="A7425"/>
      <c r="B7425" s="55"/>
      <c r="C7425" s="71"/>
      <c r="D7425" s="57"/>
      <c r="E7425" s="66"/>
      <c r="F7425" s="76"/>
      <c r="G7425" s="63"/>
      <c r="H7425" s="64"/>
    </row>
    <row r="7426" spans="1:8" ht="15" hidden="1" customHeight="1" x14ac:dyDescent="0.25">
      <c r="A7426"/>
      <c r="B7426" s="56"/>
      <c r="C7426" s="71"/>
      <c r="D7426" s="57"/>
      <c r="E7426" s="66"/>
      <c r="F7426" s="76"/>
      <c r="G7426" s="63"/>
      <c r="H7426" s="64"/>
    </row>
    <row r="7427" spans="1:8" ht="15" hidden="1" customHeight="1" x14ac:dyDescent="0.25">
      <c r="A7427"/>
      <c r="B7427" s="56"/>
      <c r="C7427" s="71"/>
      <c r="D7427" s="57"/>
      <c r="E7427" s="86"/>
      <c r="F7427" s="62"/>
      <c r="G7427" s="203"/>
      <c r="H7427" s="64"/>
    </row>
    <row r="7428" spans="1:8" ht="15" hidden="1" customHeight="1" x14ac:dyDescent="0.25">
      <c r="A7428"/>
      <c r="B7428" s="68"/>
      <c r="C7428" s="75"/>
      <c r="D7428" s="56"/>
      <c r="E7428" s="72"/>
      <c r="F7428" s="58"/>
      <c r="G7428" s="63"/>
      <c r="H7428" s="64"/>
    </row>
    <row r="7429" spans="1:8" ht="15" hidden="1" customHeight="1" x14ac:dyDescent="0.25">
      <c r="A7429"/>
      <c r="B7429" s="68"/>
      <c r="C7429" s="56"/>
      <c r="D7429" s="57"/>
      <c r="E7429" s="66"/>
      <c r="F7429" s="63"/>
      <c r="G7429" s="63"/>
      <c r="H7429" s="64"/>
    </row>
    <row r="7430" spans="1:8" ht="15" hidden="1" customHeight="1" x14ac:dyDescent="0.25">
      <c r="A7430"/>
      <c r="B7430" s="55"/>
      <c r="C7430" s="56"/>
      <c r="D7430" s="57"/>
      <c r="E7430" s="66"/>
      <c r="F7430" s="63"/>
      <c r="G7430" s="63"/>
      <c r="H7430" s="64"/>
    </row>
    <row r="7431" spans="1:8" ht="15" hidden="1" customHeight="1" x14ac:dyDescent="0.25">
      <c r="A7431"/>
      <c r="B7431" s="56"/>
      <c r="C7431" s="71"/>
      <c r="D7431" s="56"/>
      <c r="E7431" s="56"/>
      <c r="F7431" s="58"/>
      <c r="G7431" s="63"/>
      <c r="H7431" s="64"/>
    </row>
    <row r="7432" spans="1:8" ht="15" hidden="1" customHeight="1" x14ac:dyDescent="0.25">
      <c r="A7432"/>
      <c r="B7432" s="68"/>
      <c r="C7432" s="74"/>
      <c r="D7432" s="57"/>
      <c r="E7432" s="66"/>
      <c r="F7432" s="76"/>
      <c r="G7432" s="63"/>
      <c r="H7432" s="64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56"/>
      <c r="D7434" s="57"/>
      <c r="E7434" s="66"/>
      <c r="F7434" s="62"/>
      <c r="G7434" s="63"/>
      <c r="H7434" s="64"/>
    </row>
    <row r="7435" spans="1:8" ht="15" hidden="1" customHeight="1" x14ac:dyDescent="0.25">
      <c r="A7435"/>
      <c r="B7435" s="65"/>
      <c r="C7435" s="194"/>
      <c r="D7435" s="105"/>
      <c r="E7435" s="66"/>
      <c r="F7435" s="203"/>
      <c r="G7435" s="63"/>
      <c r="H7435" s="64"/>
    </row>
    <row r="7436" spans="1:8" ht="15" hidden="1" customHeight="1" x14ac:dyDescent="0.25">
      <c r="A7436"/>
      <c r="B7436" s="56"/>
      <c r="C7436" s="56"/>
      <c r="D7436" s="57"/>
      <c r="E7436" s="66"/>
      <c r="F7436" s="76"/>
      <c r="G7436" s="63"/>
      <c r="H7436" s="64"/>
    </row>
    <row r="7437" spans="1:8" ht="15" hidden="1" customHeight="1" x14ac:dyDescent="0.25">
      <c r="A7437"/>
      <c r="B7437" s="56"/>
      <c r="C7437" s="56"/>
      <c r="D7437" s="57"/>
      <c r="E7437" s="6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64"/>
    </row>
    <row r="7439" spans="1:8" ht="15" hidden="1" customHeight="1" x14ac:dyDescent="0.25">
      <c r="A7439"/>
      <c r="B7439" s="68"/>
      <c r="C7439" s="75"/>
      <c r="D7439" s="105"/>
      <c r="E7439" s="66"/>
      <c r="F7439" s="203"/>
      <c r="G7439" s="63"/>
      <c r="H7439" s="64"/>
    </row>
    <row r="7440" spans="1:8" ht="15" hidden="1" customHeight="1" x14ac:dyDescent="0.25">
      <c r="A7440"/>
      <c r="B7440" s="56"/>
      <c r="C7440" s="71"/>
      <c r="D7440" s="105"/>
      <c r="E7440" s="66"/>
      <c r="F7440" s="62"/>
      <c r="G7440" s="63"/>
      <c r="H7440" s="64"/>
    </row>
    <row r="7441" spans="1:8" ht="15" hidden="1" customHeight="1" x14ac:dyDescent="0.25">
      <c r="A7441"/>
      <c r="B7441" s="55"/>
      <c r="C7441" s="71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6"/>
      <c r="C7442" s="71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3"/>
      <c r="H7443" s="64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68"/>
      <c r="C7445" s="56"/>
      <c r="D7445" s="57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64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64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64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64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64"/>
    </row>
    <row r="7451" spans="1:8" ht="15" hidden="1" customHeight="1" x14ac:dyDescent="0.25">
      <c r="A7451"/>
      <c r="B7451" s="65"/>
      <c r="C7451" s="56"/>
      <c r="D7451" s="105"/>
      <c r="E7451" s="66"/>
      <c r="F7451" s="203"/>
      <c r="G7451" s="63"/>
      <c r="H7451" s="64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64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5"/>
      <c r="C7454" s="56"/>
      <c r="D7454" s="105"/>
      <c r="E7454" s="86"/>
      <c r="F7454" s="274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3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7"/>
      <c r="G7458" s="63"/>
      <c r="H7458" s="64"/>
    </row>
    <row r="7459" spans="1:8" ht="15" hidden="1" customHeight="1" x14ac:dyDescent="0.25">
      <c r="A7459"/>
      <c r="B7459" s="249"/>
      <c r="C7459" s="56"/>
      <c r="D7459" s="57"/>
      <c r="E7459" s="66"/>
      <c r="F7459" s="62"/>
      <c r="G7459" s="63"/>
      <c r="H7459" s="64"/>
    </row>
    <row r="7460" spans="1:8" ht="15" hidden="1" customHeight="1" x14ac:dyDescent="0.25">
      <c r="A7460"/>
      <c r="B7460" s="249"/>
      <c r="C7460" s="56"/>
      <c r="D7460" s="57"/>
      <c r="E7460" s="86"/>
      <c r="F7460" s="62"/>
      <c r="G7460" s="63"/>
      <c r="H7460" s="64"/>
    </row>
    <row r="7461" spans="1:8" ht="15" hidden="1" customHeight="1" x14ac:dyDescent="0.25">
      <c r="A7461"/>
      <c r="B7461" s="55"/>
      <c r="C7461" s="56"/>
      <c r="D7461" s="57"/>
      <c r="E7461" s="86"/>
      <c r="F7461" s="62"/>
      <c r="G7461" s="63"/>
      <c r="H7461" s="64"/>
    </row>
    <row r="7462" spans="1:8" ht="15" hidden="1" customHeight="1" x14ac:dyDescent="0.25">
      <c r="A7462"/>
      <c r="B7462" s="56"/>
      <c r="C7462" s="56"/>
      <c r="D7462" s="57"/>
      <c r="E7462" s="86"/>
      <c r="F7462" s="62"/>
      <c r="G7462" s="63"/>
      <c r="H7462" s="64"/>
    </row>
    <row r="7463" spans="1:8" ht="15" hidden="1" customHeight="1" x14ac:dyDescent="0.25">
      <c r="A7463"/>
      <c r="B7463" s="56"/>
      <c r="C7463" s="55"/>
      <c r="D7463" s="57"/>
      <c r="E7463" s="86"/>
      <c r="F7463" s="62"/>
      <c r="G7463" s="62"/>
      <c r="H7463" s="64"/>
    </row>
    <row r="7464" spans="1:8" ht="15" hidden="1" customHeight="1" x14ac:dyDescent="0.25">
      <c r="A7464"/>
      <c r="B7464" s="55"/>
      <c r="C7464" s="55"/>
      <c r="D7464" s="57"/>
      <c r="E7464" s="86"/>
      <c r="F7464" s="62"/>
      <c r="G7464" s="100"/>
      <c r="H7464" s="64"/>
    </row>
    <row r="7465" spans="1:8" ht="15" hidden="1" customHeight="1" x14ac:dyDescent="0.25">
      <c r="A7465"/>
      <c r="B7465" s="74"/>
      <c r="C7465" s="55"/>
      <c r="D7465" s="57"/>
      <c r="E7465" s="86"/>
      <c r="F7465" s="63"/>
      <c r="G7465" s="100"/>
      <c r="H7465" s="64"/>
    </row>
    <row r="7466" spans="1:8" ht="15" hidden="1" customHeight="1" x14ac:dyDescent="0.25">
      <c r="A7466"/>
      <c r="B7466" s="56"/>
      <c r="C7466" s="56"/>
      <c r="D7466" s="57"/>
      <c r="E7466" s="100"/>
      <c r="F7466" s="96"/>
      <c r="G7466" s="100"/>
      <c r="H7466" s="64"/>
    </row>
    <row r="7467" spans="1:8" ht="15" hidden="1" customHeight="1" x14ac:dyDescent="0.25">
      <c r="A7467"/>
      <c r="B7467" s="56"/>
      <c r="C7467" s="56"/>
      <c r="D7467" s="57"/>
      <c r="E7467" s="86"/>
      <c r="F7467" s="62"/>
      <c r="G7467" s="100"/>
      <c r="H7467" s="64"/>
    </row>
    <row r="7468" spans="1:8" ht="15" hidden="1" customHeight="1" x14ac:dyDescent="0.25">
      <c r="A7468"/>
      <c r="B7468" s="74"/>
      <c r="C7468" s="56"/>
      <c r="D7468" s="57"/>
      <c r="E7468" s="86"/>
      <c r="F7468" s="62"/>
      <c r="G7468" s="100"/>
      <c r="H7468" s="64"/>
    </row>
    <row r="7469" spans="1:8" ht="15" hidden="1" customHeight="1" x14ac:dyDescent="0.25">
      <c r="A7469"/>
      <c r="B7469" s="74"/>
      <c r="C7469" s="56"/>
      <c r="D7469" s="57"/>
      <c r="E7469" s="86"/>
      <c r="F7469" s="62"/>
      <c r="G7469" s="100"/>
      <c r="H7469" s="64"/>
    </row>
    <row r="7470" spans="1:8" ht="15" hidden="1" customHeight="1" x14ac:dyDescent="0.25">
      <c r="A7470"/>
      <c r="B7470" s="74"/>
      <c r="C7470" s="56"/>
      <c r="D7470" s="57"/>
      <c r="E7470" s="86"/>
      <c r="F7470" s="62"/>
      <c r="G7470" s="100"/>
      <c r="H7470" s="64"/>
    </row>
    <row r="7471" spans="1:8" ht="15" hidden="1" customHeight="1" x14ac:dyDescent="0.25">
      <c r="A7471"/>
      <c r="B7471" s="81"/>
      <c r="C7471" s="75"/>
      <c r="D7471" s="57"/>
      <c r="E7471" s="66"/>
      <c r="F7471" s="76"/>
      <c r="G7471" s="63"/>
    </row>
    <row r="7472" spans="1:8" ht="15" hidden="1" customHeight="1" x14ac:dyDescent="0.25">
      <c r="A7472"/>
      <c r="B7472" s="68"/>
      <c r="C7472" s="75"/>
      <c r="D7472" s="105"/>
      <c r="E7472" s="66"/>
      <c r="F7472" s="203"/>
      <c r="G7472" s="63"/>
      <c r="H7472" s="64"/>
    </row>
    <row r="7473" spans="1:8" ht="15" hidden="1" customHeight="1" x14ac:dyDescent="0.25">
      <c r="A7473"/>
      <c r="B7473" s="56"/>
      <c r="C7473" s="75"/>
      <c r="D7473" s="105"/>
      <c r="E7473" s="66"/>
      <c r="F7473" s="62"/>
      <c r="G7473" s="63"/>
      <c r="H7473" s="64"/>
    </row>
    <row r="7474" spans="1:8" ht="15" hidden="1" customHeight="1" x14ac:dyDescent="0.25">
      <c r="A7474"/>
      <c r="B7474" s="55"/>
      <c r="C7474" s="75"/>
      <c r="D7474" s="57"/>
      <c r="E7474" s="66"/>
      <c r="F7474" s="76"/>
      <c r="G7474" s="63"/>
      <c r="H7474" s="64"/>
    </row>
    <row r="7475" spans="1:8" ht="15" hidden="1" customHeight="1" x14ac:dyDescent="0.25">
      <c r="A7475"/>
      <c r="B7475" s="56"/>
      <c r="C7475" s="75"/>
      <c r="D7475" s="57"/>
      <c r="E7475" s="66"/>
      <c r="F7475" s="76"/>
      <c r="G7475" s="63"/>
      <c r="H7475" s="64"/>
    </row>
    <row r="7476" spans="1:8" ht="15" hidden="1" customHeight="1" x14ac:dyDescent="0.25">
      <c r="A7476"/>
      <c r="B7476" s="56"/>
      <c r="C7476" s="71"/>
      <c r="D7476" s="57"/>
      <c r="E7476" s="86"/>
      <c r="F7476" s="62"/>
      <c r="G7476" s="203"/>
      <c r="H7476" s="64"/>
    </row>
    <row r="7477" spans="1:8" ht="15" hidden="1" customHeight="1" x14ac:dyDescent="0.25">
      <c r="A7477"/>
      <c r="B7477" s="71"/>
      <c r="C7477" s="75"/>
      <c r="D7477" s="56"/>
      <c r="E7477" s="72"/>
      <c r="F7477" s="58"/>
      <c r="G7477" s="63"/>
      <c r="H7477" s="64"/>
    </row>
    <row r="7478" spans="1:8" ht="15" hidden="1" customHeight="1" x14ac:dyDescent="0.25">
      <c r="A7478"/>
      <c r="B7478" s="56"/>
      <c r="C7478" s="56"/>
      <c r="D7478" s="105"/>
      <c r="E7478" s="66"/>
      <c r="F7478" s="63"/>
      <c r="G7478" s="63"/>
      <c r="H7478" s="64"/>
    </row>
    <row r="7479" spans="1:8" ht="15" hidden="1" customHeight="1" x14ac:dyDescent="0.25">
      <c r="A7479"/>
      <c r="B7479" s="55"/>
      <c r="C7479" s="56"/>
      <c r="D7479" s="57"/>
      <c r="E7479" s="66"/>
      <c r="F7479" s="63"/>
      <c r="G7479" s="63"/>
      <c r="H7479" s="64"/>
    </row>
    <row r="7480" spans="1:8" ht="15" hidden="1" customHeight="1" x14ac:dyDescent="0.25">
      <c r="A7480"/>
      <c r="B7480" s="55"/>
      <c r="C7480" s="56"/>
      <c r="D7480" s="56"/>
      <c r="E7480" s="56"/>
      <c r="F7480" s="58"/>
      <c r="G7480" s="63"/>
      <c r="H7480" s="64"/>
    </row>
    <row r="7481" spans="1:8" ht="15" hidden="1" customHeight="1" x14ac:dyDescent="0.25">
      <c r="A7481"/>
      <c r="B7481" s="68"/>
      <c r="C7481" s="56"/>
      <c r="D7481" s="57"/>
      <c r="E7481" s="66"/>
      <c r="F7481" s="76"/>
      <c r="G7481" s="63"/>
      <c r="H7481" s="64"/>
    </row>
    <row r="7482" spans="1:8" ht="15" hidden="1" customHeight="1" x14ac:dyDescent="0.25">
      <c r="A7482"/>
      <c r="B7482" s="81"/>
      <c r="C7482" s="75"/>
      <c r="D7482" s="57"/>
      <c r="E7482" s="66"/>
      <c r="F7482" s="76"/>
      <c r="G7482" s="63"/>
      <c r="H7482" s="106"/>
    </row>
    <row r="7483" spans="1:8" ht="15" hidden="1" customHeight="1" x14ac:dyDescent="0.25">
      <c r="A7483"/>
      <c r="B7483" s="68"/>
      <c r="C7483" s="75"/>
      <c r="D7483" s="105"/>
      <c r="E7483" s="66"/>
      <c r="F7483" s="203"/>
      <c r="G7483" s="63"/>
      <c r="H7483" s="106"/>
    </row>
    <row r="7484" spans="1:8" ht="15" hidden="1" customHeight="1" x14ac:dyDescent="0.25">
      <c r="A7484"/>
      <c r="B7484" s="56"/>
      <c r="C7484" s="75"/>
      <c r="D7484" s="105"/>
      <c r="E7484" s="66"/>
      <c r="F7484" s="62"/>
      <c r="G7484" s="63"/>
      <c r="H7484" s="64"/>
    </row>
    <row r="7485" spans="1:8" ht="15" hidden="1" customHeight="1" x14ac:dyDescent="0.25">
      <c r="A7485"/>
      <c r="B7485" s="56"/>
      <c r="C7485" s="75"/>
      <c r="D7485" s="57"/>
      <c r="E7485" s="66"/>
      <c r="F7485" s="76"/>
      <c r="G7485" s="63"/>
      <c r="H7485" s="64"/>
    </row>
    <row r="7486" spans="1:8" ht="15" hidden="1" customHeight="1" x14ac:dyDescent="0.25">
      <c r="A7486"/>
      <c r="B7486" s="55"/>
      <c r="C7486" s="75"/>
      <c r="D7486" s="57"/>
      <c r="E7486" s="66"/>
      <c r="F7486" s="76"/>
      <c r="G7486" s="63"/>
      <c r="H7486" s="64"/>
    </row>
    <row r="7487" spans="1:8" ht="15" hidden="1" customHeight="1" x14ac:dyDescent="0.25">
      <c r="A7487"/>
      <c r="B7487" s="56"/>
      <c r="C7487" s="71"/>
      <c r="D7487" s="57"/>
      <c r="E7487" s="86"/>
      <c r="F7487" s="62"/>
      <c r="G7487" s="203"/>
      <c r="H7487" s="106"/>
    </row>
    <row r="7488" spans="1:8" ht="15" hidden="1" customHeight="1" x14ac:dyDescent="0.25">
      <c r="A7488"/>
      <c r="B7488" s="71"/>
      <c r="C7488" s="75"/>
      <c r="D7488" s="56"/>
      <c r="E7488" s="72"/>
      <c r="F7488" s="58"/>
      <c r="G7488" s="63"/>
      <c r="H7488" s="64"/>
    </row>
    <row r="7489" spans="1:8" ht="15" hidden="1" customHeight="1" x14ac:dyDescent="0.25">
      <c r="A7489"/>
      <c r="B7489" s="56"/>
      <c r="C7489" s="56"/>
      <c r="D7489" s="105"/>
      <c r="E7489" s="66"/>
      <c r="F7489" s="63"/>
      <c r="G7489" s="63"/>
      <c r="H7489" s="64"/>
    </row>
    <row r="7490" spans="1:8" ht="15" hidden="1" customHeight="1" x14ac:dyDescent="0.25">
      <c r="A7490"/>
      <c r="B7490" s="55"/>
      <c r="C7490" s="56"/>
      <c r="D7490" s="57"/>
      <c r="E7490" s="66"/>
      <c r="F7490" s="63"/>
      <c r="G7490" s="63"/>
      <c r="H7490" s="106"/>
    </row>
    <row r="7491" spans="1:8" ht="15" hidden="1" customHeight="1" x14ac:dyDescent="0.25">
      <c r="A7491"/>
      <c r="B7491" s="55"/>
      <c r="C7491" s="56"/>
      <c r="D7491" s="56"/>
      <c r="E7491" s="56"/>
      <c r="F7491" s="58"/>
      <c r="G7491" s="63"/>
      <c r="H7491" s="106"/>
    </row>
    <row r="7492" spans="1:8" ht="15" hidden="1" customHeight="1" x14ac:dyDescent="0.25">
      <c r="A7492"/>
      <c r="B7492" s="68"/>
      <c r="C7492" s="56"/>
      <c r="D7492" s="57"/>
      <c r="E7492" s="66"/>
      <c r="F7492" s="76"/>
      <c r="G7492" s="63"/>
      <c r="H7492" s="106"/>
    </row>
    <row r="7493" spans="1:8" ht="15" hidden="1" customHeight="1" x14ac:dyDescent="0.25">
      <c r="A7493"/>
      <c r="B7493" s="56"/>
      <c r="C7493" s="56"/>
      <c r="D7493" s="57"/>
      <c r="E7493" s="66"/>
      <c r="F7493" s="62"/>
      <c r="G7493" s="63"/>
      <c r="H7493" s="106"/>
    </row>
    <row r="7494" spans="1:8" ht="15" hidden="1" customHeight="1" x14ac:dyDescent="0.25">
      <c r="A7494"/>
      <c r="B7494" s="56"/>
      <c r="C7494" s="56"/>
      <c r="D7494" s="57"/>
      <c r="E7494" s="66"/>
      <c r="F7494" s="62"/>
      <c r="G7494" s="63"/>
      <c r="H7494" s="106"/>
    </row>
    <row r="7495" spans="1:8" ht="15" hidden="1" customHeight="1" x14ac:dyDescent="0.25">
      <c r="A7495"/>
      <c r="B7495" s="65"/>
      <c r="C7495" s="56"/>
      <c r="D7495" s="105"/>
      <c r="E7495" s="66"/>
      <c r="F7495" s="203"/>
      <c r="G7495" s="63"/>
      <c r="H7495" s="106"/>
    </row>
    <row r="7496" spans="1:8" ht="15" hidden="1" customHeight="1" x14ac:dyDescent="0.25">
      <c r="A7496"/>
      <c r="B7496" s="56"/>
      <c r="C7496" s="56"/>
      <c r="D7496" s="57"/>
      <c r="E7496" s="66"/>
      <c r="F7496" s="76"/>
      <c r="G7496" s="63"/>
      <c r="H7496" s="106"/>
    </row>
    <row r="7497" spans="1:8" ht="15" hidden="1" customHeight="1" x14ac:dyDescent="0.25">
      <c r="A7497"/>
      <c r="B7497" s="56"/>
      <c r="C7497" s="56"/>
      <c r="D7497" s="57"/>
      <c r="E7497" s="66"/>
      <c r="F7497" s="62"/>
      <c r="G7497" s="63"/>
      <c r="H7497" s="64"/>
    </row>
    <row r="7498" spans="1:8" ht="15" hidden="1" customHeight="1" x14ac:dyDescent="0.25">
      <c r="A7498"/>
      <c r="B7498" s="56"/>
      <c r="C7498" s="71"/>
      <c r="D7498" s="57"/>
      <c r="E7498" s="86"/>
      <c r="F7498" s="62"/>
      <c r="G7498" s="63"/>
      <c r="H7498" s="106"/>
    </row>
    <row r="7499" spans="1:8" ht="15" hidden="1" customHeight="1" x14ac:dyDescent="0.25">
      <c r="A7499"/>
      <c r="B7499" s="56"/>
      <c r="C7499" s="56"/>
      <c r="D7499" s="57"/>
      <c r="E7499" s="86"/>
      <c r="F7499" s="62"/>
      <c r="G7499" s="63"/>
      <c r="H7499" s="106"/>
    </row>
    <row r="7500" spans="1:8" ht="15" hidden="1" customHeight="1" x14ac:dyDescent="0.25">
      <c r="A7500"/>
      <c r="B7500" s="60"/>
      <c r="C7500" s="56"/>
      <c r="D7500" s="57"/>
      <c r="E7500" s="71"/>
      <c r="F7500" s="203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81"/>
      <c r="C7502" s="75"/>
      <c r="D7502" s="57"/>
      <c r="E7502" s="66"/>
      <c r="F7502" s="76"/>
      <c r="G7502" s="63"/>
      <c r="H7502" s="106"/>
    </row>
    <row r="7503" spans="1:8" ht="15" hidden="1" customHeight="1" x14ac:dyDescent="0.25">
      <c r="A7503"/>
      <c r="B7503" s="68"/>
      <c r="C7503" s="75"/>
      <c r="D7503" s="105"/>
      <c r="E7503" s="66"/>
      <c r="F7503" s="203"/>
      <c r="G7503" s="63"/>
      <c r="H7503" s="106"/>
    </row>
    <row r="7504" spans="1:8" ht="15" hidden="1" customHeight="1" x14ac:dyDescent="0.25">
      <c r="A7504"/>
      <c r="B7504" s="56"/>
      <c r="C7504" s="75"/>
      <c r="D7504" s="105"/>
      <c r="E7504" s="66"/>
      <c r="F7504" s="62"/>
      <c r="G7504" s="63"/>
      <c r="H7504" s="64"/>
    </row>
    <row r="7505" spans="1:8" ht="15" hidden="1" customHeight="1" x14ac:dyDescent="0.25">
      <c r="A7505"/>
      <c r="B7505" s="56"/>
      <c r="C7505" s="75"/>
      <c r="D7505" s="57"/>
      <c r="E7505" s="66"/>
      <c r="F7505" s="76"/>
      <c r="G7505" s="63"/>
      <c r="H7505" s="64"/>
    </row>
    <row r="7506" spans="1:8" ht="15" hidden="1" customHeight="1" x14ac:dyDescent="0.25">
      <c r="A7506"/>
      <c r="B7506" s="55"/>
      <c r="C7506" s="75"/>
      <c r="D7506" s="57"/>
      <c r="E7506" s="66"/>
      <c r="F7506" s="76"/>
      <c r="G7506" s="63"/>
      <c r="H7506" s="64"/>
    </row>
    <row r="7507" spans="1:8" ht="15" hidden="1" customHeight="1" x14ac:dyDescent="0.25">
      <c r="A7507"/>
      <c r="B7507" s="56"/>
      <c r="C7507" s="71"/>
      <c r="D7507" s="57"/>
      <c r="E7507" s="86"/>
      <c r="F7507" s="62"/>
      <c r="G7507" s="203"/>
      <c r="H7507" s="106"/>
    </row>
    <row r="7508" spans="1:8" ht="15" hidden="1" customHeight="1" x14ac:dyDescent="0.25">
      <c r="A7508"/>
      <c r="B7508" s="71"/>
      <c r="C7508" s="75"/>
      <c r="D7508" s="56"/>
      <c r="E7508" s="72"/>
      <c r="F7508" s="58"/>
      <c r="G7508" s="63"/>
      <c r="H7508" s="64"/>
    </row>
    <row r="7509" spans="1:8" ht="15" hidden="1" customHeight="1" x14ac:dyDescent="0.25">
      <c r="A7509"/>
      <c r="B7509" s="56"/>
      <c r="C7509" s="56"/>
      <c r="D7509" s="105"/>
      <c r="E7509" s="66"/>
      <c r="F7509" s="63"/>
      <c r="G7509" s="63"/>
      <c r="H7509" s="64"/>
    </row>
    <row r="7510" spans="1:8" ht="15" hidden="1" customHeight="1" x14ac:dyDescent="0.25">
      <c r="A7510"/>
      <c r="B7510" s="55"/>
      <c r="C7510" s="56"/>
      <c r="D7510" s="57"/>
      <c r="E7510" s="66"/>
      <c r="F7510" s="63"/>
      <c r="G7510" s="63"/>
      <c r="H7510" s="106"/>
    </row>
    <row r="7511" spans="1:8" ht="15" hidden="1" customHeight="1" x14ac:dyDescent="0.25">
      <c r="A7511"/>
      <c r="B7511" s="55"/>
      <c r="C7511" s="56"/>
      <c r="D7511" s="56"/>
      <c r="E7511" s="56"/>
      <c r="F7511" s="58"/>
      <c r="G7511" s="63"/>
      <c r="H7511" s="106"/>
    </row>
    <row r="7512" spans="1:8" ht="15" hidden="1" customHeight="1" x14ac:dyDescent="0.25">
      <c r="A7512"/>
      <c r="B7512" s="68"/>
      <c r="C7512" s="56"/>
      <c r="D7512" s="57"/>
      <c r="E7512" s="66"/>
      <c r="F7512" s="76"/>
      <c r="G7512" s="63"/>
      <c r="H7512" s="106"/>
    </row>
    <row r="7513" spans="1:8" ht="15" hidden="1" customHeight="1" x14ac:dyDescent="0.25">
      <c r="A7513"/>
      <c r="B7513" s="56"/>
      <c r="C7513" s="56"/>
      <c r="D7513" s="57"/>
      <c r="E7513" s="66"/>
      <c r="F7513" s="62"/>
      <c r="G7513" s="63"/>
      <c r="H7513" s="106"/>
    </row>
    <row r="7514" spans="1:8" ht="15" hidden="1" customHeight="1" x14ac:dyDescent="0.25">
      <c r="A7514"/>
      <c r="B7514" s="56"/>
      <c r="C7514" s="56"/>
      <c r="D7514" s="57"/>
      <c r="E7514" s="66"/>
      <c r="F7514" s="62"/>
      <c r="G7514" s="63"/>
      <c r="H7514" s="106"/>
    </row>
    <row r="7515" spans="1:8" ht="15" hidden="1" customHeight="1" x14ac:dyDescent="0.25">
      <c r="A7515"/>
      <c r="B7515" s="55"/>
      <c r="C7515" s="56"/>
      <c r="D7515" s="105"/>
      <c r="E7515" s="66"/>
      <c r="F7515" s="203"/>
      <c r="G7515" s="63"/>
      <c r="H7515" s="106"/>
    </row>
    <row r="7516" spans="1:8" ht="15" hidden="1" customHeight="1" x14ac:dyDescent="0.25">
      <c r="A7516"/>
      <c r="B7516" s="56"/>
      <c r="C7516" s="56"/>
      <c r="D7516" s="57"/>
      <c r="E7516" s="66"/>
      <c r="F7516" s="76"/>
      <c r="G7516" s="63"/>
      <c r="H7516" s="106"/>
    </row>
    <row r="7517" spans="1:8" ht="15" hidden="1" customHeight="1" x14ac:dyDescent="0.25">
      <c r="A7517"/>
      <c r="B7517" s="56"/>
      <c r="C7517" s="56"/>
      <c r="D7517" s="57"/>
      <c r="E7517" s="66"/>
      <c r="F7517" s="62"/>
      <c r="G7517" s="63"/>
      <c r="H7517" s="64"/>
    </row>
    <row r="7518" spans="1:8" ht="15" hidden="1" customHeight="1" x14ac:dyDescent="0.25">
      <c r="A7518"/>
      <c r="B7518" s="56"/>
      <c r="C7518" s="71"/>
      <c r="D7518" s="57"/>
      <c r="E7518" s="86"/>
      <c r="F7518" s="62"/>
      <c r="G7518" s="63"/>
      <c r="H7518" s="64"/>
    </row>
    <row r="7519" spans="1:8" ht="15" hidden="1" customHeight="1" x14ac:dyDescent="0.25">
      <c r="A7519"/>
      <c r="B7519" s="56"/>
      <c r="C7519" s="56"/>
      <c r="D7519" s="57"/>
      <c r="E7519" s="86"/>
      <c r="F7519" s="62"/>
      <c r="G7519" s="63"/>
      <c r="H7519" s="64"/>
    </row>
    <row r="7520" spans="1:8" ht="15" hidden="1" customHeight="1" x14ac:dyDescent="0.25">
      <c r="A7520"/>
      <c r="B7520" s="60"/>
      <c r="C7520" s="56"/>
      <c r="D7520" s="57"/>
      <c r="E7520" s="71"/>
      <c r="F7520" s="203"/>
      <c r="G7520" s="63"/>
      <c r="H7520" s="64"/>
    </row>
    <row r="7521" spans="1:8" ht="15" hidden="1" customHeight="1" x14ac:dyDescent="0.25">
      <c r="A7521"/>
      <c r="B7521" s="55"/>
      <c r="C7521" s="56"/>
      <c r="D7521" s="57"/>
      <c r="E7521" s="86"/>
      <c r="F7521" s="62"/>
      <c r="G7521" s="63"/>
      <c r="H7521" s="64"/>
    </row>
    <row r="7522" spans="1:8" ht="15" hidden="1" customHeight="1" x14ac:dyDescent="0.25">
      <c r="A7522"/>
      <c r="B7522" s="68"/>
      <c r="C7522" s="56"/>
      <c r="D7522" s="57"/>
      <c r="E7522" s="86"/>
      <c r="F7522" s="207"/>
      <c r="G7522" s="63"/>
      <c r="H7522" s="64"/>
    </row>
    <row r="7523" spans="1:8" ht="15" hidden="1" customHeight="1" x14ac:dyDescent="0.25">
      <c r="A7523"/>
      <c r="B7523" s="81"/>
      <c r="C7523" s="75"/>
      <c r="D7523" s="57"/>
      <c r="E7523" s="66"/>
      <c r="F7523" s="76"/>
      <c r="G7523" s="63"/>
      <c r="H7523" s="106"/>
    </row>
    <row r="7524" spans="1:8" ht="15" hidden="1" customHeight="1" x14ac:dyDescent="0.25">
      <c r="A7524"/>
      <c r="B7524" s="68"/>
      <c r="C7524" s="75"/>
      <c r="D7524" s="105"/>
      <c r="E7524" s="66"/>
      <c r="F7524" s="203"/>
      <c r="G7524" s="63"/>
      <c r="H7524" s="106"/>
    </row>
    <row r="7525" spans="1:8" ht="15" hidden="1" customHeight="1" x14ac:dyDescent="0.25">
      <c r="A7525"/>
      <c r="B7525" s="56"/>
      <c r="C7525" s="75"/>
      <c r="D7525" s="105"/>
      <c r="E7525" s="66"/>
      <c r="F7525" s="62"/>
      <c r="G7525" s="63"/>
      <c r="H7525" s="64"/>
    </row>
    <row r="7526" spans="1:8" ht="15" hidden="1" customHeight="1" x14ac:dyDescent="0.25">
      <c r="A7526"/>
      <c r="B7526" s="56"/>
      <c r="C7526" s="75"/>
      <c r="D7526" s="57"/>
      <c r="E7526" s="66"/>
      <c r="F7526" s="76"/>
      <c r="G7526" s="63"/>
      <c r="H7526" s="64"/>
    </row>
    <row r="7527" spans="1:8" ht="15" hidden="1" customHeight="1" x14ac:dyDescent="0.25">
      <c r="A7527"/>
      <c r="B7527" s="55"/>
      <c r="C7527" s="75"/>
      <c r="D7527" s="57"/>
      <c r="E7527" s="66"/>
      <c r="F7527" s="76"/>
      <c r="G7527" s="63"/>
      <c r="H7527" s="64"/>
    </row>
    <row r="7528" spans="1:8" ht="15" hidden="1" customHeight="1" x14ac:dyDescent="0.25">
      <c r="A7528"/>
      <c r="B7528" s="56"/>
      <c r="C7528" s="71"/>
      <c r="D7528" s="57"/>
      <c r="E7528" s="86"/>
      <c r="F7528" s="62"/>
      <c r="G7528" s="203"/>
      <c r="H7528" s="64"/>
    </row>
    <row r="7529" spans="1:8" ht="15" hidden="1" customHeight="1" x14ac:dyDescent="0.25">
      <c r="A7529"/>
      <c r="B7529" s="71"/>
      <c r="C7529" s="75"/>
      <c r="D7529" s="56"/>
      <c r="E7529" s="72"/>
      <c r="F7529" s="58"/>
      <c r="G7529" s="63"/>
      <c r="H7529" s="64"/>
    </row>
    <row r="7530" spans="1:8" ht="15" hidden="1" customHeight="1" x14ac:dyDescent="0.25">
      <c r="A7530"/>
      <c r="B7530" s="56"/>
      <c r="C7530" s="56"/>
      <c r="D7530" s="105"/>
      <c r="E7530" s="66"/>
      <c r="F7530" s="63"/>
      <c r="G7530" s="63"/>
      <c r="H7530" s="64"/>
    </row>
    <row r="7531" spans="1:8" ht="15" hidden="1" customHeight="1" x14ac:dyDescent="0.25">
      <c r="A7531"/>
      <c r="B7531" s="55"/>
      <c r="C7531" s="56"/>
      <c r="D7531" s="57"/>
      <c r="E7531" s="66"/>
      <c r="F7531" s="63"/>
      <c r="G7531" s="63"/>
      <c r="H7531" s="106"/>
    </row>
    <row r="7532" spans="1:8" ht="15" hidden="1" customHeight="1" x14ac:dyDescent="0.25">
      <c r="A7532"/>
      <c r="B7532" s="56"/>
      <c r="C7532" s="56"/>
      <c r="D7532" s="56"/>
      <c r="E7532" s="56"/>
      <c r="F7532" s="58"/>
      <c r="G7532" s="63"/>
      <c r="H7532" s="106"/>
    </row>
    <row r="7533" spans="1:8" ht="15" hidden="1" customHeight="1" x14ac:dyDescent="0.25">
      <c r="A7533"/>
      <c r="B7533" s="56"/>
      <c r="C7533" s="75"/>
      <c r="D7533" s="105"/>
      <c r="E7533" s="66"/>
      <c r="F7533" s="203"/>
      <c r="G7533" s="63"/>
      <c r="H7533" s="106"/>
    </row>
    <row r="7534" spans="1:8" ht="15" hidden="1" customHeight="1" x14ac:dyDescent="0.25">
      <c r="A7534"/>
      <c r="B7534" s="56"/>
      <c r="C7534" s="56"/>
      <c r="D7534" s="57"/>
      <c r="E7534" s="66"/>
      <c r="F7534" s="62"/>
      <c r="G7534" s="63"/>
      <c r="H7534" s="106"/>
    </row>
    <row r="7535" spans="1:8" ht="15" hidden="1" customHeight="1" x14ac:dyDescent="0.25">
      <c r="A7535"/>
      <c r="B7535" s="56"/>
      <c r="C7535" s="56"/>
      <c r="D7535" s="57"/>
      <c r="E7535" s="66"/>
      <c r="F7535" s="62"/>
      <c r="G7535" s="63"/>
      <c r="H7535" s="106"/>
    </row>
    <row r="7536" spans="1:8" ht="15" hidden="1" customHeight="1" x14ac:dyDescent="0.25">
      <c r="A7536"/>
      <c r="B7536" s="56"/>
      <c r="C7536" s="71"/>
      <c r="D7536" s="105"/>
      <c r="E7536" s="66"/>
      <c r="F7536" s="203"/>
      <c r="G7536" s="63"/>
      <c r="H7536" s="106"/>
    </row>
    <row r="7537" spans="1:8" ht="15" hidden="1" customHeight="1" x14ac:dyDescent="0.25">
      <c r="A7537"/>
      <c r="B7537" s="56"/>
      <c r="C7537" s="71"/>
      <c r="D7537" s="57"/>
      <c r="E7537" s="66"/>
      <c r="F7537" s="76"/>
      <c r="G7537" s="63"/>
      <c r="H7537" s="106"/>
    </row>
    <row r="7538" spans="1:8" ht="15" hidden="1" customHeight="1" x14ac:dyDescent="0.25">
      <c r="A7538"/>
      <c r="B7538" s="56"/>
      <c r="C7538" s="71"/>
      <c r="D7538" s="57"/>
      <c r="E7538" s="66"/>
      <c r="F7538" s="62"/>
      <c r="G7538" s="63"/>
      <c r="H7538" s="106"/>
    </row>
    <row r="7539" spans="1:8" ht="15" hidden="1" customHeight="1" x14ac:dyDescent="0.25">
      <c r="A7539"/>
      <c r="B7539" s="56"/>
      <c r="C7539" s="71"/>
      <c r="D7539" s="57"/>
      <c r="E7539" s="86"/>
      <c r="F7539" s="62"/>
      <c r="G7539" s="63"/>
      <c r="H7539" s="106"/>
    </row>
    <row r="7540" spans="1:8" ht="15" hidden="1" customHeight="1" x14ac:dyDescent="0.25">
      <c r="A7540"/>
      <c r="B7540" s="60"/>
      <c r="C7540" s="56"/>
      <c r="D7540" s="57"/>
      <c r="E7540" s="86"/>
      <c r="F7540" s="62"/>
      <c r="G7540" s="63"/>
      <c r="H7540" s="64"/>
    </row>
    <row r="7541" spans="1:8" ht="15" hidden="1" customHeight="1" x14ac:dyDescent="0.25">
      <c r="A7541"/>
      <c r="B7541" s="55"/>
      <c r="C7541" s="56"/>
      <c r="D7541" s="57"/>
      <c r="E7541" s="71"/>
      <c r="F7541" s="203"/>
      <c r="G7541" s="63"/>
      <c r="H7541" s="64"/>
    </row>
    <row r="7542" spans="1:8" ht="15" hidden="1" customHeight="1" x14ac:dyDescent="0.25">
      <c r="A7542"/>
      <c r="B7542" s="55"/>
      <c r="C7542" s="75"/>
      <c r="D7542" s="57"/>
      <c r="E7542" s="86"/>
      <c r="F7542" s="62"/>
      <c r="G7542" s="63"/>
      <c r="H7542" s="64"/>
    </row>
    <row r="7543" spans="1:8" ht="15" hidden="1" customHeight="1" x14ac:dyDescent="0.25">
      <c r="A7543"/>
      <c r="B7543" s="71"/>
      <c r="C7543" s="75"/>
      <c r="D7543" s="57"/>
      <c r="E7543" s="66"/>
      <c r="F7543" s="76"/>
      <c r="G7543" s="63"/>
      <c r="H7543" s="106"/>
    </row>
    <row r="7544" spans="1:8" ht="15" hidden="1" customHeight="1" x14ac:dyDescent="0.25">
      <c r="A7544"/>
      <c r="B7544" s="68"/>
      <c r="C7544" s="56"/>
      <c r="D7544" s="105"/>
      <c r="E7544" s="66"/>
      <c r="F7544" s="203"/>
      <c r="G7544" s="63"/>
      <c r="H7544" s="106"/>
    </row>
    <row r="7545" spans="1:8" ht="15" hidden="1" customHeight="1" x14ac:dyDescent="0.25">
      <c r="A7545"/>
      <c r="B7545" s="56"/>
      <c r="C7545" s="75"/>
      <c r="D7545" s="105"/>
      <c r="E7545" s="66"/>
      <c r="F7545" s="62"/>
      <c r="G7545" s="63"/>
      <c r="H7545" s="64"/>
    </row>
    <row r="7546" spans="1:8" ht="15" hidden="1" customHeight="1" x14ac:dyDescent="0.25">
      <c r="A7546"/>
      <c r="B7546" s="56"/>
      <c r="C7546" s="75"/>
      <c r="D7546" s="57"/>
      <c r="E7546" s="66"/>
      <c r="F7546" s="76"/>
      <c r="G7546" s="63"/>
      <c r="H7546" s="64"/>
    </row>
    <row r="7547" spans="1:8" ht="15" hidden="1" customHeight="1" x14ac:dyDescent="0.25">
      <c r="A7547"/>
      <c r="B7547" s="55"/>
      <c r="C7547" s="75"/>
      <c r="D7547" s="57"/>
      <c r="E7547" s="66"/>
      <c r="F7547" s="76"/>
      <c r="G7547" s="63"/>
      <c r="H7547" s="64"/>
    </row>
    <row r="7548" spans="1:8" ht="15" hidden="1" customHeight="1" x14ac:dyDescent="0.25">
      <c r="A7548"/>
      <c r="B7548" s="56"/>
      <c r="C7548" s="71"/>
      <c r="D7548" s="57"/>
      <c r="E7548" s="86"/>
      <c r="F7548" s="62"/>
      <c r="G7548" s="203"/>
      <c r="H7548" s="64"/>
    </row>
    <row r="7549" spans="1:8" ht="15" hidden="1" customHeight="1" x14ac:dyDescent="0.25">
      <c r="A7549"/>
      <c r="B7549" s="56"/>
      <c r="C7549" s="71"/>
      <c r="D7549" s="56"/>
      <c r="E7549" s="72"/>
      <c r="F7549" s="58"/>
      <c r="G7549" s="63"/>
      <c r="H7549" s="64"/>
    </row>
    <row r="7550" spans="1:8" ht="15" hidden="1" customHeight="1" x14ac:dyDescent="0.25">
      <c r="A7550"/>
      <c r="B7550" s="56"/>
      <c r="C7550" s="71"/>
      <c r="D7550" s="105"/>
      <c r="E7550" s="66"/>
      <c r="F7550" s="63"/>
      <c r="G7550" s="63"/>
      <c r="H7550" s="64"/>
    </row>
    <row r="7551" spans="1:8" ht="15" hidden="1" customHeight="1" x14ac:dyDescent="0.25">
      <c r="A7551"/>
      <c r="B7551" s="55"/>
      <c r="C7551" s="71"/>
      <c r="D7551" s="57"/>
      <c r="E7551" s="66"/>
      <c r="F7551" s="63"/>
      <c r="G7551" s="63"/>
      <c r="H7551" s="106"/>
    </row>
    <row r="7552" spans="1:8" ht="15" hidden="1" customHeight="1" x14ac:dyDescent="0.25">
      <c r="A7552"/>
      <c r="B7552" s="56"/>
      <c r="C7552" s="71"/>
      <c r="D7552" s="56"/>
      <c r="E7552" s="56"/>
      <c r="F7552" s="58"/>
      <c r="G7552" s="63"/>
      <c r="H7552" s="106"/>
    </row>
    <row r="7553" spans="1:8" ht="15" hidden="1" customHeight="1" x14ac:dyDescent="0.25">
      <c r="A7553"/>
      <c r="B7553" s="56"/>
      <c r="C7553" s="71"/>
      <c r="D7553" s="105"/>
      <c r="E7553" s="66"/>
      <c r="F7553" s="203"/>
      <c r="G7553" s="63"/>
      <c r="H7553" s="106"/>
    </row>
    <row r="7554" spans="1:8" ht="15" hidden="1" customHeight="1" x14ac:dyDescent="0.25">
      <c r="A7554"/>
      <c r="B7554" s="56"/>
      <c r="C7554" s="71"/>
      <c r="D7554" s="57"/>
      <c r="E7554" s="66"/>
      <c r="F7554" s="62"/>
      <c r="G7554" s="63"/>
      <c r="H7554" s="106"/>
    </row>
    <row r="7555" spans="1:8" ht="15" hidden="1" customHeight="1" x14ac:dyDescent="0.25">
      <c r="A7555"/>
      <c r="B7555" s="56"/>
      <c r="C7555" s="71"/>
      <c r="D7555" s="57"/>
      <c r="E7555" s="66"/>
      <c r="F7555" s="62"/>
      <c r="G7555" s="63"/>
      <c r="H7555" s="106"/>
    </row>
    <row r="7556" spans="1:8" ht="15" hidden="1" customHeight="1" x14ac:dyDescent="0.25">
      <c r="A7556"/>
      <c r="B7556" s="68"/>
      <c r="C7556" s="71"/>
      <c r="D7556" s="105"/>
      <c r="E7556" s="66"/>
      <c r="F7556" s="203"/>
      <c r="G7556" s="63"/>
      <c r="H7556" s="106"/>
    </row>
    <row r="7557" spans="1:8" ht="15" hidden="1" customHeight="1" x14ac:dyDescent="0.25">
      <c r="A7557"/>
      <c r="B7557" s="56"/>
      <c r="C7557" s="71"/>
      <c r="D7557" s="57"/>
      <c r="E7557" s="66"/>
      <c r="F7557" s="76"/>
      <c r="G7557" s="63"/>
      <c r="H7557" s="106"/>
    </row>
    <row r="7558" spans="1:8" ht="15" hidden="1" customHeight="1" x14ac:dyDescent="0.25">
      <c r="A7558"/>
      <c r="B7558" s="56"/>
      <c r="C7558" s="71"/>
      <c r="D7558" s="57"/>
      <c r="E7558" s="66"/>
      <c r="F7558" s="62"/>
      <c r="G7558" s="63"/>
      <c r="H7558" s="106"/>
    </row>
    <row r="7559" spans="1:8" ht="15" hidden="1" customHeight="1" x14ac:dyDescent="0.25">
      <c r="A7559"/>
      <c r="B7559" s="56"/>
      <c r="C7559" s="71"/>
      <c r="D7559" s="57"/>
      <c r="E7559" s="86"/>
      <c r="F7559" s="62"/>
      <c r="G7559" s="63"/>
      <c r="H7559" s="106"/>
    </row>
    <row r="7560" spans="1:8" ht="15" hidden="1" customHeight="1" x14ac:dyDescent="0.25">
      <c r="A7560"/>
      <c r="B7560" s="60"/>
      <c r="C7560" s="56"/>
      <c r="D7560" s="57"/>
      <c r="E7560" s="86"/>
      <c r="F7560" s="62"/>
      <c r="G7560" s="63"/>
      <c r="H7560" s="64"/>
    </row>
    <row r="7561" spans="1:8" ht="15" hidden="1" customHeight="1" x14ac:dyDescent="0.25">
      <c r="A7561"/>
      <c r="B7561" s="55"/>
      <c r="C7561" s="56"/>
      <c r="D7561" s="57"/>
      <c r="E7561" s="71"/>
      <c r="F7561" s="203"/>
      <c r="G7561" s="63"/>
      <c r="H7561" s="64"/>
    </row>
    <row r="7562" spans="1:8" ht="15" hidden="1" customHeight="1" x14ac:dyDescent="0.25">
      <c r="A7562"/>
      <c r="B7562" s="55"/>
      <c r="C7562" s="75"/>
      <c r="D7562" s="57"/>
      <c r="E7562" s="86"/>
      <c r="F7562" s="62"/>
      <c r="G7562" s="63"/>
      <c r="H7562" s="64"/>
    </row>
    <row r="7563" spans="1:8" ht="15" hidden="1" customHeight="1" x14ac:dyDescent="0.25">
      <c r="A7563"/>
      <c r="B7563" s="249"/>
      <c r="C7563" s="56"/>
      <c r="D7563" s="57"/>
      <c r="E7563" s="86"/>
      <c r="F7563" s="207"/>
      <c r="G7563" s="63"/>
      <c r="H7563" s="64"/>
    </row>
    <row r="7564" spans="1:8" ht="15" hidden="1" customHeight="1" x14ac:dyDescent="0.25">
      <c r="A7564"/>
      <c r="B7564" s="249"/>
      <c r="C7564" s="56"/>
      <c r="D7564" s="57"/>
      <c r="E7564" s="66"/>
      <c r="F7564" s="62"/>
      <c r="G7564" s="63"/>
      <c r="H7564" s="64"/>
    </row>
    <row r="7565" spans="1:8" ht="15" hidden="1" customHeight="1" x14ac:dyDescent="0.25">
      <c r="A7565"/>
      <c r="B7565" s="55"/>
      <c r="C7565" s="56"/>
      <c r="D7565" s="57"/>
      <c r="E7565" s="86"/>
      <c r="F7565" s="62"/>
      <c r="G7565" s="63"/>
      <c r="H7565" s="64"/>
    </row>
    <row r="7566" spans="1:8" ht="15" hidden="1" customHeight="1" x14ac:dyDescent="0.25">
      <c r="A7566"/>
      <c r="B7566" s="56"/>
      <c r="C7566" s="56"/>
      <c r="D7566" s="57"/>
      <c r="E7566" s="86"/>
      <c r="F7566" s="62"/>
      <c r="G7566" s="63"/>
      <c r="H7566" s="64"/>
    </row>
    <row r="7567" spans="1:8" ht="15" hidden="1" customHeight="1" x14ac:dyDescent="0.25">
      <c r="A7567"/>
      <c r="B7567" s="56"/>
      <c r="C7567" s="56"/>
      <c r="D7567" s="57"/>
      <c r="E7567" s="86"/>
      <c r="F7567" s="62"/>
      <c r="G7567" s="63"/>
      <c r="H7567" s="64"/>
    </row>
    <row r="7568" spans="1:8" ht="15" hidden="1" customHeight="1" x14ac:dyDescent="0.25">
      <c r="A7568"/>
      <c r="B7568" s="56"/>
      <c r="C7568" s="56"/>
      <c r="D7568" s="57"/>
      <c r="E7568" s="66"/>
      <c r="F7568" s="59"/>
      <c r="G7568" s="63"/>
      <c r="H7568" s="106"/>
    </row>
    <row r="7569" spans="1:8" ht="15" hidden="1" customHeight="1" x14ac:dyDescent="0.25">
      <c r="A7569"/>
      <c r="B7569" s="60"/>
      <c r="C7569" s="71"/>
      <c r="D7569" s="57"/>
      <c r="E7569" s="66"/>
      <c r="F7569" s="63"/>
      <c r="G7569" s="63"/>
      <c r="H7569" s="106"/>
    </row>
    <row r="7570" spans="1:8" ht="15" hidden="1" customHeight="1" x14ac:dyDescent="0.25">
      <c r="A7570"/>
      <c r="B7570" s="56"/>
      <c r="C7570" s="75"/>
      <c r="D7570" s="105"/>
      <c r="E7570" s="66"/>
      <c r="F7570" s="62"/>
      <c r="G7570" s="63"/>
      <c r="H7570" s="64"/>
    </row>
    <row r="7571" spans="1:8" ht="15" hidden="1" customHeight="1" x14ac:dyDescent="0.25">
      <c r="A7571"/>
      <c r="B7571" s="56"/>
      <c r="C7571" s="75"/>
      <c r="D7571" s="57"/>
      <c r="E7571" s="66"/>
      <c r="F7571" s="76"/>
      <c r="G7571" s="63"/>
      <c r="H7571" s="64"/>
    </row>
    <row r="7572" spans="1:8" ht="15" hidden="1" customHeight="1" x14ac:dyDescent="0.25">
      <c r="A7572"/>
      <c r="B7572" s="55"/>
      <c r="C7572" s="75"/>
      <c r="D7572" s="57"/>
      <c r="E7572" s="66"/>
      <c r="F7572" s="76"/>
      <c r="G7572" s="63"/>
      <c r="H7572" s="64"/>
    </row>
    <row r="7573" spans="1:8" ht="15" hidden="1" customHeight="1" x14ac:dyDescent="0.25">
      <c r="A7573"/>
      <c r="B7573" s="56"/>
      <c r="C7573" s="71"/>
      <c r="D7573" s="57"/>
      <c r="E7573" s="86"/>
      <c r="F7573" s="62"/>
      <c r="G7573" s="203"/>
      <c r="H7573" s="64"/>
    </row>
    <row r="7574" spans="1:8" ht="15" hidden="1" customHeight="1" x14ac:dyDescent="0.25">
      <c r="A7574"/>
      <c r="B7574" s="56"/>
      <c r="C7574" s="71"/>
      <c r="D7574" s="56"/>
      <c r="E7574" s="72"/>
      <c r="F7574" s="58"/>
      <c r="G7574" s="63"/>
      <c r="H7574" s="64"/>
    </row>
    <row r="7575" spans="1:8" ht="15" hidden="1" customHeight="1" x14ac:dyDescent="0.25">
      <c r="A7575"/>
      <c r="B7575" s="56"/>
      <c r="C7575" s="71"/>
      <c r="D7575" s="105"/>
      <c r="E7575" s="66"/>
      <c r="F7575" s="63"/>
      <c r="G7575" s="63"/>
      <c r="H7575" s="64"/>
    </row>
    <row r="7576" spans="1:8" ht="15" hidden="1" customHeight="1" x14ac:dyDescent="0.25">
      <c r="A7576"/>
      <c r="B7576" s="55"/>
      <c r="C7576" s="71"/>
      <c r="D7576" s="57"/>
      <c r="E7576" s="66"/>
      <c r="F7576" s="63"/>
      <c r="G7576" s="63"/>
      <c r="H7576" s="106"/>
    </row>
    <row r="7577" spans="1:8" ht="15" hidden="1" customHeight="1" x14ac:dyDescent="0.25">
      <c r="A7577"/>
      <c r="B7577" s="56"/>
      <c r="C7577" s="71"/>
      <c r="D7577" s="56"/>
      <c r="E7577" s="56"/>
      <c r="F7577" s="58"/>
      <c r="G7577" s="63"/>
      <c r="H7577" s="106"/>
    </row>
    <row r="7578" spans="1:8" ht="15" hidden="1" customHeight="1" x14ac:dyDescent="0.25">
      <c r="A7578"/>
      <c r="B7578" s="55"/>
      <c r="C7578" s="56"/>
      <c r="D7578" s="57"/>
      <c r="E7578" s="66"/>
      <c r="F7578" s="62"/>
      <c r="G7578" s="63"/>
      <c r="H7578" s="106"/>
    </row>
    <row r="7579" spans="1:8" ht="15" hidden="1" customHeight="1" x14ac:dyDescent="0.25">
      <c r="A7579"/>
      <c r="B7579" s="56"/>
      <c r="C7579" s="56"/>
      <c r="D7579" s="57"/>
      <c r="E7579" s="86"/>
      <c r="F7579" s="62"/>
      <c r="G7579" s="63"/>
      <c r="H7579" s="106"/>
    </row>
    <row r="7580" spans="1:8" ht="15" hidden="1" customHeight="1" x14ac:dyDescent="0.25">
      <c r="A7580"/>
      <c r="B7580" s="68"/>
      <c r="C7580" s="56"/>
      <c r="D7580" s="57"/>
      <c r="E7580" s="86"/>
      <c r="F7580" s="62"/>
      <c r="G7580" s="63"/>
      <c r="H7580" s="106"/>
    </row>
    <row r="7581" spans="1:8" ht="15" hidden="1" customHeight="1" x14ac:dyDescent="0.25">
      <c r="A7581"/>
      <c r="B7581" s="68"/>
      <c r="C7581" s="71"/>
      <c r="D7581" s="105"/>
      <c r="E7581" s="66"/>
      <c r="F7581" s="203"/>
      <c r="G7581" s="63"/>
      <c r="H7581" s="106"/>
    </row>
    <row r="7582" spans="1:8" ht="15" hidden="1" customHeight="1" x14ac:dyDescent="0.25">
      <c r="B7582" s="56"/>
      <c r="C7582" s="71"/>
      <c r="D7582" s="57"/>
      <c r="E7582" s="66"/>
      <c r="F7582" s="76"/>
      <c r="G7582" s="63"/>
      <c r="H7582" s="106"/>
    </row>
    <row r="7583" spans="1:8" ht="15" hidden="1" customHeight="1" x14ac:dyDescent="0.25">
      <c r="A7583" s="268"/>
      <c r="B7583" s="56"/>
      <c r="C7583" s="75"/>
      <c r="D7583" s="57"/>
      <c r="E7583" s="66"/>
      <c r="F7583" s="59"/>
      <c r="G7583" s="63"/>
      <c r="H7583" s="106"/>
    </row>
    <row r="7584" spans="1:8" ht="15" hidden="1" customHeight="1" x14ac:dyDescent="0.25">
      <c r="A7584" s="82"/>
      <c r="B7584" s="60"/>
      <c r="C7584" s="71"/>
      <c r="D7584" s="57"/>
      <c r="E7584" s="66"/>
      <c r="F7584" s="63"/>
      <c r="G7584" s="63"/>
      <c r="H7584" s="106"/>
    </row>
    <row r="7585" spans="1:8" ht="15" hidden="1" customHeight="1" x14ac:dyDescent="0.25">
      <c r="A7585" s="82"/>
      <c r="B7585" s="56"/>
      <c r="C7585" s="75"/>
      <c r="D7585" s="105"/>
      <c r="E7585" s="66"/>
      <c r="F7585" s="62"/>
      <c r="G7585" s="63"/>
      <c r="H7585" s="106"/>
    </row>
    <row r="7586" spans="1:8" ht="15" hidden="1" customHeight="1" x14ac:dyDescent="0.25">
      <c r="A7586" s="82"/>
      <c r="B7586" s="56"/>
      <c r="C7586" s="75"/>
      <c r="D7586" s="57"/>
      <c r="E7586" s="66"/>
      <c r="F7586" s="76"/>
      <c r="G7586" s="63"/>
      <c r="H7586" s="106"/>
    </row>
    <row r="7587" spans="1:8" ht="15" hidden="1" customHeight="1" x14ac:dyDescent="0.25">
      <c r="A7587" s="82"/>
      <c r="B7587" s="55"/>
      <c r="C7587" s="75"/>
      <c r="D7587" s="57"/>
      <c r="E7587" s="66"/>
      <c r="F7587" s="76"/>
      <c r="G7587" s="63"/>
      <c r="H7587" s="64"/>
    </row>
    <row r="7588" spans="1:8" ht="15" hidden="1" customHeight="1" x14ac:dyDescent="0.25">
      <c r="A7588" s="82"/>
      <c r="B7588" s="56"/>
      <c r="C7588" s="71"/>
      <c r="D7588" s="57"/>
      <c r="E7588" s="86"/>
      <c r="F7588" s="62"/>
      <c r="G7588" s="203"/>
      <c r="H7588" s="64"/>
    </row>
    <row r="7589" spans="1:8" ht="15" hidden="1" customHeight="1" x14ac:dyDescent="0.25">
      <c r="A7589" s="82"/>
      <c r="B7589" s="56"/>
      <c r="C7589" s="71"/>
      <c r="D7589" s="56"/>
      <c r="E7589" s="72"/>
      <c r="F7589" s="58"/>
      <c r="G7589" s="63"/>
      <c r="H7589" s="64"/>
    </row>
    <row r="7590" spans="1:8" ht="15" hidden="1" customHeight="1" x14ac:dyDescent="0.25">
      <c r="A7590" s="82"/>
      <c r="B7590" s="56"/>
      <c r="C7590" s="71"/>
      <c r="D7590" s="105"/>
      <c r="E7590" s="66"/>
      <c r="F7590" s="63"/>
      <c r="G7590" s="63"/>
      <c r="H7590" s="64"/>
    </row>
    <row r="7591" spans="1:8" ht="15" hidden="1" customHeight="1" x14ac:dyDescent="0.25">
      <c r="A7591" s="82"/>
      <c r="B7591" s="55"/>
      <c r="C7591" s="71"/>
      <c r="D7591" s="57"/>
      <c r="E7591" s="66"/>
      <c r="F7591" s="63"/>
      <c r="G7591" s="63"/>
      <c r="H7591" s="106"/>
    </row>
    <row r="7592" spans="1:8" ht="15" hidden="1" customHeight="1" x14ac:dyDescent="0.25">
      <c r="A7592" s="82"/>
      <c r="B7592" s="56"/>
      <c r="C7592" s="75"/>
      <c r="D7592" s="57"/>
      <c r="E7592" s="66"/>
      <c r="F7592" s="59"/>
      <c r="G7592" s="63"/>
      <c r="H7592" s="106"/>
    </row>
    <row r="7593" spans="1:8" ht="15" hidden="1" customHeight="1" x14ac:dyDescent="0.25">
      <c r="A7593" s="82"/>
      <c r="B7593" s="60"/>
      <c r="C7593" s="71"/>
      <c r="D7593" s="57"/>
      <c r="E7593" s="66"/>
      <c r="F7593" s="63"/>
      <c r="G7593" s="63"/>
      <c r="H7593" s="106"/>
    </row>
    <row r="7594" spans="1:8" ht="15" hidden="1" customHeight="1" x14ac:dyDescent="0.25">
      <c r="A7594" s="82"/>
      <c r="B7594" s="56"/>
      <c r="C7594" s="75"/>
      <c r="D7594" s="105"/>
      <c r="E7594" s="66"/>
      <c r="F7594" s="62"/>
      <c r="G7594" s="63"/>
      <c r="H7594" s="106"/>
    </row>
    <row r="7595" spans="1:8" ht="15" hidden="1" customHeight="1" x14ac:dyDescent="0.25">
      <c r="A7595" s="82"/>
      <c r="B7595" s="56"/>
      <c r="C7595" s="75"/>
      <c r="D7595" s="57"/>
      <c r="E7595" s="66"/>
      <c r="F7595" s="76"/>
      <c r="G7595" s="63"/>
      <c r="H7595" s="106"/>
    </row>
    <row r="7596" spans="1:8" ht="15" hidden="1" customHeight="1" x14ac:dyDescent="0.25">
      <c r="A7596" s="82"/>
      <c r="B7596" s="55"/>
      <c r="C7596" s="75"/>
      <c r="D7596" s="57"/>
      <c r="E7596" s="66"/>
      <c r="F7596" s="76"/>
      <c r="G7596" s="63"/>
      <c r="H7596" s="64"/>
    </row>
    <row r="7597" spans="1:8" ht="15" hidden="1" customHeight="1" x14ac:dyDescent="0.25">
      <c r="A7597" s="82"/>
      <c r="B7597" s="56"/>
      <c r="C7597" s="71"/>
      <c r="D7597" s="57"/>
      <c r="E7597" s="86"/>
      <c r="F7597" s="62"/>
      <c r="G7597" s="203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5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1"/>
      <c r="D7600" s="57"/>
      <c r="E7600" s="66"/>
      <c r="F7600" s="63"/>
      <c r="G7600" s="63"/>
      <c r="H7600" s="106"/>
    </row>
    <row r="7601" spans="1:8" ht="15" hidden="1" customHeight="1" x14ac:dyDescent="0.25">
      <c r="A7601" s="82"/>
      <c r="B7601" s="56"/>
      <c r="C7601" s="71"/>
      <c r="D7601" s="56"/>
      <c r="E7601" s="56"/>
      <c r="F7601" s="58"/>
      <c r="G7601" s="63"/>
      <c r="H7601" s="106"/>
    </row>
    <row r="7602" spans="1:8" ht="15" hidden="1" customHeight="1" x14ac:dyDescent="0.25">
      <c r="A7602" s="82"/>
      <c r="B7602" s="55"/>
      <c r="C7602" s="56"/>
      <c r="D7602" s="57"/>
      <c r="E7602" s="66"/>
      <c r="F7602" s="62"/>
      <c r="G7602" s="63"/>
      <c r="H7602" s="106"/>
    </row>
    <row r="7603" spans="1:8" ht="15" hidden="1" customHeight="1" x14ac:dyDescent="0.25">
      <c r="A7603" s="82"/>
      <c r="B7603" s="56"/>
      <c r="C7603" s="56"/>
      <c r="D7603" s="57"/>
      <c r="E7603" s="86"/>
      <c r="F7603" s="62"/>
      <c r="G7603" s="63"/>
      <c r="H7603" s="106"/>
    </row>
    <row r="7604" spans="1:8" ht="15" hidden="1" customHeight="1" x14ac:dyDescent="0.25">
      <c r="A7604" s="82"/>
      <c r="B7604" s="56"/>
      <c r="C7604" s="75"/>
      <c r="D7604" s="57"/>
      <c r="E7604" s="66"/>
      <c r="F7604" s="59"/>
      <c r="G7604" s="63"/>
      <c r="H7604" s="106"/>
    </row>
    <row r="7605" spans="1:8" ht="15" hidden="1" customHeight="1" x14ac:dyDescent="0.25">
      <c r="A7605" s="82"/>
      <c r="B7605" s="60"/>
      <c r="C7605" s="71"/>
      <c r="D7605" s="57"/>
      <c r="E7605" s="66"/>
      <c r="F7605" s="63"/>
      <c r="G7605" s="63"/>
      <c r="H7605" s="106"/>
    </row>
    <row r="7606" spans="1:8" ht="15" hidden="1" customHeight="1" x14ac:dyDescent="0.25">
      <c r="A7606" s="82"/>
      <c r="B7606" s="56"/>
      <c r="C7606" s="56"/>
      <c r="D7606" s="105"/>
      <c r="E7606" s="66"/>
      <c r="F7606" s="62"/>
      <c r="G7606" s="63"/>
      <c r="H7606" s="106"/>
    </row>
    <row r="7607" spans="1:8" ht="15" hidden="1" customHeight="1" x14ac:dyDescent="0.25">
      <c r="A7607" s="82"/>
      <c r="B7607" s="56"/>
      <c r="C7607" s="75"/>
      <c r="D7607" s="57"/>
      <c r="E7607" s="66"/>
      <c r="F7607" s="76"/>
      <c r="G7607" s="63"/>
      <c r="H7607" s="106"/>
    </row>
    <row r="7608" spans="1:8" ht="15" hidden="1" customHeight="1" x14ac:dyDescent="0.25">
      <c r="A7608" s="82"/>
      <c r="B7608" s="55"/>
      <c r="C7608" s="75"/>
      <c r="D7608" s="57"/>
      <c r="E7608" s="66"/>
      <c r="F7608" s="76"/>
      <c r="G7608" s="63"/>
      <c r="H7608" s="64"/>
    </row>
    <row r="7609" spans="1:8" ht="15" hidden="1" customHeight="1" x14ac:dyDescent="0.25">
      <c r="A7609" s="82"/>
      <c r="B7609" s="71"/>
      <c r="C7609" s="75"/>
      <c r="D7609" s="57"/>
      <c r="E7609" s="86"/>
      <c r="F7609" s="62"/>
      <c r="G7609" s="203"/>
      <c r="H7609" s="64"/>
    </row>
    <row r="7610" spans="1:8" ht="15" hidden="1" customHeight="1" x14ac:dyDescent="0.25">
      <c r="A7610" s="82"/>
      <c r="B7610" s="56"/>
      <c r="C7610" s="75"/>
      <c r="D7610" s="57"/>
      <c r="E7610" s="66"/>
      <c r="F7610" s="59"/>
      <c r="G7610" s="63"/>
      <c r="H7610" s="106"/>
    </row>
    <row r="7611" spans="1:8" ht="15" hidden="1" customHeight="1" x14ac:dyDescent="0.25">
      <c r="A7611" s="82"/>
      <c r="B7611" s="60"/>
      <c r="C7611" s="71"/>
      <c r="D7611" s="57"/>
      <c r="E7611" s="66"/>
      <c r="F7611" s="63"/>
      <c r="G7611" s="63"/>
      <c r="H7611" s="106"/>
    </row>
    <row r="7612" spans="1:8" ht="15" hidden="1" customHeight="1" x14ac:dyDescent="0.25">
      <c r="A7612" s="82"/>
      <c r="B7612" s="56"/>
      <c r="C7612" s="56"/>
      <c r="D7612" s="105"/>
      <c r="E7612" s="66"/>
      <c r="F7612" s="62"/>
      <c r="G7612" s="63"/>
      <c r="H7612" s="106"/>
    </row>
    <row r="7613" spans="1:8" ht="15" hidden="1" customHeight="1" x14ac:dyDescent="0.25">
      <c r="A7613" s="82"/>
      <c r="B7613" s="56"/>
      <c r="C7613" s="75"/>
      <c r="D7613" s="57"/>
      <c r="E7613" s="66"/>
      <c r="F7613" s="76"/>
      <c r="G7613" s="63"/>
      <c r="H7613" s="106"/>
    </row>
    <row r="7614" spans="1:8" ht="15" hidden="1" customHeight="1" x14ac:dyDescent="0.25">
      <c r="A7614" s="82"/>
      <c r="B7614" s="55"/>
      <c r="C7614" s="75"/>
      <c r="D7614" s="57"/>
      <c r="E7614" s="6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3"/>
      <c r="H7615" s="64"/>
    </row>
    <row r="7616" spans="1:8" ht="15" hidden="1" customHeight="1" x14ac:dyDescent="0.25">
      <c r="A7616" s="82"/>
      <c r="B7616" s="56"/>
      <c r="C7616" s="71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5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1"/>
      <c r="D7618" s="57"/>
      <c r="E7618" s="66"/>
      <c r="F7618" s="63"/>
      <c r="G7618" s="63"/>
      <c r="H7618" s="106"/>
    </row>
    <row r="7619" spans="1:8" ht="15" hidden="1" customHeight="1" x14ac:dyDescent="0.25">
      <c r="A7619" s="82"/>
      <c r="B7619" s="55"/>
      <c r="C7619" s="71"/>
      <c r="D7619" s="56"/>
      <c r="E7619" s="56"/>
      <c r="F7619" s="58"/>
      <c r="G7619" s="63"/>
      <c r="H7619" s="106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6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6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6"/>
    </row>
    <row r="7623" spans="1:8" ht="15" hidden="1" customHeight="1" x14ac:dyDescent="0.25">
      <c r="A7623" s="82"/>
      <c r="B7623" s="68"/>
      <c r="C7623" s="71"/>
      <c r="D7623" s="105"/>
      <c r="E7623" s="66"/>
      <c r="F7623" s="203"/>
      <c r="G7623" s="63"/>
      <c r="H7623" s="106"/>
    </row>
    <row r="7624" spans="1:8" ht="15" hidden="1" customHeight="1" x14ac:dyDescent="0.25">
      <c r="A7624" s="82"/>
      <c r="B7624" s="56"/>
      <c r="C7624" s="71"/>
      <c r="D7624" s="57"/>
      <c r="E7624" s="66"/>
      <c r="F7624" s="76"/>
      <c r="G7624" s="63"/>
      <c r="H7624" s="106"/>
    </row>
    <row r="7625" spans="1:8" ht="15" hidden="1" customHeight="1" x14ac:dyDescent="0.25">
      <c r="A7625" s="82"/>
      <c r="B7625" s="56"/>
      <c r="C7625" s="75"/>
      <c r="D7625" s="57"/>
      <c r="E7625" s="66"/>
      <c r="F7625" s="59"/>
      <c r="G7625" s="63"/>
      <c r="H7625" s="106"/>
    </row>
    <row r="7626" spans="1:8" ht="15" hidden="1" customHeight="1" x14ac:dyDescent="0.25">
      <c r="A7626" s="82"/>
      <c r="B7626" s="60"/>
      <c r="C7626" s="71"/>
      <c r="D7626" s="57"/>
      <c r="E7626" s="66"/>
      <c r="F7626" s="63"/>
      <c r="G7626" s="63"/>
      <c r="H7626" s="106"/>
    </row>
    <row r="7627" spans="1:8" ht="15" hidden="1" customHeight="1" x14ac:dyDescent="0.25">
      <c r="A7627" s="82"/>
      <c r="B7627" s="56"/>
      <c r="C7627" s="56"/>
      <c r="D7627" s="105"/>
      <c r="E7627" s="66"/>
      <c r="F7627" s="62"/>
      <c r="G7627" s="63"/>
      <c r="H7627" s="106"/>
    </row>
    <row r="7628" spans="1:8" ht="15" hidden="1" customHeight="1" x14ac:dyDescent="0.25">
      <c r="A7628" s="82"/>
      <c r="B7628" s="56"/>
      <c r="C7628" s="71"/>
      <c r="D7628" s="57"/>
      <c r="E7628" s="66"/>
      <c r="F7628" s="62"/>
      <c r="G7628" s="63"/>
      <c r="H7628" s="106"/>
    </row>
    <row r="7629" spans="1:8" ht="15" hidden="1" customHeight="1" x14ac:dyDescent="0.25">
      <c r="A7629" s="82"/>
      <c r="B7629" s="55"/>
      <c r="C7629" s="75"/>
      <c r="D7629" s="57"/>
      <c r="E7629" s="66"/>
      <c r="F7629" s="76"/>
      <c r="G7629" s="63"/>
      <c r="H7629" s="64"/>
    </row>
    <row r="7630" spans="1:8" ht="15" hidden="1" customHeight="1" x14ac:dyDescent="0.25">
      <c r="A7630" s="82"/>
      <c r="B7630" s="71"/>
      <c r="C7630" s="75"/>
      <c r="D7630" s="57"/>
      <c r="E7630" s="86"/>
      <c r="F7630" s="62"/>
      <c r="G7630" s="203"/>
      <c r="H7630" s="64"/>
    </row>
    <row r="7631" spans="1:8" ht="15" hidden="1" customHeight="1" x14ac:dyDescent="0.25">
      <c r="A7631" s="82"/>
      <c r="B7631" s="56"/>
      <c r="C7631" s="71"/>
      <c r="D7631" s="56"/>
      <c r="E7631" s="72"/>
      <c r="F7631" s="58"/>
      <c r="G7631" s="63"/>
      <c r="H7631" s="64"/>
    </row>
    <row r="7632" spans="1:8" ht="15" hidden="1" customHeight="1" x14ac:dyDescent="0.25">
      <c r="A7632" s="82"/>
      <c r="B7632" s="56"/>
      <c r="C7632" s="71"/>
      <c r="D7632" s="105"/>
      <c r="E7632" s="66"/>
      <c r="F7632" s="63"/>
      <c r="G7632" s="63"/>
      <c r="H7632" s="64"/>
    </row>
    <row r="7633" spans="1:8" ht="15" hidden="1" customHeight="1" x14ac:dyDescent="0.25">
      <c r="A7633" s="82"/>
      <c r="B7633" s="55"/>
      <c r="C7633" s="71"/>
      <c r="D7633" s="57"/>
      <c r="E7633" s="66"/>
      <c r="F7633" s="63"/>
      <c r="G7633" s="63"/>
      <c r="H7633" s="106"/>
    </row>
    <row r="7634" spans="1:8" ht="15" hidden="1" customHeight="1" x14ac:dyDescent="0.25">
      <c r="A7634" s="82"/>
      <c r="B7634" s="55"/>
      <c r="C7634" s="71"/>
      <c r="D7634" s="56"/>
      <c r="E7634" s="56"/>
      <c r="F7634" s="58"/>
      <c r="G7634" s="63"/>
      <c r="H7634" s="106"/>
    </row>
    <row r="7635" spans="1:8" ht="15" hidden="1" customHeight="1" x14ac:dyDescent="0.25">
      <c r="A7635" s="82"/>
      <c r="B7635" s="56"/>
      <c r="C7635" s="56"/>
      <c r="D7635" s="57"/>
      <c r="E7635" s="66"/>
      <c r="F7635" s="62"/>
      <c r="G7635" s="63"/>
      <c r="H7635" s="106"/>
    </row>
    <row r="7636" spans="1:8" ht="15" hidden="1" customHeight="1" x14ac:dyDescent="0.25">
      <c r="A7636" s="82"/>
      <c r="B7636" s="56"/>
      <c r="C7636" s="56"/>
      <c r="D7636" s="57"/>
      <c r="E7636" s="86"/>
      <c r="F7636" s="62"/>
      <c r="G7636" s="63"/>
      <c r="H7636" s="106"/>
    </row>
    <row r="7637" spans="1:8" ht="15" hidden="1" customHeight="1" x14ac:dyDescent="0.25">
      <c r="A7637" s="82"/>
      <c r="B7637" s="68"/>
      <c r="C7637" s="56"/>
      <c r="D7637" s="57"/>
      <c r="E7637" s="86"/>
      <c r="F7637" s="62"/>
      <c r="G7637" s="63"/>
      <c r="H7637" s="106"/>
    </row>
    <row r="7638" spans="1:8" ht="15" hidden="1" customHeight="1" x14ac:dyDescent="0.25">
      <c r="A7638" s="82"/>
      <c r="B7638" s="68"/>
      <c r="C7638" s="71"/>
      <c r="D7638" s="105"/>
      <c r="E7638" s="66"/>
      <c r="F7638" s="203"/>
      <c r="G7638" s="63"/>
      <c r="H7638" s="106"/>
    </row>
    <row r="7639" spans="1:8" ht="15" hidden="1" customHeight="1" x14ac:dyDescent="0.25">
      <c r="A7639" s="82"/>
      <c r="B7639" s="56"/>
      <c r="C7639" s="71"/>
      <c r="D7639" s="57"/>
      <c r="E7639" s="66"/>
      <c r="F7639" s="76"/>
      <c r="G7639" s="63"/>
      <c r="H7639" s="106"/>
    </row>
    <row r="7640" spans="1:8" ht="15" hidden="1" customHeight="1" x14ac:dyDescent="0.25">
      <c r="A7640" s="82"/>
      <c r="B7640" s="56"/>
      <c r="C7640" s="71"/>
      <c r="D7640" s="57"/>
      <c r="E7640" s="66"/>
      <c r="F7640" s="62"/>
      <c r="G7640" s="63"/>
      <c r="H7640" s="106"/>
    </row>
    <row r="7641" spans="1:8" ht="15" hidden="1" customHeight="1" x14ac:dyDescent="0.25">
      <c r="A7641" s="82"/>
      <c r="B7641" s="56"/>
      <c r="C7641" s="71"/>
      <c r="D7641" s="57"/>
      <c r="E7641" s="86"/>
      <c r="F7641" s="62"/>
      <c r="G7641" s="63"/>
      <c r="H7641" s="106"/>
    </row>
    <row r="7642" spans="1:8" ht="15" hidden="1" customHeight="1" x14ac:dyDescent="0.25">
      <c r="A7642" s="82"/>
      <c r="B7642" s="56"/>
      <c r="C7642" s="71"/>
      <c r="D7642" s="57"/>
      <c r="E7642" s="66"/>
      <c r="F7642" s="62"/>
      <c r="G7642" s="63"/>
      <c r="H7642" s="106"/>
    </row>
    <row r="7643" spans="1:8" ht="15" hidden="1" customHeight="1" x14ac:dyDescent="0.25">
      <c r="A7643" s="82"/>
      <c r="B7643" s="56"/>
      <c r="C7643" s="75"/>
      <c r="D7643" s="57"/>
      <c r="E7643" s="66"/>
      <c r="F7643" s="59"/>
      <c r="G7643" s="63"/>
      <c r="H7643" s="106"/>
    </row>
    <row r="7644" spans="1:8" ht="15" hidden="1" customHeight="1" x14ac:dyDescent="0.25">
      <c r="A7644" s="82"/>
      <c r="B7644" s="60"/>
      <c r="C7644" s="71"/>
      <c r="D7644" s="57"/>
      <c r="E7644" s="66"/>
      <c r="F7644" s="63"/>
      <c r="G7644" s="63"/>
      <c r="H7644" s="106"/>
    </row>
    <row r="7645" spans="1:8" ht="15" hidden="1" customHeight="1" x14ac:dyDescent="0.25">
      <c r="A7645" s="82"/>
      <c r="B7645" s="56"/>
      <c r="C7645" s="56"/>
      <c r="D7645" s="105"/>
      <c r="E7645" s="66"/>
      <c r="F7645" s="62"/>
      <c r="G7645" s="63"/>
      <c r="H7645" s="106"/>
    </row>
    <row r="7646" spans="1:8" ht="15" hidden="1" customHeight="1" x14ac:dyDescent="0.25">
      <c r="A7646" s="82"/>
      <c r="B7646" s="55"/>
      <c r="C7646" s="75"/>
      <c r="D7646" s="57"/>
      <c r="E7646" s="66"/>
      <c r="F7646" s="76"/>
      <c r="G7646" s="63"/>
      <c r="H7646" s="64"/>
    </row>
    <row r="7647" spans="1:8" ht="15" hidden="1" customHeight="1" x14ac:dyDescent="0.25">
      <c r="A7647" s="82"/>
      <c r="B7647" s="71"/>
      <c r="C7647" s="75"/>
      <c r="D7647" s="57"/>
      <c r="E7647" s="86"/>
      <c r="F7647" s="62"/>
      <c r="G7647" s="203"/>
      <c r="H7647" s="64"/>
    </row>
    <row r="7648" spans="1:8" ht="15" hidden="1" customHeight="1" x14ac:dyDescent="0.25">
      <c r="A7648" s="82"/>
      <c r="B7648" s="56"/>
      <c r="C7648" s="71"/>
      <c r="D7648" s="56"/>
      <c r="E7648" s="72"/>
      <c r="F7648" s="58"/>
      <c r="G7648" s="63"/>
      <c r="H7648" s="64"/>
    </row>
    <row r="7649" spans="1:8" ht="15" hidden="1" customHeight="1" x14ac:dyDescent="0.25">
      <c r="A7649" s="82"/>
      <c r="B7649" s="56"/>
      <c r="C7649" s="71"/>
      <c r="D7649" s="105"/>
      <c r="E7649" s="66"/>
      <c r="F7649" s="63"/>
      <c r="G7649" s="63"/>
      <c r="H7649" s="64"/>
    </row>
    <row r="7650" spans="1:8" ht="15" hidden="1" customHeight="1" x14ac:dyDescent="0.25">
      <c r="A7650" s="82"/>
      <c r="B7650" s="55"/>
      <c r="C7650" s="75"/>
      <c r="D7650" s="57"/>
      <c r="E7650" s="86"/>
      <c r="F7650" s="62"/>
      <c r="G7650" s="63"/>
      <c r="H7650" s="106"/>
    </row>
    <row r="7651" spans="1:8" ht="15" hidden="1" customHeight="1" x14ac:dyDescent="0.25">
      <c r="A7651" s="82"/>
      <c r="B7651" s="71"/>
      <c r="C7651" s="75"/>
      <c r="D7651" s="57"/>
      <c r="E7651" s="66"/>
      <c r="F7651" s="76"/>
      <c r="G7651" s="63"/>
      <c r="H7651" s="106"/>
    </row>
    <row r="7652" spans="1:8" ht="15" hidden="1" customHeight="1" x14ac:dyDescent="0.25">
      <c r="A7652" s="82"/>
      <c r="B7652" s="56"/>
      <c r="C7652" s="56"/>
      <c r="D7652" s="57"/>
      <c r="E7652" s="66"/>
      <c r="F7652" s="62"/>
      <c r="G7652" s="63"/>
      <c r="H7652" s="106"/>
    </row>
    <row r="7653" spans="1:8" ht="15" hidden="1" customHeight="1" x14ac:dyDescent="0.25">
      <c r="A7653" s="82"/>
      <c r="B7653" s="56"/>
      <c r="C7653" s="56"/>
      <c r="D7653" s="57"/>
      <c r="E7653" s="86"/>
      <c r="F7653" s="62"/>
      <c r="G7653" s="63"/>
      <c r="H7653" s="106"/>
    </row>
    <row r="7654" spans="1:8" ht="15" hidden="1" customHeight="1" x14ac:dyDescent="0.25">
      <c r="A7654" s="82"/>
      <c r="B7654" s="68"/>
      <c r="C7654" s="56"/>
      <c r="D7654" s="57"/>
      <c r="E7654" s="86"/>
      <c r="F7654" s="62"/>
      <c r="G7654" s="63"/>
      <c r="H7654" s="106"/>
    </row>
    <row r="7655" spans="1:8" ht="15" hidden="1" customHeight="1" x14ac:dyDescent="0.25">
      <c r="A7655" s="82"/>
      <c r="B7655" s="68"/>
      <c r="C7655" s="56"/>
      <c r="D7655" s="105"/>
      <c r="E7655" s="66"/>
      <c r="F7655" s="203"/>
      <c r="G7655" s="63"/>
      <c r="H7655" s="106"/>
    </row>
    <row r="7656" spans="1:8" ht="15" hidden="1" customHeight="1" x14ac:dyDescent="0.25">
      <c r="A7656" s="82"/>
      <c r="B7656" s="56"/>
      <c r="C7656" s="56"/>
      <c r="D7656" s="57"/>
      <c r="E7656" s="66"/>
      <c r="F7656" s="76"/>
      <c r="G7656" s="63"/>
      <c r="H7656" s="106"/>
    </row>
    <row r="7657" spans="1:8" ht="15" hidden="1" customHeight="1" x14ac:dyDescent="0.25">
      <c r="A7657" s="82"/>
      <c r="B7657" s="56"/>
      <c r="C7657" s="75"/>
      <c r="D7657" s="57"/>
      <c r="E7657" s="66"/>
      <c r="F7657" s="59"/>
      <c r="G7657" s="63"/>
      <c r="H7657" s="106"/>
    </row>
    <row r="7658" spans="1:8" ht="15" hidden="1" customHeight="1" x14ac:dyDescent="0.25">
      <c r="A7658" s="82"/>
      <c r="B7658" s="60"/>
      <c r="C7658" s="75"/>
      <c r="D7658" s="57"/>
      <c r="E7658" s="66"/>
      <c r="F7658" s="63"/>
      <c r="G7658" s="63"/>
      <c r="H7658" s="106"/>
    </row>
    <row r="7659" spans="1:8" ht="15" hidden="1" customHeight="1" x14ac:dyDescent="0.25">
      <c r="A7659" s="82"/>
      <c r="B7659" s="56"/>
      <c r="C7659" s="75"/>
      <c r="D7659" s="105"/>
      <c r="E7659" s="66"/>
      <c r="F7659" s="62"/>
      <c r="G7659" s="63"/>
      <c r="H7659" s="106"/>
    </row>
    <row r="7660" spans="1:8" ht="15" hidden="1" customHeight="1" x14ac:dyDescent="0.25">
      <c r="A7660" s="82"/>
      <c r="B7660" s="55"/>
      <c r="C7660" s="75"/>
      <c r="D7660" s="57"/>
      <c r="E7660" s="86"/>
      <c r="F7660" s="76"/>
      <c r="G7660" s="63"/>
      <c r="H7660" s="64"/>
    </row>
    <row r="7661" spans="1:8" ht="15" hidden="1" customHeight="1" x14ac:dyDescent="0.25">
      <c r="A7661" s="82"/>
      <c r="B7661" s="71"/>
      <c r="C7661" s="75"/>
      <c r="D7661" s="57"/>
      <c r="E7661" s="86"/>
      <c r="F7661" s="62"/>
      <c r="G7661" s="203"/>
      <c r="H7661" s="64"/>
    </row>
    <row r="7662" spans="1:8" ht="15" hidden="1" customHeight="1" x14ac:dyDescent="0.25">
      <c r="A7662" s="82"/>
      <c r="B7662" s="56"/>
      <c r="C7662" s="71"/>
      <c r="D7662" s="56"/>
      <c r="E7662" s="72"/>
      <c r="F7662" s="58"/>
      <c r="G7662" s="63"/>
      <c r="H7662" s="64"/>
    </row>
    <row r="7663" spans="1:8" ht="15" hidden="1" customHeight="1" x14ac:dyDescent="0.25">
      <c r="A7663" s="82"/>
      <c r="B7663" s="56"/>
      <c r="C7663" s="71"/>
      <c r="D7663" s="105"/>
      <c r="E7663" s="66"/>
      <c r="F7663" s="63"/>
      <c r="G7663" s="63"/>
      <c r="H7663" s="64"/>
    </row>
    <row r="7664" spans="1:8" ht="15" hidden="1" customHeight="1" x14ac:dyDescent="0.25">
      <c r="A7664" s="82"/>
      <c r="B7664" s="55"/>
      <c r="C7664" s="75"/>
      <c r="D7664" s="57"/>
      <c r="E7664" s="86"/>
      <c r="F7664" s="62"/>
      <c r="G7664" s="63"/>
      <c r="H7664" s="106"/>
    </row>
    <row r="7665" spans="1:8" ht="15" hidden="1" customHeight="1" x14ac:dyDescent="0.25">
      <c r="A7665" s="82"/>
      <c r="B7665" s="56"/>
      <c r="C7665" s="56"/>
      <c r="D7665" s="56"/>
      <c r="E7665" s="56"/>
      <c r="F7665" s="56"/>
      <c r="G7665" s="63"/>
      <c r="H7665" s="106"/>
    </row>
    <row r="7666" spans="1:8" ht="15" hidden="1" customHeight="1" x14ac:dyDescent="0.25">
      <c r="A7666" s="82"/>
      <c r="B7666" s="56"/>
      <c r="C7666" s="56"/>
      <c r="D7666" s="56"/>
      <c r="E7666" s="56"/>
      <c r="F7666" s="56"/>
      <c r="G7666" s="63"/>
      <c r="H7666" s="106"/>
    </row>
    <row r="7667" spans="1:8" ht="15" hidden="1" customHeight="1" x14ac:dyDescent="0.25">
      <c r="A7667" s="82"/>
      <c r="B7667" s="56"/>
      <c r="C7667" s="75"/>
      <c r="D7667" s="57"/>
      <c r="E7667" s="66"/>
      <c r="F7667" s="59"/>
      <c r="G7667" s="63"/>
      <c r="H7667" s="106"/>
    </row>
    <row r="7668" spans="1:8" ht="15" hidden="1" customHeight="1" x14ac:dyDescent="0.25">
      <c r="A7668" s="82"/>
      <c r="B7668" s="60"/>
      <c r="C7668" s="75"/>
      <c r="D7668" s="57"/>
      <c r="E7668" s="66"/>
      <c r="F7668" s="63"/>
      <c r="G7668" s="63"/>
      <c r="H7668" s="106"/>
    </row>
    <row r="7669" spans="1:8" ht="15" hidden="1" customHeight="1" x14ac:dyDescent="0.25">
      <c r="A7669" s="82"/>
      <c r="B7669" s="56"/>
      <c r="C7669" s="75"/>
      <c r="D7669" s="105"/>
      <c r="E7669" s="66"/>
      <c r="F7669" s="62"/>
      <c r="G7669" s="63"/>
      <c r="H7669" s="106"/>
    </row>
    <row r="7670" spans="1:8" ht="15" hidden="1" customHeight="1" x14ac:dyDescent="0.25">
      <c r="A7670" s="82"/>
      <c r="B7670" s="55"/>
      <c r="C7670" s="75"/>
      <c r="D7670" s="57"/>
      <c r="E7670" s="86"/>
      <c r="F7670" s="76"/>
      <c r="G7670" s="63"/>
      <c r="H7670" s="64"/>
    </row>
    <row r="7671" spans="1:8" ht="15" hidden="1" customHeight="1" x14ac:dyDescent="0.25">
      <c r="A7671" s="82"/>
      <c r="B7671" s="71"/>
      <c r="C7671" s="75"/>
      <c r="D7671" s="57"/>
      <c r="E7671" s="86"/>
      <c r="F7671" s="62"/>
      <c r="G7671" s="203"/>
      <c r="H7671" s="64"/>
    </row>
    <row r="7672" spans="1:8" ht="15" hidden="1" customHeight="1" x14ac:dyDescent="0.25">
      <c r="A7672" s="82"/>
      <c r="B7672" s="56"/>
      <c r="C7672" s="71"/>
      <c r="D7672" s="56"/>
      <c r="E7672" s="72"/>
      <c r="F7672" s="58"/>
      <c r="G7672" s="63"/>
      <c r="H7672" s="64"/>
    </row>
    <row r="7673" spans="1:8" ht="15" hidden="1" customHeight="1" x14ac:dyDescent="0.25">
      <c r="A7673" s="82"/>
      <c r="B7673" s="56"/>
      <c r="C7673" s="71"/>
      <c r="D7673" s="105"/>
      <c r="E7673" s="66"/>
      <c r="F7673" s="63"/>
      <c r="G7673" s="63"/>
      <c r="H7673" s="64"/>
    </row>
    <row r="7674" spans="1:8" ht="15" hidden="1" customHeight="1" x14ac:dyDescent="0.25">
      <c r="A7674" s="82"/>
      <c r="B7674" s="55"/>
      <c r="C7674" s="75"/>
      <c r="D7674" s="57"/>
      <c r="E7674" s="86"/>
      <c r="F7674" s="62"/>
      <c r="G7674" s="63"/>
      <c r="H7674" s="106"/>
    </row>
    <row r="7675" spans="1:8" ht="15" hidden="1" customHeight="1" x14ac:dyDescent="0.25">
      <c r="A7675" s="82"/>
      <c r="B7675" s="56"/>
      <c r="C7675" s="75"/>
      <c r="D7675" s="57"/>
      <c r="E7675" s="66"/>
      <c r="F7675" s="59"/>
      <c r="G7675" s="63"/>
      <c r="H7675" s="64"/>
    </row>
    <row r="7676" spans="1:8" ht="15" hidden="1" customHeight="1" x14ac:dyDescent="0.25">
      <c r="A7676" s="82"/>
      <c r="B7676" s="60"/>
      <c r="C7676" s="75"/>
      <c r="D7676" s="57"/>
      <c r="E7676" s="66"/>
      <c r="F7676" s="63"/>
      <c r="G7676" s="63"/>
      <c r="H7676" s="64"/>
    </row>
    <row r="7677" spans="1:8" ht="15" hidden="1" customHeight="1" x14ac:dyDescent="0.25">
      <c r="A7677" s="82"/>
      <c r="B7677" s="56"/>
      <c r="C7677" s="75"/>
      <c r="D7677" s="105"/>
      <c r="E7677" s="66"/>
      <c r="F7677" s="62"/>
      <c r="G7677" s="63"/>
      <c r="H7677" s="64"/>
    </row>
    <row r="7678" spans="1:8" ht="15" hidden="1" customHeight="1" x14ac:dyDescent="0.25">
      <c r="A7678" s="82"/>
      <c r="B7678" s="55"/>
      <c r="C7678" s="75"/>
      <c r="D7678" s="57"/>
      <c r="E7678" s="86"/>
      <c r="F7678" s="76"/>
      <c r="G7678" s="63"/>
      <c r="H7678" s="64"/>
    </row>
    <row r="7679" spans="1:8" ht="15" hidden="1" customHeight="1" x14ac:dyDescent="0.25">
      <c r="A7679" s="82"/>
      <c r="B7679" s="71"/>
      <c r="C7679" s="75"/>
      <c r="D7679" s="57"/>
      <c r="E7679" s="86"/>
      <c r="F7679" s="62"/>
      <c r="G7679" s="203"/>
      <c r="H7679" s="64"/>
    </row>
    <row r="7680" spans="1:8" ht="15" hidden="1" customHeight="1" x14ac:dyDescent="0.25">
      <c r="A7680" s="82"/>
      <c r="B7680" s="56"/>
      <c r="C7680" s="75"/>
      <c r="D7680" s="56"/>
      <c r="E7680" s="72"/>
      <c r="F7680" s="58"/>
      <c r="G7680" s="63"/>
      <c r="H7680" s="64"/>
    </row>
    <row r="7681" spans="1:8" ht="15" hidden="1" customHeight="1" x14ac:dyDescent="0.25">
      <c r="A7681" s="82"/>
      <c r="B7681" s="56"/>
      <c r="C7681" s="71"/>
      <c r="D7681" s="105"/>
      <c r="E7681" s="66"/>
      <c r="F7681" s="63"/>
      <c r="G7681" s="63"/>
      <c r="H7681" s="64"/>
    </row>
    <row r="7682" spans="1:8" ht="15" hidden="1" customHeight="1" x14ac:dyDescent="0.25">
      <c r="A7682" s="82"/>
      <c r="B7682" s="55"/>
      <c r="C7682" s="75"/>
      <c r="D7682" s="57"/>
      <c r="E7682" s="86"/>
      <c r="F7682" s="62"/>
      <c r="G7682" s="63"/>
      <c r="H7682" s="106"/>
    </row>
    <row r="7683" spans="1:8" ht="15" hidden="1" customHeight="1" x14ac:dyDescent="0.25">
      <c r="A7683" s="82"/>
      <c r="B7683" s="68"/>
      <c r="C7683" s="56"/>
      <c r="D7683" s="57"/>
      <c r="E7683" s="66"/>
      <c r="F7683" s="76"/>
      <c r="G7683" s="63"/>
      <c r="H7683" s="106"/>
    </row>
    <row r="7684" spans="1:8" ht="15" hidden="1" customHeight="1" x14ac:dyDescent="0.25">
      <c r="A7684" s="82"/>
      <c r="B7684" s="56"/>
      <c r="C7684" s="56"/>
      <c r="D7684" s="57"/>
      <c r="E7684" s="66"/>
      <c r="F7684" s="62"/>
      <c r="G7684" s="63"/>
      <c r="H7684" s="106"/>
    </row>
    <row r="7685" spans="1:8" ht="15" hidden="1" customHeight="1" x14ac:dyDescent="0.25">
      <c r="A7685" s="82"/>
      <c r="B7685" s="56"/>
      <c r="C7685" s="56"/>
      <c r="D7685" s="57"/>
      <c r="E7685" s="86"/>
      <c r="F7685" s="62"/>
      <c r="G7685" s="63"/>
      <c r="H7685" s="106"/>
    </row>
    <row r="7686" spans="1:8" ht="15" hidden="1" customHeight="1" x14ac:dyDescent="0.25">
      <c r="A7686" s="82"/>
      <c r="B7686" s="68"/>
      <c r="C7686" s="56"/>
      <c r="D7686" s="57"/>
      <c r="E7686" s="86"/>
      <c r="F7686" s="62"/>
      <c r="G7686" s="63"/>
      <c r="H7686" s="106"/>
    </row>
    <row r="7687" spans="1:8" ht="15" hidden="1" customHeight="1" x14ac:dyDescent="0.25">
      <c r="A7687" s="82"/>
      <c r="B7687" s="68"/>
      <c r="C7687" s="56"/>
      <c r="D7687" s="105"/>
      <c r="E7687" s="66"/>
      <c r="F7687" s="203"/>
      <c r="G7687" s="63"/>
      <c r="H7687" s="106"/>
    </row>
    <row r="7688" spans="1:8" ht="15" hidden="1" customHeight="1" x14ac:dyDescent="0.25">
      <c r="A7688" s="82"/>
      <c r="B7688" s="56"/>
      <c r="C7688" s="56"/>
      <c r="D7688" s="57"/>
      <c r="E7688" s="66"/>
      <c r="F7688" s="76"/>
      <c r="G7688" s="63"/>
      <c r="H7688" s="106"/>
    </row>
    <row r="7689" spans="1:8" ht="15" hidden="1" customHeight="1" x14ac:dyDescent="0.25">
      <c r="A7689" s="82"/>
      <c r="B7689" s="56"/>
      <c r="C7689" s="56"/>
      <c r="D7689" s="57"/>
      <c r="E7689" s="66"/>
      <c r="F7689" s="62"/>
      <c r="G7689" s="63"/>
      <c r="H7689" s="106"/>
    </row>
    <row r="7690" spans="1:8" ht="15" hidden="1" customHeight="1" x14ac:dyDescent="0.25">
      <c r="A7690" s="82"/>
      <c r="B7690" s="56"/>
      <c r="C7690" s="75"/>
      <c r="D7690" s="57"/>
      <c r="E7690" s="66"/>
      <c r="F7690" s="59"/>
      <c r="G7690" s="63"/>
      <c r="H7690" s="106"/>
    </row>
    <row r="7691" spans="1:8" ht="15" hidden="1" customHeight="1" x14ac:dyDescent="0.25">
      <c r="A7691" s="82"/>
      <c r="B7691" s="60"/>
      <c r="C7691" s="56"/>
      <c r="D7691" s="57"/>
      <c r="E7691" s="86"/>
      <c r="F7691" s="62"/>
      <c r="G7691" s="63"/>
      <c r="H7691" s="106"/>
    </row>
    <row r="7692" spans="1:8" ht="15" hidden="1" customHeight="1" x14ac:dyDescent="0.25">
      <c r="B7692" s="56"/>
      <c r="C7692" s="75"/>
      <c r="D7692" s="57"/>
      <c r="E7692" s="66"/>
      <c r="F7692" s="59"/>
      <c r="G7692" s="63"/>
      <c r="H7692" s="64"/>
    </row>
    <row r="7693" spans="1:8" ht="15" hidden="1" customHeight="1" x14ac:dyDescent="0.25">
      <c r="B7693" s="60"/>
      <c r="C7693" s="75"/>
      <c r="D7693" s="57"/>
      <c r="E7693" s="66"/>
      <c r="F7693" s="63"/>
      <c r="G7693" s="63"/>
      <c r="H7693" s="64"/>
    </row>
    <row r="7694" spans="1:8" ht="15" hidden="1" customHeight="1" x14ac:dyDescent="0.25">
      <c r="A7694"/>
      <c r="B7694" s="56"/>
      <c r="C7694" s="75"/>
      <c r="D7694" s="105"/>
      <c r="E7694" s="66"/>
      <c r="F7694" s="62"/>
      <c r="G7694" s="63"/>
      <c r="H7694" s="64"/>
    </row>
    <row r="7695" spans="1:8" ht="15" hidden="1" customHeight="1" x14ac:dyDescent="0.25">
      <c r="A7695"/>
      <c r="B7695" s="55"/>
      <c r="C7695" s="75"/>
      <c r="D7695" s="57"/>
      <c r="E7695" s="86"/>
      <c r="F7695" s="76"/>
      <c r="G7695" s="63"/>
      <c r="H7695" s="64"/>
    </row>
    <row r="7696" spans="1:8" ht="15" hidden="1" customHeight="1" x14ac:dyDescent="0.25">
      <c r="A7696"/>
      <c r="B7696" s="71"/>
      <c r="C7696" s="75"/>
      <c r="D7696" s="57"/>
      <c r="E7696" s="86"/>
      <c r="F7696" s="62"/>
      <c r="G7696" s="203"/>
      <c r="H7696" s="64"/>
    </row>
    <row r="7697" spans="1:8" ht="15" hidden="1" customHeight="1" x14ac:dyDescent="0.25">
      <c r="A7697"/>
      <c r="B7697" s="56"/>
      <c r="C7697" s="75"/>
      <c r="D7697" s="56"/>
      <c r="E7697" s="72"/>
      <c r="F7697" s="58"/>
      <c r="G7697" s="63"/>
      <c r="H7697" s="64"/>
    </row>
    <row r="7698" spans="1:8" ht="15" hidden="1" customHeight="1" x14ac:dyDescent="0.25">
      <c r="A7698"/>
      <c r="B7698" s="56"/>
      <c r="C7698" s="71"/>
      <c r="D7698" s="105"/>
      <c r="E7698" s="66"/>
      <c r="F7698" s="63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62"/>
      <c r="G7699" s="63"/>
      <c r="H7699" s="106"/>
    </row>
    <row r="7700" spans="1:8" ht="15" hidden="1" customHeight="1" x14ac:dyDescent="0.25">
      <c r="A7700"/>
      <c r="B7700" s="68"/>
      <c r="C7700" s="56"/>
      <c r="D7700" s="57"/>
      <c r="E7700" s="66"/>
      <c r="F7700" s="76"/>
      <c r="G7700" s="63"/>
      <c r="H7700" s="106"/>
    </row>
    <row r="7701" spans="1:8" ht="15" hidden="1" customHeight="1" x14ac:dyDescent="0.25">
      <c r="A7701"/>
      <c r="B7701" s="56"/>
      <c r="C7701" s="56"/>
      <c r="D7701" s="57"/>
      <c r="E7701" s="66"/>
      <c r="F7701" s="62"/>
      <c r="G7701" s="63"/>
      <c r="H7701" s="106"/>
    </row>
    <row r="7702" spans="1:8" ht="15" hidden="1" customHeight="1" x14ac:dyDescent="0.25">
      <c r="A7702"/>
      <c r="B7702" s="56"/>
      <c r="C7702" s="56"/>
      <c r="D7702" s="57"/>
      <c r="E7702" s="86"/>
      <c r="F7702" s="62"/>
      <c r="G7702" s="63"/>
      <c r="H7702" s="106"/>
    </row>
    <row r="7703" spans="1:8" ht="15" hidden="1" customHeight="1" x14ac:dyDescent="0.25">
      <c r="A7703"/>
      <c r="B7703" s="68"/>
      <c r="C7703" s="56"/>
      <c r="D7703" s="57"/>
      <c r="E7703" s="86"/>
      <c r="F7703" s="62"/>
      <c r="G7703" s="63"/>
      <c r="H7703" s="106"/>
    </row>
    <row r="7704" spans="1:8" ht="15" hidden="1" customHeight="1" x14ac:dyDescent="0.25">
      <c r="A7704"/>
      <c r="B7704" s="68"/>
      <c r="C7704" s="56"/>
      <c r="D7704" s="105"/>
      <c r="E7704" s="66"/>
      <c r="F7704" s="203"/>
      <c r="G7704" s="63"/>
      <c r="H7704" s="106"/>
    </row>
    <row r="7705" spans="1:8" ht="15" hidden="1" customHeight="1" x14ac:dyDescent="0.25">
      <c r="A7705"/>
      <c r="B7705" s="56"/>
      <c r="C7705" s="56"/>
      <c r="D7705" s="57"/>
      <c r="E7705" s="66"/>
      <c r="F7705" s="76"/>
      <c r="G7705" s="63"/>
      <c r="H7705" s="106"/>
    </row>
    <row r="7706" spans="1:8" ht="15" hidden="1" customHeight="1" x14ac:dyDescent="0.25">
      <c r="A7706"/>
      <c r="B7706" s="56"/>
      <c r="C7706" s="56"/>
      <c r="D7706" s="57"/>
      <c r="E7706" s="66"/>
      <c r="F7706" s="62"/>
      <c r="G7706" s="63"/>
      <c r="H7706" s="106"/>
    </row>
    <row r="7707" spans="1:8" ht="15" hidden="1" customHeight="1" x14ac:dyDescent="0.25">
      <c r="A7707"/>
      <c r="B7707" s="56"/>
      <c r="C7707" s="75"/>
      <c r="D7707" s="57"/>
      <c r="E7707" s="66"/>
      <c r="F7707" s="59"/>
      <c r="G7707" s="63"/>
      <c r="H7707" s="106"/>
    </row>
    <row r="7708" spans="1:8" ht="15" hidden="1" customHeight="1" x14ac:dyDescent="0.25">
      <c r="A7708"/>
      <c r="B7708" s="56"/>
      <c r="C7708" s="75"/>
      <c r="D7708" s="57"/>
      <c r="E7708" s="66"/>
      <c r="F7708" s="59"/>
      <c r="G7708" s="63"/>
      <c r="H7708" s="64"/>
    </row>
    <row r="7709" spans="1:8" ht="15" hidden="1" customHeight="1" x14ac:dyDescent="0.25">
      <c r="A7709"/>
      <c r="B7709" s="56"/>
      <c r="C7709" s="75"/>
      <c r="D7709" s="57"/>
      <c r="E7709" s="66"/>
      <c r="F7709" s="63"/>
      <c r="G7709" s="63"/>
      <c r="H7709" s="64"/>
    </row>
    <row r="7710" spans="1:8" ht="15" hidden="1" customHeight="1" x14ac:dyDescent="0.25">
      <c r="A7710"/>
      <c r="B7710" s="56"/>
      <c r="C7710" s="75"/>
      <c r="D7710" s="105"/>
      <c r="E7710" s="66"/>
      <c r="F7710" s="62"/>
      <c r="G7710" s="63"/>
      <c r="H7710" s="64"/>
    </row>
    <row r="7711" spans="1:8" ht="15" hidden="1" customHeight="1" x14ac:dyDescent="0.25">
      <c r="A7711"/>
      <c r="B7711" s="55"/>
      <c r="C7711" s="75"/>
      <c r="D7711" s="57"/>
      <c r="E7711" s="86"/>
      <c r="F7711" s="76"/>
      <c r="G7711" s="63"/>
      <c r="H7711" s="64"/>
    </row>
    <row r="7712" spans="1:8" ht="15" hidden="1" customHeight="1" x14ac:dyDescent="0.25">
      <c r="A7712"/>
      <c r="B7712" s="71"/>
      <c r="C7712" s="75"/>
      <c r="D7712" s="57"/>
      <c r="E7712" s="86"/>
      <c r="F7712" s="62"/>
      <c r="G7712" s="203"/>
      <c r="H7712" s="64"/>
    </row>
    <row r="7713" spans="1:8" ht="15" hidden="1" customHeight="1" x14ac:dyDescent="0.25">
      <c r="A7713"/>
      <c r="B7713" s="56"/>
      <c r="C7713" s="75"/>
      <c r="D7713" s="56"/>
      <c r="E7713" s="72"/>
      <c r="F7713" s="58"/>
      <c r="G7713" s="63"/>
      <c r="H7713" s="64"/>
    </row>
    <row r="7714" spans="1:8" ht="15" hidden="1" customHeight="1" x14ac:dyDescent="0.25">
      <c r="A7714"/>
      <c r="B7714" s="56"/>
      <c r="C7714" s="71"/>
      <c r="D7714" s="105"/>
      <c r="E7714" s="66"/>
      <c r="F7714" s="63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86"/>
      <c r="F7715" s="62"/>
      <c r="G7715" s="63"/>
      <c r="H7715" s="106"/>
    </row>
    <row r="7716" spans="1:8" ht="15" hidden="1" customHeight="1" x14ac:dyDescent="0.25">
      <c r="A7716"/>
      <c r="B7716" s="68"/>
      <c r="C7716" s="56"/>
      <c r="D7716" s="57"/>
      <c r="E7716" s="66"/>
      <c r="F7716" s="76"/>
      <c r="G7716" s="63"/>
      <c r="H7716" s="106"/>
    </row>
    <row r="7717" spans="1:8" ht="15" hidden="1" customHeight="1" x14ac:dyDescent="0.25">
      <c r="A7717"/>
      <c r="B7717" s="68"/>
      <c r="C7717" s="56"/>
      <c r="D7717" s="57"/>
      <c r="E7717" s="66"/>
      <c r="F7717" s="62"/>
      <c r="G7717" s="63"/>
      <c r="H7717" s="106"/>
    </row>
    <row r="7718" spans="1:8" ht="15" hidden="1" customHeight="1" x14ac:dyDescent="0.25">
      <c r="A7718"/>
      <c r="B7718" s="56"/>
      <c r="C7718" s="56"/>
      <c r="D7718" s="57"/>
      <c r="E7718" s="86"/>
      <c r="F7718" s="62"/>
      <c r="G7718" s="63"/>
      <c r="H7718" s="106"/>
    </row>
    <row r="7719" spans="1:8" ht="15" hidden="1" customHeight="1" x14ac:dyDescent="0.25">
      <c r="A7719"/>
      <c r="B7719" s="56"/>
      <c r="C7719" s="56"/>
      <c r="D7719" s="57"/>
      <c r="E7719" s="86"/>
      <c r="F7719" s="62"/>
      <c r="G7719" s="63"/>
      <c r="H7719" s="106"/>
    </row>
    <row r="7720" spans="1:8" ht="15" hidden="1" customHeight="1" x14ac:dyDescent="0.25">
      <c r="A7720"/>
      <c r="B7720" s="68"/>
      <c r="C7720" s="56"/>
      <c r="D7720" s="105"/>
      <c r="E7720" s="66"/>
      <c r="F7720" s="203"/>
      <c r="G7720" s="63"/>
      <c r="H7720" s="106"/>
    </row>
    <row r="7721" spans="1:8" ht="15" hidden="1" customHeight="1" x14ac:dyDescent="0.25">
      <c r="A7721"/>
      <c r="B7721" s="56"/>
      <c r="C7721" s="56"/>
      <c r="D7721" s="57"/>
      <c r="E7721" s="66"/>
      <c r="F7721" s="76"/>
      <c r="G7721" s="63"/>
      <c r="H7721" s="106"/>
    </row>
    <row r="7722" spans="1:8" ht="15" hidden="1" customHeight="1" x14ac:dyDescent="0.25">
      <c r="A7722"/>
      <c r="B7722" s="56"/>
      <c r="C7722" s="56"/>
      <c r="D7722" s="57"/>
      <c r="E7722" s="66"/>
      <c r="F7722" s="62"/>
      <c r="G7722" s="63"/>
      <c r="H7722" s="64"/>
    </row>
    <row r="7723" spans="1:8" ht="15" hidden="1" customHeight="1" x14ac:dyDescent="0.25">
      <c r="A7723"/>
      <c r="B7723" s="56"/>
      <c r="C7723" s="75"/>
      <c r="D7723" s="57"/>
      <c r="E7723" s="66"/>
      <c r="F7723" s="59"/>
      <c r="G7723" s="63"/>
      <c r="H7723" s="64"/>
    </row>
    <row r="7724" spans="1:8" ht="15" hidden="1" customHeight="1" x14ac:dyDescent="0.25">
      <c r="A7724"/>
      <c r="B7724" s="60"/>
      <c r="C7724" s="56"/>
      <c r="D7724" s="57"/>
      <c r="E7724" s="86"/>
      <c r="F7724" s="62"/>
      <c r="G7724" s="63"/>
      <c r="H7724" s="106"/>
    </row>
    <row r="7725" spans="1:8" ht="15" hidden="1" customHeight="1" x14ac:dyDescent="0.25">
      <c r="A7725"/>
      <c r="B7725" s="55"/>
      <c r="C7725" s="56"/>
      <c r="D7725" s="57"/>
      <c r="E7725" s="71"/>
      <c r="F7725" s="203"/>
      <c r="G7725" s="63"/>
      <c r="H7725" s="64"/>
    </row>
    <row r="7726" spans="1:8" ht="15" hidden="1" customHeight="1" x14ac:dyDescent="0.25">
      <c r="A7726"/>
      <c r="B7726" s="55"/>
      <c r="C7726" s="56"/>
      <c r="D7726" s="57"/>
      <c r="E7726" s="86"/>
      <c r="F7726" s="62"/>
      <c r="G7726" s="63"/>
      <c r="H7726" s="64"/>
    </row>
    <row r="7727" spans="1:8" ht="15" hidden="1" customHeight="1" x14ac:dyDescent="0.25">
      <c r="A7727"/>
      <c r="B7727" s="249"/>
      <c r="C7727" s="56"/>
      <c r="D7727" s="57"/>
      <c r="E7727" s="86"/>
      <c r="F7727" s="207"/>
      <c r="G7727" s="63"/>
      <c r="H7727" s="64"/>
    </row>
    <row r="7728" spans="1:8" ht="15" hidden="1" customHeight="1" x14ac:dyDescent="0.25">
      <c r="A7728"/>
      <c r="B7728" s="56"/>
      <c r="C7728" s="75"/>
      <c r="D7728" s="57"/>
      <c r="E7728" s="66"/>
      <c r="F7728" s="59"/>
      <c r="G7728" s="63"/>
      <c r="H7728" s="64"/>
    </row>
    <row r="7729" spans="1:8" ht="15" hidden="1" customHeight="1" x14ac:dyDescent="0.25">
      <c r="A7729"/>
      <c r="B7729" s="60"/>
      <c r="C7729" s="75"/>
      <c r="D7729" s="57"/>
      <c r="E7729" s="66"/>
      <c r="F7729" s="63"/>
      <c r="G7729" s="63"/>
      <c r="H7729" s="64"/>
    </row>
    <row r="7730" spans="1:8" ht="15" hidden="1" customHeight="1" x14ac:dyDescent="0.25">
      <c r="A7730"/>
      <c r="B7730" s="56"/>
      <c r="C7730" s="75"/>
      <c r="D7730" s="105"/>
      <c r="E7730" s="66"/>
      <c r="F7730" s="62"/>
      <c r="G7730" s="63"/>
      <c r="H7730" s="64"/>
    </row>
    <row r="7731" spans="1:8" ht="15" hidden="1" customHeight="1" x14ac:dyDescent="0.25">
      <c r="A7731"/>
      <c r="B7731" s="55"/>
      <c r="C7731" s="75"/>
      <c r="D7731" s="57"/>
      <c r="E7731" s="86"/>
      <c r="F7731" s="76"/>
      <c r="G7731" s="63"/>
      <c r="H7731" s="64"/>
    </row>
    <row r="7732" spans="1:8" ht="15" hidden="1" customHeight="1" x14ac:dyDescent="0.25">
      <c r="A7732"/>
      <c r="B7732" s="71"/>
      <c r="C7732" s="75"/>
      <c r="D7732" s="57"/>
      <c r="E7732" s="86"/>
      <c r="F7732" s="62"/>
      <c r="G7732" s="203"/>
      <c r="H7732" s="64"/>
    </row>
    <row r="7733" spans="1:8" ht="15" hidden="1" customHeight="1" x14ac:dyDescent="0.25">
      <c r="A7733"/>
      <c r="B7733" s="56"/>
      <c r="C7733" s="75"/>
      <c r="D7733" s="56"/>
      <c r="E7733" s="72"/>
      <c r="F7733" s="58"/>
      <c r="G7733" s="63"/>
      <c r="H7733" s="64"/>
    </row>
    <row r="7734" spans="1:8" ht="15" hidden="1" customHeight="1" x14ac:dyDescent="0.25">
      <c r="A7734"/>
      <c r="B7734" s="56"/>
      <c r="C7734" s="75"/>
      <c r="D7734" s="105"/>
      <c r="E7734" s="72"/>
      <c r="F7734" s="63"/>
      <c r="G7734" s="63"/>
      <c r="H7734" s="64"/>
    </row>
    <row r="7735" spans="1:8" ht="15" hidden="1" customHeight="1" x14ac:dyDescent="0.25">
      <c r="A7735"/>
      <c r="B7735" s="55"/>
      <c r="C7735" s="75"/>
      <c r="D7735" s="57"/>
      <c r="E7735" s="72"/>
      <c r="F7735" s="62"/>
      <c r="G7735" s="63"/>
      <c r="H7735" s="64"/>
    </row>
    <row r="7736" spans="1:8" ht="15" hidden="1" customHeight="1" x14ac:dyDescent="0.25">
      <c r="A7736"/>
      <c r="B7736" s="68"/>
      <c r="C7736" s="75"/>
      <c r="D7736" s="57"/>
      <c r="E7736" s="72"/>
      <c r="F7736" s="76"/>
      <c r="G7736" s="63"/>
      <c r="H7736" s="64"/>
    </row>
    <row r="7737" spans="1:8" ht="15" hidden="1" customHeight="1" x14ac:dyDescent="0.25">
      <c r="A7737"/>
      <c r="B7737" s="68"/>
      <c r="C7737" s="56"/>
      <c r="D7737" s="57"/>
      <c r="E7737" s="66"/>
      <c r="F7737" s="62"/>
      <c r="G7737" s="63"/>
      <c r="H7737" s="64"/>
    </row>
    <row r="7738" spans="1:8" ht="15" hidden="1" customHeight="1" x14ac:dyDescent="0.25">
      <c r="A7738"/>
      <c r="B7738" s="56"/>
      <c r="C7738" s="56"/>
      <c r="D7738" s="57"/>
      <c r="E7738" s="86"/>
      <c r="F7738" s="62"/>
      <c r="G7738" s="63"/>
      <c r="H7738" s="106"/>
    </row>
    <row r="7739" spans="1:8" ht="15" hidden="1" customHeight="1" x14ac:dyDescent="0.25">
      <c r="A7739"/>
      <c r="B7739" s="56"/>
      <c r="C7739" s="56"/>
      <c r="D7739" s="57"/>
      <c r="E7739" s="86"/>
      <c r="F7739" s="62"/>
      <c r="G7739" s="63"/>
      <c r="H7739" s="106"/>
    </row>
    <row r="7740" spans="1:8" ht="15" hidden="1" customHeight="1" x14ac:dyDescent="0.25">
      <c r="A7740"/>
      <c r="B7740" s="68"/>
      <c r="C7740" s="56"/>
      <c r="D7740" s="105"/>
      <c r="E7740" s="66"/>
      <c r="F7740" s="203"/>
      <c r="G7740" s="63"/>
      <c r="H7740" s="106"/>
    </row>
    <row r="7741" spans="1:8" ht="15" hidden="1" customHeight="1" x14ac:dyDescent="0.25">
      <c r="A7741"/>
      <c r="B7741" s="56"/>
      <c r="C7741" s="56"/>
      <c r="D7741" s="57"/>
      <c r="E7741" s="66"/>
      <c r="F7741" s="76"/>
      <c r="G7741" s="63"/>
      <c r="H7741" s="106"/>
    </row>
    <row r="7742" spans="1:8" ht="15" hidden="1" customHeight="1" x14ac:dyDescent="0.25">
      <c r="A7742"/>
      <c r="B7742" s="56"/>
      <c r="C7742" s="56"/>
      <c r="D7742" s="57"/>
      <c r="E7742" s="66"/>
      <c r="F7742" s="62"/>
      <c r="G7742" s="63"/>
      <c r="H7742" s="64"/>
    </row>
    <row r="7743" spans="1:8" ht="15" hidden="1" customHeight="1" x14ac:dyDescent="0.25">
      <c r="A7743"/>
      <c r="B7743" s="56"/>
      <c r="C7743" s="56"/>
      <c r="D7743" s="57"/>
      <c r="E7743" s="66"/>
      <c r="F7743" s="59"/>
      <c r="G7743" s="63"/>
      <c r="H7743" s="64"/>
    </row>
    <row r="7744" spans="1:8" ht="15" hidden="1" customHeight="1" x14ac:dyDescent="0.25">
      <c r="A7744"/>
      <c r="B7744" s="60"/>
      <c r="C7744" s="56"/>
      <c r="D7744" s="57"/>
      <c r="E7744" s="86"/>
      <c r="F7744" s="62"/>
      <c r="G7744" s="63"/>
      <c r="H7744" s="106"/>
    </row>
    <row r="7745" spans="1:8" ht="15" hidden="1" customHeight="1" x14ac:dyDescent="0.25">
      <c r="A7745"/>
      <c r="B7745" s="55"/>
      <c r="C7745" s="56"/>
      <c r="D7745" s="57"/>
      <c r="E7745" s="71"/>
      <c r="F7745" s="203"/>
      <c r="G7745" s="63"/>
      <c r="H7745" s="64"/>
    </row>
    <row r="7746" spans="1:8" ht="15" hidden="1" customHeight="1" x14ac:dyDescent="0.25">
      <c r="A7746"/>
      <c r="B7746" s="55"/>
      <c r="C7746" s="56"/>
      <c r="D7746" s="57"/>
      <c r="E7746" s="86"/>
      <c r="F7746" s="62"/>
      <c r="G7746" s="63"/>
      <c r="H7746" s="64"/>
    </row>
    <row r="7747" spans="1:8" ht="15" hidden="1" customHeight="1" x14ac:dyDescent="0.25">
      <c r="A7747"/>
      <c r="B7747" s="56"/>
      <c r="C7747" s="56"/>
      <c r="D7747" s="57"/>
      <c r="E7747" s="86"/>
      <c r="F7747" s="207"/>
      <c r="G7747" s="63"/>
      <c r="H7747" s="64"/>
    </row>
    <row r="7748" spans="1:8" ht="15" hidden="1" customHeight="1" x14ac:dyDescent="0.25">
      <c r="A7748"/>
      <c r="B7748" s="68"/>
      <c r="C7748" s="56"/>
      <c r="D7748" s="57"/>
      <c r="E7748" s="66"/>
      <c r="F7748" s="62"/>
      <c r="G7748" s="63"/>
      <c r="H7748" s="64"/>
    </row>
    <row r="7749" spans="1:8" ht="15" hidden="1" customHeight="1" x14ac:dyDescent="0.25">
      <c r="A7749"/>
      <c r="B7749" s="55"/>
      <c r="C7749" s="56"/>
      <c r="D7749" s="57"/>
      <c r="E7749" s="86"/>
      <c r="F7749" s="62"/>
      <c r="G7749" s="63"/>
      <c r="H7749" s="64"/>
    </row>
    <row r="7750" spans="1:8" ht="15" hidden="1" customHeight="1" x14ac:dyDescent="0.25">
      <c r="A7750"/>
      <c r="B7750" s="56"/>
      <c r="C7750" s="56"/>
      <c r="D7750" s="57"/>
      <c r="E7750" s="86"/>
      <c r="F7750" s="62"/>
      <c r="G7750" s="63"/>
      <c r="H7750" s="64"/>
    </row>
    <row r="7751" spans="1:8" ht="15" hidden="1" customHeight="1" x14ac:dyDescent="0.25">
      <c r="A7751"/>
      <c r="B7751" s="56"/>
      <c r="C7751" s="56"/>
      <c r="D7751" s="57"/>
      <c r="E7751" s="86"/>
      <c r="F7751" s="62"/>
      <c r="G7751" s="63"/>
      <c r="H7751" s="64"/>
    </row>
    <row r="7752" spans="1:8" ht="15" hidden="1" customHeight="1" x14ac:dyDescent="0.25">
      <c r="A7752"/>
      <c r="B7752" s="55"/>
      <c r="C7752" s="55"/>
      <c r="D7752" s="57"/>
      <c r="E7752" s="86"/>
      <c r="F7752" s="62"/>
      <c r="G7752" s="62"/>
      <c r="H7752" s="64"/>
    </row>
    <row r="7753" spans="1:8" ht="15" hidden="1" customHeight="1" x14ac:dyDescent="0.25">
      <c r="A7753"/>
      <c r="B7753" s="74"/>
      <c r="C7753" s="55"/>
      <c r="D7753" s="57"/>
      <c r="E7753" s="86"/>
      <c r="F7753" s="62"/>
      <c r="G7753" s="100"/>
      <c r="H7753" s="64"/>
    </row>
    <row r="7754" spans="1:8" ht="15" hidden="1" customHeight="1" x14ac:dyDescent="0.25">
      <c r="A7754"/>
      <c r="B7754" s="56"/>
      <c r="C7754" s="55"/>
      <c r="D7754" s="57"/>
      <c r="E7754" s="86"/>
      <c r="F7754" s="63"/>
      <c r="G7754" s="100"/>
      <c r="H7754" s="64"/>
    </row>
    <row r="7755" spans="1:8" ht="15" hidden="1" customHeight="1" x14ac:dyDescent="0.25">
      <c r="A7755"/>
      <c r="B7755" s="56"/>
      <c r="C7755" s="56"/>
      <c r="D7755" s="57"/>
      <c r="E7755" s="100"/>
      <c r="F7755" s="96"/>
      <c r="G7755" s="100"/>
      <c r="H7755" s="64"/>
    </row>
    <row r="7756" spans="1:8" ht="15" hidden="1" customHeight="1" x14ac:dyDescent="0.25">
      <c r="A7756"/>
      <c r="B7756" s="74"/>
      <c r="C7756" s="56"/>
      <c r="D7756" s="57"/>
      <c r="E7756" s="86"/>
      <c r="F7756" s="62"/>
      <c r="G7756" s="100"/>
      <c r="H7756" s="64"/>
    </row>
    <row r="7757" spans="1:8" ht="15" hidden="1" customHeight="1" x14ac:dyDescent="0.25">
      <c r="A7757"/>
      <c r="B7757" s="74"/>
      <c r="C7757" s="56"/>
      <c r="D7757" s="57"/>
      <c r="E7757" s="86"/>
      <c r="F7757" s="62"/>
      <c r="G7757" s="100"/>
      <c r="H7757" s="64"/>
    </row>
    <row r="7758" spans="1:8" ht="15" hidden="1" customHeight="1" x14ac:dyDescent="0.25">
      <c r="A7758"/>
      <c r="B7758" s="74"/>
      <c r="C7758" s="56"/>
      <c r="D7758" s="57"/>
      <c r="E7758" s="86"/>
      <c r="F7758" s="62"/>
      <c r="G7758" s="100"/>
      <c r="H7758" s="64"/>
    </row>
    <row r="7759" spans="1:8" ht="15" hidden="1" customHeight="1" x14ac:dyDescent="0.25">
      <c r="A7759"/>
      <c r="B7759" s="74"/>
      <c r="C7759" s="56"/>
      <c r="D7759" s="57"/>
      <c r="E7759" s="86"/>
      <c r="F7759" s="62"/>
      <c r="G7759" s="100"/>
      <c r="H7759" s="64"/>
    </row>
    <row r="7760" spans="1:8" ht="15" hidden="1" customHeight="1" x14ac:dyDescent="0.25">
      <c r="A7760"/>
      <c r="B7760" s="56"/>
      <c r="C7760" s="75"/>
      <c r="D7760" s="57"/>
      <c r="E7760" s="66"/>
      <c r="F7760" s="59"/>
      <c r="G7760" s="63"/>
      <c r="H7760" s="64"/>
    </row>
    <row r="7761" spans="1:8" ht="15" hidden="1" customHeight="1" x14ac:dyDescent="0.25">
      <c r="A7761"/>
      <c r="B7761" s="55"/>
      <c r="C7761" s="75"/>
      <c r="D7761" s="57"/>
      <c r="E7761" s="66"/>
      <c r="F7761" s="63"/>
      <c r="G7761" s="63"/>
      <c r="H7761" s="64"/>
    </row>
    <row r="7762" spans="1:8" ht="15" hidden="1" customHeight="1" x14ac:dyDescent="0.25">
      <c r="A7762"/>
      <c r="B7762" s="56"/>
      <c r="C7762" s="75"/>
      <c r="D7762" s="105"/>
      <c r="E7762" s="66"/>
      <c r="F7762" s="62"/>
      <c r="G7762" s="63"/>
      <c r="H7762" s="64"/>
    </row>
    <row r="7763" spans="1:8" ht="15" hidden="1" customHeight="1" x14ac:dyDescent="0.25">
      <c r="A7763"/>
      <c r="B7763" s="55"/>
      <c r="C7763" s="75"/>
      <c r="D7763" s="57"/>
      <c r="E7763" s="86"/>
      <c r="F7763" s="76"/>
      <c r="G7763" s="63"/>
      <c r="H7763" s="64"/>
    </row>
    <row r="7764" spans="1:8" ht="15" hidden="1" customHeight="1" x14ac:dyDescent="0.25">
      <c r="A7764"/>
      <c r="B7764" s="71"/>
      <c r="C7764" s="75"/>
      <c r="D7764" s="57"/>
      <c r="E7764" s="86"/>
      <c r="F7764" s="62"/>
      <c r="G7764" s="203"/>
      <c r="H7764" s="64"/>
    </row>
    <row r="7765" spans="1:8" ht="15" hidden="1" customHeight="1" x14ac:dyDescent="0.25">
      <c r="A7765"/>
      <c r="B7765" s="56"/>
      <c r="C7765" s="75"/>
      <c r="D7765" s="56"/>
      <c r="E7765" s="72"/>
      <c r="F7765" s="58"/>
      <c r="G7765" s="63"/>
      <c r="H7765" s="64"/>
    </row>
    <row r="7766" spans="1:8" ht="15" hidden="1" customHeight="1" x14ac:dyDescent="0.25">
      <c r="A7766"/>
      <c r="B7766" s="56"/>
      <c r="C7766" s="75"/>
      <c r="D7766" s="105"/>
      <c r="E7766" s="72"/>
      <c r="F7766" s="63"/>
      <c r="G7766" s="63"/>
      <c r="H7766" s="64"/>
    </row>
    <row r="7767" spans="1:8" ht="15" hidden="1" customHeight="1" x14ac:dyDescent="0.25">
      <c r="A7767"/>
      <c r="B7767" s="55"/>
      <c r="C7767" s="75"/>
      <c r="D7767" s="57"/>
      <c r="E7767" s="72"/>
      <c r="F7767" s="62"/>
      <c r="G7767" s="63"/>
      <c r="H7767" s="64"/>
    </row>
    <row r="7768" spans="1:8" ht="15" hidden="1" customHeight="1" x14ac:dyDescent="0.25">
      <c r="A7768"/>
      <c r="B7768" s="68"/>
      <c r="C7768" s="75"/>
      <c r="D7768" s="57"/>
      <c r="E7768" s="72"/>
      <c r="F7768" s="76"/>
      <c r="G7768" s="63"/>
      <c r="H7768" s="64"/>
    </row>
    <row r="7769" spans="1:8" ht="15" hidden="1" customHeight="1" x14ac:dyDescent="0.25">
      <c r="A7769"/>
      <c r="B7769" s="68"/>
      <c r="C7769" s="75"/>
      <c r="D7769" s="57"/>
      <c r="E7769" s="66"/>
      <c r="F7769" s="62"/>
      <c r="G7769" s="63"/>
      <c r="H7769" s="64"/>
    </row>
    <row r="7770" spans="1:8" ht="15" hidden="1" customHeight="1" x14ac:dyDescent="0.25">
      <c r="A7770"/>
      <c r="B7770" s="56"/>
      <c r="C7770" s="75"/>
      <c r="D7770" s="57"/>
      <c r="E7770" s="86"/>
      <c r="F7770" s="62"/>
      <c r="G7770" s="63"/>
      <c r="H7770" s="106"/>
    </row>
    <row r="7771" spans="1:8" ht="15" hidden="1" customHeight="1" x14ac:dyDescent="0.25">
      <c r="A7771"/>
      <c r="B7771" s="56"/>
      <c r="C7771" s="75"/>
      <c r="D7771" s="57"/>
      <c r="E7771" s="86"/>
      <c r="F7771" s="62"/>
      <c r="G7771" s="63"/>
      <c r="H7771" s="106"/>
    </row>
    <row r="7772" spans="1:8" ht="15" hidden="1" customHeight="1" x14ac:dyDescent="0.25">
      <c r="A7772"/>
      <c r="B7772" s="56"/>
      <c r="C7772" s="56"/>
      <c r="D7772" s="105"/>
      <c r="E7772" s="66"/>
      <c r="F7772" s="203"/>
      <c r="G7772" s="63"/>
      <c r="H7772" s="106"/>
    </row>
    <row r="7773" spans="1:8" ht="15" hidden="1" customHeight="1" x14ac:dyDescent="0.25">
      <c r="A7773"/>
      <c r="B7773" s="56"/>
      <c r="C7773" s="56"/>
      <c r="D7773" s="57"/>
      <c r="E7773" s="66"/>
      <c r="F7773" s="76"/>
      <c r="G7773" s="63"/>
      <c r="H7773" s="106"/>
    </row>
    <row r="7774" spans="1:8" ht="15" hidden="1" customHeight="1" x14ac:dyDescent="0.25">
      <c r="A7774"/>
      <c r="B7774" s="55"/>
      <c r="C7774" s="75"/>
      <c r="D7774" s="57"/>
      <c r="E7774" s="66"/>
      <c r="F7774" s="62"/>
      <c r="G7774" s="63"/>
      <c r="H7774" s="106"/>
    </row>
    <row r="7775" spans="1:8" ht="15" hidden="1" customHeight="1" x14ac:dyDescent="0.25">
      <c r="A7775"/>
      <c r="B7775" s="56"/>
      <c r="C7775" s="75"/>
      <c r="D7775" s="57"/>
      <c r="E7775" s="66"/>
      <c r="F7775" s="62"/>
      <c r="G7775" s="63"/>
      <c r="H7775" s="106"/>
    </row>
    <row r="7776" spans="1:8" ht="15" hidden="1" customHeight="1" x14ac:dyDescent="0.25">
      <c r="A7776"/>
      <c r="B7776" s="56"/>
      <c r="C7776" s="56"/>
      <c r="D7776" s="57"/>
      <c r="E7776" s="86"/>
      <c r="F7776" s="59"/>
      <c r="G7776" s="63"/>
      <c r="H7776" s="106"/>
    </row>
    <row r="7777" spans="1:8" ht="15" hidden="1" customHeight="1" x14ac:dyDescent="0.25">
      <c r="A7777"/>
      <c r="B7777" s="55"/>
      <c r="C7777" s="55"/>
      <c r="D7777" s="57"/>
      <c r="E7777" s="71"/>
      <c r="F7777" s="203"/>
      <c r="G7777" s="63"/>
      <c r="H7777" s="106"/>
    </row>
    <row r="7778" spans="1:8" ht="15" hidden="1" customHeight="1" x14ac:dyDescent="0.25">
      <c r="A7778"/>
      <c r="B7778" s="56"/>
      <c r="C7778" s="56"/>
      <c r="D7778" s="57"/>
      <c r="E7778" s="66"/>
      <c r="F7778" s="59"/>
      <c r="G7778" s="63"/>
      <c r="H7778" s="64"/>
    </row>
    <row r="7779" spans="1:8" ht="15" hidden="1" customHeight="1" x14ac:dyDescent="0.25">
      <c r="A7779"/>
      <c r="B7779" s="55"/>
      <c r="C7779" s="75"/>
      <c r="D7779" s="57"/>
      <c r="E7779" s="66"/>
      <c r="F7779" s="63"/>
      <c r="G7779" s="63"/>
      <c r="H7779" s="64"/>
    </row>
    <row r="7780" spans="1:8" ht="15" hidden="1" customHeight="1" x14ac:dyDescent="0.25">
      <c r="A7780"/>
      <c r="B7780" s="56"/>
      <c r="C7780" s="75"/>
      <c r="D7780" s="105"/>
      <c r="E7780" s="66"/>
      <c r="F7780" s="62"/>
      <c r="G7780" s="63"/>
      <c r="H7780" s="64"/>
    </row>
    <row r="7781" spans="1:8" ht="15" hidden="1" customHeight="1" x14ac:dyDescent="0.25">
      <c r="A7781"/>
      <c r="B7781" s="55"/>
      <c r="C7781" s="75"/>
      <c r="D7781" s="57"/>
      <c r="E7781" s="86"/>
      <c r="F7781" s="76"/>
      <c r="G7781" s="63"/>
      <c r="H7781" s="64"/>
    </row>
    <row r="7782" spans="1:8" ht="15" hidden="1" customHeight="1" x14ac:dyDescent="0.25">
      <c r="A7782"/>
      <c r="B7782" s="71"/>
      <c r="C7782" s="75"/>
      <c r="D7782" s="57"/>
      <c r="E7782" s="86"/>
      <c r="F7782" s="62"/>
      <c r="G7782" s="203"/>
      <c r="H7782" s="64"/>
    </row>
    <row r="7783" spans="1:8" ht="15" hidden="1" customHeight="1" x14ac:dyDescent="0.25">
      <c r="A7783"/>
      <c r="B7783" s="56"/>
      <c r="C7783" s="75"/>
      <c r="D7783" s="56"/>
      <c r="E7783" s="72"/>
      <c r="F7783" s="58"/>
      <c r="G7783" s="63"/>
      <c r="H7783" s="64"/>
    </row>
    <row r="7784" spans="1:8" ht="15" hidden="1" customHeight="1" x14ac:dyDescent="0.25">
      <c r="A7784"/>
      <c r="B7784" s="56"/>
      <c r="C7784" s="75"/>
      <c r="D7784" s="105"/>
      <c r="E7784" s="72"/>
      <c r="F7784" s="63"/>
      <c r="G7784" s="63"/>
      <c r="H7784" s="64"/>
    </row>
    <row r="7785" spans="1:8" ht="15" hidden="1" customHeight="1" x14ac:dyDescent="0.25">
      <c r="A7785"/>
      <c r="B7785" s="55"/>
      <c r="C7785" s="75"/>
      <c r="D7785" s="57"/>
      <c r="E7785" s="72"/>
      <c r="F7785" s="62"/>
      <c r="G7785" s="63"/>
      <c r="H7785" s="64"/>
    </row>
    <row r="7786" spans="1:8" ht="15" hidden="1" customHeight="1" x14ac:dyDescent="0.25">
      <c r="A7786"/>
      <c r="B7786" s="249"/>
      <c r="C7786" s="75"/>
      <c r="D7786" s="57"/>
      <c r="E7786" s="72"/>
      <c r="F7786" s="76"/>
      <c r="G7786" s="63"/>
      <c r="H7786" s="64"/>
    </row>
    <row r="7787" spans="1:8" ht="15" hidden="1" customHeight="1" x14ac:dyDescent="0.25">
      <c r="A7787"/>
      <c r="B7787" s="68"/>
      <c r="C7787" s="75"/>
      <c r="D7787" s="57"/>
      <c r="E7787" s="66"/>
      <c r="F7787" s="62"/>
      <c r="G7787" s="63"/>
      <c r="H7787" s="64"/>
    </row>
    <row r="7788" spans="1:8" ht="15" hidden="1" customHeight="1" x14ac:dyDescent="0.25">
      <c r="A7788"/>
      <c r="B7788" s="56"/>
      <c r="C7788" s="75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66"/>
      <c r="F7789" s="59"/>
      <c r="G7789" s="63"/>
      <c r="H7789" s="64"/>
    </row>
    <row r="7790" spans="1:8" ht="15" hidden="1" customHeight="1" x14ac:dyDescent="0.25">
      <c r="A7790"/>
      <c r="B7790" s="55"/>
      <c r="C7790" s="75"/>
      <c r="D7790" s="57"/>
      <c r="E7790" s="66"/>
      <c r="F7790" s="63"/>
      <c r="G7790" s="63"/>
      <c r="H7790" s="64"/>
    </row>
    <row r="7791" spans="1:8" ht="15" hidden="1" customHeight="1" x14ac:dyDescent="0.25">
      <c r="A7791"/>
      <c r="B7791" s="56"/>
      <c r="C7791" s="75"/>
      <c r="D7791" s="105"/>
      <c r="E7791" s="66"/>
      <c r="F7791" s="62"/>
      <c r="G7791" s="63"/>
      <c r="H7791" s="64"/>
    </row>
    <row r="7792" spans="1:8" ht="15" hidden="1" customHeight="1" x14ac:dyDescent="0.25">
      <c r="A7792"/>
      <c r="B7792" s="55"/>
      <c r="C7792" s="75"/>
      <c r="D7792" s="57"/>
      <c r="E7792" s="86"/>
      <c r="F7792" s="76"/>
      <c r="G7792" s="63"/>
      <c r="H7792" s="64"/>
    </row>
    <row r="7793" spans="1:8" ht="15" hidden="1" customHeight="1" x14ac:dyDescent="0.25">
      <c r="A7793"/>
      <c r="B7793" s="71"/>
      <c r="C7793" s="75"/>
      <c r="D7793" s="57"/>
      <c r="E7793" s="86"/>
      <c r="F7793" s="62"/>
      <c r="G7793" s="203"/>
      <c r="H7793" s="64"/>
    </row>
    <row r="7794" spans="1:8" ht="15" hidden="1" customHeight="1" x14ac:dyDescent="0.25">
      <c r="A7794"/>
      <c r="B7794" s="56"/>
      <c r="C7794" s="75"/>
      <c r="D7794" s="56"/>
      <c r="E7794" s="72"/>
      <c r="F7794" s="58"/>
      <c r="G7794" s="63"/>
      <c r="H7794" s="64"/>
    </row>
    <row r="7795" spans="1:8" ht="15" hidden="1" customHeight="1" x14ac:dyDescent="0.25">
      <c r="A7795"/>
      <c r="B7795" s="56"/>
      <c r="C7795" s="75"/>
      <c r="D7795" s="105"/>
      <c r="E7795" s="72"/>
      <c r="F7795" s="63"/>
      <c r="G7795" s="63"/>
      <c r="H7795" s="64"/>
    </row>
    <row r="7796" spans="1:8" ht="15" hidden="1" customHeight="1" x14ac:dyDescent="0.25">
      <c r="A7796"/>
      <c r="B7796" s="55"/>
      <c r="C7796" s="75"/>
      <c r="D7796" s="57"/>
      <c r="E7796" s="72"/>
      <c r="F7796" s="62"/>
      <c r="G7796" s="63"/>
      <c r="H7796" s="64"/>
    </row>
    <row r="7797" spans="1:8" ht="15" hidden="1" customHeight="1" x14ac:dyDescent="0.25">
      <c r="A7797"/>
      <c r="B7797" s="68"/>
      <c r="C7797" s="75"/>
      <c r="D7797" s="57"/>
      <c r="E7797" s="72"/>
      <c r="F7797" s="76"/>
      <c r="G7797" s="63"/>
      <c r="H7797" s="64"/>
    </row>
    <row r="7798" spans="1:8" ht="15" hidden="1" customHeight="1" x14ac:dyDescent="0.25">
      <c r="A7798"/>
      <c r="B7798" s="68"/>
      <c r="C7798" s="75"/>
      <c r="D7798" s="57"/>
      <c r="E7798" s="66"/>
      <c r="F7798" s="62"/>
      <c r="G7798" s="63"/>
      <c r="H7798" s="64"/>
    </row>
    <row r="7799" spans="1:8" ht="15" hidden="1" customHeight="1" x14ac:dyDescent="0.25">
      <c r="A7799"/>
      <c r="B7799" s="56"/>
      <c r="C7799" s="75"/>
      <c r="D7799" s="57"/>
      <c r="E7799" s="86"/>
      <c r="F7799" s="62"/>
      <c r="G7799" s="63"/>
      <c r="H7799" s="106"/>
    </row>
    <row r="7800" spans="1:8" ht="15" hidden="1" customHeight="1" x14ac:dyDescent="0.25">
      <c r="A7800"/>
      <c r="B7800" s="56"/>
      <c r="C7800" s="75"/>
      <c r="D7800" s="57"/>
      <c r="E7800" s="86"/>
      <c r="F7800" s="62"/>
      <c r="G7800" s="63"/>
      <c r="H7800" s="106"/>
    </row>
    <row r="7801" spans="1:8" ht="15" hidden="1" customHeight="1" x14ac:dyDescent="0.25">
      <c r="A7801"/>
      <c r="B7801" s="56"/>
      <c r="C7801" s="56"/>
      <c r="D7801" s="56"/>
      <c r="E7801" s="56"/>
      <c r="F7801" s="58"/>
      <c r="G7801" s="63"/>
      <c r="H7801" s="106"/>
    </row>
    <row r="7802" spans="1:8" ht="15" hidden="1" customHeight="1" x14ac:dyDescent="0.25">
      <c r="A7802"/>
      <c r="B7802" s="56"/>
      <c r="C7802" s="56"/>
      <c r="D7802" s="105"/>
      <c r="E7802" s="66"/>
      <c r="F7802" s="203"/>
      <c r="G7802" s="63"/>
      <c r="H7802" s="64"/>
    </row>
    <row r="7803" spans="1:8" ht="15" hidden="1" customHeight="1" x14ac:dyDescent="0.25">
      <c r="A7803"/>
      <c r="B7803" s="56"/>
      <c r="C7803" s="56"/>
      <c r="D7803" s="57"/>
      <c r="E7803" s="66"/>
      <c r="F7803" s="76"/>
      <c r="G7803" s="63"/>
      <c r="H7803" s="64"/>
    </row>
    <row r="7804" spans="1:8" ht="15" hidden="1" customHeight="1" x14ac:dyDescent="0.25">
      <c r="A7804"/>
      <c r="B7804" s="56"/>
      <c r="C7804" s="75"/>
      <c r="D7804" s="105"/>
      <c r="E7804" s="66"/>
      <c r="F7804" s="62"/>
      <c r="G7804" s="63"/>
      <c r="H7804" s="64"/>
    </row>
    <row r="7805" spans="1:8" ht="15" hidden="1" customHeight="1" x14ac:dyDescent="0.25">
      <c r="A7805"/>
      <c r="B7805" s="55"/>
      <c r="C7805" s="75"/>
      <c r="D7805" s="57"/>
      <c r="E7805" s="86"/>
      <c r="F7805" s="76"/>
      <c r="G7805" s="63"/>
      <c r="H7805" s="64"/>
    </row>
    <row r="7806" spans="1:8" ht="15" hidden="1" customHeight="1" x14ac:dyDescent="0.25">
      <c r="A7806"/>
      <c r="B7806" s="71"/>
      <c r="C7806" s="75"/>
      <c r="D7806" s="57"/>
      <c r="E7806" s="86"/>
      <c r="F7806" s="62"/>
      <c r="G7806" s="203"/>
      <c r="H7806" s="64"/>
    </row>
    <row r="7807" spans="1:8" ht="15" hidden="1" customHeight="1" x14ac:dyDescent="0.25">
      <c r="A7807"/>
      <c r="B7807" s="56"/>
      <c r="C7807" s="75"/>
      <c r="D7807" s="56"/>
      <c r="E7807" s="72"/>
      <c r="F7807" s="58"/>
      <c r="G7807" s="63"/>
      <c r="H7807" s="64"/>
    </row>
    <row r="7808" spans="1:8" ht="15" hidden="1" customHeight="1" x14ac:dyDescent="0.25">
      <c r="A7808"/>
      <c r="B7808" s="56"/>
      <c r="C7808" s="75"/>
      <c r="D7808" s="105"/>
      <c r="E7808" s="72"/>
      <c r="F7808" s="63"/>
      <c r="G7808" s="63"/>
      <c r="H7808" s="64"/>
    </row>
    <row r="7809" spans="1:8" ht="15" hidden="1" customHeight="1" x14ac:dyDescent="0.25">
      <c r="A7809"/>
      <c r="B7809" s="55"/>
      <c r="C7809" s="75"/>
      <c r="D7809" s="57"/>
      <c r="E7809" s="72"/>
      <c r="F7809" s="62"/>
      <c r="G7809" s="63"/>
      <c r="H7809" s="64"/>
    </row>
    <row r="7810" spans="1:8" ht="15" hidden="1" customHeight="1" x14ac:dyDescent="0.25">
      <c r="A7810"/>
      <c r="B7810" s="68"/>
      <c r="C7810" s="75"/>
      <c r="D7810" s="57"/>
      <c r="E7810" s="72"/>
      <c r="F7810" s="76"/>
      <c r="G7810" s="63"/>
      <c r="H7810" s="64"/>
    </row>
    <row r="7811" spans="1:8" ht="15" hidden="1" customHeight="1" x14ac:dyDescent="0.25">
      <c r="A7811"/>
      <c r="B7811" s="68"/>
      <c r="C7811" s="75"/>
      <c r="D7811" s="57"/>
      <c r="E7811" s="6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5"/>
      <c r="E7812" s="66"/>
      <c r="F7812" s="203"/>
      <c r="G7812" s="63"/>
      <c r="H7812" s="64"/>
    </row>
    <row r="7813" spans="1:8" ht="15" hidden="1" customHeight="1" x14ac:dyDescent="0.25">
      <c r="A7813"/>
      <c r="B7813" s="56"/>
      <c r="C7813" s="56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105"/>
      <c r="E7814" s="66"/>
      <c r="F7814" s="62"/>
      <c r="G7814" s="63"/>
      <c r="H7814" s="64"/>
    </row>
    <row r="7815" spans="1:8" ht="15" hidden="1" customHeight="1" x14ac:dyDescent="0.25">
      <c r="A7815"/>
      <c r="B7815" s="55"/>
      <c r="C7815" s="56"/>
      <c r="D7815" s="57"/>
      <c r="E7815" s="86"/>
      <c r="F7815" s="76"/>
      <c r="G7815" s="63"/>
      <c r="H7815" s="64"/>
    </row>
    <row r="7816" spans="1:8" ht="15" hidden="1" customHeight="1" x14ac:dyDescent="0.25">
      <c r="A7816"/>
      <c r="B7816" s="71"/>
      <c r="C7816" s="56"/>
      <c r="D7816" s="57"/>
      <c r="E7816" s="86"/>
      <c r="F7816" s="62"/>
      <c r="G7816" s="203"/>
      <c r="H7816" s="64"/>
    </row>
    <row r="7817" spans="1:8" ht="15" hidden="1" customHeight="1" x14ac:dyDescent="0.25">
      <c r="A7817"/>
      <c r="B7817" s="56"/>
      <c r="C7817" s="56"/>
      <c r="D7817" s="56"/>
      <c r="E7817" s="86"/>
      <c r="F7817" s="58"/>
      <c r="G7817" s="63"/>
      <c r="H7817" s="64"/>
    </row>
    <row r="7818" spans="1:8" ht="15" hidden="1" customHeight="1" x14ac:dyDescent="0.25">
      <c r="A7818"/>
      <c r="B7818" s="56"/>
      <c r="C7818" s="56"/>
      <c r="D7818" s="105"/>
      <c r="E7818" s="72"/>
      <c r="F7818" s="63"/>
      <c r="G7818" s="63"/>
      <c r="H7818" s="64"/>
    </row>
    <row r="7819" spans="1:8" ht="15" hidden="1" customHeight="1" x14ac:dyDescent="0.25">
      <c r="A7819"/>
      <c r="B7819" s="56"/>
      <c r="C7819" s="56"/>
      <c r="D7819" s="83"/>
      <c r="E7819" s="145"/>
      <c r="F7819" s="62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76"/>
      <c r="G7820" s="63"/>
      <c r="H7820" s="64"/>
    </row>
    <row r="7821" spans="1:8" ht="15" hidden="1" customHeight="1" x14ac:dyDescent="0.25">
      <c r="A7821"/>
      <c r="B7821" s="68"/>
      <c r="C7821" s="75"/>
      <c r="D7821" s="57"/>
      <c r="E7821" s="6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6"/>
    </row>
    <row r="7823" spans="1:8" ht="15" hidden="1" customHeight="1" x14ac:dyDescent="0.25">
      <c r="A7823"/>
      <c r="B7823" s="56"/>
      <c r="C7823" s="75"/>
      <c r="D7823" s="57"/>
      <c r="E7823" s="86"/>
      <c r="F7823" s="62"/>
      <c r="G7823" s="63"/>
      <c r="H7823" s="106"/>
    </row>
    <row r="7824" spans="1:8" ht="15" hidden="1" customHeight="1" x14ac:dyDescent="0.25">
      <c r="A7824"/>
      <c r="B7824" s="56"/>
      <c r="C7824" s="56"/>
      <c r="D7824" s="105"/>
      <c r="E7824" s="66"/>
      <c r="F7824" s="203"/>
      <c r="G7824" s="63"/>
      <c r="H7824" s="106"/>
    </row>
    <row r="7825" spans="1:8" ht="15" hidden="1" customHeight="1" x14ac:dyDescent="0.25">
      <c r="A7825"/>
      <c r="B7825" s="56"/>
      <c r="C7825" s="56"/>
      <c r="D7825" s="57"/>
      <c r="E7825" s="66"/>
      <c r="F7825" s="76"/>
      <c r="G7825" s="63"/>
      <c r="H7825" s="106"/>
    </row>
    <row r="7826" spans="1:8" ht="15" hidden="1" customHeight="1" x14ac:dyDescent="0.25">
      <c r="A7826"/>
      <c r="B7826" s="55"/>
      <c r="C7826" s="75"/>
      <c r="D7826" s="57"/>
      <c r="E7826" s="66"/>
      <c r="F7826" s="62"/>
      <c r="G7826" s="63"/>
      <c r="H7826" s="106"/>
    </row>
    <row r="7827" spans="1:8" ht="15" hidden="1" customHeight="1" x14ac:dyDescent="0.25">
      <c r="A7827"/>
      <c r="B7827" s="56"/>
      <c r="C7827" s="75"/>
      <c r="D7827" s="57"/>
      <c r="E7827" s="66"/>
      <c r="F7827" s="62"/>
      <c r="G7827" s="63"/>
      <c r="H7827" s="106"/>
    </row>
    <row r="7828" spans="1:8" ht="15" hidden="1" customHeight="1" x14ac:dyDescent="0.25">
      <c r="A7828"/>
      <c r="B7828" s="60"/>
      <c r="C7828" s="56"/>
      <c r="D7828" s="57"/>
      <c r="E7828" s="86"/>
      <c r="F7828" s="62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71"/>
      <c r="F7829" s="203"/>
      <c r="G7829" s="63"/>
      <c r="H7829" s="64"/>
    </row>
    <row r="7830" spans="1:8" ht="15" hidden="1" customHeight="1" x14ac:dyDescent="0.25">
      <c r="A7830"/>
      <c r="B7830" s="55"/>
      <c r="C7830" s="56"/>
      <c r="D7830" s="57"/>
      <c r="E7830" s="86"/>
      <c r="F7830" s="62"/>
      <c r="G7830" s="63"/>
      <c r="H7830" s="64"/>
    </row>
    <row r="7831" spans="1:8" ht="15" hidden="1" customHeight="1" x14ac:dyDescent="0.25">
      <c r="A7831"/>
      <c r="B7831" s="56"/>
      <c r="C7831" s="56"/>
      <c r="D7831" s="57"/>
      <c r="E7831" s="86"/>
      <c r="F7831" s="207"/>
      <c r="G7831" s="63"/>
      <c r="H7831" s="64"/>
    </row>
    <row r="7832" spans="1:8" ht="15" hidden="1" customHeight="1" x14ac:dyDescent="0.25">
      <c r="A7832"/>
      <c r="B7832" s="68"/>
      <c r="C7832" s="56"/>
      <c r="D7832" s="57"/>
      <c r="E7832" s="66"/>
      <c r="F7832" s="62"/>
      <c r="G7832" s="63"/>
      <c r="H7832" s="64"/>
    </row>
    <row r="7833" spans="1:8" ht="15" hidden="1" customHeight="1" x14ac:dyDescent="0.25">
      <c r="A7833"/>
      <c r="B7833" s="55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105"/>
      <c r="E7834" s="66"/>
      <c r="F7834" s="203"/>
      <c r="G7834" s="63"/>
      <c r="H7834" s="64"/>
    </row>
    <row r="7835" spans="1:8" ht="15" hidden="1" customHeight="1" x14ac:dyDescent="0.25">
      <c r="A7835"/>
      <c r="B7835" s="56"/>
      <c r="C7835" s="56"/>
      <c r="D7835" s="57"/>
      <c r="E7835" s="66"/>
      <c r="F7835" s="76"/>
      <c r="G7835" s="63"/>
      <c r="H7835" s="64"/>
    </row>
    <row r="7836" spans="1:8" ht="15" hidden="1" customHeight="1" x14ac:dyDescent="0.25">
      <c r="A7836"/>
      <c r="B7836" s="56"/>
      <c r="C7836" s="56"/>
      <c r="D7836" s="105"/>
      <c r="E7836" s="66"/>
      <c r="F7836" s="62"/>
      <c r="G7836" s="63"/>
      <c r="H7836" s="64"/>
    </row>
    <row r="7837" spans="1:8" ht="15" hidden="1" customHeight="1" x14ac:dyDescent="0.25">
      <c r="A7837"/>
      <c r="B7837" s="55"/>
      <c r="C7837" s="56"/>
      <c r="D7837" s="57"/>
      <c r="E7837" s="86"/>
      <c r="F7837" s="76"/>
      <c r="G7837" s="63"/>
      <c r="H7837" s="64"/>
    </row>
    <row r="7838" spans="1:8" ht="15" hidden="1" customHeight="1" x14ac:dyDescent="0.25">
      <c r="A7838"/>
      <c r="B7838" s="71"/>
      <c r="C7838" s="56"/>
      <c r="D7838" s="57"/>
      <c r="E7838" s="86"/>
      <c r="F7838" s="62"/>
      <c r="G7838" s="203"/>
      <c r="H7838" s="64"/>
    </row>
    <row r="7839" spans="1:8" ht="15" hidden="1" customHeight="1" x14ac:dyDescent="0.25">
      <c r="A7839"/>
      <c r="B7839" s="56"/>
      <c r="C7839" s="56"/>
      <c r="D7839" s="56"/>
      <c r="E7839" s="86"/>
      <c r="F7839" s="58"/>
      <c r="G7839" s="63"/>
      <c r="H7839" s="64"/>
    </row>
    <row r="7840" spans="1:8" ht="15" hidden="1" customHeight="1" x14ac:dyDescent="0.25">
      <c r="A7840"/>
      <c r="B7840" s="56"/>
      <c r="C7840" s="75"/>
      <c r="D7840" s="105"/>
      <c r="E7840" s="72"/>
      <c r="F7840" s="63"/>
      <c r="G7840" s="63"/>
      <c r="H7840" s="64"/>
    </row>
    <row r="7841" spans="1:8" ht="15" hidden="1" customHeight="1" x14ac:dyDescent="0.25">
      <c r="A7841"/>
      <c r="B7841" s="56"/>
      <c r="C7841" s="75"/>
      <c r="D7841" s="83"/>
      <c r="E7841" s="72"/>
      <c r="F7841" s="62"/>
      <c r="G7841" s="63"/>
      <c r="H7841" s="64"/>
    </row>
    <row r="7842" spans="1:8" ht="15" hidden="1" customHeight="1" x14ac:dyDescent="0.25">
      <c r="A7842"/>
      <c r="B7842" s="68"/>
      <c r="C7842" s="75"/>
      <c r="D7842" s="57"/>
      <c r="E7842" s="72"/>
      <c r="F7842" s="76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62"/>
      <c r="G7843" s="63"/>
      <c r="H7843" s="64"/>
    </row>
    <row r="7844" spans="1:8" ht="15" hidden="1" customHeight="1" x14ac:dyDescent="0.25">
      <c r="A7844"/>
      <c r="B7844" s="56"/>
      <c r="C7844" s="75"/>
      <c r="D7844" s="57"/>
      <c r="E7844" s="86"/>
      <c r="F7844" s="62"/>
      <c r="G7844" s="63"/>
      <c r="H7844" s="64"/>
    </row>
    <row r="7845" spans="1:8" ht="15" hidden="1" customHeight="1" x14ac:dyDescent="0.25">
      <c r="A7845"/>
      <c r="B7845" s="56"/>
      <c r="C7845" s="75"/>
      <c r="D7845" s="57"/>
      <c r="E7845" s="86"/>
      <c r="F7845" s="62"/>
      <c r="G7845" s="63"/>
      <c r="H7845" s="106"/>
    </row>
    <row r="7846" spans="1:8" ht="15" hidden="1" customHeight="1" x14ac:dyDescent="0.25">
      <c r="A7846"/>
      <c r="B7846" s="56"/>
      <c r="C7846" s="56"/>
      <c r="D7846" s="105"/>
      <c r="E7846" s="66"/>
      <c r="F7846" s="203"/>
      <c r="G7846" s="63"/>
      <c r="H7846" s="106"/>
    </row>
    <row r="7847" spans="1:8" ht="15" hidden="1" customHeight="1" x14ac:dyDescent="0.25">
      <c r="A7847"/>
      <c r="B7847" s="56"/>
      <c r="C7847" s="56"/>
      <c r="D7847" s="57"/>
      <c r="E7847" s="66"/>
      <c r="F7847" s="76"/>
      <c r="G7847" s="63"/>
      <c r="H7847" s="106"/>
    </row>
    <row r="7848" spans="1:8" ht="15" hidden="1" customHeight="1" x14ac:dyDescent="0.25">
      <c r="A7848"/>
      <c r="B7848" s="55"/>
      <c r="C7848" s="75"/>
      <c r="D7848" s="57"/>
      <c r="E7848" s="66"/>
      <c r="F7848" s="62"/>
      <c r="G7848" s="63"/>
      <c r="H7848" s="106"/>
    </row>
    <row r="7849" spans="1:8" ht="15" hidden="1" customHeight="1" x14ac:dyDescent="0.25">
      <c r="A7849"/>
      <c r="B7849" s="56"/>
      <c r="C7849" s="75"/>
      <c r="D7849" s="57"/>
      <c r="E7849" s="66"/>
      <c r="F7849" s="62"/>
      <c r="G7849" s="63"/>
      <c r="H7849" s="106"/>
    </row>
    <row r="7850" spans="1:8" ht="15" hidden="1" customHeight="1" x14ac:dyDescent="0.25">
      <c r="A7850"/>
      <c r="B7850" s="60"/>
      <c r="C7850" s="56"/>
      <c r="D7850" s="57"/>
      <c r="E7850" s="86"/>
      <c r="F7850" s="62"/>
      <c r="G7850" s="63"/>
      <c r="H7850" s="64"/>
    </row>
    <row r="7851" spans="1:8" ht="15" hidden="1" customHeight="1" x14ac:dyDescent="0.25">
      <c r="A7851"/>
      <c r="B7851" s="55"/>
      <c r="C7851" s="56"/>
      <c r="D7851" s="57"/>
      <c r="E7851" s="71"/>
      <c r="F7851" s="203"/>
      <c r="G7851" s="63"/>
      <c r="H7851" s="64"/>
    </row>
    <row r="7852" spans="1:8" ht="15" hidden="1" customHeight="1" x14ac:dyDescent="0.25">
      <c r="A7852"/>
      <c r="B7852" s="55"/>
      <c r="C7852" s="56"/>
      <c r="D7852" s="57"/>
      <c r="E7852" s="86"/>
      <c r="F7852" s="62"/>
      <c r="G7852" s="63"/>
      <c r="H7852" s="64"/>
    </row>
    <row r="7853" spans="1:8" ht="15" hidden="1" customHeight="1" x14ac:dyDescent="0.25">
      <c r="A7853"/>
      <c r="B7853" s="56"/>
      <c r="C7853" s="56"/>
      <c r="D7853" s="57"/>
      <c r="E7853" s="86"/>
      <c r="F7853" s="207"/>
      <c r="G7853" s="63"/>
      <c r="H7853" s="64"/>
    </row>
    <row r="7854" spans="1:8" ht="15" hidden="1" customHeight="1" x14ac:dyDescent="0.25">
      <c r="A7854"/>
      <c r="B7854" s="68"/>
      <c r="C7854" s="75"/>
      <c r="D7854" s="57"/>
      <c r="E7854" s="66"/>
      <c r="F7854" s="62"/>
      <c r="G7854" s="63"/>
      <c r="H7854" s="64"/>
    </row>
    <row r="7855" spans="1:8" ht="15" hidden="1" customHeight="1" x14ac:dyDescent="0.25">
      <c r="A7855"/>
      <c r="B7855" s="55"/>
      <c r="C7855" s="75"/>
      <c r="D7855" s="57"/>
      <c r="E7855" s="86"/>
      <c r="F7855" s="62"/>
      <c r="G7855" s="63"/>
      <c r="H7855" s="64"/>
    </row>
    <row r="7856" spans="1:8" ht="15" hidden="1" customHeight="1" x14ac:dyDescent="0.25">
      <c r="A7856"/>
      <c r="B7856" s="56"/>
      <c r="C7856" s="75"/>
      <c r="D7856" s="57"/>
      <c r="E7856" s="86"/>
      <c r="F7856" s="62"/>
      <c r="G7856" s="63"/>
      <c r="H7856" s="64"/>
    </row>
    <row r="7857" spans="1:8" ht="15" hidden="1" customHeight="1" x14ac:dyDescent="0.25">
      <c r="A7857"/>
      <c r="B7857" s="56"/>
      <c r="C7857" s="56"/>
      <c r="D7857" s="105"/>
      <c r="E7857" s="66"/>
      <c r="F7857" s="203"/>
      <c r="G7857" s="63"/>
      <c r="H7857" s="64"/>
    </row>
    <row r="7858" spans="1:8" ht="15" hidden="1" customHeight="1" x14ac:dyDescent="0.25">
      <c r="A7858"/>
      <c r="B7858" s="56"/>
      <c r="C7858" s="56"/>
      <c r="D7858" s="57"/>
      <c r="E7858" s="66"/>
      <c r="F7858" s="76"/>
      <c r="G7858" s="63"/>
      <c r="H7858" s="64"/>
    </row>
    <row r="7859" spans="1:8" ht="15" hidden="1" customHeight="1" x14ac:dyDescent="0.25">
      <c r="A7859"/>
      <c r="B7859" s="56"/>
      <c r="C7859" s="56"/>
      <c r="D7859" s="105"/>
      <c r="E7859" s="66"/>
      <c r="F7859" s="62"/>
      <c r="G7859" s="63"/>
      <c r="H7859" s="64"/>
    </row>
    <row r="7860" spans="1:8" ht="15" hidden="1" customHeight="1" x14ac:dyDescent="0.25">
      <c r="A7860"/>
      <c r="B7860" s="55"/>
      <c r="C7860" s="56"/>
      <c r="D7860" s="57"/>
      <c r="E7860" s="86"/>
      <c r="F7860" s="76"/>
      <c r="G7860" s="63"/>
      <c r="H7860" s="64"/>
    </row>
    <row r="7861" spans="1:8" ht="15" hidden="1" customHeight="1" x14ac:dyDescent="0.25">
      <c r="A7861"/>
      <c r="B7861" s="71"/>
      <c r="C7861" s="56"/>
      <c r="D7861" s="57"/>
      <c r="E7861" s="86"/>
      <c r="F7861" s="62"/>
      <c r="G7861" s="203"/>
      <c r="H7861" s="64"/>
    </row>
    <row r="7862" spans="1:8" ht="15" hidden="1" customHeight="1" x14ac:dyDescent="0.25">
      <c r="A7862"/>
      <c r="B7862" s="56"/>
      <c r="C7862" s="56"/>
      <c r="D7862" s="56"/>
      <c r="E7862" s="86"/>
      <c r="F7862" s="58"/>
      <c r="G7862" s="63"/>
      <c r="H7862" s="64"/>
    </row>
    <row r="7863" spans="1:8" ht="15" hidden="1" customHeight="1" x14ac:dyDescent="0.25">
      <c r="A7863"/>
      <c r="B7863" s="56"/>
      <c r="C7863" s="75"/>
      <c r="D7863" s="105"/>
      <c r="E7863" s="72"/>
      <c r="F7863" s="63"/>
      <c r="G7863" s="63"/>
      <c r="H7863" s="64"/>
    </row>
    <row r="7864" spans="1:8" ht="15" hidden="1" customHeight="1" x14ac:dyDescent="0.25">
      <c r="A7864"/>
      <c r="B7864" s="56"/>
      <c r="C7864" s="75"/>
      <c r="D7864" s="83"/>
      <c r="E7864" s="72"/>
      <c r="F7864" s="62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76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6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106"/>
    </row>
    <row r="7869" spans="1:8" ht="15" hidden="1" customHeight="1" x14ac:dyDescent="0.25">
      <c r="A7869"/>
      <c r="B7869" s="56"/>
      <c r="C7869" s="56"/>
      <c r="D7869" s="105"/>
      <c r="E7869" s="66"/>
      <c r="F7869" s="203"/>
      <c r="G7869" s="63"/>
      <c r="H7869" s="106"/>
    </row>
    <row r="7870" spans="1:8" ht="15" hidden="1" customHeight="1" x14ac:dyDescent="0.25">
      <c r="A7870"/>
      <c r="B7870" s="56"/>
      <c r="C7870" s="56"/>
      <c r="D7870" s="57"/>
      <c r="E7870" s="66"/>
      <c r="F7870" s="76"/>
      <c r="G7870" s="63"/>
      <c r="H7870" s="106"/>
    </row>
    <row r="7871" spans="1:8" ht="15" hidden="1" customHeight="1" x14ac:dyDescent="0.25">
      <c r="A7871"/>
      <c r="B7871" s="55"/>
      <c r="C7871" s="75"/>
      <c r="D7871" s="57"/>
      <c r="E7871" s="66"/>
      <c r="F7871" s="62"/>
      <c r="G7871" s="63"/>
      <c r="H7871" s="106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6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64"/>
    </row>
    <row r="7874" spans="1:8" ht="15" hidden="1" customHeight="1" x14ac:dyDescent="0.25">
      <c r="A7874"/>
      <c r="B7874" s="71"/>
      <c r="C7874" s="75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5"/>
      <c r="C7875" s="56"/>
      <c r="D7875" s="57"/>
      <c r="E7875" s="86"/>
      <c r="F7875" s="62"/>
      <c r="G7875" s="63"/>
      <c r="H7875" s="64"/>
    </row>
    <row r="7876" spans="1:8" ht="15" hidden="1" customHeight="1" x14ac:dyDescent="0.25">
      <c r="A7876"/>
      <c r="B7876" s="56"/>
      <c r="C7876" s="56"/>
      <c r="D7876" s="105"/>
      <c r="E7876" s="66"/>
      <c r="F7876" s="203"/>
      <c r="G7876" s="63"/>
      <c r="H7876" s="64"/>
    </row>
    <row r="7877" spans="1:8" ht="15" hidden="1" customHeight="1" x14ac:dyDescent="0.25">
      <c r="A7877"/>
      <c r="B7877" s="55"/>
      <c r="C7877" s="71"/>
      <c r="D7877" s="57"/>
      <c r="E7877" s="66"/>
      <c r="F7877" s="76"/>
      <c r="G7877" s="63"/>
      <c r="H7877" s="64"/>
    </row>
    <row r="7878" spans="1:8" ht="15" hidden="1" customHeight="1" x14ac:dyDescent="0.25">
      <c r="A7878"/>
      <c r="B7878" s="56"/>
      <c r="C7878" s="56"/>
      <c r="D7878" s="57"/>
      <c r="E7878" s="86"/>
      <c r="F7878" s="76"/>
      <c r="G7878" s="63"/>
      <c r="H7878" s="64"/>
    </row>
    <row r="7879" spans="1:8" ht="15" hidden="1" customHeight="1" x14ac:dyDescent="0.25">
      <c r="A7879"/>
      <c r="B7879" s="71"/>
      <c r="C7879" s="56"/>
      <c r="D7879" s="57"/>
      <c r="E7879" s="86"/>
      <c r="F7879" s="62"/>
      <c r="G7879" s="203"/>
      <c r="H7879" s="64"/>
    </row>
    <row r="7880" spans="1:8" ht="15" hidden="1" customHeight="1" x14ac:dyDescent="0.25">
      <c r="A7880"/>
      <c r="B7880" s="56"/>
      <c r="C7880" s="56"/>
      <c r="D7880" s="56"/>
      <c r="E7880" s="86"/>
      <c r="F7880" s="58"/>
      <c r="G7880" s="63"/>
      <c r="H7880" s="64"/>
    </row>
    <row r="7881" spans="1:8" ht="15" hidden="1" customHeight="1" x14ac:dyDescent="0.25">
      <c r="A7881"/>
      <c r="B7881" s="56"/>
      <c r="C7881" s="75"/>
      <c r="D7881" s="105"/>
      <c r="E7881" s="72"/>
      <c r="F7881" s="63"/>
      <c r="G7881" s="63"/>
      <c r="H7881" s="64"/>
    </row>
    <row r="7882" spans="1:8" ht="15" hidden="1" customHeight="1" x14ac:dyDescent="0.25">
      <c r="A7882"/>
      <c r="B7882" s="56"/>
      <c r="C7882" s="75"/>
      <c r="D7882" s="83"/>
      <c r="E7882" s="72"/>
      <c r="F7882" s="62"/>
      <c r="G7882" s="63"/>
      <c r="H7882" s="64"/>
    </row>
    <row r="7883" spans="1:8" ht="15" hidden="1" customHeight="1" x14ac:dyDescent="0.25">
      <c r="A7883"/>
      <c r="B7883" s="68"/>
      <c r="C7883" s="75"/>
      <c r="D7883" s="57"/>
      <c r="E7883" s="72"/>
      <c r="F7883" s="76"/>
      <c r="G7883" s="63"/>
      <c r="H7883" s="64"/>
    </row>
    <row r="7884" spans="1:8" ht="15" hidden="1" customHeight="1" x14ac:dyDescent="0.25">
      <c r="A7884"/>
      <c r="B7884" s="68"/>
      <c r="C7884" s="75"/>
      <c r="D7884" s="57"/>
      <c r="E7884" s="72"/>
      <c r="F7884" s="62"/>
      <c r="G7884" s="63"/>
      <c r="H7884" s="64"/>
    </row>
    <row r="7885" spans="1:8" ht="15" hidden="1" customHeight="1" x14ac:dyDescent="0.25">
      <c r="A7885"/>
      <c r="B7885" s="55"/>
      <c r="C7885" s="75"/>
      <c r="D7885" s="57"/>
      <c r="E7885" s="86"/>
      <c r="F7885" s="62"/>
      <c r="G7885" s="63"/>
      <c r="H7885" s="64"/>
    </row>
    <row r="7886" spans="1:8" ht="15" hidden="1" customHeight="1" x14ac:dyDescent="0.25">
      <c r="A7886"/>
      <c r="B7886" s="56"/>
      <c r="C7886" s="75"/>
      <c r="D7886" s="57"/>
      <c r="E7886" s="86"/>
      <c r="F7886" s="62"/>
      <c r="G7886" s="63"/>
      <c r="H7886" s="106"/>
    </row>
    <row r="7887" spans="1:8" ht="15" hidden="1" customHeight="1" x14ac:dyDescent="0.25">
      <c r="A7887"/>
      <c r="B7887" s="71"/>
      <c r="C7887" s="75"/>
      <c r="D7887" s="57"/>
      <c r="E7887" s="66"/>
      <c r="F7887" s="76"/>
      <c r="G7887" s="63"/>
      <c r="H7887" s="106"/>
    </row>
    <row r="7888" spans="1:8" ht="15" hidden="1" customHeight="1" x14ac:dyDescent="0.25">
      <c r="A7888"/>
      <c r="B7888" s="56"/>
      <c r="C7888" s="56"/>
      <c r="D7888" s="57"/>
      <c r="E7888" s="66"/>
      <c r="F7888" s="76"/>
      <c r="G7888" s="63"/>
      <c r="H7888" s="106"/>
    </row>
    <row r="7889" spans="1:8" ht="15" hidden="1" customHeight="1" x14ac:dyDescent="0.25">
      <c r="A7889"/>
      <c r="B7889" s="55"/>
      <c r="C7889" s="56"/>
      <c r="D7889" s="57"/>
      <c r="E7889" s="66"/>
      <c r="F7889" s="62"/>
      <c r="G7889" s="63"/>
      <c r="H7889" s="106"/>
    </row>
    <row r="7890" spans="1:8" ht="15" hidden="1" customHeight="1" x14ac:dyDescent="0.25">
      <c r="A7890"/>
      <c r="B7890" s="55"/>
      <c r="C7890" s="56"/>
      <c r="D7890" s="57"/>
      <c r="E7890" s="66"/>
      <c r="F7890" s="62"/>
      <c r="G7890" s="63"/>
      <c r="H7890" s="106"/>
    </row>
    <row r="7891" spans="1:8" ht="15" hidden="1" customHeight="1" x14ac:dyDescent="0.25">
      <c r="A7891"/>
      <c r="B7891" s="55"/>
      <c r="C7891" s="56"/>
      <c r="D7891" s="57"/>
      <c r="E7891" s="86"/>
      <c r="F7891" s="62"/>
      <c r="G7891" s="63"/>
      <c r="H7891" s="106"/>
    </row>
    <row r="7892" spans="1:8" ht="15" hidden="1" customHeight="1" x14ac:dyDescent="0.25">
      <c r="A7892"/>
      <c r="B7892" s="71"/>
      <c r="C7892" s="56"/>
      <c r="D7892" s="57"/>
      <c r="E7892" s="66"/>
      <c r="F7892" s="76"/>
      <c r="G7892" s="63"/>
      <c r="H7892" s="64"/>
    </row>
    <row r="7893" spans="1:8" ht="15" hidden="1" customHeight="1" x14ac:dyDescent="0.25">
      <c r="A7893"/>
      <c r="B7893" s="55"/>
      <c r="C7893" s="56"/>
      <c r="D7893" s="57"/>
      <c r="E7893" s="86"/>
      <c r="F7893" s="62"/>
      <c r="G7893" s="63"/>
      <c r="H7893" s="64"/>
    </row>
    <row r="7894" spans="1:8" ht="15" hidden="1" customHeight="1" x14ac:dyDescent="0.25">
      <c r="A7894"/>
      <c r="B7894" s="56"/>
      <c r="C7894" s="56"/>
      <c r="D7894" s="57"/>
      <c r="E7894" s="86"/>
      <c r="F7894" s="207"/>
      <c r="G7894" s="63"/>
      <c r="H7894" s="64"/>
    </row>
    <row r="7895" spans="1:8" ht="15" hidden="1" customHeight="1" x14ac:dyDescent="0.25">
      <c r="A7895"/>
      <c r="B7895" s="68"/>
      <c r="C7895" s="56"/>
      <c r="D7895" s="57"/>
      <c r="E7895" s="66"/>
      <c r="F7895" s="62"/>
      <c r="G7895" s="63"/>
      <c r="H7895" s="64"/>
    </row>
    <row r="7896" spans="1:8" ht="15" hidden="1" customHeight="1" x14ac:dyDescent="0.25">
      <c r="A7896"/>
      <c r="B7896" s="55"/>
      <c r="C7896" s="56"/>
      <c r="D7896" s="57"/>
      <c r="E7896" s="86"/>
      <c r="F7896" s="62"/>
      <c r="G7896" s="63"/>
      <c r="H7896" s="64"/>
    </row>
    <row r="7897" spans="1:8" ht="15" hidden="1" customHeight="1" x14ac:dyDescent="0.25">
      <c r="A7897"/>
      <c r="B7897" s="56"/>
      <c r="C7897" s="56"/>
      <c r="D7897" s="57"/>
      <c r="E7897" s="86"/>
      <c r="F7897" s="62"/>
      <c r="G7897" s="63"/>
      <c r="H7897" s="64"/>
    </row>
    <row r="7898" spans="1:8" ht="15" hidden="1" customHeight="1" x14ac:dyDescent="0.25">
      <c r="A7898"/>
      <c r="B7898" s="56"/>
      <c r="C7898" s="56"/>
      <c r="D7898" s="57"/>
      <c r="E7898" s="86"/>
      <c r="F7898" s="62"/>
      <c r="G7898" s="63"/>
      <c r="H7898" s="64"/>
    </row>
    <row r="7899" spans="1:8" ht="15" hidden="1" customHeight="1" x14ac:dyDescent="0.25">
      <c r="A7899"/>
      <c r="B7899" s="55"/>
      <c r="C7899" s="56"/>
      <c r="D7899" s="57"/>
      <c r="E7899" s="86"/>
      <c r="F7899" s="62"/>
      <c r="G7899" s="62"/>
      <c r="H7899" s="64"/>
    </row>
    <row r="7900" spans="1:8" ht="15" hidden="1" customHeight="1" x14ac:dyDescent="0.25">
      <c r="A7900"/>
      <c r="B7900" s="56"/>
      <c r="C7900" s="56"/>
      <c r="D7900" s="105"/>
      <c r="E7900" s="66"/>
      <c r="F7900" s="203"/>
      <c r="G7900" s="63"/>
      <c r="H7900" s="64"/>
    </row>
    <row r="7901" spans="1:8" ht="15" hidden="1" customHeight="1" x14ac:dyDescent="0.25">
      <c r="A7901"/>
      <c r="B7901" s="55"/>
      <c r="C7901" s="71"/>
      <c r="D7901" s="57"/>
      <c r="E7901" s="66"/>
      <c r="F7901" s="76"/>
      <c r="G7901" s="63"/>
      <c r="H7901" s="64"/>
    </row>
    <row r="7902" spans="1:8" ht="15" hidden="1" customHeight="1" x14ac:dyDescent="0.25">
      <c r="A7902"/>
      <c r="B7902" s="56"/>
      <c r="C7902" s="71"/>
      <c r="D7902" s="57"/>
      <c r="E7902" s="86"/>
      <c r="F7902" s="76"/>
      <c r="G7902" s="63"/>
      <c r="H7902" s="64"/>
    </row>
    <row r="7903" spans="1:8" ht="15" hidden="1" customHeight="1" x14ac:dyDescent="0.25">
      <c r="A7903"/>
      <c r="B7903" s="71"/>
      <c r="C7903" s="71"/>
      <c r="D7903" s="57"/>
      <c r="E7903" s="86"/>
      <c r="F7903" s="62"/>
      <c r="G7903" s="203"/>
      <c r="H7903" s="64"/>
    </row>
    <row r="7904" spans="1:8" ht="15" hidden="1" customHeight="1" x14ac:dyDescent="0.25">
      <c r="A7904"/>
      <c r="B7904" s="56"/>
      <c r="C7904" s="56"/>
      <c r="D7904" s="56"/>
      <c r="E7904" s="86"/>
      <c r="F7904" s="58"/>
      <c r="G7904" s="63"/>
      <c r="H7904" s="64"/>
    </row>
    <row r="7905" spans="1:8" ht="15" hidden="1" customHeight="1" x14ac:dyDescent="0.25">
      <c r="A7905"/>
      <c r="B7905" s="56"/>
      <c r="C7905" s="75"/>
      <c r="D7905" s="105"/>
      <c r="E7905" s="72"/>
      <c r="F7905" s="63"/>
      <c r="G7905" s="63"/>
      <c r="H7905" s="64"/>
    </row>
    <row r="7906" spans="1:8" ht="15" hidden="1" customHeight="1" x14ac:dyDescent="0.25">
      <c r="A7906"/>
      <c r="B7906" s="56"/>
      <c r="C7906" s="75"/>
      <c r="D7906" s="83"/>
      <c r="E7906" s="72"/>
      <c r="F7906" s="62"/>
      <c r="G7906" s="63"/>
      <c r="H7906" s="64"/>
    </row>
    <row r="7907" spans="1:8" ht="15" hidden="1" customHeight="1" x14ac:dyDescent="0.25">
      <c r="A7907"/>
      <c r="B7907" s="68"/>
      <c r="C7907" s="75"/>
      <c r="D7907" s="57"/>
      <c r="E7907" s="72"/>
      <c r="F7907" s="76"/>
      <c r="G7907" s="63"/>
      <c r="H7907" s="64"/>
    </row>
    <row r="7908" spans="1:8" ht="15" hidden="1" customHeight="1" x14ac:dyDescent="0.25">
      <c r="A7908"/>
      <c r="B7908" s="68"/>
      <c r="C7908" s="75"/>
      <c r="D7908" s="57"/>
      <c r="E7908" s="72"/>
      <c r="F7908" s="62"/>
      <c r="G7908" s="63"/>
      <c r="H7908" s="64"/>
    </row>
    <row r="7909" spans="1:8" ht="15" hidden="1" customHeight="1" x14ac:dyDescent="0.25">
      <c r="A7909"/>
      <c r="B7909" s="68"/>
      <c r="C7909" s="75"/>
      <c r="D7909" s="57"/>
      <c r="E7909" s="72"/>
      <c r="F7909" s="62"/>
      <c r="G7909" s="63"/>
      <c r="H7909" s="64"/>
    </row>
    <row r="7910" spans="1:8" ht="15" hidden="1" customHeight="1" x14ac:dyDescent="0.25">
      <c r="A7910"/>
      <c r="B7910" s="55"/>
      <c r="C7910" s="75"/>
      <c r="D7910" s="57"/>
      <c r="E7910" s="86"/>
      <c r="F7910" s="62"/>
      <c r="G7910" s="63"/>
      <c r="H7910" s="64"/>
    </row>
    <row r="7911" spans="1:8" ht="15" hidden="1" customHeight="1" x14ac:dyDescent="0.25">
      <c r="A7911"/>
      <c r="B7911" s="56"/>
      <c r="C7911" s="75"/>
      <c r="D7911" s="57"/>
      <c r="E7911" s="86"/>
      <c r="F7911" s="62"/>
      <c r="G7911" s="63"/>
      <c r="H7911" s="64"/>
    </row>
    <row r="7912" spans="1:8" ht="15" hidden="1" customHeight="1" x14ac:dyDescent="0.25">
      <c r="A7912"/>
      <c r="B7912" s="71"/>
      <c r="C7912" s="75"/>
      <c r="D7912" s="57"/>
      <c r="E7912" s="66"/>
      <c r="F7912" s="76"/>
      <c r="G7912" s="63"/>
      <c r="H7912" s="106"/>
    </row>
    <row r="7913" spans="1:8" ht="15" hidden="1" customHeight="1" x14ac:dyDescent="0.25">
      <c r="A7913"/>
      <c r="B7913" s="56"/>
      <c r="C7913" s="75"/>
      <c r="D7913" s="57"/>
      <c r="E7913" s="66"/>
      <c r="F7913" s="76"/>
      <c r="G7913" s="63"/>
      <c r="H7913" s="106"/>
    </row>
    <row r="7914" spans="1:8" ht="15" hidden="1" customHeight="1" x14ac:dyDescent="0.25">
      <c r="A7914"/>
      <c r="B7914" s="55"/>
      <c r="C7914" s="75"/>
      <c r="D7914" s="57"/>
      <c r="E7914" s="66"/>
      <c r="F7914" s="62"/>
      <c r="G7914" s="63"/>
      <c r="H7914" s="106"/>
    </row>
    <row r="7915" spans="1:8" ht="15" hidden="1" customHeight="1" x14ac:dyDescent="0.25">
      <c r="A7915"/>
      <c r="B7915" s="55"/>
      <c r="C7915" s="75"/>
      <c r="D7915" s="57"/>
      <c r="E7915" s="66"/>
      <c r="F7915" s="62"/>
      <c r="G7915" s="63"/>
      <c r="H7915" s="106"/>
    </row>
    <row r="7916" spans="1:8" ht="15" hidden="1" customHeight="1" x14ac:dyDescent="0.25">
      <c r="A7916"/>
      <c r="B7916" s="55"/>
      <c r="C7916" s="75"/>
      <c r="D7916" s="57"/>
      <c r="E7916" s="86"/>
      <c r="F7916" s="62"/>
      <c r="G7916" s="63"/>
      <c r="H7916" s="106"/>
    </row>
    <row r="7917" spans="1:8" ht="15" hidden="1" customHeight="1" x14ac:dyDescent="0.25">
      <c r="A7917"/>
      <c r="B7917" s="71"/>
      <c r="C7917" s="56"/>
      <c r="D7917" s="57"/>
      <c r="E7917" s="66"/>
      <c r="F7917" s="76"/>
      <c r="G7917" s="63"/>
      <c r="H7917" s="64"/>
    </row>
    <row r="7918" spans="1:8" ht="15" hidden="1" customHeight="1" x14ac:dyDescent="0.25">
      <c r="A7918"/>
      <c r="B7918" s="55"/>
      <c r="C7918" s="56"/>
      <c r="D7918" s="57"/>
      <c r="E7918" s="86"/>
      <c r="F7918" s="62"/>
      <c r="G7918" s="63"/>
      <c r="H7918" s="64"/>
    </row>
    <row r="7919" spans="1:8" ht="15" hidden="1" customHeight="1" x14ac:dyDescent="0.25">
      <c r="A7919"/>
      <c r="B7919" s="56"/>
      <c r="C7919" s="56"/>
      <c r="D7919" s="105"/>
      <c r="E7919" s="66"/>
      <c r="F7919" s="203"/>
      <c r="G7919" s="63"/>
      <c r="H7919" s="64"/>
    </row>
    <row r="7920" spans="1:8" ht="15" hidden="1" customHeight="1" x14ac:dyDescent="0.25">
      <c r="A7920"/>
      <c r="B7920" s="55"/>
      <c r="C7920" s="71"/>
      <c r="D7920" s="57"/>
      <c r="E7920" s="66"/>
      <c r="F7920" s="76"/>
      <c r="G7920" s="63"/>
      <c r="H7920" s="64"/>
    </row>
    <row r="7921" spans="1:8" ht="15" hidden="1" customHeight="1" x14ac:dyDescent="0.25">
      <c r="A7921"/>
      <c r="B7921" s="56"/>
      <c r="C7921" s="71"/>
      <c r="D7921" s="57"/>
      <c r="E7921" s="86"/>
      <c r="F7921" s="76"/>
      <c r="G7921" s="63"/>
      <c r="H7921" s="64"/>
    </row>
    <row r="7922" spans="1:8" ht="15" hidden="1" customHeight="1" x14ac:dyDescent="0.25">
      <c r="A7922"/>
      <c r="B7922" s="71"/>
      <c r="C7922" s="71"/>
      <c r="D7922" s="57"/>
      <c r="E7922" s="86"/>
      <c r="F7922" s="62"/>
      <c r="G7922" s="203"/>
      <c r="H7922" s="64"/>
    </row>
    <row r="7923" spans="1:8" ht="15" hidden="1" customHeight="1" x14ac:dyDescent="0.25">
      <c r="A7923"/>
      <c r="B7923" s="56"/>
      <c r="C7923" s="56"/>
      <c r="D7923" s="56"/>
      <c r="E7923" s="86"/>
      <c r="F7923" s="58"/>
      <c r="G7923" s="63"/>
      <c r="H7923" s="64"/>
    </row>
    <row r="7924" spans="1:8" ht="15" hidden="1" customHeight="1" x14ac:dyDescent="0.25">
      <c r="A7924"/>
      <c r="B7924" s="60"/>
      <c r="C7924" s="71"/>
      <c r="D7924" s="57"/>
      <c r="E7924" s="66"/>
      <c r="F7924" s="63"/>
      <c r="G7924" s="63"/>
      <c r="H7924" s="64"/>
    </row>
    <row r="7925" spans="1:8" ht="15" hidden="1" customHeight="1" x14ac:dyDescent="0.25">
      <c r="A7925"/>
      <c r="B7925" s="60"/>
      <c r="C7925" s="123"/>
      <c r="D7925" s="57"/>
      <c r="E7925" s="66"/>
      <c r="F7925" s="63"/>
      <c r="G7925" s="63"/>
      <c r="H7925" s="64"/>
    </row>
    <row r="7926" spans="1:8" ht="15" hidden="1" customHeight="1" x14ac:dyDescent="0.25">
      <c r="A7926"/>
      <c r="B7926" s="60"/>
      <c r="C7926" s="123"/>
      <c r="D7926" s="57"/>
      <c r="E7926" s="66"/>
      <c r="F7926" s="63"/>
      <c r="G7926" s="63"/>
      <c r="H7926" s="64"/>
    </row>
    <row r="7927" spans="1:8" ht="15" hidden="1" customHeight="1" x14ac:dyDescent="0.25">
      <c r="A7927"/>
      <c r="B7927" s="56"/>
      <c r="C7927" s="75"/>
      <c r="D7927" s="83"/>
      <c r="E7927" s="72"/>
      <c r="F7927" s="62"/>
      <c r="G7927" s="63"/>
      <c r="H7927" s="64"/>
    </row>
    <row r="7928" spans="1:8" ht="15" hidden="1" customHeight="1" x14ac:dyDescent="0.25">
      <c r="A7928"/>
      <c r="B7928" s="68"/>
      <c r="C7928" s="75"/>
      <c r="D7928" s="57"/>
      <c r="E7928" s="72"/>
      <c r="F7928" s="76"/>
      <c r="G7928" s="63"/>
      <c r="H7928" s="64"/>
    </row>
    <row r="7929" spans="1:8" ht="15" hidden="1" customHeight="1" x14ac:dyDescent="0.25">
      <c r="A7929"/>
      <c r="B7929" s="68"/>
      <c r="C7929" s="75"/>
      <c r="D7929" s="57"/>
      <c r="E7929" s="72"/>
      <c r="F7929" s="62"/>
      <c r="G7929" s="63"/>
      <c r="H7929" s="64"/>
    </row>
    <row r="7930" spans="1:8" ht="15" hidden="1" customHeight="1" x14ac:dyDescent="0.25">
      <c r="A7930"/>
      <c r="B7930" s="68"/>
      <c r="C7930" s="75"/>
      <c r="D7930" s="57"/>
      <c r="E7930" s="72"/>
      <c r="F7930" s="62"/>
      <c r="G7930" s="63"/>
      <c r="H7930" s="64"/>
    </row>
    <row r="7931" spans="1:8" ht="15" hidden="1" customHeight="1" x14ac:dyDescent="0.25">
      <c r="A7931"/>
      <c r="B7931" s="55"/>
      <c r="C7931" s="75"/>
      <c r="D7931" s="57"/>
      <c r="E7931" s="86"/>
      <c r="F7931" s="62"/>
      <c r="G7931" s="63"/>
      <c r="H7931" s="64"/>
    </row>
    <row r="7932" spans="1:8" ht="15" hidden="1" customHeight="1" x14ac:dyDescent="0.25">
      <c r="A7932"/>
      <c r="B7932" s="56"/>
      <c r="C7932" s="75"/>
      <c r="D7932" s="57"/>
      <c r="E7932" s="86"/>
      <c r="F7932" s="62"/>
      <c r="G7932" s="63"/>
      <c r="H7932" s="64"/>
    </row>
    <row r="7933" spans="1:8" ht="15" hidden="1" customHeight="1" x14ac:dyDescent="0.25">
      <c r="A7933"/>
      <c r="B7933" s="71"/>
      <c r="C7933" s="75"/>
      <c r="D7933" s="57"/>
      <c r="E7933" s="66"/>
      <c r="F7933" s="76"/>
      <c r="G7933" s="63"/>
      <c r="H7933" s="106"/>
    </row>
    <row r="7934" spans="1:8" ht="15" hidden="1" customHeight="1" x14ac:dyDescent="0.25">
      <c r="A7934"/>
      <c r="B7934" s="56"/>
      <c r="C7934" s="75"/>
      <c r="D7934" s="57"/>
      <c r="E7934" s="66"/>
      <c r="F7934" s="76"/>
      <c r="G7934" s="63"/>
      <c r="H7934" s="106"/>
    </row>
    <row r="7935" spans="1:8" ht="15" hidden="1" customHeight="1" x14ac:dyDescent="0.25">
      <c r="A7935"/>
      <c r="B7935" s="60"/>
      <c r="C7935" s="75"/>
      <c r="D7935" s="57"/>
      <c r="E7935" s="66"/>
      <c r="F7935" s="62"/>
      <c r="G7935" s="63"/>
      <c r="H7935" s="106"/>
    </row>
    <row r="7936" spans="1:8" ht="15" hidden="1" customHeight="1" x14ac:dyDescent="0.25">
      <c r="A7936"/>
      <c r="B7936" s="55"/>
      <c r="C7936" s="75"/>
      <c r="D7936" s="57"/>
      <c r="E7936" s="66"/>
      <c r="F7936" s="62"/>
      <c r="G7936" s="63"/>
      <c r="H7936" s="106"/>
    </row>
    <row r="7937" spans="1:8" ht="15" hidden="1" customHeight="1" x14ac:dyDescent="0.25">
      <c r="A7937"/>
      <c r="B7937" s="55"/>
      <c r="C7937" s="75"/>
      <c r="D7937" s="57"/>
      <c r="E7937" s="86"/>
      <c r="F7937" s="62"/>
      <c r="G7937" s="63"/>
      <c r="H7937" s="106"/>
    </row>
    <row r="7938" spans="1:8" ht="15" hidden="1" customHeight="1" x14ac:dyDescent="0.25">
      <c r="A7938"/>
      <c r="B7938" s="71"/>
      <c r="C7938" s="56"/>
      <c r="D7938" s="57"/>
      <c r="E7938" s="66"/>
      <c r="F7938" s="76"/>
      <c r="G7938" s="63"/>
      <c r="H7938" s="64"/>
    </row>
    <row r="7939" spans="1:8" ht="15" hidden="1" customHeight="1" x14ac:dyDescent="0.25">
      <c r="A7939"/>
      <c r="B7939" s="56"/>
      <c r="C7939" s="56"/>
      <c r="D7939" s="105"/>
      <c r="E7939" s="66"/>
      <c r="F7939" s="203"/>
      <c r="G7939" s="63"/>
      <c r="H7939" s="64"/>
    </row>
    <row r="7940" spans="1:8" ht="15" hidden="1" customHeight="1" x14ac:dyDescent="0.25">
      <c r="A7940"/>
      <c r="B7940" s="55"/>
      <c r="C7940" s="71"/>
      <c r="D7940" s="57"/>
      <c r="E7940" s="66"/>
      <c r="F7940" s="76"/>
      <c r="G7940" s="63"/>
      <c r="H7940" s="64"/>
    </row>
    <row r="7941" spans="1:8" ht="15" hidden="1" customHeight="1" x14ac:dyDescent="0.25">
      <c r="A7941"/>
      <c r="B7941" s="56"/>
      <c r="C7941" s="71"/>
      <c r="D7941" s="57"/>
      <c r="E7941" s="86"/>
      <c r="F7941" s="76"/>
      <c r="G7941" s="63"/>
      <c r="H7941" s="64"/>
    </row>
    <row r="7942" spans="1:8" ht="15" hidden="1" customHeight="1" x14ac:dyDescent="0.25">
      <c r="A7942"/>
      <c r="B7942" s="71"/>
      <c r="C7942" s="71"/>
      <c r="D7942" s="57"/>
      <c r="E7942" s="86"/>
      <c r="F7942" s="62"/>
      <c r="G7942" s="203"/>
      <c r="H7942" s="64"/>
    </row>
    <row r="7943" spans="1:8" ht="15" hidden="1" customHeight="1" x14ac:dyDescent="0.25">
      <c r="A7943"/>
      <c r="B7943" s="56"/>
      <c r="C7943" s="56"/>
      <c r="D7943" s="56"/>
      <c r="E7943" s="86"/>
      <c r="F7943" s="58"/>
      <c r="G7943" s="63"/>
      <c r="H7943" s="64"/>
    </row>
    <row r="7944" spans="1:8" ht="15" hidden="1" customHeight="1" x14ac:dyDescent="0.25">
      <c r="A7944"/>
      <c r="B7944" s="60"/>
      <c r="C7944" s="71"/>
      <c r="D7944" s="57"/>
      <c r="E7944" s="66"/>
      <c r="F7944" s="63"/>
      <c r="G7944" s="63"/>
      <c r="H7944" s="64"/>
    </row>
    <row r="7945" spans="1:8" ht="15" hidden="1" customHeight="1" x14ac:dyDescent="0.25">
      <c r="A7945"/>
      <c r="B7945" s="60"/>
      <c r="C7945" s="123"/>
      <c r="D7945" s="57"/>
      <c r="E7945" s="66"/>
      <c r="F7945" s="63"/>
      <c r="G7945" s="63"/>
      <c r="H7945" s="64"/>
    </row>
    <row r="7946" spans="1:8" ht="15" hidden="1" customHeight="1" x14ac:dyDescent="0.25">
      <c r="A7946"/>
      <c r="B7946" s="60"/>
      <c r="C7946" s="123"/>
      <c r="D7946" s="57"/>
      <c r="E7946" s="66"/>
      <c r="F7946" s="63"/>
      <c r="G7946" s="63"/>
      <c r="H7946" s="64"/>
    </row>
    <row r="7947" spans="1:8" ht="15" hidden="1" customHeight="1" x14ac:dyDescent="0.25">
      <c r="A7947"/>
      <c r="B7947" s="56"/>
      <c r="C7947" s="75"/>
      <c r="D7947" s="83"/>
      <c r="E7947" s="72"/>
      <c r="F7947" s="62"/>
      <c r="G7947" s="63"/>
      <c r="H7947" s="64"/>
    </row>
    <row r="7948" spans="1:8" ht="15" hidden="1" customHeight="1" x14ac:dyDescent="0.25">
      <c r="A7948"/>
      <c r="B7948" s="68"/>
      <c r="C7948" s="71"/>
      <c r="D7948" s="57"/>
      <c r="E7948" s="72"/>
      <c r="F7948" s="76"/>
      <c r="G7948" s="63"/>
      <c r="H7948" s="64"/>
    </row>
    <row r="7949" spans="1:8" ht="15" hidden="1" customHeight="1" x14ac:dyDescent="0.25">
      <c r="A7949"/>
      <c r="B7949" s="68"/>
      <c r="C7949" s="71"/>
      <c r="D7949" s="57"/>
      <c r="E7949" s="72"/>
      <c r="F7949" s="62"/>
      <c r="G7949" s="63"/>
      <c r="H7949" s="64"/>
    </row>
    <row r="7950" spans="1:8" ht="15" hidden="1" customHeight="1" x14ac:dyDescent="0.25">
      <c r="A7950"/>
      <c r="B7950" s="68"/>
      <c r="C7950" s="71"/>
      <c r="D7950" s="57"/>
      <c r="E7950" s="72"/>
      <c r="F7950" s="62"/>
      <c r="G7950" s="63"/>
      <c r="H7950" s="64"/>
    </row>
    <row r="7951" spans="1:8" ht="15" hidden="1" customHeight="1" x14ac:dyDescent="0.25">
      <c r="A7951"/>
      <c r="B7951" s="55"/>
      <c r="C7951" s="71"/>
      <c r="D7951" s="57"/>
      <c r="E7951" s="275"/>
      <c r="F7951" s="62"/>
      <c r="G7951" s="63"/>
      <c r="H7951" s="64"/>
    </row>
    <row r="7952" spans="1:8" ht="15" hidden="1" customHeight="1" x14ac:dyDescent="0.25">
      <c r="A7952"/>
      <c r="B7952" s="56"/>
      <c r="C7952" s="71"/>
      <c r="D7952" s="57"/>
      <c r="E7952" s="275"/>
      <c r="F7952" s="62"/>
      <c r="G7952" s="63"/>
      <c r="H7952" s="64"/>
    </row>
    <row r="7953" spans="1:8" ht="15" hidden="1" customHeight="1" x14ac:dyDescent="0.25">
      <c r="A7953"/>
      <c r="B7953" s="71"/>
      <c r="C7953" s="71"/>
      <c r="D7953" s="57"/>
      <c r="E7953" s="275"/>
      <c r="F7953" s="76"/>
      <c r="G7953" s="63"/>
      <c r="H7953" s="64"/>
    </row>
    <row r="7954" spans="1:8" ht="15" hidden="1" customHeight="1" x14ac:dyDescent="0.25">
      <c r="A7954"/>
      <c r="B7954" s="56"/>
      <c r="C7954" s="71"/>
      <c r="D7954" s="57"/>
      <c r="E7954" s="66"/>
      <c r="F7954" s="76"/>
      <c r="G7954" s="63"/>
      <c r="H7954" s="64"/>
    </row>
    <row r="7955" spans="1:8" ht="15" hidden="1" customHeight="1" x14ac:dyDescent="0.25">
      <c r="A7955"/>
      <c r="B7955" s="60"/>
      <c r="C7955" s="75"/>
      <c r="D7955" s="57"/>
      <c r="E7955" s="66"/>
      <c r="F7955" s="62"/>
      <c r="G7955" s="63"/>
      <c r="H7955" s="106"/>
    </row>
    <row r="7956" spans="1:8" ht="15" hidden="1" customHeight="1" x14ac:dyDescent="0.25">
      <c r="A7956"/>
      <c r="B7956" s="56"/>
      <c r="C7956" s="56"/>
      <c r="D7956" s="105"/>
      <c r="E7956" s="66"/>
      <c r="F7956" s="203"/>
      <c r="G7956" s="63"/>
      <c r="H7956" s="64"/>
    </row>
    <row r="7957" spans="1:8" ht="15" hidden="1" customHeight="1" x14ac:dyDescent="0.25">
      <c r="A7957"/>
      <c r="B7957" s="56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/>
      <c r="B7958" s="95"/>
      <c r="C7958" s="56"/>
      <c r="D7958" s="57"/>
      <c r="E7958" s="66"/>
      <c r="F7958" s="76"/>
      <c r="G7958" s="63"/>
      <c r="H7958" s="64"/>
    </row>
    <row r="7959" spans="1:8" ht="15" hidden="1" customHeight="1" x14ac:dyDescent="0.25">
      <c r="A7959"/>
      <c r="B7959" s="71"/>
      <c r="C7959" s="71"/>
      <c r="D7959" s="57"/>
      <c r="E7959" s="86"/>
      <c r="F7959" s="62"/>
      <c r="G7959" s="203"/>
      <c r="H7959" s="64"/>
    </row>
    <row r="7960" spans="1:8" ht="15" hidden="1" customHeight="1" x14ac:dyDescent="0.25">
      <c r="A7960"/>
      <c r="B7960" s="56"/>
      <c r="C7960" s="56"/>
      <c r="D7960" s="56"/>
      <c r="E7960" s="86"/>
      <c r="F7960" s="58"/>
      <c r="G7960" s="63"/>
      <c r="H7960" s="64"/>
    </row>
    <row r="7961" spans="1:8" ht="15" hidden="1" customHeight="1" x14ac:dyDescent="0.25">
      <c r="A7961"/>
      <c r="B7961" s="60"/>
      <c r="C7961" s="71"/>
      <c r="D7961" s="57"/>
      <c r="E7961" s="66"/>
      <c r="F7961" s="63"/>
      <c r="G7961" s="63"/>
      <c r="H7961" s="64"/>
    </row>
    <row r="7962" spans="1:8" ht="15" hidden="1" customHeight="1" x14ac:dyDescent="0.25">
      <c r="A7962"/>
      <c r="B7962" s="60"/>
      <c r="C7962" s="123"/>
      <c r="D7962" s="57"/>
      <c r="E7962" s="66"/>
      <c r="F7962" s="63"/>
      <c r="G7962" s="63"/>
      <c r="H7962" s="64"/>
    </row>
    <row r="7963" spans="1:8" ht="15" hidden="1" customHeight="1" x14ac:dyDescent="0.25">
      <c r="A7963"/>
      <c r="B7963" s="60"/>
      <c r="C7963" s="123"/>
      <c r="D7963" s="57"/>
      <c r="E7963" s="66"/>
      <c r="F7963" s="63"/>
      <c r="G7963" s="63"/>
      <c r="H7963" s="64"/>
    </row>
    <row r="7964" spans="1:8" ht="15" hidden="1" customHeight="1" x14ac:dyDescent="0.25">
      <c r="A7964"/>
      <c r="B7964" s="56"/>
      <c r="C7964" s="75"/>
      <c r="D7964" s="83"/>
      <c r="E7964" s="72"/>
      <c r="F7964" s="62"/>
      <c r="G7964" s="63"/>
      <c r="H7964" s="64"/>
    </row>
    <row r="7965" spans="1:8" ht="15" hidden="1" customHeight="1" x14ac:dyDescent="0.25">
      <c r="A7965"/>
      <c r="B7965" s="68"/>
      <c r="C7965" s="71"/>
      <c r="D7965" s="57"/>
      <c r="E7965" s="72"/>
      <c r="F7965" s="76"/>
      <c r="G7965" s="63"/>
      <c r="H7965" s="64"/>
    </row>
    <row r="7966" spans="1:8" ht="15" hidden="1" customHeight="1" x14ac:dyDescent="0.25">
      <c r="A7966"/>
      <c r="B7966" s="56"/>
      <c r="C7966" s="56"/>
      <c r="D7966" s="105"/>
      <c r="E7966" s="66"/>
      <c r="F7966" s="203"/>
      <c r="G7966" s="63"/>
      <c r="H7966" s="64"/>
    </row>
    <row r="7967" spans="1:8" ht="15" hidden="1" customHeight="1" x14ac:dyDescent="0.25">
      <c r="A7967"/>
      <c r="B7967" s="56"/>
      <c r="C7967" s="71"/>
      <c r="D7967" s="57"/>
      <c r="E7967" s="66"/>
      <c r="F7967" s="62"/>
      <c r="G7967" s="63"/>
      <c r="H7967" s="64"/>
    </row>
    <row r="7968" spans="1:8" ht="15" hidden="1" customHeight="1" x14ac:dyDescent="0.25">
      <c r="A7968"/>
      <c r="B7968" s="95"/>
      <c r="C7968" s="56"/>
      <c r="D7968" s="57"/>
      <c r="E7968" s="66"/>
      <c r="F7968" s="76"/>
      <c r="G7968" s="63"/>
      <c r="H7968" s="64"/>
    </row>
    <row r="7969" spans="1:8" ht="15" hidden="1" customHeight="1" x14ac:dyDescent="0.25">
      <c r="A7969"/>
      <c r="B7969" s="71"/>
      <c r="C7969" s="71"/>
      <c r="D7969" s="57"/>
      <c r="E7969" s="86"/>
      <c r="F7969" s="62"/>
      <c r="G7969" s="203"/>
      <c r="H7969" s="64"/>
    </row>
    <row r="7970" spans="1:8" ht="15" hidden="1" customHeight="1" x14ac:dyDescent="0.25">
      <c r="A7970"/>
      <c r="B7970" s="56"/>
      <c r="C7970" s="71"/>
      <c r="D7970" s="56"/>
      <c r="E7970" s="86"/>
      <c r="F7970" s="58"/>
      <c r="G7970" s="63"/>
      <c r="H7970" s="64"/>
    </row>
    <row r="7971" spans="1:8" ht="15" hidden="1" customHeight="1" x14ac:dyDescent="0.25">
      <c r="A7971"/>
      <c r="B7971" s="60"/>
      <c r="C7971" s="71"/>
      <c r="D7971" s="57"/>
      <c r="E7971" s="66"/>
      <c r="F7971" s="63"/>
      <c r="G7971" s="63"/>
      <c r="H7971" s="64"/>
    </row>
    <row r="7972" spans="1:8" ht="15" hidden="1" customHeight="1" x14ac:dyDescent="0.25">
      <c r="A7972"/>
      <c r="B7972" s="60"/>
      <c r="C7972" s="123"/>
      <c r="D7972" s="57"/>
      <c r="E7972" s="66"/>
      <c r="F7972" s="63"/>
      <c r="G7972" s="63"/>
      <c r="H7972" s="64"/>
    </row>
    <row r="7973" spans="1:8" ht="15" hidden="1" customHeight="1" x14ac:dyDescent="0.25">
      <c r="A7973"/>
      <c r="B7973" s="60"/>
      <c r="C7973" s="123"/>
      <c r="D7973" s="57"/>
      <c r="E7973" s="66"/>
      <c r="F7973" s="63"/>
      <c r="G7973" s="63"/>
      <c r="H7973" s="64"/>
    </row>
    <row r="7974" spans="1:8" ht="15" hidden="1" customHeight="1" x14ac:dyDescent="0.25">
      <c r="A7974"/>
      <c r="B7974" s="56"/>
      <c r="C7974" s="75"/>
      <c r="D7974" s="83"/>
      <c r="E7974" s="72"/>
      <c r="F7974" s="62"/>
      <c r="G7974" s="63"/>
      <c r="H7974" s="64"/>
    </row>
    <row r="7975" spans="1:8" ht="15" hidden="1" customHeight="1" x14ac:dyDescent="0.25">
      <c r="A7975"/>
      <c r="B7975" s="68"/>
      <c r="C7975" s="71"/>
      <c r="D7975" s="57"/>
      <c r="E7975" s="72"/>
      <c r="F7975" s="76"/>
      <c r="G7975" s="63"/>
      <c r="H7975" s="64"/>
    </row>
    <row r="7976" spans="1:8" ht="15" hidden="1" customHeight="1" x14ac:dyDescent="0.25">
      <c r="A7976"/>
      <c r="B7976" s="68"/>
      <c r="C7976" s="71"/>
      <c r="D7976" s="57"/>
      <c r="E7976" s="72"/>
      <c r="F7976" s="62"/>
      <c r="G7976" s="63"/>
      <c r="H7976" s="64"/>
    </row>
    <row r="7977" spans="1:8" ht="15" hidden="1" customHeight="1" x14ac:dyDescent="0.25">
      <c r="A7977"/>
      <c r="B7977" s="74"/>
      <c r="C7977" s="56"/>
      <c r="D7977" s="57"/>
      <c r="E7977" s="86"/>
      <c r="F7977" s="62"/>
      <c r="G7977" s="100"/>
      <c r="H7977" s="64"/>
    </row>
    <row r="7978" spans="1:8" ht="15" hidden="1" customHeight="1" x14ac:dyDescent="0.25">
      <c r="A7978"/>
      <c r="B7978" s="74"/>
      <c r="C7978" s="56"/>
      <c r="D7978" s="57"/>
      <c r="E7978" s="86"/>
      <c r="F7978" s="62"/>
      <c r="G7978" s="100"/>
      <c r="H7978" s="64"/>
    </row>
    <row r="7979" spans="1:8" ht="15" hidden="1" customHeight="1" x14ac:dyDescent="0.25">
      <c r="A7979"/>
      <c r="B7979" s="56"/>
      <c r="C7979" s="56"/>
      <c r="D7979" s="57"/>
      <c r="E7979" s="100"/>
      <c r="F7979" s="96"/>
      <c r="G7979" s="63"/>
      <c r="H7979" s="64"/>
    </row>
    <row r="7980" spans="1:8" ht="15" hidden="1" customHeight="1" x14ac:dyDescent="0.25">
      <c r="A7980"/>
      <c r="B7980" s="71"/>
      <c r="C7980" s="71"/>
      <c r="D7980" s="57"/>
      <c r="E7980" s="275"/>
      <c r="F7980" s="76"/>
      <c r="G7980" s="63"/>
      <c r="H7980" s="64"/>
    </row>
    <row r="7981" spans="1:8" ht="15" hidden="1" customHeight="1" x14ac:dyDescent="0.25">
      <c r="A7981"/>
      <c r="B7981" s="56"/>
      <c r="C7981" s="71"/>
      <c r="D7981" s="57"/>
      <c r="E7981" s="66"/>
      <c r="F7981" s="76"/>
      <c r="G7981" s="63"/>
      <c r="H7981" s="64"/>
    </row>
    <row r="7982" spans="1:8" ht="15" hidden="1" customHeight="1" x14ac:dyDescent="0.25">
      <c r="B7982" s="60"/>
      <c r="C7982" s="71"/>
      <c r="D7982" s="57"/>
      <c r="E7982" s="66"/>
      <c r="F7982" s="62"/>
      <c r="G7982" s="63"/>
      <c r="H7982" s="64"/>
    </row>
    <row r="7983" spans="1:8" ht="15" hidden="1" customHeight="1" x14ac:dyDescent="0.25">
      <c r="B7983" s="55"/>
      <c r="C7983" s="71"/>
      <c r="D7983" s="57"/>
      <c r="E7983" s="66"/>
      <c r="F7983" s="62"/>
      <c r="G7983" s="63"/>
      <c r="H7983" s="64"/>
    </row>
    <row r="7984" spans="1:8" ht="15" hidden="1" customHeight="1" x14ac:dyDescent="0.25">
      <c r="B7984" s="55"/>
      <c r="C7984" s="71"/>
      <c r="D7984" s="57"/>
      <c r="E7984" s="86"/>
      <c r="F7984" s="62"/>
      <c r="G7984" s="63"/>
      <c r="H7984" s="64"/>
    </row>
    <row r="7985" spans="1:8" ht="15" hidden="1" customHeight="1" x14ac:dyDescent="0.25">
      <c r="B7985" s="71"/>
      <c r="C7985" s="71"/>
      <c r="D7985" s="57"/>
      <c r="E7985" s="66"/>
      <c r="F7985" s="76"/>
      <c r="G7985" s="63"/>
      <c r="H7985" s="64"/>
    </row>
    <row r="7986" spans="1:8" ht="15" hidden="1" customHeight="1" x14ac:dyDescent="0.25">
      <c r="B7986" s="55"/>
      <c r="C7986" s="56"/>
      <c r="D7986" s="57"/>
      <c r="E7986" s="86"/>
      <c r="F7986" s="62"/>
      <c r="G7986" s="63"/>
      <c r="H7986" s="64"/>
    </row>
    <row r="7987" spans="1:8" ht="15" hidden="1" customHeight="1" x14ac:dyDescent="0.25">
      <c r="B7987" s="56"/>
      <c r="C7987" s="75"/>
      <c r="D7987" s="57"/>
      <c r="E7987" s="86"/>
      <c r="F7987" s="207"/>
      <c r="G7987" s="63"/>
      <c r="H7987" s="64"/>
    </row>
    <row r="7988" spans="1:8" ht="15" hidden="1" customHeight="1" x14ac:dyDescent="0.25">
      <c r="B7988" s="68"/>
      <c r="C7988" s="75"/>
      <c r="D7988" s="57"/>
      <c r="E7988" s="66"/>
      <c r="F7988" s="62"/>
      <c r="G7988" s="63"/>
      <c r="H7988" s="64"/>
    </row>
    <row r="7989" spans="1:8" ht="15" hidden="1" customHeight="1" x14ac:dyDescent="0.25">
      <c r="B7989" s="55"/>
      <c r="C7989" s="75"/>
      <c r="D7989" s="57"/>
      <c r="E7989" s="86"/>
      <c r="F7989" s="62"/>
      <c r="G7989" s="63"/>
      <c r="H7989" s="64"/>
    </row>
    <row r="7990" spans="1:8" ht="15" hidden="1" customHeight="1" x14ac:dyDescent="0.25">
      <c r="B7990" s="56"/>
      <c r="C7990" s="75"/>
      <c r="D7990" s="57"/>
      <c r="E7990" s="86"/>
      <c r="F7990" s="62"/>
      <c r="G7990" s="63"/>
      <c r="H7990" s="64"/>
    </row>
    <row r="7991" spans="1:8" ht="15" hidden="1" customHeight="1" x14ac:dyDescent="0.25">
      <c r="B7991" s="56"/>
      <c r="C7991" s="75"/>
      <c r="D7991" s="57"/>
      <c r="E7991" s="86"/>
      <c r="F7991" s="62"/>
      <c r="G7991" s="63"/>
      <c r="H7991" s="64"/>
    </row>
    <row r="7992" spans="1:8" ht="15" hidden="1" customHeight="1" x14ac:dyDescent="0.25">
      <c r="A7992" s="225"/>
      <c r="B7992" s="56"/>
      <c r="C7992" s="56"/>
      <c r="D7992" s="105"/>
      <c r="E7992" s="66"/>
      <c r="F7992" s="203"/>
      <c r="G7992" s="63"/>
      <c r="H7992" s="64"/>
    </row>
    <row r="7993" spans="1:8" ht="15" hidden="1" customHeight="1" x14ac:dyDescent="0.25">
      <c r="A7993" s="82"/>
      <c r="B7993" s="56"/>
      <c r="C7993" s="71"/>
      <c r="D7993" s="57"/>
      <c r="E7993" s="66"/>
      <c r="F7993" s="62"/>
      <c r="G7993" s="63"/>
      <c r="H7993" s="64"/>
    </row>
    <row r="7994" spans="1:8" ht="15" hidden="1" customHeight="1" x14ac:dyDescent="0.25">
      <c r="A7994" s="82"/>
      <c r="B7994" s="95"/>
      <c r="C7994" s="56"/>
      <c r="D7994" s="57"/>
      <c r="E7994" s="66"/>
      <c r="F7994" s="76"/>
      <c r="G7994" s="63"/>
      <c r="H7994" s="64"/>
    </row>
    <row r="7995" spans="1:8" ht="15" hidden="1" customHeight="1" x14ac:dyDescent="0.25">
      <c r="A7995" s="82"/>
      <c r="B7995" s="71"/>
      <c r="C7995" s="71"/>
      <c r="D7995" s="57"/>
      <c r="E7995" s="86"/>
      <c r="F7995" s="62"/>
      <c r="G7995" s="203"/>
      <c r="H7995" s="64"/>
    </row>
    <row r="7996" spans="1:8" ht="15" hidden="1" customHeight="1" x14ac:dyDescent="0.25">
      <c r="A7996" s="82"/>
      <c r="B7996" s="56"/>
      <c r="C7996" s="71"/>
      <c r="D7996" s="56"/>
      <c r="E7996" s="86"/>
      <c r="F7996" s="58"/>
      <c r="G7996" s="63"/>
      <c r="H7996" s="64"/>
    </row>
    <row r="7997" spans="1:8" ht="15" hidden="1" customHeight="1" x14ac:dyDescent="0.25">
      <c r="A7997" s="82"/>
      <c r="B7997" s="56"/>
      <c r="C7997" s="56"/>
      <c r="D7997" s="83"/>
      <c r="E7997" s="145"/>
      <c r="F7997" s="63"/>
      <c r="G7997" s="63"/>
      <c r="H7997" s="64"/>
    </row>
    <row r="7998" spans="1:8" ht="15" hidden="1" customHeight="1" x14ac:dyDescent="0.25">
      <c r="A7998" s="82"/>
      <c r="B7998" s="68"/>
      <c r="C7998" s="56"/>
      <c r="D7998" s="57"/>
      <c r="E7998" s="66"/>
      <c r="F7998" s="63"/>
      <c r="G7998" s="63"/>
      <c r="H7998" s="64"/>
    </row>
    <row r="7999" spans="1:8" ht="15" hidden="1" customHeight="1" x14ac:dyDescent="0.25">
      <c r="A7999" s="82"/>
      <c r="B7999" s="55"/>
      <c r="C7999" s="123"/>
      <c r="D7999" s="57"/>
      <c r="E7999" s="66"/>
      <c r="F7999" s="63"/>
      <c r="G7999" s="63"/>
      <c r="H7999" s="64"/>
    </row>
    <row r="8000" spans="1:8" ht="15" hidden="1" customHeight="1" x14ac:dyDescent="0.25">
      <c r="A8000" s="82"/>
      <c r="B8000" s="56"/>
      <c r="C8000" s="71"/>
      <c r="D8000" s="56"/>
      <c r="E8000" s="86"/>
      <c r="F8000" s="58"/>
      <c r="G8000" s="63"/>
      <c r="H8000" s="64"/>
    </row>
    <row r="8001" spans="1:8" ht="15" hidden="1" customHeight="1" x14ac:dyDescent="0.25">
      <c r="A8001" s="82"/>
      <c r="B8001" s="68"/>
      <c r="C8001" s="71"/>
      <c r="D8001" s="57"/>
      <c r="E8001" s="72"/>
      <c r="F8001" s="76"/>
      <c r="G8001" s="63"/>
      <c r="H8001" s="64"/>
    </row>
    <row r="8002" spans="1:8" ht="15" hidden="1" customHeight="1" x14ac:dyDescent="0.25">
      <c r="A8002" s="82"/>
      <c r="B8002" s="68"/>
      <c r="C8002" s="56"/>
      <c r="D8002" s="57"/>
      <c r="E8002" s="72"/>
      <c r="F8002" s="62"/>
      <c r="G8002" s="63"/>
      <c r="H8002" s="64"/>
    </row>
    <row r="8003" spans="1:8" ht="15" hidden="1" customHeight="1" x14ac:dyDescent="0.25">
      <c r="A8003" s="82"/>
      <c r="B8003" s="74"/>
      <c r="C8003" s="56"/>
      <c r="D8003" s="57"/>
      <c r="E8003" s="86"/>
      <c r="F8003" s="62"/>
      <c r="G8003" s="100"/>
      <c r="H8003" s="64"/>
    </row>
    <row r="8004" spans="1:8" ht="15" hidden="1" customHeight="1" x14ac:dyDescent="0.25">
      <c r="A8004" s="82"/>
      <c r="B8004" s="74"/>
      <c r="C8004" s="56"/>
      <c r="D8004" s="57"/>
      <c r="E8004" s="86"/>
      <c r="F8004" s="62"/>
      <c r="G8004" s="100"/>
      <c r="H8004" s="64"/>
    </row>
    <row r="8005" spans="1:8" ht="15" hidden="1" customHeight="1" x14ac:dyDescent="0.25">
      <c r="A8005" s="82"/>
      <c r="B8005" s="56"/>
      <c r="C8005" s="178"/>
      <c r="D8005" s="105"/>
      <c r="E8005" s="66"/>
      <c r="F8005" s="203"/>
      <c r="G8005" s="63"/>
      <c r="H8005" s="64"/>
    </row>
    <row r="8006" spans="1:8" ht="15" hidden="1" customHeight="1" x14ac:dyDescent="0.25">
      <c r="A8006" s="82"/>
      <c r="B8006" s="56"/>
      <c r="C8006" s="71"/>
      <c r="D8006" s="57"/>
      <c r="E8006" s="66"/>
      <c r="F8006" s="62"/>
      <c r="G8006" s="63"/>
      <c r="H8006" s="64"/>
    </row>
    <row r="8007" spans="1:8" ht="15" hidden="1" customHeight="1" x14ac:dyDescent="0.25">
      <c r="A8007" s="82"/>
      <c r="B8007" s="95"/>
      <c r="C8007" s="56"/>
      <c r="D8007" s="57"/>
      <c r="E8007" s="66"/>
      <c r="F8007" s="76"/>
      <c r="G8007" s="63"/>
      <c r="H8007" s="64"/>
    </row>
    <row r="8008" spans="1:8" ht="15" hidden="1" customHeight="1" x14ac:dyDescent="0.25">
      <c r="A8008" s="82"/>
      <c r="B8008" s="71"/>
      <c r="C8008" s="71"/>
      <c r="D8008" s="57"/>
      <c r="E8008" s="86"/>
      <c r="F8008" s="62"/>
      <c r="G8008" s="203"/>
      <c r="H8008" s="64"/>
    </row>
    <row r="8009" spans="1:8" ht="15" hidden="1" customHeight="1" x14ac:dyDescent="0.25">
      <c r="A8009" s="82"/>
      <c r="B8009" s="74"/>
      <c r="C8009" s="55"/>
      <c r="D8009" s="56"/>
      <c r="E8009" s="86"/>
      <c r="F8009" s="58"/>
      <c r="G8009" s="63"/>
      <c r="H8009" s="64"/>
    </row>
    <row r="8010" spans="1:8" ht="15" hidden="1" customHeight="1" x14ac:dyDescent="0.25">
      <c r="A8010" s="82"/>
      <c r="B8010" s="56"/>
      <c r="C8010" s="55"/>
      <c r="D8010" s="83"/>
      <c r="E8010" s="145"/>
      <c r="F8010" s="63"/>
      <c r="G8010" s="63"/>
      <c r="H8010" s="64"/>
    </row>
    <row r="8011" spans="1:8" ht="15" hidden="1" customHeight="1" x14ac:dyDescent="0.25">
      <c r="A8011" s="82"/>
      <c r="B8011" s="68"/>
      <c r="C8011" s="55"/>
      <c r="D8011" s="57"/>
      <c r="E8011" s="145"/>
      <c r="F8011" s="63"/>
      <c r="G8011" s="63"/>
      <c r="H8011" s="64"/>
    </row>
    <row r="8012" spans="1:8" ht="15" hidden="1" customHeight="1" x14ac:dyDescent="0.25">
      <c r="A8012" s="82"/>
      <c r="B8012" s="55"/>
      <c r="C8012" s="55"/>
      <c r="D8012" s="57"/>
      <c r="E8012" s="145"/>
      <c r="F8012" s="63"/>
      <c r="G8012" s="63"/>
      <c r="H8012" s="64"/>
    </row>
    <row r="8013" spans="1:8" ht="15" hidden="1" customHeight="1" x14ac:dyDescent="0.25">
      <c r="A8013" s="82"/>
      <c r="B8013" s="56"/>
      <c r="C8013" s="71"/>
      <c r="D8013" s="56"/>
      <c r="E8013" s="72"/>
      <c r="F8013" s="58"/>
      <c r="G8013" s="63"/>
      <c r="H8013" s="64"/>
    </row>
    <row r="8014" spans="1:8" ht="15" hidden="1" customHeight="1" x14ac:dyDescent="0.25">
      <c r="A8014" s="82"/>
      <c r="B8014" s="68"/>
      <c r="C8014" s="71"/>
      <c r="D8014" s="57"/>
      <c r="E8014" s="72"/>
      <c r="F8014" s="76"/>
      <c r="G8014" s="63"/>
      <c r="H8014" s="64"/>
    </row>
    <row r="8015" spans="1:8" ht="15" hidden="1" customHeight="1" x14ac:dyDescent="0.25">
      <c r="A8015" s="82"/>
      <c r="B8015" s="68"/>
      <c r="C8015" s="71"/>
      <c r="D8015" s="57"/>
      <c r="E8015" s="72"/>
      <c r="F8015" s="62"/>
      <c r="G8015" s="63"/>
      <c r="H8015" s="64"/>
    </row>
    <row r="8016" spans="1:8" ht="15" hidden="1" customHeight="1" x14ac:dyDescent="0.25">
      <c r="A8016" s="82"/>
      <c r="B8016" s="68"/>
      <c r="C8016" s="71"/>
      <c r="D8016" s="57"/>
      <c r="E8016" s="86"/>
      <c r="F8016" s="62"/>
      <c r="G8016" s="100"/>
      <c r="H8016" s="64"/>
    </row>
    <row r="8017" spans="1:8" ht="15" hidden="1" customHeight="1" x14ac:dyDescent="0.25">
      <c r="A8017" s="82"/>
      <c r="B8017" s="74"/>
      <c r="C8017" s="71"/>
      <c r="D8017" s="57"/>
      <c r="E8017" s="86"/>
      <c r="F8017" s="62"/>
      <c r="G8017" s="100"/>
      <c r="H8017" s="64"/>
    </row>
    <row r="8018" spans="1:8" ht="15" hidden="1" customHeight="1" x14ac:dyDescent="0.25">
      <c r="A8018" s="82"/>
      <c r="B8018" s="56"/>
      <c r="C8018" s="71"/>
      <c r="D8018" s="57"/>
      <c r="E8018" s="86"/>
      <c r="F8018" s="96"/>
      <c r="G8018" s="63"/>
      <c r="H8018" s="64"/>
    </row>
    <row r="8019" spans="1:8" ht="15" hidden="1" customHeight="1" x14ac:dyDescent="0.25">
      <c r="A8019" s="82"/>
      <c r="B8019" s="71"/>
      <c r="C8019" s="71"/>
      <c r="D8019" s="57"/>
      <c r="E8019" s="275"/>
      <c r="F8019" s="76"/>
      <c r="G8019" s="63"/>
      <c r="H8019" s="64"/>
    </row>
    <row r="8020" spans="1:8" ht="15" hidden="1" customHeight="1" x14ac:dyDescent="0.25">
      <c r="A8020" s="82"/>
      <c r="B8020" s="56"/>
      <c r="C8020" s="71"/>
      <c r="D8020" s="57"/>
      <c r="E8020" s="66"/>
      <c r="F8020" s="76"/>
      <c r="G8020" s="63"/>
      <c r="H8020" s="64"/>
    </row>
    <row r="8021" spans="1:8" ht="15" hidden="1" customHeight="1" x14ac:dyDescent="0.25">
      <c r="A8021" s="82"/>
      <c r="B8021" s="74"/>
      <c r="C8021" s="71"/>
      <c r="D8021" s="57"/>
      <c r="E8021" s="66"/>
      <c r="F8021" s="62"/>
      <c r="G8021" s="63"/>
      <c r="H8021" s="64"/>
    </row>
    <row r="8022" spans="1:8" ht="15" hidden="1" customHeight="1" x14ac:dyDescent="0.25">
      <c r="A8022" s="82"/>
      <c r="B8022" s="55"/>
      <c r="C8022" s="71"/>
      <c r="D8022" s="57"/>
      <c r="E8022" s="66"/>
      <c r="F8022" s="62"/>
      <c r="G8022" s="63"/>
      <c r="H8022" s="64"/>
    </row>
    <row r="8023" spans="1:8" ht="15" hidden="1" customHeight="1" x14ac:dyDescent="0.25">
      <c r="A8023" s="82"/>
      <c r="B8023" s="95"/>
      <c r="C8023" s="56"/>
      <c r="D8023" s="57"/>
      <c r="E8023" s="66"/>
      <c r="F8023" s="76"/>
      <c r="G8023" s="63"/>
      <c r="H8023" s="64"/>
    </row>
    <row r="8024" spans="1:8" ht="15" hidden="1" customHeight="1" x14ac:dyDescent="0.25">
      <c r="A8024" s="82"/>
      <c r="B8024" s="71"/>
      <c r="C8024" s="71"/>
      <c r="D8024" s="57"/>
      <c r="E8024" s="66"/>
      <c r="F8024" s="76"/>
      <c r="G8024" s="63"/>
      <c r="H8024" s="64"/>
    </row>
    <row r="8025" spans="1:8" ht="15" hidden="1" customHeight="1" x14ac:dyDescent="0.25">
      <c r="A8025" s="82"/>
      <c r="B8025" s="55"/>
      <c r="C8025" s="56"/>
      <c r="D8025" s="57"/>
      <c r="E8025" s="86"/>
      <c r="F8025" s="62"/>
      <c r="G8025" s="63"/>
      <c r="H8025" s="64"/>
    </row>
    <row r="8026" spans="1:8" ht="15" hidden="1" customHeight="1" x14ac:dyDescent="0.25">
      <c r="A8026" s="82"/>
      <c r="B8026" s="56"/>
      <c r="C8026" s="75"/>
      <c r="D8026" s="57"/>
      <c r="E8026" s="86"/>
      <c r="F8026" s="207"/>
      <c r="G8026" s="63"/>
      <c r="H8026" s="64"/>
    </row>
    <row r="8027" spans="1:8" ht="15" hidden="1" customHeight="1" x14ac:dyDescent="0.25">
      <c r="A8027" s="82"/>
      <c r="B8027" s="68"/>
      <c r="C8027" s="75"/>
      <c r="D8027" s="57"/>
      <c r="E8027" s="66"/>
      <c r="F8027" s="62"/>
      <c r="G8027" s="63"/>
      <c r="H8027" s="64"/>
    </row>
    <row r="8028" spans="1:8" ht="15" hidden="1" customHeight="1" x14ac:dyDescent="0.25">
      <c r="A8028" s="82"/>
      <c r="B8028" s="55"/>
      <c r="C8028" s="75"/>
      <c r="D8028" s="57"/>
      <c r="E8028" s="86"/>
      <c r="F8028" s="62"/>
      <c r="G8028" s="63"/>
      <c r="H8028" s="64"/>
    </row>
    <row r="8029" spans="1:8" ht="15" hidden="1" customHeight="1" x14ac:dyDescent="0.25">
      <c r="A8029" s="82"/>
      <c r="B8029" s="56"/>
      <c r="C8029" s="75"/>
      <c r="D8029" s="57"/>
      <c r="E8029" s="86"/>
      <c r="F8029" s="62"/>
      <c r="G8029" s="63"/>
      <c r="H8029" s="64"/>
    </row>
    <row r="8030" spans="1:8" ht="15" hidden="1" customHeight="1" x14ac:dyDescent="0.25">
      <c r="A8030" s="82"/>
      <c r="B8030" s="56"/>
      <c r="C8030" s="75"/>
      <c r="D8030" s="57"/>
      <c r="E8030" s="86"/>
      <c r="F8030" s="62"/>
      <c r="G8030" s="63"/>
      <c r="H8030" s="64"/>
    </row>
    <row r="8031" spans="1:8" ht="15" hidden="1" customHeight="1" x14ac:dyDescent="0.25">
      <c r="A8031" s="82"/>
      <c r="B8031" s="55"/>
      <c r="C8031" s="56"/>
      <c r="D8031" s="57"/>
      <c r="E8031" s="86"/>
      <c r="F8031" s="62"/>
      <c r="G8031" s="62"/>
      <c r="H8031" s="64"/>
    </row>
    <row r="8032" spans="1:8" ht="15" hidden="1" customHeight="1" x14ac:dyDescent="0.25">
      <c r="A8032" s="82"/>
      <c r="B8032" s="74"/>
      <c r="C8032" s="71"/>
      <c r="D8032" s="57"/>
      <c r="E8032" s="86"/>
      <c r="F8032" s="62"/>
      <c r="G8032" s="100"/>
      <c r="H8032" s="64"/>
    </row>
    <row r="8033" spans="1:8" ht="15" hidden="1" customHeight="1" x14ac:dyDescent="0.25">
      <c r="A8033" s="82"/>
      <c r="B8033" s="56"/>
      <c r="C8033" s="71"/>
      <c r="D8033" s="57"/>
      <c r="E8033" s="86"/>
      <c r="F8033" s="63"/>
      <c r="G8033" s="100"/>
      <c r="H8033" s="64"/>
    </row>
    <row r="8034" spans="1:8" ht="15" hidden="1" customHeight="1" x14ac:dyDescent="0.25">
      <c r="A8034" s="82"/>
      <c r="B8034" s="56"/>
      <c r="C8034" s="71"/>
      <c r="D8034" s="57"/>
      <c r="E8034" s="100"/>
      <c r="F8034" s="96"/>
      <c r="G8034" s="100"/>
      <c r="H8034" s="64"/>
    </row>
    <row r="8035" spans="1:8" ht="15" hidden="1" customHeight="1" x14ac:dyDescent="0.25">
      <c r="A8035" s="82"/>
      <c r="B8035" s="74"/>
      <c r="C8035" s="71"/>
      <c r="D8035" s="57"/>
      <c r="E8035" s="86"/>
      <c r="F8035" s="62"/>
      <c r="G8035" s="100"/>
      <c r="H8035" s="64"/>
    </row>
    <row r="8036" spans="1:8" ht="15" hidden="1" customHeight="1" x14ac:dyDescent="0.25">
      <c r="A8036" s="82"/>
      <c r="B8036" s="74"/>
      <c r="C8036" s="56"/>
      <c r="D8036" s="57"/>
      <c r="E8036" s="86"/>
      <c r="F8036" s="62"/>
      <c r="G8036" s="100"/>
      <c r="H8036" s="64"/>
    </row>
    <row r="8037" spans="1:8" ht="15" hidden="1" customHeight="1" x14ac:dyDescent="0.25">
      <c r="A8037" s="82"/>
      <c r="B8037" s="56"/>
      <c r="C8037" s="71"/>
      <c r="D8037" s="105"/>
      <c r="E8037" s="66"/>
      <c r="F8037" s="203"/>
      <c r="G8037" s="63"/>
      <c r="H8037" s="64"/>
    </row>
    <row r="8038" spans="1:8" ht="15" hidden="1" customHeight="1" x14ac:dyDescent="0.25">
      <c r="A8038" s="82"/>
      <c r="B8038" s="56"/>
      <c r="C8038" s="71"/>
      <c r="D8038" s="57"/>
      <c r="E8038" s="66"/>
      <c r="F8038" s="62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66"/>
      <c r="F8039" s="76"/>
      <c r="G8039" s="63"/>
      <c r="H8039" s="64"/>
    </row>
    <row r="8040" spans="1:8" ht="15" hidden="1" customHeight="1" x14ac:dyDescent="0.25">
      <c r="A8040" s="82"/>
      <c r="B8040" s="71"/>
      <c r="C8040" s="71"/>
      <c r="D8040" s="57"/>
      <c r="E8040" s="86"/>
      <c r="F8040" s="62"/>
      <c r="G8040" s="203"/>
      <c r="H8040" s="64"/>
    </row>
    <row r="8041" spans="1:8" ht="15" hidden="1" customHeight="1" x14ac:dyDescent="0.25">
      <c r="A8041" s="82"/>
      <c r="B8041" s="74"/>
      <c r="C8041" s="71"/>
      <c r="D8041" s="56"/>
      <c r="E8041" s="86"/>
      <c r="F8041" s="58"/>
      <c r="G8041" s="63"/>
      <c r="H8041" s="64"/>
    </row>
    <row r="8042" spans="1:8" ht="15" hidden="1" customHeight="1" x14ac:dyDescent="0.25">
      <c r="A8042" s="82"/>
      <c r="B8042" s="56"/>
      <c r="C8042" s="55"/>
      <c r="D8042" s="83"/>
      <c r="E8042" s="145"/>
      <c r="F8042" s="63"/>
      <c r="G8042" s="63"/>
      <c r="H8042" s="64"/>
    </row>
    <row r="8043" spans="1:8" ht="15" hidden="1" customHeight="1" x14ac:dyDescent="0.25">
      <c r="A8043" s="82"/>
      <c r="B8043" s="95"/>
      <c r="C8043" s="56"/>
      <c r="D8043" s="57"/>
      <c r="E8043" s="145"/>
      <c r="F8043" s="63"/>
      <c r="G8043" s="63"/>
      <c r="H8043" s="64"/>
    </row>
    <row r="8044" spans="1:8" ht="15" hidden="1" customHeight="1" x14ac:dyDescent="0.25">
      <c r="A8044" s="82"/>
      <c r="B8044" s="55"/>
      <c r="C8044" s="55"/>
      <c r="D8044" s="57"/>
      <c r="E8044" s="145"/>
      <c r="F8044" s="63"/>
      <c r="G8044" s="63"/>
      <c r="H8044" s="64"/>
    </row>
    <row r="8045" spans="1:8" ht="15" hidden="1" customHeight="1" x14ac:dyDescent="0.25">
      <c r="A8045" s="82"/>
      <c r="B8045" s="56"/>
      <c r="C8045" s="71"/>
      <c r="D8045" s="56"/>
      <c r="E8045" s="72"/>
      <c r="F8045" s="58"/>
      <c r="G8045" s="63"/>
      <c r="H8045" s="64"/>
    </row>
    <row r="8046" spans="1:8" ht="15" hidden="1" customHeight="1" x14ac:dyDescent="0.25">
      <c r="A8046" s="82"/>
      <c r="B8046" s="68"/>
      <c r="C8046" s="71"/>
      <c r="D8046" s="57"/>
      <c r="E8046" s="72"/>
      <c r="F8046" s="76"/>
      <c r="G8046" s="63"/>
      <c r="H8046" s="64"/>
    </row>
    <row r="8047" spans="1:8" ht="15" hidden="1" customHeight="1" x14ac:dyDescent="0.25">
      <c r="A8047" s="82"/>
      <c r="B8047" s="68"/>
      <c r="C8047" s="71"/>
      <c r="D8047" s="57"/>
      <c r="E8047" s="72"/>
      <c r="F8047" s="62"/>
      <c r="G8047" s="63"/>
      <c r="H8047" s="64"/>
    </row>
    <row r="8048" spans="1:8" ht="15" hidden="1" customHeight="1" x14ac:dyDescent="0.25">
      <c r="A8048" s="82"/>
      <c r="B8048" s="55"/>
      <c r="C8048" s="56"/>
      <c r="D8048" s="57"/>
      <c r="E8048" s="86"/>
      <c r="F8048" s="62"/>
      <c r="G8048" s="100"/>
      <c r="H8048" s="64"/>
    </row>
    <row r="8049" spans="1:8" ht="15" hidden="1" customHeight="1" x14ac:dyDescent="0.25">
      <c r="A8049" s="82"/>
      <c r="B8049" s="74"/>
      <c r="C8049" s="71"/>
      <c r="D8049" s="57"/>
      <c r="E8049" s="86"/>
      <c r="F8049" s="62"/>
      <c r="G8049" s="100"/>
      <c r="H8049" s="64"/>
    </row>
    <row r="8050" spans="1:8" ht="15" hidden="1" customHeight="1" x14ac:dyDescent="0.25">
      <c r="A8050" s="82"/>
      <c r="B8050" s="56"/>
      <c r="C8050" s="71"/>
      <c r="D8050" s="57"/>
      <c r="E8050" s="86"/>
      <c r="F8050" s="96"/>
      <c r="G8050" s="63"/>
      <c r="H8050" s="64"/>
    </row>
    <row r="8051" spans="1:8" ht="15" hidden="1" customHeight="1" x14ac:dyDescent="0.25">
      <c r="A8051" s="82"/>
      <c r="B8051" s="95"/>
      <c r="C8051" s="71"/>
      <c r="D8051" s="57"/>
      <c r="E8051" s="275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4"/>
      <c r="C8053" s="71"/>
      <c r="D8053" s="57"/>
      <c r="E8053" s="66"/>
      <c r="F8053" s="62"/>
      <c r="G8053" s="63"/>
      <c r="H8053" s="64"/>
    </row>
    <row r="8054" spans="1:8" ht="15" hidden="1" customHeight="1" x14ac:dyDescent="0.25">
      <c r="A8054" s="82"/>
      <c r="B8054" s="55"/>
      <c r="C8054" s="71"/>
      <c r="D8054" s="57"/>
      <c r="E8054" s="66"/>
      <c r="F8054" s="62"/>
      <c r="G8054" s="63"/>
      <c r="H8054" s="64"/>
    </row>
    <row r="8055" spans="1:8" ht="15" hidden="1" customHeight="1" x14ac:dyDescent="0.25">
      <c r="A8055" s="82"/>
      <c r="B8055" s="95"/>
      <c r="C8055" s="56"/>
      <c r="D8055" s="57"/>
      <c r="E8055" s="66"/>
      <c r="F8055" s="76"/>
      <c r="G8055" s="63"/>
      <c r="H8055" s="64"/>
    </row>
    <row r="8056" spans="1:8" ht="15" hidden="1" customHeight="1" x14ac:dyDescent="0.25">
      <c r="A8056" s="82"/>
      <c r="B8056" s="71"/>
      <c r="C8056" s="56"/>
      <c r="D8056" s="57"/>
      <c r="E8056" s="66"/>
      <c r="F8056" s="76"/>
      <c r="G8056" s="63"/>
      <c r="H8056" s="64"/>
    </row>
    <row r="8057" spans="1:8" ht="15" hidden="1" customHeight="1" x14ac:dyDescent="0.25">
      <c r="A8057" s="82"/>
      <c r="B8057" s="56"/>
      <c r="C8057" s="71"/>
      <c r="D8057" s="105"/>
      <c r="E8057" s="66"/>
      <c r="F8057" s="203"/>
      <c r="G8057" s="63"/>
      <c r="H8057" s="64"/>
    </row>
    <row r="8058" spans="1:8" ht="15" hidden="1" customHeight="1" x14ac:dyDescent="0.25">
      <c r="A8058" s="82"/>
      <c r="B8058" s="56"/>
      <c r="C8058" s="75"/>
      <c r="D8058" s="57"/>
      <c r="E8058" s="66"/>
      <c r="F8058" s="62"/>
      <c r="G8058" s="63"/>
      <c r="H8058" s="64"/>
    </row>
    <row r="8059" spans="1:8" ht="15" hidden="1" customHeight="1" x14ac:dyDescent="0.25">
      <c r="A8059" s="82"/>
      <c r="B8059" s="95"/>
      <c r="C8059" s="75"/>
      <c r="D8059" s="57"/>
      <c r="E8059" s="66"/>
      <c r="F8059" s="76"/>
      <c r="G8059" s="63"/>
      <c r="H8059" s="64"/>
    </row>
    <row r="8060" spans="1:8" ht="15" hidden="1" customHeight="1" x14ac:dyDescent="0.25">
      <c r="A8060" s="82"/>
      <c r="B8060" s="71"/>
      <c r="C8060" s="71"/>
      <c r="D8060" s="57"/>
      <c r="E8060" s="86"/>
      <c r="F8060" s="62"/>
      <c r="G8060" s="203"/>
      <c r="H8060" s="64"/>
    </row>
    <row r="8061" spans="1:8" ht="15" hidden="1" customHeight="1" x14ac:dyDescent="0.25">
      <c r="A8061" s="82"/>
      <c r="B8061" s="74"/>
      <c r="C8061" s="71"/>
      <c r="D8061" s="56"/>
      <c r="E8061" s="86"/>
      <c r="F8061" s="58"/>
      <c r="G8061" s="63"/>
      <c r="H8061" s="64"/>
    </row>
    <row r="8062" spans="1:8" ht="15" hidden="1" customHeight="1" x14ac:dyDescent="0.25">
      <c r="A8062" s="82"/>
      <c r="B8062" s="56"/>
      <c r="C8062" s="55"/>
      <c r="D8062" s="83"/>
      <c r="E8062" s="86"/>
      <c r="F8062" s="63"/>
      <c r="G8062" s="63"/>
      <c r="H8062" s="64"/>
    </row>
    <row r="8063" spans="1:8" ht="15" hidden="1" customHeight="1" x14ac:dyDescent="0.25">
      <c r="A8063" s="82"/>
      <c r="B8063" s="95"/>
      <c r="C8063" s="56"/>
      <c r="D8063" s="57"/>
      <c r="E8063" s="86"/>
      <c r="F8063" s="63"/>
      <c r="G8063" s="63"/>
      <c r="H8063" s="64"/>
    </row>
    <row r="8064" spans="1:8" ht="15" hidden="1" customHeight="1" x14ac:dyDescent="0.25">
      <c r="A8064" s="82"/>
      <c r="B8064" s="55"/>
      <c r="C8064" s="75"/>
      <c r="D8064" s="105"/>
      <c r="E8064" s="66"/>
      <c r="F8064" s="62"/>
      <c r="G8064" s="63"/>
      <c r="H8064" s="64"/>
    </row>
    <row r="8065" spans="1:8" ht="15" hidden="1" customHeight="1" x14ac:dyDescent="0.25">
      <c r="A8065" s="82"/>
      <c r="B8065" s="56"/>
      <c r="C8065" s="75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5"/>
      <c r="D8066" s="57"/>
      <c r="E8066" s="66"/>
      <c r="F8066" s="76"/>
      <c r="G8066" s="63"/>
      <c r="H8066" s="64"/>
    </row>
    <row r="8067" spans="1:8" ht="15" hidden="1" customHeight="1" x14ac:dyDescent="0.25">
      <c r="A8067" s="82"/>
      <c r="B8067" s="71"/>
      <c r="C8067" s="71"/>
      <c r="D8067" s="57"/>
      <c r="E8067" s="86"/>
      <c r="F8067" s="62"/>
      <c r="G8067" s="203"/>
      <c r="H8067" s="64"/>
    </row>
    <row r="8068" spans="1:8" ht="15" hidden="1" customHeight="1" x14ac:dyDescent="0.25">
      <c r="A8068" s="82"/>
      <c r="B8068" s="74"/>
      <c r="C8068" s="71"/>
      <c r="D8068" s="56"/>
      <c r="E8068" s="86"/>
      <c r="F8068" s="58"/>
      <c r="G8068" s="63"/>
      <c r="H8068" s="64"/>
    </row>
    <row r="8069" spans="1:8" ht="15" hidden="1" customHeight="1" x14ac:dyDescent="0.25">
      <c r="A8069" s="82"/>
      <c r="B8069" s="56"/>
      <c r="C8069" s="55"/>
      <c r="D8069" s="83"/>
      <c r="E8069" s="86"/>
      <c r="F8069" s="63"/>
      <c r="G8069" s="63"/>
      <c r="H8069" s="64"/>
    </row>
    <row r="8070" spans="1:8" ht="15" hidden="1" customHeight="1" x14ac:dyDescent="0.25">
      <c r="A8070" s="82"/>
      <c r="B8070" s="95"/>
      <c r="C8070" s="56"/>
      <c r="D8070" s="57"/>
      <c r="E8070" s="86"/>
      <c r="F8070" s="63"/>
      <c r="G8070" s="63"/>
      <c r="H8070" s="64"/>
    </row>
    <row r="8071" spans="1:8" ht="15" hidden="1" customHeight="1" x14ac:dyDescent="0.25">
      <c r="A8071" s="82"/>
      <c r="B8071" s="55"/>
      <c r="C8071" s="55"/>
      <c r="D8071" s="57"/>
      <c r="E8071" s="145"/>
      <c r="F8071" s="63"/>
      <c r="G8071" s="63"/>
      <c r="H8071" s="64"/>
    </row>
    <row r="8072" spans="1:8" ht="15" hidden="1" customHeight="1" x14ac:dyDescent="0.25">
      <c r="A8072" s="82"/>
      <c r="B8072" s="56"/>
      <c r="C8072" s="71"/>
      <c r="D8072" s="56"/>
      <c r="E8072" s="72"/>
      <c r="F8072" s="58"/>
      <c r="G8072" s="63"/>
      <c r="H8072" s="64"/>
    </row>
    <row r="8073" spans="1:8" ht="15" hidden="1" customHeight="1" x14ac:dyDescent="0.25">
      <c r="A8073" s="82"/>
      <c r="B8073" s="68"/>
      <c r="C8073" s="71"/>
      <c r="D8073" s="57"/>
      <c r="E8073" s="72"/>
      <c r="F8073" s="76"/>
      <c r="G8073" s="63"/>
      <c r="H8073" s="64"/>
    </row>
    <row r="8074" spans="1:8" ht="15" hidden="1" customHeight="1" x14ac:dyDescent="0.25">
      <c r="A8074" s="82"/>
      <c r="B8074" s="68"/>
      <c r="C8074" s="71"/>
      <c r="D8074" s="57"/>
      <c r="E8074" s="72"/>
      <c r="F8074" s="62"/>
      <c r="G8074" s="63"/>
      <c r="H8074" s="64"/>
    </row>
    <row r="8075" spans="1:8" ht="15" hidden="1" customHeight="1" x14ac:dyDescent="0.25">
      <c r="A8075" s="82"/>
      <c r="B8075" s="55"/>
      <c r="C8075" s="56"/>
      <c r="D8075" s="57"/>
      <c r="E8075" s="86"/>
      <c r="F8075" s="62"/>
      <c r="G8075" s="100"/>
      <c r="H8075" s="64"/>
    </row>
    <row r="8076" spans="1:8" ht="15" hidden="1" customHeight="1" x14ac:dyDescent="0.25">
      <c r="A8076" s="82"/>
      <c r="B8076" s="74"/>
      <c r="C8076" s="71"/>
      <c r="D8076" s="57"/>
      <c r="E8076" s="86"/>
      <c r="F8076" s="62"/>
      <c r="G8076" s="100"/>
      <c r="H8076" s="64"/>
    </row>
    <row r="8077" spans="1:8" ht="15" hidden="1" customHeight="1" x14ac:dyDescent="0.25">
      <c r="A8077" s="82"/>
      <c r="B8077" s="56"/>
      <c r="C8077" s="71"/>
      <c r="D8077" s="57"/>
      <c r="E8077" s="86"/>
      <c r="F8077" s="96"/>
      <c r="G8077" s="63"/>
      <c r="H8077" s="64"/>
    </row>
    <row r="8078" spans="1:8" ht="15" hidden="1" customHeight="1" x14ac:dyDescent="0.25">
      <c r="A8078" s="82"/>
      <c r="B8078" s="56"/>
      <c r="C8078" s="71"/>
      <c r="D8078" s="57"/>
      <c r="E8078" s="66"/>
      <c r="F8078" s="76"/>
      <c r="G8078" s="63"/>
      <c r="H8078" s="64"/>
    </row>
    <row r="8079" spans="1:8" ht="15" hidden="1" customHeight="1" x14ac:dyDescent="0.25">
      <c r="A8079" s="82"/>
      <c r="B8079" s="95"/>
      <c r="C8079" s="56"/>
      <c r="D8079" s="57"/>
      <c r="E8079" s="66"/>
      <c r="F8079" s="76"/>
      <c r="G8079" s="63"/>
      <c r="H8079" s="64"/>
    </row>
    <row r="8080" spans="1:8" ht="15" hidden="1" customHeight="1" x14ac:dyDescent="0.25">
      <c r="A8080" s="82"/>
      <c r="B8080" s="56"/>
      <c r="C8080" s="75"/>
      <c r="D8080" s="57"/>
      <c r="E8080" s="66"/>
      <c r="F8080" s="76"/>
      <c r="G8080" s="63"/>
      <c r="H8080" s="64"/>
    </row>
    <row r="8081" spans="1:8" ht="15" hidden="1" customHeight="1" x14ac:dyDescent="0.25">
      <c r="A8081" s="82"/>
      <c r="B8081" s="71"/>
      <c r="C8081" s="71"/>
      <c r="D8081" s="57"/>
      <c r="E8081" s="145"/>
      <c r="F8081" s="62"/>
      <c r="G8081" s="203"/>
      <c r="H8081" s="64"/>
    </row>
    <row r="8082" spans="1:8" ht="15" hidden="1" customHeight="1" x14ac:dyDescent="0.25">
      <c r="A8082" s="82"/>
      <c r="B8082" s="74"/>
      <c r="C8082" s="71"/>
      <c r="D8082" s="56"/>
      <c r="E8082" s="145"/>
      <c r="F8082" s="58"/>
      <c r="G8082" s="63"/>
      <c r="H8082" s="64"/>
    </row>
    <row r="8083" spans="1:8" ht="15" hidden="1" customHeight="1" x14ac:dyDescent="0.25">
      <c r="A8083" s="82"/>
      <c r="B8083" s="56"/>
      <c r="C8083" s="55"/>
      <c r="D8083" s="83"/>
      <c r="E8083" s="145"/>
      <c r="F8083" s="63"/>
      <c r="G8083" s="63"/>
      <c r="H8083" s="64"/>
    </row>
    <row r="8084" spans="1:8" ht="15" hidden="1" customHeight="1" x14ac:dyDescent="0.25">
      <c r="A8084" s="82"/>
      <c r="B8084" s="95"/>
      <c r="C8084" s="56"/>
      <c r="D8084" s="57"/>
      <c r="E8084" s="86"/>
      <c r="F8084" s="63"/>
      <c r="G8084" s="63"/>
      <c r="H8084" s="64"/>
    </row>
    <row r="8085" spans="1:8" ht="15" hidden="1" customHeight="1" x14ac:dyDescent="0.25">
      <c r="A8085" s="82"/>
      <c r="B8085" s="55"/>
      <c r="C8085" s="55"/>
      <c r="D8085" s="57"/>
      <c r="E8085" s="145"/>
      <c r="F8085" s="63"/>
      <c r="G8085" s="63"/>
      <c r="H8085" s="64"/>
    </row>
    <row r="8086" spans="1:8" ht="15" hidden="1" customHeight="1" x14ac:dyDescent="0.25">
      <c r="A8086" s="82"/>
      <c r="B8086" s="56"/>
      <c r="C8086" s="71"/>
      <c r="D8086" s="56"/>
      <c r="E8086" s="72"/>
      <c r="F8086" s="58"/>
      <c r="G8086" s="63"/>
      <c r="H8086" s="64"/>
    </row>
    <row r="8087" spans="1:8" ht="15" hidden="1" customHeight="1" x14ac:dyDescent="0.25">
      <c r="A8087" s="82"/>
      <c r="B8087" s="68"/>
      <c r="C8087" s="71"/>
      <c r="D8087" s="57"/>
      <c r="E8087" s="72"/>
      <c r="F8087" s="76"/>
      <c r="G8087" s="63"/>
      <c r="H8087" s="64"/>
    </row>
    <row r="8088" spans="1:8" ht="15" hidden="1" customHeight="1" x14ac:dyDescent="0.25">
      <c r="A8088" s="82"/>
      <c r="B8088" s="68"/>
      <c r="C8088" s="71"/>
      <c r="D8088" s="57"/>
      <c r="E8088" s="72"/>
      <c r="F8088" s="62"/>
      <c r="G8088" s="63"/>
      <c r="H8088" s="64"/>
    </row>
    <row r="8089" spans="1:8" ht="15" hidden="1" customHeight="1" x14ac:dyDescent="0.25">
      <c r="A8089" s="82"/>
      <c r="B8089" s="55"/>
      <c r="C8089" s="71"/>
      <c r="D8089" s="57"/>
      <c r="E8089" s="66"/>
      <c r="F8089" s="76"/>
      <c r="G8089" s="63"/>
      <c r="H8089" s="64"/>
    </row>
    <row r="8090" spans="1:8" ht="15" hidden="1" customHeight="1" x14ac:dyDescent="0.25">
      <c r="A8090" s="82"/>
      <c r="B8090" s="56"/>
      <c r="C8090" s="56"/>
      <c r="D8090" s="57"/>
      <c r="E8090" s="66"/>
      <c r="F8090" s="76"/>
      <c r="G8090" s="63"/>
      <c r="H8090" s="64"/>
    </row>
    <row r="8091" spans="1:8" ht="15" hidden="1" customHeight="1" x14ac:dyDescent="0.25">
      <c r="A8091" s="82"/>
      <c r="B8091" s="56"/>
      <c r="C8091" s="72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71"/>
      <c r="C8092" s="71"/>
      <c r="D8092" s="57"/>
      <c r="E8092" s="145"/>
      <c r="F8092" s="62"/>
      <c r="G8092" s="203"/>
      <c r="H8092" s="64"/>
    </row>
    <row r="8093" spans="1:8" ht="15" hidden="1" customHeight="1" x14ac:dyDescent="0.25">
      <c r="A8093" s="82"/>
      <c r="B8093" s="74"/>
      <c r="C8093" s="71"/>
      <c r="D8093" s="56"/>
      <c r="E8093" s="145"/>
      <c r="F8093" s="58"/>
      <c r="G8093" s="63"/>
      <c r="H8093" s="64"/>
    </row>
    <row r="8094" spans="1:8" ht="15" hidden="1" customHeight="1" x14ac:dyDescent="0.25">
      <c r="A8094" s="82"/>
      <c r="B8094" s="56"/>
      <c r="C8094" s="55"/>
      <c r="D8094" s="83"/>
      <c r="E8094" s="145"/>
      <c r="F8094" s="63"/>
      <c r="G8094" s="63"/>
      <c r="H8094" s="64"/>
    </row>
    <row r="8095" spans="1:8" ht="15" hidden="1" customHeight="1" x14ac:dyDescent="0.25">
      <c r="A8095" s="82"/>
      <c r="B8095" s="95"/>
      <c r="C8095" s="56"/>
      <c r="D8095" s="57"/>
      <c r="E8095" s="86"/>
      <c r="F8095" s="63"/>
      <c r="G8095" s="63"/>
      <c r="H8095" s="64"/>
    </row>
    <row r="8096" spans="1:8" ht="15" hidden="1" customHeight="1" x14ac:dyDescent="0.25">
      <c r="A8096" s="82"/>
      <c r="B8096" s="55"/>
      <c r="C8096" s="55"/>
      <c r="D8096" s="57"/>
      <c r="E8096" s="145"/>
      <c r="F8096" s="63"/>
      <c r="G8096" s="63"/>
      <c r="H8096" s="64"/>
    </row>
    <row r="8097" spans="1:8" ht="15" hidden="1" customHeight="1" x14ac:dyDescent="0.25">
      <c r="A8097" s="82"/>
      <c r="B8097" s="56"/>
      <c r="C8097" s="71"/>
      <c r="D8097" s="56"/>
      <c r="E8097" s="72"/>
      <c r="F8097" s="58"/>
      <c r="G8097" s="63"/>
      <c r="H8097" s="64"/>
    </row>
    <row r="8098" spans="1:8" ht="15" hidden="1" customHeight="1" x14ac:dyDescent="0.25">
      <c r="A8098" s="82"/>
      <c r="B8098" s="68"/>
      <c r="C8098" s="71"/>
      <c r="D8098" s="57"/>
      <c r="E8098" s="72"/>
      <c r="F8098" s="76"/>
      <c r="G8098" s="63"/>
      <c r="H8098" s="64"/>
    </row>
    <row r="8099" spans="1:8" ht="15" hidden="1" customHeight="1" x14ac:dyDescent="0.25">
      <c r="A8099" s="82"/>
      <c r="B8099" s="68"/>
      <c r="C8099" s="71"/>
      <c r="D8099" s="57"/>
      <c r="E8099" s="72"/>
      <c r="F8099" s="62"/>
      <c r="G8099" s="63"/>
      <c r="H8099" s="64"/>
    </row>
    <row r="8100" spans="1:8" ht="15" hidden="1" customHeight="1" x14ac:dyDescent="0.25">
      <c r="A8100" s="82"/>
      <c r="B8100" s="55"/>
      <c r="C8100" s="71"/>
      <c r="D8100" s="57"/>
      <c r="E8100" s="86"/>
      <c r="F8100" s="62"/>
      <c r="G8100" s="100"/>
      <c r="H8100" s="64"/>
    </row>
    <row r="8101" spans="1:8" ht="15" hidden="1" customHeight="1" x14ac:dyDescent="0.25">
      <c r="A8101" s="82"/>
      <c r="B8101" s="74"/>
      <c r="C8101" s="71"/>
      <c r="D8101" s="57"/>
      <c r="E8101" s="86"/>
      <c r="F8101" s="62"/>
      <c r="G8101" s="100"/>
      <c r="H8101" s="64"/>
    </row>
    <row r="8102" spans="1:8" ht="15" hidden="1" customHeight="1" x14ac:dyDescent="0.25">
      <c r="A8102" s="82"/>
      <c r="B8102" s="56"/>
      <c r="C8102" s="71"/>
      <c r="D8102" s="57"/>
      <c r="E8102" s="86"/>
      <c r="F8102" s="96"/>
      <c r="G8102" s="63"/>
      <c r="H8102" s="64"/>
    </row>
    <row r="8103" spans="1:8" ht="15" hidden="1" customHeight="1" x14ac:dyDescent="0.25">
      <c r="A8103" s="82"/>
      <c r="B8103" s="95"/>
      <c r="C8103" s="71"/>
      <c r="D8103" s="57"/>
      <c r="E8103" s="275"/>
      <c r="F8103" s="76"/>
      <c r="G8103" s="63"/>
      <c r="H8103" s="64"/>
    </row>
    <row r="8104" spans="1:8" ht="15" hidden="1" customHeight="1" x14ac:dyDescent="0.25">
      <c r="A8104" s="82"/>
      <c r="B8104" s="95"/>
      <c r="C8104" s="71"/>
      <c r="D8104" s="57"/>
      <c r="E8104" s="66"/>
      <c r="F8104" s="76"/>
      <c r="G8104" s="63"/>
      <c r="H8104" s="64"/>
    </row>
    <row r="8105" spans="1:8" ht="15" hidden="1" customHeight="1" x14ac:dyDescent="0.25">
      <c r="A8105" s="82"/>
      <c r="B8105" s="95"/>
      <c r="C8105" s="71"/>
      <c r="D8105" s="57"/>
      <c r="E8105" s="66"/>
      <c r="F8105" s="62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62"/>
      <c r="G8106" s="63"/>
      <c r="H8106" s="64"/>
    </row>
    <row r="8107" spans="1:8" ht="15" hidden="1" customHeight="1" x14ac:dyDescent="0.25">
      <c r="A8107" s="82"/>
      <c r="B8107" s="95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71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55"/>
      <c r="C8109" s="71"/>
      <c r="D8109" s="57"/>
      <c r="E8109" s="86"/>
      <c r="F8109" s="62"/>
      <c r="G8109" s="63"/>
      <c r="H8109" s="64"/>
    </row>
    <row r="8110" spans="1:8" ht="15" hidden="1" customHeight="1" x14ac:dyDescent="0.25">
      <c r="A8110" s="82"/>
      <c r="B8110" s="56"/>
      <c r="C8110" s="75"/>
      <c r="D8110" s="57"/>
      <c r="E8110" s="86"/>
      <c r="F8110" s="207"/>
      <c r="G8110" s="63"/>
      <c r="H8110" s="64"/>
    </row>
    <row r="8111" spans="1:8" ht="15" hidden="1" customHeight="1" x14ac:dyDescent="0.25">
      <c r="A8111" s="82"/>
      <c r="B8111" s="68"/>
      <c r="C8111" s="75"/>
      <c r="D8111" s="57"/>
      <c r="E8111" s="66"/>
      <c r="F8111" s="62"/>
      <c r="G8111" s="63"/>
      <c r="H8111" s="64"/>
    </row>
    <row r="8112" spans="1:8" ht="15" hidden="1" customHeight="1" x14ac:dyDescent="0.25">
      <c r="A8112" s="82"/>
      <c r="B8112" s="56"/>
      <c r="C8112" s="56"/>
      <c r="D8112" s="57"/>
      <c r="E8112" s="86"/>
      <c r="F8112" s="62"/>
      <c r="G8112" s="63"/>
      <c r="H8112" s="64"/>
    </row>
    <row r="8113" spans="1:8" ht="15" hidden="1" customHeight="1" x14ac:dyDescent="0.25">
      <c r="A8113" s="82"/>
      <c r="B8113" s="56"/>
      <c r="C8113" s="75"/>
      <c r="D8113" s="57"/>
      <c r="E8113" s="86"/>
      <c r="F8113" s="62"/>
      <c r="G8113" s="63"/>
      <c r="H8113" s="64"/>
    </row>
    <row r="8114" spans="1:8" ht="15" hidden="1" customHeight="1" x14ac:dyDescent="0.25">
      <c r="A8114" s="82"/>
      <c r="B8114" s="55"/>
      <c r="C8114" s="71"/>
      <c r="D8114" s="57"/>
      <c r="E8114" s="66"/>
      <c r="F8114" s="76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66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66"/>
      <c r="F8116" s="76"/>
      <c r="G8116" s="63"/>
      <c r="H8116" s="64"/>
    </row>
    <row r="8117" spans="1:8" ht="15" hidden="1" customHeight="1" x14ac:dyDescent="0.25">
      <c r="A8117" s="82"/>
      <c r="B8117" s="71"/>
      <c r="C8117" s="71"/>
      <c r="D8117" s="57"/>
      <c r="E8117" s="145"/>
      <c r="F8117" s="62"/>
      <c r="G8117" s="203"/>
      <c r="H8117" s="64"/>
    </row>
    <row r="8118" spans="1:8" ht="15" hidden="1" customHeight="1" x14ac:dyDescent="0.25">
      <c r="A8118" s="82"/>
      <c r="B8118" s="74"/>
      <c r="C8118" s="71"/>
      <c r="D8118" s="56"/>
      <c r="E8118" s="145"/>
      <c r="F8118" s="58"/>
      <c r="G8118" s="63"/>
      <c r="H8118" s="64"/>
    </row>
    <row r="8119" spans="1:8" ht="15" hidden="1" customHeight="1" x14ac:dyDescent="0.25">
      <c r="A8119" s="82"/>
      <c r="B8119" s="56"/>
      <c r="C8119" s="71"/>
      <c r="D8119" s="83"/>
      <c r="E8119" s="145"/>
      <c r="F8119" s="63"/>
      <c r="G8119" s="63"/>
      <c r="H8119" s="64"/>
    </row>
    <row r="8120" spans="1:8" ht="15" hidden="1" customHeight="1" x14ac:dyDescent="0.25">
      <c r="A8120" s="82"/>
      <c r="B8120" s="95"/>
      <c r="C8120" s="71"/>
      <c r="D8120" s="57"/>
      <c r="E8120" s="86"/>
      <c r="F8120" s="63"/>
      <c r="G8120" s="63"/>
      <c r="H8120" s="64"/>
    </row>
    <row r="8121" spans="1:8" ht="15" hidden="1" customHeight="1" x14ac:dyDescent="0.25">
      <c r="A8121" s="82"/>
      <c r="B8121" s="55"/>
      <c r="C8121" s="55"/>
      <c r="D8121" s="57"/>
      <c r="E8121" s="145"/>
      <c r="F8121" s="63"/>
      <c r="G8121" s="63"/>
      <c r="H8121" s="64"/>
    </row>
    <row r="8122" spans="1:8" ht="15" hidden="1" customHeight="1" x14ac:dyDescent="0.25">
      <c r="A8122" s="82"/>
      <c r="B8122" s="56"/>
      <c r="C8122" s="71"/>
      <c r="D8122" s="56"/>
      <c r="E8122" s="72"/>
      <c r="F8122" s="58"/>
      <c r="G8122" s="63"/>
      <c r="H8122" s="64"/>
    </row>
    <row r="8123" spans="1:8" ht="15" hidden="1" customHeight="1" x14ac:dyDescent="0.25">
      <c r="A8123" s="82"/>
      <c r="B8123" s="68"/>
      <c r="C8123" s="71"/>
      <c r="D8123" s="57"/>
      <c r="E8123" s="72"/>
      <c r="F8123" s="76"/>
      <c r="G8123" s="63"/>
      <c r="H8123" s="64"/>
    </row>
    <row r="8124" spans="1:8" ht="15" hidden="1" customHeight="1" x14ac:dyDescent="0.25">
      <c r="A8124" s="82"/>
      <c r="B8124" s="68"/>
      <c r="C8124" s="71"/>
      <c r="D8124" s="57"/>
      <c r="E8124" s="72"/>
      <c r="F8124" s="62"/>
      <c r="G8124" s="63"/>
      <c r="H8124" s="64"/>
    </row>
    <row r="8125" spans="1:8" ht="15" hidden="1" customHeight="1" x14ac:dyDescent="0.25">
      <c r="A8125" s="82"/>
      <c r="B8125" s="55"/>
      <c r="C8125" s="71"/>
      <c r="D8125" s="57"/>
      <c r="E8125" s="86"/>
      <c r="F8125" s="62"/>
      <c r="G8125" s="100"/>
      <c r="H8125" s="64"/>
    </row>
    <row r="8126" spans="1:8" ht="15" hidden="1" customHeight="1" x14ac:dyDescent="0.25">
      <c r="A8126" s="82"/>
      <c r="B8126" s="74"/>
      <c r="C8126" s="71"/>
      <c r="D8126" s="57"/>
      <c r="E8126" s="86"/>
      <c r="F8126" s="62"/>
      <c r="G8126" s="100"/>
      <c r="H8126" s="64"/>
    </row>
    <row r="8127" spans="1:8" ht="15" hidden="1" customHeight="1" x14ac:dyDescent="0.25">
      <c r="A8127" s="82"/>
      <c r="B8127" s="56"/>
      <c r="C8127" s="71"/>
      <c r="D8127" s="57"/>
      <c r="E8127" s="86"/>
      <c r="F8127" s="96"/>
      <c r="G8127" s="63"/>
      <c r="H8127" s="64"/>
    </row>
    <row r="8128" spans="1:8" ht="15" hidden="1" customHeight="1" x14ac:dyDescent="0.25">
      <c r="A8128" s="82"/>
      <c r="B8128" s="95"/>
      <c r="C8128" s="71"/>
      <c r="D8128" s="57"/>
      <c r="E8128" s="275"/>
      <c r="F8128" s="76"/>
      <c r="G8128" s="63"/>
      <c r="H8128" s="64"/>
    </row>
    <row r="8129" spans="1:8" ht="15" hidden="1" customHeight="1" x14ac:dyDescent="0.25">
      <c r="A8129" s="82"/>
      <c r="B8129" s="95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A8130" s="82"/>
      <c r="B8130" s="95"/>
      <c r="C8130" s="71"/>
      <c r="D8130" s="57"/>
      <c r="E8130" s="66"/>
      <c r="F8130" s="62"/>
      <c r="G8130" s="63"/>
      <c r="H8130" s="64"/>
    </row>
    <row r="8131" spans="1:8" ht="15" hidden="1" customHeight="1" x14ac:dyDescent="0.25">
      <c r="A8131" s="82"/>
      <c r="B8131" s="55"/>
      <c r="C8131" s="71"/>
      <c r="D8131" s="57"/>
      <c r="E8131" s="66"/>
      <c r="F8131" s="62"/>
      <c r="G8131" s="63"/>
      <c r="H8131" s="64"/>
    </row>
    <row r="8132" spans="1:8" ht="15" hidden="1" customHeight="1" x14ac:dyDescent="0.25">
      <c r="A8132" s="82"/>
      <c r="B8132" s="95"/>
      <c r="C8132" s="71"/>
      <c r="D8132" s="57"/>
      <c r="E8132" s="66"/>
      <c r="F8132" s="76"/>
      <c r="G8132" s="63"/>
      <c r="H8132" s="64"/>
    </row>
    <row r="8133" spans="1:8" ht="15" hidden="1" customHeight="1" x14ac:dyDescent="0.25">
      <c r="A8133" s="82"/>
      <c r="B8133" s="71"/>
      <c r="C8133" s="71"/>
      <c r="D8133" s="57"/>
      <c r="E8133" s="66"/>
      <c r="F8133" s="76"/>
      <c r="G8133" s="63"/>
      <c r="H8133" s="64"/>
    </row>
    <row r="8134" spans="1:8" ht="15" hidden="1" customHeight="1" x14ac:dyDescent="0.25">
      <c r="A8134" s="82"/>
      <c r="B8134" s="55"/>
      <c r="C8134" s="71"/>
      <c r="D8134" s="57"/>
      <c r="E8134" s="86"/>
      <c r="F8134" s="62"/>
      <c r="G8134" s="63"/>
      <c r="H8134" s="64"/>
    </row>
    <row r="8135" spans="1:8" ht="15" hidden="1" customHeight="1" x14ac:dyDescent="0.25">
      <c r="A8135" s="82"/>
      <c r="B8135" s="56"/>
      <c r="C8135" s="75"/>
      <c r="D8135" s="57"/>
      <c r="E8135" s="86"/>
      <c r="F8135" s="207"/>
      <c r="G8135" s="63"/>
      <c r="H8135" s="64"/>
    </row>
    <row r="8136" spans="1:8" ht="15" hidden="1" customHeight="1" x14ac:dyDescent="0.25">
      <c r="A8136" s="82"/>
      <c r="B8136" s="68"/>
      <c r="C8136" s="75"/>
      <c r="D8136" s="57"/>
      <c r="E8136" s="66"/>
      <c r="F8136" s="62"/>
      <c r="G8136" s="63"/>
      <c r="H8136" s="64"/>
    </row>
    <row r="8137" spans="1:8" ht="15" hidden="1" customHeight="1" x14ac:dyDescent="0.25">
      <c r="A8137" s="82"/>
      <c r="B8137" s="55"/>
      <c r="C8137" s="71"/>
      <c r="D8137" s="57"/>
      <c r="E8137" s="66"/>
      <c r="F8137" s="76"/>
      <c r="G8137" s="63"/>
      <c r="H8137" s="64"/>
    </row>
    <row r="8138" spans="1:8" ht="15" hidden="1" customHeight="1" x14ac:dyDescent="0.25">
      <c r="A8138" s="82"/>
      <c r="B8138" s="56"/>
      <c r="C8138" s="71"/>
      <c r="D8138" s="57"/>
      <c r="E8138" s="66"/>
      <c r="F8138" s="76"/>
      <c r="G8138" s="63"/>
      <c r="H8138" s="64"/>
    </row>
    <row r="8139" spans="1:8" ht="15" hidden="1" customHeight="1" x14ac:dyDescent="0.25">
      <c r="A8139" s="82"/>
      <c r="B8139" s="56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A8140" s="82"/>
      <c r="B8140" s="71"/>
      <c r="C8140" s="71"/>
      <c r="D8140" s="57"/>
      <c r="E8140" s="145"/>
      <c r="F8140" s="62"/>
      <c r="G8140" s="203"/>
      <c r="H8140" s="64"/>
    </row>
    <row r="8141" spans="1:8" ht="15" hidden="1" customHeight="1" x14ac:dyDescent="0.25">
      <c r="A8141" s="82"/>
      <c r="B8141" s="74"/>
      <c r="C8141" s="71"/>
      <c r="D8141" s="56"/>
      <c r="E8141" s="145"/>
      <c r="F8141" s="58"/>
      <c r="G8141" s="63"/>
      <c r="H8141" s="64"/>
    </row>
    <row r="8142" spans="1:8" ht="15" hidden="1" customHeight="1" x14ac:dyDescent="0.25">
      <c r="A8142" s="82"/>
      <c r="B8142" s="56"/>
      <c r="C8142" s="71"/>
      <c r="D8142" s="83"/>
      <c r="E8142" s="145"/>
      <c r="F8142" s="63"/>
      <c r="G8142" s="63"/>
      <c r="H8142" s="64"/>
    </row>
    <row r="8143" spans="1:8" ht="15" hidden="1" customHeight="1" x14ac:dyDescent="0.25">
      <c r="A8143" s="82"/>
      <c r="B8143" s="95"/>
      <c r="C8143" s="71"/>
      <c r="D8143" s="57"/>
      <c r="E8143" s="86"/>
      <c r="F8143" s="63"/>
      <c r="G8143" s="63"/>
      <c r="H8143" s="64"/>
    </row>
    <row r="8144" spans="1:8" ht="15" hidden="1" customHeight="1" x14ac:dyDescent="0.25">
      <c r="A8144" s="82"/>
      <c r="B8144" s="55"/>
      <c r="C8144" s="71"/>
      <c r="D8144" s="57"/>
      <c r="E8144" s="145"/>
      <c r="F8144" s="63"/>
      <c r="G8144" s="63"/>
      <c r="H8144" s="64"/>
    </row>
    <row r="8145" spans="1:8" ht="15" hidden="1" customHeight="1" x14ac:dyDescent="0.25">
      <c r="A8145" s="82"/>
      <c r="B8145" s="56"/>
      <c r="C8145" s="71"/>
      <c r="D8145" s="56"/>
      <c r="E8145" s="72"/>
      <c r="F8145" s="58"/>
      <c r="G8145" s="63"/>
      <c r="H8145" s="64"/>
    </row>
    <row r="8146" spans="1:8" ht="15" hidden="1" customHeight="1" x14ac:dyDescent="0.25">
      <c r="A8146" s="82"/>
      <c r="B8146" s="68"/>
      <c r="C8146" s="71"/>
      <c r="D8146" s="57"/>
      <c r="E8146" s="72"/>
      <c r="F8146" s="76"/>
      <c r="G8146" s="63"/>
      <c r="H8146" s="64"/>
    </row>
    <row r="8147" spans="1:8" ht="15" hidden="1" customHeight="1" x14ac:dyDescent="0.25">
      <c r="A8147" s="82"/>
      <c r="B8147" s="68"/>
      <c r="C8147" s="71"/>
      <c r="D8147" s="57"/>
      <c r="E8147" s="72"/>
      <c r="F8147" s="62"/>
      <c r="G8147" s="63"/>
      <c r="H8147" s="64"/>
    </row>
    <row r="8148" spans="1:8" ht="15" hidden="1" customHeight="1" x14ac:dyDescent="0.25">
      <c r="A8148" s="82"/>
      <c r="B8148" s="55"/>
      <c r="C8148" s="71"/>
      <c r="D8148" s="57"/>
      <c r="E8148" s="86"/>
      <c r="F8148" s="62"/>
      <c r="G8148" s="100"/>
      <c r="H8148" s="64"/>
    </row>
    <row r="8149" spans="1:8" ht="15" hidden="1" customHeight="1" x14ac:dyDescent="0.25">
      <c r="A8149" s="82"/>
      <c r="B8149" s="74"/>
      <c r="C8149" s="71"/>
      <c r="D8149" s="57"/>
      <c r="E8149" s="86"/>
      <c r="F8149" s="62"/>
      <c r="G8149" s="100"/>
      <c r="H8149" s="64"/>
    </row>
    <row r="8150" spans="1:8" ht="15" hidden="1" customHeight="1" x14ac:dyDescent="0.25">
      <c r="A8150" s="82"/>
      <c r="B8150" s="56"/>
      <c r="C8150" s="71"/>
      <c r="D8150" s="57"/>
      <c r="E8150" s="86"/>
      <c r="F8150" s="96"/>
      <c r="G8150" s="63"/>
      <c r="H8150" s="64"/>
    </row>
    <row r="8151" spans="1:8" ht="15" hidden="1" customHeight="1" x14ac:dyDescent="0.25">
      <c r="A8151" s="82"/>
      <c r="B8151" s="95"/>
      <c r="C8151" s="71"/>
      <c r="D8151" s="57"/>
      <c r="E8151" s="275"/>
      <c r="F8151" s="76"/>
      <c r="G8151" s="63"/>
      <c r="H8151" s="64"/>
    </row>
    <row r="8152" spans="1:8" ht="15" hidden="1" customHeight="1" x14ac:dyDescent="0.25">
      <c r="A8152" s="82"/>
      <c r="B8152" s="9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 s="82"/>
      <c r="B8153" s="95"/>
      <c r="C8153" s="71"/>
      <c r="D8153" s="57"/>
      <c r="E8153" s="66"/>
      <c r="F8153" s="62"/>
      <c r="G8153" s="63"/>
      <c r="H8153" s="64"/>
    </row>
    <row r="8154" spans="1:8" ht="15" hidden="1" customHeight="1" x14ac:dyDescent="0.25">
      <c r="A8154" s="82"/>
      <c r="B8154" s="55"/>
      <c r="C8154" s="71"/>
      <c r="D8154" s="57"/>
      <c r="E8154" s="66"/>
      <c r="F8154" s="62"/>
      <c r="G8154" s="63"/>
      <c r="H8154" s="64"/>
    </row>
    <row r="8155" spans="1:8" ht="15" hidden="1" customHeight="1" x14ac:dyDescent="0.25">
      <c r="A8155" s="82"/>
      <c r="B8155" s="55"/>
      <c r="C8155" s="71"/>
      <c r="D8155" s="57"/>
      <c r="E8155" s="66"/>
      <c r="F8155" s="76"/>
      <c r="G8155" s="63"/>
      <c r="H8155" s="64"/>
    </row>
    <row r="8156" spans="1:8" ht="15" hidden="1" customHeight="1" x14ac:dyDescent="0.25">
      <c r="A8156" s="82"/>
      <c r="B8156" s="56"/>
      <c r="C8156" s="71"/>
      <c r="D8156" s="57"/>
      <c r="E8156" s="66"/>
      <c r="F8156" s="76"/>
      <c r="G8156" s="63"/>
      <c r="H8156" s="64"/>
    </row>
    <row r="8157" spans="1:8" ht="15" hidden="1" customHeight="1" x14ac:dyDescent="0.25">
      <c r="A8157" s="82"/>
      <c r="B8157" s="56"/>
      <c r="C8157" s="71"/>
      <c r="D8157" s="57"/>
      <c r="E8157" s="66"/>
      <c r="F8157" s="76"/>
      <c r="G8157" s="63"/>
      <c r="H8157" s="64"/>
    </row>
    <row r="8158" spans="1:8" ht="15" hidden="1" customHeight="1" x14ac:dyDescent="0.25">
      <c r="A8158" s="82"/>
      <c r="B8158" s="71"/>
      <c r="C8158" s="71"/>
      <c r="D8158" s="57"/>
      <c r="E8158" s="145"/>
      <c r="F8158" s="62"/>
      <c r="G8158" s="203"/>
      <c r="H8158" s="64"/>
    </row>
    <row r="8159" spans="1:8" ht="15" hidden="1" customHeight="1" x14ac:dyDescent="0.25">
      <c r="A8159" s="82"/>
      <c r="B8159" s="74"/>
      <c r="C8159" s="71"/>
      <c r="D8159" s="56"/>
      <c r="E8159" s="145"/>
      <c r="F8159" s="58"/>
      <c r="G8159" s="63"/>
      <c r="H8159" s="64"/>
    </row>
    <row r="8160" spans="1:8" ht="15" hidden="1" customHeight="1" x14ac:dyDescent="0.25">
      <c r="A8160" s="82"/>
      <c r="B8160" s="56"/>
      <c r="C8160" s="71"/>
      <c r="D8160" s="83"/>
      <c r="E8160" s="145"/>
      <c r="F8160" s="63"/>
      <c r="G8160" s="63"/>
      <c r="H8160" s="64"/>
    </row>
    <row r="8161" spans="1:8" ht="15" hidden="1" customHeight="1" x14ac:dyDescent="0.25">
      <c r="A8161" s="82"/>
      <c r="B8161" s="55"/>
      <c r="C8161" s="71"/>
      <c r="D8161" s="57"/>
      <c r="E8161" s="66"/>
      <c r="F8161" s="62"/>
      <c r="G8161" s="63"/>
      <c r="H8161" s="64"/>
    </row>
    <row r="8162" spans="1:8" ht="15" hidden="1" customHeight="1" x14ac:dyDescent="0.25">
      <c r="A8162" s="82"/>
      <c r="B8162" s="55"/>
      <c r="C8162" s="71"/>
      <c r="D8162" s="57"/>
      <c r="E8162" s="145"/>
      <c r="F8162" s="63"/>
      <c r="G8162" s="63"/>
      <c r="H8162" s="64"/>
    </row>
    <row r="8163" spans="1:8" ht="15" hidden="1" customHeight="1" x14ac:dyDescent="0.25">
      <c r="A8163" s="82"/>
      <c r="B8163" s="56"/>
      <c r="C8163" s="71"/>
      <c r="D8163" s="56"/>
      <c r="E8163" s="72"/>
      <c r="F8163" s="58"/>
      <c r="G8163" s="63"/>
      <c r="H8163" s="64"/>
    </row>
    <row r="8164" spans="1:8" ht="15" hidden="1" customHeight="1" x14ac:dyDescent="0.25">
      <c r="A8164" s="82"/>
      <c r="B8164" s="56"/>
      <c r="C8164" s="71"/>
      <c r="D8164" s="57"/>
      <c r="E8164" s="72"/>
      <c r="F8164" s="76"/>
      <c r="G8164" s="63"/>
      <c r="H8164" s="64"/>
    </row>
    <row r="8165" spans="1:8" ht="15" hidden="1" customHeight="1" x14ac:dyDescent="0.25">
      <c r="A8165" s="82"/>
      <c r="B8165" s="56"/>
      <c r="C8165" s="71"/>
      <c r="D8165" s="57"/>
      <c r="E8165" s="72"/>
      <c r="F8165" s="62"/>
      <c r="G8165" s="63"/>
      <c r="H8165" s="64"/>
    </row>
    <row r="8166" spans="1:8" ht="15" hidden="1" customHeight="1" x14ac:dyDescent="0.25">
      <c r="A8166" s="82"/>
      <c r="B8166" s="55"/>
      <c r="C8166" s="71"/>
      <c r="D8166" s="57"/>
      <c r="E8166" s="86"/>
      <c r="F8166" s="62"/>
      <c r="G8166" s="100"/>
      <c r="H8166" s="64"/>
    </row>
    <row r="8167" spans="1:8" ht="15" hidden="1" customHeight="1" x14ac:dyDescent="0.25">
      <c r="A8167" s="82"/>
      <c r="B8167" s="74"/>
      <c r="C8167" s="71"/>
      <c r="D8167" s="57"/>
      <c r="E8167" s="86"/>
      <c r="F8167" s="62"/>
      <c r="G8167" s="100"/>
      <c r="H8167" s="64"/>
    </row>
    <row r="8168" spans="1:8" ht="15" hidden="1" customHeight="1" x14ac:dyDescent="0.25">
      <c r="A8168" s="82"/>
      <c r="B8168" s="56"/>
      <c r="C8168" s="71"/>
      <c r="D8168" s="57"/>
      <c r="E8168" s="86"/>
      <c r="F8168" s="96"/>
      <c r="G8168" s="63"/>
      <c r="H8168" s="64"/>
    </row>
    <row r="8169" spans="1:8" ht="15" hidden="1" customHeight="1" x14ac:dyDescent="0.25">
      <c r="A8169" s="82"/>
      <c r="B8169" s="55"/>
      <c r="C8169" s="71"/>
      <c r="D8169" s="57"/>
      <c r="E8169" s="275"/>
      <c r="F8169" s="76"/>
      <c r="G8169" s="63"/>
      <c r="H8169" s="64"/>
    </row>
    <row r="8170" spans="1:8" ht="15" hidden="1" customHeight="1" x14ac:dyDescent="0.25">
      <c r="A8170" s="82"/>
      <c r="B8170" s="55"/>
      <c r="C8170" s="71"/>
      <c r="D8170" s="57"/>
      <c r="E8170" s="66"/>
      <c r="F8170" s="76"/>
      <c r="G8170" s="63"/>
      <c r="H8170" s="64"/>
    </row>
    <row r="8171" spans="1:8" ht="15" hidden="1" customHeight="1" x14ac:dyDescent="0.25">
      <c r="A8171" s="82"/>
      <c r="B8171" s="56"/>
      <c r="C8171" s="71"/>
      <c r="D8171" s="57"/>
      <c r="E8171" s="66"/>
      <c r="F8171" s="76"/>
      <c r="G8171" s="63"/>
      <c r="H8171" s="64"/>
    </row>
    <row r="8172" spans="1:8" ht="15" hidden="1" customHeight="1" x14ac:dyDescent="0.25">
      <c r="A8172" s="82"/>
      <c r="B8172" s="56"/>
      <c r="C8172" s="71"/>
      <c r="D8172" s="57"/>
      <c r="E8172" s="66"/>
      <c r="F8172" s="76"/>
      <c r="G8172" s="63"/>
      <c r="H8172" s="64"/>
    </row>
    <row r="8173" spans="1:8" ht="15" hidden="1" customHeight="1" x14ac:dyDescent="0.25">
      <c r="A8173" s="82"/>
      <c r="B8173" s="71"/>
      <c r="C8173" s="71"/>
      <c r="D8173" s="57"/>
      <c r="E8173" s="145"/>
      <c r="F8173" s="62"/>
      <c r="G8173" s="203"/>
      <c r="H8173" s="64"/>
    </row>
    <row r="8174" spans="1:8" ht="15" hidden="1" customHeight="1" x14ac:dyDescent="0.25">
      <c r="A8174" s="82"/>
      <c r="B8174" s="74"/>
      <c r="C8174" s="71"/>
      <c r="D8174" s="56"/>
      <c r="E8174" s="145"/>
      <c r="F8174" s="58"/>
      <c r="G8174" s="63"/>
      <c r="H8174" s="64"/>
    </row>
    <row r="8175" spans="1:8" ht="15" hidden="1" customHeight="1" x14ac:dyDescent="0.25">
      <c r="A8175" s="82"/>
      <c r="B8175" s="56"/>
      <c r="C8175" s="71"/>
      <c r="D8175" s="83"/>
      <c r="E8175" s="145"/>
      <c r="F8175" s="63"/>
      <c r="G8175" s="63"/>
      <c r="H8175" s="64"/>
    </row>
    <row r="8176" spans="1:8" ht="15" hidden="1" customHeight="1" x14ac:dyDescent="0.25">
      <c r="A8176" s="82"/>
      <c r="B8176" s="55"/>
      <c r="C8176" s="71"/>
      <c r="D8176" s="57"/>
      <c r="E8176" s="66"/>
      <c r="F8176" s="62"/>
      <c r="G8176" s="63"/>
      <c r="H8176" s="64"/>
    </row>
    <row r="8177" spans="1:8" ht="15" hidden="1" customHeight="1" x14ac:dyDescent="0.25">
      <c r="A8177" s="82"/>
      <c r="B8177" s="55"/>
      <c r="C8177" s="71"/>
      <c r="D8177" s="57"/>
      <c r="E8177" s="145"/>
      <c r="F8177" s="63"/>
      <c r="G8177" s="63"/>
      <c r="H8177" s="64"/>
    </row>
    <row r="8178" spans="1:8" ht="15" hidden="1" customHeight="1" x14ac:dyDescent="0.25">
      <c r="A8178" s="82"/>
      <c r="B8178" s="56"/>
      <c r="C8178" s="71"/>
      <c r="D8178" s="56"/>
      <c r="E8178" s="72"/>
      <c r="F8178" s="58"/>
      <c r="G8178" s="63"/>
      <c r="H8178" s="64"/>
    </row>
    <row r="8179" spans="1:8" ht="15" hidden="1" customHeight="1" x14ac:dyDescent="0.25">
      <c r="A8179" s="82"/>
      <c r="B8179" s="56"/>
      <c r="C8179" s="71"/>
      <c r="D8179" s="57"/>
      <c r="E8179" s="72"/>
      <c r="F8179" s="76"/>
      <c r="G8179" s="63"/>
      <c r="H8179" s="64"/>
    </row>
    <row r="8180" spans="1:8" ht="15" hidden="1" customHeight="1" x14ac:dyDescent="0.25">
      <c r="A8180" s="82"/>
      <c r="B8180" s="56"/>
      <c r="C8180" s="71"/>
      <c r="D8180" s="57"/>
      <c r="E8180" s="72"/>
      <c r="F8180" s="62"/>
      <c r="G8180" s="63"/>
      <c r="H8180" s="64"/>
    </row>
    <row r="8181" spans="1:8" ht="15" hidden="1" customHeight="1" x14ac:dyDescent="0.25">
      <c r="A8181" s="82"/>
      <c r="B8181" s="55"/>
      <c r="C8181" s="71"/>
      <c r="D8181" s="57"/>
      <c r="E8181" s="86"/>
      <c r="F8181" s="62"/>
      <c r="G8181" s="100"/>
      <c r="H8181" s="64"/>
    </row>
    <row r="8182" spans="1:8" ht="15" hidden="1" customHeight="1" x14ac:dyDescent="0.25">
      <c r="A8182" s="82"/>
      <c r="B8182" s="74"/>
      <c r="C8182" s="71"/>
      <c r="D8182" s="57"/>
      <c r="E8182" s="86"/>
      <c r="F8182" s="62"/>
      <c r="G8182" s="100"/>
      <c r="H8182" s="64"/>
    </row>
    <row r="8183" spans="1:8" ht="15" hidden="1" customHeight="1" x14ac:dyDescent="0.25">
      <c r="A8183" s="82"/>
      <c r="B8183" s="56"/>
      <c r="C8183" s="71"/>
      <c r="D8183" s="57"/>
      <c r="E8183" s="86"/>
      <c r="F8183" s="96"/>
      <c r="G8183" s="63"/>
      <c r="H8183" s="64"/>
    </row>
    <row r="8184" spans="1:8" ht="15" hidden="1" customHeight="1" x14ac:dyDescent="0.25">
      <c r="A8184" s="82"/>
      <c r="B8184" s="55"/>
      <c r="C8184" s="71"/>
      <c r="D8184" s="57"/>
      <c r="E8184" s="275"/>
      <c r="F8184" s="76"/>
      <c r="G8184" s="63"/>
      <c r="H8184" s="64"/>
    </row>
    <row r="8185" spans="1:8" ht="15" hidden="1" customHeight="1" x14ac:dyDescent="0.25">
      <c r="A8185" s="82"/>
      <c r="B8185" s="95"/>
      <c r="C8185" s="71"/>
      <c r="D8185" s="57"/>
      <c r="E8185" s="66"/>
      <c r="F8185" s="76"/>
      <c r="G8185" s="63"/>
      <c r="H8185" s="64"/>
    </row>
    <row r="8186" spans="1:8" ht="15" hidden="1" customHeight="1" x14ac:dyDescent="0.25">
      <c r="A8186" s="82"/>
      <c r="B8186" s="95"/>
      <c r="C8186" s="71"/>
      <c r="D8186" s="57"/>
      <c r="E8186" s="66"/>
      <c r="F8186" s="62"/>
      <c r="G8186" s="63"/>
      <c r="H8186" s="64"/>
    </row>
    <row r="8187" spans="1:8" ht="15" hidden="1" customHeight="1" x14ac:dyDescent="0.25">
      <c r="A8187" s="82"/>
      <c r="B8187" s="55"/>
      <c r="C8187" s="71"/>
      <c r="D8187" s="57"/>
      <c r="E8187" s="66"/>
      <c r="F8187" s="62"/>
      <c r="G8187" s="63"/>
      <c r="H8187" s="64"/>
    </row>
    <row r="8188" spans="1:8" ht="15" hidden="1" customHeight="1" x14ac:dyDescent="0.25">
      <c r="A8188" s="82"/>
      <c r="B8188" s="95"/>
      <c r="C8188" s="71"/>
      <c r="D8188" s="57"/>
      <c r="E8188" s="66"/>
      <c r="F8188" s="76"/>
      <c r="G8188" s="63"/>
      <c r="H8188" s="64"/>
    </row>
    <row r="8189" spans="1:8" ht="15" hidden="1" customHeight="1" x14ac:dyDescent="0.25">
      <c r="A8189" s="82"/>
      <c r="B8189" s="71"/>
      <c r="C8189" s="71"/>
      <c r="D8189" s="57"/>
      <c r="E8189" s="66"/>
      <c r="F8189" s="76"/>
      <c r="G8189" s="63"/>
      <c r="H8189" s="64"/>
    </row>
    <row r="8190" spans="1:8" ht="15" hidden="1" customHeight="1" x14ac:dyDescent="0.25">
      <c r="A8190" s="82"/>
      <c r="B8190" s="55"/>
      <c r="C8190" s="71"/>
      <c r="D8190" s="57"/>
      <c r="E8190" s="86"/>
      <c r="F8190" s="62"/>
      <c r="G8190" s="63"/>
      <c r="H8190" s="64"/>
    </row>
    <row r="8191" spans="1:8" ht="15" hidden="1" customHeight="1" x14ac:dyDescent="0.25">
      <c r="A8191" s="82"/>
      <c r="B8191" s="56"/>
      <c r="C8191" s="75"/>
      <c r="D8191" s="57"/>
      <c r="E8191" s="86"/>
      <c r="F8191" s="207"/>
      <c r="G8191" s="63"/>
      <c r="H8191" s="64"/>
    </row>
    <row r="8192" spans="1:8" ht="15" hidden="1" customHeight="1" x14ac:dyDescent="0.25">
      <c r="B8192" s="55"/>
      <c r="C8192" s="71"/>
      <c r="D8192" s="57"/>
      <c r="E8192" s="66"/>
      <c r="F8192" s="76"/>
      <c r="G8192" s="63"/>
      <c r="H8192" s="64"/>
    </row>
    <row r="8193" spans="1:8" ht="15" hidden="1" customHeight="1" x14ac:dyDescent="0.25">
      <c r="B8193" s="56"/>
      <c r="C8193" s="71"/>
      <c r="D8193" s="57"/>
      <c r="E8193" s="66"/>
      <c r="F8193" s="76"/>
      <c r="G8193" s="63"/>
      <c r="H8193" s="64"/>
    </row>
    <row r="8194" spans="1:8" ht="15" hidden="1" customHeight="1" x14ac:dyDescent="0.25">
      <c r="B8194" s="56"/>
      <c r="C8194" s="71"/>
      <c r="D8194" s="57"/>
      <c r="E8194" s="66"/>
      <c r="F8194" s="76"/>
      <c r="G8194" s="63"/>
      <c r="H8194" s="64"/>
    </row>
    <row r="8195" spans="1:8" ht="15" hidden="1" customHeight="1" x14ac:dyDescent="0.25">
      <c r="B8195" s="71"/>
      <c r="C8195" s="71"/>
      <c r="D8195" s="57"/>
      <c r="E8195" s="145"/>
      <c r="F8195" s="62"/>
      <c r="G8195" s="203"/>
      <c r="H8195" s="64"/>
    </row>
    <row r="8196" spans="1:8" ht="15" hidden="1" customHeight="1" x14ac:dyDescent="0.25">
      <c r="B8196" s="68"/>
      <c r="C8196" s="56"/>
      <c r="D8196" s="56"/>
      <c r="E8196" s="145"/>
      <c r="F8196" s="58"/>
      <c r="G8196" s="63"/>
      <c r="H8196" s="64"/>
    </row>
    <row r="8197" spans="1:8" ht="15" hidden="1" customHeight="1" x14ac:dyDescent="0.25">
      <c r="B8197" s="56"/>
      <c r="C8197" s="71"/>
      <c r="D8197" s="83"/>
      <c r="E8197" s="145"/>
      <c r="F8197" s="63"/>
      <c r="G8197" s="63"/>
      <c r="H8197" s="64"/>
    </row>
    <row r="8198" spans="1:8" ht="15" hidden="1" customHeight="1" x14ac:dyDescent="0.25">
      <c r="B8198" s="55"/>
      <c r="C8198" s="71"/>
      <c r="D8198" s="57"/>
      <c r="E8198" s="66"/>
      <c r="F8198" s="62"/>
      <c r="G8198" s="63"/>
      <c r="H8198" s="64"/>
    </row>
    <row r="8199" spans="1:8" ht="15" hidden="1" customHeight="1" x14ac:dyDescent="0.25">
      <c r="B8199" s="55"/>
      <c r="C8199" s="71"/>
      <c r="D8199" s="57"/>
      <c r="E8199" s="145"/>
      <c r="F8199" s="63"/>
      <c r="G8199" s="63"/>
      <c r="H8199" s="64"/>
    </row>
    <row r="8200" spans="1:8" ht="15" hidden="1" customHeight="1" x14ac:dyDescent="0.25">
      <c r="B8200" s="56"/>
      <c r="C8200" s="71"/>
      <c r="D8200" s="57"/>
      <c r="E8200" s="66"/>
      <c r="F8200" s="62"/>
      <c r="G8200" s="63"/>
      <c r="H8200" s="64"/>
    </row>
    <row r="8201" spans="1:8" ht="15" hidden="1" customHeight="1" x14ac:dyDescent="0.25">
      <c r="B8201" s="68"/>
      <c r="C8201" s="71"/>
      <c r="D8201" s="57"/>
      <c r="E8201" s="145"/>
      <c r="F8201" s="62"/>
      <c r="G8201" s="63"/>
      <c r="H8201" s="64"/>
    </row>
    <row r="8202" spans="1:8" ht="15" hidden="1" customHeight="1" x14ac:dyDescent="0.25">
      <c r="B8202" s="56"/>
      <c r="C8202" s="71"/>
      <c r="D8202" s="57"/>
      <c r="E8202" s="72"/>
      <c r="F8202" s="62"/>
      <c r="G8202" s="63"/>
      <c r="H8202" s="64"/>
    </row>
    <row r="8203" spans="1:8" ht="15" hidden="1" customHeight="1" x14ac:dyDescent="0.25">
      <c r="B8203" s="55"/>
      <c r="C8203" s="71"/>
      <c r="D8203" s="57"/>
      <c r="E8203" s="66"/>
      <c r="F8203" s="76"/>
      <c r="G8203" s="63"/>
      <c r="H8203" s="64"/>
    </row>
    <row r="8204" spans="1:8" ht="15" hidden="1" customHeight="1" x14ac:dyDescent="0.25">
      <c r="B8204" s="56"/>
      <c r="C8204" s="71"/>
      <c r="D8204" s="57"/>
      <c r="E8204" s="66"/>
      <c r="F8204" s="76"/>
      <c r="G8204" s="63"/>
      <c r="H8204" s="64"/>
    </row>
    <row r="8205" spans="1:8" ht="15" hidden="1" customHeight="1" x14ac:dyDescent="0.25">
      <c r="B8205" s="56"/>
      <c r="C8205" s="71"/>
      <c r="D8205" s="57"/>
      <c r="E8205" s="66"/>
      <c r="F8205" s="76"/>
      <c r="G8205" s="63"/>
      <c r="H8205" s="64"/>
    </row>
    <row r="8206" spans="1:8" ht="15" hidden="1" customHeight="1" x14ac:dyDescent="0.25">
      <c r="A8206"/>
      <c r="B8206" s="71"/>
      <c r="C8206" s="71"/>
      <c r="D8206" s="57"/>
      <c r="E8206" s="145"/>
      <c r="F8206" s="62"/>
      <c r="G8206" s="203"/>
      <c r="H8206" s="64"/>
    </row>
    <row r="8207" spans="1:8" ht="15" hidden="1" customHeight="1" x14ac:dyDescent="0.25">
      <c r="A8207"/>
      <c r="B8207" s="68"/>
      <c r="C8207" s="56"/>
      <c r="D8207" s="56"/>
      <c r="E8207" s="145"/>
      <c r="F8207" s="58"/>
      <c r="G8207" s="63"/>
      <c r="H8207" s="64"/>
    </row>
    <row r="8208" spans="1:8" ht="15" hidden="1" customHeight="1" x14ac:dyDescent="0.25">
      <c r="A8208"/>
      <c r="B8208" s="56"/>
      <c r="C8208" s="71"/>
      <c r="D8208" s="83"/>
      <c r="E8208" s="145"/>
      <c r="F8208" s="63"/>
      <c r="G8208" s="63"/>
      <c r="H8208" s="64"/>
    </row>
    <row r="8209" spans="1:8" ht="15" hidden="1" customHeight="1" x14ac:dyDescent="0.25">
      <c r="A8209"/>
      <c r="B8209" s="68"/>
      <c r="C8209" s="65"/>
      <c r="D8209" s="57"/>
      <c r="E8209" s="145"/>
      <c r="F8209" s="62"/>
      <c r="G8209" s="62"/>
      <c r="H8209" s="64"/>
    </row>
    <row r="8210" spans="1:8" ht="15" hidden="1" customHeight="1" x14ac:dyDescent="0.25">
      <c r="A8210"/>
      <c r="B8210" s="68"/>
      <c r="C8210" s="56"/>
      <c r="D8210" s="248"/>
      <c r="E8210" s="145"/>
      <c r="F8210" s="63"/>
      <c r="G8210" s="63"/>
      <c r="H8210" s="64"/>
    </row>
    <row r="8211" spans="1:8" ht="15" hidden="1" customHeight="1" x14ac:dyDescent="0.25">
      <c r="A8211"/>
      <c r="B8211" s="276"/>
      <c r="C8211" s="276"/>
      <c r="D8211" s="248"/>
      <c r="E8211" s="277"/>
      <c r="F8211" s="278"/>
      <c r="G8211" s="742"/>
      <c r="H8211" s="744"/>
    </row>
    <row r="8212" spans="1:8" ht="15" hidden="1" customHeight="1" x14ac:dyDescent="0.25">
      <c r="A8212"/>
      <c r="B8212" s="56"/>
      <c r="C8212" s="56"/>
      <c r="D8212" s="56"/>
      <c r="E8212" s="86"/>
      <c r="F8212" s="56"/>
      <c r="G8212" s="63"/>
      <c r="H8212" s="56"/>
    </row>
    <row r="8213" spans="1:8" ht="15" hidden="1" customHeight="1" x14ac:dyDescent="0.25">
      <c r="A8213"/>
      <c r="B8213" s="56"/>
      <c r="C8213" s="56"/>
      <c r="D8213" s="56"/>
      <c r="E8213" s="86"/>
      <c r="F8213" s="56"/>
      <c r="G8213" s="63"/>
      <c r="H8213" s="56"/>
    </row>
    <row r="8214" spans="1:8" ht="15" hidden="1" customHeight="1" x14ac:dyDescent="0.25">
      <c r="A8214"/>
      <c r="B8214" s="56"/>
      <c r="C8214" s="56"/>
      <c r="D8214" s="56"/>
      <c r="E8214" s="86"/>
      <c r="F8214" s="56"/>
      <c r="G8214" s="63"/>
      <c r="H8214" s="56"/>
    </row>
    <row r="8215" spans="1:8" ht="15" hidden="1" customHeight="1" x14ac:dyDescent="0.25">
      <c r="A8215"/>
      <c r="B8215" s="56"/>
      <c r="C8215" s="56"/>
      <c r="D8215" s="56"/>
      <c r="E8215" s="86"/>
      <c r="F8215" s="56"/>
      <c r="G8215" s="63"/>
      <c r="H8215" s="56"/>
    </row>
    <row r="8216" spans="1:8" ht="15" hidden="1" customHeight="1" x14ac:dyDescent="0.25">
      <c r="A8216"/>
      <c r="B8216" s="55"/>
      <c r="C8216" s="71"/>
      <c r="D8216" s="57"/>
      <c r="E8216" s="66"/>
      <c r="F8216" s="76"/>
      <c r="G8216" s="63"/>
      <c r="H8216" s="64"/>
    </row>
    <row r="8217" spans="1:8" ht="15" hidden="1" customHeight="1" x14ac:dyDescent="0.25">
      <c r="A8217"/>
      <c r="B8217" s="56"/>
      <c r="C8217" s="71"/>
      <c r="D8217" s="57"/>
      <c r="E8217" s="66"/>
      <c r="F8217" s="76"/>
      <c r="G8217" s="63"/>
      <c r="H8217" s="64"/>
    </row>
    <row r="8218" spans="1:8" ht="15" hidden="1" customHeight="1" x14ac:dyDescent="0.25">
      <c r="A8218"/>
      <c r="B8218" s="56"/>
      <c r="C8218" s="71"/>
      <c r="D8218" s="57"/>
      <c r="E8218" s="66"/>
      <c r="F8218" s="76"/>
      <c r="G8218" s="63"/>
      <c r="H8218" s="64"/>
    </row>
    <row r="8219" spans="1:8" ht="15" hidden="1" customHeight="1" x14ac:dyDescent="0.25">
      <c r="A8219"/>
      <c r="B8219" s="71"/>
      <c r="C8219" s="71"/>
      <c r="D8219" s="57"/>
      <c r="E8219" s="145"/>
      <c r="F8219" s="62"/>
      <c r="G8219" s="203"/>
      <c r="H8219" s="64"/>
    </row>
    <row r="8220" spans="1:8" ht="15" hidden="1" customHeight="1" x14ac:dyDescent="0.25">
      <c r="A8220"/>
      <c r="B8220" s="68"/>
      <c r="C8220" s="56"/>
      <c r="D8220" s="56"/>
      <c r="E8220" s="145"/>
      <c r="F8220" s="58"/>
      <c r="G8220" s="63"/>
      <c r="H8220" s="64"/>
    </row>
    <row r="8221" spans="1:8" ht="15" hidden="1" customHeight="1" x14ac:dyDescent="0.25">
      <c r="A8221"/>
      <c r="B8221" s="56"/>
      <c r="C8221" s="71"/>
      <c r="D8221" s="57"/>
      <c r="E8221" s="72"/>
      <c r="F8221" s="76"/>
      <c r="G8221" s="63"/>
      <c r="H8221" s="64"/>
    </row>
    <row r="8222" spans="1:8" ht="15" hidden="1" customHeight="1" x14ac:dyDescent="0.25">
      <c r="A8222"/>
      <c r="B8222" s="56"/>
      <c r="C8222" s="71"/>
      <c r="D8222" s="57"/>
      <c r="E8222" s="72"/>
      <c r="F8222" s="62"/>
      <c r="G8222" s="63"/>
      <c r="H8222" s="64"/>
    </row>
    <row r="8223" spans="1:8" ht="15" hidden="1" customHeight="1" x14ac:dyDescent="0.25">
      <c r="A8223"/>
      <c r="B8223" s="55"/>
      <c r="C8223" s="71"/>
      <c r="D8223" s="57"/>
      <c r="E8223" s="86"/>
      <c r="F8223" s="62"/>
      <c r="G8223" s="100"/>
      <c r="H8223" s="64"/>
    </row>
    <row r="8224" spans="1:8" ht="15" hidden="1" customHeight="1" x14ac:dyDescent="0.25">
      <c r="A8224"/>
      <c r="B8224" s="74"/>
      <c r="C8224" s="71"/>
      <c r="D8224" s="57"/>
      <c r="E8224" s="86"/>
      <c r="F8224" s="62"/>
      <c r="G8224" s="100"/>
      <c r="H8224" s="64"/>
    </row>
    <row r="8225" spans="1:8" ht="15" hidden="1" customHeight="1" x14ac:dyDescent="0.25">
      <c r="A8225"/>
      <c r="B8225" s="56"/>
      <c r="C8225" s="75"/>
      <c r="D8225" s="83"/>
      <c r="E8225" s="72"/>
      <c r="F8225" s="76"/>
      <c r="G8225" s="63"/>
      <c r="H8225" s="64"/>
    </row>
    <row r="8226" spans="1:8" ht="15" hidden="1" customHeight="1" x14ac:dyDescent="0.25">
      <c r="A8226"/>
      <c r="B8226" s="55"/>
      <c r="C8226" s="75"/>
      <c r="D8226" s="83"/>
      <c r="E8226" s="72"/>
      <c r="F8226" s="77"/>
      <c r="G8226" s="100"/>
      <c r="H8226" s="280"/>
    </row>
    <row r="8227" spans="1:8" ht="15" hidden="1" customHeight="1" x14ac:dyDescent="0.25">
      <c r="A8227"/>
      <c r="B8227" s="56"/>
      <c r="C8227" s="56"/>
      <c r="D8227" s="57"/>
      <c r="E8227" s="86"/>
      <c r="F8227" s="62"/>
      <c r="G8227" s="100"/>
      <c r="H8227" s="64"/>
    </row>
    <row r="8228" spans="1:8" ht="15" hidden="1" customHeight="1" x14ac:dyDescent="0.25">
      <c r="A8228"/>
      <c r="B8228" s="74"/>
      <c r="C8228" s="71"/>
      <c r="D8228" s="57"/>
      <c r="E8228" s="86"/>
      <c r="F8228" s="62"/>
      <c r="G8228" s="100"/>
      <c r="H8228" s="64"/>
    </row>
    <row r="8229" spans="1:8" ht="15" hidden="1" customHeight="1" x14ac:dyDescent="0.25">
      <c r="A8229"/>
      <c r="B8229" s="56"/>
      <c r="C8229" s="71"/>
      <c r="D8229" s="57"/>
      <c r="E8229" s="86"/>
      <c r="F8229" s="96"/>
      <c r="G8229" s="63"/>
      <c r="H8229" s="64"/>
    </row>
    <row r="8230" spans="1:8" ht="15" hidden="1" customHeight="1" x14ac:dyDescent="0.25">
      <c r="A8230"/>
      <c r="B8230" s="55"/>
      <c r="C8230" s="71"/>
      <c r="D8230" s="57"/>
      <c r="E8230" s="275"/>
      <c r="F8230" s="76"/>
      <c r="G8230" s="63"/>
      <c r="H8230" s="64"/>
    </row>
    <row r="8231" spans="1:8" ht="15" hidden="1" customHeight="1" x14ac:dyDescent="0.25">
      <c r="A8231"/>
      <c r="B8231" s="95"/>
      <c r="C8231" s="71"/>
      <c r="D8231" s="57"/>
      <c r="E8231" s="66"/>
      <c r="F8231" s="76"/>
      <c r="G8231" s="63"/>
      <c r="H8231" s="64"/>
    </row>
    <row r="8232" spans="1:8" ht="15" hidden="1" customHeight="1" x14ac:dyDescent="0.25">
      <c r="A8232"/>
      <c r="B8232" s="55"/>
      <c r="C8232" s="71"/>
      <c r="D8232" s="57"/>
      <c r="E8232" s="66"/>
      <c r="F8232" s="76"/>
      <c r="G8232" s="63"/>
      <c r="H8232" s="64"/>
    </row>
    <row r="8233" spans="1:8" ht="15" hidden="1" customHeight="1" x14ac:dyDescent="0.25">
      <c r="A8233"/>
      <c r="B8233" s="68"/>
      <c r="C8233" s="71"/>
      <c r="D8233" s="57"/>
      <c r="E8233" s="66"/>
      <c r="F8233" s="76"/>
      <c r="G8233" s="63"/>
      <c r="H8233" s="64"/>
    </row>
    <row r="8234" spans="1:8" ht="15" hidden="1" customHeight="1" x14ac:dyDescent="0.25">
      <c r="A8234"/>
      <c r="B8234" s="95"/>
      <c r="C8234" s="74"/>
      <c r="D8234" s="57"/>
      <c r="E8234" s="66"/>
      <c r="F8234" s="76"/>
      <c r="G8234" s="63"/>
      <c r="H8234" s="64"/>
    </row>
    <row r="8235" spans="1:8" ht="15" hidden="1" customHeight="1" x14ac:dyDescent="0.25">
      <c r="A8235"/>
      <c r="B8235" s="95"/>
      <c r="C8235" s="74"/>
      <c r="D8235" s="57"/>
      <c r="E8235" s="145"/>
      <c r="F8235" s="62"/>
      <c r="G8235" s="203"/>
      <c r="H8235" s="64"/>
    </row>
    <row r="8236" spans="1:8" ht="15" hidden="1" customHeight="1" x14ac:dyDescent="0.25">
      <c r="A8236"/>
      <c r="B8236" s="68"/>
      <c r="C8236" s="56"/>
      <c r="D8236" s="56"/>
      <c r="E8236" s="145"/>
      <c r="F8236" s="58"/>
      <c r="G8236" s="63"/>
      <c r="H8236" s="64"/>
    </row>
    <row r="8237" spans="1:8" ht="15" hidden="1" customHeight="1" x14ac:dyDescent="0.25">
      <c r="A8237"/>
      <c r="B8237" s="56"/>
      <c r="C8237" s="71"/>
      <c r="D8237" s="57"/>
      <c r="E8237" s="72"/>
      <c r="F8237" s="76"/>
      <c r="G8237" s="63"/>
      <c r="H8237" s="64"/>
    </row>
    <row r="8238" spans="1:8" ht="15" hidden="1" customHeight="1" x14ac:dyDescent="0.25">
      <c r="A8238"/>
      <c r="B8238" s="56"/>
      <c r="C8238" s="71"/>
      <c r="D8238" s="57"/>
      <c r="E8238" s="72"/>
      <c r="F8238" s="62"/>
      <c r="G8238" s="63"/>
      <c r="H8238" s="64"/>
    </row>
    <row r="8239" spans="1:8" ht="15" hidden="1" customHeight="1" x14ac:dyDescent="0.25">
      <c r="A8239"/>
      <c r="B8239" s="55"/>
      <c r="C8239" s="71"/>
      <c r="D8239" s="57"/>
      <c r="E8239" s="86"/>
      <c r="F8239" s="62"/>
      <c r="G8239" s="100"/>
      <c r="H8239" s="64"/>
    </row>
    <row r="8240" spans="1:8" ht="15" hidden="1" customHeight="1" x14ac:dyDescent="0.25">
      <c r="A8240"/>
      <c r="B8240" s="74"/>
      <c r="C8240" s="71"/>
      <c r="D8240" s="57"/>
      <c r="E8240" s="86"/>
      <c r="F8240" s="62"/>
      <c r="G8240" s="100"/>
      <c r="H8240" s="64"/>
    </row>
    <row r="8241" spans="1:8" ht="15" hidden="1" customHeight="1" x14ac:dyDescent="0.25">
      <c r="A8241"/>
      <c r="B8241" s="56"/>
      <c r="C8241" s="56"/>
      <c r="D8241" s="83"/>
      <c r="E8241" s="72"/>
      <c r="F8241" s="62"/>
      <c r="G8241" s="63"/>
      <c r="H8241" s="64"/>
    </row>
    <row r="8242" spans="1:8" ht="15" hidden="1" customHeight="1" x14ac:dyDescent="0.25">
      <c r="A8242"/>
      <c r="B8242" s="55"/>
      <c r="C8242" s="75"/>
      <c r="D8242" s="83"/>
      <c r="E8242" s="72"/>
      <c r="F8242" s="77"/>
      <c r="G8242" s="100"/>
      <c r="H8242" s="280"/>
    </row>
    <row r="8243" spans="1:8" ht="15" hidden="1" customHeight="1" x14ac:dyDescent="0.25">
      <c r="A8243"/>
      <c r="B8243" s="56"/>
      <c r="C8243" s="56"/>
      <c r="D8243" s="57"/>
      <c r="E8243" s="86"/>
      <c r="F8243" s="62"/>
      <c r="G8243" s="100"/>
      <c r="H8243" s="64"/>
    </row>
    <row r="8244" spans="1:8" ht="15" hidden="1" customHeight="1" x14ac:dyDescent="0.25">
      <c r="A8244"/>
      <c r="B8244" s="55"/>
      <c r="C8244" s="71"/>
      <c r="D8244" s="57"/>
      <c r="E8244" s="66"/>
      <c r="F8244" s="62"/>
      <c r="G8244" s="63"/>
      <c r="H8244" s="64"/>
    </row>
    <row r="8245" spans="1:8" ht="15" hidden="1" customHeight="1" x14ac:dyDescent="0.25">
      <c r="A8245"/>
      <c r="B8245" s="68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95"/>
      <c r="C8246" s="28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95"/>
      <c r="C8247" s="281"/>
      <c r="D8247" s="57"/>
      <c r="E8247" s="145"/>
      <c r="F8247" s="62"/>
      <c r="G8247" s="203"/>
      <c r="H8247" s="64"/>
    </row>
    <row r="8248" spans="1:8" ht="15" hidden="1" customHeight="1" x14ac:dyDescent="0.25">
      <c r="A8248"/>
      <c r="B8248" s="68"/>
      <c r="C8248" s="281"/>
      <c r="D8248" s="56"/>
      <c r="E8248" s="145"/>
      <c r="F8248" s="58"/>
      <c r="G8248" s="63"/>
      <c r="H8248" s="64"/>
    </row>
    <row r="8249" spans="1:8" ht="15" hidden="1" customHeight="1" x14ac:dyDescent="0.25">
      <c r="A8249"/>
      <c r="B8249" s="56"/>
      <c r="C8249" s="71"/>
      <c r="D8249" s="57"/>
      <c r="E8249" s="72"/>
      <c r="F8249" s="76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72"/>
      <c r="F8250" s="62"/>
      <c r="G8250" s="63"/>
      <c r="H8250" s="64"/>
    </row>
    <row r="8251" spans="1:8" ht="15" hidden="1" customHeight="1" x14ac:dyDescent="0.25">
      <c r="A8251"/>
      <c r="B8251" s="55"/>
      <c r="C8251" s="71"/>
      <c r="D8251" s="57"/>
      <c r="E8251" s="86"/>
      <c r="F8251" s="62"/>
      <c r="G8251" s="100"/>
      <c r="H8251" s="64"/>
    </row>
    <row r="8252" spans="1:8" ht="15" hidden="1" customHeight="1" x14ac:dyDescent="0.25">
      <c r="A8252"/>
      <c r="B8252" s="74"/>
      <c r="C8252" s="71"/>
      <c r="D8252" s="57"/>
      <c r="E8252" s="86"/>
      <c r="F8252" s="62"/>
      <c r="G8252" s="100"/>
      <c r="H8252" s="64"/>
    </row>
    <row r="8253" spans="1:8" ht="15" hidden="1" customHeight="1" x14ac:dyDescent="0.25">
      <c r="A8253"/>
      <c r="B8253" s="56"/>
      <c r="C8253" s="56"/>
      <c r="D8253" s="83"/>
      <c r="E8253" s="72"/>
      <c r="F8253" s="62"/>
      <c r="G8253" s="63"/>
      <c r="H8253" s="64"/>
    </row>
    <row r="8254" spans="1:8" ht="15" hidden="1" customHeight="1" x14ac:dyDescent="0.25">
      <c r="A8254"/>
      <c r="B8254" s="55"/>
      <c r="C8254" s="75"/>
      <c r="D8254" s="83"/>
      <c r="E8254" s="72"/>
      <c r="F8254" s="77"/>
      <c r="G8254" s="100"/>
      <c r="H8254" s="64"/>
    </row>
    <row r="8255" spans="1:8" ht="15" hidden="1" customHeight="1" x14ac:dyDescent="0.25">
      <c r="A8255"/>
      <c r="B8255" s="56"/>
      <c r="C8255" s="56"/>
      <c r="D8255" s="57"/>
      <c r="E8255" s="86"/>
      <c r="F8255" s="62"/>
      <c r="G8255" s="100"/>
      <c r="H8255" s="64"/>
    </row>
    <row r="8256" spans="1:8" ht="15" hidden="1" customHeight="1" x14ac:dyDescent="0.25">
      <c r="A8256"/>
      <c r="B8256" s="74"/>
      <c r="C8256" s="56"/>
      <c r="D8256" s="57"/>
      <c r="E8256" s="86"/>
      <c r="F8256" s="62"/>
      <c r="G8256" s="100"/>
      <c r="H8256" s="64"/>
    </row>
    <row r="8257" spans="1:8" ht="15" hidden="1" customHeight="1" x14ac:dyDescent="0.25">
      <c r="A8257"/>
      <c r="B8257" s="56"/>
      <c r="C8257" s="71"/>
      <c r="D8257" s="57"/>
      <c r="E8257" s="86"/>
      <c r="F8257" s="96"/>
      <c r="G8257" s="63"/>
      <c r="H8257" s="64"/>
    </row>
    <row r="8258" spans="1:8" ht="15" hidden="1" customHeight="1" x14ac:dyDescent="0.25">
      <c r="A8258"/>
      <c r="B8258" s="55"/>
      <c r="C8258" s="71"/>
      <c r="D8258" s="57"/>
      <c r="E8258" s="275"/>
      <c r="F8258" s="76"/>
      <c r="G8258" s="63"/>
      <c r="H8258" s="64"/>
    </row>
    <row r="8259" spans="1:8" ht="15" hidden="1" customHeight="1" x14ac:dyDescent="0.25">
      <c r="A8259"/>
      <c r="B8259" s="95"/>
      <c r="C8259" s="71"/>
      <c r="D8259" s="57"/>
      <c r="E8259" s="66"/>
      <c r="F8259" s="76"/>
      <c r="G8259" s="63"/>
      <c r="H8259" s="64"/>
    </row>
    <row r="8260" spans="1:8" ht="15" hidden="1" customHeight="1" x14ac:dyDescent="0.25">
      <c r="A8260"/>
      <c r="B8260" s="95"/>
      <c r="C8260" s="71"/>
      <c r="D8260" s="57"/>
      <c r="E8260" s="66"/>
      <c r="F8260" s="62"/>
      <c r="G8260" s="63"/>
      <c r="H8260" s="64"/>
    </row>
    <row r="8261" spans="1:8" ht="15" hidden="1" customHeight="1" x14ac:dyDescent="0.25">
      <c r="A8261"/>
      <c r="B8261" s="55"/>
      <c r="C8261" s="71"/>
      <c r="D8261" s="57"/>
      <c r="E8261" s="66"/>
      <c r="F8261" s="62"/>
      <c r="G8261" s="63"/>
      <c r="H8261" s="64"/>
    </row>
    <row r="8262" spans="1:8" ht="15" hidden="1" customHeight="1" x14ac:dyDescent="0.25">
      <c r="A8262"/>
      <c r="B8262" s="95"/>
      <c r="C8262" s="71"/>
      <c r="D8262" s="57"/>
      <c r="E8262" s="66"/>
      <c r="F8262" s="76"/>
      <c r="G8262" s="63"/>
      <c r="H8262" s="64"/>
    </row>
    <row r="8263" spans="1:8" ht="15" hidden="1" customHeight="1" x14ac:dyDescent="0.25">
      <c r="A8263"/>
      <c r="B8263" s="55"/>
      <c r="C8263" s="71"/>
      <c r="D8263" s="57"/>
      <c r="E8263" s="66"/>
      <c r="F8263" s="246"/>
      <c r="G8263" s="63"/>
      <c r="H8263" s="64"/>
    </row>
    <row r="8264" spans="1:8" ht="15" hidden="1" customHeight="1" x14ac:dyDescent="0.25">
      <c r="A8264"/>
      <c r="B8264" s="68"/>
      <c r="C8264" s="71"/>
      <c r="D8264" s="57"/>
      <c r="E8264" s="66"/>
      <c r="F8264" s="76"/>
      <c r="G8264" s="63"/>
      <c r="H8264" s="64"/>
    </row>
    <row r="8265" spans="1:8" ht="15" hidden="1" customHeight="1" x14ac:dyDescent="0.25">
      <c r="A8265"/>
      <c r="B8265" s="95"/>
      <c r="C8265" s="281"/>
      <c r="D8265" s="57"/>
      <c r="E8265" s="66"/>
      <c r="F8265" s="76"/>
      <c r="G8265" s="63"/>
      <c r="H8265" s="64"/>
    </row>
    <row r="8266" spans="1:8" ht="15" hidden="1" customHeight="1" x14ac:dyDescent="0.25">
      <c r="A8266"/>
      <c r="B8266" s="95"/>
      <c r="C8266" s="281"/>
      <c r="D8266" s="57"/>
      <c r="E8266" s="145"/>
      <c r="F8266" s="62"/>
      <c r="G8266" s="203"/>
      <c r="H8266" s="64"/>
    </row>
    <row r="8267" spans="1:8" ht="15" hidden="1" customHeight="1" x14ac:dyDescent="0.25">
      <c r="A8267"/>
      <c r="B8267" s="68"/>
      <c r="C8267" s="281"/>
      <c r="D8267" s="56"/>
      <c r="E8267" s="145"/>
      <c r="F8267" s="58"/>
      <c r="G8267" s="63"/>
      <c r="H8267" s="64"/>
    </row>
    <row r="8268" spans="1:8" ht="15" hidden="1" customHeight="1" x14ac:dyDescent="0.25">
      <c r="A8268"/>
      <c r="B8268" s="56"/>
      <c r="C8268" s="71"/>
      <c r="D8268" s="57"/>
      <c r="E8268" s="72"/>
      <c r="F8268" s="76"/>
      <c r="G8268" s="63"/>
      <c r="H8268" s="64"/>
    </row>
    <row r="8269" spans="1:8" ht="15" hidden="1" customHeight="1" x14ac:dyDescent="0.25">
      <c r="A8269"/>
      <c r="B8269" s="56"/>
      <c r="C8269" s="71"/>
      <c r="D8269" s="57"/>
      <c r="E8269" s="72"/>
      <c r="F8269" s="62"/>
      <c r="G8269" s="63"/>
      <c r="H8269" s="64"/>
    </row>
    <row r="8270" spans="1:8" ht="15" hidden="1" customHeight="1" x14ac:dyDescent="0.25">
      <c r="A8270"/>
      <c r="B8270" s="55"/>
      <c r="C8270" s="71"/>
      <c r="D8270" s="57"/>
      <c r="E8270" s="86"/>
      <c r="F8270" s="62"/>
      <c r="G8270" s="100"/>
      <c r="H8270" s="64"/>
    </row>
    <row r="8271" spans="1:8" ht="15" hidden="1" customHeight="1" x14ac:dyDescent="0.25">
      <c r="A8271"/>
      <c r="B8271" s="74"/>
      <c r="C8271" s="71"/>
      <c r="D8271" s="57"/>
      <c r="E8271" s="86"/>
      <c r="F8271" s="62"/>
      <c r="G8271" s="100"/>
      <c r="H8271" s="64"/>
    </row>
    <row r="8272" spans="1:8" ht="15" hidden="1" customHeight="1" x14ac:dyDescent="0.25">
      <c r="A8272"/>
      <c r="B8272" s="56"/>
      <c r="C8272" s="56"/>
      <c r="D8272" s="83"/>
      <c r="E8272" s="72"/>
      <c r="F8272" s="62"/>
      <c r="G8272" s="63"/>
      <c r="H8272" s="64"/>
    </row>
    <row r="8273" spans="1:8" ht="15" hidden="1" customHeight="1" x14ac:dyDescent="0.25">
      <c r="A8273"/>
      <c r="B8273" s="55"/>
      <c r="C8273" s="56"/>
      <c r="D8273" s="83"/>
      <c r="E8273" s="72"/>
      <c r="F8273" s="77"/>
      <c r="G8273" s="100"/>
      <c r="H8273" s="64"/>
    </row>
    <row r="8274" spans="1:8" ht="15" hidden="1" customHeight="1" x14ac:dyDescent="0.25">
      <c r="A8274"/>
      <c r="B8274" s="55"/>
      <c r="C8274" s="71"/>
      <c r="D8274" s="57"/>
      <c r="E8274" s="66"/>
      <c r="F8274" s="246"/>
      <c r="G8274" s="63"/>
      <c r="H8274" s="64"/>
    </row>
    <row r="8275" spans="1:8" ht="15" hidden="1" customHeight="1" x14ac:dyDescent="0.25">
      <c r="A8275"/>
      <c r="B8275" s="68"/>
      <c r="C8275" s="71"/>
      <c r="D8275" s="57"/>
      <c r="E8275" s="66"/>
      <c r="F8275" s="76"/>
      <c r="G8275" s="63"/>
      <c r="H8275" s="64"/>
    </row>
    <row r="8276" spans="1:8" ht="15" hidden="1" customHeight="1" x14ac:dyDescent="0.25">
      <c r="A8276"/>
      <c r="B8276" s="95"/>
      <c r="C8276" s="281"/>
      <c r="D8276" s="57"/>
      <c r="E8276" s="66"/>
      <c r="F8276" s="76"/>
      <c r="G8276" s="63"/>
      <c r="H8276" s="64"/>
    </row>
    <row r="8277" spans="1:8" ht="15" hidden="1" customHeight="1" x14ac:dyDescent="0.25">
      <c r="A8277"/>
      <c r="B8277" s="95"/>
      <c r="C8277" s="281"/>
      <c r="D8277" s="57"/>
      <c r="E8277" s="145"/>
      <c r="F8277" s="62"/>
      <c r="G8277" s="203"/>
      <c r="H8277" s="64"/>
    </row>
    <row r="8278" spans="1:8" ht="15" hidden="1" customHeight="1" x14ac:dyDescent="0.25">
      <c r="A8278"/>
      <c r="B8278" s="68"/>
      <c r="C8278" s="281"/>
      <c r="D8278" s="56"/>
      <c r="E8278" s="145"/>
      <c r="F8278" s="58"/>
      <c r="G8278" s="63"/>
      <c r="H8278" s="125"/>
    </row>
    <row r="8279" spans="1:8" ht="15" hidden="1" customHeight="1" x14ac:dyDescent="0.25">
      <c r="A8279"/>
      <c r="B8279" s="56"/>
      <c r="C8279" s="71"/>
      <c r="D8279" s="57"/>
      <c r="E8279" s="72"/>
      <c r="F8279" s="76"/>
      <c r="G8279" s="63"/>
      <c r="H8279" s="64"/>
    </row>
    <row r="8280" spans="1:8" ht="15" hidden="1" customHeight="1" x14ac:dyDescent="0.25">
      <c r="A8280"/>
      <c r="B8280" s="71"/>
      <c r="C8280" s="71"/>
      <c r="D8280" s="57"/>
      <c r="E8280" s="86"/>
      <c r="F8280" s="62"/>
      <c r="G8280" s="63"/>
      <c r="H8280" s="64"/>
    </row>
    <row r="8281" spans="1:8" ht="15" hidden="1" customHeight="1" x14ac:dyDescent="0.25">
      <c r="A8281"/>
      <c r="B8281" s="55"/>
      <c r="C8281" s="71"/>
      <c r="D8281" s="57"/>
      <c r="E8281" s="86"/>
      <c r="F8281" s="62"/>
      <c r="G8281" s="100"/>
      <c r="H8281" s="64"/>
    </row>
    <row r="8282" spans="1:8" ht="15" hidden="1" customHeight="1" x14ac:dyDescent="0.25">
      <c r="A8282"/>
      <c r="B8282" s="74"/>
      <c r="C8282" s="71"/>
      <c r="D8282" s="57"/>
      <c r="E8282" s="86"/>
      <c r="F8282" s="62"/>
      <c r="G8282" s="100"/>
      <c r="H8282" s="64"/>
    </row>
    <row r="8283" spans="1:8" ht="15" hidden="1" customHeight="1" x14ac:dyDescent="0.25">
      <c r="A8283"/>
      <c r="B8283" s="56"/>
      <c r="C8283" s="71"/>
      <c r="D8283" s="57"/>
      <c r="E8283" s="72"/>
      <c r="F8283" s="76"/>
      <c r="G8283" s="63"/>
      <c r="H8283" s="64"/>
    </row>
    <row r="8284" spans="1:8" ht="15" hidden="1" customHeight="1" x14ac:dyDescent="0.25">
      <c r="A8284"/>
      <c r="B8284" s="55"/>
      <c r="C8284" s="75"/>
      <c r="D8284" s="83"/>
      <c r="E8284" s="72"/>
      <c r="F8284" s="77"/>
      <c r="G8284" s="100"/>
      <c r="H8284" s="64"/>
    </row>
    <row r="8285" spans="1:8" ht="15" hidden="1" customHeight="1" x14ac:dyDescent="0.25">
      <c r="A8285"/>
      <c r="B8285" s="56"/>
      <c r="C8285" s="56"/>
      <c r="D8285" s="57"/>
      <c r="E8285" s="86"/>
      <c r="F8285" s="62"/>
      <c r="G8285" s="100"/>
      <c r="H8285" s="64"/>
    </row>
    <row r="8286" spans="1:8" ht="15" hidden="1" customHeight="1" x14ac:dyDescent="0.25">
      <c r="A8286"/>
      <c r="B8286" s="74"/>
      <c r="C8286" s="56"/>
      <c r="D8286" s="57"/>
      <c r="E8286" s="86"/>
      <c r="F8286" s="62"/>
      <c r="G8286" s="100"/>
      <c r="H8286" s="64"/>
    </row>
    <row r="8287" spans="1:8" ht="15" hidden="1" customHeight="1" x14ac:dyDescent="0.25">
      <c r="A8287"/>
      <c r="B8287" s="56"/>
      <c r="C8287" s="71"/>
      <c r="D8287" s="57"/>
      <c r="E8287" s="86"/>
      <c r="F8287" s="96"/>
      <c r="G8287" s="63"/>
      <c r="H8287" s="64"/>
    </row>
    <row r="8288" spans="1:8" ht="15" hidden="1" customHeight="1" x14ac:dyDescent="0.25">
      <c r="A8288"/>
      <c r="B8288" s="55"/>
      <c r="C8288" s="71"/>
      <c r="D8288" s="57"/>
      <c r="E8288" s="275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6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66"/>
      <c r="F8290" s="246"/>
      <c r="G8290" s="63"/>
      <c r="H8290" s="64"/>
    </row>
    <row r="8291" spans="1:8" ht="15" hidden="1" customHeight="1" x14ac:dyDescent="0.25">
      <c r="A8291"/>
      <c r="B8291" s="68"/>
      <c r="C8291" s="71"/>
      <c r="D8291" s="57"/>
      <c r="E8291" s="145"/>
      <c r="F8291" s="76"/>
      <c r="G8291" s="63"/>
      <c r="H8291" s="64"/>
    </row>
    <row r="8292" spans="1:8" ht="15" hidden="1" customHeight="1" x14ac:dyDescent="0.25">
      <c r="A8292"/>
      <c r="B8292" s="95"/>
      <c r="C8292" s="71"/>
      <c r="D8292" s="57"/>
      <c r="E8292" s="145"/>
      <c r="F8292" s="76"/>
      <c r="G8292" s="63"/>
      <c r="H8292" s="64"/>
    </row>
    <row r="8293" spans="1:8" ht="15" hidden="1" customHeight="1" x14ac:dyDescent="0.25">
      <c r="A8293"/>
      <c r="B8293" s="95"/>
      <c r="C8293" s="71"/>
      <c r="D8293" s="57"/>
      <c r="E8293" s="145"/>
      <c r="F8293" s="62"/>
      <c r="G8293" s="203"/>
      <c r="H8293" s="64"/>
    </row>
    <row r="8294" spans="1:8" ht="15" hidden="1" customHeight="1" x14ac:dyDescent="0.25">
      <c r="A8294"/>
      <c r="B8294" s="68"/>
      <c r="C8294" s="71"/>
      <c r="D8294" s="56"/>
      <c r="E8294" s="145"/>
      <c r="F8294" s="58"/>
      <c r="G8294" s="63"/>
      <c r="H8294" s="64"/>
    </row>
    <row r="8295" spans="1:8" ht="15" hidden="1" customHeight="1" x14ac:dyDescent="0.25">
      <c r="A8295"/>
      <c r="B8295" s="56"/>
      <c r="C8295" s="71"/>
      <c r="D8295" s="57"/>
      <c r="E8295" s="72"/>
      <c r="F8295" s="76"/>
      <c r="G8295" s="63"/>
      <c r="H8295" s="64"/>
    </row>
    <row r="8296" spans="1:8" ht="15" hidden="1" customHeight="1" x14ac:dyDescent="0.25">
      <c r="A8296"/>
      <c r="B8296" s="71"/>
      <c r="C8296" s="71"/>
      <c r="D8296" s="57"/>
      <c r="E8296" s="86"/>
      <c r="F8296" s="62"/>
      <c r="G8296" s="63"/>
      <c r="H8296" s="64"/>
    </row>
    <row r="8297" spans="1:8" ht="15" hidden="1" customHeight="1" x14ac:dyDescent="0.25">
      <c r="A8297"/>
      <c r="B8297" s="55"/>
      <c r="C8297" s="71"/>
      <c r="D8297" s="57"/>
      <c r="E8297" s="86"/>
      <c r="F8297" s="62"/>
      <c r="G8297" s="100"/>
      <c r="H8297" s="64"/>
    </row>
    <row r="8298" spans="1:8" ht="15" hidden="1" customHeight="1" x14ac:dyDescent="0.25">
      <c r="A8298"/>
      <c r="B8298" s="74"/>
      <c r="C8298" s="71"/>
      <c r="D8298" s="57"/>
      <c r="E8298" s="86"/>
      <c r="F8298" s="62"/>
      <c r="G8298" s="100"/>
      <c r="H8298" s="64"/>
    </row>
    <row r="8299" spans="1:8" ht="15" hidden="1" customHeight="1" x14ac:dyDescent="0.25">
      <c r="A8299"/>
      <c r="B8299" s="56"/>
      <c r="C8299" s="71"/>
      <c r="D8299" s="57"/>
      <c r="E8299" s="72"/>
      <c r="F8299" s="76"/>
      <c r="G8299" s="63"/>
      <c r="H8299" s="64"/>
    </row>
    <row r="8300" spans="1:8" ht="15" hidden="1" customHeight="1" x14ac:dyDescent="0.25">
      <c r="A8300"/>
      <c r="B8300" s="55"/>
      <c r="C8300" s="75"/>
      <c r="D8300" s="83"/>
      <c r="E8300" s="72"/>
      <c r="F8300" s="77"/>
      <c r="G8300" s="100"/>
      <c r="H8300" s="64"/>
    </row>
    <row r="8301" spans="1:8" ht="15" hidden="1" customHeight="1" x14ac:dyDescent="0.25">
      <c r="A8301"/>
      <c r="B8301" s="56"/>
      <c r="C8301" s="56"/>
      <c r="D8301" s="57"/>
      <c r="E8301" s="86"/>
      <c r="F8301" s="62"/>
      <c r="G8301" s="100"/>
      <c r="H8301" s="64"/>
    </row>
    <row r="8302" spans="1:8" ht="15" hidden="1" customHeight="1" x14ac:dyDescent="0.25">
      <c r="A8302"/>
      <c r="B8302" s="74"/>
      <c r="C8302" s="56"/>
      <c r="D8302" s="57"/>
      <c r="E8302" s="86"/>
      <c r="F8302" s="62"/>
      <c r="G8302" s="100"/>
      <c r="H8302" s="64"/>
    </row>
    <row r="8303" spans="1:8" ht="15" hidden="1" customHeight="1" x14ac:dyDescent="0.25">
      <c r="A8303"/>
      <c r="B8303" s="56"/>
      <c r="C8303" s="56"/>
      <c r="D8303" s="57"/>
      <c r="E8303" s="86"/>
      <c r="F8303" s="96"/>
      <c r="G8303" s="63"/>
      <c r="H8303" s="64"/>
    </row>
    <row r="8304" spans="1:8" ht="15" hidden="1" customHeight="1" x14ac:dyDescent="0.25">
      <c r="A8304"/>
      <c r="B8304" s="68"/>
      <c r="C8304" s="56"/>
      <c r="D8304" s="57"/>
      <c r="E8304" s="275"/>
      <c r="F8304" s="63"/>
      <c r="G8304" s="63"/>
      <c r="H8304" s="64"/>
    </row>
    <row r="8305" spans="1:8" ht="15" hidden="1" customHeight="1" x14ac:dyDescent="0.25">
      <c r="A8305"/>
      <c r="B8305" s="95"/>
      <c r="C8305" s="71"/>
      <c r="D8305" s="57"/>
      <c r="E8305" s="66"/>
      <c r="F8305" s="76"/>
      <c r="G8305" s="63"/>
      <c r="H8305" s="64"/>
    </row>
    <row r="8306" spans="1:8" ht="15" hidden="1" customHeight="1" x14ac:dyDescent="0.25">
      <c r="A8306"/>
      <c r="B8306" s="95"/>
      <c r="C8306" s="71"/>
      <c r="D8306" s="57"/>
      <c r="E8306" s="66"/>
      <c r="F8306" s="62"/>
      <c r="G8306" s="63"/>
      <c r="H8306" s="64"/>
    </row>
    <row r="8307" spans="1:8" ht="15" hidden="1" customHeight="1" x14ac:dyDescent="0.25">
      <c r="A8307"/>
      <c r="B8307" s="55"/>
      <c r="C8307" s="71"/>
      <c r="D8307" s="57"/>
      <c r="E8307" s="66"/>
      <c r="F8307" s="62"/>
      <c r="G8307" s="63"/>
      <c r="H8307" s="64"/>
    </row>
    <row r="8308" spans="1:8" ht="15" hidden="1" customHeight="1" x14ac:dyDescent="0.25">
      <c r="A8308"/>
      <c r="B8308" s="95"/>
      <c r="C8308" s="71"/>
      <c r="D8308" s="57"/>
      <c r="E8308" s="66"/>
      <c r="F8308" s="76"/>
      <c r="G8308" s="63"/>
      <c r="H8308" s="64"/>
    </row>
    <row r="8309" spans="1:8" ht="15" hidden="1" customHeight="1" x14ac:dyDescent="0.25">
      <c r="A8309"/>
      <c r="B8309" s="71"/>
      <c r="C8309" s="71"/>
      <c r="D8309" s="57"/>
      <c r="E8309" s="66"/>
      <c r="F8309" s="76"/>
      <c r="G8309" s="63"/>
      <c r="H8309" s="64"/>
    </row>
    <row r="8310" spans="1:8" ht="15" hidden="1" customHeight="1" x14ac:dyDescent="0.25">
      <c r="A8310"/>
      <c r="B8310" s="71"/>
      <c r="C8310" s="71"/>
      <c r="D8310" s="57"/>
      <c r="E8310" s="66"/>
      <c r="F8310" s="76"/>
      <c r="G8310" s="63"/>
      <c r="H8310" s="64"/>
    </row>
    <row r="8311" spans="1:8" ht="15" hidden="1" customHeight="1" x14ac:dyDescent="0.25">
      <c r="A8311"/>
      <c r="B8311" s="55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6"/>
      <c r="C8312" s="71"/>
      <c r="D8312" s="57"/>
      <c r="E8312" s="86"/>
      <c r="F8312" s="207"/>
      <c r="G8312" s="63"/>
      <c r="H8312" s="64"/>
    </row>
    <row r="8313" spans="1:8" ht="15" hidden="1" customHeight="1" x14ac:dyDescent="0.25">
      <c r="A8313"/>
      <c r="B8313" s="68"/>
      <c r="C8313" s="71"/>
      <c r="D8313" s="57"/>
      <c r="E8313" s="66"/>
      <c r="F8313" s="62"/>
      <c r="G8313" s="63"/>
      <c r="H8313" s="64"/>
    </row>
    <row r="8314" spans="1:8" ht="15" hidden="1" customHeight="1" x14ac:dyDescent="0.25">
      <c r="A8314"/>
      <c r="B8314" s="56"/>
      <c r="C8314" s="71"/>
      <c r="D8314" s="57"/>
      <c r="E8314" s="86"/>
      <c r="F8314" s="62"/>
      <c r="G8314" s="63"/>
      <c r="H8314" s="64"/>
    </row>
    <row r="8315" spans="1:8" ht="15" hidden="1" customHeight="1" x14ac:dyDescent="0.25">
      <c r="A8315"/>
      <c r="B8315" s="56"/>
      <c r="C8315" s="71"/>
      <c r="D8315" s="57"/>
      <c r="E8315" s="86"/>
      <c r="F8315" s="62"/>
      <c r="G8315" s="63"/>
      <c r="H8315" s="64"/>
    </row>
    <row r="8316" spans="1:8" ht="15" hidden="1" customHeight="1" x14ac:dyDescent="0.25">
      <c r="A8316"/>
      <c r="B8316" s="56"/>
      <c r="C8316" s="71"/>
      <c r="D8316" s="57"/>
      <c r="E8316" s="86"/>
      <c r="F8316" s="62"/>
      <c r="G8316" s="63"/>
      <c r="H8316" s="64"/>
    </row>
    <row r="8317" spans="1:8" ht="15" hidden="1" customHeight="1" x14ac:dyDescent="0.25">
      <c r="A8317"/>
      <c r="B8317" s="56"/>
      <c r="C8317" s="71"/>
      <c r="D8317" s="57"/>
      <c r="E8317" s="86"/>
      <c r="F8317" s="62"/>
      <c r="G8317" s="62"/>
      <c r="H8317" s="64"/>
    </row>
    <row r="8318" spans="1:8" ht="15" hidden="1" customHeight="1" x14ac:dyDescent="0.25">
      <c r="A8318"/>
      <c r="B8318" s="56"/>
      <c r="C8318" s="71"/>
      <c r="D8318" s="57"/>
      <c r="E8318" s="86"/>
      <c r="F8318" s="62"/>
      <c r="G8318" s="100"/>
      <c r="H8318" s="64"/>
    </row>
    <row r="8319" spans="1:8" ht="15" hidden="1" customHeight="1" x14ac:dyDescent="0.25">
      <c r="A8319"/>
      <c r="B8319" s="55"/>
      <c r="C8319" s="71"/>
      <c r="D8319" s="57"/>
      <c r="E8319" s="66"/>
      <c r="F8319" s="246"/>
      <c r="G8319" s="63"/>
      <c r="H8319" s="64"/>
    </row>
    <row r="8320" spans="1:8" ht="15" hidden="1" customHeight="1" x14ac:dyDescent="0.25">
      <c r="A8320"/>
      <c r="B8320" s="68"/>
      <c r="C8320" s="71"/>
      <c r="D8320" s="57"/>
      <c r="E8320" s="145"/>
      <c r="F8320" s="76"/>
      <c r="G8320" s="63"/>
      <c r="H8320" s="64"/>
    </row>
    <row r="8321" spans="1:8" ht="15" hidden="1" customHeight="1" x14ac:dyDescent="0.25">
      <c r="A8321"/>
      <c r="B8321" s="95"/>
      <c r="C8321" s="71"/>
      <c r="D8321" s="57"/>
      <c r="E8321" s="145"/>
      <c r="F8321" s="76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145"/>
      <c r="F8322" s="62"/>
      <c r="G8322" s="203"/>
      <c r="H8322" s="64"/>
    </row>
    <row r="8323" spans="1:8" ht="15" hidden="1" customHeight="1" x14ac:dyDescent="0.25">
      <c r="A8323"/>
      <c r="B8323" s="71"/>
      <c r="C8323" s="75"/>
      <c r="D8323" s="56"/>
      <c r="E8323" s="145"/>
      <c r="F8323" s="58"/>
      <c r="G8323" s="63"/>
      <c r="H8323" s="64"/>
    </row>
    <row r="8324" spans="1:8" ht="15" hidden="1" customHeight="1" x14ac:dyDescent="0.25">
      <c r="A8324"/>
      <c r="B8324" s="56"/>
      <c r="C8324" s="71"/>
      <c r="D8324" s="57"/>
      <c r="E8324" s="72"/>
      <c r="F8324" s="76"/>
      <c r="G8324" s="63"/>
      <c r="H8324" s="64"/>
    </row>
    <row r="8325" spans="1:8" ht="15" hidden="1" customHeight="1" x14ac:dyDescent="0.25">
      <c r="A8325"/>
      <c r="B8325" s="71"/>
      <c r="C8325" s="71"/>
      <c r="D8325" s="57"/>
      <c r="E8325" s="86"/>
      <c r="F8325" s="62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86"/>
      <c r="F8326" s="62"/>
      <c r="G8326" s="100"/>
      <c r="H8326" s="64"/>
    </row>
    <row r="8327" spans="1:8" ht="15" hidden="1" customHeight="1" x14ac:dyDescent="0.25">
      <c r="A8327"/>
      <c r="B8327" s="74"/>
      <c r="C8327" s="71"/>
      <c r="D8327" s="57"/>
      <c r="E8327" s="86"/>
      <c r="F8327" s="62"/>
      <c r="G8327" s="100"/>
      <c r="H8327" s="64"/>
    </row>
    <row r="8328" spans="1:8" ht="15" hidden="1" customHeight="1" x14ac:dyDescent="0.25">
      <c r="A8328"/>
      <c r="B8328" s="56"/>
      <c r="C8328" s="71"/>
      <c r="D8328" s="57"/>
      <c r="E8328" s="72"/>
      <c r="F8328" s="76"/>
      <c r="G8328" s="63"/>
      <c r="H8328" s="64"/>
    </row>
    <row r="8329" spans="1:8" ht="15" hidden="1" customHeight="1" x14ac:dyDescent="0.25">
      <c r="A8329"/>
      <c r="B8329" s="55"/>
      <c r="C8329" s="75"/>
      <c r="D8329" s="83"/>
      <c r="E8329" s="72"/>
      <c r="F8329" s="77"/>
      <c r="G8329" s="100"/>
      <c r="H8329" s="64"/>
    </row>
    <row r="8330" spans="1:8" ht="15" hidden="1" customHeight="1" x14ac:dyDescent="0.25">
      <c r="A8330"/>
      <c r="B8330" s="56"/>
      <c r="C8330" s="56"/>
      <c r="D8330" s="57"/>
      <c r="E8330" s="86"/>
      <c r="F8330" s="62"/>
      <c r="G8330" s="100"/>
      <c r="H8330" s="64"/>
    </row>
    <row r="8331" spans="1:8" ht="15" hidden="1" customHeight="1" x14ac:dyDescent="0.25">
      <c r="A8331"/>
      <c r="B8331" s="74"/>
      <c r="C8331" s="56"/>
      <c r="D8331" s="57"/>
      <c r="E8331" s="86"/>
      <c r="F8331" s="62"/>
      <c r="G8331" s="100"/>
      <c r="H8331" s="64"/>
    </row>
    <row r="8332" spans="1:8" ht="15" hidden="1" customHeight="1" x14ac:dyDescent="0.25">
      <c r="A8332"/>
      <c r="B8332" s="56"/>
      <c r="C8332" s="56"/>
      <c r="D8332" s="57"/>
      <c r="E8332" s="86"/>
      <c r="F8332" s="96"/>
      <c r="G8332" s="63"/>
      <c r="H8332" s="64"/>
    </row>
    <row r="8333" spans="1:8" ht="15" hidden="1" customHeight="1" x14ac:dyDescent="0.25">
      <c r="A8333"/>
      <c r="B8333" s="68"/>
      <c r="C8333" s="56"/>
      <c r="D8333" s="57"/>
      <c r="E8333" s="275"/>
      <c r="F8333" s="76"/>
      <c r="G8333" s="63"/>
      <c r="H8333" s="64"/>
    </row>
    <row r="8334" spans="1:8" ht="15" hidden="1" customHeight="1" x14ac:dyDescent="0.25">
      <c r="A8334"/>
      <c r="B8334" s="95"/>
      <c r="C8334" s="56"/>
      <c r="D8334" s="57"/>
      <c r="E8334" s="66"/>
      <c r="F8334" s="76"/>
      <c r="G8334" s="63"/>
      <c r="H8334" s="64"/>
    </row>
    <row r="8335" spans="1:8" ht="15" hidden="1" customHeight="1" x14ac:dyDescent="0.25">
      <c r="A8335"/>
      <c r="B8335" s="95"/>
      <c r="C8335" s="71"/>
      <c r="D8335" s="57"/>
      <c r="E8335" s="66"/>
      <c r="F8335" s="62"/>
      <c r="G8335" s="63"/>
      <c r="H8335" s="64"/>
    </row>
    <row r="8336" spans="1:8" ht="15" hidden="1" customHeight="1" x14ac:dyDescent="0.25">
      <c r="A8336"/>
      <c r="B8336" s="55"/>
      <c r="C8336" s="71"/>
      <c r="D8336" s="57"/>
      <c r="E8336" s="66"/>
      <c r="F8336" s="246"/>
      <c r="G8336" s="63"/>
      <c r="H8336" s="64"/>
    </row>
    <row r="8337" spans="1:8" ht="15" hidden="1" customHeight="1" x14ac:dyDescent="0.25">
      <c r="A8337"/>
      <c r="B8337" s="68"/>
      <c r="C8337" s="71"/>
      <c r="D8337" s="57"/>
      <c r="E8337" s="145"/>
      <c r="F8337" s="76"/>
      <c r="G8337" s="63"/>
      <c r="H8337" s="64"/>
    </row>
    <row r="8338" spans="1:8" ht="15" hidden="1" customHeight="1" x14ac:dyDescent="0.25">
      <c r="A8338"/>
      <c r="B8338" s="95"/>
      <c r="C8338" s="71"/>
      <c r="D8338" s="57"/>
      <c r="E8338" s="145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5"/>
      <c r="F8339" s="62"/>
      <c r="G8339" s="203"/>
      <c r="H8339" s="64"/>
    </row>
    <row r="8340" spans="1:8" ht="15" hidden="1" customHeight="1" x14ac:dyDescent="0.25">
      <c r="A8340"/>
      <c r="B8340" s="71"/>
      <c r="C8340" s="75"/>
      <c r="D8340" s="56"/>
      <c r="E8340" s="145"/>
      <c r="F8340" s="58"/>
      <c r="G8340" s="63"/>
      <c r="H8340" s="64"/>
    </row>
    <row r="8341" spans="1:8" ht="15" hidden="1" customHeight="1" x14ac:dyDescent="0.25">
      <c r="A8341"/>
      <c r="B8341" s="56"/>
      <c r="C8341" s="71"/>
      <c r="D8341" s="57"/>
      <c r="E8341" s="72"/>
      <c r="F8341" s="76"/>
      <c r="G8341" s="63"/>
      <c r="H8341" s="64"/>
    </row>
    <row r="8342" spans="1:8" ht="15" hidden="1" customHeight="1" x14ac:dyDescent="0.25">
      <c r="A8342"/>
      <c r="B8342" s="71"/>
      <c r="C8342" s="71"/>
      <c r="D8342" s="57"/>
      <c r="E8342" s="86"/>
      <c r="F8342" s="62"/>
      <c r="G8342" s="63"/>
      <c r="H8342" s="64"/>
    </row>
    <row r="8343" spans="1:8" ht="15" hidden="1" customHeight="1" x14ac:dyDescent="0.25">
      <c r="A8343"/>
      <c r="B8343" s="55"/>
      <c r="C8343" s="71"/>
      <c r="D8343" s="57"/>
      <c r="E8343" s="86"/>
      <c r="F8343" s="62"/>
      <c r="G8343" s="100"/>
      <c r="H8343" s="64"/>
    </row>
    <row r="8344" spans="1:8" ht="15" hidden="1" customHeight="1" x14ac:dyDescent="0.25">
      <c r="A8344"/>
      <c r="B8344" s="74"/>
      <c r="C8344" s="71"/>
      <c r="D8344" s="57"/>
      <c r="E8344" s="86"/>
      <c r="F8344" s="62"/>
      <c r="G8344" s="100"/>
      <c r="H8344" s="64"/>
    </row>
    <row r="8345" spans="1:8" ht="15" hidden="1" customHeight="1" x14ac:dyDescent="0.25">
      <c r="A8345"/>
      <c r="B8345" s="56"/>
      <c r="C8345" s="71"/>
      <c r="D8345" s="57"/>
      <c r="E8345" s="72"/>
      <c r="F8345" s="76"/>
      <c r="G8345" s="63"/>
      <c r="H8345" s="64"/>
    </row>
    <row r="8346" spans="1:8" ht="15" hidden="1" customHeight="1" x14ac:dyDescent="0.25">
      <c r="A8346"/>
      <c r="B8346" s="55"/>
      <c r="C8346" s="75"/>
      <c r="D8346" s="83"/>
      <c r="E8346" s="72"/>
      <c r="F8346" s="77"/>
      <c r="G8346" s="100"/>
      <c r="H8346" s="64"/>
    </row>
    <row r="8347" spans="1:8" ht="15" hidden="1" customHeight="1" x14ac:dyDescent="0.25">
      <c r="A8347"/>
      <c r="B8347" s="56"/>
      <c r="C8347" s="71"/>
      <c r="D8347" s="57"/>
      <c r="E8347" s="86"/>
      <c r="F8347" s="62"/>
      <c r="G8347" s="100"/>
      <c r="H8347" s="64"/>
    </row>
    <row r="8348" spans="1:8" ht="15" hidden="1" customHeight="1" x14ac:dyDescent="0.25">
      <c r="A8348"/>
      <c r="B8348" s="74"/>
      <c r="C8348" s="71"/>
      <c r="D8348" s="57"/>
      <c r="E8348" s="86"/>
      <c r="F8348" s="62"/>
      <c r="G8348" s="100"/>
      <c r="H8348" s="64"/>
    </row>
    <row r="8349" spans="1:8" ht="15" hidden="1" customHeight="1" x14ac:dyDescent="0.25">
      <c r="A8349"/>
      <c r="B8349" s="55"/>
      <c r="C8349" s="56"/>
      <c r="D8349" s="57"/>
      <c r="E8349" s="66"/>
      <c r="F8349" s="62"/>
      <c r="G8349" s="63"/>
      <c r="H8349" s="64"/>
    </row>
    <row r="8350" spans="1:8" ht="15" hidden="1" customHeight="1" x14ac:dyDescent="0.25">
      <c r="A8350"/>
      <c r="B8350" s="56"/>
      <c r="C8350" s="56"/>
      <c r="D8350" s="105"/>
      <c r="E8350" s="86"/>
      <c r="F8350" s="267"/>
      <c r="G8350" s="63"/>
      <c r="H8350" s="64"/>
    </row>
    <row r="8351" spans="1:8" ht="15" hidden="1" customHeight="1" x14ac:dyDescent="0.25">
      <c r="A8351"/>
      <c r="B8351" s="55"/>
      <c r="C8351" s="71"/>
      <c r="D8351" s="57"/>
      <c r="E8351" s="66"/>
      <c r="F8351" s="246"/>
      <c r="G8351" s="63"/>
      <c r="H8351" s="64"/>
    </row>
    <row r="8352" spans="1:8" ht="15" hidden="1" customHeight="1" x14ac:dyDescent="0.25">
      <c r="A8352"/>
      <c r="B8352" s="68"/>
      <c r="C8352" s="71"/>
      <c r="D8352" s="57"/>
      <c r="E8352" s="145"/>
      <c r="F8352" s="76"/>
      <c r="G8352" s="63"/>
      <c r="H8352" s="64"/>
    </row>
    <row r="8353" spans="1:8" ht="15" hidden="1" customHeight="1" x14ac:dyDescent="0.25">
      <c r="A8353"/>
      <c r="B8353" s="95"/>
      <c r="C8353" s="71"/>
      <c r="D8353" s="57"/>
      <c r="E8353" s="145"/>
      <c r="F8353" s="76"/>
      <c r="G8353" s="63"/>
      <c r="H8353" s="64"/>
    </row>
    <row r="8354" spans="1:8" ht="15" hidden="1" customHeight="1" x14ac:dyDescent="0.25">
      <c r="A8354"/>
      <c r="B8354" s="55"/>
      <c r="C8354" s="71"/>
      <c r="D8354" s="57"/>
      <c r="E8354" s="145"/>
      <c r="F8354" s="62"/>
      <c r="G8354" s="203"/>
      <c r="H8354" s="64"/>
    </row>
    <row r="8355" spans="1:8" ht="15" hidden="1" customHeight="1" x14ac:dyDescent="0.25">
      <c r="A8355"/>
      <c r="B8355" s="71"/>
      <c r="C8355" s="75"/>
      <c r="D8355" s="56"/>
      <c r="E8355" s="145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55"/>
      <c r="C8358" s="75"/>
      <c r="D8358" s="57"/>
      <c r="E8358" s="66"/>
      <c r="F8358" s="62"/>
      <c r="G8358" s="100"/>
      <c r="H8358" s="64"/>
    </row>
    <row r="8359" spans="1:8" ht="15" hidden="1" customHeight="1" x14ac:dyDescent="0.25">
      <c r="A8359"/>
      <c r="B8359" s="55"/>
      <c r="C8359" s="123"/>
      <c r="D8359" s="57"/>
      <c r="E8359" s="66"/>
      <c r="F8359" s="63"/>
      <c r="G8359" s="100"/>
      <c r="H8359" s="64"/>
    </row>
    <row r="8360" spans="1:8" ht="15" hidden="1" customHeight="1" x14ac:dyDescent="0.25">
      <c r="A8360"/>
      <c r="B8360" s="56"/>
      <c r="C8360" s="71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0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0"/>
      <c r="H8362" s="64"/>
    </row>
    <row r="8363" spans="1:8" ht="15" hidden="1" customHeight="1" x14ac:dyDescent="0.25">
      <c r="A8363"/>
      <c r="B8363" s="74"/>
      <c r="C8363" s="75"/>
      <c r="D8363" s="57"/>
      <c r="E8363" s="86"/>
      <c r="F8363" s="62"/>
      <c r="G8363" s="100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5"/>
      <c r="E8365" s="86"/>
      <c r="F8365" s="267"/>
      <c r="G8365" s="63"/>
      <c r="H8365" s="64"/>
    </row>
    <row r="8366" spans="1:8" ht="15" hidden="1" customHeight="1" x14ac:dyDescent="0.25">
      <c r="A8366"/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A8367"/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A8368"/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A8369"/>
      <c r="B8369" s="55"/>
      <c r="C8369" s="71"/>
      <c r="D8369" s="57"/>
      <c r="E8369" s="66"/>
      <c r="F8369" s="246"/>
      <c r="G8369" s="63"/>
      <c r="H8369" s="64"/>
    </row>
    <row r="8370" spans="1:8" ht="15" hidden="1" customHeight="1" x14ac:dyDescent="0.25">
      <c r="A8370"/>
      <c r="B8370" s="68"/>
      <c r="C8370" s="71"/>
      <c r="D8370" s="57"/>
      <c r="E8370" s="145"/>
      <c r="F8370" s="76"/>
      <c r="G8370" s="63"/>
      <c r="H8370" s="64"/>
    </row>
    <row r="8371" spans="1:8" ht="15" hidden="1" customHeight="1" x14ac:dyDescent="0.25">
      <c r="A8371"/>
      <c r="B8371" s="95"/>
      <c r="C8371" s="71"/>
      <c r="D8371" s="57"/>
      <c r="E8371" s="145"/>
      <c r="F8371" s="76"/>
      <c r="G8371" s="63"/>
      <c r="H8371" s="64"/>
    </row>
    <row r="8372" spans="1:8" ht="15" hidden="1" customHeight="1" x14ac:dyDescent="0.25">
      <c r="A8372"/>
      <c r="B8372" s="55"/>
      <c r="C8372" s="71"/>
      <c r="D8372" s="57"/>
      <c r="E8372" s="145"/>
      <c r="F8372" s="62"/>
      <c r="G8372" s="203"/>
      <c r="H8372" s="64"/>
    </row>
    <row r="8373" spans="1:8" ht="15" hidden="1" customHeight="1" x14ac:dyDescent="0.25">
      <c r="A8373"/>
      <c r="B8373" s="71"/>
      <c r="C8373" s="75"/>
      <c r="D8373" s="56"/>
      <c r="E8373" s="145"/>
      <c r="F8373" s="58"/>
      <c r="G8373" s="63"/>
      <c r="H8373" s="64"/>
    </row>
    <row r="8374" spans="1:8" ht="15" hidden="1" customHeight="1" x14ac:dyDescent="0.25">
      <c r="A8374"/>
      <c r="B8374" s="56"/>
      <c r="C8374" s="71"/>
      <c r="D8374" s="57"/>
      <c r="E8374" s="72"/>
      <c r="F8374" s="76"/>
      <c r="G8374" s="63"/>
      <c r="H8374" s="64"/>
    </row>
    <row r="8375" spans="1:8" ht="15" hidden="1" customHeight="1" x14ac:dyDescent="0.25">
      <c r="A8375"/>
      <c r="B8375" s="71"/>
      <c r="C8375" s="71"/>
      <c r="D8375" s="57"/>
      <c r="E8375" s="86"/>
      <c r="F8375" s="62"/>
      <c r="G8375" s="63"/>
      <c r="H8375" s="64"/>
    </row>
    <row r="8376" spans="1:8" ht="15" hidden="1" customHeight="1" x14ac:dyDescent="0.25">
      <c r="A8376"/>
      <c r="B8376" s="55"/>
      <c r="C8376" s="75"/>
      <c r="D8376" s="57"/>
      <c r="E8376" s="66"/>
      <c r="F8376" s="62"/>
      <c r="G8376" s="100"/>
      <c r="H8376" s="64"/>
    </row>
    <row r="8377" spans="1:8" ht="15" hidden="1" customHeight="1" x14ac:dyDescent="0.25">
      <c r="A8377"/>
      <c r="B8377" s="55"/>
      <c r="C8377" s="123"/>
      <c r="D8377" s="57"/>
      <c r="E8377" s="66"/>
      <c r="F8377" s="63"/>
      <c r="G8377" s="100"/>
      <c r="H8377" s="64"/>
    </row>
    <row r="8378" spans="1:8" ht="15" hidden="1" customHeight="1" x14ac:dyDescent="0.25">
      <c r="A8378"/>
      <c r="B8378" s="56"/>
      <c r="C8378" s="71"/>
      <c r="D8378" s="57"/>
      <c r="E8378" s="72"/>
      <c r="F8378" s="76"/>
      <c r="G8378" s="63"/>
      <c r="H8378" s="64"/>
    </row>
    <row r="8379" spans="1:8" ht="15" hidden="1" customHeight="1" x14ac:dyDescent="0.25">
      <c r="A8379"/>
      <c r="B8379" s="55"/>
      <c r="C8379" s="75"/>
      <c r="D8379" s="83"/>
      <c r="E8379" s="72"/>
      <c r="F8379" s="77"/>
      <c r="G8379" s="100"/>
      <c r="H8379" s="64"/>
    </row>
    <row r="8380" spans="1:8" ht="15" hidden="1" customHeight="1" x14ac:dyDescent="0.25">
      <c r="A8380"/>
      <c r="B8380" s="56"/>
      <c r="C8380" s="75"/>
      <c r="D8380" s="57"/>
      <c r="E8380" s="86"/>
      <c r="F8380" s="62"/>
      <c r="G8380" s="100"/>
      <c r="H8380" s="64"/>
    </row>
    <row r="8381" spans="1:8" ht="15" hidden="1" customHeight="1" x14ac:dyDescent="0.25">
      <c r="A8381"/>
      <c r="B8381" s="74"/>
      <c r="C8381" s="75"/>
      <c r="D8381" s="57"/>
      <c r="E8381" s="86"/>
      <c r="F8381" s="62"/>
      <c r="G8381" s="100"/>
      <c r="H8381" s="64"/>
    </row>
    <row r="8382" spans="1:8" ht="15" hidden="1" customHeight="1" x14ac:dyDescent="0.25">
      <c r="A8382"/>
      <c r="B8382" s="55"/>
      <c r="C8382" s="75"/>
      <c r="D8382" s="57"/>
      <c r="E8382" s="66"/>
      <c r="F8382" s="62"/>
      <c r="G8382" s="63"/>
      <c r="H8382" s="64"/>
    </row>
    <row r="8383" spans="1:8" ht="15" hidden="1" customHeight="1" x14ac:dyDescent="0.25">
      <c r="A8383"/>
      <c r="B8383" s="56"/>
      <c r="C8383" s="75"/>
      <c r="D8383" s="105"/>
      <c r="E8383" s="86"/>
      <c r="F8383" s="267"/>
      <c r="G8383" s="63"/>
      <c r="H8383" s="64"/>
    </row>
    <row r="8384" spans="1:8" ht="15" hidden="1" customHeight="1" x14ac:dyDescent="0.25">
      <c r="A8384"/>
      <c r="B8384" s="95"/>
      <c r="C8384" s="75"/>
      <c r="D8384" s="57"/>
      <c r="E8384" s="66"/>
      <c r="F8384" s="76"/>
      <c r="G8384" s="63"/>
      <c r="H8384" s="64"/>
    </row>
    <row r="8385" spans="1:8" ht="15" hidden="1" customHeight="1" x14ac:dyDescent="0.25">
      <c r="A8385"/>
      <c r="B8385" s="95"/>
      <c r="C8385" s="75"/>
      <c r="D8385" s="57"/>
      <c r="E8385" s="66"/>
      <c r="F8385" s="62"/>
      <c r="G8385" s="63"/>
      <c r="H8385" s="64"/>
    </row>
    <row r="8386" spans="1:8" ht="15" hidden="1" customHeight="1" x14ac:dyDescent="0.25">
      <c r="A8386"/>
      <c r="B8386" s="55"/>
      <c r="C8386" s="75"/>
      <c r="D8386" s="57"/>
      <c r="E8386" s="66"/>
      <c r="F8386" s="62"/>
      <c r="G8386" s="63"/>
      <c r="H8386" s="64"/>
    </row>
    <row r="8387" spans="1:8" ht="15" hidden="1" customHeight="1" x14ac:dyDescent="0.25">
      <c r="A8387"/>
      <c r="B8387" s="55"/>
      <c r="C8387" s="56"/>
      <c r="D8387" s="83"/>
      <c r="E8387" s="72"/>
      <c r="F8387" s="77"/>
      <c r="G8387" s="63"/>
      <c r="H8387" s="64"/>
    </row>
    <row r="8388" spans="1:8" ht="15" hidden="1" customHeight="1" x14ac:dyDescent="0.25">
      <c r="A8388"/>
      <c r="B8388" s="55"/>
      <c r="C8388" s="71"/>
      <c r="D8388" s="57"/>
      <c r="E8388" s="66"/>
      <c r="F8388" s="246"/>
      <c r="G8388" s="63"/>
      <c r="H8388" s="64"/>
    </row>
    <row r="8389" spans="1:8" ht="15" hidden="1" customHeight="1" x14ac:dyDescent="0.25">
      <c r="A8389"/>
      <c r="B8389" s="68"/>
      <c r="C8389" s="71"/>
      <c r="D8389" s="57"/>
      <c r="E8389" s="145"/>
      <c r="F8389" s="76"/>
      <c r="G8389" s="63"/>
      <c r="H8389" s="64"/>
    </row>
    <row r="8390" spans="1:8" ht="15" hidden="1" customHeight="1" x14ac:dyDescent="0.25">
      <c r="A8390"/>
      <c r="B8390" s="55"/>
      <c r="C8390" s="71"/>
      <c r="D8390" s="57"/>
      <c r="E8390" s="66"/>
      <c r="F8390" s="207"/>
      <c r="G8390" s="63"/>
      <c r="H8390" s="64"/>
    </row>
    <row r="8391" spans="1:8" ht="15" hidden="1" customHeight="1" x14ac:dyDescent="0.25">
      <c r="A8391"/>
      <c r="B8391" s="55"/>
      <c r="C8391" s="71"/>
      <c r="D8391" s="57"/>
      <c r="E8391" s="145"/>
      <c r="F8391" s="62"/>
      <c r="G8391" s="203"/>
      <c r="H8391" s="64"/>
    </row>
    <row r="8392" spans="1:8" ht="15" hidden="1" customHeight="1" x14ac:dyDescent="0.25">
      <c r="A8392"/>
      <c r="B8392" s="71"/>
      <c r="C8392" s="75"/>
      <c r="D8392" s="56"/>
      <c r="E8392" s="145"/>
      <c r="F8392" s="58"/>
      <c r="G8392" s="63"/>
      <c r="H8392" s="64"/>
    </row>
    <row r="8393" spans="1:8" ht="15" hidden="1" customHeight="1" x14ac:dyDescent="0.25">
      <c r="A8393"/>
      <c r="B8393" s="56"/>
      <c r="C8393" s="71"/>
      <c r="D8393" s="57"/>
      <c r="E8393" s="72"/>
      <c r="F8393" s="76"/>
      <c r="G8393" s="63"/>
      <c r="H8393" s="64"/>
    </row>
    <row r="8394" spans="1:8" ht="15" hidden="1" customHeight="1" x14ac:dyDescent="0.25">
      <c r="A8394"/>
      <c r="B8394" s="71"/>
      <c r="C8394" s="71"/>
      <c r="D8394" s="57"/>
      <c r="E8394" s="86"/>
      <c r="F8394" s="62"/>
      <c r="G8394" s="63"/>
      <c r="H8394" s="64"/>
    </row>
    <row r="8395" spans="1:8" ht="15" hidden="1" customHeight="1" x14ac:dyDescent="0.25">
      <c r="A8395"/>
      <c r="B8395" s="56"/>
      <c r="C8395" s="75"/>
      <c r="D8395" s="83"/>
      <c r="E8395" s="72"/>
      <c r="F8395" s="76"/>
      <c r="G8395" s="100"/>
      <c r="H8395" s="64"/>
    </row>
    <row r="8396" spans="1:8" ht="15" hidden="1" customHeight="1" x14ac:dyDescent="0.25">
      <c r="A8396"/>
      <c r="B8396" s="55"/>
      <c r="C8396" s="75"/>
      <c r="D8396" s="105"/>
      <c r="E8396" s="66"/>
      <c r="F8396" s="62"/>
      <c r="G8396" s="100"/>
      <c r="H8396" s="64"/>
    </row>
    <row r="8397" spans="1:8" ht="15" hidden="1" customHeight="1" x14ac:dyDescent="0.25">
      <c r="A8397"/>
      <c r="B8397" s="56"/>
      <c r="C8397" s="75"/>
      <c r="D8397" s="57"/>
      <c r="E8397" s="72"/>
      <c r="F8397" s="76"/>
      <c r="G8397" s="63"/>
      <c r="H8397" s="64"/>
    </row>
    <row r="8398" spans="1:8" ht="15" hidden="1" customHeight="1" x14ac:dyDescent="0.25">
      <c r="A8398"/>
      <c r="B8398" s="55"/>
      <c r="C8398" s="75"/>
      <c r="D8398" s="83"/>
      <c r="E8398" s="72"/>
      <c r="F8398" s="77"/>
      <c r="G8398" s="100"/>
      <c r="H8398" s="64"/>
    </row>
    <row r="8399" spans="1:8" ht="15" hidden="1" customHeight="1" x14ac:dyDescent="0.25">
      <c r="A8399"/>
      <c r="B8399" s="56"/>
      <c r="C8399" s="75"/>
      <c r="D8399" s="57"/>
      <c r="E8399" s="86"/>
      <c r="F8399" s="62"/>
      <c r="G8399" s="100"/>
      <c r="H8399" s="64"/>
    </row>
    <row r="8400" spans="1:8" ht="15" hidden="1" customHeight="1" x14ac:dyDescent="0.25">
      <c r="A8400"/>
      <c r="B8400" s="74"/>
      <c r="C8400" s="75"/>
      <c r="D8400" s="57"/>
      <c r="E8400" s="86"/>
      <c r="F8400" s="62"/>
      <c r="G8400" s="100"/>
      <c r="H8400" s="64"/>
    </row>
    <row r="8401" spans="1:8" ht="15" hidden="1" customHeight="1" x14ac:dyDescent="0.25">
      <c r="A8401"/>
      <c r="B8401" s="55"/>
      <c r="C8401" s="71"/>
      <c r="D8401" s="57"/>
      <c r="E8401" s="66"/>
      <c r="F8401" s="246"/>
      <c r="G8401" s="63"/>
      <c r="H8401" s="64"/>
    </row>
    <row r="8402" spans="1:8" ht="15" hidden="1" customHeight="1" x14ac:dyDescent="0.25">
      <c r="A8402"/>
      <c r="B8402" s="68"/>
      <c r="C8402" s="71"/>
      <c r="D8402" s="57"/>
      <c r="E8402" s="145"/>
      <c r="F8402" s="76"/>
      <c r="G8402" s="63"/>
      <c r="H8402" s="64"/>
    </row>
    <row r="8403" spans="1:8" ht="15" hidden="1" customHeight="1" x14ac:dyDescent="0.25">
      <c r="A8403"/>
      <c r="B8403" s="55"/>
      <c r="C8403" s="71"/>
      <c r="D8403" s="57"/>
      <c r="E8403" s="145"/>
      <c r="F8403" s="207"/>
      <c r="G8403" s="63"/>
      <c r="H8403" s="64"/>
    </row>
    <row r="8404" spans="1:8" ht="15" hidden="1" customHeight="1" x14ac:dyDescent="0.25">
      <c r="A8404"/>
      <c r="B8404" s="55"/>
      <c r="C8404" s="71"/>
      <c r="D8404" s="57"/>
      <c r="E8404" s="145"/>
      <c r="F8404" s="62"/>
      <c r="G8404" s="203"/>
      <c r="H8404" s="64"/>
    </row>
    <row r="8405" spans="1:8" ht="15" hidden="1" customHeight="1" x14ac:dyDescent="0.25">
      <c r="A8405"/>
      <c r="B8405" s="71"/>
      <c r="C8405" s="71"/>
      <c r="D8405" s="56"/>
      <c r="E8405" s="145"/>
      <c r="F8405" s="58"/>
      <c r="G8405" s="63"/>
      <c r="H8405" s="64"/>
    </row>
    <row r="8406" spans="1:8" ht="15" hidden="1" customHeight="1" x14ac:dyDescent="0.25">
      <c r="A8406"/>
      <c r="B8406" s="56"/>
      <c r="C8406" s="71"/>
      <c r="D8406" s="57"/>
      <c r="E8406" s="72"/>
      <c r="F8406" s="76"/>
      <c r="G8406" s="63"/>
      <c r="H8406" s="64"/>
    </row>
    <row r="8407" spans="1:8" ht="15" hidden="1" customHeight="1" x14ac:dyDescent="0.25">
      <c r="A8407"/>
      <c r="B8407" s="71"/>
      <c r="C8407" s="71"/>
      <c r="D8407" s="57"/>
      <c r="E8407" s="86"/>
      <c r="F8407" s="62"/>
      <c r="G8407" s="63"/>
      <c r="H8407" s="64"/>
    </row>
    <row r="8408" spans="1:8" ht="15" hidden="1" customHeight="1" x14ac:dyDescent="0.25">
      <c r="A8408"/>
      <c r="B8408" s="71"/>
      <c r="C8408" s="71"/>
      <c r="D8408" s="83"/>
      <c r="E8408" s="86"/>
      <c r="F8408" s="76"/>
      <c r="G8408" s="100"/>
      <c r="H8408" s="64"/>
    </row>
    <row r="8409" spans="1:8" ht="15" hidden="1" customHeight="1" x14ac:dyDescent="0.25">
      <c r="A8409"/>
      <c r="B8409" s="71"/>
      <c r="C8409" s="71"/>
      <c r="D8409" s="105"/>
      <c r="E8409" s="86"/>
      <c r="F8409" s="62"/>
      <c r="G8409" s="100"/>
      <c r="H8409" s="64"/>
    </row>
    <row r="8410" spans="1:8" ht="15" hidden="1" customHeight="1" x14ac:dyDescent="0.25">
      <c r="A8410"/>
      <c r="B8410" s="56"/>
      <c r="C8410" s="75"/>
      <c r="D8410" s="57"/>
      <c r="E8410" s="72"/>
      <c r="F8410" s="76"/>
      <c r="G8410" s="63"/>
      <c r="H8410" s="64"/>
    </row>
    <row r="8411" spans="1:8" ht="15" hidden="1" customHeight="1" x14ac:dyDescent="0.25">
      <c r="A8411"/>
      <c r="B8411" s="55"/>
      <c r="C8411" s="75"/>
      <c r="D8411" s="83"/>
      <c r="E8411" s="72"/>
      <c r="F8411" s="77"/>
      <c r="G8411" s="100"/>
      <c r="H8411" s="64"/>
    </row>
    <row r="8412" spans="1:8" ht="15" hidden="1" customHeight="1" x14ac:dyDescent="0.25">
      <c r="A8412"/>
      <c r="B8412" s="56"/>
      <c r="C8412" s="75"/>
      <c r="D8412" s="57"/>
      <c r="E8412" s="86"/>
      <c r="F8412" s="62"/>
      <c r="G8412" s="100"/>
      <c r="H8412" s="64"/>
    </row>
    <row r="8413" spans="1:8" ht="15" hidden="1" customHeight="1" x14ac:dyDescent="0.25">
      <c r="A8413"/>
      <c r="B8413" s="74"/>
      <c r="C8413" s="75"/>
      <c r="D8413" s="57"/>
      <c r="E8413" s="86"/>
      <c r="F8413" s="62"/>
      <c r="G8413" s="100"/>
      <c r="H8413" s="64"/>
    </row>
    <row r="8414" spans="1:8" ht="15" hidden="1" customHeight="1" x14ac:dyDescent="0.25">
      <c r="A8414"/>
      <c r="B8414" s="55"/>
      <c r="C8414" s="71"/>
      <c r="D8414" s="57"/>
      <c r="E8414" s="66"/>
      <c r="F8414" s="246"/>
      <c r="G8414" s="63"/>
      <c r="H8414" s="64"/>
    </row>
    <row r="8415" spans="1:8" ht="15" hidden="1" customHeight="1" x14ac:dyDescent="0.25">
      <c r="A8415"/>
      <c r="B8415" s="68"/>
      <c r="C8415" s="71"/>
      <c r="D8415" s="57"/>
      <c r="E8415" s="145"/>
      <c r="F8415" s="76"/>
      <c r="G8415" s="63"/>
      <c r="H8415" s="64"/>
    </row>
    <row r="8416" spans="1:8" ht="15" hidden="1" customHeight="1" x14ac:dyDescent="0.25">
      <c r="A8416"/>
      <c r="B8416" s="55"/>
      <c r="C8416" s="71"/>
      <c r="D8416" s="57"/>
      <c r="E8416" s="145"/>
      <c r="F8416" s="207"/>
      <c r="G8416" s="63"/>
      <c r="H8416" s="64"/>
    </row>
    <row r="8417" spans="1:8" ht="15" hidden="1" customHeight="1" x14ac:dyDescent="0.25">
      <c r="A8417"/>
      <c r="B8417" s="55"/>
      <c r="C8417" s="71"/>
      <c r="D8417" s="57"/>
      <c r="E8417" s="145"/>
      <c r="F8417" s="62"/>
      <c r="G8417" s="203"/>
      <c r="H8417" s="64"/>
    </row>
    <row r="8418" spans="1:8" ht="15" hidden="1" customHeight="1" x14ac:dyDescent="0.25">
      <c r="A8418"/>
      <c r="B8418" s="55"/>
      <c r="C8418" s="71"/>
      <c r="D8418" s="57"/>
      <c r="E8418" s="145"/>
      <c r="F8418" s="62"/>
      <c r="G8418" s="203"/>
      <c r="H8418" s="64"/>
    </row>
    <row r="8419" spans="1:8" ht="15" hidden="1" customHeight="1" x14ac:dyDescent="0.25">
      <c r="A8419"/>
      <c r="B8419" s="71"/>
      <c r="C8419" s="71"/>
      <c r="D8419" s="56"/>
      <c r="E8419" s="145"/>
      <c r="F8419" s="58"/>
      <c r="G8419" s="63"/>
      <c r="H8419" s="64"/>
    </row>
    <row r="8420" spans="1:8" ht="15" hidden="1" customHeight="1" x14ac:dyDescent="0.25">
      <c r="A8420"/>
      <c r="B8420" s="56"/>
      <c r="C8420" s="71"/>
      <c r="D8420" s="57"/>
      <c r="E8420" s="72"/>
      <c r="F8420" s="76"/>
      <c r="G8420" s="63"/>
      <c r="H8420" s="64"/>
    </row>
    <row r="8421" spans="1:8" ht="15" hidden="1" customHeight="1" x14ac:dyDescent="0.25">
      <c r="A8421"/>
      <c r="B8421" s="71"/>
      <c r="C8421" s="71"/>
      <c r="D8421" s="57"/>
      <c r="E8421" s="86"/>
      <c r="F8421" s="62"/>
      <c r="G8421" s="63"/>
      <c r="H8421" s="64"/>
    </row>
    <row r="8422" spans="1:8" ht="15" hidden="1" customHeight="1" x14ac:dyDescent="0.25">
      <c r="A8422"/>
      <c r="B8422" s="71"/>
      <c r="C8422" s="71"/>
      <c r="D8422" s="83"/>
      <c r="E8422" s="86"/>
      <c r="F8422" s="76"/>
      <c r="G8422" s="100"/>
      <c r="H8422" s="64"/>
    </row>
    <row r="8423" spans="1:8" ht="15" hidden="1" customHeight="1" x14ac:dyDescent="0.25">
      <c r="A8423"/>
      <c r="B8423" s="55"/>
      <c r="C8423" s="75"/>
      <c r="D8423" s="83"/>
      <c r="E8423" s="72"/>
      <c r="F8423" s="77"/>
      <c r="G8423" s="63"/>
      <c r="H8423" s="64"/>
    </row>
    <row r="8424" spans="1:8" ht="15" hidden="1" customHeight="1" x14ac:dyDescent="0.25">
      <c r="A8424"/>
      <c r="B8424" s="56"/>
      <c r="C8424" s="75"/>
      <c r="D8424" s="57"/>
      <c r="E8424" s="72"/>
      <c r="F8424" s="76"/>
      <c r="G8424" s="63"/>
      <c r="H8424" s="64"/>
    </row>
    <row r="8425" spans="1:8" ht="15" hidden="1" customHeight="1" x14ac:dyDescent="0.25">
      <c r="A8425"/>
      <c r="B8425" s="55"/>
      <c r="C8425" s="75"/>
      <c r="D8425" s="83"/>
      <c r="E8425" s="72"/>
      <c r="F8425" s="77"/>
      <c r="G8425" s="100"/>
      <c r="H8425" s="64"/>
    </row>
    <row r="8426" spans="1:8" ht="15" hidden="1" customHeight="1" x14ac:dyDescent="0.25">
      <c r="A8426"/>
      <c r="B8426" s="56"/>
      <c r="C8426" s="75"/>
      <c r="D8426" s="57"/>
      <c r="E8426" s="86"/>
      <c r="F8426" s="62"/>
      <c r="G8426" s="100"/>
      <c r="H8426" s="64"/>
    </row>
    <row r="8427" spans="1:8" ht="15" hidden="1" customHeight="1" x14ac:dyDescent="0.25">
      <c r="A8427"/>
      <c r="B8427" s="55"/>
      <c r="C8427" s="75"/>
      <c r="D8427" s="57"/>
      <c r="E8427" s="66"/>
      <c r="F8427" s="62"/>
      <c r="G8427" s="63"/>
      <c r="H8427" s="64"/>
    </row>
    <row r="8428" spans="1:8" ht="15" hidden="1" customHeight="1" x14ac:dyDescent="0.25">
      <c r="A8428"/>
      <c r="B8428" s="55"/>
      <c r="C8428" s="75"/>
      <c r="D8428" s="57"/>
      <c r="E8428" s="66"/>
      <c r="F8428" s="62"/>
      <c r="G8428" s="63"/>
      <c r="H8428" s="64"/>
    </row>
    <row r="8429" spans="1:8" ht="15" hidden="1" customHeight="1" x14ac:dyDescent="0.25">
      <c r="A8429"/>
      <c r="B8429" s="56"/>
      <c r="C8429" s="75"/>
      <c r="D8429" s="105"/>
      <c r="E8429" s="86"/>
      <c r="F8429" s="267"/>
      <c r="G8429" s="63"/>
      <c r="H8429" s="64"/>
    </row>
    <row r="8430" spans="1:8" ht="15" hidden="1" customHeight="1" x14ac:dyDescent="0.25">
      <c r="B8430" s="95"/>
      <c r="C8430" s="75"/>
      <c r="D8430" s="57"/>
      <c r="E8430" s="66"/>
      <c r="F8430" s="76"/>
      <c r="G8430" s="63"/>
      <c r="H8430" s="64"/>
    </row>
    <row r="8431" spans="1:8" ht="15" hidden="1" customHeight="1" x14ac:dyDescent="0.25">
      <c r="B8431" s="95"/>
      <c r="C8431" s="75"/>
      <c r="D8431" s="57"/>
      <c r="E8431" s="66"/>
      <c r="F8431" s="62"/>
      <c r="G8431" s="63"/>
      <c r="H8431" s="64"/>
    </row>
    <row r="8432" spans="1:8" ht="15" hidden="1" customHeight="1" x14ac:dyDescent="0.25">
      <c r="B8432" s="55"/>
      <c r="C8432" s="75"/>
      <c r="D8432" s="57"/>
      <c r="E8432" s="66"/>
      <c r="F8432" s="62"/>
      <c r="G8432" s="63"/>
      <c r="H8432" s="64"/>
    </row>
    <row r="8433" spans="1:8" ht="15" hidden="1" customHeight="1" x14ac:dyDescent="0.25">
      <c r="B8433" s="56"/>
      <c r="C8433" s="71"/>
      <c r="D8433" s="57"/>
      <c r="E8433" s="66"/>
      <c r="F8433" s="76"/>
      <c r="G8433" s="63"/>
      <c r="H8433" s="64"/>
    </row>
    <row r="8434" spans="1:8" ht="15" hidden="1" customHeight="1" x14ac:dyDescent="0.25">
      <c r="B8434" s="56"/>
      <c r="C8434" s="71"/>
      <c r="D8434" s="57"/>
      <c r="E8434" s="66"/>
      <c r="F8434" s="76"/>
      <c r="G8434" s="63"/>
      <c r="H8434" s="64"/>
    </row>
    <row r="8435" spans="1:8" ht="15" hidden="1" customHeight="1" x14ac:dyDescent="0.25">
      <c r="B8435" s="55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B8436" s="56"/>
      <c r="C8436" s="71"/>
      <c r="D8436" s="57"/>
      <c r="E8436" s="86"/>
      <c r="F8436" s="207"/>
      <c r="G8436" s="63"/>
      <c r="H8436" s="64"/>
    </row>
    <row r="8437" spans="1:8" ht="15" hidden="1" customHeight="1" x14ac:dyDescent="0.25">
      <c r="B8437" s="68"/>
      <c r="C8437" s="71"/>
      <c r="D8437" s="57"/>
      <c r="E8437" s="66"/>
      <c r="F8437" s="62"/>
      <c r="G8437" s="63"/>
      <c r="H8437" s="64"/>
    </row>
    <row r="8438" spans="1:8" ht="15" hidden="1" customHeight="1" x14ac:dyDescent="0.25">
      <c r="B8438" s="74"/>
      <c r="C8438" s="56"/>
      <c r="D8438" s="57"/>
      <c r="E8438" s="86"/>
      <c r="F8438" s="62"/>
      <c r="G8438" s="100"/>
      <c r="H8438" s="64"/>
    </row>
    <row r="8439" spans="1:8" ht="15" hidden="1" customHeight="1" x14ac:dyDescent="0.25">
      <c r="B8439" s="74"/>
      <c r="C8439" s="56"/>
      <c r="D8439" s="57"/>
      <c r="E8439" s="86"/>
      <c r="F8439" s="62"/>
      <c r="G8439" s="100"/>
      <c r="H8439" s="64"/>
    </row>
    <row r="8440" spans="1:8" ht="15" hidden="1" customHeight="1" x14ac:dyDescent="0.25">
      <c r="A8440" s="225"/>
      <c r="B8440" s="56"/>
      <c r="C8440" s="71"/>
      <c r="D8440" s="57"/>
      <c r="E8440" s="86"/>
      <c r="F8440" s="62"/>
      <c r="G8440" s="63"/>
      <c r="H8440" s="64"/>
    </row>
    <row r="8441" spans="1:8" ht="15" hidden="1" customHeight="1" x14ac:dyDescent="0.25">
      <c r="A8441" s="82"/>
      <c r="B8441" s="56"/>
      <c r="C8441" s="71"/>
      <c r="D8441" s="57"/>
      <c r="E8441" s="86"/>
      <c r="F8441" s="62"/>
      <c r="G8441" s="63"/>
      <c r="H8441" s="64"/>
    </row>
    <row r="8442" spans="1:8" ht="15" hidden="1" customHeight="1" x14ac:dyDescent="0.25">
      <c r="A8442" s="82"/>
      <c r="B8442" s="56"/>
      <c r="C8442" s="71"/>
      <c r="D8442" s="57"/>
      <c r="E8442" s="86"/>
      <c r="F8442" s="62"/>
      <c r="G8442" s="63"/>
      <c r="H8442" s="64"/>
    </row>
    <row r="8443" spans="1:8" ht="15" hidden="1" customHeight="1" x14ac:dyDescent="0.25">
      <c r="A8443" s="82"/>
      <c r="B8443" s="55"/>
      <c r="C8443" s="56"/>
      <c r="D8443" s="57"/>
      <c r="E8443" s="86"/>
      <c r="F8443" s="62"/>
      <c r="G8443" s="62"/>
      <c r="H8443" s="64"/>
    </row>
    <row r="8444" spans="1:8" ht="15" hidden="1" customHeight="1" x14ac:dyDescent="0.25">
      <c r="A8444" s="82"/>
      <c r="B8444" s="74"/>
      <c r="C8444" s="71"/>
      <c r="D8444" s="57"/>
      <c r="E8444" s="86"/>
      <c r="F8444" s="62"/>
      <c r="G8444" s="100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3"/>
      <c r="G8445" s="100"/>
      <c r="H8445" s="64"/>
    </row>
    <row r="8446" spans="1:8" ht="15" hidden="1" customHeight="1" x14ac:dyDescent="0.25">
      <c r="A8446" s="82"/>
      <c r="B8446" s="56"/>
      <c r="C8446" s="71"/>
      <c r="D8446" s="57"/>
      <c r="E8446" s="100"/>
      <c r="F8446" s="96"/>
      <c r="G8446" s="100"/>
      <c r="H8446" s="64"/>
    </row>
    <row r="8447" spans="1:8" ht="15" hidden="1" customHeight="1" x14ac:dyDescent="0.25">
      <c r="A8447" s="82"/>
      <c r="B8447" s="74"/>
      <c r="C8447" s="71"/>
      <c r="D8447" s="57"/>
      <c r="E8447" s="86"/>
      <c r="F8447" s="62"/>
      <c r="G8447" s="100"/>
      <c r="H8447" s="64"/>
    </row>
    <row r="8448" spans="1:8" ht="15" hidden="1" customHeight="1" x14ac:dyDescent="0.25">
      <c r="A8448" s="82"/>
      <c r="B8448" s="71"/>
      <c r="C8448" s="71"/>
      <c r="D8448" s="83"/>
      <c r="E8448" s="86"/>
      <c r="F8448" s="76"/>
      <c r="G8448" s="100"/>
      <c r="H8448" s="64"/>
    </row>
    <row r="8449" spans="1:8" ht="15" hidden="1" customHeight="1" x14ac:dyDescent="0.25">
      <c r="A8449" s="82"/>
      <c r="B8449" s="55"/>
      <c r="C8449" s="75"/>
      <c r="D8449" s="83"/>
      <c r="E8449" s="72"/>
      <c r="F8449" s="77"/>
      <c r="G8449" s="63"/>
      <c r="H8449" s="64"/>
    </row>
    <row r="8450" spans="1:8" ht="15" hidden="1" customHeight="1" x14ac:dyDescent="0.25">
      <c r="A8450" s="82"/>
      <c r="B8450" s="56"/>
      <c r="C8450" s="75"/>
      <c r="D8450" s="57"/>
      <c r="E8450" s="72"/>
      <c r="F8450" s="76"/>
      <c r="G8450" s="63"/>
      <c r="H8450" s="64"/>
    </row>
    <row r="8451" spans="1:8" ht="15" hidden="1" customHeight="1" x14ac:dyDescent="0.25">
      <c r="A8451" s="82"/>
      <c r="B8451" s="55"/>
      <c r="C8451" s="75"/>
      <c r="D8451" s="83"/>
      <c r="E8451" s="72"/>
      <c r="F8451" s="77"/>
      <c r="G8451" s="100"/>
      <c r="H8451" s="64"/>
    </row>
    <row r="8452" spans="1:8" ht="15" hidden="1" customHeight="1" x14ac:dyDescent="0.25">
      <c r="A8452" s="82"/>
      <c r="B8452" s="56"/>
      <c r="C8452" s="75"/>
      <c r="D8452" s="57"/>
      <c r="E8452" s="86"/>
      <c r="F8452" s="62"/>
      <c r="G8452" s="100"/>
      <c r="H8452" s="64"/>
    </row>
    <row r="8453" spans="1:8" ht="15" hidden="1" customHeight="1" x14ac:dyDescent="0.25">
      <c r="A8453" s="82"/>
      <c r="B8453" s="55"/>
      <c r="C8453" s="75"/>
      <c r="D8453" s="57"/>
      <c r="E8453" s="66"/>
      <c r="F8453" s="62"/>
      <c r="G8453" s="63"/>
      <c r="H8453" s="64"/>
    </row>
    <row r="8454" spans="1:8" ht="15" hidden="1" customHeight="1" x14ac:dyDescent="0.25">
      <c r="A8454" s="82"/>
      <c r="B8454" s="55"/>
      <c r="C8454" s="75"/>
      <c r="D8454" s="57"/>
      <c r="E8454" s="66"/>
      <c r="F8454" s="62"/>
      <c r="G8454" s="63"/>
      <c r="H8454" s="64"/>
    </row>
    <row r="8455" spans="1:8" ht="15" hidden="1" customHeight="1" x14ac:dyDescent="0.25">
      <c r="A8455" s="82"/>
      <c r="B8455" s="56"/>
      <c r="C8455" s="75"/>
      <c r="D8455" s="105"/>
      <c r="E8455" s="86"/>
      <c r="F8455" s="267"/>
      <c r="G8455" s="63"/>
      <c r="H8455" s="64"/>
    </row>
    <row r="8456" spans="1:8" ht="15" hidden="1" customHeight="1" x14ac:dyDescent="0.25">
      <c r="A8456" s="82"/>
      <c r="B8456" s="95"/>
      <c r="C8456" s="75"/>
      <c r="D8456" s="57"/>
      <c r="E8456" s="66"/>
      <c r="F8456" s="76"/>
      <c r="G8456" s="63"/>
      <c r="H8456" s="64"/>
    </row>
    <row r="8457" spans="1:8" ht="15" hidden="1" customHeight="1" x14ac:dyDescent="0.25">
      <c r="A8457" s="82"/>
      <c r="B8457" s="95"/>
      <c r="C8457" s="75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57"/>
      <c r="E8459" s="66"/>
      <c r="F8459" s="76"/>
      <c r="G8459" s="63"/>
      <c r="H8459" s="64"/>
    </row>
    <row r="8460" spans="1:8" ht="15" hidden="1" customHeight="1" x14ac:dyDescent="0.25">
      <c r="A8460" s="82"/>
      <c r="B8460" s="56"/>
      <c r="C8460" s="75"/>
      <c r="D8460" s="57"/>
      <c r="E8460" s="66"/>
      <c r="F8460" s="76"/>
      <c r="G8460" s="63"/>
      <c r="H8460" s="64"/>
    </row>
    <row r="8461" spans="1:8" ht="15" hidden="1" customHeight="1" x14ac:dyDescent="0.25">
      <c r="A8461" s="82"/>
      <c r="B8461" s="56"/>
      <c r="C8461" s="56"/>
      <c r="D8461" s="57"/>
      <c r="E8461" s="86"/>
      <c r="F8461" s="62"/>
      <c r="G8461" s="63"/>
      <c r="H8461" s="64"/>
    </row>
    <row r="8462" spans="1:8" ht="15" hidden="1" customHeight="1" x14ac:dyDescent="0.25">
      <c r="A8462" s="82"/>
      <c r="B8462" s="55"/>
      <c r="C8462" s="55"/>
      <c r="D8462" s="57"/>
      <c r="E8462" s="72"/>
      <c r="F8462" s="76"/>
      <c r="G8462" s="63"/>
      <c r="H8462" s="64"/>
    </row>
    <row r="8463" spans="1:8" ht="15" hidden="1" customHeight="1" x14ac:dyDescent="0.25">
      <c r="A8463" s="82"/>
      <c r="B8463" s="56"/>
      <c r="C8463" s="56"/>
      <c r="D8463" s="105"/>
      <c r="E8463" s="66"/>
      <c r="F8463" s="246"/>
      <c r="G8463" s="63"/>
      <c r="H8463" s="64"/>
    </row>
    <row r="8464" spans="1:8" ht="15" hidden="1" customHeight="1" x14ac:dyDescent="0.25">
      <c r="A8464" s="82"/>
      <c r="B8464" s="56"/>
      <c r="C8464" s="56"/>
      <c r="D8464" s="56"/>
      <c r="E8464" s="86"/>
      <c r="F8464" s="59"/>
      <c r="G8464" s="63"/>
      <c r="H8464" s="64"/>
    </row>
    <row r="8465" spans="1:8" ht="15" hidden="1" customHeight="1" x14ac:dyDescent="0.25">
      <c r="A8465" s="82"/>
      <c r="B8465" s="56"/>
      <c r="C8465" s="56"/>
      <c r="D8465" s="56"/>
      <c r="E8465" s="86"/>
      <c r="F8465" s="59"/>
      <c r="G8465" s="63"/>
      <c r="H8465" s="64"/>
    </row>
    <row r="8466" spans="1:8" ht="15" hidden="1" customHeight="1" x14ac:dyDescent="0.25">
      <c r="A8466" s="82"/>
      <c r="B8466" s="56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56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7"/>
      <c r="E8468" s="86"/>
      <c r="F8468" s="62"/>
      <c r="G8468" s="63"/>
      <c r="H8468" s="64"/>
    </row>
    <row r="8469" spans="1:8" ht="15" hidden="1" customHeight="1" x14ac:dyDescent="0.25">
      <c r="A8469" s="82"/>
      <c r="B8469" s="55"/>
      <c r="C8469" s="56"/>
      <c r="D8469" s="57"/>
      <c r="E8469" s="86"/>
      <c r="F8469" s="62"/>
      <c r="G8469" s="62"/>
      <c r="H8469" s="64"/>
    </row>
    <row r="8470" spans="1:8" ht="15" hidden="1" customHeight="1" x14ac:dyDescent="0.25">
      <c r="A8470" s="82"/>
      <c r="B8470" s="74"/>
      <c r="C8470" s="71"/>
      <c r="D8470" s="57"/>
      <c r="E8470" s="86"/>
      <c r="F8470" s="62"/>
      <c r="G8470" s="100"/>
      <c r="H8470" s="64"/>
    </row>
    <row r="8471" spans="1:8" ht="15" hidden="1" customHeight="1" x14ac:dyDescent="0.25">
      <c r="A8471" s="82"/>
      <c r="B8471" s="56"/>
      <c r="C8471" s="71"/>
      <c r="D8471" s="57"/>
      <c r="E8471" s="86"/>
      <c r="F8471" s="63"/>
      <c r="G8471" s="100"/>
      <c r="H8471" s="64"/>
    </row>
    <row r="8472" spans="1:8" ht="15" hidden="1" customHeight="1" x14ac:dyDescent="0.25">
      <c r="A8472" s="82"/>
      <c r="B8472" s="56"/>
      <c r="C8472" s="71"/>
      <c r="D8472" s="57"/>
      <c r="E8472" s="100"/>
      <c r="F8472" s="96"/>
      <c r="G8472" s="100"/>
      <c r="H8472" s="64"/>
    </row>
    <row r="8473" spans="1:8" ht="15" hidden="1" customHeight="1" x14ac:dyDescent="0.25">
      <c r="A8473" s="82"/>
      <c r="B8473" s="74"/>
      <c r="C8473" s="71"/>
      <c r="D8473" s="57"/>
      <c r="E8473" s="86"/>
      <c r="F8473" s="62"/>
      <c r="G8473" s="100"/>
      <c r="H8473" s="64"/>
    </row>
    <row r="8474" spans="1:8" ht="15" hidden="1" customHeight="1" x14ac:dyDescent="0.25">
      <c r="A8474" s="82"/>
      <c r="B8474" s="71"/>
      <c r="C8474" s="71"/>
      <c r="D8474" s="83"/>
      <c r="E8474" s="86"/>
      <c r="F8474" s="76"/>
      <c r="G8474" s="100"/>
      <c r="H8474" s="64"/>
    </row>
    <row r="8475" spans="1:8" ht="15" hidden="1" customHeight="1" x14ac:dyDescent="0.25">
      <c r="A8475" s="82"/>
      <c r="B8475" s="55"/>
      <c r="C8475" s="75"/>
      <c r="D8475" s="83"/>
      <c r="E8475" s="72"/>
      <c r="F8475" s="77"/>
      <c r="G8475" s="63"/>
      <c r="H8475" s="64"/>
    </row>
    <row r="8476" spans="1:8" ht="15" hidden="1" customHeight="1" x14ac:dyDescent="0.25">
      <c r="A8476" s="82"/>
      <c r="B8476" s="56"/>
      <c r="C8476" s="75"/>
      <c r="D8476" s="57"/>
      <c r="E8476" s="72"/>
      <c r="F8476" s="76"/>
      <c r="G8476" s="63"/>
      <c r="H8476" s="64"/>
    </row>
    <row r="8477" spans="1:8" ht="15" hidden="1" customHeight="1" x14ac:dyDescent="0.25">
      <c r="A8477" s="82"/>
      <c r="B8477" s="55"/>
      <c r="C8477" s="75"/>
      <c r="D8477" s="83"/>
      <c r="E8477" s="72"/>
      <c r="F8477" s="77"/>
      <c r="G8477" s="100"/>
      <c r="H8477" s="64"/>
    </row>
    <row r="8478" spans="1:8" ht="15" hidden="1" customHeight="1" x14ac:dyDescent="0.25">
      <c r="A8478" s="82"/>
      <c r="B8478" s="56"/>
      <c r="C8478" s="75"/>
      <c r="D8478" s="57"/>
      <c r="E8478" s="86"/>
      <c r="F8478" s="62"/>
      <c r="G8478" s="100"/>
      <c r="H8478" s="64"/>
    </row>
    <row r="8479" spans="1:8" ht="15" hidden="1" customHeight="1" x14ac:dyDescent="0.25">
      <c r="A8479" s="82"/>
      <c r="B8479" s="56"/>
      <c r="C8479" s="56"/>
      <c r="D8479" s="57"/>
      <c r="E8479" s="66"/>
      <c r="F8479" s="62"/>
      <c r="G8479" s="63"/>
      <c r="H8479" s="64"/>
    </row>
    <row r="8480" spans="1:8" ht="15" hidden="1" customHeight="1" x14ac:dyDescent="0.25">
      <c r="A8480" s="82"/>
      <c r="B8480" s="55"/>
      <c r="C8480" s="75"/>
      <c r="D8480" s="57"/>
      <c r="E8480" s="66"/>
      <c r="F8480" s="62"/>
      <c r="G8480" s="63"/>
      <c r="H8480" s="64"/>
    </row>
    <row r="8481" spans="1:8" ht="15" hidden="1" customHeight="1" x14ac:dyDescent="0.25">
      <c r="A8481" s="82"/>
      <c r="B8481" s="56"/>
      <c r="C8481" s="75"/>
      <c r="D8481" s="83"/>
      <c r="E8481" s="72"/>
      <c r="F8481" s="76"/>
      <c r="G8481" s="63"/>
      <c r="H8481" s="64"/>
    </row>
    <row r="8482" spans="1:8" ht="15" hidden="1" customHeight="1" x14ac:dyDescent="0.25">
      <c r="A8482" s="82"/>
      <c r="B8482" s="55"/>
      <c r="C8482" s="75"/>
      <c r="D8482" s="105"/>
      <c r="E8482" s="66"/>
      <c r="F8482" s="62"/>
      <c r="G8482" s="63"/>
      <c r="H8482" s="64"/>
    </row>
    <row r="8483" spans="1:8" ht="15" hidden="1" customHeight="1" x14ac:dyDescent="0.25">
      <c r="A8483" s="82"/>
      <c r="B8483" s="95"/>
      <c r="C8483" s="75"/>
      <c r="D8483" s="57"/>
      <c r="E8483" s="66"/>
      <c r="F8483" s="62"/>
      <c r="G8483" s="63"/>
      <c r="H8483" s="64"/>
    </row>
    <row r="8484" spans="1:8" ht="15" hidden="1" customHeight="1" x14ac:dyDescent="0.25">
      <c r="A8484" s="82"/>
      <c r="B8484" s="55"/>
      <c r="C8484" s="71"/>
      <c r="D8484" s="57"/>
      <c r="E8484" s="66"/>
      <c r="F8484" s="62"/>
      <c r="G8484" s="63"/>
      <c r="H8484" s="64"/>
    </row>
    <row r="8485" spans="1:8" ht="15" hidden="1" customHeight="1" x14ac:dyDescent="0.25">
      <c r="A8485" s="82"/>
      <c r="B8485" s="95"/>
      <c r="C8485" s="71"/>
      <c r="D8485" s="57"/>
      <c r="E8485" s="66"/>
      <c r="F8485" s="76"/>
      <c r="G8485" s="63"/>
      <c r="H8485" s="64"/>
    </row>
    <row r="8486" spans="1:8" ht="15" hidden="1" customHeight="1" x14ac:dyDescent="0.25">
      <c r="A8486" s="82"/>
      <c r="B8486" s="56"/>
      <c r="C8486" s="71"/>
      <c r="D8486" s="57"/>
      <c r="E8486" s="66"/>
      <c r="F8486" s="76"/>
      <c r="G8486" s="63"/>
      <c r="H8486" s="64"/>
    </row>
    <row r="8487" spans="1:8" ht="15" hidden="1" customHeight="1" x14ac:dyDescent="0.25">
      <c r="A8487" s="82"/>
      <c r="B8487" s="56"/>
      <c r="C8487" s="71"/>
      <c r="D8487" s="57"/>
      <c r="E8487" s="66"/>
      <c r="F8487" s="76"/>
      <c r="G8487" s="63"/>
      <c r="H8487" s="64"/>
    </row>
    <row r="8488" spans="1:8" ht="15" hidden="1" customHeight="1" x14ac:dyDescent="0.25">
      <c r="A8488" s="82"/>
      <c r="B8488" s="55"/>
      <c r="C8488" s="71"/>
      <c r="D8488" s="57"/>
      <c r="E8488" s="86"/>
      <c r="F8488" s="62"/>
      <c r="G8488" s="63"/>
      <c r="H8488" s="64"/>
    </row>
    <row r="8489" spans="1:8" ht="15" hidden="1" customHeight="1" x14ac:dyDescent="0.25">
      <c r="A8489" s="82"/>
      <c r="B8489" s="68"/>
      <c r="C8489" s="71"/>
      <c r="D8489" s="57"/>
      <c r="E8489" s="86"/>
      <c r="F8489" s="62"/>
      <c r="G8489" s="63"/>
      <c r="H8489" s="64"/>
    </row>
    <row r="8490" spans="1:8" ht="15" hidden="1" customHeight="1" x14ac:dyDescent="0.25">
      <c r="A8490" s="82"/>
      <c r="B8490" s="56"/>
      <c r="C8490" s="56"/>
      <c r="D8490" s="56"/>
      <c r="E8490" s="86"/>
      <c r="F8490" s="58"/>
      <c r="G8490" s="63"/>
      <c r="H8490" s="106"/>
    </row>
    <row r="8491" spans="1:8" ht="15" hidden="1" customHeight="1" x14ac:dyDescent="0.25">
      <c r="A8491" s="82"/>
      <c r="B8491" s="56"/>
      <c r="C8491" s="56"/>
      <c r="D8491" s="56"/>
      <c r="E8491" s="86"/>
      <c r="F8491" s="58"/>
      <c r="G8491" s="63"/>
      <c r="H8491" s="106"/>
    </row>
    <row r="8492" spans="1:8" ht="15" hidden="1" customHeight="1" x14ac:dyDescent="0.25">
      <c r="A8492" s="82"/>
      <c r="B8492" s="56"/>
      <c r="C8492" s="56"/>
      <c r="D8492" s="56"/>
      <c r="E8492" s="86"/>
      <c r="F8492" s="58"/>
      <c r="G8492" s="63"/>
      <c r="H8492" s="106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6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6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6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6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6"/>
    </row>
    <row r="8498" spans="1:8" ht="15" hidden="1" customHeight="1" x14ac:dyDescent="0.25">
      <c r="A8498" s="82"/>
      <c r="B8498" s="56"/>
      <c r="C8498" s="71"/>
      <c r="D8498" s="57"/>
      <c r="E8498" s="86"/>
      <c r="F8498" s="62"/>
      <c r="G8498" s="63"/>
      <c r="H8498" s="64"/>
    </row>
    <row r="8499" spans="1:8" ht="15" hidden="1" customHeight="1" x14ac:dyDescent="0.25">
      <c r="A8499" s="82"/>
      <c r="B8499" s="56"/>
      <c r="C8499" s="71"/>
      <c r="D8499" s="57"/>
      <c r="E8499" s="86"/>
      <c r="F8499" s="62"/>
      <c r="G8499" s="63"/>
      <c r="H8499" s="64"/>
    </row>
    <row r="8500" spans="1:8" ht="15" hidden="1" customHeight="1" x14ac:dyDescent="0.25">
      <c r="A8500" s="82"/>
      <c r="B8500" s="56"/>
      <c r="C8500" s="71"/>
      <c r="D8500" s="57"/>
      <c r="E8500" s="86"/>
      <c r="F8500" s="62"/>
      <c r="G8500" s="63"/>
      <c r="H8500" s="64"/>
    </row>
    <row r="8501" spans="1:8" ht="15" hidden="1" customHeight="1" x14ac:dyDescent="0.25">
      <c r="A8501" s="82"/>
      <c r="B8501" s="55"/>
      <c r="C8501" s="56"/>
      <c r="D8501" s="57"/>
      <c r="E8501" s="86"/>
      <c r="F8501" s="62"/>
      <c r="G8501" s="62"/>
      <c r="H8501" s="64"/>
    </row>
    <row r="8502" spans="1:8" ht="15" hidden="1" customHeight="1" x14ac:dyDescent="0.25">
      <c r="A8502" s="82"/>
      <c r="B8502" s="74"/>
      <c r="C8502" s="71"/>
      <c r="D8502" s="57"/>
      <c r="E8502" s="86"/>
      <c r="F8502" s="62"/>
      <c r="G8502" s="100"/>
      <c r="H8502" s="64"/>
    </row>
    <row r="8503" spans="1:8" ht="15" hidden="1" customHeight="1" x14ac:dyDescent="0.25">
      <c r="A8503" s="82"/>
      <c r="B8503" s="56"/>
      <c r="C8503" s="71"/>
      <c r="D8503" s="57"/>
      <c r="E8503" s="86"/>
      <c r="F8503" s="63"/>
      <c r="G8503" s="100"/>
      <c r="H8503" s="64"/>
    </row>
    <row r="8504" spans="1:8" ht="15" hidden="1" customHeight="1" x14ac:dyDescent="0.25">
      <c r="A8504" s="82"/>
      <c r="B8504" s="56"/>
      <c r="C8504" s="71"/>
      <c r="D8504" s="57"/>
      <c r="E8504" s="100"/>
      <c r="F8504" s="96"/>
      <c r="G8504" s="100"/>
      <c r="H8504" s="64"/>
    </row>
    <row r="8505" spans="1:8" ht="15" hidden="1" customHeight="1" x14ac:dyDescent="0.25">
      <c r="A8505" s="82"/>
      <c r="B8505" s="74"/>
      <c r="C8505" s="71"/>
      <c r="D8505" s="57"/>
      <c r="E8505" s="86"/>
      <c r="F8505" s="62"/>
      <c r="G8505" s="100"/>
      <c r="H8505" s="64"/>
    </row>
    <row r="8506" spans="1:8" ht="15" hidden="1" customHeight="1" x14ac:dyDescent="0.25">
      <c r="A8506" s="82"/>
      <c r="B8506" s="71"/>
      <c r="C8506" s="71"/>
      <c r="D8506" s="83"/>
      <c r="E8506" s="86"/>
      <c r="F8506" s="76"/>
      <c r="G8506" s="100"/>
      <c r="H8506" s="64"/>
    </row>
    <row r="8507" spans="1:8" ht="15" hidden="1" customHeight="1" x14ac:dyDescent="0.25">
      <c r="A8507" s="82"/>
      <c r="B8507" s="55"/>
      <c r="C8507" s="71"/>
      <c r="D8507" s="83"/>
      <c r="E8507" s="72"/>
      <c r="F8507" s="77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56"/>
      <c r="C8509" s="71"/>
      <c r="D8509" s="57"/>
      <c r="E8509" s="86"/>
      <c r="F8509" s="62"/>
      <c r="G8509" s="63"/>
      <c r="H8509" s="64"/>
    </row>
    <row r="8510" spans="1:8" ht="15" hidden="1" customHeight="1" x14ac:dyDescent="0.25">
      <c r="A8510" s="82"/>
      <c r="B8510" s="56"/>
      <c r="C8510" s="71"/>
      <c r="D8510" s="57"/>
      <c r="E8510" s="86"/>
      <c r="F8510" s="62"/>
      <c r="G8510" s="63"/>
      <c r="H8510" s="64"/>
    </row>
    <row r="8511" spans="1:8" ht="15" hidden="1" customHeight="1" x14ac:dyDescent="0.25">
      <c r="A8511" s="82"/>
      <c r="B8511" s="55"/>
      <c r="C8511" s="56"/>
      <c r="D8511" s="57"/>
      <c r="E8511" s="86"/>
      <c r="F8511" s="62"/>
      <c r="G8511" s="62"/>
      <c r="H8511" s="64"/>
    </row>
    <row r="8512" spans="1:8" ht="15" hidden="1" customHeight="1" x14ac:dyDescent="0.25">
      <c r="A8512" s="82"/>
      <c r="B8512" s="74"/>
      <c r="C8512" s="71"/>
      <c r="D8512" s="57"/>
      <c r="E8512" s="86"/>
      <c r="F8512" s="62"/>
      <c r="G8512" s="100"/>
      <c r="H8512" s="64"/>
    </row>
    <row r="8513" spans="1:8" ht="15" hidden="1" customHeight="1" x14ac:dyDescent="0.25">
      <c r="A8513" s="82"/>
      <c r="B8513" s="56"/>
      <c r="C8513" s="71"/>
      <c r="D8513" s="57"/>
      <c r="E8513" s="86"/>
      <c r="F8513" s="63"/>
      <c r="G8513" s="100"/>
      <c r="H8513" s="64"/>
    </row>
    <row r="8514" spans="1:8" ht="15" hidden="1" customHeight="1" x14ac:dyDescent="0.25">
      <c r="A8514" s="82"/>
      <c r="B8514" s="56"/>
      <c r="C8514" s="71"/>
      <c r="D8514" s="57"/>
      <c r="E8514" s="100"/>
      <c r="F8514" s="96"/>
      <c r="G8514" s="100"/>
      <c r="H8514" s="64"/>
    </row>
    <row r="8515" spans="1:8" ht="15" hidden="1" customHeight="1" x14ac:dyDescent="0.25">
      <c r="A8515" s="82"/>
      <c r="B8515" s="74"/>
      <c r="C8515" s="71"/>
      <c r="D8515" s="57"/>
      <c r="E8515" s="86"/>
      <c r="F8515" s="62"/>
      <c r="G8515" s="100"/>
      <c r="H8515" s="64"/>
    </row>
    <row r="8516" spans="1:8" ht="15" hidden="1" customHeight="1" x14ac:dyDescent="0.25">
      <c r="A8516" s="82"/>
      <c r="B8516" s="71"/>
      <c r="C8516" s="71"/>
      <c r="D8516" s="83"/>
      <c r="E8516" s="86"/>
      <c r="F8516" s="76"/>
      <c r="G8516" s="100"/>
      <c r="H8516" s="64"/>
    </row>
    <row r="8517" spans="1:8" ht="15" hidden="1" customHeight="1" x14ac:dyDescent="0.25">
      <c r="A8517" s="82"/>
      <c r="B8517" s="55"/>
      <c r="C8517" s="71"/>
      <c r="D8517" s="83"/>
      <c r="E8517" s="72"/>
      <c r="F8517" s="77"/>
      <c r="G8517" s="63"/>
      <c r="H8517" s="64"/>
    </row>
    <row r="8518" spans="1:8" ht="15" hidden="1" customHeight="1" x14ac:dyDescent="0.25">
      <c r="A8518" s="82"/>
      <c r="B8518" s="56"/>
      <c r="C8518" s="75"/>
      <c r="D8518" s="57"/>
      <c r="E8518" s="72"/>
      <c r="F8518" s="76"/>
      <c r="G8518" s="63"/>
      <c r="H8518" s="64"/>
    </row>
    <row r="8519" spans="1:8" ht="15" hidden="1" customHeight="1" x14ac:dyDescent="0.25">
      <c r="A8519" s="82"/>
      <c r="B8519" s="55"/>
      <c r="C8519" s="75"/>
      <c r="D8519" s="83"/>
      <c r="E8519" s="72"/>
      <c r="F8519" s="77"/>
      <c r="G8519" s="100"/>
      <c r="H8519" s="64"/>
    </row>
    <row r="8520" spans="1:8" ht="15" hidden="1" customHeight="1" x14ac:dyDescent="0.25">
      <c r="A8520" s="82"/>
      <c r="B8520" s="56"/>
      <c r="C8520" s="75"/>
      <c r="D8520" s="57"/>
      <c r="E8520" s="86"/>
      <c r="F8520" s="62"/>
      <c r="G8520" s="100"/>
      <c r="H8520" s="64"/>
    </row>
    <row r="8521" spans="1:8" ht="15" hidden="1" customHeight="1" x14ac:dyDescent="0.25">
      <c r="A8521" s="82"/>
      <c r="B8521" s="56"/>
      <c r="C8521" s="56"/>
      <c r="D8521" s="57"/>
      <c r="E8521" s="66"/>
      <c r="F8521" s="62"/>
      <c r="G8521" s="63"/>
      <c r="H8521" s="64"/>
    </row>
    <row r="8522" spans="1:8" ht="15" hidden="1" customHeight="1" x14ac:dyDescent="0.25">
      <c r="A8522" s="82"/>
      <c r="B8522" s="55"/>
      <c r="C8522" s="75"/>
      <c r="D8522" s="57"/>
      <c r="E8522" s="66"/>
      <c r="F8522" s="62"/>
      <c r="G8522" s="63"/>
      <c r="H8522" s="64"/>
    </row>
    <row r="8523" spans="1:8" ht="15" hidden="1" customHeight="1" x14ac:dyDescent="0.25">
      <c r="A8523" s="82"/>
      <c r="B8523" s="56"/>
      <c r="C8523" s="75"/>
      <c r="D8523" s="83"/>
      <c r="E8523" s="72"/>
      <c r="F8523" s="76"/>
      <c r="G8523" s="63"/>
      <c r="H8523" s="64"/>
    </row>
    <row r="8524" spans="1:8" ht="15" hidden="1" customHeight="1" x14ac:dyDescent="0.25">
      <c r="A8524" s="82"/>
      <c r="B8524" s="55"/>
      <c r="C8524" s="75"/>
      <c r="D8524" s="105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5"/>
      <c r="D8525" s="57"/>
      <c r="E8525" s="66"/>
      <c r="F8525" s="62"/>
      <c r="G8525" s="63"/>
      <c r="H8525" s="64"/>
    </row>
    <row r="8526" spans="1:8" ht="15" hidden="1" customHeight="1" x14ac:dyDescent="0.25">
      <c r="A8526" s="82"/>
      <c r="B8526" s="55"/>
      <c r="C8526" s="75"/>
      <c r="D8526" s="57"/>
      <c r="E8526" s="66"/>
      <c r="F8526" s="62"/>
      <c r="G8526" s="63"/>
      <c r="H8526" s="64"/>
    </row>
    <row r="8527" spans="1:8" ht="15" hidden="1" customHeight="1" x14ac:dyDescent="0.25">
      <c r="A8527" s="82"/>
      <c r="B8527" s="95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95"/>
      <c r="C8528" s="71"/>
      <c r="D8528" s="57"/>
      <c r="E8528" s="66"/>
      <c r="F8528" s="76"/>
      <c r="G8528" s="63"/>
      <c r="H8528" s="64"/>
    </row>
    <row r="8529" spans="1:8" ht="15" hidden="1" customHeight="1" x14ac:dyDescent="0.25">
      <c r="A8529" s="82"/>
      <c r="B8529" s="71"/>
      <c r="C8529" s="71"/>
      <c r="D8529" s="57"/>
      <c r="E8529" s="66"/>
      <c r="F8529" s="76"/>
      <c r="G8529" s="63"/>
      <c r="H8529" s="64"/>
    </row>
    <row r="8530" spans="1:8" ht="15" hidden="1" customHeight="1" x14ac:dyDescent="0.25">
      <c r="A8530" s="82"/>
      <c r="B8530" s="55"/>
      <c r="C8530" s="71"/>
      <c r="D8530" s="57"/>
      <c r="E8530" s="86"/>
      <c r="F8530" s="62"/>
      <c r="G8530" s="63"/>
      <c r="H8530" s="64"/>
    </row>
    <row r="8531" spans="1:8" ht="15" hidden="1" customHeight="1" x14ac:dyDescent="0.25">
      <c r="A8531" s="82"/>
      <c r="B8531" s="68"/>
      <c r="C8531" s="71"/>
      <c r="D8531" s="57"/>
      <c r="E8531" s="86"/>
      <c r="F8531" s="62"/>
      <c r="G8531" s="63"/>
      <c r="H8531" s="64"/>
    </row>
    <row r="8532" spans="1:8" ht="15" hidden="1" customHeight="1" x14ac:dyDescent="0.25">
      <c r="A8532" s="82"/>
      <c r="B8532" s="56"/>
      <c r="C8532" s="71"/>
      <c r="D8532" s="56"/>
      <c r="E8532" s="86"/>
      <c r="F8532" s="58"/>
      <c r="G8532" s="63"/>
      <c r="H8532" s="64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55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68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86"/>
      <c r="F8536" s="62"/>
      <c r="G8536" s="62"/>
      <c r="H8536" s="64"/>
    </row>
    <row r="8537" spans="1:8" ht="15" hidden="1" customHeight="1" x14ac:dyDescent="0.25">
      <c r="A8537" s="82"/>
      <c r="B8537" s="81"/>
      <c r="C8537" s="56"/>
      <c r="D8537" s="57"/>
      <c r="E8537" s="86"/>
      <c r="F8537" s="62"/>
      <c r="G8537" s="100"/>
      <c r="H8537" s="64"/>
    </row>
    <row r="8538" spans="1:8" ht="15" hidden="1" customHeight="1" x14ac:dyDescent="0.25">
      <c r="A8538" s="82"/>
      <c r="B8538" s="56"/>
      <c r="C8538" s="56"/>
      <c r="D8538" s="57"/>
      <c r="E8538" s="86"/>
      <c r="F8538" s="63"/>
      <c r="G8538" s="100"/>
      <c r="H8538" s="64"/>
    </row>
    <row r="8539" spans="1:8" ht="15" hidden="1" customHeight="1" x14ac:dyDescent="0.25">
      <c r="A8539" s="82"/>
      <c r="B8539" s="56"/>
      <c r="C8539" s="56"/>
      <c r="D8539" s="57"/>
      <c r="E8539" s="100"/>
      <c r="F8539" s="96"/>
      <c r="G8539" s="100"/>
      <c r="H8539" s="64"/>
    </row>
    <row r="8540" spans="1:8" ht="15" hidden="1" customHeight="1" x14ac:dyDescent="0.25">
      <c r="A8540" s="82"/>
      <c r="B8540" s="68"/>
      <c r="C8540" s="56"/>
      <c r="D8540" s="57"/>
      <c r="E8540" s="86"/>
      <c r="F8540" s="62"/>
      <c r="G8540" s="100"/>
      <c r="H8540" s="64"/>
    </row>
    <row r="8541" spans="1:8" ht="15" hidden="1" customHeight="1" x14ac:dyDescent="0.25">
      <c r="A8541" s="82"/>
      <c r="B8541" s="68"/>
      <c r="C8541" s="56"/>
      <c r="D8541" s="83"/>
      <c r="E8541" s="86"/>
      <c r="F8541" s="76"/>
      <c r="G8541" s="100"/>
      <c r="H8541" s="64"/>
    </row>
    <row r="8542" spans="1:8" ht="15" hidden="1" customHeight="1" x14ac:dyDescent="0.25">
      <c r="A8542" s="82"/>
      <c r="B8542" s="56"/>
      <c r="C8542" s="56"/>
      <c r="D8542" s="83"/>
      <c r="E8542" s="72"/>
      <c r="F8542" s="77"/>
      <c r="G8542" s="63"/>
      <c r="H8542" s="64"/>
    </row>
    <row r="8543" spans="1:8" ht="15" hidden="1" customHeight="1" x14ac:dyDescent="0.25">
      <c r="A8543" s="82"/>
      <c r="B8543" s="56"/>
      <c r="C8543" s="56"/>
      <c r="D8543" s="57"/>
      <c r="E8543" s="72"/>
      <c r="F8543" s="76"/>
      <c r="G8543" s="63"/>
      <c r="H8543" s="64"/>
    </row>
    <row r="8544" spans="1:8" ht="15" hidden="1" customHeight="1" x14ac:dyDescent="0.25">
      <c r="A8544" s="82"/>
      <c r="B8544" s="56"/>
      <c r="C8544" s="56"/>
      <c r="D8544" s="83"/>
      <c r="E8544" s="72"/>
      <c r="F8544" s="77"/>
      <c r="G8544" s="100"/>
      <c r="H8544" s="64"/>
    </row>
    <row r="8545" spans="1:8" ht="15" hidden="1" customHeight="1" x14ac:dyDescent="0.25">
      <c r="A8545" s="82"/>
      <c r="B8545" s="56"/>
      <c r="C8545" s="75"/>
      <c r="D8545" s="57"/>
      <c r="E8545" s="86"/>
      <c r="F8545" s="62"/>
      <c r="G8545" s="100"/>
      <c r="H8545" s="64"/>
    </row>
    <row r="8546" spans="1:8" ht="15" hidden="1" customHeight="1" x14ac:dyDescent="0.25">
      <c r="A8546" s="82"/>
      <c r="B8546" s="95"/>
      <c r="C8546" s="71"/>
      <c r="D8546" s="57"/>
      <c r="E8546" s="66"/>
      <c r="F8546" s="76"/>
      <c r="G8546" s="63"/>
      <c r="H8546" s="64"/>
    </row>
    <row r="8547" spans="1:8" ht="15" hidden="1" customHeight="1" x14ac:dyDescent="0.25">
      <c r="A8547" s="82"/>
      <c r="B8547" s="74"/>
      <c r="C8547" s="56"/>
      <c r="D8547" s="57"/>
      <c r="E8547" s="86"/>
      <c r="F8547" s="62"/>
      <c r="G8547" s="63"/>
      <c r="H8547" s="64"/>
    </row>
    <row r="8548" spans="1:8" ht="15" hidden="1" customHeight="1" x14ac:dyDescent="0.25">
      <c r="A8548" s="82"/>
      <c r="B8548" s="56"/>
      <c r="C8548" s="75"/>
      <c r="D8548" s="83"/>
      <c r="E8548" s="72"/>
      <c r="F8548" s="76"/>
      <c r="G8548" s="63"/>
      <c r="H8548" s="64"/>
    </row>
    <row r="8549" spans="1:8" ht="15" hidden="1" customHeight="1" x14ac:dyDescent="0.25">
      <c r="A8549" s="82"/>
      <c r="B8549" s="55"/>
      <c r="C8549" s="75"/>
      <c r="D8549" s="105"/>
      <c r="E8549" s="66"/>
      <c r="F8549" s="62"/>
      <c r="G8549" s="63"/>
      <c r="H8549" s="64"/>
    </row>
    <row r="8550" spans="1:8" ht="15" hidden="1" customHeight="1" x14ac:dyDescent="0.25">
      <c r="A8550" s="82"/>
      <c r="B8550" s="95"/>
      <c r="C8550" s="75"/>
      <c r="D8550" s="57"/>
      <c r="E8550" s="66"/>
      <c r="F8550" s="62"/>
      <c r="G8550" s="63"/>
      <c r="H8550" s="64"/>
    </row>
    <row r="8551" spans="1:8" ht="15" hidden="1" customHeight="1" x14ac:dyDescent="0.25">
      <c r="A8551" s="82"/>
      <c r="B8551" s="55"/>
      <c r="C8551" s="75"/>
      <c r="D8551" s="57"/>
      <c r="E8551" s="66"/>
      <c r="F8551" s="62"/>
      <c r="G8551" s="63"/>
      <c r="H8551" s="64"/>
    </row>
    <row r="8552" spans="1:8" ht="15" hidden="1" customHeight="1" x14ac:dyDescent="0.25">
      <c r="A8552" s="82"/>
      <c r="B8552" s="95"/>
      <c r="C8552" s="71"/>
      <c r="D8552" s="57"/>
      <c r="E8552" s="66"/>
      <c r="F8552" s="76"/>
      <c r="G8552" s="63"/>
      <c r="H8552" s="64"/>
    </row>
    <row r="8553" spans="1:8" ht="15" hidden="1" customHeight="1" x14ac:dyDescent="0.25">
      <c r="A8553" s="82"/>
      <c r="B8553" s="95"/>
      <c r="C8553" s="71"/>
      <c r="D8553" s="57"/>
      <c r="E8553" s="66"/>
      <c r="F8553" s="76"/>
      <c r="G8553" s="63"/>
      <c r="H8553" s="64"/>
    </row>
    <row r="8554" spans="1:8" ht="15" hidden="1" customHeight="1" x14ac:dyDescent="0.25">
      <c r="A8554" s="82"/>
      <c r="B8554" s="71"/>
      <c r="C8554" s="71"/>
      <c r="D8554" s="57"/>
      <c r="E8554" s="66"/>
      <c r="F8554" s="76"/>
      <c r="G8554" s="63"/>
      <c r="H8554" s="64"/>
    </row>
    <row r="8555" spans="1:8" ht="15" hidden="1" customHeight="1" x14ac:dyDescent="0.25">
      <c r="A8555" s="82"/>
      <c r="B8555" s="55"/>
      <c r="C8555" s="71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68"/>
      <c r="C8556" s="71"/>
      <c r="D8556" s="57"/>
      <c r="E8556" s="86"/>
      <c r="F8556" s="62"/>
      <c r="G8556" s="63"/>
      <c r="H8556" s="64"/>
    </row>
    <row r="8557" spans="1:8" ht="15" hidden="1" customHeight="1" x14ac:dyDescent="0.25">
      <c r="A8557" s="82"/>
      <c r="B8557" s="56"/>
      <c r="C8557" s="56"/>
      <c r="D8557" s="56"/>
      <c r="E8557" s="86"/>
      <c r="F8557" s="58"/>
      <c r="G8557" s="63"/>
      <c r="H8557" s="106"/>
    </row>
    <row r="8558" spans="1:8" ht="15" hidden="1" customHeight="1" x14ac:dyDescent="0.25">
      <c r="A8558" s="82"/>
      <c r="B8558" s="56"/>
      <c r="C8558" s="56"/>
      <c r="D8558" s="56"/>
      <c r="E8558" s="86"/>
      <c r="F8558" s="58"/>
      <c r="G8558" s="63"/>
      <c r="H8558" s="106"/>
    </row>
    <row r="8559" spans="1:8" ht="15" hidden="1" customHeight="1" x14ac:dyDescent="0.25">
      <c r="A8559" s="82"/>
      <c r="B8559" s="56"/>
      <c r="C8559" s="56"/>
      <c r="D8559" s="56"/>
      <c r="E8559" s="86"/>
      <c r="F8559" s="58"/>
      <c r="G8559" s="63"/>
      <c r="H8559" s="106"/>
    </row>
    <row r="8560" spans="1:8" ht="15" hidden="1" customHeight="1" x14ac:dyDescent="0.25">
      <c r="A8560" s="82"/>
      <c r="B8560" s="56"/>
      <c r="C8560" s="56"/>
      <c r="D8560" s="56"/>
      <c r="E8560" s="86"/>
      <c r="F8560" s="58"/>
      <c r="G8560" s="63"/>
      <c r="H8560" s="106"/>
    </row>
    <row r="8561" spans="1:8" ht="15" hidden="1" customHeight="1" x14ac:dyDescent="0.25">
      <c r="A8561" s="82"/>
      <c r="B8561" s="56"/>
      <c r="C8561" s="56"/>
      <c r="D8561" s="56"/>
      <c r="E8561" s="86"/>
      <c r="F8561" s="58"/>
      <c r="G8561" s="63"/>
      <c r="H8561" s="106"/>
    </row>
    <row r="8562" spans="1:8" ht="15" hidden="1" customHeight="1" x14ac:dyDescent="0.25">
      <c r="A8562" s="82"/>
      <c r="B8562" s="56"/>
      <c r="C8562" s="56"/>
      <c r="D8562" s="56"/>
      <c r="E8562" s="86"/>
      <c r="F8562" s="58"/>
      <c r="G8562" s="63"/>
      <c r="H8562" s="106"/>
    </row>
    <row r="8563" spans="1:8" ht="15" hidden="1" customHeight="1" x14ac:dyDescent="0.25">
      <c r="A8563" s="82"/>
      <c r="B8563" s="56"/>
      <c r="C8563" s="56"/>
      <c r="D8563" s="56"/>
      <c r="E8563" s="86"/>
      <c r="F8563" s="58"/>
      <c r="G8563" s="63"/>
      <c r="H8563" s="106"/>
    </row>
    <row r="8564" spans="1:8" ht="15" hidden="1" customHeight="1" x14ac:dyDescent="0.25">
      <c r="A8564" s="82"/>
      <c r="B8564" s="56"/>
      <c r="C8564" s="56"/>
      <c r="D8564" s="56"/>
      <c r="E8564" s="86"/>
      <c r="F8564" s="58"/>
      <c r="G8564" s="63"/>
      <c r="H8564" s="106"/>
    </row>
    <row r="8565" spans="1:8" ht="15" hidden="1" customHeight="1" x14ac:dyDescent="0.25">
      <c r="A8565" s="82"/>
      <c r="B8565" s="74"/>
      <c r="C8565" s="56"/>
      <c r="D8565" s="57"/>
      <c r="E8565" s="86"/>
      <c r="F8565" s="62"/>
      <c r="G8565" s="100"/>
      <c r="H8565" s="64"/>
    </row>
    <row r="8566" spans="1:8" ht="15" hidden="1" customHeight="1" x14ac:dyDescent="0.25">
      <c r="A8566" s="82"/>
      <c r="B8566" s="56"/>
      <c r="C8566" s="56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75"/>
      <c r="D8567" s="57"/>
      <c r="E8567" s="86"/>
      <c r="F8567" s="62"/>
      <c r="G8567" s="63"/>
      <c r="H8567" s="64"/>
    </row>
    <row r="8568" spans="1:8" ht="15" hidden="1" customHeight="1" x14ac:dyDescent="0.25">
      <c r="A8568" s="82"/>
      <c r="B8568" s="56"/>
      <c r="C8568" s="71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56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86"/>
      <c r="F8570" s="62"/>
      <c r="G8570" s="63"/>
      <c r="H8570" s="64"/>
    </row>
    <row r="8571" spans="1:8" ht="15" hidden="1" customHeight="1" x14ac:dyDescent="0.25">
      <c r="A8571" s="82"/>
      <c r="B8571" s="74"/>
      <c r="C8571" s="75"/>
      <c r="D8571" s="57"/>
      <c r="E8571" s="86"/>
      <c r="F8571" s="62"/>
      <c r="G8571" s="63"/>
      <c r="H8571" s="64"/>
    </row>
    <row r="8572" spans="1:8" ht="15" hidden="1" customHeight="1" x14ac:dyDescent="0.25">
      <c r="A8572" s="82"/>
      <c r="B8572" s="56"/>
      <c r="C8572" s="71"/>
      <c r="D8572" s="57"/>
      <c r="E8572" s="86"/>
      <c r="F8572" s="62"/>
      <c r="G8572" s="63"/>
      <c r="H8572" s="64"/>
    </row>
    <row r="8573" spans="1:8" ht="15" hidden="1" customHeight="1" x14ac:dyDescent="0.25">
      <c r="A8573" s="82"/>
      <c r="B8573" s="95"/>
      <c r="C8573" s="56"/>
      <c r="D8573" s="57"/>
      <c r="E8573" s="66"/>
      <c r="F8573" s="76"/>
      <c r="G8573" s="62"/>
      <c r="H8573" s="64"/>
    </row>
    <row r="8574" spans="1:8" ht="15" hidden="1" customHeight="1" x14ac:dyDescent="0.25">
      <c r="A8574" s="82"/>
      <c r="B8574" s="81"/>
      <c r="C8574" s="56"/>
      <c r="D8574" s="57"/>
      <c r="E8574" s="86"/>
      <c r="F8574" s="62"/>
      <c r="G8574" s="100"/>
      <c r="H8574" s="64"/>
    </row>
    <row r="8575" spans="1:8" ht="15" hidden="1" customHeight="1" x14ac:dyDescent="0.25">
      <c r="A8575" s="82"/>
      <c r="B8575" s="56"/>
      <c r="C8575" s="56"/>
      <c r="D8575" s="57"/>
      <c r="E8575" s="86"/>
      <c r="F8575" s="63"/>
      <c r="G8575" s="100"/>
      <c r="H8575" s="64"/>
    </row>
    <row r="8576" spans="1:8" ht="15" hidden="1" customHeight="1" x14ac:dyDescent="0.25">
      <c r="A8576" s="82"/>
      <c r="B8576" s="56"/>
      <c r="C8576" s="56"/>
      <c r="D8576" s="57"/>
      <c r="E8576" s="100"/>
      <c r="F8576" s="96"/>
      <c r="G8576" s="100"/>
      <c r="H8576" s="64"/>
    </row>
    <row r="8577" spans="1:8" ht="15" hidden="1" customHeight="1" x14ac:dyDescent="0.25">
      <c r="A8577" s="82"/>
      <c r="B8577" s="68"/>
      <c r="C8577" s="56"/>
      <c r="D8577" s="57"/>
      <c r="E8577" s="86"/>
      <c r="F8577" s="62"/>
      <c r="G8577" s="100"/>
      <c r="H8577" s="64"/>
    </row>
    <row r="8578" spans="1:8" ht="15" hidden="1" customHeight="1" x14ac:dyDescent="0.25">
      <c r="A8578" s="82"/>
      <c r="B8578" s="68"/>
      <c r="C8578" s="56"/>
      <c r="D8578" s="83"/>
      <c r="E8578" s="86"/>
      <c r="F8578" s="76"/>
      <c r="G8578" s="100"/>
      <c r="H8578" s="64"/>
    </row>
    <row r="8579" spans="1:8" ht="15" hidden="1" customHeight="1" x14ac:dyDescent="0.25">
      <c r="A8579" s="82"/>
      <c r="B8579" s="56"/>
      <c r="C8579" s="56"/>
      <c r="D8579" s="83"/>
      <c r="E8579" s="72"/>
      <c r="F8579" s="77"/>
      <c r="G8579" s="63"/>
      <c r="H8579" s="64"/>
    </row>
    <row r="8580" spans="1:8" ht="15" hidden="1" customHeight="1" x14ac:dyDescent="0.25">
      <c r="A8580" s="82"/>
      <c r="B8580" s="56"/>
      <c r="C8580" s="56"/>
      <c r="D8580" s="57"/>
      <c r="E8580" s="72"/>
      <c r="F8580" s="76"/>
      <c r="G8580" s="63"/>
      <c r="H8580" s="64"/>
    </row>
    <row r="8581" spans="1:8" ht="15" hidden="1" customHeight="1" x14ac:dyDescent="0.25">
      <c r="A8581" s="82"/>
      <c r="B8581" s="56"/>
      <c r="C8581" s="56"/>
      <c r="D8581" s="83"/>
      <c r="E8581" s="72"/>
      <c r="F8581" s="77"/>
      <c r="G8581" s="100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2"/>
      <c r="G8582" s="100"/>
      <c r="H8582" s="64"/>
    </row>
    <row r="8583" spans="1:8" ht="15" hidden="1" customHeight="1" x14ac:dyDescent="0.25">
      <c r="A8583" s="82"/>
      <c r="B8583" s="95"/>
      <c r="C8583" s="71"/>
      <c r="D8583" s="57"/>
      <c r="E8583" s="66"/>
      <c r="F8583" s="76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63"/>
      <c r="H8584" s="64"/>
    </row>
    <row r="8585" spans="1:8" ht="15" hidden="1" customHeight="1" x14ac:dyDescent="0.25">
      <c r="A8585" s="82"/>
      <c r="B8585" s="56"/>
      <c r="C8585" s="75"/>
      <c r="D8585" s="83"/>
      <c r="E8585" s="72"/>
      <c r="F8585" s="76"/>
      <c r="G8585" s="63"/>
      <c r="H8585" s="64"/>
    </row>
    <row r="8586" spans="1:8" ht="15" hidden="1" customHeight="1" x14ac:dyDescent="0.25">
      <c r="A8586" s="82"/>
      <c r="B8586" s="55"/>
      <c r="C8586" s="75"/>
      <c r="D8586" s="105"/>
      <c r="E8586" s="66"/>
      <c r="F8586" s="62"/>
      <c r="G8586" s="63"/>
      <c r="H8586" s="64"/>
    </row>
    <row r="8587" spans="1:8" ht="15" hidden="1" customHeight="1" x14ac:dyDescent="0.25">
      <c r="A8587" s="82"/>
      <c r="B8587" s="95"/>
      <c r="C8587" s="75"/>
      <c r="D8587" s="57"/>
      <c r="E8587" s="66"/>
      <c r="F8587" s="62"/>
      <c r="G8587" s="63"/>
      <c r="H8587" s="64"/>
    </row>
    <row r="8588" spans="1:8" ht="15" hidden="1" customHeight="1" x14ac:dyDescent="0.25">
      <c r="A8588" s="82"/>
      <c r="B8588" s="55"/>
      <c r="C8588" s="75"/>
      <c r="D8588" s="57"/>
      <c r="E8588" s="66"/>
      <c r="F8588" s="62"/>
      <c r="G8588" s="63"/>
      <c r="H8588" s="64"/>
    </row>
    <row r="8589" spans="1:8" ht="15" hidden="1" customHeight="1" x14ac:dyDescent="0.25">
      <c r="A8589" s="82"/>
      <c r="B8589" s="95"/>
      <c r="C8589" s="71"/>
      <c r="D8589" s="57"/>
      <c r="E8589" s="66"/>
      <c r="F8589" s="76"/>
      <c r="G8589" s="63"/>
      <c r="H8589" s="64"/>
    </row>
    <row r="8590" spans="1:8" ht="15" hidden="1" customHeight="1" x14ac:dyDescent="0.25">
      <c r="A8590" s="82"/>
      <c r="B8590" s="95"/>
      <c r="C8590" s="71"/>
      <c r="D8590" s="57"/>
      <c r="E8590" s="66"/>
      <c r="F8590" s="76"/>
      <c r="G8590" s="63"/>
      <c r="H8590" s="64"/>
    </row>
    <row r="8591" spans="1:8" ht="15" hidden="1" customHeight="1" x14ac:dyDescent="0.25">
      <c r="A8591" s="82"/>
      <c r="B8591" s="71"/>
      <c r="C8591" s="71"/>
      <c r="D8591" s="57"/>
      <c r="E8591" s="66"/>
      <c r="F8591" s="76"/>
      <c r="G8591" s="63"/>
      <c r="H8591" s="64"/>
    </row>
    <row r="8592" spans="1:8" ht="15" hidden="1" customHeight="1" x14ac:dyDescent="0.25">
      <c r="A8592" s="82"/>
      <c r="B8592" s="55"/>
      <c r="C8592" s="71"/>
      <c r="D8592" s="57"/>
      <c r="E8592" s="86"/>
      <c r="F8592" s="62"/>
      <c r="G8592" s="63"/>
      <c r="H8592" s="64"/>
    </row>
    <row r="8593" spans="1:8" ht="15" hidden="1" customHeight="1" x14ac:dyDescent="0.25">
      <c r="A8593" s="82"/>
      <c r="B8593" s="68"/>
      <c r="C8593" s="71"/>
      <c r="D8593" s="57"/>
      <c r="E8593" s="86"/>
      <c r="F8593" s="62"/>
      <c r="G8593" s="63"/>
      <c r="H8593" s="64"/>
    </row>
    <row r="8594" spans="1:8" ht="15" hidden="1" customHeight="1" x14ac:dyDescent="0.25">
      <c r="A8594" s="82"/>
      <c r="B8594" s="56"/>
      <c r="C8594" s="71"/>
      <c r="D8594" s="56"/>
      <c r="E8594" s="86"/>
      <c r="F8594" s="58"/>
      <c r="G8594" s="63"/>
      <c r="H8594" s="106"/>
    </row>
    <row r="8595" spans="1:8" ht="15" hidden="1" customHeight="1" x14ac:dyDescent="0.25">
      <c r="A8595" s="82"/>
      <c r="B8595" s="95"/>
      <c r="C8595" s="71"/>
      <c r="D8595" s="56"/>
      <c r="E8595" s="86"/>
      <c r="F8595" s="58"/>
      <c r="G8595" s="63"/>
      <c r="H8595" s="106"/>
    </row>
    <row r="8596" spans="1:8" ht="15" hidden="1" customHeight="1" x14ac:dyDescent="0.25">
      <c r="A8596" s="82"/>
      <c r="B8596" s="65"/>
      <c r="C8596" s="56"/>
      <c r="D8596" s="56"/>
      <c r="E8596" s="86"/>
      <c r="F8596" s="58"/>
      <c r="G8596" s="63"/>
      <c r="H8596" s="106"/>
    </row>
    <row r="8597" spans="1:8" ht="15" hidden="1" customHeight="1" x14ac:dyDescent="0.25">
      <c r="A8597" s="82"/>
      <c r="B8597" s="56"/>
      <c r="C8597" s="56"/>
      <c r="D8597" s="57"/>
      <c r="E8597" s="86"/>
      <c r="F8597" s="62"/>
      <c r="G8597" s="63"/>
      <c r="H8597" s="64"/>
    </row>
    <row r="8598" spans="1:8" ht="15" hidden="1" customHeight="1" x14ac:dyDescent="0.25">
      <c r="A8598" s="82"/>
      <c r="B8598" s="68"/>
      <c r="C8598" s="56"/>
      <c r="D8598" s="57"/>
      <c r="E8598" s="86"/>
      <c r="F8598" s="62"/>
      <c r="G8598" s="63"/>
      <c r="H8598" s="64"/>
    </row>
    <row r="8599" spans="1:8" ht="15" hidden="1" customHeight="1" x14ac:dyDescent="0.25">
      <c r="A8599" s="82"/>
      <c r="B8599" s="55"/>
      <c r="C8599" s="56"/>
      <c r="D8599" s="57"/>
      <c r="E8599" s="86"/>
      <c r="F8599" s="62"/>
      <c r="G8599" s="63"/>
      <c r="H8599" s="64"/>
    </row>
    <row r="8600" spans="1:8" ht="15" hidden="1" customHeight="1" x14ac:dyDescent="0.25">
      <c r="A8600" s="82"/>
      <c r="B8600" s="55"/>
      <c r="C8600" s="56"/>
      <c r="D8600" s="57"/>
      <c r="E8600" s="72"/>
      <c r="F8600" s="76"/>
      <c r="G8600" s="63"/>
      <c r="H8600" s="64"/>
    </row>
    <row r="8601" spans="1:8" ht="15" hidden="1" customHeight="1" x14ac:dyDescent="0.25">
      <c r="A8601" s="82"/>
      <c r="B8601" s="56"/>
      <c r="C8601" s="56"/>
      <c r="D8601" s="57"/>
      <c r="E8601" s="66"/>
      <c r="F8601" s="76"/>
      <c r="G8601" s="100"/>
      <c r="H8601" s="64"/>
    </row>
    <row r="8602" spans="1:8" ht="15" hidden="1" customHeight="1" x14ac:dyDescent="0.25">
      <c r="A8602" s="82"/>
      <c r="B8602" s="56"/>
      <c r="C8602" s="56"/>
      <c r="D8602" s="83"/>
      <c r="E8602" s="72"/>
      <c r="F8602" s="62"/>
      <c r="G8602" s="100"/>
      <c r="H8602" s="64"/>
    </row>
    <row r="8603" spans="1:8" ht="15" hidden="1" customHeight="1" x14ac:dyDescent="0.25">
      <c r="A8603" s="82"/>
      <c r="B8603" s="74"/>
      <c r="C8603" s="56"/>
      <c r="D8603" s="57"/>
      <c r="E8603" s="86"/>
      <c r="F8603" s="62"/>
      <c r="G8603" s="100"/>
      <c r="H8603" s="64"/>
    </row>
    <row r="8604" spans="1:8" ht="15" hidden="1" customHeight="1" x14ac:dyDescent="0.25">
      <c r="A8604" s="82"/>
      <c r="B8604" s="74"/>
      <c r="C8604" s="56"/>
      <c r="D8604" s="57"/>
      <c r="E8604" s="86"/>
      <c r="F8604" s="62"/>
      <c r="G8604" s="100"/>
      <c r="H8604" s="64"/>
    </row>
    <row r="8605" spans="1:8" ht="15" hidden="1" customHeight="1" x14ac:dyDescent="0.25">
      <c r="A8605" s="82"/>
      <c r="B8605" s="95"/>
      <c r="C8605" s="56"/>
      <c r="D8605" s="57"/>
      <c r="E8605" s="66"/>
      <c r="F8605" s="76"/>
      <c r="G8605" s="63"/>
      <c r="H8605" s="64"/>
    </row>
    <row r="8606" spans="1:8" ht="15" hidden="1" customHeight="1" x14ac:dyDescent="0.25">
      <c r="A8606" s="82"/>
      <c r="B8606" s="74"/>
      <c r="C8606" s="75"/>
      <c r="D8606" s="57"/>
      <c r="E8606" s="86"/>
      <c r="F8606" s="62"/>
      <c r="G8606" s="63"/>
      <c r="H8606" s="64"/>
    </row>
    <row r="8607" spans="1:8" ht="15" hidden="1" customHeight="1" x14ac:dyDescent="0.25">
      <c r="A8607" s="82"/>
      <c r="B8607" s="56"/>
      <c r="C8607" s="75"/>
      <c r="D8607" s="57"/>
      <c r="E8607" s="86"/>
      <c r="F8607" s="62"/>
      <c r="G8607" s="63"/>
      <c r="H8607" s="64"/>
    </row>
    <row r="8608" spans="1:8" ht="15" hidden="1" customHeight="1" x14ac:dyDescent="0.25">
      <c r="A8608" s="82"/>
      <c r="B8608" s="95"/>
      <c r="C8608" s="75"/>
      <c r="D8608" s="57"/>
      <c r="E8608" s="66"/>
      <c r="F8608" s="76"/>
      <c r="G8608" s="62"/>
      <c r="H8608" s="64"/>
    </row>
    <row r="8609" spans="1:8" ht="15" hidden="1" customHeight="1" x14ac:dyDescent="0.25">
      <c r="A8609" s="82"/>
      <c r="B8609" s="81"/>
      <c r="C8609" s="75"/>
      <c r="D8609" s="57"/>
      <c r="E8609" s="86"/>
      <c r="F8609" s="62"/>
      <c r="G8609" s="100"/>
      <c r="H8609" s="64"/>
    </row>
    <row r="8610" spans="1:8" ht="15" hidden="1" customHeight="1" x14ac:dyDescent="0.25">
      <c r="A8610" s="82"/>
      <c r="B8610" s="56"/>
      <c r="C8610" s="75"/>
      <c r="D8610" s="57"/>
      <c r="E8610" s="86"/>
      <c r="F8610" s="63"/>
      <c r="G8610" s="100"/>
      <c r="H8610" s="64"/>
    </row>
    <row r="8611" spans="1:8" ht="15" hidden="1" customHeight="1" x14ac:dyDescent="0.25">
      <c r="A8611" s="82"/>
      <c r="B8611" s="68"/>
      <c r="C8611" s="56"/>
      <c r="D8611" s="57"/>
      <c r="E8611" s="86"/>
      <c r="F8611" s="62"/>
      <c r="G8611" s="100"/>
      <c r="H8611" s="64"/>
    </row>
    <row r="8612" spans="1:8" ht="15" hidden="1" customHeight="1" x14ac:dyDescent="0.25">
      <c r="A8612" s="82"/>
      <c r="B8612" s="56"/>
      <c r="C8612" s="56"/>
      <c r="D8612" s="57"/>
      <c r="E8612" s="86"/>
      <c r="F8612" s="62"/>
      <c r="G8612" s="100"/>
      <c r="H8612" s="64"/>
    </row>
    <row r="8613" spans="1:8" ht="15" hidden="1" customHeight="1" x14ac:dyDescent="0.25">
      <c r="A8613" s="82"/>
      <c r="B8613" s="55"/>
      <c r="C8613" s="71"/>
      <c r="D8613" s="83"/>
      <c r="E8613" s="86"/>
      <c r="F8613" s="76"/>
      <c r="G8613" s="100"/>
      <c r="H8613" s="64"/>
    </row>
    <row r="8614" spans="1:8" ht="15" hidden="1" customHeight="1" x14ac:dyDescent="0.25">
      <c r="A8614" s="82"/>
      <c r="B8614" s="95"/>
      <c r="C8614" s="71"/>
      <c r="D8614" s="83"/>
      <c r="E8614" s="72"/>
      <c r="F8614" s="77"/>
      <c r="G8614" s="63"/>
      <c r="H8614" s="64"/>
    </row>
    <row r="8615" spans="1:8" ht="15" hidden="1" customHeight="1" x14ac:dyDescent="0.25">
      <c r="A8615" s="82"/>
      <c r="B8615" s="56"/>
      <c r="C8615" s="56"/>
      <c r="D8615" s="57"/>
      <c r="E8615" s="72"/>
      <c r="F8615" s="76"/>
      <c r="G8615" s="63"/>
      <c r="H8615" s="64"/>
    </row>
    <row r="8616" spans="1:8" ht="15" hidden="1" customHeight="1" x14ac:dyDescent="0.25">
      <c r="A8616" s="82"/>
      <c r="B8616" s="56"/>
      <c r="C8616" s="56"/>
      <c r="D8616" s="83"/>
      <c r="E8616" s="72"/>
      <c r="F8616" s="77"/>
      <c r="G8616" s="100"/>
      <c r="H8616" s="64"/>
    </row>
    <row r="8617" spans="1:8" ht="15" hidden="1" customHeight="1" x14ac:dyDescent="0.25">
      <c r="A8617" s="82"/>
      <c r="B8617" s="56"/>
      <c r="C8617" s="75"/>
      <c r="D8617" s="57"/>
      <c r="E8617" s="86"/>
      <c r="F8617" s="62"/>
      <c r="G8617" s="100"/>
      <c r="H8617" s="64"/>
    </row>
    <row r="8618" spans="1:8" ht="15" hidden="1" customHeight="1" x14ac:dyDescent="0.25">
      <c r="A8618" s="82"/>
      <c r="B8618" s="68"/>
      <c r="C8618" s="56"/>
      <c r="D8618" s="57"/>
      <c r="E8618" s="66"/>
      <c r="F8618" s="63"/>
      <c r="G8618" s="63"/>
      <c r="H8618" s="64"/>
    </row>
    <row r="8619" spans="1:8" ht="15" hidden="1" customHeight="1" x14ac:dyDescent="0.25">
      <c r="A8619" s="82"/>
      <c r="B8619" s="74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 s="82"/>
      <c r="B8620" s="56"/>
      <c r="C8620" s="56"/>
      <c r="D8620" s="83"/>
      <c r="E8620" s="72"/>
      <c r="F8620" s="76"/>
      <c r="G8620" s="63"/>
      <c r="H8620" s="64"/>
    </row>
    <row r="8621" spans="1:8" ht="15" hidden="1" customHeight="1" x14ac:dyDescent="0.25">
      <c r="A8621" s="82"/>
      <c r="B8621" s="55"/>
      <c r="C8621" s="56"/>
      <c r="D8621" s="105"/>
      <c r="E8621" s="66"/>
      <c r="F8621" s="62"/>
      <c r="G8621" s="63"/>
      <c r="H8621" s="64"/>
    </row>
    <row r="8622" spans="1:8" ht="15" hidden="1" customHeight="1" x14ac:dyDescent="0.25">
      <c r="A8622" s="82"/>
      <c r="B8622" s="95"/>
      <c r="C8622" s="75"/>
      <c r="D8622" s="57"/>
      <c r="E8622" s="66"/>
      <c r="F8622" s="62"/>
      <c r="G8622" s="63"/>
      <c r="H8622" s="64"/>
    </row>
    <row r="8623" spans="1:8" ht="15" hidden="1" customHeight="1" x14ac:dyDescent="0.25">
      <c r="A8623" s="82"/>
      <c r="B8623" s="55"/>
      <c r="C8623" s="75"/>
      <c r="D8623" s="57"/>
      <c r="E8623" s="66"/>
      <c r="F8623" s="62"/>
      <c r="G8623" s="63"/>
      <c r="H8623" s="64"/>
    </row>
    <row r="8624" spans="1:8" ht="15" hidden="1" customHeight="1" x14ac:dyDescent="0.25">
      <c r="A8624" s="82"/>
      <c r="B8624" s="95"/>
      <c r="C8624" s="56"/>
      <c r="D8624" s="57"/>
      <c r="E8624" s="66"/>
      <c r="F8624" s="76"/>
      <c r="G8624" s="63"/>
      <c r="H8624" s="64"/>
    </row>
    <row r="8625" spans="1:8" ht="15" hidden="1" customHeight="1" x14ac:dyDescent="0.25">
      <c r="A8625" s="82"/>
      <c r="B8625" s="74"/>
      <c r="C8625" s="75"/>
      <c r="D8625" s="57"/>
      <c r="E8625" s="86"/>
      <c r="F8625" s="62"/>
      <c r="G8625" s="63"/>
      <c r="H8625" s="64"/>
    </row>
    <row r="8626" spans="1:8" ht="15" hidden="1" customHeight="1" x14ac:dyDescent="0.25">
      <c r="A8626" s="82"/>
      <c r="B8626" s="56"/>
      <c r="C8626" s="75"/>
      <c r="D8626" s="57"/>
      <c r="E8626" s="86"/>
      <c r="F8626" s="62"/>
      <c r="G8626" s="63"/>
      <c r="H8626" s="64"/>
    </row>
    <row r="8627" spans="1:8" ht="15" hidden="1" customHeight="1" x14ac:dyDescent="0.25">
      <c r="A8627" s="82"/>
      <c r="B8627" s="95"/>
      <c r="C8627" s="75"/>
      <c r="D8627" s="57"/>
      <c r="E8627" s="66"/>
      <c r="F8627" s="76"/>
      <c r="G8627" s="62"/>
      <c r="H8627" s="64"/>
    </row>
    <row r="8628" spans="1:8" ht="15" hidden="1" customHeight="1" x14ac:dyDescent="0.25">
      <c r="A8628" s="82"/>
      <c r="B8628" s="81"/>
      <c r="C8628" s="75"/>
      <c r="D8628" s="57"/>
      <c r="E8628" s="86"/>
      <c r="F8628" s="62"/>
      <c r="G8628" s="100"/>
      <c r="H8628" s="64"/>
    </row>
    <row r="8629" spans="1:8" ht="15" hidden="1" customHeight="1" x14ac:dyDescent="0.25">
      <c r="A8629" s="82"/>
      <c r="B8629" s="56"/>
      <c r="C8629" s="75"/>
      <c r="D8629" s="57"/>
      <c r="E8629" s="86"/>
      <c r="F8629" s="63"/>
      <c r="G8629" s="100"/>
      <c r="H8629" s="64"/>
    </row>
    <row r="8630" spans="1:8" ht="15" hidden="1" customHeight="1" x14ac:dyDescent="0.25">
      <c r="A8630" s="82"/>
      <c r="B8630" s="74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 s="82"/>
      <c r="B8631" s="74"/>
      <c r="C8631" s="56"/>
      <c r="D8631" s="57"/>
      <c r="E8631" s="86"/>
      <c r="F8631" s="62"/>
      <c r="G8631" s="100"/>
      <c r="H8631" s="64"/>
    </row>
    <row r="8632" spans="1:8" ht="15" hidden="1" customHeight="1" x14ac:dyDescent="0.25">
      <c r="A8632" s="82"/>
      <c r="B8632" s="56"/>
      <c r="C8632" s="75"/>
      <c r="D8632" s="57"/>
      <c r="E8632" s="86"/>
      <c r="F8632" s="62"/>
      <c r="G8632" s="63"/>
      <c r="H8632" s="64"/>
    </row>
    <row r="8633" spans="1:8" ht="15" hidden="1" customHeight="1" x14ac:dyDescent="0.25">
      <c r="A8633" s="82"/>
      <c r="B8633" s="95"/>
      <c r="C8633" s="75"/>
      <c r="D8633" s="57"/>
      <c r="E8633" s="66"/>
      <c r="F8633" s="76"/>
      <c r="G8633" s="62"/>
      <c r="H8633" s="64"/>
    </row>
    <row r="8634" spans="1:8" ht="15" hidden="1" customHeight="1" x14ac:dyDescent="0.25">
      <c r="A8634" s="82"/>
      <c r="B8634" s="56"/>
      <c r="C8634" s="56"/>
      <c r="D8634" s="57"/>
      <c r="E8634" s="72"/>
      <c r="F8634" s="76"/>
      <c r="G8634" s="63"/>
      <c r="H8634" s="64"/>
    </row>
    <row r="8635" spans="1:8" ht="15" hidden="1" customHeight="1" x14ac:dyDescent="0.25">
      <c r="A8635" s="82"/>
      <c r="B8635" s="56"/>
      <c r="C8635" s="56"/>
      <c r="D8635" s="83"/>
      <c r="E8635" s="72"/>
      <c r="F8635" s="77"/>
      <c r="G8635" s="100"/>
      <c r="H8635" s="64"/>
    </row>
    <row r="8636" spans="1:8" ht="15" hidden="1" customHeight="1" x14ac:dyDescent="0.25">
      <c r="A8636" s="82"/>
      <c r="B8636" s="56"/>
      <c r="C8636" s="75"/>
      <c r="D8636" s="57"/>
      <c r="E8636" s="86"/>
      <c r="F8636" s="62"/>
      <c r="G8636" s="100"/>
      <c r="H8636" s="64"/>
    </row>
    <row r="8637" spans="1:8" ht="15" hidden="1" customHeight="1" x14ac:dyDescent="0.25">
      <c r="A8637" s="82"/>
      <c r="B8637" s="68"/>
      <c r="C8637" s="56"/>
      <c r="D8637" s="57"/>
      <c r="E8637" s="66"/>
      <c r="F8637" s="63"/>
      <c r="G8637" s="63"/>
      <c r="H8637" s="64"/>
    </row>
    <row r="8638" spans="1:8" ht="15" hidden="1" customHeight="1" x14ac:dyDescent="0.25">
      <c r="A8638" s="82"/>
      <c r="B8638" s="95"/>
      <c r="C8638" s="56"/>
      <c r="D8638" s="57"/>
      <c r="E8638" s="86"/>
      <c r="F8638" s="62"/>
      <c r="G8638" s="63"/>
      <c r="H8638" s="64"/>
    </row>
    <row r="8639" spans="1:8" ht="15" hidden="1" customHeight="1" x14ac:dyDescent="0.25">
      <c r="A8639" s="82"/>
      <c r="B8639" s="95"/>
      <c r="C8639" s="56"/>
      <c r="D8639" s="83"/>
      <c r="E8639" s="72"/>
      <c r="F8639" s="76"/>
      <c r="G8639" s="63"/>
      <c r="H8639" s="64"/>
    </row>
    <row r="8640" spans="1:8" ht="15" hidden="1" customHeight="1" x14ac:dyDescent="0.25">
      <c r="A8640" s="82"/>
      <c r="B8640" s="55"/>
      <c r="C8640" s="56"/>
      <c r="D8640" s="105"/>
      <c r="E8640" s="66"/>
      <c r="F8640" s="62"/>
      <c r="G8640" s="63"/>
      <c r="H8640" s="64"/>
    </row>
    <row r="8641" spans="1:8" ht="15" hidden="1" customHeight="1" x14ac:dyDescent="0.25">
      <c r="A8641" s="82"/>
      <c r="B8641" s="95"/>
      <c r="C8641" s="56"/>
      <c r="D8641" s="57"/>
      <c r="E8641" s="66"/>
      <c r="F8641" s="76"/>
      <c r="G8641" s="63"/>
      <c r="H8641" s="64"/>
    </row>
    <row r="8642" spans="1:8" ht="15" hidden="1" customHeight="1" x14ac:dyDescent="0.25">
      <c r="A8642" s="82"/>
      <c r="B8642" s="74"/>
      <c r="C8642" s="75"/>
      <c r="D8642" s="57"/>
      <c r="E8642" s="86"/>
      <c r="F8642" s="62"/>
      <c r="G8642" s="63"/>
      <c r="H8642" s="64"/>
    </row>
    <row r="8643" spans="1:8" ht="15" hidden="1" customHeight="1" x14ac:dyDescent="0.25">
      <c r="A8643" s="82"/>
      <c r="B8643" s="81"/>
      <c r="C8643" s="75"/>
      <c r="D8643" s="57"/>
      <c r="E8643" s="86"/>
      <c r="F8643" s="62"/>
      <c r="G8643" s="100"/>
      <c r="H8643" s="64"/>
    </row>
    <row r="8644" spans="1:8" ht="15" hidden="1" customHeight="1" x14ac:dyDescent="0.25">
      <c r="A8644" s="82"/>
      <c r="B8644" s="56"/>
      <c r="C8644" s="75"/>
      <c r="D8644" s="57"/>
      <c r="E8644" s="86"/>
      <c r="F8644" s="62"/>
      <c r="G8644" s="63"/>
      <c r="H8644" s="64"/>
    </row>
    <row r="8645" spans="1:8" ht="15" hidden="1" customHeight="1" x14ac:dyDescent="0.25">
      <c r="A8645" s="82"/>
      <c r="B8645" s="95"/>
      <c r="C8645" s="75"/>
      <c r="D8645" s="57"/>
      <c r="E8645" s="66"/>
      <c r="F8645" s="76"/>
      <c r="G8645" s="62"/>
      <c r="H8645" s="64"/>
    </row>
    <row r="8646" spans="1:8" ht="15" hidden="1" customHeight="1" x14ac:dyDescent="0.25">
      <c r="A8646" s="82"/>
      <c r="B8646" s="56"/>
      <c r="C8646" s="75"/>
      <c r="D8646" s="57"/>
      <c r="E8646" s="86"/>
      <c r="F8646" s="63"/>
      <c r="G8646" s="100"/>
      <c r="H8646" s="64"/>
    </row>
    <row r="8647" spans="1:8" ht="15" hidden="1" customHeight="1" x14ac:dyDescent="0.25">
      <c r="A8647" s="82"/>
      <c r="B8647" s="74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 s="82"/>
      <c r="B8648" s="74"/>
      <c r="C8648" s="56"/>
      <c r="D8648" s="57"/>
      <c r="E8648" s="86"/>
      <c r="F8648" s="62"/>
      <c r="G8648" s="100"/>
      <c r="H8648" s="64"/>
    </row>
    <row r="8649" spans="1:8" ht="15" hidden="1" customHeight="1" x14ac:dyDescent="0.25">
      <c r="A8649" s="82"/>
      <c r="B8649" s="56"/>
      <c r="C8649" s="75"/>
      <c r="D8649" s="57"/>
      <c r="E8649" s="86"/>
      <c r="F8649" s="62"/>
      <c r="G8649" s="63"/>
      <c r="H8649" s="64"/>
    </row>
    <row r="8650" spans="1:8" ht="15" hidden="1" customHeight="1" x14ac:dyDescent="0.25">
      <c r="A8650" s="82"/>
      <c r="B8650" s="95"/>
      <c r="C8650" s="75"/>
      <c r="D8650" s="57"/>
      <c r="E8650" s="66"/>
      <c r="F8650" s="76"/>
      <c r="G8650" s="62"/>
      <c r="H8650" s="64"/>
    </row>
    <row r="8651" spans="1:8" ht="15" hidden="1" customHeight="1" x14ac:dyDescent="0.25">
      <c r="A8651" s="82"/>
      <c r="B8651" s="56"/>
      <c r="C8651" s="56"/>
      <c r="D8651" s="57"/>
      <c r="E8651" s="72"/>
      <c r="F8651" s="76"/>
      <c r="G8651" s="63"/>
      <c r="H8651" s="64"/>
    </row>
    <row r="8652" spans="1:8" ht="15" hidden="1" customHeight="1" x14ac:dyDescent="0.25">
      <c r="A8652" s="82"/>
      <c r="B8652" s="56"/>
      <c r="C8652" s="56"/>
      <c r="D8652" s="83"/>
      <c r="E8652" s="72"/>
      <c r="F8652" s="77"/>
      <c r="G8652" s="100"/>
      <c r="H8652" s="64"/>
    </row>
    <row r="8653" spans="1:8" ht="15" hidden="1" customHeight="1" x14ac:dyDescent="0.25">
      <c r="A8653" s="82"/>
      <c r="B8653" s="56"/>
      <c r="C8653" s="75"/>
      <c r="D8653" s="57"/>
      <c r="E8653" s="86"/>
      <c r="F8653" s="62"/>
      <c r="G8653" s="100"/>
      <c r="H8653" s="64"/>
    </row>
    <row r="8654" spans="1:8" ht="15" hidden="1" customHeight="1" x14ac:dyDescent="0.25">
      <c r="A8654" s="82"/>
      <c r="B8654" s="68"/>
      <c r="C8654" s="56"/>
      <c r="D8654" s="57"/>
      <c r="E8654" s="66"/>
      <c r="F8654" s="63"/>
      <c r="G8654" s="63"/>
      <c r="H8654" s="64"/>
    </row>
    <row r="8655" spans="1:8" ht="15" hidden="1" customHeight="1" x14ac:dyDescent="0.25">
      <c r="B8655" s="95"/>
      <c r="C8655" s="56"/>
      <c r="D8655" s="57"/>
      <c r="E8655" s="66"/>
      <c r="F8655" s="76"/>
      <c r="G8655" s="63"/>
      <c r="H8655" s="64"/>
    </row>
    <row r="8656" spans="1:8" ht="15" hidden="1" customHeight="1" x14ac:dyDescent="0.25">
      <c r="B8656" s="74"/>
      <c r="C8656" s="75"/>
      <c r="D8656" s="57"/>
      <c r="E8656" s="86"/>
      <c r="F8656" s="62"/>
      <c r="G8656" s="63"/>
      <c r="H8656" s="64"/>
    </row>
    <row r="8657" spans="1:8" ht="15" hidden="1" customHeight="1" x14ac:dyDescent="0.25">
      <c r="B8657" s="81"/>
      <c r="C8657" s="75"/>
      <c r="D8657" s="57"/>
      <c r="E8657" s="86"/>
      <c r="F8657" s="62"/>
      <c r="G8657" s="100"/>
      <c r="H8657" s="64"/>
    </row>
    <row r="8658" spans="1:8" ht="15" hidden="1" customHeight="1" x14ac:dyDescent="0.25">
      <c r="B8658" s="56"/>
      <c r="C8658" s="75"/>
      <c r="D8658" s="57"/>
      <c r="E8658" s="86"/>
      <c r="F8658" s="62"/>
      <c r="G8658" s="63"/>
      <c r="H8658" s="64"/>
    </row>
    <row r="8659" spans="1:8" ht="15" hidden="1" customHeight="1" x14ac:dyDescent="0.25">
      <c r="B8659" s="74"/>
      <c r="C8659" s="56"/>
      <c r="D8659" s="57"/>
      <c r="E8659" s="86"/>
      <c r="F8659" s="62"/>
      <c r="G8659" s="62"/>
      <c r="H8659" s="64"/>
    </row>
    <row r="8660" spans="1:8" ht="15" hidden="1" customHeight="1" x14ac:dyDescent="0.25">
      <c r="B8660" s="74"/>
      <c r="C8660" s="56"/>
      <c r="D8660" s="57"/>
      <c r="E8660" s="86"/>
      <c r="F8660" s="62"/>
      <c r="G8660" s="100"/>
      <c r="H8660" s="64"/>
    </row>
    <row r="8661" spans="1:8" ht="15" hidden="1" customHeight="1" x14ac:dyDescent="0.25">
      <c r="B8661" s="56"/>
      <c r="C8661" s="56"/>
      <c r="D8661" s="57"/>
      <c r="E8661" s="100"/>
      <c r="F8661" s="96"/>
      <c r="G8661" s="63"/>
      <c r="H8661" s="64"/>
    </row>
    <row r="8662" spans="1:8" ht="15" hidden="1" customHeight="1" x14ac:dyDescent="0.25">
      <c r="B8662" s="56"/>
      <c r="C8662" s="56"/>
      <c r="D8662" s="57"/>
      <c r="E8662" s="86"/>
      <c r="F8662" s="62"/>
      <c r="G8662" s="100"/>
      <c r="H8662" s="64"/>
    </row>
    <row r="8663" spans="1:8" ht="15" hidden="1" customHeight="1" x14ac:dyDescent="0.25">
      <c r="B8663" s="56"/>
      <c r="C8663" s="75"/>
      <c r="D8663" s="57"/>
      <c r="E8663" s="86"/>
      <c r="F8663" s="62"/>
      <c r="G8663" s="63"/>
      <c r="H8663" s="64"/>
    </row>
    <row r="8664" spans="1:8" ht="15" hidden="1" customHeight="1" x14ac:dyDescent="0.25">
      <c r="B8664" s="95"/>
      <c r="C8664" s="75"/>
      <c r="D8664" s="57"/>
      <c r="E8664" s="66"/>
      <c r="F8664" s="76"/>
      <c r="G8664" s="62"/>
      <c r="H8664" s="64"/>
    </row>
    <row r="8665" spans="1:8" ht="15" hidden="1" customHeight="1" x14ac:dyDescent="0.25">
      <c r="B8665" s="56"/>
      <c r="C8665" s="56"/>
      <c r="D8665" s="57"/>
      <c r="E8665" s="72"/>
      <c r="F8665" s="76"/>
      <c r="G8665" s="63"/>
      <c r="H8665" s="64"/>
    </row>
    <row r="8666" spans="1:8" ht="15" hidden="1" customHeight="1" x14ac:dyDescent="0.25">
      <c r="B8666" s="56"/>
      <c r="C8666" s="56"/>
      <c r="D8666" s="83"/>
      <c r="E8666" s="72"/>
      <c r="F8666" s="77"/>
      <c r="G8666" s="100"/>
      <c r="H8666" s="64"/>
    </row>
    <row r="8667" spans="1:8" ht="15" hidden="1" customHeight="1" x14ac:dyDescent="0.25">
      <c r="B8667" s="56"/>
      <c r="C8667" s="75"/>
      <c r="D8667" s="57"/>
      <c r="E8667" s="86"/>
      <c r="F8667" s="62"/>
      <c r="G8667" s="100"/>
      <c r="H8667" s="64"/>
    </row>
    <row r="8668" spans="1:8" ht="15" hidden="1" customHeight="1" x14ac:dyDescent="0.25">
      <c r="B8668" s="68"/>
      <c r="C8668" s="56"/>
      <c r="D8668" s="57"/>
      <c r="E8668" s="66"/>
      <c r="F8668" s="63"/>
      <c r="G8668" s="63"/>
      <c r="H8668" s="64"/>
    </row>
    <row r="8669" spans="1:8" ht="15" hidden="1" customHeight="1" x14ac:dyDescent="0.25">
      <c r="A8669" s="105"/>
      <c r="B8669" s="282"/>
      <c r="C8669" s="71"/>
      <c r="D8669" s="105"/>
      <c r="E8669" s="221"/>
      <c r="F8669" s="63"/>
      <c r="G8669" s="63"/>
      <c r="H8669" s="271"/>
    </row>
    <row r="8670" spans="1:8" ht="15" hidden="1" customHeight="1" x14ac:dyDescent="0.25">
      <c r="A8670"/>
      <c r="B8670" s="56"/>
      <c r="C8670" s="56"/>
      <c r="D8670" s="83"/>
      <c r="E8670" s="72"/>
      <c r="F8670" s="76"/>
      <c r="G8670" s="63"/>
      <c r="H8670" s="64"/>
    </row>
    <row r="8671" spans="1:8" ht="15" hidden="1" customHeight="1" x14ac:dyDescent="0.25">
      <c r="A8671"/>
      <c r="B8671" s="55"/>
      <c r="C8671" s="56"/>
      <c r="D8671" s="105"/>
      <c r="E8671" s="66"/>
      <c r="F8671" s="62"/>
      <c r="G8671" s="63"/>
      <c r="H8671" s="64"/>
    </row>
    <row r="8672" spans="1:8" ht="15" hidden="1" customHeight="1" x14ac:dyDescent="0.25">
      <c r="A8672"/>
      <c r="B8672" s="95"/>
      <c r="C8672" s="75"/>
      <c r="D8672" s="57"/>
      <c r="E8672" s="66"/>
      <c r="F8672" s="62"/>
      <c r="G8672" s="63"/>
      <c r="H8672" s="64"/>
    </row>
    <row r="8673" spans="1:8" ht="15" hidden="1" customHeight="1" x14ac:dyDescent="0.25">
      <c r="A8673"/>
      <c r="B8673" s="68"/>
      <c r="C8673" s="56"/>
      <c r="D8673" s="57"/>
      <c r="E8673" s="66"/>
      <c r="F8673" s="63"/>
      <c r="G8673" s="63"/>
      <c r="H8673" s="64"/>
    </row>
    <row r="8674" spans="1:8" ht="15" hidden="1" customHeight="1" x14ac:dyDescent="0.25">
      <c r="A8674"/>
      <c r="B8674" s="56"/>
      <c r="C8674" s="56"/>
      <c r="D8674" s="57"/>
      <c r="E8674" s="66"/>
      <c r="F8674" s="76"/>
      <c r="G8674" s="63"/>
      <c r="H8674" s="64"/>
    </row>
    <row r="8675" spans="1:8" ht="15" hidden="1" customHeight="1" x14ac:dyDescent="0.25">
      <c r="A8675"/>
      <c r="B8675" s="95"/>
      <c r="C8675" s="71"/>
      <c r="D8675" s="57"/>
      <c r="E8675" s="66"/>
      <c r="F8675" s="76"/>
      <c r="G8675" s="63"/>
      <c r="H8675" s="64"/>
    </row>
    <row r="8676" spans="1:8" ht="15" hidden="1" customHeight="1" x14ac:dyDescent="0.25">
      <c r="A8676"/>
      <c r="B8676" s="71"/>
      <c r="C8676" s="71"/>
      <c r="D8676" s="57"/>
      <c r="E8676" s="66"/>
      <c r="F8676" s="76"/>
      <c r="G8676" s="63"/>
      <c r="H8676" s="64"/>
    </row>
    <row r="8677" spans="1:8" ht="15" hidden="1" customHeight="1" x14ac:dyDescent="0.25">
      <c r="A8677"/>
      <c r="B8677" s="55"/>
      <c r="C8677" s="71"/>
      <c r="D8677" s="57"/>
      <c r="E8677" s="86"/>
      <c r="F8677" s="62"/>
      <c r="G8677" s="63"/>
      <c r="H8677" s="64"/>
    </row>
    <row r="8678" spans="1:8" ht="15" hidden="1" customHeight="1" x14ac:dyDescent="0.25">
      <c r="A8678"/>
      <c r="B8678" s="68"/>
      <c r="C8678" s="71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81"/>
      <c r="C8679" s="75"/>
      <c r="D8679" s="57"/>
      <c r="E8679" s="86"/>
      <c r="F8679" s="62"/>
      <c r="G8679" s="63"/>
      <c r="H8679" s="106"/>
    </row>
    <row r="8680" spans="1:8" ht="15" hidden="1" customHeight="1" x14ac:dyDescent="0.25">
      <c r="A8680"/>
      <c r="B8680" s="95"/>
      <c r="C8680" s="71"/>
      <c r="D8680" s="56"/>
      <c r="E8680" s="86"/>
      <c r="F8680" s="58"/>
      <c r="G8680" s="63"/>
      <c r="H8680" s="106"/>
    </row>
    <row r="8681" spans="1:8" ht="15" hidden="1" customHeight="1" x14ac:dyDescent="0.25">
      <c r="A8681"/>
      <c r="B8681" s="65"/>
      <c r="C8681" s="56"/>
      <c r="D8681" s="56"/>
      <c r="E8681" s="86"/>
      <c r="F8681" s="58"/>
      <c r="G8681" s="63"/>
      <c r="H8681" s="106"/>
    </row>
    <row r="8682" spans="1:8" ht="15" hidden="1" customHeight="1" x14ac:dyDescent="0.25">
      <c r="A8682"/>
      <c r="B8682" s="56"/>
      <c r="C8682" s="56"/>
      <c r="D8682" s="57"/>
      <c r="E8682" s="86"/>
      <c r="F8682" s="62"/>
      <c r="G8682" s="63"/>
      <c r="H8682" s="64"/>
    </row>
    <row r="8683" spans="1:8" ht="15" hidden="1" customHeight="1" x14ac:dyDescent="0.25">
      <c r="A8683"/>
      <c r="B8683" s="68"/>
      <c r="C8683" s="56"/>
      <c r="D8683" s="57"/>
      <c r="E8683" s="86"/>
      <c r="F8683" s="62"/>
      <c r="G8683" s="63"/>
      <c r="H8683" s="64"/>
    </row>
    <row r="8684" spans="1:8" ht="15" hidden="1" customHeight="1" x14ac:dyDescent="0.25">
      <c r="A8684"/>
      <c r="B8684" s="55"/>
      <c r="C8684" s="56"/>
      <c r="D8684" s="57"/>
      <c r="E8684" s="86"/>
      <c r="F8684" s="62"/>
      <c r="G8684" s="63"/>
      <c r="H8684" s="64"/>
    </row>
    <row r="8685" spans="1:8" ht="15" hidden="1" customHeight="1" x14ac:dyDescent="0.25">
      <c r="A8685"/>
      <c r="B8685" s="55"/>
      <c r="C8685" s="56"/>
      <c r="D8685" s="57"/>
      <c r="E8685" s="72"/>
      <c r="F8685" s="76"/>
      <c r="G8685" s="63"/>
      <c r="H8685" s="64"/>
    </row>
    <row r="8686" spans="1:8" ht="15" hidden="1" customHeight="1" x14ac:dyDescent="0.25">
      <c r="A8686"/>
      <c r="B8686" s="56"/>
      <c r="C8686" s="56"/>
      <c r="D8686" s="57"/>
      <c r="E8686" s="66"/>
      <c r="F8686" s="76"/>
      <c r="G8686" s="100"/>
      <c r="H8686" s="64"/>
    </row>
    <row r="8687" spans="1:8" ht="15" hidden="1" customHeight="1" x14ac:dyDescent="0.25">
      <c r="A8687"/>
      <c r="B8687" s="56"/>
      <c r="C8687" s="56"/>
      <c r="D8687" s="83"/>
      <c r="E8687" s="72"/>
      <c r="F8687" s="62"/>
      <c r="G8687" s="100"/>
      <c r="H8687" s="64"/>
    </row>
    <row r="8688" spans="1:8" ht="15" hidden="1" customHeight="1" x14ac:dyDescent="0.25">
      <c r="A8688"/>
      <c r="B8688" s="74"/>
      <c r="C8688" s="56"/>
      <c r="D8688" s="57"/>
      <c r="E8688" s="86"/>
      <c r="F8688" s="62"/>
      <c r="G8688" s="100"/>
      <c r="H8688" s="64"/>
    </row>
    <row r="8689" spans="1:8" ht="15" hidden="1" customHeight="1" x14ac:dyDescent="0.25">
      <c r="A8689"/>
      <c r="B8689" s="74"/>
      <c r="C8689" s="56"/>
      <c r="D8689" s="57"/>
      <c r="E8689" s="86"/>
      <c r="F8689" s="62"/>
      <c r="G8689" s="100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100"/>
      <c r="H8690" s="64"/>
    </row>
    <row r="8691" spans="1:8" ht="15" hidden="1" customHeight="1" x14ac:dyDescent="0.25">
      <c r="A8691"/>
      <c r="B8691" s="95"/>
      <c r="C8691" s="56"/>
      <c r="D8691" s="57"/>
      <c r="E8691" s="66"/>
      <c r="F8691" s="76"/>
      <c r="G8691" s="63"/>
      <c r="H8691" s="64"/>
    </row>
    <row r="8692" spans="1:8" ht="15" hidden="1" customHeight="1" x14ac:dyDescent="0.25">
      <c r="A8692"/>
      <c r="B8692" s="74"/>
      <c r="C8692" s="75"/>
      <c r="D8692" s="57"/>
      <c r="E8692" s="86"/>
      <c r="F8692" s="62"/>
      <c r="G8692" s="63"/>
      <c r="H8692" s="64"/>
    </row>
    <row r="8693" spans="1:8" ht="15" hidden="1" customHeight="1" x14ac:dyDescent="0.25">
      <c r="A8693"/>
      <c r="B8693" s="81"/>
      <c r="C8693" s="75"/>
      <c r="D8693" s="57"/>
      <c r="E8693" s="86"/>
      <c r="F8693" s="62"/>
      <c r="G8693" s="100"/>
      <c r="H8693" s="64"/>
    </row>
    <row r="8694" spans="1:8" ht="15" hidden="1" customHeight="1" x14ac:dyDescent="0.25">
      <c r="A8694"/>
      <c r="B8694" s="56"/>
      <c r="C8694" s="75"/>
      <c r="D8694" s="57"/>
      <c r="E8694" s="86"/>
      <c r="F8694" s="62"/>
      <c r="G8694" s="63"/>
      <c r="H8694" s="64"/>
    </row>
    <row r="8695" spans="1:8" ht="15" hidden="1" customHeight="1" x14ac:dyDescent="0.25">
      <c r="A8695"/>
      <c r="B8695" s="74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100"/>
      <c r="H8696" s="64"/>
    </row>
    <row r="8697" spans="1:8" ht="15" hidden="1" customHeight="1" x14ac:dyDescent="0.25">
      <c r="A8697"/>
      <c r="B8697" s="56"/>
      <c r="C8697" s="56"/>
      <c r="D8697" s="57"/>
      <c r="E8697" s="100"/>
      <c r="F8697" s="96"/>
      <c r="G8697" s="63"/>
      <c r="H8697" s="64"/>
    </row>
    <row r="8698" spans="1:8" ht="15" hidden="1" customHeight="1" x14ac:dyDescent="0.25">
      <c r="A8698"/>
      <c r="B8698" s="56"/>
      <c r="C8698" s="56"/>
      <c r="D8698" s="57"/>
      <c r="E8698" s="86"/>
      <c r="F8698" s="62"/>
      <c r="G8698" s="100"/>
      <c r="H8698" s="64"/>
    </row>
    <row r="8699" spans="1:8" ht="15" hidden="1" customHeight="1" x14ac:dyDescent="0.25">
      <c r="A8699"/>
      <c r="B8699" s="71"/>
      <c r="C8699" s="71"/>
      <c r="D8699" s="57"/>
      <c r="E8699" s="66"/>
      <c r="F8699" s="76"/>
      <c r="G8699" s="63"/>
      <c r="H8699" s="64"/>
    </row>
    <row r="8700" spans="1:8" ht="15" hidden="1" customHeight="1" x14ac:dyDescent="0.25">
      <c r="A8700"/>
      <c r="B8700" s="55"/>
      <c r="C8700" s="71"/>
      <c r="D8700" s="57"/>
      <c r="E8700" s="86"/>
      <c r="F8700" s="62"/>
      <c r="G8700" s="62"/>
      <c r="H8700" s="64"/>
    </row>
    <row r="8701" spans="1:8" ht="15" hidden="1" customHeight="1" x14ac:dyDescent="0.25">
      <c r="A8701"/>
      <c r="B8701" s="68"/>
      <c r="C8701" s="71"/>
      <c r="D8701" s="57"/>
      <c r="E8701" s="86"/>
      <c r="F8701" s="62"/>
      <c r="G8701" s="63"/>
      <c r="H8701" s="64"/>
    </row>
    <row r="8702" spans="1:8" ht="15" hidden="1" customHeight="1" x14ac:dyDescent="0.25">
      <c r="A8702"/>
      <c r="B8702" s="56"/>
      <c r="C8702" s="56"/>
      <c r="D8702" s="83"/>
      <c r="E8702" s="72"/>
      <c r="F8702" s="77"/>
      <c r="G8702" s="100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100"/>
      <c r="H8703" s="64"/>
    </row>
    <row r="8704" spans="1:8" ht="15" hidden="1" customHeight="1" x14ac:dyDescent="0.25">
      <c r="A8704"/>
      <c r="B8704" s="68"/>
      <c r="C8704" s="56"/>
      <c r="D8704" s="57"/>
      <c r="E8704" s="66"/>
      <c r="F8704" s="63"/>
      <c r="G8704" s="63"/>
      <c r="H8704" s="64"/>
    </row>
    <row r="8705" spans="1:8" ht="15" hidden="1" customHeight="1" x14ac:dyDescent="0.25">
      <c r="A8705"/>
      <c r="B8705" s="74"/>
      <c r="C8705" s="56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56"/>
      <c r="C8706" s="56"/>
      <c r="D8706" s="83"/>
      <c r="E8706" s="72"/>
      <c r="F8706" s="76"/>
      <c r="G8706" s="63"/>
      <c r="H8706" s="64"/>
    </row>
    <row r="8707" spans="1:8" ht="15" hidden="1" customHeight="1" x14ac:dyDescent="0.25">
      <c r="A8707"/>
      <c r="B8707" s="55"/>
      <c r="C8707" s="56"/>
      <c r="D8707" s="105"/>
      <c r="E8707" s="66"/>
      <c r="F8707" s="62"/>
      <c r="G8707" s="63"/>
      <c r="H8707" s="64"/>
    </row>
    <row r="8708" spans="1:8" ht="15" hidden="1" customHeight="1" x14ac:dyDescent="0.25">
      <c r="A8708"/>
      <c r="B8708" s="56"/>
      <c r="C8708" s="56"/>
      <c r="D8708" s="57"/>
      <c r="E8708" s="66"/>
      <c r="F8708" s="76"/>
      <c r="G8708" s="63"/>
      <c r="H8708" s="64"/>
    </row>
    <row r="8709" spans="1:8" ht="15" hidden="1" customHeight="1" x14ac:dyDescent="0.25">
      <c r="A8709"/>
      <c r="B8709" s="74"/>
      <c r="C8709" s="75"/>
      <c r="D8709" s="57"/>
      <c r="E8709" s="86"/>
      <c r="F8709" s="62"/>
      <c r="G8709" s="63"/>
      <c r="H8709" s="64"/>
    </row>
    <row r="8710" spans="1:8" ht="15" hidden="1" customHeight="1" x14ac:dyDescent="0.25">
      <c r="A8710"/>
      <c r="B8710" s="81"/>
      <c r="C8710" s="75"/>
      <c r="D8710" s="57"/>
      <c r="E8710" s="86"/>
      <c r="F8710" s="62"/>
      <c r="G8710" s="100"/>
      <c r="H8710" s="64"/>
    </row>
    <row r="8711" spans="1:8" ht="15" hidden="1" customHeight="1" x14ac:dyDescent="0.25">
      <c r="A8711"/>
      <c r="B8711" s="56"/>
      <c r="C8711" s="75"/>
      <c r="D8711" s="57"/>
      <c r="E8711" s="86"/>
      <c r="F8711" s="62"/>
      <c r="G8711" s="63"/>
      <c r="H8711" s="64"/>
    </row>
    <row r="8712" spans="1:8" ht="15" hidden="1" customHeight="1" x14ac:dyDescent="0.25">
      <c r="A8712"/>
      <c r="B8712" s="74"/>
      <c r="C8712" s="56"/>
      <c r="D8712" s="57"/>
      <c r="E8712" s="86"/>
      <c r="F8712" s="62"/>
      <c r="G8712" s="62"/>
      <c r="H8712" s="64"/>
    </row>
    <row r="8713" spans="1:8" ht="15" hidden="1" customHeight="1" x14ac:dyDescent="0.25">
      <c r="A8713"/>
      <c r="B8713" s="56"/>
      <c r="C8713" s="56"/>
      <c r="D8713" s="57"/>
      <c r="E8713" s="86"/>
      <c r="F8713" s="62"/>
      <c r="G8713" s="100"/>
      <c r="H8713" s="64"/>
    </row>
    <row r="8714" spans="1:8" ht="15" hidden="1" customHeight="1" x14ac:dyDescent="0.25">
      <c r="A8714"/>
      <c r="B8714" s="56"/>
      <c r="C8714" s="56"/>
      <c r="D8714" s="57"/>
      <c r="E8714" s="100"/>
      <c r="F8714" s="96"/>
      <c r="G8714" s="63"/>
      <c r="H8714" s="64"/>
    </row>
    <row r="8715" spans="1:8" ht="15" hidden="1" customHeight="1" x14ac:dyDescent="0.25">
      <c r="A8715"/>
      <c r="B8715" s="56"/>
      <c r="C8715" s="56"/>
      <c r="D8715" s="57"/>
      <c r="E8715" s="86"/>
      <c r="F8715" s="62"/>
      <c r="G8715" s="100"/>
      <c r="H8715" s="64"/>
    </row>
    <row r="8716" spans="1:8" ht="15" hidden="1" customHeight="1" x14ac:dyDescent="0.25">
      <c r="A8716"/>
      <c r="B8716" s="71"/>
      <c r="C8716" s="56"/>
      <c r="D8716" s="57"/>
      <c r="E8716" s="66"/>
      <c r="F8716" s="76"/>
      <c r="G8716" s="63"/>
      <c r="H8716" s="64"/>
    </row>
    <row r="8717" spans="1:8" ht="15" hidden="1" customHeight="1" x14ac:dyDescent="0.25">
      <c r="A8717"/>
      <c r="B8717" s="55"/>
      <c r="C8717" s="56"/>
      <c r="D8717" s="57"/>
      <c r="E8717" s="86"/>
      <c r="F8717" s="62"/>
      <c r="G8717" s="62"/>
      <c r="H8717" s="64"/>
    </row>
    <row r="8718" spans="1:8" ht="15" hidden="1" customHeight="1" x14ac:dyDescent="0.25">
      <c r="A8718"/>
      <c r="B8718" s="68"/>
      <c r="C8718" s="56"/>
      <c r="D8718" s="57"/>
      <c r="E8718" s="86"/>
      <c r="F8718" s="62"/>
      <c r="G8718" s="63"/>
      <c r="H8718" s="64"/>
    </row>
    <row r="8719" spans="1:8" ht="15" hidden="1" customHeight="1" x14ac:dyDescent="0.25">
      <c r="A8719"/>
      <c r="B8719" s="56"/>
      <c r="C8719" s="56"/>
      <c r="D8719" s="83"/>
      <c r="E8719" s="72"/>
      <c r="F8719" s="77"/>
      <c r="G8719" s="100"/>
      <c r="H8719" s="64"/>
    </row>
    <row r="8720" spans="1:8" ht="15" hidden="1" customHeight="1" x14ac:dyDescent="0.25">
      <c r="A8720"/>
      <c r="B8720" s="56"/>
      <c r="C8720" s="75"/>
      <c r="D8720" s="57"/>
      <c r="E8720" s="86"/>
      <c r="F8720" s="62"/>
      <c r="G8720" s="100"/>
      <c r="H8720" s="64"/>
    </row>
    <row r="8721" spans="1:8" ht="15" hidden="1" customHeight="1" x14ac:dyDescent="0.25">
      <c r="A8721"/>
      <c r="B8721" s="68"/>
      <c r="C8721" s="56"/>
      <c r="D8721" s="57"/>
      <c r="E8721" s="66"/>
      <c r="F8721" s="63"/>
      <c r="G8721" s="63"/>
      <c r="H8721" s="64"/>
    </row>
    <row r="8722" spans="1:8" ht="15" hidden="1" customHeight="1" x14ac:dyDescent="0.25">
      <c r="A8722"/>
      <c r="B8722" s="74"/>
      <c r="C8722" s="56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56"/>
      <c r="C8723" s="56"/>
      <c r="D8723" s="83"/>
      <c r="E8723" s="72"/>
      <c r="F8723" s="76"/>
      <c r="G8723" s="63"/>
      <c r="H8723" s="64"/>
    </row>
    <row r="8724" spans="1:8" ht="15" hidden="1" customHeight="1" x14ac:dyDescent="0.25">
      <c r="A8724"/>
      <c r="B8724" s="55"/>
      <c r="C8724" s="56"/>
      <c r="D8724" s="105"/>
      <c r="E8724" s="66"/>
      <c r="F8724" s="62"/>
      <c r="G8724" s="63"/>
      <c r="H8724" s="64"/>
    </row>
    <row r="8725" spans="1:8" ht="15" hidden="1" customHeight="1" x14ac:dyDescent="0.25">
      <c r="A8725"/>
      <c r="B8725" s="95"/>
      <c r="C8725" s="75"/>
      <c r="D8725" s="57"/>
      <c r="E8725" s="66"/>
      <c r="F8725" s="62"/>
      <c r="G8725" s="63"/>
      <c r="H8725" s="64"/>
    </row>
    <row r="8726" spans="1:8" ht="15" hidden="1" customHeight="1" x14ac:dyDescent="0.25">
      <c r="A8726"/>
      <c r="B8726" s="68"/>
      <c r="C8726" s="56"/>
      <c r="D8726" s="57"/>
      <c r="E8726" s="66"/>
      <c r="F8726" s="62"/>
      <c r="G8726" s="63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6"/>
      <c r="C8728" s="56"/>
      <c r="D8728" s="57"/>
      <c r="E8728" s="66"/>
      <c r="F8728" s="76"/>
      <c r="G8728" s="63"/>
      <c r="H8728" s="64"/>
    </row>
    <row r="8729" spans="1:8" ht="15" hidden="1" customHeight="1" x14ac:dyDescent="0.25">
      <c r="A8729"/>
      <c r="B8729" s="74"/>
      <c r="C8729" s="75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81"/>
      <c r="C8730" s="75"/>
      <c r="D8730" s="57"/>
      <c r="E8730" s="86"/>
      <c r="F8730" s="62"/>
      <c r="G8730" s="100"/>
      <c r="H8730" s="64"/>
    </row>
    <row r="8731" spans="1:8" ht="15" hidden="1" customHeight="1" x14ac:dyDescent="0.25">
      <c r="A8731"/>
      <c r="B8731" s="68"/>
      <c r="C8731" s="71"/>
      <c r="D8731" s="57"/>
      <c r="E8731" s="86"/>
      <c r="F8731" s="62"/>
      <c r="G8731" s="63"/>
      <c r="H8731" s="64"/>
    </row>
    <row r="8732" spans="1:8" ht="15" hidden="1" customHeight="1" x14ac:dyDescent="0.25">
      <c r="A8732"/>
      <c r="B8732" s="74"/>
      <c r="C8732" s="56"/>
      <c r="D8732" s="57"/>
      <c r="E8732" s="86"/>
      <c r="F8732" s="62"/>
      <c r="G8732" s="62"/>
      <c r="H8732" s="64"/>
    </row>
    <row r="8733" spans="1:8" ht="15" hidden="1" customHeight="1" x14ac:dyDescent="0.25">
      <c r="A8733"/>
      <c r="B8733" s="56"/>
      <c r="C8733" s="56"/>
      <c r="D8733" s="57"/>
      <c r="E8733" s="86"/>
      <c r="F8733" s="62"/>
      <c r="G8733" s="100"/>
      <c r="H8733" s="64"/>
    </row>
    <row r="8734" spans="1:8" ht="15" hidden="1" customHeight="1" x14ac:dyDescent="0.25">
      <c r="A8734"/>
      <c r="B8734" s="56"/>
      <c r="C8734" s="56"/>
      <c r="D8734" s="57"/>
      <c r="E8734" s="86"/>
      <c r="F8734" s="62"/>
      <c r="G8734" s="100"/>
      <c r="H8734" s="64"/>
    </row>
    <row r="8735" spans="1:8" ht="15" hidden="1" customHeight="1" x14ac:dyDescent="0.25">
      <c r="A8735"/>
      <c r="B8735" s="56"/>
      <c r="C8735" s="56"/>
      <c r="D8735" s="57"/>
      <c r="E8735" s="86"/>
      <c r="F8735" s="62"/>
      <c r="G8735" s="100"/>
      <c r="H8735" s="64"/>
    </row>
    <row r="8736" spans="1:8" ht="15" hidden="1" customHeight="1" x14ac:dyDescent="0.25">
      <c r="A8736"/>
      <c r="B8736" s="71"/>
      <c r="C8736" s="56"/>
      <c r="D8736" s="57"/>
      <c r="E8736" s="66"/>
      <c r="F8736" s="76"/>
      <c r="G8736" s="63"/>
      <c r="H8736" s="64"/>
    </row>
    <row r="8737" spans="1:8" ht="15" hidden="1" customHeight="1" x14ac:dyDescent="0.25">
      <c r="A8737"/>
      <c r="B8737" s="55"/>
      <c r="C8737" s="56"/>
      <c r="D8737" s="57"/>
      <c r="E8737" s="86"/>
      <c r="F8737" s="62"/>
      <c r="G8737" s="62"/>
      <c r="H8737" s="64"/>
    </row>
    <row r="8738" spans="1:8" ht="15" hidden="1" customHeight="1" x14ac:dyDescent="0.25">
      <c r="A8738"/>
      <c r="B8738" s="68"/>
      <c r="C8738" s="56"/>
      <c r="D8738" s="57"/>
      <c r="E8738" s="86"/>
      <c r="F8738" s="62"/>
      <c r="G8738" s="63"/>
      <c r="H8738" s="64"/>
    </row>
    <row r="8739" spans="1:8" ht="15" hidden="1" customHeight="1" x14ac:dyDescent="0.25">
      <c r="A8739"/>
      <c r="B8739" s="56"/>
      <c r="C8739" s="56"/>
      <c r="D8739" s="83"/>
      <c r="E8739" s="72"/>
      <c r="F8739" s="77"/>
      <c r="G8739" s="100"/>
      <c r="H8739" s="64"/>
    </row>
    <row r="8740" spans="1:8" ht="15" hidden="1" customHeight="1" x14ac:dyDescent="0.25">
      <c r="A8740"/>
      <c r="B8740" s="56"/>
      <c r="C8740" s="75"/>
      <c r="D8740" s="57"/>
      <c r="E8740" s="86"/>
      <c r="F8740" s="62"/>
      <c r="G8740" s="100"/>
      <c r="H8740" s="64"/>
    </row>
    <row r="8741" spans="1:8" ht="15" hidden="1" customHeight="1" x14ac:dyDescent="0.25">
      <c r="A8741"/>
      <c r="B8741" s="68"/>
      <c r="C8741" s="75"/>
      <c r="D8741" s="57"/>
      <c r="E8741" s="66"/>
      <c r="F8741" s="63"/>
      <c r="G8741" s="63"/>
      <c r="H8741" s="64"/>
    </row>
    <row r="8742" spans="1:8" ht="15" hidden="1" customHeight="1" x14ac:dyDescent="0.25">
      <c r="A8742"/>
      <c r="B8742" s="74"/>
      <c r="C8742" s="75"/>
      <c r="D8742" s="57"/>
      <c r="E8742" s="86"/>
      <c r="F8742" s="62"/>
      <c r="G8742" s="63"/>
      <c r="H8742" s="64"/>
    </row>
    <row r="8743" spans="1:8" ht="15" hidden="1" customHeight="1" x14ac:dyDescent="0.25">
      <c r="A8743"/>
      <c r="B8743" s="56"/>
      <c r="C8743" s="75"/>
      <c r="D8743" s="83"/>
      <c r="E8743" s="72"/>
      <c r="F8743" s="76"/>
      <c r="G8743" s="63"/>
      <c r="H8743" s="64"/>
    </row>
    <row r="8744" spans="1:8" ht="15" hidden="1" customHeight="1" x14ac:dyDescent="0.25">
      <c r="A8744"/>
      <c r="B8744" s="55"/>
      <c r="C8744" s="56"/>
      <c r="D8744" s="105"/>
      <c r="E8744" s="66"/>
      <c r="F8744" s="62"/>
      <c r="G8744" s="63"/>
      <c r="H8744" s="64"/>
    </row>
    <row r="8745" spans="1:8" ht="15" hidden="1" customHeight="1" x14ac:dyDescent="0.25">
      <c r="A8745"/>
      <c r="B8745" s="95"/>
      <c r="C8745" s="75"/>
      <c r="D8745" s="57"/>
      <c r="E8745" s="66"/>
      <c r="F8745" s="62"/>
      <c r="G8745" s="63"/>
      <c r="H8745" s="64"/>
    </row>
    <row r="8746" spans="1:8" ht="15" hidden="1" customHeight="1" x14ac:dyDescent="0.25">
      <c r="A8746"/>
      <c r="B8746" s="68"/>
      <c r="C8746" s="56"/>
      <c r="D8746" s="57"/>
      <c r="E8746" s="6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57"/>
      <c r="E8747" s="66"/>
      <c r="F8747" s="76"/>
      <c r="G8747" s="63"/>
      <c r="H8747" s="64"/>
    </row>
    <row r="8748" spans="1:8" ht="15" hidden="1" customHeight="1" x14ac:dyDescent="0.25">
      <c r="A8748"/>
      <c r="B8748" s="95"/>
      <c r="C8748" s="71"/>
      <c r="D8748" s="57"/>
      <c r="E8748" s="66"/>
      <c r="F8748" s="76"/>
      <c r="G8748" s="63"/>
      <c r="H8748" s="64"/>
    </row>
    <row r="8749" spans="1:8" ht="15" hidden="1" customHeight="1" x14ac:dyDescent="0.25">
      <c r="A8749"/>
      <c r="B8749" s="71"/>
      <c r="C8749" s="71"/>
      <c r="D8749" s="57"/>
      <c r="E8749" s="66"/>
      <c r="F8749" s="76"/>
      <c r="G8749" s="63"/>
      <c r="H8749" s="64"/>
    </row>
    <row r="8750" spans="1:8" ht="15" hidden="1" customHeight="1" x14ac:dyDescent="0.25">
      <c r="A8750"/>
      <c r="B8750" s="55"/>
      <c r="C8750" s="75"/>
      <c r="D8750" s="57"/>
      <c r="E8750" s="72"/>
      <c r="F8750" s="76"/>
      <c r="G8750" s="63"/>
      <c r="H8750" s="64"/>
    </row>
    <row r="8751" spans="1:8" ht="15" hidden="1" customHeight="1" x14ac:dyDescent="0.25">
      <c r="A8751"/>
      <c r="B8751" s="74"/>
      <c r="C8751" s="75"/>
      <c r="D8751" s="57"/>
      <c r="E8751" s="86"/>
      <c r="F8751" s="62"/>
      <c r="G8751" s="63"/>
      <c r="H8751" s="64"/>
    </row>
    <row r="8752" spans="1:8" ht="15" hidden="1" customHeight="1" x14ac:dyDescent="0.25">
      <c r="A8752"/>
      <c r="B8752" s="81"/>
      <c r="C8752" s="75"/>
      <c r="D8752" s="57"/>
      <c r="E8752" s="86"/>
      <c r="F8752" s="62"/>
      <c r="G8752" s="100"/>
      <c r="H8752" s="64"/>
    </row>
    <row r="8753" spans="1:8" ht="15" hidden="1" customHeight="1" x14ac:dyDescent="0.25">
      <c r="A8753"/>
      <c r="B8753" s="68"/>
      <c r="C8753" s="71"/>
      <c r="D8753" s="57"/>
      <c r="E8753" s="86"/>
      <c r="F8753" s="62"/>
      <c r="G8753" s="63"/>
      <c r="H8753" s="64"/>
    </row>
    <row r="8754" spans="1:8" ht="15" hidden="1" customHeight="1" x14ac:dyDescent="0.25">
      <c r="A8754"/>
      <c r="B8754" s="74"/>
      <c r="C8754" s="56"/>
      <c r="D8754" s="57"/>
      <c r="E8754" s="86"/>
      <c r="F8754" s="62"/>
      <c r="G8754" s="62"/>
      <c r="H8754" s="64"/>
    </row>
    <row r="8755" spans="1:8" ht="15" hidden="1" customHeight="1" x14ac:dyDescent="0.25">
      <c r="A8755"/>
      <c r="B8755" s="56"/>
      <c r="C8755" s="56"/>
      <c r="D8755" s="57"/>
      <c r="E8755" s="86"/>
      <c r="F8755" s="62"/>
      <c r="G8755" s="100"/>
      <c r="H8755" s="64"/>
    </row>
    <row r="8756" spans="1:8" ht="15" hidden="1" customHeight="1" x14ac:dyDescent="0.25">
      <c r="A8756"/>
      <c r="B8756" s="56"/>
      <c r="C8756" s="56"/>
      <c r="D8756" s="57"/>
      <c r="E8756" s="86"/>
      <c r="F8756" s="62"/>
      <c r="G8756" s="100"/>
      <c r="H8756" s="64"/>
    </row>
    <row r="8757" spans="1:8" ht="15" hidden="1" customHeight="1" x14ac:dyDescent="0.25">
      <c r="A8757"/>
      <c r="B8757" s="56"/>
      <c r="C8757" s="56"/>
      <c r="D8757" s="57"/>
      <c r="E8757" s="86"/>
      <c r="F8757" s="62"/>
      <c r="G8757" s="100"/>
      <c r="H8757" s="64"/>
    </row>
    <row r="8758" spans="1:8" ht="15" hidden="1" customHeight="1" x14ac:dyDescent="0.25">
      <c r="A8758"/>
      <c r="B8758" s="56"/>
      <c r="C8758" s="56"/>
      <c r="D8758" s="57"/>
      <c r="E8758" s="66"/>
      <c r="F8758" s="76"/>
      <c r="G8758" s="63"/>
      <c r="H8758" s="64"/>
    </row>
    <row r="8759" spans="1:8" ht="15" hidden="1" customHeight="1" x14ac:dyDescent="0.25">
      <c r="A8759"/>
      <c r="B8759" s="55"/>
      <c r="C8759" s="56"/>
      <c r="D8759" s="57"/>
      <c r="E8759" s="86"/>
      <c r="F8759" s="62"/>
      <c r="G8759" s="62"/>
      <c r="H8759" s="64"/>
    </row>
    <row r="8760" spans="1:8" ht="15" hidden="1" customHeight="1" x14ac:dyDescent="0.25">
      <c r="A8760"/>
      <c r="B8760" s="56"/>
      <c r="C8760" s="56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56"/>
      <c r="C8761" s="56"/>
      <c r="D8761" s="83"/>
      <c r="E8761" s="72"/>
      <c r="F8761" s="77"/>
      <c r="G8761" s="100"/>
      <c r="H8761" s="64"/>
    </row>
    <row r="8762" spans="1:8" ht="15" hidden="1" customHeight="1" x14ac:dyDescent="0.25">
      <c r="A8762"/>
      <c r="B8762" s="56"/>
      <c r="C8762" s="75"/>
      <c r="D8762" s="57"/>
      <c r="E8762" s="86"/>
      <c r="F8762" s="62"/>
      <c r="G8762" s="100"/>
      <c r="H8762" s="64"/>
    </row>
    <row r="8763" spans="1:8" ht="15" hidden="1" customHeight="1" x14ac:dyDescent="0.25">
      <c r="A8763"/>
      <c r="B8763" s="68"/>
      <c r="C8763" s="75"/>
      <c r="D8763" s="57"/>
      <c r="E8763" s="66"/>
      <c r="F8763" s="63"/>
      <c r="G8763" s="63"/>
      <c r="H8763" s="64"/>
    </row>
    <row r="8764" spans="1:8" ht="15" hidden="1" customHeight="1" x14ac:dyDescent="0.25">
      <c r="A8764"/>
      <c r="B8764" s="95"/>
      <c r="C8764" s="71"/>
      <c r="D8764" s="57"/>
      <c r="E8764" s="66"/>
      <c r="F8764" s="76"/>
      <c r="G8764" s="63"/>
      <c r="H8764" s="64"/>
    </row>
    <row r="8765" spans="1:8" ht="15" hidden="1" customHeight="1" x14ac:dyDescent="0.25">
      <c r="A8765"/>
      <c r="B8765" s="56"/>
      <c r="C8765" s="71"/>
      <c r="D8765" s="83"/>
      <c r="E8765" s="72"/>
      <c r="F8765" s="76"/>
      <c r="G8765" s="63"/>
      <c r="H8765" s="64"/>
    </row>
    <row r="8766" spans="1:8" ht="15" hidden="1" customHeight="1" x14ac:dyDescent="0.25">
      <c r="A8766"/>
      <c r="B8766" s="55"/>
      <c r="C8766" s="75"/>
      <c r="D8766" s="57"/>
      <c r="E8766" s="72"/>
      <c r="F8766" s="76"/>
      <c r="G8766" s="63"/>
      <c r="H8766" s="64"/>
    </row>
    <row r="8767" spans="1:8" ht="15" hidden="1" customHeight="1" x14ac:dyDescent="0.25">
      <c r="A8767"/>
      <c r="B8767" s="56"/>
      <c r="C8767" s="75"/>
      <c r="D8767" s="57"/>
      <c r="E8767" s="86"/>
      <c r="F8767" s="62"/>
      <c r="G8767" s="63"/>
      <c r="H8767" s="64"/>
    </row>
    <row r="8768" spans="1:8" ht="15" hidden="1" customHeight="1" x14ac:dyDescent="0.25">
      <c r="A8768"/>
      <c r="B8768" s="81"/>
      <c r="C8768" s="75"/>
      <c r="D8768" s="57"/>
      <c r="E8768" s="86"/>
      <c r="F8768" s="62"/>
      <c r="G8768" s="100"/>
      <c r="H8768" s="64"/>
    </row>
    <row r="8769" spans="1:8" ht="15" hidden="1" customHeight="1" x14ac:dyDescent="0.25">
      <c r="A8769"/>
      <c r="B8769" s="68"/>
      <c r="C8769" s="71"/>
      <c r="D8769" s="57"/>
      <c r="E8769" s="86"/>
      <c r="F8769" s="62"/>
      <c r="G8769" s="63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62"/>
      <c r="H8770" s="64"/>
    </row>
    <row r="8771" spans="1:8" ht="15" hidden="1" customHeight="1" x14ac:dyDescent="0.25">
      <c r="A8771"/>
      <c r="B8771" s="56"/>
      <c r="C8771" s="56"/>
      <c r="D8771" s="57"/>
      <c r="E8771" s="86"/>
      <c r="F8771" s="62"/>
      <c r="G8771" s="100"/>
      <c r="H8771" s="64"/>
    </row>
    <row r="8772" spans="1:8" ht="15" hidden="1" customHeight="1" x14ac:dyDescent="0.25">
      <c r="A8772"/>
      <c r="B8772" s="56"/>
      <c r="C8772" s="56"/>
      <c r="D8772" s="57"/>
      <c r="E8772" s="86"/>
      <c r="F8772" s="62"/>
      <c r="G8772" s="100"/>
      <c r="H8772" s="64"/>
    </row>
    <row r="8773" spans="1:8" ht="15" hidden="1" customHeight="1" x14ac:dyDescent="0.25">
      <c r="A8773"/>
      <c r="B8773" s="56"/>
      <c r="C8773" s="56"/>
      <c r="D8773" s="57"/>
      <c r="E8773" s="86"/>
      <c r="F8773" s="62"/>
      <c r="G8773" s="100"/>
      <c r="H8773" s="64"/>
    </row>
    <row r="8774" spans="1:8" ht="15" hidden="1" customHeight="1" x14ac:dyDescent="0.25">
      <c r="A8774"/>
      <c r="B8774" s="56"/>
      <c r="C8774" s="56"/>
      <c r="D8774" s="57"/>
      <c r="E8774" s="66"/>
      <c r="F8774" s="76"/>
      <c r="G8774" s="63"/>
      <c r="H8774" s="64"/>
    </row>
    <row r="8775" spans="1:8" ht="15" hidden="1" customHeight="1" x14ac:dyDescent="0.25">
      <c r="A8775"/>
      <c r="B8775" s="55"/>
      <c r="C8775" s="56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56"/>
      <c r="C8776" s="56"/>
      <c r="D8776" s="57"/>
      <c r="E8776" s="86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7"/>
      <c r="G8777" s="100"/>
      <c r="H8777" s="64"/>
    </row>
    <row r="8778" spans="1:8" ht="15" hidden="1" customHeight="1" x14ac:dyDescent="0.25">
      <c r="A8778"/>
      <c r="B8778" s="56"/>
      <c r="C8778" s="75"/>
      <c r="D8778" s="57"/>
      <c r="E8778" s="86"/>
      <c r="F8778" s="62"/>
      <c r="G8778" s="100"/>
      <c r="H8778" s="64"/>
    </row>
    <row r="8779" spans="1:8" ht="15" hidden="1" customHeight="1" x14ac:dyDescent="0.25">
      <c r="A8779"/>
      <c r="B8779" s="68"/>
      <c r="C8779" s="75"/>
      <c r="D8779" s="57"/>
      <c r="E8779" s="66"/>
      <c r="F8779" s="63"/>
      <c r="G8779" s="63"/>
      <c r="H8779" s="64"/>
    </row>
    <row r="8780" spans="1:8" ht="15" hidden="1" customHeight="1" x14ac:dyDescent="0.25">
      <c r="A8780"/>
      <c r="B8780" s="74"/>
      <c r="C8780" s="75"/>
      <c r="D8780" s="57"/>
      <c r="E8780" s="86"/>
      <c r="F8780" s="62"/>
      <c r="G8780" s="63"/>
      <c r="H8780" s="64"/>
    </row>
    <row r="8781" spans="1:8" ht="15" hidden="1" customHeight="1" x14ac:dyDescent="0.25">
      <c r="A8781"/>
      <c r="B8781" s="56"/>
      <c r="C8781" s="75"/>
      <c r="D8781" s="83"/>
      <c r="E8781" s="72"/>
      <c r="F8781" s="76"/>
      <c r="G8781" s="63"/>
      <c r="H8781" s="64"/>
    </row>
    <row r="8782" spans="1:8" ht="15" hidden="1" customHeight="1" x14ac:dyDescent="0.25">
      <c r="A8782"/>
      <c r="B8782" s="55"/>
      <c r="C8782" s="56"/>
      <c r="D8782" s="105"/>
      <c r="E8782" s="66"/>
      <c r="F8782" s="62"/>
      <c r="G8782" s="63"/>
      <c r="H8782" s="64"/>
    </row>
    <row r="8783" spans="1:8" ht="15" hidden="1" customHeight="1" x14ac:dyDescent="0.25">
      <c r="A8783"/>
      <c r="B8783" s="55"/>
      <c r="C8783" s="75"/>
      <c r="D8783" s="57"/>
      <c r="E8783" s="72"/>
      <c r="F8783" s="76"/>
      <c r="G8783" s="63"/>
      <c r="H8783" s="64"/>
    </row>
    <row r="8784" spans="1:8" ht="15" hidden="1" customHeight="1" x14ac:dyDescent="0.25">
      <c r="A8784"/>
      <c r="B8784" s="56"/>
      <c r="C8784" s="56"/>
      <c r="D8784" s="57"/>
      <c r="E8784" s="86"/>
      <c r="F8784" s="62"/>
      <c r="G8784" s="63"/>
      <c r="H8784" s="64"/>
    </row>
    <row r="8785" spans="1:8" ht="15" hidden="1" customHeight="1" x14ac:dyDescent="0.25">
      <c r="A8785"/>
      <c r="B8785" s="81"/>
      <c r="C8785" s="75"/>
      <c r="D8785" s="57"/>
      <c r="E8785" s="86"/>
      <c r="F8785" s="62"/>
      <c r="G8785" s="100"/>
      <c r="H8785" s="64"/>
    </row>
    <row r="8786" spans="1:8" ht="15" hidden="1" customHeight="1" x14ac:dyDescent="0.25">
      <c r="A8786"/>
      <c r="B8786" s="68"/>
      <c r="C8786" s="71"/>
      <c r="D8786" s="57"/>
      <c r="E8786" s="86"/>
      <c r="F8786" s="62"/>
      <c r="G8786" s="63"/>
      <c r="H8786" s="64"/>
    </row>
    <row r="8787" spans="1:8" ht="15" hidden="1" customHeight="1" x14ac:dyDescent="0.25">
      <c r="A8787"/>
      <c r="B8787" s="74"/>
      <c r="C8787" s="56"/>
      <c r="D8787" s="57"/>
      <c r="E8787" s="86"/>
      <c r="F8787" s="62"/>
      <c r="G8787" s="62"/>
      <c r="H8787" s="64"/>
    </row>
    <row r="8788" spans="1:8" ht="15" hidden="1" customHeight="1" x14ac:dyDescent="0.25">
      <c r="A8788"/>
      <c r="B8788" s="56"/>
      <c r="C8788" s="56"/>
      <c r="D8788" s="57"/>
      <c r="E8788" s="86"/>
      <c r="F8788" s="62"/>
      <c r="G8788" s="100"/>
      <c r="H8788" s="64"/>
    </row>
    <row r="8789" spans="1:8" ht="15" hidden="1" customHeight="1" x14ac:dyDescent="0.25">
      <c r="A8789"/>
      <c r="B8789" s="56"/>
      <c r="C8789" s="56"/>
      <c r="D8789" s="57"/>
      <c r="E8789" s="86"/>
      <c r="F8789" s="62"/>
      <c r="G8789" s="100"/>
      <c r="H8789" s="64"/>
    </row>
    <row r="8790" spans="1:8" ht="15" hidden="1" customHeight="1" x14ac:dyDescent="0.25">
      <c r="A8790"/>
      <c r="B8790" s="56"/>
      <c r="C8790" s="56"/>
      <c r="D8790" s="57"/>
      <c r="E8790" s="86"/>
      <c r="F8790" s="62"/>
      <c r="G8790" s="100"/>
      <c r="H8790" s="64"/>
    </row>
    <row r="8791" spans="1:8" ht="15" hidden="1" customHeight="1" x14ac:dyDescent="0.25">
      <c r="A8791"/>
      <c r="B8791" s="56"/>
      <c r="C8791" s="56"/>
      <c r="D8791" s="57"/>
      <c r="E8791" s="66"/>
      <c r="F8791" s="76"/>
      <c r="G8791" s="63"/>
      <c r="H8791" s="64"/>
    </row>
    <row r="8792" spans="1:8" ht="15" hidden="1" customHeight="1" x14ac:dyDescent="0.25">
      <c r="A8792"/>
      <c r="B8792" s="55"/>
      <c r="C8792" s="56"/>
      <c r="D8792" s="57"/>
      <c r="E8792" s="86"/>
      <c r="F8792" s="62"/>
      <c r="G8792" s="62"/>
      <c r="H8792" s="64"/>
    </row>
    <row r="8793" spans="1:8" ht="15" hidden="1" customHeight="1" x14ac:dyDescent="0.25">
      <c r="A8793"/>
      <c r="B8793" s="56"/>
      <c r="C8793" s="56"/>
      <c r="D8793" s="57"/>
      <c r="E8793" s="86"/>
      <c r="F8793" s="62"/>
      <c r="G8793" s="63"/>
      <c r="H8793" s="64"/>
    </row>
    <row r="8794" spans="1:8" ht="15" hidden="1" customHeight="1" x14ac:dyDescent="0.25">
      <c r="A8794"/>
      <c r="B8794" s="56"/>
      <c r="C8794" s="56"/>
      <c r="D8794" s="83"/>
      <c r="E8794" s="72"/>
      <c r="F8794" s="77"/>
      <c r="G8794" s="100"/>
      <c r="H8794" s="64"/>
    </row>
    <row r="8795" spans="1:8" ht="15" hidden="1" customHeight="1" x14ac:dyDescent="0.25">
      <c r="A8795"/>
      <c r="B8795" s="56"/>
      <c r="C8795" s="75"/>
      <c r="D8795" s="57"/>
      <c r="E8795" s="86"/>
      <c r="F8795" s="62"/>
      <c r="G8795" s="100"/>
      <c r="H8795" s="64"/>
    </row>
    <row r="8796" spans="1:8" ht="15" hidden="1" customHeight="1" x14ac:dyDescent="0.25">
      <c r="A8796"/>
      <c r="B8796" s="68"/>
      <c r="C8796" s="75"/>
      <c r="D8796" s="57"/>
      <c r="E8796" s="66"/>
      <c r="F8796" s="63"/>
      <c r="G8796" s="63"/>
      <c r="H8796" s="64"/>
    </row>
    <row r="8797" spans="1:8" ht="15" hidden="1" customHeight="1" x14ac:dyDescent="0.25">
      <c r="A8797"/>
      <c r="B8797" s="74"/>
      <c r="C8797" s="75"/>
      <c r="D8797" s="57"/>
      <c r="E8797" s="86"/>
      <c r="F8797" s="62"/>
      <c r="G8797" s="63"/>
      <c r="H8797" s="64"/>
    </row>
    <row r="8798" spans="1:8" ht="15" hidden="1" customHeight="1" x14ac:dyDescent="0.25">
      <c r="A8798"/>
      <c r="B8798" s="56"/>
      <c r="C8798" s="75"/>
      <c r="D8798" s="83"/>
      <c r="E8798" s="72"/>
      <c r="F8798" s="76"/>
      <c r="G8798" s="63"/>
      <c r="H8798" s="64"/>
    </row>
    <row r="8799" spans="1:8" ht="15" hidden="1" customHeight="1" x14ac:dyDescent="0.25">
      <c r="A8799"/>
      <c r="B8799" s="55"/>
      <c r="C8799" s="56"/>
      <c r="D8799" s="105"/>
      <c r="E8799" s="66"/>
      <c r="F8799" s="62"/>
      <c r="G8799" s="63"/>
      <c r="H8799" s="64"/>
    </row>
    <row r="8800" spans="1:8" ht="15" hidden="1" customHeight="1" x14ac:dyDescent="0.25">
      <c r="A8800"/>
      <c r="B8800" s="55"/>
      <c r="C8800" s="75"/>
      <c r="D8800" s="57"/>
      <c r="E8800" s="72"/>
      <c r="F8800" s="76"/>
      <c r="G8800" s="63"/>
      <c r="H8800" s="64"/>
    </row>
    <row r="8801" spans="1:8" ht="15" hidden="1" customHeight="1" x14ac:dyDescent="0.25">
      <c r="A8801"/>
      <c r="B8801" s="56"/>
      <c r="C8801" s="71"/>
      <c r="D8801" s="83"/>
      <c r="E8801" s="72"/>
      <c r="F8801" s="76"/>
      <c r="G8801" s="63"/>
      <c r="H8801" s="64"/>
    </row>
    <row r="8802" spans="1:8" ht="15" hidden="1" customHeight="1" x14ac:dyDescent="0.25">
      <c r="A8802"/>
      <c r="B8802" s="81"/>
      <c r="C8802" s="75"/>
      <c r="D8802" s="57"/>
      <c r="E8802" s="86"/>
      <c r="F8802" s="62"/>
      <c r="G8802" s="100"/>
      <c r="H8802" s="64"/>
    </row>
    <row r="8803" spans="1:8" ht="15" hidden="1" customHeight="1" x14ac:dyDescent="0.25">
      <c r="A8803"/>
      <c r="B8803" s="68"/>
      <c r="C8803" s="71"/>
      <c r="D8803" s="57"/>
      <c r="E8803" s="86"/>
      <c r="F8803" s="62"/>
      <c r="G8803" s="63"/>
      <c r="H8803" s="64"/>
    </row>
    <row r="8804" spans="1:8" ht="15" hidden="1" customHeight="1" x14ac:dyDescent="0.25">
      <c r="A8804"/>
      <c r="B8804" s="74"/>
      <c r="C8804" s="56"/>
      <c r="D8804" s="57"/>
      <c r="E8804" s="86"/>
      <c r="F8804" s="62"/>
      <c r="G8804" s="62"/>
      <c r="H8804" s="64"/>
    </row>
    <row r="8805" spans="1:8" ht="15" hidden="1" customHeight="1" x14ac:dyDescent="0.25">
      <c r="A8805"/>
      <c r="B8805" s="56"/>
      <c r="C8805" s="56"/>
      <c r="D8805" s="57"/>
      <c r="E8805" s="86"/>
      <c r="F8805" s="62"/>
      <c r="G8805" s="100"/>
      <c r="H8805" s="64"/>
    </row>
    <row r="8806" spans="1:8" ht="15" hidden="1" customHeight="1" x14ac:dyDescent="0.25">
      <c r="A8806"/>
      <c r="B8806" s="56"/>
      <c r="C8806" s="56"/>
      <c r="D8806" s="57"/>
      <c r="E8806" s="86"/>
      <c r="F8806" s="62"/>
      <c r="G8806" s="100"/>
      <c r="H8806" s="64"/>
    </row>
    <row r="8807" spans="1:8" ht="15" hidden="1" customHeight="1" x14ac:dyDescent="0.25">
      <c r="A8807"/>
      <c r="B8807" s="56"/>
      <c r="C8807" s="56"/>
      <c r="D8807" s="57"/>
      <c r="E8807" s="86"/>
      <c r="F8807" s="62"/>
      <c r="G8807" s="100"/>
      <c r="H8807" s="64"/>
    </row>
    <row r="8808" spans="1:8" ht="15" hidden="1" customHeight="1" x14ac:dyDescent="0.25">
      <c r="A8808"/>
      <c r="B8808" s="56"/>
      <c r="C8808" s="56"/>
      <c r="D8808" s="57"/>
      <c r="E8808" s="66"/>
      <c r="F8808" s="76"/>
      <c r="G8808" s="63"/>
      <c r="H8808" s="64"/>
    </row>
    <row r="8809" spans="1:8" ht="15" hidden="1" customHeight="1" x14ac:dyDescent="0.25">
      <c r="A8809"/>
      <c r="B8809" s="55"/>
      <c r="C8809" s="56"/>
      <c r="D8809" s="57"/>
      <c r="E8809" s="86"/>
      <c r="F8809" s="62"/>
      <c r="G8809" s="62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63"/>
      <c r="H8810" s="64"/>
    </row>
    <row r="8811" spans="1:8" ht="15" hidden="1" customHeight="1" x14ac:dyDescent="0.25">
      <c r="A8811"/>
      <c r="B8811" s="56"/>
      <c r="C8811" s="56"/>
      <c r="D8811" s="83"/>
      <c r="E8811" s="72"/>
      <c r="F8811" s="77"/>
      <c r="G8811" s="100"/>
      <c r="H8811" s="64"/>
    </row>
    <row r="8812" spans="1:8" ht="15" hidden="1" customHeight="1" x14ac:dyDescent="0.25">
      <c r="A8812"/>
      <c r="B8812" s="56"/>
      <c r="C8812" s="56"/>
      <c r="D8812" s="57"/>
      <c r="E8812" s="72"/>
      <c r="F8812" s="62"/>
      <c r="G8812" s="100"/>
      <c r="H8812" s="64"/>
    </row>
    <row r="8813" spans="1:8" ht="15" hidden="1" customHeight="1" x14ac:dyDescent="0.25">
      <c r="A8813"/>
      <c r="B8813" s="68"/>
      <c r="C8813" s="56"/>
      <c r="D8813" s="57"/>
      <c r="E8813" s="72"/>
      <c r="F8813" s="63"/>
      <c r="G8813" s="63"/>
      <c r="H8813" s="64"/>
    </row>
    <row r="8814" spans="1:8" ht="15" hidden="1" customHeight="1" x14ac:dyDescent="0.25">
      <c r="A8814"/>
      <c r="B8814" s="74"/>
      <c r="C8814" s="56"/>
      <c r="D8814" s="57"/>
      <c r="E8814" s="72"/>
      <c r="F8814" s="62"/>
      <c r="G8814" s="63"/>
      <c r="H8814" s="64"/>
    </row>
    <row r="8815" spans="1:8" ht="15" hidden="1" customHeight="1" x14ac:dyDescent="0.25">
      <c r="A8815"/>
      <c r="B8815" s="56"/>
      <c r="C8815" s="56"/>
      <c r="D8815" s="83"/>
      <c r="E8815" s="72"/>
      <c r="F8815" s="76"/>
      <c r="G8815" s="63"/>
      <c r="H8815" s="64"/>
    </row>
    <row r="8816" spans="1:8" ht="15" hidden="1" customHeight="1" x14ac:dyDescent="0.25">
      <c r="A8816"/>
      <c r="B8816" s="55"/>
      <c r="C8816" s="56"/>
      <c r="D8816" s="105"/>
      <c r="E8816" s="66"/>
      <c r="F8816" s="62"/>
      <c r="G8816" s="63"/>
      <c r="H8816" s="64"/>
    </row>
    <row r="8817" spans="1:8" ht="15" hidden="1" customHeight="1" x14ac:dyDescent="0.25">
      <c r="A8817"/>
      <c r="B8817" s="95"/>
      <c r="C8817" s="75"/>
      <c r="D8817" s="57"/>
      <c r="E8817" s="66"/>
      <c r="F8817" s="62"/>
      <c r="G8817" s="63"/>
      <c r="H8817" s="64"/>
    </row>
    <row r="8818" spans="1:8" ht="15" hidden="1" customHeight="1" x14ac:dyDescent="0.25">
      <c r="A8818"/>
      <c r="B8818" s="68"/>
      <c r="C8818" s="56"/>
      <c r="D8818" s="57"/>
      <c r="E8818" s="66"/>
      <c r="F8818" s="62"/>
      <c r="G8818" s="63"/>
      <c r="H8818" s="64"/>
    </row>
    <row r="8819" spans="1:8" ht="15" hidden="1" customHeight="1" x14ac:dyDescent="0.25">
      <c r="A8819"/>
      <c r="B8819" s="56"/>
      <c r="C8819" s="56"/>
      <c r="D8819" s="57"/>
      <c r="E8819" s="66"/>
      <c r="F8819" s="76"/>
      <c r="G8819" s="63"/>
      <c r="H8819" s="64"/>
    </row>
    <row r="8820" spans="1:8" ht="15" hidden="1" customHeight="1" x14ac:dyDescent="0.25">
      <c r="A8820"/>
      <c r="B8820" s="56"/>
      <c r="C8820" s="81"/>
      <c r="D8820" s="57"/>
      <c r="E8820" s="86"/>
      <c r="F8820" s="67"/>
      <c r="G8820" s="100"/>
      <c r="H8820" s="64"/>
    </row>
    <row r="8821" spans="1:8" ht="15" hidden="1" customHeight="1" x14ac:dyDescent="0.25">
      <c r="A8821"/>
      <c r="B8821" s="56"/>
      <c r="C8821" s="81"/>
      <c r="D8821" s="57"/>
      <c r="E8821" s="86"/>
      <c r="F8821" s="67"/>
      <c r="G8821" s="100"/>
      <c r="H8821" s="64"/>
    </row>
    <row r="8822" spans="1:8" ht="15" hidden="1" customHeight="1" x14ac:dyDescent="0.25">
      <c r="A8822"/>
      <c r="B8822" s="55"/>
      <c r="C8822" s="71"/>
      <c r="D8822" s="57"/>
      <c r="E8822" s="86"/>
      <c r="F8822" s="62"/>
      <c r="G8822" s="63"/>
      <c r="H8822" s="106"/>
    </row>
    <row r="8823" spans="1:8" ht="15" hidden="1" customHeight="1" x14ac:dyDescent="0.25">
      <c r="A8823"/>
      <c r="B8823" s="60"/>
      <c r="C8823" s="71"/>
      <c r="D8823" s="57"/>
      <c r="E8823" s="86"/>
      <c r="F8823" s="62"/>
      <c r="G8823" s="63"/>
      <c r="H8823" s="106"/>
    </row>
    <row r="8824" spans="1:8" ht="15" hidden="1" customHeight="1" x14ac:dyDescent="0.25">
      <c r="A8824"/>
      <c r="B8824" s="68"/>
      <c r="C8824" s="71"/>
      <c r="D8824" s="57"/>
      <c r="E8824" s="86"/>
      <c r="F8824" s="62"/>
      <c r="G8824" s="63"/>
      <c r="H8824" s="64"/>
    </row>
    <row r="8825" spans="1:8" ht="15" hidden="1" customHeight="1" x14ac:dyDescent="0.25">
      <c r="A8825"/>
      <c r="B8825" s="81"/>
      <c r="C8825" s="75"/>
      <c r="D8825" s="57"/>
      <c r="E8825" s="86"/>
      <c r="F8825" s="62"/>
      <c r="G8825" s="63"/>
      <c r="H8825" s="106"/>
    </row>
    <row r="8826" spans="1:8" ht="15" hidden="1" customHeight="1" x14ac:dyDescent="0.25">
      <c r="A8826"/>
      <c r="B8826" s="95"/>
      <c r="C8826" s="71"/>
      <c r="D8826" s="56"/>
      <c r="E8826" s="86"/>
      <c r="F8826" s="58"/>
      <c r="G8826" s="63"/>
      <c r="H8826" s="106"/>
    </row>
    <row r="8827" spans="1:8" ht="15" hidden="1" customHeight="1" x14ac:dyDescent="0.25">
      <c r="A8827"/>
      <c r="B8827" s="65"/>
      <c r="C8827" s="56"/>
      <c r="D8827" s="56"/>
      <c r="E8827" s="86"/>
      <c r="F8827" s="58"/>
      <c r="G8827" s="63"/>
      <c r="H8827" s="106"/>
    </row>
    <row r="8828" spans="1:8" ht="15" hidden="1" customHeight="1" x14ac:dyDescent="0.25">
      <c r="A8828"/>
      <c r="B8828" s="56"/>
      <c r="C8828" s="56"/>
      <c r="D8828" s="57"/>
      <c r="E8828" s="86"/>
      <c r="F8828" s="62"/>
      <c r="G8828" s="63"/>
      <c r="H8828" s="64"/>
    </row>
    <row r="8829" spans="1:8" ht="15" hidden="1" customHeight="1" x14ac:dyDescent="0.25">
      <c r="A8829"/>
      <c r="B8829" s="68"/>
      <c r="C8829" s="56"/>
      <c r="D8829" s="57"/>
      <c r="E8829" s="86"/>
      <c r="F8829" s="62"/>
      <c r="G8829" s="63"/>
      <c r="H8829" s="64"/>
    </row>
    <row r="8830" spans="1:8" ht="15" hidden="1" customHeight="1" x14ac:dyDescent="0.25">
      <c r="A8830"/>
      <c r="B8830" s="55"/>
      <c r="C8830" s="56"/>
      <c r="D8830" s="57"/>
      <c r="E8830" s="86"/>
      <c r="F8830" s="62"/>
      <c r="G8830" s="63"/>
      <c r="H8830" s="64"/>
    </row>
    <row r="8831" spans="1:8" ht="15" hidden="1" customHeight="1" x14ac:dyDescent="0.25">
      <c r="A8831"/>
      <c r="B8831" s="55"/>
      <c r="C8831" s="56"/>
      <c r="D8831" s="57"/>
      <c r="E8831" s="72"/>
      <c r="F8831" s="76"/>
      <c r="G8831" s="63"/>
      <c r="H8831" s="64"/>
    </row>
    <row r="8832" spans="1:8" ht="15" hidden="1" customHeight="1" x14ac:dyDescent="0.25">
      <c r="A8832"/>
      <c r="B8832" s="56"/>
      <c r="C8832" s="56"/>
      <c r="D8832" s="57"/>
      <c r="E8832" s="66"/>
      <c r="F8832" s="76"/>
      <c r="G8832" s="100"/>
      <c r="H8832" s="64"/>
    </row>
    <row r="8833" spans="1:8" ht="15" hidden="1" customHeight="1" x14ac:dyDescent="0.25">
      <c r="A8833"/>
      <c r="B8833" s="56"/>
      <c r="C8833" s="56"/>
      <c r="D8833" s="83"/>
      <c r="E8833" s="72"/>
      <c r="F8833" s="62"/>
      <c r="G8833" s="100"/>
      <c r="H8833" s="64"/>
    </row>
    <row r="8834" spans="1:8" ht="15" hidden="1" customHeight="1" x14ac:dyDescent="0.25">
      <c r="A8834"/>
      <c r="B8834" s="74"/>
      <c r="C8834" s="56"/>
      <c r="D8834" s="57"/>
      <c r="E8834" s="86"/>
      <c r="F8834" s="62"/>
      <c r="G8834" s="100"/>
      <c r="H8834" s="64"/>
    </row>
    <row r="8835" spans="1:8" ht="15" hidden="1" customHeight="1" x14ac:dyDescent="0.25">
      <c r="A8835"/>
      <c r="B8835" s="74"/>
      <c r="C8835" s="56"/>
      <c r="D8835" s="57"/>
      <c r="E8835" s="86"/>
      <c r="F8835" s="62"/>
      <c r="G8835" s="100"/>
      <c r="H8835" s="64"/>
    </row>
    <row r="8836" spans="1:8" ht="15" hidden="1" customHeight="1" x14ac:dyDescent="0.25">
      <c r="A8836"/>
      <c r="B8836" s="74"/>
      <c r="C8836" s="56"/>
      <c r="D8836" s="57"/>
      <c r="E8836" s="86"/>
      <c r="F8836" s="62"/>
      <c r="G8836" s="100"/>
      <c r="H8836" s="64"/>
    </row>
    <row r="8837" spans="1:8" ht="15" hidden="1" customHeight="1" x14ac:dyDescent="0.25">
      <c r="A8837"/>
      <c r="B8837" s="74"/>
      <c r="C8837" s="56"/>
      <c r="D8837" s="57"/>
      <c r="E8837" s="86"/>
      <c r="F8837" s="207"/>
      <c r="G8837" s="100"/>
      <c r="H8837" s="64"/>
    </row>
    <row r="8838" spans="1:8" ht="15" hidden="1" customHeight="1" x14ac:dyDescent="0.25">
      <c r="A8838"/>
      <c r="B8838" s="55"/>
      <c r="C8838" s="56"/>
      <c r="D8838" s="57"/>
      <c r="E8838" s="86"/>
      <c r="F8838" s="62"/>
      <c r="G8838" s="100"/>
      <c r="H8838" s="64"/>
    </row>
    <row r="8839" spans="1:8" ht="15" hidden="1" customHeight="1" x14ac:dyDescent="0.25">
      <c r="A8839"/>
      <c r="B8839" s="55"/>
      <c r="C8839" s="55"/>
      <c r="D8839" s="57"/>
      <c r="E8839" s="86"/>
      <c r="F8839" s="62"/>
      <c r="G8839" s="62"/>
      <c r="H8839" s="64"/>
    </row>
    <row r="8840" spans="1:8" ht="15" hidden="1" customHeight="1" x14ac:dyDescent="0.25">
      <c r="A8840"/>
      <c r="B8840" s="74"/>
      <c r="C8840" s="56"/>
      <c r="D8840" s="57"/>
      <c r="E8840" s="72"/>
      <c r="F8840" s="62"/>
      <c r="G8840" s="63"/>
      <c r="H8840" s="64"/>
    </row>
    <row r="8841" spans="1:8" ht="15" hidden="1" customHeight="1" x14ac:dyDescent="0.25">
      <c r="A8841"/>
      <c r="B8841" s="56"/>
      <c r="C8841" s="56"/>
      <c r="D8841" s="83"/>
      <c r="E8841" s="72"/>
      <c r="F8841" s="76"/>
      <c r="G8841" s="63"/>
      <c r="H8841" s="64"/>
    </row>
    <row r="8842" spans="1:8" ht="15" hidden="1" customHeight="1" x14ac:dyDescent="0.25">
      <c r="A8842"/>
      <c r="B8842" s="68"/>
      <c r="C8842" s="71"/>
      <c r="D8842" s="57"/>
      <c r="E8842" s="86"/>
      <c r="F8842" s="62"/>
      <c r="G8842" s="63"/>
      <c r="H8842" s="64"/>
    </row>
    <row r="8843" spans="1:8" ht="15" hidden="1" customHeight="1" x14ac:dyDescent="0.25">
      <c r="A8843"/>
      <c r="B8843" s="74"/>
      <c r="C8843" s="56"/>
      <c r="D8843" s="57"/>
      <c r="E8843" s="86"/>
      <c r="F8843" s="62"/>
      <c r="G8843" s="62"/>
      <c r="H8843" s="64"/>
    </row>
    <row r="8844" spans="1:8" ht="15" hidden="1" customHeight="1" x14ac:dyDescent="0.25">
      <c r="A8844"/>
      <c r="B8844" s="56"/>
      <c r="C8844" s="56"/>
      <c r="D8844" s="57"/>
      <c r="E8844" s="86"/>
      <c r="F8844" s="62"/>
      <c r="G8844" s="100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62"/>
      <c r="G8845" s="100"/>
      <c r="H8845" s="64"/>
    </row>
    <row r="8846" spans="1:8" ht="15" hidden="1" customHeight="1" x14ac:dyDescent="0.25">
      <c r="A8846"/>
      <c r="B8846" s="56"/>
      <c r="C8846" s="56"/>
      <c r="D8846" s="57"/>
      <c r="E8846" s="86"/>
      <c r="F8846" s="62"/>
      <c r="G8846" s="100"/>
      <c r="H8846" s="64"/>
    </row>
    <row r="8847" spans="1:8" ht="15" hidden="1" customHeight="1" x14ac:dyDescent="0.25">
      <c r="A8847"/>
      <c r="B8847" s="56"/>
      <c r="C8847" s="56"/>
      <c r="D8847" s="57"/>
      <c r="E8847" s="86"/>
      <c r="F8847" s="76"/>
      <c r="G8847" s="63"/>
      <c r="H8847" s="64"/>
    </row>
    <row r="8848" spans="1:8" ht="15" hidden="1" customHeight="1" x14ac:dyDescent="0.25">
      <c r="A8848"/>
      <c r="B8848" s="55"/>
      <c r="C8848" s="56"/>
      <c r="D8848" s="57"/>
      <c r="E8848" s="86"/>
      <c r="F8848" s="62"/>
      <c r="G8848" s="62"/>
      <c r="H8848" s="64"/>
    </row>
    <row r="8849" spans="1:8" ht="15" hidden="1" customHeight="1" x14ac:dyDescent="0.25">
      <c r="A8849"/>
      <c r="B8849" s="56"/>
      <c r="C8849" s="56"/>
      <c r="D8849" s="83"/>
      <c r="E8849" s="72"/>
      <c r="F8849" s="77"/>
      <c r="G8849" s="100"/>
      <c r="H8849" s="64"/>
    </row>
    <row r="8850" spans="1:8" ht="15" hidden="1" customHeight="1" x14ac:dyDescent="0.25">
      <c r="A8850"/>
      <c r="B8850" s="56"/>
      <c r="C8850" s="56"/>
      <c r="D8850" s="57"/>
      <c r="E8850" s="72"/>
      <c r="F8850" s="62"/>
      <c r="G8850" s="100"/>
      <c r="H8850" s="64"/>
    </row>
    <row r="8851" spans="1:8" ht="15" hidden="1" customHeight="1" x14ac:dyDescent="0.25">
      <c r="A8851"/>
      <c r="B8851" s="68"/>
      <c r="C8851" s="56"/>
      <c r="D8851" s="57"/>
      <c r="E8851" s="72"/>
      <c r="F8851" s="63"/>
      <c r="G8851" s="63"/>
      <c r="H8851" s="64"/>
    </row>
    <row r="8852" spans="1:8" ht="15" hidden="1" customHeight="1" x14ac:dyDescent="0.25">
      <c r="A8852"/>
      <c r="B8852" s="74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55"/>
      <c r="C8854" s="56"/>
      <c r="D8854" s="105"/>
      <c r="E8854" s="72"/>
      <c r="F8854" s="62"/>
      <c r="G8854" s="63"/>
      <c r="H8854" s="64"/>
    </row>
    <row r="8855" spans="1:8" ht="15" hidden="1" customHeight="1" x14ac:dyDescent="0.25">
      <c r="A8855"/>
      <c r="B8855" s="95"/>
      <c r="C8855" s="56"/>
      <c r="D8855" s="57"/>
      <c r="E8855" s="72"/>
      <c r="F8855" s="62"/>
      <c r="G8855" s="63"/>
      <c r="H8855" s="64"/>
    </row>
    <row r="8856" spans="1:8" ht="15" hidden="1" customHeight="1" x14ac:dyDescent="0.25">
      <c r="A8856"/>
      <c r="B8856" s="74"/>
      <c r="C8856" s="56"/>
      <c r="D8856" s="57"/>
      <c r="E8856" s="72"/>
      <c r="F8856" s="62"/>
      <c r="G8856" s="63"/>
      <c r="H8856" s="64"/>
    </row>
    <row r="8857" spans="1:8" ht="15" hidden="1" customHeight="1" x14ac:dyDescent="0.25">
      <c r="A8857"/>
      <c r="B8857" s="56"/>
      <c r="C8857" s="56"/>
      <c r="D8857" s="57"/>
      <c r="E8857" s="66"/>
      <c r="F8857" s="76"/>
      <c r="G8857" s="63"/>
      <c r="H8857" s="64"/>
    </row>
    <row r="8858" spans="1:8" ht="15" hidden="1" customHeight="1" x14ac:dyDescent="0.25">
      <c r="A8858"/>
      <c r="B8858" s="56"/>
      <c r="C8858" s="56"/>
      <c r="D8858" s="57"/>
      <c r="E8858" s="86"/>
      <c r="F8858" s="67"/>
      <c r="G8858" s="100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67"/>
      <c r="G8859" s="100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3"/>
      <c r="H8860" s="106"/>
    </row>
    <row r="8861" spans="1:8" ht="15" hidden="1" customHeight="1" x14ac:dyDescent="0.25">
      <c r="A8861"/>
      <c r="B8861" s="60"/>
      <c r="C8861" s="71"/>
      <c r="D8861" s="57"/>
      <c r="E8861" s="86"/>
      <c r="F8861" s="62"/>
      <c r="G8861" s="63"/>
      <c r="H8861" s="106"/>
    </row>
    <row r="8862" spans="1:8" ht="15" hidden="1" customHeight="1" x14ac:dyDescent="0.25">
      <c r="A8862"/>
      <c r="B8862" s="68"/>
      <c r="C8862" s="71"/>
      <c r="D8862" s="57"/>
      <c r="E8862" s="86"/>
      <c r="F8862" s="62"/>
      <c r="G8862" s="63"/>
      <c r="H8862" s="106"/>
    </row>
    <row r="8863" spans="1:8" ht="15" hidden="1" customHeight="1" x14ac:dyDescent="0.25">
      <c r="A8863"/>
      <c r="B8863" s="81"/>
      <c r="C8863" s="71"/>
      <c r="D8863" s="57"/>
      <c r="E8863" s="86"/>
      <c r="F8863" s="62"/>
      <c r="G8863" s="63"/>
      <c r="H8863" s="106"/>
    </row>
    <row r="8864" spans="1:8" ht="15" hidden="1" customHeight="1" x14ac:dyDescent="0.25">
      <c r="A8864"/>
      <c r="B8864" s="95"/>
      <c r="C8864" s="71"/>
      <c r="D8864" s="56"/>
      <c r="E8864" s="86"/>
      <c r="F8864" s="58"/>
      <c r="G8864" s="63"/>
      <c r="H8864" s="106"/>
    </row>
    <row r="8865" spans="1:8" ht="15" hidden="1" customHeight="1" x14ac:dyDescent="0.25">
      <c r="A8865"/>
      <c r="B8865" s="65"/>
      <c r="C8865" s="56"/>
      <c r="D8865" s="56"/>
      <c r="E8865" s="86"/>
      <c r="F8865" s="58"/>
      <c r="G8865" s="63"/>
      <c r="H8865" s="106"/>
    </row>
    <row r="8866" spans="1:8" ht="15" hidden="1" customHeight="1" x14ac:dyDescent="0.25">
      <c r="A8866"/>
      <c r="B8866" s="56"/>
      <c r="C8866" s="56"/>
      <c r="D8866" s="57"/>
      <c r="E8866" s="86"/>
      <c r="F8866" s="62"/>
      <c r="G8866" s="63"/>
      <c r="H8866" s="106"/>
    </row>
    <row r="8867" spans="1:8" ht="15" hidden="1" customHeight="1" x14ac:dyDescent="0.25">
      <c r="A8867"/>
      <c r="B8867" s="68"/>
      <c r="C8867" s="56"/>
      <c r="D8867" s="57"/>
      <c r="E8867" s="86"/>
      <c r="F8867" s="62"/>
      <c r="G8867" s="63"/>
      <c r="H8867" s="106"/>
    </row>
    <row r="8868" spans="1:8" ht="15" hidden="1" customHeight="1" x14ac:dyDescent="0.25">
      <c r="A8868"/>
      <c r="B8868" s="55"/>
      <c r="C8868" s="75"/>
      <c r="D8868" s="57"/>
      <c r="E8868" s="86"/>
      <c r="F8868" s="62"/>
      <c r="G8868" s="63"/>
      <c r="H8868" s="64"/>
    </row>
    <row r="8869" spans="1:8" ht="15" hidden="1" customHeight="1" x14ac:dyDescent="0.25">
      <c r="A8869"/>
      <c r="B8869" s="56"/>
      <c r="C8869" s="56"/>
      <c r="D8869" s="57"/>
      <c r="E8869" s="72"/>
      <c r="F8869" s="62"/>
      <c r="G8869" s="63"/>
      <c r="H8869" s="64"/>
    </row>
    <row r="8870" spans="1:8" ht="15" hidden="1" customHeight="1" x14ac:dyDescent="0.25">
      <c r="A8870"/>
      <c r="B8870" s="56"/>
      <c r="C8870" s="56"/>
      <c r="D8870" s="83"/>
      <c r="E8870" s="72"/>
      <c r="F8870" s="76"/>
      <c r="G8870" s="63"/>
      <c r="H8870" s="64"/>
    </row>
    <row r="8871" spans="1:8" ht="15" hidden="1" customHeight="1" x14ac:dyDescent="0.25">
      <c r="A8871"/>
      <c r="B8871" s="68"/>
      <c r="C8871" s="71"/>
      <c r="D8871" s="57"/>
      <c r="E8871" s="86"/>
      <c r="F8871" s="62"/>
      <c r="G8871" s="63"/>
      <c r="H8871" s="64"/>
    </row>
    <row r="8872" spans="1:8" ht="15" hidden="1" customHeight="1" x14ac:dyDescent="0.25">
      <c r="A8872"/>
      <c r="B8872" s="74"/>
      <c r="C8872" s="56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56"/>
      <c r="D8873" s="57"/>
      <c r="E8873" s="86"/>
      <c r="F8873" s="62"/>
      <c r="G8873" s="100"/>
      <c r="H8873" s="64"/>
    </row>
    <row r="8874" spans="1:8" ht="15" hidden="1" customHeight="1" x14ac:dyDescent="0.25">
      <c r="A8874"/>
      <c r="B8874" s="56"/>
      <c r="C8874" s="56"/>
      <c r="D8874" s="57"/>
      <c r="E8874" s="86"/>
      <c r="F8874" s="62"/>
      <c r="G8874" s="100"/>
      <c r="H8874" s="64"/>
    </row>
    <row r="8875" spans="1:8" ht="15" hidden="1" customHeight="1" x14ac:dyDescent="0.25">
      <c r="A8875"/>
      <c r="B8875" s="56"/>
      <c r="C8875" s="56"/>
      <c r="D8875" s="57"/>
      <c r="E8875" s="86"/>
      <c r="F8875" s="62"/>
      <c r="G8875" s="100"/>
      <c r="H8875" s="64"/>
    </row>
    <row r="8876" spans="1:8" ht="15" hidden="1" customHeight="1" x14ac:dyDescent="0.25">
      <c r="A8876"/>
      <c r="B8876" s="56"/>
      <c r="C8876" s="56"/>
      <c r="D8876" s="57"/>
      <c r="E8876" s="86"/>
      <c r="F8876" s="76"/>
      <c r="G8876" s="63"/>
      <c r="H8876" s="64"/>
    </row>
    <row r="8877" spans="1:8" ht="15" hidden="1" customHeight="1" x14ac:dyDescent="0.25">
      <c r="A8877"/>
      <c r="B8877" s="55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56"/>
      <c r="D8878" s="83"/>
      <c r="E8878" s="72"/>
      <c r="F8878" s="77"/>
      <c r="G8878" s="100"/>
      <c r="H8878" s="64"/>
    </row>
    <row r="8879" spans="1:8" ht="15" hidden="1" customHeight="1" x14ac:dyDescent="0.25">
      <c r="A8879"/>
      <c r="B8879" s="56"/>
      <c r="C8879" s="56"/>
      <c r="D8879" s="57"/>
      <c r="E8879" s="72"/>
      <c r="F8879" s="62"/>
      <c r="G8879" s="100"/>
      <c r="H8879" s="64"/>
    </row>
    <row r="8880" spans="1:8" ht="15" hidden="1" customHeight="1" x14ac:dyDescent="0.25">
      <c r="A8880"/>
      <c r="B8880" s="68"/>
      <c r="C8880" s="56"/>
      <c r="D8880" s="57"/>
      <c r="E8880" s="72"/>
      <c r="F8880" s="63"/>
      <c r="G8880" s="63"/>
      <c r="H8880" s="64"/>
    </row>
    <row r="8881" spans="1:8" ht="15" hidden="1" customHeight="1" x14ac:dyDescent="0.25">
      <c r="A8881"/>
      <c r="B8881" s="74"/>
      <c r="C8881" s="56"/>
      <c r="D8881" s="57"/>
      <c r="E8881" s="72"/>
      <c r="F8881" s="62"/>
      <c r="G8881" s="63"/>
      <c r="H8881" s="64"/>
    </row>
    <row r="8882" spans="1:8" ht="15" hidden="1" customHeight="1" x14ac:dyDescent="0.25">
      <c r="A8882"/>
      <c r="B8882" s="56"/>
      <c r="C8882" s="56"/>
      <c r="D8882" s="83"/>
      <c r="E8882" s="72"/>
      <c r="F8882" s="76"/>
      <c r="G8882" s="63"/>
      <c r="H8882" s="64"/>
    </row>
    <row r="8883" spans="1:8" ht="15" hidden="1" customHeight="1" x14ac:dyDescent="0.25">
      <c r="A8883"/>
      <c r="B8883" s="55"/>
      <c r="C8883" s="56"/>
      <c r="D8883" s="105"/>
      <c r="E8883" s="72"/>
      <c r="F8883" s="62"/>
      <c r="G8883" s="63"/>
      <c r="H8883" s="64"/>
    </row>
    <row r="8884" spans="1:8" ht="15" hidden="1" customHeight="1" x14ac:dyDescent="0.25">
      <c r="A8884"/>
      <c r="B8884" s="95"/>
      <c r="C8884" s="56"/>
      <c r="D8884" s="57"/>
      <c r="E8884" s="72"/>
      <c r="F8884" s="62"/>
      <c r="G8884" s="63"/>
      <c r="H8884" s="64"/>
    </row>
    <row r="8885" spans="1:8" ht="15" hidden="1" customHeight="1" x14ac:dyDescent="0.25">
      <c r="A8885"/>
      <c r="B8885" s="56"/>
      <c r="C8885" s="56"/>
      <c r="D8885" s="57"/>
      <c r="E8885" s="72"/>
      <c r="F8885" s="62"/>
      <c r="G8885" s="63"/>
      <c r="H8885" s="64"/>
    </row>
    <row r="8886" spans="1:8" ht="15" hidden="1" customHeight="1" x14ac:dyDescent="0.25">
      <c r="A8886"/>
      <c r="B8886" s="56"/>
      <c r="C8886" s="56"/>
      <c r="D8886" s="83"/>
      <c r="E8886" s="72"/>
      <c r="F8886" s="76"/>
      <c r="G8886" s="63"/>
      <c r="H8886" s="64"/>
    </row>
    <row r="8887" spans="1:8" ht="15" hidden="1" customHeight="1" x14ac:dyDescent="0.25">
      <c r="A8887"/>
      <c r="B8887" s="68"/>
      <c r="C8887" s="71"/>
      <c r="D8887" s="57"/>
      <c r="E8887" s="86"/>
      <c r="F8887" s="62"/>
      <c r="G8887" s="63"/>
      <c r="H8887" s="64"/>
    </row>
    <row r="8888" spans="1:8" ht="15" hidden="1" customHeight="1" x14ac:dyDescent="0.25">
      <c r="A8888"/>
      <c r="B8888" s="74"/>
      <c r="C8888" s="56"/>
      <c r="D8888" s="57"/>
      <c r="E8888" s="86"/>
      <c r="F8888" s="62"/>
      <c r="G8888" s="62"/>
      <c r="H8888" s="64"/>
    </row>
    <row r="8889" spans="1:8" ht="15" hidden="1" customHeight="1" x14ac:dyDescent="0.25">
      <c r="A8889"/>
      <c r="B8889" s="56"/>
      <c r="C8889" s="56"/>
      <c r="D8889" s="57"/>
      <c r="E8889" s="86"/>
      <c r="F8889" s="62"/>
      <c r="G8889" s="100"/>
      <c r="H8889" s="64"/>
    </row>
    <row r="8890" spans="1:8" ht="15" hidden="1" customHeight="1" x14ac:dyDescent="0.25">
      <c r="A8890"/>
      <c r="B8890" s="56"/>
      <c r="C8890" s="56"/>
      <c r="D8890" s="57"/>
      <c r="E8890" s="86"/>
      <c r="F8890" s="62"/>
      <c r="G8890" s="100"/>
      <c r="H8890" s="64"/>
    </row>
    <row r="8891" spans="1:8" ht="15" hidden="1" customHeight="1" x14ac:dyDescent="0.25">
      <c r="A8891"/>
      <c r="B8891" s="56"/>
      <c r="C8891" s="56"/>
      <c r="D8891" s="57"/>
      <c r="E8891" s="86"/>
      <c r="F8891" s="62"/>
      <c r="G8891" s="100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76"/>
      <c r="G8892" s="63"/>
      <c r="H8892" s="64"/>
    </row>
    <row r="8893" spans="1:8" ht="15" hidden="1" customHeight="1" x14ac:dyDescent="0.25">
      <c r="A8893"/>
      <c r="B8893" s="55"/>
      <c r="C8893" s="71"/>
      <c r="D8893" s="57"/>
      <c r="E8893" s="86"/>
      <c r="F8893" s="62"/>
      <c r="G8893" s="62"/>
      <c r="H8893" s="64"/>
    </row>
    <row r="8894" spans="1:8" ht="15" hidden="1" customHeight="1" x14ac:dyDescent="0.25">
      <c r="A8894"/>
      <c r="B8894" s="56"/>
      <c r="C8894" s="56"/>
      <c r="D8894" s="83"/>
      <c r="E8894" s="72"/>
      <c r="F8894" s="77"/>
      <c r="G8894" s="100"/>
      <c r="H8894" s="64"/>
    </row>
    <row r="8895" spans="1:8" ht="15" hidden="1" customHeight="1" x14ac:dyDescent="0.25">
      <c r="A8895"/>
      <c r="B8895" s="56"/>
      <c r="C8895" s="56"/>
      <c r="D8895" s="57"/>
      <c r="E8895" s="72"/>
      <c r="F8895" s="62"/>
      <c r="G8895" s="100"/>
      <c r="H8895" s="64"/>
    </row>
    <row r="8896" spans="1:8" ht="15" hidden="1" customHeight="1" x14ac:dyDescent="0.25">
      <c r="A8896"/>
      <c r="B8896" s="68"/>
      <c r="C8896" s="56"/>
      <c r="D8896" s="57"/>
      <c r="E8896" s="72"/>
      <c r="F8896" s="63"/>
      <c r="G8896" s="63"/>
      <c r="H8896" s="64"/>
    </row>
    <row r="8897" spans="1:8" ht="15" hidden="1" customHeight="1" x14ac:dyDescent="0.25">
      <c r="A8897"/>
      <c r="B8897" s="74"/>
      <c r="C8897" s="56"/>
      <c r="D8897" s="57"/>
      <c r="E8897" s="72"/>
      <c r="F8897" s="62"/>
      <c r="G8897" s="63"/>
      <c r="H8897" s="64"/>
    </row>
    <row r="8898" spans="1:8" ht="15" hidden="1" customHeight="1" x14ac:dyDescent="0.25">
      <c r="A8898"/>
      <c r="B8898" s="56"/>
      <c r="C8898" s="56"/>
      <c r="D8898" s="83"/>
      <c r="E8898" s="72"/>
      <c r="F8898" s="76"/>
      <c r="G8898" s="63"/>
      <c r="H8898" s="64"/>
    </row>
    <row r="8899" spans="1:8" ht="15" hidden="1" customHeight="1" x14ac:dyDescent="0.25">
      <c r="A8899"/>
      <c r="B8899" s="55"/>
      <c r="C8899" s="56"/>
      <c r="D8899" s="105"/>
      <c r="E8899" s="72"/>
      <c r="F8899" s="62"/>
      <c r="G8899" s="63"/>
      <c r="H8899" s="64"/>
    </row>
    <row r="8900" spans="1:8" ht="15" hidden="1" customHeight="1" x14ac:dyDescent="0.25">
      <c r="A8900"/>
      <c r="B8900" s="56"/>
      <c r="C8900" s="71"/>
      <c r="D8900" s="83"/>
      <c r="E8900" s="72"/>
      <c r="F8900" s="76"/>
      <c r="G8900" s="63"/>
      <c r="H8900" s="64"/>
    </row>
    <row r="8901" spans="1:8" ht="15" hidden="1" customHeight="1" x14ac:dyDescent="0.25">
      <c r="A8901"/>
      <c r="B8901" s="74"/>
      <c r="C8901" s="56"/>
      <c r="D8901" s="57"/>
      <c r="E8901" s="72"/>
      <c r="F8901" s="62"/>
      <c r="G8901" s="63"/>
      <c r="H8901" s="64"/>
    </row>
    <row r="8902" spans="1:8" ht="15" hidden="1" customHeight="1" x14ac:dyDescent="0.25">
      <c r="A8902"/>
      <c r="B8902" s="56"/>
      <c r="C8902" s="56"/>
      <c r="D8902" s="57"/>
      <c r="E8902" s="72"/>
      <c r="F8902" s="62"/>
      <c r="G8902" s="63"/>
      <c r="H8902" s="64"/>
    </row>
    <row r="8903" spans="1:8" ht="15" hidden="1" customHeight="1" x14ac:dyDescent="0.25">
      <c r="A8903"/>
      <c r="B8903" s="56"/>
      <c r="C8903" s="56"/>
      <c r="D8903" s="83"/>
      <c r="E8903" s="72"/>
      <c r="F8903" s="76"/>
      <c r="G8903" s="63"/>
      <c r="H8903" s="64"/>
    </row>
    <row r="8904" spans="1:8" ht="15" hidden="1" customHeight="1" x14ac:dyDescent="0.25">
      <c r="A8904"/>
      <c r="B8904" s="68"/>
      <c r="C8904" s="71"/>
      <c r="D8904" s="57"/>
      <c r="E8904" s="86"/>
      <c r="F8904" s="62"/>
      <c r="G8904" s="63"/>
      <c r="H8904" s="64"/>
    </row>
    <row r="8905" spans="1:8" ht="15" hidden="1" customHeight="1" x14ac:dyDescent="0.25">
      <c r="A8905"/>
      <c r="B8905" s="74"/>
      <c r="C8905" s="71"/>
      <c r="D8905" s="57"/>
      <c r="E8905" s="86"/>
      <c r="F8905" s="62"/>
      <c r="G8905" s="62"/>
      <c r="H8905" s="64"/>
    </row>
    <row r="8906" spans="1:8" ht="15" hidden="1" customHeight="1" x14ac:dyDescent="0.25">
      <c r="A8906"/>
      <c r="B8906" s="56"/>
      <c r="C8906" s="71"/>
      <c r="D8906" s="57"/>
      <c r="E8906" s="86"/>
      <c r="F8906" s="62"/>
      <c r="G8906" s="100"/>
      <c r="H8906" s="64"/>
    </row>
    <row r="8907" spans="1:8" ht="15" hidden="1" customHeight="1" x14ac:dyDescent="0.25">
      <c r="A8907"/>
      <c r="B8907" s="56"/>
      <c r="C8907" s="71"/>
      <c r="D8907" s="57"/>
      <c r="E8907" s="86"/>
      <c r="F8907" s="62"/>
      <c r="G8907" s="100"/>
      <c r="H8907" s="64"/>
    </row>
    <row r="8908" spans="1:8" ht="15" hidden="1" customHeight="1" x14ac:dyDescent="0.25">
      <c r="A8908"/>
      <c r="B8908" s="56"/>
      <c r="C8908" s="71"/>
      <c r="D8908" s="57"/>
      <c r="E8908" s="86"/>
      <c r="F8908" s="62"/>
      <c r="G8908" s="100"/>
      <c r="H8908" s="64"/>
    </row>
    <row r="8909" spans="1:8" ht="15" hidden="1" customHeight="1" x14ac:dyDescent="0.25">
      <c r="A8909"/>
      <c r="B8909" s="56"/>
      <c r="C8909" s="56"/>
      <c r="D8909" s="57"/>
      <c r="E8909" s="86"/>
      <c r="F8909" s="76"/>
      <c r="G8909" s="63"/>
      <c r="H8909" s="64"/>
    </row>
    <row r="8910" spans="1:8" ht="15" hidden="1" customHeight="1" x14ac:dyDescent="0.25">
      <c r="A8910"/>
      <c r="B8910" s="55"/>
      <c r="C8910" s="71"/>
      <c r="D8910" s="57"/>
      <c r="E8910" s="86"/>
      <c r="F8910" s="62"/>
      <c r="G8910" s="62"/>
      <c r="H8910" s="64"/>
    </row>
    <row r="8911" spans="1:8" ht="15" hidden="1" customHeight="1" x14ac:dyDescent="0.25">
      <c r="A8911"/>
      <c r="B8911" s="56"/>
      <c r="C8911" s="56"/>
      <c r="D8911" s="83"/>
      <c r="E8911" s="72"/>
      <c r="F8911" s="77"/>
      <c r="G8911" s="100"/>
      <c r="H8911" s="64"/>
    </row>
    <row r="8912" spans="1:8" ht="15" hidden="1" customHeight="1" x14ac:dyDescent="0.25">
      <c r="A8912"/>
      <c r="B8912" s="56"/>
      <c r="C8912" s="56"/>
      <c r="D8912" s="57"/>
      <c r="E8912" s="72"/>
      <c r="F8912" s="62"/>
      <c r="G8912" s="100"/>
      <c r="H8912" s="64"/>
    </row>
    <row r="8913" spans="1:8" ht="15" hidden="1" customHeight="1" x14ac:dyDescent="0.25">
      <c r="A8913"/>
      <c r="B8913" s="68"/>
      <c r="C8913" s="56"/>
      <c r="D8913" s="57"/>
      <c r="E8913" s="72"/>
      <c r="F8913" s="63"/>
      <c r="G8913" s="63"/>
      <c r="H8913" s="64"/>
    </row>
    <row r="8914" spans="1:8" ht="15" hidden="1" customHeight="1" x14ac:dyDescent="0.25">
      <c r="A8914"/>
      <c r="B8914" s="74"/>
      <c r="C8914" s="56"/>
      <c r="D8914" s="57"/>
      <c r="E8914" s="72"/>
      <c r="F8914" s="62"/>
      <c r="G8914" s="63"/>
      <c r="H8914" s="64"/>
    </row>
    <row r="8915" spans="1:8" ht="15" hidden="1" customHeight="1" x14ac:dyDescent="0.25">
      <c r="A8915"/>
      <c r="B8915" s="56"/>
      <c r="C8915" s="56"/>
      <c r="D8915" s="83"/>
      <c r="E8915" s="72"/>
      <c r="F8915" s="76"/>
      <c r="G8915" s="63"/>
      <c r="H8915" s="64"/>
    </row>
    <row r="8916" spans="1:8" ht="15" hidden="1" customHeight="1" x14ac:dyDescent="0.25">
      <c r="A8916"/>
      <c r="B8916" s="56"/>
      <c r="C8916" s="56"/>
      <c r="D8916" s="57"/>
      <c r="E8916" s="72"/>
      <c r="F8916" s="62"/>
      <c r="G8916" s="63"/>
      <c r="H8916" s="64"/>
    </row>
    <row r="8917" spans="1:8" ht="15" hidden="1" customHeight="1" x14ac:dyDescent="0.25">
      <c r="A8917"/>
      <c r="B8917" s="56"/>
      <c r="C8917" s="56"/>
      <c r="D8917" s="83"/>
      <c r="E8917" s="72"/>
      <c r="F8917" s="76"/>
      <c r="G8917" s="63"/>
      <c r="H8917" s="64"/>
    </row>
    <row r="8918" spans="1:8" ht="15" hidden="1" customHeight="1" x14ac:dyDescent="0.25">
      <c r="A8918"/>
      <c r="B8918" s="81"/>
      <c r="C8918" s="75"/>
      <c r="D8918" s="57"/>
      <c r="E8918" s="86"/>
      <c r="F8918" s="62"/>
      <c r="G8918" s="63"/>
      <c r="H8918" s="64"/>
    </row>
    <row r="8919" spans="1:8" ht="15" hidden="1" customHeight="1" x14ac:dyDescent="0.25">
      <c r="A8919"/>
      <c r="B8919" s="74"/>
      <c r="C8919" s="71"/>
      <c r="D8919" s="57"/>
      <c r="E8919" s="86"/>
      <c r="F8919" s="62"/>
      <c r="G8919" s="62"/>
      <c r="H8919" s="64"/>
    </row>
    <row r="8920" spans="1:8" ht="15" hidden="1" customHeight="1" x14ac:dyDescent="0.25">
      <c r="A8920"/>
      <c r="B8920" s="56"/>
      <c r="C8920" s="71"/>
      <c r="D8920" s="57"/>
      <c r="E8920" s="86"/>
      <c r="F8920" s="62"/>
      <c r="G8920" s="100"/>
      <c r="H8920" s="64"/>
    </row>
    <row r="8921" spans="1:8" ht="15" hidden="1" customHeight="1" x14ac:dyDescent="0.25">
      <c r="A8921"/>
      <c r="B8921" s="56"/>
      <c r="C8921" s="71"/>
      <c r="D8921" s="57"/>
      <c r="E8921" s="86"/>
      <c r="F8921" s="62"/>
      <c r="G8921" s="100"/>
      <c r="H8921" s="64"/>
    </row>
    <row r="8922" spans="1:8" ht="15" hidden="1" customHeight="1" x14ac:dyDescent="0.25">
      <c r="A8922"/>
      <c r="B8922" s="56"/>
      <c r="C8922" s="71"/>
      <c r="D8922" s="57"/>
      <c r="E8922" s="86"/>
      <c r="F8922" s="62"/>
      <c r="G8922" s="100"/>
      <c r="H8922" s="64"/>
    </row>
    <row r="8923" spans="1:8" ht="15" hidden="1" customHeight="1" x14ac:dyDescent="0.25">
      <c r="A8923"/>
      <c r="B8923" s="56"/>
      <c r="C8923" s="56"/>
      <c r="D8923" s="57"/>
      <c r="E8923" s="86"/>
      <c r="F8923" s="76"/>
      <c r="G8923" s="63"/>
      <c r="H8923" s="64"/>
    </row>
    <row r="8924" spans="1:8" ht="15" hidden="1" customHeight="1" x14ac:dyDescent="0.25">
      <c r="A8924"/>
      <c r="B8924" s="55"/>
      <c r="C8924" s="71"/>
      <c r="D8924" s="57"/>
      <c r="E8924" s="86"/>
      <c r="F8924" s="62"/>
      <c r="G8924" s="62"/>
      <c r="H8924" s="64"/>
    </row>
    <row r="8925" spans="1:8" ht="15" hidden="1" customHeight="1" x14ac:dyDescent="0.25">
      <c r="A8925"/>
      <c r="B8925" s="56"/>
      <c r="C8925" s="56"/>
      <c r="D8925" s="83"/>
      <c r="E8925" s="72"/>
      <c r="F8925" s="77"/>
      <c r="G8925" s="100"/>
      <c r="H8925" s="64"/>
    </row>
    <row r="8926" spans="1:8" ht="15" hidden="1" customHeight="1" x14ac:dyDescent="0.25">
      <c r="A8926"/>
      <c r="B8926" s="56"/>
      <c r="C8926" s="56"/>
      <c r="D8926" s="57"/>
      <c r="E8926" s="72"/>
      <c r="F8926" s="62"/>
      <c r="G8926" s="100"/>
      <c r="H8926" s="64"/>
    </row>
    <row r="8927" spans="1:8" ht="15" hidden="1" customHeight="1" x14ac:dyDescent="0.25">
      <c r="A8927"/>
      <c r="B8927" s="68"/>
      <c r="C8927" s="56"/>
      <c r="D8927" s="57"/>
      <c r="E8927" s="72"/>
      <c r="F8927" s="63"/>
      <c r="G8927" s="63"/>
      <c r="H8927" s="64"/>
    </row>
    <row r="8928" spans="1:8" ht="15" hidden="1" customHeight="1" x14ac:dyDescent="0.25">
      <c r="A8928"/>
      <c r="B8928" s="56"/>
      <c r="C8928" s="56"/>
      <c r="D8928" s="57"/>
      <c r="E8928" s="72"/>
      <c r="F8928" s="62"/>
      <c r="G8928" s="63"/>
      <c r="H8928" s="64"/>
    </row>
    <row r="8929" spans="1:8" ht="15" hidden="1" customHeight="1" x14ac:dyDescent="0.25">
      <c r="A8929"/>
      <c r="B8929" s="56"/>
      <c r="C8929" s="56"/>
      <c r="D8929" s="83"/>
      <c r="E8929" s="72"/>
      <c r="F8929" s="76"/>
      <c r="G8929" s="63"/>
      <c r="H8929" s="64"/>
    </row>
    <row r="8930" spans="1:8" ht="15" hidden="1" customHeight="1" x14ac:dyDescent="0.25">
      <c r="A8930"/>
      <c r="B8930" s="81"/>
      <c r="C8930" s="75"/>
      <c r="D8930" s="57"/>
      <c r="E8930" s="86"/>
      <c r="F8930" s="62"/>
      <c r="G8930" s="63"/>
      <c r="H8930" s="64"/>
    </row>
    <row r="8931" spans="1:8" ht="15" hidden="1" customHeight="1" x14ac:dyDescent="0.25">
      <c r="A8931"/>
      <c r="B8931" s="74"/>
      <c r="C8931" s="71"/>
      <c r="D8931" s="57"/>
      <c r="E8931" s="86"/>
      <c r="F8931" s="62"/>
      <c r="G8931" s="62"/>
      <c r="H8931" s="64"/>
    </row>
    <row r="8932" spans="1:8" ht="15" hidden="1" customHeight="1" x14ac:dyDescent="0.25">
      <c r="A8932"/>
      <c r="B8932" s="56"/>
      <c r="C8932" s="71"/>
      <c r="D8932" s="57"/>
      <c r="E8932" s="86"/>
      <c r="F8932" s="62"/>
      <c r="G8932" s="100"/>
      <c r="H8932" s="64"/>
    </row>
    <row r="8933" spans="1:8" ht="15" hidden="1" customHeight="1" x14ac:dyDescent="0.25">
      <c r="A8933"/>
      <c r="B8933" s="56"/>
      <c r="C8933" s="71"/>
      <c r="D8933" s="57"/>
      <c r="E8933" s="86"/>
      <c r="F8933" s="62"/>
      <c r="G8933" s="100"/>
      <c r="H8933" s="64"/>
    </row>
    <row r="8934" spans="1:8" ht="15" hidden="1" customHeight="1" x14ac:dyDescent="0.25">
      <c r="A8934"/>
      <c r="B8934" s="56"/>
      <c r="C8934" s="71"/>
      <c r="D8934" s="57"/>
      <c r="E8934" s="86"/>
      <c r="F8934" s="62"/>
      <c r="G8934" s="100"/>
      <c r="H8934" s="64"/>
    </row>
    <row r="8935" spans="1:8" ht="15" hidden="1" customHeight="1" x14ac:dyDescent="0.25">
      <c r="A8935"/>
      <c r="B8935" s="56"/>
      <c r="C8935" s="71"/>
      <c r="D8935" s="57"/>
      <c r="E8935" s="86"/>
      <c r="F8935" s="76"/>
      <c r="G8935" s="63"/>
      <c r="H8935" s="64"/>
    </row>
    <row r="8936" spans="1:8" ht="15" hidden="1" customHeight="1" x14ac:dyDescent="0.25">
      <c r="A8936"/>
      <c r="B8936" s="55"/>
      <c r="C8936" s="71"/>
      <c r="D8936" s="57"/>
      <c r="E8936" s="86"/>
      <c r="F8936" s="62"/>
      <c r="G8936" s="62"/>
      <c r="H8936" s="64"/>
    </row>
    <row r="8937" spans="1:8" ht="15" hidden="1" customHeight="1" x14ac:dyDescent="0.25">
      <c r="A8937"/>
      <c r="B8937" s="56"/>
      <c r="C8937" s="71"/>
      <c r="D8937" s="83"/>
      <c r="E8937" s="72"/>
      <c r="F8937" s="77"/>
      <c r="G8937" s="100"/>
      <c r="H8937" s="64"/>
    </row>
    <row r="8938" spans="1:8" ht="15" hidden="1" customHeight="1" x14ac:dyDescent="0.25">
      <c r="A8938"/>
      <c r="B8938" s="56"/>
      <c r="C8938" s="56"/>
      <c r="D8938" s="57"/>
      <c r="E8938" s="72"/>
      <c r="F8938" s="62"/>
      <c r="G8938" s="63"/>
      <c r="H8938" s="64"/>
    </row>
    <row r="8939" spans="1:8" ht="15" hidden="1" customHeight="1" x14ac:dyDescent="0.25">
      <c r="A8939"/>
      <c r="B8939" s="56"/>
      <c r="C8939" s="56"/>
      <c r="D8939" s="83"/>
      <c r="E8939" s="72"/>
      <c r="F8939" s="76"/>
      <c r="G8939" s="63"/>
      <c r="H8939" s="64"/>
    </row>
    <row r="8940" spans="1:8" ht="15" hidden="1" customHeight="1" x14ac:dyDescent="0.25">
      <c r="A8940"/>
      <c r="B8940" s="81"/>
      <c r="C8940" s="75"/>
      <c r="D8940" s="57"/>
      <c r="E8940" s="86"/>
      <c r="F8940" s="62"/>
      <c r="G8940" s="63"/>
      <c r="H8940" s="64"/>
    </row>
    <row r="8941" spans="1:8" ht="15" hidden="1" customHeight="1" x14ac:dyDescent="0.25">
      <c r="A8941"/>
      <c r="B8941" s="74"/>
      <c r="C8941" s="71"/>
      <c r="D8941" s="57"/>
      <c r="E8941" s="86"/>
      <c r="F8941" s="62"/>
      <c r="G8941" s="62"/>
      <c r="H8941" s="64"/>
    </row>
    <row r="8942" spans="1:8" ht="15" hidden="1" customHeight="1" x14ac:dyDescent="0.25">
      <c r="A8942"/>
      <c r="B8942" s="56"/>
      <c r="C8942" s="71"/>
      <c r="D8942" s="57"/>
      <c r="E8942" s="86"/>
      <c r="F8942" s="62"/>
      <c r="G8942" s="100"/>
      <c r="H8942" s="64"/>
    </row>
    <row r="8943" spans="1:8" ht="15" hidden="1" customHeight="1" x14ac:dyDescent="0.25">
      <c r="A8943"/>
      <c r="B8943" s="56"/>
      <c r="C8943" s="71"/>
      <c r="D8943" s="57"/>
      <c r="E8943" s="86"/>
      <c r="F8943" s="62"/>
      <c r="G8943" s="100"/>
      <c r="H8943" s="64"/>
    </row>
    <row r="8944" spans="1:8" ht="15" hidden="1" customHeight="1" x14ac:dyDescent="0.25">
      <c r="A8944"/>
      <c r="B8944" s="56"/>
      <c r="C8944" s="71"/>
      <c r="D8944" s="57"/>
      <c r="E8944" s="86"/>
      <c r="F8944" s="62"/>
      <c r="G8944" s="100"/>
      <c r="H8944" s="64"/>
    </row>
    <row r="8945" spans="1:8" ht="15" hidden="1" customHeight="1" x14ac:dyDescent="0.25">
      <c r="A8945"/>
      <c r="B8945" s="56"/>
      <c r="C8945" s="71"/>
      <c r="D8945" s="57"/>
      <c r="E8945" s="86"/>
      <c r="F8945" s="76"/>
      <c r="G8945" s="63"/>
      <c r="H8945" s="64"/>
    </row>
    <row r="8946" spans="1:8" ht="15" hidden="1" customHeight="1" x14ac:dyDescent="0.25">
      <c r="A8946"/>
      <c r="B8946" s="55"/>
      <c r="C8946" s="71"/>
      <c r="D8946" s="57"/>
      <c r="E8946" s="86"/>
      <c r="F8946" s="62"/>
      <c r="G8946" s="62"/>
      <c r="H8946" s="64"/>
    </row>
    <row r="8947" spans="1:8" ht="15" hidden="1" customHeight="1" x14ac:dyDescent="0.25">
      <c r="A8947"/>
      <c r="B8947" s="56"/>
      <c r="C8947" s="71"/>
      <c r="D8947" s="83"/>
      <c r="E8947" s="72"/>
      <c r="F8947" s="77"/>
      <c r="G8947" s="100"/>
      <c r="H8947" s="64"/>
    </row>
    <row r="8948" spans="1:8" ht="15" hidden="1" customHeight="1" x14ac:dyDescent="0.25">
      <c r="A8948"/>
      <c r="B8948" s="56"/>
      <c r="C8948" s="56"/>
      <c r="D8948" s="57"/>
      <c r="E8948" s="72"/>
      <c r="F8948" s="62"/>
      <c r="G8948" s="100"/>
      <c r="H8948" s="64"/>
    </row>
    <row r="8949" spans="1:8" ht="15" hidden="1" customHeight="1" x14ac:dyDescent="0.25">
      <c r="A8949"/>
      <c r="B8949" s="68"/>
      <c r="C8949" s="56"/>
      <c r="D8949" s="57"/>
      <c r="E8949" s="72"/>
      <c r="F8949" s="63"/>
      <c r="G8949" s="63"/>
      <c r="H8949" s="64"/>
    </row>
    <row r="8950" spans="1:8" ht="15" hidden="1" customHeight="1" x14ac:dyDescent="0.25">
      <c r="A8950"/>
      <c r="B8950" s="74"/>
      <c r="C8950" s="56"/>
      <c r="D8950" s="57"/>
      <c r="E8950" s="72"/>
      <c r="F8950" s="62"/>
      <c r="G8950" s="63"/>
      <c r="H8950" s="64"/>
    </row>
    <row r="8951" spans="1:8" ht="15" hidden="1" customHeight="1" x14ac:dyDescent="0.25">
      <c r="A8951"/>
      <c r="B8951" s="56"/>
      <c r="C8951" s="56"/>
      <c r="D8951" s="83"/>
      <c r="E8951" s="72"/>
      <c r="F8951" s="76"/>
      <c r="G8951" s="63"/>
      <c r="H8951" s="64"/>
    </row>
    <row r="8952" spans="1:8" ht="15" hidden="1" customHeight="1" x14ac:dyDescent="0.25">
      <c r="A8952"/>
      <c r="B8952" s="55"/>
      <c r="C8952" s="56"/>
      <c r="D8952" s="105"/>
      <c r="E8952" s="72"/>
      <c r="F8952" s="62"/>
      <c r="G8952" s="63"/>
      <c r="H8952" s="64"/>
    </row>
    <row r="8953" spans="1:8" ht="15" hidden="1" customHeight="1" x14ac:dyDescent="0.25">
      <c r="A8953"/>
      <c r="B8953" s="56"/>
      <c r="C8953" s="71"/>
      <c r="D8953" s="83"/>
      <c r="E8953" s="72"/>
      <c r="F8953" s="76"/>
      <c r="G8953" s="63"/>
      <c r="H8953" s="64"/>
    </row>
    <row r="8954" spans="1:8" ht="15" hidden="1" customHeight="1" x14ac:dyDescent="0.25">
      <c r="A8954"/>
      <c r="B8954" s="74"/>
      <c r="C8954" s="56"/>
      <c r="D8954" s="57"/>
      <c r="E8954" s="72"/>
      <c r="F8954" s="62"/>
      <c r="G8954" s="63"/>
      <c r="H8954" s="64"/>
    </row>
    <row r="8955" spans="1:8" ht="15" hidden="1" customHeight="1" x14ac:dyDescent="0.25">
      <c r="A8955"/>
      <c r="B8955" s="56"/>
      <c r="C8955" s="56"/>
      <c r="D8955" s="57"/>
      <c r="E8955" s="66"/>
      <c r="F8955" s="76"/>
      <c r="G8955" s="63"/>
      <c r="H8955" s="64"/>
    </row>
    <row r="8956" spans="1:8" ht="15" hidden="1" customHeight="1" x14ac:dyDescent="0.25">
      <c r="A8956"/>
      <c r="B8956" s="56"/>
      <c r="C8956" s="56"/>
      <c r="D8956" s="57"/>
      <c r="E8956" s="86"/>
      <c r="F8956" s="67"/>
      <c r="G8956" s="100"/>
      <c r="H8956" s="64"/>
    </row>
    <row r="8957" spans="1:8" ht="15" hidden="1" customHeight="1" x14ac:dyDescent="0.25">
      <c r="A8957"/>
      <c r="B8957" s="56"/>
      <c r="C8957" s="56"/>
      <c r="D8957" s="57"/>
      <c r="E8957" s="86"/>
      <c r="F8957" s="67"/>
      <c r="G8957" s="100"/>
      <c r="H8957" s="64"/>
    </row>
    <row r="8958" spans="1:8" ht="15" hidden="1" customHeight="1" x14ac:dyDescent="0.25">
      <c r="A8958"/>
      <c r="B8958" s="56"/>
      <c r="C8958" s="56"/>
      <c r="D8958" s="57"/>
      <c r="E8958" s="72"/>
      <c r="F8958" s="62"/>
      <c r="G8958" s="63"/>
      <c r="H8958" s="64"/>
    </row>
    <row r="8959" spans="1:8" ht="15" hidden="1" customHeight="1" x14ac:dyDescent="0.25">
      <c r="A8959"/>
      <c r="B8959" s="56"/>
      <c r="C8959" s="56"/>
      <c r="D8959" s="83"/>
      <c r="E8959" s="72"/>
      <c r="F8959" s="76"/>
      <c r="G8959" s="63"/>
      <c r="H8959" s="64"/>
    </row>
    <row r="8960" spans="1:8" ht="15" hidden="1" customHeight="1" x14ac:dyDescent="0.25">
      <c r="A8960"/>
      <c r="B8960" s="81"/>
      <c r="C8960" s="75"/>
      <c r="D8960" s="57"/>
      <c r="E8960" s="86"/>
      <c r="F8960" s="62"/>
      <c r="G8960" s="63"/>
      <c r="H8960" s="64"/>
    </row>
    <row r="8961" spans="1:8" ht="15" hidden="1" customHeight="1" x14ac:dyDescent="0.25">
      <c r="A8961"/>
      <c r="B8961" s="74"/>
      <c r="C8961" s="71"/>
      <c r="D8961" s="57"/>
      <c r="E8961" s="86"/>
      <c r="F8961" s="62"/>
      <c r="G8961" s="62"/>
      <c r="H8961" s="64"/>
    </row>
    <row r="8962" spans="1:8" ht="15" hidden="1" customHeight="1" x14ac:dyDescent="0.25">
      <c r="A8962"/>
      <c r="B8962" s="56"/>
      <c r="C8962" s="71"/>
      <c r="D8962" s="57"/>
      <c r="E8962" s="86"/>
      <c r="F8962" s="62"/>
      <c r="G8962" s="100"/>
      <c r="H8962" s="64"/>
    </row>
    <row r="8963" spans="1:8" ht="15" hidden="1" customHeight="1" x14ac:dyDescent="0.25">
      <c r="A8963"/>
      <c r="B8963" s="56"/>
      <c r="C8963" s="71"/>
      <c r="D8963" s="57"/>
      <c r="E8963" s="86"/>
      <c r="F8963" s="62"/>
      <c r="G8963" s="100"/>
      <c r="H8963" s="64"/>
    </row>
    <row r="8964" spans="1:8" ht="15" hidden="1" customHeight="1" x14ac:dyDescent="0.25">
      <c r="A8964"/>
      <c r="B8964" s="56"/>
      <c r="C8964" s="71"/>
      <c r="D8964" s="57"/>
      <c r="E8964" s="86"/>
      <c r="F8964" s="62"/>
      <c r="G8964" s="100"/>
      <c r="H8964" s="64"/>
    </row>
    <row r="8965" spans="1:8" ht="15" hidden="1" customHeight="1" x14ac:dyDescent="0.25">
      <c r="A8965"/>
      <c r="B8965" s="56"/>
      <c r="C8965" s="71"/>
      <c r="D8965" s="57"/>
      <c r="E8965" s="86"/>
      <c r="F8965" s="76"/>
      <c r="G8965" s="63"/>
      <c r="H8965" s="64"/>
    </row>
    <row r="8966" spans="1:8" ht="15" hidden="1" customHeight="1" x14ac:dyDescent="0.25">
      <c r="A8966"/>
      <c r="B8966" s="55"/>
      <c r="C8966" s="71"/>
      <c r="D8966" s="57"/>
      <c r="E8966" s="86"/>
      <c r="F8966" s="62"/>
      <c r="G8966" s="62"/>
      <c r="H8966" s="64"/>
    </row>
    <row r="8967" spans="1:8" ht="15" hidden="1" customHeight="1" x14ac:dyDescent="0.25">
      <c r="A8967"/>
      <c r="B8967" s="56"/>
      <c r="C8967" s="71"/>
      <c r="D8967" s="83"/>
      <c r="E8967" s="72"/>
      <c r="F8967" s="77"/>
      <c r="G8967" s="100"/>
      <c r="H8967" s="64"/>
    </row>
    <row r="8968" spans="1:8" ht="15" hidden="1" customHeight="1" x14ac:dyDescent="0.25">
      <c r="A8968"/>
      <c r="B8968" s="56"/>
      <c r="C8968" s="56"/>
      <c r="D8968" s="57"/>
      <c r="E8968" s="72"/>
      <c r="F8968" s="62"/>
      <c r="G8968" s="100"/>
      <c r="H8968" s="64"/>
    </row>
    <row r="8969" spans="1:8" ht="15" hidden="1" customHeight="1" x14ac:dyDescent="0.25">
      <c r="A8969"/>
      <c r="B8969" s="56"/>
      <c r="C8969" s="56"/>
      <c r="D8969" s="57"/>
      <c r="E8969" s="72"/>
      <c r="F8969" s="63"/>
      <c r="G8969" s="63"/>
      <c r="H8969" s="64"/>
    </row>
    <row r="8970" spans="1:8" ht="15" hidden="1" customHeight="1" x14ac:dyDescent="0.25">
      <c r="A8970"/>
      <c r="B8970" s="56"/>
      <c r="C8970" s="56"/>
      <c r="D8970" s="57"/>
      <c r="E8970" s="72"/>
      <c r="F8970" s="62"/>
      <c r="G8970" s="63"/>
      <c r="H8970" s="64"/>
    </row>
    <row r="8971" spans="1:8" ht="15" hidden="1" customHeight="1" x14ac:dyDescent="0.25">
      <c r="A8971"/>
      <c r="B8971" s="56"/>
      <c r="C8971" s="56"/>
      <c r="D8971" s="83"/>
      <c r="E8971" s="72"/>
      <c r="F8971" s="76"/>
      <c r="G8971" s="63"/>
      <c r="H8971" s="64"/>
    </row>
    <row r="8972" spans="1:8" ht="15" hidden="1" customHeight="1" x14ac:dyDescent="0.25">
      <c r="A8972"/>
      <c r="B8972" s="55"/>
      <c r="C8972" s="56"/>
      <c r="D8972" s="105"/>
      <c r="E8972" s="72"/>
      <c r="F8972" s="62"/>
      <c r="G8972" s="63"/>
      <c r="H8972" s="64"/>
    </row>
    <row r="8973" spans="1:8" ht="15" hidden="1" customHeight="1" x14ac:dyDescent="0.25">
      <c r="A8973"/>
      <c r="B8973" s="56"/>
      <c r="C8973" s="71"/>
      <c r="D8973" s="83"/>
      <c r="E8973" s="72"/>
      <c r="F8973" s="76"/>
      <c r="G8973" s="63"/>
      <c r="H8973" s="64"/>
    </row>
    <row r="8974" spans="1:8" ht="15" hidden="1" customHeight="1" x14ac:dyDescent="0.25">
      <c r="A8974"/>
      <c r="B8974" s="74"/>
      <c r="C8974" s="56"/>
      <c r="D8974" s="57"/>
      <c r="E8974" s="72"/>
      <c r="F8974" s="62"/>
      <c r="G8974" s="63"/>
      <c r="H8974" s="64"/>
    </row>
    <row r="8975" spans="1:8" ht="15" hidden="1" customHeight="1" x14ac:dyDescent="0.25">
      <c r="A8975"/>
      <c r="B8975" s="56"/>
      <c r="C8975" s="56"/>
      <c r="D8975" s="57"/>
      <c r="E8975" s="66"/>
      <c r="F8975" s="76"/>
      <c r="G8975" s="63"/>
      <c r="H8975" s="64"/>
    </row>
    <row r="8976" spans="1:8" ht="15" hidden="1" customHeight="1" x14ac:dyDescent="0.25">
      <c r="A8976"/>
      <c r="B8976" s="56"/>
      <c r="C8976" s="56"/>
      <c r="D8976" s="57"/>
      <c r="E8976" s="86"/>
      <c r="F8976" s="67"/>
      <c r="G8976" s="100"/>
      <c r="H8976" s="64"/>
    </row>
    <row r="8977" spans="1:8" ht="15" hidden="1" customHeight="1" x14ac:dyDescent="0.25">
      <c r="A8977"/>
      <c r="B8977" s="56"/>
      <c r="C8977" s="56"/>
      <c r="D8977" s="57"/>
      <c r="E8977" s="86"/>
      <c r="F8977" s="67"/>
      <c r="G8977" s="100"/>
      <c r="H8977" s="64"/>
    </row>
    <row r="8978" spans="1:8" ht="15" hidden="1" customHeight="1" x14ac:dyDescent="0.25">
      <c r="A8978"/>
      <c r="B8978" s="55"/>
      <c r="C8978" s="71"/>
      <c r="D8978" s="57"/>
      <c r="E8978" s="86"/>
      <c r="F8978" s="62"/>
      <c r="G8978" s="63"/>
      <c r="H8978" s="106"/>
    </row>
    <row r="8979" spans="1:8" ht="15" hidden="1" customHeight="1" x14ac:dyDescent="0.25">
      <c r="A8979"/>
      <c r="B8979" s="60"/>
      <c r="C8979" s="71"/>
      <c r="D8979" s="57"/>
      <c r="E8979" s="86"/>
      <c r="F8979" s="62"/>
      <c r="G8979" s="63"/>
      <c r="H8979" s="106"/>
    </row>
    <row r="8980" spans="1:8" ht="15" hidden="1" customHeight="1" x14ac:dyDescent="0.25">
      <c r="A8980"/>
      <c r="B8980" s="68"/>
      <c r="C8980" s="71"/>
      <c r="D8980" s="57"/>
      <c r="E8980" s="86"/>
      <c r="F8980" s="62"/>
      <c r="G8980" s="63"/>
      <c r="H8980" s="106"/>
    </row>
    <row r="8981" spans="1:8" ht="15" hidden="1" customHeight="1" x14ac:dyDescent="0.25">
      <c r="A8981"/>
      <c r="B8981" s="81"/>
      <c r="C8981" s="71"/>
      <c r="D8981" s="57"/>
      <c r="E8981" s="86"/>
      <c r="F8981" s="62"/>
      <c r="G8981" s="63"/>
      <c r="H8981" s="106"/>
    </row>
    <row r="8982" spans="1:8" ht="15" hidden="1" customHeight="1" x14ac:dyDescent="0.25">
      <c r="A8982"/>
      <c r="B8982" s="95"/>
      <c r="C8982" s="71"/>
      <c r="D8982" s="56"/>
      <c r="E8982" s="86"/>
      <c r="F8982" s="58"/>
      <c r="G8982" s="63"/>
      <c r="H8982" s="106"/>
    </row>
    <row r="8983" spans="1:8" ht="15" hidden="1" customHeight="1" x14ac:dyDescent="0.25">
      <c r="A8983"/>
      <c r="B8983" s="65"/>
      <c r="C8983" s="56"/>
      <c r="D8983" s="56"/>
      <c r="E8983" s="86"/>
      <c r="F8983" s="58"/>
      <c r="G8983" s="63"/>
      <c r="H8983" s="106"/>
    </row>
    <row r="8984" spans="1:8" ht="15" hidden="1" customHeight="1" x14ac:dyDescent="0.25">
      <c r="A8984"/>
      <c r="B8984" s="56"/>
      <c r="C8984" s="56"/>
      <c r="D8984" s="57"/>
      <c r="E8984" s="86"/>
      <c r="F8984" s="62"/>
      <c r="G8984" s="63"/>
      <c r="H8984" s="106"/>
    </row>
    <row r="8985" spans="1:8" ht="15" hidden="1" customHeight="1" x14ac:dyDescent="0.25">
      <c r="A8985"/>
      <c r="B8985" s="68"/>
      <c r="C8985" s="56"/>
      <c r="D8985" s="57"/>
      <c r="E8985" s="86"/>
      <c r="F8985" s="62"/>
      <c r="G8985" s="63"/>
      <c r="H8985" s="106"/>
    </row>
    <row r="8986" spans="1:8" ht="15" hidden="1" customHeight="1" x14ac:dyDescent="0.25">
      <c r="A8986"/>
      <c r="B8986" s="55"/>
      <c r="C8986" s="56"/>
      <c r="D8986" s="57"/>
      <c r="E8986" s="86"/>
      <c r="F8986" s="62"/>
      <c r="G8986" s="63"/>
      <c r="H8986" s="64"/>
    </row>
    <row r="8987" spans="1:8" ht="15" hidden="1" customHeight="1" x14ac:dyDescent="0.25">
      <c r="A8987"/>
      <c r="B8987" s="55"/>
      <c r="C8987" s="56"/>
      <c r="D8987" s="57"/>
      <c r="E8987" s="72"/>
      <c r="F8987" s="76"/>
      <c r="G8987" s="63"/>
      <c r="H8987" s="64"/>
    </row>
    <row r="8988" spans="1:8" ht="15" hidden="1" customHeight="1" x14ac:dyDescent="0.25">
      <c r="A8988"/>
      <c r="B8988" s="56"/>
      <c r="C8988" s="56"/>
      <c r="D8988" s="57"/>
      <c r="E8988" s="66"/>
      <c r="F8988" s="76"/>
      <c r="G8988" s="100"/>
      <c r="H8988" s="64"/>
    </row>
    <row r="8989" spans="1:8" hidden="1" x14ac:dyDescent="0.25">
      <c r="A8989"/>
      <c r="B8989" s="95"/>
      <c r="C8989" s="56"/>
      <c r="D8989" s="83"/>
      <c r="E8989" s="72"/>
      <c r="F8989" s="62"/>
      <c r="G8989" s="100"/>
      <c r="H8989" s="106"/>
    </row>
    <row r="8990" spans="1:8" hidden="1" x14ac:dyDescent="0.25">
      <c r="A8990"/>
      <c r="B8990" s="74"/>
      <c r="C8990" s="56"/>
      <c r="D8990" s="57"/>
      <c r="E8990" s="86"/>
      <c r="F8990" s="62"/>
      <c r="G8990" s="100"/>
      <c r="H8990" s="106"/>
    </row>
    <row r="8991" spans="1:8" hidden="1" x14ac:dyDescent="0.25">
      <c r="A8991" s="82"/>
      <c r="B8991" s="255"/>
      <c r="C8991" s="255"/>
      <c r="D8991" s="57"/>
      <c r="E8991" s="72"/>
      <c r="F8991" s="76"/>
      <c r="G8991" s="63"/>
      <c r="H8991" s="64"/>
    </row>
    <row r="8992" spans="1:8" x14ac:dyDescent="0.25">
      <c r="A8992" s="82"/>
      <c r="B8992" s="68"/>
      <c r="C8992" s="71"/>
      <c r="D8992" s="57"/>
      <c r="E8992" s="72"/>
      <c r="F8992" s="76"/>
      <c r="G8992" s="63"/>
      <c r="H8992" s="64"/>
    </row>
    <row r="8993" spans="1:8" x14ac:dyDescent="0.25">
      <c r="A8993" s="82"/>
      <c r="B8993" s="68"/>
      <c r="C8993" s="56"/>
      <c r="D8993" s="57"/>
      <c r="E8993" s="72"/>
      <c r="F8993" s="76"/>
      <c r="G8993" s="63"/>
      <c r="H8993" s="64"/>
    </row>
    <row r="8994" spans="1:8" x14ac:dyDescent="0.25">
      <c r="A8994" s="82"/>
      <c r="B8994" s="68"/>
      <c r="C8994" s="126"/>
      <c r="D8994" s="57"/>
      <c r="E8994" s="72"/>
      <c r="F8994" s="76"/>
      <c r="G8994" s="63"/>
      <c r="H8994" s="64"/>
    </row>
    <row r="8995" spans="1:8" x14ac:dyDescent="0.25">
      <c r="A8995" s="82"/>
      <c r="B8995" s="55"/>
      <c r="C8995" s="56"/>
      <c r="D8995" s="57"/>
      <c r="E8995" s="72"/>
      <c r="F8995" s="76"/>
      <c r="G8995" s="63"/>
      <c r="H8995" s="64"/>
    </row>
    <row r="8996" spans="1:8" x14ac:dyDescent="0.25">
      <c r="A8996" s="82"/>
      <c r="B8996" s="55"/>
      <c r="C8996" s="56"/>
      <c r="D8996" s="57"/>
      <c r="E8996" s="72"/>
      <c r="F8996" s="76"/>
      <c r="G8996" s="63"/>
      <c r="H8996" s="64"/>
    </row>
    <row r="8997" spans="1:8" x14ac:dyDescent="0.25">
      <c r="A8997" s="82"/>
      <c r="B8997" s="95"/>
      <c r="C8997" s="230"/>
      <c r="D8997" s="57"/>
      <c r="E8997" s="72"/>
      <c r="F8997" s="76"/>
      <c r="G8997" s="63"/>
      <c r="H8997" s="64"/>
    </row>
    <row r="8998" spans="1:8" x14ac:dyDescent="0.25">
      <c r="A8998" s="82"/>
      <c r="B8998" s="68"/>
      <c r="C8998" s="71"/>
      <c r="D8998" s="57"/>
      <c r="E8998" s="72"/>
      <c r="F8998" s="76"/>
      <c r="G8998" s="63"/>
      <c r="H8998" s="64"/>
    </row>
    <row r="8999" spans="1:8" x14ac:dyDescent="0.25">
      <c r="A8999" s="82"/>
      <c r="B8999" s="68"/>
      <c r="C8999" s="56"/>
      <c r="D8999" s="57"/>
      <c r="E8999" s="72"/>
      <c r="F8999" s="76"/>
      <c r="G8999" s="63"/>
      <c r="H8999" s="64"/>
    </row>
    <row r="9000" spans="1:8" x14ac:dyDescent="0.25">
      <c r="A9000" s="82"/>
      <c r="B9000" s="68"/>
      <c r="C9000" s="126"/>
      <c r="D9000" s="57"/>
      <c r="E9000" s="72"/>
      <c r="F9000" s="76"/>
      <c r="G9000" s="63"/>
      <c r="H9000" s="64"/>
    </row>
    <row r="9001" spans="1:8" x14ac:dyDescent="0.25">
      <c r="A9001" s="82"/>
      <c r="B9001" s="55"/>
      <c r="C9001" s="56"/>
      <c r="D9001" s="57"/>
      <c r="E9001" s="72"/>
      <c r="F9001" s="76"/>
      <c r="G9001" s="63"/>
      <c r="H9001" s="64"/>
    </row>
    <row r="9002" spans="1:8" x14ac:dyDescent="0.25">
      <c r="A9002" s="82"/>
      <c r="B9002" s="56"/>
      <c r="C9002" s="56"/>
      <c r="D9002" s="57"/>
      <c r="E9002" s="72"/>
      <c r="F9002" s="76"/>
      <c r="G9002" s="63"/>
      <c r="H9002" s="64"/>
    </row>
    <row r="9003" spans="1:8" x14ac:dyDescent="0.25">
      <c r="A9003" s="82"/>
      <c r="B9003" s="81"/>
      <c r="C9003" s="56"/>
      <c r="D9003" s="57"/>
      <c r="E9003" s="72"/>
      <c r="F9003" s="76"/>
      <c r="G9003" s="63"/>
      <c r="H9003" s="64"/>
    </row>
    <row r="9004" spans="1:8" x14ac:dyDescent="0.25">
      <c r="A9004" s="82"/>
      <c r="B9004" s="55"/>
      <c r="C9004" s="56"/>
      <c r="D9004" s="57"/>
      <c r="E9004" s="56"/>
      <c r="F9004" s="76"/>
      <c r="G9004" s="63"/>
      <c r="H9004" s="64"/>
    </row>
    <row r="9005" spans="1:8" x14ac:dyDescent="0.25">
      <c r="A9005" s="82"/>
      <c r="B9005" s="56"/>
      <c r="C9005" s="56"/>
      <c r="D9005" s="61"/>
      <c r="E9005" s="72"/>
      <c r="F9005" s="76"/>
      <c r="G9005" s="63"/>
      <c r="H9005" s="64"/>
    </row>
    <row r="9006" spans="1:8" x14ac:dyDescent="0.25">
      <c r="A9006" s="82"/>
      <c r="B9006" s="56"/>
      <c r="C9006" s="230"/>
      <c r="D9006" s="57"/>
      <c r="E9006" s="72"/>
      <c r="F9006" s="62"/>
      <c r="G9006" s="63"/>
      <c r="H9006" s="64"/>
    </row>
    <row r="9007" spans="1:8" x14ac:dyDescent="0.25">
      <c r="A9007" s="82"/>
      <c r="B9007" s="56"/>
      <c r="C9007" s="80"/>
      <c r="D9007" s="57"/>
      <c r="E9007" s="72"/>
      <c r="F9007" s="62"/>
      <c r="G9007" s="63"/>
      <c r="H9007" s="64"/>
    </row>
    <row r="9008" spans="1:8" x14ac:dyDescent="0.25">
      <c r="A9008" s="82"/>
      <c r="B9008" s="56"/>
      <c r="C9008" s="80"/>
      <c r="D9008" s="57"/>
      <c r="E9008" s="72"/>
      <c r="F9008" s="62"/>
      <c r="G9008" s="63"/>
      <c r="H9008" s="64"/>
    </row>
    <row r="9009" spans="1:8" x14ac:dyDescent="0.25">
      <c r="A9009" s="82"/>
      <c r="B9009" s="56"/>
      <c r="C9009" s="56"/>
      <c r="D9009" s="83"/>
      <c r="E9009" s="56"/>
      <c r="F9009" s="62"/>
      <c r="G9009" s="63"/>
      <c r="H9009" s="64"/>
    </row>
    <row r="9010" spans="1:8" x14ac:dyDescent="0.25">
      <c r="A9010" s="82"/>
      <c r="B9010" s="56"/>
      <c r="C9010" s="56"/>
      <c r="D9010" s="57"/>
      <c r="E9010" s="56"/>
      <c r="F9010" s="116"/>
      <c r="G9010" s="63"/>
      <c r="H9010" s="64"/>
    </row>
    <row r="9011" spans="1:8" x14ac:dyDescent="0.25">
      <c r="A9011" s="82"/>
      <c r="B9011" s="56"/>
      <c r="C9011" s="80"/>
      <c r="D9011" s="83"/>
      <c r="E9011" s="72"/>
      <c r="F9011" s="76"/>
      <c r="G9011" s="63"/>
      <c r="H9011" s="64"/>
    </row>
    <row r="9012" spans="1:8" x14ac:dyDescent="0.25">
      <c r="A9012" s="82"/>
      <c r="B9012" s="71"/>
      <c r="C9012" s="71"/>
      <c r="D9012" s="752"/>
      <c r="E9012" s="70"/>
      <c r="F9012" s="753"/>
      <c r="G9012" s="63"/>
      <c r="H9012" s="751"/>
    </row>
    <row r="9013" spans="1:8" x14ac:dyDescent="0.25">
      <c r="A9013" s="82"/>
      <c r="B9013" s="55"/>
      <c r="C9013" s="56"/>
      <c r="D9013" s="57"/>
      <c r="E9013" s="72"/>
      <c r="F9013" s="67"/>
      <c r="G9013" s="63"/>
      <c r="H9013" s="751"/>
    </row>
    <row r="9014" spans="1:8" x14ac:dyDescent="0.25">
      <c r="A9014" s="82"/>
      <c r="B9014" s="81"/>
      <c r="C9014" s="56"/>
      <c r="D9014" s="57"/>
      <c r="E9014" s="72"/>
      <c r="F9014" s="76"/>
      <c r="G9014" s="63"/>
      <c r="H9014" s="751"/>
    </row>
    <row r="9015" spans="1:8" x14ac:dyDescent="0.25">
      <c r="A9015" s="82"/>
      <c r="B9015" s="95"/>
      <c r="C9015" s="56"/>
      <c r="D9015" s="57"/>
      <c r="E9015" s="72"/>
      <c r="F9015" s="76"/>
      <c r="G9015" s="63"/>
      <c r="H9015" s="751"/>
    </row>
    <row r="9016" spans="1:8" x14ac:dyDescent="0.25">
      <c r="A9016" s="82"/>
      <c r="B9016" s="55"/>
      <c r="C9016" s="56"/>
      <c r="D9016" s="57"/>
      <c r="E9016" s="72"/>
      <c r="F9016" s="76"/>
      <c r="G9016" s="63"/>
      <c r="H9016" s="751"/>
    </row>
    <row r="9017" spans="1:8" x14ac:dyDescent="0.25">
      <c r="A9017" s="82"/>
      <c r="B9017" s="55"/>
      <c r="C9017" s="56"/>
      <c r="D9017" s="57"/>
      <c r="E9017" s="72"/>
      <c r="F9017" s="76"/>
      <c r="G9017" s="63"/>
      <c r="H9017" s="751"/>
    </row>
    <row r="9018" spans="1:8" x14ac:dyDescent="0.25">
      <c r="B9018" s="55"/>
      <c r="C9018" s="56"/>
      <c r="D9018" s="57"/>
      <c r="E9018" s="86"/>
      <c r="F9018" s="62"/>
      <c r="G9018" s="63"/>
      <c r="H9018" s="64"/>
    </row>
    <row r="9019" spans="1:8" x14ac:dyDescent="0.25">
      <c r="B9019" s="55"/>
      <c r="C9019" s="56"/>
      <c r="D9019" s="57"/>
      <c r="E9019" s="86"/>
      <c r="F9019" s="62"/>
      <c r="G9019" s="63"/>
      <c r="H9019" s="64"/>
    </row>
    <row r="9020" spans="1:8" x14ac:dyDescent="0.25">
      <c r="B9020" s="55"/>
      <c r="C9020" s="56"/>
      <c r="D9020" s="57"/>
      <c r="E9020" s="86"/>
      <c r="F9020" s="62"/>
      <c r="G9020" s="63"/>
      <c r="H9020" s="64"/>
    </row>
    <row r="9021" spans="1:8" x14ac:dyDescent="0.25">
      <c r="B9021" s="55"/>
      <c r="C9021" s="56"/>
      <c r="D9021" s="57"/>
      <c r="E9021" s="86"/>
      <c r="F9021" s="62"/>
      <c r="G9021" s="63"/>
      <c r="H9021" s="64"/>
    </row>
    <row r="9022" spans="1:8" x14ac:dyDescent="0.25">
      <c r="B9022" s="55"/>
      <c r="C9022" s="56"/>
      <c r="D9022" s="57"/>
      <c r="E9022" s="86"/>
      <c r="F9022" s="62"/>
      <c r="G9022" s="63"/>
      <c r="H9022" s="64"/>
    </row>
    <row r="9023" spans="1:8" x14ac:dyDescent="0.25">
      <c r="B9023" s="55"/>
      <c r="C9023" s="56"/>
      <c r="D9023" s="57"/>
      <c r="E9023" s="86"/>
      <c r="F9023" s="62"/>
      <c r="G9023" s="63"/>
      <c r="H9023" s="64"/>
    </row>
    <row r="9024" spans="1:8" x14ac:dyDescent="0.25">
      <c r="B9024" s="55"/>
      <c r="C9024" s="56"/>
      <c r="D9024" s="57"/>
      <c r="E9024" s="86"/>
      <c r="F9024" s="62"/>
      <c r="G9024" s="63"/>
      <c r="H9024" s="64"/>
    </row>
    <row r="9025" spans="2:8" x14ac:dyDescent="0.25">
      <c r="B9025" s="55"/>
      <c r="C9025" s="56"/>
      <c r="D9025" s="57"/>
      <c r="E9025" s="86"/>
      <c r="F9025" s="62"/>
      <c r="G9025" s="63"/>
      <c r="H9025" s="64"/>
    </row>
    <row r="9026" spans="2:8" x14ac:dyDescent="0.25">
      <c r="B9026" s="55"/>
      <c r="C9026" s="56"/>
      <c r="D9026" s="57"/>
      <c r="E9026" s="86"/>
      <c r="F9026" s="62"/>
      <c r="G9026" s="63"/>
      <c r="H9026" s="64"/>
    </row>
    <row r="9027" spans="2:8" x14ac:dyDescent="0.25">
      <c r="B9027" s="55"/>
      <c r="C9027" s="56"/>
      <c r="D9027" s="57"/>
      <c r="E9027" s="86"/>
      <c r="F9027" s="62"/>
      <c r="G9027" s="63"/>
      <c r="H9027" s="64"/>
    </row>
    <row r="9028" spans="2:8" x14ac:dyDescent="0.25">
      <c r="B9028" s="55"/>
      <c r="C9028" s="56"/>
      <c r="D9028" s="57"/>
      <c r="E9028" s="86"/>
      <c r="F9028" s="62"/>
      <c r="G9028" s="63"/>
      <c r="H9028" s="64"/>
    </row>
    <row r="9029" spans="2:8" x14ac:dyDescent="0.25">
      <c r="B9029" s="55"/>
      <c r="C9029" s="56"/>
      <c r="D9029" s="57"/>
      <c r="E9029" s="86"/>
      <c r="F9029" s="62"/>
      <c r="G9029" s="63"/>
      <c r="H9029" s="64"/>
    </row>
    <row r="9030" spans="2:8" x14ac:dyDescent="0.25">
      <c r="B9030" s="55"/>
      <c r="C9030" s="56"/>
      <c r="D9030" s="57"/>
      <c r="E9030" s="86"/>
      <c r="F9030" s="62"/>
      <c r="G9030" s="63"/>
      <c r="H9030" s="64"/>
    </row>
    <row r="9031" spans="2:8" x14ac:dyDescent="0.25">
      <c r="B9031" s="55"/>
      <c r="C9031" s="56"/>
      <c r="D9031" s="57"/>
      <c r="E9031" s="86"/>
      <c r="F9031" s="62"/>
      <c r="G9031" s="63"/>
      <c r="H9031" s="64"/>
    </row>
    <row r="9032" spans="2:8" x14ac:dyDescent="0.25">
      <c r="B9032" s="55"/>
      <c r="C9032" s="56"/>
      <c r="D9032" s="57"/>
      <c r="E9032" s="86"/>
      <c r="F9032" s="62"/>
      <c r="G9032" s="63"/>
      <c r="H9032" s="64"/>
    </row>
    <row r="9033" spans="2:8" x14ac:dyDescent="0.25">
      <c r="B9033" s="55"/>
      <c r="C9033" s="56"/>
      <c r="D9033" s="57"/>
      <c r="E9033" s="86"/>
      <c r="F9033" s="62"/>
      <c r="G9033" s="63"/>
      <c r="H9033" s="64"/>
    </row>
    <row r="9034" spans="2:8" x14ac:dyDescent="0.25">
      <c r="B9034" s="55"/>
      <c r="C9034" s="56"/>
      <c r="D9034" s="57"/>
      <c r="E9034" s="86"/>
      <c r="F9034" s="62"/>
      <c r="G9034" s="63"/>
      <c r="H9034" s="64"/>
    </row>
    <row r="9035" spans="2:8" x14ac:dyDescent="0.25">
      <c r="B9035" s="55"/>
      <c r="C9035" s="56"/>
      <c r="D9035" s="57"/>
      <c r="E9035" s="86"/>
      <c r="F9035" s="62"/>
      <c r="G9035" s="63"/>
      <c r="H9035" s="64"/>
    </row>
    <row r="9036" spans="2:8" x14ac:dyDescent="0.25">
      <c r="B9036" s="55"/>
      <c r="C9036" s="56"/>
      <c r="D9036" s="57"/>
      <c r="E9036" s="86"/>
      <c r="F9036" s="62"/>
      <c r="G9036" s="63"/>
      <c r="H9036" s="64"/>
    </row>
    <row r="9037" spans="2:8" x14ac:dyDescent="0.25">
      <c r="B9037" s="55"/>
      <c r="C9037" s="56"/>
      <c r="D9037" s="57"/>
      <c r="E9037" s="86"/>
      <c r="F9037" s="62"/>
      <c r="G9037" s="63"/>
      <c r="H9037" s="64"/>
    </row>
    <row r="9038" spans="2:8" x14ac:dyDescent="0.25">
      <c r="B9038" s="55"/>
      <c r="C9038" s="56"/>
      <c r="D9038" s="57"/>
      <c r="E9038" s="86"/>
      <c r="F9038" s="62"/>
      <c r="G9038" s="63"/>
      <c r="H9038" s="64"/>
    </row>
    <row r="9039" spans="2:8" x14ac:dyDescent="0.25">
      <c r="B9039" s="55"/>
      <c r="C9039" s="56"/>
      <c r="D9039" s="57"/>
      <c r="E9039" s="86"/>
      <c r="F9039" s="62"/>
      <c r="G9039" s="63"/>
      <c r="H9039" s="64"/>
    </row>
    <row r="9040" spans="2:8" x14ac:dyDescent="0.25">
      <c r="B9040" s="55"/>
      <c r="C9040" s="56"/>
      <c r="D9040" s="57"/>
      <c r="E9040" s="86"/>
      <c r="F9040" s="62"/>
      <c r="G9040" s="63"/>
      <c r="H9040" s="64"/>
    </row>
    <row r="9041" spans="2:8" x14ac:dyDescent="0.25">
      <c r="B9041" s="55"/>
      <c r="C9041" s="56"/>
      <c r="D9041" s="57"/>
      <c r="E9041" s="86"/>
      <c r="F9041" s="62"/>
      <c r="G9041" s="63"/>
      <c r="H9041" s="64"/>
    </row>
    <row r="9042" spans="2:8" x14ac:dyDescent="0.25">
      <c r="B9042" s="55"/>
      <c r="C9042" s="56"/>
      <c r="D9042" s="57"/>
      <c r="E9042" s="86"/>
      <c r="F9042" s="62"/>
      <c r="G9042" s="63"/>
      <c r="H9042" s="64"/>
    </row>
    <row r="9043" spans="2:8" x14ac:dyDescent="0.25">
      <c r="B9043" s="55"/>
      <c r="C9043" s="56"/>
      <c r="D9043" s="57"/>
      <c r="E9043" s="86"/>
      <c r="F9043" s="62"/>
      <c r="G9043" s="63"/>
      <c r="H9043" s="64"/>
    </row>
    <row r="9044" spans="2:8" x14ac:dyDescent="0.25">
      <c r="B9044" s="55"/>
      <c r="C9044" s="56"/>
      <c r="D9044" s="57"/>
      <c r="E9044" s="86"/>
      <c r="F9044" s="62"/>
      <c r="G9044" s="63"/>
      <c r="H9044" s="64"/>
    </row>
    <row r="9045" spans="2:8" x14ac:dyDescent="0.25">
      <c r="B9045" s="55"/>
      <c r="C9045" s="56"/>
      <c r="D9045" s="57"/>
      <c r="E9045" s="86"/>
      <c r="F9045" s="62"/>
      <c r="G9045" s="63"/>
      <c r="H9045" s="64"/>
    </row>
    <row r="9046" spans="2:8" x14ac:dyDescent="0.25">
      <c r="B9046" s="55"/>
      <c r="C9046" s="56"/>
      <c r="D9046" s="57"/>
      <c r="E9046" s="86"/>
      <c r="F9046" s="62"/>
      <c r="G9046" s="63"/>
      <c r="H9046" s="64"/>
    </row>
    <row r="9047" spans="2:8" x14ac:dyDescent="0.25">
      <c r="B9047" s="55"/>
      <c r="C9047" s="56"/>
      <c r="D9047" s="57"/>
      <c r="E9047" s="86"/>
      <c r="F9047" s="62"/>
      <c r="G9047" s="63"/>
      <c r="H9047" s="64"/>
    </row>
    <row r="9048" spans="2:8" x14ac:dyDescent="0.25">
      <c r="B9048" s="55"/>
      <c r="C9048" s="56"/>
      <c r="D9048" s="57"/>
      <c r="E9048" s="86"/>
      <c r="F9048" s="62"/>
      <c r="G9048" s="63"/>
      <c r="H9048" s="64"/>
    </row>
    <row r="9049" spans="2:8" x14ac:dyDescent="0.25">
      <c r="B9049" s="55"/>
      <c r="C9049" s="56"/>
      <c r="D9049" s="57"/>
      <c r="E9049" s="86"/>
      <c r="F9049" s="62"/>
      <c r="G9049" s="63"/>
      <c r="H9049" s="64"/>
    </row>
    <row r="9050" spans="2:8" x14ac:dyDescent="0.25">
      <c r="B9050" s="55"/>
      <c r="C9050" s="56"/>
      <c r="D9050" s="57"/>
      <c r="E9050" s="86"/>
      <c r="F9050" s="62"/>
      <c r="G9050" s="63"/>
      <c r="H9050" s="64"/>
    </row>
    <row r="9051" spans="2:8" x14ac:dyDescent="0.25">
      <c r="B9051" s="55"/>
      <c r="C9051" s="56"/>
      <c r="D9051" s="57"/>
      <c r="E9051" s="86"/>
      <c r="F9051" s="62"/>
      <c r="G9051" s="63"/>
      <c r="H9051" s="64"/>
    </row>
  </sheetData>
  <autoFilter ref="A2:H8991">
    <filterColumn colId="2">
      <filters>
        <filter val="BAMBANG AS"/>
      </filters>
    </filterColumn>
  </autoFilter>
  <mergeCells count="4">
    <mergeCell ref="A1:H1"/>
    <mergeCell ref="F2406:F2409"/>
    <mergeCell ref="G2406:G2409"/>
    <mergeCell ref="H2406:H2409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501"/>
  <sheetViews>
    <sheetView zoomScale="90" zoomScaleNormal="90" workbookViewId="0">
      <pane ySplit="2" topLeftCell="A2512" activePane="bottomLeft" state="frozen"/>
      <selection activeCell="B3050" sqref="B3050"/>
      <selection pane="bottomLeft" activeCell="A2691" sqref="A2691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6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1158" t="s">
        <v>868</v>
      </c>
      <c r="B1" s="1158"/>
      <c r="C1" s="1158"/>
      <c r="D1" s="1158"/>
      <c r="E1" s="1158"/>
      <c r="F1" s="1159"/>
      <c r="G1" s="1158"/>
      <c r="H1" s="1158"/>
      <c r="I1" s="1158"/>
    </row>
    <row r="2" spans="1:9" ht="19.5" thickBot="1" x14ac:dyDescent="0.35">
      <c r="A2" s="722" t="s">
        <v>395</v>
      </c>
      <c r="B2" s="724" t="s">
        <v>13</v>
      </c>
      <c r="C2" s="723" t="s">
        <v>14</v>
      </c>
      <c r="D2" s="717" t="s">
        <v>15</v>
      </c>
      <c r="E2" s="718"/>
      <c r="F2" s="719" t="s">
        <v>18</v>
      </c>
      <c r="G2" s="720" t="s">
        <v>19</v>
      </c>
      <c r="H2" s="721" t="s">
        <v>869</v>
      </c>
      <c r="I2" s="409" t="s">
        <v>396</v>
      </c>
    </row>
    <row r="3" spans="1:9" ht="15" hidden="1" customHeight="1" x14ac:dyDescent="0.25">
      <c r="A3" s="219">
        <v>45323</v>
      </c>
      <c r="B3" s="68" t="s">
        <v>6466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hidden="1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6495</v>
      </c>
      <c r="I4" s="56"/>
    </row>
    <row r="5" spans="1:9" ht="15" hidden="1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19">
        <v>45323</v>
      </c>
      <c r="B8" s="55" t="s">
        <v>6360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6508</v>
      </c>
    </row>
    <row r="10" spans="1:9" ht="15" hidden="1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6508</v>
      </c>
    </row>
    <row r="11" spans="1:9" ht="15" hidden="1" customHeight="1" x14ac:dyDescent="0.25">
      <c r="A11" s="219">
        <v>45323</v>
      </c>
      <c r="B11" s="56" t="s">
        <v>178</v>
      </c>
      <c r="C11" s="80" t="s">
        <v>6383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6508</v>
      </c>
    </row>
    <row r="12" spans="1:9" ht="15" hidden="1" customHeight="1" x14ac:dyDescent="0.25">
      <c r="A12" s="219">
        <v>45323</v>
      </c>
      <c r="B12" s="56" t="s">
        <v>6413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6508</v>
      </c>
    </row>
    <row r="13" spans="1:9" ht="15" hidden="1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6508</v>
      </c>
    </row>
    <row r="14" spans="1:9" ht="15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6508</v>
      </c>
    </row>
    <row r="15" spans="1:9" ht="15" hidden="1" customHeight="1" x14ac:dyDescent="0.25">
      <c r="A15" s="219">
        <v>45323</v>
      </c>
      <c r="B15" s="55" t="s">
        <v>6360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19">
        <v>45323</v>
      </c>
      <c r="B16" s="56" t="s">
        <v>432</v>
      </c>
      <c r="C16" s="56" t="s">
        <v>6332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19">
        <v>45323</v>
      </c>
      <c r="B18" s="81" t="s">
        <v>6506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6321</v>
      </c>
      <c r="I20" s="56"/>
    </row>
    <row r="21" spans="1:9" ht="15" hidden="1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6321</v>
      </c>
      <c r="I21" s="56"/>
    </row>
    <row r="22" spans="1:9" ht="15" hidden="1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6321</v>
      </c>
      <c r="I22" s="56"/>
    </row>
    <row r="23" spans="1:9" ht="15" hidden="1" customHeight="1" x14ac:dyDescent="0.25">
      <c r="A23" s="219">
        <v>45323</v>
      </c>
      <c r="B23" s="56" t="s">
        <v>6362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hidden="1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6522</v>
      </c>
    </row>
    <row r="25" spans="1:9" ht="15" hidden="1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6522</v>
      </c>
    </row>
    <row r="26" spans="1:9" ht="15" hidden="1" customHeight="1" x14ac:dyDescent="0.25">
      <c r="A26" s="219">
        <v>45323</v>
      </c>
      <c r="B26" s="56" t="s">
        <v>178</v>
      </c>
      <c r="C26" s="80" t="s">
        <v>6383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6522</v>
      </c>
    </row>
    <row r="27" spans="1:9" ht="15" hidden="1" customHeight="1" x14ac:dyDescent="0.25">
      <c r="A27" s="219">
        <v>45323</v>
      </c>
      <c r="B27" s="56" t="s">
        <v>6413</v>
      </c>
      <c r="C27" s="81" t="s">
        <v>36</v>
      </c>
      <c r="D27" s="57">
        <v>1</v>
      </c>
      <c r="E27" s="550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6522</v>
      </c>
    </row>
    <row r="28" spans="1:9" ht="15" hidden="1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6522</v>
      </c>
    </row>
    <row r="29" spans="1:9" ht="15" hidden="1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6523</v>
      </c>
    </row>
    <row r="30" spans="1:9" ht="15" hidden="1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6523</v>
      </c>
    </row>
    <row r="31" spans="1:9" ht="15" hidden="1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6523</v>
      </c>
    </row>
    <row r="32" spans="1:9" ht="15" hidden="1" customHeight="1" x14ac:dyDescent="0.25">
      <c r="A32" s="219">
        <v>45323</v>
      </c>
      <c r="B32" s="56" t="s">
        <v>178</v>
      </c>
      <c r="C32" s="80" t="s">
        <v>6383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6523</v>
      </c>
    </row>
    <row r="33" spans="1:9" ht="15" hidden="1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6526</v>
      </c>
      <c r="I33" s="56"/>
    </row>
    <row r="34" spans="1:9" ht="15" hidden="1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6527</v>
      </c>
    </row>
    <row r="35" spans="1:9" ht="15" hidden="1" customHeight="1" x14ac:dyDescent="0.25">
      <c r="A35" s="219">
        <v>45323</v>
      </c>
      <c r="B35" s="56" t="s">
        <v>6507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hidden="1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hidden="1" customHeight="1" x14ac:dyDescent="0.25">
      <c r="A37" s="219">
        <v>45323</v>
      </c>
      <c r="B37" s="55" t="s">
        <v>6498</v>
      </c>
      <c r="C37" s="56" t="s">
        <v>6333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hidden="1" customHeight="1" x14ac:dyDescent="0.25">
      <c r="A38" s="219">
        <v>45323</v>
      </c>
      <c r="B38" s="55" t="s">
        <v>6498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hidden="1" customHeight="1" x14ac:dyDescent="0.25">
      <c r="A39" s="219">
        <v>45323</v>
      </c>
      <c r="B39" s="55" t="s">
        <v>6505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hidden="1" customHeight="1" x14ac:dyDescent="0.25">
      <c r="A40" s="219">
        <v>45323</v>
      </c>
      <c r="B40" s="255" t="s">
        <v>465</v>
      </c>
      <c r="C40" s="255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hidden="1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6496</v>
      </c>
      <c r="I41" s="56" t="s">
        <v>6497</v>
      </c>
    </row>
    <row r="42" spans="1:9" ht="15" hidden="1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6496</v>
      </c>
      <c r="I42" s="56" t="s">
        <v>6497</v>
      </c>
    </row>
    <row r="43" spans="1:9" ht="15" hidden="1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6496</v>
      </c>
      <c r="I43" s="56" t="s">
        <v>6497</v>
      </c>
    </row>
    <row r="44" spans="1:9" ht="15" hidden="1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6496</v>
      </c>
      <c r="I44" s="56" t="s">
        <v>6497</v>
      </c>
    </row>
    <row r="45" spans="1:9" ht="15" hidden="1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hidden="1" customHeight="1" x14ac:dyDescent="0.25">
      <c r="A46" s="219">
        <v>45323</v>
      </c>
      <c r="B46" s="55" t="s">
        <v>6528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6553</v>
      </c>
    </row>
    <row r="47" spans="1:9" ht="15" hidden="1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6553</v>
      </c>
    </row>
    <row r="48" spans="1:9" ht="15" hidden="1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6553</v>
      </c>
    </row>
    <row r="49" spans="1:9" ht="15" hidden="1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6529</v>
      </c>
      <c r="I49" s="56" t="s">
        <v>6553</v>
      </c>
    </row>
    <row r="50" spans="1:9" ht="15" hidden="1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6553</v>
      </c>
    </row>
    <row r="51" spans="1:9" ht="15" hidden="1" customHeight="1" x14ac:dyDescent="0.25">
      <c r="A51" s="219">
        <v>45323</v>
      </c>
      <c r="B51" s="56" t="s">
        <v>623</v>
      </c>
      <c r="C51" s="56" t="s">
        <v>57</v>
      </c>
      <c r="D51" s="250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6553</v>
      </c>
    </row>
    <row r="52" spans="1:9" ht="15" hidden="1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6553</v>
      </c>
    </row>
    <row r="53" spans="1:9" ht="15" hidden="1" customHeight="1" x14ac:dyDescent="0.25">
      <c r="A53" s="219">
        <v>45323</v>
      </c>
      <c r="B53" s="81" t="s">
        <v>6397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6553</v>
      </c>
    </row>
    <row r="54" spans="1:9" ht="15" hidden="1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6321</v>
      </c>
      <c r="I54" s="56"/>
    </row>
    <row r="55" spans="1:9" ht="15" hidden="1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6321</v>
      </c>
      <c r="I55" s="56"/>
    </row>
    <row r="56" spans="1:9" ht="15" hidden="1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6321</v>
      </c>
      <c r="I56" s="56"/>
    </row>
    <row r="57" spans="1:9" ht="15" hidden="1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hidden="1" customHeight="1" x14ac:dyDescent="0.25">
      <c r="A58" s="219">
        <v>45352</v>
      </c>
      <c r="B58" s="56" t="s">
        <v>6531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hidden="1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hidden="1" customHeight="1" x14ac:dyDescent="0.25">
      <c r="A60" s="219">
        <v>45352</v>
      </c>
      <c r="B60" s="55" t="s">
        <v>6532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hidden="1" customHeight="1" x14ac:dyDescent="0.25">
      <c r="A61" s="219">
        <v>45352</v>
      </c>
      <c r="B61" s="255" t="s">
        <v>2598</v>
      </c>
      <c r="C61" s="255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hidden="1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6555</v>
      </c>
    </row>
    <row r="63" spans="1:9" ht="15" hidden="1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6554</v>
      </c>
    </row>
    <row r="64" spans="1:9" ht="15" hidden="1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6554</v>
      </c>
    </row>
    <row r="65" spans="1:9" ht="15" hidden="1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6554</v>
      </c>
    </row>
    <row r="66" spans="1:9" ht="15" hidden="1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hidden="1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hidden="1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6546</v>
      </c>
    </row>
    <row r="69" spans="1:9" ht="15" hidden="1" customHeight="1" x14ac:dyDescent="0.25">
      <c r="A69" s="219">
        <v>45352</v>
      </c>
      <c r="B69" s="56" t="s">
        <v>6530</v>
      </c>
      <c r="C69" s="644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6546</v>
      </c>
    </row>
    <row r="70" spans="1:9" ht="15" hidden="1" customHeight="1" x14ac:dyDescent="0.25">
      <c r="A70" s="219">
        <v>45352</v>
      </c>
      <c r="B70" s="71" t="s">
        <v>808</v>
      </c>
      <c r="C70" s="590" t="s">
        <v>602</v>
      </c>
      <c r="D70" s="752">
        <v>12</v>
      </c>
      <c r="E70" s="70" t="s">
        <v>427</v>
      </c>
      <c r="F70" s="63">
        <v>649500</v>
      </c>
      <c r="G70" s="63">
        <f t="shared" si="1"/>
        <v>7794000</v>
      </c>
      <c r="H70" s="271" t="s">
        <v>6525</v>
      </c>
      <c r="I70" s="56" t="s">
        <v>6546</v>
      </c>
    </row>
    <row r="71" spans="1:9" ht="15" hidden="1" customHeight="1" x14ac:dyDescent="0.25">
      <c r="A71" s="219">
        <v>45352</v>
      </c>
      <c r="B71" s="282" t="s">
        <v>6524</v>
      </c>
      <c r="C71" s="590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1" t="s">
        <v>6525</v>
      </c>
      <c r="I71" s="56" t="s">
        <v>6546</v>
      </c>
    </row>
    <row r="72" spans="1:9" ht="15" hidden="1" customHeight="1" x14ac:dyDescent="0.25">
      <c r="A72" s="219">
        <v>45352</v>
      </c>
      <c r="B72" s="56" t="s">
        <v>6535</v>
      </c>
      <c r="C72" s="56" t="s">
        <v>6434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6534</v>
      </c>
      <c r="I72" s="56" t="s">
        <v>6546</v>
      </c>
    </row>
    <row r="73" spans="1:9" ht="15" hidden="1" customHeight="1" x14ac:dyDescent="0.25">
      <c r="A73" s="219">
        <v>45352</v>
      </c>
      <c r="B73" s="56" t="s">
        <v>6535</v>
      </c>
      <c r="C73" s="56" t="s">
        <v>6439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6534</v>
      </c>
      <c r="I73" s="56" t="s">
        <v>6546</v>
      </c>
    </row>
    <row r="74" spans="1:9" ht="15" hidden="1" customHeight="1" x14ac:dyDescent="0.25">
      <c r="A74" s="219">
        <v>45352</v>
      </c>
      <c r="B74" s="68" t="s">
        <v>58</v>
      </c>
      <c r="C74" s="56" t="s">
        <v>6536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6540</v>
      </c>
      <c r="I74" s="56" t="s">
        <v>6546</v>
      </c>
    </row>
    <row r="75" spans="1:9" ht="15" hidden="1" customHeight="1" x14ac:dyDescent="0.25">
      <c r="A75" s="219">
        <v>45352</v>
      </c>
      <c r="B75" s="68" t="s">
        <v>58</v>
      </c>
      <c r="C75" s="56" t="s">
        <v>6537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6540</v>
      </c>
      <c r="I75" s="56" t="s">
        <v>6546</v>
      </c>
    </row>
    <row r="76" spans="1:9" ht="15" hidden="1" customHeight="1" x14ac:dyDescent="0.25">
      <c r="A76" s="219">
        <v>45352</v>
      </c>
      <c r="B76" s="68" t="s">
        <v>58</v>
      </c>
      <c r="C76" s="56" t="s">
        <v>6515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6538</v>
      </c>
      <c r="I76" s="56" t="s">
        <v>6546</v>
      </c>
    </row>
    <row r="77" spans="1:9" ht="15" hidden="1" customHeight="1" x14ac:dyDescent="0.25">
      <c r="A77" s="219">
        <v>45352</v>
      </c>
      <c r="B77" s="95" t="s">
        <v>6542</v>
      </c>
      <c r="C77" s="56" t="s">
        <v>6543</v>
      </c>
      <c r="D77" s="57">
        <v>2</v>
      </c>
      <c r="E77" s="66" t="s">
        <v>6544</v>
      </c>
      <c r="F77" s="76">
        <v>740000</v>
      </c>
      <c r="G77" s="63">
        <f t="shared" si="1"/>
        <v>1480000</v>
      </c>
      <c r="H77" s="64" t="s">
        <v>6525</v>
      </c>
      <c r="I77" s="56" t="s">
        <v>6547</v>
      </c>
    </row>
    <row r="78" spans="1:9" ht="15" hidden="1" customHeight="1" x14ac:dyDescent="0.25">
      <c r="A78" s="219">
        <v>45352</v>
      </c>
      <c r="B78" s="55" t="s">
        <v>6545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6525</v>
      </c>
      <c r="I78" s="56" t="s">
        <v>6547</v>
      </c>
    </row>
    <row r="79" spans="1:9" ht="15" hidden="1" customHeight="1" x14ac:dyDescent="0.25">
      <c r="A79" s="219">
        <v>45352</v>
      </c>
      <c r="B79" s="55" t="s">
        <v>6556</v>
      </c>
      <c r="C79" s="88" t="s">
        <v>6557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6558</v>
      </c>
      <c r="I79" s="56" t="s">
        <v>6547</v>
      </c>
    </row>
    <row r="80" spans="1:9" ht="15" hidden="1" customHeight="1" x14ac:dyDescent="0.25">
      <c r="A80" s="410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6561</v>
      </c>
    </row>
    <row r="81" spans="1:9" ht="15" hidden="1" customHeight="1" x14ac:dyDescent="0.25">
      <c r="A81" s="410">
        <v>45383</v>
      </c>
      <c r="B81" s="81" t="s">
        <v>6559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6561</v>
      </c>
    </row>
    <row r="82" spans="1:9" ht="15" hidden="1" customHeight="1" x14ac:dyDescent="0.25">
      <c r="A82" s="410">
        <v>45383</v>
      </c>
      <c r="B82" s="74" t="s">
        <v>6560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6561</v>
      </c>
    </row>
    <row r="83" spans="1:9" ht="15" hidden="1" customHeight="1" x14ac:dyDescent="0.25">
      <c r="A83" s="410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6561</v>
      </c>
    </row>
    <row r="84" spans="1:9" ht="15" hidden="1" customHeight="1" x14ac:dyDescent="0.25">
      <c r="A84" s="410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6321</v>
      </c>
      <c r="I84" s="56"/>
    </row>
    <row r="85" spans="1:9" ht="15" hidden="1" customHeight="1" x14ac:dyDescent="0.25">
      <c r="A85" s="410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hidden="1" customHeight="1" x14ac:dyDescent="0.25">
      <c r="A86" s="410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hidden="1" customHeight="1" x14ac:dyDescent="0.25">
      <c r="A87" s="410">
        <v>45383</v>
      </c>
      <c r="B87" s="56" t="s">
        <v>6567</v>
      </c>
      <c r="C87" s="80" t="s">
        <v>6568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hidden="1" customHeight="1" x14ac:dyDescent="0.25">
      <c r="A88" s="410">
        <v>45383</v>
      </c>
      <c r="B88" s="56" t="s">
        <v>6572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hidden="1" customHeight="1" x14ac:dyDescent="0.25">
      <c r="A89" s="410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hidden="1" customHeight="1" x14ac:dyDescent="0.25">
      <c r="A90" s="410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hidden="1" customHeight="1" x14ac:dyDescent="0.25">
      <c r="A91" s="410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hidden="1" customHeight="1" x14ac:dyDescent="0.25">
      <c r="A92" s="410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hidden="1" customHeight="1" x14ac:dyDescent="0.25">
      <c r="A93" s="410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hidden="1" customHeight="1" x14ac:dyDescent="0.25">
      <c r="A94" s="410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6602</v>
      </c>
      <c r="I94" s="56" t="s">
        <v>6549</v>
      </c>
    </row>
    <row r="95" spans="1:9" ht="15" hidden="1" customHeight="1" x14ac:dyDescent="0.25">
      <c r="A95" s="410">
        <v>45413</v>
      </c>
      <c r="B95" s="55" t="s">
        <v>6360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6579</v>
      </c>
      <c r="I95" s="56"/>
    </row>
    <row r="96" spans="1:9" ht="15" hidden="1" customHeight="1" x14ac:dyDescent="0.25">
      <c r="A96" s="410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6321</v>
      </c>
      <c r="I96" s="56"/>
    </row>
    <row r="97" spans="1:9" ht="15" hidden="1" customHeight="1" x14ac:dyDescent="0.25">
      <c r="A97" s="410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6321</v>
      </c>
      <c r="I97" s="56"/>
    </row>
    <row r="98" spans="1:9" ht="15" hidden="1" customHeight="1" x14ac:dyDescent="0.25">
      <c r="A98" s="410">
        <v>45413</v>
      </c>
      <c r="B98" s="55" t="s">
        <v>6580</v>
      </c>
      <c r="C98" s="56" t="s">
        <v>6581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6612</v>
      </c>
    </row>
    <row r="99" spans="1:9" ht="15" hidden="1" customHeight="1" x14ac:dyDescent="0.25">
      <c r="A99" s="410">
        <v>45413</v>
      </c>
      <c r="B99" s="55" t="s">
        <v>6583</v>
      </c>
      <c r="C99" s="56" t="s">
        <v>6581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6612</v>
      </c>
    </row>
    <row r="100" spans="1:9" ht="15" hidden="1" customHeight="1" x14ac:dyDescent="0.25">
      <c r="A100" s="410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6612</v>
      </c>
    </row>
    <row r="101" spans="1:9" ht="15" hidden="1" customHeight="1" x14ac:dyDescent="0.25">
      <c r="A101" s="410">
        <v>45413</v>
      </c>
      <c r="B101" s="56" t="s">
        <v>6413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6612</v>
      </c>
    </row>
    <row r="102" spans="1:9" ht="15" hidden="1" customHeight="1" x14ac:dyDescent="0.25">
      <c r="A102" s="410">
        <v>45413</v>
      </c>
      <c r="B102" s="56" t="s">
        <v>178</v>
      </c>
      <c r="C102" s="80" t="s">
        <v>6383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6612</v>
      </c>
    </row>
    <row r="103" spans="1:9" ht="15" hidden="1" customHeight="1" x14ac:dyDescent="0.25">
      <c r="A103" s="410">
        <v>45413</v>
      </c>
      <c r="B103" s="56" t="s">
        <v>6586</v>
      </c>
      <c r="C103" s="56" t="s">
        <v>6587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6612</v>
      </c>
    </row>
    <row r="104" spans="1:9" ht="15" hidden="1" customHeight="1" x14ac:dyDescent="0.25">
      <c r="A104" s="410">
        <v>45413</v>
      </c>
      <c r="B104" s="56" t="s">
        <v>6597</v>
      </c>
      <c r="C104" s="80" t="s">
        <v>6598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6612</v>
      </c>
    </row>
    <row r="105" spans="1:9" ht="15" hidden="1" customHeight="1" x14ac:dyDescent="0.25">
      <c r="A105" s="410">
        <v>45413</v>
      </c>
      <c r="B105" s="452" t="s">
        <v>6599</v>
      </c>
      <c r="C105" s="611" t="s">
        <v>6598</v>
      </c>
      <c r="D105" s="259">
        <v>1</v>
      </c>
      <c r="E105" s="490" t="s">
        <v>62</v>
      </c>
      <c r="F105" s="754">
        <v>88000</v>
      </c>
      <c r="G105" s="63">
        <f t="shared" si="1"/>
        <v>88000</v>
      </c>
      <c r="H105" s="263" t="s">
        <v>428</v>
      </c>
      <c r="I105" s="452" t="s">
        <v>8386</v>
      </c>
    </row>
    <row r="106" spans="1:9" ht="15" hidden="1" customHeight="1" x14ac:dyDescent="0.25">
      <c r="A106" s="410">
        <v>45413</v>
      </c>
      <c r="B106" s="255" t="s">
        <v>465</v>
      </c>
      <c r="C106" s="255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6612</v>
      </c>
    </row>
    <row r="107" spans="1:9" ht="15" hidden="1" customHeight="1" x14ac:dyDescent="0.25">
      <c r="A107" s="410">
        <v>45413</v>
      </c>
      <c r="B107" s="68" t="s">
        <v>6615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6614</v>
      </c>
    </row>
    <row r="108" spans="1:9" ht="15" hidden="1" customHeight="1" x14ac:dyDescent="0.25">
      <c r="A108" s="410">
        <v>45413</v>
      </c>
      <c r="B108" s="81" t="s">
        <v>6606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6614</v>
      </c>
    </row>
    <row r="109" spans="1:9" ht="15" hidden="1" customHeight="1" x14ac:dyDescent="0.25">
      <c r="A109" s="410">
        <v>45413</v>
      </c>
      <c r="B109" s="81" t="s">
        <v>6607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6614</v>
      </c>
    </row>
    <row r="110" spans="1:9" ht="15" hidden="1" customHeight="1" x14ac:dyDescent="0.25">
      <c r="A110" s="410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6614</v>
      </c>
    </row>
    <row r="111" spans="1:9" ht="15" hidden="1" customHeight="1" x14ac:dyDescent="0.25">
      <c r="A111" s="410">
        <v>45413</v>
      </c>
      <c r="B111" s="55" t="s">
        <v>6584</v>
      </c>
      <c r="C111" s="56" t="s">
        <v>6585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hidden="1" customHeight="1" x14ac:dyDescent="0.25">
      <c r="A112" s="410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6613</v>
      </c>
    </row>
    <row r="113" spans="1:9" ht="15" hidden="1" customHeight="1" x14ac:dyDescent="0.25">
      <c r="A113" s="410">
        <v>45413</v>
      </c>
      <c r="B113" s="81" t="s">
        <v>6559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6613</v>
      </c>
    </row>
    <row r="114" spans="1:9" ht="15" hidden="1" customHeight="1" x14ac:dyDescent="0.25">
      <c r="A114" s="410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6613</v>
      </c>
    </row>
    <row r="115" spans="1:9" ht="15" hidden="1" customHeight="1" x14ac:dyDescent="0.25">
      <c r="A115" s="410">
        <v>45413</v>
      </c>
      <c r="B115" s="56" t="s">
        <v>6571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6613</v>
      </c>
    </row>
    <row r="116" spans="1:9" ht="15" hidden="1" customHeight="1" x14ac:dyDescent="0.25">
      <c r="A116" s="410">
        <v>45413</v>
      </c>
      <c r="B116" s="56" t="s">
        <v>6616</v>
      </c>
      <c r="C116" s="56" t="s">
        <v>6617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6613</v>
      </c>
    </row>
    <row r="117" spans="1:9" ht="15" hidden="1" customHeight="1" x14ac:dyDescent="0.25">
      <c r="A117" s="410">
        <v>45413</v>
      </c>
      <c r="B117" s="56" t="s">
        <v>6618</v>
      </c>
      <c r="C117" s="56" t="s">
        <v>6617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6613</v>
      </c>
    </row>
    <row r="118" spans="1:9" ht="15" hidden="1" customHeight="1" x14ac:dyDescent="0.25">
      <c r="A118" s="410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6611</v>
      </c>
    </row>
    <row r="119" spans="1:9" ht="15" hidden="1" customHeight="1" x14ac:dyDescent="0.25">
      <c r="A119" s="410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6611</v>
      </c>
    </row>
    <row r="120" spans="1:9" ht="15" hidden="1" customHeight="1" x14ac:dyDescent="0.25">
      <c r="A120" s="410">
        <v>45413</v>
      </c>
      <c r="B120" s="55" t="s">
        <v>6603</v>
      </c>
      <c r="C120" s="56" t="s">
        <v>57</v>
      </c>
      <c r="D120" s="128" t="s">
        <v>6610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6611</v>
      </c>
    </row>
    <row r="121" spans="1:9" ht="15" hidden="1" customHeight="1" x14ac:dyDescent="0.25">
      <c r="A121" s="410">
        <v>45413</v>
      </c>
      <c r="B121" s="81" t="s">
        <v>6559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6619</v>
      </c>
    </row>
    <row r="122" spans="1:9" ht="15" hidden="1" customHeight="1" x14ac:dyDescent="0.25">
      <c r="A122" s="410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6619</v>
      </c>
    </row>
    <row r="123" spans="1:9" ht="15" hidden="1" customHeight="1" x14ac:dyDescent="0.25">
      <c r="A123" s="410">
        <v>45413</v>
      </c>
      <c r="B123" s="74" t="s">
        <v>6560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6619</v>
      </c>
    </row>
    <row r="124" spans="1:9" ht="15" hidden="1" customHeight="1" x14ac:dyDescent="0.25">
      <c r="A124" s="410">
        <v>45413</v>
      </c>
      <c r="B124" s="81" t="s">
        <v>6620</v>
      </c>
      <c r="C124" s="56" t="s">
        <v>6621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6623</v>
      </c>
    </row>
    <row r="125" spans="1:9" ht="15" hidden="1" customHeight="1" x14ac:dyDescent="0.25">
      <c r="A125" s="410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6623</v>
      </c>
    </row>
    <row r="126" spans="1:9" ht="15" hidden="1" customHeight="1" x14ac:dyDescent="0.25">
      <c r="A126" s="410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6623</v>
      </c>
    </row>
    <row r="127" spans="1:9" ht="15" hidden="1" customHeight="1" x14ac:dyDescent="0.25">
      <c r="A127" s="410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6623</v>
      </c>
    </row>
    <row r="128" spans="1:9" ht="15" hidden="1" customHeight="1" x14ac:dyDescent="0.25">
      <c r="A128" s="410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6623</v>
      </c>
    </row>
    <row r="129" spans="1:9" ht="15" hidden="1" customHeight="1" x14ac:dyDescent="0.25">
      <c r="A129" s="410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6623</v>
      </c>
    </row>
    <row r="130" spans="1:9" ht="15" hidden="1" customHeight="1" x14ac:dyDescent="0.25">
      <c r="A130" s="410">
        <v>45413</v>
      </c>
      <c r="B130" s="55" t="s">
        <v>6622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6623</v>
      </c>
    </row>
    <row r="131" spans="1:9" ht="15" hidden="1" customHeight="1" x14ac:dyDescent="0.25">
      <c r="A131" s="410">
        <v>45413</v>
      </c>
      <c r="B131" s="95" t="s">
        <v>6626</v>
      </c>
      <c r="C131" s="71" t="s">
        <v>6627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6321</v>
      </c>
      <c r="I131" s="56"/>
    </row>
    <row r="132" spans="1:9" ht="15" hidden="1" customHeight="1" x14ac:dyDescent="0.25">
      <c r="A132" s="410">
        <v>45413</v>
      </c>
      <c r="B132" s="55" t="s">
        <v>6628</v>
      </c>
      <c r="C132" s="56" t="s">
        <v>6627</v>
      </c>
      <c r="D132" s="128" t="s">
        <v>6629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6321</v>
      </c>
      <c r="I132" s="56"/>
    </row>
    <row r="133" spans="1:9" ht="15" hidden="1" customHeight="1" x14ac:dyDescent="0.25">
      <c r="A133" s="410">
        <v>45413</v>
      </c>
      <c r="B133" s="55" t="s">
        <v>6630</v>
      </c>
      <c r="C133" s="56" t="s">
        <v>6627</v>
      </c>
      <c r="D133" s="128" t="s">
        <v>6631</v>
      </c>
      <c r="E133" s="99" t="s">
        <v>29</v>
      </c>
      <c r="F133" s="62">
        <v>750</v>
      </c>
      <c r="G133" s="63">
        <f t="shared" si="2"/>
        <v>90000</v>
      </c>
      <c r="H133" s="64" t="s">
        <v>6321</v>
      </c>
      <c r="I133" s="56"/>
    </row>
    <row r="134" spans="1:9" ht="15" hidden="1" customHeight="1" x14ac:dyDescent="0.25">
      <c r="A134" s="410">
        <v>45413</v>
      </c>
      <c r="B134" s="68" t="s">
        <v>6632</v>
      </c>
      <c r="C134" s="56" t="s">
        <v>6627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6321</v>
      </c>
      <c r="I134" s="56"/>
    </row>
    <row r="135" spans="1:9" ht="15" hidden="1" customHeight="1" x14ac:dyDescent="0.25">
      <c r="A135" s="410">
        <v>45413</v>
      </c>
      <c r="B135" s="81" t="s">
        <v>6588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6589</v>
      </c>
      <c r="I135" s="56" t="s">
        <v>6590</v>
      </c>
    </row>
    <row r="136" spans="1:9" ht="15" hidden="1" customHeight="1" x14ac:dyDescent="0.25">
      <c r="A136" s="410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6589</v>
      </c>
      <c r="I136" s="56" t="s">
        <v>6590</v>
      </c>
    </row>
    <row r="137" spans="1:9" ht="15" hidden="1" customHeight="1" x14ac:dyDescent="0.25">
      <c r="A137" s="410">
        <v>45413</v>
      </c>
      <c r="B137" s="74" t="s">
        <v>6591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6590</v>
      </c>
    </row>
    <row r="138" spans="1:9" ht="15" hidden="1" customHeight="1" x14ac:dyDescent="0.25">
      <c r="A138" s="410">
        <v>45413</v>
      </c>
      <c r="B138" s="74" t="s">
        <v>6565</v>
      </c>
      <c r="C138" s="88" t="s">
        <v>6566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6592</v>
      </c>
      <c r="I138" s="56" t="s">
        <v>6590</v>
      </c>
    </row>
    <row r="139" spans="1:9" ht="15" hidden="1" customHeight="1" x14ac:dyDescent="0.25">
      <c r="A139" s="410">
        <v>45413</v>
      </c>
      <c r="B139" s="56" t="s">
        <v>6563</v>
      </c>
      <c r="C139" s="75" t="s">
        <v>6562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6590</v>
      </c>
    </row>
    <row r="140" spans="1:9" ht="15" hidden="1" customHeight="1" x14ac:dyDescent="0.25">
      <c r="A140" s="410">
        <v>45413</v>
      </c>
      <c r="B140" s="56" t="s">
        <v>6593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6590</v>
      </c>
    </row>
    <row r="141" spans="1:9" ht="15" hidden="1" customHeight="1" x14ac:dyDescent="0.25">
      <c r="A141" s="410">
        <v>45413</v>
      </c>
      <c r="B141" s="68" t="s">
        <v>6575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6590</v>
      </c>
    </row>
    <row r="142" spans="1:9" ht="15" hidden="1" customHeight="1" x14ac:dyDescent="0.25">
      <c r="A142" s="410">
        <v>45413</v>
      </c>
      <c r="B142" s="74" t="s">
        <v>6576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6548</v>
      </c>
    </row>
    <row r="143" spans="1:9" ht="15" hidden="1" customHeight="1" x14ac:dyDescent="0.25">
      <c r="A143" s="410">
        <v>45413</v>
      </c>
      <c r="B143" s="56" t="s">
        <v>6594</v>
      </c>
      <c r="C143" s="56"/>
      <c r="D143" s="250" t="s">
        <v>6582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6590</v>
      </c>
    </row>
    <row r="144" spans="1:9" ht="15" hidden="1" customHeight="1" x14ac:dyDescent="0.25">
      <c r="A144" s="410">
        <v>45413</v>
      </c>
      <c r="B144" s="56" t="s">
        <v>6571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6590</v>
      </c>
    </row>
    <row r="145" spans="1:9" ht="15" hidden="1" customHeight="1" x14ac:dyDescent="0.25">
      <c r="A145" s="410">
        <v>45413</v>
      </c>
      <c r="B145" s="81" t="s">
        <v>6573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6548</v>
      </c>
    </row>
    <row r="146" spans="1:9" ht="15" hidden="1" customHeight="1" x14ac:dyDescent="0.25">
      <c r="A146" s="410">
        <v>45413</v>
      </c>
      <c r="B146" s="56" t="s">
        <v>6574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6548</v>
      </c>
    </row>
    <row r="147" spans="1:9" ht="15" hidden="1" customHeight="1" x14ac:dyDescent="0.25">
      <c r="A147" s="410">
        <v>45413</v>
      </c>
      <c r="B147" s="255" t="s">
        <v>6569</v>
      </c>
      <c r="C147" s="255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6548</v>
      </c>
    </row>
    <row r="148" spans="1:9" ht="15" hidden="1" customHeight="1" x14ac:dyDescent="0.25">
      <c r="A148" s="410">
        <v>45413</v>
      </c>
      <c r="B148" s="56" t="s">
        <v>6567</v>
      </c>
      <c r="C148" s="80" t="s">
        <v>6568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6548</v>
      </c>
    </row>
    <row r="149" spans="1:9" ht="15" hidden="1" customHeight="1" x14ac:dyDescent="0.25">
      <c r="A149" s="410">
        <v>45413</v>
      </c>
      <c r="B149" s="56" t="s">
        <v>6572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6548</v>
      </c>
    </row>
    <row r="150" spans="1:9" ht="15" hidden="1" customHeight="1" x14ac:dyDescent="0.25">
      <c r="A150" s="410">
        <v>45413</v>
      </c>
      <c r="B150" s="56" t="s">
        <v>6595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6548</v>
      </c>
    </row>
    <row r="151" spans="1:9" ht="15" hidden="1" customHeight="1" x14ac:dyDescent="0.25">
      <c r="A151" s="410">
        <v>45413</v>
      </c>
      <c r="B151" s="56" t="s">
        <v>6596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6548</v>
      </c>
    </row>
    <row r="152" spans="1:9" ht="15" hidden="1" customHeight="1" x14ac:dyDescent="0.25">
      <c r="A152" s="410">
        <v>45413</v>
      </c>
      <c r="B152" s="81" t="s">
        <v>6573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6294</v>
      </c>
      <c r="I152" s="56" t="s">
        <v>6550</v>
      </c>
    </row>
    <row r="153" spans="1:9" ht="15" hidden="1" customHeight="1" x14ac:dyDescent="0.25">
      <c r="A153" s="410">
        <v>45413</v>
      </c>
      <c r="B153" s="56" t="s">
        <v>6574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6294</v>
      </c>
      <c r="I153" s="56" t="s">
        <v>6550</v>
      </c>
    </row>
    <row r="154" spans="1:9" ht="15" hidden="1" customHeight="1" x14ac:dyDescent="0.25">
      <c r="A154" s="410">
        <v>45413</v>
      </c>
      <c r="B154" s="56" t="s">
        <v>6677</v>
      </c>
      <c r="C154" s="56" t="s">
        <v>6676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6678</v>
      </c>
      <c r="I154" s="56" t="s">
        <v>6551</v>
      </c>
    </row>
    <row r="155" spans="1:9" ht="15" hidden="1" customHeight="1" x14ac:dyDescent="0.25">
      <c r="A155" s="410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6321</v>
      </c>
      <c r="I155" s="56"/>
    </row>
    <row r="156" spans="1:9" ht="15" hidden="1" customHeight="1" x14ac:dyDescent="0.25">
      <c r="A156" s="410">
        <v>45444</v>
      </c>
      <c r="B156" s="56" t="s">
        <v>6670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6321</v>
      </c>
      <c r="I156" s="56"/>
    </row>
    <row r="157" spans="1:9" ht="15" hidden="1" customHeight="1" x14ac:dyDescent="0.25">
      <c r="A157" s="410">
        <v>45444</v>
      </c>
      <c r="B157" s="255" t="s">
        <v>6569</v>
      </c>
      <c r="C157" s="255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6321</v>
      </c>
      <c r="I157" s="56"/>
    </row>
    <row r="158" spans="1:9" ht="15" hidden="1" customHeight="1" x14ac:dyDescent="0.25">
      <c r="A158" s="410">
        <v>45444</v>
      </c>
      <c r="B158" s="56" t="s">
        <v>6672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6321</v>
      </c>
      <c r="I158" s="56"/>
    </row>
    <row r="159" spans="1:9" ht="15" hidden="1" customHeight="1" x14ac:dyDescent="0.25">
      <c r="A159" s="410">
        <v>45444</v>
      </c>
      <c r="B159" s="56" t="s">
        <v>6701</v>
      </c>
      <c r="C159" s="80" t="s">
        <v>6700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6321</v>
      </c>
      <c r="I159" s="56"/>
    </row>
    <row r="160" spans="1:9" ht="15" hidden="1" customHeight="1" x14ac:dyDescent="0.25">
      <c r="A160" s="410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6624</v>
      </c>
    </row>
    <row r="161" spans="1:9" ht="15" hidden="1" customHeight="1" x14ac:dyDescent="0.25">
      <c r="A161" s="410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6624</v>
      </c>
    </row>
    <row r="162" spans="1:9" ht="15" hidden="1" customHeight="1" x14ac:dyDescent="0.25">
      <c r="A162" s="410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6624</v>
      </c>
    </row>
    <row r="163" spans="1:9" ht="15" hidden="1" customHeight="1" x14ac:dyDescent="0.25">
      <c r="A163" s="410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6624</v>
      </c>
    </row>
    <row r="164" spans="1:9" ht="15" hidden="1" customHeight="1" x14ac:dyDescent="0.25">
      <c r="A164" s="410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6625</v>
      </c>
    </row>
    <row r="165" spans="1:9" ht="15" hidden="1" customHeight="1" x14ac:dyDescent="0.25">
      <c r="A165" s="410">
        <v>45444</v>
      </c>
      <c r="B165" s="55" t="s">
        <v>6633</v>
      </c>
      <c r="C165" s="56" t="s">
        <v>6581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6625</v>
      </c>
    </row>
    <row r="166" spans="1:9" ht="15" hidden="1" customHeight="1" x14ac:dyDescent="0.25">
      <c r="A166" s="410">
        <v>45444</v>
      </c>
      <c r="B166" s="55" t="s">
        <v>6360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6625</v>
      </c>
    </row>
    <row r="167" spans="1:9" ht="15" hidden="1" customHeight="1" x14ac:dyDescent="0.25">
      <c r="A167" s="410">
        <v>45444</v>
      </c>
      <c r="B167" s="68" t="s">
        <v>6478</v>
      </c>
      <c r="C167" s="56" t="s">
        <v>6486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6660</v>
      </c>
    </row>
    <row r="168" spans="1:9" ht="15" hidden="1" customHeight="1" x14ac:dyDescent="0.25">
      <c r="A168" s="410">
        <v>45444</v>
      </c>
      <c r="B168" s="68" t="s">
        <v>6478</v>
      </c>
      <c r="C168" s="56" t="s">
        <v>6489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6660</v>
      </c>
    </row>
    <row r="169" spans="1:9" ht="15" hidden="1" customHeight="1" x14ac:dyDescent="0.25">
      <c r="A169" s="410">
        <v>45444</v>
      </c>
      <c r="B169" s="56" t="s">
        <v>6366</v>
      </c>
      <c r="C169" s="56" t="s">
        <v>6367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6661</v>
      </c>
      <c r="I169" s="56" t="s">
        <v>6662</v>
      </c>
    </row>
    <row r="170" spans="1:9" ht="15" hidden="1" customHeight="1" x14ac:dyDescent="0.25">
      <c r="A170" s="410">
        <v>45444</v>
      </c>
      <c r="B170" s="56" t="s">
        <v>6366</v>
      </c>
      <c r="C170" s="56" t="s">
        <v>6368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6661</v>
      </c>
      <c r="I170" s="56" t="s">
        <v>6662</v>
      </c>
    </row>
    <row r="171" spans="1:9" ht="15" hidden="1" customHeight="1" x14ac:dyDescent="0.25">
      <c r="A171" s="410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6669</v>
      </c>
      <c r="I171" s="56"/>
    </row>
    <row r="172" spans="1:9" ht="15" hidden="1" customHeight="1" x14ac:dyDescent="0.25">
      <c r="A172" s="410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6669</v>
      </c>
      <c r="I172" s="56"/>
    </row>
    <row r="173" spans="1:9" ht="15" hidden="1" customHeight="1" x14ac:dyDescent="0.25">
      <c r="A173" s="410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hidden="1" customHeight="1" x14ac:dyDescent="0.25">
      <c r="A174" s="410">
        <v>45444</v>
      </c>
      <c r="B174" s="55" t="s">
        <v>6671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hidden="1" customHeight="1" x14ac:dyDescent="0.25">
      <c r="A175" s="410">
        <v>45444</v>
      </c>
      <c r="B175" s="56" t="s">
        <v>6570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customHeight="1" x14ac:dyDescent="0.25">
      <c r="A176" s="410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hidden="1" customHeight="1" x14ac:dyDescent="0.25">
      <c r="A177" s="410">
        <v>45444</v>
      </c>
      <c r="B177" s="68" t="s">
        <v>6698</v>
      </c>
      <c r="C177" s="230" t="s">
        <v>6699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hidden="1" customHeight="1" x14ac:dyDescent="0.25">
      <c r="A178" s="410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6747</v>
      </c>
    </row>
    <row r="179" spans="1:9" ht="15" hidden="1" customHeight="1" x14ac:dyDescent="0.25">
      <c r="A179" s="410">
        <v>45444</v>
      </c>
      <c r="B179" s="55" t="s">
        <v>6710</v>
      </c>
      <c r="C179" s="75" t="s">
        <v>6711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6747</v>
      </c>
    </row>
    <row r="180" spans="1:9" ht="15" hidden="1" customHeight="1" x14ac:dyDescent="0.25">
      <c r="A180" s="410">
        <v>45444</v>
      </c>
      <c r="B180" s="56" t="s">
        <v>6713</v>
      </c>
      <c r="C180" s="75" t="s">
        <v>6711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6747</v>
      </c>
    </row>
    <row r="181" spans="1:9" ht="15" hidden="1" customHeight="1" x14ac:dyDescent="0.25">
      <c r="A181" s="410">
        <v>45444</v>
      </c>
      <c r="B181" s="255" t="s">
        <v>6638</v>
      </c>
      <c r="C181" s="255" t="s">
        <v>6681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6552</v>
      </c>
    </row>
    <row r="182" spans="1:9" ht="15" hidden="1" customHeight="1" x14ac:dyDescent="0.25">
      <c r="A182" s="410">
        <v>45444</v>
      </c>
      <c r="B182" s="255" t="s">
        <v>6638</v>
      </c>
      <c r="C182" s="255" t="s">
        <v>6682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6552</v>
      </c>
    </row>
    <row r="183" spans="1:9" ht="15" hidden="1" customHeight="1" x14ac:dyDescent="0.25">
      <c r="A183" s="410">
        <v>45444</v>
      </c>
      <c r="B183" s="255" t="s">
        <v>6638</v>
      </c>
      <c r="C183" s="255" t="s">
        <v>6683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6552</v>
      </c>
    </row>
    <row r="184" spans="1:9" ht="15" hidden="1" customHeight="1" x14ac:dyDescent="0.25">
      <c r="A184" s="410">
        <v>45444</v>
      </c>
      <c r="B184" s="255" t="s">
        <v>6638</v>
      </c>
      <c r="C184" s="255" t="s">
        <v>6684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6552</v>
      </c>
    </row>
    <row r="185" spans="1:9" ht="15" hidden="1" customHeight="1" x14ac:dyDescent="0.25">
      <c r="A185" s="410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6552</v>
      </c>
    </row>
    <row r="186" spans="1:9" ht="15" hidden="1" customHeight="1" x14ac:dyDescent="0.25">
      <c r="A186" s="410">
        <v>45444</v>
      </c>
      <c r="B186" s="56" t="s">
        <v>6601</v>
      </c>
      <c r="C186" s="72" t="s">
        <v>74</v>
      </c>
      <c r="D186" s="83">
        <v>1</v>
      </c>
      <c r="E186" s="56" t="s">
        <v>6600</v>
      </c>
      <c r="F186" s="77">
        <v>6100000</v>
      </c>
      <c r="G186" s="63">
        <f t="shared" si="2"/>
        <v>6100000</v>
      </c>
      <c r="H186" s="64" t="s">
        <v>415</v>
      </c>
      <c r="I186" s="56" t="s">
        <v>6552</v>
      </c>
    </row>
    <row r="187" spans="1:9" ht="15" hidden="1" customHeight="1" x14ac:dyDescent="0.25">
      <c r="A187" s="410">
        <v>45444</v>
      </c>
      <c r="B187" s="81" t="s">
        <v>6703</v>
      </c>
      <c r="C187" s="230" t="s">
        <v>6704</v>
      </c>
      <c r="D187" s="87">
        <v>2</v>
      </c>
      <c r="E187" s="72" t="s">
        <v>6705</v>
      </c>
      <c r="F187" s="253">
        <v>68265</v>
      </c>
      <c r="G187" s="63">
        <f t="shared" si="2"/>
        <v>136530</v>
      </c>
      <c r="H187" s="64" t="s">
        <v>415</v>
      </c>
      <c r="I187" s="56" t="s">
        <v>6552</v>
      </c>
    </row>
    <row r="188" spans="1:9" ht="15" hidden="1" customHeight="1" x14ac:dyDescent="0.25">
      <c r="A188" s="410">
        <v>45444</v>
      </c>
      <c r="B188" s="56" t="s">
        <v>6702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6552</v>
      </c>
    </row>
    <row r="189" spans="1:9" ht="15" hidden="1" customHeight="1" x14ac:dyDescent="0.25">
      <c r="A189" s="410">
        <v>45444</v>
      </c>
      <c r="B189" s="68" t="s">
        <v>6655</v>
      </c>
      <c r="C189" s="56" t="s">
        <v>6659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6552</v>
      </c>
    </row>
    <row r="190" spans="1:9" ht="15" hidden="1" customHeight="1" x14ac:dyDescent="0.25">
      <c r="A190" s="410">
        <v>45444</v>
      </c>
      <c r="B190" s="68" t="s">
        <v>6658</v>
      </c>
      <c r="C190" s="56" t="s">
        <v>6659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6552</v>
      </c>
    </row>
    <row r="191" spans="1:9" ht="15" hidden="1" customHeight="1" x14ac:dyDescent="0.25">
      <c r="A191" s="410">
        <v>45444</v>
      </c>
      <c r="B191" s="56" t="s">
        <v>6706</v>
      </c>
      <c r="C191" s="56" t="s">
        <v>6656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6707</v>
      </c>
      <c r="I191" s="56" t="s">
        <v>6552</v>
      </c>
    </row>
    <row r="192" spans="1:9" ht="15" hidden="1" customHeight="1" x14ac:dyDescent="0.25">
      <c r="A192" s="410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hidden="1" customHeight="1" x14ac:dyDescent="0.25">
      <c r="A193" s="410">
        <v>45505</v>
      </c>
      <c r="B193" s="55" t="s">
        <v>6734</v>
      </c>
      <c r="C193" s="56" t="s">
        <v>6598</v>
      </c>
      <c r="D193" s="128" t="s">
        <v>511</v>
      </c>
      <c r="E193" s="72" t="s">
        <v>6735</v>
      </c>
      <c r="F193" s="116">
        <v>10000</v>
      </c>
      <c r="G193" s="63">
        <f t="shared" si="2"/>
        <v>10000</v>
      </c>
      <c r="H193" s="64" t="s">
        <v>6736</v>
      </c>
      <c r="I193" s="56"/>
    </row>
    <row r="194" spans="1:9" ht="15" hidden="1" customHeight="1" x14ac:dyDescent="0.25">
      <c r="A194" s="410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hidden="1" customHeight="1" x14ac:dyDescent="0.25">
      <c r="A195" s="410">
        <v>45505</v>
      </c>
      <c r="B195" s="55" t="s">
        <v>6710</v>
      </c>
      <c r="C195" s="75" t="s">
        <v>6711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hidden="1" customHeight="1" x14ac:dyDescent="0.25">
      <c r="A196" s="410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6714</v>
      </c>
      <c r="I196" s="56"/>
    </row>
    <row r="197" spans="1:9" ht="15" hidden="1" customHeight="1" x14ac:dyDescent="0.25">
      <c r="A197" s="410">
        <v>45505</v>
      </c>
      <c r="B197" s="56" t="s">
        <v>6597</v>
      </c>
      <c r="C197" s="80" t="s">
        <v>6598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hidden="1" customHeight="1" x14ac:dyDescent="0.25">
      <c r="A198" s="410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hidden="1" customHeight="1" x14ac:dyDescent="0.25">
      <c r="A199" s="410">
        <v>45505</v>
      </c>
      <c r="B199" s="56" t="s">
        <v>6723</v>
      </c>
      <c r="C199" s="56" t="s">
        <v>6724</v>
      </c>
      <c r="D199" s="57">
        <v>1</v>
      </c>
      <c r="E199" s="72" t="s">
        <v>6544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hidden="1" customHeight="1" x14ac:dyDescent="0.25">
      <c r="A200" s="410">
        <v>45505</v>
      </c>
      <c r="B200" s="56" t="s">
        <v>6732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6321</v>
      </c>
      <c r="I200" s="56"/>
    </row>
    <row r="201" spans="1:9" ht="15" hidden="1" customHeight="1" x14ac:dyDescent="0.25">
      <c r="A201" s="410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6321</v>
      </c>
      <c r="I201" s="56"/>
    </row>
    <row r="202" spans="1:9" ht="15" hidden="1" customHeight="1" x14ac:dyDescent="0.25">
      <c r="A202" s="410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6730</v>
      </c>
      <c r="I202" s="56"/>
    </row>
    <row r="203" spans="1:9" ht="15" hidden="1" customHeight="1" x14ac:dyDescent="0.25">
      <c r="A203" s="410">
        <v>45505</v>
      </c>
      <c r="B203" s="255" t="s">
        <v>6733</v>
      </c>
      <c r="C203" s="255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hidden="1" customHeight="1" x14ac:dyDescent="0.25">
      <c r="A204" s="410">
        <v>45505</v>
      </c>
      <c r="B204" s="71" t="s">
        <v>6731</v>
      </c>
      <c r="C204" s="71" t="s">
        <v>436</v>
      </c>
      <c r="D204" s="703">
        <v>1</v>
      </c>
      <c r="E204" s="71" t="s">
        <v>29</v>
      </c>
      <c r="F204" s="482">
        <v>117015</v>
      </c>
      <c r="G204" s="63">
        <f t="shared" si="3"/>
        <v>117015</v>
      </c>
      <c r="H204" s="271" t="s">
        <v>410</v>
      </c>
      <c r="I204" s="56"/>
    </row>
    <row r="205" spans="1:9" ht="15" hidden="1" customHeight="1" x14ac:dyDescent="0.25">
      <c r="A205" s="410">
        <v>45505</v>
      </c>
      <c r="B205" s="60" t="s">
        <v>6726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hidden="1" customHeight="1" x14ac:dyDescent="0.25">
      <c r="A206" s="410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hidden="1" customHeight="1" x14ac:dyDescent="0.25">
      <c r="A207" s="410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6669</v>
      </c>
      <c r="I207" s="56"/>
    </row>
    <row r="208" spans="1:9" ht="15" hidden="1" customHeight="1" x14ac:dyDescent="0.25">
      <c r="A208" s="410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6669</v>
      </c>
      <c r="I208" s="56"/>
    </row>
    <row r="209" spans="1:9" ht="15" hidden="1" customHeight="1" x14ac:dyDescent="0.25">
      <c r="A209" s="410">
        <v>45505</v>
      </c>
      <c r="B209" s="56" t="s">
        <v>6737</v>
      </c>
      <c r="C209" s="56" t="s">
        <v>6738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hidden="1" customHeight="1" x14ac:dyDescent="0.25">
      <c r="A210" s="410">
        <v>45505</v>
      </c>
      <c r="B210" s="56" t="s">
        <v>6739</v>
      </c>
      <c r="C210" s="56" t="s">
        <v>6738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hidden="1" customHeight="1" x14ac:dyDescent="0.25">
      <c r="A211" s="410">
        <v>45505</v>
      </c>
      <c r="B211" s="56" t="s">
        <v>6715</v>
      </c>
      <c r="C211" s="56" t="s">
        <v>6716</v>
      </c>
      <c r="D211" s="57">
        <v>20</v>
      </c>
      <c r="E211" s="72" t="s">
        <v>6717</v>
      </c>
      <c r="F211" s="62">
        <f>9788500/D211</f>
        <v>489425</v>
      </c>
      <c r="G211" s="63">
        <f t="shared" si="3"/>
        <v>9788500</v>
      </c>
      <c r="H211" s="64" t="s">
        <v>6718</v>
      </c>
      <c r="I211" s="56" t="s">
        <v>6719</v>
      </c>
    </row>
    <row r="212" spans="1:9" ht="15" hidden="1" customHeight="1" x14ac:dyDescent="0.25">
      <c r="A212" s="410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6718</v>
      </c>
      <c r="I212" s="56" t="s">
        <v>6719</v>
      </c>
    </row>
    <row r="213" spans="1:9" ht="15" hidden="1" customHeight="1" x14ac:dyDescent="0.25">
      <c r="A213" s="410">
        <v>45505</v>
      </c>
      <c r="B213" s="56" t="s">
        <v>7949</v>
      </c>
      <c r="C213" s="80" t="s">
        <v>7950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7951</v>
      </c>
      <c r="I213" s="56" t="s">
        <v>7952</v>
      </c>
    </row>
    <row r="214" spans="1:9" ht="15" hidden="1" customHeight="1" x14ac:dyDescent="0.25">
      <c r="A214" s="224">
        <v>45505</v>
      </c>
      <c r="B214" s="56" t="s">
        <v>7949</v>
      </c>
      <c r="C214" s="80" t="s">
        <v>7950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7951</v>
      </c>
      <c r="I214" s="56" t="s">
        <v>7326</v>
      </c>
    </row>
    <row r="215" spans="1:9" ht="15" hidden="1" customHeight="1" x14ac:dyDescent="0.25">
      <c r="A215" s="410">
        <v>45536</v>
      </c>
      <c r="B215" s="55" t="s">
        <v>6360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6669</v>
      </c>
      <c r="I215" s="56"/>
    </row>
    <row r="216" spans="1:9" ht="15" hidden="1" customHeight="1" x14ac:dyDescent="0.25">
      <c r="A216" s="410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6669</v>
      </c>
      <c r="I216" s="56"/>
    </row>
    <row r="217" spans="1:9" ht="15" hidden="1" customHeight="1" x14ac:dyDescent="0.25">
      <c r="A217" s="410">
        <v>45536</v>
      </c>
      <c r="B217" s="56" t="s">
        <v>6745</v>
      </c>
      <c r="C217" s="56" t="s">
        <v>6699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hidden="1" customHeight="1" x14ac:dyDescent="0.25">
      <c r="A218" s="410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6746</v>
      </c>
    </row>
    <row r="219" spans="1:9" ht="15" hidden="1" customHeight="1" x14ac:dyDescent="0.25">
      <c r="A219" s="410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6748</v>
      </c>
    </row>
    <row r="220" spans="1:9" ht="15" hidden="1" customHeight="1" x14ac:dyDescent="0.25">
      <c r="A220" s="410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6748</v>
      </c>
    </row>
    <row r="221" spans="1:9" ht="15" hidden="1" customHeight="1" x14ac:dyDescent="0.25">
      <c r="A221" s="410">
        <v>45536</v>
      </c>
      <c r="B221" s="56" t="s">
        <v>61</v>
      </c>
      <c r="C221" s="56" t="s">
        <v>6493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6750</v>
      </c>
    </row>
    <row r="222" spans="1:9" ht="15" hidden="1" customHeight="1" x14ac:dyDescent="0.25">
      <c r="A222" s="410">
        <v>45536</v>
      </c>
      <c r="B222" s="56" t="s">
        <v>61</v>
      </c>
      <c r="C222" s="56" t="s">
        <v>6749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6750</v>
      </c>
    </row>
    <row r="223" spans="1:9" ht="15" hidden="1" customHeight="1" x14ac:dyDescent="0.25">
      <c r="A223" s="410">
        <v>45536</v>
      </c>
      <c r="B223" s="81" t="s">
        <v>6703</v>
      </c>
      <c r="C223" s="230" t="s">
        <v>6704</v>
      </c>
      <c r="D223" s="87">
        <v>1</v>
      </c>
      <c r="E223" s="72" t="s">
        <v>6705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hidden="1" customHeight="1" x14ac:dyDescent="0.25">
      <c r="A224" s="410">
        <v>45536</v>
      </c>
      <c r="B224" s="56" t="s">
        <v>6778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6777</v>
      </c>
    </row>
    <row r="225" spans="1:9" ht="15" hidden="1" customHeight="1" x14ac:dyDescent="0.25">
      <c r="A225" s="410">
        <v>45536</v>
      </c>
      <c r="B225" s="68" t="s">
        <v>6751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6777</v>
      </c>
    </row>
    <row r="226" spans="1:9" ht="15" hidden="1" customHeight="1" x14ac:dyDescent="0.25">
      <c r="A226" s="410">
        <v>45536</v>
      </c>
      <c r="B226" s="60" t="s">
        <v>6726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6777</v>
      </c>
    </row>
    <row r="227" spans="1:9" ht="15" hidden="1" customHeight="1" x14ac:dyDescent="0.25">
      <c r="A227" s="410">
        <v>45536</v>
      </c>
      <c r="B227" s="55" t="s">
        <v>6577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6777</v>
      </c>
    </row>
    <row r="228" spans="1:9" ht="15" hidden="1" customHeight="1" x14ac:dyDescent="0.25">
      <c r="A228" s="410">
        <v>45536</v>
      </c>
      <c r="B228" s="74" t="s">
        <v>6752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6321</v>
      </c>
      <c r="I228" s="56"/>
    </row>
    <row r="229" spans="1:9" ht="15" hidden="1" customHeight="1" x14ac:dyDescent="0.25">
      <c r="A229" s="410">
        <v>45536</v>
      </c>
      <c r="B229" s="74" t="s">
        <v>6753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6321</v>
      </c>
      <c r="I229" s="56"/>
    </row>
    <row r="230" spans="1:9" ht="15" hidden="1" customHeight="1" x14ac:dyDescent="0.25">
      <c r="A230" s="410">
        <v>45536</v>
      </c>
      <c r="B230" s="56" t="s">
        <v>6754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6321</v>
      </c>
      <c r="I230" s="56"/>
    </row>
    <row r="231" spans="1:9" ht="15" hidden="1" customHeight="1" x14ac:dyDescent="0.25">
      <c r="A231" s="410">
        <v>45536</v>
      </c>
      <c r="B231" s="56" t="s">
        <v>6755</v>
      </c>
      <c r="C231" s="123" t="s">
        <v>147</v>
      </c>
      <c r="D231" s="57">
        <v>6</v>
      </c>
      <c r="E231" s="72" t="s">
        <v>6657</v>
      </c>
      <c r="F231" s="76">
        <v>549000</v>
      </c>
      <c r="G231" s="63">
        <f t="shared" si="3"/>
        <v>3294000</v>
      </c>
      <c r="H231" s="64" t="s">
        <v>6321</v>
      </c>
      <c r="I231" s="56"/>
    </row>
    <row r="232" spans="1:9" ht="15" hidden="1" customHeight="1" x14ac:dyDescent="0.25">
      <c r="A232" s="410">
        <v>45536</v>
      </c>
      <c r="B232" s="56" t="s">
        <v>6756</v>
      </c>
      <c r="C232" s="255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6321</v>
      </c>
      <c r="I232" s="56"/>
    </row>
    <row r="233" spans="1:9" ht="15" hidden="1" customHeight="1" x14ac:dyDescent="0.25">
      <c r="A233" s="410">
        <v>45536</v>
      </c>
      <c r="B233" s="56" t="s">
        <v>6764</v>
      </c>
      <c r="C233" s="56" t="s">
        <v>6765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hidden="1" customHeight="1" x14ac:dyDescent="0.25">
      <c r="A234" s="410">
        <v>45536</v>
      </c>
      <c r="B234" s="55" t="s">
        <v>6360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hidden="1" customHeight="1" x14ac:dyDescent="0.25">
      <c r="A235" s="410">
        <v>45536</v>
      </c>
      <c r="B235" s="56" t="s">
        <v>6737</v>
      </c>
      <c r="C235" s="56" t="s">
        <v>6738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6776</v>
      </c>
    </row>
    <row r="236" spans="1:9" ht="15" hidden="1" customHeight="1" x14ac:dyDescent="0.25">
      <c r="A236" s="410">
        <v>45536</v>
      </c>
      <c r="B236" s="56" t="s">
        <v>6739</v>
      </c>
      <c r="C236" s="56" t="s">
        <v>6738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6776</v>
      </c>
    </row>
    <row r="237" spans="1:9" ht="15" hidden="1" customHeight="1" x14ac:dyDescent="0.25">
      <c r="A237" s="410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6776</v>
      </c>
    </row>
    <row r="238" spans="1:9" ht="15" hidden="1" customHeight="1" x14ac:dyDescent="0.25">
      <c r="A238" s="410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hidden="1" customHeight="1" x14ac:dyDescent="0.25">
      <c r="A239" s="410">
        <v>45536</v>
      </c>
      <c r="B239" s="56" t="s">
        <v>6689</v>
      </c>
      <c r="C239" s="56" t="s">
        <v>6656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hidden="1" customHeight="1" x14ac:dyDescent="0.25">
      <c r="A240" s="410">
        <v>45536</v>
      </c>
      <c r="B240" s="56" t="s">
        <v>6695</v>
      </c>
      <c r="C240" s="56" t="s">
        <v>6581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hidden="1" customHeight="1" x14ac:dyDescent="0.25">
      <c r="A241" s="410">
        <v>45536</v>
      </c>
      <c r="B241" s="55" t="s">
        <v>6710</v>
      </c>
      <c r="C241" s="75" t="s">
        <v>6711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hidden="1" customHeight="1" x14ac:dyDescent="0.25">
      <c r="A242" s="410">
        <v>45536</v>
      </c>
      <c r="B242" s="414" t="s">
        <v>78</v>
      </c>
      <c r="C242" s="414" t="s">
        <v>79</v>
      </c>
      <c r="D242" s="415">
        <v>9</v>
      </c>
      <c r="E242" s="416" t="s">
        <v>63</v>
      </c>
      <c r="F242" s="431">
        <v>33000</v>
      </c>
      <c r="G242" s="63">
        <f t="shared" si="3"/>
        <v>297000</v>
      </c>
      <c r="H242" s="418" t="s">
        <v>6779</v>
      </c>
      <c r="I242" s="414"/>
    </row>
    <row r="243" spans="1:9" ht="15" hidden="1" customHeight="1" x14ac:dyDescent="0.25">
      <c r="A243" s="410">
        <v>45536</v>
      </c>
      <c r="B243" s="255" t="s">
        <v>6638</v>
      </c>
      <c r="C243" s="255" t="s">
        <v>6679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6766</v>
      </c>
      <c r="I243" s="56" t="s">
        <v>6767</v>
      </c>
    </row>
    <row r="244" spans="1:9" ht="15" hidden="1" customHeight="1" x14ac:dyDescent="0.25">
      <c r="A244" s="410">
        <v>45536</v>
      </c>
      <c r="B244" s="255" t="s">
        <v>6638</v>
      </c>
      <c r="C244" s="255" t="s">
        <v>6680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6766</v>
      </c>
      <c r="I244" s="56" t="s">
        <v>6767</v>
      </c>
    </row>
    <row r="245" spans="1:9" ht="15" hidden="1" customHeight="1" x14ac:dyDescent="0.25">
      <c r="A245" s="410">
        <v>45536</v>
      </c>
      <c r="B245" s="56" t="s">
        <v>6636</v>
      </c>
      <c r="C245" s="80" t="s">
        <v>6673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6766</v>
      </c>
      <c r="I245" s="56" t="s">
        <v>6767</v>
      </c>
    </row>
    <row r="246" spans="1:9" ht="15" hidden="1" customHeight="1" x14ac:dyDescent="0.25">
      <c r="A246" s="410">
        <v>45536</v>
      </c>
      <c r="B246" s="56" t="s">
        <v>6636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6766</v>
      </c>
      <c r="I246" s="56" t="s">
        <v>6767</v>
      </c>
    </row>
    <row r="247" spans="1:9" ht="15" hidden="1" customHeight="1" x14ac:dyDescent="0.25">
      <c r="A247" s="410">
        <v>45536</v>
      </c>
      <c r="B247" s="56" t="s">
        <v>6654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6766</v>
      </c>
      <c r="I247" s="56" t="s">
        <v>6767</v>
      </c>
    </row>
    <row r="248" spans="1:9" ht="15" hidden="1" customHeight="1" x14ac:dyDescent="0.25">
      <c r="A248" s="410">
        <v>45536</v>
      </c>
      <c r="B248" s="56" t="s">
        <v>6654</v>
      </c>
      <c r="C248" s="80" t="s">
        <v>6674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6766</v>
      </c>
      <c r="I248" s="56" t="s">
        <v>6767</v>
      </c>
    </row>
    <row r="249" spans="1:9" ht="15" hidden="1" customHeight="1" x14ac:dyDescent="0.25">
      <c r="A249" s="410">
        <v>45536</v>
      </c>
      <c r="B249" s="68" t="s">
        <v>60</v>
      </c>
      <c r="C249" s="56" t="s">
        <v>6509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6766</v>
      </c>
      <c r="I249" s="56" t="s">
        <v>6767</v>
      </c>
    </row>
    <row r="250" spans="1:9" ht="15" hidden="1" customHeight="1" x14ac:dyDescent="0.25">
      <c r="A250" s="410">
        <v>45536</v>
      </c>
      <c r="B250" s="55" t="s">
        <v>6709</v>
      </c>
      <c r="C250" s="75" t="s">
        <v>6711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6766</v>
      </c>
      <c r="I250" s="56" t="s">
        <v>6767</v>
      </c>
    </row>
    <row r="251" spans="1:9" ht="15" hidden="1" customHeight="1" x14ac:dyDescent="0.25">
      <c r="A251" s="410">
        <v>45536</v>
      </c>
      <c r="B251" s="55" t="s">
        <v>6712</v>
      </c>
      <c r="C251" s="75" t="s">
        <v>6711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6766</v>
      </c>
      <c r="I251" s="56" t="s">
        <v>6767</v>
      </c>
    </row>
    <row r="252" spans="1:9" ht="15" hidden="1" customHeight="1" x14ac:dyDescent="0.25">
      <c r="A252" s="410">
        <v>45536</v>
      </c>
      <c r="B252" s="56" t="s">
        <v>6768</v>
      </c>
      <c r="C252" s="126" t="s">
        <v>4563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6769</v>
      </c>
      <c r="I252" s="56" t="s">
        <v>6772</v>
      </c>
    </row>
    <row r="253" spans="1:9" ht="15" hidden="1" customHeight="1" x14ac:dyDescent="0.25">
      <c r="A253" s="410">
        <v>45536</v>
      </c>
      <c r="B253" s="56" t="s">
        <v>6768</v>
      </c>
      <c r="C253" s="126" t="s">
        <v>6336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6770</v>
      </c>
      <c r="I253" s="56" t="s">
        <v>6772</v>
      </c>
    </row>
    <row r="254" spans="1:9" ht="15" hidden="1" customHeight="1" x14ac:dyDescent="0.25">
      <c r="A254" s="410">
        <v>45536</v>
      </c>
      <c r="B254" s="56" t="s">
        <v>6768</v>
      </c>
      <c r="C254" s="241" t="s">
        <v>6431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6771</v>
      </c>
      <c r="I254" s="56" t="s">
        <v>6772</v>
      </c>
    </row>
    <row r="255" spans="1:9" ht="15" hidden="1" customHeight="1" x14ac:dyDescent="0.25">
      <c r="A255" s="410">
        <v>45536</v>
      </c>
      <c r="B255" s="56" t="s">
        <v>6773</v>
      </c>
      <c r="C255" s="65" t="s">
        <v>6430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6769</v>
      </c>
      <c r="I255" s="56" t="s">
        <v>6772</v>
      </c>
    </row>
    <row r="256" spans="1:9" ht="15" hidden="1" customHeight="1" x14ac:dyDescent="0.25">
      <c r="A256" s="410">
        <v>45536</v>
      </c>
      <c r="B256" s="55" t="s">
        <v>6710</v>
      </c>
      <c r="C256" s="75" t="s">
        <v>6711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6886</v>
      </c>
      <c r="I256" s="56" t="s">
        <v>6772</v>
      </c>
    </row>
    <row r="257" spans="1:9" ht="15" hidden="1" customHeight="1" x14ac:dyDescent="0.25">
      <c r="A257" s="410">
        <v>45536</v>
      </c>
      <c r="B257" s="56" t="s">
        <v>6713</v>
      </c>
      <c r="C257" s="75" t="s">
        <v>6711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6886</v>
      </c>
      <c r="I257" s="56" t="s">
        <v>6772</v>
      </c>
    </row>
    <row r="258" spans="1:9" ht="15" hidden="1" customHeight="1" x14ac:dyDescent="0.25">
      <c r="A258" s="410">
        <v>45566</v>
      </c>
      <c r="B258" s="81" t="s">
        <v>6780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6781</v>
      </c>
    </row>
    <row r="259" spans="1:9" ht="15" hidden="1" customHeight="1" x14ac:dyDescent="0.25">
      <c r="A259" s="410">
        <v>45566</v>
      </c>
      <c r="B259" s="68" t="s">
        <v>6783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6781</v>
      </c>
    </row>
    <row r="260" spans="1:9" ht="15" hidden="1" customHeight="1" x14ac:dyDescent="0.25">
      <c r="A260" s="410">
        <v>45566</v>
      </c>
      <c r="B260" s="56" t="s">
        <v>6807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hidden="1" customHeight="1" x14ac:dyDescent="0.25">
      <c r="A261" s="410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hidden="1" customHeight="1" x14ac:dyDescent="0.25">
      <c r="A262" s="410">
        <v>45566</v>
      </c>
      <c r="B262" s="56" t="s">
        <v>6808</v>
      </c>
      <c r="C262" s="75" t="s">
        <v>6809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hidden="1" customHeight="1" x14ac:dyDescent="0.25">
      <c r="A263" s="410">
        <v>45566</v>
      </c>
      <c r="B263" s="81" t="s">
        <v>6727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hidden="1" customHeight="1" x14ac:dyDescent="0.25">
      <c r="A264" s="410">
        <v>45566</v>
      </c>
      <c r="B264" s="56" t="s">
        <v>6811</v>
      </c>
      <c r="C264" s="56" t="s">
        <v>6738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hidden="1" customHeight="1" x14ac:dyDescent="0.25">
      <c r="A265" s="410">
        <v>45566</v>
      </c>
      <c r="B265" s="68" t="s">
        <v>6812</v>
      </c>
      <c r="C265" s="75" t="s">
        <v>6738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hidden="1" customHeight="1" x14ac:dyDescent="0.25">
      <c r="A266" s="410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hidden="1" customHeight="1" x14ac:dyDescent="0.25">
      <c r="A267" s="410">
        <v>45566</v>
      </c>
      <c r="B267" s="56" t="s">
        <v>6782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hidden="1" customHeight="1" x14ac:dyDescent="0.25">
      <c r="A268" s="410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hidden="1" customHeight="1" x14ac:dyDescent="0.25">
      <c r="A269" s="410">
        <v>45566</v>
      </c>
      <c r="B269" s="56" t="s">
        <v>6701</v>
      </c>
      <c r="C269" s="80" t="s">
        <v>6700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6321</v>
      </c>
      <c r="I269" s="56"/>
    </row>
    <row r="270" spans="1:9" ht="15" hidden="1" customHeight="1" x14ac:dyDescent="0.25">
      <c r="A270" s="410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hidden="1" customHeight="1" x14ac:dyDescent="0.25">
      <c r="A271" s="410">
        <v>45566</v>
      </c>
      <c r="B271" s="56" t="s">
        <v>6794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6714</v>
      </c>
      <c r="I271" s="56"/>
    </row>
    <row r="272" spans="1:9" ht="15" hidden="1" customHeight="1" x14ac:dyDescent="0.25">
      <c r="A272" s="410">
        <v>45566</v>
      </c>
      <c r="B272" s="56" t="s">
        <v>6616</v>
      </c>
      <c r="C272" s="56" t="s">
        <v>6627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6321</v>
      </c>
      <c r="I272" s="56"/>
    </row>
    <row r="273" spans="1:9" ht="15" hidden="1" customHeight="1" x14ac:dyDescent="0.25">
      <c r="A273" s="410">
        <v>45566</v>
      </c>
      <c r="B273" s="56" t="s">
        <v>6618</v>
      </c>
      <c r="C273" s="56" t="s">
        <v>6627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6321</v>
      </c>
      <c r="I273" s="56"/>
    </row>
    <row r="274" spans="1:9" ht="15" hidden="1" customHeight="1" x14ac:dyDescent="0.25">
      <c r="A274" s="410">
        <v>45566</v>
      </c>
      <c r="B274" s="74" t="s">
        <v>6796</v>
      </c>
      <c r="C274" s="75" t="s">
        <v>6627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6321</v>
      </c>
      <c r="I274" s="56"/>
    </row>
    <row r="275" spans="1:9" ht="15" hidden="1" customHeight="1" x14ac:dyDescent="0.25">
      <c r="A275" s="410">
        <v>45566</v>
      </c>
      <c r="B275" s="80" t="s">
        <v>6616</v>
      </c>
      <c r="C275" s="80" t="s">
        <v>6617</v>
      </c>
      <c r="D275" s="752">
        <v>2</v>
      </c>
      <c r="E275" s="765" t="s">
        <v>29</v>
      </c>
      <c r="F275" s="482">
        <v>54000</v>
      </c>
      <c r="G275" s="63">
        <f t="shared" si="4"/>
        <v>108000</v>
      </c>
      <c r="H275" s="271" t="s">
        <v>6321</v>
      </c>
      <c r="I275" s="56"/>
    </row>
    <row r="276" spans="1:9" ht="15" hidden="1" customHeight="1" x14ac:dyDescent="0.25">
      <c r="A276" s="410">
        <v>45566</v>
      </c>
      <c r="B276" s="55" t="s">
        <v>6806</v>
      </c>
      <c r="C276" s="56" t="s">
        <v>6617</v>
      </c>
      <c r="D276" s="128" t="s">
        <v>6800</v>
      </c>
      <c r="E276" s="72" t="s">
        <v>29</v>
      </c>
      <c r="F276" s="116">
        <v>2500</v>
      </c>
      <c r="G276" s="63">
        <f t="shared" si="4"/>
        <v>70000</v>
      </c>
      <c r="H276" s="64" t="s">
        <v>6321</v>
      </c>
      <c r="I276" s="56"/>
    </row>
    <row r="277" spans="1:9" ht="15" hidden="1" customHeight="1" x14ac:dyDescent="0.25">
      <c r="A277" s="410">
        <v>45566</v>
      </c>
      <c r="B277" s="56" t="s">
        <v>6732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6321</v>
      </c>
      <c r="I277" s="56"/>
    </row>
    <row r="278" spans="1:9" ht="15" hidden="1" customHeight="1" x14ac:dyDescent="0.25">
      <c r="A278" s="410">
        <v>45566</v>
      </c>
      <c r="B278" s="68" t="s">
        <v>6813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6321</v>
      </c>
      <c r="I278" s="56"/>
    </row>
    <row r="279" spans="1:9" ht="15" hidden="1" customHeight="1" x14ac:dyDescent="0.25">
      <c r="A279" s="410">
        <v>45566</v>
      </c>
      <c r="B279" s="56" t="s">
        <v>6798</v>
      </c>
      <c r="C279" s="75" t="s">
        <v>6627</v>
      </c>
      <c r="D279" s="57">
        <v>1</v>
      </c>
      <c r="E279" s="72" t="s">
        <v>6797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hidden="1" customHeight="1" x14ac:dyDescent="0.25">
      <c r="A280" s="410">
        <v>45566</v>
      </c>
      <c r="B280" s="68" t="s">
        <v>6799</v>
      </c>
      <c r="C280" s="75" t="s">
        <v>6627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hidden="1" customHeight="1" x14ac:dyDescent="0.25">
      <c r="A281" s="410">
        <v>45566</v>
      </c>
      <c r="B281" s="56" t="s">
        <v>6803</v>
      </c>
      <c r="C281" s="56" t="s">
        <v>6722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hidden="1" customHeight="1" x14ac:dyDescent="0.25">
      <c r="A282" s="410">
        <v>45566</v>
      </c>
      <c r="B282" s="56" t="s">
        <v>6784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6785</v>
      </c>
    </row>
    <row r="283" spans="1:9" ht="15" hidden="1" customHeight="1" x14ac:dyDescent="0.25">
      <c r="A283" s="410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6786</v>
      </c>
      <c r="I283" s="56" t="s">
        <v>6785</v>
      </c>
    </row>
    <row r="284" spans="1:9" ht="15" hidden="1" customHeight="1" x14ac:dyDescent="0.25">
      <c r="A284" s="410">
        <v>45566</v>
      </c>
      <c r="B284" s="55" t="s">
        <v>6787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6785</v>
      </c>
    </row>
    <row r="285" spans="1:9" ht="15" hidden="1" customHeight="1" x14ac:dyDescent="0.25">
      <c r="A285" s="410">
        <v>45566</v>
      </c>
      <c r="B285" s="55" t="s">
        <v>6788</v>
      </c>
      <c r="C285" s="56" t="s">
        <v>6789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6791</v>
      </c>
      <c r="I285" s="56" t="s">
        <v>6785</v>
      </c>
    </row>
    <row r="286" spans="1:9" ht="15" hidden="1" customHeight="1" x14ac:dyDescent="0.25">
      <c r="A286" s="410">
        <v>45566</v>
      </c>
      <c r="B286" s="55" t="s">
        <v>6793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6785</v>
      </c>
    </row>
    <row r="287" spans="1:9" ht="15" hidden="1" customHeight="1" x14ac:dyDescent="0.25">
      <c r="A287" s="410">
        <v>45566</v>
      </c>
      <c r="B287" s="56" t="s">
        <v>6790</v>
      </c>
      <c r="C287" s="56" t="s">
        <v>6543</v>
      </c>
      <c r="D287" s="57">
        <v>1</v>
      </c>
      <c r="E287" s="72" t="s">
        <v>6544</v>
      </c>
      <c r="F287" s="76">
        <v>740000</v>
      </c>
      <c r="G287" s="63">
        <f t="shared" si="4"/>
        <v>740000</v>
      </c>
      <c r="H287" s="64" t="s">
        <v>415</v>
      </c>
      <c r="I287" s="56" t="s">
        <v>6785</v>
      </c>
    </row>
    <row r="288" spans="1:9" ht="15" hidden="1" customHeight="1" x14ac:dyDescent="0.25">
      <c r="A288" s="410">
        <v>45566</v>
      </c>
      <c r="B288" s="255" t="s">
        <v>6792</v>
      </c>
      <c r="C288" s="255" t="s">
        <v>6685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6785</v>
      </c>
    </row>
    <row r="289" spans="1:9" ht="15" hidden="1" customHeight="1" x14ac:dyDescent="0.25">
      <c r="A289" s="410">
        <v>45566</v>
      </c>
      <c r="B289" s="255" t="s">
        <v>6792</v>
      </c>
      <c r="C289" s="255" t="s">
        <v>6686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6785</v>
      </c>
    </row>
    <row r="290" spans="1:9" ht="15" hidden="1" customHeight="1" x14ac:dyDescent="0.25">
      <c r="A290" s="410">
        <v>45566</v>
      </c>
      <c r="B290" s="270" t="s">
        <v>6709</v>
      </c>
      <c r="C290" s="590" t="s">
        <v>6711</v>
      </c>
      <c r="D290" s="105">
        <v>2</v>
      </c>
      <c r="E290" s="71" t="s">
        <v>29</v>
      </c>
      <c r="F290" s="426">
        <v>245000</v>
      </c>
      <c r="G290" s="63">
        <f t="shared" si="4"/>
        <v>490000</v>
      </c>
      <c r="H290" s="271" t="s">
        <v>415</v>
      </c>
      <c r="I290" s="71" t="s">
        <v>6785</v>
      </c>
    </row>
    <row r="291" spans="1:9" ht="15" hidden="1" customHeight="1" x14ac:dyDescent="0.25">
      <c r="A291" s="410">
        <v>45566</v>
      </c>
      <c r="B291" s="270" t="s">
        <v>6712</v>
      </c>
      <c r="C291" s="590" t="s">
        <v>6711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1" t="s">
        <v>415</v>
      </c>
      <c r="I291" s="71" t="s">
        <v>6785</v>
      </c>
    </row>
    <row r="292" spans="1:9" ht="15" hidden="1" customHeight="1" x14ac:dyDescent="0.25">
      <c r="A292" s="410">
        <v>45566</v>
      </c>
      <c r="B292" s="56" t="s">
        <v>6586</v>
      </c>
      <c r="C292" s="56" t="s">
        <v>6587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6804</v>
      </c>
      <c r="I292" s="56" t="s">
        <v>6805</v>
      </c>
    </row>
    <row r="293" spans="1:9" ht="15" hidden="1" customHeight="1" x14ac:dyDescent="0.25">
      <c r="A293" s="410">
        <v>45566</v>
      </c>
      <c r="B293" s="270" t="s">
        <v>6826</v>
      </c>
      <c r="C293" s="71" t="s">
        <v>6581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1" t="s">
        <v>6791</v>
      </c>
      <c r="I293" s="56" t="s">
        <v>6827</v>
      </c>
    </row>
    <row r="294" spans="1:9" ht="15" hidden="1" customHeight="1" x14ac:dyDescent="0.25">
      <c r="A294" s="410">
        <v>45566</v>
      </c>
      <c r="B294" s="270" t="s">
        <v>6825</v>
      </c>
      <c r="C294" s="71" t="s">
        <v>6581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1" t="s">
        <v>6791</v>
      </c>
      <c r="I294" s="56" t="s">
        <v>6827</v>
      </c>
    </row>
    <row r="295" spans="1:9" ht="15" hidden="1" customHeight="1" x14ac:dyDescent="0.25">
      <c r="A295" s="410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hidden="1" customHeight="1" x14ac:dyDescent="0.25">
      <c r="A296" s="410">
        <v>45597</v>
      </c>
      <c r="B296" s="55" t="s">
        <v>6360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hidden="1" customHeight="1" x14ac:dyDescent="0.25">
      <c r="A297" s="410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hidden="1" customHeight="1" x14ac:dyDescent="0.25">
      <c r="A298" s="410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hidden="1" customHeight="1" x14ac:dyDescent="0.25">
      <c r="A299" s="410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hidden="1" customHeight="1" x14ac:dyDescent="0.25">
      <c r="A300" s="410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hidden="1" customHeight="1" x14ac:dyDescent="0.25">
      <c r="A301" s="410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hidden="1" customHeight="1" x14ac:dyDescent="0.25">
      <c r="A302" s="410">
        <v>45597</v>
      </c>
      <c r="B302" s="56" t="s">
        <v>6608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hidden="1" customHeight="1" x14ac:dyDescent="0.25">
      <c r="A303" s="410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hidden="1" customHeight="1" x14ac:dyDescent="0.25">
      <c r="A304" s="410">
        <v>45597</v>
      </c>
      <c r="B304" s="255" t="s">
        <v>6733</v>
      </c>
      <c r="C304" s="255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hidden="1" customHeight="1" x14ac:dyDescent="0.25">
      <c r="A305" s="410">
        <v>45597</v>
      </c>
      <c r="B305" s="55" t="s">
        <v>6603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hidden="1" customHeight="1" x14ac:dyDescent="0.25">
      <c r="A306" s="410">
        <v>45597</v>
      </c>
      <c r="B306" s="55" t="s">
        <v>6830</v>
      </c>
      <c r="C306" s="56" t="s">
        <v>6831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hidden="1" customHeight="1" x14ac:dyDescent="0.25">
      <c r="A307" s="410">
        <v>45597</v>
      </c>
      <c r="B307" s="56" t="s">
        <v>432</v>
      </c>
      <c r="C307" s="56" t="s">
        <v>6332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hidden="1" customHeight="1" x14ac:dyDescent="0.25">
      <c r="A308" s="410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hidden="1" customHeight="1" x14ac:dyDescent="0.25">
      <c r="A309" s="410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hidden="1" customHeight="1" x14ac:dyDescent="0.25">
      <c r="A310" s="410">
        <v>45597</v>
      </c>
      <c r="B310" s="56" t="s">
        <v>6732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hidden="1" customHeight="1" x14ac:dyDescent="0.25">
      <c r="A311" s="410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hidden="1" customHeight="1" x14ac:dyDescent="0.25">
      <c r="A312" s="410">
        <v>45597</v>
      </c>
      <c r="B312" s="74" t="s">
        <v>6832</v>
      </c>
      <c r="C312" s="75" t="s">
        <v>6598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hidden="1" customHeight="1" x14ac:dyDescent="0.25">
      <c r="A313" s="410">
        <v>45597</v>
      </c>
      <c r="B313" s="56" t="s">
        <v>6732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6321</v>
      </c>
      <c r="I313" s="56"/>
    </row>
    <row r="314" spans="1:9" ht="15" hidden="1" customHeight="1" x14ac:dyDescent="0.25">
      <c r="A314" s="410">
        <v>45597</v>
      </c>
      <c r="B314" s="55" t="s">
        <v>6858</v>
      </c>
      <c r="C314" s="56" t="s">
        <v>6617</v>
      </c>
      <c r="D314" s="128" t="s">
        <v>6859</v>
      </c>
      <c r="E314" s="72" t="s">
        <v>29</v>
      </c>
      <c r="F314" s="116">
        <v>1000</v>
      </c>
      <c r="G314" s="63">
        <f t="shared" si="4"/>
        <v>30000</v>
      </c>
      <c r="H314" s="64" t="s">
        <v>6321</v>
      </c>
      <c r="I314" s="56"/>
    </row>
    <row r="315" spans="1:9" ht="15" hidden="1" customHeight="1" x14ac:dyDescent="0.25">
      <c r="A315" s="410">
        <v>45597</v>
      </c>
      <c r="B315" s="56" t="s">
        <v>6861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hidden="1" customHeight="1" x14ac:dyDescent="0.25">
      <c r="A316" s="410">
        <v>45597</v>
      </c>
      <c r="B316" s="56" t="s">
        <v>6869</v>
      </c>
      <c r="C316" s="56" t="s">
        <v>6311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6885</v>
      </c>
    </row>
    <row r="317" spans="1:9" ht="15" hidden="1" customHeight="1" x14ac:dyDescent="0.25">
      <c r="A317" s="410">
        <v>45597</v>
      </c>
      <c r="B317" s="55" t="s">
        <v>6710</v>
      </c>
      <c r="C317" s="75" t="s">
        <v>6711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6885</v>
      </c>
    </row>
    <row r="318" spans="1:9" ht="15" hidden="1" customHeight="1" x14ac:dyDescent="0.25">
      <c r="A318" s="410">
        <v>45597</v>
      </c>
      <c r="B318" s="56" t="s">
        <v>6713</v>
      </c>
      <c r="C318" s="75" t="s">
        <v>6711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6885</v>
      </c>
    </row>
    <row r="319" spans="1:9" ht="15" hidden="1" customHeight="1" x14ac:dyDescent="0.25">
      <c r="A319" s="410">
        <v>45597</v>
      </c>
      <c r="B319" s="124" t="s">
        <v>6759</v>
      </c>
      <c r="C319" s="80" t="s">
        <v>6763</v>
      </c>
      <c r="D319" s="752">
        <v>1</v>
      </c>
      <c r="E319" s="70" t="s">
        <v>29</v>
      </c>
      <c r="F319" s="482">
        <v>1012500.93</v>
      </c>
      <c r="G319" s="63">
        <f t="shared" si="4"/>
        <v>1012500.93</v>
      </c>
      <c r="H319" s="271" t="s">
        <v>8313</v>
      </c>
      <c r="I319" s="56" t="s">
        <v>6848</v>
      </c>
    </row>
    <row r="320" spans="1:9" ht="15" hidden="1" customHeight="1" x14ac:dyDescent="0.25">
      <c r="A320" s="410">
        <v>45597</v>
      </c>
      <c r="B320" s="123" t="s">
        <v>6760</v>
      </c>
      <c r="C320" s="80" t="s">
        <v>6763</v>
      </c>
      <c r="D320" s="105">
        <v>1</v>
      </c>
      <c r="E320" s="70" t="s">
        <v>29</v>
      </c>
      <c r="F320" s="246">
        <v>159487.01999999999</v>
      </c>
      <c r="G320" s="63">
        <f t="shared" si="4"/>
        <v>159487.01999999999</v>
      </c>
      <c r="H320" s="271" t="s">
        <v>8313</v>
      </c>
      <c r="I320" s="56" t="s">
        <v>6848</v>
      </c>
    </row>
    <row r="321" spans="1:9" ht="15" hidden="1" customHeight="1" x14ac:dyDescent="0.25">
      <c r="A321" s="410">
        <v>45597</v>
      </c>
      <c r="B321" s="123" t="s">
        <v>6761</v>
      </c>
      <c r="C321" s="80" t="s">
        <v>6763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1" t="s">
        <v>8313</v>
      </c>
      <c r="I321" s="56" t="s">
        <v>6848</v>
      </c>
    </row>
    <row r="322" spans="1:9" ht="15" hidden="1" customHeight="1" x14ac:dyDescent="0.25">
      <c r="A322" s="410">
        <v>45597</v>
      </c>
      <c r="B322" s="71" t="s">
        <v>6762</v>
      </c>
      <c r="C322" s="80" t="s">
        <v>6763</v>
      </c>
      <c r="D322" s="703">
        <v>1</v>
      </c>
      <c r="E322" s="70" t="s">
        <v>29</v>
      </c>
      <c r="F322" s="482">
        <v>602046.24</v>
      </c>
      <c r="G322" s="63">
        <f t="shared" si="4"/>
        <v>602046.24</v>
      </c>
      <c r="H322" s="271" t="s">
        <v>8313</v>
      </c>
      <c r="I322" s="56" t="s">
        <v>6848</v>
      </c>
    </row>
    <row r="323" spans="1:9" ht="15" hidden="1" customHeight="1" x14ac:dyDescent="0.25">
      <c r="A323" s="410">
        <v>45597</v>
      </c>
      <c r="B323" s="74" t="s">
        <v>6828</v>
      </c>
      <c r="C323" s="56" t="s">
        <v>6829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6847</v>
      </c>
      <c r="I323" s="56" t="s">
        <v>6848</v>
      </c>
    </row>
    <row r="324" spans="1:9" ht="15" hidden="1" customHeight="1" x14ac:dyDescent="0.25">
      <c r="A324" s="410">
        <v>45597</v>
      </c>
      <c r="B324" s="56" t="s">
        <v>6836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6848</v>
      </c>
    </row>
    <row r="325" spans="1:9" ht="15" hidden="1" customHeight="1" x14ac:dyDescent="0.25">
      <c r="A325" s="410">
        <v>45597</v>
      </c>
      <c r="B325" s="56" t="s">
        <v>6608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6848</v>
      </c>
    </row>
    <row r="326" spans="1:9" ht="15" hidden="1" customHeight="1" x14ac:dyDescent="0.25">
      <c r="A326" s="410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6848</v>
      </c>
    </row>
    <row r="327" spans="1:9" ht="15" hidden="1" customHeight="1" x14ac:dyDescent="0.25">
      <c r="A327" s="410">
        <v>45597</v>
      </c>
      <c r="B327" s="56" t="s">
        <v>6837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6848</v>
      </c>
    </row>
    <row r="328" spans="1:9" ht="15" hidden="1" customHeight="1" x14ac:dyDescent="0.25">
      <c r="A328" s="410">
        <v>45597</v>
      </c>
      <c r="B328" s="55" t="s">
        <v>6838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6848</v>
      </c>
    </row>
    <row r="329" spans="1:9" ht="15" hidden="1" customHeight="1" x14ac:dyDescent="0.25">
      <c r="A329" s="410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6848</v>
      </c>
    </row>
    <row r="330" spans="1:9" ht="15" hidden="1" customHeight="1" x14ac:dyDescent="0.25">
      <c r="A330" s="410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6848</v>
      </c>
    </row>
    <row r="331" spans="1:9" ht="15" hidden="1" customHeight="1" x14ac:dyDescent="0.25">
      <c r="A331" s="410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6849</v>
      </c>
    </row>
    <row r="332" spans="1:9" ht="15" hidden="1" customHeight="1" x14ac:dyDescent="0.25">
      <c r="A332" s="410">
        <v>45597</v>
      </c>
      <c r="B332" s="56" t="s">
        <v>6839</v>
      </c>
      <c r="C332" s="80" t="s">
        <v>6840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6849</v>
      </c>
    </row>
    <row r="333" spans="1:9" ht="15" hidden="1" customHeight="1" x14ac:dyDescent="0.25">
      <c r="A333" s="410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6849</v>
      </c>
    </row>
    <row r="334" spans="1:9" ht="15" hidden="1" customHeight="1" x14ac:dyDescent="0.25">
      <c r="A334" s="410">
        <v>45597</v>
      </c>
      <c r="B334" s="56" t="s">
        <v>6841</v>
      </c>
      <c r="C334" s="123" t="s">
        <v>6842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6849</v>
      </c>
    </row>
    <row r="335" spans="1:9" ht="15" hidden="1" customHeight="1" x14ac:dyDescent="0.25">
      <c r="A335" s="410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6849</v>
      </c>
    </row>
    <row r="336" spans="1:9" ht="15" hidden="1" customHeight="1" x14ac:dyDescent="0.25">
      <c r="A336" s="410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6849</v>
      </c>
    </row>
    <row r="337" spans="1:9" ht="15" customHeight="1" x14ac:dyDescent="0.25">
      <c r="A337" s="410">
        <v>45597</v>
      </c>
      <c r="B337" s="56" t="s">
        <v>6863</v>
      </c>
      <c r="C337" s="71" t="s">
        <v>6843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6849</v>
      </c>
    </row>
    <row r="338" spans="1:9" ht="15" customHeight="1" x14ac:dyDescent="0.25">
      <c r="A338" s="410">
        <v>45597</v>
      </c>
      <c r="B338" s="74" t="s">
        <v>6864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6849</v>
      </c>
    </row>
    <row r="339" spans="1:9" ht="15" hidden="1" customHeight="1" x14ac:dyDescent="0.25">
      <c r="A339" s="410">
        <v>45597</v>
      </c>
      <c r="B339" s="56" t="s">
        <v>432</v>
      </c>
      <c r="C339" s="71" t="s">
        <v>6865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6849</v>
      </c>
    </row>
    <row r="340" spans="1:9" ht="15" hidden="1" customHeight="1" x14ac:dyDescent="0.25">
      <c r="A340" s="410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6849</v>
      </c>
    </row>
    <row r="341" spans="1:9" ht="15" hidden="1" customHeight="1" x14ac:dyDescent="0.25">
      <c r="A341" s="410">
        <v>45597</v>
      </c>
      <c r="B341" s="56" t="s">
        <v>6723</v>
      </c>
      <c r="C341" s="56" t="s">
        <v>6724</v>
      </c>
      <c r="D341" s="57">
        <v>1</v>
      </c>
      <c r="E341" s="72" t="s">
        <v>6544</v>
      </c>
      <c r="F341" s="76">
        <v>1500000</v>
      </c>
      <c r="G341" s="63">
        <f t="shared" si="5"/>
        <v>1500000</v>
      </c>
      <c r="H341" s="64" t="s">
        <v>728</v>
      </c>
      <c r="I341" s="56" t="s">
        <v>6849</v>
      </c>
    </row>
    <row r="342" spans="1:9" ht="15" hidden="1" customHeight="1" x14ac:dyDescent="0.25">
      <c r="A342" s="410">
        <v>45597</v>
      </c>
      <c r="B342" s="71" t="s">
        <v>6851</v>
      </c>
      <c r="C342" s="71" t="s">
        <v>30</v>
      </c>
      <c r="D342" s="105">
        <v>2</v>
      </c>
      <c r="E342" s="70" t="s">
        <v>29</v>
      </c>
      <c r="F342" s="482">
        <v>20000</v>
      </c>
      <c r="G342" s="63">
        <f t="shared" si="5"/>
        <v>40000</v>
      </c>
      <c r="H342" s="271" t="s">
        <v>728</v>
      </c>
      <c r="I342" s="56" t="s">
        <v>6849</v>
      </c>
    </row>
    <row r="343" spans="1:9" ht="15" hidden="1" customHeight="1" x14ac:dyDescent="0.25">
      <c r="A343" s="410">
        <v>45597</v>
      </c>
      <c r="B343" s="56" t="s">
        <v>6844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6846</v>
      </c>
    </row>
    <row r="344" spans="1:9" ht="15" hidden="1" customHeight="1" x14ac:dyDescent="0.25">
      <c r="A344" s="410">
        <v>45597</v>
      </c>
      <c r="B344" s="56" t="s">
        <v>6844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6846</v>
      </c>
    </row>
    <row r="345" spans="1:9" ht="15" hidden="1" customHeight="1" x14ac:dyDescent="0.25">
      <c r="A345" s="410">
        <v>45597</v>
      </c>
      <c r="B345" s="56" t="s">
        <v>6844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6846</v>
      </c>
    </row>
    <row r="346" spans="1:9" ht="15" hidden="1" customHeight="1" x14ac:dyDescent="0.25">
      <c r="A346" s="410">
        <v>45597</v>
      </c>
      <c r="B346" s="56" t="s">
        <v>6845</v>
      </c>
      <c r="C346" s="80" t="s">
        <v>6834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6846</v>
      </c>
    </row>
    <row r="347" spans="1:9" ht="15" hidden="1" customHeight="1" x14ac:dyDescent="0.25">
      <c r="A347" s="410">
        <v>45597</v>
      </c>
      <c r="B347" s="56" t="s">
        <v>6845</v>
      </c>
      <c r="C347" s="80" t="s">
        <v>6835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6846</v>
      </c>
    </row>
    <row r="348" spans="1:9" ht="15" hidden="1" customHeight="1" x14ac:dyDescent="0.25">
      <c r="A348" s="410">
        <v>45597</v>
      </c>
      <c r="B348" s="56" t="s">
        <v>6708</v>
      </c>
      <c r="C348" s="75" t="s">
        <v>6711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6846</v>
      </c>
    </row>
    <row r="349" spans="1:9" ht="15" hidden="1" customHeight="1" x14ac:dyDescent="0.25">
      <c r="A349" s="410">
        <v>45597</v>
      </c>
      <c r="B349" s="55" t="s">
        <v>6712</v>
      </c>
      <c r="C349" s="75" t="s">
        <v>6711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6846</v>
      </c>
    </row>
    <row r="350" spans="1:9" ht="15" hidden="1" customHeight="1" x14ac:dyDescent="0.25">
      <c r="A350" s="410">
        <v>45597</v>
      </c>
      <c r="B350" s="56" t="s">
        <v>6723</v>
      </c>
      <c r="C350" s="56" t="s">
        <v>6724</v>
      </c>
      <c r="D350" s="57">
        <v>3</v>
      </c>
      <c r="E350" s="72" t="s">
        <v>6544</v>
      </c>
      <c r="F350" s="76">
        <v>1500000</v>
      </c>
      <c r="G350" s="63">
        <f t="shared" si="5"/>
        <v>4500000</v>
      </c>
      <c r="H350" s="56" t="s">
        <v>7238</v>
      </c>
      <c r="I350" s="56" t="s">
        <v>7399</v>
      </c>
    </row>
    <row r="351" spans="1:9" ht="15" hidden="1" customHeight="1" x14ac:dyDescent="0.25">
      <c r="A351" s="224">
        <v>45597</v>
      </c>
      <c r="B351" s="282" t="s">
        <v>6857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1" t="s">
        <v>406</v>
      </c>
      <c r="I351" s="56"/>
    </row>
    <row r="352" spans="1:9" ht="15" hidden="1" customHeight="1" x14ac:dyDescent="0.25">
      <c r="A352" s="410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6579</v>
      </c>
      <c r="I352" s="56"/>
    </row>
    <row r="353" spans="1:9" ht="15" hidden="1" customHeight="1" x14ac:dyDescent="0.25">
      <c r="A353" s="410">
        <v>45627</v>
      </c>
      <c r="B353" s="56" t="s">
        <v>6778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hidden="1" customHeight="1" x14ac:dyDescent="0.25">
      <c r="A354" s="410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hidden="1" customHeight="1" x14ac:dyDescent="0.25">
      <c r="A355" s="410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hidden="1" customHeight="1" x14ac:dyDescent="0.25">
      <c r="A356" s="410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hidden="1" customHeight="1" x14ac:dyDescent="0.25">
      <c r="A357" s="410">
        <v>45627</v>
      </c>
      <c r="B357" s="56" t="s">
        <v>6778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6914</v>
      </c>
    </row>
    <row r="358" spans="1:9" ht="15" customHeight="1" x14ac:dyDescent="0.25">
      <c r="A358" s="410">
        <v>45627</v>
      </c>
      <c r="B358" s="55" t="s">
        <v>6675</v>
      </c>
      <c r="C358" s="56" t="s">
        <v>6676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6914</v>
      </c>
    </row>
    <row r="359" spans="1:9" ht="15" hidden="1" customHeight="1" x14ac:dyDescent="0.25">
      <c r="A359" s="410">
        <v>45627</v>
      </c>
      <c r="B359" s="56" t="s">
        <v>6883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6914</v>
      </c>
    </row>
    <row r="360" spans="1:9" ht="15" hidden="1" customHeight="1" x14ac:dyDescent="0.25">
      <c r="A360" s="410">
        <v>45627</v>
      </c>
      <c r="B360" s="74" t="s">
        <v>6857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6914</v>
      </c>
    </row>
    <row r="361" spans="1:9" ht="15" hidden="1" customHeight="1" x14ac:dyDescent="0.25">
      <c r="A361" s="410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6914</v>
      </c>
    </row>
    <row r="362" spans="1:9" ht="15" hidden="1" customHeight="1" x14ac:dyDescent="0.25">
      <c r="A362" s="410">
        <v>45627</v>
      </c>
      <c r="B362" s="56" t="s">
        <v>6586</v>
      </c>
      <c r="C362" s="56" t="s">
        <v>6587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6914</v>
      </c>
    </row>
    <row r="363" spans="1:9" ht="15" hidden="1" customHeight="1" x14ac:dyDescent="0.25">
      <c r="A363" s="410">
        <v>45627</v>
      </c>
      <c r="B363" s="56" t="s">
        <v>6887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6914</v>
      </c>
    </row>
    <row r="364" spans="1:9" ht="15" hidden="1" customHeight="1" x14ac:dyDescent="0.25">
      <c r="A364" s="410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6914</v>
      </c>
    </row>
    <row r="365" spans="1:9" ht="15" hidden="1" customHeight="1" x14ac:dyDescent="0.25">
      <c r="A365" s="410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6914</v>
      </c>
    </row>
    <row r="366" spans="1:9" ht="15" hidden="1" customHeight="1" x14ac:dyDescent="0.25">
      <c r="A366" s="410">
        <v>45627</v>
      </c>
      <c r="B366" s="56" t="s">
        <v>6903</v>
      </c>
      <c r="C366" s="56" t="s">
        <v>6904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6914</v>
      </c>
    </row>
    <row r="367" spans="1:9" ht="15" hidden="1" customHeight="1" x14ac:dyDescent="0.25">
      <c r="A367" s="410">
        <v>45627</v>
      </c>
      <c r="B367" s="56" t="s">
        <v>6906</v>
      </c>
      <c r="C367" s="56" t="s">
        <v>6904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6914</v>
      </c>
    </row>
    <row r="368" spans="1:9" ht="15" hidden="1" customHeight="1" x14ac:dyDescent="0.25">
      <c r="A368" s="410">
        <v>45627</v>
      </c>
      <c r="B368" s="255" t="s">
        <v>6884</v>
      </c>
      <c r="C368" s="255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hidden="1" customHeight="1" x14ac:dyDescent="0.25">
      <c r="A369" s="410">
        <v>45627</v>
      </c>
      <c r="B369" s="56" t="s">
        <v>6881</v>
      </c>
      <c r="C369" s="56" t="s">
        <v>6882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hidden="1" customHeight="1" x14ac:dyDescent="0.25">
      <c r="A370" s="410">
        <v>45627</v>
      </c>
      <c r="B370" s="255" t="s">
        <v>465</v>
      </c>
      <c r="C370" s="255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6321</v>
      </c>
      <c r="I370" s="56"/>
    </row>
    <row r="371" spans="1:9" ht="15" hidden="1" customHeight="1" x14ac:dyDescent="0.25">
      <c r="A371" s="410">
        <v>45627</v>
      </c>
      <c r="B371" s="95" t="s">
        <v>6888</v>
      </c>
      <c r="C371" s="56" t="s">
        <v>6889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6321</v>
      </c>
      <c r="I371" s="56"/>
    </row>
    <row r="372" spans="1:9" ht="15" hidden="1" customHeight="1" x14ac:dyDescent="0.25">
      <c r="A372" s="410">
        <v>45627</v>
      </c>
      <c r="B372" s="68" t="s">
        <v>6890</v>
      </c>
      <c r="C372" s="56" t="s">
        <v>6891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6321</v>
      </c>
      <c r="I372" s="56"/>
    </row>
    <row r="373" spans="1:9" ht="15" hidden="1" customHeight="1" x14ac:dyDescent="0.25">
      <c r="A373" s="410">
        <v>45627</v>
      </c>
      <c r="B373" s="68" t="s">
        <v>6901</v>
      </c>
      <c r="C373" s="56" t="s">
        <v>6902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hidden="1" customHeight="1" x14ac:dyDescent="0.25">
      <c r="A374" s="410">
        <v>45627</v>
      </c>
      <c r="B374" s="56" t="s">
        <v>6915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6916</v>
      </c>
    </row>
    <row r="375" spans="1:9" ht="15" customHeight="1" x14ac:dyDescent="0.25">
      <c r="A375" s="410">
        <v>45627</v>
      </c>
      <c r="B375" s="56" t="s">
        <v>6863</v>
      </c>
      <c r="C375" s="71" t="s">
        <v>6843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6917</v>
      </c>
    </row>
    <row r="376" spans="1:9" ht="15" customHeight="1" x14ac:dyDescent="0.25">
      <c r="A376" s="410">
        <v>45627</v>
      </c>
      <c r="B376" s="74" t="s">
        <v>6864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6917</v>
      </c>
    </row>
    <row r="377" spans="1:9" ht="15" hidden="1" customHeight="1" x14ac:dyDescent="0.25">
      <c r="A377" s="410">
        <v>45627</v>
      </c>
      <c r="B377" s="56" t="s">
        <v>432</v>
      </c>
      <c r="C377" s="71" t="s">
        <v>6865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6917</v>
      </c>
    </row>
    <row r="378" spans="1:9" ht="15" hidden="1" customHeight="1" x14ac:dyDescent="0.25">
      <c r="A378" s="410">
        <v>45627</v>
      </c>
      <c r="B378" s="56" t="s">
        <v>6801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6872</v>
      </c>
    </row>
    <row r="379" spans="1:9" ht="15" hidden="1" customHeight="1" x14ac:dyDescent="0.25">
      <c r="A379" s="410">
        <v>45627</v>
      </c>
      <c r="B379" s="68" t="s">
        <v>6751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6872</v>
      </c>
    </row>
    <row r="380" spans="1:9" ht="15" hidden="1" customHeight="1" x14ac:dyDescent="0.25">
      <c r="A380" s="410">
        <v>45627</v>
      </c>
      <c r="B380" s="56" t="s">
        <v>6880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6872</v>
      </c>
    </row>
    <row r="381" spans="1:9" ht="15" hidden="1" customHeight="1" x14ac:dyDescent="0.25">
      <c r="A381" s="410">
        <v>45627</v>
      </c>
      <c r="B381" s="55" t="s">
        <v>990</v>
      </c>
      <c r="C381" s="56" t="s">
        <v>6878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6872</v>
      </c>
    </row>
    <row r="382" spans="1:9" ht="15" hidden="1" customHeight="1" x14ac:dyDescent="0.25">
      <c r="A382" s="410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6872</v>
      </c>
    </row>
    <row r="383" spans="1:9" ht="15" hidden="1" customHeight="1" x14ac:dyDescent="0.25">
      <c r="A383" s="410">
        <v>45627</v>
      </c>
      <c r="B383" s="56" t="s">
        <v>6873</v>
      </c>
      <c r="C383" s="56" t="s">
        <v>6874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6872</v>
      </c>
    </row>
    <row r="384" spans="1:9" ht="15" hidden="1" customHeight="1" x14ac:dyDescent="0.25">
      <c r="A384" s="410">
        <v>45627</v>
      </c>
      <c r="B384" s="56" t="s">
        <v>6873</v>
      </c>
      <c r="C384" s="56" t="s">
        <v>6876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6872</v>
      </c>
    </row>
    <row r="385" spans="1:9" ht="15" hidden="1" customHeight="1" x14ac:dyDescent="0.25">
      <c r="A385" s="410">
        <v>45627</v>
      </c>
      <c r="B385" s="56" t="s">
        <v>6873</v>
      </c>
      <c r="C385" s="56" t="s">
        <v>6876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6872</v>
      </c>
    </row>
    <row r="386" spans="1:9" ht="15" hidden="1" customHeight="1" x14ac:dyDescent="0.25">
      <c r="A386" s="410">
        <v>45627</v>
      </c>
      <c r="B386" s="56" t="s">
        <v>6873</v>
      </c>
      <c r="C386" s="56" t="s">
        <v>6877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6872</v>
      </c>
    </row>
    <row r="387" spans="1:9" ht="15" hidden="1" customHeight="1" x14ac:dyDescent="0.25">
      <c r="A387" s="410">
        <v>45627</v>
      </c>
      <c r="B387" s="255" t="s">
        <v>6792</v>
      </c>
      <c r="C387" s="255" t="s">
        <v>6687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6872</v>
      </c>
    </row>
    <row r="388" spans="1:9" ht="15" hidden="1" customHeight="1" x14ac:dyDescent="0.25">
      <c r="A388" s="410">
        <v>45627</v>
      </c>
      <c r="B388" s="255" t="s">
        <v>6879</v>
      </c>
      <c r="C388" s="255" t="s">
        <v>6688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6872</v>
      </c>
    </row>
    <row r="389" spans="1:9" ht="15" hidden="1" customHeight="1" x14ac:dyDescent="0.25">
      <c r="A389" s="410">
        <v>45627</v>
      </c>
      <c r="B389" s="55" t="s">
        <v>6709</v>
      </c>
      <c r="C389" s="75" t="s">
        <v>6711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6872</v>
      </c>
    </row>
    <row r="390" spans="1:9" ht="15" hidden="1" customHeight="1" x14ac:dyDescent="0.25">
      <c r="A390" s="410">
        <v>45627</v>
      </c>
      <c r="B390" s="55" t="s">
        <v>6712</v>
      </c>
      <c r="C390" s="75" t="s">
        <v>6711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6872</v>
      </c>
    </row>
    <row r="391" spans="1:9" ht="15" hidden="1" customHeight="1" x14ac:dyDescent="0.25">
      <c r="A391" s="410">
        <v>45627</v>
      </c>
      <c r="B391" s="55" t="s">
        <v>6710</v>
      </c>
      <c r="C391" s="75" t="s">
        <v>6711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6872</v>
      </c>
    </row>
    <row r="392" spans="1:9" ht="15" hidden="1" customHeight="1" x14ac:dyDescent="0.25">
      <c r="A392" s="410">
        <v>45627</v>
      </c>
      <c r="B392" s="56" t="s">
        <v>6713</v>
      </c>
      <c r="C392" s="75" t="s">
        <v>6711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6872</v>
      </c>
    </row>
    <row r="393" spans="1:9" ht="15" hidden="1" customHeight="1" x14ac:dyDescent="0.25">
      <c r="A393" s="410">
        <v>45627</v>
      </c>
      <c r="B393" s="56" t="s">
        <v>6867</v>
      </c>
      <c r="C393" s="56" t="s">
        <v>6866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6872</v>
      </c>
    </row>
    <row r="394" spans="1:9" ht="15" hidden="1" customHeight="1" x14ac:dyDescent="0.25">
      <c r="A394" s="410">
        <v>45627</v>
      </c>
      <c r="B394" s="56" t="s">
        <v>6868</v>
      </c>
      <c r="C394" s="56" t="s">
        <v>6866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6872</v>
      </c>
    </row>
    <row r="395" spans="1:9" ht="15" hidden="1" customHeight="1" x14ac:dyDescent="0.25">
      <c r="A395" s="224">
        <v>45627</v>
      </c>
      <c r="B395" s="71" t="s">
        <v>6896</v>
      </c>
      <c r="C395" s="71" t="s">
        <v>6897</v>
      </c>
      <c r="D395" s="105">
        <v>44</v>
      </c>
      <c r="E395" s="70" t="s">
        <v>427</v>
      </c>
      <c r="F395" s="482">
        <v>19000</v>
      </c>
      <c r="G395" s="63">
        <f t="shared" si="6"/>
        <v>836000</v>
      </c>
      <c r="H395" s="271" t="s">
        <v>6714</v>
      </c>
      <c r="I395" s="56"/>
    </row>
    <row r="396" spans="1:9" ht="15" hidden="1" customHeight="1" x14ac:dyDescent="0.25">
      <c r="A396" s="410" t="s">
        <v>6942</v>
      </c>
      <c r="B396" s="56" t="s">
        <v>6921</v>
      </c>
      <c r="C396" s="56" t="s">
        <v>88</v>
      </c>
      <c r="D396" s="128" t="s">
        <v>6582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hidden="1" customHeight="1" x14ac:dyDescent="0.25">
      <c r="A397" s="410" t="s">
        <v>6942</v>
      </c>
      <c r="B397" s="81" t="s">
        <v>6559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6931</v>
      </c>
      <c r="I397" s="56" t="s">
        <v>6932</v>
      </c>
    </row>
    <row r="398" spans="1:9" ht="15" hidden="1" customHeight="1" x14ac:dyDescent="0.25">
      <c r="A398" s="410" t="s">
        <v>6942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6931</v>
      </c>
      <c r="I398" s="56" t="s">
        <v>6932</v>
      </c>
    </row>
    <row r="399" spans="1:9" ht="15" hidden="1" customHeight="1" x14ac:dyDescent="0.25">
      <c r="A399" s="410" t="s">
        <v>6942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6931</v>
      </c>
      <c r="I399" s="56" t="s">
        <v>6932</v>
      </c>
    </row>
    <row r="400" spans="1:9" ht="15" hidden="1" customHeight="1" x14ac:dyDescent="0.25">
      <c r="A400" s="410" t="s">
        <v>6942</v>
      </c>
      <c r="B400" s="74" t="s">
        <v>6560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6931</v>
      </c>
      <c r="I400" s="56" t="s">
        <v>6932</v>
      </c>
    </row>
    <row r="401" spans="1:9" ht="15" hidden="1" customHeight="1" x14ac:dyDescent="0.25">
      <c r="A401" s="410" t="s">
        <v>6942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6714</v>
      </c>
      <c r="I401" s="56"/>
    </row>
    <row r="402" spans="1:9" ht="15" hidden="1" customHeight="1" x14ac:dyDescent="0.25">
      <c r="A402" s="410" t="s">
        <v>6942</v>
      </c>
      <c r="B402" s="56" t="s">
        <v>6732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6714</v>
      </c>
      <c r="I402" s="56"/>
    </row>
    <row r="403" spans="1:9" ht="15" customHeight="1" x14ac:dyDescent="0.25">
      <c r="A403" s="410" t="s">
        <v>6942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6930</v>
      </c>
    </row>
    <row r="404" spans="1:9" ht="15" hidden="1" customHeight="1" x14ac:dyDescent="0.25">
      <c r="A404" s="410" t="s">
        <v>6942</v>
      </c>
      <c r="B404" s="68" t="s">
        <v>6922</v>
      </c>
      <c r="C404" s="56" t="s">
        <v>6598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6923</v>
      </c>
      <c r="I404" s="56"/>
    </row>
    <row r="405" spans="1:9" ht="15" hidden="1" customHeight="1" x14ac:dyDescent="0.25">
      <c r="A405" s="410" t="s">
        <v>6942</v>
      </c>
      <c r="B405" s="55" t="s">
        <v>6925</v>
      </c>
      <c r="C405" s="56" t="s">
        <v>6699</v>
      </c>
      <c r="D405" s="128" t="s">
        <v>6824</v>
      </c>
      <c r="E405" s="72" t="s">
        <v>703</v>
      </c>
      <c r="F405" s="76">
        <v>30000</v>
      </c>
      <c r="G405" s="63">
        <f t="shared" si="6"/>
        <v>90000</v>
      </c>
      <c r="H405" s="64" t="s">
        <v>6923</v>
      </c>
      <c r="I405" s="56"/>
    </row>
    <row r="406" spans="1:9" ht="15" hidden="1" customHeight="1" x14ac:dyDescent="0.25">
      <c r="A406" s="410" t="s">
        <v>6942</v>
      </c>
      <c r="B406" s="60" t="s">
        <v>6726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hidden="1" customHeight="1" x14ac:dyDescent="0.25">
      <c r="A407" s="410" t="s">
        <v>6942</v>
      </c>
      <c r="B407" s="81" t="s">
        <v>6703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hidden="1" customHeight="1" x14ac:dyDescent="0.25">
      <c r="A408" s="410" t="s">
        <v>6942</v>
      </c>
      <c r="B408" s="56" t="s">
        <v>6778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hidden="1" customHeight="1" x14ac:dyDescent="0.25">
      <c r="A409" s="410" t="s">
        <v>6942</v>
      </c>
      <c r="B409" s="56" t="s">
        <v>7044</v>
      </c>
      <c r="C409" s="230" t="s">
        <v>6934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hidden="1" customHeight="1" x14ac:dyDescent="0.25">
      <c r="A410" s="410" t="s">
        <v>6942</v>
      </c>
      <c r="B410" s="56" t="s">
        <v>6936</v>
      </c>
      <c r="C410" s="56" t="s">
        <v>6937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hidden="1" customHeight="1" x14ac:dyDescent="0.25">
      <c r="A411" s="410" t="s">
        <v>6942</v>
      </c>
      <c r="B411" s="55" t="s">
        <v>6935</v>
      </c>
      <c r="C411" s="56" t="s">
        <v>6937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hidden="1" customHeight="1" x14ac:dyDescent="0.25">
      <c r="A412" s="410" t="s">
        <v>6942</v>
      </c>
      <c r="B412" s="68" t="s">
        <v>7012</v>
      </c>
      <c r="C412" s="71" t="s">
        <v>7013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hidden="1" customHeight="1" x14ac:dyDescent="0.25">
      <c r="A413" s="410" t="s">
        <v>6942</v>
      </c>
      <c r="B413" s="255" t="s">
        <v>465</v>
      </c>
      <c r="C413" s="255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6321</v>
      </c>
      <c r="I413" s="56"/>
    </row>
    <row r="414" spans="1:9" ht="15" hidden="1" customHeight="1" x14ac:dyDescent="0.25">
      <c r="A414" s="410" t="s">
        <v>6942</v>
      </c>
      <c r="B414" s="56" t="s">
        <v>6924</v>
      </c>
      <c r="C414" s="56" t="s">
        <v>6699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6321</v>
      </c>
      <c r="I414" s="56"/>
    </row>
    <row r="415" spans="1:9" ht="15" hidden="1" customHeight="1" x14ac:dyDescent="0.25">
      <c r="A415" s="410" t="s">
        <v>6942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6321</v>
      </c>
      <c r="I415" s="56"/>
    </row>
    <row r="416" spans="1:9" ht="15" hidden="1" customHeight="1" x14ac:dyDescent="0.25">
      <c r="A416" s="410" t="s">
        <v>6942</v>
      </c>
      <c r="B416" s="56" t="s">
        <v>6928</v>
      </c>
      <c r="C416" s="56" t="s">
        <v>6581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6929</v>
      </c>
    </row>
    <row r="417" spans="1:9" ht="15" hidden="1" customHeight="1" x14ac:dyDescent="0.25">
      <c r="A417" s="410" t="s">
        <v>6942</v>
      </c>
      <c r="B417" s="68" t="s">
        <v>6478</v>
      </c>
      <c r="C417" s="56" t="s">
        <v>6485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6944</v>
      </c>
    </row>
    <row r="418" spans="1:9" ht="15" hidden="1" customHeight="1" x14ac:dyDescent="0.25">
      <c r="A418" s="410" t="s">
        <v>6942</v>
      </c>
      <c r="B418" s="68" t="s">
        <v>6478</v>
      </c>
      <c r="C418" s="56" t="s">
        <v>6487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6944</v>
      </c>
    </row>
    <row r="419" spans="1:9" ht="15" hidden="1" customHeight="1" x14ac:dyDescent="0.25">
      <c r="A419" s="410" t="s">
        <v>6942</v>
      </c>
      <c r="B419" s="701" t="s">
        <v>6710</v>
      </c>
      <c r="C419" s="702" t="s">
        <v>6711</v>
      </c>
      <c r="D419" s="83">
        <v>2</v>
      </c>
      <c r="E419" s="726" t="s">
        <v>29</v>
      </c>
      <c r="F419" s="727">
        <v>125000</v>
      </c>
      <c r="G419" s="63">
        <f t="shared" si="6"/>
        <v>250000</v>
      </c>
      <c r="H419" s="64" t="s">
        <v>490</v>
      </c>
      <c r="I419" s="56" t="s">
        <v>6944</v>
      </c>
    </row>
    <row r="420" spans="1:9" ht="15" hidden="1" customHeight="1" x14ac:dyDescent="0.25">
      <c r="A420" s="410" t="s">
        <v>6942</v>
      </c>
      <c r="B420" s="104" t="s">
        <v>6713</v>
      </c>
      <c r="C420" s="702" t="s">
        <v>6711</v>
      </c>
      <c r="D420" s="104">
        <v>2</v>
      </c>
      <c r="E420" s="104" t="s">
        <v>29</v>
      </c>
      <c r="F420" s="728">
        <v>50000</v>
      </c>
      <c r="G420" s="63">
        <f t="shared" si="6"/>
        <v>100000</v>
      </c>
      <c r="H420" s="64" t="s">
        <v>490</v>
      </c>
      <c r="I420" s="56" t="s">
        <v>6944</v>
      </c>
    </row>
    <row r="421" spans="1:9" ht="15" hidden="1" customHeight="1" x14ac:dyDescent="0.25">
      <c r="A421" s="410" t="s">
        <v>6942</v>
      </c>
      <c r="B421" s="56" t="s">
        <v>6869</v>
      </c>
      <c r="C421" s="56" t="s">
        <v>6948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6949</v>
      </c>
    </row>
    <row r="422" spans="1:9" ht="15" hidden="1" customHeight="1" x14ac:dyDescent="0.25">
      <c r="A422" s="410" t="s">
        <v>6942</v>
      </c>
      <c r="B422" s="55" t="s">
        <v>6710</v>
      </c>
      <c r="C422" s="75" t="s">
        <v>6711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6949</v>
      </c>
    </row>
    <row r="423" spans="1:9" ht="15" hidden="1" customHeight="1" x14ac:dyDescent="0.25">
      <c r="A423" s="410" t="s">
        <v>6942</v>
      </c>
      <c r="B423" s="104" t="s">
        <v>6713</v>
      </c>
      <c r="C423" s="702" t="s">
        <v>6711</v>
      </c>
      <c r="D423" s="104">
        <v>1</v>
      </c>
      <c r="E423" s="104" t="s">
        <v>29</v>
      </c>
      <c r="F423" s="728">
        <v>50000</v>
      </c>
      <c r="G423" s="63">
        <f t="shared" si="6"/>
        <v>50000</v>
      </c>
      <c r="H423" s="64" t="s">
        <v>478</v>
      </c>
      <c r="I423" s="56" t="s">
        <v>6949</v>
      </c>
    </row>
    <row r="424" spans="1:9" ht="15" hidden="1" customHeight="1" x14ac:dyDescent="0.25">
      <c r="A424" s="410" t="s">
        <v>6942</v>
      </c>
      <c r="B424" s="56" t="s">
        <v>7040</v>
      </c>
      <c r="C424" s="56" t="s">
        <v>6951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6953</v>
      </c>
    </row>
    <row r="425" spans="1:9" ht="15" hidden="1" customHeight="1" x14ac:dyDescent="0.25">
      <c r="A425" s="410" t="s">
        <v>6942</v>
      </c>
      <c r="B425" s="56" t="s">
        <v>7040</v>
      </c>
      <c r="C425" s="56" t="s">
        <v>6952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6953</v>
      </c>
    </row>
    <row r="426" spans="1:9" ht="15" hidden="1" customHeight="1" x14ac:dyDescent="0.25">
      <c r="A426" s="410" t="s">
        <v>6942</v>
      </c>
      <c r="B426" s="56" t="s">
        <v>6959</v>
      </c>
      <c r="C426" s="126" t="s">
        <v>6960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6958</v>
      </c>
    </row>
    <row r="427" spans="1:9" ht="15" hidden="1" customHeight="1" x14ac:dyDescent="0.25">
      <c r="A427" s="410" t="s">
        <v>6942</v>
      </c>
      <c r="B427" s="56" t="s">
        <v>6959</v>
      </c>
      <c r="C427" s="126" t="s">
        <v>6961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6958</v>
      </c>
    </row>
    <row r="428" spans="1:9" ht="15" hidden="1" customHeight="1" x14ac:dyDescent="0.25">
      <c r="A428" s="410" t="s">
        <v>6942</v>
      </c>
      <c r="B428" s="74" t="s">
        <v>6940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6958</v>
      </c>
    </row>
    <row r="429" spans="1:9" ht="15" hidden="1" customHeight="1" x14ac:dyDescent="0.25">
      <c r="A429" s="410" t="s">
        <v>6942</v>
      </c>
      <c r="B429" s="56" t="s">
        <v>6941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6958</v>
      </c>
    </row>
    <row r="430" spans="1:9" ht="15" hidden="1" customHeight="1" x14ac:dyDescent="0.25">
      <c r="A430" s="410" t="s">
        <v>6942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hidden="1" customHeight="1" x14ac:dyDescent="0.25">
      <c r="A431" s="410" t="s">
        <v>6942</v>
      </c>
      <c r="B431" s="55" t="s">
        <v>6360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hidden="1" customHeight="1" x14ac:dyDescent="0.25">
      <c r="A432" s="410" t="s">
        <v>6942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hidden="1" customHeight="1" x14ac:dyDescent="0.25">
      <c r="A433" s="410" t="s">
        <v>6942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hidden="1" customHeight="1" x14ac:dyDescent="0.25">
      <c r="A434" s="410" t="s">
        <v>6942</v>
      </c>
      <c r="B434" s="55" t="s">
        <v>7006</v>
      </c>
      <c r="C434" s="56" t="s">
        <v>6332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6714</v>
      </c>
      <c r="I434" s="56"/>
    </row>
    <row r="435" spans="1:9" ht="15" hidden="1" customHeight="1" x14ac:dyDescent="0.25">
      <c r="A435" s="410" t="s">
        <v>6942</v>
      </c>
      <c r="B435" s="56" t="s">
        <v>178</v>
      </c>
      <c r="C435" s="80" t="s">
        <v>6383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6974</v>
      </c>
      <c r="I435" s="56"/>
    </row>
    <row r="436" spans="1:9" ht="15" hidden="1" customHeight="1" x14ac:dyDescent="0.25">
      <c r="A436" s="410" t="s">
        <v>6942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6974</v>
      </c>
      <c r="I436" s="56"/>
    </row>
    <row r="437" spans="1:9" ht="15" customHeight="1" x14ac:dyDescent="0.25">
      <c r="A437" s="410" t="s">
        <v>6942</v>
      </c>
      <c r="B437" s="55" t="s">
        <v>6675</v>
      </c>
      <c r="C437" s="56" t="s">
        <v>6676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6974</v>
      </c>
      <c r="I437" s="56"/>
    </row>
    <row r="438" spans="1:9" ht="15" hidden="1" customHeight="1" x14ac:dyDescent="0.25">
      <c r="A438" s="410" t="s">
        <v>6942</v>
      </c>
      <c r="B438" s="56" t="s">
        <v>432</v>
      </c>
      <c r="C438" s="71" t="s">
        <v>6865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6974</v>
      </c>
      <c r="I438" s="56"/>
    </row>
    <row r="439" spans="1:9" ht="15" customHeight="1" x14ac:dyDescent="0.25">
      <c r="A439" s="410" t="s">
        <v>6942</v>
      </c>
      <c r="B439" s="74" t="s">
        <v>6864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6974</v>
      </c>
      <c r="I439" s="56"/>
    </row>
    <row r="440" spans="1:9" ht="15" hidden="1" customHeight="1" x14ac:dyDescent="0.25">
      <c r="A440" s="410" t="s">
        <v>6942</v>
      </c>
      <c r="B440" s="55" t="s">
        <v>6268</v>
      </c>
      <c r="C440" s="56" t="s">
        <v>6418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6969</v>
      </c>
      <c r="I440" s="56" t="s">
        <v>6968</v>
      </c>
    </row>
    <row r="441" spans="1:9" ht="15" hidden="1" customHeight="1" x14ac:dyDescent="0.25">
      <c r="A441" s="410" t="s">
        <v>6942</v>
      </c>
      <c r="B441" s="55" t="s">
        <v>6709</v>
      </c>
      <c r="C441" s="75" t="s">
        <v>6711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6969</v>
      </c>
      <c r="I441" s="56" t="s">
        <v>6968</v>
      </c>
    </row>
    <row r="442" spans="1:9" ht="15" hidden="1" customHeight="1" x14ac:dyDescent="0.25">
      <c r="A442" s="410" t="s">
        <v>6942</v>
      </c>
      <c r="B442" s="55" t="s">
        <v>6712</v>
      </c>
      <c r="C442" s="75" t="s">
        <v>6711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6969</v>
      </c>
      <c r="I442" s="56" t="s">
        <v>6968</v>
      </c>
    </row>
    <row r="443" spans="1:9" ht="15" hidden="1" customHeight="1" x14ac:dyDescent="0.25">
      <c r="A443" s="410" t="s">
        <v>6942</v>
      </c>
      <c r="B443" s="74" t="s">
        <v>6898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6899</v>
      </c>
      <c r="I443" s="56" t="s">
        <v>6968</v>
      </c>
    </row>
    <row r="444" spans="1:9" ht="15" hidden="1" customHeight="1" x14ac:dyDescent="0.25">
      <c r="A444" s="410" t="s">
        <v>6942</v>
      </c>
      <c r="B444" s="55" t="s">
        <v>6994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7004</v>
      </c>
      <c r="I444" s="56" t="s">
        <v>7007</v>
      </c>
    </row>
    <row r="445" spans="1:9" ht="15" hidden="1" customHeight="1" x14ac:dyDescent="0.25">
      <c r="A445" s="410" t="s">
        <v>6942</v>
      </c>
      <c r="B445" s="56" t="s">
        <v>6991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7004</v>
      </c>
      <c r="I445" s="56" t="s">
        <v>7017</v>
      </c>
    </row>
    <row r="446" spans="1:9" ht="15" hidden="1" customHeight="1" x14ac:dyDescent="0.25">
      <c r="A446" s="410" t="s">
        <v>6942</v>
      </c>
      <c r="B446" s="55" t="s">
        <v>6999</v>
      </c>
      <c r="C446" s="56" t="s">
        <v>403</v>
      </c>
      <c r="D446" s="128" t="s">
        <v>6582</v>
      </c>
      <c r="E446" s="56" t="s">
        <v>29</v>
      </c>
      <c r="F446" s="116">
        <v>1800000</v>
      </c>
      <c r="G446" s="63">
        <f t="shared" si="6"/>
        <v>7200000</v>
      </c>
      <c r="H446" s="64" t="s">
        <v>7004</v>
      </c>
      <c r="I446" s="56" t="s">
        <v>7018</v>
      </c>
    </row>
    <row r="447" spans="1:9" ht="15" hidden="1" customHeight="1" x14ac:dyDescent="0.25">
      <c r="A447" s="410" t="s">
        <v>6942</v>
      </c>
      <c r="B447" s="270" t="s">
        <v>6998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1" t="s">
        <v>7004</v>
      </c>
      <c r="I447" s="56" t="s">
        <v>7019</v>
      </c>
    </row>
    <row r="448" spans="1:9" ht="15" hidden="1" customHeight="1" x14ac:dyDescent="0.25">
      <c r="A448" s="410" t="s">
        <v>6942</v>
      </c>
      <c r="B448" s="55" t="s">
        <v>6997</v>
      </c>
      <c r="C448" s="56" t="s">
        <v>403</v>
      </c>
      <c r="D448" s="693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7004</v>
      </c>
      <c r="I448" s="56" t="s">
        <v>7020</v>
      </c>
    </row>
    <row r="449" spans="1:9" ht="15" hidden="1" customHeight="1" x14ac:dyDescent="0.25">
      <c r="A449" s="410" t="s">
        <v>6942</v>
      </c>
      <c r="B449" s="55" t="s">
        <v>6996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7004</v>
      </c>
      <c r="I449" s="56" t="s">
        <v>7021</v>
      </c>
    </row>
    <row r="450" spans="1:9" ht="15" hidden="1" customHeight="1" x14ac:dyDescent="0.25">
      <c r="A450" s="410" t="s">
        <v>6942</v>
      </c>
      <c r="B450" s="55" t="s">
        <v>6995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7004</v>
      </c>
      <c r="I450" s="56" t="s">
        <v>7022</v>
      </c>
    </row>
    <row r="451" spans="1:9" ht="15" hidden="1" customHeight="1" x14ac:dyDescent="0.25">
      <c r="A451" s="410" t="s">
        <v>6942</v>
      </c>
      <c r="B451" s="55" t="s">
        <v>6993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7004</v>
      </c>
      <c r="I451" s="56" t="s">
        <v>7023</v>
      </c>
    </row>
    <row r="452" spans="1:9" ht="15" hidden="1" customHeight="1" x14ac:dyDescent="0.25">
      <c r="A452" s="410" t="s">
        <v>6942</v>
      </c>
      <c r="B452" s="55" t="s">
        <v>6992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7004</v>
      </c>
      <c r="I452" s="56" t="s">
        <v>7024</v>
      </c>
    </row>
    <row r="453" spans="1:9" ht="15" hidden="1" customHeight="1" x14ac:dyDescent="0.25">
      <c r="A453" s="410" t="s">
        <v>6942</v>
      </c>
      <c r="B453" s="56" t="s">
        <v>7000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7004</v>
      </c>
      <c r="I453" s="56" t="s">
        <v>7025</v>
      </c>
    </row>
    <row r="454" spans="1:9" ht="15" hidden="1" customHeight="1" x14ac:dyDescent="0.25">
      <c r="A454" s="410" t="s">
        <v>6942</v>
      </c>
      <c r="B454" s="74" t="s">
        <v>6926</v>
      </c>
      <c r="C454" s="88" t="s">
        <v>6927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6718</v>
      </c>
      <c r="I454" s="56" t="s">
        <v>7026</v>
      </c>
    </row>
    <row r="455" spans="1:9" ht="15" hidden="1" customHeight="1" x14ac:dyDescent="0.25">
      <c r="A455" s="410" t="s">
        <v>6942</v>
      </c>
      <c r="B455" s="56" t="s">
        <v>7010</v>
      </c>
      <c r="C455" s="56" t="s">
        <v>7011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6718</v>
      </c>
      <c r="I455" s="56" t="s">
        <v>7027</v>
      </c>
    </row>
    <row r="456" spans="1:9" ht="15" hidden="1" customHeight="1" x14ac:dyDescent="0.25">
      <c r="A456" s="410" t="s">
        <v>6942</v>
      </c>
      <c r="B456" s="71" t="s">
        <v>7008</v>
      </c>
      <c r="C456" s="71" t="s">
        <v>7009</v>
      </c>
      <c r="D456" s="105">
        <v>1</v>
      </c>
      <c r="E456" s="70" t="s">
        <v>29</v>
      </c>
      <c r="F456" s="482">
        <v>93500</v>
      </c>
      <c r="G456" s="63">
        <f t="shared" si="7"/>
        <v>93500</v>
      </c>
      <c r="H456" s="271" t="s">
        <v>728</v>
      </c>
      <c r="I456" s="71" t="s">
        <v>7028</v>
      </c>
    </row>
    <row r="457" spans="1:9" ht="15" customHeight="1" x14ac:dyDescent="0.25">
      <c r="A457" s="410" t="s">
        <v>6942</v>
      </c>
      <c r="B457" s="56" t="s">
        <v>6863</v>
      </c>
      <c r="C457" s="71" t="s">
        <v>6843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6718</v>
      </c>
      <c r="I457" s="56" t="s">
        <v>7017</v>
      </c>
    </row>
    <row r="458" spans="1:9" ht="15" customHeight="1" x14ac:dyDescent="0.25">
      <c r="A458" s="410" t="s">
        <v>6942</v>
      </c>
      <c r="B458" s="74" t="s">
        <v>6864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6718</v>
      </c>
      <c r="I458" s="56" t="s">
        <v>7017</v>
      </c>
    </row>
    <row r="459" spans="1:9" ht="15" hidden="1" customHeight="1" x14ac:dyDescent="0.25">
      <c r="A459" s="410" t="s">
        <v>6942</v>
      </c>
      <c r="B459" s="56" t="s">
        <v>432</v>
      </c>
      <c r="C459" s="71" t="s">
        <v>6865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6718</v>
      </c>
      <c r="I459" s="56" t="s">
        <v>7017</v>
      </c>
    </row>
    <row r="460" spans="1:9" ht="15" customHeight="1" x14ac:dyDescent="0.25">
      <c r="A460" s="410" t="s">
        <v>6942</v>
      </c>
      <c r="B460" s="81" t="s">
        <v>6938</v>
      </c>
      <c r="C460" s="75" t="s">
        <v>6937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6718</v>
      </c>
      <c r="I460" s="56" t="s">
        <v>7017</v>
      </c>
    </row>
    <row r="461" spans="1:9" ht="15" customHeight="1" x14ac:dyDescent="0.25">
      <c r="A461" s="410" t="s">
        <v>6942</v>
      </c>
      <c r="B461" s="56" t="s">
        <v>7014</v>
      </c>
      <c r="C461" s="56" t="s">
        <v>7015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6718</v>
      </c>
      <c r="I461" s="56" t="s">
        <v>7017</v>
      </c>
    </row>
    <row r="462" spans="1:9" ht="15" customHeight="1" x14ac:dyDescent="0.25">
      <c r="A462" s="410" t="s">
        <v>6942</v>
      </c>
      <c r="B462" s="81" t="s">
        <v>6939</v>
      </c>
      <c r="C462" s="56" t="s">
        <v>6933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6718</v>
      </c>
      <c r="I462" s="56" t="s">
        <v>7017</v>
      </c>
    </row>
    <row r="463" spans="1:9" ht="15" customHeight="1" x14ac:dyDescent="0.25">
      <c r="A463" s="410" t="s">
        <v>6942</v>
      </c>
      <c r="B463" s="74" t="s">
        <v>7016</v>
      </c>
      <c r="C463" s="56" t="s">
        <v>6656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6718</v>
      </c>
      <c r="I463" s="56" t="s">
        <v>7017</v>
      </c>
    </row>
    <row r="464" spans="1:9" ht="15" hidden="1" customHeight="1" x14ac:dyDescent="0.25">
      <c r="A464" s="410" t="s">
        <v>6942</v>
      </c>
      <c r="B464" s="56" t="s">
        <v>7029</v>
      </c>
      <c r="C464" s="56" t="s">
        <v>7030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7018</v>
      </c>
    </row>
    <row r="465" spans="1:9" ht="15" hidden="1" customHeight="1" x14ac:dyDescent="0.25">
      <c r="A465" s="224" t="s">
        <v>7034</v>
      </c>
      <c r="B465" s="124" t="s">
        <v>6973</v>
      </c>
      <c r="C465" s="590" t="s">
        <v>6843</v>
      </c>
      <c r="D465" s="752">
        <v>10</v>
      </c>
      <c r="E465" s="123" t="s">
        <v>26</v>
      </c>
      <c r="F465" s="482">
        <v>65000</v>
      </c>
      <c r="G465" s="63">
        <f t="shared" si="7"/>
        <v>650000</v>
      </c>
      <c r="H465" s="271" t="s">
        <v>6714</v>
      </c>
      <c r="I465" s="56"/>
    </row>
    <row r="466" spans="1:9" ht="15" hidden="1" customHeight="1" x14ac:dyDescent="0.25">
      <c r="A466" s="224" t="s">
        <v>7034</v>
      </c>
      <c r="B466" s="270" t="s">
        <v>6970</v>
      </c>
      <c r="C466" s="71" t="s">
        <v>6843</v>
      </c>
      <c r="D466" s="128" t="s">
        <v>6582</v>
      </c>
      <c r="E466" s="70" t="s">
        <v>29</v>
      </c>
      <c r="F466" s="482">
        <v>450000</v>
      </c>
      <c r="G466" s="63">
        <f t="shared" si="7"/>
        <v>1800000</v>
      </c>
      <c r="H466" s="271" t="s">
        <v>6714</v>
      </c>
      <c r="I466" s="56"/>
    </row>
    <row r="467" spans="1:9" ht="15" hidden="1" customHeight="1" x14ac:dyDescent="0.25">
      <c r="A467" s="224" t="s">
        <v>7034</v>
      </c>
      <c r="B467" s="71" t="s">
        <v>6971</v>
      </c>
      <c r="C467" s="590" t="s">
        <v>6843</v>
      </c>
      <c r="D467" s="105">
        <v>2</v>
      </c>
      <c r="E467" s="70" t="s">
        <v>29</v>
      </c>
      <c r="F467" s="482">
        <v>550000</v>
      </c>
      <c r="G467" s="63">
        <f t="shared" si="7"/>
        <v>1100000</v>
      </c>
      <c r="H467" s="271" t="s">
        <v>6714</v>
      </c>
      <c r="I467" s="56"/>
    </row>
    <row r="468" spans="1:9" ht="15" hidden="1" customHeight="1" x14ac:dyDescent="0.25">
      <c r="A468" s="224" t="s">
        <v>7034</v>
      </c>
      <c r="B468" s="71" t="s">
        <v>6975</v>
      </c>
      <c r="C468" s="123" t="s">
        <v>30</v>
      </c>
      <c r="D468" s="71">
        <v>2</v>
      </c>
      <c r="E468" s="70" t="s">
        <v>29</v>
      </c>
      <c r="F468" s="482">
        <v>55000</v>
      </c>
      <c r="G468" s="63">
        <f t="shared" si="7"/>
        <v>110000</v>
      </c>
      <c r="H468" s="271" t="s">
        <v>6714</v>
      </c>
      <c r="I468" s="56"/>
    </row>
    <row r="469" spans="1:9" ht="15" hidden="1" customHeight="1" x14ac:dyDescent="0.25">
      <c r="A469" s="410" t="s">
        <v>7137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hidden="1" customHeight="1" x14ac:dyDescent="0.25">
      <c r="A470" s="410" t="s">
        <v>7137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hidden="1" customHeight="1" x14ac:dyDescent="0.25">
      <c r="A471" s="410" t="s">
        <v>7137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hidden="1" customHeight="1" x14ac:dyDescent="0.25">
      <c r="A472" s="410" t="s">
        <v>7137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6714</v>
      </c>
      <c r="I472" s="56"/>
    </row>
    <row r="473" spans="1:9" ht="15" hidden="1" customHeight="1" x14ac:dyDescent="0.25">
      <c r="A473" s="410" t="s">
        <v>7137</v>
      </c>
      <c r="B473" s="56" t="s">
        <v>6732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6714</v>
      </c>
      <c r="I473" s="56"/>
    </row>
    <row r="474" spans="1:9" ht="15" hidden="1" customHeight="1" x14ac:dyDescent="0.25">
      <c r="A474" s="410" t="s">
        <v>7137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6714</v>
      </c>
      <c r="I474" s="56"/>
    </row>
    <row r="475" spans="1:9" ht="15" hidden="1" customHeight="1" x14ac:dyDescent="0.25">
      <c r="A475" s="410" t="s">
        <v>7137</v>
      </c>
      <c r="B475" s="81" t="s">
        <v>7043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6714</v>
      </c>
      <c r="I475" s="56"/>
    </row>
    <row r="476" spans="1:9" ht="15" hidden="1" customHeight="1" x14ac:dyDescent="0.25">
      <c r="A476" s="410" t="s">
        <v>7137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hidden="1" customHeight="1" x14ac:dyDescent="0.25">
      <c r="A477" s="410" t="s">
        <v>7137</v>
      </c>
      <c r="B477" s="56" t="s">
        <v>6572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hidden="1" customHeight="1" x14ac:dyDescent="0.25">
      <c r="A478" s="410" t="s">
        <v>7137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hidden="1" customHeight="1" x14ac:dyDescent="0.25">
      <c r="A479" s="410" t="s">
        <v>7137</v>
      </c>
      <c r="B479" s="56" t="s">
        <v>6818</v>
      </c>
      <c r="C479" s="123" t="s">
        <v>6815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hidden="1" customHeight="1" x14ac:dyDescent="0.25">
      <c r="A480" s="410" t="s">
        <v>7137</v>
      </c>
      <c r="B480" s="56" t="s">
        <v>6816</v>
      </c>
      <c r="C480" s="123" t="s">
        <v>6815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hidden="1" customHeight="1" x14ac:dyDescent="0.25">
      <c r="A481" s="410" t="s">
        <v>7137</v>
      </c>
      <c r="B481" s="56" t="s">
        <v>6740</v>
      </c>
      <c r="C481" s="56" t="s">
        <v>6815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hidden="1" customHeight="1" x14ac:dyDescent="0.25">
      <c r="A482" s="410" t="s">
        <v>7137</v>
      </c>
      <c r="B482" s="56" t="s">
        <v>6822</v>
      </c>
      <c r="C482" s="123" t="s">
        <v>6815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hidden="1" customHeight="1" x14ac:dyDescent="0.25">
      <c r="A483" s="410" t="s">
        <v>7137</v>
      </c>
      <c r="B483" s="270" t="s">
        <v>7045</v>
      </c>
      <c r="C483" s="71" t="s">
        <v>403</v>
      </c>
      <c r="D483" s="105">
        <v>1</v>
      </c>
      <c r="E483" s="70" t="s">
        <v>29</v>
      </c>
      <c r="F483" s="426">
        <v>30000</v>
      </c>
      <c r="G483" s="63">
        <f t="shared" si="7"/>
        <v>30000</v>
      </c>
      <c r="H483" s="64" t="s">
        <v>594</v>
      </c>
      <c r="I483" s="64"/>
    </row>
    <row r="484" spans="1:9" ht="15" hidden="1" customHeight="1" x14ac:dyDescent="0.25">
      <c r="A484" s="410" t="s">
        <v>7137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hidden="1" customHeight="1" x14ac:dyDescent="0.25">
      <c r="A485" s="410" t="s">
        <v>7137</v>
      </c>
      <c r="B485" s="56" t="s">
        <v>6778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hidden="1" customHeight="1" x14ac:dyDescent="0.25">
      <c r="A486" s="410" t="s">
        <v>7137</v>
      </c>
      <c r="B486" s="71" t="s">
        <v>7077</v>
      </c>
      <c r="C486" s="71" t="s">
        <v>6437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7078</v>
      </c>
    </row>
    <row r="487" spans="1:9" ht="15" hidden="1" customHeight="1" x14ac:dyDescent="0.25">
      <c r="A487" s="410" t="s">
        <v>7137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hidden="1" customHeight="1" x14ac:dyDescent="0.25">
      <c r="A488" s="410" t="s">
        <v>7137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hidden="1" customHeight="1" x14ac:dyDescent="0.25">
      <c r="A489" s="410" t="s">
        <v>7137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hidden="1" customHeight="1" x14ac:dyDescent="0.25">
      <c r="A490" s="410" t="s">
        <v>7137</v>
      </c>
      <c r="B490" s="68" t="s">
        <v>6729</v>
      </c>
      <c r="C490" s="56" t="s">
        <v>6699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6321</v>
      </c>
      <c r="I490" s="56"/>
    </row>
    <row r="491" spans="1:9" ht="15" hidden="1" customHeight="1" x14ac:dyDescent="0.25">
      <c r="A491" s="410" t="s">
        <v>7137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7080</v>
      </c>
    </row>
    <row r="492" spans="1:9" ht="15" hidden="1" customHeight="1" x14ac:dyDescent="0.25">
      <c r="A492" s="410" t="s">
        <v>7137</v>
      </c>
      <c r="B492" s="55" t="s">
        <v>7083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hidden="1" customHeight="1" x14ac:dyDescent="0.25">
      <c r="A493" s="410" t="s">
        <v>7137</v>
      </c>
      <c r="B493" s="414" t="s">
        <v>95</v>
      </c>
      <c r="C493" s="414" t="s">
        <v>96</v>
      </c>
      <c r="D493" s="415">
        <v>0.5</v>
      </c>
      <c r="E493" s="419" t="s">
        <v>63</v>
      </c>
      <c r="F493" s="437">
        <v>75000</v>
      </c>
      <c r="G493" s="63">
        <f t="shared" si="7"/>
        <v>37500</v>
      </c>
      <c r="H493" s="418" t="s">
        <v>6779</v>
      </c>
      <c r="I493" s="414"/>
    </row>
    <row r="494" spans="1:9" ht="15" hidden="1" customHeight="1" x14ac:dyDescent="0.25">
      <c r="A494" s="410" t="s">
        <v>7137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7084</v>
      </c>
    </row>
    <row r="495" spans="1:9" ht="15" hidden="1" customHeight="1" x14ac:dyDescent="0.25">
      <c r="A495" s="410" t="s">
        <v>7137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7084</v>
      </c>
    </row>
    <row r="496" spans="1:9" ht="15" hidden="1" customHeight="1" x14ac:dyDescent="0.25">
      <c r="A496" s="410" t="s">
        <v>7137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7084</v>
      </c>
    </row>
    <row r="497" spans="1:9" ht="15" hidden="1" customHeight="1" x14ac:dyDescent="0.25">
      <c r="A497" s="410" t="s">
        <v>7137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7085</v>
      </c>
    </row>
    <row r="498" spans="1:9" ht="15" hidden="1" customHeight="1" x14ac:dyDescent="0.25">
      <c r="A498" s="410" t="s">
        <v>7137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7085</v>
      </c>
    </row>
    <row r="499" spans="1:9" ht="15" hidden="1" customHeight="1" x14ac:dyDescent="0.25">
      <c r="A499" s="410" t="s">
        <v>7137</v>
      </c>
      <c r="B499" s="56" t="s">
        <v>6869</v>
      </c>
      <c r="C499" s="56" t="s">
        <v>6313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7103</v>
      </c>
    </row>
    <row r="500" spans="1:9" ht="15" hidden="1" customHeight="1" x14ac:dyDescent="0.25">
      <c r="A500" s="410" t="s">
        <v>7137</v>
      </c>
      <c r="B500" s="255" t="s">
        <v>7046</v>
      </c>
      <c r="C500" s="255" t="s">
        <v>7047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7060</v>
      </c>
    </row>
    <row r="501" spans="1:9" ht="15" hidden="1" customHeight="1" x14ac:dyDescent="0.25">
      <c r="A501" s="410" t="s">
        <v>7137</v>
      </c>
      <c r="B501" s="255" t="s">
        <v>7046</v>
      </c>
      <c r="C501" s="75" t="s">
        <v>7048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7060</v>
      </c>
    </row>
    <row r="502" spans="1:9" ht="15" hidden="1" customHeight="1" x14ac:dyDescent="0.25">
      <c r="A502" s="410" t="s">
        <v>7137</v>
      </c>
      <c r="B502" s="255" t="s">
        <v>7046</v>
      </c>
      <c r="C502" s="75" t="s">
        <v>7049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7060</v>
      </c>
    </row>
    <row r="503" spans="1:9" ht="15" hidden="1" customHeight="1" x14ac:dyDescent="0.25">
      <c r="A503" s="410" t="s">
        <v>7137</v>
      </c>
      <c r="B503" s="255" t="s">
        <v>7046</v>
      </c>
      <c r="C503" s="56" t="s">
        <v>7050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7060</v>
      </c>
    </row>
    <row r="504" spans="1:9" ht="15" hidden="1" customHeight="1" x14ac:dyDescent="0.25">
      <c r="A504" s="410" t="s">
        <v>7137</v>
      </c>
      <c r="B504" s="255" t="s">
        <v>7046</v>
      </c>
      <c r="C504" s="56" t="s">
        <v>7051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7060</v>
      </c>
    </row>
    <row r="505" spans="1:9" ht="15" hidden="1" customHeight="1" x14ac:dyDescent="0.25">
      <c r="A505" s="410" t="s">
        <v>7137</v>
      </c>
      <c r="B505" s="255" t="s">
        <v>7046</v>
      </c>
      <c r="C505" s="56" t="s">
        <v>7052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7060</v>
      </c>
    </row>
    <row r="506" spans="1:9" ht="15" hidden="1" customHeight="1" x14ac:dyDescent="0.25">
      <c r="A506" s="410" t="s">
        <v>7137</v>
      </c>
      <c r="B506" s="55" t="s">
        <v>6787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7060</v>
      </c>
    </row>
    <row r="507" spans="1:9" ht="15" hidden="1" customHeight="1" x14ac:dyDescent="0.25">
      <c r="A507" s="410" t="s">
        <v>7137</v>
      </c>
      <c r="B507" s="55" t="s">
        <v>7003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7060</v>
      </c>
    </row>
    <row r="508" spans="1:9" ht="15" hidden="1" customHeight="1" x14ac:dyDescent="0.25">
      <c r="A508" s="410" t="s">
        <v>7137</v>
      </c>
      <c r="B508" s="56" t="s">
        <v>6976</v>
      </c>
      <c r="C508" s="110" t="s">
        <v>6977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7053</v>
      </c>
      <c r="I508" s="56" t="s">
        <v>7060</v>
      </c>
    </row>
    <row r="509" spans="1:9" ht="15" hidden="1" customHeight="1" x14ac:dyDescent="0.25">
      <c r="A509" s="410" t="s">
        <v>7137</v>
      </c>
      <c r="B509" s="68" t="s">
        <v>6979</v>
      </c>
      <c r="C509" s="56" t="s">
        <v>6977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7053</v>
      </c>
      <c r="I509" s="56" t="s">
        <v>7060</v>
      </c>
    </row>
    <row r="510" spans="1:9" ht="15" hidden="1" customHeight="1" x14ac:dyDescent="0.25">
      <c r="A510" s="410" t="s">
        <v>7137</v>
      </c>
      <c r="B510" s="56" t="s">
        <v>6980</v>
      </c>
      <c r="C510" s="56" t="s">
        <v>6977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7053</v>
      </c>
      <c r="I510" s="56" t="s">
        <v>7060</v>
      </c>
    </row>
    <row r="511" spans="1:9" ht="15" hidden="1" customHeight="1" x14ac:dyDescent="0.25">
      <c r="A511" s="410" t="s">
        <v>7137</v>
      </c>
      <c r="B511" s="56" t="s">
        <v>7054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7060</v>
      </c>
    </row>
    <row r="512" spans="1:9" ht="15" hidden="1" customHeight="1" x14ac:dyDescent="0.25">
      <c r="A512" s="410" t="s">
        <v>7137</v>
      </c>
      <c r="B512" s="68" t="s">
        <v>6751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7053</v>
      </c>
      <c r="I512" s="56" t="s">
        <v>7060</v>
      </c>
    </row>
    <row r="513" spans="1:9" ht="15" hidden="1" customHeight="1" x14ac:dyDescent="0.25">
      <c r="A513" s="410" t="s">
        <v>7137</v>
      </c>
      <c r="B513" s="55" t="s">
        <v>6709</v>
      </c>
      <c r="C513" s="75" t="s">
        <v>6711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7060</v>
      </c>
    </row>
    <row r="514" spans="1:9" ht="15" hidden="1" customHeight="1" x14ac:dyDescent="0.25">
      <c r="A514" s="410" t="s">
        <v>7137</v>
      </c>
      <c r="B514" s="55" t="s">
        <v>6712</v>
      </c>
      <c r="C514" s="75" t="s">
        <v>6711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7060</v>
      </c>
    </row>
    <row r="515" spans="1:9" ht="15" hidden="1" customHeight="1" x14ac:dyDescent="0.25">
      <c r="A515" s="224" t="s">
        <v>7055</v>
      </c>
      <c r="B515" s="71" t="s">
        <v>465</v>
      </c>
      <c r="C515" s="71" t="s">
        <v>6598</v>
      </c>
      <c r="D515" s="105">
        <v>20</v>
      </c>
      <c r="E515" s="70" t="s">
        <v>63</v>
      </c>
      <c r="F515" s="482">
        <v>17000</v>
      </c>
      <c r="G515" s="63">
        <f t="shared" si="7"/>
        <v>340000</v>
      </c>
      <c r="H515" s="271" t="s">
        <v>6321</v>
      </c>
      <c r="I515" s="56"/>
    </row>
    <row r="516" spans="1:9" ht="15" hidden="1" customHeight="1" x14ac:dyDescent="0.25">
      <c r="A516" s="410" t="s">
        <v>7092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7086</v>
      </c>
    </row>
    <row r="517" spans="1:9" ht="15" hidden="1" customHeight="1" x14ac:dyDescent="0.25">
      <c r="A517" s="410" t="s">
        <v>7092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7086</v>
      </c>
    </row>
    <row r="518" spans="1:9" ht="15" hidden="1" customHeight="1" x14ac:dyDescent="0.25">
      <c r="A518" s="410" t="s">
        <v>7092</v>
      </c>
      <c r="B518" s="56" t="s">
        <v>178</v>
      </c>
      <c r="C518" s="80" t="s">
        <v>6383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7086</v>
      </c>
    </row>
    <row r="519" spans="1:9" ht="15" hidden="1" customHeight="1" x14ac:dyDescent="0.25">
      <c r="A519" s="410" t="s">
        <v>7092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7086</v>
      </c>
    </row>
    <row r="520" spans="1:9" ht="15" hidden="1" customHeight="1" x14ac:dyDescent="0.25">
      <c r="A520" s="410" t="s">
        <v>7092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7087</v>
      </c>
    </row>
    <row r="521" spans="1:9" ht="15" hidden="1" customHeight="1" x14ac:dyDescent="0.25">
      <c r="A521" s="410" t="s">
        <v>7092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7087</v>
      </c>
    </row>
    <row r="522" spans="1:9" ht="15" hidden="1" customHeight="1" x14ac:dyDescent="0.25">
      <c r="A522" s="410" t="s">
        <v>7092</v>
      </c>
      <c r="B522" s="56" t="s">
        <v>178</v>
      </c>
      <c r="C522" s="80" t="s">
        <v>6383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7087</v>
      </c>
    </row>
    <row r="523" spans="1:9" ht="15" hidden="1" customHeight="1" x14ac:dyDescent="0.25">
      <c r="A523" s="410" t="s">
        <v>7092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7087</v>
      </c>
    </row>
    <row r="524" spans="1:9" ht="15" hidden="1" customHeight="1" x14ac:dyDescent="0.25">
      <c r="A524" s="410" t="s">
        <v>7092</v>
      </c>
      <c r="B524" s="56" t="s">
        <v>7088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7087</v>
      </c>
    </row>
    <row r="525" spans="1:9" ht="15" hidden="1" customHeight="1" x14ac:dyDescent="0.25">
      <c r="A525" s="410" t="s">
        <v>7092</v>
      </c>
      <c r="B525" s="68" t="s">
        <v>6729</v>
      </c>
      <c r="C525" s="56" t="s">
        <v>6699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6321</v>
      </c>
      <c r="I525" s="56"/>
    </row>
    <row r="526" spans="1:9" ht="15" hidden="1" customHeight="1" x14ac:dyDescent="0.25">
      <c r="A526" s="410" t="s">
        <v>7092</v>
      </c>
      <c r="B526" s="81" t="s">
        <v>7119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6321</v>
      </c>
      <c r="I526" s="56"/>
    </row>
    <row r="527" spans="1:9" ht="15" hidden="1" customHeight="1" x14ac:dyDescent="0.25">
      <c r="A527" s="410" t="s">
        <v>7092</v>
      </c>
      <c r="B527" s="255" t="s">
        <v>465</v>
      </c>
      <c r="C527" s="255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6321</v>
      </c>
      <c r="I527" s="56"/>
    </row>
    <row r="528" spans="1:9" ht="15" hidden="1" customHeight="1" x14ac:dyDescent="0.25">
      <c r="A528" s="410" t="s">
        <v>7092</v>
      </c>
      <c r="B528" s="56" t="s">
        <v>6856</v>
      </c>
      <c r="C528" s="75" t="s">
        <v>6855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6321</v>
      </c>
      <c r="I528" s="56"/>
    </row>
    <row r="529" spans="1:9" ht="15" hidden="1" customHeight="1" x14ac:dyDescent="0.25">
      <c r="A529" s="410" t="s">
        <v>7092</v>
      </c>
      <c r="B529" s="55" t="s">
        <v>6710</v>
      </c>
      <c r="C529" s="75" t="s">
        <v>6711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hidden="1" customHeight="1" x14ac:dyDescent="0.25">
      <c r="A530" s="410" t="s">
        <v>7092</v>
      </c>
      <c r="B530" s="104" t="s">
        <v>6713</v>
      </c>
      <c r="C530" s="702" t="s">
        <v>6711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hidden="1" customHeight="1" x14ac:dyDescent="0.25">
      <c r="A531" s="410" t="s">
        <v>7092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hidden="1" customHeight="1" x14ac:dyDescent="0.25">
      <c r="A532" s="410" t="s">
        <v>7092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hidden="1" customHeight="1" x14ac:dyDescent="0.25">
      <c r="A533" s="410" t="s">
        <v>7092</v>
      </c>
      <c r="B533" s="56" t="s">
        <v>7070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6714</v>
      </c>
      <c r="I533" s="64"/>
    </row>
    <row r="534" spans="1:9" ht="15" hidden="1" customHeight="1" x14ac:dyDescent="0.25">
      <c r="A534" s="410" t="s">
        <v>7092</v>
      </c>
      <c r="B534" s="56" t="s">
        <v>6732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6714</v>
      </c>
      <c r="I534" s="56"/>
    </row>
    <row r="535" spans="1:9" ht="15" hidden="1" customHeight="1" x14ac:dyDescent="0.25">
      <c r="A535" s="410" t="s">
        <v>7092</v>
      </c>
      <c r="B535" s="56" t="s">
        <v>7126</v>
      </c>
      <c r="C535" s="56" t="s">
        <v>6617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6714</v>
      </c>
      <c r="I535" s="56"/>
    </row>
    <row r="536" spans="1:9" ht="15" hidden="1" customHeight="1" x14ac:dyDescent="0.25">
      <c r="A536" s="410" t="s">
        <v>7092</v>
      </c>
      <c r="B536" s="55" t="s">
        <v>6806</v>
      </c>
      <c r="C536" s="56" t="s">
        <v>6617</v>
      </c>
      <c r="D536" s="128" t="s">
        <v>7127</v>
      </c>
      <c r="E536" s="72" t="s">
        <v>29</v>
      </c>
      <c r="F536" s="76">
        <v>2500</v>
      </c>
      <c r="G536" s="63">
        <f t="shared" si="8"/>
        <v>37500</v>
      </c>
      <c r="H536" s="64" t="s">
        <v>6714</v>
      </c>
      <c r="I536" s="56"/>
    </row>
    <row r="537" spans="1:9" ht="15" hidden="1" customHeight="1" x14ac:dyDescent="0.25">
      <c r="A537" s="410" t="s">
        <v>7092</v>
      </c>
      <c r="B537" s="55" t="s">
        <v>7129</v>
      </c>
      <c r="C537" s="56" t="s">
        <v>6617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6714</v>
      </c>
      <c r="I537" s="56"/>
    </row>
    <row r="538" spans="1:9" ht="15" hidden="1" customHeight="1" x14ac:dyDescent="0.25">
      <c r="A538" s="410" t="s">
        <v>7092</v>
      </c>
      <c r="B538" s="55" t="s">
        <v>7130</v>
      </c>
      <c r="C538" s="56" t="s">
        <v>6617</v>
      </c>
      <c r="D538" s="128" t="s">
        <v>6900</v>
      </c>
      <c r="E538" s="72" t="s">
        <v>29</v>
      </c>
      <c r="F538" s="76">
        <v>4700</v>
      </c>
      <c r="G538" s="63">
        <f t="shared" si="8"/>
        <v>94000</v>
      </c>
      <c r="H538" s="64" t="s">
        <v>6714</v>
      </c>
      <c r="I538" s="56"/>
    </row>
    <row r="539" spans="1:9" ht="15" hidden="1" customHeight="1" x14ac:dyDescent="0.25">
      <c r="A539" s="410" t="s">
        <v>7092</v>
      </c>
      <c r="B539" s="56" t="s">
        <v>7131</v>
      </c>
      <c r="C539" s="123" t="s">
        <v>6617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6714</v>
      </c>
      <c r="I539" s="56"/>
    </row>
    <row r="540" spans="1:9" ht="15" hidden="1" customHeight="1" x14ac:dyDescent="0.25">
      <c r="A540" s="410" t="s">
        <v>7092</v>
      </c>
      <c r="B540" s="56" t="s">
        <v>7132</v>
      </c>
      <c r="C540" s="110" t="s">
        <v>6617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6714</v>
      </c>
      <c r="I540" s="56"/>
    </row>
    <row r="541" spans="1:9" ht="15" hidden="1" customHeight="1" x14ac:dyDescent="0.25">
      <c r="A541" s="410" t="s">
        <v>7092</v>
      </c>
      <c r="B541" s="68" t="s">
        <v>7133</v>
      </c>
      <c r="C541" s="56" t="s">
        <v>6617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6714</v>
      </c>
      <c r="I541" s="56"/>
    </row>
    <row r="542" spans="1:9" ht="15" hidden="1" customHeight="1" x14ac:dyDescent="0.25">
      <c r="A542" s="410" t="s">
        <v>7092</v>
      </c>
      <c r="B542" s="255" t="s">
        <v>7077</v>
      </c>
      <c r="C542" s="65" t="s">
        <v>7100</v>
      </c>
      <c r="D542" s="467">
        <v>1</v>
      </c>
      <c r="E542" s="559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7109</v>
      </c>
    </row>
    <row r="543" spans="1:9" ht="15" hidden="1" customHeight="1" x14ac:dyDescent="0.25">
      <c r="A543" s="410" t="s">
        <v>7092</v>
      </c>
      <c r="B543" s="255" t="s">
        <v>7077</v>
      </c>
      <c r="C543" s="65" t="s">
        <v>7110</v>
      </c>
      <c r="D543" s="467">
        <v>1</v>
      </c>
      <c r="E543" s="559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7109</v>
      </c>
    </row>
    <row r="544" spans="1:9" ht="15" hidden="1" customHeight="1" x14ac:dyDescent="0.25">
      <c r="A544" s="410" t="s">
        <v>7092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hidden="1" customHeight="1" x14ac:dyDescent="0.25">
      <c r="A545" s="410" t="s">
        <v>7092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hidden="1" customHeight="1" x14ac:dyDescent="0.25">
      <c r="A546" s="410" t="s">
        <v>7092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7114</v>
      </c>
      <c r="I546" s="56"/>
    </row>
    <row r="547" spans="1:9" ht="15" customHeight="1" x14ac:dyDescent="0.25">
      <c r="A547" s="410" t="s">
        <v>7092</v>
      </c>
      <c r="B547" s="55" t="s">
        <v>6675</v>
      </c>
      <c r="C547" s="56" t="s">
        <v>6676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7134</v>
      </c>
    </row>
    <row r="548" spans="1:9" ht="15" hidden="1" customHeight="1" x14ac:dyDescent="0.25">
      <c r="A548" s="410" t="s">
        <v>7092</v>
      </c>
      <c r="B548" s="56" t="s">
        <v>432</v>
      </c>
      <c r="C548" s="71" t="s">
        <v>6865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7134</v>
      </c>
    </row>
    <row r="549" spans="1:9" ht="15" customHeight="1" x14ac:dyDescent="0.25">
      <c r="A549" s="410" t="s">
        <v>7092</v>
      </c>
      <c r="B549" s="74" t="s">
        <v>6864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7134</v>
      </c>
    </row>
    <row r="550" spans="1:9" ht="15" hidden="1" customHeight="1" x14ac:dyDescent="0.25">
      <c r="A550" s="410" t="s">
        <v>7092</v>
      </c>
      <c r="B550" s="55" t="s">
        <v>6268</v>
      </c>
      <c r="C550" s="56" t="s">
        <v>6417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7095</v>
      </c>
      <c r="I550" s="56" t="s">
        <v>7096</v>
      </c>
    </row>
    <row r="551" spans="1:9" ht="15" hidden="1" customHeight="1" x14ac:dyDescent="0.25">
      <c r="A551" s="410" t="s">
        <v>7092</v>
      </c>
      <c r="B551" s="68" t="s">
        <v>60</v>
      </c>
      <c r="C551" s="56" t="s">
        <v>6433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7095</v>
      </c>
      <c r="I551" s="56" t="s">
        <v>7096</v>
      </c>
    </row>
    <row r="552" spans="1:9" ht="15" hidden="1" customHeight="1" x14ac:dyDescent="0.25">
      <c r="A552" s="410" t="s">
        <v>7092</v>
      </c>
      <c r="B552" s="55" t="s">
        <v>6709</v>
      </c>
      <c r="C552" s="75" t="s">
        <v>6711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7095</v>
      </c>
      <c r="I552" s="56" t="s">
        <v>7096</v>
      </c>
    </row>
    <row r="553" spans="1:9" ht="15" hidden="1" customHeight="1" x14ac:dyDescent="0.25">
      <c r="A553" s="410" t="s">
        <v>7092</v>
      </c>
      <c r="B553" s="55" t="s">
        <v>6712</v>
      </c>
      <c r="C553" s="75" t="s">
        <v>6711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7095</v>
      </c>
      <c r="I553" s="56" t="s">
        <v>7096</v>
      </c>
    </row>
    <row r="554" spans="1:9" ht="15" hidden="1" customHeight="1" x14ac:dyDescent="0.25">
      <c r="A554" s="410" t="s">
        <v>7092</v>
      </c>
      <c r="B554" s="255" t="s">
        <v>7077</v>
      </c>
      <c r="C554" s="255" t="s">
        <v>7099</v>
      </c>
      <c r="D554" s="467">
        <v>1</v>
      </c>
      <c r="E554" s="559" t="s">
        <v>29</v>
      </c>
      <c r="F554" s="469">
        <v>1050000</v>
      </c>
      <c r="G554" s="63">
        <f t="shared" si="8"/>
        <v>1050000</v>
      </c>
      <c r="H554" s="56" t="s">
        <v>6769</v>
      </c>
      <c r="I554" s="56" t="s">
        <v>7096</v>
      </c>
    </row>
    <row r="555" spans="1:9" ht="15" hidden="1" customHeight="1" x14ac:dyDescent="0.25">
      <c r="A555" s="410" t="s">
        <v>7092</v>
      </c>
      <c r="B555" s="55" t="s">
        <v>7097</v>
      </c>
      <c r="C555" s="56" t="s">
        <v>6757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7098</v>
      </c>
      <c r="I555" s="56" t="s">
        <v>7096</v>
      </c>
    </row>
    <row r="556" spans="1:9" ht="15" hidden="1" customHeight="1" x14ac:dyDescent="0.25">
      <c r="A556" s="410" t="s">
        <v>7092</v>
      </c>
      <c r="B556" s="68" t="s">
        <v>7093</v>
      </c>
      <c r="C556" s="75" t="s">
        <v>6476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7108</v>
      </c>
    </row>
    <row r="557" spans="1:9" ht="15" hidden="1" customHeight="1" x14ac:dyDescent="0.25">
      <c r="A557" s="410" t="s">
        <v>7092</v>
      </c>
      <c r="B557" s="68" t="s">
        <v>7093</v>
      </c>
      <c r="C557" s="75" t="s">
        <v>6472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7108</v>
      </c>
    </row>
    <row r="558" spans="1:9" ht="15" hidden="1" customHeight="1" x14ac:dyDescent="0.25">
      <c r="A558" s="410" t="s">
        <v>7092</v>
      </c>
      <c r="B558" s="55" t="s">
        <v>6710</v>
      </c>
      <c r="C558" s="75" t="s">
        <v>6711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7019</v>
      </c>
    </row>
    <row r="559" spans="1:9" ht="15" hidden="1" customHeight="1" x14ac:dyDescent="0.25">
      <c r="A559" s="410" t="s">
        <v>7092</v>
      </c>
      <c r="B559" s="56" t="s">
        <v>6713</v>
      </c>
      <c r="C559" s="75" t="s">
        <v>6711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7019</v>
      </c>
    </row>
    <row r="560" spans="1:9" ht="15" hidden="1" customHeight="1" x14ac:dyDescent="0.25">
      <c r="A560" s="410" t="s">
        <v>7092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7019</v>
      </c>
    </row>
    <row r="561" spans="1:9" ht="15" hidden="1" customHeight="1" x14ac:dyDescent="0.25">
      <c r="A561" s="410" t="s">
        <v>7092</v>
      </c>
      <c r="B561" s="68" t="s">
        <v>6466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7019</v>
      </c>
    </row>
    <row r="562" spans="1:9" ht="15" hidden="1" customHeight="1" x14ac:dyDescent="0.25">
      <c r="A562" s="410" t="s">
        <v>7092</v>
      </c>
      <c r="B562" s="56" t="s">
        <v>7075</v>
      </c>
      <c r="C562" s="126" t="s">
        <v>7076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7019</v>
      </c>
    </row>
    <row r="563" spans="1:9" ht="15" hidden="1" customHeight="1" x14ac:dyDescent="0.25">
      <c r="A563" s="410" t="s">
        <v>7092</v>
      </c>
      <c r="B563" s="55" t="s">
        <v>7115</v>
      </c>
      <c r="C563" s="75" t="s">
        <v>6627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7116</v>
      </c>
      <c r="I563" s="56"/>
    </row>
    <row r="564" spans="1:9" ht="15" hidden="1" customHeight="1" x14ac:dyDescent="0.25">
      <c r="A564" s="410" t="s">
        <v>7204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hidden="1" customHeight="1" x14ac:dyDescent="0.25">
      <c r="A565" s="410" t="s">
        <v>7204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hidden="1" customHeight="1" x14ac:dyDescent="0.25">
      <c r="A566" s="410" t="s">
        <v>7204</v>
      </c>
      <c r="B566" s="56" t="s">
        <v>7153</v>
      </c>
      <c r="C566" s="56" t="s">
        <v>7009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hidden="1" customHeight="1" x14ac:dyDescent="0.25">
      <c r="A567" s="410" t="s">
        <v>7204</v>
      </c>
      <c r="B567" s="55" t="s">
        <v>7186</v>
      </c>
      <c r="C567" s="56" t="s">
        <v>7178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6321</v>
      </c>
      <c r="I567" s="56"/>
    </row>
    <row r="568" spans="1:9" ht="15" hidden="1" customHeight="1" x14ac:dyDescent="0.25">
      <c r="A568" s="410" t="s">
        <v>7204</v>
      </c>
      <c r="B568" s="56" t="s">
        <v>7136</v>
      </c>
      <c r="C568" s="56" t="s">
        <v>6598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6321</v>
      </c>
      <c r="I568" s="56"/>
    </row>
    <row r="569" spans="1:9" ht="15" hidden="1" customHeight="1" x14ac:dyDescent="0.25">
      <c r="A569" s="410" t="s">
        <v>7204</v>
      </c>
      <c r="B569" s="56" t="s">
        <v>6856</v>
      </c>
      <c r="C569" s="75" t="s">
        <v>6855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6321</v>
      </c>
      <c r="I569" s="56"/>
    </row>
    <row r="570" spans="1:9" ht="15" hidden="1" customHeight="1" x14ac:dyDescent="0.25">
      <c r="A570" s="410" t="s">
        <v>7204</v>
      </c>
      <c r="B570" s="68" t="s">
        <v>6890</v>
      </c>
      <c r="C570" s="56" t="s">
        <v>6891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6321</v>
      </c>
      <c r="I570" s="56"/>
    </row>
    <row r="571" spans="1:9" ht="15" hidden="1" customHeight="1" x14ac:dyDescent="0.25">
      <c r="A571" s="410" t="s">
        <v>7204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6714</v>
      </c>
      <c r="I571" s="56"/>
    </row>
    <row r="572" spans="1:9" ht="15" hidden="1" customHeight="1" x14ac:dyDescent="0.25">
      <c r="A572" s="410" t="s">
        <v>7204</v>
      </c>
      <c r="B572" s="56" t="s">
        <v>7082</v>
      </c>
      <c r="C572" s="56" t="s">
        <v>6741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6714</v>
      </c>
      <c r="I572" s="56"/>
    </row>
    <row r="573" spans="1:9" ht="15" hidden="1" customHeight="1" x14ac:dyDescent="0.25">
      <c r="A573" s="410" t="s">
        <v>7204</v>
      </c>
      <c r="B573" s="56" t="s">
        <v>7070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6714</v>
      </c>
      <c r="I573" s="56"/>
    </row>
    <row r="574" spans="1:9" ht="15" hidden="1" customHeight="1" x14ac:dyDescent="0.25">
      <c r="A574" s="410" t="s">
        <v>7204</v>
      </c>
      <c r="B574" s="56" t="s">
        <v>6856</v>
      </c>
      <c r="C574" s="75" t="s">
        <v>6855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6714</v>
      </c>
      <c r="I574" s="56"/>
    </row>
    <row r="575" spans="1:9" ht="15" hidden="1" customHeight="1" x14ac:dyDescent="0.25">
      <c r="A575" s="410" t="s">
        <v>7204</v>
      </c>
      <c r="B575" s="56" t="s">
        <v>7138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hidden="1" customHeight="1" x14ac:dyDescent="0.25">
      <c r="A576" s="410" t="s">
        <v>7204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hidden="1" customHeight="1" x14ac:dyDescent="0.25">
      <c r="A577" s="410" t="s">
        <v>7204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6579</v>
      </c>
      <c r="I577" s="56"/>
    </row>
    <row r="578" spans="1:9" ht="15" hidden="1" customHeight="1" x14ac:dyDescent="0.25">
      <c r="A578" s="410" t="s">
        <v>7204</v>
      </c>
      <c r="B578" s="55" t="s">
        <v>6580</v>
      </c>
      <c r="C578" s="56" t="s">
        <v>6581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hidden="1" customHeight="1" x14ac:dyDescent="0.25">
      <c r="A579" s="410" t="s">
        <v>7204</v>
      </c>
      <c r="B579" s="55" t="s">
        <v>6583</v>
      </c>
      <c r="C579" s="56" t="s">
        <v>6581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hidden="1" customHeight="1" x14ac:dyDescent="0.25">
      <c r="A580" s="410" t="s">
        <v>7204</v>
      </c>
      <c r="B580" s="56" t="s">
        <v>6695</v>
      </c>
      <c r="C580" s="56" t="s">
        <v>6581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7160</v>
      </c>
    </row>
    <row r="581" spans="1:9" ht="15" hidden="1" customHeight="1" x14ac:dyDescent="0.25">
      <c r="A581" s="410" t="s">
        <v>7204</v>
      </c>
      <c r="B581" s="56" t="s">
        <v>6689</v>
      </c>
      <c r="C581" s="56" t="s">
        <v>6656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7160</v>
      </c>
    </row>
    <row r="582" spans="1:9" ht="15" hidden="1" customHeight="1" x14ac:dyDescent="0.25">
      <c r="A582" s="410" t="s">
        <v>7204</v>
      </c>
      <c r="B582" s="56" t="s">
        <v>7159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7160</v>
      </c>
    </row>
    <row r="583" spans="1:9" ht="15" hidden="1" customHeight="1" x14ac:dyDescent="0.25">
      <c r="A583" s="410" t="s">
        <v>7204</v>
      </c>
      <c r="B583" s="68" t="s">
        <v>6466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7160</v>
      </c>
    </row>
    <row r="584" spans="1:9" ht="15" hidden="1" customHeight="1" x14ac:dyDescent="0.25">
      <c r="A584" s="410" t="s">
        <v>7204</v>
      </c>
      <c r="B584" s="56" t="s">
        <v>6694</v>
      </c>
      <c r="C584" s="56" t="s">
        <v>6581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7161</v>
      </c>
    </row>
    <row r="585" spans="1:9" ht="15" hidden="1" customHeight="1" x14ac:dyDescent="0.25">
      <c r="A585" s="410" t="s">
        <v>7204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7161</v>
      </c>
    </row>
    <row r="586" spans="1:9" ht="15" hidden="1" customHeight="1" x14ac:dyDescent="0.25">
      <c r="A586" s="410" t="s">
        <v>7204</v>
      </c>
      <c r="B586" s="56" t="s">
        <v>7164</v>
      </c>
      <c r="C586" s="56" t="s">
        <v>7066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12" t="s">
        <v>410</v>
      </c>
      <c r="I586" s="56"/>
    </row>
    <row r="587" spans="1:9" ht="15" hidden="1" customHeight="1" x14ac:dyDescent="0.25">
      <c r="A587" s="410" t="s">
        <v>7204</v>
      </c>
      <c r="B587" s="74" t="s">
        <v>7171</v>
      </c>
      <c r="C587" s="88" t="s">
        <v>7172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7114</v>
      </c>
      <c r="I587" s="56"/>
    </row>
    <row r="588" spans="1:9" ht="15" hidden="1" customHeight="1" x14ac:dyDescent="0.25">
      <c r="A588" s="410" t="s">
        <v>7204</v>
      </c>
      <c r="B588" s="55" t="s">
        <v>7173</v>
      </c>
      <c r="C588" s="56" t="s">
        <v>7172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7114</v>
      </c>
      <c r="I588" s="56"/>
    </row>
    <row r="589" spans="1:9" ht="15" hidden="1" customHeight="1" x14ac:dyDescent="0.25">
      <c r="A589" s="410" t="s">
        <v>7204</v>
      </c>
      <c r="B589" s="60" t="s">
        <v>7182</v>
      </c>
      <c r="C589" s="56" t="s">
        <v>7184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6714</v>
      </c>
      <c r="I589" s="56"/>
    </row>
    <row r="590" spans="1:9" ht="15" hidden="1" customHeight="1" x14ac:dyDescent="0.25">
      <c r="A590" s="410" t="s">
        <v>7204</v>
      </c>
      <c r="B590" s="56" t="s">
        <v>7183</v>
      </c>
      <c r="C590" s="56" t="s">
        <v>7184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6714</v>
      </c>
      <c r="I590" s="56"/>
    </row>
    <row r="591" spans="1:9" ht="15" hidden="1" customHeight="1" x14ac:dyDescent="0.25">
      <c r="A591" s="410" t="s">
        <v>7204</v>
      </c>
      <c r="B591" s="74" t="s">
        <v>6630</v>
      </c>
      <c r="C591" s="56" t="s">
        <v>7184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6714</v>
      </c>
      <c r="I591" s="56"/>
    </row>
    <row r="592" spans="1:9" ht="15" hidden="1" customHeight="1" x14ac:dyDescent="0.25">
      <c r="A592" s="410" t="s">
        <v>7204</v>
      </c>
      <c r="B592" s="282" t="s">
        <v>6632</v>
      </c>
      <c r="C592" s="71" t="s">
        <v>7184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1" t="s">
        <v>6714</v>
      </c>
      <c r="I592" s="56"/>
    </row>
    <row r="593" spans="1:9" ht="15" hidden="1" customHeight="1" x14ac:dyDescent="0.25">
      <c r="A593" s="410" t="s">
        <v>7204</v>
      </c>
      <c r="B593" s="60" t="s">
        <v>7165</v>
      </c>
      <c r="C593" s="56" t="s">
        <v>6738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7166</v>
      </c>
      <c r="I593" s="56" t="s">
        <v>7190</v>
      </c>
    </row>
    <row r="594" spans="1:9" ht="15" hidden="1" customHeight="1" x14ac:dyDescent="0.25">
      <c r="A594" s="410" t="s">
        <v>7204</v>
      </c>
      <c r="B594" s="56" t="s">
        <v>7167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7168</v>
      </c>
      <c r="I594" s="56" t="s">
        <v>7190</v>
      </c>
    </row>
    <row r="595" spans="1:9" ht="15" hidden="1" customHeight="1" x14ac:dyDescent="0.25">
      <c r="A595" s="410" t="s">
        <v>7204</v>
      </c>
      <c r="B595" s="81" t="s">
        <v>7179</v>
      </c>
      <c r="C595" s="75" t="s">
        <v>7180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7181</v>
      </c>
      <c r="I595" s="56" t="s">
        <v>7190</v>
      </c>
    </row>
    <row r="596" spans="1:9" ht="15" hidden="1" customHeight="1" x14ac:dyDescent="0.25">
      <c r="A596" s="410" t="s">
        <v>7204</v>
      </c>
      <c r="B596" s="56" t="s">
        <v>7185</v>
      </c>
      <c r="C596" s="56" t="s">
        <v>7066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7190</v>
      </c>
    </row>
    <row r="597" spans="1:9" ht="15" hidden="1" customHeight="1" x14ac:dyDescent="0.25">
      <c r="A597" s="410" t="s">
        <v>7204</v>
      </c>
      <c r="B597" s="55" t="s">
        <v>7187</v>
      </c>
      <c r="C597" s="56" t="s">
        <v>7188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7189</v>
      </c>
      <c r="I597" s="56" t="s">
        <v>7190</v>
      </c>
    </row>
    <row r="598" spans="1:9" ht="15" hidden="1" customHeight="1" x14ac:dyDescent="0.25">
      <c r="A598" s="410" t="s">
        <v>7204</v>
      </c>
      <c r="B598" s="81" t="s">
        <v>7073</v>
      </c>
      <c r="C598" s="56" t="s">
        <v>57</v>
      </c>
      <c r="D598" s="57">
        <v>2</v>
      </c>
      <c r="E598" s="72" t="s">
        <v>7074</v>
      </c>
      <c r="F598" s="76">
        <v>40000</v>
      </c>
      <c r="G598" s="63">
        <f t="shared" si="9"/>
        <v>80000</v>
      </c>
      <c r="H598" s="64" t="s">
        <v>6978</v>
      </c>
      <c r="I598" s="56" t="s">
        <v>7205</v>
      </c>
    </row>
    <row r="599" spans="1:9" ht="15" hidden="1" customHeight="1" x14ac:dyDescent="0.25">
      <c r="A599" s="770" t="s">
        <v>7204</v>
      </c>
      <c r="B599" s="771" t="s">
        <v>337</v>
      </c>
      <c r="C599" s="452" t="s">
        <v>7120</v>
      </c>
      <c r="D599" s="259">
        <v>1</v>
      </c>
      <c r="E599" s="490" t="s">
        <v>29</v>
      </c>
      <c r="F599" s="262">
        <v>195000</v>
      </c>
      <c r="G599" s="63">
        <f t="shared" si="9"/>
        <v>195000</v>
      </c>
      <c r="H599" s="263" t="s">
        <v>6804</v>
      </c>
      <c r="I599" s="452" t="s">
        <v>7205</v>
      </c>
    </row>
    <row r="600" spans="1:9" ht="15" hidden="1" customHeight="1" x14ac:dyDescent="0.25">
      <c r="A600" s="410" t="s">
        <v>7204</v>
      </c>
      <c r="B600" s="55" t="s">
        <v>7003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7205</v>
      </c>
    </row>
    <row r="601" spans="1:9" ht="15" hidden="1" customHeight="1" x14ac:dyDescent="0.25">
      <c r="A601" s="410" t="s">
        <v>7204</v>
      </c>
      <c r="B601" s="74" t="s">
        <v>7123</v>
      </c>
      <c r="C601" s="56" t="s">
        <v>7120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7191</v>
      </c>
      <c r="I601" s="56" t="s">
        <v>7205</v>
      </c>
    </row>
    <row r="602" spans="1:9" ht="15" hidden="1" customHeight="1" x14ac:dyDescent="0.25">
      <c r="A602" s="410" t="s">
        <v>7204</v>
      </c>
      <c r="B602" s="56" t="s">
        <v>7121</v>
      </c>
      <c r="C602" s="126" t="s">
        <v>7120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7192</v>
      </c>
      <c r="I602" s="56" t="s">
        <v>7205</v>
      </c>
    </row>
    <row r="603" spans="1:9" ht="15" hidden="1" customHeight="1" x14ac:dyDescent="0.25">
      <c r="A603" s="410" t="s">
        <v>7204</v>
      </c>
      <c r="B603" s="56" t="s">
        <v>7193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7194</v>
      </c>
      <c r="I603" s="56" t="s">
        <v>7205</v>
      </c>
    </row>
    <row r="604" spans="1:9" ht="15" hidden="1" customHeight="1" x14ac:dyDescent="0.25">
      <c r="A604" s="410" t="s">
        <v>7204</v>
      </c>
      <c r="B604" s="56" t="s">
        <v>6636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7205</v>
      </c>
    </row>
    <row r="605" spans="1:9" ht="15" hidden="1" customHeight="1" x14ac:dyDescent="0.25">
      <c r="A605" s="410" t="s">
        <v>7204</v>
      </c>
      <c r="B605" s="56" t="s">
        <v>6636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7205</v>
      </c>
    </row>
    <row r="606" spans="1:9" ht="15" hidden="1" customHeight="1" x14ac:dyDescent="0.25">
      <c r="A606" s="410" t="s">
        <v>7204</v>
      </c>
      <c r="B606" s="55" t="s">
        <v>6268</v>
      </c>
      <c r="C606" s="56" t="s">
        <v>6419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7205</v>
      </c>
    </row>
    <row r="607" spans="1:9" ht="15" hidden="1" customHeight="1" x14ac:dyDescent="0.25">
      <c r="A607" s="410" t="s">
        <v>7204</v>
      </c>
      <c r="B607" s="55" t="s">
        <v>6268</v>
      </c>
      <c r="C607" s="75" t="s">
        <v>6420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7205</v>
      </c>
    </row>
    <row r="608" spans="1:9" ht="15" hidden="1" customHeight="1" x14ac:dyDescent="0.25">
      <c r="A608" s="410" t="s">
        <v>7204</v>
      </c>
      <c r="B608" s="459" t="s">
        <v>7125</v>
      </c>
      <c r="C608" s="414" t="s">
        <v>403</v>
      </c>
      <c r="D608" s="683">
        <v>2</v>
      </c>
      <c r="E608" s="419" t="s">
        <v>29</v>
      </c>
      <c r="F608" s="431">
        <v>95000</v>
      </c>
      <c r="G608" s="63">
        <f t="shared" si="9"/>
        <v>190000</v>
      </c>
      <c r="H608" s="418" t="s">
        <v>415</v>
      </c>
      <c r="I608" s="56"/>
    </row>
    <row r="609" spans="1:9" ht="15" hidden="1" customHeight="1" x14ac:dyDescent="0.25">
      <c r="A609" s="410" t="s">
        <v>7204</v>
      </c>
      <c r="B609" s="56" t="s">
        <v>78</v>
      </c>
      <c r="C609" s="56" t="s">
        <v>79</v>
      </c>
      <c r="D609" s="83">
        <v>1</v>
      </c>
      <c r="E609" s="56" t="s">
        <v>6600</v>
      </c>
      <c r="F609" s="77">
        <v>1</v>
      </c>
      <c r="G609" s="63">
        <f t="shared" si="9"/>
        <v>1</v>
      </c>
      <c r="H609" s="64" t="s">
        <v>416</v>
      </c>
      <c r="I609" s="56" t="s">
        <v>7156</v>
      </c>
    </row>
    <row r="610" spans="1:9" ht="15" hidden="1" customHeight="1" x14ac:dyDescent="0.25">
      <c r="A610" s="410" t="s">
        <v>7204</v>
      </c>
      <c r="B610" s="68" t="s">
        <v>7158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7157</v>
      </c>
      <c r="I610" s="56" t="s">
        <v>7156</v>
      </c>
    </row>
    <row r="611" spans="1:9" ht="15" hidden="1" customHeight="1" x14ac:dyDescent="0.25">
      <c r="A611" s="410" t="s">
        <v>7204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7155</v>
      </c>
      <c r="I611" s="56" t="s">
        <v>7156</v>
      </c>
    </row>
    <row r="612" spans="1:9" ht="15" hidden="1" customHeight="1" x14ac:dyDescent="0.25">
      <c r="A612" s="410" t="s">
        <v>7199</v>
      </c>
      <c r="B612" s="56" t="s">
        <v>7177</v>
      </c>
      <c r="C612" s="71" t="s">
        <v>7178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6321</v>
      </c>
      <c r="I612" s="56"/>
    </row>
    <row r="613" spans="1:9" ht="15" hidden="1" customHeight="1" x14ac:dyDescent="0.25">
      <c r="A613" s="410" t="s">
        <v>7199</v>
      </c>
      <c r="B613" s="55" t="s">
        <v>7186</v>
      </c>
      <c r="C613" s="56" t="s">
        <v>7178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6321</v>
      </c>
      <c r="I613" s="56"/>
    </row>
    <row r="614" spans="1:9" ht="15" hidden="1" customHeight="1" x14ac:dyDescent="0.25">
      <c r="A614" s="410" t="s">
        <v>7199</v>
      </c>
      <c r="B614" s="255" t="s">
        <v>7198</v>
      </c>
      <c r="C614" s="255" t="s">
        <v>6598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6321</v>
      </c>
      <c r="I614" s="56"/>
    </row>
    <row r="615" spans="1:9" ht="15" hidden="1" customHeight="1" x14ac:dyDescent="0.25">
      <c r="A615" s="410" t="s">
        <v>7199</v>
      </c>
      <c r="B615" s="68" t="s">
        <v>6890</v>
      </c>
      <c r="C615" s="56" t="s">
        <v>6891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6321</v>
      </c>
      <c r="I615" s="56"/>
    </row>
    <row r="616" spans="1:9" ht="15" hidden="1" customHeight="1" x14ac:dyDescent="0.25">
      <c r="A616" s="410" t="s">
        <v>7199</v>
      </c>
      <c r="B616" s="56" t="s">
        <v>6732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6321</v>
      </c>
      <c r="I616" s="56"/>
    </row>
    <row r="617" spans="1:9" ht="15" hidden="1" customHeight="1" x14ac:dyDescent="0.25">
      <c r="A617" s="410" t="s">
        <v>7199</v>
      </c>
      <c r="B617" s="55" t="s">
        <v>6360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hidden="1" customHeight="1" x14ac:dyDescent="0.25">
      <c r="A618" s="410" t="s">
        <v>7199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hidden="1" customHeight="1" x14ac:dyDescent="0.25">
      <c r="A619" s="410" t="s">
        <v>7199</v>
      </c>
      <c r="B619" s="81" t="s">
        <v>7072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hidden="1" customHeight="1" x14ac:dyDescent="0.25">
      <c r="A620" s="410" t="s">
        <v>7199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hidden="1" customHeight="1" x14ac:dyDescent="0.25">
      <c r="A621" s="410" t="s">
        <v>7199</v>
      </c>
      <c r="B621" s="56" t="s">
        <v>6764</v>
      </c>
      <c r="C621" s="56" t="s">
        <v>6765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hidden="1" customHeight="1" x14ac:dyDescent="0.25">
      <c r="A622" s="410" t="s">
        <v>7199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hidden="1" customHeight="1" x14ac:dyDescent="0.25">
      <c r="A623" s="410" t="s">
        <v>7199</v>
      </c>
      <c r="B623" s="56" t="s">
        <v>6635</v>
      </c>
      <c r="C623" s="56" t="s">
        <v>7201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7202</v>
      </c>
    </row>
    <row r="624" spans="1:9" ht="15" hidden="1" customHeight="1" x14ac:dyDescent="0.25">
      <c r="A624" s="410" t="s">
        <v>7199</v>
      </c>
      <c r="B624" s="56" t="s">
        <v>7206</v>
      </c>
      <c r="C624" s="449" t="s">
        <v>7211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7202</v>
      </c>
    </row>
    <row r="625" spans="1:9" ht="15" hidden="1" customHeight="1" x14ac:dyDescent="0.25">
      <c r="A625" s="410" t="s">
        <v>7199</v>
      </c>
      <c r="B625" s="60" t="s">
        <v>7207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7202</v>
      </c>
    </row>
    <row r="626" spans="1:9" ht="15" hidden="1" customHeight="1" x14ac:dyDescent="0.25">
      <c r="A626" s="410" t="s">
        <v>7199</v>
      </c>
      <c r="B626" s="71" t="s">
        <v>7208</v>
      </c>
      <c r="C626" s="71" t="s">
        <v>88</v>
      </c>
      <c r="D626" s="703">
        <v>1</v>
      </c>
      <c r="E626" s="71" t="s">
        <v>29</v>
      </c>
      <c r="F626" s="712">
        <v>50000</v>
      </c>
      <c r="G626" s="63">
        <f t="shared" si="9"/>
        <v>50000</v>
      </c>
      <c r="H626" s="271" t="s">
        <v>524</v>
      </c>
      <c r="I626" s="56" t="s">
        <v>7202</v>
      </c>
    </row>
    <row r="627" spans="1:9" ht="15" hidden="1" customHeight="1" x14ac:dyDescent="0.25">
      <c r="A627" s="410" t="s">
        <v>7199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hidden="1" customHeight="1" x14ac:dyDescent="0.25">
      <c r="A628" s="410" t="s">
        <v>7199</v>
      </c>
      <c r="B628" s="68" t="s">
        <v>6466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7224</v>
      </c>
    </row>
    <row r="629" spans="1:9" ht="15" hidden="1" customHeight="1" x14ac:dyDescent="0.25">
      <c r="A629" s="410" t="s">
        <v>7199</v>
      </c>
      <c r="B629" s="56" t="s">
        <v>6856</v>
      </c>
      <c r="C629" s="75" t="s">
        <v>6855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7224</v>
      </c>
    </row>
    <row r="630" spans="1:9" ht="15" hidden="1" customHeight="1" x14ac:dyDescent="0.25">
      <c r="A630" s="410" t="s">
        <v>7199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7224</v>
      </c>
    </row>
    <row r="631" spans="1:9" ht="15" hidden="1" customHeight="1" x14ac:dyDescent="0.25">
      <c r="A631" s="410" t="s">
        <v>7199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7224</v>
      </c>
    </row>
    <row r="632" spans="1:9" ht="15" hidden="1" customHeight="1" x14ac:dyDescent="0.25">
      <c r="A632" s="410" t="s">
        <v>7199</v>
      </c>
      <c r="B632" s="56" t="s">
        <v>6695</v>
      </c>
      <c r="C632" s="56" t="s">
        <v>6581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7224</v>
      </c>
    </row>
    <row r="633" spans="1:9" ht="15" hidden="1" customHeight="1" x14ac:dyDescent="0.25">
      <c r="A633" s="410" t="s">
        <v>7199</v>
      </c>
      <c r="B633" s="56" t="s">
        <v>6694</v>
      </c>
      <c r="C633" s="56" t="s">
        <v>6581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7224</v>
      </c>
    </row>
    <row r="634" spans="1:9" ht="15" hidden="1" customHeight="1" x14ac:dyDescent="0.25">
      <c r="A634" s="410" t="s">
        <v>7199</v>
      </c>
      <c r="B634" s="55" t="s">
        <v>6360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hidden="1" customHeight="1" x14ac:dyDescent="0.25">
      <c r="A635" s="410" t="s">
        <v>7199</v>
      </c>
      <c r="B635" s="56" t="s">
        <v>7222</v>
      </c>
      <c r="C635" s="71" t="s">
        <v>7223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hidden="1" customHeight="1" x14ac:dyDescent="0.25">
      <c r="A636" s="410" t="s">
        <v>7199</v>
      </c>
      <c r="B636" s="74" t="s">
        <v>7111</v>
      </c>
      <c r="C636" s="88" t="s">
        <v>7112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6294</v>
      </c>
      <c r="I636" s="56" t="s">
        <v>7217</v>
      </c>
    </row>
    <row r="637" spans="1:9" ht="15" hidden="1" customHeight="1" x14ac:dyDescent="0.25">
      <c r="A637" s="410" t="s">
        <v>7199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7219</v>
      </c>
      <c r="I637" s="56" t="s">
        <v>7221</v>
      </c>
    </row>
    <row r="638" spans="1:9" ht="15" hidden="1" customHeight="1" x14ac:dyDescent="0.25">
      <c r="A638" s="410" t="s">
        <v>7199</v>
      </c>
      <c r="B638" s="74" t="s">
        <v>7218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7220</v>
      </c>
      <c r="I638" s="56" t="s">
        <v>7221</v>
      </c>
    </row>
    <row r="639" spans="1:9" ht="15" hidden="1" customHeight="1" x14ac:dyDescent="0.25">
      <c r="A639" s="410" t="s">
        <v>7226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hidden="1" customHeight="1" x14ac:dyDescent="0.25">
      <c r="A640" s="410" t="s">
        <v>7226</v>
      </c>
      <c r="B640" s="55" t="s">
        <v>6360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hidden="1" customHeight="1" x14ac:dyDescent="0.25">
      <c r="A641" s="410" t="s">
        <v>7226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hidden="1" customHeight="1" x14ac:dyDescent="0.25">
      <c r="A642" s="410" t="s">
        <v>7226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hidden="1" customHeight="1" x14ac:dyDescent="0.25">
      <c r="A643" s="410" t="s">
        <v>7226</v>
      </c>
      <c r="B643" s="56" t="s">
        <v>6764</v>
      </c>
      <c r="C643" s="56" t="s">
        <v>6765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hidden="1" customHeight="1" x14ac:dyDescent="0.25">
      <c r="A644" s="410" t="s">
        <v>7226</v>
      </c>
      <c r="B644" s="56" t="s">
        <v>6818</v>
      </c>
      <c r="C644" s="123" t="s">
        <v>6815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hidden="1" customHeight="1" x14ac:dyDescent="0.25">
      <c r="A645" s="410" t="s">
        <v>7226</v>
      </c>
      <c r="B645" s="56" t="s">
        <v>6816</v>
      </c>
      <c r="C645" s="123" t="s">
        <v>6815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hidden="1" customHeight="1" x14ac:dyDescent="0.25">
      <c r="A646" s="410" t="s">
        <v>7226</v>
      </c>
      <c r="B646" s="81" t="s">
        <v>6727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hidden="1" customHeight="1" x14ac:dyDescent="0.25">
      <c r="A647" s="410" t="s">
        <v>7226</v>
      </c>
      <c r="B647" s="270" t="s">
        <v>7045</v>
      </c>
      <c r="C647" s="71" t="s">
        <v>403</v>
      </c>
      <c r="D647" s="105">
        <v>1</v>
      </c>
      <c r="E647" s="70" t="s">
        <v>29</v>
      </c>
      <c r="F647" s="426">
        <v>30000</v>
      </c>
      <c r="G647" s="63">
        <f t="shared" si="10"/>
        <v>30000</v>
      </c>
      <c r="H647" s="64" t="s">
        <v>516</v>
      </c>
      <c r="I647" s="56"/>
    </row>
    <row r="648" spans="1:9" ht="15" hidden="1" customHeight="1" x14ac:dyDescent="0.25">
      <c r="A648" s="410" t="s">
        <v>7226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hidden="1" customHeight="1" x14ac:dyDescent="0.25">
      <c r="A649" s="410" t="s">
        <v>7226</v>
      </c>
      <c r="B649" s="56" t="s">
        <v>6822</v>
      </c>
      <c r="C649" s="123" t="s">
        <v>6815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hidden="1" customHeight="1" x14ac:dyDescent="0.25">
      <c r="A650" s="410" t="s">
        <v>7226</v>
      </c>
      <c r="B650" s="56" t="s">
        <v>7136</v>
      </c>
      <c r="C650" s="56" t="s">
        <v>6598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6321</v>
      </c>
      <c r="I650" s="56"/>
    </row>
    <row r="651" spans="1:9" ht="15" hidden="1" customHeight="1" x14ac:dyDescent="0.25">
      <c r="A651" s="410" t="s">
        <v>7226</v>
      </c>
      <c r="B651" s="55" t="s">
        <v>7186</v>
      </c>
      <c r="C651" s="56" t="s">
        <v>7178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6321</v>
      </c>
      <c r="I651" s="56"/>
    </row>
    <row r="652" spans="1:9" ht="15" hidden="1" customHeight="1" x14ac:dyDescent="0.25">
      <c r="A652" s="410" t="s">
        <v>7226</v>
      </c>
      <c r="B652" s="56" t="s">
        <v>990</v>
      </c>
      <c r="C652" s="449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6714</v>
      </c>
      <c r="I652" s="56"/>
    </row>
    <row r="653" spans="1:9" ht="15" hidden="1" customHeight="1" x14ac:dyDescent="0.25">
      <c r="A653" s="410" t="s">
        <v>7226</v>
      </c>
      <c r="B653" s="68" t="s">
        <v>7093</v>
      </c>
      <c r="C653" s="56" t="s">
        <v>6471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7231</v>
      </c>
    </row>
    <row r="654" spans="1:9" ht="15" hidden="1" customHeight="1" x14ac:dyDescent="0.25">
      <c r="A654" s="410" t="s">
        <v>7226</v>
      </c>
      <c r="B654" s="68" t="s">
        <v>7093</v>
      </c>
      <c r="C654" s="56" t="s">
        <v>6475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7231</v>
      </c>
    </row>
    <row r="655" spans="1:9" ht="15" hidden="1" customHeight="1" x14ac:dyDescent="0.25">
      <c r="A655" s="410" t="s">
        <v>7226</v>
      </c>
      <c r="B655" s="56" t="s">
        <v>6694</v>
      </c>
      <c r="C655" s="56" t="s">
        <v>6581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7245</v>
      </c>
    </row>
    <row r="656" spans="1:9" ht="15" hidden="1" customHeight="1" x14ac:dyDescent="0.25">
      <c r="A656" s="410" t="s">
        <v>7226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7245</v>
      </c>
    </row>
    <row r="657" spans="1:9" ht="15" hidden="1" customHeight="1" x14ac:dyDescent="0.25">
      <c r="A657" s="410" t="s">
        <v>7226</v>
      </c>
      <c r="B657" s="81" t="s">
        <v>7243</v>
      </c>
      <c r="C657" s="56" t="s">
        <v>7244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7245</v>
      </c>
    </row>
    <row r="658" spans="1:9" ht="15" hidden="1" customHeight="1" x14ac:dyDescent="0.25">
      <c r="A658" s="410" t="s">
        <v>7226</v>
      </c>
      <c r="B658" s="56" t="s">
        <v>6764</v>
      </c>
      <c r="C658" s="56" t="s">
        <v>6765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7245</v>
      </c>
    </row>
    <row r="659" spans="1:9" ht="15" hidden="1" customHeight="1" x14ac:dyDescent="0.25">
      <c r="A659" s="410" t="s">
        <v>7226</v>
      </c>
      <c r="B659" s="255" t="s">
        <v>7139</v>
      </c>
      <c r="C659" s="255" t="s">
        <v>7140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7141</v>
      </c>
      <c r="I659" s="56" t="s">
        <v>7241</v>
      </c>
    </row>
    <row r="660" spans="1:9" ht="15" hidden="1" customHeight="1" x14ac:dyDescent="0.25">
      <c r="A660" s="410" t="s">
        <v>7226</v>
      </c>
      <c r="B660" s="60" t="s">
        <v>7142</v>
      </c>
      <c r="C660" s="255" t="s">
        <v>7140</v>
      </c>
      <c r="D660" s="57">
        <v>3</v>
      </c>
      <c r="E660" s="72" t="s">
        <v>29</v>
      </c>
      <c r="F660" s="231">
        <v>335000</v>
      </c>
      <c r="G660" s="63">
        <f t="shared" si="10"/>
        <v>1005000</v>
      </c>
      <c r="H660" s="64" t="s">
        <v>7141</v>
      </c>
      <c r="I660" s="56" t="s">
        <v>7241</v>
      </c>
    </row>
    <row r="661" spans="1:9" ht="15" hidden="1" customHeight="1" x14ac:dyDescent="0.25">
      <c r="A661" s="410" t="s">
        <v>7226</v>
      </c>
      <c r="B661" s="255" t="s">
        <v>7143</v>
      </c>
      <c r="C661" s="255" t="s">
        <v>7140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7141</v>
      </c>
      <c r="I661" s="56" t="s">
        <v>7241</v>
      </c>
    </row>
    <row r="662" spans="1:9" ht="15" hidden="1" customHeight="1" x14ac:dyDescent="0.25">
      <c r="A662" s="410" t="s">
        <v>7226</v>
      </c>
      <c r="B662" s="60" t="s">
        <v>7144</v>
      </c>
      <c r="C662" s="255" t="s">
        <v>7140</v>
      </c>
      <c r="D662" s="57">
        <v>3</v>
      </c>
      <c r="E662" s="72" t="s">
        <v>29</v>
      </c>
      <c r="F662" s="231">
        <v>295000</v>
      </c>
      <c r="G662" s="63">
        <f t="shared" si="10"/>
        <v>885000</v>
      </c>
      <c r="H662" s="64" t="s">
        <v>7141</v>
      </c>
      <c r="I662" s="56" t="s">
        <v>7241</v>
      </c>
    </row>
    <row r="663" spans="1:9" ht="15" hidden="1" customHeight="1" x14ac:dyDescent="0.25">
      <c r="A663" s="410" t="s">
        <v>7226</v>
      </c>
      <c r="B663" s="255" t="s">
        <v>7145</v>
      </c>
      <c r="C663" s="255" t="s">
        <v>7140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7141</v>
      </c>
      <c r="I663" s="56" t="s">
        <v>7241</v>
      </c>
    </row>
    <row r="664" spans="1:9" ht="15" hidden="1" customHeight="1" x14ac:dyDescent="0.25">
      <c r="A664" s="410" t="s">
        <v>7226</v>
      </c>
      <c r="B664" s="60" t="s">
        <v>7146</v>
      </c>
      <c r="C664" s="255" t="s">
        <v>7140</v>
      </c>
      <c r="D664" s="57">
        <v>1</v>
      </c>
      <c r="E664" s="72" t="s">
        <v>29</v>
      </c>
      <c r="F664" s="231">
        <v>295000</v>
      </c>
      <c r="G664" s="63">
        <f t="shared" si="10"/>
        <v>295000</v>
      </c>
      <c r="H664" s="64" t="s">
        <v>7141</v>
      </c>
      <c r="I664" s="56" t="s">
        <v>7241</v>
      </c>
    </row>
    <row r="665" spans="1:9" ht="15" hidden="1" customHeight="1" x14ac:dyDescent="0.25">
      <c r="A665" s="410" t="s">
        <v>7226</v>
      </c>
      <c r="B665" s="255" t="s">
        <v>7147</v>
      </c>
      <c r="C665" s="255" t="s">
        <v>7140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7141</v>
      </c>
      <c r="I665" s="56" t="s">
        <v>7241</v>
      </c>
    </row>
    <row r="666" spans="1:9" ht="15" hidden="1" customHeight="1" x14ac:dyDescent="0.25">
      <c r="A666" s="410" t="s">
        <v>7226</v>
      </c>
      <c r="B666" s="60" t="s">
        <v>7148</v>
      </c>
      <c r="C666" s="255" t="s">
        <v>7140</v>
      </c>
      <c r="D666" s="57">
        <v>1</v>
      </c>
      <c r="E666" s="72" t="s">
        <v>29</v>
      </c>
      <c r="F666" s="231">
        <v>857500</v>
      </c>
      <c r="G666" s="63">
        <f t="shared" si="10"/>
        <v>857500</v>
      </c>
      <c r="H666" s="64" t="s">
        <v>7141</v>
      </c>
      <c r="I666" s="56" t="s">
        <v>7241</v>
      </c>
    </row>
    <row r="667" spans="1:9" ht="15" hidden="1" customHeight="1" x14ac:dyDescent="0.25">
      <c r="A667" s="410" t="s">
        <v>7226</v>
      </c>
      <c r="B667" s="55" t="s">
        <v>7150</v>
      </c>
      <c r="C667" s="255" t="s">
        <v>7140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7141</v>
      </c>
      <c r="I667" s="56" t="s">
        <v>7241</v>
      </c>
    </row>
    <row r="668" spans="1:9" ht="15" hidden="1" customHeight="1" x14ac:dyDescent="0.25">
      <c r="A668" s="410" t="s">
        <v>7226</v>
      </c>
      <c r="B668" s="55" t="s">
        <v>7151</v>
      </c>
      <c r="C668" s="255" t="s">
        <v>7140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7141</v>
      </c>
      <c r="I668" s="56" t="s">
        <v>7241</v>
      </c>
    </row>
    <row r="669" spans="1:9" ht="15" hidden="1" customHeight="1" x14ac:dyDescent="0.25">
      <c r="A669" s="410" t="s">
        <v>7226</v>
      </c>
      <c r="B669" s="55" t="s">
        <v>7152</v>
      </c>
      <c r="C669" s="255" t="s">
        <v>7140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7141</v>
      </c>
      <c r="I669" s="56" t="s">
        <v>7241</v>
      </c>
    </row>
    <row r="670" spans="1:9" ht="15" hidden="1" customHeight="1" x14ac:dyDescent="0.25">
      <c r="A670" s="410" t="s">
        <v>7226</v>
      </c>
      <c r="B670" s="55" t="s">
        <v>7149</v>
      </c>
      <c r="C670" s="255" t="s">
        <v>7140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7141</v>
      </c>
      <c r="I670" s="56" t="s">
        <v>7242</v>
      </c>
    </row>
    <row r="671" spans="1:9" ht="15" hidden="1" customHeight="1" x14ac:dyDescent="0.25">
      <c r="A671" s="410" t="s">
        <v>7226</v>
      </c>
      <c r="B671" s="55" t="s">
        <v>7174</v>
      </c>
      <c r="C671" s="75" t="s">
        <v>7175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7141</v>
      </c>
      <c r="I671" s="56" t="s">
        <v>7242</v>
      </c>
    </row>
    <row r="672" spans="1:9" ht="15" hidden="1" customHeight="1" x14ac:dyDescent="0.25">
      <c r="A672" s="410" t="s">
        <v>7226</v>
      </c>
      <c r="B672" s="68" t="s">
        <v>6655</v>
      </c>
      <c r="C672" s="56" t="s">
        <v>6659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7141</v>
      </c>
      <c r="I672" s="56" t="s">
        <v>7242</v>
      </c>
    </row>
    <row r="673" spans="1:9" ht="15" hidden="1" customHeight="1" x14ac:dyDescent="0.25">
      <c r="A673" s="410" t="s">
        <v>7226</v>
      </c>
      <c r="B673" s="56" t="s">
        <v>6604</v>
      </c>
      <c r="C673" s="56" t="s">
        <v>7248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7249</v>
      </c>
    </row>
    <row r="674" spans="1:9" ht="15" hidden="1" customHeight="1" x14ac:dyDescent="0.25">
      <c r="A674" s="410" t="s">
        <v>7226</v>
      </c>
      <c r="B674" s="56" t="s">
        <v>6819</v>
      </c>
      <c r="C674" s="110" t="s">
        <v>6815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7249</v>
      </c>
    </row>
    <row r="675" spans="1:9" ht="15" hidden="1" customHeight="1" x14ac:dyDescent="0.25">
      <c r="A675" s="410" t="s">
        <v>7226</v>
      </c>
      <c r="B675" s="68" t="s">
        <v>6820</v>
      </c>
      <c r="C675" s="56" t="s">
        <v>6815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7249</v>
      </c>
    </row>
    <row r="676" spans="1:9" ht="15" customHeight="1" x14ac:dyDescent="0.25">
      <c r="A676" s="410" t="s">
        <v>7226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7249</v>
      </c>
    </row>
    <row r="677" spans="1:9" ht="15" hidden="1" customHeight="1" x14ac:dyDescent="0.25">
      <c r="A677" s="410" t="s">
        <v>7226</v>
      </c>
      <c r="B677" s="81" t="s">
        <v>6780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7250</v>
      </c>
    </row>
    <row r="678" spans="1:9" ht="15" hidden="1" customHeight="1" x14ac:dyDescent="0.25">
      <c r="A678" s="410" t="s">
        <v>7226</v>
      </c>
      <c r="B678" s="56" t="s">
        <v>7251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12" t="s">
        <v>441</v>
      </c>
      <c r="I678" s="255"/>
    </row>
    <row r="679" spans="1:9" ht="15" hidden="1" customHeight="1" x14ac:dyDescent="0.25">
      <c r="A679" s="410" t="s">
        <v>7226</v>
      </c>
      <c r="B679" s="81" t="s">
        <v>7043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hidden="1" customHeight="1" x14ac:dyDescent="0.25">
      <c r="A680" s="410" t="s">
        <v>7226</v>
      </c>
      <c r="B680" s="56" t="s">
        <v>6778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12" t="s">
        <v>441</v>
      </c>
      <c r="I680" s="56"/>
    </row>
    <row r="681" spans="1:9" ht="15" hidden="1" customHeight="1" x14ac:dyDescent="0.25">
      <c r="A681" s="410" t="s">
        <v>7226</v>
      </c>
      <c r="B681" s="55" t="s">
        <v>7252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7114</v>
      </c>
      <c r="I681" s="56"/>
    </row>
    <row r="682" spans="1:9" ht="15" hidden="1" customHeight="1" x14ac:dyDescent="0.25">
      <c r="A682" s="410" t="s">
        <v>7226</v>
      </c>
      <c r="B682" s="68" t="s">
        <v>7093</v>
      </c>
      <c r="C682" s="56" t="s">
        <v>6470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7262</v>
      </c>
    </row>
    <row r="683" spans="1:9" ht="15" hidden="1" customHeight="1" x14ac:dyDescent="0.25">
      <c r="A683" s="410" t="s">
        <v>7226</v>
      </c>
      <c r="B683" s="68" t="s">
        <v>7093</v>
      </c>
      <c r="C683" s="56" t="s">
        <v>6477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7262</v>
      </c>
    </row>
    <row r="684" spans="1:9" ht="15" hidden="1" customHeight="1" x14ac:dyDescent="0.25">
      <c r="A684" s="410" t="s">
        <v>7226</v>
      </c>
      <c r="B684" s="414" t="s">
        <v>78</v>
      </c>
      <c r="C684" s="414" t="s">
        <v>79</v>
      </c>
      <c r="D684" s="435">
        <v>8</v>
      </c>
      <c r="E684" s="414" t="s">
        <v>203</v>
      </c>
      <c r="F684" s="437">
        <v>29200</v>
      </c>
      <c r="G684" s="63">
        <f t="shared" si="10"/>
        <v>233600</v>
      </c>
      <c r="H684" s="418" t="s">
        <v>6779</v>
      </c>
      <c r="I684" s="414"/>
    </row>
    <row r="685" spans="1:9" ht="15" hidden="1" customHeight="1" x14ac:dyDescent="0.25">
      <c r="A685" s="410" t="s">
        <v>7226</v>
      </c>
      <c r="B685" s="255" t="s">
        <v>7227</v>
      </c>
      <c r="C685" s="255" t="s">
        <v>7056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7230</v>
      </c>
    </row>
    <row r="686" spans="1:9" ht="15" hidden="1" customHeight="1" x14ac:dyDescent="0.25">
      <c r="A686" s="410" t="s">
        <v>7226</v>
      </c>
      <c r="B686" s="255" t="s">
        <v>7228</v>
      </c>
      <c r="C686" s="255" t="s">
        <v>7057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7230</v>
      </c>
    </row>
    <row r="687" spans="1:9" ht="15" hidden="1" customHeight="1" x14ac:dyDescent="0.25">
      <c r="A687" s="410" t="s">
        <v>7226</v>
      </c>
      <c r="B687" s="255" t="s">
        <v>7228</v>
      </c>
      <c r="C687" s="255" t="s">
        <v>7058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7230</v>
      </c>
    </row>
    <row r="688" spans="1:9" ht="15" hidden="1" customHeight="1" x14ac:dyDescent="0.25">
      <c r="A688" s="410" t="s">
        <v>7226</v>
      </c>
      <c r="B688" s="255" t="s">
        <v>7227</v>
      </c>
      <c r="C688" s="255" t="s">
        <v>7059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7230</v>
      </c>
    </row>
    <row r="689" spans="1:9" ht="15" hidden="1" customHeight="1" x14ac:dyDescent="0.25">
      <c r="A689" s="410" t="s">
        <v>7226</v>
      </c>
      <c r="B689" s="56" t="s">
        <v>7229</v>
      </c>
      <c r="C689" s="255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7230</v>
      </c>
    </row>
    <row r="690" spans="1:9" ht="15" hidden="1" customHeight="1" x14ac:dyDescent="0.25">
      <c r="A690" s="410" t="s">
        <v>7226</v>
      </c>
      <c r="B690" s="56" t="s">
        <v>7229</v>
      </c>
      <c r="C690" s="255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7230</v>
      </c>
    </row>
    <row r="691" spans="1:9" ht="15" hidden="1" customHeight="1" x14ac:dyDescent="0.25">
      <c r="A691" s="410" t="s">
        <v>7226</v>
      </c>
      <c r="B691" s="56" t="s">
        <v>6732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7230</v>
      </c>
    </row>
    <row r="692" spans="1:9" ht="15" hidden="1" customHeight="1" x14ac:dyDescent="0.25">
      <c r="A692" s="410" t="s">
        <v>7226</v>
      </c>
      <c r="B692" s="81" t="s">
        <v>7234</v>
      </c>
      <c r="C692" s="75" t="s">
        <v>7235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7239</v>
      </c>
      <c r="I692" s="56" t="s">
        <v>7240</v>
      </c>
    </row>
    <row r="693" spans="1:9" ht="15" hidden="1" customHeight="1" x14ac:dyDescent="0.25">
      <c r="A693" s="410" t="s">
        <v>7226</v>
      </c>
      <c r="B693" s="60" t="s">
        <v>7236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7239</v>
      </c>
      <c r="I693" s="56" t="s">
        <v>7240</v>
      </c>
    </row>
    <row r="694" spans="1:9" ht="15" hidden="1" customHeight="1" x14ac:dyDescent="0.25">
      <c r="A694" s="410" t="s">
        <v>7226</v>
      </c>
      <c r="B694" s="56" t="s">
        <v>7237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7238</v>
      </c>
      <c r="I694" s="56" t="s">
        <v>7240</v>
      </c>
    </row>
    <row r="695" spans="1:9" ht="15" hidden="1" customHeight="1" x14ac:dyDescent="0.25">
      <c r="A695" s="410" t="s">
        <v>7299</v>
      </c>
      <c r="B695" s="56" t="s">
        <v>7266</v>
      </c>
      <c r="C695" s="56" t="s">
        <v>7257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6321</v>
      </c>
      <c r="I695" s="56"/>
    </row>
    <row r="696" spans="1:9" ht="15" hidden="1" customHeight="1" x14ac:dyDescent="0.25">
      <c r="A696" s="410" t="s">
        <v>7299</v>
      </c>
      <c r="B696" s="56" t="s">
        <v>6732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6321</v>
      </c>
      <c r="I696" s="56"/>
    </row>
    <row r="697" spans="1:9" ht="15" customHeight="1" x14ac:dyDescent="0.25">
      <c r="A697" s="410" t="s">
        <v>7299</v>
      </c>
      <c r="B697" s="55" t="s">
        <v>6675</v>
      </c>
      <c r="C697" s="56" t="s">
        <v>6676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hidden="1" customHeight="1" x14ac:dyDescent="0.25">
      <c r="A698" s="410" t="s">
        <v>7299</v>
      </c>
      <c r="B698" s="56" t="s">
        <v>432</v>
      </c>
      <c r="C698" s="71" t="s">
        <v>6865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customHeight="1" x14ac:dyDescent="0.25">
      <c r="A699" s="410" t="s">
        <v>7299</v>
      </c>
      <c r="B699" s="74" t="s">
        <v>6864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hidden="1" customHeight="1" x14ac:dyDescent="0.25">
      <c r="A700" s="410" t="s">
        <v>7299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7293</v>
      </c>
      <c r="I700" s="56"/>
    </row>
    <row r="701" spans="1:9" ht="15" hidden="1" customHeight="1" x14ac:dyDescent="0.25">
      <c r="A701" s="410" t="s">
        <v>7299</v>
      </c>
      <c r="B701" s="56" t="s">
        <v>6694</v>
      </c>
      <c r="C701" s="56" t="s">
        <v>6581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7293</v>
      </c>
      <c r="I701" s="56"/>
    </row>
    <row r="702" spans="1:9" ht="15" hidden="1" customHeight="1" x14ac:dyDescent="0.25">
      <c r="A702" s="410" t="s">
        <v>7299</v>
      </c>
      <c r="B702" s="56" t="s">
        <v>6695</v>
      </c>
      <c r="C702" s="56" t="s">
        <v>6581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7293</v>
      </c>
      <c r="I702" s="56"/>
    </row>
    <row r="703" spans="1:9" ht="15" hidden="1" customHeight="1" x14ac:dyDescent="0.25">
      <c r="A703" s="410" t="s">
        <v>7299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7293</v>
      </c>
      <c r="I703" s="56"/>
    </row>
    <row r="704" spans="1:9" ht="15" customHeight="1" x14ac:dyDescent="0.25">
      <c r="A704" s="410" t="s">
        <v>7299</v>
      </c>
      <c r="B704" s="55" t="s">
        <v>6675</v>
      </c>
      <c r="C704" s="56" t="s">
        <v>6676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7293</v>
      </c>
      <c r="I704" s="56"/>
    </row>
    <row r="705" spans="1:9" ht="15" hidden="1" customHeight="1" x14ac:dyDescent="0.25">
      <c r="A705" s="410" t="s">
        <v>7299</v>
      </c>
      <c r="B705" s="56" t="s">
        <v>432</v>
      </c>
      <c r="C705" s="71" t="s">
        <v>6865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7293</v>
      </c>
      <c r="I705" s="56"/>
    </row>
    <row r="706" spans="1:9" ht="15" customHeight="1" x14ac:dyDescent="0.25">
      <c r="A706" s="410" t="s">
        <v>7299</v>
      </c>
      <c r="B706" s="74" t="s">
        <v>6864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7293</v>
      </c>
      <c r="I706" s="56"/>
    </row>
    <row r="707" spans="1:9" ht="15" hidden="1" customHeight="1" x14ac:dyDescent="0.25">
      <c r="A707" s="410" t="s">
        <v>7299</v>
      </c>
      <c r="B707" s="56" t="s">
        <v>7294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hidden="1" customHeight="1" x14ac:dyDescent="0.25">
      <c r="A708" s="410" t="s">
        <v>7299</v>
      </c>
      <c r="B708" s="255" t="s">
        <v>7267</v>
      </c>
      <c r="C708" s="255" t="s">
        <v>6676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6714</v>
      </c>
      <c r="I708" s="56"/>
    </row>
    <row r="709" spans="1:9" ht="15" hidden="1" customHeight="1" x14ac:dyDescent="0.25">
      <c r="A709" s="410" t="s">
        <v>7299</v>
      </c>
      <c r="B709" s="55" t="s">
        <v>7268</v>
      </c>
      <c r="C709" s="56" t="s">
        <v>6676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12" t="s">
        <v>6714</v>
      </c>
      <c r="I709" s="56"/>
    </row>
    <row r="710" spans="1:9" ht="15" hidden="1" customHeight="1" x14ac:dyDescent="0.25">
      <c r="A710" s="410" t="s">
        <v>7299</v>
      </c>
      <c r="B710" s="56" t="s">
        <v>7269</v>
      </c>
      <c r="C710" s="56" t="s">
        <v>6676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12" t="s">
        <v>6714</v>
      </c>
      <c r="I710" s="56"/>
    </row>
    <row r="711" spans="1:9" ht="15" hidden="1" customHeight="1" x14ac:dyDescent="0.25">
      <c r="A711" s="410" t="s">
        <v>7299</v>
      </c>
      <c r="B711" s="56" t="s">
        <v>6778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12" t="s">
        <v>6714</v>
      </c>
      <c r="I711" s="56"/>
    </row>
    <row r="712" spans="1:9" ht="15" hidden="1" customHeight="1" x14ac:dyDescent="0.25">
      <c r="A712" s="410" t="s">
        <v>7299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6714</v>
      </c>
      <c r="I712" s="56"/>
    </row>
    <row r="713" spans="1:9" ht="15" hidden="1" customHeight="1" x14ac:dyDescent="0.25">
      <c r="A713" s="410" t="s">
        <v>7299</v>
      </c>
      <c r="B713" s="56" t="s">
        <v>7296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6714</v>
      </c>
      <c r="I713" s="56"/>
    </row>
    <row r="714" spans="1:9" ht="15" hidden="1" customHeight="1" x14ac:dyDescent="0.25">
      <c r="A714" s="410" t="s">
        <v>7299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hidden="1" customHeight="1" x14ac:dyDescent="0.25">
      <c r="A715" s="410" t="s">
        <v>7299</v>
      </c>
      <c r="B715" s="56" t="s">
        <v>432</v>
      </c>
      <c r="C715" s="71" t="s">
        <v>6865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hidden="1" customHeight="1" x14ac:dyDescent="0.25">
      <c r="A716" s="410" t="s">
        <v>7299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hidden="1" customHeight="1" x14ac:dyDescent="0.25">
      <c r="A717" s="410" t="s">
        <v>7299</v>
      </c>
      <c r="B717" s="74" t="s">
        <v>6560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hidden="1" customHeight="1" x14ac:dyDescent="0.25">
      <c r="A718" s="410" t="s">
        <v>7299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hidden="1" customHeight="1" x14ac:dyDescent="0.25">
      <c r="A719" s="410" t="s">
        <v>7299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hidden="1" customHeight="1" x14ac:dyDescent="0.25">
      <c r="A720" s="410" t="s">
        <v>7299</v>
      </c>
      <c r="B720" s="56" t="s">
        <v>6609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hidden="1" customHeight="1" x14ac:dyDescent="0.25">
      <c r="A721" s="410" t="s">
        <v>7299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hidden="1" customHeight="1" x14ac:dyDescent="0.25">
      <c r="A722" s="410" t="s">
        <v>7299</v>
      </c>
      <c r="B722" s="68" t="s">
        <v>6478</v>
      </c>
      <c r="C722" s="65" t="s">
        <v>6488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7295</v>
      </c>
      <c r="I722" s="56" t="s">
        <v>7298</v>
      </c>
    </row>
    <row r="723" spans="1:9" ht="15" hidden="1" customHeight="1" x14ac:dyDescent="0.25">
      <c r="A723" s="410" t="s">
        <v>7346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7305</v>
      </c>
    </row>
    <row r="724" spans="1:9" ht="15" hidden="1" customHeight="1" x14ac:dyDescent="0.25">
      <c r="A724" s="410" t="s">
        <v>7346</v>
      </c>
      <c r="B724" s="56" t="s">
        <v>6694</v>
      </c>
      <c r="C724" s="56" t="s">
        <v>6581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7305</v>
      </c>
    </row>
    <row r="725" spans="1:9" ht="15" hidden="1" customHeight="1" x14ac:dyDescent="0.25">
      <c r="A725" s="410" t="s">
        <v>7346</v>
      </c>
      <c r="B725" s="56" t="s">
        <v>6695</v>
      </c>
      <c r="C725" s="56" t="s">
        <v>6581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7305</v>
      </c>
    </row>
    <row r="726" spans="1:9" ht="15" hidden="1" customHeight="1" x14ac:dyDescent="0.25">
      <c r="A726" s="410" t="s">
        <v>7346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7305</v>
      </c>
    </row>
    <row r="727" spans="1:9" ht="15" hidden="1" customHeight="1" x14ac:dyDescent="0.25">
      <c r="A727" s="410" t="s">
        <v>7346</v>
      </c>
      <c r="B727" s="68" t="s">
        <v>6466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7305</v>
      </c>
    </row>
    <row r="728" spans="1:9" ht="15" hidden="1" customHeight="1" x14ac:dyDescent="0.25">
      <c r="A728" s="410" t="s">
        <v>7346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hidden="1" customHeight="1" x14ac:dyDescent="0.25">
      <c r="A729" s="410" t="s">
        <v>7346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hidden="1" customHeight="1" x14ac:dyDescent="0.25">
      <c r="A730" s="410" t="s">
        <v>7346</v>
      </c>
      <c r="B730" s="55" t="s">
        <v>6360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hidden="1" customHeight="1" x14ac:dyDescent="0.25">
      <c r="A731" s="410" t="s">
        <v>7346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7307</v>
      </c>
    </row>
    <row r="732" spans="1:9" ht="15" hidden="1" customHeight="1" x14ac:dyDescent="0.25">
      <c r="A732" s="410" t="s">
        <v>7346</v>
      </c>
      <c r="B732" s="56" t="s">
        <v>6694</v>
      </c>
      <c r="C732" s="56" t="s">
        <v>6581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7307</v>
      </c>
    </row>
    <row r="733" spans="1:9" ht="15" hidden="1" customHeight="1" x14ac:dyDescent="0.25">
      <c r="A733" s="410" t="s">
        <v>7346</v>
      </c>
      <c r="B733" s="56" t="s">
        <v>7306</v>
      </c>
      <c r="C733" s="71" t="s">
        <v>6765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7307</v>
      </c>
    </row>
    <row r="734" spans="1:9" ht="15" hidden="1" customHeight="1" x14ac:dyDescent="0.25">
      <c r="A734" s="410" t="s">
        <v>7346</v>
      </c>
      <c r="B734" s="74" t="s">
        <v>6466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7307</v>
      </c>
    </row>
    <row r="735" spans="1:9" ht="15" hidden="1" customHeight="1" x14ac:dyDescent="0.25">
      <c r="A735" s="410" t="s">
        <v>7346</v>
      </c>
      <c r="B735" s="60" t="s">
        <v>7323</v>
      </c>
      <c r="C735" s="56" t="s">
        <v>7324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7325</v>
      </c>
      <c r="I735" s="56" t="s">
        <v>7326</v>
      </c>
    </row>
    <row r="736" spans="1:9" ht="15" hidden="1" customHeight="1" x14ac:dyDescent="0.25">
      <c r="A736" s="410" t="s">
        <v>7346</v>
      </c>
      <c r="B736" s="255" t="s">
        <v>7328</v>
      </c>
      <c r="C736" s="255" t="s">
        <v>7327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7329</v>
      </c>
      <c r="I736" s="56"/>
    </row>
    <row r="737" spans="1:9" ht="15" hidden="1" customHeight="1" x14ac:dyDescent="0.25">
      <c r="A737" s="410" t="s">
        <v>7346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12" t="s">
        <v>470</v>
      </c>
      <c r="I737" s="56"/>
    </row>
    <row r="738" spans="1:9" ht="15" hidden="1" customHeight="1" x14ac:dyDescent="0.25">
      <c r="A738" s="410" t="s">
        <v>7346</v>
      </c>
      <c r="B738" s="56" t="s">
        <v>6732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6321</v>
      </c>
      <c r="I738" s="56"/>
    </row>
    <row r="739" spans="1:9" ht="15" hidden="1" customHeight="1" x14ac:dyDescent="0.25">
      <c r="A739" s="410" t="s">
        <v>7346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6321</v>
      </c>
      <c r="I739" s="56"/>
    </row>
    <row r="740" spans="1:9" ht="15" hidden="1" customHeight="1" x14ac:dyDescent="0.25">
      <c r="A740" s="410" t="s">
        <v>7346</v>
      </c>
      <c r="B740" s="55" t="s">
        <v>7006</v>
      </c>
      <c r="C740" s="56" t="s">
        <v>6332</v>
      </c>
      <c r="D740" s="57">
        <v>1</v>
      </c>
      <c r="E740" s="72" t="s">
        <v>7333</v>
      </c>
      <c r="F740" s="76">
        <v>160000</v>
      </c>
      <c r="G740" s="63">
        <f t="shared" si="11"/>
        <v>160000</v>
      </c>
      <c r="H740" s="64" t="s">
        <v>6321</v>
      </c>
      <c r="I740" s="56"/>
    </row>
    <row r="741" spans="1:9" ht="15" hidden="1" customHeight="1" x14ac:dyDescent="0.25">
      <c r="A741" s="410" t="s">
        <v>7346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hidden="1" customHeight="1" x14ac:dyDescent="0.25">
      <c r="A742" s="410" t="s">
        <v>7346</v>
      </c>
      <c r="B742" s="56" t="s">
        <v>6732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hidden="1" customHeight="1" x14ac:dyDescent="0.25">
      <c r="A743" s="410" t="s">
        <v>7346</v>
      </c>
      <c r="B743" s="56" t="s">
        <v>7206</v>
      </c>
      <c r="C743" s="241" t="s">
        <v>7212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7342</v>
      </c>
    </row>
    <row r="744" spans="1:9" ht="15" hidden="1" customHeight="1" x14ac:dyDescent="0.25">
      <c r="A744" s="410" t="s">
        <v>7346</v>
      </c>
      <c r="B744" s="60" t="s">
        <v>7207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7342</v>
      </c>
    </row>
    <row r="745" spans="1:9" ht="15" hidden="1" customHeight="1" x14ac:dyDescent="0.25">
      <c r="A745" s="410" t="s">
        <v>7346</v>
      </c>
      <c r="B745" s="56" t="s">
        <v>7208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7342</v>
      </c>
    </row>
    <row r="746" spans="1:9" ht="15" hidden="1" customHeight="1" x14ac:dyDescent="0.25">
      <c r="A746" s="410" t="s">
        <v>7346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hidden="1" customHeight="1" x14ac:dyDescent="0.25">
      <c r="A747" s="410" t="s">
        <v>7346</v>
      </c>
      <c r="B747" s="56" t="s">
        <v>6608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7343</v>
      </c>
    </row>
    <row r="748" spans="1:9" ht="15" hidden="1" customHeight="1" x14ac:dyDescent="0.25">
      <c r="A748" s="410" t="s">
        <v>7346</v>
      </c>
      <c r="B748" s="68" t="s">
        <v>6466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7344</v>
      </c>
    </row>
    <row r="749" spans="1:9" ht="15" hidden="1" customHeight="1" x14ac:dyDescent="0.25">
      <c r="A749" s="410" t="s">
        <v>7346</v>
      </c>
      <c r="B749" s="55" t="s">
        <v>7169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7344</v>
      </c>
    </row>
    <row r="750" spans="1:9" ht="15" hidden="1" customHeight="1" x14ac:dyDescent="0.25">
      <c r="A750" s="410" t="s">
        <v>7346</v>
      </c>
      <c r="B750" s="55" t="s">
        <v>7169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6492</v>
      </c>
      <c r="I750" s="56"/>
    </row>
    <row r="751" spans="1:9" ht="15" hidden="1" customHeight="1" x14ac:dyDescent="0.25">
      <c r="A751" s="410" t="s">
        <v>7346</v>
      </c>
      <c r="B751" s="56" t="s">
        <v>6819</v>
      </c>
      <c r="C751" s="110" t="s">
        <v>6815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7352</v>
      </c>
    </row>
    <row r="752" spans="1:9" ht="15" hidden="1" customHeight="1" x14ac:dyDescent="0.25">
      <c r="A752" s="410" t="s">
        <v>7346</v>
      </c>
      <c r="B752" s="55" t="s">
        <v>6603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7352</v>
      </c>
    </row>
    <row r="753" spans="1:9" ht="15" hidden="1" customHeight="1" x14ac:dyDescent="0.25">
      <c r="A753" s="410" t="s">
        <v>7346</v>
      </c>
      <c r="B753" s="56" t="s">
        <v>7306</v>
      </c>
      <c r="C753" s="71" t="s">
        <v>6765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7352</v>
      </c>
    </row>
    <row r="754" spans="1:9" ht="15" hidden="1" customHeight="1" x14ac:dyDescent="0.25">
      <c r="A754" s="410" t="s">
        <v>7346</v>
      </c>
      <c r="B754" s="56" t="s">
        <v>7373</v>
      </c>
      <c r="C754" s="56" t="s">
        <v>6483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6492</v>
      </c>
      <c r="I754" s="56" t="s">
        <v>7387</v>
      </c>
    </row>
    <row r="755" spans="1:9" ht="15" hidden="1" customHeight="1" x14ac:dyDescent="0.25">
      <c r="A755" s="410" t="s">
        <v>7346</v>
      </c>
      <c r="B755" s="56" t="s">
        <v>7373</v>
      </c>
      <c r="C755" s="56" t="s">
        <v>7386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6492</v>
      </c>
      <c r="I755" s="56" t="s">
        <v>7387</v>
      </c>
    </row>
    <row r="756" spans="1:9" ht="15" hidden="1" customHeight="1" x14ac:dyDescent="0.25">
      <c r="A756" s="410" t="s">
        <v>7346</v>
      </c>
      <c r="B756" s="60" t="s">
        <v>7090</v>
      </c>
      <c r="C756" s="56" t="s">
        <v>6656</v>
      </c>
      <c r="D756" s="61">
        <v>1</v>
      </c>
      <c r="E756" s="72" t="s">
        <v>7091</v>
      </c>
      <c r="F756" s="76">
        <v>1315000</v>
      </c>
      <c r="G756" s="63">
        <f t="shared" si="11"/>
        <v>1315000</v>
      </c>
      <c r="H756" s="64" t="s">
        <v>7308</v>
      </c>
      <c r="I756" s="56" t="s">
        <v>7310</v>
      </c>
    </row>
    <row r="757" spans="1:9" ht="15" hidden="1" customHeight="1" x14ac:dyDescent="0.25">
      <c r="A757" s="410" t="s">
        <v>7346</v>
      </c>
      <c r="B757" s="68" t="s">
        <v>6591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7308</v>
      </c>
      <c r="I757" s="56" t="s">
        <v>7310</v>
      </c>
    </row>
    <row r="758" spans="1:9" ht="15" hidden="1" customHeight="1" x14ac:dyDescent="0.25">
      <c r="A758" s="410" t="s">
        <v>7346</v>
      </c>
      <c r="B758" s="55" t="s">
        <v>6327</v>
      </c>
      <c r="C758" s="56" t="s">
        <v>6519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7308</v>
      </c>
      <c r="I758" s="56" t="s">
        <v>7310</v>
      </c>
    </row>
    <row r="759" spans="1:9" ht="15" hidden="1" customHeight="1" x14ac:dyDescent="0.25">
      <c r="A759" s="410" t="s">
        <v>7346</v>
      </c>
      <c r="B759" s="55" t="s">
        <v>6327</v>
      </c>
      <c r="C759" s="75" t="s">
        <v>6520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7308</v>
      </c>
      <c r="I759" s="56" t="s">
        <v>7310</v>
      </c>
    </row>
    <row r="760" spans="1:9" ht="15" hidden="1" customHeight="1" x14ac:dyDescent="0.25">
      <c r="A760" s="410" t="s">
        <v>7346</v>
      </c>
      <c r="B760" s="56" t="s">
        <v>6221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7309</v>
      </c>
      <c r="I760" s="56" t="s">
        <v>7310</v>
      </c>
    </row>
    <row r="761" spans="1:9" ht="15" hidden="1" customHeight="1" x14ac:dyDescent="0.25">
      <c r="A761" s="410" t="s">
        <v>7346</v>
      </c>
      <c r="B761" s="56" t="s">
        <v>6609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7316</v>
      </c>
    </row>
    <row r="762" spans="1:9" ht="15" hidden="1" customHeight="1" x14ac:dyDescent="0.25">
      <c r="A762" s="410" t="s">
        <v>7346</v>
      </c>
      <c r="B762" s="56" t="s">
        <v>6426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7316</v>
      </c>
    </row>
    <row r="763" spans="1:9" ht="15" hidden="1" customHeight="1" x14ac:dyDescent="0.25">
      <c r="A763" s="410" t="s">
        <v>7346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7316</v>
      </c>
    </row>
    <row r="764" spans="1:9" ht="15" hidden="1" customHeight="1" x14ac:dyDescent="0.25">
      <c r="A764" s="410" t="s">
        <v>7346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7316</v>
      </c>
    </row>
    <row r="765" spans="1:9" ht="15" hidden="1" customHeight="1" x14ac:dyDescent="0.25">
      <c r="A765" s="410" t="s">
        <v>7346</v>
      </c>
      <c r="B765" s="56" t="s">
        <v>6694</v>
      </c>
      <c r="C765" s="56" t="s">
        <v>6581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7316</v>
      </c>
    </row>
    <row r="766" spans="1:9" ht="15" hidden="1" customHeight="1" x14ac:dyDescent="0.25">
      <c r="A766" s="410" t="s">
        <v>7346</v>
      </c>
      <c r="B766" s="68" t="s">
        <v>7311</v>
      </c>
      <c r="C766" s="56" t="s">
        <v>7312</v>
      </c>
      <c r="D766" s="61">
        <v>1</v>
      </c>
      <c r="E766" s="72" t="s">
        <v>6657</v>
      </c>
      <c r="F766" s="76">
        <v>960000</v>
      </c>
      <c r="G766" s="63">
        <f t="shared" si="11"/>
        <v>960000</v>
      </c>
      <c r="H766" s="64" t="s">
        <v>728</v>
      </c>
      <c r="I766" s="56" t="s">
        <v>7316</v>
      </c>
    </row>
    <row r="767" spans="1:9" ht="15" hidden="1" customHeight="1" x14ac:dyDescent="0.25">
      <c r="A767" s="410" t="s">
        <v>7346</v>
      </c>
      <c r="B767" s="56" t="s">
        <v>6723</v>
      </c>
      <c r="C767" s="56" t="s">
        <v>6724</v>
      </c>
      <c r="D767" s="57">
        <v>1</v>
      </c>
      <c r="E767" s="72" t="s">
        <v>6544</v>
      </c>
      <c r="F767" s="76">
        <v>1500000</v>
      </c>
      <c r="G767" s="63">
        <f t="shared" si="11"/>
        <v>1500000</v>
      </c>
      <c r="H767" s="64" t="s">
        <v>728</v>
      </c>
      <c r="I767" s="56" t="s">
        <v>7316</v>
      </c>
    </row>
    <row r="768" spans="1:9" ht="15" hidden="1" customHeight="1" x14ac:dyDescent="0.25">
      <c r="A768" s="410" t="s">
        <v>7346</v>
      </c>
      <c r="B768" s="74" t="s">
        <v>7313</v>
      </c>
      <c r="C768" s="75" t="s">
        <v>6543</v>
      </c>
      <c r="D768" s="57">
        <v>1</v>
      </c>
      <c r="E768" s="72" t="s">
        <v>6544</v>
      </c>
      <c r="F768" s="76">
        <v>1450000</v>
      </c>
      <c r="G768" s="63">
        <f t="shared" si="11"/>
        <v>1450000</v>
      </c>
      <c r="H768" s="64" t="s">
        <v>728</v>
      </c>
      <c r="I768" s="56" t="s">
        <v>7316</v>
      </c>
    </row>
    <row r="769" spans="1:9" ht="15" hidden="1" customHeight="1" x14ac:dyDescent="0.25">
      <c r="A769" s="410" t="s">
        <v>7346</v>
      </c>
      <c r="B769" s="55" t="s">
        <v>7258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7316</v>
      </c>
    </row>
    <row r="770" spans="1:9" ht="15" hidden="1" customHeight="1" x14ac:dyDescent="0.25">
      <c r="A770" s="410" t="s">
        <v>7346</v>
      </c>
      <c r="B770" s="81" t="s">
        <v>7314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7316</v>
      </c>
    </row>
    <row r="771" spans="1:9" ht="15" hidden="1" customHeight="1" x14ac:dyDescent="0.25">
      <c r="A771" s="410" t="s">
        <v>7346</v>
      </c>
      <c r="B771" s="81" t="s">
        <v>7315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8331</v>
      </c>
      <c r="I771" s="56" t="s">
        <v>7316</v>
      </c>
    </row>
    <row r="772" spans="1:9" ht="15" hidden="1" customHeight="1" x14ac:dyDescent="0.25">
      <c r="A772" s="410" t="s">
        <v>7346</v>
      </c>
      <c r="B772" s="55" t="s">
        <v>7260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7316</v>
      </c>
    </row>
    <row r="773" spans="1:9" ht="15" hidden="1" customHeight="1" x14ac:dyDescent="0.25">
      <c r="A773" s="410" t="s">
        <v>7346</v>
      </c>
      <c r="B773" s="68" t="s">
        <v>6466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7318</v>
      </c>
    </row>
    <row r="774" spans="1:9" ht="15" hidden="1" customHeight="1" x14ac:dyDescent="0.25">
      <c r="A774" s="410" t="s">
        <v>7346</v>
      </c>
      <c r="B774" s="68" t="s">
        <v>7317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7318</v>
      </c>
    </row>
    <row r="775" spans="1:9" ht="15" hidden="1" customHeight="1" x14ac:dyDescent="0.25">
      <c r="A775" s="410" t="s">
        <v>7346</v>
      </c>
      <c r="B775" s="56" t="s">
        <v>6819</v>
      </c>
      <c r="C775" s="110" t="s">
        <v>6815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7318</v>
      </c>
    </row>
    <row r="776" spans="1:9" ht="15" hidden="1" customHeight="1" x14ac:dyDescent="0.25">
      <c r="A776" s="410" t="s">
        <v>7346</v>
      </c>
      <c r="B776" s="68" t="s">
        <v>6820</v>
      </c>
      <c r="C776" s="56" t="s">
        <v>6815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7318</v>
      </c>
    </row>
    <row r="777" spans="1:9" ht="15" hidden="1" customHeight="1" x14ac:dyDescent="0.25">
      <c r="A777" s="410" t="s">
        <v>7346</v>
      </c>
      <c r="B777" s="74" t="s">
        <v>7345</v>
      </c>
      <c r="C777" s="56" t="s">
        <v>7330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7318</v>
      </c>
    </row>
    <row r="778" spans="1:9" ht="15" hidden="1" customHeight="1" x14ac:dyDescent="0.25">
      <c r="A778" s="224" t="s">
        <v>7346</v>
      </c>
      <c r="B778" s="55" t="s">
        <v>8330</v>
      </c>
      <c r="C778" s="56" t="s">
        <v>6815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7318</v>
      </c>
    </row>
    <row r="779" spans="1:9" ht="15" hidden="1" customHeight="1" x14ac:dyDescent="0.25">
      <c r="A779" s="410" t="s">
        <v>7346</v>
      </c>
      <c r="B779" s="56" t="s">
        <v>7319</v>
      </c>
      <c r="C779" s="80" t="s">
        <v>7320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7321</v>
      </c>
      <c r="I779" s="56" t="s">
        <v>7322</v>
      </c>
    </row>
    <row r="780" spans="1:9" ht="15" hidden="1" customHeight="1" x14ac:dyDescent="0.25">
      <c r="A780" s="410" t="s">
        <v>7346</v>
      </c>
      <c r="B780" s="55" t="s">
        <v>6743</v>
      </c>
      <c r="C780" s="56" t="s">
        <v>6741</v>
      </c>
      <c r="D780" s="57">
        <v>1</v>
      </c>
      <c r="E780" s="72" t="s">
        <v>6742</v>
      </c>
      <c r="F780" s="62">
        <v>1183000</v>
      </c>
      <c r="G780" s="63">
        <f t="shared" si="12"/>
        <v>1183000</v>
      </c>
      <c r="H780" s="64" t="s">
        <v>7321</v>
      </c>
      <c r="I780" s="56" t="s">
        <v>7322</v>
      </c>
    </row>
    <row r="781" spans="1:9" ht="15" hidden="1" customHeight="1" x14ac:dyDescent="0.25">
      <c r="A781" s="410" t="s">
        <v>7403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6579</v>
      </c>
      <c r="I781" s="56"/>
    </row>
    <row r="782" spans="1:9" ht="15" hidden="1" customHeight="1" x14ac:dyDescent="0.25">
      <c r="A782" s="410" t="s">
        <v>7403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6579</v>
      </c>
      <c r="I782" s="56"/>
    </row>
    <row r="783" spans="1:9" ht="15" hidden="1" customHeight="1" x14ac:dyDescent="0.25">
      <c r="A783" s="410" t="s">
        <v>7403</v>
      </c>
      <c r="B783" s="56" t="s">
        <v>6695</v>
      </c>
      <c r="C783" s="56" t="s">
        <v>6581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6579</v>
      </c>
      <c r="I783" s="56"/>
    </row>
    <row r="784" spans="1:9" ht="15" hidden="1" customHeight="1" x14ac:dyDescent="0.25">
      <c r="A784" s="410" t="s">
        <v>7403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6579</v>
      </c>
      <c r="I784" s="56"/>
    </row>
    <row r="785" spans="1:9" ht="15" hidden="1" customHeight="1" x14ac:dyDescent="0.25">
      <c r="A785" s="410" t="s">
        <v>7403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7353</v>
      </c>
    </row>
    <row r="786" spans="1:9" ht="15" hidden="1" customHeight="1" x14ac:dyDescent="0.25">
      <c r="A786" s="410" t="s">
        <v>7403</v>
      </c>
      <c r="B786" s="56" t="s">
        <v>6694</v>
      </c>
      <c r="C786" s="56" t="s">
        <v>6581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7353</v>
      </c>
    </row>
    <row r="787" spans="1:9" ht="15" hidden="1" customHeight="1" x14ac:dyDescent="0.25">
      <c r="A787" s="410" t="s">
        <v>7403</v>
      </c>
      <c r="B787" s="56" t="s">
        <v>6413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7353</v>
      </c>
    </row>
    <row r="788" spans="1:9" ht="15" hidden="1" customHeight="1" x14ac:dyDescent="0.25">
      <c r="A788" s="410" t="s">
        <v>7403</v>
      </c>
      <c r="B788" s="55" t="s">
        <v>7071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7353</v>
      </c>
    </row>
    <row r="789" spans="1:9" ht="15" hidden="1" customHeight="1" x14ac:dyDescent="0.25">
      <c r="A789" s="410" t="s">
        <v>7403</v>
      </c>
      <c r="B789" s="68" t="s">
        <v>6466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7353</v>
      </c>
    </row>
    <row r="790" spans="1:9" ht="15" customHeight="1" x14ac:dyDescent="0.25">
      <c r="A790" s="410" t="s">
        <v>7403</v>
      </c>
      <c r="B790" s="55" t="s">
        <v>6675</v>
      </c>
      <c r="C790" s="56" t="s">
        <v>6676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7353</v>
      </c>
    </row>
    <row r="791" spans="1:9" ht="15" hidden="1" customHeight="1" x14ac:dyDescent="0.25">
      <c r="A791" s="410" t="s">
        <v>7403</v>
      </c>
      <c r="B791" s="56" t="s">
        <v>432</v>
      </c>
      <c r="C791" s="71" t="s">
        <v>6865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7353</v>
      </c>
    </row>
    <row r="792" spans="1:9" ht="15" customHeight="1" x14ac:dyDescent="0.25">
      <c r="A792" s="410" t="s">
        <v>7403</v>
      </c>
      <c r="B792" s="74" t="s">
        <v>6864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7353</v>
      </c>
    </row>
    <row r="793" spans="1:9" ht="15" hidden="1" customHeight="1" x14ac:dyDescent="0.25">
      <c r="A793" s="410" t="s">
        <v>7403</v>
      </c>
      <c r="B793" s="56" t="s">
        <v>7365</v>
      </c>
      <c r="C793" s="126" t="s">
        <v>7363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7366</v>
      </c>
    </row>
    <row r="794" spans="1:9" ht="15" hidden="1" customHeight="1" x14ac:dyDescent="0.25">
      <c r="A794" s="410" t="s">
        <v>7403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7116</v>
      </c>
      <c r="I794" s="56"/>
    </row>
    <row r="795" spans="1:9" ht="15" hidden="1" customHeight="1" x14ac:dyDescent="0.25">
      <c r="A795" s="410" t="s">
        <v>7403</v>
      </c>
      <c r="B795" s="255" t="s">
        <v>7354</v>
      </c>
      <c r="C795" s="255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7116</v>
      </c>
      <c r="I795" s="56"/>
    </row>
    <row r="796" spans="1:9" ht="15" hidden="1" customHeight="1" x14ac:dyDescent="0.25">
      <c r="A796" s="410" t="s">
        <v>7403</v>
      </c>
      <c r="B796" s="55" t="s">
        <v>7356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12" t="s">
        <v>7116</v>
      </c>
      <c r="I796" s="56"/>
    </row>
    <row r="797" spans="1:9" ht="15" hidden="1" customHeight="1" x14ac:dyDescent="0.25">
      <c r="A797" s="410" t="s">
        <v>7403</v>
      </c>
      <c r="B797" s="56" t="s">
        <v>6856</v>
      </c>
      <c r="C797" s="75" t="s">
        <v>6855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12" t="s">
        <v>7116</v>
      </c>
      <c r="I797" s="56"/>
    </row>
    <row r="798" spans="1:9" ht="15" hidden="1" customHeight="1" x14ac:dyDescent="0.25">
      <c r="A798" s="410" t="s">
        <v>7403</v>
      </c>
      <c r="B798" s="60" t="s">
        <v>7397</v>
      </c>
      <c r="C798" s="56" t="s">
        <v>6617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12" t="s">
        <v>7116</v>
      </c>
      <c r="I798" s="56"/>
    </row>
    <row r="799" spans="1:9" ht="15" hidden="1" customHeight="1" x14ac:dyDescent="0.25">
      <c r="A799" s="410" t="s">
        <v>7403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12" t="s">
        <v>402</v>
      </c>
      <c r="I799" s="56"/>
    </row>
    <row r="800" spans="1:9" ht="15" hidden="1" customHeight="1" x14ac:dyDescent="0.25">
      <c r="A800" s="410" t="s">
        <v>7403</v>
      </c>
      <c r="B800" s="55" t="s">
        <v>7258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7357</v>
      </c>
    </row>
    <row r="801" spans="1:9" ht="15" hidden="1" customHeight="1" x14ac:dyDescent="0.25">
      <c r="A801" s="410" t="s">
        <v>7403</v>
      </c>
      <c r="B801" s="56" t="s">
        <v>7070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7357</v>
      </c>
    </row>
    <row r="802" spans="1:9" ht="15" hidden="1" customHeight="1" x14ac:dyDescent="0.25">
      <c r="A802" s="410" t="s">
        <v>7403</v>
      </c>
      <c r="B802" s="68" t="s">
        <v>7033</v>
      </c>
      <c r="C802" s="56" t="s">
        <v>7032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hidden="1" customHeight="1" x14ac:dyDescent="0.25">
      <c r="A803" s="410" t="s">
        <v>7403</v>
      </c>
      <c r="B803" s="56" t="s">
        <v>7365</v>
      </c>
      <c r="C803" s="126" t="s">
        <v>7362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7367</v>
      </c>
    </row>
    <row r="804" spans="1:9" ht="15" hidden="1" customHeight="1" x14ac:dyDescent="0.25">
      <c r="A804" s="410" t="s">
        <v>7403</v>
      </c>
      <c r="B804" s="55" t="s">
        <v>6603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7415</v>
      </c>
    </row>
    <row r="805" spans="1:9" ht="15" hidden="1" customHeight="1" x14ac:dyDescent="0.25">
      <c r="A805" s="410" t="s">
        <v>7403</v>
      </c>
      <c r="B805" s="74" t="s">
        <v>6560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7415</v>
      </c>
    </row>
    <row r="806" spans="1:9" ht="15" hidden="1" customHeight="1" x14ac:dyDescent="0.25">
      <c r="A806" s="410" t="s">
        <v>7403</v>
      </c>
      <c r="B806" s="68" t="s">
        <v>6466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7415</v>
      </c>
    </row>
    <row r="807" spans="1:9" ht="15" hidden="1" customHeight="1" x14ac:dyDescent="0.25">
      <c r="A807" s="410" t="s">
        <v>7403</v>
      </c>
      <c r="B807" s="56" t="s">
        <v>7306</v>
      </c>
      <c r="C807" s="71" t="s">
        <v>6765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7415</v>
      </c>
    </row>
    <row r="808" spans="1:9" ht="15" hidden="1" customHeight="1" x14ac:dyDescent="0.25">
      <c r="A808" s="410" t="s">
        <v>7403</v>
      </c>
      <c r="B808" s="55" t="s">
        <v>7380</v>
      </c>
      <c r="C808" s="56" t="s">
        <v>6722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6714</v>
      </c>
      <c r="I808" s="56"/>
    </row>
    <row r="809" spans="1:9" ht="15" hidden="1" customHeight="1" x14ac:dyDescent="0.25">
      <c r="A809" s="410" t="s">
        <v>7403</v>
      </c>
      <c r="B809" s="56" t="s">
        <v>7400</v>
      </c>
      <c r="C809" s="56" t="s">
        <v>7402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hidden="1" customHeight="1" x14ac:dyDescent="0.25">
      <c r="A810" s="410" t="s">
        <v>7403</v>
      </c>
      <c r="B810" s="74" t="s">
        <v>7401</v>
      </c>
      <c r="C810" s="56" t="s">
        <v>7402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7404</v>
      </c>
    </row>
    <row r="811" spans="1:9" ht="15" hidden="1" customHeight="1" x14ac:dyDescent="0.25">
      <c r="A811" s="410" t="s">
        <v>7403</v>
      </c>
      <c r="B811" s="56" t="s">
        <v>6725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7404</v>
      </c>
    </row>
    <row r="812" spans="1:9" ht="15" hidden="1" customHeight="1" x14ac:dyDescent="0.25">
      <c r="A812" s="410" t="s">
        <v>7403</v>
      </c>
      <c r="B812" s="55" t="s">
        <v>7379</v>
      </c>
      <c r="C812" s="56" t="s">
        <v>7381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hidden="1" customHeight="1" x14ac:dyDescent="0.25">
      <c r="A813" s="410" t="s">
        <v>7403</v>
      </c>
      <c r="B813" s="71" t="s">
        <v>7256</v>
      </c>
      <c r="C813" s="71" t="s">
        <v>7257</v>
      </c>
      <c r="D813" s="105">
        <v>5</v>
      </c>
      <c r="E813" s="70" t="s">
        <v>29</v>
      </c>
      <c r="F813" s="482">
        <v>20979</v>
      </c>
      <c r="G813" s="63">
        <f t="shared" si="12"/>
        <v>104895</v>
      </c>
      <c r="H813" s="271" t="s">
        <v>798</v>
      </c>
      <c r="I813" s="56" t="s">
        <v>7358</v>
      </c>
    </row>
    <row r="814" spans="1:9" ht="15" hidden="1" customHeight="1" x14ac:dyDescent="0.25">
      <c r="A814" s="410" t="s">
        <v>7403</v>
      </c>
      <c r="B814" s="81" t="s">
        <v>7253</v>
      </c>
      <c r="C814" s="56" t="s">
        <v>6892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7254</v>
      </c>
      <c r="I814" s="56" t="s">
        <v>7358</v>
      </c>
    </row>
    <row r="815" spans="1:9" ht="15" hidden="1" customHeight="1" x14ac:dyDescent="0.25">
      <c r="A815" s="410" t="s">
        <v>7403</v>
      </c>
      <c r="B815" s="60" t="s">
        <v>7255</v>
      </c>
      <c r="C815" s="56" t="s">
        <v>6892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7254</v>
      </c>
      <c r="I815" s="56" t="s">
        <v>7358</v>
      </c>
    </row>
    <row r="816" spans="1:9" ht="15" hidden="1" customHeight="1" x14ac:dyDescent="0.25">
      <c r="A816" s="410" t="s">
        <v>7403</v>
      </c>
      <c r="B816" s="56" t="s">
        <v>7382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6804</v>
      </c>
      <c r="I816" s="56" t="s">
        <v>7358</v>
      </c>
    </row>
    <row r="817" spans="1:9" ht="15" hidden="1" customHeight="1" x14ac:dyDescent="0.25">
      <c r="A817" s="410" t="s">
        <v>7403</v>
      </c>
      <c r="B817" s="56" t="s">
        <v>7383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6804</v>
      </c>
      <c r="I817" s="56" t="s">
        <v>7358</v>
      </c>
    </row>
    <row r="818" spans="1:9" ht="15" hidden="1" customHeight="1" x14ac:dyDescent="0.25">
      <c r="A818" s="410" t="s">
        <v>7403</v>
      </c>
      <c r="B818" s="56" t="s">
        <v>7359</v>
      </c>
      <c r="C818" s="56" t="s">
        <v>7009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7360</v>
      </c>
      <c r="I818" s="56" t="s">
        <v>7358</v>
      </c>
    </row>
    <row r="819" spans="1:9" ht="15" hidden="1" customHeight="1" x14ac:dyDescent="0.25">
      <c r="A819" s="410" t="s">
        <v>7403</v>
      </c>
      <c r="B819" s="56" t="s">
        <v>7384</v>
      </c>
      <c r="C819" s="56" t="s">
        <v>7009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7360</v>
      </c>
      <c r="I819" s="56" t="s">
        <v>7358</v>
      </c>
    </row>
    <row r="820" spans="1:9" ht="15" hidden="1" customHeight="1" x14ac:dyDescent="0.25">
      <c r="A820" s="410" t="s">
        <v>7403</v>
      </c>
      <c r="B820" s="56" t="s">
        <v>6701</v>
      </c>
      <c r="C820" s="80" t="s">
        <v>6700</v>
      </c>
      <c r="D820" s="83">
        <v>1</v>
      </c>
      <c r="E820" s="72" t="s">
        <v>7333</v>
      </c>
      <c r="F820" s="76">
        <v>160000</v>
      </c>
      <c r="G820" s="63">
        <f t="shared" si="12"/>
        <v>160000</v>
      </c>
      <c r="H820" s="64" t="s">
        <v>415</v>
      </c>
      <c r="I820" s="56" t="s">
        <v>7358</v>
      </c>
    </row>
    <row r="821" spans="1:9" ht="15" hidden="1" customHeight="1" x14ac:dyDescent="0.25">
      <c r="A821" s="410" t="s">
        <v>7403</v>
      </c>
      <c r="B821" s="55" t="s">
        <v>6712</v>
      </c>
      <c r="C821" s="75" t="s">
        <v>6711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7358</v>
      </c>
    </row>
    <row r="822" spans="1:9" ht="15" hidden="1" customHeight="1" x14ac:dyDescent="0.25">
      <c r="A822" s="410" t="s">
        <v>7403</v>
      </c>
      <c r="B822" s="74" t="s">
        <v>7347</v>
      </c>
      <c r="C822" s="56" t="s">
        <v>7120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6804</v>
      </c>
      <c r="I822" s="56" t="s">
        <v>7358</v>
      </c>
    </row>
    <row r="823" spans="1:9" ht="15" hidden="1" customHeight="1" x14ac:dyDescent="0.25">
      <c r="A823" s="410" t="s">
        <v>7403</v>
      </c>
      <c r="B823" s="74" t="s">
        <v>7348</v>
      </c>
      <c r="C823" s="56" t="s">
        <v>7120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6804</v>
      </c>
      <c r="I823" s="56" t="s">
        <v>7358</v>
      </c>
    </row>
    <row r="824" spans="1:9" ht="15" hidden="1" customHeight="1" x14ac:dyDescent="0.25">
      <c r="A824" s="410" t="s">
        <v>7403</v>
      </c>
      <c r="B824" s="56" t="s">
        <v>7349</v>
      </c>
      <c r="C824" s="56" t="s">
        <v>7120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6804</v>
      </c>
      <c r="I824" s="56" t="s">
        <v>7358</v>
      </c>
    </row>
    <row r="825" spans="1:9" ht="15" hidden="1" customHeight="1" x14ac:dyDescent="0.25">
      <c r="A825" s="410" t="s">
        <v>7403</v>
      </c>
      <c r="B825" s="55" t="s">
        <v>7350</v>
      </c>
      <c r="C825" s="56" t="s">
        <v>7120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6804</v>
      </c>
      <c r="I825" s="56" t="s">
        <v>7358</v>
      </c>
    </row>
    <row r="826" spans="1:9" ht="15" hidden="1" customHeight="1" x14ac:dyDescent="0.25">
      <c r="A826" s="410" t="s">
        <v>7403</v>
      </c>
      <c r="B826" s="55" t="s">
        <v>7351</v>
      </c>
      <c r="C826" s="56" t="s">
        <v>7120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6804</v>
      </c>
      <c r="I826" s="56" t="s">
        <v>7358</v>
      </c>
    </row>
    <row r="827" spans="1:9" ht="15" hidden="1" customHeight="1" x14ac:dyDescent="0.25">
      <c r="A827" s="410" t="s">
        <v>7403</v>
      </c>
      <c r="B827" s="55" t="s">
        <v>7331</v>
      </c>
      <c r="C827" s="56" t="s">
        <v>7332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6804</v>
      </c>
      <c r="I827" s="56" t="s">
        <v>7358</v>
      </c>
    </row>
    <row r="828" spans="1:9" ht="15" hidden="1" customHeight="1" x14ac:dyDescent="0.25">
      <c r="A828" s="410" t="s">
        <v>7403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7398</v>
      </c>
    </row>
    <row r="829" spans="1:9" ht="15" hidden="1" customHeight="1" x14ac:dyDescent="0.25">
      <c r="A829" s="410" t="s">
        <v>7403</v>
      </c>
      <c r="B829" s="55" t="s">
        <v>7284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7398</v>
      </c>
    </row>
    <row r="830" spans="1:9" ht="15" hidden="1" customHeight="1" x14ac:dyDescent="0.25">
      <c r="A830" s="410" t="s">
        <v>7403</v>
      </c>
      <c r="B830" s="55" t="s">
        <v>7284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7398</v>
      </c>
    </row>
    <row r="831" spans="1:9" ht="15" hidden="1" customHeight="1" x14ac:dyDescent="0.25">
      <c r="A831" s="410" t="s">
        <v>7403</v>
      </c>
      <c r="B831" s="55" t="s">
        <v>7284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7398</v>
      </c>
    </row>
    <row r="832" spans="1:9" ht="15" hidden="1" customHeight="1" x14ac:dyDescent="0.25">
      <c r="A832" s="410" t="s">
        <v>7403</v>
      </c>
      <c r="B832" s="55" t="s">
        <v>7284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7398</v>
      </c>
    </row>
    <row r="833" spans="1:9" ht="15" hidden="1" customHeight="1" x14ac:dyDescent="0.25">
      <c r="A833" s="410" t="s">
        <v>7403</v>
      </c>
      <c r="B833" s="56" t="s">
        <v>7274</v>
      </c>
      <c r="C833" s="255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7398</v>
      </c>
    </row>
    <row r="834" spans="1:9" ht="15" hidden="1" customHeight="1" x14ac:dyDescent="0.25">
      <c r="A834" s="410" t="s">
        <v>7403</v>
      </c>
      <c r="B834" s="56" t="s">
        <v>7274</v>
      </c>
      <c r="C834" s="255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7398</v>
      </c>
    </row>
    <row r="835" spans="1:9" ht="15" hidden="1" customHeight="1" x14ac:dyDescent="0.25">
      <c r="A835" s="410" t="s">
        <v>7403</v>
      </c>
      <c r="B835" s="81" t="s">
        <v>6573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7398</v>
      </c>
    </row>
    <row r="836" spans="1:9" ht="15" hidden="1" customHeight="1" x14ac:dyDescent="0.25">
      <c r="A836" s="410" t="s">
        <v>7403</v>
      </c>
      <c r="B836" s="56" t="s">
        <v>6574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7398</v>
      </c>
    </row>
    <row r="837" spans="1:9" ht="15" hidden="1" customHeight="1" x14ac:dyDescent="0.25">
      <c r="A837" s="410" t="s">
        <v>7447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hidden="1" customHeight="1" x14ac:dyDescent="0.25">
      <c r="A838" s="410" t="s">
        <v>7447</v>
      </c>
      <c r="B838" s="56" t="s">
        <v>6732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6321</v>
      </c>
      <c r="I838" s="56"/>
    </row>
    <row r="839" spans="1:9" ht="15" hidden="1" customHeight="1" x14ac:dyDescent="0.25">
      <c r="A839" s="410" t="s">
        <v>7447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hidden="1" customHeight="1" x14ac:dyDescent="0.25">
      <c r="A840" s="410" t="s">
        <v>7447</v>
      </c>
      <c r="B840" s="56" t="s">
        <v>6921</v>
      </c>
      <c r="C840" s="56" t="s">
        <v>88</v>
      </c>
      <c r="D840" s="128" t="s">
        <v>6582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hidden="1" customHeight="1" x14ac:dyDescent="0.25">
      <c r="A841" s="410" t="s">
        <v>7447</v>
      </c>
      <c r="B841" s="55" t="s">
        <v>7003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hidden="1" customHeight="1" x14ac:dyDescent="0.25">
      <c r="A842" s="410" t="s">
        <v>7447</v>
      </c>
      <c r="B842" s="55" t="s">
        <v>7067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hidden="1" customHeight="1" x14ac:dyDescent="0.25">
      <c r="A843" s="410" t="s">
        <v>7447</v>
      </c>
      <c r="B843" s="56" t="s">
        <v>6586</v>
      </c>
      <c r="C843" s="56" t="s">
        <v>6587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7407</v>
      </c>
    </row>
    <row r="844" spans="1:9" ht="15" hidden="1" customHeight="1" x14ac:dyDescent="0.25">
      <c r="A844" s="410" t="s">
        <v>7447</v>
      </c>
      <c r="B844" s="56" t="s">
        <v>7373</v>
      </c>
      <c r="C844" s="56" t="s">
        <v>7385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7407</v>
      </c>
    </row>
    <row r="845" spans="1:9" ht="15" hidden="1" customHeight="1" x14ac:dyDescent="0.25">
      <c r="A845" s="410" t="s">
        <v>7447</v>
      </c>
      <c r="B845" s="56" t="s">
        <v>7373</v>
      </c>
      <c r="C845" s="56" t="s">
        <v>6483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7407</v>
      </c>
    </row>
    <row r="846" spans="1:9" ht="15" hidden="1" customHeight="1" x14ac:dyDescent="0.25">
      <c r="A846" s="410" t="s">
        <v>7447</v>
      </c>
      <c r="B846" s="713" t="s">
        <v>215</v>
      </c>
      <c r="C846" s="716" t="s">
        <v>216</v>
      </c>
      <c r="D846" s="105">
        <v>6</v>
      </c>
      <c r="E846" s="71" t="s">
        <v>203</v>
      </c>
      <c r="F846" s="808">
        <v>36500</v>
      </c>
      <c r="G846" s="63">
        <f t="shared" si="13"/>
        <v>219000</v>
      </c>
      <c r="H846" s="271" t="s">
        <v>521</v>
      </c>
      <c r="I846" s="71" t="s">
        <v>7415</v>
      </c>
    </row>
    <row r="847" spans="1:9" ht="15" hidden="1" customHeight="1" x14ac:dyDescent="0.25">
      <c r="A847" s="410" t="s">
        <v>7447</v>
      </c>
      <c r="B847" s="529" t="s">
        <v>134</v>
      </c>
      <c r="C847" s="529" t="s">
        <v>135</v>
      </c>
      <c r="D847" s="683">
        <v>1</v>
      </c>
      <c r="E847" s="419" t="s">
        <v>67</v>
      </c>
      <c r="F847" s="431">
        <v>4192500</v>
      </c>
      <c r="G847" s="417">
        <f t="shared" si="13"/>
        <v>4192500</v>
      </c>
      <c r="H847" s="418" t="s">
        <v>521</v>
      </c>
      <c r="I847" s="414" t="s">
        <v>7415</v>
      </c>
    </row>
    <row r="848" spans="1:9" ht="15" hidden="1" customHeight="1" x14ac:dyDescent="0.25">
      <c r="A848" s="410" t="s">
        <v>7447</v>
      </c>
      <c r="B848" s="55" t="s">
        <v>6360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6714</v>
      </c>
      <c r="I848" s="56"/>
    </row>
    <row r="849" spans="1:9" ht="15" hidden="1" customHeight="1" x14ac:dyDescent="0.25">
      <c r="A849" s="410" t="s">
        <v>7447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7426</v>
      </c>
    </row>
    <row r="850" spans="1:9" ht="15" hidden="1" customHeight="1" x14ac:dyDescent="0.25">
      <c r="A850" s="410" t="s">
        <v>7447</v>
      </c>
      <c r="B850" s="56" t="s">
        <v>6694</v>
      </c>
      <c r="C850" s="56" t="s">
        <v>6581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7426</v>
      </c>
    </row>
    <row r="851" spans="1:9" ht="15" hidden="1" customHeight="1" x14ac:dyDescent="0.25">
      <c r="A851" s="410" t="s">
        <v>7447</v>
      </c>
      <c r="B851" s="56" t="s">
        <v>7373</v>
      </c>
      <c r="C851" s="56" t="s">
        <v>7385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12" t="s">
        <v>800</v>
      </c>
      <c r="I851" s="56" t="s">
        <v>7431</v>
      </c>
    </row>
    <row r="852" spans="1:9" ht="15" hidden="1" customHeight="1" x14ac:dyDescent="0.25">
      <c r="A852" s="410" t="s">
        <v>7447</v>
      </c>
      <c r="B852" s="56" t="s">
        <v>7373</v>
      </c>
      <c r="C852" s="56" t="s">
        <v>6485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12" t="s">
        <v>800</v>
      </c>
      <c r="I852" s="56" t="s">
        <v>7431</v>
      </c>
    </row>
    <row r="853" spans="1:9" ht="15" hidden="1" customHeight="1" x14ac:dyDescent="0.25">
      <c r="A853" s="410" t="s">
        <v>7447</v>
      </c>
      <c r="B853" s="55" t="s">
        <v>7115</v>
      </c>
      <c r="C853" s="75" t="s">
        <v>6627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12" t="s">
        <v>7116</v>
      </c>
      <c r="I853" s="56"/>
    </row>
    <row r="854" spans="1:9" ht="15" hidden="1" customHeight="1" x14ac:dyDescent="0.25">
      <c r="A854" s="410" t="s">
        <v>7447</v>
      </c>
      <c r="B854" s="81" t="s">
        <v>7410</v>
      </c>
      <c r="C854" s="75" t="s">
        <v>6627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12" t="s">
        <v>7116</v>
      </c>
      <c r="I854" s="56"/>
    </row>
    <row r="855" spans="1:9" ht="15" hidden="1" customHeight="1" x14ac:dyDescent="0.25">
      <c r="A855" s="410" t="s">
        <v>7447</v>
      </c>
      <c r="B855" s="55" t="s">
        <v>7405</v>
      </c>
      <c r="C855" s="56" t="s">
        <v>6617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hidden="1" customHeight="1" x14ac:dyDescent="0.25">
      <c r="A856" s="410" t="s">
        <v>7447</v>
      </c>
      <c r="B856" s="56" t="s">
        <v>7377</v>
      </c>
      <c r="C856" s="255" t="s">
        <v>6627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hidden="1" customHeight="1" x14ac:dyDescent="0.25">
      <c r="A857" s="410" t="s">
        <v>7447</v>
      </c>
      <c r="B857" s="55" t="s">
        <v>7378</v>
      </c>
      <c r="C857" s="56" t="s">
        <v>6627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hidden="1" customHeight="1" x14ac:dyDescent="0.25">
      <c r="A858" s="410" t="s">
        <v>7447</v>
      </c>
      <c r="B858" s="56" t="s">
        <v>7206</v>
      </c>
      <c r="C858" s="126" t="s">
        <v>7393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7465</v>
      </c>
    </row>
    <row r="859" spans="1:9" ht="15" hidden="1" customHeight="1" x14ac:dyDescent="0.25">
      <c r="A859" s="410" t="s">
        <v>7447</v>
      </c>
      <c r="B859" s="60" t="s">
        <v>7207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7465</v>
      </c>
    </row>
    <row r="860" spans="1:9" ht="15" hidden="1" customHeight="1" x14ac:dyDescent="0.25">
      <c r="A860" s="410" t="s">
        <v>7447</v>
      </c>
      <c r="B860" s="56" t="s">
        <v>6941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7465</v>
      </c>
    </row>
    <row r="861" spans="1:9" ht="15" hidden="1" customHeight="1" x14ac:dyDescent="0.25">
      <c r="A861" s="410" t="s">
        <v>7447</v>
      </c>
      <c r="B861" s="56" t="s">
        <v>7416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6766</v>
      </c>
      <c r="I861" s="56" t="s">
        <v>7427</v>
      </c>
    </row>
    <row r="862" spans="1:9" ht="15" hidden="1" customHeight="1" x14ac:dyDescent="0.25">
      <c r="A862" s="410" t="s">
        <v>7447</v>
      </c>
      <c r="B862" s="56" t="s">
        <v>7229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6766</v>
      </c>
      <c r="I862" s="56" t="s">
        <v>7427</v>
      </c>
    </row>
    <row r="863" spans="1:9" ht="15" hidden="1" customHeight="1" x14ac:dyDescent="0.25">
      <c r="A863" s="410" t="s">
        <v>7447</v>
      </c>
      <c r="B863" s="56" t="s">
        <v>7428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6766</v>
      </c>
      <c r="I863" s="56" t="s">
        <v>7427</v>
      </c>
    </row>
    <row r="864" spans="1:9" ht="15" hidden="1" customHeight="1" x14ac:dyDescent="0.25">
      <c r="A864" s="410" t="s">
        <v>7447</v>
      </c>
      <c r="B864" s="56" t="s">
        <v>6636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6766</v>
      </c>
      <c r="I864" s="56" t="s">
        <v>7427</v>
      </c>
    </row>
    <row r="865" spans="1:9" ht="15" hidden="1" customHeight="1" x14ac:dyDescent="0.25">
      <c r="A865" s="410" t="s">
        <v>7447</v>
      </c>
      <c r="B865" s="56" t="s">
        <v>7429</v>
      </c>
      <c r="C865" s="255" t="s">
        <v>7281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6766</v>
      </c>
      <c r="I865" s="56" t="s">
        <v>7427</v>
      </c>
    </row>
    <row r="866" spans="1:9" ht="15" hidden="1" customHeight="1" x14ac:dyDescent="0.25">
      <c r="A866" s="410" t="s">
        <v>7447</v>
      </c>
      <c r="B866" s="56" t="s">
        <v>7430</v>
      </c>
      <c r="C866" s="255" t="s">
        <v>7277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6766</v>
      </c>
      <c r="I866" s="56" t="s">
        <v>7427</v>
      </c>
    </row>
    <row r="867" spans="1:9" ht="15" hidden="1" customHeight="1" x14ac:dyDescent="0.25">
      <c r="A867" s="410" t="s">
        <v>7447</v>
      </c>
      <c r="B867" s="68" t="s">
        <v>60</v>
      </c>
      <c r="C867" s="56" t="s">
        <v>6510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6766</v>
      </c>
      <c r="I867" s="56" t="s">
        <v>7427</v>
      </c>
    </row>
    <row r="868" spans="1:9" ht="15" hidden="1" customHeight="1" x14ac:dyDescent="0.25">
      <c r="A868" s="410" t="s">
        <v>7447</v>
      </c>
      <c r="B868" s="81" t="s">
        <v>6573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6766</v>
      </c>
      <c r="I868" s="56" t="s">
        <v>7427</v>
      </c>
    </row>
    <row r="869" spans="1:9" ht="15" hidden="1" customHeight="1" x14ac:dyDescent="0.25">
      <c r="A869" s="410" t="s">
        <v>7447</v>
      </c>
      <c r="B869" s="56" t="s">
        <v>6574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6766</v>
      </c>
      <c r="I869" s="56" t="s">
        <v>7427</v>
      </c>
    </row>
    <row r="870" spans="1:9" ht="15" hidden="1" customHeight="1" x14ac:dyDescent="0.25">
      <c r="A870" s="410" t="s">
        <v>7447</v>
      </c>
      <c r="B870" s="56" t="s">
        <v>7206</v>
      </c>
      <c r="C870" s="126" t="s">
        <v>7392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7441</v>
      </c>
      <c r="I870" s="56" t="s">
        <v>7440</v>
      </c>
    </row>
    <row r="871" spans="1:9" ht="15" hidden="1" customHeight="1" x14ac:dyDescent="0.25">
      <c r="A871" s="410" t="s">
        <v>7447</v>
      </c>
      <c r="B871" s="60" t="s">
        <v>7207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7441</v>
      </c>
      <c r="I871" s="56" t="s">
        <v>7440</v>
      </c>
    </row>
    <row r="872" spans="1:9" ht="15" hidden="1" customHeight="1" x14ac:dyDescent="0.25">
      <c r="A872" s="410" t="s">
        <v>7447</v>
      </c>
      <c r="B872" s="56" t="s">
        <v>6941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7441</v>
      </c>
      <c r="I872" s="56" t="s">
        <v>7440</v>
      </c>
    </row>
    <row r="873" spans="1:9" ht="15" customHeight="1" x14ac:dyDescent="0.25">
      <c r="A873" s="410" t="s">
        <v>7447</v>
      </c>
      <c r="B873" s="56" t="s">
        <v>6863</v>
      </c>
      <c r="C873" s="71" t="s">
        <v>6843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6770</v>
      </c>
      <c r="I873" s="56" t="s">
        <v>7440</v>
      </c>
    </row>
    <row r="874" spans="1:9" ht="15" customHeight="1" x14ac:dyDescent="0.25">
      <c r="A874" s="410" t="s">
        <v>7447</v>
      </c>
      <c r="B874" s="74" t="s">
        <v>6864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6770</v>
      </c>
      <c r="I874" s="56" t="s">
        <v>7440</v>
      </c>
    </row>
    <row r="875" spans="1:9" ht="15" hidden="1" customHeight="1" x14ac:dyDescent="0.25">
      <c r="A875" s="410" t="s">
        <v>7447</v>
      </c>
      <c r="B875" s="56" t="s">
        <v>432</v>
      </c>
      <c r="C875" s="71" t="s">
        <v>6865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6770</v>
      </c>
      <c r="I875" s="56" t="s">
        <v>7440</v>
      </c>
    </row>
    <row r="876" spans="1:9" ht="15" hidden="1" customHeight="1" x14ac:dyDescent="0.25">
      <c r="A876" s="410" t="s">
        <v>7447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7239</v>
      </c>
      <c r="I876" s="56" t="s">
        <v>7440</v>
      </c>
    </row>
    <row r="877" spans="1:9" ht="15" hidden="1" customHeight="1" x14ac:dyDescent="0.25">
      <c r="A877" s="410" t="s">
        <v>7447</v>
      </c>
      <c r="B877" s="68" t="s">
        <v>7442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7239</v>
      </c>
      <c r="I877" s="56" t="s">
        <v>7440</v>
      </c>
    </row>
    <row r="878" spans="1:9" ht="15" hidden="1" customHeight="1" x14ac:dyDescent="0.25">
      <c r="A878" s="410" t="s">
        <v>7447</v>
      </c>
      <c r="B878" s="56" t="s">
        <v>7416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6718</v>
      </c>
      <c r="I878" s="56" t="s">
        <v>7417</v>
      </c>
    </row>
    <row r="879" spans="1:9" ht="15" hidden="1" customHeight="1" x14ac:dyDescent="0.25">
      <c r="A879" s="410" t="s">
        <v>7447</v>
      </c>
      <c r="B879" s="68" t="s">
        <v>7418</v>
      </c>
      <c r="C879" s="178" t="s">
        <v>7445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6718</v>
      </c>
      <c r="I879" s="56" t="s">
        <v>7417</v>
      </c>
    </row>
    <row r="880" spans="1:9" ht="15" hidden="1" customHeight="1" x14ac:dyDescent="0.25">
      <c r="A880" s="410" t="s">
        <v>7447</v>
      </c>
      <c r="B880" s="55" t="s">
        <v>7419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6718</v>
      </c>
      <c r="I880" s="56" t="s">
        <v>7417</v>
      </c>
    </row>
    <row r="881" spans="1:9" ht="15" hidden="1" customHeight="1" x14ac:dyDescent="0.25">
      <c r="A881" s="410" t="s">
        <v>7476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hidden="1" customHeight="1" x14ac:dyDescent="0.25">
      <c r="A882" s="410" t="s">
        <v>7476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hidden="1" customHeight="1" x14ac:dyDescent="0.25">
      <c r="A883" s="410" t="s">
        <v>7476</v>
      </c>
      <c r="B883" s="56" t="s">
        <v>7306</v>
      </c>
      <c r="C883" s="71" t="s">
        <v>6765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hidden="1" customHeight="1" x14ac:dyDescent="0.25">
      <c r="A884" s="410" t="s">
        <v>7476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6321</v>
      </c>
      <c r="I884" s="56"/>
    </row>
    <row r="885" spans="1:9" ht="15" hidden="1" customHeight="1" x14ac:dyDescent="0.25">
      <c r="A885" s="410" t="s">
        <v>7476</v>
      </c>
      <c r="B885" s="56" t="s">
        <v>6732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6321</v>
      </c>
      <c r="I885" s="56"/>
    </row>
    <row r="886" spans="1:9" ht="15" hidden="1" customHeight="1" x14ac:dyDescent="0.25">
      <c r="A886" s="410" t="s">
        <v>7476</v>
      </c>
      <c r="B886" s="56" t="s">
        <v>7335</v>
      </c>
      <c r="C886" s="56" t="s">
        <v>6700</v>
      </c>
      <c r="D886" s="83">
        <v>1</v>
      </c>
      <c r="E886" s="56" t="s">
        <v>7333</v>
      </c>
      <c r="F886" s="77">
        <v>160000</v>
      </c>
      <c r="G886" s="63">
        <f t="shared" si="13"/>
        <v>160000</v>
      </c>
      <c r="H886" s="64" t="s">
        <v>6321</v>
      </c>
      <c r="I886" s="56"/>
    </row>
    <row r="887" spans="1:9" ht="15" hidden="1" customHeight="1" x14ac:dyDescent="0.25">
      <c r="A887" s="410" t="s">
        <v>7476</v>
      </c>
      <c r="B887" s="68" t="s">
        <v>6890</v>
      </c>
      <c r="C887" s="56" t="s">
        <v>6891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6321</v>
      </c>
      <c r="I887" s="56"/>
    </row>
    <row r="888" spans="1:9" ht="15" hidden="1" customHeight="1" x14ac:dyDescent="0.25">
      <c r="A888" s="410" t="s">
        <v>7476</v>
      </c>
      <c r="B888" s="95" t="s">
        <v>6626</v>
      </c>
      <c r="C888" s="71" t="s">
        <v>6627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6321</v>
      </c>
      <c r="I888" s="56"/>
    </row>
    <row r="889" spans="1:9" ht="15" hidden="1" customHeight="1" x14ac:dyDescent="0.25">
      <c r="A889" s="410" t="s">
        <v>7476</v>
      </c>
      <c r="B889" s="95" t="s">
        <v>7472</v>
      </c>
      <c r="C889" s="71" t="s">
        <v>6627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6321</v>
      </c>
      <c r="I889" s="56"/>
    </row>
    <row r="890" spans="1:9" ht="15" hidden="1" customHeight="1" x14ac:dyDescent="0.25">
      <c r="A890" s="410" t="s">
        <v>7476</v>
      </c>
      <c r="B890" s="56" t="s">
        <v>6778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hidden="1" customHeight="1" x14ac:dyDescent="0.25">
      <c r="A891" s="410" t="s">
        <v>7476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hidden="1" customHeight="1" x14ac:dyDescent="0.25">
      <c r="A892" s="410" t="s">
        <v>7476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hidden="1" customHeight="1" x14ac:dyDescent="0.25">
      <c r="A893" s="410" t="s">
        <v>7476</v>
      </c>
      <c r="B893" s="56" t="s">
        <v>7463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7652</v>
      </c>
    </row>
    <row r="894" spans="1:9" ht="15" hidden="1" customHeight="1" x14ac:dyDescent="0.25">
      <c r="A894" s="410" t="s">
        <v>7476</v>
      </c>
      <c r="B894" s="55" t="s">
        <v>7456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12" t="s">
        <v>461</v>
      </c>
      <c r="I894" s="56" t="s">
        <v>7652</v>
      </c>
    </row>
    <row r="895" spans="1:9" ht="15" hidden="1" customHeight="1" x14ac:dyDescent="0.25">
      <c r="A895" s="410" t="s">
        <v>7476</v>
      </c>
      <c r="B895" s="68" t="s">
        <v>7457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12" t="s">
        <v>461</v>
      </c>
      <c r="I895" s="56" t="s">
        <v>7652</v>
      </c>
    </row>
    <row r="896" spans="1:9" ht="15" hidden="1" customHeight="1" x14ac:dyDescent="0.25">
      <c r="A896" s="410" t="s">
        <v>7476</v>
      </c>
      <c r="B896" s="68" t="s">
        <v>7458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12" t="s">
        <v>461</v>
      </c>
      <c r="I896" s="56" t="s">
        <v>7652</v>
      </c>
    </row>
    <row r="897" spans="1:9" ht="15" hidden="1" customHeight="1" x14ac:dyDescent="0.25">
      <c r="A897" s="410" t="s">
        <v>7476</v>
      </c>
      <c r="B897" s="68" t="s">
        <v>7460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12" t="s">
        <v>461</v>
      </c>
      <c r="I897" s="56" t="s">
        <v>7652</v>
      </c>
    </row>
    <row r="898" spans="1:9" ht="15" hidden="1" customHeight="1" x14ac:dyDescent="0.25">
      <c r="A898" s="410" t="s">
        <v>7476</v>
      </c>
      <c r="B898" s="68" t="s">
        <v>7460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12" t="s">
        <v>461</v>
      </c>
      <c r="I898" s="56" t="s">
        <v>7652</v>
      </c>
    </row>
    <row r="899" spans="1:9" ht="15" hidden="1" customHeight="1" x14ac:dyDescent="0.25">
      <c r="A899" s="410" t="s">
        <v>7476</v>
      </c>
      <c r="B899" s="56" t="s">
        <v>7461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12" t="s">
        <v>461</v>
      </c>
      <c r="I899" s="56" t="s">
        <v>7652</v>
      </c>
    </row>
    <row r="900" spans="1:9" ht="15" hidden="1" customHeight="1" x14ac:dyDescent="0.25">
      <c r="A900" s="410" t="s">
        <v>7476</v>
      </c>
      <c r="B900" s="56" t="s">
        <v>7455</v>
      </c>
      <c r="C900" s="56" t="s">
        <v>7454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12" t="s">
        <v>461</v>
      </c>
      <c r="I900" s="56" t="s">
        <v>7652</v>
      </c>
    </row>
    <row r="901" spans="1:9" ht="15" hidden="1" customHeight="1" x14ac:dyDescent="0.25">
      <c r="A901" s="410" t="s">
        <v>7476</v>
      </c>
      <c r="B901" s="81" t="s">
        <v>7043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12" t="s">
        <v>461</v>
      </c>
      <c r="I901" s="56" t="s">
        <v>7652</v>
      </c>
    </row>
    <row r="902" spans="1:9" ht="15" hidden="1" customHeight="1" x14ac:dyDescent="0.25">
      <c r="A902" s="410" t="s">
        <v>7476</v>
      </c>
      <c r="B902" s="527" t="s">
        <v>6727</v>
      </c>
      <c r="C902" s="529" t="s">
        <v>403</v>
      </c>
      <c r="D902" s="415">
        <v>1</v>
      </c>
      <c r="E902" s="419" t="s">
        <v>29</v>
      </c>
      <c r="F902" s="417">
        <v>160000</v>
      </c>
      <c r="G902" s="417">
        <f t="shared" si="14"/>
        <v>160000</v>
      </c>
      <c r="H902" s="418" t="s">
        <v>7464</v>
      </c>
      <c r="I902" s="414"/>
    </row>
    <row r="903" spans="1:9" ht="15" hidden="1" customHeight="1" x14ac:dyDescent="0.25">
      <c r="A903" s="410" t="s">
        <v>7476</v>
      </c>
      <c r="B903" s="414" t="s">
        <v>6818</v>
      </c>
      <c r="C903" s="527" t="s">
        <v>6815</v>
      </c>
      <c r="D903" s="415">
        <v>1</v>
      </c>
      <c r="E903" s="419" t="s">
        <v>29</v>
      </c>
      <c r="F903" s="431">
        <f>150360.36*1.11</f>
        <v>166899.99960000001</v>
      </c>
      <c r="G903" s="417">
        <f t="shared" si="14"/>
        <v>166899.99960000001</v>
      </c>
      <c r="H903" s="418" t="s">
        <v>7464</v>
      </c>
      <c r="I903" s="414"/>
    </row>
    <row r="904" spans="1:9" ht="15" hidden="1" customHeight="1" x14ac:dyDescent="0.25">
      <c r="A904" s="410" t="s">
        <v>7476</v>
      </c>
      <c r="B904" s="414" t="s">
        <v>6816</v>
      </c>
      <c r="C904" s="527" t="s">
        <v>6815</v>
      </c>
      <c r="D904" s="414">
        <v>1</v>
      </c>
      <c r="E904" s="419" t="s">
        <v>29</v>
      </c>
      <c r="F904" s="431">
        <f>177027.02*1.11</f>
        <v>196499.99220000001</v>
      </c>
      <c r="G904" s="417">
        <f t="shared" si="14"/>
        <v>196499.99220000001</v>
      </c>
      <c r="H904" s="418" t="s">
        <v>7464</v>
      </c>
      <c r="I904" s="414"/>
    </row>
    <row r="905" spans="1:9" ht="15" hidden="1" customHeight="1" x14ac:dyDescent="0.25">
      <c r="A905" s="410" t="s">
        <v>7476</v>
      </c>
      <c r="B905" s="414" t="s">
        <v>6808</v>
      </c>
      <c r="C905" s="496" t="s">
        <v>6809</v>
      </c>
      <c r="D905" s="435">
        <v>1</v>
      </c>
      <c r="E905" s="419" t="s">
        <v>29</v>
      </c>
      <c r="F905" s="437">
        <v>45000</v>
      </c>
      <c r="G905" s="417">
        <f t="shared" si="14"/>
        <v>45000</v>
      </c>
      <c r="H905" s="418" t="s">
        <v>7464</v>
      </c>
      <c r="I905" s="414"/>
    </row>
    <row r="906" spans="1:9" ht="15" hidden="1" customHeight="1" x14ac:dyDescent="0.25">
      <c r="A906" s="410" t="s">
        <v>7476</v>
      </c>
      <c r="B906" s="414" t="s">
        <v>6740</v>
      </c>
      <c r="C906" s="414" t="s">
        <v>6815</v>
      </c>
      <c r="D906" s="415">
        <v>2</v>
      </c>
      <c r="E906" s="419" t="s">
        <v>29</v>
      </c>
      <c r="F906" s="431">
        <f>139639.63*1.11</f>
        <v>154999.98930000002</v>
      </c>
      <c r="G906" s="417">
        <f t="shared" si="14"/>
        <v>309999.97860000003</v>
      </c>
      <c r="H906" s="418" t="s">
        <v>7464</v>
      </c>
      <c r="I906" s="414"/>
    </row>
    <row r="907" spans="1:9" ht="15" hidden="1" customHeight="1" x14ac:dyDescent="0.25">
      <c r="A907" s="410" t="s">
        <v>7476</v>
      </c>
      <c r="B907" s="414" t="s">
        <v>6822</v>
      </c>
      <c r="C907" s="527" t="s">
        <v>6815</v>
      </c>
      <c r="D907" s="415">
        <v>1</v>
      </c>
      <c r="E907" s="419" t="s">
        <v>29</v>
      </c>
      <c r="F907" s="431">
        <f>272522.52*1.11</f>
        <v>302499.99720000004</v>
      </c>
      <c r="G907" s="417">
        <f t="shared" si="14"/>
        <v>302499.99720000004</v>
      </c>
      <c r="H907" s="418" t="s">
        <v>7464</v>
      </c>
      <c r="I907" s="414"/>
    </row>
    <row r="908" spans="1:9" ht="15" hidden="1" customHeight="1" x14ac:dyDescent="0.25">
      <c r="A908" s="410" t="s">
        <v>7476</v>
      </c>
      <c r="B908" s="68" t="s">
        <v>7093</v>
      </c>
      <c r="C908" s="56" t="s">
        <v>6469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12" t="s">
        <v>420</v>
      </c>
      <c r="I908" s="56" t="s">
        <v>7469</v>
      </c>
    </row>
    <row r="909" spans="1:9" ht="15" hidden="1" customHeight="1" x14ac:dyDescent="0.25">
      <c r="A909" s="410" t="s">
        <v>7476</v>
      </c>
      <c r="B909" s="68" t="s">
        <v>7093</v>
      </c>
      <c r="C909" s="56" t="s">
        <v>6474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12" t="s">
        <v>420</v>
      </c>
      <c r="I909" s="56" t="s">
        <v>7469</v>
      </c>
    </row>
    <row r="910" spans="1:9" ht="15" hidden="1" customHeight="1" x14ac:dyDescent="0.25">
      <c r="A910" s="410" t="s">
        <v>7476</v>
      </c>
      <c r="B910" s="55" t="s">
        <v>6710</v>
      </c>
      <c r="C910" s="75" t="s">
        <v>6711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12" t="s">
        <v>420</v>
      </c>
      <c r="I910" s="56" t="s">
        <v>7469</v>
      </c>
    </row>
    <row r="911" spans="1:9" ht="15" hidden="1" customHeight="1" x14ac:dyDescent="0.25">
      <c r="A911" s="410" t="s">
        <v>7476</v>
      </c>
      <c r="B911" s="56" t="s">
        <v>6713</v>
      </c>
      <c r="C911" s="75" t="s">
        <v>6711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12" t="s">
        <v>420</v>
      </c>
      <c r="I911" s="56" t="s">
        <v>7469</v>
      </c>
    </row>
    <row r="912" spans="1:9" ht="15" hidden="1" customHeight="1" x14ac:dyDescent="0.25">
      <c r="A912" s="410" t="s">
        <v>7476</v>
      </c>
      <c r="B912" s="55" t="s">
        <v>7071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7471</v>
      </c>
    </row>
    <row r="913" spans="1:9" ht="15" hidden="1" customHeight="1" x14ac:dyDescent="0.25">
      <c r="A913" s="410" t="s">
        <v>7476</v>
      </c>
      <c r="B913" s="68" t="s">
        <v>6466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7471</v>
      </c>
    </row>
    <row r="914" spans="1:9" ht="15" hidden="1" customHeight="1" x14ac:dyDescent="0.25">
      <c r="A914" s="410" t="s">
        <v>7476</v>
      </c>
      <c r="B914" s="55" t="s">
        <v>7261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7474</v>
      </c>
    </row>
    <row r="915" spans="1:9" ht="15" hidden="1" customHeight="1" x14ac:dyDescent="0.25">
      <c r="A915" s="410" t="s">
        <v>7476</v>
      </c>
      <c r="B915" s="55" t="s">
        <v>7260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7474</v>
      </c>
    </row>
    <row r="916" spans="1:9" ht="15" hidden="1" customHeight="1" x14ac:dyDescent="0.25">
      <c r="A916" s="410" t="s">
        <v>7476</v>
      </c>
      <c r="B916" s="56" t="s">
        <v>7473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7474</v>
      </c>
    </row>
    <row r="917" spans="1:9" ht="15" hidden="1" customHeight="1" x14ac:dyDescent="0.25">
      <c r="A917" s="410" t="s">
        <v>7476</v>
      </c>
      <c r="B917" s="56" t="s">
        <v>7070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7474</v>
      </c>
    </row>
    <row r="918" spans="1:9" ht="15" hidden="1" customHeight="1" x14ac:dyDescent="0.25">
      <c r="A918" s="410" t="s">
        <v>7476</v>
      </c>
      <c r="B918" s="55" t="s">
        <v>7258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7475</v>
      </c>
    </row>
    <row r="919" spans="1:9" ht="15" customHeight="1" x14ac:dyDescent="0.25">
      <c r="A919" s="410" t="s">
        <v>7476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7475</v>
      </c>
    </row>
    <row r="920" spans="1:9" ht="15" hidden="1" customHeight="1" x14ac:dyDescent="0.25">
      <c r="A920" s="410" t="s">
        <v>7476</v>
      </c>
      <c r="B920" s="56" t="s">
        <v>7070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7475</v>
      </c>
    </row>
    <row r="921" spans="1:9" ht="15" hidden="1" customHeight="1" x14ac:dyDescent="0.25">
      <c r="A921" s="410" t="s">
        <v>7476</v>
      </c>
      <c r="B921" s="56" t="s">
        <v>7306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hidden="1" customHeight="1" x14ac:dyDescent="0.25">
      <c r="A922" s="410" t="s">
        <v>7476</v>
      </c>
      <c r="B922" s="56" t="s">
        <v>7424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7425</v>
      </c>
      <c r="I922" s="56" t="s">
        <v>7470</v>
      </c>
    </row>
    <row r="923" spans="1:9" ht="15" hidden="1" customHeight="1" x14ac:dyDescent="0.25">
      <c r="A923" s="410" t="s">
        <v>7476</v>
      </c>
      <c r="B923" s="56" t="s">
        <v>7420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7422</v>
      </c>
      <c r="I923" s="56" t="s">
        <v>7470</v>
      </c>
    </row>
    <row r="924" spans="1:9" ht="15" hidden="1" customHeight="1" x14ac:dyDescent="0.25">
      <c r="A924" s="410" t="s">
        <v>7476</v>
      </c>
      <c r="B924" s="56" t="s">
        <v>7421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7422</v>
      </c>
      <c r="I924" s="56" t="s">
        <v>7470</v>
      </c>
    </row>
    <row r="925" spans="1:9" ht="15" hidden="1" customHeight="1" x14ac:dyDescent="0.25">
      <c r="A925" s="410" t="s">
        <v>7476</v>
      </c>
      <c r="B925" s="56" t="s">
        <v>7423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7470</v>
      </c>
    </row>
    <row r="926" spans="1:9" ht="15" hidden="1" customHeight="1" x14ac:dyDescent="0.25">
      <c r="A926" s="410" t="s">
        <v>7476</v>
      </c>
      <c r="B926" s="56" t="s">
        <v>6856</v>
      </c>
      <c r="C926" s="75" t="s">
        <v>6855</v>
      </c>
      <c r="D926" s="57">
        <v>1</v>
      </c>
      <c r="E926" s="72" t="s">
        <v>7333</v>
      </c>
      <c r="F926" s="76">
        <v>160000</v>
      </c>
      <c r="G926" s="63">
        <f t="shared" si="14"/>
        <v>160000</v>
      </c>
      <c r="H926" s="64" t="s">
        <v>415</v>
      </c>
      <c r="I926" s="56" t="s">
        <v>7470</v>
      </c>
    </row>
    <row r="927" spans="1:9" ht="15" hidden="1" customHeight="1" x14ac:dyDescent="0.25">
      <c r="A927" s="410" t="s">
        <v>7476</v>
      </c>
      <c r="B927" s="55" t="s">
        <v>7448</v>
      </c>
      <c r="C927" s="56" t="s">
        <v>7449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7462</v>
      </c>
      <c r="I927" s="56" t="s">
        <v>7470</v>
      </c>
    </row>
    <row r="928" spans="1:9" ht="15" hidden="1" customHeight="1" x14ac:dyDescent="0.25">
      <c r="A928" s="410" t="s">
        <v>7476</v>
      </c>
      <c r="B928" s="55" t="s">
        <v>7452</v>
      </c>
      <c r="C928" s="75" t="s">
        <v>7449</v>
      </c>
      <c r="D928" s="57">
        <v>2</v>
      </c>
      <c r="E928" s="72" t="s">
        <v>7453</v>
      </c>
      <c r="F928" s="76">
        <v>252500</v>
      </c>
      <c r="G928" s="63">
        <f t="shared" si="14"/>
        <v>505000</v>
      </c>
      <c r="H928" s="64" t="s">
        <v>7462</v>
      </c>
      <c r="I928" s="56" t="s">
        <v>7470</v>
      </c>
    </row>
    <row r="929" spans="1:9" ht="15" hidden="1" customHeight="1" x14ac:dyDescent="0.25">
      <c r="A929" s="410" t="s">
        <v>7510</v>
      </c>
      <c r="B929" s="55" t="s">
        <v>7477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6579</v>
      </c>
      <c r="I929" s="56"/>
    </row>
    <row r="930" spans="1:9" ht="15" hidden="1" customHeight="1" x14ac:dyDescent="0.25">
      <c r="A930" s="410" t="s">
        <v>7510</v>
      </c>
      <c r="B930" s="56" t="s">
        <v>7306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6579</v>
      </c>
      <c r="I930" s="56"/>
    </row>
    <row r="931" spans="1:9" ht="15" hidden="1" customHeight="1" x14ac:dyDescent="0.25">
      <c r="A931" s="410" t="s">
        <v>7510</v>
      </c>
      <c r="B931" s="68" t="s">
        <v>6820</v>
      </c>
      <c r="C931" s="56" t="s">
        <v>6815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hidden="1" customHeight="1" x14ac:dyDescent="0.25">
      <c r="A932" s="410" t="s">
        <v>7510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hidden="1" customHeight="1" x14ac:dyDescent="0.25">
      <c r="A933" s="410" t="s">
        <v>7510</v>
      </c>
      <c r="B933" s="56" t="s">
        <v>7478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hidden="1" customHeight="1" x14ac:dyDescent="0.25">
      <c r="A934" s="410" t="s">
        <v>7510</v>
      </c>
      <c r="B934" s="55" t="s">
        <v>7479</v>
      </c>
      <c r="C934" s="75" t="s">
        <v>7480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hidden="1" customHeight="1" x14ac:dyDescent="0.25">
      <c r="A935" s="410" t="s">
        <v>7510</v>
      </c>
      <c r="B935" s="68" t="s">
        <v>7500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hidden="1" customHeight="1" x14ac:dyDescent="0.25">
      <c r="A936" s="410" t="s">
        <v>7510</v>
      </c>
      <c r="B936" s="56" t="s">
        <v>6819</v>
      </c>
      <c r="C936" s="110" t="s">
        <v>6815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7483</v>
      </c>
    </row>
    <row r="937" spans="1:9" ht="15" hidden="1" customHeight="1" x14ac:dyDescent="0.25">
      <c r="A937" s="410" t="s">
        <v>7510</v>
      </c>
      <c r="B937" s="68" t="s">
        <v>6820</v>
      </c>
      <c r="C937" s="56" t="s">
        <v>6815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7483</v>
      </c>
    </row>
    <row r="938" spans="1:9" ht="15" hidden="1" customHeight="1" x14ac:dyDescent="0.25">
      <c r="A938" s="410" t="s">
        <v>7510</v>
      </c>
      <c r="B938" s="56" t="s">
        <v>6604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7483</v>
      </c>
    </row>
    <row r="939" spans="1:9" ht="15" hidden="1" customHeight="1" x14ac:dyDescent="0.25">
      <c r="A939" s="410" t="s">
        <v>7510</v>
      </c>
      <c r="B939" s="56" t="s">
        <v>7478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7483</v>
      </c>
    </row>
    <row r="940" spans="1:9" ht="15" hidden="1" customHeight="1" x14ac:dyDescent="0.25">
      <c r="A940" s="410" t="s">
        <v>7510</v>
      </c>
      <c r="B940" s="55" t="s">
        <v>6603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7483</v>
      </c>
    </row>
    <row r="941" spans="1:9" ht="15" hidden="1" customHeight="1" x14ac:dyDescent="0.25">
      <c r="A941" s="410" t="s">
        <v>7510</v>
      </c>
      <c r="B941" s="56" t="s">
        <v>7306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7483</v>
      </c>
    </row>
    <row r="942" spans="1:9" ht="15" hidden="1" customHeight="1" x14ac:dyDescent="0.25">
      <c r="A942" s="410" t="s">
        <v>7510</v>
      </c>
      <c r="B942" s="56" t="s">
        <v>7484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7483</v>
      </c>
    </row>
    <row r="943" spans="1:9" ht="15" hidden="1" customHeight="1" x14ac:dyDescent="0.25">
      <c r="A943" s="410" t="s">
        <v>7510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6492</v>
      </c>
      <c r="I943" s="56" t="s">
        <v>7485</v>
      </c>
    </row>
    <row r="944" spans="1:9" ht="15" hidden="1" customHeight="1" x14ac:dyDescent="0.25">
      <c r="A944" s="410" t="s">
        <v>7510</v>
      </c>
      <c r="B944" s="56" t="s">
        <v>6694</v>
      </c>
      <c r="C944" s="56" t="s">
        <v>6581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6492</v>
      </c>
      <c r="I944" s="56" t="s">
        <v>7485</v>
      </c>
    </row>
    <row r="945" spans="1:9" ht="15" hidden="1" customHeight="1" x14ac:dyDescent="0.25">
      <c r="A945" s="410" t="s">
        <v>7510</v>
      </c>
      <c r="B945" s="56" t="s">
        <v>6695</v>
      </c>
      <c r="C945" s="56" t="s">
        <v>6581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6492</v>
      </c>
      <c r="I945" s="56" t="s">
        <v>7485</v>
      </c>
    </row>
    <row r="946" spans="1:9" ht="15" hidden="1" customHeight="1" x14ac:dyDescent="0.25">
      <c r="A946" s="410" t="s">
        <v>7510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6492</v>
      </c>
      <c r="I946" s="56" t="s">
        <v>7485</v>
      </c>
    </row>
    <row r="947" spans="1:9" ht="15" hidden="1" customHeight="1" x14ac:dyDescent="0.25">
      <c r="A947" s="410" t="s">
        <v>7510</v>
      </c>
      <c r="B947" s="56" t="s">
        <v>7490</v>
      </c>
      <c r="C947" s="56" t="s">
        <v>7487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12" t="s">
        <v>425</v>
      </c>
      <c r="I947" s="56" t="s">
        <v>7492</v>
      </c>
    </row>
    <row r="948" spans="1:9" ht="15" hidden="1" customHeight="1" x14ac:dyDescent="0.25">
      <c r="A948" s="410" t="s">
        <v>7510</v>
      </c>
      <c r="B948" s="56" t="s">
        <v>7490</v>
      </c>
      <c r="C948" s="56" t="s">
        <v>7488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12" t="s">
        <v>425</v>
      </c>
      <c r="I948" s="56" t="s">
        <v>7492</v>
      </c>
    </row>
    <row r="949" spans="1:9" ht="15" hidden="1" customHeight="1" x14ac:dyDescent="0.25">
      <c r="A949" s="410" t="s">
        <v>7510</v>
      </c>
      <c r="B949" s="55" t="s">
        <v>7491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12" t="s">
        <v>425</v>
      </c>
      <c r="I949" s="56" t="s">
        <v>7492</v>
      </c>
    </row>
    <row r="950" spans="1:9" ht="15" hidden="1" customHeight="1" x14ac:dyDescent="0.25">
      <c r="A950" s="410" t="s">
        <v>7510</v>
      </c>
      <c r="B950" s="71" t="s">
        <v>7208</v>
      </c>
      <c r="C950" s="71" t="s">
        <v>572</v>
      </c>
      <c r="D950" s="703">
        <v>2</v>
      </c>
      <c r="E950" s="71" t="s">
        <v>29</v>
      </c>
      <c r="F950" s="712">
        <v>50000</v>
      </c>
      <c r="G950" s="63">
        <f t="shared" si="14"/>
        <v>100000</v>
      </c>
      <c r="H950" s="271" t="s">
        <v>425</v>
      </c>
      <c r="I950" s="56" t="s">
        <v>7492</v>
      </c>
    </row>
    <row r="951" spans="1:9" ht="15" hidden="1" customHeight="1" x14ac:dyDescent="0.25">
      <c r="A951" s="410" t="s">
        <v>7510</v>
      </c>
      <c r="B951" s="56" t="s">
        <v>6732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6321</v>
      </c>
      <c r="I951" s="56"/>
    </row>
    <row r="952" spans="1:9" ht="15" hidden="1" customHeight="1" x14ac:dyDescent="0.25">
      <c r="A952" s="410" t="s">
        <v>7510</v>
      </c>
      <c r="B952" s="56" t="s">
        <v>7496</v>
      </c>
      <c r="C952" s="126" t="s">
        <v>7497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6321</v>
      </c>
      <c r="I952" s="56"/>
    </row>
    <row r="953" spans="1:9" ht="15" hidden="1" customHeight="1" x14ac:dyDescent="0.25">
      <c r="A953" s="410" t="s">
        <v>7510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6321</v>
      </c>
      <c r="I953" s="56"/>
    </row>
    <row r="954" spans="1:9" ht="15" hidden="1" customHeight="1" x14ac:dyDescent="0.25">
      <c r="A954" s="410" t="s">
        <v>7510</v>
      </c>
      <c r="B954" s="56" t="s">
        <v>7138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hidden="1" customHeight="1" x14ac:dyDescent="0.25">
      <c r="A955" s="410" t="s">
        <v>7510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hidden="1" customHeight="1" x14ac:dyDescent="0.25">
      <c r="A956" s="224" t="s">
        <v>7527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hidden="1" customHeight="1" x14ac:dyDescent="0.25">
      <c r="A957" s="224" t="s">
        <v>7527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hidden="1" customHeight="1" x14ac:dyDescent="0.25">
      <c r="A958" s="224" t="s">
        <v>7527</v>
      </c>
      <c r="B958" s="55" t="s">
        <v>6360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hidden="1" customHeight="1" x14ac:dyDescent="0.25">
      <c r="A959" s="224" t="s">
        <v>7527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7511</v>
      </c>
    </row>
    <row r="960" spans="1:9" ht="15" hidden="1" customHeight="1" x14ac:dyDescent="0.25">
      <c r="A960" s="224" t="s">
        <v>7527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7511</v>
      </c>
    </row>
    <row r="961" spans="1:9" ht="15" hidden="1" customHeight="1" x14ac:dyDescent="0.25">
      <c r="A961" s="224" t="s">
        <v>7527</v>
      </c>
      <c r="B961" s="60" t="s">
        <v>6609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7511</v>
      </c>
    </row>
    <row r="962" spans="1:9" ht="15" hidden="1" customHeight="1" x14ac:dyDescent="0.25">
      <c r="A962" s="224" t="s">
        <v>7527</v>
      </c>
      <c r="B962" s="56" t="s">
        <v>7306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7511</v>
      </c>
    </row>
    <row r="963" spans="1:9" ht="15" hidden="1" customHeight="1" x14ac:dyDescent="0.25">
      <c r="A963" s="224" t="s">
        <v>7527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hidden="1" customHeight="1" x14ac:dyDescent="0.25">
      <c r="A964" s="224" t="s">
        <v>7527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hidden="1" customHeight="1" x14ac:dyDescent="0.25">
      <c r="A965" s="224" t="s">
        <v>7527</v>
      </c>
      <c r="B965" s="56" t="s">
        <v>7524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hidden="1" customHeight="1" x14ac:dyDescent="0.25">
      <c r="A966" s="224" t="s">
        <v>7527</v>
      </c>
      <c r="B966" s="74" t="s">
        <v>6560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hidden="1" customHeight="1" x14ac:dyDescent="0.25">
      <c r="A967" s="224" t="s">
        <v>7527</v>
      </c>
      <c r="B967" s="56" t="s">
        <v>7512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7513</v>
      </c>
      <c r="I967" s="56"/>
    </row>
    <row r="968" spans="1:9" ht="15" hidden="1" customHeight="1" x14ac:dyDescent="0.25">
      <c r="A968" s="224" t="s">
        <v>7527</v>
      </c>
      <c r="B968" s="56" t="s">
        <v>7514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7513</v>
      </c>
      <c r="I968" s="56"/>
    </row>
    <row r="969" spans="1:9" ht="15" hidden="1" customHeight="1" x14ac:dyDescent="0.25">
      <c r="A969" s="224" t="s">
        <v>7527</v>
      </c>
      <c r="B969" s="55" t="s">
        <v>7515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7513</v>
      </c>
      <c r="I969" s="56"/>
    </row>
    <row r="970" spans="1:9" ht="15" hidden="1" customHeight="1" x14ac:dyDescent="0.25">
      <c r="A970" s="224" t="s">
        <v>7527</v>
      </c>
      <c r="B970" s="55" t="s">
        <v>7516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7513</v>
      </c>
      <c r="I970" s="56"/>
    </row>
    <row r="971" spans="1:9" ht="15" hidden="1" customHeight="1" x14ac:dyDescent="0.25">
      <c r="A971" s="224" t="s">
        <v>7527</v>
      </c>
      <c r="B971" s="56" t="s">
        <v>7517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7513</v>
      </c>
      <c r="I971" s="56"/>
    </row>
    <row r="972" spans="1:9" ht="15" hidden="1" customHeight="1" x14ac:dyDescent="0.25">
      <c r="A972" s="224" t="s">
        <v>7527</v>
      </c>
      <c r="B972" s="56" t="s">
        <v>7335</v>
      </c>
      <c r="C972" s="56" t="s">
        <v>6700</v>
      </c>
      <c r="D972" s="83">
        <v>2</v>
      </c>
      <c r="E972" s="56" t="s">
        <v>7333</v>
      </c>
      <c r="F972" s="77">
        <v>160000</v>
      </c>
      <c r="G972" s="63">
        <f t="shared" si="15"/>
        <v>320000</v>
      </c>
      <c r="H972" s="64" t="s">
        <v>6321</v>
      </c>
      <c r="I972" s="56"/>
    </row>
    <row r="973" spans="1:9" ht="15" hidden="1" customHeight="1" x14ac:dyDescent="0.25">
      <c r="A973" s="224" t="s">
        <v>7527</v>
      </c>
      <c r="B973" s="56" t="s">
        <v>6732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6321</v>
      </c>
      <c r="I973" s="56"/>
    </row>
    <row r="974" spans="1:9" ht="15" hidden="1" customHeight="1" x14ac:dyDescent="0.25">
      <c r="A974" s="224" t="s">
        <v>7527</v>
      </c>
      <c r="B974" s="74" t="s">
        <v>7518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7653</v>
      </c>
    </row>
    <row r="975" spans="1:9" ht="15" hidden="1" customHeight="1" x14ac:dyDescent="0.25">
      <c r="A975" s="224" t="s">
        <v>7527</v>
      </c>
      <c r="B975" s="56" t="s">
        <v>7519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7653</v>
      </c>
    </row>
    <row r="976" spans="1:9" ht="15" hidden="1" customHeight="1" x14ac:dyDescent="0.25">
      <c r="A976" s="224" t="s">
        <v>7527</v>
      </c>
      <c r="B976" s="56" t="s">
        <v>7306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7653</v>
      </c>
    </row>
    <row r="977" spans="1:9" ht="15" hidden="1" customHeight="1" x14ac:dyDescent="0.25">
      <c r="A977" s="224" t="s">
        <v>7527</v>
      </c>
      <c r="B977" s="270" t="s">
        <v>7521</v>
      </c>
      <c r="C977" s="71" t="s">
        <v>7337</v>
      </c>
      <c r="D977" s="105">
        <v>1</v>
      </c>
      <c r="E977" s="70" t="s">
        <v>29</v>
      </c>
      <c r="F977" s="426">
        <v>55000</v>
      </c>
      <c r="G977" s="63">
        <f t="shared" si="15"/>
        <v>55000</v>
      </c>
      <c r="H977" s="64" t="s">
        <v>441</v>
      </c>
      <c r="I977" s="56"/>
    </row>
    <row r="978" spans="1:9" ht="15" hidden="1" customHeight="1" x14ac:dyDescent="0.25">
      <c r="A978" s="224" t="s">
        <v>7527</v>
      </c>
      <c r="B978" s="71" t="s">
        <v>6692</v>
      </c>
      <c r="C978" s="71" t="s">
        <v>6581</v>
      </c>
      <c r="D978" s="105">
        <v>1</v>
      </c>
      <c r="E978" s="71" t="s">
        <v>25</v>
      </c>
      <c r="F978" s="711">
        <v>214500</v>
      </c>
      <c r="G978" s="63">
        <f t="shared" si="15"/>
        <v>214500</v>
      </c>
      <c r="H978" s="64" t="s">
        <v>490</v>
      </c>
      <c r="I978" s="56"/>
    </row>
    <row r="979" spans="1:9" ht="15" hidden="1" customHeight="1" x14ac:dyDescent="0.25">
      <c r="A979" s="224" t="s">
        <v>7527</v>
      </c>
      <c r="B979" s="81" t="s">
        <v>7339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hidden="1" customHeight="1" x14ac:dyDescent="0.25">
      <c r="A980" s="224" t="s">
        <v>7527</v>
      </c>
      <c r="B980" s="56" t="s">
        <v>7654</v>
      </c>
      <c r="C980" s="56" t="s">
        <v>6656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7655</v>
      </c>
    </row>
    <row r="981" spans="1:9" ht="15" hidden="1" customHeight="1" x14ac:dyDescent="0.25">
      <c r="A981" s="224" t="s">
        <v>7527</v>
      </c>
      <c r="B981" s="56" t="s">
        <v>7656</v>
      </c>
      <c r="C981" s="56" t="s">
        <v>7657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7655</v>
      </c>
    </row>
    <row r="982" spans="1:9" ht="15" hidden="1" customHeight="1" x14ac:dyDescent="0.25">
      <c r="A982" s="224" t="s">
        <v>7527</v>
      </c>
      <c r="B982" s="68" t="s">
        <v>7658</v>
      </c>
      <c r="C982" s="56" t="s">
        <v>6722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7655</v>
      </c>
    </row>
    <row r="983" spans="1:9" ht="15" hidden="1" customHeight="1" x14ac:dyDescent="0.25">
      <c r="A983" s="224" t="s">
        <v>7527</v>
      </c>
      <c r="B983" s="56" t="s">
        <v>7659</v>
      </c>
      <c r="C983" s="56" t="s">
        <v>6722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7655</v>
      </c>
    </row>
    <row r="984" spans="1:9" ht="15" hidden="1" customHeight="1" x14ac:dyDescent="0.25">
      <c r="A984" s="224" t="s">
        <v>7527</v>
      </c>
      <c r="B984" s="55" t="s">
        <v>7525</v>
      </c>
      <c r="C984" s="56" t="s">
        <v>6353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7655</v>
      </c>
    </row>
    <row r="985" spans="1:9" ht="15" hidden="1" customHeight="1" x14ac:dyDescent="0.25">
      <c r="A985" s="224" t="s">
        <v>7527</v>
      </c>
      <c r="B985" s="55" t="s">
        <v>7525</v>
      </c>
      <c r="C985" s="56" t="s">
        <v>6354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7655</v>
      </c>
    </row>
    <row r="986" spans="1:9" ht="15" hidden="1" customHeight="1" x14ac:dyDescent="0.25">
      <c r="A986" s="224" t="s">
        <v>7527</v>
      </c>
      <c r="B986" s="55" t="s">
        <v>6709</v>
      </c>
      <c r="C986" s="75" t="s">
        <v>6711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7655</v>
      </c>
    </row>
    <row r="987" spans="1:9" ht="15" hidden="1" customHeight="1" x14ac:dyDescent="0.25">
      <c r="A987" s="224" t="s">
        <v>7527</v>
      </c>
      <c r="B987" s="56" t="s">
        <v>7522</v>
      </c>
      <c r="C987" s="75" t="s">
        <v>6711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7655</v>
      </c>
    </row>
    <row r="988" spans="1:9" ht="15" hidden="1" customHeight="1" x14ac:dyDescent="0.25">
      <c r="A988" s="224" t="s">
        <v>7527</v>
      </c>
      <c r="B988" s="56" t="s">
        <v>7520</v>
      </c>
      <c r="C988" s="126" t="s">
        <v>6738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6294</v>
      </c>
      <c r="I988" s="56" t="s">
        <v>7526</v>
      </c>
    </row>
    <row r="989" spans="1:9" ht="15" hidden="1" customHeight="1" x14ac:dyDescent="0.25">
      <c r="A989" s="224" t="s">
        <v>7581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7660</v>
      </c>
    </row>
    <row r="990" spans="1:9" ht="15" hidden="1" customHeight="1" x14ac:dyDescent="0.25">
      <c r="A990" s="224" t="s">
        <v>7581</v>
      </c>
      <c r="B990" s="56" t="s">
        <v>6694</v>
      </c>
      <c r="C990" s="56" t="s">
        <v>6581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7660</v>
      </c>
    </row>
    <row r="991" spans="1:9" ht="15" hidden="1" customHeight="1" x14ac:dyDescent="0.25">
      <c r="A991" s="224" t="s">
        <v>7581</v>
      </c>
      <c r="B991" s="68" t="s">
        <v>6820</v>
      </c>
      <c r="C991" s="56" t="s">
        <v>6815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7660</v>
      </c>
    </row>
    <row r="992" spans="1:9" ht="15" hidden="1" customHeight="1" x14ac:dyDescent="0.25">
      <c r="A992" s="224" t="s">
        <v>7581</v>
      </c>
      <c r="B992" s="74" t="s">
        <v>6560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7660</v>
      </c>
    </row>
    <row r="993" spans="1:9" ht="15" hidden="1" customHeight="1" x14ac:dyDescent="0.25">
      <c r="A993" s="224" t="s">
        <v>7581</v>
      </c>
      <c r="B993" s="55" t="s">
        <v>6603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7660</v>
      </c>
    </row>
    <row r="994" spans="1:9" ht="15" hidden="1" customHeight="1" x14ac:dyDescent="0.25">
      <c r="A994" s="224" t="s">
        <v>7581</v>
      </c>
      <c r="B994" s="81" t="s">
        <v>7339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7660</v>
      </c>
    </row>
    <row r="995" spans="1:9" ht="15" hidden="1" customHeight="1" x14ac:dyDescent="0.25">
      <c r="A995" s="224" t="s">
        <v>7581</v>
      </c>
      <c r="B995" s="60" t="s">
        <v>6609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7660</v>
      </c>
    </row>
    <row r="996" spans="1:9" ht="15" hidden="1" customHeight="1" x14ac:dyDescent="0.25">
      <c r="A996" s="224" t="s">
        <v>7581</v>
      </c>
      <c r="B996" s="56" t="s">
        <v>6861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7660</v>
      </c>
    </row>
    <row r="997" spans="1:9" ht="15" hidden="1" customHeight="1" x14ac:dyDescent="0.25">
      <c r="A997" s="224" t="s">
        <v>7581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hidden="1" customHeight="1" x14ac:dyDescent="0.25">
      <c r="A998" s="224" t="s">
        <v>7581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hidden="1" customHeight="1" x14ac:dyDescent="0.25">
      <c r="A999" s="224" t="s">
        <v>7581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hidden="1" customHeight="1" x14ac:dyDescent="0.25">
      <c r="A1000" s="224" t="s">
        <v>7581</v>
      </c>
      <c r="B1000" s="56" t="s">
        <v>6921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hidden="1" customHeight="1" x14ac:dyDescent="0.25">
      <c r="A1001" s="224" t="s">
        <v>7581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hidden="1" customHeight="1" x14ac:dyDescent="0.25">
      <c r="A1002" s="224" t="s">
        <v>7581</v>
      </c>
      <c r="B1002" s="55" t="s">
        <v>7537</v>
      </c>
      <c r="C1002" s="123" t="s">
        <v>7538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hidden="1" customHeight="1" x14ac:dyDescent="0.25">
      <c r="A1003" s="224" t="s">
        <v>7581</v>
      </c>
      <c r="B1003" s="56" t="s">
        <v>6803</v>
      </c>
      <c r="C1003" s="56" t="s">
        <v>6722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hidden="1" customHeight="1" x14ac:dyDescent="0.25">
      <c r="A1004" s="224" t="s">
        <v>7581</v>
      </c>
      <c r="B1004" s="56" t="s">
        <v>7412</v>
      </c>
      <c r="C1004" s="56" t="s">
        <v>6722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6714</v>
      </c>
      <c r="I1004" s="56"/>
    </row>
    <row r="1005" spans="1:9" ht="15" customHeight="1" x14ac:dyDescent="0.25">
      <c r="A1005" s="224" t="s">
        <v>7581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7661</v>
      </c>
    </row>
    <row r="1006" spans="1:9" ht="15" hidden="1" customHeight="1" x14ac:dyDescent="0.25">
      <c r="A1006" s="224" t="s">
        <v>7581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7661</v>
      </c>
    </row>
    <row r="1007" spans="1:9" ht="15" hidden="1" customHeight="1" x14ac:dyDescent="0.25">
      <c r="A1007" s="224" t="s">
        <v>7581</v>
      </c>
      <c r="B1007" s="74" t="s">
        <v>7518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hidden="1" customHeight="1" x14ac:dyDescent="0.25">
      <c r="A1008" s="224" t="s">
        <v>7581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6321</v>
      </c>
      <c r="I1008" s="56"/>
    </row>
    <row r="1009" spans="1:9" ht="15" hidden="1" customHeight="1" x14ac:dyDescent="0.25">
      <c r="A1009" s="224" t="s">
        <v>7581</v>
      </c>
      <c r="B1009" s="56" t="s">
        <v>7335</v>
      </c>
      <c r="C1009" s="56" t="s">
        <v>6700</v>
      </c>
      <c r="D1009" s="83">
        <v>1</v>
      </c>
      <c r="E1009" s="56" t="s">
        <v>7333</v>
      </c>
      <c r="F1009" s="77">
        <v>160000</v>
      </c>
      <c r="G1009" s="63">
        <f t="shared" si="15"/>
        <v>160000</v>
      </c>
      <c r="H1009" s="64" t="s">
        <v>6321</v>
      </c>
      <c r="I1009" s="56"/>
    </row>
    <row r="1010" spans="1:9" ht="15" hidden="1" customHeight="1" x14ac:dyDescent="0.25">
      <c r="A1010" s="224" t="s">
        <v>7581</v>
      </c>
      <c r="B1010" s="56" t="s">
        <v>432</v>
      </c>
      <c r="C1010" s="71" t="s">
        <v>6700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6321</v>
      </c>
      <c r="I1010" s="56"/>
    </row>
    <row r="1011" spans="1:9" ht="15" hidden="1" customHeight="1" x14ac:dyDescent="0.25">
      <c r="A1011" s="224" t="s">
        <v>7581</v>
      </c>
      <c r="B1011" s="55" t="s">
        <v>7566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7567</v>
      </c>
      <c r="I1011" s="56"/>
    </row>
    <row r="1012" spans="1:9" ht="15" hidden="1" customHeight="1" x14ac:dyDescent="0.25">
      <c r="A1012" s="224" t="s">
        <v>7581</v>
      </c>
      <c r="B1012" s="55" t="s">
        <v>7570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hidden="1" customHeight="1" x14ac:dyDescent="0.25">
      <c r="A1013" s="224" t="s">
        <v>7581</v>
      </c>
      <c r="B1013" s="55" t="s">
        <v>7341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7662</v>
      </c>
    </row>
    <row r="1014" spans="1:9" ht="15" hidden="1" customHeight="1" x14ac:dyDescent="0.25">
      <c r="A1014" s="224" t="s">
        <v>7581</v>
      </c>
      <c r="B1014" s="56" t="s">
        <v>7571</v>
      </c>
      <c r="C1014" s="75" t="s">
        <v>7572</v>
      </c>
      <c r="D1014" s="57">
        <v>1</v>
      </c>
      <c r="E1014" s="72" t="s">
        <v>7573</v>
      </c>
      <c r="F1014" s="76">
        <v>3500</v>
      </c>
      <c r="G1014" s="63">
        <f t="shared" si="15"/>
        <v>3500</v>
      </c>
      <c r="H1014" s="64" t="s">
        <v>7575</v>
      </c>
      <c r="I1014" s="56"/>
    </row>
    <row r="1015" spans="1:9" ht="15" hidden="1" customHeight="1" x14ac:dyDescent="0.25">
      <c r="A1015" s="224" t="s">
        <v>7581</v>
      </c>
      <c r="B1015" s="55" t="s">
        <v>7574</v>
      </c>
      <c r="C1015" s="75" t="s">
        <v>7572</v>
      </c>
      <c r="D1015" s="57">
        <v>1</v>
      </c>
      <c r="E1015" s="72" t="s">
        <v>7573</v>
      </c>
      <c r="F1015" s="76">
        <v>5000</v>
      </c>
      <c r="G1015" s="63">
        <f t="shared" si="15"/>
        <v>5000</v>
      </c>
      <c r="H1015" s="64" t="s">
        <v>7575</v>
      </c>
      <c r="I1015" s="56"/>
    </row>
    <row r="1016" spans="1:9" ht="15" hidden="1" customHeight="1" x14ac:dyDescent="0.25">
      <c r="A1016" s="224" t="s">
        <v>7581</v>
      </c>
      <c r="B1016" s="55" t="s">
        <v>7582</v>
      </c>
      <c r="C1016" s="56" t="s">
        <v>7066</v>
      </c>
      <c r="D1016" s="105">
        <v>2</v>
      </c>
      <c r="E1016" s="66" t="s">
        <v>29</v>
      </c>
      <c r="F1016" s="246">
        <v>35000</v>
      </c>
      <c r="G1016" s="63">
        <f t="shared" si="15"/>
        <v>70000</v>
      </c>
      <c r="H1016" s="64" t="s">
        <v>7583</v>
      </c>
      <c r="I1016" s="56"/>
    </row>
    <row r="1017" spans="1:9" ht="15" hidden="1" customHeight="1" x14ac:dyDescent="0.25">
      <c r="A1017" s="224" t="s">
        <v>7581</v>
      </c>
      <c r="B1017" s="56" t="s">
        <v>6895</v>
      </c>
      <c r="C1017" s="75" t="s">
        <v>6892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6894</v>
      </c>
      <c r="I1017" s="56" t="s">
        <v>7528</v>
      </c>
    </row>
    <row r="1018" spans="1:9" ht="15" hidden="1" customHeight="1" x14ac:dyDescent="0.25">
      <c r="A1018" s="224" t="s">
        <v>7581</v>
      </c>
      <c r="B1018" s="74" t="s">
        <v>6895</v>
      </c>
      <c r="C1018" s="71" t="s">
        <v>6892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6894</v>
      </c>
      <c r="I1018" s="56" t="s">
        <v>7528</v>
      </c>
    </row>
    <row r="1019" spans="1:9" ht="15" hidden="1" customHeight="1" x14ac:dyDescent="0.25">
      <c r="A1019" s="224" t="s">
        <v>7581</v>
      </c>
      <c r="B1019" s="74" t="s">
        <v>6893</v>
      </c>
      <c r="C1019" s="88" t="s">
        <v>6892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6894</v>
      </c>
      <c r="I1019" s="56" t="s">
        <v>7528</v>
      </c>
    </row>
    <row r="1020" spans="1:9" ht="15" hidden="1" customHeight="1" x14ac:dyDescent="0.25">
      <c r="A1020" s="224" t="s">
        <v>7581</v>
      </c>
      <c r="B1020" s="56" t="s">
        <v>6909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6894</v>
      </c>
      <c r="I1020" s="56" t="s">
        <v>7528</v>
      </c>
    </row>
    <row r="1021" spans="1:9" ht="15" hidden="1" customHeight="1" x14ac:dyDescent="0.25">
      <c r="A1021" s="224" t="s">
        <v>7581</v>
      </c>
      <c r="B1021" s="56" t="s">
        <v>6908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6894</v>
      </c>
      <c r="I1021" s="56" t="s">
        <v>7528</v>
      </c>
    </row>
    <row r="1022" spans="1:9" ht="15" hidden="1" customHeight="1" x14ac:dyDescent="0.25">
      <c r="A1022" s="224" t="s">
        <v>7581</v>
      </c>
      <c r="B1022" s="68" t="s">
        <v>6910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6894</v>
      </c>
      <c r="I1022" s="56" t="s">
        <v>7528</v>
      </c>
    </row>
    <row r="1023" spans="1:9" ht="15" hidden="1" customHeight="1" x14ac:dyDescent="0.25">
      <c r="A1023" s="224" t="s">
        <v>7581</v>
      </c>
      <c r="B1023" s="68" t="s">
        <v>6911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6894</v>
      </c>
      <c r="I1023" s="56" t="s">
        <v>7528</v>
      </c>
    </row>
    <row r="1024" spans="1:9" ht="15" hidden="1" customHeight="1" x14ac:dyDescent="0.25">
      <c r="A1024" s="224" t="s">
        <v>7581</v>
      </c>
      <c r="B1024" s="55" t="s">
        <v>6912</v>
      </c>
      <c r="C1024" s="56" t="s">
        <v>403</v>
      </c>
      <c r="D1024" s="128" t="s">
        <v>6610</v>
      </c>
      <c r="E1024" s="72" t="s">
        <v>29</v>
      </c>
      <c r="F1024" s="76">
        <v>25000</v>
      </c>
      <c r="G1024" s="63">
        <f t="shared" si="15"/>
        <v>200000</v>
      </c>
      <c r="H1024" s="64" t="s">
        <v>6894</v>
      </c>
      <c r="I1024" s="56" t="s">
        <v>7528</v>
      </c>
    </row>
    <row r="1025" spans="1:9" ht="15" hidden="1" customHeight="1" x14ac:dyDescent="0.25">
      <c r="A1025" s="224" t="s">
        <v>7581</v>
      </c>
      <c r="B1025" s="56" t="s">
        <v>6913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6894</v>
      </c>
      <c r="I1025" s="56" t="s">
        <v>7528</v>
      </c>
    </row>
    <row r="1026" spans="1:9" ht="15" hidden="1" customHeight="1" x14ac:dyDescent="0.25">
      <c r="A1026" s="224" t="s">
        <v>7581</v>
      </c>
      <c r="B1026" s="270" t="s">
        <v>7213</v>
      </c>
      <c r="C1026" s="80" t="s">
        <v>135</v>
      </c>
      <c r="D1026" s="105">
        <v>2</v>
      </c>
      <c r="E1026" s="124" t="s">
        <v>29</v>
      </c>
      <c r="F1026" s="482">
        <v>195000</v>
      </c>
      <c r="G1026" s="63">
        <f t="shared" si="15"/>
        <v>390000</v>
      </c>
      <c r="H1026" s="271" t="s">
        <v>6894</v>
      </c>
      <c r="I1026" s="71" t="s">
        <v>7528</v>
      </c>
    </row>
    <row r="1027" spans="1:9" ht="15" hidden="1" customHeight="1" x14ac:dyDescent="0.25">
      <c r="A1027" s="224" t="s">
        <v>7581</v>
      </c>
      <c r="B1027" s="124" t="s">
        <v>7214</v>
      </c>
      <c r="C1027" s="80" t="s">
        <v>135</v>
      </c>
      <c r="D1027" s="129">
        <v>1</v>
      </c>
      <c r="E1027" s="765" t="s">
        <v>29</v>
      </c>
      <c r="F1027" s="482">
        <v>214500</v>
      </c>
      <c r="G1027" s="63">
        <f t="shared" si="15"/>
        <v>214500</v>
      </c>
      <c r="H1027" s="271" t="s">
        <v>6894</v>
      </c>
      <c r="I1027" s="71" t="s">
        <v>7528</v>
      </c>
    </row>
    <row r="1028" spans="1:9" ht="15" hidden="1" customHeight="1" x14ac:dyDescent="0.25">
      <c r="A1028" s="224" t="s">
        <v>7581</v>
      </c>
      <c r="B1028" s="282" t="s">
        <v>7215</v>
      </c>
      <c r="C1028" s="80" t="s">
        <v>135</v>
      </c>
      <c r="D1028" s="105">
        <v>1</v>
      </c>
      <c r="E1028" s="70" t="s">
        <v>29</v>
      </c>
      <c r="F1028" s="482">
        <v>194999</v>
      </c>
      <c r="G1028" s="63">
        <f t="shared" ref="G1028:G1091" si="16">F1028*D1028</f>
        <v>194999</v>
      </c>
      <c r="H1028" s="271" t="s">
        <v>6894</v>
      </c>
      <c r="I1028" s="71" t="s">
        <v>7528</v>
      </c>
    </row>
    <row r="1029" spans="1:9" ht="15" hidden="1" customHeight="1" x14ac:dyDescent="0.25">
      <c r="A1029" s="224" t="s">
        <v>7581</v>
      </c>
      <c r="B1029" s="270" t="s">
        <v>7216</v>
      </c>
      <c r="C1029" s="80" t="s">
        <v>135</v>
      </c>
      <c r="D1029" s="105">
        <v>2</v>
      </c>
      <c r="E1029" s="70" t="s">
        <v>29</v>
      </c>
      <c r="F1029" s="482">
        <v>165750</v>
      </c>
      <c r="G1029" s="63">
        <f t="shared" si="16"/>
        <v>331500</v>
      </c>
      <c r="H1029" s="271" t="s">
        <v>6894</v>
      </c>
      <c r="I1029" s="71" t="s">
        <v>7528</v>
      </c>
    </row>
    <row r="1030" spans="1:9" ht="15" hidden="1" customHeight="1" x14ac:dyDescent="0.25">
      <c r="A1030" s="224" t="s">
        <v>7581</v>
      </c>
      <c r="B1030" s="56" t="s">
        <v>7507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6894</v>
      </c>
      <c r="I1030" s="56" t="s">
        <v>7528</v>
      </c>
    </row>
    <row r="1031" spans="1:9" ht="15" hidden="1" customHeight="1" x14ac:dyDescent="0.25">
      <c r="A1031" s="224" t="s">
        <v>7581</v>
      </c>
      <c r="B1031" s="71" t="s">
        <v>7554</v>
      </c>
      <c r="C1031" s="88" t="s">
        <v>7555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6894</v>
      </c>
      <c r="I1031" s="56" t="s">
        <v>7528</v>
      </c>
    </row>
    <row r="1032" spans="1:9" ht="15" hidden="1" customHeight="1" x14ac:dyDescent="0.25">
      <c r="A1032" s="224" t="s">
        <v>7581</v>
      </c>
      <c r="B1032" s="56" t="s">
        <v>7556</v>
      </c>
      <c r="C1032" s="126" t="s">
        <v>7555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6894</v>
      </c>
      <c r="I1032" s="56" t="s">
        <v>7528</v>
      </c>
    </row>
    <row r="1033" spans="1:9" ht="15" hidden="1" customHeight="1" x14ac:dyDescent="0.25">
      <c r="A1033" s="224" t="s">
        <v>7581</v>
      </c>
      <c r="B1033" s="270" t="s">
        <v>7557</v>
      </c>
      <c r="C1033" s="71" t="s">
        <v>7555</v>
      </c>
      <c r="D1033" s="105">
        <v>4</v>
      </c>
      <c r="E1033" s="70" t="s">
        <v>29</v>
      </c>
      <c r="F1033" s="426">
        <v>250000</v>
      </c>
      <c r="G1033" s="63">
        <f t="shared" si="16"/>
        <v>1000000</v>
      </c>
      <c r="H1033" s="64" t="s">
        <v>6894</v>
      </c>
      <c r="I1033" s="56" t="s">
        <v>7528</v>
      </c>
    </row>
    <row r="1034" spans="1:9" ht="15" hidden="1" customHeight="1" x14ac:dyDescent="0.25">
      <c r="A1034" s="224" t="s">
        <v>7581</v>
      </c>
      <c r="B1034" s="56" t="s">
        <v>6601</v>
      </c>
      <c r="C1034" s="72" t="s">
        <v>74</v>
      </c>
      <c r="D1034" s="83">
        <v>1</v>
      </c>
      <c r="E1034" s="56" t="s">
        <v>6600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7530</v>
      </c>
    </row>
    <row r="1035" spans="1:9" ht="15" hidden="1" customHeight="1" x14ac:dyDescent="0.25">
      <c r="A1035" s="224" t="s">
        <v>7581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7530</v>
      </c>
    </row>
    <row r="1036" spans="1:9" ht="15" hidden="1" customHeight="1" x14ac:dyDescent="0.25">
      <c r="A1036" s="224" t="s">
        <v>7581</v>
      </c>
      <c r="B1036" s="68" t="s">
        <v>7432</v>
      </c>
      <c r="C1036" s="255" t="s">
        <v>7434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7530</v>
      </c>
    </row>
    <row r="1037" spans="1:9" ht="15" hidden="1" customHeight="1" x14ac:dyDescent="0.25">
      <c r="A1037" s="224" t="s">
        <v>7581</v>
      </c>
      <c r="B1037" s="68" t="s">
        <v>7432</v>
      </c>
      <c r="C1037" s="255" t="s">
        <v>7434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7530</v>
      </c>
    </row>
    <row r="1038" spans="1:9" ht="15" hidden="1" customHeight="1" x14ac:dyDescent="0.25">
      <c r="A1038" s="224" t="s">
        <v>7581</v>
      </c>
      <c r="B1038" s="68" t="s">
        <v>7432</v>
      </c>
      <c r="C1038" s="255" t="s">
        <v>7435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7530</v>
      </c>
    </row>
    <row r="1039" spans="1:9" ht="15" hidden="1" customHeight="1" x14ac:dyDescent="0.25">
      <c r="A1039" s="224" t="s">
        <v>7581</v>
      </c>
      <c r="B1039" s="68" t="s">
        <v>7432</v>
      </c>
      <c r="C1039" s="255" t="s">
        <v>6876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7530</v>
      </c>
    </row>
    <row r="1040" spans="1:9" ht="15" hidden="1" customHeight="1" x14ac:dyDescent="0.25">
      <c r="A1040" s="224" t="s">
        <v>7581</v>
      </c>
      <c r="B1040" s="68" t="s">
        <v>7432</v>
      </c>
      <c r="C1040" s="255" t="s">
        <v>6877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7530</v>
      </c>
    </row>
    <row r="1041" spans="1:9" ht="15" hidden="1" customHeight="1" x14ac:dyDescent="0.25">
      <c r="A1041" s="224" t="s">
        <v>7581</v>
      </c>
      <c r="B1041" s="68" t="s">
        <v>7432</v>
      </c>
      <c r="C1041" s="255" t="s">
        <v>7436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7530</v>
      </c>
    </row>
    <row r="1042" spans="1:9" ht="15" hidden="1" customHeight="1" x14ac:dyDescent="0.25">
      <c r="A1042" s="224" t="s">
        <v>7581</v>
      </c>
      <c r="B1042" s="56" t="s">
        <v>7394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7530</v>
      </c>
    </row>
    <row r="1043" spans="1:9" ht="15" hidden="1" customHeight="1" x14ac:dyDescent="0.25">
      <c r="A1043" s="224" t="s">
        <v>7581</v>
      </c>
      <c r="B1043" s="56" t="s">
        <v>6941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7530</v>
      </c>
    </row>
    <row r="1044" spans="1:9" ht="15" hidden="1" customHeight="1" x14ac:dyDescent="0.25">
      <c r="A1044" s="224" t="s">
        <v>7581</v>
      </c>
      <c r="B1044" s="255" t="s">
        <v>7561</v>
      </c>
      <c r="C1044" s="472" t="s">
        <v>5671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6718</v>
      </c>
      <c r="I1044" s="56" t="s">
        <v>7529</v>
      </c>
    </row>
    <row r="1045" spans="1:9" ht="15" hidden="1" customHeight="1" x14ac:dyDescent="0.25">
      <c r="A1045" s="224" t="s">
        <v>7581</v>
      </c>
      <c r="B1045" s="255" t="s">
        <v>7562</v>
      </c>
      <c r="C1045" s="65" t="s">
        <v>7558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6718</v>
      </c>
      <c r="I1045" s="56" t="s">
        <v>7529</v>
      </c>
    </row>
    <row r="1046" spans="1:9" ht="15" hidden="1" customHeight="1" x14ac:dyDescent="0.25">
      <c r="A1046" s="224" t="s">
        <v>7581</v>
      </c>
      <c r="B1046" s="255" t="s">
        <v>7563</v>
      </c>
      <c r="C1046" s="65" t="s">
        <v>7548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6718</v>
      </c>
      <c r="I1046" s="56" t="s">
        <v>7529</v>
      </c>
    </row>
    <row r="1047" spans="1:9" ht="15" hidden="1" customHeight="1" x14ac:dyDescent="0.25">
      <c r="A1047" s="224" t="s">
        <v>7581</v>
      </c>
      <c r="B1047" s="255" t="s">
        <v>7563</v>
      </c>
      <c r="C1047" s="65" t="s">
        <v>6688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6718</v>
      </c>
      <c r="I1047" s="56" t="s">
        <v>7529</v>
      </c>
    </row>
    <row r="1048" spans="1:9" ht="15" hidden="1" customHeight="1" x14ac:dyDescent="0.25">
      <c r="A1048" s="224" t="s">
        <v>7581</v>
      </c>
      <c r="B1048" s="255" t="s">
        <v>7563</v>
      </c>
      <c r="C1048" s="56" t="s">
        <v>7552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6718</v>
      </c>
      <c r="I1048" s="56" t="s">
        <v>7529</v>
      </c>
    </row>
    <row r="1049" spans="1:9" ht="15" hidden="1" customHeight="1" x14ac:dyDescent="0.25">
      <c r="A1049" s="224" t="s">
        <v>7581</v>
      </c>
      <c r="B1049" s="255" t="s">
        <v>7564</v>
      </c>
      <c r="C1049" s="56" t="s">
        <v>7553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6718</v>
      </c>
      <c r="I1049" s="56" t="s">
        <v>7529</v>
      </c>
    </row>
    <row r="1050" spans="1:9" ht="15" hidden="1" customHeight="1" x14ac:dyDescent="0.25">
      <c r="A1050" s="224" t="s">
        <v>7581</v>
      </c>
      <c r="B1050" s="255" t="s">
        <v>7560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6718</v>
      </c>
      <c r="I1050" s="56" t="s">
        <v>7529</v>
      </c>
    </row>
    <row r="1051" spans="1:9" ht="15" hidden="1" customHeight="1" x14ac:dyDescent="0.25">
      <c r="A1051" s="224" t="s">
        <v>7615</v>
      </c>
      <c r="B1051" s="255" t="s">
        <v>6733</v>
      </c>
      <c r="C1051" s="255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7583</v>
      </c>
      <c r="I1051" s="70"/>
    </row>
    <row r="1052" spans="1:9" ht="15" hidden="1" customHeight="1" x14ac:dyDescent="0.25">
      <c r="A1052" s="224" t="s">
        <v>7615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hidden="1" customHeight="1" x14ac:dyDescent="0.25">
      <c r="A1053" s="224" t="s">
        <v>7615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hidden="1" customHeight="1" x14ac:dyDescent="0.25">
      <c r="A1054" s="224" t="s">
        <v>7615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hidden="1" customHeight="1" x14ac:dyDescent="0.25">
      <c r="A1055" s="224" t="s">
        <v>7615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7663</v>
      </c>
    </row>
    <row r="1056" spans="1:9" ht="15" hidden="1" customHeight="1" x14ac:dyDescent="0.25">
      <c r="A1056" s="224" t="s">
        <v>7615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7663</v>
      </c>
    </row>
    <row r="1057" spans="1:9" ht="15" hidden="1" customHeight="1" x14ac:dyDescent="0.25">
      <c r="A1057" s="224" t="s">
        <v>7615</v>
      </c>
      <c r="B1057" s="56" t="s">
        <v>78</v>
      </c>
      <c r="C1057" s="56" t="s">
        <v>7586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7663</v>
      </c>
    </row>
    <row r="1058" spans="1:9" ht="15" hidden="1" customHeight="1" x14ac:dyDescent="0.25">
      <c r="A1058" s="224" t="s">
        <v>7615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7663</v>
      </c>
    </row>
    <row r="1059" spans="1:9" ht="15" hidden="1" customHeight="1" x14ac:dyDescent="0.25">
      <c r="A1059" s="224" t="s">
        <v>7615</v>
      </c>
      <c r="B1059" s="55" t="s">
        <v>7582</v>
      </c>
      <c r="C1059" s="56" t="s">
        <v>7066</v>
      </c>
      <c r="D1059" s="105">
        <v>1</v>
      </c>
      <c r="E1059" s="66" t="s">
        <v>29</v>
      </c>
      <c r="F1059" s="246">
        <v>35000</v>
      </c>
      <c r="G1059" s="63">
        <f t="shared" si="16"/>
        <v>35000</v>
      </c>
      <c r="H1059" s="64" t="s">
        <v>7584</v>
      </c>
      <c r="I1059" s="56"/>
    </row>
    <row r="1060" spans="1:9" ht="15" hidden="1" customHeight="1" x14ac:dyDescent="0.25">
      <c r="A1060" s="224" t="s">
        <v>7615</v>
      </c>
      <c r="B1060" s="56" t="s">
        <v>7585</v>
      </c>
      <c r="C1060" s="126" t="s">
        <v>6700</v>
      </c>
      <c r="D1060" s="57">
        <v>2</v>
      </c>
      <c r="E1060" s="72" t="s">
        <v>7333</v>
      </c>
      <c r="F1060" s="76">
        <v>160000</v>
      </c>
      <c r="G1060" s="63">
        <f t="shared" si="16"/>
        <v>320000</v>
      </c>
      <c r="H1060" s="64" t="s">
        <v>6321</v>
      </c>
      <c r="I1060" s="56"/>
    </row>
    <row r="1061" spans="1:9" ht="15" hidden="1" customHeight="1" x14ac:dyDescent="0.25">
      <c r="A1061" s="224" t="s">
        <v>7615</v>
      </c>
      <c r="B1061" s="55" t="s">
        <v>7604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6321</v>
      </c>
      <c r="I1061" s="56"/>
    </row>
    <row r="1062" spans="1:9" ht="15" hidden="1" customHeight="1" x14ac:dyDescent="0.25">
      <c r="A1062" s="224" t="s">
        <v>7615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hidden="1" customHeight="1" x14ac:dyDescent="0.25">
      <c r="A1063" s="224" t="s">
        <v>7615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hidden="1" customHeight="1" x14ac:dyDescent="0.25">
      <c r="A1064" s="224" t="s">
        <v>7615</v>
      </c>
      <c r="B1064" s="270" t="s">
        <v>7607</v>
      </c>
      <c r="C1064" s="71" t="s">
        <v>7327</v>
      </c>
      <c r="D1064" s="105">
        <v>6</v>
      </c>
      <c r="E1064" s="70" t="s">
        <v>29</v>
      </c>
      <c r="F1064" s="426">
        <v>36000</v>
      </c>
      <c r="G1064" s="63">
        <f t="shared" si="16"/>
        <v>216000</v>
      </c>
      <c r="H1064" s="64" t="s">
        <v>441</v>
      </c>
      <c r="I1064" s="56"/>
    </row>
    <row r="1065" spans="1:9" ht="15" hidden="1" customHeight="1" x14ac:dyDescent="0.25">
      <c r="A1065" s="224" t="s">
        <v>7615</v>
      </c>
      <c r="B1065" s="255" t="s">
        <v>7608</v>
      </c>
      <c r="C1065" s="71" t="s">
        <v>7327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hidden="1" customHeight="1" x14ac:dyDescent="0.25">
      <c r="A1066" s="224" t="s">
        <v>7615</v>
      </c>
      <c r="B1066" s="81" t="s">
        <v>7613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hidden="1" customHeight="1" x14ac:dyDescent="0.25">
      <c r="A1067" s="224" t="s">
        <v>7615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7464</v>
      </c>
      <c r="I1067" s="56"/>
    </row>
    <row r="1068" spans="1:9" ht="15" hidden="1" customHeight="1" x14ac:dyDescent="0.25">
      <c r="A1068" s="224" t="s">
        <v>7615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7464</v>
      </c>
      <c r="I1068" s="70"/>
    </row>
    <row r="1069" spans="1:9" ht="15" hidden="1" customHeight="1" x14ac:dyDescent="0.25">
      <c r="A1069" s="224" t="s">
        <v>7615</v>
      </c>
      <c r="B1069" s="81" t="s">
        <v>7664</v>
      </c>
      <c r="C1069" s="80" t="s">
        <v>6933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12" t="s">
        <v>438</v>
      </c>
      <c r="I1069" s="56"/>
    </row>
    <row r="1070" spans="1:9" ht="15" hidden="1" customHeight="1" x14ac:dyDescent="0.25">
      <c r="A1070" s="224" t="s">
        <v>7615</v>
      </c>
      <c r="B1070" s="56" t="s">
        <v>7602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7568</v>
      </c>
      <c r="I1070" s="56" t="s">
        <v>7611</v>
      </c>
    </row>
    <row r="1071" spans="1:9" ht="15" hidden="1" customHeight="1" x14ac:dyDescent="0.25">
      <c r="A1071" s="224" t="s">
        <v>7615</v>
      </c>
      <c r="B1071" s="55" t="s">
        <v>6712</v>
      </c>
      <c r="C1071" s="75" t="s">
        <v>6711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7611</v>
      </c>
    </row>
    <row r="1072" spans="1:9" ht="15" hidden="1" customHeight="1" x14ac:dyDescent="0.25">
      <c r="A1072" s="224" t="s">
        <v>7615</v>
      </c>
      <c r="B1072" s="255" t="s">
        <v>7565</v>
      </c>
      <c r="C1072" s="75" t="s">
        <v>6831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7568</v>
      </c>
      <c r="I1072" s="56" t="s">
        <v>7611</v>
      </c>
    </row>
    <row r="1073" spans="1:9" ht="15" hidden="1" customHeight="1" x14ac:dyDescent="0.25">
      <c r="A1073" s="224" t="s">
        <v>7615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7611</v>
      </c>
    </row>
    <row r="1074" spans="1:9" ht="15" hidden="1" customHeight="1" x14ac:dyDescent="0.25">
      <c r="A1074" s="224" t="s">
        <v>7615</v>
      </c>
      <c r="B1074" s="71" t="s">
        <v>7603</v>
      </c>
      <c r="C1074" s="80" t="s">
        <v>74</v>
      </c>
      <c r="D1074" s="105">
        <v>1</v>
      </c>
      <c r="E1074" s="413" t="s">
        <v>6600</v>
      </c>
      <c r="F1074" s="426">
        <v>5600000</v>
      </c>
      <c r="G1074" s="63">
        <f t="shared" si="16"/>
        <v>5600000</v>
      </c>
      <c r="H1074" s="64" t="s">
        <v>415</v>
      </c>
      <c r="I1074" s="56" t="s">
        <v>7611</v>
      </c>
    </row>
    <row r="1075" spans="1:9" ht="15" hidden="1" customHeight="1" x14ac:dyDescent="0.25">
      <c r="A1075" s="224" t="s">
        <v>7615</v>
      </c>
      <c r="B1075" s="56" t="s">
        <v>7606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7612</v>
      </c>
    </row>
    <row r="1076" spans="1:9" ht="15" hidden="1" customHeight="1" x14ac:dyDescent="0.25">
      <c r="A1076" s="224" t="s">
        <v>7615</v>
      </c>
      <c r="B1076" s="74" t="s">
        <v>7609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7612</v>
      </c>
    </row>
    <row r="1077" spans="1:9" ht="15" hidden="1" customHeight="1" x14ac:dyDescent="0.25">
      <c r="A1077" s="224" t="s">
        <v>7615</v>
      </c>
      <c r="B1077" s="56" t="s">
        <v>6723</v>
      </c>
      <c r="C1077" s="56" t="s">
        <v>6724</v>
      </c>
      <c r="D1077" s="57">
        <v>2</v>
      </c>
      <c r="E1077" s="72" t="s">
        <v>6544</v>
      </c>
      <c r="F1077" s="76">
        <v>1500000</v>
      </c>
      <c r="G1077" s="63">
        <f t="shared" si="16"/>
        <v>3000000</v>
      </c>
      <c r="H1077" s="64" t="s">
        <v>7238</v>
      </c>
      <c r="I1077" s="56" t="s">
        <v>7612</v>
      </c>
    </row>
    <row r="1078" spans="1:9" ht="15" hidden="1" customHeight="1" x14ac:dyDescent="0.25">
      <c r="A1078" s="224" t="s">
        <v>7615</v>
      </c>
      <c r="B1078" s="56" t="s">
        <v>58</v>
      </c>
      <c r="C1078" s="56" t="s">
        <v>6516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7238</v>
      </c>
      <c r="I1078" s="56" t="s">
        <v>7612</v>
      </c>
    </row>
    <row r="1079" spans="1:9" ht="15" hidden="1" customHeight="1" x14ac:dyDescent="0.25">
      <c r="A1079" s="224" t="s">
        <v>7615</v>
      </c>
      <c r="B1079" s="56" t="s">
        <v>58</v>
      </c>
      <c r="C1079" s="56" t="s">
        <v>6517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7612</v>
      </c>
    </row>
    <row r="1080" spans="1:9" ht="15" hidden="1" customHeight="1" x14ac:dyDescent="0.25">
      <c r="A1080" s="224" t="s">
        <v>7615</v>
      </c>
      <c r="B1080" s="56" t="s">
        <v>6708</v>
      </c>
      <c r="C1080" s="75" t="s">
        <v>6711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7612</v>
      </c>
    </row>
    <row r="1081" spans="1:9" ht="15" hidden="1" customHeight="1" x14ac:dyDescent="0.25">
      <c r="A1081" s="224" t="s">
        <v>7615</v>
      </c>
      <c r="B1081" s="56" t="s">
        <v>7522</v>
      </c>
      <c r="C1081" s="75" t="s">
        <v>6711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7612</v>
      </c>
    </row>
    <row r="1082" spans="1:9" ht="15" hidden="1" customHeight="1" x14ac:dyDescent="0.25">
      <c r="A1082" s="224" t="s">
        <v>7615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7612</v>
      </c>
    </row>
    <row r="1083" spans="1:9" ht="15" customHeight="1" x14ac:dyDescent="0.25">
      <c r="A1083" s="224" t="s">
        <v>7615</v>
      </c>
      <c r="B1083" s="55" t="s">
        <v>6675</v>
      </c>
      <c r="C1083" s="56" t="s">
        <v>6676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7612</v>
      </c>
    </row>
    <row r="1084" spans="1:9" ht="15" hidden="1" customHeight="1" x14ac:dyDescent="0.25">
      <c r="A1084" s="224" t="s">
        <v>7615</v>
      </c>
      <c r="B1084" s="56" t="s">
        <v>432</v>
      </c>
      <c r="C1084" s="71" t="s">
        <v>6865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7612</v>
      </c>
    </row>
    <row r="1085" spans="1:9" ht="15" customHeight="1" x14ac:dyDescent="0.25">
      <c r="A1085" s="224" t="s">
        <v>7615</v>
      </c>
      <c r="B1085" s="74" t="s">
        <v>6864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7612</v>
      </c>
    </row>
    <row r="1086" spans="1:9" ht="15" customHeight="1" x14ac:dyDescent="0.25">
      <c r="A1086" s="224" t="s">
        <v>7615</v>
      </c>
      <c r="B1086" s="56" t="s">
        <v>7014</v>
      </c>
      <c r="C1086" s="56" t="s">
        <v>7015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7610</v>
      </c>
      <c r="I1086" s="56" t="s">
        <v>7612</v>
      </c>
    </row>
    <row r="1087" spans="1:9" ht="15" customHeight="1" x14ac:dyDescent="0.25">
      <c r="A1087" s="224" t="s">
        <v>7615</v>
      </c>
      <c r="B1087" s="56" t="s">
        <v>7272</v>
      </c>
      <c r="C1087" s="126" t="s">
        <v>6843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7610</v>
      </c>
      <c r="I1087" s="56" t="s">
        <v>7612</v>
      </c>
    </row>
    <row r="1088" spans="1:9" ht="15" hidden="1" customHeight="1" x14ac:dyDescent="0.25">
      <c r="A1088" s="224" t="s">
        <v>7615</v>
      </c>
      <c r="B1088" s="56" t="s">
        <v>432</v>
      </c>
      <c r="C1088" s="71" t="s">
        <v>6865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7610</v>
      </c>
      <c r="I1088" s="56" t="s">
        <v>7612</v>
      </c>
    </row>
    <row r="1089" spans="1:9" ht="15" customHeight="1" x14ac:dyDescent="0.25">
      <c r="A1089" s="224" t="s">
        <v>7665</v>
      </c>
      <c r="B1089" s="55" t="s">
        <v>6675</v>
      </c>
      <c r="C1089" s="56" t="s">
        <v>6676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hidden="1" customHeight="1" x14ac:dyDescent="0.25">
      <c r="A1090" s="224" t="s">
        <v>7665</v>
      </c>
      <c r="B1090" s="56" t="s">
        <v>432</v>
      </c>
      <c r="C1090" s="71" t="s">
        <v>6865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customHeight="1" x14ac:dyDescent="0.25">
      <c r="A1091" s="224" t="s">
        <v>7665</v>
      </c>
      <c r="B1091" s="74" t="s">
        <v>6864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hidden="1" customHeight="1" x14ac:dyDescent="0.25">
      <c r="A1092" s="224" t="s">
        <v>7665</v>
      </c>
      <c r="B1092" s="55" t="s">
        <v>7071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hidden="1" customHeight="1" x14ac:dyDescent="0.25">
      <c r="A1093" s="224" t="s">
        <v>7665</v>
      </c>
      <c r="B1093" s="68" t="s">
        <v>6890</v>
      </c>
      <c r="C1093" s="56" t="s">
        <v>6891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6321</v>
      </c>
      <c r="I1093" s="56"/>
    </row>
    <row r="1094" spans="1:9" ht="15" hidden="1" customHeight="1" x14ac:dyDescent="0.25">
      <c r="A1094" s="224" t="s">
        <v>7665</v>
      </c>
      <c r="B1094" s="56" t="s">
        <v>6732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6321</v>
      </c>
      <c r="I1094" s="56"/>
    </row>
    <row r="1095" spans="1:9" ht="15" hidden="1" customHeight="1" x14ac:dyDescent="0.25">
      <c r="A1095" s="224" t="s">
        <v>7665</v>
      </c>
      <c r="B1095" s="56" t="s">
        <v>7666</v>
      </c>
      <c r="C1095" s="126" t="s">
        <v>6897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6321</v>
      </c>
      <c r="I1095" s="56"/>
    </row>
    <row r="1096" spans="1:9" ht="15" hidden="1" customHeight="1" x14ac:dyDescent="0.25">
      <c r="A1096" s="224" t="s">
        <v>7665</v>
      </c>
      <c r="B1096" s="56" t="s">
        <v>7585</v>
      </c>
      <c r="C1096" s="126" t="s">
        <v>6700</v>
      </c>
      <c r="D1096" s="57">
        <v>1</v>
      </c>
      <c r="E1096" s="72" t="s">
        <v>7333</v>
      </c>
      <c r="F1096" s="76">
        <v>160000</v>
      </c>
      <c r="G1096" s="63">
        <f t="shared" si="17"/>
        <v>160000</v>
      </c>
      <c r="H1096" s="64" t="s">
        <v>6321</v>
      </c>
      <c r="I1096" s="56"/>
    </row>
    <row r="1097" spans="1:9" ht="15" hidden="1" customHeight="1" x14ac:dyDescent="0.25">
      <c r="A1097" s="224" t="s">
        <v>7665</v>
      </c>
      <c r="B1097" s="56" t="s">
        <v>6740</v>
      </c>
      <c r="C1097" s="56" t="s">
        <v>6815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7667</v>
      </c>
    </row>
    <row r="1098" spans="1:9" ht="15" hidden="1" customHeight="1" x14ac:dyDescent="0.25">
      <c r="A1098" s="224" t="s">
        <v>7665</v>
      </c>
      <c r="B1098" s="56" t="s">
        <v>6808</v>
      </c>
      <c r="C1098" s="75" t="s">
        <v>6809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7667</v>
      </c>
    </row>
    <row r="1099" spans="1:9" ht="15" hidden="1" customHeight="1" x14ac:dyDescent="0.25">
      <c r="A1099" s="224" t="s">
        <v>7665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7667</v>
      </c>
    </row>
    <row r="1100" spans="1:9" ht="15" hidden="1" customHeight="1" x14ac:dyDescent="0.25">
      <c r="A1100" s="224" t="s">
        <v>7665</v>
      </c>
      <c r="B1100" s="56" t="s">
        <v>6778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7667</v>
      </c>
    </row>
    <row r="1101" spans="1:9" ht="15" hidden="1" customHeight="1" x14ac:dyDescent="0.25">
      <c r="A1101" s="224" t="s">
        <v>7665</v>
      </c>
      <c r="B1101" s="56" t="s">
        <v>7668</v>
      </c>
      <c r="C1101" s="56" t="s">
        <v>6738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7667</v>
      </c>
    </row>
    <row r="1102" spans="1:9" ht="15" hidden="1" customHeight="1" x14ac:dyDescent="0.25">
      <c r="A1102" s="224" t="s">
        <v>7665</v>
      </c>
      <c r="B1102" s="55" t="s">
        <v>7669</v>
      </c>
      <c r="C1102" s="56" t="s">
        <v>6738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7667</v>
      </c>
    </row>
    <row r="1103" spans="1:9" ht="15" hidden="1" customHeight="1" x14ac:dyDescent="0.25">
      <c r="A1103" s="224" t="s">
        <v>7665</v>
      </c>
      <c r="B1103" s="68" t="s">
        <v>7670</v>
      </c>
      <c r="C1103" s="56" t="s">
        <v>6904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hidden="1" customHeight="1" x14ac:dyDescent="0.25">
      <c r="A1104" s="224" t="s">
        <v>7665</v>
      </c>
      <c r="B1104" s="56" t="s">
        <v>6921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customHeight="1" x14ac:dyDescent="0.25">
      <c r="A1105" s="224" t="s">
        <v>7665</v>
      </c>
      <c r="B1105" s="55" t="s">
        <v>6675</v>
      </c>
      <c r="C1105" s="56" t="s">
        <v>6676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hidden="1" customHeight="1" x14ac:dyDescent="0.25">
      <c r="A1106" s="224" t="s">
        <v>7665</v>
      </c>
      <c r="B1106" s="56" t="s">
        <v>432</v>
      </c>
      <c r="C1106" s="71" t="s">
        <v>6865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customHeight="1" x14ac:dyDescent="0.25">
      <c r="A1107" s="224" t="s">
        <v>7665</v>
      </c>
      <c r="B1107" s="74" t="s">
        <v>6864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hidden="1" customHeight="1" x14ac:dyDescent="0.25">
      <c r="A1108" s="224" t="s">
        <v>7665</v>
      </c>
      <c r="B1108" s="56" t="s">
        <v>7671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hidden="1" customHeight="1" x14ac:dyDescent="0.25">
      <c r="A1109" s="224" t="s">
        <v>7665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hidden="1" customHeight="1" x14ac:dyDescent="0.25">
      <c r="A1110" s="224" t="s">
        <v>7665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hidden="1" customHeight="1" x14ac:dyDescent="0.25">
      <c r="A1111" s="224" t="s">
        <v>7665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hidden="1" customHeight="1" x14ac:dyDescent="0.25">
      <c r="A1112" s="224" t="s">
        <v>7665</v>
      </c>
      <c r="B1112" s="68" t="s">
        <v>6466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hidden="1" customHeight="1" x14ac:dyDescent="0.25">
      <c r="A1113" s="224" t="s">
        <v>7665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7646</v>
      </c>
    </row>
    <row r="1114" spans="1:9" ht="15" hidden="1" customHeight="1" x14ac:dyDescent="0.25">
      <c r="A1114" s="224" t="s">
        <v>7665</v>
      </c>
      <c r="B1114" s="56" t="s">
        <v>7306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7646</v>
      </c>
    </row>
    <row r="1115" spans="1:9" ht="15" customHeight="1" x14ac:dyDescent="0.25">
      <c r="A1115" s="224" t="s">
        <v>7665</v>
      </c>
      <c r="B1115" s="55" t="s">
        <v>6675</v>
      </c>
      <c r="C1115" s="56" t="s">
        <v>6676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7646</v>
      </c>
    </row>
    <row r="1116" spans="1:9" ht="15" hidden="1" customHeight="1" x14ac:dyDescent="0.25">
      <c r="A1116" s="224" t="s">
        <v>7665</v>
      </c>
      <c r="B1116" s="56" t="s">
        <v>432</v>
      </c>
      <c r="C1116" s="71" t="s">
        <v>6865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7672</v>
      </c>
    </row>
    <row r="1117" spans="1:9" ht="15" customHeight="1" x14ac:dyDescent="0.25">
      <c r="A1117" s="224" t="s">
        <v>7665</v>
      </c>
      <c r="B1117" s="74" t="s">
        <v>6864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7672</v>
      </c>
    </row>
    <row r="1118" spans="1:9" ht="15" hidden="1" customHeight="1" x14ac:dyDescent="0.25">
      <c r="A1118" s="224" t="s">
        <v>7665</v>
      </c>
      <c r="B1118" s="56" t="s">
        <v>7673</v>
      </c>
      <c r="C1118" s="80" t="s">
        <v>7674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7672</v>
      </c>
    </row>
    <row r="1119" spans="1:9" ht="15" hidden="1" customHeight="1" x14ac:dyDescent="0.25">
      <c r="A1119" s="224" t="s">
        <v>7665</v>
      </c>
      <c r="B1119" s="56" t="s">
        <v>7634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7631</v>
      </c>
      <c r="I1119" s="56" t="s">
        <v>7672</v>
      </c>
    </row>
    <row r="1120" spans="1:9" ht="15" hidden="1" customHeight="1" x14ac:dyDescent="0.25">
      <c r="A1120" s="224" t="s">
        <v>7665</v>
      </c>
      <c r="B1120" s="270" t="s">
        <v>7635</v>
      </c>
      <c r="C1120" s="71" t="s">
        <v>398</v>
      </c>
      <c r="D1120" s="105">
        <v>1</v>
      </c>
      <c r="E1120" s="70" t="s">
        <v>29</v>
      </c>
      <c r="F1120" s="482">
        <v>60000</v>
      </c>
      <c r="G1120" s="63">
        <f t="shared" si="17"/>
        <v>60000</v>
      </c>
      <c r="H1120" s="271" t="s">
        <v>7631</v>
      </c>
      <c r="I1120" s="56" t="s">
        <v>7672</v>
      </c>
    </row>
    <row r="1121" spans="1:9" ht="15" hidden="1" customHeight="1" x14ac:dyDescent="0.25">
      <c r="A1121" s="224" t="s">
        <v>7665</v>
      </c>
      <c r="B1121" s="56" t="s">
        <v>7638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7631</v>
      </c>
      <c r="I1121" s="56" t="s">
        <v>7672</v>
      </c>
    </row>
    <row r="1122" spans="1:9" ht="15" hidden="1" customHeight="1" x14ac:dyDescent="0.25">
      <c r="A1122" s="224" t="s">
        <v>7665</v>
      </c>
      <c r="B1122" s="56" t="s">
        <v>7632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7631</v>
      </c>
      <c r="I1122" s="56" t="s">
        <v>7672</v>
      </c>
    </row>
    <row r="1123" spans="1:9" ht="15" hidden="1" customHeight="1" x14ac:dyDescent="0.25">
      <c r="A1123" s="224" t="s">
        <v>7665</v>
      </c>
      <c r="B1123" s="55" t="s">
        <v>7633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7631</v>
      </c>
      <c r="I1123" s="56" t="s">
        <v>7672</v>
      </c>
    </row>
    <row r="1124" spans="1:9" ht="15" hidden="1" customHeight="1" x14ac:dyDescent="0.25">
      <c r="A1124" s="224" t="s">
        <v>7665</v>
      </c>
      <c r="B1124" s="56" t="s">
        <v>7636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7631</v>
      </c>
      <c r="I1124" s="56" t="s">
        <v>7672</v>
      </c>
    </row>
    <row r="1125" spans="1:9" ht="15" hidden="1" customHeight="1" x14ac:dyDescent="0.25">
      <c r="A1125" s="224" t="s">
        <v>7665</v>
      </c>
      <c r="B1125" s="55" t="s">
        <v>7637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7631</v>
      </c>
      <c r="I1125" s="56" t="s">
        <v>7672</v>
      </c>
    </row>
    <row r="1126" spans="1:9" ht="15" hidden="1" customHeight="1" x14ac:dyDescent="0.25">
      <c r="A1126" s="224" t="s">
        <v>7665</v>
      </c>
      <c r="B1126" s="68" t="s">
        <v>7605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7675</v>
      </c>
      <c r="I1126" s="56" t="s">
        <v>7672</v>
      </c>
    </row>
    <row r="1127" spans="1:9" ht="15" hidden="1" customHeight="1" x14ac:dyDescent="0.25">
      <c r="A1127" s="224" t="s">
        <v>7665</v>
      </c>
      <c r="B1127" s="56" t="s">
        <v>7639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7631</v>
      </c>
      <c r="I1127" s="56" t="s">
        <v>7672</v>
      </c>
    </row>
    <row r="1128" spans="1:9" ht="15" hidden="1" customHeight="1" x14ac:dyDescent="0.25">
      <c r="A1128" s="224" t="s">
        <v>7665</v>
      </c>
      <c r="B1128" s="55" t="s">
        <v>7676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7677</v>
      </c>
      <c r="I1128" s="56" t="s">
        <v>7672</v>
      </c>
    </row>
    <row r="1129" spans="1:9" ht="15" hidden="1" customHeight="1" x14ac:dyDescent="0.25">
      <c r="A1129" s="224" t="s">
        <v>7665</v>
      </c>
      <c r="B1129" s="71" t="s">
        <v>7678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7679</v>
      </c>
      <c r="I1129" s="56" t="s">
        <v>7680</v>
      </c>
    </row>
    <row r="1130" spans="1:9" ht="15" hidden="1" customHeight="1" x14ac:dyDescent="0.25">
      <c r="A1130" s="224" t="s">
        <v>7665</v>
      </c>
      <c r="B1130" s="55" t="s">
        <v>7681</v>
      </c>
      <c r="C1130" s="65" t="s">
        <v>7682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7680</v>
      </c>
    </row>
    <row r="1131" spans="1:9" ht="15" hidden="1" customHeight="1" x14ac:dyDescent="0.25">
      <c r="A1131" s="224" t="s">
        <v>7665</v>
      </c>
      <c r="B1131" s="95" t="s">
        <v>7683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7680</v>
      </c>
    </row>
    <row r="1132" spans="1:9" ht="15" hidden="1" customHeight="1" x14ac:dyDescent="0.25">
      <c r="A1132" s="224" t="s">
        <v>7665</v>
      </c>
      <c r="B1132" s="56" t="s">
        <v>7684</v>
      </c>
      <c r="C1132" s="56" t="s">
        <v>7685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7686</v>
      </c>
      <c r="I1132" s="56" t="s">
        <v>7680</v>
      </c>
    </row>
    <row r="1133" spans="1:9" ht="15" hidden="1" customHeight="1" x14ac:dyDescent="0.25">
      <c r="A1133" s="224" t="s">
        <v>7665</v>
      </c>
      <c r="B1133" s="56" t="s">
        <v>7687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7688</v>
      </c>
      <c r="I1133" s="56" t="s">
        <v>7680</v>
      </c>
    </row>
    <row r="1134" spans="1:9" ht="15" hidden="1" customHeight="1" x14ac:dyDescent="0.25">
      <c r="A1134" s="224" t="s">
        <v>7665</v>
      </c>
      <c r="B1134" s="55" t="s">
        <v>7689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7688</v>
      </c>
      <c r="I1134" s="56" t="s">
        <v>7680</v>
      </c>
    </row>
    <row r="1135" spans="1:9" ht="15" hidden="1" customHeight="1" x14ac:dyDescent="0.25">
      <c r="A1135" s="224" t="s">
        <v>7665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7680</v>
      </c>
    </row>
    <row r="1136" spans="1:9" ht="15" hidden="1" customHeight="1" x14ac:dyDescent="0.25">
      <c r="A1136" s="224" t="s">
        <v>7665</v>
      </c>
      <c r="B1136" s="81" t="s">
        <v>7690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7680</v>
      </c>
    </row>
    <row r="1137" spans="1:9" ht="15" hidden="1" customHeight="1" x14ac:dyDescent="0.25">
      <c r="A1137" s="224" t="s">
        <v>7665</v>
      </c>
      <c r="B1137" s="270" t="s">
        <v>7691</v>
      </c>
      <c r="C1137" s="71" t="s">
        <v>409</v>
      </c>
      <c r="D1137" s="105">
        <v>2</v>
      </c>
      <c r="E1137" s="70" t="s">
        <v>29</v>
      </c>
      <c r="F1137" s="426">
        <v>15000</v>
      </c>
      <c r="G1137" s="63">
        <f t="shared" si="17"/>
        <v>30000</v>
      </c>
      <c r="H1137" s="64" t="s">
        <v>415</v>
      </c>
      <c r="I1137" s="56" t="s">
        <v>7680</v>
      </c>
    </row>
    <row r="1138" spans="1:9" ht="15" hidden="1" customHeight="1" x14ac:dyDescent="0.25">
      <c r="A1138" s="224" t="s">
        <v>7665</v>
      </c>
      <c r="B1138" s="56" t="s">
        <v>7692</v>
      </c>
      <c r="C1138" s="71" t="s">
        <v>6617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7680</v>
      </c>
    </row>
    <row r="1139" spans="1:9" ht="15" hidden="1" customHeight="1" x14ac:dyDescent="0.25">
      <c r="A1139" s="224" t="s">
        <v>7665</v>
      </c>
      <c r="B1139" s="55" t="s">
        <v>7569</v>
      </c>
      <c r="C1139" s="75" t="s">
        <v>7630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7631</v>
      </c>
      <c r="I1139" s="56" t="s">
        <v>7693</v>
      </c>
    </row>
    <row r="1140" spans="1:9" ht="15" hidden="1" customHeight="1" x14ac:dyDescent="0.25">
      <c r="A1140" s="224" t="s">
        <v>7665</v>
      </c>
      <c r="B1140" s="56" t="s">
        <v>7569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7693</v>
      </c>
    </row>
    <row r="1141" spans="1:9" ht="15" hidden="1" customHeight="1" x14ac:dyDescent="0.25">
      <c r="A1141" s="224" t="s">
        <v>7665</v>
      </c>
      <c r="B1141" s="55" t="s">
        <v>6327</v>
      </c>
      <c r="C1141" s="56" t="s">
        <v>7617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7693</v>
      </c>
    </row>
    <row r="1142" spans="1:9" ht="15" hidden="1" customHeight="1" x14ac:dyDescent="0.25">
      <c r="A1142" s="224" t="s">
        <v>7665</v>
      </c>
      <c r="B1142" s="55" t="s">
        <v>6327</v>
      </c>
      <c r="C1142" s="56" t="s">
        <v>7619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7693</v>
      </c>
    </row>
    <row r="1143" spans="1:9" ht="15" hidden="1" customHeight="1" x14ac:dyDescent="0.25">
      <c r="A1143" s="224" t="s">
        <v>7665</v>
      </c>
      <c r="B1143" s="56" t="s">
        <v>6708</v>
      </c>
      <c r="C1143" s="75" t="s">
        <v>6711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7693</v>
      </c>
    </row>
    <row r="1144" spans="1:9" ht="15" hidden="1" customHeight="1" x14ac:dyDescent="0.25">
      <c r="A1144" s="224" t="s">
        <v>7665</v>
      </c>
      <c r="B1144" s="56" t="s">
        <v>6574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7694</v>
      </c>
    </row>
    <row r="1145" spans="1:9" ht="15" hidden="1" customHeight="1" x14ac:dyDescent="0.25">
      <c r="A1145" s="224" t="s">
        <v>7665</v>
      </c>
      <c r="B1145" s="56" t="s">
        <v>7695</v>
      </c>
      <c r="C1145" s="80" t="s">
        <v>6738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7694</v>
      </c>
    </row>
    <row r="1146" spans="1:9" ht="15" hidden="1" customHeight="1" x14ac:dyDescent="0.25">
      <c r="A1146" s="224" t="s">
        <v>7665</v>
      </c>
      <c r="B1146" s="68" t="s">
        <v>58</v>
      </c>
      <c r="C1146" s="56" t="s">
        <v>6518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7642</v>
      </c>
      <c r="I1146" s="56" t="s">
        <v>7694</v>
      </c>
    </row>
    <row r="1147" spans="1:9" ht="15" hidden="1" customHeight="1" x14ac:dyDescent="0.25">
      <c r="A1147" s="224" t="s">
        <v>7665</v>
      </c>
      <c r="B1147" s="55" t="s">
        <v>7643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7642</v>
      </c>
      <c r="I1147" s="56" t="s">
        <v>7694</v>
      </c>
    </row>
    <row r="1148" spans="1:9" ht="15" hidden="1" customHeight="1" x14ac:dyDescent="0.25">
      <c r="A1148" s="224" t="s">
        <v>7665</v>
      </c>
      <c r="B1148" s="56" t="s">
        <v>6574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7642</v>
      </c>
      <c r="I1148" s="56" t="s">
        <v>7694</v>
      </c>
    </row>
    <row r="1149" spans="1:9" ht="15" hidden="1" customHeight="1" x14ac:dyDescent="0.25">
      <c r="A1149" s="224" t="s">
        <v>7665</v>
      </c>
      <c r="B1149" s="56" t="s">
        <v>6708</v>
      </c>
      <c r="C1149" s="75" t="s">
        <v>6711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7642</v>
      </c>
      <c r="I1149" s="56" t="s">
        <v>7694</v>
      </c>
    </row>
    <row r="1150" spans="1:9" ht="15" hidden="1" customHeight="1" x14ac:dyDescent="0.25">
      <c r="A1150" s="224" t="s">
        <v>7665</v>
      </c>
      <c r="B1150" s="55" t="s">
        <v>7696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7694</v>
      </c>
    </row>
    <row r="1151" spans="1:9" ht="15" hidden="1" customHeight="1" x14ac:dyDescent="0.25">
      <c r="A1151" s="224" t="s">
        <v>7665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hidden="1" customHeight="1" x14ac:dyDescent="0.25">
      <c r="A1152" s="224" t="s">
        <v>7665</v>
      </c>
      <c r="B1152" s="56" t="s">
        <v>7697</v>
      </c>
      <c r="C1152" s="56" t="s">
        <v>7445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hidden="1" customHeight="1" x14ac:dyDescent="0.25">
      <c r="A1153" s="224">
        <v>45293</v>
      </c>
      <c r="B1153" s="56" t="s">
        <v>6695</v>
      </c>
      <c r="C1153" s="56" t="s">
        <v>6581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7645</v>
      </c>
    </row>
    <row r="1154" spans="1:9" ht="15" hidden="1" customHeight="1" x14ac:dyDescent="0.25">
      <c r="A1154" s="224">
        <v>45293</v>
      </c>
      <c r="B1154" s="56" t="s">
        <v>6689</v>
      </c>
      <c r="C1154" s="56" t="s">
        <v>6656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7645</v>
      </c>
    </row>
    <row r="1155" spans="1:9" ht="15" hidden="1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7645</v>
      </c>
    </row>
    <row r="1156" spans="1:9" ht="15" hidden="1" customHeight="1" x14ac:dyDescent="0.25">
      <c r="A1156" s="224">
        <v>45293</v>
      </c>
      <c r="B1156" s="71" t="s">
        <v>6692</v>
      </c>
      <c r="C1156" s="71" t="s">
        <v>6581</v>
      </c>
      <c r="D1156" s="105">
        <v>1</v>
      </c>
      <c r="E1156" s="71" t="s">
        <v>25</v>
      </c>
      <c r="F1156" s="711">
        <v>214500</v>
      </c>
      <c r="G1156" s="63">
        <f t="shared" ref="G1156:G1219" si="18">F1156*D1156</f>
        <v>214500</v>
      </c>
      <c r="H1156" s="64" t="s">
        <v>594</v>
      </c>
      <c r="I1156" s="56" t="s">
        <v>7645</v>
      </c>
    </row>
    <row r="1157" spans="1:9" ht="15" hidden="1" customHeight="1" x14ac:dyDescent="0.25">
      <c r="A1157" s="224">
        <v>45293</v>
      </c>
      <c r="B1157" s="56" t="s">
        <v>6732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6321</v>
      </c>
      <c r="I1157" s="56"/>
    </row>
    <row r="1158" spans="1:9" ht="15" hidden="1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6321</v>
      </c>
      <c r="I1158" s="56"/>
    </row>
    <row r="1159" spans="1:9" ht="15" hidden="1" customHeight="1" x14ac:dyDescent="0.25">
      <c r="A1159" s="224">
        <v>45293</v>
      </c>
      <c r="B1159" s="74" t="s">
        <v>7650</v>
      </c>
      <c r="C1159" s="56" t="s">
        <v>7651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6321</v>
      </c>
      <c r="I1159" s="56"/>
    </row>
    <row r="1160" spans="1:9" hidden="1" x14ac:dyDescent="0.25">
      <c r="A1160" s="224">
        <v>45293</v>
      </c>
      <c r="B1160" s="495" t="s">
        <v>8328</v>
      </c>
      <c r="C1160" s="496" t="s">
        <v>6843</v>
      </c>
      <c r="D1160" s="415">
        <v>2</v>
      </c>
      <c r="E1160" s="503" t="s">
        <v>29</v>
      </c>
      <c r="F1160" s="761">
        <v>4450000</v>
      </c>
      <c r="G1160" s="63">
        <f t="shared" si="18"/>
        <v>8900000</v>
      </c>
      <c r="H1160" s="418" t="s">
        <v>8329</v>
      </c>
      <c r="I1160" s="56"/>
    </row>
    <row r="1161" spans="1:9" ht="15" hidden="1" customHeight="1" x14ac:dyDescent="0.25">
      <c r="A1161" s="224">
        <v>45293</v>
      </c>
      <c r="B1161" s="68" t="s">
        <v>7647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hidden="1" customHeight="1" x14ac:dyDescent="0.25">
      <c r="A1162" s="224">
        <v>45293</v>
      </c>
      <c r="B1162" s="68" t="s">
        <v>7649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hidden="1" customHeight="1" x14ac:dyDescent="0.25">
      <c r="A1163" s="224">
        <v>45293</v>
      </c>
      <c r="B1163" s="56" t="s">
        <v>7734</v>
      </c>
      <c r="C1163" s="56" t="s">
        <v>7454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7708</v>
      </c>
    </row>
    <row r="1164" spans="1:9" ht="15" hidden="1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hidden="1" customHeight="1" x14ac:dyDescent="0.25">
      <c r="A1165" s="224">
        <v>45293</v>
      </c>
      <c r="B1165" s="56" t="s">
        <v>7710</v>
      </c>
      <c r="C1165" s="56" t="s">
        <v>6621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hidden="1" customHeight="1" x14ac:dyDescent="0.25">
      <c r="A1166" s="224">
        <v>45293</v>
      </c>
      <c r="B1166" s="81" t="s">
        <v>7711</v>
      </c>
      <c r="C1166" s="56" t="s">
        <v>6621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hidden="1" customHeight="1" x14ac:dyDescent="0.25">
      <c r="A1167" s="224">
        <v>45293</v>
      </c>
      <c r="B1167" s="95" t="s">
        <v>7709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hidden="1" customHeight="1" x14ac:dyDescent="0.25">
      <c r="A1168" s="224">
        <v>45293</v>
      </c>
      <c r="B1168" s="56" t="s">
        <v>6822</v>
      </c>
      <c r="C1168" s="123" t="s">
        <v>6815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hidden="1" customHeight="1" x14ac:dyDescent="0.25">
      <c r="A1169" s="224">
        <v>45293</v>
      </c>
      <c r="B1169" s="56" t="s">
        <v>7668</v>
      </c>
      <c r="C1169" s="56" t="s">
        <v>6738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hidden="1" customHeight="1" x14ac:dyDescent="0.25">
      <c r="A1170" s="224">
        <v>45293</v>
      </c>
      <c r="B1170" s="55" t="s">
        <v>7704</v>
      </c>
      <c r="C1170" s="56" t="s">
        <v>6738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hidden="1" customHeight="1" x14ac:dyDescent="0.25">
      <c r="A1171" s="224">
        <v>45293</v>
      </c>
      <c r="B1171" s="55" t="s">
        <v>7669</v>
      </c>
      <c r="C1171" s="56" t="s">
        <v>6738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hidden="1" customHeight="1" x14ac:dyDescent="0.25">
      <c r="A1172" s="224">
        <v>45293</v>
      </c>
      <c r="B1172" s="81" t="s">
        <v>6727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hidden="1" customHeight="1" x14ac:dyDescent="0.25">
      <c r="A1173" s="224">
        <v>45293</v>
      </c>
      <c r="B1173" s="56" t="s">
        <v>6808</v>
      </c>
      <c r="C1173" s="75" t="s">
        <v>6809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hidden="1" customHeight="1" x14ac:dyDescent="0.25">
      <c r="A1174" s="224">
        <v>45293</v>
      </c>
      <c r="B1174" s="56" t="s">
        <v>6778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hidden="1" customHeight="1" x14ac:dyDescent="0.25">
      <c r="A1175" s="224">
        <v>45293</v>
      </c>
      <c r="B1175" s="81" t="s">
        <v>7725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hidden="1" customHeight="1" x14ac:dyDescent="0.25">
      <c r="A1176" s="224">
        <v>45293</v>
      </c>
      <c r="B1176" s="68" t="s">
        <v>7735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hidden="1" customHeight="1" x14ac:dyDescent="0.25">
      <c r="A1177" s="224">
        <v>45293</v>
      </c>
      <c r="B1177" s="60" t="s">
        <v>7064</v>
      </c>
      <c r="C1177" s="56" t="s">
        <v>6699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hidden="1" customHeight="1" x14ac:dyDescent="0.25">
      <c r="A1178" s="224">
        <v>45293</v>
      </c>
      <c r="B1178" s="56" t="s">
        <v>7712</v>
      </c>
      <c r="C1178" s="75" t="s">
        <v>6627</v>
      </c>
      <c r="D1178" s="57">
        <v>1</v>
      </c>
      <c r="E1178" s="72" t="s">
        <v>6797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hidden="1" customHeight="1" x14ac:dyDescent="0.25">
      <c r="A1179" s="224">
        <v>45293</v>
      </c>
      <c r="B1179" s="56" t="s">
        <v>7713</v>
      </c>
      <c r="C1179" s="56" t="s">
        <v>6627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hidden="1" customHeight="1" x14ac:dyDescent="0.25">
      <c r="A1180" s="224">
        <v>45293</v>
      </c>
      <c r="B1180" s="55" t="s">
        <v>7727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hidden="1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7730</v>
      </c>
    </row>
    <row r="1182" spans="1:9" ht="15" hidden="1" customHeight="1" x14ac:dyDescent="0.25">
      <c r="A1182" s="224">
        <v>45293</v>
      </c>
      <c r="B1182" s="71" t="s">
        <v>6692</v>
      </c>
      <c r="C1182" s="71" t="s">
        <v>6581</v>
      </c>
      <c r="D1182" s="105">
        <v>1</v>
      </c>
      <c r="E1182" s="71" t="s">
        <v>25</v>
      </c>
      <c r="F1182" s="711">
        <v>214500</v>
      </c>
      <c r="G1182" s="63">
        <f t="shared" si="18"/>
        <v>214500</v>
      </c>
      <c r="H1182" s="64" t="s">
        <v>960</v>
      </c>
      <c r="I1182" s="56" t="s">
        <v>7730</v>
      </c>
    </row>
    <row r="1183" spans="1:9" ht="15" hidden="1" customHeight="1" x14ac:dyDescent="0.25">
      <c r="A1183" s="224">
        <v>45293</v>
      </c>
      <c r="B1183" s="56" t="s">
        <v>7601</v>
      </c>
      <c r="C1183" s="56" t="s">
        <v>7626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7753</v>
      </c>
    </row>
    <row r="1184" spans="1:9" ht="15" hidden="1" customHeight="1" x14ac:dyDescent="0.25">
      <c r="A1184" s="224">
        <v>45293</v>
      </c>
      <c r="B1184" s="56" t="s">
        <v>7601</v>
      </c>
      <c r="C1184" s="56" t="s">
        <v>7625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7753</v>
      </c>
    </row>
    <row r="1185" spans="1:9" ht="15" hidden="1" customHeight="1" x14ac:dyDescent="0.25">
      <c r="A1185" s="224">
        <v>45293</v>
      </c>
      <c r="B1185" s="55" t="s">
        <v>6806</v>
      </c>
      <c r="C1185" s="56" t="s">
        <v>6617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7730</v>
      </c>
    </row>
    <row r="1186" spans="1:9" ht="15" hidden="1" customHeight="1" x14ac:dyDescent="0.25">
      <c r="A1186" s="224">
        <v>45293</v>
      </c>
      <c r="B1186" s="55" t="s">
        <v>8517</v>
      </c>
      <c r="C1186" s="56" t="s">
        <v>7959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8518</v>
      </c>
      <c r="I1186" s="56" t="s">
        <v>8519</v>
      </c>
    </row>
    <row r="1187" spans="1:9" ht="15" hidden="1" customHeight="1" x14ac:dyDescent="0.25">
      <c r="A1187" s="224">
        <v>45293</v>
      </c>
      <c r="B1187" s="55" t="s">
        <v>8520</v>
      </c>
      <c r="C1187" s="56" t="s">
        <v>7959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8518</v>
      </c>
      <c r="I1187" s="56" t="s">
        <v>8519</v>
      </c>
    </row>
    <row r="1188" spans="1:9" ht="15" hidden="1" customHeight="1" x14ac:dyDescent="0.25">
      <c r="A1188" s="224">
        <v>45293</v>
      </c>
      <c r="B1188" s="56" t="s">
        <v>7716</v>
      </c>
      <c r="C1188" s="75" t="s">
        <v>6904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7219</v>
      </c>
      <c r="I1188" s="56" t="s">
        <v>7733</v>
      </c>
    </row>
    <row r="1189" spans="1:9" ht="15" hidden="1" customHeight="1" x14ac:dyDescent="0.25">
      <c r="A1189" s="224">
        <v>45293</v>
      </c>
      <c r="B1189" s="56" t="s">
        <v>7731</v>
      </c>
      <c r="C1189" s="56" t="s">
        <v>7732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7219</v>
      </c>
      <c r="I1189" s="56" t="s">
        <v>7733</v>
      </c>
    </row>
    <row r="1190" spans="1:9" ht="15" hidden="1" customHeight="1" x14ac:dyDescent="0.25">
      <c r="A1190" s="224">
        <v>45293</v>
      </c>
      <c r="B1190" s="55" t="s">
        <v>7742</v>
      </c>
      <c r="C1190" s="80" t="s">
        <v>7743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7239</v>
      </c>
      <c r="I1190" s="56" t="s">
        <v>7749</v>
      </c>
    </row>
    <row r="1191" spans="1:9" ht="15" hidden="1" customHeight="1" x14ac:dyDescent="0.25">
      <c r="A1191" s="224">
        <v>45293</v>
      </c>
      <c r="B1191" s="55" t="s">
        <v>7744</v>
      </c>
      <c r="C1191" s="80" t="s">
        <v>7743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7239</v>
      </c>
      <c r="I1191" s="56" t="s">
        <v>7749</v>
      </c>
    </row>
    <row r="1192" spans="1:9" ht="15" hidden="1" customHeight="1" x14ac:dyDescent="0.25">
      <c r="A1192" s="224">
        <v>45293</v>
      </c>
      <c r="B1192" s="56" t="s">
        <v>7745</v>
      </c>
      <c r="C1192" s="80" t="s">
        <v>7743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7239</v>
      </c>
      <c r="I1192" s="56" t="s">
        <v>7749</v>
      </c>
    </row>
    <row r="1193" spans="1:9" ht="15" hidden="1" customHeight="1" x14ac:dyDescent="0.25">
      <c r="A1193" s="224">
        <v>45293</v>
      </c>
      <c r="B1193" s="56" t="s">
        <v>7746</v>
      </c>
      <c r="C1193" s="80" t="s">
        <v>7743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7748</v>
      </c>
      <c r="I1193" s="56" t="s">
        <v>7749</v>
      </c>
    </row>
    <row r="1194" spans="1:9" ht="15" hidden="1" customHeight="1" x14ac:dyDescent="0.25">
      <c r="A1194" s="224">
        <v>45293</v>
      </c>
      <c r="B1194" s="55" t="s">
        <v>7747</v>
      </c>
      <c r="C1194" s="56" t="s">
        <v>7743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7239</v>
      </c>
      <c r="I1194" s="56" t="s">
        <v>7749</v>
      </c>
    </row>
    <row r="1195" spans="1:9" ht="15" hidden="1" customHeight="1" x14ac:dyDescent="0.25">
      <c r="A1195" s="224">
        <v>45293</v>
      </c>
      <c r="B1195" s="56" t="s">
        <v>7601</v>
      </c>
      <c r="C1195" s="56" t="s">
        <v>7627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7739</v>
      </c>
      <c r="I1195" s="56" t="s">
        <v>7723</v>
      </c>
    </row>
    <row r="1196" spans="1:9" ht="15" hidden="1" customHeight="1" x14ac:dyDescent="0.25">
      <c r="A1196" s="224">
        <v>45293</v>
      </c>
      <c r="B1196" s="56" t="s">
        <v>7601</v>
      </c>
      <c r="C1196" s="56" t="s">
        <v>4611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7739</v>
      </c>
      <c r="I1196" s="56" t="s">
        <v>7723</v>
      </c>
    </row>
    <row r="1197" spans="1:9" ht="15" hidden="1" customHeight="1" x14ac:dyDescent="0.25">
      <c r="A1197" s="224">
        <v>45293</v>
      </c>
      <c r="B1197" s="55" t="s">
        <v>6580</v>
      </c>
      <c r="C1197" s="56" t="s">
        <v>6581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7740</v>
      </c>
      <c r="I1197" s="56" t="s">
        <v>7723</v>
      </c>
    </row>
    <row r="1198" spans="1:9" ht="15" hidden="1" customHeight="1" x14ac:dyDescent="0.25">
      <c r="A1198" s="224">
        <v>45293</v>
      </c>
      <c r="B1198" s="55" t="s">
        <v>6583</v>
      </c>
      <c r="C1198" s="56" t="s">
        <v>6581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7740</v>
      </c>
      <c r="I1198" s="56" t="s">
        <v>7723</v>
      </c>
    </row>
    <row r="1199" spans="1:9" ht="15" hidden="1" customHeight="1" x14ac:dyDescent="0.25">
      <c r="A1199" s="224">
        <v>45293</v>
      </c>
      <c r="B1199" s="56" t="s">
        <v>7703</v>
      </c>
      <c r="C1199" s="56" t="s">
        <v>6738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7580</v>
      </c>
      <c r="I1199" s="56" t="s">
        <v>7723</v>
      </c>
    </row>
    <row r="1200" spans="1:9" ht="15" hidden="1" customHeight="1" x14ac:dyDescent="0.25">
      <c r="A1200" s="224">
        <v>45293</v>
      </c>
      <c r="B1200" s="56" t="s">
        <v>7576</v>
      </c>
      <c r="C1200" s="56" t="s">
        <v>6738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12" t="s">
        <v>7580</v>
      </c>
      <c r="I1200" s="56" t="s">
        <v>7723</v>
      </c>
    </row>
    <row r="1201" spans="1:9" ht="15" hidden="1" customHeight="1" x14ac:dyDescent="0.25">
      <c r="A1201" s="224">
        <v>45293</v>
      </c>
      <c r="B1201" s="55" t="s">
        <v>7577</v>
      </c>
      <c r="C1201" s="56" t="s">
        <v>6738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12" t="s">
        <v>7580</v>
      </c>
      <c r="I1201" s="56" t="s">
        <v>7723</v>
      </c>
    </row>
    <row r="1202" spans="1:9" ht="15" hidden="1" customHeight="1" x14ac:dyDescent="0.25">
      <c r="A1202" s="224">
        <v>45293</v>
      </c>
      <c r="B1202" s="56" t="s">
        <v>7578</v>
      </c>
      <c r="C1202" s="56" t="s">
        <v>6738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12" t="s">
        <v>7580</v>
      </c>
      <c r="I1202" s="56" t="s">
        <v>7723</v>
      </c>
    </row>
    <row r="1203" spans="1:9" ht="15" hidden="1" customHeight="1" x14ac:dyDescent="0.25">
      <c r="A1203" s="224">
        <v>45293</v>
      </c>
      <c r="B1203" s="68" t="s">
        <v>7579</v>
      </c>
      <c r="C1203" s="56" t="s">
        <v>6738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12" t="s">
        <v>7580</v>
      </c>
      <c r="I1203" s="56" t="s">
        <v>7723</v>
      </c>
    </row>
    <row r="1204" spans="1:9" ht="15" hidden="1" customHeight="1" x14ac:dyDescent="0.25">
      <c r="A1204" s="224">
        <v>45293</v>
      </c>
      <c r="B1204" s="68" t="s">
        <v>60</v>
      </c>
      <c r="C1204" s="56" t="s">
        <v>6511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7722</v>
      </c>
      <c r="I1204" s="56" t="s">
        <v>7723</v>
      </c>
    </row>
    <row r="1205" spans="1:9" ht="15" hidden="1" customHeight="1" x14ac:dyDescent="0.25">
      <c r="A1205" s="224">
        <v>45293</v>
      </c>
      <c r="B1205" s="55" t="s">
        <v>6268</v>
      </c>
      <c r="C1205" s="56" t="s">
        <v>7395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7722</v>
      </c>
      <c r="I1205" s="56" t="s">
        <v>7723</v>
      </c>
    </row>
    <row r="1206" spans="1:9" ht="15" hidden="1" customHeight="1" x14ac:dyDescent="0.25">
      <c r="A1206" s="224">
        <v>45293</v>
      </c>
      <c r="B1206" s="56" t="s">
        <v>7741</v>
      </c>
      <c r="C1206" s="56" t="s">
        <v>7721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6308</v>
      </c>
      <c r="I1206" s="56" t="s">
        <v>7723</v>
      </c>
    </row>
    <row r="1207" spans="1:9" ht="15" hidden="1" customHeight="1" x14ac:dyDescent="0.25">
      <c r="A1207" s="224">
        <v>45293</v>
      </c>
      <c r="B1207" s="55" t="s">
        <v>7728</v>
      </c>
      <c r="C1207" s="56" t="s">
        <v>7729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7724</v>
      </c>
    </row>
    <row r="1208" spans="1:9" ht="15" hidden="1" customHeight="1" x14ac:dyDescent="0.25">
      <c r="A1208" s="224">
        <v>45293</v>
      </c>
      <c r="B1208" s="55" t="s">
        <v>7502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7724</v>
      </c>
    </row>
    <row r="1209" spans="1:9" ht="15" hidden="1" customHeight="1" x14ac:dyDescent="0.25">
      <c r="A1209" s="224">
        <v>45293</v>
      </c>
      <c r="B1209" s="81" t="s">
        <v>7315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7724</v>
      </c>
    </row>
    <row r="1210" spans="1:9" ht="15" hidden="1" customHeight="1" x14ac:dyDescent="0.25">
      <c r="A1210" s="224">
        <v>45293</v>
      </c>
      <c r="B1210" s="55" t="s">
        <v>7504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7724</v>
      </c>
    </row>
    <row r="1211" spans="1:9" ht="15" hidden="1" customHeight="1" x14ac:dyDescent="0.25">
      <c r="A1211" s="224">
        <v>45293</v>
      </c>
      <c r="B1211" s="55" t="s">
        <v>7414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7724</v>
      </c>
    </row>
    <row r="1212" spans="1:9" ht="15" hidden="1" customHeight="1" x14ac:dyDescent="0.25">
      <c r="A1212" s="224">
        <v>45293</v>
      </c>
      <c r="B1212" s="55" t="s">
        <v>7071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7724</v>
      </c>
    </row>
    <row r="1213" spans="1:9" ht="15" hidden="1" customHeight="1" x14ac:dyDescent="0.25">
      <c r="A1213" s="224">
        <v>45293</v>
      </c>
      <c r="B1213" s="68" t="s">
        <v>6820</v>
      </c>
      <c r="C1213" s="56" t="s">
        <v>6815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7724</v>
      </c>
    </row>
    <row r="1214" spans="1:9" ht="15" hidden="1" customHeight="1" x14ac:dyDescent="0.25">
      <c r="A1214" s="224">
        <v>45293</v>
      </c>
      <c r="B1214" s="56" t="s">
        <v>6604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7724</v>
      </c>
    </row>
    <row r="1215" spans="1:9" ht="15" hidden="1" customHeight="1" x14ac:dyDescent="0.25">
      <c r="A1215" s="224">
        <v>45293</v>
      </c>
      <c r="B1215" s="55" t="s">
        <v>7498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7724</v>
      </c>
    </row>
    <row r="1216" spans="1:9" ht="15" hidden="1" customHeight="1" x14ac:dyDescent="0.25">
      <c r="A1216" s="224">
        <v>45293</v>
      </c>
      <c r="B1216" s="55" t="s">
        <v>6603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7724</v>
      </c>
    </row>
    <row r="1217" spans="1:9" ht="15" customHeight="1" x14ac:dyDescent="0.25">
      <c r="A1217" s="224">
        <v>45293</v>
      </c>
      <c r="B1217" s="74" t="s">
        <v>6864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7724</v>
      </c>
    </row>
    <row r="1218" spans="1:9" ht="15" hidden="1" customHeight="1" x14ac:dyDescent="0.25">
      <c r="A1218" s="224">
        <v>45293</v>
      </c>
      <c r="B1218" s="68" t="s">
        <v>6910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7724</v>
      </c>
    </row>
    <row r="1219" spans="1:9" ht="15" hidden="1" customHeight="1" x14ac:dyDescent="0.25">
      <c r="A1219" s="224">
        <v>45293</v>
      </c>
      <c r="B1219" s="56" t="s">
        <v>8643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7724</v>
      </c>
    </row>
    <row r="1220" spans="1:9" ht="15" hidden="1" customHeight="1" x14ac:dyDescent="0.25">
      <c r="A1220" s="224">
        <v>45293</v>
      </c>
      <c r="B1220" s="55" t="s">
        <v>6327</v>
      </c>
      <c r="C1220" s="65" t="s">
        <v>7622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7718</v>
      </c>
      <c r="I1220" s="56" t="s">
        <v>7719</v>
      </c>
    </row>
    <row r="1221" spans="1:9" ht="15" hidden="1" customHeight="1" x14ac:dyDescent="0.25">
      <c r="A1221" s="224">
        <v>45293</v>
      </c>
      <c r="B1221" s="55" t="s">
        <v>7643</v>
      </c>
      <c r="C1221" s="56" t="s">
        <v>4202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7719</v>
      </c>
    </row>
    <row r="1222" spans="1:9" ht="15" hidden="1" customHeight="1" x14ac:dyDescent="0.25">
      <c r="A1222" s="224">
        <v>45293</v>
      </c>
      <c r="B1222" s="55" t="s">
        <v>7643</v>
      </c>
      <c r="C1222" s="56" t="s">
        <v>4203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7719</v>
      </c>
    </row>
    <row r="1223" spans="1:9" ht="15" hidden="1" customHeight="1" x14ac:dyDescent="0.25">
      <c r="A1223" s="224">
        <v>45293</v>
      </c>
      <c r="B1223" s="55" t="s">
        <v>7643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7719</v>
      </c>
    </row>
    <row r="1224" spans="1:9" ht="15" hidden="1" customHeight="1" x14ac:dyDescent="0.25">
      <c r="A1224" s="224">
        <v>45293</v>
      </c>
      <c r="B1224" s="56" t="s">
        <v>6708</v>
      </c>
      <c r="C1224" s="75" t="s">
        <v>6711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7719</v>
      </c>
    </row>
    <row r="1225" spans="1:9" ht="15" hidden="1" customHeight="1" x14ac:dyDescent="0.25">
      <c r="A1225" s="224">
        <v>45293</v>
      </c>
      <c r="B1225" s="56" t="s">
        <v>7522</v>
      </c>
      <c r="C1225" s="75" t="s">
        <v>6711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7719</v>
      </c>
    </row>
    <row r="1226" spans="1:9" ht="15" hidden="1" customHeight="1" x14ac:dyDescent="0.25">
      <c r="A1226" s="224">
        <v>45293</v>
      </c>
      <c r="B1226" s="56" t="s">
        <v>7450</v>
      </c>
      <c r="C1226" s="56" t="s">
        <v>7449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12" t="s">
        <v>7720</v>
      </c>
      <c r="I1226" s="56" t="s">
        <v>7719</v>
      </c>
    </row>
    <row r="1227" spans="1:9" ht="15" hidden="1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hidden="1" customHeight="1" x14ac:dyDescent="0.25">
      <c r="A1228" s="224">
        <v>45324</v>
      </c>
      <c r="B1228" s="60" t="s">
        <v>7750</v>
      </c>
      <c r="C1228" s="56" t="s">
        <v>7288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7751</v>
      </c>
    </row>
    <row r="1229" spans="1:9" ht="15" hidden="1" customHeight="1" x14ac:dyDescent="0.25">
      <c r="A1229" s="224">
        <v>45324</v>
      </c>
      <c r="B1229" s="60" t="s">
        <v>7750</v>
      </c>
      <c r="C1229" s="56" t="s">
        <v>7287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7751</v>
      </c>
    </row>
    <row r="1230" spans="1:9" ht="15" hidden="1" customHeight="1" x14ac:dyDescent="0.25">
      <c r="A1230" s="224">
        <v>45324</v>
      </c>
      <c r="B1230" s="56" t="s">
        <v>7394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7751</v>
      </c>
    </row>
    <row r="1231" spans="1:9" ht="15" hidden="1" customHeight="1" x14ac:dyDescent="0.25">
      <c r="A1231" s="224">
        <v>45324</v>
      </c>
      <c r="B1231" s="56" t="s">
        <v>6941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7751</v>
      </c>
    </row>
    <row r="1232" spans="1:9" ht="15" hidden="1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hidden="1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hidden="1" customHeight="1" x14ac:dyDescent="0.25">
      <c r="A1234" s="224">
        <v>45324</v>
      </c>
      <c r="B1234" s="55" t="s">
        <v>6360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hidden="1" customHeight="1" x14ac:dyDescent="0.25">
      <c r="A1235" s="224">
        <v>45324</v>
      </c>
      <c r="B1235" s="56" t="s">
        <v>7766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hidden="1" customHeight="1" x14ac:dyDescent="0.25">
      <c r="A1236" s="224">
        <v>45324</v>
      </c>
      <c r="B1236" s="56" t="s">
        <v>7569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hidden="1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hidden="1" customHeight="1" x14ac:dyDescent="0.25">
      <c r="A1238" s="224">
        <v>45324</v>
      </c>
      <c r="B1238" s="81" t="s">
        <v>7072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7759</v>
      </c>
    </row>
    <row r="1239" spans="1:9" ht="15" hidden="1" customHeight="1" x14ac:dyDescent="0.25">
      <c r="A1239" s="224">
        <v>45324</v>
      </c>
      <c r="B1239" s="56" t="s">
        <v>6567</v>
      </c>
      <c r="C1239" s="80" t="s">
        <v>6568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7759</v>
      </c>
    </row>
    <row r="1240" spans="1:9" ht="15" hidden="1" customHeight="1" x14ac:dyDescent="0.25">
      <c r="A1240" s="224">
        <v>45324</v>
      </c>
      <c r="B1240" s="56" t="s">
        <v>6572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7759</v>
      </c>
    </row>
    <row r="1241" spans="1:9" ht="15" hidden="1" customHeight="1" x14ac:dyDescent="0.25">
      <c r="A1241" s="224">
        <v>45324</v>
      </c>
      <c r="B1241" s="81" t="s">
        <v>7756</v>
      </c>
      <c r="C1241" s="56" t="s">
        <v>7757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hidden="1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6321</v>
      </c>
      <c r="I1242" s="56"/>
    </row>
    <row r="1243" spans="1:9" ht="15" hidden="1" customHeight="1" x14ac:dyDescent="0.25">
      <c r="A1243" s="224">
        <v>45324</v>
      </c>
      <c r="B1243" s="56" t="s">
        <v>8161</v>
      </c>
      <c r="C1243" s="56" t="s">
        <v>6656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7767</v>
      </c>
    </row>
    <row r="1244" spans="1:9" ht="15" hidden="1" customHeight="1" x14ac:dyDescent="0.25">
      <c r="A1244" s="224">
        <v>45324</v>
      </c>
      <c r="B1244" s="56" t="s">
        <v>6695</v>
      </c>
      <c r="C1244" s="56" t="s">
        <v>6581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7767</v>
      </c>
    </row>
    <row r="1245" spans="1:9" ht="15" hidden="1" customHeight="1" x14ac:dyDescent="0.25">
      <c r="A1245" s="224">
        <v>45324</v>
      </c>
      <c r="B1245" s="55" t="s">
        <v>7765</v>
      </c>
      <c r="C1245" s="123" t="s">
        <v>6815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7767</v>
      </c>
    </row>
    <row r="1246" spans="1:9" ht="15" hidden="1" customHeight="1" x14ac:dyDescent="0.25">
      <c r="A1246" s="224">
        <v>45324</v>
      </c>
      <c r="B1246" s="56" t="s">
        <v>6604</v>
      </c>
      <c r="C1246" s="56" t="s">
        <v>7248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7767</v>
      </c>
    </row>
    <row r="1247" spans="1:9" ht="15" hidden="1" customHeight="1" x14ac:dyDescent="0.25">
      <c r="A1247" s="224">
        <v>45324</v>
      </c>
      <c r="B1247" s="60" t="s">
        <v>7763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hidden="1" customHeight="1" x14ac:dyDescent="0.25">
      <c r="A1248" s="224">
        <v>45324</v>
      </c>
      <c r="B1248" s="55" t="s">
        <v>7071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7769</v>
      </c>
    </row>
    <row r="1249" spans="1:9" ht="15" hidden="1" customHeight="1" x14ac:dyDescent="0.25">
      <c r="A1249" s="224">
        <v>45324</v>
      </c>
      <c r="B1249" s="56" t="s">
        <v>8643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7769</v>
      </c>
    </row>
    <row r="1250" spans="1:9" ht="15" hidden="1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6321</v>
      </c>
      <c r="I1250" s="56"/>
    </row>
    <row r="1251" spans="1:9" ht="15" hidden="1" customHeight="1" x14ac:dyDescent="0.25">
      <c r="A1251" s="224">
        <v>45353</v>
      </c>
      <c r="B1251" s="56" t="s">
        <v>7585</v>
      </c>
      <c r="C1251" s="126" t="s">
        <v>6700</v>
      </c>
      <c r="D1251" s="57">
        <v>2</v>
      </c>
      <c r="E1251" s="72" t="s">
        <v>7333</v>
      </c>
      <c r="F1251" s="76">
        <v>160000</v>
      </c>
      <c r="G1251" s="63">
        <f t="shared" si="19"/>
        <v>320000</v>
      </c>
      <c r="H1251" s="64" t="s">
        <v>6321</v>
      </c>
      <c r="I1251" s="56"/>
    </row>
    <row r="1252" spans="1:9" ht="15" hidden="1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6321</v>
      </c>
      <c r="I1252" s="56"/>
    </row>
    <row r="1253" spans="1:9" ht="15" hidden="1" customHeight="1" x14ac:dyDescent="0.25">
      <c r="A1253" s="224">
        <v>45353</v>
      </c>
      <c r="B1253" s="56" t="s">
        <v>6732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6321</v>
      </c>
      <c r="I1253" s="56"/>
    </row>
    <row r="1254" spans="1:9" hidden="1" x14ac:dyDescent="0.25">
      <c r="A1254" s="224">
        <v>45353</v>
      </c>
      <c r="B1254" s="55" t="s">
        <v>6360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6714</v>
      </c>
      <c r="I1254" s="56"/>
    </row>
    <row r="1255" spans="1:9" ht="15" hidden="1" customHeight="1" x14ac:dyDescent="0.25">
      <c r="A1255" s="224">
        <v>45353</v>
      </c>
      <c r="B1255" s="56" t="s">
        <v>7411</v>
      </c>
      <c r="C1255" s="56" t="s">
        <v>6722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6714</v>
      </c>
      <c r="I1255" s="56"/>
    </row>
    <row r="1256" spans="1:9" ht="15" hidden="1" customHeight="1" x14ac:dyDescent="0.25">
      <c r="A1256" s="224">
        <v>45353</v>
      </c>
      <c r="B1256" s="55" t="s">
        <v>7698</v>
      </c>
      <c r="C1256" s="56" t="s">
        <v>6897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hidden="1" customHeight="1" x14ac:dyDescent="0.25">
      <c r="A1257" s="224">
        <v>45353</v>
      </c>
      <c r="B1257" s="55" t="s">
        <v>7169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7784</v>
      </c>
    </row>
    <row r="1258" spans="1:9" ht="15" hidden="1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hidden="1" customHeight="1" x14ac:dyDescent="0.25">
      <c r="A1259" s="224">
        <v>45353</v>
      </c>
      <c r="B1259" s="56" t="s">
        <v>7785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hidden="1" customHeight="1" x14ac:dyDescent="0.25">
      <c r="A1260" s="224">
        <v>45353</v>
      </c>
      <c r="B1260" s="56" t="s">
        <v>7786</v>
      </c>
      <c r="C1260" s="75" t="s">
        <v>417</v>
      </c>
      <c r="D1260" s="61">
        <v>6</v>
      </c>
      <c r="E1260" s="72" t="s">
        <v>427</v>
      </c>
      <c r="F1260" s="750">
        <v>4500</v>
      </c>
      <c r="G1260" s="63">
        <f t="shared" si="19"/>
        <v>27000</v>
      </c>
      <c r="H1260" s="64" t="s">
        <v>410</v>
      </c>
      <c r="I1260" s="56"/>
    </row>
    <row r="1261" spans="1:9" ht="15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7799</v>
      </c>
    </row>
    <row r="1262" spans="1:9" ht="15" hidden="1" customHeight="1" x14ac:dyDescent="0.25">
      <c r="A1262" s="224">
        <v>45353</v>
      </c>
      <c r="B1262" s="56" t="s">
        <v>8344</v>
      </c>
      <c r="C1262" s="80" t="s">
        <v>7959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8345</v>
      </c>
    </row>
    <row r="1263" spans="1:9" ht="15" hidden="1" customHeight="1" x14ac:dyDescent="0.25">
      <c r="A1263" s="82">
        <v>45353</v>
      </c>
      <c r="B1263" s="56" t="s">
        <v>8349</v>
      </c>
      <c r="C1263" s="230" t="s">
        <v>7959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51" t="s">
        <v>8348</v>
      </c>
      <c r="I1263" s="56" t="s">
        <v>6805</v>
      </c>
    </row>
    <row r="1264" spans="1:9" ht="15" hidden="1" customHeight="1" x14ac:dyDescent="0.25">
      <c r="A1264" s="82">
        <v>45353</v>
      </c>
      <c r="B1264" s="56" t="s">
        <v>8350</v>
      </c>
      <c r="C1264" s="230" t="s">
        <v>7959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51" t="s">
        <v>8348</v>
      </c>
      <c r="I1264" s="56" t="s">
        <v>6805</v>
      </c>
    </row>
    <row r="1265" spans="1:9" ht="15" hidden="1" customHeight="1" x14ac:dyDescent="0.25">
      <c r="A1265" s="82">
        <v>45353</v>
      </c>
      <c r="B1265" s="56" t="s">
        <v>8351</v>
      </c>
      <c r="C1265" s="230" t="s">
        <v>7959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51" t="s">
        <v>8348</v>
      </c>
      <c r="I1265" s="56" t="s">
        <v>6805</v>
      </c>
    </row>
    <row r="1266" spans="1:9" ht="15" hidden="1" customHeight="1" x14ac:dyDescent="0.25">
      <c r="A1266" s="224">
        <v>45414</v>
      </c>
      <c r="B1266" s="71" t="s">
        <v>6693</v>
      </c>
      <c r="C1266" s="71" t="s">
        <v>6581</v>
      </c>
      <c r="D1266" s="105">
        <v>1</v>
      </c>
      <c r="E1266" s="71" t="s">
        <v>25</v>
      </c>
      <c r="F1266" s="711">
        <v>224250</v>
      </c>
      <c r="G1266" s="63">
        <f t="shared" si="19"/>
        <v>224250</v>
      </c>
      <c r="H1266" s="64" t="s">
        <v>420</v>
      </c>
      <c r="I1266" s="56" t="s">
        <v>7796</v>
      </c>
    </row>
    <row r="1267" spans="1:9" ht="15" hidden="1" customHeight="1" x14ac:dyDescent="0.25">
      <c r="A1267" s="224">
        <v>45414</v>
      </c>
      <c r="B1267" s="56" t="s">
        <v>7858</v>
      </c>
      <c r="C1267" s="126" t="s">
        <v>6699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7796</v>
      </c>
    </row>
    <row r="1268" spans="1:9" ht="15" hidden="1" customHeight="1" x14ac:dyDescent="0.25">
      <c r="A1268" s="224">
        <v>45414</v>
      </c>
      <c r="B1268" s="55" t="s">
        <v>7797</v>
      </c>
      <c r="C1268" s="75" t="s">
        <v>7790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hidden="1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hidden="1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hidden="1" customHeight="1" x14ac:dyDescent="0.25">
      <c r="A1271" s="224">
        <v>45414</v>
      </c>
      <c r="B1271" s="55" t="s">
        <v>7798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7846</v>
      </c>
    </row>
    <row r="1272" spans="1:9" ht="15" hidden="1" customHeight="1" x14ac:dyDescent="0.25">
      <c r="A1272" s="224">
        <v>45414</v>
      </c>
      <c r="B1272" s="68" t="s">
        <v>7800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7846</v>
      </c>
    </row>
    <row r="1273" spans="1:9" ht="15" hidden="1" customHeight="1" x14ac:dyDescent="0.25">
      <c r="A1273" s="224">
        <v>45414</v>
      </c>
      <c r="B1273" s="55" t="s">
        <v>7414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7846</v>
      </c>
    </row>
    <row r="1274" spans="1:9" ht="15" hidden="1" customHeight="1" x14ac:dyDescent="0.25">
      <c r="A1274" s="224">
        <v>45414</v>
      </c>
      <c r="B1274" s="255" t="s">
        <v>6733</v>
      </c>
      <c r="C1274" s="255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7846</v>
      </c>
    </row>
    <row r="1275" spans="1:9" ht="15" hidden="1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7811</v>
      </c>
    </row>
    <row r="1276" spans="1:9" ht="15" hidden="1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7811</v>
      </c>
    </row>
    <row r="1277" spans="1:9" ht="15" hidden="1" customHeight="1" x14ac:dyDescent="0.25">
      <c r="A1277" s="224">
        <v>45414</v>
      </c>
      <c r="B1277" s="74" t="s">
        <v>6857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7811</v>
      </c>
    </row>
    <row r="1278" spans="1:9" ht="15" hidden="1" customHeight="1" x14ac:dyDescent="0.25">
      <c r="A1278" s="224">
        <v>45414</v>
      </c>
      <c r="B1278" s="56" t="s">
        <v>6778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7811</v>
      </c>
    </row>
    <row r="1279" spans="1:9" ht="15" hidden="1" customHeight="1" x14ac:dyDescent="0.25">
      <c r="A1279" s="224">
        <v>45414</v>
      </c>
      <c r="B1279" s="68" t="s">
        <v>6890</v>
      </c>
      <c r="C1279" s="56" t="s">
        <v>6891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7811</v>
      </c>
    </row>
    <row r="1280" spans="1:9" ht="15" hidden="1" customHeight="1" x14ac:dyDescent="0.25">
      <c r="A1280" s="224">
        <v>45414</v>
      </c>
      <c r="B1280" s="55" t="s">
        <v>7820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7811</v>
      </c>
    </row>
    <row r="1281" spans="1:9" ht="15" hidden="1" customHeight="1" x14ac:dyDescent="0.25">
      <c r="A1281" s="224">
        <v>45414</v>
      </c>
      <c r="B1281" s="56" t="s">
        <v>6959</v>
      </c>
      <c r="C1281" s="126" t="s">
        <v>7824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7823</v>
      </c>
    </row>
    <row r="1282" spans="1:9" ht="15" hidden="1" customHeight="1" x14ac:dyDescent="0.25">
      <c r="A1282" s="224">
        <v>45414</v>
      </c>
      <c r="B1282" s="56" t="s">
        <v>6959</v>
      </c>
      <c r="C1282" s="126" t="s">
        <v>7825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7823</v>
      </c>
    </row>
    <row r="1283" spans="1:9" ht="15" hidden="1" customHeight="1" x14ac:dyDescent="0.25">
      <c r="A1283" s="224">
        <v>45414</v>
      </c>
      <c r="B1283" s="56" t="s">
        <v>7394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7823</v>
      </c>
    </row>
    <row r="1284" spans="1:9" ht="15" hidden="1" customHeight="1" x14ac:dyDescent="0.25">
      <c r="A1284" s="224">
        <v>45414</v>
      </c>
      <c r="B1284" s="56" t="s">
        <v>6941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7823</v>
      </c>
    </row>
    <row r="1285" spans="1:9" ht="15" hidden="1" customHeight="1" x14ac:dyDescent="0.25">
      <c r="A1285" s="224">
        <v>45414</v>
      </c>
      <c r="B1285" s="55" t="s">
        <v>7698</v>
      </c>
      <c r="C1285" s="56" t="s">
        <v>6897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7812</v>
      </c>
    </row>
    <row r="1286" spans="1:9" ht="15" hidden="1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7812</v>
      </c>
    </row>
    <row r="1287" spans="1:9" ht="15" hidden="1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8664</v>
      </c>
    </row>
    <row r="1288" spans="1:9" ht="15" hidden="1" customHeight="1" x14ac:dyDescent="0.25">
      <c r="A1288" s="224">
        <v>45414</v>
      </c>
      <c r="B1288" s="71" t="s">
        <v>8503</v>
      </c>
      <c r="C1288" s="71" t="s">
        <v>4558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8664</v>
      </c>
    </row>
    <row r="1289" spans="1:9" ht="15" hidden="1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8664</v>
      </c>
    </row>
    <row r="1290" spans="1:9" ht="15" hidden="1" customHeight="1" x14ac:dyDescent="0.25">
      <c r="A1290" s="224">
        <v>45414</v>
      </c>
      <c r="B1290" s="55" t="s">
        <v>6814</v>
      </c>
      <c r="C1290" s="56" t="s">
        <v>6815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8664</v>
      </c>
    </row>
    <row r="1291" spans="1:9" ht="15" hidden="1" customHeight="1" x14ac:dyDescent="0.25">
      <c r="A1291" s="224">
        <v>45414</v>
      </c>
      <c r="B1291" s="60" t="s">
        <v>6609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8664</v>
      </c>
    </row>
    <row r="1292" spans="1:9" ht="15" hidden="1" customHeight="1" x14ac:dyDescent="0.25">
      <c r="A1292" s="224">
        <v>45414</v>
      </c>
      <c r="B1292" s="81" t="s">
        <v>7339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8664</v>
      </c>
    </row>
    <row r="1293" spans="1:9" ht="15" hidden="1" customHeight="1" x14ac:dyDescent="0.25">
      <c r="A1293" s="224">
        <v>45414</v>
      </c>
      <c r="B1293" s="55" t="s">
        <v>7414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8664</v>
      </c>
    </row>
    <row r="1294" spans="1:9" ht="15" hidden="1" customHeight="1" x14ac:dyDescent="0.25">
      <c r="A1294" s="224">
        <v>45414</v>
      </c>
      <c r="B1294" s="71" t="s">
        <v>8502</v>
      </c>
      <c r="C1294" s="123" t="s">
        <v>4558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8664</v>
      </c>
    </row>
    <row r="1295" spans="1:9" ht="15" hidden="1" customHeight="1" x14ac:dyDescent="0.25">
      <c r="A1295" s="224">
        <v>45414</v>
      </c>
      <c r="B1295" s="71" t="s">
        <v>8504</v>
      </c>
      <c r="C1295" s="71" t="s">
        <v>4558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8664</v>
      </c>
    </row>
    <row r="1296" spans="1:9" ht="15" hidden="1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hidden="1" customHeight="1" x14ac:dyDescent="0.25">
      <c r="A1297" s="224">
        <v>45414</v>
      </c>
      <c r="B1297" s="56" t="s">
        <v>7803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7804</v>
      </c>
    </row>
    <row r="1298" spans="1:9" ht="15" hidden="1" customHeight="1" x14ac:dyDescent="0.25">
      <c r="A1298" s="224">
        <v>45414</v>
      </c>
      <c r="B1298" s="56" t="s">
        <v>7585</v>
      </c>
      <c r="C1298" s="126" t="s">
        <v>6700</v>
      </c>
      <c r="D1298" s="57">
        <v>1</v>
      </c>
      <c r="E1298" s="72" t="s">
        <v>7333</v>
      </c>
      <c r="F1298" s="76">
        <v>160000</v>
      </c>
      <c r="G1298" s="63">
        <f t="shared" si="20"/>
        <v>160000</v>
      </c>
      <c r="H1298" s="64" t="s">
        <v>6321</v>
      </c>
      <c r="I1298" s="56"/>
    </row>
    <row r="1299" spans="1:9" ht="15" hidden="1" customHeight="1" x14ac:dyDescent="0.25">
      <c r="A1299" s="224">
        <v>45414</v>
      </c>
      <c r="B1299" s="68" t="s">
        <v>7809</v>
      </c>
      <c r="C1299" s="56" t="s">
        <v>7757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7584</v>
      </c>
      <c r="I1299" s="56"/>
    </row>
    <row r="1300" spans="1:9" ht="15" hidden="1" customHeight="1" x14ac:dyDescent="0.25">
      <c r="A1300" s="224">
        <v>45414</v>
      </c>
      <c r="B1300" s="55" t="s">
        <v>7836</v>
      </c>
      <c r="C1300" s="56" t="s">
        <v>88</v>
      </c>
      <c r="D1300" s="61">
        <v>1</v>
      </c>
      <c r="E1300" s="56" t="s">
        <v>7074</v>
      </c>
      <c r="F1300" s="116">
        <v>35000</v>
      </c>
      <c r="G1300" s="63">
        <f t="shared" si="20"/>
        <v>35000</v>
      </c>
      <c r="H1300" s="64" t="s">
        <v>1539</v>
      </c>
      <c r="I1300" s="56" t="s">
        <v>7848</v>
      </c>
    </row>
    <row r="1301" spans="1:9" ht="15" hidden="1" customHeight="1" x14ac:dyDescent="0.25">
      <c r="A1301" s="224">
        <v>45414</v>
      </c>
      <c r="B1301" s="55" t="s">
        <v>6360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hidden="1" customHeight="1" x14ac:dyDescent="0.25">
      <c r="A1302" s="224">
        <v>45414</v>
      </c>
      <c r="B1302" s="56" t="s">
        <v>6921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hidden="1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hidden="1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hidden="1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hidden="1" customHeight="1" x14ac:dyDescent="0.25">
      <c r="A1306" s="224">
        <v>45414</v>
      </c>
      <c r="B1306" s="55" t="s">
        <v>7071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7847</v>
      </c>
    </row>
    <row r="1307" spans="1:9" ht="15" customHeight="1" x14ac:dyDescent="0.25">
      <c r="A1307" s="224">
        <v>45414</v>
      </c>
      <c r="B1307" s="56" t="s">
        <v>6863</v>
      </c>
      <c r="C1307" s="71" t="s">
        <v>6843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customHeight="1" x14ac:dyDescent="0.25">
      <c r="A1308" s="224">
        <v>45414</v>
      </c>
      <c r="B1308" s="74" t="s">
        <v>6864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hidden="1" customHeight="1" x14ac:dyDescent="0.25">
      <c r="A1309" s="224">
        <v>45414</v>
      </c>
      <c r="B1309" s="56" t="s">
        <v>432</v>
      </c>
      <c r="C1309" s="71" t="s">
        <v>6865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hidden="1" customHeight="1" x14ac:dyDescent="0.25">
      <c r="A1310" s="224">
        <v>45414</v>
      </c>
      <c r="B1310" s="55" t="s">
        <v>7777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hidden="1" customHeight="1" x14ac:dyDescent="0.25">
      <c r="A1311" s="224">
        <v>45414</v>
      </c>
      <c r="B1311" s="56" t="s">
        <v>6778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hidden="1" customHeight="1" x14ac:dyDescent="0.25">
      <c r="A1312" s="224">
        <v>45414</v>
      </c>
      <c r="B1312" s="56" t="s">
        <v>7879</v>
      </c>
      <c r="C1312" s="56" t="s">
        <v>7032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6321</v>
      </c>
      <c r="I1312" s="56"/>
    </row>
    <row r="1313" spans="1:9" ht="15" hidden="1" customHeight="1" x14ac:dyDescent="0.25">
      <c r="A1313" s="224">
        <v>45414</v>
      </c>
      <c r="B1313" s="56" t="s">
        <v>7874</v>
      </c>
      <c r="C1313" s="56" t="s">
        <v>7032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6321</v>
      </c>
      <c r="I1313" s="56"/>
    </row>
    <row r="1314" spans="1:9" ht="15" hidden="1" customHeight="1" x14ac:dyDescent="0.25">
      <c r="A1314" s="224">
        <v>45414</v>
      </c>
      <c r="B1314" s="74" t="s">
        <v>7726</v>
      </c>
      <c r="C1314" s="75" t="s">
        <v>7715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7813</v>
      </c>
    </row>
    <row r="1315" spans="1:9" ht="15" hidden="1" customHeight="1" x14ac:dyDescent="0.25">
      <c r="A1315" s="224">
        <v>45414</v>
      </c>
      <c r="B1315" s="56" t="s">
        <v>7714</v>
      </c>
      <c r="C1315" s="56" t="s">
        <v>6904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7813</v>
      </c>
    </row>
    <row r="1316" spans="1:9" ht="15" hidden="1" customHeight="1" x14ac:dyDescent="0.25">
      <c r="A1316" s="224">
        <v>45414</v>
      </c>
      <c r="B1316" s="55" t="s">
        <v>7768</v>
      </c>
      <c r="C1316" s="75" t="s">
        <v>6904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7762</v>
      </c>
      <c r="I1316" s="56" t="s">
        <v>7813</v>
      </c>
    </row>
    <row r="1317" spans="1:9" ht="15" hidden="1" customHeight="1" x14ac:dyDescent="0.25">
      <c r="A1317" s="224">
        <v>45414</v>
      </c>
      <c r="B1317" s="56" t="s">
        <v>7814</v>
      </c>
      <c r="C1317" s="56" t="s">
        <v>6904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7762</v>
      </c>
      <c r="I1317" s="56" t="s">
        <v>7813</v>
      </c>
    </row>
    <row r="1318" spans="1:9" ht="15" hidden="1" customHeight="1" x14ac:dyDescent="0.25">
      <c r="A1318" s="224">
        <v>45414</v>
      </c>
      <c r="B1318" s="56" t="s">
        <v>7815</v>
      </c>
      <c r="C1318" s="56" t="s">
        <v>6904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7762</v>
      </c>
      <c r="I1318" s="56" t="s">
        <v>7813</v>
      </c>
    </row>
    <row r="1319" spans="1:9" ht="15" hidden="1" customHeight="1" x14ac:dyDescent="0.25">
      <c r="A1319" s="224">
        <v>45414</v>
      </c>
      <c r="B1319" s="56" t="s">
        <v>7817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7818</v>
      </c>
      <c r="I1319" s="56" t="s">
        <v>7813</v>
      </c>
    </row>
    <row r="1320" spans="1:9" ht="15" hidden="1" customHeight="1" x14ac:dyDescent="0.25">
      <c r="A1320" s="224">
        <v>45414</v>
      </c>
      <c r="B1320" s="56" t="s">
        <v>7805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7813</v>
      </c>
    </row>
    <row r="1321" spans="1:9" ht="15" hidden="1" customHeight="1" x14ac:dyDescent="0.25">
      <c r="A1321" s="224">
        <v>45414</v>
      </c>
      <c r="B1321" s="81" t="s">
        <v>7794</v>
      </c>
      <c r="C1321" s="230" t="s">
        <v>7795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7813</v>
      </c>
    </row>
    <row r="1322" spans="1:9" ht="15" hidden="1" customHeight="1" x14ac:dyDescent="0.25">
      <c r="A1322" s="224">
        <v>45414</v>
      </c>
      <c r="B1322" s="56" t="s">
        <v>7816</v>
      </c>
      <c r="C1322" s="80" t="s">
        <v>7795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7813</v>
      </c>
    </row>
    <row r="1323" spans="1:9" ht="15" hidden="1" customHeight="1" x14ac:dyDescent="0.25">
      <c r="A1323" s="224">
        <v>45414</v>
      </c>
      <c r="B1323" s="60" t="s">
        <v>7779</v>
      </c>
      <c r="C1323" s="151" t="s">
        <v>7715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7781</v>
      </c>
      <c r="I1323" s="56" t="s">
        <v>7819</v>
      </c>
    </row>
    <row r="1324" spans="1:9" ht="15" hidden="1" customHeight="1" x14ac:dyDescent="0.25">
      <c r="A1324" s="224">
        <v>45414</v>
      </c>
      <c r="B1324" s="56" t="s">
        <v>7782</v>
      </c>
      <c r="C1324" s="56" t="s">
        <v>7715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7781</v>
      </c>
      <c r="I1324" s="56" t="s">
        <v>7819</v>
      </c>
    </row>
    <row r="1325" spans="1:9" ht="15" hidden="1" customHeight="1" x14ac:dyDescent="0.25">
      <c r="A1325" s="224">
        <v>45414</v>
      </c>
      <c r="B1325" s="56" t="s">
        <v>7783</v>
      </c>
      <c r="C1325" s="75" t="s">
        <v>7715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7781</v>
      </c>
      <c r="I1325" s="56" t="s">
        <v>7819</v>
      </c>
    </row>
    <row r="1326" spans="1:9" ht="15" hidden="1" customHeight="1" x14ac:dyDescent="0.25">
      <c r="A1326" s="224">
        <v>45414</v>
      </c>
      <c r="B1326" s="56" t="s">
        <v>7780</v>
      </c>
      <c r="C1326" s="56" t="s">
        <v>7715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7781</v>
      </c>
      <c r="I1326" s="56" t="s">
        <v>7819</v>
      </c>
    </row>
    <row r="1327" spans="1:9" ht="15" hidden="1" customHeight="1" x14ac:dyDescent="0.25">
      <c r="A1327" s="224">
        <v>45414</v>
      </c>
      <c r="B1327" s="55" t="s">
        <v>7689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7910</v>
      </c>
      <c r="I1327" s="56" t="s">
        <v>7819</v>
      </c>
    </row>
    <row r="1328" spans="1:9" ht="15" hidden="1" customHeight="1" x14ac:dyDescent="0.25">
      <c r="A1328" s="224">
        <v>45414</v>
      </c>
      <c r="B1328" s="56" t="s">
        <v>7687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7910</v>
      </c>
      <c r="I1328" s="56" t="s">
        <v>7819</v>
      </c>
    </row>
    <row r="1329" spans="1:9" ht="15" hidden="1" customHeight="1" x14ac:dyDescent="0.25">
      <c r="A1329" s="224">
        <v>45414</v>
      </c>
      <c r="B1329" s="56" t="s">
        <v>7805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6718</v>
      </c>
      <c r="I1329" s="56" t="s">
        <v>7806</v>
      </c>
    </row>
    <row r="1330" spans="1:9" ht="15" hidden="1" customHeight="1" x14ac:dyDescent="0.25">
      <c r="A1330" s="224">
        <v>45414</v>
      </c>
      <c r="B1330" s="56" t="s">
        <v>7805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6718</v>
      </c>
      <c r="I1330" s="56" t="s">
        <v>7806</v>
      </c>
    </row>
    <row r="1331" spans="1:9" ht="15" hidden="1" customHeight="1" x14ac:dyDescent="0.25">
      <c r="A1331" s="224">
        <v>45414</v>
      </c>
      <c r="B1331" s="56" t="s">
        <v>7805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6718</v>
      </c>
      <c r="I1331" s="56" t="s">
        <v>7806</v>
      </c>
    </row>
    <row r="1332" spans="1:9" ht="15" hidden="1" customHeight="1" x14ac:dyDescent="0.25">
      <c r="A1332" s="224">
        <v>45414</v>
      </c>
      <c r="B1332" s="56" t="s">
        <v>7805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6718</v>
      </c>
      <c r="I1332" s="56" t="s">
        <v>7806</v>
      </c>
    </row>
    <row r="1333" spans="1:9" ht="15" hidden="1" customHeight="1" x14ac:dyDescent="0.25">
      <c r="A1333" s="224">
        <v>45414</v>
      </c>
      <c r="B1333" s="56" t="s">
        <v>7805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6718</v>
      </c>
      <c r="I1333" s="56" t="s">
        <v>7806</v>
      </c>
    </row>
    <row r="1334" spans="1:9" ht="15" hidden="1" customHeight="1" x14ac:dyDescent="0.25">
      <c r="A1334" s="224">
        <v>45414</v>
      </c>
      <c r="B1334" s="56" t="s">
        <v>7805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6718</v>
      </c>
      <c r="I1334" s="56" t="s">
        <v>7806</v>
      </c>
    </row>
    <row r="1335" spans="1:9" ht="15" hidden="1" customHeight="1" x14ac:dyDescent="0.25">
      <c r="A1335" s="224">
        <v>45414</v>
      </c>
      <c r="B1335" s="56" t="s">
        <v>7805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6718</v>
      </c>
      <c r="I1335" s="56" t="s">
        <v>7806</v>
      </c>
    </row>
    <row r="1336" spans="1:9" ht="15" hidden="1" customHeight="1" x14ac:dyDescent="0.25">
      <c r="A1336" s="224">
        <v>45414</v>
      </c>
      <c r="B1336" s="56" t="s">
        <v>7805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6718</v>
      </c>
      <c r="I1336" s="56" t="s">
        <v>7806</v>
      </c>
    </row>
    <row r="1337" spans="1:9" ht="15" hidden="1" customHeight="1" x14ac:dyDescent="0.25">
      <c r="A1337" s="224">
        <v>45414</v>
      </c>
      <c r="B1337" s="55" t="s">
        <v>7770</v>
      </c>
      <c r="C1337" s="56" t="s">
        <v>7771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7810</v>
      </c>
      <c r="I1337" s="56" t="s">
        <v>7806</v>
      </c>
    </row>
    <row r="1338" spans="1:9" ht="15" hidden="1" customHeight="1" x14ac:dyDescent="0.25">
      <c r="A1338" s="224">
        <v>45414</v>
      </c>
      <c r="B1338" s="55" t="s">
        <v>7772</v>
      </c>
      <c r="C1338" s="56" t="s">
        <v>7771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7810</v>
      </c>
      <c r="I1338" s="56" t="s">
        <v>7806</v>
      </c>
    </row>
    <row r="1339" spans="1:9" ht="15" hidden="1" customHeight="1" x14ac:dyDescent="0.25">
      <c r="A1339" s="224">
        <v>45414</v>
      </c>
      <c r="B1339" s="55" t="s">
        <v>7773</v>
      </c>
      <c r="C1339" s="56" t="s">
        <v>7771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7810</v>
      </c>
      <c r="I1339" s="56" t="s">
        <v>7806</v>
      </c>
    </row>
    <row r="1340" spans="1:9" ht="15" hidden="1" customHeight="1" x14ac:dyDescent="0.25">
      <c r="A1340" s="224">
        <v>45414</v>
      </c>
      <c r="B1340" s="55" t="s">
        <v>7774</v>
      </c>
      <c r="C1340" s="56" t="s">
        <v>7771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7810</v>
      </c>
      <c r="I1340" s="56" t="s">
        <v>7806</v>
      </c>
    </row>
    <row r="1341" spans="1:9" ht="15" hidden="1" customHeight="1" x14ac:dyDescent="0.25">
      <c r="A1341" s="224">
        <v>45414</v>
      </c>
      <c r="B1341" s="56" t="s">
        <v>7738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6718</v>
      </c>
      <c r="I1341" s="56" t="s">
        <v>7806</v>
      </c>
    </row>
    <row r="1342" spans="1:9" ht="15" hidden="1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7845</v>
      </c>
    </row>
    <row r="1343" spans="1:9" ht="15" hidden="1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7845</v>
      </c>
    </row>
    <row r="1344" spans="1:9" ht="15" hidden="1" customHeight="1" x14ac:dyDescent="0.25">
      <c r="A1344" s="224">
        <v>45445</v>
      </c>
      <c r="B1344" s="55" t="s">
        <v>7836</v>
      </c>
      <c r="C1344" s="56" t="s">
        <v>88</v>
      </c>
      <c r="D1344" s="510">
        <v>0.5</v>
      </c>
      <c r="E1344" s="56" t="s">
        <v>7074</v>
      </c>
      <c r="F1344" s="116">
        <v>35000</v>
      </c>
      <c r="G1344" s="63">
        <f t="shared" si="20"/>
        <v>17500</v>
      </c>
      <c r="H1344" s="64" t="s">
        <v>513</v>
      </c>
      <c r="I1344" s="56" t="s">
        <v>7845</v>
      </c>
    </row>
    <row r="1345" spans="1:9" ht="15" hidden="1" customHeight="1" x14ac:dyDescent="0.25">
      <c r="A1345" s="224">
        <v>45445</v>
      </c>
      <c r="B1345" s="55" t="s">
        <v>6814</v>
      </c>
      <c r="C1345" s="56" t="s">
        <v>6815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7860</v>
      </c>
    </row>
    <row r="1346" spans="1:9" ht="15" hidden="1" customHeight="1" x14ac:dyDescent="0.25">
      <c r="A1346" s="224">
        <v>45445</v>
      </c>
      <c r="B1346" s="56" t="s">
        <v>6817</v>
      </c>
      <c r="C1346" s="75" t="s">
        <v>6815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7860</v>
      </c>
    </row>
    <row r="1347" spans="1:9" ht="15" hidden="1" customHeight="1" x14ac:dyDescent="0.25">
      <c r="A1347" s="224">
        <v>45445</v>
      </c>
      <c r="B1347" s="56" t="s">
        <v>7776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7860</v>
      </c>
    </row>
    <row r="1348" spans="1:9" ht="15" hidden="1" customHeight="1" x14ac:dyDescent="0.25">
      <c r="A1348" s="224">
        <v>45445</v>
      </c>
      <c r="B1348" s="81" t="s">
        <v>7339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7860</v>
      </c>
    </row>
    <row r="1349" spans="1:9" ht="15" hidden="1" customHeight="1" x14ac:dyDescent="0.25">
      <c r="A1349" s="224">
        <v>45445</v>
      </c>
      <c r="B1349" s="74" t="s">
        <v>6560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7860</v>
      </c>
    </row>
    <row r="1350" spans="1:9" ht="15" hidden="1" customHeight="1" x14ac:dyDescent="0.25">
      <c r="A1350" s="224">
        <v>45445</v>
      </c>
      <c r="B1350" s="55" t="s">
        <v>7854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7860</v>
      </c>
    </row>
    <row r="1351" spans="1:9" ht="15" hidden="1" customHeight="1" x14ac:dyDescent="0.25">
      <c r="A1351" s="224">
        <v>45445</v>
      </c>
      <c r="B1351" s="55" t="s">
        <v>7083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7860</v>
      </c>
    </row>
    <row r="1352" spans="1:9" ht="15" hidden="1" customHeight="1" x14ac:dyDescent="0.25">
      <c r="A1352" s="224">
        <v>45445</v>
      </c>
      <c r="B1352" s="68" t="s">
        <v>6820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7849</v>
      </c>
    </row>
    <row r="1353" spans="1:9" ht="15" hidden="1" customHeight="1" x14ac:dyDescent="0.25">
      <c r="A1353" s="224">
        <v>45445</v>
      </c>
      <c r="B1353" s="56" t="s">
        <v>6604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7849</v>
      </c>
    </row>
    <row r="1354" spans="1:9" ht="15" hidden="1" customHeight="1" x14ac:dyDescent="0.25">
      <c r="A1354" s="224">
        <v>45445</v>
      </c>
      <c r="B1354" s="55" t="s">
        <v>6806</v>
      </c>
      <c r="C1354" s="56" t="s">
        <v>6617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7849</v>
      </c>
    </row>
    <row r="1355" spans="1:9" ht="15" hidden="1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hidden="1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hidden="1" customHeight="1" x14ac:dyDescent="0.25">
      <c r="A1357" s="224">
        <v>45445</v>
      </c>
      <c r="B1357" s="56" t="s">
        <v>8643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6579</v>
      </c>
      <c r="I1357" s="56"/>
    </row>
    <row r="1358" spans="1:9" ht="15" hidden="1" customHeight="1" x14ac:dyDescent="0.25">
      <c r="A1358" s="224">
        <v>45445</v>
      </c>
      <c r="B1358" s="56" t="s">
        <v>8643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hidden="1" customHeight="1" x14ac:dyDescent="0.25">
      <c r="A1359" s="224">
        <v>45445</v>
      </c>
      <c r="B1359" s="55" t="s">
        <v>7868</v>
      </c>
      <c r="C1359" s="56" t="s">
        <v>57</v>
      </c>
      <c r="D1359" s="57">
        <v>2</v>
      </c>
      <c r="E1359" s="56" t="s">
        <v>7872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hidden="1" customHeight="1" x14ac:dyDescent="0.25">
      <c r="A1360" s="224">
        <v>45445</v>
      </c>
      <c r="B1360" s="56" t="s">
        <v>6856</v>
      </c>
      <c r="C1360" s="75" t="s">
        <v>6855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hidden="1" customHeight="1" x14ac:dyDescent="0.25">
      <c r="A1361" s="224">
        <v>45445</v>
      </c>
      <c r="B1361" s="56" t="s">
        <v>6732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hidden="1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6321</v>
      </c>
      <c r="I1362" s="56"/>
    </row>
    <row r="1363" spans="1:9" ht="15" hidden="1" customHeight="1" x14ac:dyDescent="0.25">
      <c r="A1363" s="224">
        <v>45445</v>
      </c>
      <c r="B1363" s="56" t="s">
        <v>7585</v>
      </c>
      <c r="C1363" s="126" t="s">
        <v>6700</v>
      </c>
      <c r="D1363" s="57">
        <v>1</v>
      </c>
      <c r="E1363" s="72" t="s">
        <v>7333</v>
      </c>
      <c r="F1363" s="76">
        <v>160000</v>
      </c>
      <c r="G1363" s="63">
        <f t="shared" si="21"/>
        <v>160000</v>
      </c>
      <c r="H1363" s="64" t="s">
        <v>6321</v>
      </c>
      <c r="I1363" s="56"/>
    </row>
    <row r="1364" spans="1:9" ht="15" hidden="1" customHeight="1" x14ac:dyDescent="0.25">
      <c r="A1364" s="224">
        <v>45445</v>
      </c>
      <c r="B1364" s="81" t="s">
        <v>7892</v>
      </c>
      <c r="C1364" s="56" t="s">
        <v>6621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hidden="1" customHeight="1" x14ac:dyDescent="0.25">
      <c r="A1365" s="224">
        <v>45445</v>
      </c>
      <c r="B1365" s="56" t="s">
        <v>7373</v>
      </c>
      <c r="C1365" s="56" t="s">
        <v>6485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7902</v>
      </c>
      <c r="I1365" s="56" t="s">
        <v>7903</v>
      </c>
    </row>
    <row r="1366" spans="1:9" ht="15" customHeight="1" x14ac:dyDescent="0.25">
      <c r="A1366" s="224">
        <v>45445</v>
      </c>
      <c r="B1366" s="56" t="s">
        <v>6863</v>
      </c>
      <c r="C1366" s="71" t="s">
        <v>6843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7914</v>
      </c>
      <c r="I1366" s="56" t="s">
        <v>7915</v>
      </c>
    </row>
    <row r="1367" spans="1:9" ht="15" customHeight="1" x14ac:dyDescent="0.25">
      <c r="A1367" s="224">
        <v>45445</v>
      </c>
      <c r="B1367" s="74" t="s">
        <v>6864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7914</v>
      </c>
      <c r="I1367" s="56" t="s">
        <v>7915</v>
      </c>
    </row>
    <row r="1368" spans="1:9" ht="15" hidden="1" customHeight="1" x14ac:dyDescent="0.25">
      <c r="A1368" s="224">
        <v>45445</v>
      </c>
      <c r="B1368" s="56" t="s">
        <v>432</v>
      </c>
      <c r="C1368" s="71" t="s">
        <v>6865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7914</v>
      </c>
      <c r="I1368" s="56" t="s">
        <v>7915</v>
      </c>
    </row>
    <row r="1369" spans="1:9" ht="15" hidden="1" customHeight="1" x14ac:dyDescent="0.25">
      <c r="A1369" s="224">
        <v>45445</v>
      </c>
      <c r="B1369" s="255" t="s">
        <v>7932</v>
      </c>
      <c r="C1369" s="255" t="s">
        <v>6699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7942</v>
      </c>
    </row>
    <row r="1370" spans="1:9" ht="15" hidden="1" customHeight="1" x14ac:dyDescent="0.25">
      <c r="A1370" s="224">
        <v>45445</v>
      </c>
      <c r="B1370" s="255" t="s">
        <v>7186</v>
      </c>
      <c r="C1370" s="255" t="s">
        <v>6699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7942</v>
      </c>
    </row>
    <row r="1371" spans="1:9" ht="15" hidden="1" customHeight="1" x14ac:dyDescent="0.25">
      <c r="A1371" s="224">
        <v>45445</v>
      </c>
      <c r="B1371" s="68" t="s">
        <v>6466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7942</v>
      </c>
    </row>
    <row r="1372" spans="1:9" ht="15" hidden="1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7907</v>
      </c>
    </row>
    <row r="1373" spans="1:9" ht="15" hidden="1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971">
        <v>36500</v>
      </c>
      <c r="G1373" s="63">
        <f t="shared" si="21"/>
        <v>730000</v>
      </c>
      <c r="H1373" s="64" t="s">
        <v>415</v>
      </c>
      <c r="I1373" s="56" t="s">
        <v>7907</v>
      </c>
    </row>
    <row r="1374" spans="1:9" ht="15" hidden="1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7907</v>
      </c>
    </row>
    <row r="1375" spans="1:9" ht="15" hidden="1" customHeight="1" x14ac:dyDescent="0.25">
      <c r="A1375" s="224">
        <v>45445</v>
      </c>
      <c r="B1375" s="56" t="s">
        <v>7880</v>
      </c>
      <c r="C1375" s="56" t="s">
        <v>6977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51" t="s">
        <v>7885</v>
      </c>
      <c r="I1375" s="56" t="s">
        <v>7907</v>
      </c>
    </row>
    <row r="1376" spans="1:9" ht="15" hidden="1" customHeight="1" x14ac:dyDescent="0.25">
      <c r="A1376" s="224">
        <v>45445</v>
      </c>
      <c r="B1376" s="71" t="s">
        <v>7881</v>
      </c>
      <c r="C1376" s="56" t="s">
        <v>6977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51" t="s">
        <v>7885</v>
      </c>
      <c r="I1376" s="56" t="s">
        <v>7907</v>
      </c>
    </row>
    <row r="1377" spans="1:9" ht="15" hidden="1" customHeight="1" x14ac:dyDescent="0.25">
      <c r="A1377" s="224">
        <v>45445</v>
      </c>
      <c r="B1377" s="55" t="s">
        <v>7882</v>
      </c>
      <c r="C1377" s="56" t="s">
        <v>6977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51" t="s">
        <v>7885</v>
      </c>
      <c r="I1377" s="56" t="s">
        <v>7907</v>
      </c>
    </row>
    <row r="1378" spans="1:9" ht="15" hidden="1" customHeight="1" x14ac:dyDescent="0.25">
      <c r="A1378" s="224">
        <v>45445</v>
      </c>
      <c r="B1378" s="95" t="s">
        <v>7887</v>
      </c>
      <c r="C1378" s="56" t="s">
        <v>6977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51" t="s">
        <v>7885</v>
      </c>
      <c r="I1378" s="56" t="s">
        <v>7907</v>
      </c>
    </row>
    <row r="1379" spans="1:9" ht="15" hidden="1" customHeight="1" x14ac:dyDescent="0.25">
      <c r="A1379" s="224">
        <v>45445</v>
      </c>
      <c r="B1379" s="55" t="s">
        <v>7886</v>
      </c>
      <c r="C1379" s="56" t="s">
        <v>6977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51" t="s">
        <v>7885</v>
      </c>
      <c r="I1379" s="56" t="s">
        <v>7907</v>
      </c>
    </row>
    <row r="1380" spans="1:9" ht="15" hidden="1" customHeight="1" x14ac:dyDescent="0.25">
      <c r="A1380" s="224">
        <v>45445</v>
      </c>
      <c r="B1380" s="55" t="s">
        <v>7884</v>
      </c>
      <c r="C1380" s="56" t="s">
        <v>6977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51" t="s">
        <v>7885</v>
      </c>
      <c r="I1380" s="56" t="s">
        <v>7907</v>
      </c>
    </row>
    <row r="1381" spans="1:9" ht="15" hidden="1" customHeight="1" x14ac:dyDescent="0.25">
      <c r="A1381" s="224">
        <v>45445</v>
      </c>
      <c r="B1381" s="56" t="s">
        <v>8346</v>
      </c>
      <c r="C1381" s="56" t="s">
        <v>7959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51" t="s">
        <v>8348</v>
      </c>
      <c r="I1381" s="56" t="s">
        <v>6805</v>
      </c>
    </row>
    <row r="1382" spans="1:9" ht="15" hidden="1" customHeight="1" x14ac:dyDescent="0.25">
      <c r="A1382" s="224">
        <v>45445</v>
      </c>
      <c r="B1382" s="56" t="s">
        <v>8347</v>
      </c>
      <c r="C1382" s="230" t="s">
        <v>7959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51" t="s">
        <v>8348</v>
      </c>
      <c r="I1382" s="56" t="s">
        <v>6805</v>
      </c>
    </row>
    <row r="1383" spans="1:9" ht="15" hidden="1" customHeight="1" x14ac:dyDescent="0.25">
      <c r="A1383" s="224">
        <v>45445</v>
      </c>
      <c r="B1383" s="55" t="s">
        <v>8337</v>
      </c>
      <c r="C1383" s="80" t="s">
        <v>8341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51" t="s">
        <v>6791</v>
      </c>
      <c r="I1383" s="56" t="s">
        <v>6805</v>
      </c>
    </row>
    <row r="1384" spans="1:9" ht="15" hidden="1" customHeight="1" x14ac:dyDescent="0.25">
      <c r="A1384" s="224">
        <v>45445</v>
      </c>
      <c r="B1384" s="56" t="s">
        <v>8338</v>
      </c>
      <c r="C1384" s="56" t="s">
        <v>8342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51" t="s">
        <v>6791</v>
      </c>
      <c r="I1384" s="56" t="s">
        <v>6805</v>
      </c>
    </row>
    <row r="1385" spans="1:9" ht="15" hidden="1" customHeight="1" x14ac:dyDescent="0.25">
      <c r="A1385" s="224">
        <v>45445</v>
      </c>
      <c r="B1385" s="55" t="s">
        <v>7838</v>
      </c>
      <c r="C1385" s="56" t="s">
        <v>7120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7894</v>
      </c>
      <c r="I1385" s="56" t="s">
        <v>7895</v>
      </c>
    </row>
    <row r="1386" spans="1:9" ht="15" hidden="1" customHeight="1" x14ac:dyDescent="0.25">
      <c r="A1386" s="224">
        <v>45445</v>
      </c>
      <c r="B1386" s="56" t="s">
        <v>7901</v>
      </c>
      <c r="C1386" s="56" t="s">
        <v>6741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7896</v>
      </c>
      <c r="I1386" s="56" t="s">
        <v>7895</v>
      </c>
    </row>
    <row r="1387" spans="1:9" ht="15" hidden="1" customHeight="1" x14ac:dyDescent="0.25">
      <c r="A1387" s="224">
        <v>45445</v>
      </c>
      <c r="B1387" s="55" t="s">
        <v>7900</v>
      </c>
      <c r="C1387" s="56" t="s">
        <v>6741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7896</v>
      </c>
      <c r="I1387" s="56" t="s">
        <v>7895</v>
      </c>
    </row>
    <row r="1388" spans="1:9" ht="15" hidden="1" customHeight="1" x14ac:dyDescent="0.25">
      <c r="A1388" s="224">
        <v>45445</v>
      </c>
      <c r="B1388" s="74" t="s">
        <v>7862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7911</v>
      </c>
      <c r="I1388" s="56" t="s">
        <v>7895</v>
      </c>
    </row>
    <row r="1389" spans="1:9" ht="15" hidden="1" customHeight="1" x14ac:dyDescent="0.25">
      <c r="A1389" s="224">
        <v>45445</v>
      </c>
      <c r="B1389" s="55" t="s">
        <v>7689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7911</v>
      </c>
      <c r="I1389" s="56" t="s">
        <v>7895</v>
      </c>
    </row>
    <row r="1390" spans="1:9" ht="15" hidden="1" customHeight="1" x14ac:dyDescent="0.25">
      <c r="A1390" s="224">
        <v>45445</v>
      </c>
      <c r="B1390" s="56" t="s">
        <v>7869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7899</v>
      </c>
      <c r="I1390" s="56" t="s">
        <v>7897</v>
      </c>
    </row>
    <row r="1391" spans="1:9" ht="15" hidden="1" customHeight="1" x14ac:dyDescent="0.25">
      <c r="A1391" s="224">
        <v>45445</v>
      </c>
      <c r="B1391" s="55" t="s">
        <v>7870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7899</v>
      </c>
      <c r="I1391" s="56" t="s">
        <v>7897</v>
      </c>
    </row>
    <row r="1392" spans="1:9" ht="15" hidden="1" customHeight="1" x14ac:dyDescent="0.25">
      <c r="A1392" s="82">
        <v>45445</v>
      </c>
      <c r="B1392" s="55" t="s">
        <v>7871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7899</v>
      </c>
      <c r="I1392" s="56" t="s">
        <v>7897</v>
      </c>
    </row>
    <row r="1393" spans="1:9" ht="15" hidden="1" customHeight="1" x14ac:dyDescent="0.25">
      <c r="A1393" s="82">
        <v>45445</v>
      </c>
      <c r="B1393" s="255" t="s">
        <v>7855</v>
      </c>
      <c r="C1393" s="255" t="s">
        <v>6699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7898</v>
      </c>
      <c r="I1393" s="56" t="s">
        <v>7897</v>
      </c>
    </row>
    <row r="1394" spans="1:9" ht="15" hidden="1" customHeight="1" x14ac:dyDescent="0.25">
      <c r="A1394" s="82">
        <v>45445</v>
      </c>
      <c r="B1394" s="68" t="s">
        <v>7856</v>
      </c>
      <c r="C1394" s="71" t="s">
        <v>6699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7898</v>
      </c>
      <c r="I1394" s="56" t="s">
        <v>7897</v>
      </c>
    </row>
    <row r="1395" spans="1:9" ht="15" hidden="1" customHeight="1" x14ac:dyDescent="0.25">
      <c r="A1395" s="82">
        <v>45445</v>
      </c>
      <c r="B1395" s="56" t="s">
        <v>7857</v>
      </c>
      <c r="C1395" s="56" t="s">
        <v>6699</v>
      </c>
      <c r="D1395" s="57">
        <v>2</v>
      </c>
      <c r="E1395" s="72" t="s">
        <v>6705</v>
      </c>
      <c r="F1395" s="62">
        <f>62500-7500/3</f>
        <v>60000</v>
      </c>
      <c r="G1395" s="63">
        <f t="shared" si="21"/>
        <v>120000</v>
      </c>
      <c r="H1395" s="64" t="s">
        <v>7898</v>
      </c>
      <c r="I1395" s="56" t="s">
        <v>7897</v>
      </c>
    </row>
    <row r="1396" spans="1:9" ht="15" hidden="1" customHeight="1" x14ac:dyDescent="0.25">
      <c r="A1396" s="224">
        <v>45475</v>
      </c>
      <c r="B1396" s="55" t="s">
        <v>6360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hidden="1" customHeight="1" x14ac:dyDescent="0.25">
      <c r="A1397" s="224">
        <v>45475</v>
      </c>
      <c r="B1397" s="56" t="s">
        <v>6778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hidden="1" customHeight="1" x14ac:dyDescent="0.25">
      <c r="A1398" s="224">
        <v>45475</v>
      </c>
      <c r="B1398" s="55" t="s">
        <v>7926</v>
      </c>
      <c r="C1398" s="56" t="s">
        <v>6902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hidden="1" customHeight="1" x14ac:dyDescent="0.25">
      <c r="A1399" s="224">
        <v>45475</v>
      </c>
      <c r="B1399" s="55" t="s">
        <v>6360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hidden="1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hidden="1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hidden="1" customHeight="1" x14ac:dyDescent="0.25">
      <c r="A1402" s="224">
        <v>45475</v>
      </c>
      <c r="B1402" s="56" t="s">
        <v>7937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hidden="1" customHeight="1" x14ac:dyDescent="0.25">
      <c r="A1403" s="224">
        <v>45475</v>
      </c>
      <c r="B1403" s="55" t="s">
        <v>7924</v>
      </c>
      <c r="C1403" s="56" t="s">
        <v>6627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hidden="1" customHeight="1" x14ac:dyDescent="0.25">
      <c r="A1404" s="224">
        <v>45475</v>
      </c>
      <c r="B1404" s="81" t="s">
        <v>7736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hidden="1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hidden="1" customHeight="1" x14ac:dyDescent="0.25">
      <c r="A1406" s="224">
        <v>45475</v>
      </c>
      <c r="B1406" s="56" t="s">
        <v>6856</v>
      </c>
      <c r="C1406" s="75" t="s">
        <v>6855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hidden="1" customHeight="1" x14ac:dyDescent="0.25">
      <c r="A1407" s="224">
        <v>45475</v>
      </c>
      <c r="B1407" s="255" t="s">
        <v>7908</v>
      </c>
      <c r="C1407" s="255" t="s">
        <v>6617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hidden="1" customHeight="1" x14ac:dyDescent="0.25">
      <c r="A1408" s="224">
        <v>45475</v>
      </c>
      <c r="B1408" s="68" t="s">
        <v>7909</v>
      </c>
      <c r="C1408" s="71" t="s">
        <v>6617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hidden="1" customHeight="1" x14ac:dyDescent="0.25">
      <c r="A1409" s="224">
        <v>45475</v>
      </c>
      <c r="B1409" s="55" t="s">
        <v>7912</v>
      </c>
      <c r="C1409" s="71" t="s">
        <v>7913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7584</v>
      </c>
      <c r="I1409" s="56"/>
    </row>
    <row r="1410" spans="1:9" ht="15" hidden="1" customHeight="1" x14ac:dyDescent="0.25">
      <c r="A1410" s="224">
        <v>45475</v>
      </c>
      <c r="B1410" s="56" t="s">
        <v>7858</v>
      </c>
      <c r="C1410" s="126" t="s">
        <v>6699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7923</v>
      </c>
    </row>
    <row r="1411" spans="1:9" ht="15" hidden="1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7929</v>
      </c>
      <c r="I1411" s="56" t="s">
        <v>7930</v>
      </c>
    </row>
    <row r="1412" spans="1:9" ht="15" hidden="1" customHeight="1" x14ac:dyDescent="0.25">
      <c r="A1412" s="224">
        <v>45475</v>
      </c>
      <c r="B1412" s="56" t="s">
        <v>6694</v>
      </c>
      <c r="C1412" s="56" t="s">
        <v>6581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7929</v>
      </c>
      <c r="I1412" s="56" t="s">
        <v>7930</v>
      </c>
    </row>
    <row r="1413" spans="1:9" ht="15" hidden="1" customHeight="1" x14ac:dyDescent="0.25">
      <c r="A1413" s="224">
        <v>45475</v>
      </c>
      <c r="B1413" s="56" t="s">
        <v>6695</v>
      </c>
      <c r="C1413" s="56" t="s">
        <v>6581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7929</v>
      </c>
      <c r="I1413" s="56" t="s">
        <v>7930</v>
      </c>
    </row>
    <row r="1414" spans="1:9" ht="15" hidden="1" customHeight="1" x14ac:dyDescent="0.25">
      <c r="A1414" s="224">
        <v>45475</v>
      </c>
      <c r="B1414" s="55" t="s">
        <v>7931</v>
      </c>
      <c r="C1414" s="56" t="s">
        <v>6581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7929</v>
      </c>
      <c r="I1414" s="56" t="s">
        <v>7930</v>
      </c>
    </row>
    <row r="1415" spans="1:9" ht="15" customHeight="1" x14ac:dyDescent="0.25">
      <c r="A1415" s="224">
        <v>45475</v>
      </c>
      <c r="B1415" s="56" t="s">
        <v>6863</v>
      </c>
      <c r="C1415" s="71" t="s">
        <v>6843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7929</v>
      </c>
      <c r="I1415" s="56" t="s">
        <v>7930</v>
      </c>
    </row>
    <row r="1416" spans="1:9" ht="15" customHeight="1" x14ac:dyDescent="0.25">
      <c r="A1416" s="224">
        <v>45475</v>
      </c>
      <c r="B1416" s="74" t="s">
        <v>6864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7929</v>
      </c>
      <c r="I1416" s="56" t="s">
        <v>7930</v>
      </c>
    </row>
    <row r="1417" spans="1:9" ht="15" hidden="1" customHeight="1" x14ac:dyDescent="0.25">
      <c r="A1417" s="224">
        <v>45475</v>
      </c>
      <c r="B1417" s="56" t="s">
        <v>432</v>
      </c>
      <c r="C1417" s="71" t="s">
        <v>6865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7929</v>
      </c>
      <c r="I1417" s="56" t="s">
        <v>7930</v>
      </c>
    </row>
    <row r="1418" spans="1:9" ht="15" hidden="1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7114</v>
      </c>
      <c r="I1418" s="56"/>
    </row>
    <row r="1419" spans="1:9" ht="15" hidden="1" customHeight="1" x14ac:dyDescent="0.25">
      <c r="A1419" s="224">
        <v>45475</v>
      </c>
      <c r="B1419" s="56" t="s">
        <v>7585</v>
      </c>
      <c r="C1419" s="126" t="s">
        <v>6700</v>
      </c>
      <c r="D1419" s="57">
        <v>1</v>
      </c>
      <c r="E1419" s="72" t="s">
        <v>7333</v>
      </c>
      <c r="F1419" s="76">
        <v>160000</v>
      </c>
      <c r="G1419" s="63">
        <f t="shared" si="22"/>
        <v>160000</v>
      </c>
      <c r="H1419" s="64" t="s">
        <v>6321</v>
      </c>
      <c r="I1419" s="56"/>
    </row>
    <row r="1420" spans="1:9" ht="15" hidden="1" customHeight="1" x14ac:dyDescent="0.25">
      <c r="A1420" s="224">
        <v>45475</v>
      </c>
      <c r="B1420" s="56" t="s">
        <v>7858</v>
      </c>
      <c r="C1420" s="56" t="s">
        <v>417</v>
      </c>
      <c r="D1420" s="57">
        <v>2</v>
      </c>
      <c r="E1420" s="56" t="s">
        <v>7936</v>
      </c>
      <c r="F1420" s="116">
        <v>90000</v>
      </c>
      <c r="G1420" s="63">
        <f t="shared" si="22"/>
        <v>180000</v>
      </c>
      <c r="H1420" s="64" t="s">
        <v>622</v>
      </c>
      <c r="I1420" s="56" t="s">
        <v>7965</v>
      </c>
    </row>
    <row r="1421" spans="1:9" ht="15" hidden="1" customHeight="1" x14ac:dyDescent="0.25">
      <c r="A1421" s="224">
        <v>45475</v>
      </c>
      <c r="B1421" s="55" t="s">
        <v>6710</v>
      </c>
      <c r="C1421" s="75" t="s">
        <v>6711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7965</v>
      </c>
    </row>
    <row r="1422" spans="1:9" ht="15" hidden="1" customHeight="1" x14ac:dyDescent="0.25">
      <c r="A1422" s="224">
        <v>45475</v>
      </c>
      <c r="B1422" s="56" t="s">
        <v>6941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7965</v>
      </c>
    </row>
    <row r="1423" spans="1:9" ht="15" hidden="1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8665</v>
      </c>
    </row>
    <row r="1424" spans="1:9" ht="15" hidden="1" customHeight="1" x14ac:dyDescent="0.25">
      <c r="A1424" s="224">
        <v>45475</v>
      </c>
      <c r="B1424" s="56" t="s">
        <v>6694</v>
      </c>
      <c r="C1424" s="56" t="s">
        <v>6581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8665</v>
      </c>
    </row>
    <row r="1425" spans="1:9" ht="15" hidden="1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971">
        <v>36500</v>
      </c>
      <c r="G1425" s="63">
        <f t="shared" si="22"/>
        <v>36500</v>
      </c>
      <c r="H1425" s="64" t="s">
        <v>428</v>
      </c>
      <c r="I1425" s="56" t="s">
        <v>8665</v>
      </c>
    </row>
    <row r="1426" spans="1:9" ht="15" hidden="1" customHeight="1" x14ac:dyDescent="0.25">
      <c r="A1426" s="224">
        <v>45475</v>
      </c>
      <c r="B1426" s="56" t="s">
        <v>7921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hidden="1" customHeight="1" x14ac:dyDescent="0.25">
      <c r="A1427" s="224">
        <v>45475</v>
      </c>
      <c r="B1427" s="56" t="s">
        <v>7922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hidden="1" customHeight="1" x14ac:dyDescent="0.25">
      <c r="A1428" s="224">
        <v>45475</v>
      </c>
      <c r="B1428" s="55" t="s">
        <v>7820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hidden="1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7919</v>
      </c>
      <c r="I1429" s="56" t="s">
        <v>7920</v>
      </c>
    </row>
    <row r="1430" spans="1:9" ht="15" hidden="1" customHeight="1" x14ac:dyDescent="0.25">
      <c r="A1430" s="224">
        <v>45475</v>
      </c>
      <c r="B1430" s="255" t="s">
        <v>7916</v>
      </c>
      <c r="C1430" s="56" t="s">
        <v>7591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7919</v>
      </c>
      <c r="I1430" s="56" t="s">
        <v>7920</v>
      </c>
    </row>
    <row r="1431" spans="1:9" ht="15" hidden="1" customHeight="1" x14ac:dyDescent="0.25">
      <c r="A1431" s="224">
        <v>45475</v>
      </c>
      <c r="B1431" s="255" t="s">
        <v>7916</v>
      </c>
      <c r="C1431" s="56" t="s">
        <v>7592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7919</v>
      </c>
      <c r="I1431" s="56" t="s">
        <v>7920</v>
      </c>
    </row>
    <row r="1432" spans="1:9" ht="15" hidden="1" customHeight="1" x14ac:dyDescent="0.25">
      <c r="A1432" s="224">
        <v>45475</v>
      </c>
      <c r="B1432" s="255" t="s">
        <v>7917</v>
      </c>
      <c r="C1432" s="56" t="s">
        <v>7593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7919</v>
      </c>
      <c r="I1432" s="56" t="s">
        <v>7920</v>
      </c>
    </row>
    <row r="1433" spans="1:9" ht="15" hidden="1" customHeight="1" x14ac:dyDescent="0.25">
      <c r="A1433" s="224">
        <v>45475</v>
      </c>
      <c r="B1433" s="255" t="s">
        <v>7918</v>
      </c>
      <c r="C1433" s="56" t="s">
        <v>7600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7919</v>
      </c>
      <c r="I1433" s="56" t="s">
        <v>7920</v>
      </c>
    </row>
    <row r="1434" spans="1:9" ht="15" hidden="1" customHeight="1" x14ac:dyDescent="0.25">
      <c r="A1434" s="224">
        <v>45475</v>
      </c>
      <c r="B1434" s="81" t="s">
        <v>7794</v>
      </c>
      <c r="C1434" s="230" t="s">
        <v>7795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7919</v>
      </c>
      <c r="I1434" s="56" t="s">
        <v>7920</v>
      </c>
    </row>
    <row r="1435" spans="1:9" ht="15" hidden="1" customHeight="1" x14ac:dyDescent="0.25">
      <c r="A1435" s="224">
        <v>45475</v>
      </c>
      <c r="B1435" s="56" t="s">
        <v>7816</v>
      </c>
      <c r="C1435" s="80" t="s">
        <v>7795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7919</v>
      </c>
      <c r="I1435" s="56" t="s">
        <v>7920</v>
      </c>
    </row>
    <row r="1436" spans="1:9" ht="15" hidden="1" customHeight="1" x14ac:dyDescent="0.25">
      <c r="A1436" s="224">
        <v>45475</v>
      </c>
      <c r="B1436" s="56" t="s">
        <v>7928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7927</v>
      </c>
      <c r="I1436" s="56" t="s">
        <v>7939</v>
      </c>
    </row>
    <row r="1437" spans="1:9" ht="15" hidden="1" customHeight="1" x14ac:dyDescent="0.25">
      <c r="A1437" s="224">
        <v>45475</v>
      </c>
      <c r="B1437" s="56" t="s">
        <v>7928</v>
      </c>
      <c r="C1437" s="56" t="s">
        <v>7938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7919</v>
      </c>
      <c r="I1437" s="56" t="s">
        <v>7939</v>
      </c>
    </row>
    <row r="1438" spans="1:9" ht="15" hidden="1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971">
        <v>36500</v>
      </c>
      <c r="G1438" s="63">
        <f t="shared" si="22"/>
        <v>219000</v>
      </c>
      <c r="H1438" s="64" t="s">
        <v>425</v>
      </c>
      <c r="I1438" s="56" t="s">
        <v>7966</v>
      </c>
    </row>
    <row r="1439" spans="1:9" ht="15" hidden="1" customHeight="1" x14ac:dyDescent="0.25">
      <c r="A1439" s="224">
        <v>45506</v>
      </c>
      <c r="B1439" s="56" t="s">
        <v>6778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7966</v>
      </c>
    </row>
    <row r="1440" spans="1:9" ht="15" hidden="1" customHeight="1" x14ac:dyDescent="0.25">
      <c r="A1440" s="224">
        <v>45506</v>
      </c>
      <c r="B1440" s="55" t="s">
        <v>6360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hidden="1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hidden="1" customHeight="1" x14ac:dyDescent="0.25">
      <c r="A1442" s="224">
        <v>45506</v>
      </c>
      <c r="B1442" s="56" t="s">
        <v>7953</v>
      </c>
      <c r="C1442" s="56" t="s">
        <v>7630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hidden="1" customHeight="1" x14ac:dyDescent="0.25">
      <c r="A1443" s="224">
        <v>45506</v>
      </c>
      <c r="B1443" s="255" t="s">
        <v>7954</v>
      </c>
      <c r="C1443" s="255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hidden="1" customHeight="1" x14ac:dyDescent="0.25">
      <c r="A1444" s="224">
        <v>45506</v>
      </c>
      <c r="B1444" s="56" t="s">
        <v>7937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hidden="1" customHeight="1" x14ac:dyDescent="0.25">
      <c r="A1445" s="224">
        <v>45506</v>
      </c>
      <c r="B1445" s="56" t="s">
        <v>7373</v>
      </c>
      <c r="C1445" s="56" t="s">
        <v>7385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7947</v>
      </c>
    </row>
    <row r="1446" spans="1:9" ht="15" hidden="1" customHeight="1" x14ac:dyDescent="0.25">
      <c r="A1446" s="224">
        <v>45506</v>
      </c>
      <c r="B1446" s="56" t="s">
        <v>432</v>
      </c>
      <c r="C1446" s="71" t="s">
        <v>6855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hidden="1" customHeight="1" x14ac:dyDescent="0.25">
      <c r="A1447" s="224">
        <v>45506</v>
      </c>
      <c r="B1447" s="56" t="s">
        <v>6572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hidden="1" customHeight="1" x14ac:dyDescent="0.25">
      <c r="A1448" s="224">
        <v>45506</v>
      </c>
      <c r="B1448" s="55" t="s">
        <v>7841</v>
      </c>
      <c r="C1448" s="56" t="s">
        <v>6741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7842</v>
      </c>
      <c r="I1448" s="56" t="s">
        <v>7960</v>
      </c>
    </row>
    <row r="1449" spans="1:9" ht="15" hidden="1" customHeight="1" x14ac:dyDescent="0.25">
      <c r="A1449" s="224">
        <v>45506</v>
      </c>
      <c r="B1449" s="55" t="s">
        <v>7071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7962</v>
      </c>
    </row>
    <row r="1450" spans="1:9" ht="15" hidden="1" customHeight="1" x14ac:dyDescent="0.25">
      <c r="A1450" s="224">
        <v>45506</v>
      </c>
      <c r="B1450" s="56" t="s">
        <v>432</v>
      </c>
      <c r="C1450" s="71" t="s">
        <v>6855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6321</v>
      </c>
      <c r="I1450" s="56"/>
    </row>
    <row r="1451" spans="1:9" ht="15" hidden="1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hidden="1" customHeight="1" x14ac:dyDescent="0.25">
      <c r="A1452" s="224">
        <v>45506</v>
      </c>
      <c r="B1452" s="56" t="s">
        <v>6694</v>
      </c>
      <c r="C1452" s="56" t="s">
        <v>6581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hidden="1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971">
        <v>36500</v>
      </c>
      <c r="G1453" s="63">
        <f t="shared" si="22"/>
        <v>73000</v>
      </c>
      <c r="H1453" s="64" t="s">
        <v>406</v>
      </c>
      <c r="I1453" s="56"/>
    </row>
    <row r="1454" spans="1:9" ht="15" hidden="1" customHeight="1" x14ac:dyDescent="0.25">
      <c r="A1454" s="224">
        <v>45506</v>
      </c>
      <c r="B1454" s="71" t="s">
        <v>7973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hidden="1" customHeight="1" x14ac:dyDescent="0.25">
      <c r="A1455" s="224">
        <v>45506</v>
      </c>
      <c r="B1455" s="55" t="s">
        <v>7083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6718</v>
      </c>
      <c r="I1455" s="56" t="s">
        <v>7963</v>
      </c>
    </row>
    <row r="1456" spans="1:9" ht="15" hidden="1" customHeight="1" x14ac:dyDescent="0.25">
      <c r="A1456" s="224">
        <v>45506</v>
      </c>
      <c r="B1456" s="55" t="s">
        <v>7970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7964</v>
      </c>
      <c r="I1456" s="56" t="s">
        <v>7963</v>
      </c>
    </row>
    <row r="1457" spans="1:9" ht="15" customHeight="1" x14ac:dyDescent="0.25">
      <c r="A1457" s="224">
        <v>45506</v>
      </c>
      <c r="B1457" s="74" t="s">
        <v>6864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6718</v>
      </c>
      <c r="I1457" s="56" t="s">
        <v>7963</v>
      </c>
    </row>
    <row r="1458" spans="1:9" ht="15" hidden="1" customHeight="1" x14ac:dyDescent="0.25">
      <c r="A1458" s="224">
        <v>45506</v>
      </c>
      <c r="B1458" s="56" t="s">
        <v>7373</v>
      </c>
      <c r="C1458" s="255" t="s">
        <v>7385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7967</v>
      </c>
      <c r="I1458" s="56" t="s">
        <v>7968</v>
      </c>
    </row>
    <row r="1459" spans="1:9" ht="15" hidden="1" customHeight="1" x14ac:dyDescent="0.25">
      <c r="A1459" s="224">
        <v>45506</v>
      </c>
      <c r="B1459" s="56" t="s">
        <v>7373</v>
      </c>
      <c r="C1459" s="56" t="s">
        <v>7509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7967</v>
      </c>
      <c r="I1459" s="56" t="s">
        <v>7968</v>
      </c>
    </row>
    <row r="1460" spans="1:9" ht="15" hidden="1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971">
        <v>36500</v>
      </c>
      <c r="G1460" s="63">
        <f t="shared" si="22"/>
        <v>730000</v>
      </c>
      <c r="H1460" s="56" t="s">
        <v>728</v>
      </c>
      <c r="I1460" s="56" t="s">
        <v>7968</v>
      </c>
    </row>
    <row r="1461" spans="1:9" ht="15" hidden="1" customHeight="1" x14ac:dyDescent="0.25">
      <c r="A1461" s="224">
        <v>45506</v>
      </c>
      <c r="B1461" s="55" t="s">
        <v>6360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8687</v>
      </c>
      <c r="I1461" s="56" t="s">
        <v>7968</v>
      </c>
    </row>
    <row r="1462" spans="1:9" ht="15" hidden="1" customHeight="1" x14ac:dyDescent="0.25">
      <c r="A1462" s="224">
        <v>45506</v>
      </c>
      <c r="B1462" s="55" t="s">
        <v>7969</v>
      </c>
      <c r="C1462" s="56" t="s">
        <v>6585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7968</v>
      </c>
    </row>
    <row r="1463" spans="1:9" ht="15" hidden="1" customHeight="1" x14ac:dyDescent="0.25">
      <c r="A1463" s="224">
        <v>45506</v>
      </c>
      <c r="B1463" s="56" t="s">
        <v>6695</v>
      </c>
      <c r="C1463" s="56" t="s">
        <v>6581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7968</v>
      </c>
    </row>
    <row r="1464" spans="1:9" ht="15" hidden="1" customHeight="1" x14ac:dyDescent="0.25">
      <c r="A1464" s="224">
        <v>45506</v>
      </c>
      <c r="B1464" s="56" t="s">
        <v>7971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7967</v>
      </c>
      <c r="I1464" s="56" t="s">
        <v>7968</v>
      </c>
    </row>
    <row r="1465" spans="1:9" ht="15" hidden="1" customHeight="1" x14ac:dyDescent="0.25">
      <c r="A1465" s="224">
        <v>45506</v>
      </c>
      <c r="B1465" s="56" t="s">
        <v>6723</v>
      </c>
      <c r="C1465" s="56" t="s">
        <v>6724</v>
      </c>
      <c r="D1465" s="57">
        <v>2</v>
      </c>
      <c r="E1465" s="72" t="s">
        <v>6544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7968</v>
      </c>
    </row>
    <row r="1466" spans="1:9" ht="15" hidden="1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hidden="1" customHeight="1" x14ac:dyDescent="0.25">
      <c r="A1467" s="224">
        <v>45628</v>
      </c>
      <c r="B1467" s="55" t="s">
        <v>7071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7977</v>
      </c>
    </row>
    <row r="1468" spans="1:9" ht="15" hidden="1" customHeight="1" x14ac:dyDescent="0.25">
      <c r="A1468" s="224">
        <v>45628</v>
      </c>
      <c r="B1468" s="56" t="s">
        <v>6856</v>
      </c>
      <c r="C1468" s="75" t="s">
        <v>6855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7977</v>
      </c>
    </row>
    <row r="1469" spans="1:9" ht="15" hidden="1" customHeight="1" x14ac:dyDescent="0.25">
      <c r="A1469" s="224">
        <v>45628</v>
      </c>
      <c r="B1469" s="74" t="s">
        <v>7313</v>
      </c>
      <c r="C1469" s="75" t="s">
        <v>6543</v>
      </c>
      <c r="D1469" s="57">
        <v>1</v>
      </c>
      <c r="E1469" s="72" t="s">
        <v>6544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hidden="1" customHeight="1" x14ac:dyDescent="0.25">
      <c r="A1470" s="224">
        <v>45628</v>
      </c>
      <c r="B1470" s="255" t="s">
        <v>990</v>
      </c>
      <c r="C1470" s="255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6321</v>
      </c>
      <c r="I1470" s="56"/>
    </row>
    <row r="1471" spans="1:9" ht="15" hidden="1" customHeight="1" x14ac:dyDescent="0.25">
      <c r="A1471" s="224">
        <v>45628</v>
      </c>
      <c r="B1471" s="56" t="s">
        <v>7585</v>
      </c>
      <c r="C1471" s="126" t="s">
        <v>6700</v>
      </c>
      <c r="D1471" s="57">
        <v>1</v>
      </c>
      <c r="E1471" s="72" t="s">
        <v>7333</v>
      </c>
      <c r="F1471" s="76">
        <v>160000</v>
      </c>
      <c r="G1471" s="63">
        <f t="shared" si="22"/>
        <v>160000</v>
      </c>
      <c r="H1471" s="64" t="s">
        <v>6321</v>
      </c>
      <c r="I1471" s="56"/>
    </row>
    <row r="1472" spans="1:9" ht="15" hidden="1" customHeight="1" x14ac:dyDescent="0.25">
      <c r="A1472" s="224">
        <v>45628</v>
      </c>
      <c r="B1472" s="55" t="s">
        <v>6360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7975</v>
      </c>
      <c r="I1472" s="56" t="s">
        <v>7976</v>
      </c>
    </row>
    <row r="1473" spans="1:9" ht="15" hidden="1" customHeight="1" x14ac:dyDescent="0.25">
      <c r="A1473" s="224">
        <v>45628</v>
      </c>
      <c r="B1473" s="55" t="s">
        <v>7978</v>
      </c>
      <c r="C1473" s="56" t="s">
        <v>7959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7988</v>
      </c>
    </row>
    <row r="1474" spans="1:9" ht="15" hidden="1" customHeight="1" x14ac:dyDescent="0.25">
      <c r="A1474" s="224">
        <v>45628</v>
      </c>
      <c r="B1474" s="56" t="s">
        <v>6778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7988</v>
      </c>
    </row>
    <row r="1475" spans="1:9" ht="15" hidden="1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971">
        <v>36500</v>
      </c>
      <c r="G1475" s="63">
        <f t="shared" si="22"/>
        <v>146000</v>
      </c>
      <c r="H1475" s="64" t="s">
        <v>438</v>
      </c>
      <c r="I1475" s="56" t="s">
        <v>7988</v>
      </c>
    </row>
    <row r="1476" spans="1:9" ht="15" hidden="1" customHeight="1" x14ac:dyDescent="0.25">
      <c r="A1476" s="224">
        <v>45628</v>
      </c>
      <c r="B1476" s="55" t="s">
        <v>6821</v>
      </c>
      <c r="C1476" s="71" t="s">
        <v>6815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7988</v>
      </c>
    </row>
    <row r="1477" spans="1:9" ht="15" hidden="1" customHeight="1" x14ac:dyDescent="0.25">
      <c r="A1477" s="224">
        <v>45628</v>
      </c>
      <c r="B1477" s="56" t="s">
        <v>6695</v>
      </c>
      <c r="C1477" s="56" t="s">
        <v>6581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7988</v>
      </c>
    </row>
    <row r="1478" spans="1:9" ht="15" hidden="1" customHeight="1" x14ac:dyDescent="0.25">
      <c r="A1478" s="224">
        <v>45628</v>
      </c>
      <c r="B1478" s="68" t="s">
        <v>7979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7988</v>
      </c>
    </row>
    <row r="1479" spans="1:9" ht="15" hidden="1" customHeight="1" x14ac:dyDescent="0.25">
      <c r="A1479" s="224">
        <v>45628</v>
      </c>
      <c r="B1479" s="56" t="s">
        <v>7863</v>
      </c>
      <c r="C1479" s="56" t="s">
        <v>135</v>
      </c>
      <c r="D1479" s="57">
        <v>1</v>
      </c>
      <c r="E1479" s="72" t="s">
        <v>26</v>
      </c>
      <c r="F1479" s="62">
        <v>4192500</v>
      </c>
      <c r="G1479" s="63">
        <f t="shared" si="23"/>
        <v>4192500</v>
      </c>
      <c r="H1479" s="64" t="s">
        <v>425</v>
      </c>
      <c r="I1479" s="56"/>
    </row>
    <row r="1480" spans="1:9" ht="15" hidden="1" customHeight="1" x14ac:dyDescent="0.25">
      <c r="A1480" s="224">
        <v>45628</v>
      </c>
      <c r="B1480" s="71" t="s">
        <v>7875</v>
      </c>
      <c r="C1480" s="56" t="s">
        <v>7032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hidden="1" customHeight="1" x14ac:dyDescent="0.25">
      <c r="A1481" s="224">
        <v>45628</v>
      </c>
      <c r="B1481" s="55" t="s">
        <v>7669</v>
      </c>
      <c r="C1481" s="56" t="s">
        <v>7032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hidden="1" customHeight="1" x14ac:dyDescent="0.25">
      <c r="A1482" s="224">
        <v>45628</v>
      </c>
      <c r="B1482" s="55" t="s">
        <v>7878</v>
      </c>
      <c r="C1482" s="56" t="s">
        <v>7032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hidden="1" customHeight="1" x14ac:dyDescent="0.25">
      <c r="A1483" s="224">
        <v>45628</v>
      </c>
      <c r="B1483" s="56" t="s">
        <v>6807</v>
      </c>
      <c r="C1483" s="56" t="s">
        <v>7032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hidden="1" customHeight="1" x14ac:dyDescent="0.25">
      <c r="A1484" s="224">
        <v>45628</v>
      </c>
      <c r="B1484" s="81" t="s">
        <v>6727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hidden="1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hidden="1" customHeight="1" x14ac:dyDescent="0.25">
      <c r="A1486" s="224">
        <v>45628</v>
      </c>
      <c r="B1486" s="56" t="s">
        <v>7991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hidden="1" customHeight="1" x14ac:dyDescent="0.25">
      <c r="A1487" s="224">
        <v>45628</v>
      </c>
      <c r="B1487" s="71" t="s">
        <v>7993</v>
      </c>
      <c r="C1487" s="71" t="s">
        <v>403</v>
      </c>
      <c r="D1487" s="752">
        <v>2</v>
      </c>
      <c r="E1487" s="70" t="s">
        <v>29</v>
      </c>
      <c r="F1487" s="753">
        <v>590000</v>
      </c>
      <c r="G1487" s="63">
        <f t="shared" si="23"/>
        <v>1180000</v>
      </c>
      <c r="H1487" s="751" t="s">
        <v>425</v>
      </c>
      <c r="I1487" s="56"/>
    </row>
    <row r="1488" spans="1:9" ht="15" hidden="1" customHeight="1" x14ac:dyDescent="0.25">
      <c r="A1488" s="224">
        <v>45628</v>
      </c>
      <c r="B1488" s="55" t="s">
        <v>7994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51" t="s">
        <v>425</v>
      </c>
      <c r="I1488" s="56"/>
    </row>
    <row r="1489" spans="1:9" ht="15" hidden="1" customHeight="1" x14ac:dyDescent="0.25">
      <c r="A1489" s="224">
        <v>45628</v>
      </c>
      <c r="B1489" s="81" t="s">
        <v>7711</v>
      </c>
      <c r="C1489" s="56" t="s">
        <v>6621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51" t="s">
        <v>425</v>
      </c>
      <c r="I1489" s="56"/>
    </row>
    <row r="1490" spans="1:9" ht="15" hidden="1" customHeight="1" x14ac:dyDescent="0.25">
      <c r="A1490" s="224">
        <v>45628</v>
      </c>
      <c r="B1490" s="56" t="s">
        <v>7714</v>
      </c>
      <c r="C1490" s="56" t="s">
        <v>6904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51" t="s">
        <v>425</v>
      </c>
      <c r="I1490" s="56"/>
    </row>
    <row r="1491" spans="1:9" ht="15" hidden="1" customHeight="1" x14ac:dyDescent="0.25">
      <c r="A1491" s="224">
        <v>45628</v>
      </c>
      <c r="B1491" s="56" t="s">
        <v>7991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hidden="1" customHeight="1" x14ac:dyDescent="0.25">
      <c r="A1492" s="224">
        <v>45628</v>
      </c>
      <c r="B1492" s="414" t="s">
        <v>78</v>
      </c>
      <c r="C1492" s="414" t="s">
        <v>79</v>
      </c>
      <c r="D1492" s="435">
        <v>8</v>
      </c>
      <c r="E1492" s="414" t="s">
        <v>203</v>
      </c>
      <c r="F1492" s="77">
        <v>29200</v>
      </c>
      <c r="G1492" s="417">
        <f t="shared" si="23"/>
        <v>233600</v>
      </c>
      <c r="H1492" s="418" t="s">
        <v>6779</v>
      </c>
      <c r="I1492" s="414"/>
    </row>
    <row r="1493" spans="1:9" ht="15" hidden="1" customHeight="1" x14ac:dyDescent="0.25">
      <c r="A1493" s="224">
        <v>45628</v>
      </c>
      <c r="B1493" s="55" t="s">
        <v>7071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7989</v>
      </c>
    </row>
    <row r="1494" spans="1:9" ht="15" hidden="1" customHeight="1" x14ac:dyDescent="0.25">
      <c r="A1494" s="224">
        <v>45628</v>
      </c>
      <c r="B1494" s="95" t="s">
        <v>7997</v>
      </c>
      <c r="C1494" s="56" t="s">
        <v>7572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51" t="s">
        <v>7998</v>
      </c>
      <c r="I1494" s="56" t="s">
        <v>8000</v>
      </c>
    </row>
    <row r="1495" spans="1:9" ht="15" hidden="1" customHeight="1" x14ac:dyDescent="0.25">
      <c r="A1495" s="224">
        <v>45628</v>
      </c>
      <c r="B1495" s="55" t="s">
        <v>7999</v>
      </c>
      <c r="C1495" s="56" t="s">
        <v>7572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51" t="s">
        <v>7998</v>
      </c>
      <c r="I1495" s="56" t="s">
        <v>8000</v>
      </c>
    </row>
    <row r="1496" spans="1:9" ht="15" hidden="1" customHeight="1" x14ac:dyDescent="0.25">
      <c r="A1496" s="224">
        <v>45628</v>
      </c>
      <c r="B1496" s="81" t="s">
        <v>8001</v>
      </c>
      <c r="C1496" s="56" t="s">
        <v>8002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51" t="s">
        <v>7998</v>
      </c>
      <c r="I1496" s="56" t="s">
        <v>8000</v>
      </c>
    </row>
    <row r="1497" spans="1:9" ht="15" hidden="1" customHeight="1" x14ac:dyDescent="0.25">
      <c r="A1497" s="224">
        <v>45628</v>
      </c>
      <c r="B1497" s="81" t="s">
        <v>7043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hidden="1" customHeight="1" x14ac:dyDescent="0.25">
      <c r="A1498" s="224">
        <v>45628</v>
      </c>
      <c r="B1498" s="124" t="s">
        <v>6696</v>
      </c>
      <c r="C1498" s="590" t="s">
        <v>6581</v>
      </c>
      <c r="D1498" s="752">
        <v>1</v>
      </c>
      <c r="E1498" s="123" t="s">
        <v>25</v>
      </c>
      <c r="F1498" s="482">
        <v>1267500</v>
      </c>
      <c r="G1498" s="63">
        <f t="shared" si="23"/>
        <v>1267500</v>
      </c>
      <c r="H1498" s="64" t="s">
        <v>415</v>
      </c>
      <c r="I1498" s="56" t="s">
        <v>7984</v>
      </c>
    </row>
    <row r="1499" spans="1:9" ht="15" hidden="1" customHeight="1" x14ac:dyDescent="0.25">
      <c r="A1499" s="224">
        <v>45628</v>
      </c>
      <c r="B1499" s="124" t="s">
        <v>6697</v>
      </c>
      <c r="C1499" s="590" t="s">
        <v>6581</v>
      </c>
      <c r="D1499" s="105">
        <v>1</v>
      </c>
      <c r="E1499" s="123" t="s">
        <v>25</v>
      </c>
      <c r="F1499" s="482">
        <v>1267500</v>
      </c>
      <c r="G1499" s="63">
        <f t="shared" si="23"/>
        <v>1267500</v>
      </c>
      <c r="H1499" s="64" t="s">
        <v>415</v>
      </c>
      <c r="I1499" s="56" t="s">
        <v>7984</v>
      </c>
    </row>
    <row r="1500" spans="1:9" ht="15" hidden="1" customHeight="1" x14ac:dyDescent="0.25">
      <c r="A1500" s="224">
        <v>45628</v>
      </c>
      <c r="B1500" s="255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7984</v>
      </c>
    </row>
    <row r="1501" spans="1:9" ht="15" hidden="1" customHeight="1" x14ac:dyDescent="0.25">
      <c r="A1501" s="224">
        <v>45628</v>
      </c>
      <c r="B1501" s="255" t="s">
        <v>7562</v>
      </c>
      <c r="C1501" s="56" t="s">
        <v>7587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7984</v>
      </c>
    </row>
    <row r="1502" spans="1:9" ht="15" hidden="1" customHeight="1" x14ac:dyDescent="0.25">
      <c r="A1502" s="224">
        <v>45628</v>
      </c>
      <c r="B1502" s="255" t="s">
        <v>7562</v>
      </c>
      <c r="C1502" s="56" t="s">
        <v>7588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7984</v>
      </c>
    </row>
    <row r="1503" spans="1:9" ht="15" hidden="1" customHeight="1" x14ac:dyDescent="0.25">
      <c r="A1503" s="224">
        <v>45628</v>
      </c>
      <c r="B1503" s="255" t="s">
        <v>7983</v>
      </c>
      <c r="C1503" s="75" t="s">
        <v>7590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7984</v>
      </c>
    </row>
    <row r="1504" spans="1:9" ht="15" hidden="1" customHeight="1" x14ac:dyDescent="0.25">
      <c r="A1504" s="224">
        <v>45628</v>
      </c>
      <c r="B1504" s="55" t="s">
        <v>6268</v>
      </c>
      <c r="C1504" s="56" t="s">
        <v>7396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7984</v>
      </c>
    </row>
    <row r="1505" spans="1:9" ht="15" hidden="1" customHeight="1" x14ac:dyDescent="0.25">
      <c r="A1505" s="224">
        <v>45628</v>
      </c>
      <c r="B1505" s="81" t="s">
        <v>7794</v>
      </c>
      <c r="C1505" s="230" t="s">
        <v>7795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7984</v>
      </c>
    </row>
    <row r="1506" spans="1:9" ht="15" hidden="1" customHeight="1" x14ac:dyDescent="0.25">
      <c r="A1506" s="224">
        <v>45628</v>
      </c>
      <c r="B1506" s="56" t="s">
        <v>7816</v>
      </c>
      <c r="C1506" s="80" t="s">
        <v>7795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7984</v>
      </c>
    </row>
    <row r="1507" spans="1:9" ht="15" hidden="1" customHeight="1" x14ac:dyDescent="0.25">
      <c r="A1507" s="224">
        <v>45628</v>
      </c>
      <c r="B1507" s="56" t="s">
        <v>7706</v>
      </c>
      <c r="C1507" s="56" t="s">
        <v>6738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7707</v>
      </c>
      <c r="I1507" s="56" t="s">
        <v>8003</v>
      </c>
    </row>
    <row r="1508" spans="1:9" ht="15" hidden="1" customHeight="1" x14ac:dyDescent="0.25">
      <c r="A1508" s="224" t="s">
        <v>8043</v>
      </c>
      <c r="B1508" s="56" t="s">
        <v>6921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hidden="1" customHeight="1" x14ac:dyDescent="0.25">
      <c r="A1509" s="224" t="s">
        <v>8043</v>
      </c>
      <c r="B1509" s="71" t="s">
        <v>78</v>
      </c>
      <c r="C1509" s="71" t="s">
        <v>79</v>
      </c>
      <c r="D1509" s="703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hidden="1" customHeight="1" x14ac:dyDescent="0.25">
      <c r="A1510" s="224" t="s">
        <v>8043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hidden="1" customHeight="1" x14ac:dyDescent="0.25">
      <c r="A1511" s="224" t="s">
        <v>8043</v>
      </c>
      <c r="B1511" s="56" t="s">
        <v>432</v>
      </c>
      <c r="C1511" s="71" t="s">
        <v>6855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8004</v>
      </c>
    </row>
    <row r="1512" spans="1:9" ht="15" hidden="1" customHeight="1" x14ac:dyDescent="0.25">
      <c r="A1512" s="224" t="s">
        <v>8043</v>
      </c>
      <c r="B1512" s="55" t="s">
        <v>7414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8004</v>
      </c>
    </row>
    <row r="1513" spans="1:9" ht="15" hidden="1" customHeight="1" x14ac:dyDescent="0.25">
      <c r="A1513" s="224" t="s">
        <v>8043</v>
      </c>
      <c r="B1513" s="55" t="s">
        <v>6814</v>
      </c>
      <c r="C1513" s="56" t="s">
        <v>6815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8004</v>
      </c>
    </row>
    <row r="1514" spans="1:9" ht="15" hidden="1" customHeight="1" x14ac:dyDescent="0.25">
      <c r="A1514" s="224" t="s">
        <v>8043</v>
      </c>
      <c r="B1514" s="56" t="s">
        <v>6817</v>
      </c>
      <c r="C1514" s="75" t="s">
        <v>6815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8004</v>
      </c>
    </row>
    <row r="1515" spans="1:9" ht="15" hidden="1" customHeight="1" x14ac:dyDescent="0.25">
      <c r="A1515" s="224" t="s">
        <v>8043</v>
      </c>
      <c r="B1515" s="81" t="s">
        <v>7339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8004</v>
      </c>
    </row>
    <row r="1516" spans="1:9" ht="15" hidden="1" customHeight="1" x14ac:dyDescent="0.25">
      <c r="A1516" s="224" t="s">
        <v>8043</v>
      </c>
      <c r="B1516" s="56" t="s">
        <v>7776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8004</v>
      </c>
    </row>
    <row r="1517" spans="1:9" ht="15" hidden="1" customHeight="1" x14ac:dyDescent="0.25">
      <c r="A1517" s="224" t="s">
        <v>8043</v>
      </c>
      <c r="B1517" s="68" t="s">
        <v>7093</v>
      </c>
      <c r="C1517" s="56" t="s">
        <v>6468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8033</v>
      </c>
    </row>
    <row r="1518" spans="1:9" ht="15" hidden="1" customHeight="1" x14ac:dyDescent="0.25">
      <c r="A1518" s="224" t="s">
        <v>8043</v>
      </c>
      <c r="B1518" s="68" t="s">
        <v>7093</v>
      </c>
      <c r="C1518" s="56" t="s">
        <v>6473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8033</v>
      </c>
    </row>
    <row r="1519" spans="1:9" ht="15" hidden="1" customHeight="1" x14ac:dyDescent="0.25">
      <c r="A1519" s="224" t="s">
        <v>8043</v>
      </c>
      <c r="B1519" s="81" t="s">
        <v>7821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8033</v>
      </c>
    </row>
    <row r="1520" spans="1:9" ht="15" hidden="1" customHeight="1" x14ac:dyDescent="0.25">
      <c r="A1520" s="224" t="s">
        <v>8043</v>
      </c>
      <c r="B1520" s="56" t="s">
        <v>6941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8033</v>
      </c>
    </row>
    <row r="1521" spans="1:9" ht="15" hidden="1" customHeight="1" x14ac:dyDescent="0.25">
      <c r="A1521" s="224" t="s">
        <v>8043</v>
      </c>
      <c r="B1521" s="71" t="s">
        <v>78</v>
      </c>
      <c r="C1521" s="71" t="s">
        <v>79</v>
      </c>
      <c r="D1521" s="703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hidden="1" customHeight="1" x14ac:dyDescent="0.25">
      <c r="A1522" s="224" t="s">
        <v>8043</v>
      </c>
      <c r="B1522" s="56" t="s">
        <v>6732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6321</v>
      </c>
      <c r="I1522" s="56"/>
    </row>
    <row r="1523" spans="1:9" ht="15" hidden="1" customHeight="1" x14ac:dyDescent="0.25">
      <c r="A1523" s="224" t="s">
        <v>8043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6321</v>
      </c>
      <c r="I1523" s="56"/>
    </row>
    <row r="1524" spans="1:9" ht="15" hidden="1" customHeight="1" x14ac:dyDescent="0.25">
      <c r="A1524" s="224" t="s">
        <v>8043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6321</v>
      </c>
      <c r="I1524" s="56"/>
    </row>
    <row r="1525" spans="1:9" ht="15" hidden="1" customHeight="1" x14ac:dyDescent="0.25">
      <c r="A1525" s="224" t="s">
        <v>8043</v>
      </c>
      <c r="B1525" s="56" t="s">
        <v>8016</v>
      </c>
      <c r="C1525" s="80" t="s">
        <v>6738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6321</v>
      </c>
      <c r="I1525" s="56"/>
    </row>
    <row r="1526" spans="1:9" ht="15" hidden="1" customHeight="1" x14ac:dyDescent="0.25">
      <c r="A1526" s="224" t="s">
        <v>8043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hidden="1" customHeight="1" x14ac:dyDescent="0.25">
      <c r="A1527" s="224" t="s">
        <v>8043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hidden="1" customHeight="1" x14ac:dyDescent="0.25">
      <c r="A1528" s="224" t="s">
        <v>8043</v>
      </c>
      <c r="B1528" s="56" t="s">
        <v>7858</v>
      </c>
      <c r="C1528" s="56" t="s">
        <v>6699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8052</v>
      </c>
    </row>
    <row r="1529" spans="1:9" ht="15" hidden="1" customHeight="1" x14ac:dyDescent="0.25">
      <c r="A1529" s="224" t="s">
        <v>8043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hidden="1" customHeight="1" x14ac:dyDescent="0.25">
      <c r="A1530" s="224" t="s">
        <v>8043</v>
      </c>
      <c r="B1530" s="255" t="s">
        <v>6733</v>
      </c>
      <c r="C1530" s="255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hidden="1" customHeight="1" x14ac:dyDescent="0.25">
      <c r="A1531" s="224" t="s">
        <v>8043</v>
      </c>
      <c r="B1531" s="55" t="s">
        <v>6360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6579</v>
      </c>
      <c r="I1531" s="56"/>
    </row>
    <row r="1532" spans="1:9" ht="15" hidden="1" customHeight="1" x14ac:dyDescent="0.25">
      <c r="A1532" s="224" t="s">
        <v>8043</v>
      </c>
      <c r="B1532" s="71" t="s">
        <v>6692</v>
      </c>
      <c r="C1532" s="71" t="s">
        <v>6581</v>
      </c>
      <c r="D1532" s="105">
        <v>1</v>
      </c>
      <c r="E1532" s="71" t="s">
        <v>25</v>
      </c>
      <c r="F1532" s="711">
        <v>214500</v>
      </c>
      <c r="G1532" s="63">
        <f t="shared" si="23"/>
        <v>214500</v>
      </c>
      <c r="H1532" s="64" t="s">
        <v>392</v>
      </c>
      <c r="I1532" s="56" t="s">
        <v>8013</v>
      </c>
    </row>
    <row r="1533" spans="1:9" ht="15" hidden="1" customHeight="1" x14ac:dyDescent="0.25">
      <c r="A1533" s="224" t="s">
        <v>8043</v>
      </c>
      <c r="B1533" s="56" t="s">
        <v>8026</v>
      </c>
      <c r="C1533" s="56" t="s">
        <v>8017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hidden="1" customHeight="1" x14ac:dyDescent="0.25">
      <c r="A1534" s="224" t="s">
        <v>8043</v>
      </c>
      <c r="B1534" s="56" t="s">
        <v>7775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8027</v>
      </c>
    </row>
    <row r="1535" spans="1:9" ht="15" hidden="1" customHeight="1" x14ac:dyDescent="0.25">
      <c r="A1535" s="224" t="s">
        <v>8043</v>
      </c>
      <c r="B1535" s="55" t="s">
        <v>7498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8027</v>
      </c>
    </row>
    <row r="1536" spans="1:9" ht="15" hidden="1" customHeight="1" x14ac:dyDescent="0.25">
      <c r="A1536" s="224" t="s">
        <v>8043</v>
      </c>
      <c r="B1536" s="56" t="s">
        <v>7373</v>
      </c>
      <c r="C1536" s="56" t="s">
        <v>7509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8035</v>
      </c>
    </row>
    <row r="1537" spans="1:9" ht="15" hidden="1" customHeight="1" x14ac:dyDescent="0.25">
      <c r="A1537" s="224" t="s">
        <v>8043</v>
      </c>
      <c r="B1537" s="56" t="s">
        <v>7373</v>
      </c>
      <c r="C1537" s="56" t="s">
        <v>6487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8035</v>
      </c>
    </row>
    <row r="1538" spans="1:9" ht="15" hidden="1" customHeight="1" x14ac:dyDescent="0.25">
      <c r="A1538" s="224" t="s">
        <v>8043</v>
      </c>
      <c r="B1538" s="55" t="s">
        <v>6327</v>
      </c>
      <c r="C1538" s="65" t="s">
        <v>7623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8029</v>
      </c>
    </row>
    <row r="1539" spans="1:9" ht="15" hidden="1" customHeight="1" x14ac:dyDescent="0.25">
      <c r="A1539" s="224" t="s">
        <v>8043</v>
      </c>
      <c r="B1539" s="55" t="s">
        <v>6327</v>
      </c>
      <c r="C1539" s="65" t="s">
        <v>7943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8029</v>
      </c>
    </row>
    <row r="1540" spans="1:9" ht="15" hidden="1" customHeight="1" x14ac:dyDescent="0.25">
      <c r="A1540" s="224" t="s">
        <v>8043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51" t="s">
        <v>461</v>
      </c>
      <c r="I1540" s="56" t="s">
        <v>8042</v>
      </c>
    </row>
    <row r="1541" spans="1:9" ht="15" hidden="1" customHeight="1" x14ac:dyDescent="0.25">
      <c r="A1541" s="224" t="s">
        <v>8043</v>
      </c>
      <c r="B1541" s="56" t="s">
        <v>6694</v>
      </c>
      <c r="C1541" s="56" t="s">
        <v>6581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51" t="s">
        <v>461</v>
      </c>
      <c r="I1541" s="56" t="s">
        <v>8042</v>
      </c>
    </row>
    <row r="1542" spans="1:9" ht="15" hidden="1" customHeight="1" x14ac:dyDescent="0.25">
      <c r="A1542" s="224" t="s">
        <v>8043</v>
      </c>
      <c r="B1542" s="56" t="s">
        <v>8045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51" t="s">
        <v>461</v>
      </c>
      <c r="I1542" s="56" t="s">
        <v>8042</v>
      </c>
    </row>
    <row r="1543" spans="1:9" x14ac:dyDescent="0.25">
      <c r="A1543" s="224" t="s">
        <v>8043</v>
      </c>
      <c r="B1543" s="68" t="s">
        <v>8010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8044</v>
      </c>
    </row>
    <row r="1544" spans="1:9" ht="15" hidden="1" customHeight="1" x14ac:dyDescent="0.25">
      <c r="A1544" s="224" t="s">
        <v>8043</v>
      </c>
      <c r="B1544" s="56" t="s">
        <v>7455</v>
      </c>
      <c r="C1544" s="56" t="s">
        <v>7454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7762</v>
      </c>
      <c r="I1544" s="56" t="s">
        <v>8019</v>
      </c>
    </row>
    <row r="1545" spans="1:9" ht="15" hidden="1" customHeight="1" x14ac:dyDescent="0.25">
      <c r="A1545" s="224" t="s">
        <v>8043</v>
      </c>
      <c r="B1545" s="56" t="s">
        <v>7985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7762</v>
      </c>
      <c r="I1545" s="56" t="s">
        <v>8019</v>
      </c>
    </row>
    <row r="1546" spans="1:9" ht="15" hidden="1" customHeight="1" x14ac:dyDescent="0.25">
      <c r="A1546" s="224" t="s">
        <v>8043</v>
      </c>
      <c r="B1546" s="55" t="s">
        <v>7996</v>
      </c>
      <c r="C1546" s="56" t="s">
        <v>7959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8019</v>
      </c>
    </row>
    <row r="1547" spans="1:9" ht="15" hidden="1" customHeight="1" x14ac:dyDescent="0.25">
      <c r="A1547" s="224" t="s">
        <v>8043</v>
      </c>
      <c r="B1547" s="81" t="s">
        <v>8020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8019</v>
      </c>
    </row>
    <row r="1548" spans="1:9" ht="15" hidden="1" customHeight="1" x14ac:dyDescent="0.25">
      <c r="A1548" s="224" t="s">
        <v>8043</v>
      </c>
      <c r="B1548" s="56" t="s">
        <v>7569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8021</v>
      </c>
      <c r="I1548" s="56" t="s">
        <v>8019</v>
      </c>
    </row>
    <row r="1549" spans="1:9" hidden="1" x14ac:dyDescent="0.25">
      <c r="A1549" s="224" t="s">
        <v>8043</v>
      </c>
      <c r="B1549" s="55" t="s">
        <v>6586</v>
      </c>
      <c r="C1549" s="56" t="s">
        <v>6587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51" t="s">
        <v>7762</v>
      </c>
      <c r="I1549" s="56" t="s">
        <v>8019</v>
      </c>
    </row>
    <row r="1550" spans="1:9" ht="15" hidden="1" customHeight="1" x14ac:dyDescent="0.25">
      <c r="A1550" s="224" t="s">
        <v>8043</v>
      </c>
      <c r="B1550" s="68" t="s">
        <v>7432</v>
      </c>
      <c r="C1550" s="56" t="s">
        <v>8022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8019</v>
      </c>
    </row>
    <row r="1551" spans="1:9" ht="15" hidden="1" customHeight="1" x14ac:dyDescent="0.25">
      <c r="A1551" s="224" t="s">
        <v>8043</v>
      </c>
      <c r="B1551" s="68" t="s">
        <v>7432</v>
      </c>
      <c r="C1551" s="56" t="s">
        <v>8023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8019</v>
      </c>
    </row>
    <row r="1552" spans="1:9" ht="15" hidden="1" customHeight="1" x14ac:dyDescent="0.25">
      <c r="A1552" s="224" t="s">
        <v>8043</v>
      </c>
      <c r="B1552" s="68" t="s">
        <v>8007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6969</v>
      </c>
      <c r="I1552" s="56" t="s">
        <v>8019</v>
      </c>
    </row>
    <row r="1553" spans="1:9" ht="15" hidden="1" customHeight="1" x14ac:dyDescent="0.25">
      <c r="A1553" s="224" t="s">
        <v>8043</v>
      </c>
      <c r="B1553" s="68" t="s">
        <v>8008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8009</v>
      </c>
      <c r="I1553" s="56" t="s">
        <v>8019</v>
      </c>
    </row>
    <row r="1554" spans="1:9" ht="15" hidden="1" customHeight="1" x14ac:dyDescent="0.25">
      <c r="A1554" s="224" t="s">
        <v>8043</v>
      </c>
      <c r="B1554" s="56" t="s">
        <v>8047</v>
      </c>
      <c r="C1554" s="56" t="s">
        <v>6977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6978</v>
      </c>
      <c r="I1554" s="56" t="s">
        <v>8019</v>
      </c>
    </row>
    <row r="1555" spans="1:9" ht="15" hidden="1" customHeight="1" x14ac:dyDescent="0.25">
      <c r="A1555" s="224" t="s">
        <v>8043</v>
      </c>
      <c r="B1555" s="56" t="s">
        <v>8026</v>
      </c>
      <c r="C1555" s="56" t="s">
        <v>8017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8046</v>
      </c>
    </row>
    <row r="1556" spans="1:9" ht="15" hidden="1" customHeight="1" x14ac:dyDescent="0.25">
      <c r="A1556" s="224" t="s">
        <v>8043</v>
      </c>
      <c r="B1556" s="56" t="s">
        <v>7373</v>
      </c>
      <c r="C1556" s="56" t="s">
        <v>7385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8115</v>
      </c>
    </row>
    <row r="1557" spans="1:9" ht="15" hidden="1" customHeight="1" x14ac:dyDescent="0.25">
      <c r="A1557" s="224" t="s">
        <v>8043</v>
      </c>
      <c r="B1557" s="56" t="s">
        <v>7373</v>
      </c>
      <c r="C1557" s="56" t="s">
        <v>7509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8115</v>
      </c>
    </row>
    <row r="1558" spans="1:9" ht="15" hidden="1" customHeight="1" x14ac:dyDescent="0.25">
      <c r="A1558" s="224" t="s">
        <v>8043</v>
      </c>
      <c r="B1558" s="56" t="s">
        <v>7373</v>
      </c>
      <c r="C1558" s="56" t="s">
        <v>7508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8115</v>
      </c>
    </row>
    <row r="1559" spans="1:9" ht="15" hidden="1" customHeight="1" x14ac:dyDescent="0.25">
      <c r="A1559" s="224" t="s">
        <v>8043</v>
      </c>
      <c r="B1559" s="56" t="s">
        <v>7373</v>
      </c>
      <c r="C1559" s="56" t="s">
        <v>6483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8115</v>
      </c>
    </row>
    <row r="1560" spans="1:9" ht="15" hidden="1" customHeight="1" x14ac:dyDescent="0.25">
      <c r="A1560" s="224" t="s">
        <v>8043</v>
      </c>
      <c r="B1560" s="56" t="s">
        <v>7373</v>
      </c>
      <c r="C1560" s="56" t="s">
        <v>8111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8115</v>
      </c>
    </row>
    <row r="1561" spans="1:9" ht="15" hidden="1" customHeight="1" x14ac:dyDescent="0.25">
      <c r="A1561" s="224" t="s">
        <v>8043</v>
      </c>
      <c r="B1561" s="56" t="s">
        <v>7373</v>
      </c>
      <c r="C1561" s="56" t="s">
        <v>8112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8115</v>
      </c>
    </row>
    <row r="1562" spans="1:9" ht="15" hidden="1" customHeight="1" x14ac:dyDescent="0.25">
      <c r="A1562" s="224" t="s">
        <v>8043</v>
      </c>
      <c r="B1562" s="255" t="s">
        <v>7523</v>
      </c>
      <c r="C1562" s="75" t="s">
        <v>7589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8115</v>
      </c>
    </row>
    <row r="1563" spans="1:9" ht="15" hidden="1" customHeight="1" x14ac:dyDescent="0.25">
      <c r="A1563" s="224" t="s">
        <v>8043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8115</v>
      </c>
    </row>
    <row r="1564" spans="1:9" ht="15" hidden="1" customHeight="1" x14ac:dyDescent="0.25">
      <c r="A1564" s="224" t="s">
        <v>8043</v>
      </c>
      <c r="B1564" s="55" t="s">
        <v>7284</v>
      </c>
      <c r="C1564" s="56" t="s">
        <v>8113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8115</v>
      </c>
    </row>
    <row r="1565" spans="1:9" ht="15" hidden="1" customHeight="1" x14ac:dyDescent="0.25">
      <c r="A1565" s="224" t="s">
        <v>8043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8115</v>
      </c>
    </row>
    <row r="1566" spans="1:9" ht="15" hidden="1" customHeight="1" x14ac:dyDescent="0.25">
      <c r="A1566" s="224" t="s">
        <v>8043</v>
      </c>
      <c r="B1566" s="55" t="s">
        <v>7284</v>
      </c>
      <c r="C1566" s="56" t="s">
        <v>8114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8115</v>
      </c>
    </row>
    <row r="1567" spans="1:9" ht="15" hidden="1" customHeight="1" x14ac:dyDescent="0.25">
      <c r="A1567" s="224" t="s">
        <v>8043</v>
      </c>
      <c r="B1567" s="56" t="s">
        <v>7816</v>
      </c>
      <c r="C1567" s="80" t="s">
        <v>7795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8115</v>
      </c>
    </row>
    <row r="1568" spans="1:9" ht="15" hidden="1" customHeight="1" x14ac:dyDescent="0.25">
      <c r="A1568" s="224" t="s">
        <v>8104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8048</v>
      </c>
    </row>
    <row r="1569" spans="1:9" ht="15" hidden="1" customHeight="1" x14ac:dyDescent="0.25">
      <c r="A1569" s="224" t="s">
        <v>8104</v>
      </c>
      <c r="B1569" s="56" t="s">
        <v>6694</v>
      </c>
      <c r="C1569" s="56" t="s">
        <v>6581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8048</v>
      </c>
    </row>
    <row r="1570" spans="1:9" ht="15" hidden="1" customHeight="1" x14ac:dyDescent="0.25">
      <c r="A1570" s="224" t="s">
        <v>8104</v>
      </c>
      <c r="B1570" s="55" t="s">
        <v>6360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8048</v>
      </c>
    </row>
    <row r="1571" spans="1:9" ht="15" hidden="1" customHeight="1" x14ac:dyDescent="0.25">
      <c r="A1571" s="224" t="s">
        <v>8104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8050</v>
      </c>
    </row>
    <row r="1572" spans="1:9" ht="15" hidden="1" customHeight="1" x14ac:dyDescent="0.25">
      <c r="A1572" s="224" t="s">
        <v>8104</v>
      </c>
      <c r="B1572" s="56" t="s">
        <v>6694</v>
      </c>
      <c r="C1572" s="56" t="s">
        <v>6581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8050</v>
      </c>
    </row>
    <row r="1573" spans="1:9" ht="15" hidden="1" customHeight="1" x14ac:dyDescent="0.25">
      <c r="A1573" s="224" t="s">
        <v>8104</v>
      </c>
      <c r="B1573" s="56" t="s">
        <v>178</v>
      </c>
      <c r="C1573" s="80" t="s">
        <v>6383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8050</v>
      </c>
    </row>
    <row r="1574" spans="1:9" ht="15" hidden="1" customHeight="1" x14ac:dyDescent="0.25">
      <c r="A1574" s="224" t="s">
        <v>8104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8050</v>
      </c>
    </row>
    <row r="1575" spans="1:9" ht="15" hidden="1" customHeight="1" x14ac:dyDescent="0.25">
      <c r="A1575" s="224" t="s">
        <v>8104</v>
      </c>
      <c r="B1575" s="95" t="s">
        <v>8006</v>
      </c>
      <c r="C1575" s="230" t="s">
        <v>8005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8050</v>
      </c>
    </row>
    <row r="1576" spans="1:9" ht="15" hidden="1" customHeight="1" x14ac:dyDescent="0.25">
      <c r="A1576" s="224" t="s">
        <v>8104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hidden="1" customHeight="1" x14ac:dyDescent="0.25">
      <c r="A1577" s="224" t="s">
        <v>8104</v>
      </c>
      <c r="B1577" s="56" t="s">
        <v>432</v>
      </c>
      <c r="C1577" s="75" t="s">
        <v>6855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8057</v>
      </c>
      <c r="I1577" s="56"/>
    </row>
    <row r="1578" spans="1:9" ht="15" hidden="1" customHeight="1" x14ac:dyDescent="0.25">
      <c r="A1578" s="224" t="s">
        <v>8104</v>
      </c>
      <c r="B1578" s="56" t="s">
        <v>6856</v>
      </c>
      <c r="C1578" s="75" t="s">
        <v>6855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8057</v>
      </c>
      <c r="I1578" s="56"/>
    </row>
    <row r="1579" spans="1:9" ht="15" hidden="1" customHeight="1" x14ac:dyDescent="0.25">
      <c r="A1579" s="224" t="s">
        <v>8104</v>
      </c>
      <c r="B1579" s="81" t="s">
        <v>7778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8056</v>
      </c>
      <c r="I1579" s="56"/>
    </row>
    <row r="1580" spans="1:9" ht="15" hidden="1" customHeight="1" x14ac:dyDescent="0.25">
      <c r="A1580" s="224" t="s">
        <v>8104</v>
      </c>
      <c r="B1580" s="255" t="s">
        <v>6733</v>
      </c>
      <c r="C1580" s="255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8056</v>
      </c>
      <c r="I1580" s="56"/>
    </row>
    <row r="1581" spans="1:9" ht="15" hidden="1" customHeight="1" x14ac:dyDescent="0.25">
      <c r="A1581" s="224" t="s">
        <v>8104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hidden="1" customHeight="1" x14ac:dyDescent="0.25">
      <c r="A1582" s="224" t="s">
        <v>8104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hidden="1" customHeight="1" x14ac:dyDescent="0.25">
      <c r="A1583" s="224" t="s">
        <v>8104</v>
      </c>
      <c r="B1583" s="55" t="s">
        <v>8058</v>
      </c>
      <c r="C1583" s="56" t="s">
        <v>6738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8062</v>
      </c>
    </row>
    <row r="1584" spans="1:9" ht="15" hidden="1" customHeight="1" x14ac:dyDescent="0.25">
      <c r="A1584" s="224" t="s">
        <v>8104</v>
      </c>
      <c r="B1584" s="68" t="s">
        <v>7955</v>
      </c>
      <c r="C1584" s="71" t="s">
        <v>7066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8062</v>
      </c>
    </row>
    <row r="1585" spans="1:9" ht="15" hidden="1" customHeight="1" x14ac:dyDescent="0.25">
      <c r="A1585" s="224" t="s">
        <v>8104</v>
      </c>
      <c r="B1585" s="68" t="s">
        <v>7956</v>
      </c>
      <c r="C1585" s="56" t="s">
        <v>7066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8062</v>
      </c>
    </row>
    <row r="1586" spans="1:9" ht="15" hidden="1" customHeight="1" x14ac:dyDescent="0.25">
      <c r="A1586" s="224" t="s">
        <v>8104</v>
      </c>
      <c r="B1586" s="68" t="s">
        <v>7957</v>
      </c>
      <c r="C1586" s="126" t="s">
        <v>7066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8062</v>
      </c>
    </row>
    <row r="1587" spans="1:9" ht="15" hidden="1" customHeight="1" x14ac:dyDescent="0.25">
      <c r="A1587" s="224" t="s">
        <v>8104</v>
      </c>
      <c r="B1587" s="81" t="s">
        <v>8060</v>
      </c>
      <c r="C1587" s="56" t="s">
        <v>7312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8062</v>
      </c>
    </row>
    <row r="1588" spans="1:9" ht="15" hidden="1" customHeight="1" x14ac:dyDescent="0.25">
      <c r="A1588" s="224" t="s">
        <v>8104</v>
      </c>
      <c r="B1588" s="56" t="s">
        <v>8011</v>
      </c>
      <c r="C1588" s="56" t="s">
        <v>7112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8062</v>
      </c>
    </row>
    <row r="1589" spans="1:9" ht="15" hidden="1" customHeight="1" x14ac:dyDescent="0.25">
      <c r="A1589" s="224" t="s">
        <v>8104</v>
      </c>
      <c r="B1589" s="56" t="s">
        <v>7866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8062</v>
      </c>
    </row>
    <row r="1590" spans="1:9" ht="15" hidden="1" customHeight="1" x14ac:dyDescent="0.25">
      <c r="A1590" s="224" t="s">
        <v>8104</v>
      </c>
      <c r="B1590" s="55" t="s">
        <v>7958</v>
      </c>
      <c r="C1590" s="56" t="s">
        <v>7959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8062</v>
      </c>
    </row>
    <row r="1591" spans="1:9" ht="15" hidden="1" customHeight="1" x14ac:dyDescent="0.25">
      <c r="A1591" s="224" t="s">
        <v>8104</v>
      </c>
      <c r="B1591" s="55" t="s">
        <v>8061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8062</v>
      </c>
    </row>
    <row r="1592" spans="1:9" ht="15" hidden="1" customHeight="1" x14ac:dyDescent="0.25">
      <c r="A1592" s="224" t="s">
        <v>8104</v>
      </c>
      <c r="B1592" s="56" t="s">
        <v>7153</v>
      </c>
      <c r="C1592" s="56" t="s">
        <v>7009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8064</v>
      </c>
      <c r="I1592" s="56" t="s">
        <v>8062</v>
      </c>
    </row>
    <row r="1593" spans="1:9" ht="15" hidden="1" customHeight="1" x14ac:dyDescent="0.25">
      <c r="A1593" s="224" t="s">
        <v>8104</v>
      </c>
      <c r="B1593" s="56" t="s">
        <v>7359</v>
      </c>
      <c r="C1593" s="56" t="s">
        <v>7009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8065</v>
      </c>
      <c r="I1593" s="56" t="s">
        <v>8062</v>
      </c>
    </row>
    <row r="1594" spans="1:9" ht="15" hidden="1" customHeight="1" x14ac:dyDescent="0.25">
      <c r="A1594" s="224" t="s">
        <v>8104</v>
      </c>
      <c r="B1594" s="56" t="s">
        <v>7008</v>
      </c>
      <c r="C1594" s="56" t="s">
        <v>7009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8066</v>
      </c>
      <c r="I1594" s="56" t="s">
        <v>8062</v>
      </c>
    </row>
    <row r="1595" spans="1:9" ht="15" hidden="1" customHeight="1" x14ac:dyDescent="0.25">
      <c r="A1595" s="224" t="s">
        <v>8104</v>
      </c>
      <c r="B1595" s="56" t="s">
        <v>6426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8065</v>
      </c>
      <c r="I1595" s="56" t="s">
        <v>8062</v>
      </c>
    </row>
    <row r="1596" spans="1:9" ht="15" hidden="1" customHeight="1" x14ac:dyDescent="0.25">
      <c r="A1596" s="224" t="s">
        <v>8104</v>
      </c>
      <c r="B1596" s="56" t="s">
        <v>8063</v>
      </c>
      <c r="C1596" s="56" t="s">
        <v>30</v>
      </c>
      <c r="D1596" s="83">
        <v>1</v>
      </c>
      <c r="E1596" s="56" t="s">
        <v>7118</v>
      </c>
      <c r="F1596" s="62">
        <v>1</v>
      </c>
      <c r="G1596" s="63">
        <f t="shared" si="24"/>
        <v>1</v>
      </c>
      <c r="H1596" s="751" t="s">
        <v>546</v>
      </c>
      <c r="I1596" s="56" t="s">
        <v>8062</v>
      </c>
    </row>
    <row r="1597" spans="1:9" ht="15" hidden="1" customHeight="1" x14ac:dyDescent="0.25">
      <c r="A1597" s="224" t="s">
        <v>8104</v>
      </c>
      <c r="B1597" s="71" t="s">
        <v>7875</v>
      </c>
      <c r="C1597" s="56" t="s">
        <v>7032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8103</v>
      </c>
    </row>
    <row r="1598" spans="1:9" ht="15" hidden="1" customHeight="1" x14ac:dyDescent="0.25">
      <c r="A1598" s="224" t="s">
        <v>8104</v>
      </c>
      <c r="B1598" s="55" t="s">
        <v>7669</v>
      </c>
      <c r="C1598" s="56" t="s">
        <v>7032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8103</v>
      </c>
    </row>
    <row r="1599" spans="1:9" ht="15" hidden="1" customHeight="1" x14ac:dyDescent="0.25">
      <c r="A1599" s="224" t="s">
        <v>8104</v>
      </c>
      <c r="B1599" s="81" t="s">
        <v>7711</v>
      </c>
      <c r="C1599" s="56" t="s">
        <v>6621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8103</v>
      </c>
    </row>
    <row r="1600" spans="1:9" ht="15" hidden="1" customHeight="1" x14ac:dyDescent="0.25">
      <c r="A1600" s="224" t="s">
        <v>8104</v>
      </c>
      <c r="B1600" s="55" t="s">
        <v>7990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8103</v>
      </c>
    </row>
    <row r="1601" spans="1:9" ht="15" hidden="1" customHeight="1" x14ac:dyDescent="0.25">
      <c r="A1601" s="224" t="s">
        <v>8104</v>
      </c>
      <c r="B1601" s="56" t="s">
        <v>7987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8103</v>
      </c>
    </row>
    <row r="1602" spans="1:9" ht="15" hidden="1" customHeight="1" x14ac:dyDescent="0.25">
      <c r="A1602" s="224" t="s">
        <v>8104</v>
      </c>
      <c r="B1602" s="56" t="s">
        <v>8088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8103</v>
      </c>
    </row>
    <row r="1603" spans="1:9" ht="15" hidden="1" customHeight="1" x14ac:dyDescent="0.25">
      <c r="A1603" s="224" t="s">
        <v>8104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971">
        <v>36500</v>
      </c>
      <c r="G1603" s="63">
        <f t="shared" si="24"/>
        <v>73000</v>
      </c>
      <c r="H1603" s="64" t="s">
        <v>406</v>
      </c>
      <c r="I1603" s="56" t="s">
        <v>8103</v>
      </c>
    </row>
    <row r="1604" spans="1:9" ht="15" hidden="1" customHeight="1" x14ac:dyDescent="0.25">
      <c r="A1604" s="224" t="s">
        <v>8104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8051</v>
      </c>
    </row>
    <row r="1605" spans="1:9" ht="15" hidden="1" customHeight="1" x14ac:dyDescent="0.25">
      <c r="A1605" s="224" t="s">
        <v>8104</v>
      </c>
      <c r="B1605" s="56" t="s">
        <v>6694</v>
      </c>
      <c r="C1605" s="56" t="s">
        <v>6581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8051</v>
      </c>
    </row>
    <row r="1606" spans="1:9" ht="15" hidden="1" customHeight="1" x14ac:dyDescent="0.25">
      <c r="A1606" s="224" t="s">
        <v>8104</v>
      </c>
      <c r="B1606" s="56" t="s">
        <v>6695</v>
      </c>
      <c r="C1606" s="56" t="s">
        <v>6581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8051</v>
      </c>
    </row>
    <row r="1607" spans="1:9" ht="15" hidden="1" customHeight="1" x14ac:dyDescent="0.25">
      <c r="A1607" s="224" t="s">
        <v>8104</v>
      </c>
      <c r="B1607" s="56" t="s">
        <v>8161</v>
      </c>
      <c r="C1607" s="56" t="s">
        <v>6656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8051</v>
      </c>
    </row>
    <row r="1608" spans="1:9" ht="15" hidden="1" customHeight="1" x14ac:dyDescent="0.25">
      <c r="A1608" s="224" t="s">
        <v>8104</v>
      </c>
      <c r="B1608" s="56" t="s">
        <v>6921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hidden="1" customHeight="1" x14ac:dyDescent="0.25">
      <c r="A1609" s="224" t="s">
        <v>8104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hidden="1" customHeight="1" x14ac:dyDescent="0.25">
      <c r="A1610" s="224" t="s">
        <v>8682</v>
      </c>
      <c r="B1610" s="255" t="s">
        <v>8085</v>
      </c>
      <c r="C1610" s="255" t="s">
        <v>7402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hidden="1" customHeight="1" x14ac:dyDescent="0.25">
      <c r="A1611" s="224" t="s">
        <v>8104</v>
      </c>
      <c r="B1611" s="56" t="s">
        <v>7816</v>
      </c>
      <c r="C1611" s="80" t="s">
        <v>7795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8081</v>
      </c>
    </row>
    <row r="1612" spans="1:9" ht="15" hidden="1" customHeight="1" x14ac:dyDescent="0.25">
      <c r="A1612" s="224" t="s">
        <v>8104</v>
      </c>
      <c r="B1612" s="56" t="s">
        <v>6941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8081</v>
      </c>
    </row>
    <row r="1613" spans="1:9" ht="15" hidden="1" customHeight="1" x14ac:dyDescent="0.25">
      <c r="A1613" s="224" t="s">
        <v>8104</v>
      </c>
      <c r="B1613" s="55" t="s">
        <v>8040</v>
      </c>
      <c r="C1613" s="56" t="s">
        <v>7120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51" t="s">
        <v>8080</v>
      </c>
      <c r="I1613" s="56" t="s">
        <v>8081</v>
      </c>
    </row>
    <row r="1614" spans="1:9" ht="15" hidden="1" customHeight="1" x14ac:dyDescent="0.25">
      <c r="A1614" s="224" t="s">
        <v>8104</v>
      </c>
      <c r="B1614" s="68" t="s">
        <v>8070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8071</v>
      </c>
      <c r="I1614" s="56" t="s">
        <v>8081</v>
      </c>
    </row>
    <row r="1615" spans="1:9" ht="15" hidden="1" customHeight="1" x14ac:dyDescent="0.25">
      <c r="A1615" s="224" t="s">
        <v>8104</v>
      </c>
      <c r="B1615" s="68" t="s">
        <v>8073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8075</v>
      </c>
      <c r="I1615" s="56" t="s">
        <v>8081</v>
      </c>
    </row>
    <row r="1616" spans="1:9" ht="15" hidden="1" customHeight="1" x14ac:dyDescent="0.25">
      <c r="A1616" s="224" t="s">
        <v>8104</v>
      </c>
      <c r="B1616" s="56" t="s">
        <v>8077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8081</v>
      </c>
    </row>
    <row r="1617" spans="1:9" ht="15" hidden="1" customHeight="1" x14ac:dyDescent="0.25">
      <c r="A1617" s="224" t="s">
        <v>8104</v>
      </c>
      <c r="B1617" s="55" t="s">
        <v>6327</v>
      </c>
      <c r="C1617" s="65" t="s">
        <v>7944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8067</v>
      </c>
      <c r="I1617" s="56" t="s">
        <v>8083</v>
      </c>
    </row>
    <row r="1618" spans="1:9" ht="15" hidden="1" customHeight="1" x14ac:dyDescent="0.25">
      <c r="A1618" s="224" t="s">
        <v>8104</v>
      </c>
      <c r="B1618" s="55" t="s">
        <v>6327</v>
      </c>
      <c r="C1618" s="65" t="s">
        <v>7945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8067</v>
      </c>
      <c r="I1618" s="56" t="s">
        <v>8083</v>
      </c>
    </row>
    <row r="1619" spans="1:9" ht="15" hidden="1" customHeight="1" x14ac:dyDescent="0.25">
      <c r="A1619" s="224" t="s">
        <v>8104</v>
      </c>
      <c r="B1619" s="55" t="s">
        <v>6327</v>
      </c>
      <c r="C1619" s="65" t="s">
        <v>7946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8067</v>
      </c>
      <c r="I1619" s="56" t="s">
        <v>8083</v>
      </c>
    </row>
    <row r="1620" spans="1:9" ht="15" hidden="1" customHeight="1" x14ac:dyDescent="0.25">
      <c r="A1620" s="224" t="s">
        <v>8104</v>
      </c>
      <c r="B1620" s="56" t="s">
        <v>78</v>
      </c>
      <c r="C1620" s="56" t="s">
        <v>79</v>
      </c>
      <c r="D1620" s="83">
        <v>1</v>
      </c>
      <c r="E1620" s="56" t="s">
        <v>6600</v>
      </c>
      <c r="F1620" s="62">
        <v>6100000</v>
      </c>
      <c r="G1620" s="63">
        <f t="shared" si="26"/>
        <v>6100000</v>
      </c>
      <c r="H1620" s="64" t="s">
        <v>8067</v>
      </c>
      <c r="I1620" s="56" t="s">
        <v>8083</v>
      </c>
    </row>
    <row r="1621" spans="1:9" ht="15" hidden="1" customHeight="1" x14ac:dyDescent="0.25">
      <c r="A1621" s="224" t="s">
        <v>8104</v>
      </c>
      <c r="B1621" s="55" t="s">
        <v>7844</v>
      </c>
      <c r="C1621" s="56" t="s">
        <v>6897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7843</v>
      </c>
      <c r="I1621" s="56" t="s">
        <v>8083</v>
      </c>
    </row>
    <row r="1622" spans="1:9" ht="15" customHeight="1" x14ac:dyDescent="0.25">
      <c r="A1622" s="224" t="s">
        <v>8104</v>
      </c>
      <c r="B1622" s="55" t="s">
        <v>8068</v>
      </c>
      <c r="C1622" s="56" t="s">
        <v>6937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7707</v>
      </c>
      <c r="I1622" s="56" t="s">
        <v>8083</v>
      </c>
    </row>
    <row r="1623" spans="1:9" ht="15" customHeight="1" x14ac:dyDescent="0.25">
      <c r="A1623" s="224" t="s">
        <v>8104</v>
      </c>
      <c r="B1623" s="68" t="s">
        <v>8010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8069</v>
      </c>
      <c r="I1623" s="56" t="s">
        <v>8083</v>
      </c>
    </row>
    <row r="1624" spans="1:9" ht="15" hidden="1" customHeight="1" x14ac:dyDescent="0.25">
      <c r="A1624" s="511" t="s">
        <v>8104</v>
      </c>
      <c r="B1624" s="803" t="s">
        <v>8074</v>
      </c>
      <c r="C1624" s="804" t="s">
        <v>57</v>
      </c>
      <c r="D1624" s="259">
        <v>2</v>
      </c>
      <c r="E1624" s="490" t="s">
        <v>29</v>
      </c>
      <c r="F1624" s="451">
        <v>145000</v>
      </c>
      <c r="G1624" s="262">
        <f t="shared" si="26"/>
        <v>290000</v>
      </c>
      <c r="H1624" s="263" t="s">
        <v>8092</v>
      </c>
      <c r="I1624" s="452" t="s">
        <v>8788</v>
      </c>
    </row>
    <row r="1625" spans="1:9" ht="15" hidden="1" customHeight="1" x14ac:dyDescent="0.25">
      <c r="A1625" s="224" t="s">
        <v>8104</v>
      </c>
      <c r="B1625" s="56" t="s">
        <v>8079</v>
      </c>
      <c r="C1625" s="126" t="s">
        <v>7076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8076</v>
      </c>
      <c r="I1625" s="56" t="s">
        <v>8082</v>
      </c>
    </row>
    <row r="1626" spans="1:9" ht="15" hidden="1" customHeight="1" x14ac:dyDescent="0.25">
      <c r="A1626" s="224" t="s">
        <v>8104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8055</v>
      </c>
    </row>
    <row r="1627" spans="1:9" ht="15" hidden="1" customHeight="1" x14ac:dyDescent="0.25">
      <c r="A1627" s="224" t="s">
        <v>8104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8055</v>
      </c>
    </row>
    <row r="1628" spans="1:9" ht="15" hidden="1" customHeight="1" x14ac:dyDescent="0.25">
      <c r="A1628" s="224" t="s">
        <v>8104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8055</v>
      </c>
    </row>
    <row r="1629" spans="1:9" ht="15" hidden="1" customHeight="1" x14ac:dyDescent="0.25">
      <c r="A1629" s="224" t="s">
        <v>8104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8055</v>
      </c>
    </row>
    <row r="1630" spans="1:9" ht="15" hidden="1" customHeight="1" x14ac:dyDescent="0.25">
      <c r="A1630" s="224" t="s">
        <v>8104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8055</v>
      </c>
    </row>
    <row r="1631" spans="1:9" ht="15" hidden="1" customHeight="1" x14ac:dyDescent="0.25">
      <c r="A1631" s="224" t="s">
        <v>8104</v>
      </c>
      <c r="B1631" s="255" t="s">
        <v>8054</v>
      </c>
      <c r="C1631" s="151" t="s">
        <v>7594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8055</v>
      </c>
    </row>
    <row r="1632" spans="1:9" ht="15" hidden="1" customHeight="1" x14ac:dyDescent="0.25">
      <c r="A1632" s="224" t="s">
        <v>8104</v>
      </c>
      <c r="B1632" s="255" t="s">
        <v>8054</v>
      </c>
      <c r="C1632" s="151" t="s">
        <v>7599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8055</v>
      </c>
    </row>
    <row r="1633" spans="1:9" ht="15" hidden="1" customHeight="1" x14ac:dyDescent="0.25">
      <c r="A1633" s="224" t="s">
        <v>8104</v>
      </c>
      <c r="B1633" s="255" t="s">
        <v>8054</v>
      </c>
      <c r="C1633" s="151" t="s">
        <v>7595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8055</v>
      </c>
    </row>
    <row r="1634" spans="1:9" ht="15" hidden="1" customHeight="1" x14ac:dyDescent="0.25">
      <c r="A1634" s="224" t="s">
        <v>8104</v>
      </c>
      <c r="B1634" s="255" t="s">
        <v>8054</v>
      </c>
      <c r="C1634" s="151" t="s">
        <v>7596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8055</v>
      </c>
    </row>
    <row r="1635" spans="1:9" ht="15" hidden="1" customHeight="1" x14ac:dyDescent="0.25">
      <c r="A1635" s="224" t="s">
        <v>8104</v>
      </c>
      <c r="B1635" s="255" t="s">
        <v>8054</v>
      </c>
      <c r="C1635" s="151" t="s">
        <v>7597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8055</v>
      </c>
    </row>
    <row r="1636" spans="1:9" ht="15" hidden="1" customHeight="1" x14ac:dyDescent="0.25">
      <c r="A1636" s="224" t="s">
        <v>8104</v>
      </c>
      <c r="B1636" s="255" t="s">
        <v>8054</v>
      </c>
      <c r="C1636" s="151" t="s">
        <v>7598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8055</v>
      </c>
    </row>
    <row r="1637" spans="1:9" ht="15" hidden="1" customHeight="1" x14ac:dyDescent="0.25">
      <c r="A1637" s="224" t="s">
        <v>8104</v>
      </c>
      <c r="B1637" s="56" t="s">
        <v>8053</v>
      </c>
      <c r="C1637" s="126" t="s">
        <v>4608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8055</v>
      </c>
    </row>
    <row r="1638" spans="1:9" ht="15" hidden="1" customHeight="1" x14ac:dyDescent="0.25">
      <c r="A1638" s="224" t="s">
        <v>8104</v>
      </c>
      <c r="B1638" s="56" t="s">
        <v>8053</v>
      </c>
      <c r="C1638" s="56" t="s">
        <v>7534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8055</v>
      </c>
    </row>
    <row r="1639" spans="1:9" ht="15" hidden="1" customHeight="1" x14ac:dyDescent="0.25">
      <c r="A1639" s="224" t="s">
        <v>8104</v>
      </c>
      <c r="B1639" s="56" t="s">
        <v>8053</v>
      </c>
      <c r="C1639" s="56" t="s">
        <v>7535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8055</v>
      </c>
    </row>
    <row r="1640" spans="1:9" ht="15" hidden="1" customHeight="1" x14ac:dyDescent="0.25">
      <c r="A1640" s="224" t="s">
        <v>8104</v>
      </c>
      <c r="B1640" s="56" t="s">
        <v>8053</v>
      </c>
      <c r="C1640" s="56" t="s">
        <v>7536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8055</v>
      </c>
    </row>
    <row r="1641" spans="1:9" ht="15" hidden="1" customHeight="1" x14ac:dyDescent="0.25">
      <c r="A1641" s="224" t="s">
        <v>8104</v>
      </c>
      <c r="B1641" s="56" t="s">
        <v>8053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8055</v>
      </c>
    </row>
    <row r="1642" spans="1:9" ht="15" hidden="1" customHeight="1" x14ac:dyDescent="0.25">
      <c r="A1642" s="224" t="s">
        <v>8104</v>
      </c>
      <c r="B1642" s="56" t="s">
        <v>8053</v>
      </c>
      <c r="C1642" s="56" t="s">
        <v>7037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8055</v>
      </c>
    </row>
    <row r="1643" spans="1:9" ht="15" hidden="1" customHeight="1" x14ac:dyDescent="0.25">
      <c r="A1643" s="224" t="s">
        <v>8164</v>
      </c>
      <c r="B1643" s="56" t="s">
        <v>8089</v>
      </c>
      <c r="C1643" s="80" t="s">
        <v>6700</v>
      </c>
      <c r="D1643" s="57">
        <v>2</v>
      </c>
      <c r="E1643" s="72" t="s">
        <v>7333</v>
      </c>
      <c r="F1643" s="62">
        <v>160000</v>
      </c>
      <c r="G1643" s="63">
        <f t="shared" si="26"/>
        <v>320000</v>
      </c>
      <c r="H1643" s="64" t="s">
        <v>6321</v>
      </c>
      <c r="I1643" s="56"/>
    </row>
    <row r="1644" spans="1:9" ht="15" hidden="1" customHeight="1" x14ac:dyDescent="0.25">
      <c r="A1644" s="224" t="s">
        <v>8164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6321</v>
      </c>
      <c r="I1644" s="56"/>
    </row>
    <row r="1645" spans="1:9" ht="15" hidden="1" customHeight="1" x14ac:dyDescent="0.25">
      <c r="A1645" s="224" t="s">
        <v>8164</v>
      </c>
      <c r="B1645" s="56" t="s">
        <v>6732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6321</v>
      </c>
      <c r="I1645" s="56"/>
    </row>
    <row r="1646" spans="1:9" ht="15" hidden="1" customHeight="1" x14ac:dyDescent="0.25">
      <c r="A1646" s="224" t="s">
        <v>8164</v>
      </c>
      <c r="B1646" s="56" t="s">
        <v>8150</v>
      </c>
      <c r="C1646" s="56" t="s">
        <v>6627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51" t="s">
        <v>6321</v>
      </c>
      <c r="I1646" s="56"/>
    </row>
    <row r="1647" spans="1:9" ht="15" hidden="1" customHeight="1" x14ac:dyDescent="0.25">
      <c r="A1647" s="224" t="s">
        <v>8164</v>
      </c>
      <c r="B1647" s="56" t="s">
        <v>8151</v>
      </c>
      <c r="C1647" s="56" t="s">
        <v>6627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51" t="s">
        <v>6321</v>
      </c>
      <c r="I1647" s="56"/>
    </row>
    <row r="1648" spans="1:9" ht="15" hidden="1" customHeight="1" x14ac:dyDescent="0.25">
      <c r="A1648" s="224" t="s">
        <v>8164</v>
      </c>
      <c r="B1648" s="56" t="s">
        <v>8153</v>
      </c>
      <c r="C1648" s="56" t="s">
        <v>6892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51" t="s">
        <v>6321</v>
      </c>
      <c r="I1648" s="56"/>
    </row>
    <row r="1649" spans="1:9" ht="15" hidden="1" customHeight="1" x14ac:dyDescent="0.25">
      <c r="A1649" s="224" t="s">
        <v>8164</v>
      </c>
      <c r="B1649" s="56" t="s">
        <v>8154</v>
      </c>
      <c r="C1649" s="56" t="s">
        <v>6892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51" t="s">
        <v>6321</v>
      </c>
      <c r="I1649" s="56"/>
    </row>
    <row r="1650" spans="1:9" ht="15" hidden="1" customHeight="1" x14ac:dyDescent="0.25">
      <c r="A1650" s="224" t="s">
        <v>8164</v>
      </c>
      <c r="B1650" s="74" t="s">
        <v>7650</v>
      </c>
      <c r="C1650" s="56" t="s">
        <v>7651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51" t="s">
        <v>6321</v>
      </c>
      <c r="I1650" s="56"/>
    </row>
    <row r="1651" spans="1:9" ht="15" hidden="1" customHeight="1" x14ac:dyDescent="0.25">
      <c r="A1651" s="224" t="s">
        <v>8164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hidden="1" customHeight="1" x14ac:dyDescent="0.25">
      <c r="A1652" s="224" t="s">
        <v>8164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customHeight="1" x14ac:dyDescent="0.25">
      <c r="A1653" s="224" t="s">
        <v>8164</v>
      </c>
      <c r="B1653" s="74" t="s">
        <v>6864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8105</v>
      </c>
    </row>
    <row r="1654" spans="1:9" ht="15" customHeight="1" x14ac:dyDescent="0.25">
      <c r="A1654" s="224" t="s">
        <v>8164</v>
      </c>
      <c r="B1654" s="56" t="s">
        <v>8126</v>
      </c>
      <c r="C1654" s="230" t="s">
        <v>7402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8105</v>
      </c>
    </row>
    <row r="1655" spans="1:9" ht="15" hidden="1" customHeight="1" x14ac:dyDescent="0.25">
      <c r="A1655" s="224" t="s">
        <v>8164</v>
      </c>
      <c r="B1655" s="68" t="s">
        <v>8107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8109</v>
      </c>
    </row>
    <row r="1656" spans="1:9" ht="15" hidden="1" customHeight="1" x14ac:dyDescent="0.25">
      <c r="A1656" s="224" t="s">
        <v>8164</v>
      </c>
      <c r="B1656" s="68" t="s">
        <v>6466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8109</v>
      </c>
    </row>
    <row r="1657" spans="1:9" ht="15" hidden="1" customHeight="1" x14ac:dyDescent="0.25">
      <c r="A1657" s="224" t="s">
        <v>8164</v>
      </c>
      <c r="B1657" s="56" t="s">
        <v>7858</v>
      </c>
      <c r="C1657" s="56" t="s">
        <v>417</v>
      </c>
      <c r="D1657" s="57">
        <v>2</v>
      </c>
      <c r="E1657" s="56" t="s">
        <v>7936</v>
      </c>
      <c r="F1657" s="76">
        <v>90000</v>
      </c>
      <c r="G1657" s="63">
        <f t="shared" si="26"/>
        <v>180000</v>
      </c>
      <c r="H1657" s="64" t="s">
        <v>425</v>
      </c>
      <c r="I1657" s="56" t="s">
        <v>8109</v>
      </c>
    </row>
    <row r="1658" spans="1:9" ht="15" hidden="1" customHeight="1" x14ac:dyDescent="0.25">
      <c r="A1658" s="224" t="s">
        <v>8164</v>
      </c>
      <c r="B1658" s="56" t="s">
        <v>8147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8158</v>
      </c>
    </row>
    <row r="1659" spans="1:9" ht="15" hidden="1" customHeight="1" x14ac:dyDescent="0.25">
      <c r="A1659" s="224" t="s">
        <v>8164</v>
      </c>
      <c r="B1659" s="81" t="s">
        <v>8116</v>
      </c>
      <c r="C1659" s="56" t="s">
        <v>8117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8158</v>
      </c>
    </row>
    <row r="1660" spans="1:9" ht="15" hidden="1" customHeight="1" x14ac:dyDescent="0.25">
      <c r="A1660" s="224" t="s">
        <v>8164</v>
      </c>
      <c r="B1660" s="55" t="s">
        <v>6821</v>
      </c>
      <c r="C1660" s="71" t="s">
        <v>6815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8158</v>
      </c>
    </row>
    <row r="1661" spans="1:9" ht="15" hidden="1" customHeight="1" x14ac:dyDescent="0.25">
      <c r="A1661" s="224" t="s">
        <v>8164</v>
      </c>
      <c r="B1661" s="56" t="s">
        <v>8127</v>
      </c>
      <c r="C1661" s="80" t="s">
        <v>7402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8158</v>
      </c>
    </row>
    <row r="1662" spans="1:9" ht="15" customHeight="1" x14ac:dyDescent="0.25">
      <c r="A1662" s="224" t="s">
        <v>8164</v>
      </c>
      <c r="B1662" s="74" t="s">
        <v>6864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8158</v>
      </c>
    </row>
    <row r="1663" spans="1:9" ht="15" customHeight="1" x14ac:dyDescent="0.25">
      <c r="A1663" s="224" t="s">
        <v>8164</v>
      </c>
      <c r="B1663" s="56" t="s">
        <v>8126</v>
      </c>
      <c r="C1663" s="230" t="s">
        <v>7402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8158</v>
      </c>
    </row>
    <row r="1664" spans="1:9" ht="15" hidden="1" customHeight="1" x14ac:dyDescent="0.25">
      <c r="A1664" s="224" t="s">
        <v>8164</v>
      </c>
      <c r="B1664" s="56" t="s">
        <v>8152</v>
      </c>
      <c r="C1664" s="56" t="s">
        <v>6699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51" t="s">
        <v>428</v>
      </c>
      <c r="I1664" s="56" t="s">
        <v>8158</v>
      </c>
    </row>
    <row r="1665" spans="1:9" ht="15" hidden="1" customHeight="1" x14ac:dyDescent="0.25">
      <c r="A1665" s="224" t="s">
        <v>8164</v>
      </c>
      <c r="B1665" s="56" t="s">
        <v>8643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hidden="1" customHeight="1" x14ac:dyDescent="0.25">
      <c r="A1666" s="224" t="s">
        <v>8164</v>
      </c>
      <c r="B1666" s="56" t="s">
        <v>6723</v>
      </c>
      <c r="C1666" s="56" t="s">
        <v>8134</v>
      </c>
      <c r="D1666" s="57">
        <v>1</v>
      </c>
      <c r="E1666" s="72" t="s">
        <v>6544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hidden="1" customHeight="1" x14ac:dyDescent="0.25">
      <c r="A1667" s="224" t="s">
        <v>8164</v>
      </c>
      <c r="B1667" s="56" t="s">
        <v>8156</v>
      </c>
      <c r="C1667" s="56" t="s">
        <v>8157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hidden="1" customHeight="1" x14ac:dyDescent="0.25">
      <c r="A1668" s="224" t="s">
        <v>8164</v>
      </c>
      <c r="B1668" s="71" t="s">
        <v>6692</v>
      </c>
      <c r="C1668" s="71" t="s">
        <v>6581</v>
      </c>
      <c r="D1668" s="105">
        <v>1</v>
      </c>
      <c r="E1668" s="71" t="s">
        <v>25</v>
      </c>
      <c r="F1668" s="711">
        <v>214500</v>
      </c>
      <c r="G1668" s="63">
        <f t="shared" ref="G1668:G1732" si="27">F1668*D1668</f>
        <v>214500</v>
      </c>
      <c r="H1668" s="64" t="s">
        <v>800</v>
      </c>
      <c r="I1668" s="56" t="s">
        <v>8159</v>
      </c>
    </row>
    <row r="1669" spans="1:9" ht="15" hidden="1" customHeight="1" x14ac:dyDescent="0.25">
      <c r="A1669" s="224" t="s">
        <v>8164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8159</v>
      </c>
    </row>
    <row r="1670" spans="1:9" ht="15" hidden="1" customHeight="1" x14ac:dyDescent="0.25">
      <c r="A1670" s="224" t="s">
        <v>8164</v>
      </c>
      <c r="B1670" s="55" t="s">
        <v>7876</v>
      </c>
      <c r="C1670" s="56" t="s">
        <v>7032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hidden="1" customHeight="1" x14ac:dyDescent="0.25">
      <c r="A1671" s="224" t="s">
        <v>8164</v>
      </c>
      <c r="B1671" s="56" t="s">
        <v>6695</v>
      </c>
      <c r="C1671" s="56" t="s">
        <v>6581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hidden="1" customHeight="1" x14ac:dyDescent="0.25">
      <c r="A1672" s="224" t="s">
        <v>8164</v>
      </c>
      <c r="B1672" s="56" t="s">
        <v>8161</v>
      </c>
      <c r="C1672" s="56" t="s">
        <v>6656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5"/>
    </row>
    <row r="1673" spans="1:9" ht="15" hidden="1" customHeight="1" x14ac:dyDescent="0.25">
      <c r="A1673" s="224" t="s">
        <v>8164</v>
      </c>
      <c r="B1673" s="55" t="s">
        <v>7414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hidden="1" customHeight="1" x14ac:dyDescent="0.25">
      <c r="A1674" s="224" t="s">
        <v>8164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hidden="1" customHeight="1" x14ac:dyDescent="0.25">
      <c r="A1675" s="224" t="s">
        <v>8164</v>
      </c>
      <c r="B1675" s="56" t="s">
        <v>8205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hidden="1" customHeight="1" x14ac:dyDescent="0.25">
      <c r="A1676" s="224" t="s">
        <v>8164</v>
      </c>
      <c r="B1676" s="56" t="s">
        <v>8206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s="822" customFormat="1" ht="15" hidden="1" customHeight="1" x14ac:dyDescent="0.25">
      <c r="A1677" s="1031" t="s">
        <v>8164</v>
      </c>
      <c r="B1677" s="1061" t="s">
        <v>8155</v>
      </c>
      <c r="C1677" s="1061" t="s">
        <v>30</v>
      </c>
      <c r="D1677" s="1061">
        <v>2</v>
      </c>
      <c r="E1677" s="1061" t="s">
        <v>29</v>
      </c>
      <c r="F1677" s="1066">
        <v>2500</v>
      </c>
      <c r="G1677" s="1066">
        <f t="shared" si="27"/>
        <v>5000</v>
      </c>
      <c r="H1677" s="751" t="s">
        <v>7575</v>
      </c>
      <c r="I1677" s="1061"/>
    </row>
    <row r="1678" spans="1:9" ht="15" hidden="1" customHeight="1" x14ac:dyDescent="0.25">
      <c r="A1678" s="224" t="s">
        <v>8164</v>
      </c>
      <c r="B1678" s="56" t="s">
        <v>8121</v>
      </c>
      <c r="C1678" s="126" t="s">
        <v>7062</v>
      </c>
      <c r="D1678" s="57">
        <v>6</v>
      </c>
      <c r="E1678" s="72" t="s">
        <v>29</v>
      </c>
      <c r="F1678" s="76">
        <v>145000</v>
      </c>
      <c r="G1678" s="63">
        <f t="shared" si="27"/>
        <v>870000</v>
      </c>
      <c r="H1678" s="64" t="s">
        <v>689</v>
      </c>
      <c r="I1678" s="56" t="s">
        <v>8122</v>
      </c>
    </row>
    <row r="1679" spans="1:9" ht="15" hidden="1" customHeight="1" x14ac:dyDescent="0.25">
      <c r="A1679" s="224" t="s">
        <v>8164</v>
      </c>
      <c r="B1679" s="95" t="s">
        <v>8102</v>
      </c>
      <c r="C1679" s="56" t="s">
        <v>7959</v>
      </c>
      <c r="D1679" s="57">
        <v>1</v>
      </c>
      <c r="E1679" s="72" t="s">
        <v>29</v>
      </c>
      <c r="F1679" s="76">
        <v>1500000</v>
      </c>
      <c r="G1679" s="63">
        <f t="shared" si="27"/>
        <v>1500000</v>
      </c>
      <c r="H1679" s="751" t="s">
        <v>689</v>
      </c>
      <c r="I1679" s="56" t="s">
        <v>8122</v>
      </c>
    </row>
    <row r="1680" spans="1:9" ht="15" hidden="1" customHeight="1" x14ac:dyDescent="0.25">
      <c r="A1680" s="224" t="s">
        <v>8164</v>
      </c>
      <c r="B1680" s="56" t="s">
        <v>8259</v>
      </c>
      <c r="C1680" s="56" t="s">
        <v>8271</v>
      </c>
      <c r="D1680" s="57">
        <v>10</v>
      </c>
      <c r="E1680" s="72" t="s">
        <v>29</v>
      </c>
      <c r="F1680" s="62">
        <v>400000</v>
      </c>
      <c r="G1680" s="63">
        <f t="shared" si="27"/>
        <v>4000000</v>
      </c>
      <c r="H1680" s="64" t="s">
        <v>8255</v>
      </c>
      <c r="I1680" s="56" t="s">
        <v>8122</v>
      </c>
    </row>
    <row r="1681" spans="1:9" ht="15" hidden="1" customHeight="1" x14ac:dyDescent="0.25">
      <c r="A1681" s="224" t="s">
        <v>8164</v>
      </c>
      <c r="B1681" s="255" t="s">
        <v>8124</v>
      </c>
      <c r="C1681" s="56" t="s">
        <v>8123</v>
      </c>
      <c r="D1681" s="57">
        <v>1</v>
      </c>
      <c r="E1681" s="72" t="s">
        <v>29</v>
      </c>
      <c r="F1681" s="62">
        <v>1</v>
      </c>
      <c r="G1681" s="63">
        <f t="shared" si="27"/>
        <v>1</v>
      </c>
      <c r="H1681" s="751" t="s">
        <v>8125</v>
      </c>
      <c r="I1681" s="56" t="s">
        <v>8122</v>
      </c>
    </row>
    <row r="1682" spans="1:9" ht="15" hidden="1" customHeight="1" x14ac:dyDescent="0.25">
      <c r="A1682" s="224" t="s">
        <v>8164</v>
      </c>
      <c r="B1682" s="60" t="s">
        <v>215</v>
      </c>
      <c r="C1682" s="151" t="s">
        <v>216</v>
      </c>
      <c r="D1682" s="57">
        <v>40</v>
      </c>
      <c r="E1682" s="56" t="s">
        <v>203</v>
      </c>
      <c r="F1682" s="971">
        <v>36500</v>
      </c>
      <c r="G1682" s="63">
        <f t="shared" si="27"/>
        <v>1460000</v>
      </c>
      <c r="H1682" s="751" t="s">
        <v>689</v>
      </c>
      <c r="I1682" s="56" t="s">
        <v>8122</v>
      </c>
    </row>
    <row r="1683" spans="1:9" ht="15" hidden="1" customHeight="1" x14ac:dyDescent="0.25">
      <c r="A1683" s="224" t="s">
        <v>8164</v>
      </c>
      <c r="B1683" s="60" t="s">
        <v>6851</v>
      </c>
      <c r="C1683" s="255" t="s">
        <v>30</v>
      </c>
      <c r="D1683" s="57">
        <v>2</v>
      </c>
      <c r="E1683" s="72" t="s">
        <v>29</v>
      </c>
      <c r="F1683" s="62">
        <v>25000</v>
      </c>
      <c r="G1683" s="63">
        <f t="shared" si="27"/>
        <v>50000</v>
      </c>
      <c r="H1683" s="751" t="s">
        <v>689</v>
      </c>
      <c r="I1683" s="56" t="s">
        <v>8122</v>
      </c>
    </row>
    <row r="1684" spans="1:9" ht="15" hidden="1" customHeight="1" x14ac:dyDescent="0.25">
      <c r="A1684" s="224" t="s">
        <v>8312</v>
      </c>
      <c r="B1684" s="255" t="s">
        <v>7198</v>
      </c>
      <c r="C1684" s="255" t="s">
        <v>6598</v>
      </c>
      <c r="D1684" s="57">
        <v>24</v>
      </c>
      <c r="E1684" s="72" t="s">
        <v>63</v>
      </c>
      <c r="F1684" s="62">
        <v>17000</v>
      </c>
      <c r="G1684" s="63">
        <f t="shared" si="27"/>
        <v>408000</v>
      </c>
      <c r="H1684" s="64" t="s">
        <v>6321</v>
      </c>
      <c r="I1684" s="56"/>
    </row>
    <row r="1685" spans="1:9" ht="15" hidden="1" customHeight="1" x14ac:dyDescent="0.25">
      <c r="A1685" s="224" t="s">
        <v>8312</v>
      </c>
      <c r="B1685" s="74" t="s">
        <v>8162</v>
      </c>
      <c r="C1685" s="56" t="s">
        <v>7651</v>
      </c>
      <c r="D1685" s="57">
        <v>2</v>
      </c>
      <c r="E1685" s="72" t="s">
        <v>29</v>
      </c>
      <c r="F1685" s="76">
        <v>50000</v>
      </c>
      <c r="G1685" s="63">
        <f t="shared" si="27"/>
        <v>100000</v>
      </c>
      <c r="H1685" s="64" t="s">
        <v>6321</v>
      </c>
      <c r="I1685" s="56"/>
    </row>
    <row r="1686" spans="1:9" ht="15" hidden="1" customHeight="1" x14ac:dyDescent="0.25">
      <c r="A1686" s="224" t="s">
        <v>8312</v>
      </c>
      <c r="B1686" s="56" t="s">
        <v>6924</v>
      </c>
      <c r="C1686" s="56" t="s">
        <v>6699</v>
      </c>
      <c r="D1686" s="57">
        <v>2</v>
      </c>
      <c r="E1686" s="56" t="s">
        <v>62</v>
      </c>
      <c r="F1686" s="116">
        <v>80000</v>
      </c>
      <c r="G1686" s="63">
        <f t="shared" si="27"/>
        <v>160000</v>
      </c>
      <c r="H1686" s="64" t="s">
        <v>6321</v>
      </c>
      <c r="I1686" s="56"/>
    </row>
    <row r="1687" spans="1:9" ht="15" hidden="1" customHeight="1" x14ac:dyDescent="0.25">
      <c r="A1687" s="224" t="s">
        <v>8312</v>
      </c>
      <c r="B1687" s="68" t="s">
        <v>8149</v>
      </c>
      <c r="C1687" s="56" t="s">
        <v>6699</v>
      </c>
      <c r="D1687" s="57">
        <v>4</v>
      </c>
      <c r="E1687" s="56" t="s">
        <v>62</v>
      </c>
      <c r="F1687" s="116">
        <v>82500</v>
      </c>
      <c r="G1687" s="63">
        <f t="shared" si="27"/>
        <v>330000</v>
      </c>
      <c r="H1687" s="64" t="s">
        <v>6321</v>
      </c>
      <c r="I1687" s="56"/>
    </row>
    <row r="1688" spans="1:9" ht="15" hidden="1" customHeight="1" x14ac:dyDescent="0.25">
      <c r="A1688" s="224" t="s">
        <v>8312</v>
      </c>
      <c r="B1688" s="56" t="s">
        <v>68</v>
      </c>
      <c r="C1688" s="56" t="s">
        <v>69</v>
      </c>
      <c r="D1688" s="57">
        <v>1.5</v>
      </c>
      <c r="E1688" s="69" t="s">
        <v>203</v>
      </c>
      <c r="F1688" s="77">
        <v>29000</v>
      </c>
      <c r="G1688" s="63">
        <f t="shared" si="27"/>
        <v>43500</v>
      </c>
      <c r="H1688" s="64" t="s">
        <v>420</v>
      </c>
      <c r="I1688" s="56"/>
    </row>
    <row r="1689" spans="1:9" ht="15" hidden="1" customHeight="1" x14ac:dyDescent="0.25">
      <c r="A1689" s="224" t="s">
        <v>8312</v>
      </c>
      <c r="B1689" s="56" t="s">
        <v>78</v>
      </c>
      <c r="C1689" s="56" t="s">
        <v>79</v>
      </c>
      <c r="D1689" s="83">
        <v>9</v>
      </c>
      <c r="E1689" s="56" t="s">
        <v>203</v>
      </c>
      <c r="F1689" s="77">
        <v>29200</v>
      </c>
      <c r="G1689" s="63">
        <f t="shared" si="27"/>
        <v>262800</v>
      </c>
      <c r="H1689" s="64" t="s">
        <v>535</v>
      </c>
      <c r="I1689" s="56" t="s">
        <v>8165</v>
      </c>
    </row>
    <row r="1690" spans="1:9" ht="15" hidden="1" customHeight="1" x14ac:dyDescent="0.25">
      <c r="A1690" s="224" t="s">
        <v>8312</v>
      </c>
      <c r="B1690" s="56" t="s">
        <v>6694</v>
      </c>
      <c r="C1690" s="56" t="s">
        <v>6581</v>
      </c>
      <c r="D1690" s="83">
        <v>1</v>
      </c>
      <c r="E1690" s="56" t="s">
        <v>25</v>
      </c>
      <c r="F1690" s="62">
        <v>97000</v>
      </c>
      <c r="G1690" s="63">
        <f t="shared" si="27"/>
        <v>97000</v>
      </c>
      <c r="H1690" s="64" t="s">
        <v>535</v>
      </c>
      <c r="I1690" s="56" t="s">
        <v>8165</v>
      </c>
    </row>
    <row r="1691" spans="1:9" ht="15" customHeight="1" x14ac:dyDescent="0.25">
      <c r="A1691" s="224" t="s">
        <v>8312</v>
      </c>
      <c r="B1691" s="74" t="s">
        <v>6864</v>
      </c>
      <c r="C1691" s="56" t="s">
        <v>141</v>
      </c>
      <c r="D1691" s="57">
        <v>1</v>
      </c>
      <c r="E1691" s="72" t="s">
        <v>25</v>
      </c>
      <c r="F1691" s="62">
        <v>400000</v>
      </c>
      <c r="G1691" s="63">
        <f t="shared" si="27"/>
        <v>400000</v>
      </c>
      <c r="H1691" s="64" t="s">
        <v>535</v>
      </c>
      <c r="I1691" s="56" t="s">
        <v>8165</v>
      </c>
    </row>
    <row r="1692" spans="1:9" ht="15" customHeight="1" x14ac:dyDescent="0.25">
      <c r="A1692" s="224" t="s">
        <v>8312</v>
      </c>
      <c r="B1692" s="56" t="s">
        <v>8126</v>
      </c>
      <c r="C1692" s="230" t="s">
        <v>7402</v>
      </c>
      <c r="D1692" s="57">
        <v>1</v>
      </c>
      <c r="E1692" s="72" t="s">
        <v>29</v>
      </c>
      <c r="F1692" s="62">
        <v>150000</v>
      </c>
      <c r="G1692" s="63">
        <f t="shared" si="27"/>
        <v>150000</v>
      </c>
      <c r="H1692" s="64" t="s">
        <v>535</v>
      </c>
      <c r="I1692" s="56" t="s">
        <v>8165</v>
      </c>
    </row>
    <row r="1693" spans="1:9" ht="15" hidden="1" customHeight="1" x14ac:dyDescent="0.25">
      <c r="A1693" s="224" t="s">
        <v>8312</v>
      </c>
      <c r="B1693" s="71" t="s">
        <v>6692</v>
      </c>
      <c r="C1693" s="71" t="s">
        <v>6581</v>
      </c>
      <c r="D1693" s="105">
        <v>1</v>
      </c>
      <c r="E1693" s="71" t="s">
        <v>25</v>
      </c>
      <c r="F1693" s="711">
        <v>214500</v>
      </c>
      <c r="G1693" s="63">
        <f t="shared" si="27"/>
        <v>214500</v>
      </c>
      <c r="H1693" s="64" t="s">
        <v>404</v>
      </c>
      <c r="I1693" s="56"/>
    </row>
    <row r="1694" spans="1:9" ht="15" hidden="1" customHeight="1" x14ac:dyDescent="0.25">
      <c r="A1694" s="224" t="s">
        <v>8312</v>
      </c>
      <c r="B1694" s="56" t="s">
        <v>6695</v>
      </c>
      <c r="C1694" s="56" t="s">
        <v>6581</v>
      </c>
      <c r="D1694" s="83">
        <v>1</v>
      </c>
      <c r="E1694" s="81" t="s">
        <v>25</v>
      </c>
      <c r="F1694" s="62">
        <v>93000</v>
      </c>
      <c r="G1694" s="63">
        <f t="shared" si="27"/>
        <v>93000</v>
      </c>
      <c r="H1694" s="64" t="s">
        <v>404</v>
      </c>
      <c r="I1694" s="56"/>
    </row>
    <row r="1695" spans="1:9" ht="15" hidden="1" customHeight="1" x14ac:dyDescent="0.25">
      <c r="A1695" s="224" t="s">
        <v>8312</v>
      </c>
      <c r="B1695" s="56" t="s">
        <v>8161</v>
      </c>
      <c r="C1695" s="56" t="s">
        <v>6656</v>
      </c>
      <c r="D1695" s="83">
        <v>1</v>
      </c>
      <c r="E1695" s="72" t="s">
        <v>29</v>
      </c>
      <c r="F1695" s="62">
        <v>39000</v>
      </c>
      <c r="G1695" s="63">
        <f t="shared" si="27"/>
        <v>39000</v>
      </c>
      <c r="H1695" s="64" t="s">
        <v>404</v>
      </c>
      <c r="I1695" s="56"/>
    </row>
    <row r="1696" spans="1:9" ht="15" hidden="1" customHeight="1" x14ac:dyDescent="0.25">
      <c r="A1696" s="224" t="s">
        <v>8312</v>
      </c>
      <c r="B1696" s="55" t="s">
        <v>7071</v>
      </c>
      <c r="C1696" s="56" t="s">
        <v>57</v>
      </c>
      <c r="D1696" s="57">
        <v>2</v>
      </c>
      <c r="E1696" s="72" t="s">
        <v>29</v>
      </c>
      <c r="F1696" s="116">
        <v>60000</v>
      </c>
      <c r="G1696" s="63">
        <f t="shared" si="27"/>
        <v>120000</v>
      </c>
      <c r="H1696" s="64" t="s">
        <v>404</v>
      </c>
      <c r="I1696" s="56"/>
    </row>
    <row r="1697" spans="1:9" ht="15" hidden="1" customHeight="1" x14ac:dyDescent="0.25">
      <c r="A1697" s="224" t="s">
        <v>8312</v>
      </c>
      <c r="B1697" s="56" t="s">
        <v>78</v>
      </c>
      <c r="C1697" s="56" t="s">
        <v>79</v>
      </c>
      <c r="D1697" s="83">
        <v>9</v>
      </c>
      <c r="E1697" s="56" t="s">
        <v>203</v>
      </c>
      <c r="F1697" s="77">
        <v>29200</v>
      </c>
      <c r="G1697" s="63">
        <f>F1697*D1697</f>
        <v>262800</v>
      </c>
      <c r="H1697" s="751" t="s">
        <v>490</v>
      </c>
      <c r="I1697" s="56" t="s">
        <v>8184</v>
      </c>
    </row>
    <row r="1698" spans="1:9" ht="15" hidden="1" customHeight="1" x14ac:dyDescent="0.25">
      <c r="A1698" s="224" t="s">
        <v>8312</v>
      </c>
      <c r="B1698" s="56" t="s">
        <v>6694</v>
      </c>
      <c r="C1698" s="56" t="s">
        <v>6581</v>
      </c>
      <c r="D1698" s="83">
        <v>1</v>
      </c>
      <c r="E1698" s="56" t="s">
        <v>25</v>
      </c>
      <c r="F1698" s="62">
        <v>97000</v>
      </c>
      <c r="G1698" s="63">
        <f t="shared" ref="G1698" si="28">F1698*D1698</f>
        <v>97000</v>
      </c>
      <c r="H1698" s="751" t="s">
        <v>490</v>
      </c>
      <c r="I1698" s="56" t="s">
        <v>8184</v>
      </c>
    </row>
    <row r="1699" spans="1:9" ht="15" hidden="1" customHeight="1" x14ac:dyDescent="0.25">
      <c r="A1699" s="224" t="s">
        <v>8312</v>
      </c>
      <c r="B1699" s="56" t="s">
        <v>6695</v>
      </c>
      <c r="C1699" s="56" t="s">
        <v>6581</v>
      </c>
      <c r="D1699" s="83">
        <v>1</v>
      </c>
      <c r="E1699" s="81" t="s">
        <v>25</v>
      </c>
      <c r="F1699" s="62">
        <v>93000</v>
      </c>
      <c r="G1699" s="63">
        <f t="shared" si="27"/>
        <v>93000</v>
      </c>
      <c r="H1699" s="64" t="s">
        <v>7902</v>
      </c>
      <c r="I1699" s="56" t="s">
        <v>8185</v>
      </c>
    </row>
    <row r="1700" spans="1:9" ht="15" hidden="1" customHeight="1" x14ac:dyDescent="0.25">
      <c r="A1700" s="224" t="s">
        <v>8312</v>
      </c>
      <c r="B1700" s="56" t="s">
        <v>376</v>
      </c>
      <c r="C1700" s="75" t="s">
        <v>135</v>
      </c>
      <c r="D1700" s="57">
        <v>1</v>
      </c>
      <c r="E1700" s="72" t="s">
        <v>29</v>
      </c>
      <c r="F1700" s="76">
        <v>73125</v>
      </c>
      <c r="G1700" s="63">
        <f t="shared" si="27"/>
        <v>73125</v>
      </c>
      <c r="H1700" s="64" t="s">
        <v>7902</v>
      </c>
      <c r="I1700" s="56" t="s">
        <v>8185</v>
      </c>
    </row>
    <row r="1701" spans="1:9" ht="15" customHeight="1" x14ac:dyDescent="0.25">
      <c r="A1701" s="224" t="s">
        <v>8312</v>
      </c>
      <c r="B1701" s="74" t="s">
        <v>6864</v>
      </c>
      <c r="C1701" s="56" t="s">
        <v>141</v>
      </c>
      <c r="D1701" s="57">
        <v>2</v>
      </c>
      <c r="E1701" s="72" t="s">
        <v>25</v>
      </c>
      <c r="F1701" s="62">
        <v>400000</v>
      </c>
      <c r="G1701" s="63">
        <f t="shared" si="27"/>
        <v>800000</v>
      </c>
      <c r="H1701" s="64" t="s">
        <v>521</v>
      </c>
      <c r="I1701" s="56" t="s">
        <v>8186</v>
      </c>
    </row>
    <row r="1702" spans="1:9" ht="15" customHeight="1" x14ac:dyDescent="0.25">
      <c r="A1702" s="224" t="s">
        <v>8312</v>
      </c>
      <c r="B1702" s="56" t="s">
        <v>8126</v>
      </c>
      <c r="C1702" s="230" t="s">
        <v>7402</v>
      </c>
      <c r="D1702" s="57">
        <v>2</v>
      </c>
      <c r="E1702" s="72" t="s">
        <v>29</v>
      </c>
      <c r="F1702" s="62">
        <v>150000</v>
      </c>
      <c r="G1702" s="63">
        <f t="shared" si="27"/>
        <v>300000</v>
      </c>
      <c r="H1702" s="64" t="s">
        <v>521</v>
      </c>
      <c r="I1702" s="56" t="s">
        <v>8186</v>
      </c>
    </row>
    <row r="1703" spans="1:9" ht="15" hidden="1" customHeight="1" x14ac:dyDescent="0.25">
      <c r="A1703" s="224" t="s">
        <v>8312</v>
      </c>
      <c r="B1703" s="56" t="s">
        <v>8018</v>
      </c>
      <c r="C1703" s="230" t="s">
        <v>7140</v>
      </c>
      <c r="D1703" s="57">
        <v>1</v>
      </c>
      <c r="E1703" s="72" t="s">
        <v>29</v>
      </c>
      <c r="F1703" s="62">
        <v>591000</v>
      </c>
      <c r="G1703" s="63">
        <f t="shared" si="27"/>
        <v>591000</v>
      </c>
      <c r="H1703" s="751" t="s">
        <v>441</v>
      </c>
      <c r="I1703" s="56"/>
    </row>
    <row r="1704" spans="1:9" ht="15" hidden="1" customHeight="1" x14ac:dyDescent="0.25">
      <c r="A1704" s="224" t="s">
        <v>8312</v>
      </c>
      <c r="B1704" s="56" t="s">
        <v>7142</v>
      </c>
      <c r="C1704" s="80" t="s">
        <v>7140</v>
      </c>
      <c r="D1704" s="57">
        <v>1</v>
      </c>
      <c r="E1704" s="72" t="s">
        <v>29</v>
      </c>
      <c r="F1704" s="62">
        <v>335000</v>
      </c>
      <c r="G1704" s="63">
        <f t="shared" si="27"/>
        <v>335000</v>
      </c>
      <c r="H1704" s="751" t="s">
        <v>441</v>
      </c>
      <c r="I1704" s="56"/>
    </row>
    <row r="1705" spans="1:9" ht="15" hidden="1" customHeight="1" x14ac:dyDescent="0.25">
      <c r="A1705" s="224" t="s">
        <v>8312</v>
      </c>
      <c r="B1705" s="55" t="s">
        <v>7071</v>
      </c>
      <c r="C1705" s="56" t="s">
        <v>57</v>
      </c>
      <c r="D1705" s="57">
        <v>3</v>
      </c>
      <c r="E1705" s="72" t="s">
        <v>29</v>
      </c>
      <c r="F1705" s="116">
        <v>60000</v>
      </c>
      <c r="G1705" s="63">
        <f t="shared" si="27"/>
        <v>180000</v>
      </c>
      <c r="H1705" s="64" t="s">
        <v>462</v>
      </c>
      <c r="I1705" s="56" t="s">
        <v>8195</v>
      </c>
    </row>
    <row r="1706" spans="1:9" ht="15" hidden="1" customHeight="1" x14ac:dyDescent="0.25">
      <c r="A1706" s="224" t="s">
        <v>8312</v>
      </c>
      <c r="B1706" s="56" t="s">
        <v>6695</v>
      </c>
      <c r="C1706" s="56" t="s">
        <v>6581</v>
      </c>
      <c r="D1706" s="83">
        <v>1</v>
      </c>
      <c r="E1706" s="81" t="s">
        <v>25</v>
      </c>
      <c r="F1706" s="62">
        <v>93000</v>
      </c>
      <c r="G1706" s="63">
        <f t="shared" si="27"/>
        <v>93000</v>
      </c>
      <c r="H1706" s="64" t="s">
        <v>622</v>
      </c>
      <c r="I1706" s="56" t="s">
        <v>8196</v>
      </c>
    </row>
    <row r="1707" spans="1:9" ht="15" hidden="1" customHeight="1" x14ac:dyDescent="0.25">
      <c r="A1707" s="224" t="s">
        <v>8312</v>
      </c>
      <c r="B1707" s="56" t="s">
        <v>8161</v>
      </c>
      <c r="C1707" s="56" t="s">
        <v>6656</v>
      </c>
      <c r="D1707" s="83">
        <v>1</v>
      </c>
      <c r="E1707" s="72" t="s">
        <v>29</v>
      </c>
      <c r="F1707" s="62">
        <v>39000</v>
      </c>
      <c r="G1707" s="63">
        <f t="shared" si="27"/>
        <v>39000</v>
      </c>
      <c r="H1707" s="64" t="s">
        <v>622</v>
      </c>
      <c r="I1707" s="56" t="s">
        <v>8196</v>
      </c>
    </row>
    <row r="1708" spans="1:9" ht="15" hidden="1" customHeight="1" x14ac:dyDescent="0.25">
      <c r="A1708" s="224" t="s">
        <v>8312</v>
      </c>
      <c r="B1708" s="55" t="s">
        <v>7414</v>
      </c>
      <c r="C1708" s="56" t="s">
        <v>57</v>
      </c>
      <c r="D1708" s="57">
        <v>3</v>
      </c>
      <c r="E1708" s="72" t="s">
        <v>29</v>
      </c>
      <c r="F1708" s="116">
        <v>60000</v>
      </c>
      <c r="G1708" s="63">
        <f t="shared" si="27"/>
        <v>180000</v>
      </c>
      <c r="H1708" s="64" t="s">
        <v>7929</v>
      </c>
      <c r="I1708" s="56" t="s">
        <v>8197</v>
      </c>
    </row>
    <row r="1709" spans="1:9" ht="15" hidden="1" customHeight="1" x14ac:dyDescent="0.25">
      <c r="A1709" s="224" t="s">
        <v>8312</v>
      </c>
      <c r="B1709" s="55" t="s">
        <v>6814</v>
      </c>
      <c r="C1709" s="56" t="s">
        <v>6815</v>
      </c>
      <c r="D1709" s="57">
        <v>1</v>
      </c>
      <c r="E1709" s="72" t="s">
        <v>29</v>
      </c>
      <c r="F1709" s="62">
        <f>152027.02*1.11</f>
        <v>168749.99220000001</v>
      </c>
      <c r="G1709" s="63">
        <f t="shared" ref="G1709:G1715" si="29">F1709*D1709</f>
        <v>168749.99220000001</v>
      </c>
      <c r="H1709" s="64" t="s">
        <v>8198</v>
      </c>
      <c r="I1709" s="56" t="s">
        <v>8199</v>
      </c>
    </row>
    <row r="1710" spans="1:9" ht="15" hidden="1" customHeight="1" x14ac:dyDescent="0.25">
      <c r="A1710" s="224" t="s">
        <v>8312</v>
      </c>
      <c r="B1710" s="56" t="s">
        <v>6817</v>
      </c>
      <c r="C1710" s="75" t="s">
        <v>6815</v>
      </c>
      <c r="D1710" s="57">
        <v>1</v>
      </c>
      <c r="E1710" s="72" t="s">
        <v>29</v>
      </c>
      <c r="F1710" s="62">
        <f>146756.75*1.11</f>
        <v>162899.99250000002</v>
      </c>
      <c r="G1710" s="63">
        <f t="shared" si="29"/>
        <v>162899.99250000002</v>
      </c>
      <c r="H1710" s="64" t="s">
        <v>8198</v>
      </c>
      <c r="I1710" s="56" t="s">
        <v>8199</v>
      </c>
    </row>
    <row r="1711" spans="1:9" ht="15" hidden="1" customHeight="1" x14ac:dyDescent="0.25">
      <c r="A1711" s="224" t="s">
        <v>8312</v>
      </c>
      <c r="B1711" s="81" t="s">
        <v>7339</v>
      </c>
      <c r="C1711" s="56" t="s">
        <v>57</v>
      </c>
      <c r="D1711" s="57">
        <v>1</v>
      </c>
      <c r="E1711" s="72" t="s">
        <v>29</v>
      </c>
      <c r="F1711" s="76">
        <v>55000</v>
      </c>
      <c r="G1711" s="63">
        <f t="shared" si="29"/>
        <v>55000</v>
      </c>
      <c r="H1711" s="64" t="s">
        <v>8198</v>
      </c>
      <c r="I1711" s="56" t="s">
        <v>8199</v>
      </c>
    </row>
    <row r="1712" spans="1:9" ht="15" hidden="1" customHeight="1" x14ac:dyDescent="0.25">
      <c r="A1712" s="224" t="s">
        <v>8312</v>
      </c>
      <c r="B1712" s="56" t="s">
        <v>7776</v>
      </c>
      <c r="C1712" s="230" t="s">
        <v>403</v>
      </c>
      <c r="D1712" s="57">
        <v>1</v>
      </c>
      <c r="E1712" s="72" t="s">
        <v>29</v>
      </c>
      <c r="F1712" s="62">
        <v>100000</v>
      </c>
      <c r="G1712" s="63">
        <f t="shared" si="29"/>
        <v>100000</v>
      </c>
      <c r="H1712" s="64" t="s">
        <v>8198</v>
      </c>
      <c r="I1712" s="56" t="s">
        <v>8199</v>
      </c>
    </row>
    <row r="1713" spans="1:9" ht="15" hidden="1" customHeight="1" x14ac:dyDescent="0.25">
      <c r="A1713" s="224" t="s">
        <v>8312</v>
      </c>
      <c r="B1713" s="56" t="s">
        <v>8643</v>
      </c>
      <c r="C1713" s="56" t="s">
        <v>96</v>
      </c>
      <c r="D1713" s="57">
        <v>0.5</v>
      </c>
      <c r="E1713" s="68" t="s">
        <v>203</v>
      </c>
      <c r="F1713" s="77">
        <v>75000</v>
      </c>
      <c r="G1713" s="63">
        <f t="shared" si="29"/>
        <v>37500</v>
      </c>
      <c r="H1713" s="64" t="s">
        <v>8198</v>
      </c>
      <c r="I1713" s="56" t="s">
        <v>8199</v>
      </c>
    </row>
    <row r="1714" spans="1:9" ht="15" hidden="1" customHeight="1" x14ac:dyDescent="0.25">
      <c r="A1714" s="224" t="s">
        <v>8312</v>
      </c>
      <c r="B1714" s="55" t="s">
        <v>7876</v>
      </c>
      <c r="C1714" s="56" t="s">
        <v>7032</v>
      </c>
      <c r="D1714" s="61">
        <v>1</v>
      </c>
      <c r="E1714" s="72" t="s">
        <v>29</v>
      </c>
      <c r="F1714" s="62">
        <f>1.11*66216.21</f>
        <v>73499.993100000007</v>
      </c>
      <c r="G1714" s="63">
        <f t="shared" si="29"/>
        <v>73499.993100000007</v>
      </c>
      <c r="H1714" s="64" t="s">
        <v>8198</v>
      </c>
      <c r="I1714" s="56" t="s">
        <v>8199</v>
      </c>
    </row>
    <row r="1715" spans="1:9" ht="15" hidden="1" customHeight="1" x14ac:dyDescent="0.25">
      <c r="A1715" s="224" t="s">
        <v>8312</v>
      </c>
      <c r="B1715" s="55" t="s">
        <v>7877</v>
      </c>
      <c r="C1715" s="56" t="s">
        <v>7032</v>
      </c>
      <c r="D1715" s="61">
        <v>1</v>
      </c>
      <c r="E1715" s="72" t="s">
        <v>29</v>
      </c>
      <c r="F1715" s="62">
        <f>1.11*105405.4</f>
        <v>116999.99400000001</v>
      </c>
      <c r="G1715" s="63">
        <f t="shared" si="29"/>
        <v>116999.99400000001</v>
      </c>
      <c r="H1715" s="64" t="s">
        <v>8198</v>
      </c>
      <c r="I1715" s="56" t="s">
        <v>8199</v>
      </c>
    </row>
    <row r="1716" spans="1:9" ht="15" hidden="1" customHeight="1" x14ac:dyDescent="0.25">
      <c r="A1716" s="224" t="s">
        <v>8312</v>
      </c>
      <c r="B1716" s="56" t="s">
        <v>7737</v>
      </c>
      <c r="C1716" s="80" t="s">
        <v>57</v>
      </c>
      <c r="D1716" s="83">
        <v>8</v>
      </c>
      <c r="E1716" s="72" t="s">
        <v>29</v>
      </c>
      <c r="F1716" s="76">
        <v>10000</v>
      </c>
      <c r="G1716" s="63">
        <f t="shared" ref="G1716:G1717" si="30">F1716*D1716</f>
        <v>80000</v>
      </c>
      <c r="H1716" s="64" t="s">
        <v>8198</v>
      </c>
      <c r="I1716" s="56" t="s">
        <v>8199</v>
      </c>
    </row>
    <row r="1717" spans="1:9" ht="15" hidden="1" customHeight="1" x14ac:dyDescent="0.25">
      <c r="A1717" s="224" t="s">
        <v>8312</v>
      </c>
      <c r="B1717" s="74" t="s">
        <v>6560</v>
      </c>
      <c r="C1717" s="56" t="s">
        <v>57</v>
      </c>
      <c r="D1717" s="57">
        <v>8</v>
      </c>
      <c r="E1717" s="72" t="s">
        <v>29</v>
      </c>
      <c r="F1717" s="76">
        <v>4000</v>
      </c>
      <c r="G1717" s="63">
        <f t="shared" si="30"/>
        <v>32000</v>
      </c>
      <c r="H1717" s="64" t="s">
        <v>8198</v>
      </c>
      <c r="I1717" s="56" t="s">
        <v>8199</v>
      </c>
    </row>
    <row r="1718" spans="1:9" ht="15" hidden="1" customHeight="1" x14ac:dyDescent="0.25">
      <c r="A1718" s="224" t="s">
        <v>8312</v>
      </c>
      <c r="B1718" s="56" t="s">
        <v>7601</v>
      </c>
      <c r="C1718" s="56" t="s">
        <v>8624</v>
      </c>
      <c r="D1718" s="57">
        <v>1</v>
      </c>
      <c r="E1718" s="72" t="s">
        <v>26</v>
      </c>
      <c r="F1718" s="76">
        <v>1700000</v>
      </c>
      <c r="G1718" s="63">
        <f t="shared" si="27"/>
        <v>1700000</v>
      </c>
      <c r="H1718" s="64" t="s">
        <v>420</v>
      </c>
      <c r="I1718" s="56" t="s">
        <v>8200</v>
      </c>
    </row>
    <row r="1719" spans="1:9" ht="15" hidden="1" customHeight="1" x14ac:dyDescent="0.25">
      <c r="A1719" s="224" t="s">
        <v>8312</v>
      </c>
      <c r="B1719" s="56" t="s">
        <v>7373</v>
      </c>
      <c r="C1719" s="56" t="s">
        <v>8136</v>
      </c>
      <c r="D1719" s="57">
        <v>1</v>
      </c>
      <c r="E1719" s="72" t="s">
        <v>26</v>
      </c>
      <c r="F1719" s="62">
        <v>2250000</v>
      </c>
      <c r="G1719" s="63">
        <f t="shared" si="27"/>
        <v>2250000</v>
      </c>
      <c r="H1719" s="64" t="s">
        <v>7929</v>
      </c>
      <c r="I1719" s="56" t="s">
        <v>8201</v>
      </c>
    </row>
    <row r="1720" spans="1:9" ht="15" hidden="1" customHeight="1" x14ac:dyDescent="0.25">
      <c r="A1720" s="224" t="s">
        <v>8312</v>
      </c>
      <c r="B1720" s="56" t="s">
        <v>8643</v>
      </c>
      <c r="C1720" s="56" t="s">
        <v>96</v>
      </c>
      <c r="D1720" s="57">
        <v>0.5</v>
      </c>
      <c r="E1720" s="68" t="s">
        <v>203</v>
      </c>
      <c r="F1720" s="77">
        <v>75000</v>
      </c>
      <c r="G1720" s="63">
        <f t="shared" si="27"/>
        <v>37500</v>
      </c>
      <c r="H1720" s="64" t="s">
        <v>461</v>
      </c>
      <c r="I1720" s="56"/>
    </row>
    <row r="1721" spans="1:9" ht="15" hidden="1" customHeight="1" x14ac:dyDescent="0.25">
      <c r="A1721" s="224" t="s">
        <v>8312</v>
      </c>
      <c r="B1721" s="56" t="s">
        <v>68</v>
      </c>
      <c r="C1721" s="56" t="s">
        <v>69</v>
      </c>
      <c r="D1721" s="57">
        <v>3</v>
      </c>
      <c r="E1721" s="69" t="s">
        <v>203</v>
      </c>
      <c r="F1721" s="77">
        <v>29000</v>
      </c>
      <c r="G1721" s="63">
        <f t="shared" si="27"/>
        <v>87000</v>
      </c>
      <c r="H1721" s="64" t="s">
        <v>402</v>
      </c>
      <c r="I1721" s="255"/>
    </row>
    <row r="1722" spans="1:9" ht="15" hidden="1" customHeight="1" x14ac:dyDescent="0.25">
      <c r="A1722" s="224" t="s">
        <v>8312</v>
      </c>
      <c r="B1722" s="55" t="s">
        <v>8148</v>
      </c>
      <c r="C1722" s="56" t="s">
        <v>57</v>
      </c>
      <c r="D1722" s="57">
        <v>1</v>
      </c>
      <c r="E1722" s="72" t="s">
        <v>29</v>
      </c>
      <c r="F1722" s="62">
        <v>45000</v>
      </c>
      <c r="G1722" s="63">
        <f t="shared" si="27"/>
        <v>45000</v>
      </c>
      <c r="H1722" s="64" t="s">
        <v>453</v>
      </c>
      <c r="I1722" s="56"/>
    </row>
    <row r="1723" spans="1:9" ht="15" hidden="1" customHeight="1" x14ac:dyDescent="0.25">
      <c r="A1723" s="224" t="s">
        <v>8312</v>
      </c>
      <c r="B1723" s="56" t="s">
        <v>78</v>
      </c>
      <c r="C1723" s="56" t="s">
        <v>79</v>
      </c>
      <c r="D1723" s="83">
        <v>1</v>
      </c>
      <c r="E1723" s="56" t="s">
        <v>203</v>
      </c>
      <c r="F1723" s="77">
        <v>29200</v>
      </c>
      <c r="G1723" s="63">
        <f t="shared" si="27"/>
        <v>29200</v>
      </c>
      <c r="H1723" s="64" t="s">
        <v>470</v>
      </c>
      <c r="I1723" s="56"/>
    </row>
    <row r="1724" spans="1:9" ht="15" hidden="1" customHeight="1" x14ac:dyDescent="0.25">
      <c r="A1724" s="224" t="s">
        <v>8312</v>
      </c>
      <c r="B1724" s="56" t="s">
        <v>8251</v>
      </c>
      <c r="C1724" s="56" t="s">
        <v>7950</v>
      </c>
      <c r="D1724" s="56">
        <v>2</v>
      </c>
      <c r="E1724" s="56" t="s">
        <v>29</v>
      </c>
      <c r="F1724" s="56">
        <v>3920000</v>
      </c>
      <c r="G1724" s="63">
        <f t="shared" si="27"/>
        <v>7840000</v>
      </c>
      <c r="H1724" s="64" t="s">
        <v>6321</v>
      </c>
      <c r="I1724" s="56"/>
    </row>
    <row r="1725" spans="1:9" ht="15" hidden="1" customHeight="1" x14ac:dyDescent="0.25">
      <c r="A1725" s="224" t="s">
        <v>8312</v>
      </c>
      <c r="B1725" s="56" t="s">
        <v>8253</v>
      </c>
      <c r="C1725" s="56" t="s">
        <v>7950</v>
      </c>
      <c r="D1725" s="56">
        <v>2</v>
      </c>
      <c r="E1725" s="56" t="s">
        <v>29</v>
      </c>
      <c r="F1725" s="56">
        <v>3067000</v>
      </c>
      <c r="G1725" s="63">
        <f t="shared" si="27"/>
        <v>6134000</v>
      </c>
      <c r="H1725" s="64" t="s">
        <v>6321</v>
      </c>
      <c r="I1725" s="56"/>
    </row>
    <row r="1726" spans="1:9" ht="15" hidden="1" customHeight="1" x14ac:dyDescent="0.25">
      <c r="A1726" s="224" t="s">
        <v>8312</v>
      </c>
      <c r="B1726" s="56" t="s">
        <v>8163</v>
      </c>
      <c r="C1726" s="56" t="s">
        <v>7950</v>
      </c>
      <c r="D1726" s="56">
        <v>1</v>
      </c>
      <c r="E1726" s="56" t="s">
        <v>29</v>
      </c>
      <c r="F1726" s="56">
        <v>7300000</v>
      </c>
      <c r="G1726" s="63">
        <f t="shared" si="27"/>
        <v>7300000</v>
      </c>
      <c r="H1726" s="64" t="s">
        <v>6321</v>
      </c>
      <c r="I1726" s="56"/>
    </row>
    <row r="1727" spans="1:9" ht="15" hidden="1" customHeight="1" x14ac:dyDescent="0.25">
      <c r="A1727" s="224" t="s">
        <v>8312</v>
      </c>
      <c r="B1727" s="414" t="s">
        <v>8223</v>
      </c>
      <c r="C1727" s="414" t="s">
        <v>8224</v>
      </c>
      <c r="D1727" s="435">
        <v>1</v>
      </c>
      <c r="E1727" s="414" t="s">
        <v>26</v>
      </c>
      <c r="F1727" s="417">
        <v>1</v>
      </c>
      <c r="G1727" s="417">
        <f t="shared" si="27"/>
        <v>1</v>
      </c>
      <c r="H1727" s="418" t="s">
        <v>6321</v>
      </c>
      <c r="I1727" s="414"/>
    </row>
    <row r="1728" spans="1:9" ht="15" hidden="1" customHeight="1" x14ac:dyDescent="0.25">
      <c r="A1728" s="224" t="s">
        <v>8312</v>
      </c>
      <c r="B1728" s="414" t="s">
        <v>8093</v>
      </c>
      <c r="C1728" s="414" t="s">
        <v>6741</v>
      </c>
      <c r="D1728" s="435">
        <v>1</v>
      </c>
      <c r="E1728" s="414" t="s">
        <v>29</v>
      </c>
      <c r="F1728" s="417">
        <v>1219000</v>
      </c>
      <c r="G1728" s="417">
        <f t="shared" si="27"/>
        <v>1219000</v>
      </c>
      <c r="H1728" s="418" t="s">
        <v>8236</v>
      </c>
      <c r="I1728" s="414"/>
    </row>
    <row r="1729" spans="1:9" ht="15" hidden="1" customHeight="1" x14ac:dyDescent="0.25">
      <c r="A1729" s="224" t="s">
        <v>8312</v>
      </c>
      <c r="B1729" s="459" t="s">
        <v>8015</v>
      </c>
      <c r="C1729" s="414" t="s">
        <v>7140</v>
      </c>
      <c r="D1729" s="415">
        <v>1</v>
      </c>
      <c r="E1729" s="419" t="s">
        <v>29</v>
      </c>
      <c r="F1729" s="417">
        <v>857500</v>
      </c>
      <c r="G1729" s="417">
        <f t="shared" si="27"/>
        <v>857500</v>
      </c>
      <c r="H1729" s="418" t="s">
        <v>8236</v>
      </c>
      <c r="I1729" s="414"/>
    </row>
    <row r="1730" spans="1:9" ht="15" hidden="1" customHeight="1" x14ac:dyDescent="0.25">
      <c r="A1730" s="224" t="s">
        <v>8312</v>
      </c>
      <c r="B1730" s="414" t="s">
        <v>8094</v>
      </c>
      <c r="C1730" s="414" t="s">
        <v>6741</v>
      </c>
      <c r="D1730" s="415">
        <v>1</v>
      </c>
      <c r="E1730" s="414" t="s">
        <v>29</v>
      </c>
      <c r="F1730" s="759">
        <v>513000</v>
      </c>
      <c r="G1730" s="417">
        <f t="shared" si="27"/>
        <v>513000</v>
      </c>
      <c r="H1730" s="418" t="s">
        <v>8236</v>
      </c>
      <c r="I1730" s="414"/>
    </row>
    <row r="1731" spans="1:9" ht="15" hidden="1" customHeight="1" x14ac:dyDescent="0.25">
      <c r="A1731" s="224" t="s">
        <v>8312</v>
      </c>
      <c r="B1731" s="414" t="s">
        <v>8096</v>
      </c>
      <c r="C1731" s="414" t="s">
        <v>6741</v>
      </c>
      <c r="D1731" s="683">
        <v>4</v>
      </c>
      <c r="E1731" s="414" t="s">
        <v>29</v>
      </c>
      <c r="F1731" s="760">
        <v>10000</v>
      </c>
      <c r="G1731" s="417">
        <f t="shared" si="27"/>
        <v>40000</v>
      </c>
      <c r="H1731" s="418" t="s">
        <v>8236</v>
      </c>
      <c r="I1731" s="414"/>
    </row>
    <row r="1732" spans="1:9" ht="15" hidden="1" customHeight="1" x14ac:dyDescent="0.25">
      <c r="A1732" s="224" t="s">
        <v>8312</v>
      </c>
      <c r="B1732" s="495" t="s">
        <v>8097</v>
      </c>
      <c r="C1732" s="414" t="s">
        <v>6741</v>
      </c>
      <c r="D1732" s="415">
        <v>2</v>
      </c>
      <c r="E1732" s="414" t="s">
        <v>29</v>
      </c>
      <c r="F1732" s="761">
        <v>25000</v>
      </c>
      <c r="G1732" s="417">
        <f t="shared" si="27"/>
        <v>50000</v>
      </c>
      <c r="H1732" s="418" t="s">
        <v>8236</v>
      </c>
      <c r="I1732" s="414"/>
    </row>
    <row r="1733" spans="1:9" ht="15" hidden="1" customHeight="1" x14ac:dyDescent="0.25">
      <c r="A1733" s="224" t="s">
        <v>8312</v>
      </c>
      <c r="B1733" s="527" t="s">
        <v>8098</v>
      </c>
      <c r="C1733" s="414" t="s">
        <v>6741</v>
      </c>
      <c r="D1733" s="415">
        <v>1</v>
      </c>
      <c r="E1733" s="414" t="s">
        <v>29</v>
      </c>
      <c r="F1733" s="431">
        <v>83000</v>
      </c>
      <c r="G1733" s="417">
        <f t="shared" ref="G1733:G1796" si="31">F1733*D1733</f>
        <v>83000</v>
      </c>
      <c r="H1733" s="418" t="s">
        <v>8236</v>
      </c>
      <c r="I1733" s="414"/>
    </row>
    <row r="1734" spans="1:9" ht="15" hidden="1" customHeight="1" x14ac:dyDescent="0.25">
      <c r="A1734" s="224" t="s">
        <v>8312</v>
      </c>
      <c r="B1734" s="414" t="s">
        <v>8018</v>
      </c>
      <c r="C1734" s="762" t="s">
        <v>7140</v>
      </c>
      <c r="D1734" s="415">
        <v>1</v>
      </c>
      <c r="E1734" s="419" t="s">
        <v>29</v>
      </c>
      <c r="F1734" s="417">
        <v>591000</v>
      </c>
      <c r="G1734" s="417">
        <f t="shared" si="31"/>
        <v>591000</v>
      </c>
      <c r="H1734" s="418" t="s">
        <v>8236</v>
      </c>
      <c r="I1734" s="414"/>
    </row>
    <row r="1735" spans="1:9" ht="15" hidden="1" customHeight="1" x14ac:dyDescent="0.25">
      <c r="A1735" s="224" t="s">
        <v>8312</v>
      </c>
      <c r="B1735" s="414" t="s">
        <v>7142</v>
      </c>
      <c r="C1735" s="529" t="s">
        <v>7140</v>
      </c>
      <c r="D1735" s="415">
        <v>1</v>
      </c>
      <c r="E1735" s="419" t="s">
        <v>29</v>
      </c>
      <c r="F1735" s="417">
        <v>335000</v>
      </c>
      <c r="G1735" s="417">
        <f t="shared" si="31"/>
        <v>335000</v>
      </c>
      <c r="H1735" s="418" t="s">
        <v>8236</v>
      </c>
      <c r="I1735" s="414"/>
    </row>
    <row r="1736" spans="1:9" ht="15" hidden="1" customHeight="1" x14ac:dyDescent="0.25">
      <c r="A1736" s="224" t="s">
        <v>8312</v>
      </c>
      <c r="B1736" s="495" t="s">
        <v>8240</v>
      </c>
      <c r="C1736" s="414" t="s">
        <v>7312</v>
      </c>
      <c r="D1736" s="415">
        <v>20</v>
      </c>
      <c r="E1736" s="419" t="s">
        <v>122</v>
      </c>
      <c r="F1736" s="761">
        <v>3560</v>
      </c>
      <c r="G1736" s="417">
        <f t="shared" si="31"/>
        <v>71200</v>
      </c>
      <c r="H1736" s="418" t="s">
        <v>8236</v>
      </c>
      <c r="I1736" s="414"/>
    </row>
    <row r="1737" spans="1:9" ht="15" hidden="1" customHeight="1" x14ac:dyDescent="0.25">
      <c r="A1737" s="224" t="s">
        <v>8312</v>
      </c>
      <c r="B1737" s="414" t="s">
        <v>8241</v>
      </c>
      <c r="C1737" s="621" t="s">
        <v>8242</v>
      </c>
      <c r="D1737" s="415">
        <v>3</v>
      </c>
      <c r="E1737" s="419" t="s">
        <v>29</v>
      </c>
      <c r="F1737" s="458">
        <v>70000</v>
      </c>
      <c r="G1737" s="417">
        <f t="shared" si="31"/>
        <v>210000</v>
      </c>
      <c r="H1737" s="418" t="s">
        <v>8236</v>
      </c>
      <c r="I1737" s="414"/>
    </row>
    <row r="1738" spans="1:9" ht="15" hidden="1" customHeight="1" x14ac:dyDescent="0.25">
      <c r="A1738" s="224" t="s">
        <v>8312</v>
      </c>
      <c r="B1738" s="495" t="s">
        <v>8101</v>
      </c>
      <c r="C1738" s="414" t="s">
        <v>6741</v>
      </c>
      <c r="D1738" s="415">
        <v>1</v>
      </c>
      <c r="E1738" s="419" t="s">
        <v>29</v>
      </c>
      <c r="F1738" s="431">
        <v>733500</v>
      </c>
      <c r="G1738" s="417">
        <f t="shared" si="31"/>
        <v>733500</v>
      </c>
      <c r="H1738" s="418" t="s">
        <v>8236</v>
      </c>
      <c r="I1738" s="414"/>
    </row>
    <row r="1739" spans="1:9" ht="15" hidden="1" customHeight="1" x14ac:dyDescent="0.25">
      <c r="A1739" s="224" t="s">
        <v>8312</v>
      </c>
      <c r="B1739" s="414" t="s">
        <v>8266</v>
      </c>
      <c r="C1739" s="414" t="s">
        <v>7140</v>
      </c>
      <c r="D1739" s="764">
        <v>10</v>
      </c>
      <c r="E1739" s="419" t="s">
        <v>29</v>
      </c>
      <c r="F1739" s="431">
        <v>1500</v>
      </c>
      <c r="G1739" s="417">
        <f t="shared" si="31"/>
        <v>15000</v>
      </c>
      <c r="H1739" s="418" t="s">
        <v>8236</v>
      </c>
      <c r="I1739" s="414"/>
    </row>
    <row r="1740" spans="1:9" ht="15" hidden="1" customHeight="1" x14ac:dyDescent="0.25">
      <c r="A1740" s="224" t="s">
        <v>8312</v>
      </c>
      <c r="B1740" s="503" t="s">
        <v>8267</v>
      </c>
      <c r="C1740" s="414" t="s">
        <v>6741</v>
      </c>
      <c r="D1740" s="683">
        <v>20</v>
      </c>
      <c r="E1740" s="419" t="s">
        <v>29</v>
      </c>
      <c r="F1740" s="431">
        <v>500</v>
      </c>
      <c r="G1740" s="417">
        <f t="shared" si="31"/>
        <v>10000</v>
      </c>
      <c r="H1740" s="418" t="s">
        <v>8236</v>
      </c>
      <c r="I1740" s="414"/>
    </row>
    <row r="1741" spans="1:9" ht="15" hidden="1" customHeight="1" x14ac:dyDescent="0.25">
      <c r="A1741" s="224" t="s">
        <v>8312</v>
      </c>
      <c r="B1741" s="414" t="s">
        <v>8268</v>
      </c>
      <c r="C1741" s="414" t="s">
        <v>6741</v>
      </c>
      <c r="D1741" s="415">
        <v>3</v>
      </c>
      <c r="E1741" s="419" t="s">
        <v>29</v>
      </c>
      <c r="F1741" s="431">
        <v>10000</v>
      </c>
      <c r="G1741" s="417">
        <f t="shared" si="31"/>
        <v>30000</v>
      </c>
      <c r="H1741" s="418" t="s">
        <v>8236</v>
      </c>
      <c r="I1741" s="414"/>
    </row>
    <row r="1742" spans="1:9" ht="15" hidden="1" customHeight="1" x14ac:dyDescent="0.25">
      <c r="A1742" s="224" t="s">
        <v>8312</v>
      </c>
      <c r="B1742" s="495" t="s">
        <v>8270</v>
      </c>
      <c r="C1742" s="762" t="s">
        <v>7312</v>
      </c>
      <c r="D1742" s="415">
        <v>20</v>
      </c>
      <c r="E1742" s="419" t="s">
        <v>29</v>
      </c>
      <c r="F1742" s="431">
        <v>2000</v>
      </c>
      <c r="G1742" s="417">
        <f t="shared" si="31"/>
        <v>40000</v>
      </c>
      <c r="H1742" s="418" t="s">
        <v>8236</v>
      </c>
      <c r="I1742" s="414"/>
    </row>
    <row r="1743" spans="1:9" ht="15" hidden="1" customHeight="1" x14ac:dyDescent="0.25">
      <c r="A1743" s="224" t="s">
        <v>8312</v>
      </c>
      <c r="B1743" s="503" t="s">
        <v>8118</v>
      </c>
      <c r="C1743" s="414" t="s">
        <v>409</v>
      </c>
      <c r="D1743" s="415">
        <v>1</v>
      </c>
      <c r="E1743" s="419" t="s">
        <v>29</v>
      </c>
      <c r="F1743" s="431">
        <v>55000</v>
      </c>
      <c r="G1743" s="417">
        <f t="shared" si="31"/>
        <v>55000</v>
      </c>
      <c r="H1743" s="418" t="s">
        <v>8236</v>
      </c>
      <c r="I1743" s="414"/>
    </row>
    <row r="1744" spans="1:9" ht="15" hidden="1" customHeight="1" x14ac:dyDescent="0.25">
      <c r="A1744" s="224" t="s">
        <v>8312</v>
      </c>
      <c r="B1744" s="71" t="s">
        <v>8133</v>
      </c>
      <c r="C1744" s="80" t="s">
        <v>6722</v>
      </c>
      <c r="D1744" s="752">
        <v>2</v>
      </c>
      <c r="E1744" s="56" t="s">
        <v>6657</v>
      </c>
      <c r="F1744" s="753">
        <v>549000</v>
      </c>
      <c r="G1744" s="63">
        <f t="shared" si="31"/>
        <v>1098000</v>
      </c>
      <c r="H1744" s="64" t="s">
        <v>6321</v>
      </c>
      <c r="I1744" s="56"/>
    </row>
    <row r="1745" spans="1:9" ht="15" hidden="1" customHeight="1" x14ac:dyDescent="0.25">
      <c r="A1745" s="224" t="s">
        <v>8312</v>
      </c>
      <c r="B1745" s="56" t="s">
        <v>6756</v>
      </c>
      <c r="C1745" s="255" t="s">
        <v>147</v>
      </c>
      <c r="D1745" s="83">
        <v>5</v>
      </c>
      <c r="E1745" s="56" t="s">
        <v>29</v>
      </c>
      <c r="F1745" s="62">
        <v>9000</v>
      </c>
      <c r="G1745" s="63">
        <f t="shared" si="31"/>
        <v>45000</v>
      </c>
      <c r="H1745" s="64" t="s">
        <v>6321</v>
      </c>
      <c r="I1745" s="56"/>
    </row>
    <row r="1746" spans="1:9" ht="15" hidden="1" customHeight="1" x14ac:dyDescent="0.25">
      <c r="A1746" s="224" t="s">
        <v>8312</v>
      </c>
      <c r="B1746" s="95" t="s">
        <v>8099</v>
      </c>
      <c r="C1746" s="56" t="s">
        <v>6741</v>
      </c>
      <c r="D1746" s="57">
        <v>1</v>
      </c>
      <c r="E1746" s="56" t="s">
        <v>6657</v>
      </c>
      <c r="F1746" s="76">
        <v>1074000</v>
      </c>
      <c r="G1746" s="63">
        <f t="shared" si="31"/>
        <v>1074000</v>
      </c>
      <c r="H1746" s="64" t="s">
        <v>6321</v>
      </c>
      <c r="I1746" s="56"/>
    </row>
    <row r="1747" spans="1:9" ht="15" hidden="1" customHeight="1" x14ac:dyDescent="0.25">
      <c r="A1747" s="224" t="s">
        <v>8312</v>
      </c>
      <c r="B1747" s="55" t="s">
        <v>8100</v>
      </c>
      <c r="C1747" s="56" t="s">
        <v>6741</v>
      </c>
      <c r="D1747" s="57">
        <v>50</v>
      </c>
      <c r="E1747" s="72" t="s">
        <v>122</v>
      </c>
      <c r="F1747" s="76">
        <v>34500</v>
      </c>
      <c r="G1747" s="63">
        <f t="shared" si="31"/>
        <v>1725000</v>
      </c>
      <c r="H1747" s="64" t="s">
        <v>6321</v>
      </c>
      <c r="I1747" s="56"/>
    </row>
    <row r="1748" spans="1:9" ht="15" hidden="1" customHeight="1" x14ac:dyDescent="0.25">
      <c r="A1748" s="224" t="s">
        <v>8312</v>
      </c>
      <c r="B1748" s="56" t="s">
        <v>8016</v>
      </c>
      <c r="C1748" s="80" t="s">
        <v>6738</v>
      </c>
      <c r="D1748" s="57">
        <v>8</v>
      </c>
      <c r="E1748" s="72" t="s">
        <v>29</v>
      </c>
      <c r="F1748" s="62">
        <v>150000</v>
      </c>
      <c r="G1748" s="63">
        <f t="shared" si="31"/>
        <v>1200000</v>
      </c>
      <c r="H1748" s="64" t="s">
        <v>6321</v>
      </c>
      <c r="I1748" s="56"/>
    </row>
    <row r="1749" spans="1:9" ht="15" hidden="1" customHeight="1" x14ac:dyDescent="0.25">
      <c r="A1749" s="224" t="s">
        <v>8312</v>
      </c>
      <c r="B1749" s="414" t="s">
        <v>8225</v>
      </c>
      <c r="C1749" s="414"/>
      <c r="D1749" s="415">
        <v>1</v>
      </c>
      <c r="E1749" s="414" t="s">
        <v>26</v>
      </c>
      <c r="F1749" s="498">
        <v>1</v>
      </c>
      <c r="G1749" s="417">
        <f t="shared" si="31"/>
        <v>1</v>
      </c>
      <c r="H1749" s="418" t="s">
        <v>6321</v>
      </c>
      <c r="I1749" s="414"/>
    </row>
    <row r="1750" spans="1:9" ht="15" hidden="1" customHeight="1" x14ac:dyDescent="0.25">
      <c r="A1750" s="224" t="s">
        <v>8312</v>
      </c>
      <c r="B1750" s="763" t="s">
        <v>7980</v>
      </c>
      <c r="C1750" s="762" t="s">
        <v>7235</v>
      </c>
      <c r="D1750" s="415">
        <v>2.5</v>
      </c>
      <c r="E1750" s="419" t="s">
        <v>7453</v>
      </c>
      <c r="F1750" s="431">
        <v>2020550</v>
      </c>
      <c r="G1750" s="417">
        <f t="shared" si="31"/>
        <v>5051375</v>
      </c>
      <c r="H1750" s="418" t="s">
        <v>8258</v>
      </c>
      <c r="I1750" s="414"/>
    </row>
    <row r="1751" spans="1:9" ht="15" hidden="1" customHeight="1" x14ac:dyDescent="0.25">
      <c r="A1751" s="224" t="s">
        <v>8312</v>
      </c>
      <c r="B1751" s="414" t="s">
        <v>7852</v>
      </c>
      <c r="C1751" s="496" t="s">
        <v>7235</v>
      </c>
      <c r="D1751" s="764">
        <v>1.5</v>
      </c>
      <c r="E1751" s="414" t="s">
        <v>7453</v>
      </c>
      <c r="F1751" s="417">
        <v>613500</v>
      </c>
      <c r="G1751" s="417">
        <f t="shared" si="31"/>
        <v>920250</v>
      </c>
      <c r="H1751" s="418" t="s">
        <v>8258</v>
      </c>
      <c r="I1751" s="414"/>
    </row>
    <row r="1752" spans="1:9" ht="15" hidden="1" customHeight="1" x14ac:dyDescent="0.25">
      <c r="A1752" s="224" t="s">
        <v>8312</v>
      </c>
      <c r="B1752" s="503" t="s">
        <v>8265</v>
      </c>
      <c r="C1752" s="548" t="s">
        <v>7235</v>
      </c>
      <c r="D1752" s="415">
        <v>3</v>
      </c>
      <c r="E1752" s="419" t="s">
        <v>29</v>
      </c>
      <c r="F1752" s="431">
        <v>20000</v>
      </c>
      <c r="G1752" s="417">
        <f t="shared" si="31"/>
        <v>60000</v>
      </c>
      <c r="H1752" s="418" t="s">
        <v>6321</v>
      </c>
      <c r="I1752" s="414"/>
    </row>
    <row r="1753" spans="1:9" ht="15" hidden="1" customHeight="1" x14ac:dyDescent="0.25">
      <c r="A1753" s="224" t="s">
        <v>8312</v>
      </c>
      <c r="B1753" s="55" t="s">
        <v>8243</v>
      </c>
      <c r="C1753" s="56" t="s">
        <v>7235</v>
      </c>
      <c r="D1753" s="57">
        <v>2</v>
      </c>
      <c r="E1753" s="72" t="s">
        <v>427</v>
      </c>
      <c r="F1753" s="76">
        <v>2423000</v>
      </c>
      <c r="G1753" s="63">
        <f t="shared" si="31"/>
        <v>4846000</v>
      </c>
      <c r="H1753" s="64" t="s">
        <v>6321</v>
      </c>
      <c r="I1753" s="71"/>
    </row>
    <row r="1754" spans="1:9" ht="15" hidden="1" customHeight="1" x14ac:dyDescent="0.25">
      <c r="A1754" s="224" t="s">
        <v>8312</v>
      </c>
      <c r="B1754" s="55" t="s">
        <v>8257</v>
      </c>
      <c r="C1754" s="56" t="s">
        <v>7235</v>
      </c>
      <c r="D1754" s="57">
        <v>2</v>
      </c>
      <c r="E1754" s="72" t="s">
        <v>427</v>
      </c>
      <c r="F1754" s="76">
        <v>1599000</v>
      </c>
      <c r="G1754" s="63">
        <f t="shared" si="31"/>
        <v>3198000</v>
      </c>
      <c r="H1754" s="64" t="s">
        <v>6321</v>
      </c>
      <c r="I1754" s="71"/>
    </row>
    <row r="1755" spans="1:9" ht="15" hidden="1" customHeight="1" x14ac:dyDescent="0.25">
      <c r="A1755" s="224" t="s">
        <v>8312</v>
      </c>
      <c r="B1755" s="56" t="s">
        <v>7852</v>
      </c>
      <c r="C1755" s="75" t="s">
        <v>7235</v>
      </c>
      <c r="D1755" s="129">
        <v>3.5</v>
      </c>
      <c r="E1755" s="56" t="s">
        <v>7453</v>
      </c>
      <c r="F1755" s="62">
        <v>613500</v>
      </c>
      <c r="G1755" s="63">
        <f t="shared" si="31"/>
        <v>2147250</v>
      </c>
      <c r="H1755" s="64" t="s">
        <v>6321</v>
      </c>
      <c r="I1755" s="56"/>
    </row>
    <row r="1756" spans="1:9" ht="15" hidden="1" customHeight="1" x14ac:dyDescent="0.25">
      <c r="A1756" s="224" t="s">
        <v>8312</v>
      </c>
      <c r="B1756" s="414" t="s">
        <v>7116</v>
      </c>
      <c r="C1756" s="414"/>
      <c r="D1756" s="435">
        <v>1</v>
      </c>
      <c r="E1756" s="414" t="s">
        <v>26</v>
      </c>
      <c r="F1756" s="417">
        <v>1</v>
      </c>
      <c r="G1756" s="417">
        <f t="shared" si="31"/>
        <v>1</v>
      </c>
      <c r="H1756" s="418" t="s">
        <v>6321</v>
      </c>
      <c r="I1756" s="414"/>
    </row>
    <row r="1757" spans="1:9" ht="15" hidden="1" customHeight="1" x14ac:dyDescent="0.25">
      <c r="A1757" s="224" t="s">
        <v>8312</v>
      </c>
      <c r="B1757" s="495" t="s">
        <v>8243</v>
      </c>
      <c r="C1757" s="414" t="s">
        <v>7235</v>
      </c>
      <c r="D1757" s="435">
        <v>4</v>
      </c>
      <c r="E1757" s="419" t="s">
        <v>427</v>
      </c>
      <c r="F1757" s="431">
        <v>2423000</v>
      </c>
      <c r="G1757" s="417">
        <f t="shared" si="31"/>
        <v>9692000</v>
      </c>
      <c r="H1757" s="418" t="s">
        <v>8256</v>
      </c>
      <c r="I1757" s="414"/>
    </row>
    <row r="1758" spans="1:9" ht="15" hidden="1" customHeight="1" x14ac:dyDescent="0.25">
      <c r="A1758" s="224" t="s">
        <v>8312</v>
      </c>
      <c r="B1758" s="495" t="s">
        <v>8257</v>
      </c>
      <c r="C1758" s="414" t="s">
        <v>7235</v>
      </c>
      <c r="D1758" s="415">
        <v>0.5</v>
      </c>
      <c r="E1758" s="419" t="s">
        <v>427</v>
      </c>
      <c r="F1758" s="431">
        <v>1599000</v>
      </c>
      <c r="G1758" s="417">
        <f t="shared" si="31"/>
        <v>799500</v>
      </c>
      <c r="H1758" s="418" t="s">
        <v>8256</v>
      </c>
      <c r="I1758" s="414"/>
    </row>
    <row r="1759" spans="1:9" ht="15" hidden="1" customHeight="1" x14ac:dyDescent="0.25">
      <c r="A1759" s="224" t="s">
        <v>8312</v>
      </c>
      <c r="B1759" s="414" t="s">
        <v>7850</v>
      </c>
      <c r="C1759" s="414" t="s">
        <v>7235</v>
      </c>
      <c r="D1759" s="415">
        <v>10</v>
      </c>
      <c r="E1759" s="419" t="s">
        <v>7453</v>
      </c>
      <c r="F1759" s="417">
        <v>306500</v>
      </c>
      <c r="G1759" s="417">
        <f t="shared" si="31"/>
        <v>3065000</v>
      </c>
      <c r="H1759" s="418" t="s">
        <v>8256</v>
      </c>
      <c r="I1759" s="414"/>
    </row>
    <row r="1760" spans="1:9" ht="15" hidden="1" customHeight="1" x14ac:dyDescent="0.25">
      <c r="A1760" s="224" t="s">
        <v>8312</v>
      </c>
      <c r="B1760" s="495" t="s">
        <v>7452</v>
      </c>
      <c r="C1760" s="414" t="s">
        <v>7235</v>
      </c>
      <c r="D1760" s="415">
        <v>3</v>
      </c>
      <c r="E1760" s="419" t="s">
        <v>7453</v>
      </c>
      <c r="F1760" s="431">
        <v>247000</v>
      </c>
      <c r="G1760" s="417">
        <f t="shared" si="31"/>
        <v>741000</v>
      </c>
      <c r="H1760" s="418" t="s">
        <v>8256</v>
      </c>
      <c r="I1760" s="414"/>
    </row>
    <row r="1761" spans="1:9" ht="15" hidden="1" customHeight="1" x14ac:dyDescent="0.25">
      <c r="A1761" s="224" t="s">
        <v>8312</v>
      </c>
      <c r="B1761" s="495" t="s">
        <v>7742</v>
      </c>
      <c r="C1761" s="414" t="s">
        <v>7235</v>
      </c>
      <c r="D1761" s="415">
        <v>2.5</v>
      </c>
      <c r="E1761" s="419" t="s">
        <v>7453</v>
      </c>
      <c r="F1761" s="431">
        <v>411000</v>
      </c>
      <c r="G1761" s="417">
        <f t="shared" si="31"/>
        <v>1027500</v>
      </c>
      <c r="H1761" s="418" t="s">
        <v>8256</v>
      </c>
      <c r="I1761" s="414"/>
    </row>
    <row r="1762" spans="1:9" ht="15" hidden="1" customHeight="1" x14ac:dyDescent="0.25">
      <c r="A1762" s="224" t="s">
        <v>8312</v>
      </c>
      <c r="B1762" s="414" t="s">
        <v>7874</v>
      </c>
      <c r="C1762" s="414" t="s">
        <v>7032</v>
      </c>
      <c r="D1762" s="415">
        <v>2</v>
      </c>
      <c r="E1762" s="419" t="s">
        <v>29</v>
      </c>
      <c r="F1762" s="417">
        <f>1.11*749099.09</f>
        <v>831499.98990000004</v>
      </c>
      <c r="G1762" s="417">
        <f t="shared" si="31"/>
        <v>1662999.9798000001</v>
      </c>
      <c r="H1762" s="418" t="s">
        <v>8256</v>
      </c>
      <c r="I1762" s="414"/>
    </row>
    <row r="1763" spans="1:9" ht="15" hidden="1" customHeight="1" x14ac:dyDescent="0.25">
      <c r="A1763" s="224" t="s">
        <v>8312</v>
      </c>
      <c r="B1763" s="414" t="s">
        <v>8191</v>
      </c>
      <c r="C1763" s="529" t="s">
        <v>6738</v>
      </c>
      <c r="D1763" s="435">
        <v>2</v>
      </c>
      <c r="E1763" s="414" t="s">
        <v>29</v>
      </c>
      <c r="F1763" s="431">
        <v>195000</v>
      </c>
      <c r="G1763" s="417">
        <f t="shared" si="31"/>
        <v>390000</v>
      </c>
      <c r="H1763" s="418" t="s">
        <v>8256</v>
      </c>
      <c r="I1763" s="414"/>
    </row>
    <row r="1764" spans="1:9" ht="15" hidden="1" customHeight="1" x14ac:dyDescent="0.25">
      <c r="A1764" s="224" t="s">
        <v>8312</v>
      </c>
      <c r="B1764" s="414" t="s">
        <v>8090</v>
      </c>
      <c r="C1764" s="529" t="s">
        <v>6897</v>
      </c>
      <c r="D1764" s="415">
        <v>15.5</v>
      </c>
      <c r="E1764" s="419" t="s">
        <v>7936</v>
      </c>
      <c r="F1764" s="417">
        <v>19000</v>
      </c>
      <c r="G1764" s="417">
        <f t="shared" si="31"/>
        <v>294500</v>
      </c>
      <c r="H1764" s="418" t="s">
        <v>8256</v>
      </c>
      <c r="I1764" s="414"/>
    </row>
    <row r="1765" spans="1:9" ht="15" hidden="1" customHeight="1" x14ac:dyDescent="0.25">
      <c r="A1765" s="224" t="s">
        <v>8312</v>
      </c>
      <c r="B1765" s="414" t="s">
        <v>8187</v>
      </c>
      <c r="C1765" s="529" t="s">
        <v>7337</v>
      </c>
      <c r="D1765" s="415">
        <v>5</v>
      </c>
      <c r="E1765" s="419" t="s">
        <v>29</v>
      </c>
      <c r="F1765" s="417">
        <v>3500</v>
      </c>
      <c r="G1765" s="417">
        <f t="shared" si="31"/>
        <v>17500</v>
      </c>
      <c r="H1765" s="418" t="s">
        <v>8256</v>
      </c>
      <c r="I1765" s="414"/>
    </row>
    <row r="1766" spans="1:9" ht="15" hidden="1" customHeight="1" x14ac:dyDescent="0.25">
      <c r="A1766" s="224" t="s">
        <v>8312</v>
      </c>
      <c r="B1766" s="414" t="s">
        <v>8188</v>
      </c>
      <c r="C1766" s="529" t="s">
        <v>7337</v>
      </c>
      <c r="D1766" s="415">
        <v>10</v>
      </c>
      <c r="E1766" s="419" t="s">
        <v>29</v>
      </c>
      <c r="F1766" s="417">
        <v>3000</v>
      </c>
      <c r="G1766" s="417">
        <f t="shared" si="31"/>
        <v>30000</v>
      </c>
      <c r="H1766" s="418" t="s">
        <v>8256</v>
      </c>
      <c r="I1766" s="414"/>
    </row>
    <row r="1767" spans="1:9" ht="15" hidden="1" customHeight="1" x14ac:dyDescent="0.25">
      <c r="A1767" s="224" t="s">
        <v>8312</v>
      </c>
      <c r="B1767" s="414" t="s">
        <v>8189</v>
      </c>
      <c r="C1767" s="529" t="s">
        <v>7337</v>
      </c>
      <c r="D1767" s="435">
        <v>10</v>
      </c>
      <c r="E1767" s="414" t="s">
        <v>29</v>
      </c>
      <c r="F1767" s="417">
        <v>250</v>
      </c>
      <c r="G1767" s="417">
        <f t="shared" si="31"/>
        <v>2500</v>
      </c>
      <c r="H1767" s="418" t="s">
        <v>8256</v>
      </c>
      <c r="I1767" s="414"/>
    </row>
    <row r="1768" spans="1:9" ht="15" hidden="1" customHeight="1" x14ac:dyDescent="0.25">
      <c r="A1768" s="224" t="s">
        <v>8312</v>
      </c>
      <c r="B1768" s="414" t="s">
        <v>8190</v>
      </c>
      <c r="C1768" s="529" t="s">
        <v>7337</v>
      </c>
      <c r="D1768" s="415">
        <v>10</v>
      </c>
      <c r="E1768" s="414" t="s">
        <v>29</v>
      </c>
      <c r="F1768" s="759">
        <v>500</v>
      </c>
      <c r="G1768" s="417">
        <f t="shared" si="31"/>
        <v>5000</v>
      </c>
      <c r="H1768" s="418" t="s">
        <v>8256</v>
      </c>
      <c r="I1768" s="414"/>
    </row>
    <row r="1769" spans="1:9" ht="15" hidden="1" customHeight="1" x14ac:dyDescent="0.25">
      <c r="A1769" s="224" t="s">
        <v>8312</v>
      </c>
      <c r="B1769" s="414" t="s">
        <v>8153</v>
      </c>
      <c r="C1769" s="414" t="s">
        <v>6892</v>
      </c>
      <c r="D1769" s="414">
        <v>10</v>
      </c>
      <c r="E1769" s="414" t="s">
        <v>29</v>
      </c>
      <c r="F1769" s="498">
        <v>14750</v>
      </c>
      <c r="G1769" s="417">
        <f t="shared" si="31"/>
        <v>147500</v>
      </c>
      <c r="H1769" s="418" t="s">
        <v>8256</v>
      </c>
      <c r="I1769" s="414"/>
    </row>
    <row r="1770" spans="1:9" ht="15" hidden="1" customHeight="1" x14ac:dyDescent="0.25">
      <c r="A1770" s="224" t="s">
        <v>8312</v>
      </c>
      <c r="B1770" s="414" t="s">
        <v>8154</v>
      </c>
      <c r="C1770" s="414" t="s">
        <v>6892</v>
      </c>
      <c r="D1770" s="414">
        <v>10</v>
      </c>
      <c r="E1770" s="414" t="s">
        <v>29</v>
      </c>
      <c r="F1770" s="498">
        <v>2600</v>
      </c>
      <c r="G1770" s="417">
        <f t="shared" si="31"/>
        <v>26000</v>
      </c>
      <c r="H1770" s="418" t="s">
        <v>8256</v>
      </c>
      <c r="I1770" s="414"/>
    </row>
    <row r="1771" spans="1:9" ht="15" hidden="1" customHeight="1" x14ac:dyDescent="0.25">
      <c r="A1771" s="224" t="s">
        <v>8312</v>
      </c>
      <c r="B1771" s="503" t="s">
        <v>8327</v>
      </c>
      <c r="C1771" s="414" t="s">
        <v>8314</v>
      </c>
      <c r="D1771" s="415">
        <v>1</v>
      </c>
      <c r="E1771" s="414" t="s">
        <v>29</v>
      </c>
      <c r="F1771" s="759">
        <v>950000</v>
      </c>
      <c r="G1771" s="417">
        <f t="shared" si="31"/>
        <v>950000</v>
      </c>
      <c r="H1771" s="418" t="s">
        <v>8256</v>
      </c>
      <c r="I1771" s="414"/>
    </row>
    <row r="1772" spans="1:9" ht="15" hidden="1" customHeight="1" x14ac:dyDescent="0.25">
      <c r="A1772" s="224" t="s">
        <v>8312</v>
      </c>
      <c r="B1772" s="414" t="s">
        <v>8326</v>
      </c>
      <c r="C1772" s="414" t="s">
        <v>8314</v>
      </c>
      <c r="D1772" s="415">
        <v>2</v>
      </c>
      <c r="E1772" s="414" t="s">
        <v>29</v>
      </c>
      <c r="F1772" s="759">
        <v>450000</v>
      </c>
      <c r="G1772" s="417">
        <f t="shared" si="31"/>
        <v>900000</v>
      </c>
      <c r="H1772" s="418" t="s">
        <v>8256</v>
      </c>
      <c r="I1772" s="414"/>
    </row>
    <row r="1773" spans="1:9" ht="15" hidden="1" customHeight="1" x14ac:dyDescent="0.25">
      <c r="A1773" s="224" t="s">
        <v>8312</v>
      </c>
      <c r="B1773" s="414" t="s">
        <v>8320</v>
      </c>
      <c r="C1773" s="414" t="s">
        <v>8314</v>
      </c>
      <c r="D1773" s="415">
        <v>2</v>
      </c>
      <c r="E1773" s="414" t="s">
        <v>29</v>
      </c>
      <c r="F1773" s="759">
        <v>45000</v>
      </c>
      <c r="G1773" s="417">
        <f t="shared" si="31"/>
        <v>90000</v>
      </c>
      <c r="H1773" s="418" t="s">
        <v>8256</v>
      </c>
      <c r="I1773" s="414"/>
    </row>
    <row r="1774" spans="1:9" ht="15" hidden="1" customHeight="1" x14ac:dyDescent="0.25">
      <c r="A1774" s="224" t="s">
        <v>8312</v>
      </c>
      <c r="B1774" s="495" t="s">
        <v>8328</v>
      </c>
      <c r="C1774" s="496" t="s">
        <v>6843</v>
      </c>
      <c r="D1774" s="415">
        <v>1</v>
      </c>
      <c r="E1774" s="503" t="s">
        <v>29</v>
      </c>
      <c r="F1774" s="761">
        <v>4450000</v>
      </c>
      <c r="G1774" s="417">
        <f t="shared" si="31"/>
        <v>4450000</v>
      </c>
      <c r="H1774" s="418" t="s">
        <v>8256</v>
      </c>
      <c r="I1774" s="414"/>
    </row>
    <row r="1775" spans="1:9" ht="15" hidden="1" customHeight="1" x14ac:dyDescent="0.25">
      <c r="A1775" s="224" t="s">
        <v>8312</v>
      </c>
      <c r="B1775" s="414" t="s">
        <v>8269</v>
      </c>
      <c r="C1775" s="414" t="s">
        <v>403</v>
      </c>
      <c r="D1775" s="415">
        <v>2</v>
      </c>
      <c r="E1775" s="419" t="s">
        <v>29</v>
      </c>
      <c r="F1775" s="431">
        <v>75000</v>
      </c>
      <c r="G1775" s="417">
        <f t="shared" si="31"/>
        <v>150000</v>
      </c>
      <c r="H1775" s="418" t="s">
        <v>8256</v>
      </c>
      <c r="I1775" s="414"/>
    </row>
    <row r="1776" spans="1:9" ht="15" hidden="1" customHeight="1" x14ac:dyDescent="0.25">
      <c r="A1776" s="224" t="s">
        <v>8312</v>
      </c>
      <c r="B1776" s="495" t="s">
        <v>7531</v>
      </c>
      <c r="C1776" s="529" t="s">
        <v>6843</v>
      </c>
      <c r="D1776" s="415">
        <v>2</v>
      </c>
      <c r="E1776" s="419" t="s">
        <v>29</v>
      </c>
      <c r="F1776" s="431">
        <v>850000</v>
      </c>
      <c r="G1776" s="417">
        <f t="shared" si="31"/>
        <v>1700000</v>
      </c>
      <c r="H1776" s="418" t="s">
        <v>8256</v>
      </c>
      <c r="I1776" s="414"/>
    </row>
    <row r="1777" spans="1:9" ht="15" hidden="1" customHeight="1" x14ac:dyDescent="0.25">
      <c r="A1777" s="224" t="s">
        <v>8312</v>
      </c>
      <c r="B1777" s="495" t="s">
        <v>7532</v>
      </c>
      <c r="C1777" s="529" t="s">
        <v>6843</v>
      </c>
      <c r="D1777" s="415">
        <v>1</v>
      </c>
      <c r="E1777" s="419" t="s">
        <v>29</v>
      </c>
      <c r="F1777" s="431">
        <v>250000</v>
      </c>
      <c r="G1777" s="417">
        <f t="shared" si="31"/>
        <v>250000</v>
      </c>
      <c r="H1777" s="418" t="s">
        <v>8256</v>
      </c>
      <c r="I1777" s="414"/>
    </row>
    <row r="1778" spans="1:9" ht="15" hidden="1" customHeight="1" x14ac:dyDescent="0.25">
      <c r="A1778" s="224" t="s">
        <v>8312</v>
      </c>
      <c r="B1778" s="71" t="s">
        <v>8324</v>
      </c>
      <c r="C1778" s="590" t="s">
        <v>8314</v>
      </c>
      <c r="D1778" s="105">
        <v>1</v>
      </c>
      <c r="E1778" s="71" t="s">
        <v>29</v>
      </c>
      <c r="F1778" s="712">
        <v>1850000</v>
      </c>
      <c r="G1778" s="63">
        <f t="shared" si="31"/>
        <v>1850000</v>
      </c>
      <c r="H1778" s="766" t="s">
        <v>6321</v>
      </c>
      <c r="I1778" s="71"/>
    </row>
    <row r="1779" spans="1:9" ht="15" hidden="1" customHeight="1" x14ac:dyDescent="0.25">
      <c r="A1779" s="224" t="s">
        <v>8312</v>
      </c>
      <c r="B1779" s="270" t="s">
        <v>8325</v>
      </c>
      <c r="C1779" s="590" t="s">
        <v>8314</v>
      </c>
      <c r="D1779" s="105">
        <v>1</v>
      </c>
      <c r="E1779" s="765" t="s">
        <v>29</v>
      </c>
      <c r="F1779" s="712">
        <v>1850000</v>
      </c>
      <c r="G1779" s="63">
        <f t="shared" si="31"/>
        <v>1850000</v>
      </c>
      <c r="H1779" s="766" t="s">
        <v>6321</v>
      </c>
      <c r="I1779" s="71"/>
    </row>
    <row r="1780" spans="1:9" ht="15" hidden="1" customHeight="1" x14ac:dyDescent="0.25">
      <c r="A1780" s="224" t="s">
        <v>8312</v>
      </c>
      <c r="B1780" s="773" t="s">
        <v>8333</v>
      </c>
      <c r="C1780" s="773" t="s">
        <v>7941</v>
      </c>
      <c r="D1780" s="774">
        <v>2</v>
      </c>
      <c r="E1780" s="773" t="s">
        <v>427</v>
      </c>
      <c r="F1780" s="775">
        <v>3350000</v>
      </c>
      <c r="G1780" s="63">
        <f t="shared" si="31"/>
        <v>6700000</v>
      </c>
      <c r="H1780" s="776" t="s">
        <v>6321</v>
      </c>
      <c r="I1780" s="56"/>
    </row>
    <row r="1781" spans="1:9" ht="15" hidden="1" customHeight="1" x14ac:dyDescent="0.25">
      <c r="A1781" s="224" t="s">
        <v>8312</v>
      </c>
      <c r="B1781" s="81" t="s">
        <v>8093</v>
      </c>
      <c r="C1781" s="81" t="s">
        <v>6741</v>
      </c>
      <c r="D1781" s="170">
        <v>2</v>
      </c>
      <c r="E1781" s="81" t="s">
        <v>29</v>
      </c>
      <c r="F1781" s="130">
        <v>1219000</v>
      </c>
      <c r="G1781" s="63">
        <f t="shared" si="31"/>
        <v>2438000</v>
      </c>
      <c r="H1781" s="779" t="s">
        <v>6321</v>
      </c>
      <c r="I1781" s="81"/>
    </row>
    <row r="1782" spans="1:9" ht="15" hidden="1" customHeight="1" x14ac:dyDescent="0.25">
      <c r="A1782" s="224" t="s">
        <v>8312</v>
      </c>
      <c r="B1782" s="60" t="s">
        <v>8015</v>
      </c>
      <c r="C1782" s="255" t="s">
        <v>7140</v>
      </c>
      <c r="D1782" s="57">
        <v>1</v>
      </c>
      <c r="E1782" s="72" t="s">
        <v>29</v>
      </c>
      <c r="F1782" s="62">
        <v>857500</v>
      </c>
      <c r="G1782" s="63">
        <f t="shared" si="31"/>
        <v>857500</v>
      </c>
      <c r="H1782" s="64" t="s">
        <v>6321</v>
      </c>
      <c r="I1782" s="56"/>
    </row>
    <row r="1783" spans="1:9" ht="15" hidden="1" customHeight="1" x14ac:dyDescent="0.25">
      <c r="A1783" s="224" t="s">
        <v>8312</v>
      </c>
      <c r="B1783" s="56" t="s">
        <v>8018</v>
      </c>
      <c r="C1783" s="230" t="s">
        <v>7140</v>
      </c>
      <c r="D1783" s="57">
        <v>1</v>
      </c>
      <c r="E1783" s="72" t="s">
        <v>29</v>
      </c>
      <c r="F1783" s="62">
        <v>591000</v>
      </c>
      <c r="G1783" s="63">
        <f t="shared" si="31"/>
        <v>591000</v>
      </c>
      <c r="H1783" s="64" t="s">
        <v>6321</v>
      </c>
      <c r="I1783" s="56"/>
    </row>
    <row r="1784" spans="1:9" ht="15" hidden="1" customHeight="1" x14ac:dyDescent="0.25">
      <c r="A1784" s="224" t="s">
        <v>8312</v>
      </c>
      <c r="B1784" s="56" t="s">
        <v>7142</v>
      </c>
      <c r="C1784" s="80" t="s">
        <v>7140</v>
      </c>
      <c r="D1784" s="57">
        <v>1</v>
      </c>
      <c r="E1784" s="72" t="s">
        <v>29</v>
      </c>
      <c r="F1784" s="62">
        <v>335000</v>
      </c>
      <c r="G1784" s="63">
        <f t="shared" si="31"/>
        <v>335000</v>
      </c>
      <c r="H1784" s="64" t="s">
        <v>6321</v>
      </c>
      <c r="I1784" s="56"/>
    </row>
    <row r="1785" spans="1:9" ht="15" hidden="1" customHeight="1" x14ac:dyDescent="0.25">
      <c r="A1785" s="224" t="s">
        <v>8312</v>
      </c>
      <c r="B1785" s="56" t="s">
        <v>8150</v>
      </c>
      <c r="C1785" s="56" t="s">
        <v>6627</v>
      </c>
      <c r="D1785" s="57">
        <v>25</v>
      </c>
      <c r="E1785" s="56" t="s">
        <v>29</v>
      </c>
      <c r="F1785" s="138">
        <v>6272</v>
      </c>
      <c r="G1785" s="63">
        <f t="shared" si="31"/>
        <v>156800</v>
      </c>
      <c r="H1785" s="751" t="s">
        <v>6321</v>
      </c>
      <c r="I1785" s="56"/>
    </row>
    <row r="1786" spans="1:9" ht="15" hidden="1" customHeight="1" x14ac:dyDescent="0.25">
      <c r="A1786" s="224" t="s">
        <v>8312</v>
      </c>
      <c r="B1786" s="56" t="s">
        <v>8151</v>
      </c>
      <c r="C1786" s="56" t="s">
        <v>6627</v>
      </c>
      <c r="D1786" s="57">
        <v>25</v>
      </c>
      <c r="E1786" s="56" t="s">
        <v>29</v>
      </c>
      <c r="F1786" s="138">
        <v>1000</v>
      </c>
      <c r="G1786" s="63">
        <f t="shared" si="31"/>
        <v>25000</v>
      </c>
      <c r="H1786" s="751" t="s">
        <v>6321</v>
      </c>
      <c r="I1786" s="56"/>
    </row>
    <row r="1787" spans="1:9" ht="15" hidden="1" customHeight="1" x14ac:dyDescent="0.25">
      <c r="A1787" s="224" t="s">
        <v>8312</v>
      </c>
      <c r="B1787" s="55" t="s">
        <v>8245</v>
      </c>
      <c r="C1787" s="75" t="s">
        <v>6627</v>
      </c>
      <c r="D1787" s="57">
        <v>30</v>
      </c>
      <c r="E1787" s="72" t="s">
        <v>29</v>
      </c>
      <c r="F1787" s="76">
        <v>1790</v>
      </c>
      <c r="G1787" s="63">
        <f t="shared" si="31"/>
        <v>53700</v>
      </c>
      <c r="H1787" s="751" t="s">
        <v>6321</v>
      </c>
      <c r="I1787" s="56"/>
    </row>
    <row r="1788" spans="1:9" ht="15" hidden="1" customHeight="1" x14ac:dyDescent="0.25">
      <c r="A1788" s="224" t="s">
        <v>8312</v>
      </c>
      <c r="B1788" s="55" t="s">
        <v>8244</v>
      </c>
      <c r="C1788" s="75" t="s">
        <v>6627</v>
      </c>
      <c r="D1788" s="57">
        <v>60</v>
      </c>
      <c r="E1788" s="72" t="s">
        <v>29</v>
      </c>
      <c r="F1788" s="76">
        <v>500</v>
      </c>
      <c r="G1788" s="63">
        <f t="shared" si="31"/>
        <v>30000</v>
      </c>
      <c r="H1788" s="751" t="s">
        <v>6321</v>
      </c>
      <c r="I1788" s="56"/>
    </row>
    <row r="1789" spans="1:9" ht="15" hidden="1" customHeight="1" x14ac:dyDescent="0.25">
      <c r="A1789" s="224" t="s">
        <v>8312</v>
      </c>
      <c r="B1789" s="95" t="s">
        <v>7472</v>
      </c>
      <c r="C1789" s="71" t="s">
        <v>6627</v>
      </c>
      <c r="D1789" s="56">
        <v>25</v>
      </c>
      <c r="E1789" s="72" t="s">
        <v>29</v>
      </c>
      <c r="F1789" s="62">
        <v>3710</v>
      </c>
      <c r="G1789" s="63">
        <f t="shared" si="31"/>
        <v>92750</v>
      </c>
      <c r="H1789" s="64" t="s">
        <v>6321</v>
      </c>
      <c r="I1789" s="56"/>
    </row>
    <row r="1790" spans="1:9" ht="15" hidden="1" customHeight="1" x14ac:dyDescent="0.25">
      <c r="A1790" s="224" t="s">
        <v>8312</v>
      </c>
      <c r="B1790" s="56" t="s">
        <v>8130</v>
      </c>
      <c r="C1790" s="80" t="s">
        <v>6722</v>
      </c>
      <c r="D1790" s="83">
        <v>2</v>
      </c>
      <c r="E1790" s="56" t="s">
        <v>29</v>
      </c>
      <c r="F1790" s="62">
        <v>212000</v>
      </c>
      <c r="G1790" s="63">
        <f t="shared" si="31"/>
        <v>424000</v>
      </c>
      <c r="H1790" s="64" t="s">
        <v>6321</v>
      </c>
      <c r="I1790" s="56"/>
    </row>
    <row r="1791" spans="1:9" ht="15" hidden="1" customHeight="1" x14ac:dyDescent="0.25">
      <c r="A1791" s="224" t="s">
        <v>8312</v>
      </c>
      <c r="B1791" s="56" t="s">
        <v>8131</v>
      </c>
      <c r="C1791" s="80" t="s">
        <v>6722</v>
      </c>
      <c r="D1791" s="57">
        <v>2</v>
      </c>
      <c r="E1791" s="56" t="s">
        <v>29</v>
      </c>
      <c r="F1791" s="116">
        <v>246000</v>
      </c>
      <c r="G1791" s="63">
        <f t="shared" si="31"/>
        <v>492000</v>
      </c>
      <c r="H1791" s="64" t="s">
        <v>6321</v>
      </c>
      <c r="I1791" s="56"/>
    </row>
    <row r="1792" spans="1:9" ht="15" hidden="1" customHeight="1" x14ac:dyDescent="0.25">
      <c r="A1792" s="224" t="s">
        <v>8312</v>
      </c>
      <c r="B1792" s="56" t="s">
        <v>8132</v>
      </c>
      <c r="C1792" s="80" t="s">
        <v>6722</v>
      </c>
      <c r="D1792" s="83">
        <v>2</v>
      </c>
      <c r="E1792" s="56" t="s">
        <v>29</v>
      </c>
      <c r="F1792" s="76">
        <v>374000</v>
      </c>
      <c r="G1792" s="63">
        <f t="shared" si="31"/>
        <v>748000</v>
      </c>
      <c r="H1792" s="64" t="s">
        <v>6321</v>
      </c>
      <c r="I1792" s="56"/>
    </row>
    <row r="1793" spans="1:9" ht="15" hidden="1" customHeight="1" x14ac:dyDescent="0.25">
      <c r="A1793" s="224" t="s">
        <v>8312</v>
      </c>
      <c r="B1793" s="55" t="s">
        <v>6754</v>
      </c>
      <c r="C1793" s="80" t="s">
        <v>6722</v>
      </c>
      <c r="D1793" s="57">
        <v>2</v>
      </c>
      <c r="E1793" s="56" t="s">
        <v>29</v>
      </c>
      <c r="F1793" s="67">
        <v>280000</v>
      </c>
      <c r="G1793" s="63">
        <f t="shared" si="31"/>
        <v>560000</v>
      </c>
      <c r="H1793" s="64" t="s">
        <v>6321</v>
      </c>
      <c r="I1793" s="56"/>
    </row>
    <row r="1794" spans="1:9" ht="15" hidden="1" customHeight="1" x14ac:dyDescent="0.25">
      <c r="A1794" s="224" t="s">
        <v>8312</v>
      </c>
      <c r="B1794" s="71" t="s">
        <v>8247</v>
      </c>
      <c r="C1794" s="80" t="s">
        <v>8238</v>
      </c>
      <c r="D1794" s="752">
        <v>4</v>
      </c>
      <c r="E1794" s="56" t="s">
        <v>29</v>
      </c>
      <c r="F1794" s="753">
        <v>250000</v>
      </c>
      <c r="G1794" s="63">
        <f t="shared" si="31"/>
        <v>1000000</v>
      </c>
      <c r="H1794" s="64" t="s">
        <v>6321</v>
      </c>
      <c r="I1794" s="56"/>
    </row>
    <row r="1795" spans="1:9" ht="15" hidden="1" customHeight="1" x14ac:dyDescent="0.25">
      <c r="A1795" s="224" t="s">
        <v>8312</v>
      </c>
      <c r="B1795" s="55" t="s">
        <v>8193</v>
      </c>
      <c r="C1795" s="80" t="s">
        <v>8238</v>
      </c>
      <c r="D1795" s="57">
        <v>2</v>
      </c>
      <c r="E1795" s="56" t="s">
        <v>29</v>
      </c>
      <c r="F1795" s="67">
        <v>350000</v>
      </c>
      <c r="G1795" s="63">
        <f t="shared" si="31"/>
        <v>700000</v>
      </c>
      <c r="H1795" s="64" t="s">
        <v>6321</v>
      </c>
      <c r="I1795" s="56"/>
    </row>
    <row r="1796" spans="1:9" ht="15" hidden="1" customHeight="1" x14ac:dyDescent="0.25">
      <c r="A1796" s="224" t="s">
        <v>8312</v>
      </c>
      <c r="B1796" s="55" t="s">
        <v>8248</v>
      </c>
      <c r="C1796" s="65" t="s">
        <v>8238</v>
      </c>
      <c r="D1796" s="57">
        <v>1</v>
      </c>
      <c r="E1796" s="72" t="s">
        <v>29</v>
      </c>
      <c r="F1796" s="76">
        <v>300000</v>
      </c>
      <c r="G1796" s="63">
        <f t="shared" si="31"/>
        <v>300000</v>
      </c>
      <c r="H1796" s="64" t="s">
        <v>6321</v>
      </c>
      <c r="I1796" s="56"/>
    </row>
    <row r="1797" spans="1:9" ht="15" hidden="1" customHeight="1" x14ac:dyDescent="0.25">
      <c r="A1797" s="224" t="s">
        <v>8312</v>
      </c>
      <c r="B1797" s="270" t="s">
        <v>8249</v>
      </c>
      <c r="C1797" s="590" t="s">
        <v>8314</v>
      </c>
      <c r="D1797" s="105">
        <v>2</v>
      </c>
      <c r="E1797" s="124" t="s">
        <v>29</v>
      </c>
      <c r="F1797" s="712">
        <v>85000</v>
      </c>
      <c r="G1797" s="63">
        <f t="shared" ref="G1797:G1860" si="32">F1797*D1797</f>
        <v>170000</v>
      </c>
      <c r="H1797" s="766" t="s">
        <v>6321</v>
      </c>
      <c r="I1797" s="56"/>
    </row>
    <row r="1798" spans="1:9" ht="15" hidden="1" customHeight="1" x14ac:dyDescent="0.25">
      <c r="A1798" s="224" t="s">
        <v>8312</v>
      </c>
      <c r="B1798" s="55" t="s">
        <v>8246</v>
      </c>
      <c r="C1798" s="75" t="s">
        <v>6722</v>
      </c>
      <c r="D1798" s="57">
        <v>2</v>
      </c>
      <c r="E1798" s="72" t="s">
        <v>29</v>
      </c>
      <c r="F1798" s="76">
        <v>55000</v>
      </c>
      <c r="G1798" s="63">
        <f t="shared" si="32"/>
        <v>110000</v>
      </c>
      <c r="H1798" s="64" t="s">
        <v>6321</v>
      </c>
      <c r="I1798" s="56"/>
    </row>
    <row r="1799" spans="1:9" ht="15" hidden="1" customHeight="1" x14ac:dyDescent="0.25">
      <c r="A1799" s="224" t="s">
        <v>8312</v>
      </c>
      <c r="B1799" s="56" t="s">
        <v>7412</v>
      </c>
      <c r="C1799" s="56" t="s">
        <v>6722</v>
      </c>
      <c r="D1799" s="87">
        <v>2</v>
      </c>
      <c r="E1799" s="72" t="s">
        <v>29</v>
      </c>
      <c r="F1799" s="62">
        <v>54000</v>
      </c>
      <c r="G1799" s="63">
        <f t="shared" si="32"/>
        <v>108000</v>
      </c>
      <c r="H1799" s="64" t="s">
        <v>6321</v>
      </c>
      <c r="I1799" s="56"/>
    </row>
    <row r="1800" spans="1:9" ht="15" hidden="1" customHeight="1" x14ac:dyDescent="0.25">
      <c r="A1800" s="224" t="s">
        <v>8312</v>
      </c>
      <c r="B1800" s="55" t="s">
        <v>7604</v>
      </c>
      <c r="C1800" s="65" t="s">
        <v>88</v>
      </c>
      <c r="D1800" s="57">
        <v>4</v>
      </c>
      <c r="E1800" s="72" t="s">
        <v>29</v>
      </c>
      <c r="F1800" s="62">
        <v>425000</v>
      </c>
      <c r="G1800" s="63">
        <f t="shared" si="32"/>
        <v>1700000</v>
      </c>
      <c r="H1800" s="64" t="s">
        <v>6321</v>
      </c>
      <c r="I1800" s="56"/>
    </row>
    <row r="1801" spans="1:9" ht="15" hidden="1" customHeight="1" x14ac:dyDescent="0.25">
      <c r="A1801" s="224" t="s">
        <v>8312</v>
      </c>
      <c r="B1801" s="56" t="s">
        <v>7874</v>
      </c>
      <c r="C1801" s="56" t="s">
        <v>7032</v>
      </c>
      <c r="D1801" s="57">
        <v>2</v>
      </c>
      <c r="E1801" s="72" t="s">
        <v>29</v>
      </c>
      <c r="F1801" s="62">
        <f>1.11*749099.09</f>
        <v>831499.98990000004</v>
      </c>
      <c r="G1801" s="63">
        <f t="shared" si="32"/>
        <v>1662999.9798000001</v>
      </c>
      <c r="H1801" s="64" t="s">
        <v>6321</v>
      </c>
      <c r="I1801" s="56"/>
    </row>
    <row r="1802" spans="1:9" ht="15" hidden="1" customHeight="1" x14ac:dyDescent="0.25">
      <c r="A1802" s="224" t="s">
        <v>8312</v>
      </c>
      <c r="B1802" s="56" t="s">
        <v>8191</v>
      </c>
      <c r="C1802" s="80" t="s">
        <v>6738</v>
      </c>
      <c r="D1802" s="83">
        <v>2</v>
      </c>
      <c r="E1802" s="56" t="s">
        <v>29</v>
      </c>
      <c r="F1802" s="76">
        <v>195000</v>
      </c>
      <c r="G1802" s="63">
        <f t="shared" si="32"/>
        <v>390000</v>
      </c>
      <c r="H1802" s="64" t="s">
        <v>6321</v>
      </c>
      <c r="I1802" s="56"/>
    </row>
    <row r="1803" spans="1:9" ht="15" hidden="1" customHeight="1" x14ac:dyDescent="0.25">
      <c r="A1803" s="224" t="s">
        <v>8312</v>
      </c>
      <c r="B1803" s="55" t="s">
        <v>6709</v>
      </c>
      <c r="C1803" s="75" t="s">
        <v>6711</v>
      </c>
      <c r="D1803" s="57">
        <v>10</v>
      </c>
      <c r="E1803" s="56" t="s">
        <v>29</v>
      </c>
      <c r="F1803" s="62">
        <v>245000</v>
      </c>
      <c r="G1803" s="63">
        <f t="shared" si="32"/>
        <v>2450000</v>
      </c>
      <c r="H1803" s="64" t="s">
        <v>8255</v>
      </c>
      <c r="I1803" s="56"/>
    </row>
    <row r="1804" spans="1:9" ht="15" hidden="1" customHeight="1" x14ac:dyDescent="0.25">
      <c r="A1804" s="224" t="s">
        <v>8312</v>
      </c>
      <c r="B1804" s="56" t="s">
        <v>6574</v>
      </c>
      <c r="C1804" s="56" t="s">
        <v>88</v>
      </c>
      <c r="D1804" s="57">
        <v>10</v>
      </c>
      <c r="E1804" s="72" t="s">
        <v>29</v>
      </c>
      <c r="F1804" s="62">
        <v>100000</v>
      </c>
      <c r="G1804" s="63">
        <f t="shared" si="32"/>
        <v>1000000</v>
      </c>
      <c r="H1804" s="64" t="s">
        <v>8255</v>
      </c>
      <c r="I1804" s="56"/>
    </row>
    <row r="1805" spans="1:9" ht="15" hidden="1" customHeight="1" x14ac:dyDescent="0.25">
      <c r="A1805" s="224" t="s">
        <v>8312</v>
      </c>
      <c r="B1805" s="81" t="s">
        <v>8476</v>
      </c>
      <c r="C1805" s="56" t="s">
        <v>8226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8255</v>
      </c>
      <c r="I1805" s="56"/>
    </row>
    <row r="1806" spans="1:9" ht="15" hidden="1" customHeight="1" x14ac:dyDescent="0.25">
      <c r="A1806" s="224" t="s">
        <v>8312</v>
      </c>
      <c r="B1806" s="81" t="s">
        <v>8476</v>
      </c>
      <c r="C1806" s="71" t="s">
        <v>8227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8255</v>
      </c>
      <c r="I1806" s="56"/>
    </row>
    <row r="1807" spans="1:9" hidden="1" x14ac:dyDescent="0.25">
      <c r="A1807" s="224" t="s">
        <v>8312</v>
      </c>
      <c r="B1807" s="81" t="s">
        <v>8476</v>
      </c>
      <c r="C1807" s="80" t="s">
        <v>8228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8255</v>
      </c>
      <c r="I1807" s="56"/>
    </row>
    <row r="1808" spans="1:9" ht="15" hidden="1" customHeight="1" x14ac:dyDescent="0.25">
      <c r="A1808" s="224" t="s">
        <v>8312</v>
      </c>
      <c r="B1808" s="81" t="s">
        <v>8476</v>
      </c>
      <c r="C1808" s="56" t="s">
        <v>8229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8255</v>
      </c>
      <c r="I1808" s="56"/>
    </row>
    <row r="1809" spans="1:9" ht="15" hidden="1" customHeight="1" x14ac:dyDescent="0.25">
      <c r="A1809" s="224" t="s">
        <v>8312</v>
      </c>
      <c r="B1809" s="81" t="s">
        <v>8476</v>
      </c>
      <c r="C1809" s="56" t="s">
        <v>8230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8255</v>
      </c>
      <c r="I1809" s="56"/>
    </row>
    <row r="1810" spans="1:9" ht="15" hidden="1" customHeight="1" x14ac:dyDescent="0.25">
      <c r="A1810" s="224" t="s">
        <v>8312</v>
      </c>
      <c r="B1810" s="81" t="s">
        <v>8476</v>
      </c>
      <c r="C1810" s="230" t="s">
        <v>8231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8255</v>
      </c>
      <c r="I1810" s="56"/>
    </row>
    <row r="1811" spans="1:9" ht="15" hidden="1" customHeight="1" x14ac:dyDescent="0.25">
      <c r="A1811" s="224" t="s">
        <v>8312</v>
      </c>
      <c r="B1811" s="81" t="s">
        <v>8476</v>
      </c>
      <c r="C1811" s="56" t="s">
        <v>8232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8255</v>
      </c>
      <c r="I1811" s="56"/>
    </row>
    <row r="1812" spans="1:9" ht="15" hidden="1" customHeight="1" x14ac:dyDescent="0.25">
      <c r="A1812" s="224" t="s">
        <v>8312</v>
      </c>
      <c r="B1812" s="81" t="s">
        <v>8476</v>
      </c>
      <c r="C1812" s="56" t="s">
        <v>8233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8255</v>
      </c>
      <c r="I1812" s="56"/>
    </row>
    <row r="1813" spans="1:9" ht="15" hidden="1" customHeight="1" x14ac:dyDescent="0.25">
      <c r="A1813" s="224" t="s">
        <v>8312</v>
      </c>
      <c r="B1813" s="81" t="s">
        <v>8476</v>
      </c>
      <c r="C1813" s="56" t="s">
        <v>8234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8255</v>
      </c>
      <c r="I1813" s="56"/>
    </row>
    <row r="1814" spans="1:9" ht="15" hidden="1" customHeight="1" x14ac:dyDescent="0.25">
      <c r="A1814" s="224" t="s">
        <v>8312</v>
      </c>
      <c r="B1814" s="81" t="s">
        <v>8476</v>
      </c>
      <c r="C1814" s="56" t="s">
        <v>8235</v>
      </c>
      <c r="D1814" s="57">
        <v>1</v>
      </c>
      <c r="E1814" s="72" t="s">
        <v>29</v>
      </c>
      <c r="F1814" s="62">
        <v>1500000</v>
      </c>
      <c r="G1814" s="63">
        <f t="shared" si="32"/>
        <v>1500000</v>
      </c>
      <c r="H1814" s="64" t="s">
        <v>8255</v>
      </c>
      <c r="I1814" s="56"/>
    </row>
    <row r="1815" spans="1:9" ht="15" hidden="1" customHeight="1" x14ac:dyDescent="0.25">
      <c r="A1815" s="224" t="s">
        <v>8312</v>
      </c>
      <c r="B1815" s="56" t="s">
        <v>8259</v>
      </c>
      <c r="C1815" s="56" t="s">
        <v>8271</v>
      </c>
      <c r="D1815" s="57">
        <v>10</v>
      </c>
      <c r="E1815" s="72" t="s">
        <v>29</v>
      </c>
      <c r="F1815" s="62">
        <v>400000</v>
      </c>
      <c r="G1815" s="63">
        <f t="shared" si="32"/>
        <v>4000000</v>
      </c>
      <c r="H1815" s="64" t="s">
        <v>8255</v>
      </c>
      <c r="I1815" s="56" t="s">
        <v>8260</v>
      </c>
    </row>
    <row r="1816" spans="1:9" ht="15" hidden="1" customHeight="1" x14ac:dyDescent="0.25">
      <c r="A1816" s="224" t="s">
        <v>8312</v>
      </c>
      <c r="B1816" s="56" t="s">
        <v>8261</v>
      </c>
      <c r="C1816" s="56" t="s">
        <v>8250</v>
      </c>
      <c r="D1816" s="57">
        <v>1</v>
      </c>
      <c r="E1816" s="72" t="s">
        <v>29</v>
      </c>
      <c r="F1816" s="62">
        <v>1</v>
      </c>
      <c r="G1816" s="63">
        <f t="shared" si="32"/>
        <v>1</v>
      </c>
      <c r="H1816" s="64" t="s">
        <v>8255</v>
      </c>
      <c r="I1816" s="56" t="s">
        <v>8260</v>
      </c>
    </row>
    <row r="1817" spans="1:9" ht="15" hidden="1" customHeight="1" x14ac:dyDescent="0.25">
      <c r="A1817" s="224" t="s">
        <v>8312</v>
      </c>
      <c r="B1817" s="81" t="s">
        <v>383</v>
      </c>
      <c r="C1817" s="56" t="s">
        <v>384</v>
      </c>
      <c r="D1817" s="57">
        <v>3</v>
      </c>
      <c r="E1817" s="72" t="s">
        <v>29</v>
      </c>
      <c r="F1817" s="76">
        <v>100000</v>
      </c>
      <c r="G1817" s="63">
        <f t="shared" si="32"/>
        <v>300000</v>
      </c>
      <c r="H1817" s="64" t="s">
        <v>8255</v>
      </c>
      <c r="I1817" s="56" t="s">
        <v>8264</v>
      </c>
    </row>
    <row r="1818" spans="1:9" ht="15" hidden="1" customHeight="1" x14ac:dyDescent="0.25">
      <c r="A1818" s="224" t="s">
        <v>8312</v>
      </c>
      <c r="B1818" s="71" t="s">
        <v>385</v>
      </c>
      <c r="C1818" s="71" t="s">
        <v>384</v>
      </c>
      <c r="D1818" s="105">
        <v>3</v>
      </c>
      <c r="E1818" s="71" t="s">
        <v>29</v>
      </c>
      <c r="F1818" s="544">
        <v>150000</v>
      </c>
      <c r="G1818" s="63">
        <f t="shared" si="32"/>
        <v>450000</v>
      </c>
      <c r="H1818" s="64" t="s">
        <v>8255</v>
      </c>
      <c r="I1818" s="56" t="s">
        <v>8264</v>
      </c>
    </row>
    <row r="1819" spans="1:9" ht="15" hidden="1" customHeight="1" x14ac:dyDescent="0.25">
      <c r="A1819" s="224" t="s">
        <v>8312</v>
      </c>
      <c r="B1819" s="56" t="s">
        <v>8262</v>
      </c>
      <c r="C1819" s="56" t="s">
        <v>7009</v>
      </c>
      <c r="D1819" s="57">
        <v>4</v>
      </c>
      <c r="E1819" s="72" t="s">
        <v>29</v>
      </c>
      <c r="F1819" s="76">
        <v>328500</v>
      </c>
      <c r="G1819" s="63">
        <f t="shared" si="32"/>
        <v>1314000</v>
      </c>
      <c r="H1819" s="64" t="s">
        <v>8255</v>
      </c>
      <c r="I1819" s="56" t="s">
        <v>8264</v>
      </c>
    </row>
    <row r="1820" spans="1:9" ht="15" hidden="1" customHeight="1" x14ac:dyDescent="0.25">
      <c r="A1820" s="224" t="s">
        <v>8312</v>
      </c>
      <c r="B1820" s="68" t="s">
        <v>8263</v>
      </c>
      <c r="C1820" s="56" t="s">
        <v>384</v>
      </c>
      <c r="D1820" s="61">
        <v>3</v>
      </c>
      <c r="E1820" s="72" t="s">
        <v>29</v>
      </c>
      <c r="F1820" s="76">
        <v>196000</v>
      </c>
      <c r="G1820" s="63">
        <f t="shared" si="32"/>
        <v>588000</v>
      </c>
      <c r="H1820" s="64" t="s">
        <v>8255</v>
      </c>
      <c r="I1820" s="56" t="s">
        <v>8264</v>
      </c>
    </row>
    <row r="1821" spans="1:9" ht="15" hidden="1" customHeight="1" x14ac:dyDescent="0.25">
      <c r="A1821" s="224" t="s">
        <v>8312</v>
      </c>
      <c r="B1821" s="81" t="s">
        <v>601</v>
      </c>
      <c r="C1821" s="230" t="s">
        <v>379</v>
      </c>
      <c r="D1821" s="105">
        <v>3</v>
      </c>
      <c r="E1821" s="72" t="s">
        <v>29</v>
      </c>
      <c r="F1821" s="246">
        <v>234500</v>
      </c>
      <c r="G1821" s="63">
        <f t="shared" si="32"/>
        <v>703500</v>
      </c>
      <c r="H1821" s="64" t="s">
        <v>8255</v>
      </c>
      <c r="I1821" s="56" t="s">
        <v>8264</v>
      </c>
    </row>
    <row r="1822" spans="1:9" ht="15" hidden="1" customHeight="1" x14ac:dyDescent="0.25">
      <c r="A1822" s="224" t="s">
        <v>8312</v>
      </c>
      <c r="B1822" s="56" t="s">
        <v>7251</v>
      </c>
      <c r="C1822" s="230" t="s">
        <v>417</v>
      </c>
      <c r="D1822" s="57">
        <v>1</v>
      </c>
      <c r="E1822" s="72" t="s">
        <v>427</v>
      </c>
      <c r="F1822" s="62">
        <v>204000</v>
      </c>
      <c r="G1822" s="63">
        <f t="shared" si="32"/>
        <v>204000</v>
      </c>
      <c r="H1822" s="64" t="s">
        <v>4359</v>
      </c>
      <c r="I1822" s="56" t="s">
        <v>8334</v>
      </c>
    </row>
    <row r="1823" spans="1:9" ht="15" hidden="1" customHeight="1" x14ac:dyDescent="0.25">
      <c r="A1823" s="224" t="s">
        <v>8312</v>
      </c>
      <c r="B1823" s="56" t="s">
        <v>8222</v>
      </c>
      <c r="C1823" s="56" t="s">
        <v>8207</v>
      </c>
      <c r="D1823" s="57">
        <v>30</v>
      </c>
      <c r="E1823" s="72" t="s">
        <v>122</v>
      </c>
      <c r="F1823" s="76">
        <v>2000</v>
      </c>
      <c r="G1823" s="63">
        <f t="shared" si="32"/>
        <v>60000</v>
      </c>
      <c r="H1823" s="751" t="s">
        <v>4359</v>
      </c>
      <c r="I1823" s="56" t="s">
        <v>8334</v>
      </c>
    </row>
    <row r="1824" spans="1:9" ht="15" hidden="1" customHeight="1" x14ac:dyDescent="0.25">
      <c r="A1824" s="224" t="s">
        <v>8312</v>
      </c>
      <c r="B1824" s="255" t="s">
        <v>8322</v>
      </c>
      <c r="C1824" s="255" t="s">
        <v>6676</v>
      </c>
      <c r="D1824" s="57">
        <v>2</v>
      </c>
      <c r="E1824" s="72" t="s">
        <v>29</v>
      </c>
      <c r="F1824" s="62">
        <v>850000</v>
      </c>
      <c r="G1824" s="63">
        <f t="shared" si="32"/>
        <v>1700000</v>
      </c>
      <c r="H1824" s="64" t="s">
        <v>7238</v>
      </c>
      <c r="I1824" s="56" t="s">
        <v>8211</v>
      </c>
    </row>
    <row r="1825" spans="1:9" ht="15" hidden="1" customHeight="1" x14ac:dyDescent="0.25">
      <c r="A1825" s="224" t="s">
        <v>8312</v>
      </c>
      <c r="B1825" s="55" t="s">
        <v>8387</v>
      </c>
      <c r="C1825" s="255" t="s">
        <v>6676</v>
      </c>
      <c r="D1825" s="57">
        <v>1</v>
      </c>
      <c r="E1825" s="72" t="s">
        <v>29</v>
      </c>
      <c r="F1825" s="62">
        <v>325000</v>
      </c>
      <c r="G1825" s="63">
        <f t="shared" si="32"/>
        <v>325000</v>
      </c>
      <c r="H1825" s="64" t="s">
        <v>7238</v>
      </c>
      <c r="I1825" s="56" t="s">
        <v>8211</v>
      </c>
    </row>
    <row r="1826" spans="1:9" ht="15" hidden="1" customHeight="1" x14ac:dyDescent="0.25">
      <c r="A1826" s="224" t="s">
        <v>8312</v>
      </c>
      <c r="B1826" s="56" t="s">
        <v>8208</v>
      </c>
      <c r="C1826" s="56" t="s">
        <v>8209</v>
      </c>
      <c r="D1826" s="57">
        <v>1</v>
      </c>
      <c r="E1826" s="72" t="s">
        <v>29</v>
      </c>
      <c r="F1826" s="76">
        <v>1</v>
      </c>
      <c r="G1826" s="63">
        <f t="shared" si="32"/>
        <v>1</v>
      </c>
      <c r="H1826" s="64" t="s">
        <v>8210</v>
      </c>
      <c r="I1826" s="56" t="s">
        <v>8211</v>
      </c>
    </row>
    <row r="1827" spans="1:9" ht="15" hidden="1" customHeight="1" x14ac:dyDescent="0.25">
      <c r="A1827" s="224" t="s">
        <v>8275</v>
      </c>
      <c r="B1827" s="56" t="s">
        <v>8078</v>
      </c>
      <c r="C1827" s="56" t="s">
        <v>57</v>
      </c>
      <c r="D1827" s="57">
        <v>1</v>
      </c>
      <c r="E1827" s="72" t="s">
        <v>26</v>
      </c>
      <c r="F1827" s="76">
        <v>2600000</v>
      </c>
      <c r="G1827" s="63">
        <f t="shared" si="32"/>
        <v>2600000</v>
      </c>
      <c r="H1827" s="64" t="s">
        <v>438</v>
      </c>
      <c r="I1827" s="71"/>
    </row>
    <row r="1828" spans="1:9" ht="15" hidden="1" customHeight="1" x14ac:dyDescent="0.25">
      <c r="A1828" s="224" t="s">
        <v>8275</v>
      </c>
      <c r="B1828" s="56" t="s">
        <v>7987</v>
      </c>
      <c r="C1828" s="80" t="s">
        <v>57</v>
      </c>
      <c r="D1828" s="57">
        <v>1</v>
      </c>
      <c r="E1828" s="72" t="s">
        <v>29</v>
      </c>
      <c r="F1828" s="62">
        <v>180000</v>
      </c>
      <c r="G1828" s="63">
        <f t="shared" si="32"/>
        <v>180000</v>
      </c>
      <c r="H1828" s="271" t="s">
        <v>438</v>
      </c>
      <c r="I1828" s="71"/>
    </row>
    <row r="1829" spans="1:9" ht="15" hidden="1" customHeight="1" x14ac:dyDescent="0.25">
      <c r="A1829" s="224" t="s">
        <v>8275</v>
      </c>
      <c r="B1829" s="55" t="s">
        <v>7878</v>
      </c>
      <c r="C1829" s="56" t="s">
        <v>7032</v>
      </c>
      <c r="D1829" s="57">
        <v>2</v>
      </c>
      <c r="E1829" s="72" t="s">
        <v>29</v>
      </c>
      <c r="F1829" s="62">
        <f>1.11*136486.48</f>
        <v>151499.99280000004</v>
      </c>
      <c r="G1829" s="63">
        <f t="shared" si="32"/>
        <v>302999.98560000007</v>
      </c>
      <c r="H1829" s="271" t="s">
        <v>438</v>
      </c>
      <c r="I1829" s="71"/>
    </row>
    <row r="1830" spans="1:9" ht="15" hidden="1" customHeight="1" x14ac:dyDescent="0.25">
      <c r="A1830" s="224" t="s">
        <v>8275</v>
      </c>
      <c r="B1830" s="71" t="s">
        <v>7875</v>
      </c>
      <c r="C1830" s="56" t="s">
        <v>7032</v>
      </c>
      <c r="D1830" s="105">
        <v>1</v>
      </c>
      <c r="E1830" s="70" t="s">
        <v>29</v>
      </c>
      <c r="F1830" s="62">
        <f>1.11*150270.27</f>
        <v>166799.99970000001</v>
      </c>
      <c r="G1830" s="63">
        <f t="shared" si="32"/>
        <v>166799.99970000001</v>
      </c>
      <c r="H1830" s="271" t="s">
        <v>438</v>
      </c>
      <c r="I1830" s="71"/>
    </row>
    <row r="1831" spans="1:9" ht="15" hidden="1" customHeight="1" x14ac:dyDescent="0.25">
      <c r="A1831" s="224" t="s">
        <v>8275</v>
      </c>
      <c r="B1831" s="55" t="s">
        <v>7669</v>
      </c>
      <c r="C1831" s="56" t="s">
        <v>7032</v>
      </c>
      <c r="D1831" s="57">
        <v>1</v>
      </c>
      <c r="E1831" s="72" t="s">
        <v>29</v>
      </c>
      <c r="F1831" s="62">
        <f>1.11*177054.05</f>
        <v>196529.99549999999</v>
      </c>
      <c r="G1831" s="63">
        <f t="shared" si="32"/>
        <v>196529.99549999999</v>
      </c>
      <c r="H1831" s="271" t="s">
        <v>438</v>
      </c>
      <c r="I1831" s="71"/>
    </row>
    <row r="1832" spans="1:9" ht="15" hidden="1" customHeight="1" x14ac:dyDescent="0.25">
      <c r="A1832" s="224" t="s">
        <v>8275</v>
      </c>
      <c r="B1832" s="81" t="s">
        <v>7793</v>
      </c>
      <c r="C1832" s="449" t="s">
        <v>4563</v>
      </c>
      <c r="D1832" s="57">
        <v>1</v>
      </c>
      <c r="E1832" s="66" t="s">
        <v>29</v>
      </c>
      <c r="F1832" s="62">
        <v>725000</v>
      </c>
      <c r="G1832" s="63">
        <f t="shared" si="32"/>
        <v>725000</v>
      </c>
      <c r="H1832" s="271" t="s">
        <v>438</v>
      </c>
      <c r="I1832" s="71" t="s">
        <v>8308</v>
      </c>
    </row>
    <row r="1833" spans="1:9" ht="15" hidden="1" customHeight="1" x14ac:dyDescent="0.25">
      <c r="A1833" s="224" t="s">
        <v>8275</v>
      </c>
      <c r="B1833" s="81" t="s">
        <v>7793</v>
      </c>
      <c r="C1833" s="456" t="s">
        <v>4542</v>
      </c>
      <c r="D1833" s="703">
        <v>1</v>
      </c>
      <c r="E1833" s="70" t="s">
        <v>29</v>
      </c>
      <c r="F1833" s="62">
        <v>725000</v>
      </c>
      <c r="G1833" s="63">
        <f t="shared" si="32"/>
        <v>725000</v>
      </c>
      <c r="H1833" s="271" t="s">
        <v>438</v>
      </c>
      <c r="I1833" s="71" t="s">
        <v>8308</v>
      </c>
    </row>
    <row r="1834" spans="1:9" ht="15" hidden="1" customHeight="1" x14ac:dyDescent="0.25">
      <c r="A1834" s="224" t="s">
        <v>8275</v>
      </c>
      <c r="B1834" s="56" t="s">
        <v>68</v>
      </c>
      <c r="C1834" s="56" t="s">
        <v>69</v>
      </c>
      <c r="D1834" s="57">
        <v>1</v>
      </c>
      <c r="E1834" s="69" t="s">
        <v>203</v>
      </c>
      <c r="F1834" s="77">
        <v>29000</v>
      </c>
      <c r="G1834" s="63">
        <f t="shared" si="32"/>
        <v>29000</v>
      </c>
      <c r="H1834" s="64" t="s">
        <v>430</v>
      </c>
      <c r="I1834" s="71"/>
    </row>
    <row r="1835" spans="1:9" ht="15" hidden="1" customHeight="1" x14ac:dyDescent="0.25">
      <c r="A1835" s="224" t="s">
        <v>8275</v>
      </c>
      <c r="B1835" s="56" t="s">
        <v>78</v>
      </c>
      <c r="C1835" s="56" t="s">
        <v>79</v>
      </c>
      <c r="D1835" s="83">
        <v>0.5</v>
      </c>
      <c r="E1835" s="56" t="s">
        <v>203</v>
      </c>
      <c r="F1835" s="77">
        <v>29200</v>
      </c>
      <c r="G1835" s="63">
        <f t="shared" si="32"/>
        <v>14600</v>
      </c>
      <c r="H1835" s="64" t="s">
        <v>430</v>
      </c>
      <c r="I1835" s="71"/>
    </row>
    <row r="1836" spans="1:9" ht="15" hidden="1" customHeight="1" x14ac:dyDescent="0.25">
      <c r="A1836" s="224" t="s">
        <v>8275</v>
      </c>
      <c r="B1836" s="56" t="s">
        <v>68</v>
      </c>
      <c r="C1836" s="56" t="s">
        <v>69</v>
      </c>
      <c r="D1836" s="57">
        <v>3</v>
      </c>
      <c r="E1836" s="69" t="s">
        <v>203</v>
      </c>
      <c r="F1836" s="77">
        <v>29000</v>
      </c>
      <c r="G1836" s="63">
        <f t="shared" si="32"/>
        <v>87000</v>
      </c>
      <c r="H1836" s="64" t="s">
        <v>402</v>
      </c>
      <c r="I1836" s="71"/>
    </row>
    <row r="1837" spans="1:9" ht="15" hidden="1" customHeight="1" x14ac:dyDescent="0.25">
      <c r="A1837" s="224" t="s">
        <v>8275</v>
      </c>
      <c r="B1837" s="56" t="s">
        <v>7153</v>
      </c>
      <c r="C1837" s="56" t="s">
        <v>7009</v>
      </c>
      <c r="D1837" s="83">
        <v>1</v>
      </c>
      <c r="E1837" s="72" t="s">
        <v>29</v>
      </c>
      <c r="F1837" s="76">
        <v>72000</v>
      </c>
      <c r="G1837" s="63">
        <f t="shared" si="32"/>
        <v>72000</v>
      </c>
      <c r="H1837" s="64" t="s">
        <v>402</v>
      </c>
      <c r="I1837" s="71"/>
    </row>
    <row r="1838" spans="1:9" ht="15" hidden="1" customHeight="1" x14ac:dyDescent="0.25">
      <c r="A1838" s="224" t="s">
        <v>8275</v>
      </c>
      <c r="B1838" s="56" t="s">
        <v>429</v>
      </c>
      <c r="C1838" s="56" t="s">
        <v>444</v>
      </c>
      <c r="D1838" s="57">
        <v>1</v>
      </c>
      <c r="E1838" s="72" t="s">
        <v>73</v>
      </c>
      <c r="F1838" s="62">
        <v>50000</v>
      </c>
      <c r="G1838" s="63">
        <f t="shared" si="32"/>
        <v>50000</v>
      </c>
      <c r="H1838" s="64" t="s">
        <v>8354</v>
      </c>
      <c r="I1838" s="71"/>
    </row>
    <row r="1839" spans="1:9" ht="15" hidden="1" customHeight="1" x14ac:dyDescent="0.25">
      <c r="A1839" s="224" t="s">
        <v>8275</v>
      </c>
      <c r="B1839" s="56" t="s">
        <v>6732</v>
      </c>
      <c r="C1839" s="56" t="s">
        <v>444</v>
      </c>
      <c r="D1839" s="57">
        <v>2</v>
      </c>
      <c r="E1839" s="72" t="s">
        <v>29</v>
      </c>
      <c r="F1839" s="76">
        <v>16000</v>
      </c>
      <c r="G1839" s="63">
        <f t="shared" si="32"/>
        <v>32000</v>
      </c>
      <c r="H1839" s="64" t="s">
        <v>8354</v>
      </c>
      <c r="I1839" s="71"/>
    </row>
    <row r="1840" spans="1:9" ht="15" hidden="1" customHeight="1" x14ac:dyDescent="0.25">
      <c r="A1840" s="224" t="s">
        <v>8275</v>
      </c>
      <c r="B1840" s="56" t="s">
        <v>429</v>
      </c>
      <c r="C1840" s="56" t="s">
        <v>444</v>
      </c>
      <c r="D1840" s="57">
        <v>12</v>
      </c>
      <c r="E1840" s="72" t="s">
        <v>29</v>
      </c>
      <c r="F1840" s="76">
        <v>2500</v>
      </c>
      <c r="G1840" s="63">
        <f t="shared" si="32"/>
        <v>30000</v>
      </c>
      <c r="H1840" s="64" t="s">
        <v>8354</v>
      </c>
      <c r="I1840" s="71"/>
    </row>
    <row r="1841" spans="1:9" ht="15" hidden="1" customHeight="1" x14ac:dyDescent="0.25">
      <c r="A1841" s="224" t="s">
        <v>8275</v>
      </c>
      <c r="B1841" s="55" t="s">
        <v>8151</v>
      </c>
      <c r="C1841" s="65" t="s">
        <v>6627</v>
      </c>
      <c r="D1841" s="57">
        <v>20</v>
      </c>
      <c r="E1841" s="72" t="s">
        <v>29</v>
      </c>
      <c r="F1841" s="76">
        <v>1000</v>
      </c>
      <c r="G1841" s="63">
        <f t="shared" si="32"/>
        <v>20000</v>
      </c>
      <c r="H1841" s="64" t="s">
        <v>8354</v>
      </c>
      <c r="I1841" s="71"/>
    </row>
    <row r="1842" spans="1:9" ht="15" hidden="1" customHeight="1" x14ac:dyDescent="0.25">
      <c r="A1842" s="224" t="s">
        <v>8275</v>
      </c>
      <c r="B1842" s="56" t="s">
        <v>8290</v>
      </c>
      <c r="C1842" s="56" t="s">
        <v>6627</v>
      </c>
      <c r="D1842" s="57">
        <v>25</v>
      </c>
      <c r="E1842" s="72" t="s">
        <v>29</v>
      </c>
      <c r="F1842" s="62">
        <v>7150</v>
      </c>
      <c r="G1842" s="63">
        <f t="shared" si="32"/>
        <v>178750</v>
      </c>
      <c r="H1842" s="64" t="s">
        <v>8354</v>
      </c>
      <c r="I1842" s="71"/>
    </row>
    <row r="1843" spans="1:9" ht="15" hidden="1" customHeight="1" x14ac:dyDescent="0.25">
      <c r="A1843" s="224" t="s">
        <v>8275</v>
      </c>
      <c r="B1843" s="71" t="s">
        <v>8288</v>
      </c>
      <c r="C1843" s="80" t="s">
        <v>6627</v>
      </c>
      <c r="D1843" s="752">
        <v>60</v>
      </c>
      <c r="E1843" s="56" t="s">
        <v>29</v>
      </c>
      <c r="F1843" s="753">
        <v>1790</v>
      </c>
      <c r="G1843" s="63">
        <f t="shared" si="32"/>
        <v>107400</v>
      </c>
      <c r="H1843" s="64" t="s">
        <v>441</v>
      </c>
      <c r="I1843" s="71"/>
    </row>
    <row r="1844" spans="1:9" ht="15" hidden="1" customHeight="1" x14ac:dyDescent="0.25">
      <c r="A1844" s="224" t="s">
        <v>8275</v>
      </c>
      <c r="B1844" s="55" t="s">
        <v>8289</v>
      </c>
      <c r="C1844" s="80" t="s">
        <v>6627</v>
      </c>
      <c r="D1844" s="57">
        <v>60</v>
      </c>
      <c r="E1844" s="56" t="s">
        <v>29</v>
      </c>
      <c r="F1844" s="67">
        <v>500</v>
      </c>
      <c r="G1844" s="63">
        <f t="shared" si="32"/>
        <v>30000</v>
      </c>
      <c r="H1844" s="64" t="s">
        <v>441</v>
      </c>
      <c r="I1844" s="71"/>
    </row>
    <row r="1845" spans="1:9" ht="15" hidden="1" customHeight="1" x14ac:dyDescent="0.25">
      <c r="A1845" s="224" t="s">
        <v>8275</v>
      </c>
      <c r="B1845" s="56" t="s">
        <v>6698</v>
      </c>
      <c r="C1845" s="230" t="s">
        <v>8286</v>
      </c>
      <c r="D1845" s="57">
        <v>8</v>
      </c>
      <c r="E1845" s="72" t="s">
        <v>62</v>
      </c>
      <c r="F1845" s="62">
        <v>12500</v>
      </c>
      <c r="G1845" s="63">
        <f t="shared" si="32"/>
        <v>100000</v>
      </c>
      <c r="H1845" s="64" t="s">
        <v>410</v>
      </c>
      <c r="I1845" s="71"/>
    </row>
    <row r="1846" spans="1:9" ht="15" hidden="1" customHeight="1" x14ac:dyDescent="0.25">
      <c r="A1846" s="224" t="s">
        <v>8275</v>
      </c>
      <c r="B1846" s="74" t="s">
        <v>8287</v>
      </c>
      <c r="C1846" s="80" t="s">
        <v>147</v>
      </c>
      <c r="D1846" s="57">
        <v>1</v>
      </c>
      <c r="E1846" s="72" t="s">
        <v>29</v>
      </c>
      <c r="F1846" s="62">
        <v>157000</v>
      </c>
      <c r="G1846" s="63">
        <f t="shared" si="32"/>
        <v>157000</v>
      </c>
      <c r="H1846" s="64" t="s">
        <v>7584</v>
      </c>
      <c r="I1846" s="71"/>
    </row>
    <row r="1847" spans="1:9" ht="15" hidden="1" customHeight="1" x14ac:dyDescent="0.25">
      <c r="A1847" s="224" t="s">
        <v>8275</v>
      </c>
      <c r="B1847" s="56" t="s">
        <v>8292</v>
      </c>
      <c r="C1847" s="56" t="s">
        <v>6738</v>
      </c>
      <c r="D1847" s="87">
        <v>1</v>
      </c>
      <c r="E1847" s="72" t="s">
        <v>29</v>
      </c>
      <c r="F1847" s="62">
        <v>195000</v>
      </c>
      <c r="G1847" s="63">
        <f t="shared" si="32"/>
        <v>195000</v>
      </c>
      <c r="H1847" s="64" t="s">
        <v>566</v>
      </c>
      <c r="I1847" s="71"/>
    </row>
    <row r="1848" spans="1:9" ht="15" hidden="1" customHeight="1" x14ac:dyDescent="0.25">
      <c r="A1848" s="224" t="s">
        <v>8275</v>
      </c>
      <c r="B1848" s="56" t="s">
        <v>8293</v>
      </c>
      <c r="C1848" s="56" t="s">
        <v>6738</v>
      </c>
      <c r="D1848" s="57">
        <v>1</v>
      </c>
      <c r="E1848" s="72" t="s">
        <v>29</v>
      </c>
      <c r="F1848" s="76">
        <v>240000</v>
      </c>
      <c r="G1848" s="63">
        <f t="shared" si="32"/>
        <v>240000</v>
      </c>
      <c r="H1848" s="64" t="s">
        <v>566</v>
      </c>
      <c r="I1848" s="71"/>
    </row>
    <row r="1849" spans="1:9" ht="15" hidden="1" customHeight="1" x14ac:dyDescent="0.25">
      <c r="A1849" s="224" t="s">
        <v>8275</v>
      </c>
      <c r="B1849" s="55" t="s">
        <v>7414</v>
      </c>
      <c r="C1849" s="56" t="s">
        <v>57</v>
      </c>
      <c r="D1849" s="57">
        <v>1</v>
      </c>
      <c r="E1849" s="72" t="s">
        <v>29</v>
      </c>
      <c r="F1849" s="116">
        <v>60000</v>
      </c>
      <c r="G1849" s="63">
        <f t="shared" si="32"/>
        <v>60000</v>
      </c>
      <c r="H1849" s="766" t="s">
        <v>406</v>
      </c>
      <c r="I1849" s="71" t="s">
        <v>8305</v>
      </c>
    </row>
    <row r="1850" spans="1:9" ht="15" hidden="1" customHeight="1" x14ac:dyDescent="0.25">
      <c r="A1850" s="224" t="s">
        <v>8275</v>
      </c>
      <c r="B1850" s="60" t="s">
        <v>215</v>
      </c>
      <c r="C1850" s="151" t="s">
        <v>216</v>
      </c>
      <c r="D1850" s="57">
        <v>1.5</v>
      </c>
      <c r="E1850" s="56" t="s">
        <v>203</v>
      </c>
      <c r="F1850" s="971">
        <v>36500</v>
      </c>
      <c r="G1850" s="63">
        <f t="shared" si="32"/>
        <v>54750</v>
      </c>
      <c r="H1850" s="766" t="s">
        <v>406</v>
      </c>
      <c r="I1850" s="71" t="s">
        <v>8305</v>
      </c>
    </row>
    <row r="1851" spans="1:9" ht="15" hidden="1" customHeight="1" x14ac:dyDescent="0.25">
      <c r="A1851" s="224" t="s">
        <v>8275</v>
      </c>
      <c r="B1851" s="55" t="s">
        <v>7414</v>
      </c>
      <c r="C1851" s="56" t="s">
        <v>57</v>
      </c>
      <c r="D1851" s="57">
        <v>1</v>
      </c>
      <c r="E1851" s="72" t="s">
        <v>29</v>
      </c>
      <c r="F1851" s="116">
        <v>60000</v>
      </c>
      <c r="G1851" s="63">
        <f t="shared" si="32"/>
        <v>60000</v>
      </c>
      <c r="H1851" s="766" t="s">
        <v>454</v>
      </c>
      <c r="I1851" s="71" t="s">
        <v>8306</v>
      </c>
    </row>
    <row r="1852" spans="1:9" ht="15" hidden="1" customHeight="1" x14ac:dyDescent="0.25">
      <c r="A1852" s="224" t="s">
        <v>8275</v>
      </c>
      <c r="B1852" s="71" t="s">
        <v>6692</v>
      </c>
      <c r="C1852" s="71" t="s">
        <v>6581</v>
      </c>
      <c r="D1852" s="105">
        <v>1</v>
      </c>
      <c r="E1852" s="71" t="s">
        <v>25</v>
      </c>
      <c r="F1852" s="711">
        <v>214500</v>
      </c>
      <c r="G1852" s="63">
        <f t="shared" si="32"/>
        <v>214500</v>
      </c>
      <c r="H1852" s="766" t="s">
        <v>454</v>
      </c>
      <c r="I1852" s="71" t="s">
        <v>8306</v>
      </c>
    </row>
    <row r="1853" spans="1:9" ht="15" hidden="1" customHeight="1" x14ac:dyDescent="0.25">
      <c r="A1853" s="224" t="s">
        <v>8275</v>
      </c>
      <c r="B1853" s="56" t="s">
        <v>6723</v>
      </c>
      <c r="C1853" s="56" t="s">
        <v>8134</v>
      </c>
      <c r="D1853" s="57">
        <v>1</v>
      </c>
      <c r="E1853" s="72" t="s">
        <v>6544</v>
      </c>
      <c r="F1853" s="62">
        <v>1500000</v>
      </c>
      <c r="G1853" s="63">
        <f t="shared" si="32"/>
        <v>1500000</v>
      </c>
      <c r="H1853" s="64" t="s">
        <v>8303</v>
      </c>
      <c r="I1853" s="56" t="s">
        <v>8304</v>
      </c>
    </row>
    <row r="1854" spans="1:9" ht="15" hidden="1" customHeight="1" x14ac:dyDescent="0.25">
      <c r="A1854" s="224" t="s">
        <v>8275</v>
      </c>
      <c r="B1854" s="55" t="s">
        <v>6360</v>
      </c>
      <c r="C1854" s="75" t="s">
        <v>74</v>
      </c>
      <c r="D1854" s="57">
        <v>40</v>
      </c>
      <c r="E1854" s="68" t="s">
        <v>203</v>
      </c>
      <c r="F1854" s="77">
        <v>27752</v>
      </c>
      <c r="G1854" s="63">
        <f t="shared" si="32"/>
        <v>1110080</v>
      </c>
      <c r="H1854" s="64" t="s">
        <v>415</v>
      </c>
      <c r="I1854" s="56" t="s">
        <v>8304</v>
      </c>
    </row>
    <row r="1855" spans="1:9" ht="15" hidden="1" customHeight="1" x14ac:dyDescent="0.25">
      <c r="A1855" s="224" t="s">
        <v>8275</v>
      </c>
      <c r="B1855" s="56" t="s">
        <v>6790</v>
      </c>
      <c r="C1855" s="56" t="s">
        <v>6543</v>
      </c>
      <c r="D1855" s="57">
        <v>1</v>
      </c>
      <c r="E1855" s="72" t="s">
        <v>6544</v>
      </c>
      <c r="F1855" s="76">
        <v>740000</v>
      </c>
      <c r="G1855" s="63">
        <f t="shared" si="32"/>
        <v>740000</v>
      </c>
      <c r="H1855" s="751" t="s">
        <v>415</v>
      </c>
      <c r="I1855" s="56" t="s">
        <v>8304</v>
      </c>
    </row>
    <row r="1856" spans="1:9" ht="15" hidden="1" customHeight="1" x14ac:dyDescent="0.25">
      <c r="A1856" s="224" t="s">
        <v>8275</v>
      </c>
      <c r="B1856" s="55" t="s">
        <v>8622</v>
      </c>
      <c r="C1856" s="56" t="s">
        <v>117</v>
      </c>
      <c r="D1856" s="57">
        <v>2</v>
      </c>
      <c r="E1856" s="72" t="s">
        <v>29</v>
      </c>
      <c r="F1856" s="76">
        <v>1586194.44</v>
      </c>
      <c r="G1856" s="63">
        <f t="shared" si="32"/>
        <v>3172388.88</v>
      </c>
      <c r="H1856" s="64" t="s">
        <v>846</v>
      </c>
      <c r="I1856" s="56" t="s">
        <v>8304</v>
      </c>
    </row>
    <row r="1857" spans="1:9" ht="15" hidden="1" customHeight="1" x14ac:dyDescent="0.25">
      <c r="A1857" s="224" t="s">
        <v>8275</v>
      </c>
      <c r="B1857" s="255" t="s">
        <v>8277</v>
      </c>
      <c r="C1857" s="255" t="s">
        <v>8280</v>
      </c>
      <c r="D1857" s="57">
        <v>1</v>
      </c>
      <c r="E1857" s="72" t="s">
        <v>29</v>
      </c>
      <c r="F1857" s="62">
        <v>225000</v>
      </c>
      <c r="G1857" s="63">
        <f t="shared" si="32"/>
        <v>225000</v>
      </c>
      <c r="H1857" s="64" t="s">
        <v>798</v>
      </c>
      <c r="I1857" s="56" t="s">
        <v>8304</v>
      </c>
    </row>
    <row r="1858" spans="1:9" ht="15" hidden="1" customHeight="1" x14ac:dyDescent="0.25">
      <c r="A1858" s="224" t="s">
        <v>8275</v>
      </c>
      <c r="B1858" s="56" t="s">
        <v>8272</v>
      </c>
      <c r="C1858" s="230" t="s">
        <v>7120</v>
      </c>
      <c r="D1858" s="57">
        <v>2</v>
      </c>
      <c r="E1858" s="56" t="s">
        <v>29</v>
      </c>
      <c r="F1858" s="140">
        <v>600000</v>
      </c>
      <c r="G1858" s="63">
        <f t="shared" si="32"/>
        <v>1200000</v>
      </c>
      <c r="H1858" s="751" t="s">
        <v>415</v>
      </c>
      <c r="I1858" s="56" t="s">
        <v>8304</v>
      </c>
    </row>
    <row r="1859" spans="1:9" ht="15" hidden="1" customHeight="1" x14ac:dyDescent="0.25">
      <c r="A1859" s="224" t="s">
        <v>8275</v>
      </c>
      <c r="B1859" s="56" t="s">
        <v>8276</v>
      </c>
      <c r="C1859" s="230" t="s">
        <v>7120</v>
      </c>
      <c r="D1859" s="57">
        <v>4</v>
      </c>
      <c r="E1859" s="56" t="s">
        <v>29</v>
      </c>
      <c r="F1859" s="116">
        <v>110000</v>
      </c>
      <c r="G1859" s="63">
        <f t="shared" si="32"/>
        <v>440000</v>
      </c>
      <c r="H1859" s="751" t="s">
        <v>415</v>
      </c>
      <c r="I1859" s="56" t="s">
        <v>8304</v>
      </c>
    </row>
    <row r="1860" spans="1:9" ht="15" hidden="1" customHeight="1" x14ac:dyDescent="0.25">
      <c r="A1860" s="224" t="s">
        <v>8275</v>
      </c>
      <c r="B1860" s="55" t="s">
        <v>6360</v>
      </c>
      <c r="C1860" s="75" t="s">
        <v>74</v>
      </c>
      <c r="D1860" s="57">
        <v>1</v>
      </c>
      <c r="E1860" s="68" t="s">
        <v>6600</v>
      </c>
      <c r="F1860" s="77">
        <v>5600000</v>
      </c>
      <c r="G1860" s="63">
        <f t="shared" si="32"/>
        <v>5600000</v>
      </c>
      <c r="H1860" s="64" t="s">
        <v>415</v>
      </c>
      <c r="I1860" s="56" t="s">
        <v>8304</v>
      </c>
    </row>
    <row r="1861" spans="1:9" ht="15" hidden="1" customHeight="1" x14ac:dyDescent="0.25">
      <c r="A1861" s="224" t="s">
        <v>8275</v>
      </c>
      <c r="B1861" s="56" t="s">
        <v>8335</v>
      </c>
      <c r="C1861" s="230" t="s">
        <v>8339</v>
      </c>
      <c r="D1861" s="57">
        <v>2</v>
      </c>
      <c r="E1861" s="72" t="s">
        <v>29</v>
      </c>
      <c r="F1861" s="62">
        <v>36000</v>
      </c>
      <c r="G1861" s="63">
        <f t="shared" ref="G1861:G1924" si="33">F1861*D1861</f>
        <v>72000</v>
      </c>
      <c r="H1861" s="751" t="s">
        <v>6791</v>
      </c>
      <c r="I1861" s="56" t="s">
        <v>6805</v>
      </c>
    </row>
    <row r="1862" spans="1:9" ht="15" hidden="1" customHeight="1" x14ac:dyDescent="0.25">
      <c r="A1862" s="224" t="s">
        <v>8275</v>
      </c>
      <c r="B1862" s="56" t="s">
        <v>8336</v>
      </c>
      <c r="C1862" s="80" t="s">
        <v>8340</v>
      </c>
      <c r="D1862" s="57">
        <v>2</v>
      </c>
      <c r="E1862" s="72" t="s">
        <v>29</v>
      </c>
      <c r="F1862" s="62">
        <v>27000</v>
      </c>
      <c r="G1862" s="63">
        <f t="shared" si="33"/>
        <v>54000</v>
      </c>
      <c r="H1862" s="751" t="s">
        <v>6791</v>
      </c>
      <c r="I1862" s="56" t="s">
        <v>6805</v>
      </c>
    </row>
    <row r="1863" spans="1:9" ht="15" hidden="1" customHeight="1" x14ac:dyDescent="0.25">
      <c r="A1863" s="224" t="s">
        <v>8275</v>
      </c>
      <c r="B1863" s="55" t="s">
        <v>8337</v>
      </c>
      <c r="C1863" s="80" t="s">
        <v>8341</v>
      </c>
      <c r="D1863" s="57">
        <v>2</v>
      </c>
      <c r="E1863" s="72" t="s">
        <v>29</v>
      </c>
      <c r="F1863" s="62">
        <v>52000</v>
      </c>
      <c r="G1863" s="63">
        <f t="shared" si="33"/>
        <v>104000</v>
      </c>
      <c r="H1863" s="751" t="s">
        <v>6791</v>
      </c>
      <c r="I1863" s="56" t="s">
        <v>6805</v>
      </c>
    </row>
    <row r="1864" spans="1:9" ht="15" hidden="1" customHeight="1" x14ac:dyDescent="0.25">
      <c r="A1864" s="224" t="s">
        <v>8275</v>
      </c>
      <c r="B1864" s="56" t="s">
        <v>8338</v>
      </c>
      <c r="C1864" s="56" t="s">
        <v>8342</v>
      </c>
      <c r="D1864" s="57">
        <v>2</v>
      </c>
      <c r="E1864" s="56" t="s">
        <v>29</v>
      </c>
      <c r="F1864" s="140">
        <v>440000</v>
      </c>
      <c r="G1864" s="63">
        <f t="shared" si="33"/>
        <v>880000</v>
      </c>
      <c r="H1864" s="751" t="s">
        <v>6791</v>
      </c>
      <c r="I1864" s="56" t="s">
        <v>6805</v>
      </c>
    </row>
    <row r="1865" spans="1:9" ht="15" hidden="1" customHeight="1" x14ac:dyDescent="0.25">
      <c r="A1865" s="224" t="s">
        <v>8275</v>
      </c>
      <c r="B1865" s="55" t="s">
        <v>6327</v>
      </c>
      <c r="C1865" s="65" t="s">
        <v>8143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8311</v>
      </c>
      <c r="I1865" s="56" t="s">
        <v>8309</v>
      </c>
    </row>
    <row r="1866" spans="1:9" ht="15" hidden="1" customHeight="1" x14ac:dyDescent="0.25">
      <c r="A1866" s="224" t="s">
        <v>8275</v>
      </c>
      <c r="B1866" s="55" t="s">
        <v>6327</v>
      </c>
      <c r="C1866" s="65" t="s">
        <v>8144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8311</v>
      </c>
      <c r="I1866" s="56" t="s">
        <v>8309</v>
      </c>
    </row>
    <row r="1867" spans="1:9" ht="15" hidden="1" customHeight="1" x14ac:dyDescent="0.25">
      <c r="A1867" s="224" t="s">
        <v>8275</v>
      </c>
      <c r="B1867" s="55" t="s">
        <v>6327</v>
      </c>
      <c r="C1867" s="65" t="s">
        <v>8145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8309</v>
      </c>
    </row>
    <row r="1868" spans="1:9" ht="15" hidden="1" customHeight="1" x14ac:dyDescent="0.25">
      <c r="A1868" s="224" t="s">
        <v>8275</v>
      </c>
      <c r="B1868" s="55" t="s">
        <v>6327</v>
      </c>
      <c r="C1868" s="65" t="s">
        <v>8146</v>
      </c>
      <c r="D1868" s="57">
        <v>1</v>
      </c>
      <c r="E1868" s="72" t="s">
        <v>29</v>
      </c>
      <c r="F1868" s="76">
        <v>4300000</v>
      </c>
      <c r="G1868" s="63">
        <f t="shared" si="33"/>
        <v>4300000</v>
      </c>
      <c r="H1868" s="64" t="s">
        <v>1011</v>
      </c>
      <c r="I1868" s="56" t="s">
        <v>8309</v>
      </c>
    </row>
    <row r="1869" spans="1:9" ht="15" hidden="1" customHeight="1" x14ac:dyDescent="0.25">
      <c r="A1869" s="224" t="s">
        <v>8275</v>
      </c>
      <c r="B1869" s="81" t="s">
        <v>7794</v>
      </c>
      <c r="C1869" s="230" t="s">
        <v>7795</v>
      </c>
      <c r="D1869" s="57">
        <v>4</v>
      </c>
      <c r="E1869" s="72" t="s">
        <v>29</v>
      </c>
      <c r="F1869" s="67">
        <v>245000</v>
      </c>
      <c r="G1869" s="63">
        <f t="shared" si="33"/>
        <v>980000</v>
      </c>
      <c r="H1869" s="64" t="s">
        <v>7219</v>
      </c>
      <c r="I1869" s="56" t="s">
        <v>8309</v>
      </c>
    </row>
    <row r="1870" spans="1:9" ht="15" hidden="1" customHeight="1" x14ac:dyDescent="0.25">
      <c r="A1870" s="224" t="s">
        <v>8275</v>
      </c>
      <c r="B1870" s="56" t="s">
        <v>7816</v>
      </c>
      <c r="C1870" s="80" t="s">
        <v>7795</v>
      </c>
      <c r="D1870" s="83">
        <v>4</v>
      </c>
      <c r="E1870" s="72" t="s">
        <v>29</v>
      </c>
      <c r="F1870" s="76">
        <v>90000</v>
      </c>
      <c r="G1870" s="63">
        <f t="shared" si="33"/>
        <v>360000</v>
      </c>
      <c r="H1870" s="64" t="s">
        <v>7219</v>
      </c>
      <c r="I1870" s="56" t="s">
        <v>8309</v>
      </c>
    </row>
    <row r="1871" spans="1:9" ht="15" hidden="1" customHeight="1" x14ac:dyDescent="0.25">
      <c r="A1871" s="224" t="s">
        <v>8275</v>
      </c>
      <c r="B1871" s="56" t="s">
        <v>7373</v>
      </c>
      <c r="C1871" s="56" t="s">
        <v>7509</v>
      </c>
      <c r="D1871" s="57">
        <v>1</v>
      </c>
      <c r="E1871" s="72" t="s">
        <v>26</v>
      </c>
      <c r="F1871" s="62">
        <v>2250000</v>
      </c>
      <c r="G1871" s="63">
        <f t="shared" si="33"/>
        <v>2250000</v>
      </c>
      <c r="H1871" s="64" t="s">
        <v>844</v>
      </c>
      <c r="I1871" s="56" t="s">
        <v>8309</v>
      </c>
    </row>
    <row r="1872" spans="1:9" ht="15" hidden="1" customHeight="1" x14ac:dyDescent="0.25">
      <c r="A1872" s="224" t="s">
        <v>8275</v>
      </c>
      <c r="B1872" s="755" t="s">
        <v>8307</v>
      </c>
      <c r="C1872" s="657" t="s">
        <v>363</v>
      </c>
      <c r="D1872" s="756">
        <v>1</v>
      </c>
      <c r="E1872" s="757" t="s">
        <v>114</v>
      </c>
      <c r="F1872" s="768">
        <v>650000</v>
      </c>
      <c r="G1872" s="758">
        <f t="shared" si="33"/>
        <v>650000</v>
      </c>
      <c r="H1872" s="769" t="s">
        <v>7219</v>
      </c>
      <c r="I1872" s="769" t="s">
        <v>7219</v>
      </c>
    </row>
    <row r="1873" spans="1:9" ht="15" hidden="1" customHeight="1" x14ac:dyDescent="0.25">
      <c r="A1873" s="224" t="s">
        <v>8275</v>
      </c>
      <c r="B1873" s="657" t="s">
        <v>8332</v>
      </c>
      <c r="C1873" s="656" t="s">
        <v>7320</v>
      </c>
      <c r="D1873" s="756">
        <v>1</v>
      </c>
      <c r="E1873" s="757" t="s">
        <v>29</v>
      </c>
      <c r="F1873" s="758">
        <v>1</v>
      </c>
      <c r="G1873" s="758">
        <f t="shared" si="33"/>
        <v>1</v>
      </c>
      <c r="H1873" s="769" t="s">
        <v>7219</v>
      </c>
      <c r="I1873" s="769" t="s">
        <v>7219</v>
      </c>
    </row>
    <row r="1874" spans="1:9" ht="15" hidden="1" customHeight="1" x14ac:dyDescent="0.25">
      <c r="A1874" s="224" t="s">
        <v>8275</v>
      </c>
      <c r="B1874" s="56" t="s">
        <v>8088</v>
      </c>
      <c r="C1874" s="230" t="s">
        <v>398</v>
      </c>
      <c r="D1874" s="57">
        <v>1</v>
      </c>
      <c r="E1874" s="72" t="s">
        <v>29</v>
      </c>
      <c r="F1874" s="62">
        <v>12500</v>
      </c>
      <c r="G1874" s="63">
        <f t="shared" si="33"/>
        <v>12500</v>
      </c>
      <c r="H1874" s="64" t="s">
        <v>8371</v>
      </c>
      <c r="I1874" s="56"/>
    </row>
    <row r="1875" spans="1:9" ht="15" hidden="1" customHeight="1" x14ac:dyDescent="0.25">
      <c r="A1875" s="224" t="s">
        <v>8352</v>
      </c>
      <c r="B1875" s="56" t="s">
        <v>78</v>
      </c>
      <c r="C1875" s="56" t="s">
        <v>79</v>
      </c>
      <c r="D1875" s="83">
        <v>2</v>
      </c>
      <c r="E1875" s="56" t="s">
        <v>203</v>
      </c>
      <c r="F1875" s="77">
        <v>29200</v>
      </c>
      <c r="G1875" s="63">
        <f t="shared" si="33"/>
        <v>58400</v>
      </c>
      <c r="H1875" s="64" t="s">
        <v>402</v>
      </c>
      <c r="I1875" s="71"/>
    </row>
    <row r="1876" spans="1:9" ht="15" hidden="1" customHeight="1" x14ac:dyDescent="0.25">
      <c r="A1876" s="224" t="s">
        <v>8352</v>
      </c>
      <c r="B1876" s="55" t="s">
        <v>6360</v>
      </c>
      <c r="C1876" s="75" t="s">
        <v>74</v>
      </c>
      <c r="D1876" s="57">
        <v>2</v>
      </c>
      <c r="E1876" s="68" t="s">
        <v>203</v>
      </c>
      <c r="F1876" s="77">
        <v>27752</v>
      </c>
      <c r="G1876" s="63">
        <f t="shared" si="33"/>
        <v>55504</v>
      </c>
      <c r="H1876" s="271" t="s">
        <v>402</v>
      </c>
      <c r="I1876" s="71"/>
    </row>
    <row r="1877" spans="1:9" ht="15" hidden="1" customHeight="1" x14ac:dyDescent="0.25">
      <c r="A1877" s="224" t="s">
        <v>8352</v>
      </c>
      <c r="B1877" s="56" t="s">
        <v>68</v>
      </c>
      <c r="C1877" s="56" t="s">
        <v>69</v>
      </c>
      <c r="D1877" s="57">
        <v>3</v>
      </c>
      <c r="E1877" s="69" t="s">
        <v>203</v>
      </c>
      <c r="F1877" s="77">
        <v>29000</v>
      </c>
      <c r="G1877" s="63">
        <f t="shared" si="33"/>
        <v>87000</v>
      </c>
      <c r="H1877" s="271" t="s">
        <v>402</v>
      </c>
      <c r="I1877" s="71"/>
    </row>
    <row r="1878" spans="1:9" ht="15" hidden="1" customHeight="1" x14ac:dyDescent="0.25">
      <c r="A1878" s="224" t="s">
        <v>8352</v>
      </c>
      <c r="B1878" s="255" t="s">
        <v>7954</v>
      </c>
      <c r="C1878" s="255" t="s">
        <v>417</v>
      </c>
      <c r="D1878" s="57">
        <v>2</v>
      </c>
      <c r="E1878" s="72" t="s">
        <v>29</v>
      </c>
      <c r="F1878" s="76">
        <v>1750</v>
      </c>
      <c r="G1878" s="63">
        <f t="shared" si="33"/>
        <v>3500</v>
      </c>
      <c r="H1878" s="271" t="s">
        <v>402</v>
      </c>
      <c r="I1878" s="71"/>
    </row>
    <row r="1879" spans="1:9" ht="15" hidden="1" customHeight="1" x14ac:dyDescent="0.25">
      <c r="A1879" s="224" t="s">
        <v>8352</v>
      </c>
      <c r="B1879" s="56" t="s">
        <v>7585</v>
      </c>
      <c r="C1879" s="56" t="s">
        <v>8285</v>
      </c>
      <c r="D1879" s="556">
        <v>1</v>
      </c>
      <c r="E1879" s="276" t="s">
        <v>7333</v>
      </c>
      <c r="F1879" s="278">
        <v>160000</v>
      </c>
      <c r="G1879" s="63">
        <f t="shared" si="33"/>
        <v>160000</v>
      </c>
      <c r="H1879" s="271" t="s">
        <v>8354</v>
      </c>
      <c r="I1879" s="71"/>
    </row>
    <row r="1880" spans="1:9" ht="15" hidden="1" customHeight="1" x14ac:dyDescent="0.25">
      <c r="A1880" s="224" t="s">
        <v>8352</v>
      </c>
      <c r="B1880" s="56" t="s">
        <v>6924</v>
      </c>
      <c r="C1880" s="56" t="s">
        <v>6699</v>
      </c>
      <c r="D1880" s="57">
        <v>2</v>
      </c>
      <c r="E1880" s="56" t="s">
        <v>62</v>
      </c>
      <c r="F1880" s="116">
        <v>80000</v>
      </c>
      <c r="G1880" s="63">
        <f t="shared" si="33"/>
        <v>160000</v>
      </c>
      <c r="H1880" s="271" t="s">
        <v>8354</v>
      </c>
      <c r="I1880" s="71"/>
    </row>
    <row r="1881" spans="1:9" ht="15" hidden="1" customHeight="1" x14ac:dyDescent="0.25">
      <c r="A1881" s="224" t="s">
        <v>8352</v>
      </c>
      <c r="B1881" s="68" t="s">
        <v>8149</v>
      </c>
      <c r="C1881" s="56" t="s">
        <v>6699</v>
      </c>
      <c r="D1881" s="57">
        <v>2</v>
      </c>
      <c r="E1881" s="56" t="s">
        <v>62</v>
      </c>
      <c r="F1881" s="116">
        <v>82500</v>
      </c>
      <c r="G1881" s="63">
        <f t="shared" si="33"/>
        <v>165000</v>
      </c>
      <c r="H1881" s="271" t="s">
        <v>8354</v>
      </c>
      <c r="I1881" s="71"/>
    </row>
    <row r="1882" spans="1:9" ht="15" hidden="1" customHeight="1" x14ac:dyDescent="0.25">
      <c r="A1882" s="224" t="s">
        <v>8352</v>
      </c>
      <c r="B1882" s="56" t="s">
        <v>8362</v>
      </c>
      <c r="C1882" s="56" t="s">
        <v>398</v>
      </c>
      <c r="D1882" s="57">
        <v>1</v>
      </c>
      <c r="E1882" s="72" t="s">
        <v>29</v>
      </c>
      <c r="F1882" s="96">
        <v>75000</v>
      </c>
      <c r="G1882" s="63">
        <f t="shared" si="33"/>
        <v>75000</v>
      </c>
      <c r="H1882" s="64" t="s">
        <v>453</v>
      </c>
      <c r="I1882" s="71"/>
    </row>
    <row r="1883" spans="1:9" ht="15" hidden="1" customHeight="1" x14ac:dyDescent="0.25">
      <c r="A1883" s="224" t="s">
        <v>8352</v>
      </c>
      <c r="B1883" s="56" t="s">
        <v>7971</v>
      </c>
      <c r="C1883" s="56" t="s">
        <v>57</v>
      </c>
      <c r="D1883" s="57">
        <v>1</v>
      </c>
      <c r="E1883" s="72" t="s">
        <v>26</v>
      </c>
      <c r="F1883" s="76">
        <v>500000</v>
      </c>
      <c r="G1883" s="63">
        <f t="shared" si="33"/>
        <v>500000</v>
      </c>
      <c r="H1883" s="751" t="s">
        <v>399</v>
      </c>
      <c r="I1883" s="71"/>
    </row>
    <row r="1884" spans="1:9" ht="15" hidden="1" customHeight="1" x14ac:dyDescent="0.25">
      <c r="A1884" s="224" t="s">
        <v>8352</v>
      </c>
      <c r="B1884" s="56" t="s">
        <v>6856</v>
      </c>
      <c r="C1884" s="75" t="s">
        <v>6855</v>
      </c>
      <c r="D1884" s="57">
        <v>2</v>
      </c>
      <c r="E1884" s="72" t="s">
        <v>29</v>
      </c>
      <c r="F1884" s="76">
        <v>1000</v>
      </c>
      <c r="G1884" s="63">
        <f t="shared" si="33"/>
        <v>2000</v>
      </c>
      <c r="H1884" s="751" t="s">
        <v>399</v>
      </c>
      <c r="I1884" s="71"/>
    </row>
    <row r="1885" spans="1:9" ht="15" hidden="1" customHeight="1" x14ac:dyDescent="0.25">
      <c r="A1885" s="224" t="s">
        <v>8352</v>
      </c>
      <c r="B1885" s="55" t="s">
        <v>7876</v>
      </c>
      <c r="C1885" s="56" t="s">
        <v>7032</v>
      </c>
      <c r="D1885" s="61">
        <v>1</v>
      </c>
      <c r="E1885" s="72" t="s">
        <v>29</v>
      </c>
      <c r="F1885" s="62">
        <f>1.11*66216.21</f>
        <v>73499.993100000007</v>
      </c>
      <c r="G1885" s="63">
        <f t="shared" si="33"/>
        <v>73499.993100000007</v>
      </c>
      <c r="H1885" s="751" t="s">
        <v>399</v>
      </c>
      <c r="I1885" s="71"/>
    </row>
    <row r="1886" spans="1:9" ht="15" hidden="1" customHeight="1" x14ac:dyDescent="0.25">
      <c r="A1886" s="224" t="s">
        <v>8352</v>
      </c>
      <c r="B1886" s="55" t="s">
        <v>7877</v>
      </c>
      <c r="C1886" s="56" t="s">
        <v>7032</v>
      </c>
      <c r="D1886" s="61">
        <v>1</v>
      </c>
      <c r="E1886" s="72" t="s">
        <v>29</v>
      </c>
      <c r="F1886" s="62">
        <f>1.11*105405.4</f>
        <v>116999.99400000001</v>
      </c>
      <c r="G1886" s="63">
        <f t="shared" si="33"/>
        <v>116999.99400000001</v>
      </c>
      <c r="H1886" s="751" t="s">
        <v>399</v>
      </c>
      <c r="I1886" s="71"/>
    </row>
    <row r="1887" spans="1:9" ht="15" hidden="1" customHeight="1" x14ac:dyDescent="0.25">
      <c r="A1887" s="224" t="s">
        <v>8352</v>
      </c>
      <c r="B1887" s="56" t="s">
        <v>6604</v>
      </c>
      <c r="C1887" s="56" t="s">
        <v>57</v>
      </c>
      <c r="D1887" s="57">
        <v>1</v>
      </c>
      <c r="E1887" s="72" t="s">
        <v>29</v>
      </c>
      <c r="F1887" s="76">
        <v>47500</v>
      </c>
      <c r="G1887" s="63">
        <f t="shared" si="33"/>
        <v>47500</v>
      </c>
      <c r="H1887" s="751" t="s">
        <v>399</v>
      </c>
      <c r="I1887" s="71"/>
    </row>
    <row r="1888" spans="1:9" ht="15" hidden="1" customHeight="1" x14ac:dyDescent="0.25">
      <c r="A1888" s="224" t="s">
        <v>8352</v>
      </c>
      <c r="B1888" s="56" t="s">
        <v>7455</v>
      </c>
      <c r="C1888" s="199" t="s">
        <v>6587</v>
      </c>
      <c r="D1888" s="56">
        <v>1</v>
      </c>
      <c r="E1888" s="56" t="s">
        <v>26</v>
      </c>
      <c r="F1888" s="62">
        <v>310000</v>
      </c>
      <c r="G1888" s="63">
        <f t="shared" si="33"/>
        <v>310000</v>
      </c>
      <c r="H1888" s="64" t="s">
        <v>399</v>
      </c>
      <c r="I1888" s="71"/>
    </row>
    <row r="1889" spans="1:9" ht="15" hidden="1" customHeight="1" x14ac:dyDescent="0.25">
      <c r="A1889" s="224" t="s">
        <v>8352</v>
      </c>
      <c r="B1889" s="71" t="s">
        <v>6693</v>
      </c>
      <c r="C1889" s="71" t="s">
        <v>6581</v>
      </c>
      <c r="D1889" s="105">
        <v>1</v>
      </c>
      <c r="E1889" s="71" t="s">
        <v>25</v>
      </c>
      <c r="F1889" s="711">
        <v>224250</v>
      </c>
      <c r="G1889" s="63">
        <f t="shared" si="33"/>
        <v>224250</v>
      </c>
      <c r="H1889" s="64" t="s">
        <v>399</v>
      </c>
      <c r="I1889" s="71"/>
    </row>
    <row r="1890" spans="1:9" ht="15" hidden="1" customHeight="1" x14ac:dyDescent="0.25">
      <c r="A1890" s="224" t="s">
        <v>8352</v>
      </c>
      <c r="B1890" s="55" t="s">
        <v>6709</v>
      </c>
      <c r="C1890" s="75" t="s">
        <v>6711</v>
      </c>
      <c r="D1890" s="57">
        <v>5</v>
      </c>
      <c r="E1890" s="72" t="s">
        <v>29</v>
      </c>
      <c r="F1890" s="62">
        <v>245000</v>
      </c>
      <c r="G1890" s="63">
        <f t="shared" si="33"/>
        <v>1225000</v>
      </c>
      <c r="H1890" s="64" t="s">
        <v>6294</v>
      </c>
      <c r="I1890" s="56" t="s">
        <v>8264</v>
      </c>
    </row>
    <row r="1891" spans="1:9" ht="15" hidden="1" customHeight="1" x14ac:dyDescent="0.25">
      <c r="A1891" s="224" t="s">
        <v>8352</v>
      </c>
      <c r="B1891" s="56" t="s">
        <v>6574</v>
      </c>
      <c r="C1891" s="56" t="s">
        <v>88</v>
      </c>
      <c r="D1891" s="57">
        <v>5</v>
      </c>
      <c r="E1891" s="72" t="s">
        <v>29</v>
      </c>
      <c r="F1891" s="62">
        <v>100000</v>
      </c>
      <c r="G1891" s="63">
        <f t="shared" si="33"/>
        <v>500000</v>
      </c>
      <c r="H1891" s="64" t="s">
        <v>6294</v>
      </c>
      <c r="I1891" s="56" t="s">
        <v>8264</v>
      </c>
    </row>
    <row r="1892" spans="1:9" ht="15" hidden="1" customHeight="1" x14ac:dyDescent="0.25">
      <c r="A1892" s="224" t="s">
        <v>8352</v>
      </c>
      <c r="B1892" s="55" t="s">
        <v>8166</v>
      </c>
      <c r="C1892" s="56" t="s">
        <v>1497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6294</v>
      </c>
      <c r="I1892" s="56" t="s">
        <v>8264</v>
      </c>
    </row>
    <row r="1893" spans="1:9" ht="15" hidden="1" customHeight="1" x14ac:dyDescent="0.25">
      <c r="A1893" s="224" t="s">
        <v>8352</v>
      </c>
      <c r="B1893" s="55" t="s">
        <v>8166</v>
      </c>
      <c r="C1893" s="56" t="s">
        <v>1832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6294</v>
      </c>
      <c r="I1893" s="56" t="s">
        <v>8264</v>
      </c>
    </row>
    <row r="1894" spans="1:9" ht="15" hidden="1" customHeight="1" x14ac:dyDescent="0.25">
      <c r="A1894" s="224" t="s">
        <v>8352</v>
      </c>
      <c r="B1894" s="55" t="s">
        <v>8166</v>
      </c>
      <c r="C1894" s="56" t="s">
        <v>1833</v>
      </c>
      <c r="D1894" s="57">
        <v>1</v>
      </c>
      <c r="E1894" s="72" t="s">
        <v>29</v>
      </c>
      <c r="F1894" s="62">
        <v>825000</v>
      </c>
      <c r="G1894" s="63">
        <f t="shared" si="33"/>
        <v>825000</v>
      </c>
      <c r="H1894" s="64" t="s">
        <v>6294</v>
      </c>
      <c r="I1894" s="56" t="s">
        <v>8264</v>
      </c>
    </row>
    <row r="1895" spans="1:9" ht="15" hidden="1" customHeight="1" x14ac:dyDescent="0.25">
      <c r="A1895" s="224" t="s">
        <v>8352</v>
      </c>
      <c r="B1895" s="255" t="s">
        <v>7523</v>
      </c>
      <c r="C1895" s="75" t="s">
        <v>8297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6294</v>
      </c>
      <c r="I1895" s="56" t="s">
        <v>8264</v>
      </c>
    </row>
    <row r="1896" spans="1:9" ht="15" hidden="1" customHeight="1" x14ac:dyDescent="0.25">
      <c r="A1896" s="224" t="s">
        <v>8352</v>
      </c>
      <c r="B1896" s="255" t="s">
        <v>7523</v>
      </c>
      <c r="C1896" s="75" t="s">
        <v>8296</v>
      </c>
      <c r="D1896" s="57">
        <v>1</v>
      </c>
      <c r="E1896" s="72" t="s">
        <v>29</v>
      </c>
      <c r="F1896" s="62">
        <v>1500000</v>
      </c>
      <c r="G1896" s="63">
        <f t="shared" si="33"/>
        <v>1500000</v>
      </c>
      <c r="H1896" s="64" t="s">
        <v>6294</v>
      </c>
      <c r="I1896" s="56" t="s">
        <v>8264</v>
      </c>
    </row>
    <row r="1897" spans="1:9" ht="15" hidden="1" customHeight="1" x14ac:dyDescent="0.25">
      <c r="A1897" s="224" t="s">
        <v>8352</v>
      </c>
      <c r="B1897" s="55" t="s">
        <v>6268</v>
      </c>
      <c r="C1897" s="56" t="s">
        <v>7808</v>
      </c>
      <c r="D1897" s="57">
        <v>1</v>
      </c>
      <c r="E1897" s="72" t="s">
        <v>26</v>
      </c>
      <c r="F1897" s="76">
        <f>6441441/2*1.11</f>
        <v>3574999.7550000004</v>
      </c>
      <c r="G1897" s="63">
        <f t="shared" si="33"/>
        <v>3574999.7550000004</v>
      </c>
      <c r="H1897" s="64" t="s">
        <v>8353</v>
      </c>
      <c r="I1897" s="56" t="s">
        <v>8264</v>
      </c>
    </row>
    <row r="1898" spans="1:9" ht="15" hidden="1" customHeight="1" x14ac:dyDescent="0.25">
      <c r="A1898" s="224" t="s">
        <v>8352</v>
      </c>
      <c r="B1898" s="255" t="s">
        <v>8321</v>
      </c>
      <c r="C1898" s="255" t="s">
        <v>6676</v>
      </c>
      <c r="D1898" s="57">
        <v>1</v>
      </c>
      <c r="E1898" s="72" t="s">
        <v>29</v>
      </c>
      <c r="F1898" s="62">
        <v>4450000</v>
      </c>
      <c r="G1898" s="63">
        <f t="shared" si="33"/>
        <v>4450000</v>
      </c>
      <c r="H1898" s="64" t="s">
        <v>7238</v>
      </c>
      <c r="I1898" s="56" t="s">
        <v>8355</v>
      </c>
    </row>
    <row r="1899" spans="1:9" ht="15" hidden="1" customHeight="1" x14ac:dyDescent="0.25">
      <c r="A1899" s="224" t="s">
        <v>8352</v>
      </c>
      <c r="B1899" s="68" t="s">
        <v>8356</v>
      </c>
      <c r="C1899" s="71" t="s">
        <v>8357</v>
      </c>
      <c r="D1899" s="57">
        <v>1</v>
      </c>
      <c r="E1899" s="72" t="s">
        <v>29</v>
      </c>
      <c r="F1899" s="76">
        <v>1</v>
      </c>
      <c r="G1899" s="63">
        <f t="shared" si="33"/>
        <v>1</v>
      </c>
      <c r="H1899" s="64" t="s">
        <v>7238</v>
      </c>
      <c r="I1899" s="56" t="s">
        <v>8355</v>
      </c>
    </row>
    <row r="1900" spans="1:9" ht="15" hidden="1" customHeight="1" x14ac:dyDescent="0.25">
      <c r="A1900" s="224" t="s">
        <v>8352</v>
      </c>
      <c r="B1900" s="56" t="s">
        <v>308</v>
      </c>
      <c r="C1900" s="56" t="s">
        <v>309</v>
      </c>
      <c r="D1900" s="56">
        <v>3</v>
      </c>
      <c r="E1900" s="72" t="s">
        <v>29</v>
      </c>
      <c r="F1900" s="76">
        <v>337500</v>
      </c>
      <c r="G1900" s="63">
        <f t="shared" si="33"/>
        <v>1012500</v>
      </c>
      <c r="H1900" s="64" t="s">
        <v>8416</v>
      </c>
      <c r="I1900" s="56" t="s">
        <v>8370</v>
      </c>
    </row>
    <row r="1901" spans="1:9" ht="15" hidden="1" customHeight="1" x14ac:dyDescent="0.25">
      <c r="A1901" s="224" t="s">
        <v>8418</v>
      </c>
      <c r="B1901" s="255" t="s">
        <v>7954</v>
      </c>
      <c r="C1901" s="255" t="s">
        <v>417</v>
      </c>
      <c r="D1901" s="57">
        <v>2</v>
      </c>
      <c r="E1901" s="72" t="s">
        <v>29</v>
      </c>
      <c r="F1901" s="76">
        <v>1750</v>
      </c>
      <c r="G1901" s="63">
        <f t="shared" si="33"/>
        <v>3500</v>
      </c>
      <c r="H1901" s="271" t="s">
        <v>402</v>
      </c>
      <c r="I1901" s="56"/>
    </row>
    <row r="1902" spans="1:9" ht="15" hidden="1" customHeight="1" x14ac:dyDescent="0.25">
      <c r="A1902" s="224" t="s">
        <v>8418</v>
      </c>
      <c r="B1902" s="71" t="s">
        <v>78</v>
      </c>
      <c r="C1902" s="71" t="s">
        <v>79</v>
      </c>
      <c r="D1902" s="703">
        <v>1</v>
      </c>
      <c r="E1902" s="71" t="s">
        <v>203</v>
      </c>
      <c r="F1902" s="77">
        <v>29200</v>
      </c>
      <c r="G1902" s="63">
        <f t="shared" si="33"/>
        <v>29200</v>
      </c>
      <c r="H1902" s="271" t="s">
        <v>470</v>
      </c>
      <c r="I1902" s="56"/>
    </row>
    <row r="1903" spans="1:9" ht="15" hidden="1" customHeight="1" x14ac:dyDescent="0.25">
      <c r="A1903" s="224" t="s">
        <v>8418</v>
      </c>
      <c r="B1903" s="56" t="s">
        <v>6807</v>
      </c>
      <c r="C1903" s="56" t="s">
        <v>7032</v>
      </c>
      <c r="D1903" s="57">
        <v>1</v>
      </c>
      <c r="E1903" s="72" t="s">
        <v>29</v>
      </c>
      <c r="F1903" s="62">
        <f>1.11*272522.52</f>
        <v>302499.99720000004</v>
      </c>
      <c r="G1903" s="63">
        <f t="shared" si="33"/>
        <v>302499.99720000004</v>
      </c>
      <c r="H1903" s="271" t="s">
        <v>566</v>
      </c>
      <c r="I1903" s="56"/>
    </row>
    <row r="1904" spans="1:9" ht="15" hidden="1" customHeight="1" x14ac:dyDescent="0.25">
      <c r="A1904" s="224" t="s">
        <v>8418</v>
      </c>
      <c r="B1904" s="56" t="s">
        <v>8284</v>
      </c>
      <c r="C1904" s="75" t="s">
        <v>57</v>
      </c>
      <c r="D1904" s="56">
        <v>1</v>
      </c>
      <c r="E1904" s="56" t="s">
        <v>29</v>
      </c>
      <c r="F1904" s="62">
        <v>180000</v>
      </c>
      <c r="G1904" s="63">
        <f t="shared" si="33"/>
        <v>180000</v>
      </c>
      <c r="H1904" s="271" t="s">
        <v>566</v>
      </c>
      <c r="I1904" s="56"/>
    </row>
    <row r="1905" spans="1:9" ht="15" hidden="1" customHeight="1" x14ac:dyDescent="0.25">
      <c r="A1905" s="224" t="s">
        <v>8418</v>
      </c>
      <c r="B1905" s="56" t="s">
        <v>7863</v>
      </c>
      <c r="C1905" s="56" t="s">
        <v>135</v>
      </c>
      <c r="D1905" s="57">
        <v>1</v>
      </c>
      <c r="E1905" s="72" t="s">
        <v>26</v>
      </c>
      <c r="F1905" s="62">
        <v>4192500</v>
      </c>
      <c r="G1905" s="63">
        <f t="shared" si="33"/>
        <v>4192500</v>
      </c>
      <c r="H1905" s="271" t="s">
        <v>566</v>
      </c>
      <c r="I1905" s="56"/>
    </row>
    <row r="1906" spans="1:9" ht="15" hidden="1" customHeight="1" x14ac:dyDescent="0.25">
      <c r="A1906" s="224" t="s">
        <v>8418</v>
      </c>
      <c r="B1906" s="56" t="s">
        <v>7602</v>
      </c>
      <c r="C1906" s="56" t="s">
        <v>57</v>
      </c>
      <c r="D1906" s="61">
        <v>1</v>
      </c>
      <c r="E1906" s="72" t="s">
        <v>29</v>
      </c>
      <c r="F1906" s="76">
        <v>45000</v>
      </c>
      <c r="G1906" s="63">
        <f t="shared" si="33"/>
        <v>45000</v>
      </c>
      <c r="H1906" s="271" t="s">
        <v>566</v>
      </c>
      <c r="I1906" s="56"/>
    </row>
    <row r="1907" spans="1:9" ht="15" hidden="1" customHeight="1" x14ac:dyDescent="0.25">
      <c r="A1907" s="224" t="s">
        <v>8418</v>
      </c>
      <c r="B1907" s="56" t="s">
        <v>990</v>
      </c>
      <c r="C1907" s="75" t="s">
        <v>30</v>
      </c>
      <c r="D1907" s="57">
        <v>1</v>
      </c>
      <c r="E1907" s="72" t="s">
        <v>480</v>
      </c>
      <c r="F1907" s="76">
        <v>75000</v>
      </c>
      <c r="G1907" s="63">
        <f t="shared" si="33"/>
        <v>75000</v>
      </c>
      <c r="H1907" s="751" t="s">
        <v>8354</v>
      </c>
      <c r="I1907" s="56"/>
    </row>
    <row r="1908" spans="1:9" ht="15" hidden="1" customHeight="1" x14ac:dyDescent="0.25">
      <c r="A1908" s="224" t="s">
        <v>8418</v>
      </c>
      <c r="B1908" s="55" t="s">
        <v>7414</v>
      </c>
      <c r="C1908" s="56" t="s">
        <v>57</v>
      </c>
      <c r="D1908" s="57">
        <v>1</v>
      </c>
      <c r="E1908" s="72" t="s">
        <v>29</v>
      </c>
      <c r="F1908" s="116">
        <v>60000</v>
      </c>
      <c r="G1908" s="63">
        <f t="shared" si="33"/>
        <v>60000</v>
      </c>
      <c r="H1908" s="751" t="s">
        <v>462</v>
      </c>
      <c r="I1908" s="71" t="s">
        <v>8419</v>
      </c>
    </row>
    <row r="1909" spans="1:9" ht="15" hidden="1" customHeight="1" x14ac:dyDescent="0.25">
      <c r="A1909" s="224" t="s">
        <v>8418</v>
      </c>
      <c r="B1909" s="55" t="s">
        <v>6814</v>
      </c>
      <c r="C1909" s="56" t="s">
        <v>6815</v>
      </c>
      <c r="D1909" s="57">
        <v>1</v>
      </c>
      <c r="E1909" s="72" t="s">
        <v>29</v>
      </c>
      <c r="F1909" s="76">
        <f>152027.02*1.11</f>
        <v>168749.99220000001</v>
      </c>
      <c r="G1909" s="63">
        <f t="shared" si="33"/>
        <v>168749.99220000001</v>
      </c>
      <c r="H1909" s="751" t="s">
        <v>462</v>
      </c>
      <c r="I1909" s="71" t="s">
        <v>8419</v>
      </c>
    </row>
    <row r="1910" spans="1:9" ht="15" hidden="1" customHeight="1" x14ac:dyDescent="0.25">
      <c r="A1910" s="224" t="s">
        <v>8418</v>
      </c>
      <c r="B1910" s="56" t="s">
        <v>6817</v>
      </c>
      <c r="C1910" s="75" t="s">
        <v>6815</v>
      </c>
      <c r="D1910" s="57">
        <v>1</v>
      </c>
      <c r="E1910" s="72" t="s">
        <v>29</v>
      </c>
      <c r="F1910" s="76">
        <f>146756.75*1.11</f>
        <v>162899.99250000002</v>
      </c>
      <c r="G1910" s="63">
        <f t="shared" si="33"/>
        <v>162899.99250000002</v>
      </c>
      <c r="H1910" s="751" t="s">
        <v>462</v>
      </c>
      <c r="I1910" s="71" t="s">
        <v>8419</v>
      </c>
    </row>
    <row r="1911" spans="1:9" ht="15" hidden="1" customHeight="1" x14ac:dyDescent="0.25">
      <c r="A1911" s="224" t="s">
        <v>8418</v>
      </c>
      <c r="B1911" s="81" t="s">
        <v>8404</v>
      </c>
      <c r="C1911" s="56" t="s">
        <v>57</v>
      </c>
      <c r="D1911" s="57">
        <v>2</v>
      </c>
      <c r="E1911" s="72" t="s">
        <v>29</v>
      </c>
      <c r="F1911" s="76">
        <v>125000</v>
      </c>
      <c r="G1911" s="63">
        <f t="shared" si="33"/>
        <v>250000</v>
      </c>
      <c r="H1911" s="751" t="s">
        <v>462</v>
      </c>
      <c r="I1911" s="71" t="s">
        <v>8419</v>
      </c>
    </row>
    <row r="1912" spans="1:9" ht="15" hidden="1" customHeight="1" x14ac:dyDescent="0.25">
      <c r="A1912" s="224" t="s">
        <v>8418</v>
      </c>
      <c r="B1912" s="60" t="s">
        <v>215</v>
      </c>
      <c r="C1912" s="151" t="s">
        <v>216</v>
      </c>
      <c r="D1912" s="57">
        <v>1</v>
      </c>
      <c r="E1912" s="56" t="s">
        <v>63</v>
      </c>
      <c r="F1912" s="971">
        <v>36500</v>
      </c>
      <c r="G1912" s="63">
        <f t="shared" si="33"/>
        <v>36500</v>
      </c>
      <c r="H1912" s="751" t="s">
        <v>462</v>
      </c>
      <c r="I1912" s="71" t="s">
        <v>8419</v>
      </c>
    </row>
    <row r="1913" spans="1:9" ht="15" hidden="1" customHeight="1" x14ac:dyDescent="0.25">
      <c r="A1913" s="224" t="s">
        <v>8418</v>
      </c>
      <c r="B1913" s="56" t="s">
        <v>7776</v>
      </c>
      <c r="C1913" s="230" t="s">
        <v>403</v>
      </c>
      <c r="D1913" s="57">
        <v>1</v>
      </c>
      <c r="E1913" s="72" t="s">
        <v>29</v>
      </c>
      <c r="F1913" s="62">
        <v>100000</v>
      </c>
      <c r="G1913" s="63">
        <f>F1913*D1913</f>
        <v>100000</v>
      </c>
      <c r="H1913" s="751" t="s">
        <v>462</v>
      </c>
      <c r="I1913" s="71" t="s">
        <v>8419</v>
      </c>
    </row>
    <row r="1914" spans="1:9" ht="15" hidden="1" customHeight="1" x14ac:dyDescent="0.25">
      <c r="A1914" s="224" t="s">
        <v>8418</v>
      </c>
      <c r="B1914" s="56" t="s">
        <v>8284</v>
      </c>
      <c r="C1914" s="75" t="s">
        <v>57</v>
      </c>
      <c r="D1914" s="56">
        <v>1</v>
      </c>
      <c r="E1914" s="56" t="s">
        <v>29</v>
      </c>
      <c r="F1914" s="62">
        <v>180000</v>
      </c>
      <c r="G1914" s="63">
        <f t="shared" si="33"/>
        <v>180000</v>
      </c>
      <c r="H1914" s="271" t="s">
        <v>490</v>
      </c>
      <c r="I1914" s="56"/>
    </row>
    <row r="1915" spans="1:9" ht="15" customHeight="1" x14ac:dyDescent="0.25">
      <c r="A1915" s="224" t="s">
        <v>8418</v>
      </c>
      <c r="B1915" s="56" t="s">
        <v>8126</v>
      </c>
      <c r="C1915" s="230" t="s">
        <v>7402</v>
      </c>
      <c r="D1915" s="57">
        <v>1</v>
      </c>
      <c r="E1915" s="72" t="s">
        <v>29</v>
      </c>
      <c r="F1915" s="62">
        <v>150000</v>
      </c>
      <c r="G1915" s="63">
        <f t="shared" si="33"/>
        <v>150000</v>
      </c>
      <c r="H1915" s="271" t="s">
        <v>490</v>
      </c>
      <c r="I1915" s="56"/>
    </row>
    <row r="1916" spans="1:9" ht="15" customHeight="1" x14ac:dyDescent="0.25">
      <c r="A1916" s="224" t="s">
        <v>8418</v>
      </c>
      <c r="B1916" s="74" t="s">
        <v>6864</v>
      </c>
      <c r="C1916" s="56" t="s">
        <v>141</v>
      </c>
      <c r="D1916" s="57">
        <v>1</v>
      </c>
      <c r="E1916" s="72" t="s">
        <v>25</v>
      </c>
      <c r="F1916" s="62">
        <v>400000</v>
      </c>
      <c r="G1916" s="63">
        <f t="shared" si="33"/>
        <v>400000</v>
      </c>
      <c r="H1916" s="271" t="s">
        <v>490</v>
      </c>
      <c r="I1916" s="56"/>
    </row>
    <row r="1917" spans="1:9" ht="15" hidden="1" customHeight="1" x14ac:dyDescent="0.25">
      <c r="A1917" s="224" t="s">
        <v>8418</v>
      </c>
      <c r="B1917" s="55" t="s">
        <v>7071</v>
      </c>
      <c r="C1917" s="56" t="s">
        <v>57</v>
      </c>
      <c r="D1917" s="57">
        <v>1</v>
      </c>
      <c r="E1917" s="72" t="s">
        <v>29</v>
      </c>
      <c r="F1917" s="116">
        <v>60000</v>
      </c>
      <c r="G1917" s="63">
        <f t="shared" si="33"/>
        <v>60000</v>
      </c>
      <c r="H1917" s="64" t="s">
        <v>428</v>
      </c>
      <c r="I1917" s="56"/>
    </row>
    <row r="1918" spans="1:9" ht="15" hidden="1" customHeight="1" x14ac:dyDescent="0.25">
      <c r="A1918" s="224" t="s">
        <v>8418</v>
      </c>
      <c r="B1918" s="255" t="s">
        <v>8278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8401</v>
      </c>
    </row>
    <row r="1919" spans="1:9" ht="15" hidden="1" customHeight="1" x14ac:dyDescent="0.25">
      <c r="A1919" s="224" t="s">
        <v>8418</v>
      </c>
      <c r="B1919" s="55" t="s">
        <v>8279</v>
      </c>
      <c r="C1919" s="75" t="s">
        <v>57</v>
      </c>
      <c r="D1919" s="57">
        <v>1</v>
      </c>
      <c r="E1919" s="72" t="s">
        <v>29</v>
      </c>
      <c r="F1919" s="62">
        <v>55000</v>
      </c>
      <c r="G1919" s="63">
        <f t="shared" si="33"/>
        <v>55000</v>
      </c>
      <c r="H1919" s="64" t="s">
        <v>587</v>
      </c>
      <c r="I1919" s="56" t="s">
        <v>8401</v>
      </c>
    </row>
    <row r="1920" spans="1:9" ht="15" hidden="1" customHeight="1" x14ac:dyDescent="0.25">
      <c r="A1920" s="224" t="s">
        <v>8418</v>
      </c>
      <c r="B1920" s="55" t="s">
        <v>8281</v>
      </c>
      <c r="C1920" s="56" t="s">
        <v>57</v>
      </c>
      <c r="D1920" s="57">
        <v>1</v>
      </c>
      <c r="E1920" s="72" t="s">
        <v>29</v>
      </c>
      <c r="F1920" s="62">
        <v>65000</v>
      </c>
      <c r="G1920" s="63">
        <f t="shared" si="33"/>
        <v>65000</v>
      </c>
      <c r="H1920" s="64" t="s">
        <v>439</v>
      </c>
      <c r="I1920" s="56" t="s">
        <v>8401</v>
      </c>
    </row>
    <row r="1921" spans="1:9" ht="15" hidden="1" customHeight="1" x14ac:dyDescent="0.25">
      <c r="A1921" s="224" t="s">
        <v>8418</v>
      </c>
      <c r="B1921" s="55" t="s">
        <v>990</v>
      </c>
      <c r="C1921" s="75" t="s">
        <v>8399</v>
      </c>
      <c r="D1921" s="57">
        <v>2</v>
      </c>
      <c r="E1921" s="72" t="s">
        <v>29</v>
      </c>
      <c r="F1921" s="62">
        <v>75000</v>
      </c>
      <c r="G1921" s="63">
        <f t="shared" si="33"/>
        <v>150000</v>
      </c>
      <c r="H1921" s="64" t="s">
        <v>415</v>
      </c>
      <c r="I1921" s="56" t="s">
        <v>8401</v>
      </c>
    </row>
    <row r="1922" spans="1:9" ht="15" hidden="1" customHeight="1" x14ac:dyDescent="0.25">
      <c r="A1922" s="224" t="s">
        <v>8418</v>
      </c>
      <c r="B1922" s="56" t="s">
        <v>8360</v>
      </c>
      <c r="C1922" s="56" t="s">
        <v>8358</v>
      </c>
      <c r="D1922" s="56">
        <v>6</v>
      </c>
      <c r="E1922" s="56" t="s">
        <v>29</v>
      </c>
      <c r="F1922" s="63">
        <v>71040</v>
      </c>
      <c r="G1922" s="63">
        <f t="shared" si="33"/>
        <v>426240</v>
      </c>
      <c r="H1922" s="106" t="s">
        <v>8359</v>
      </c>
      <c r="I1922" s="56" t="s">
        <v>8401</v>
      </c>
    </row>
    <row r="1923" spans="1:9" ht="15" hidden="1" customHeight="1" x14ac:dyDescent="0.25">
      <c r="A1923" s="224" t="s">
        <v>8418</v>
      </c>
      <c r="B1923" s="56" t="s">
        <v>8361</v>
      </c>
      <c r="C1923" s="56" t="s">
        <v>8358</v>
      </c>
      <c r="D1923" s="56">
        <v>6</v>
      </c>
      <c r="E1923" s="56" t="s">
        <v>29</v>
      </c>
      <c r="F1923" s="63">
        <v>21090.000000000004</v>
      </c>
      <c r="G1923" s="63">
        <f t="shared" si="33"/>
        <v>126540.00000000003</v>
      </c>
      <c r="H1923" s="106" t="s">
        <v>8359</v>
      </c>
      <c r="I1923" s="56" t="s">
        <v>8401</v>
      </c>
    </row>
    <row r="1924" spans="1:9" ht="15" hidden="1" customHeight="1" x14ac:dyDescent="0.25">
      <c r="A1924" s="224" t="s">
        <v>8418</v>
      </c>
      <c r="B1924" s="56" t="s">
        <v>8391</v>
      </c>
      <c r="C1924" s="75" t="s">
        <v>57</v>
      </c>
      <c r="D1924" s="56">
        <v>2</v>
      </c>
      <c r="E1924" s="56" t="s">
        <v>29</v>
      </c>
      <c r="F1924" s="62">
        <v>87500</v>
      </c>
      <c r="G1924" s="63">
        <f t="shared" si="33"/>
        <v>175000</v>
      </c>
      <c r="H1924" s="64" t="s">
        <v>8392</v>
      </c>
      <c r="I1924" s="56" t="s">
        <v>8401</v>
      </c>
    </row>
    <row r="1925" spans="1:9" ht="15" hidden="1" customHeight="1" x14ac:dyDescent="0.25">
      <c r="A1925" s="224" t="s">
        <v>8418</v>
      </c>
      <c r="B1925" s="74" t="s">
        <v>6898</v>
      </c>
      <c r="C1925" s="56" t="s">
        <v>403</v>
      </c>
      <c r="D1925" s="57">
        <v>1</v>
      </c>
      <c r="E1925" s="72" t="s">
        <v>29</v>
      </c>
      <c r="F1925" s="76">
        <v>635000</v>
      </c>
      <c r="G1925" s="63">
        <f t="shared" ref="G1925:G1988" si="34">F1925*D1925</f>
        <v>635000</v>
      </c>
      <c r="H1925" s="64" t="s">
        <v>481</v>
      </c>
      <c r="I1925" s="56" t="s">
        <v>8401</v>
      </c>
    </row>
    <row r="1926" spans="1:9" ht="15" hidden="1" customHeight="1" x14ac:dyDescent="0.25">
      <c r="A1926" s="224" t="s">
        <v>8418</v>
      </c>
      <c r="B1926" s="55" t="s">
        <v>8398</v>
      </c>
      <c r="C1926" s="56" t="s">
        <v>57</v>
      </c>
      <c r="D1926" s="105">
        <v>4</v>
      </c>
      <c r="E1926" s="72" t="s">
        <v>29</v>
      </c>
      <c r="F1926" s="62">
        <v>30000</v>
      </c>
      <c r="G1926" s="63">
        <f t="shared" si="34"/>
        <v>120000</v>
      </c>
      <c r="H1926" s="64" t="s">
        <v>463</v>
      </c>
      <c r="I1926" s="56" t="s">
        <v>8401</v>
      </c>
    </row>
    <row r="1927" spans="1:9" ht="15" hidden="1" customHeight="1" x14ac:dyDescent="0.25">
      <c r="A1927" s="224" t="s">
        <v>8418</v>
      </c>
      <c r="B1927" s="71" t="s">
        <v>8397</v>
      </c>
      <c r="C1927" s="71" t="s">
        <v>57</v>
      </c>
      <c r="D1927" s="105">
        <v>10</v>
      </c>
      <c r="E1927" s="71" t="s">
        <v>29</v>
      </c>
      <c r="F1927" s="711">
        <v>2500</v>
      </c>
      <c r="G1927" s="63">
        <f t="shared" si="34"/>
        <v>25000</v>
      </c>
      <c r="H1927" s="64" t="s">
        <v>463</v>
      </c>
      <c r="I1927" s="56" t="s">
        <v>8401</v>
      </c>
    </row>
    <row r="1928" spans="1:9" ht="15" hidden="1" customHeight="1" x14ac:dyDescent="0.25">
      <c r="A1928" s="224" t="s">
        <v>8418</v>
      </c>
      <c r="B1928" s="71" t="s">
        <v>8406</v>
      </c>
      <c r="C1928" s="71" t="s">
        <v>57</v>
      </c>
      <c r="D1928" s="105">
        <v>1</v>
      </c>
      <c r="E1928" s="71" t="s">
        <v>29</v>
      </c>
      <c r="F1928" s="711">
        <v>340000</v>
      </c>
      <c r="G1928" s="63">
        <f t="shared" si="34"/>
        <v>340000</v>
      </c>
      <c r="H1928" s="64" t="s">
        <v>463</v>
      </c>
      <c r="I1928" s="56" t="s">
        <v>8401</v>
      </c>
    </row>
    <row r="1929" spans="1:9" ht="15" hidden="1" customHeight="1" x14ac:dyDescent="0.25">
      <c r="A1929" s="224" t="s">
        <v>8418</v>
      </c>
      <c r="B1929" s="56" t="s">
        <v>8389</v>
      </c>
      <c r="C1929" s="56" t="s">
        <v>57</v>
      </c>
      <c r="D1929" s="83">
        <v>1</v>
      </c>
      <c r="E1929" s="81" t="s">
        <v>29</v>
      </c>
      <c r="F1929" s="62">
        <v>130000</v>
      </c>
      <c r="G1929" s="63">
        <f t="shared" si="34"/>
        <v>130000</v>
      </c>
      <c r="H1929" s="64" t="s">
        <v>608</v>
      </c>
      <c r="I1929" s="56" t="s">
        <v>8401</v>
      </c>
    </row>
    <row r="1930" spans="1:9" ht="15" hidden="1" customHeight="1" x14ac:dyDescent="0.25">
      <c r="A1930" s="224" t="s">
        <v>8418</v>
      </c>
      <c r="B1930" s="56" t="s">
        <v>8400</v>
      </c>
      <c r="C1930" s="716" t="s">
        <v>141</v>
      </c>
      <c r="D1930" s="57">
        <v>1</v>
      </c>
      <c r="E1930" s="81" t="s">
        <v>29</v>
      </c>
      <c r="F1930" s="59">
        <v>138000</v>
      </c>
      <c r="G1930" s="63">
        <f t="shared" si="34"/>
        <v>138000</v>
      </c>
      <c r="H1930" s="64" t="s">
        <v>1115</v>
      </c>
      <c r="I1930" s="56" t="s">
        <v>8401</v>
      </c>
    </row>
    <row r="1931" spans="1:9" ht="15" hidden="1" customHeight="1" x14ac:dyDescent="0.25">
      <c r="A1931" s="224" t="s">
        <v>8418</v>
      </c>
      <c r="B1931" s="68" t="s">
        <v>6751</v>
      </c>
      <c r="C1931" s="56" t="s">
        <v>403</v>
      </c>
      <c r="D1931" s="57">
        <v>2</v>
      </c>
      <c r="E1931" s="72" t="s">
        <v>29</v>
      </c>
      <c r="F1931" s="76">
        <v>30000</v>
      </c>
      <c r="G1931" s="63">
        <f t="shared" si="34"/>
        <v>60000</v>
      </c>
      <c r="H1931" s="64" t="s">
        <v>8390</v>
      </c>
      <c r="I1931" s="56" t="s">
        <v>8401</v>
      </c>
    </row>
    <row r="1932" spans="1:9" ht="15" hidden="1" customHeight="1" x14ac:dyDescent="0.25">
      <c r="A1932" s="224" t="s">
        <v>8418</v>
      </c>
      <c r="B1932" s="60" t="s">
        <v>215</v>
      </c>
      <c r="C1932" s="151" t="s">
        <v>216</v>
      </c>
      <c r="D1932" s="57">
        <v>20</v>
      </c>
      <c r="E1932" s="56" t="s">
        <v>63</v>
      </c>
      <c r="F1932" s="971">
        <v>36500</v>
      </c>
      <c r="G1932" s="63">
        <f t="shared" si="34"/>
        <v>730000</v>
      </c>
      <c r="H1932" s="64" t="s">
        <v>415</v>
      </c>
      <c r="I1932" s="56" t="s">
        <v>8401</v>
      </c>
    </row>
    <row r="1933" spans="1:9" ht="15" hidden="1" customHeight="1" x14ac:dyDescent="0.25">
      <c r="A1933" s="224" t="s">
        <v>8418</v>
      </c>
      <c r="B1933" s="55" t="s">
        <v>8363</v>
      </c>
      <c r="C1933" s="65" t="s">
        <v>88</v>
      </c>
      <c r="D1933" s="57">
        <v>2</v>
      </c>
      <c r="E1933" s="72" t="s">
        <v>26</v>
      </c>
      <c r="F1933" s="76">
        <v>175000</v>
      </c>
      <c r="G1933" s="63">
        <f t="shared" si="34"/>
        <v>350000</v>
      </c>
      <c r="H1933" s="64" t="s">
        <v>8368</v>
      </c>
      <c r="I1933" s="56" t="s">
        <v>8369</v>
      </c>
    </row>
    <row r="1934" spans="1:9" ht="15" hidden="1" customHeight="1" x14ac:dyDescent="0.25">
      <c r="A1934" s="224" t="s">
        <v>8418</v>
      </c>
      <c r="B1934" s="56" t="s">
        <v>8364</v>
      </c>
      <c r="C1934" s="56" t="s">
        <v>88</v>
      </c>
      <c r="D1934" s="57">
        <v>2</v>
      </c>
      <c r="E1934" s="72" t="s">
        <v>29</v>
      </c>
      <c r="F1934" s="62">
        <v>200000</v>
      </c>
      <c r="G1934" s="63">
        <f t="shared" si="34"/>
        <v>400000</v>
      </c>
      <c r="H1934" s="64" t="s">
        <v>8368</v>
      </c>
      <c r="I1934" s="56" t="s">
        <v>8369</v>
      </c>
    </row>
    <row r="1935" spans="1:9" ht="15" hidden="1" customHeight="1" x14ac:dyDescent="0.25">
      <c r="A1935" s="224" t="s">
        <v>8418</v>
      </c>
      <c r="B1935" s="56" t="s">
        <v>8365</v>
      </c>
      <c r="C1935" s="56" t="s">
        <v>88</v>
      </c>
      <c r="D1935" s="57">
        <v>1</v>
      </c>
      <c r="E1935" s="72" t="s">
        <v>29</v>
      </c>
      <c r="F1935" s="76">
        <v>250000</v>
      </c>
      <c r="G1935" s="63">
        <f t="shared" si="34"/>
        <v>250000</v>
      </c>
      <c r="H1935" s="64" t="s">
        <v>8368</v>
      </c>
      <c r="I1935" s="56" t="s">
        <v>8369</v>
      </c>
    </row>
    <row r="1936" spans="1:9" ht="15" hidden="1" customHeight="1" x14ac:dyDescent="0.25">
      <c r="A1936" s="224" t="s">
        <v>8418</v>
      </c>
      <c r="B1936" s="56" t="s">
        <v>8366</v>
      </c>
      <c r="C1936" s="56" t="s">
        <v>88</v>
      </c>
      <c r="D1936" s="87">
        <v>1</v>
      </c>
      <c r="E1936" s="72" t="s">
        <v>29</v>
      </c>
      <c r="F1936" s="62">
        <v>175000</v>
      </c>
      <c r="G1936" s="63">
        <f t="shared" si="34"/>
        <v>175000</v>
      </c>
      <c r="H1936" s="64" t="s">
        <v>8368</v>
      </c>
      <c r="I1936" s="56" t="s">
        <v>8369</v>
      </c>
    </row>
    <row r="1937" spans="1:9" ht="15" hidden="1" customHeight="1" x14ac:dyDescent="0.25">
      <c r="A1937" s="224" t="s">
        <v>8418</v>
      </c>
      <c r="B1937" s="56" t="s">
        <v>8367</v>
      </c>
      <c r="C1937" s="56" t="s">
        <v>88</v>
      </c>
      <c r="D1937" s="57">
        <v>1</v>
      </c>
      <c r="E1937" s="72" t="s">
        <v>29</v>
      </c>
      <c r="F1937" s="76">
        <v>275000</v>
      </c>
      <c r="G1937" s="63">
        <f t="shared" si="34"/>
        <v>275000</v>
      </c>
      <c r="H1937" s="64" t="s">
        <v>8368</v>
      </c>
      <c r="I1937" s="56" t="s">
        <v>8369</v>
      </c>
    </row>
    <row r="1938" spans="1:9" ht="15" hidden="1" customHeight="1" x14ac:dyDescent="0.25">
      <c r="A1938" s="224" t="s">
        <v>8418</v>
      </c>
      <c r="B1938" s="56" t="s">
        <v>8366</v>
      </c>
      <c r="C1938" s="56" t="s">
        <v>88</v>
      </c>
      <c r="D1938" s="87">
        <v>2</v>
      </c>
      <c r="E1938" s="72" t="s">
        <v>29</v>
      </c>
      <c r="F1938" s="62">
        <v>175000</v>
      </c>
      <c r="G1938" s="63">
        <f t="shared" si="34"/>
        <v>350000</v>
      </c>
      <c r="H1938" s="64" t="s">
        <v>8368</v>
      </c>
      <c r="I1938" s="56" t="s">
        <v>8369</v>
      </c>
    </row>
    <row r="1939" spans="1:9" ht="15" hidden="1" customHeight="1" x14ac:dyDescent="0.25">
      <c r="A1939" s="224" t="s">
        <v>8418</v>
      </c>
      <c r="B1939" s="55" t="s">
        <v>8402</v>
      </c>
      <c r="C1939" s="75" t="s">
        <v>6656</v>
      </c>
      <c r="D1939" s="57">
        <v>1</v>
      </c>
      <c r="E1939" s="72" t="s">
        <v>29</v>
      </c>
      <c r="F1939" s="62">
        <v>90000</v>
      </c>
      <c r="G1939" s="63">
        <f t="shared" si="34"/>
        <v>90000</v>
      </c>
      <c r="H1939" s="64" t="s">
        <v>8417</v>
      </c>
      <c r="I1939" s="56" t="s">
        <v>8415</v>
      </c>
    </row>
    <row r="1940" spans="1:9" ht="15" hidden="1" customHeight="1" x14ac:dyDescent="0.25">
      <c r="A1940" s="224" t="s">
        <v>8418</v>
      </c>
      <c r="B1940" s="55" t="s">
        <v>8403</v>
      </c>
      <c r="C1940" s="56" t="s">
        <v>6656</v>
      </c>
      <c r="D1940" s="57">
        <v>1</v>
      </c>
      <c r="E1940" s="72" t="s">
        <v>29</v>
      </c>
      <c r="F1940" s="76">
        <v>95000</v>
      </c>
      <c r="G1940" s="63">
        <f t="shared" si="34"/>
        <v>95000</v>
      </c>
      <c r="H1940" s="64" t="s">
        <v>8417</v>
      </c>
      <c r="I1940" s="56" t="s">
        <v>8415</v>
      </c>
    </row>
    <row r="1941" spans="1:9" ht="15" hidden="1" customHeight="1" x14ac:dyDescent="0.25">
      <c r="A1941" s="224" t="s">
        <v>8418</v>
      </c>
      <c r="B1941" s="55" t="s">
        <v>8411</v>
      </c>
      <c r="C1941" s="56" t="s">
        <v>8412</v>
      </c>
      <c r="D1941" s="57">
        <v>1</v>
      </c>
      <c r="E1941" s="72" t="s">
        <v>114</v>
      </c>
      <c r="F1941" s="62">
        <v>1</v>
      </c>
      <c r="G1941" s="63">
        <f t="shared" si="34"/>
        <v>1</v>
      </c>
      <c r="H1941" s="64" t="s">
        <v>8413</v>
      </c>
      <c r="I1941" s="56" t="s">
        <v>8414</v>
      </c>
    </row>
    <row r="1942" spans="1:9" ht="15" hidden="1" customHeight="1" x14ac:dyDescent="0.25">
      <c r="A1942" s="224" t="s">
        <v>8418</v>
      </c>
      <c r="B1942" s="55" t="s">
        <v>8343</v>
      </c>
      <c r="C1942" s="80" t="s">
        <v>7959</v>
      </c>
      <c r="D1942" s="57">
        <v>1</v>
      </c>
      <c r="E1942" s="56" t="s">
        <v>29</v>
      </c>
      <c r="F1942" s="67">
        <v>1430000</v>
      </c>
      <c r="G1942" s="63">
        <f t="shared" si="34"/>
        <v>1430000</v>
      </c>
      <c r="H1942" s="64" t="s">
        <v>5245</v>
      </c>
      <c r="I1942" s="56" t="s">
        <v>8407</v>
      </c>
    </row>
    <row r="1943" spans="1:9" ht="15" hidden="1" customHeight="1" x14ac:dyDescent="0.25">
      <c r="A1943" s="224" t="s">
        <v>8418</v>
      </c>
      <c r="B1943" s="56" t="s">
        <v>8095</v>
      </c>
      <c r="C1943" s="56" t="s">
        <v>6741</v>
      </c>
      <c r="D1943" s="83">
        <v>2</v>
      </c>
      <c r="E1943" s="56" t="s">
        <v>29</v>
      </c>
      <c r="F1943" s="76">
        <v>308500</v>
      </c>
      <c r="G1943" s="63">
        <f t="shared" si="34"/>
        <v>617000</v>
      </c>
      <c r="H1943" s="64" t="s">
        <v>6718</v>
      </c>
      <c r="I1943" s="56" t="s">
        <v>8407</v>
      </c>
    </row>
    <row r="1944" spans="1:9" ht="15" hidden="1" customHeight="1" x14ac:dyDescent="0.25">
      <c r="A1944" s="224" t="s">
        <v>8418</v>
      </c>
      <c r="B1944" s="68" t="s">
        <v>8273</v>
      </c>
      <c r="C1944" s="230" t="s">
        <v>7120</v>
      </c>
      <c r="D1944" s="56">
        <v>4</v>
      </c>
      <c r="E1944" s="56" t="s">
        <v>29</v>
      </c>
      <c r="F1944" s="116">
        <v>810000</v>
      </c>
      <c r="G1944" s="63">
        <f t="shared" si="34"/>
        <v>3240000</v>
      </c>
      <c r="H1944" s="751" t="s">
        <v>8409</v>
      </c>
      <c r="I1944" s="56" t="s">
        <v>8407</v>
      </c>
    </row>
    <row r="1945" spans="1:9" ht="15" hidden="1" customHeight="1" x14ac:dyDescent="0.25">
      <c r="A1945" s="224" t="s">
        <v>8418</v>
      </c>
      <c r="B1945" s="68" t="s">
        <v>8274</v>
      </c>
      <c r="C1945" s="230" t="s">
        <v>7120</v>
      </c>
      <c r="D1945" s="56">
        <v>4</v>
      </c>
      <c r="E1945" s="56" t="s">
        <v>29</v>
      </c>
      <c r="F1945" s="138">
        <v>810000</v>
      </c>
      <c r="G1945" s="63">
        <f t="shared" si="34"/>
        <v>3240000</v>
      </c>
      <c r="H1945" s="751" t="s">
        <v>8409</v>
      </c>
      <c r="I1945" s="56" t="s">
        <v>8407</v>
      </c>
    </row>
    <row r="1946" spans="1:9" ht="15" hidden="1" customHeight="1" x14ac:dyDescent="0.25">
      <c r="A1946" s="224" t="s">
        <v>8418</v>
      </c>
      <c r="B1946" s="55" t="s">
        <v>6327</v>
      </c>
      <c r="C1946" s="65" t="s">
        <v>8376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6718</v>
      </c>
      <c r="I1946" s="56" t="s">
        <v>8407</v>
      </c>
    </row>
    <row r="1947" spans="1:9" ht="15" hidden="1" customHeight="1" x14ac:dyDescent="0.25">
      <c r="A1947" s="224" t="s">
        <v>8418</v>
      </c>
      <c r="B1947" s="55" t="s">
        <v>6327</v>
      </c>
      <c r="C1947" s="65" t="s">
        <v>8408</v>
      </c>
      <c r="D1947" s="57">
        <v>1</v>
      </c>
      <c r="E1947" s="72" t="s">
        <v>29</v>
      </c>
      <c r="F1947" s="76">
        <v>4300000</v>
      </c>
      <c r="G1947" s="63">
        <f t="shared" si="34"/>
        <v>4300000</v>
      </c>
      <c r="H1947" s="56" t="s">
        <v>6718</v>
      </c>
      <c r="I1947" s="56" t="s">
        <v>8407</v>
      </c>
    </row>
    <row r="1948" spans="1:9" ht="15" customHeight="1" x14ac:dyDescent="0.25">
      <c r="A1948" s="224" t="s">
        <v>8418</v>
      </c>
      <c r="B1948" s="56" t="s">
        <v>8405</v>
      </c>
      <c r="C1948" s="56" t="s">
        <v>141</v>
      </c>
      <c r="D1948" s="57">
        <v>2</v>
      </c>
      <c r="E1948" s="72" t="s">
        <v>29</v>
      </c>
      <c r="F1948" s="76">
        <v>1</v>
      </c>
      <c r="G1948" s="63">
        <f t="shared" si="34"/>
        <v>2</v>
      </c>
      <c r="H1948" s="56" t="s">
        <v>6718</v>
      </c>
      <c r="I1948" s="56" t="s">
        <v>8407</v>
      </c>
    </row>
    <row r="1949" spans="1:9" ht="15" hidden="1" customHeight="1" x14ac:dyDescent="0.25">
      <c r="A1949" s="224" t="s">
        <v>8418</v>
      </c>
      <c r="B1949" s="56" t="s">
        <v>78</v>
      </c>
      <c r="C1949" s="56" t="s">
        <v>79</v>
      </c>
      <c r="D1949" s="57">
        <v>1</v>
      </c>
      <c r="E1949" s="56" t="s">
        <v>6600</v>
      </c>
      <c r="F1949" s="77">
        <v>6100000</v>
      </c>
      <c r="G1949" s="63">
        <f t="shared" si="34"/>
        <v>6100000</v>
      </c>
      <c r="H1949" s="64" t="s">
        <v>689</v>
      </c>
      <c r="I1949" s="56" t="s">
        <v>8410</v>
      </c>
    </row>
    <row r="1950" spans="1:9" ht="15" hidden="1" customHeight="1" x14ac:dyDescent="0.25">
      <c r="A1950" s="224" t="s">
        <v>8468</v>
      </c>
      <c r="B1950" s="56" t="s">
        <v>78</v>
      </c>
      <c r="C1950" s="56" t="s">
        <v>79</v>
      </c>
      <c r="D1950" s="83">
        <v>1.5</v>
      </c>
      <c r="E1950" s="56" t="s">
        <v>203</v>
      </c>
      <c r="F1950" s="77">
        <v>29200</v>
      </c>
      <c r="G1950" s="63">
        <f t="shared" si="34"/>
        <v>43800</v>
      </c>
      <c r="H1950" s="271" t="s">
        <v>402</v>
      </c>
      <c r="I1950" s="71"/>
    </row>
    <row r="1951" spans="1:9" ht="15" hidden="1" customHeight="1" x14ac:dyDescent="0.25">
      <c r="A1951" s="224" t="s">
        <v>8468</v>
      </c>
      <c r="B1951" s="56" t="s">
        <v>78</v>
      </c>
      <c r="C1951" s="56" t="s">
        <v>79</v>
      </c>
      <c r="D1951" s="83">
        <v>3</v>
      </c>
      <c r="E1951" s="56" t="s">
        <v>203</v>
      </c>
      <c r="F1951" s="77">
        <v>29200</v>
      </c>
      <c r="G1951" s="63">
        <f t="shared" si="34"/>
        <v>87600</v>
      </c>
      <c r="H1951" s="271" t="s">
        <v>471</v>
      </c>
      <c r="I1951" s="71"/>
    </row>
    <row r="1952" spans="1:9" ht="15" hidden="1" customHeight="1" x14ac:dyDescent="0.25">
      <c r="A1952" s="224" t="s">
        <v>8468</v>
      </c>
      <c r="B1952" s="56" t="s">
        <v>6856</v>
      </c>
      <c r="C1952" s="75" t="s">
        <v>6855</v>
      </c>
      <c r="D1952" s="57">
        <v>2</v>
      </c>
      <c r="E1952" s="72" t="s">
        <v>29</v>
      </c>
      <c r="F1952" s="76">
        <v>1000</v>
      </c>
      <c r="G1952" s="63">
        <f t="shared" si="34"/>
        <v>2000</v>
      </c>
      <c r="H1952" s="271" t="s">
        <v>513</v>
      </c>
      <c r="I1952" s="71"/>
    </row>
    <row r="1953" spans="1:9" ht="15" hidden="1" customHeight="1" x14ac:dyDescent="0.25">
      <c r="A1953" s="224" t="s">
        <v>8468</v>
      </c>
      <c r="B1953" s="56" t="s">
        <v>8088</v>
      </c>
      <c r="C1953" s="230" t="s">
        <v>398</v>
      </c>
      <c r="D1953" s="87">
        <v>1</v>
      </c>
      <c r="E1953" s="72" t="s">
        <v>29</v>
      </c>
      <c r="F1953" s="62">
        <v>12500</v>
      </c>
      <c r="G1953" s="63">
        <f t="shared" si="34"/>
        <v>12500</v>
      </c>
      <c r="H1953" s="271" t="s">
        <v>513</v>
      </c>
      <c r="I1953" s="71"/>
    </row>
    <row r="1954" spans="1:9" ht="15" hidden="1" customHeight="1" x14ac:dyDescent="0.25">
      <c r="A1954" s="224" t="s">
        <v>8468</v>
      </c>
      <c r="B1954" s="56" t="s">
        <v>293</v>
      </c>
      <c r="C1954" s="56" t="s">
        <v>57</v>
      </c>
      <c r="D1954" s="57">
        <v>2</v>
      </c>
      <c r="E1954" s="72" t="s">
        <v>29</v>
      </c>
      <c r="F1954" s="76">
        <v>12500</v>
      </c>
      <c r="G1954" s="63">
        <f t="shared" si="34"/>
        <v>25000</v>
      </c>
      <c r="H1954" s="271" t="s">
        <v>513</v>
      </c>
      <c r="I1954" s="71"/>
    </row>
    <row r="1955" spans="1:9" ht="15" hidden="1" customHeight="1" x14ac:dyDescent="0.25">
      <c r="A1955" s="224" t="s">
        <v>8468</v>
      </c>
      <c r="B1955" s="60" t="s">
        <v>215</v>
      </c>
      <c r="C1955" s="151" t="s">
        <v>216</v>
      </c>
      <c r="D1955" s="57">
        <v>6</v>
      </c>
      <c r="E1955" s="56" t="s">
        <v>203</v>
      </c>
      <c r="F1955" s="971">
        <v>36500</v>
      </c>
      <c r="G1955" s="63">
        <f t="shared" si="34"/>
        <v>219000</v>
      </c>
      <c r="H1955" s="271" t="s">
        <v>513</v>
      </c>
      <c r="I1955" s="71"/>
    </row>
    <row r="1956" spans="1:9" ht="15" hidden="1" customHeight="1" x14ac:dyDescent="0.25">
      <c r="A1956" s="224" t="s">
        <v>8468</v>
      </c>
      <c r="B1956" s="74" t="s">
        <v>8420</v>
      </c>
      <c r="C1956" s="255" t="s">
        <v>88</v>
      </c>
      <c r="D1956" s="57">
        <v>1</v>
      </c>
      <c r="E1956" s="72" t="s">
        <v>26</v>
      </c>
      <c r="F1956" s="76">
        <v>150000</v>
      </c>
      <c r="G1956" s="63">
        <f t="shared" si="34"/>
        <v>150000</v>
      </c>
      <c r="H1956" s="64" t="s">
        <v>399</v>
      </c>
      <c r="I1956" s="71"/>
    </row>
    <row r="1957" spans="1:9" hidden="1" x14ac:dyDescent="0.25">
      <c r="A1957" s="224" t="s">
        <v>8468</v>
      </c>
      <c r="B1957" s="56" t="s">
        <v>6924</v>
      </c>
      <c r="C1957" s="56" t="s">
        <v>6699</v>
      </c>
      <c r="D1957" s="87">
        <v>2</v>
      </c>
      <c r="E1957" s="56" t="s">
        <v>62</v>
      </c>
      <c r="F1957" s="62">
        <v>80000</v>
      </c>
      <c r="G1957" s="63">
        <f t="shared" si="34"/>
        <v>160000</v>
      </c>
      <c r="H1957" s="751" t="s">
        <v>8354</v>
      </c>
      <c r="I1957" s="71"/>
    </row>
    <row r="1958" spans="1:9" ht="15" hidden="1" customHeight="1" x14ac:dyDescent="0.25">
      <c r="A1958" s="224" t="s">
        <v>8468</v>
      </c>
      <c r="B1958" s="55" t="s">
        <v>6740</v>
      </c>
      <c r="C1958" s="56" t="s">
        <v>7032</v>
      </c>
      <c r="D1958" s="57">
        <v>2</v>
      </c>
      <c r="E1958" s="72" t="s">
        <v>29</v>
      </c>
      <c r="F1958" s="62">
        <f>1.11*136486.48</f>
        <v>151499.99280000004</v>
      </c>
      <c r="G1958" s="63">
        <f t="shared" si="34"/>
        <v>302999.98560000007</v>
      </c>
      <c r="H1958" s="751" t="s">
        <v>566</v>
      </c>
      <c r="I1958" s="71"/>
    </row>
    <row r="1959" spans="1:9" ht="15" hidden="1" customHeight="1" x14ac:dyDescent="0.25">
      <c r="A1959" s="224" t="s">
        <v>8468</v>
      </c>
      <c r="B1959" s="56" t="s">
        <v>8282</v>
      </c>
      <c r="C1959" s="75" t="s">
        <v>57</v>
      </c>
      <c r="D1959" s="87">
        <v>1</v>
      </c>
      <c r="E1959" s="56" t="s">
        <v>29</v>
      </c>
      <c r="F1959" s="62">
        <v>75000</v>
      </c>
      <c r="G1959" s="63">
        <f t="shared" si="34"/>
        <v>75000</v>
      </c>
      <c r="H1959" s="751" t="s">
        <v>535</v>
      </c>
      <c r="I1959" s="71" t="s">
        <v>8463</v>
      </c>
    </row>
    <row r="1960" spans="1:9" ht="15" customHeight="1" x14ac:dyDescent="0.25">
      <c r="A1960" s="224" t="s">
        <v>8468</v>
      </c>
      <c r="B1960" s="56" t="s">
        <v>368</v>
      </c>
      <c r="C1960" s="56" t="s">
        <v>141</v>
      </c>
      <c r="D1960" s="57">
        <v>1</v>
      </c>
      <c r="E1960" s="72" t="s">
        <v>29</v>
      </c>
      <c r="F1960" s="62">
        <v>900000</v>
      </c>
      <c r="G1960" s="63">
        <f>F1960*D1960</f>
        <v>900000</v>
      </c>
      <c r="H1960" s="751" t="s">
        <v>433</v>
      </c>
      <c r="I1960" s="71" t="s">
        <v>8464</v>
      </c>
    </row>
    <row r="1961" spans="1:9" ht="15" hidden="1" customHeight="1" x14ac:dyDescent="0.25">
      <c r="A1961" s="224" t="s">
        <v>8468</v>
      </c>
      <c r="B1961" s="55" t="s">
        <v>7414</v>
      </c>
      <c r="C1961" s="56" t="s">
        <v>57</v>
      </c>
      <c r="D1961" s="57">
        <v>1</v>
      </c>
      <c r="E1961" s="72" t="s">
        <v>29</v>
      </c>
      <c r="F1961" s="116">
        <v>60000</v>
      </c>
      <c r="G1961" s="63">
        <f t="shared" ref="G1961:G1962" si="35">F1961*D1961</f>
        <v>60000</v>
      </c>
      <c r="H1961" s="751" t="s">
        <v>433</v>
      </c>
      <c r="I1961" s="71" t="s">
        <v>8464</v>
      </c>
    </row>
    <row r="1962" spans="1:9" ht="15" hidden="1" customHeight="1" x14ac:dyDescent="0.25">
      <c r="A1962" s="224" t="s">
        <v>8468</v>
      </c>
      <c r="B1962" s="56" t="s">
        <v>8643</v>
      </c>
      <c r="C1962" s="56" t="s">
        <v>96</v>
      </c>
      <c r="D1962" s="57">
        <v>0.6</v>
      </c>
      <c r="E1962" s="68" t="s">
        <v>203</v>
      </c>
      <c r="F1962" s="77">
        <v>75000</v>
      </c>
      <c r="G1962" s="63">
        <f t="shared" si="35"/>
        <v>45000</v>
      </c>
      <c r="H1962" s="751" t="s">
        <v>433</v>
      </c>
      <c r="I1962" s="71" t="s">
        <v>8464</v>
      </c>
    </row>
    <row r="1963" spans="1:9" ht="15" customHeight="1" x14ac:dyDescent="0.25">
      <c r="A1963" s="224" t="s">
        <v>8468</v>
      </c>
      <c r="B1963" s="56" t="s">
        <v>368</v>
      </c>
      <c r="C1963" s="56" t="s">
        <v>141</v>
      </c>
      <c r="D1963" s="57">
        <v>1</v>
      </c>
      <c r="E1963" s="72" t="s">
        <v>29</v>
      </c>
      <c r="F1963" s="62">
        <v>900000</v>
      </c>
      <c r="G1963" s="63">
        <f t="shared" si="34"/>
        <v>900000</v>
      </c>
      <c r="H1963" s="751" t="s">
        <v>518</v>
      </c>
      <c r="I1963" s="71" t="s">
        <v>8465</v>
      </c>
    </row>
    <row r="1964" spans="1:9" ht="15" hidden="1" customHeight="1" x14ac:dyDescent="0.25">
      <c r="A1964" s="224" t="s">
        <v>8468</v>
      </c>
      <c r="B1964" s="55" t="s">
        <v>6360</v>
      </c>
      <c r="C1964" s="75" t="s">
        <v>74</v>
      </c>
      <c r="D1964" s="57">
        <v>1.5</v>
      </c>
      <c r="E1964" s="68" t="s">
        <v>203</v>
      </c>
      <c r="F1964" s="77">
        <v>27752</v>
      </c>
      <c r="G1964" s="63">
        <f t="shared" si="34"/>
        <v>41628</v>
      </c>
      <c r="H1964" s="64" t="s">
        <v>401</v>
      </c>
      <c r="I1964" s="71"/>
    </row>
    <row r="1965" spans="1:9" ht="15" hidden="1" customHeight="1" x14ac:dyDescent="0.25">
      <c r="A1965" s="224" t="s">
        <v>8468</v>
      </c>
      <c r="B1965" s="56" t="s">
        <v>8515</v>
      </c>
      <c r="C1965" s="56" t="s">
        <v>7402</v>
      </c>
      <c r="D1965" s="57">
        <v>1</v>
      </c>
      <c r="E1965" s="56" t="s">
        <v>26</v>
      </c>
      <c r="F1965" s="76">
        <v>380000</v>
      </c>
      <c r="G1965" s="63">
        <f t="shared" si="34"/>
        <v>380000</v>
      </c>
      <c r="H1965" s="751" t="s">
        <v>490</v>
      </c>
      <c r="I1965" s="71"/>
    </row>
    <row r="1966" spans="1:9" ht="15" hidden="1" customHeight="1" x14ac:dyDescent="0.25">
      <c r="A1966" s="224" t="s">
        <v>8468</v>
      </c>
      <c r="B1966" s="56" t="s">
        <v>8458</v>
      </c>
      <c r="C1966" s="255" t="s">
        <v>7235</v>
      </c>
      <c r="D1966" s="56">
        <v>1</v>
      </c>
      <c r="E1966" s="56" t="s">
        <v>7453</v>
      </c>
      <c r="F1966" s="62">
        <v>2354000</v>
      </c>
      <c r="G1966" s="63">
        <f t="shared" si="34"/>
        <v>2354000</v>
      </c>
      <c r="H1966" s="64" t="s">
        <v>8456</v>
      </c>
      <c r="I1966" s="56" t="s">
        <v>6805</v>
      </c>
    </row>
    <row r="1967" spans="1:9" ht="15" hidden="1" customHeight="1" x14ac:dyDescent="0.25">
      <c r="A1967" s="224" t="s">
        <v>8468</v>
      </c>
      <c r="B1967" s="56" t="s">
        <v>8461</v>
      </c>
      <c r="C1967" s="255" t="s">
        <v>7235</v>
      </c>
      <c r="D1967" s="57">
        <v>2</v>
      </c>
      <c r="E1967" s="56" t="s">
        <v>29</v>
      </c>
      <c r="F1967" s="140">
        <v>1759500</v>
      </c>
      <c r="G1967" s="63">
        <f t="shared" si="34"/>
        <v>3519000</v>
      </c>
      <c r="H1967" s="751" t="s">
        <v>8348</v>
      </c>
      <c r="I1967" s="56" t="s">
        <v>6805</v>
      </c>
    </row>
    <row r="1968" spans="1:9" ht="15" hidden="1" customHeight="1" x14ac:dyDescent="0.25">
      <c r="A1968" s="224" t="s">
        <v>8468</v>
      </c>
      <c r="B1968" s="56" t="s">
        <v>7746</v>
      </c>
      <c r="C1968" s="255" t="s">
        <v>7235</v>
      </c>
      <c r="D1968" s="57">
        <v>2</v>
      </c>
      <c r="E1968" s="56" t="s">
        <v>29</v>
      </c>
      <c r="F1968" s="116">
        <v>966500</v>
      </c>
      <c r="G1968" s="63">
        <f t="shared" si="34"/>
        <v>1933000</v>
      </c>
      <c r="H1968" s="751" t="s">
        <v>8348</v>
      </c>
      <c r="I1968" s="56" t="s">
        <v>6805</v>
      </c>
    </row>
    <row r="1969" spans="1:9" ht="15" hidden="1" customHeight="1" x14ac:dyDescent="0.25">
      <c r="A1969" s="224" t="s">
        <v>8468</v>
      </c>
      <c r="B1969" s="68" t="s">
        <v>7852</v>
      </c>
      <c r="C1969" s="56" t="s">
        <v>7235</v>
      </c>
      <c r="D1969" s="57">
        <v>3</v>
      </c>
      <c r="E1969" s="56" t="s">
        <v>29</v>
      </c>
      <c r="F1969" s="116">
        <v>613500</v>
      </c>
      <c r="G1969" s="63">
        <f t="shared" si="34"/>
        <v>1840500</v>
      </c>
      <c r="H1969" s="751" t="s">
        <v>8348</v>
      </c>
      <c r="I1969" s="56" t="s">
        <v>6805</v>
      </c>
    </row>
    <row r="1970" spans="1:9" ht="15" hidden="1" customHeight="1" x14ac:dyDescent="0.25">
      <c r="A1970" s="224" t="s">
        <v>8468</v>
      </c>
      <c r="B1970" s="255" t="s">
        <v>8462</v>
      </c>
      <c r="C1970" s="230" t="s">
        <v>8433</v>
      </c>
      <c r="D1970" s="57">
        <v>1</v>
      </c>
      <c r="E1970" s="72" t="s">
        <v>26</v>
      </c>
      <c r="F1970" s="62">
        <v>3530000</v>
      </c>
      <c r="G1970" s="63">
        <f t="shared" si="34"/>
        <v>3530000</v>
      </c>
      <c r="H1970" s="751" t="s">
        <v>6978</v>
      </c>
      <c r="I1970" s="56" t="s">
        <v>8457</v>
      </c>
    </row>
    <row r="1971" spans="1:9" ht="15" hidden="1" customHeight="1" x14ac:dyDescent="0.25">
      <c r="A1971" s="224" t="s">
        <v>8468</v>
      </c>
      <c r="B1971" s="56" t="s">
        <v>8450</v>
      </c>
      <c r="C1971" s="56" t="s">
        <v>6676</v>
      </c>
      <c r="D1971" s="57">
        <v>2</v>
      </c>
      <c r="E1971" s="72" t="s">
        <v>26</v>
      </c>
      <c r="F1971" s="76">
        <v>550000</v>
      </c>
      <c r="G1971" s="63">
        <f t="shared" si="34"/>
        <v>1100000</v>
      </c>
      <c r="H1971" s="751" t="s">
        <v>8087</v>
      </c>
      <c r="I1971" s="56" t="s">
        <v>8452</v>
      </c>
    </row>
    <row r="1972" spans="1:9" ht="15" hidden="1" customHeight="1" x14ac:dyDescent="0.25">
      <c r="A1972" s="224" t="s">
        <v>8468</v>
      </c>
      <c r="B1972" s="56" t="s">
        <v>8451</v>
      </c>
      <c r="C1972" s="56" t="s">
        <v>6676</v>
      </c>
      <c r="D1972" s="57">
        <v>1</v>
      </c>
      <c r="E1972" s="72" t="s">
        <v>26</v>
      </c>
      <c r="F1972" s="76">
        <v>650000</v>
      </c>
      <c r="G1972" s="63">
        <f t="shared" si="34"/>
        <v>650000</v>
      </c>
      <c r="H1972" s="751" t="s">
        <v>8087</v>
      </c>
      <c r="I1972" s="56" t="s">
        <v>8452</v>
      </c>
    </row>
    <row r="1973" spans="1:9" ht="15" hidden="1" customHeight="1" x14ac:dyDescent="0.25">
      <c r="A1973" s="224" t="s">
        <v>8468</v>
      </c>
      <c r="B1973" s="56" t="s">
        <v>8454</v>
      </c>
      <c r="C1973" s="56" t="s">
        <v>57</v>
      </c>
      <c r="D1973" s="57">
        <v>1</v>
      </c>
      <c r="E1973" s="72" t="s">
        <v>29</v>
      </c>
      <c r="F1973" s="76">
        <v>260000</v>
      </c>
      <c r="G1973" s="63">
        <f t="shared" si="34"/>
        <v>260000</v>
      </c>
      <c r="H1973" s="64" t="s">
        <v>8455</v>
      </c>
      <c r="I1973" s="56" t="s">
        <v>8453</v>
      </c>
    </row>
    <row r="1974" spans="1:9" ht="15" customHeight="1" x14ac:dyDescent="0.25">
      <c r="A1974" s="224" t="s">
        <v>8474</v>
      </c>
      <c r="B1974" s="56" t="s">
        <v>368</v>
      </c>
      <c r="C1974" s="56" t="s">
        <v>141</v>
      </c>
      <c r="D1974" s="57">
        <v>1</v>
      </c>
      <c r="E1974" s="72" t="s">
        <v>29</v>
      </c>
      <c r="F1974" s="62">
        <v>900000</v>
      </c>
      <c r="G1974" s="63">
        <f t="shared" si="34"/>
        <v>900000</v>
      </c>
      <c r="H1974" s="751" t="s">
        <v>414</v>
      </c>
      <c r="I1974" s="71" t="s">
        <v>8469</v>
      </c>
    </row>
    <row r="1975" spans="1:9" ht="15" hidden="1" customHeight="1" x14ac:dyDescent="0.25">
      <c r="A1975" s="224" t="s">
        <v>8474</v>
      </c>
      <c r="B1975" s="55" t="s">
        <v>7071</v>
      </c>
      <c r="C1975" s="56" t="s">
        <v>57</v>
      </c>
      <c r="D1975" s="87">
        <v>1</v>
      </c>
      <c r="E1975" s="72" t="s">
        <v>29</v>
      </c>
      <c r="F1975" s="62">
        <v>60000</v>
      </c>
      <c r="G1975" s="63">
        <f t="shared" si="34"/>
        <v>60000</v>
      </c>
      <c r="H1975" s="751" t="s">
        <v>414</v>
      </c>
      <c r="I1975" s="71" t="s">
        <v>8469</v>
      </c>
    </row>
    <row r="1976" spans="1:9" ht="15" hidden="1" customHeight="1" x14ac:dyDescent="0.25">
      <c r="A1976" s="224" t="s">
        <v>8474</v>
      </c>
      <c r="B1976" s="56" t="s">
        <v>8282</v>
      </c>
      <c r="C1976" s="75" t="s">
        <v>57</v>
      </c>
      <c r="D1976" s="87">
        <v>1</v>
      </c>
      <c r="E1976" s="56" t="s">
        <v>29</v>
      </c>
      <c r="F1976" s="62">
        <v>75000</v>
      </c>
      <c r="G1976" s="63">
        <f t="shared" si="34"/>
        <v>75000</v>
      </c>
      <c r="H1976" s="751" t="s">
        <v>414</v>
      </c>
      <c r="I1976" s="71" t="s">
        <v>8469</v>
      </c>
    </row>
    <row r="1977" spans="1:9" ht="15" hidden="1" customHeight="1" x14ac:dyDescent="0.25">
      <c r="A1977" s="224" t="s">
        <v>8474</v>
      </c>
      <c r="B1977" s="56" t="s">
        <v>68</v>
      </c>
      <c r="C1977" s="56" t="s">
        <v>69</v>
      </c>
      <c r="D1977" s="57">
        <v>3</v>
      </c>
      <c r="E1977" s="69" t="s">
        <v>203</v>
      </c>
      <c r="F1977" s="77">
        <v>29000</v>
      </c>
      <c r="G1977" s="63">
        <f t="shared" si="34"/>
        <v>87000</v>
      </c>
      <c r="H1977" s="271" t="s">
        <v>402</v>
      </c>
      <c r="I1977" s="71"/>
    </row>
    <row r="1978" spans="1:9" ht="15" hidden="1" customHeight="1" x14ac:dyDescent="0.25">
      <c r="A1978" s="224" t="s">
        <v>8474</v>
      </c>
      <c r="B1978" s="55" t="s">
        <v>6360</v>
      </c>
      <c r="C1978" s="75" t="s">
        <v>74</v>
      </c>
      <c r="D1978" s="57">
        <v>2</v>
      </c>
      <c r="E1978" s="68" t="s">
        <v>203</v>
      </c>
      <c r="F1978" s="77">
        <v>27752</v>
      </c>
      <c r="G1978" s="63">
        <f t="shared" si="34"/>
        <v>55504</v>
      </c>
      <c r="H1978" s="271" t="s">
        <v>402</v>
      </c>
      <c r="I1978" s="71"/>
    </row>
    <row r="1979" spans="1:9" ht="15" hidden="1" customHeight="1" x14ac:dyDescent="0.25">
      <c r="A1979" s="224" t="s">
        <v>8474</v>
      </c>
      <c r="B1979" s="55" t="s">
        <v>7414</v>
      </c>
      <c r="C1979" s="56" t="s">
        <v>57</v>
      </c>
      <c r="D1979" s="87">
        <v>1</v>
      </c>
      <c r="E1979" s="72" t="s">
        <v>29</v>
      </c>
      <c r="F1979" s="62">
        <v>60000</v>
      </c>
      <c r="G1979" s="63">
        <f t="shared" si="34"/>
        <v>60000</v>
      </c>
      <c r="H1979" s="271" t="s">
        <v>566</v>
      </c>
      <c r="I1979" s="71" t="s">
        <v>8470</v>
      </c>
    </row>
    <row r="1980" spans="1:9" ht="15" hidden="1" customHeight="1" x14ac:dyDescent="0.25">
      <c r="A1980" s="224" t="s">
        <v>8474</v>
      </c>
      <c r="B1980" s="56" t="s">
        <v>8471</v>
      </c>
      <c r="C1980" s="56" t="s">
        <v>117</v>
      </c>
      <c r="D1980" s="87">
        <v>1</v>
      </c>
      <c r="E1980" s="72" t="s">
        <v>29</v>
      </c>
      <c r="F1980" s="76">
        <v>62637</v>
      </c>
      <c r="G1980" s="63">
        <f t="shared" si="34"/>
        <v>62637</v>
      </c>
      <c r="H1980" s="271" t="s">
        <v>566</v>
      </c>
      <c r="I1980" s="71" t="s">
        <v>8470</v>
      </c>
    </row>
    <row r="1981" spans="1:9" ht="15" hidden="1" customHeight="1" x14ac:dyDescent="0.25">
      <c r="A1981" s="224" t="s">
        <v>8474</v>
      </c>
      <c r="B1981" s="56" t="s">
        <v>6695</v>
      </c>
      <c r="C1981" s="56" t="s">
        <v>6581</v>
      </c>
      <c r="D1981" s="83">
        <v>1</v>
      </c>
      <c r="E1981" s="81" t="s">
        <v>25</v>
      </c>
      <c r="F1981" s="62">
        <v>93000</v>
      </c>
      <c r="G1981" s="63">
        <f t="shared" si="34"/>
        <v>93000</v>
      </c>
      <c r="H1981" s="271" t="s">
        <v>566</v>
      </c>
      <c r="I1981" s="71" t="s">
        <v>8470</v>
      </c>
    </row>
    <row r="1982" spans="1:9" ht="15" hidden="1" customHeight="1" x14ac:dyDescent="0.25">
      <c r="A1982" s="224" t="s">
        <v>8474</v>
      </c>
      <c r="B1982" s="56" t="s">
        <v>8161</v>
      </c>
      <c r="C1982" s="56" t="s">
        <v>6656</v>
      </c>
      <c r="D1982" s="87">
        <v>1</v>
      </c>
      <c r="E1982" s="72" t="s">
        <v>29</v>
      </c>
      <c r="F1982" s="62">
        <v>39000</v>
      </c>
      <c r="G1982" s="63">
        <f t="shared" si="34"/>
        <v>39000</v>
      </c>
      <c r="H1982" s="271" t="s">
        <v>566</v>
      </c>
      <c r="I1982" s="71" t="s">
        <v>8470</v>
      </c>
    </row>
    <row r="1983" spans="1:9" ht="15" hidden="1" customHeight="1" x14ac:dyDescent="0.25">
      <c r="A1983" s="224" t="s">
        <v>8474</v>
      </c>
      <c r="B1983" s="56" t="s">
        <v>293</v>
      </c>
      <c r="C1983" s="56" t="s">
        <v>57</v>
      </c>
      <c r="D1983" s="57">
        <v>2</v>
      </c>
      <c r="E1983" s="72" t="s">
        <v>29</v>
      </c>
      <c r="F1983" s="76">
        <v>12500</v>
      </c>
      <c r="G1983" s="63">
        <f t="shared" si="34"/>
        <v>25000</v>
      </c>
      <c r="H1983" s="271" t="s">
        <v>566</v>
      </c>
      <c r="I1983" s="71" t="s">
        <v>8470</v>
      </c>
    </row>
    <row r="1984" spans="1:9" ht="15" hidden="1" customHeight="1" x14ac:dyDescent="0.25">
      <c r="A1984" s="224" t="s">
        <v>8474</v>
      </c>
      <c r="B1984" s="68" t="s">
        <v>8149</v>
      </c>
      <c r="C1984" s="56" t="s">
        <v>6699</v>
      </c>
      <c r="D1984" s="87">
        <v>2</v>
      </c>
      <c r="E1984" s="56" t="s">
        <v>62</v>
      </c>
      <c r="F1984" s="62">
        <v>82500</v>
      </c>
      <c r="G1984" s="63">
        <f t="shared" si="34"/>
        <v>165000</v>
      </c>
      <c r="H1984" s="751" t="s">
        <v>8354</v>
      </c>
      <c r="I1984" s="71"/>
    </row>
    <row r="1985" spans="1:9" ht="15" hidden="1" customHeight="1" x14ac:dyDescent="0.25">
      <c r="A1985" s="224" t="s">
        <v>8474</v>
      </c>
      <c r="B1985" s="68" t="s">
        <v>8485</v>
      </c>
      <c r="C1985" s="255" t="s">
        <v>7112</v>
      </c>
      <c r="D1985" s="57">
        <v>1</v>
      </c>
      <c r="E1985" s="72" t="s">
        <v>29</v>
      </c>
      <c r="F1985" s="76">
        <v>50000</v>
      </c>
      <c r="G1985" s="63">
        <f t="shared" si="34"/>
        <v>50000</v>
      </c>
      <c r="H1985" s="751" t="s">
        <v>8348</v>
      </c>
      <c r="I1985" s="71"/>
    </row>
    <row r="1986" spans="1:9" ht="15" hidden="1" customHeight="1" x14ac:dyDescent="0.25">
      <c r="A1986" s="224" t="s">
        <v>8474</v>
      </c>
      <c r="B1986" s="55" t="s">
        <v>990</v>
      </c>
      <c r="C1986" s="56" t="s">
        <v>30</v>
      </c>
      <c r="D1986" s="57">
        <v>2</v>
      </c>
      <c r="E1986" s="72" t="s">
        <v>480</v>
      </c>
      <c r="F1986" s="76">
        <v>75000</v>
      </c>
      <c r="G1986" s="63">
        <f t="shared" si="34"/>
        <v>150000</v>
      </c>
      <c r="H1986" s="751" t="s">
        <v>8348</v>
      </c>
      <c r="I1986" s="71"/>
    </row>
    <row r="1987" spans="1:9" ht="15" hidden="1" customHeight="1" x14ac:dyDescent="0.25">
      <c r="A1987" s="224" t="s">
        <v>8474</v>
      </c>
      <c r="B1987" s="56" t="s">
        <v>8486</v>
      </c>
      <c r="C1987" s="255" t="s">
        <v>8487</v>
      </c>
      <c r="D1987" s="56">
        <v>15</v>
      </c>
      <c r="E1987" s="56" t="s">
        <v>29</v>
      </c>
      <c r="F1987" s="62">
        <v>9000</v>
      </c>
      <c r="G1987" s="63">
        <f t="shared" si="34"/>
        <v>135000</v>
      </c>
      <c r="H1987" s="64" t="s">
        <v>2</v>
      </c>
      <c r="I1987" s="71"/>
    </row>
    <row r="1988" spans="1:9" ht="15" hidden="1" customHeight="1" x14ac:dyDescent="0.25">
      <c r="A1988" s="224" t="s">
        <v>8474</v>
      </c>
      <c r="B1988" s="74" t="s">
        <v>8492</v>
      </c>
      <c r="C1988" s="56" t="s">
        <v>423</v>
      </c>
      <c r="D1988" s="57">
        <v>1</v>
      </c>
      <c r="E1988" s="72" t="s">
        <v>29</v>
      </c>
      <c r="F1988" s="76">
        <v>28000</v>
      </c>
      <c r="G1988" s="63">
        <f t="shared" si="34"/>
        <v>28000</v>
      </c>
      <c r="H1988" s="64" t="s">
        <v>8348</v>
      </c>
      <c r="I1988" s="71"/>
    </row>
    <row r="1989" spans="1:9" ht="15" hidden="1" customHeight="1" x14ac:dyDescent="0.25">
      <c r="A1989" s="224" t="s">
        <v>8474</v>
      </c>
      <c r="B1989" s="55" t="s">
        <v>7498</v>
      </c>
      <c r="C1989" s="56" t="s">
        <v>57</v>
      </c>
      <c r="D1989" s="87">
        <v>1</v>
      </c>
      <c r="E1989" s="72" t="s">
        <v>29</v>
      </c>
      <c r="F1989" s="62">
        <v>45000</v>
      </c>
      <c r="G1989" s="63">
        <f t="shared" ref="G1989:G2052" si="36">F1989*D1989</f>
        <v>45000</v>
      </c>
      <c r="H1989" s="64" t="s">
        <v>8348</v>
      </c>
      <c r="I1989" s="71"/>
    </row>
    <row r="1990" spans="1:9" ht="15" hidden="1" customHeight="1" x14ac:dyDescent="0.25">
      <c r="A1990" s="224" t="s">
        <v>8474</v>
      </c>
      <c r="B1990" s="56" t="s">
        <v>8477</v>
      </c>
      <c r="C1990" s="56" t="s">
        <v>423</v>
      </c>
      <c r="D1990" s="57">
        <v>1</v>
      </c>
      <c r="E1990" s="66" t="s">
        <v>29</v>
      </c>
      <c r="F1990" s="76">
        <v>35000</v>
      </c>
      <c r="G1990" s="63">
        <f t="shared" si="36"/>
        <v>35000</v>
      </c>
      <c r="H1990" s="64" t="s">
        <v>8049</v>
      </c>
      <c r="I1990" s="71"/>
    </row>
    <row r="1991" spans="1:9" ht="15" hidden="1" customHeight="1" x14ac:dyDescent="0.25">
      <c r="A1991" s="224" t="s">
        <v>8474</v>
      </c>
      <c r="B1991" s="56" t="s">
        <v>8643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751" t="s">
        <v>490</v>
      </c>
      <c r="I1991" s="71"/>
    </row>
    <row r="1992" spans="1:9" ht="15" hidden="1" customHeight="1" x14ac:dyDescent="0.25">
      <c r="A1992" s="224" t="s">
        <v>8474</v>
      </c>
      <c r="B1992" s="56" t="s">
        <v>8643</v>
      </c>
      <c r="C1992" s="56" t="s">
        <v>96</v>
      </c>
      <c r="D1992" s="57">
        <v>0.5</v>
      </c>
      <c r="E1992" s="68" t="s">
        <v>203</v>
      </c>
      <c r="F1992" s="77">
        <v>75000</v>
      </c>
      <c r="G1992" s="63">
        <f t="shared" si="36"/>
        <v>37500</v>
      </c>
      <c r="H1992" s="271" t="s">
        <v>433</v>
      </c>
      <c r="I1992" s="71"/>
    </row>
    <row r="1993" spans="1:9" ht="15" hidden="1" customHeight="1" x14ac:dyDescent="0.25">
      <c r="A1993" s="224" t="s">
        <v>8474</v>
      </c>
      <c r="B1993" s="255" t="s">
        <v>8006</v>
      </c>
      <c r="C1993" s="255" t="s">
        <v>8005</v>
      </c>
      <c r="D1993" s="57">
        <v>2</v>
      </c>
      <c r="E1993" s="72" t="s">
        <v>29</v>
      </c>
      <c r="F1993" s="62">
        <v>150000</v>
      </c>
      <c r="G1993" s="63">
        <f t="shared" si="36"/>
        <v>300000</v>
      </c>
      <c r="H1993" s="271" t="s">
        <v>433</v>
      </c>
      <c r="I1993" s="71"/>
    </row>
    <row r="1994" spans="1:9" ht="15" customHeight="1" x14ac:dyDescent="0.25">
      <c r="A1994" s="224" t="s">
        <v>8474</v>
      </c>
      <c r="B1994" s="56" t="s">
        <v>368</v>
      </c>
      <c r="C1994" s="56" t="s">
        <v>141</v>
      </c>
      <c r="D1994" s="57">
        <v>1</v>
      </c>
      <c r="E1994" s="72" t="s">
        <v>29</v>
      </c>
      <c r="F1994" s="62">
        <v>900000</v>
      </c>
      <c r="G1994" s="63">
        <f t="shared" si="36"/>
        <v>900000</v>
      </c>
      <c r="H1994" s="64" t="s">
        <v>800</v>
      </c>
      <c r="I1994" s="71" t="s">
        <v>8516</v>
      </c>
    </row>
    <row r="1995" spans="1:9" ht="15" hidden="1" customHeight="1" x14ac:dyDescent="0.25">
      <c r="A1995" s="224" t="s">
        <v>8474</v>
      </c>
      <c r="B1995" s="56" t="s">
        <v>7373</v>
      </c>
      <c r="C1995" s="56" t="s">
        <v>8509</v>
      </c>
      <c r="D1995" s="57">
        <v>1</v>
      </c>
      <c r="E1995" s="72" t="s">
        <v>26</v>
      </c>
      <c r="F1995" s="62">
        <v>2250000</v>
      </c>
      <c r="G1995" s="63">
        <f t="shared" si="36"/>
        <v>2250000</v>
      </c>
      <c r="H1995" s="64" t="s">
        <v>8510</v>
      </c>
      <c r="I1995" s="71" t="s">
        <v>8588</v>
      </c>
    </row>
    <row r="1996" spans="1:9" ht="15" hidden="1" customHeight="1" x14ac:dyDescent="0.25">
      <c r="A1996" s="224" t="s">
        <v>8474</v>
      </c>
      <c r="B1996" s="255" t="s">
        <v>8478</v>
      </c>
      <c r="C1996" s="255" t="s">
        <v>57</v>
      </c>
      <c r="D1996" s="57">
        <v>1</v>
      </c>
      <c r="E1996" s="72" t="s">
        <v>29</v>
      </c>
      <c r="F1996" s="62">
        <v>120000</v>
      </c>
      <c r="G1996" s="63">
        <f t="shared" si="36"/>
        <v>120000</v>
      </c>
      <c r="H1996" s="64" t="s">
        <v>430</v>
      </c>
      <c r="I1996" s="71" t="s">
        <v>8545</v>
      </c>
    </row>
    <row r="1997" spans="1:9" ht="15" hidden="1" customHeight="1" x14ac:dyDescent="0.25">
      <c r="A1997" s="224" t="s">
        <v>8474</v>
      </c>
      <c r="B1997" s="55" t="s">
        <v>8472</v>
      </c>
      <c r="C1997" s="56" t="s">
        <v>6656</v>
      </c>
      <c r="D1997" s="87">
        <v>1</v>
      </c>
      <c r="E1997" s="72" t="s">
        <v>29</v>
      </c>
      <c r="F1997" s="62">
        <v>75000</v>
      </c>
      <c r="G1997" s="63">
        <f t="shared" si="36"/>
        <v>75000</v>
      </c>
      <c r="H1997" s="64" t="s">
        <v>565</v>
      </c>
      <c r="I1997" s="56" t="s">
        <v>8473</v>
      </c>
    </row>
    <row r="1998" spans="1:9" ht="15" hidden="1" customHeight="1" x14ac:dyDescent="0.25">
      <c r="A1998" s="224" t="s">
        <v>8474</v>
      </c>
      <c r="B1998" s="255" t="s">
        <v>8277</v>
      </c>
      <c r="C1998" s="230" t="s">
        <v>6656</v>
      </c>
      <c r="D1998" s="87">
        <v>1</v>
      </c>
      <c r="E1998" s="72" t="s">
        <v>29</v>
      </c>
      <c r="F1998" s="62">
        <v>225000</v>
      </c>
      <c r="G1998" s="63">
        <f t="shared" si="36"/>
        <v>225000</v>
      </c>
      <c r="H1998" s="751" t="s">
        <v>415</v>
      </c>
      <c r="I1998" s="56" t="s">
        <v>8473</v>
      </c>
    </row>
    <row r="1999" spans="1:9" ht="15" hidden="1" customHeight="1" x14ac:dyDescent="0.25">
      <c r="A1999" s="224" t="s">
        <v>8474</v>
      </c>
      <c r="B1999" s="56" t="s">
        <v>8466</v>
      </c>
      <c r="C1999" s="56" t="s">
        <v>8467</v>
      </c>
      <c r="D1999" s="57">
        <v>6</v>
      </c>
      <c r="E1999" s="56" t="s">
        <v>29</v>
      </c>
      <c r="F1999" s="138">
        <v>135000</v>
      </c>
      <c r="G1999" s="63">
        <f t="shared" si="36"/>
        <v>810000</v>
      </c>
      <c r="H1999" s="751" t="s">
        <v>6802</v>
      </c>
      <c r="I1999" s="56" t="s">
        <v>8473</v>
      </c>
    </row>
    <row r="2000" spans="1:9" ht="15" hidden="1" customHeight="1" x14ac:dyDescent="0.25">
      <c r="A2000" s="224" t="s">
        <v>8474</v>
      </c>
      <c r="B2000" s="56" t="s">
        <v>8459</v>
      </c>
      <c r="C2000" s="56" t="s">
        <v>8460</v>
      </c>
      <c r="D2000" s="57">
        <v>12</v>
      </c>
      <c r="E2000" s="56" t="s">
        <v>703</v>
      </c>
      <c r="F2000" s="140">
        <v>10000</v>
      </c>
      <c r="G2000" s="63">
        <f t="shared" si="36"/>
        <v>120000</v>
      </c>
      <c r="H2000" s="751" t="s">
        <v>6802</v>
      </c>
      <c r="I2000" s="56" t="s">
        <v>8473</v>
      </c>
    </row>
    <row r="2001" spans="1:9" ht="15" hidden="1" customHeight="1" x14ac:dyDescent="0.25">
      <c r="A2001" s="224" t="s">
        <v>8474</v>
      </c>
      <c r="B2001" s="56" t="s">
        <v>7394</v>
      </c>
      <c r="C2001" s="56" t="s">
        <v>88</v>
      </c>
      <c r="D2001" s="87">
        <v>2</v>
      </c>
      <c r="E2001" s="72" t="s">
        <v>29</v>
      </c>
      <c r="F2001" s="62">
        <v>195000</v>
      </c>
      <c r="G2001" s="63">
        <f t="shared" si="36"/>
        <v>390000</v>
      </c>
      <c r="H2001" s="751" t="s">
        <v>415</v>
      </c>
      <c r="I2001" s="56" t="s">
        <v>8473</v>
      </c>
    </row>
    <row r="2002" spans="1:9" ht="15" hidden="1" customHeight="1" x14ac:dyDescent="0.25">
      <c r="A2002" s="224" t="s">
        <v>8474</v>
      </c>
      <c r="B2002" s="56" t="s">
        <v>7816</v>
      </c>
      <c r="C2002" s="80" t="s">
        <v>7795</v>
      </c>
      <c r="D2002" s="87">
        <v>2</v>
      </c>
      <c r="E2002" s="72" t="s">
        <v>29</v>
      </c>
      <c r="F2002" s="62">
        <v>90000</v>
      </c>
      <c r="G2002" s="63">
        <f t="shared" si="36"/>
        <v>180000</v>
      </c>
      <c r="H2002" s="751" t="s">
        <v>415</v>
      </c>
      <c r="I2002" s="56" t="s">
        <v>8473</v>
      </c>
    </row>
    <row r="2003" spans="1:9" ht="15" hidden="1" customHeight="1" x14ac:dyDescent="0.25">
      <c r="A2003" s="224" t="s">
        <v>8474</v>
      </c>
      <c r="B2003" s="56" t="s">
        <v>6941</v>
      </c>
      <c r="C2003" s="56" t="s">
        <v>88</v>
      </c>
      <c r="D2003" s="87">
        <v>2</v>
      </c>
      <c r="E2003" s="72" t="s">
        <v>29</v>
      </c>
      <c r="F2003" s="62">
        <v>50000</v>
      </c>
      <c r="G2003" s="63">
        <f t="shared" si="36"/>
        <v>100000</v>
      </c>
      <c r="H2003" s="751" t="s">
        <v>415</v>
      </c>
      <c r="I2003" s="56" t="s">
        <v>8473</v>
      </c>
    </row>
    <row r="2004" spans="1:9" ht="15" hidden="1" customHeight="1" x14ac:dyDescent="0.25">
      <c r="A2004" s="224" t="s">
        <v>8474</v>
      </c>
      <c r="B2004" s="68" t="s">
        <v>8475</v>
      </c>
      <c r="C2004" s="255" t="s">
        <v>7437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51" t="s">
        <v>415</v>
      </c>
      <c r="I2004" s="56" t="s">
        <v>8473</v>
      </c>
    </row>
    <row r="2005" spans="1:9" ht="15" hidden="1" customHeight="1" x14ac:dyDescent="0.25">
      <c r="A2005" s="224" t="s">
        <v>8474</v>
      </c>
      <c r="B2005" s="68" t="s">
        <v>8475</v>
      </c>
      <c r="C2005" s="255" t="s">
        <v>7438</v>
      </c>
      <c r="D2005" s="57">
        <v>1</v>
      </c>
      <c r="E2005" s="72" t="s">
        <v>29</v>
      </c>
      <c r="F2005" s="62">
        <v>900000</v>
      </c>
      <c r="G2005" s="63">
        <f t="shared" si="36"/>
        <v>900000</v>
      </c>
      <c r="H2005" s="751" t="s">
        <v>415</v>
      </c>
      <c r="I2005" s="56" t="s">
        <v>8473</v>
      </c>
    </row>
    <row r="2006" spans="1:9" ht="15" hidden="1" customHeight="1" x14ac:dyDescent="0.25">
      <c r="A2006" s="224" t="s">
        <v>8474</v>
      </c>
      <c r="B2006" s="56" t="s">
        <v>7452</v>
      </c>
      <c r="C2006" s="255" t="s">
        <v>7235</v>
      </c>
      <c r="D2006" s="57">
        <v>3</v>
      </c>
      <c r="E2006" s="72" t="s">
        <v>7453</v>
      </c>
      <c r="F2006" s="62">
        <v>252500</v>
      </c>
      <c r="G2006" s="63">
        <f t="shared" si="36"/>
        <v>757500</v>
      </c>
      <c r="H2006" s="64" t="s">
        <v>8348</v>
      </c>
      <c r="I2006" s="56" t="s">
        <v>8534</v>
      </c>
    </row>
    <row r="2007" spans="1:9" ht="15" hidden="1" customHeight="1" x14ac:dyDescent="0.25">
      <c r="A2007" s="224" t="s">
        <v>8474</v>
      </c>
      <c r="B2007" s="56" t="s">
        <v>7747</v>
      </c>
      <c r="C2007" s="255" t="s">
        <v>7235</v>
      </c>
      <c r="D2007" s="57">
        <v>3</v>
      </c>
      <c r="E2007" s="72" t="s">
        <v>7453</v>
      </c>
      <c r="F2007" s="62">
        <v>173500</v>
      </c>
      <c r="G2007" s="63">
        <f t="shared" si="36"/>
        <v>520500</v>
      </c>
      <c r="H2007" s="64" t="s">
        <v>8348</v>
      </c>
      <c r="I2007" s="56" t="s">
        <v>8534</v>
      </c>
    </row>
    <row r="2008" spans="1:9" ht="15" hidden="1" customHeight="1" x14ac:dyDescent="0.25">
      <c r="A2008" s="224" t="s">
        <v>8474</v>
      </c>
      <c r="B2008" s="71" t="s">
        <v>8503</v>
      </c>
      <c r="C2008" s="71" t="s">
        <v>4558</v>
      </c>
      <c r="D2008" s="87">
        <v>8</v>
      </c>
      <c r="E2008" s="70" t="s">
        <v>29</v>
      </c>
      <c r="F2008" s="62">
        <v>27300</v>
      </c>
      <c r="G2008" s="63">
        <f t="shared" si="36"/>
        <v>218400</v>
      </c>
      <c r="H2008" s="751" t="s">
        <v>8508</v>
      </c>
      <c r="I2008" s="56" t="s">
        <v>8514</v>
      </c>
    </row>
    <row r="2009" spans="1:9" ht="15" hidden="1" customHeight="1" x14ac:dyDescent="0.25">
      <c r="A2009" s="224" t="s">
        <v>8474</v>
      </c>
      <c r="B2009" s="71" t="s">
        <v>8502</v>
      </c>
      <c r="C2009" s="123" t="s">
        <v>4558</v>
      </c>
      <c r="D2009" s="87">
        <v>8</v>
      </c>
      <c r="E2009" s="70" t="s">
        <v>29</v>
      </c>
      <c r="F2009" s="62">
        <v>28275</v>
      </c>
      <c r="G2009" s="63">
        <f t="shared" si="36"/>
        <v>226200</v>
      </c>
      <c r="H2009" s="751" t="s">
        <v>8508</v>
      </c>
      <c r="I2009" s="56" t="s">
        <v>8514</v>
      </c>
    </row>
    <row r="2010" spans="1:9" ht="15" hidden="1" customHeight="1" x14ac:dyDescent="0.25">
      <c r="A2010" s="224" t="s">
        <v>8474</v>
      </c>
      <c r="B2010" s="71" t="s">
        <v>8504</v>
      </c>
      <c r="C2010" s="71" t="s">
        <v>4558</v>
      </c>
      <c r="D2010" s="87">
        <v>8</v>
      </c>
      <c r="E2010" s="70" t="s">
        <v>29</v>
      </c>
      <c r="F2010" s="62">
        <v>9750</v>
      </c>
      <c r="G2010" s="63">
        <f t="shared" si="36"/>
        <v>78000</v>
      </c>
      <c r="H2010" s="751" t="s">
        <v>8508</v>
      </c>
      <c r="I2010" s="56" t="s">
        <v>8514</v>
      </c>
    </row>
    <row r="2011" spans="1:9" ht="15" hidden="1" customHeight="1" x14ac:dyDescent="0.25">
      <c r="A2011" s="224" t="s">
        <v>8474</v>
      </c>
      <c r="B2011" s="55" t="s">
        <v>8513</v>
      </c>
      <c r="C2011" s="55"/>
      <c r="D2011" s="57">
        <v>1</v>
      </c>
      <c r="E2011" s="72" t="s">
        <v>29</v>
      </c>
      <c r="F2011" s="76">
        <v>1</v>
      </c>
      <c r="G2011" s="63">
        <f t="shared" si="36"/>
        <v>1</v>
      </c>
      <c r="H2011" s="751" t="s">
        <v>8508</v>
      </c>
      <c r="I2011" s="56" t="s">
        <v>8514</v>
      </c>
    </row>
    <row r="2012" spans="1:9" ht="15" hidden="1" customHeight="1" x14ac:dyDescent="0.25">
      <c r="A2012" s="224" t="s">
        <v>8474</v>
      </c>
      <c r="B2012" s="55" t="s">
        <v>6814</v>
      </c>
      <c r="C2012" s="56" t="s">
        <v>6815</v>
      </c>
      <c r="D2012" s="87">
        <v>1</v>
      </c>
      <c r="E2012" s="72" t="s">
        <v>29</v>
      </c>
      <c r="F2012" s="62">
        <f>152027.02*1.11</f>
        <v>168749.99220000001</v>
      </c>
      <c r="G2012" s="63">
        <f t="shared" si="36"/>
        <v>168749.99220000001</v>
      </c>
      <c r="H2012" s="751" t="s">
        <v>8508</v>
      </c>
      <c r="I2012" s="56" t="s">
        <v>8514</v>
      </c>
    </row>
    <row r="2013" spans="1:9" ht="15" hidden="1" customHeight="1" x14ac:dyDescent="0.25">
      <c r="A2013" s="224" t="s">
        <v>8474</v>
      </c>
      <c r="B2013" s="56" t="s">
        <v>6817</v>
      </c>
      <c r="C2013" s="75" t="s">
        <v>6815</v>
      </c>
      <c r="D2013" s="87">
        <v>1</v>
      </c>
      <c r="E2013" s="72" t="s">
        <v>29</v>
      </c>
      <c r="F2013" s="62">
        <f>146756.75*1.11</f>
        <v>162899.99250000002</v>
      </c>
      <c r="G2013" s="63">
        <f t="shared" si="36"/>
        <v>162899.99250000002</v>
      </c>
      <c r="H2013" s="751" t="s">
        <v>8508</v>
      </c>
      <c r="I2013" s="56" t="s">
        <v>8514</v>
      </c>
    </row>
    <row r="2014" spans="1:9" ht="15" hidden="1" customHeight="1" x14ac:dyDescent="0.25">
      <c r="A2014" s="224" t="s">
        <v>8474</v>
      </c>
      <c r="B2014" s="56" t="s">
        <v>7776</v>
      </c>
      <c r="C2014" s="230" t="s">
        <v>403</v>
      </c>
      <c r="D2014" s="87">
        <v>1</v>
      </c>
      <c r="E2014" s="72" t="s">
        <v>29</v>
      </c>
      <c r="F2014" s="62">
        <v>100000</v>
      </c>
      <c r="G2014" s="63">
        <f t="shared" si="36"/>
        <v>100000</v>
      </c>
      <c r="H2014" s="751" t="s">
        <v>8508</v>
      </c>
      <c r="I2014" s="56" t="s">
        <v>8514</v>
      </c>
    </row>
    <row r="2015" spans="1:9" ht="15" hidden="1" customHeight="1" x14ac:dyDescent="0.25">
      <c r="A2015" s="224" t="s">
        <v>8474</v>
      </c>
      <c r="B2015" s="55" t="s">
        <v>8283</v>
      </c>
      <c r="C2015" s="75" t="s">
        <v>57</v>
      </c>
      <c r="D2015" s="87">
        <v>1</v>
      </c>
      <c r="E2015" s="66" t="s">
        <v>29</v>
      </c>
      <c r="F2015" s="62">
        <v>95000</v>
      </c>
      <c r="G2015" s="63">
        <f t="shared" si="36"/>
        <v>95000</v>
      </c>
      <c r="H2015" s="751" t="s">
        <v>8508</v>
      </c>
      <c r="I2015" s="56" t="s">
        <v>8514</v>
      </c>
    </row>
    <row r="2016" spans="1:9" ht="15" customHeight="1" x14ac:dyDescent="0.25">
      <c r="A2016" s="224" t="s">
        <v>8474</v>
      </c>
      <c r="B2016" s="56" t="s">
        <v>8491</v>
      </c>
      <c r="C2016" s="56" t="s">
        <v>6659</v>
      </c>
      <c r="D2016" s="87">
        <v>1</v>
      </c>
      <c r="E2016" s="72" t="s">
        <v>29</v>
      </c>
      <c r="F2016" s="62">
        <v>1750000</v>
      </c>
      <c r="G2016" s="63">
        <f t="shared" si="36"/>
        <v>1750000</v>
      </c>
      <c r="H2016" s="64" t="s">
        <v>8493</v>
      </c>
      <c r="I2016" s="56" t="s">
        <v>8501</v>
      </c>
    </row>
    <row r="2017" spans="1:9" ht="15" hidden="1" customHeight="1" x14ac:dyDescent="0.25">
      <c r="A2017" s="224" t="s">
        <v>8474</v>
      </c>
      <c r="B2017" s="55" t="s">
        <v>6327</v>
      </c>
      <c r="C2017" s="65" t="s">
        <v>8378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8505</v>
      </c>
      <c r="I2017" s="56" t="s">
        <v>8501</v>
      </c>
    </row>
    <row r="2018" spans="1:9" ht="15" hidden="1" customHeight="1" x14ac:dyDescent="0.25">
      <c r="A2018" s="224" t="s">
        <v>8474</v>
      </c>
      <c r="B2018" s="55" t="s">
        <v>6327</v>
      </c>
      <c r="C2018" s="65" t="s">
        <v>8379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8505</v>
      </c>
      <c r="I2018" s="56" t="s">
        <v>8501</v>
      </c>
    </row>
    <row r="2019" spans="1:9" ht="15" hidden="1" customHeight="1" x14ac:dyDescent="0.25">
      <c r="A2019" s="224" t="s">
        <v>8474</v>
      </c>
      <c r="B2019" s="55" t="s">
        <v>6327</v>
      </c>
      <c r="C2019" s="65" t="s">
        <v>8497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8506</v>
      </c>
      <c r="I2019" s="56" t="s">
        <v>8501</v>
      </c>
    </row>
    <row r="2020" spans="1:9" ht="15" hidden="1" customHeight="1" x14ac:dyDescent="0.25">
      <c r="A2020" s="224" t="s">
        <v>8474</v>
      </c>
      <c r="B2020" s="55" t="s">
        <v>6327</v>
      </c>
      <c r="C2020" s="65" t="s">
        <v>8498</v>
      </c>
      <c r="D2020" s="57">
        <v>1</v>
      </c>
      <c r="E2020" s="72" t="s">
        <v>29</v>
      </c>
      <c r="F2020" s="76">
        <v>4300000</v>
      </c>
      <c r="G2020" s="63">
        <f t="shared" si="36"/>
        <v>4300000</v>
      </c>
      <c r="H2020" s="64" t="s">
        <v>8506</v>
      </c>
      <c r="I2020" s="56" t="s">
        <v>8501</v>
      </c>
    </row>
    <row r="2021" spans="1:9" ht="15" hidden="1" customHeight="1" x14ac:dyDescent="0.25">
      <c r="A2021" s="224" t="s">
        <v>8474</v>
      </c>
      <c r="B2021" s="56" t="s">
        <v>6708</v>
      </c>
      <c r="C2021" s="75" t="s">
        <v>6711</v>
      </c>
      <c r="D2021" s="87">
        <v>4</v>
      </c>
      <c r="E2021" s="56" t="s">
        <v>29</v>
      </c>
      <c r="F2021" s="62">
        <v>265000</v>
      </c>
      <c r="G2021" s="63">
        <f t="shared" si="36"/>
        <v>1060000</v>
      </c>
      <c r="H2021" s="64" t="s">
        <v>8507</v>
      </c>
      <c r="I2021" s="56" t="s">
        <v>8501</v>
      </c>
    </row>
    <row r="2022" spans="1:9" ht="15" hidden="1" customHeight="1" x14ac:dyDescent="0.25">
      <c r="A2022" s="224" t="s">
        <v>8474</v>
      </c>
      <c r="B2022" s="56" t="s">
        <v>7816</v>
      </c>
      <c r="C2022" s="80" t="s">
        <v>7795</v>
      </c>
      <c r="D2022" s="87">
        <v>4</v>
      </c>
      <c r="E2022" s="72" t="s">
        <v>29</v>
      </c>
      <c r="F2022" s="62">
        <v>90000</v>
      </c>
      <c r="G2022" s="63">
        <f t="shared" si="36"/>
        <v>360000</v>
      </c>
      <c r="H2022" s="64" t="s">
        <v>8507</v>
      </c>
      <c r="I2022" s="56" t="s">
        <v>8501</v>
      </c>
    </row>
    <row r="2023" spans="1:9" ht="15" hidden="1" customHeight="1" x14ac:dyDescent="0.25">
      <c r="A2023" s="224" t="s">
        <v>8536</v>
      </c>
      <c r="B2023" s="56" t="s">
        <v>990</v>
      </c>
      <c r="C2023" s="56" t="s">
        <v>30</v>
      </c>
      <c r="D2023" s="57">
        <v>1</v>
      </c>
      <c r="E2023" s="72" t="s">
        <v>480</v>
      </c>
      <c r="F2023" s="62">
        <v>75000</v>
      </c>
      <c r="G2023" s="63">
        <f t="shared" si="36"/>
        <v>75000</v>
      </c>
      <c r="H2023" s="751" t="s">
        <v>959</v>
      </c>
      <c r="I2023" s="71"/>
    </row>
    <row r="2024" spans="1:9" ht="15" hidden="1" customHeight="1" x14ac:dyDescent="0.25">
      <c r="A2024" s="224" t="s">
        <v>8536</v>
      </c>
      <c r="B2024" s="276" t="s">
        <v>7585</v>
      </c>
      <c r="C2024" s="276" t="s">
        <v>8285</v>
      </c>
      <c r="D2024" s="87">
        <v>1</v>
      </c>
      <c r="E2024" s="276" t="s">
        <v>7333</v>
      </c>
      <c r="F2024" s="62">
        <v>160000</v>
      </c>
      <c r="G2024" s="63">
        <f t="shared" si="36"/>
        <v>160000</v>
      </c>
      <c r="H2024" s="751" t="s">
        <v>959</v>
      </c>
      <c r="I2024" s="71"/>
    </row>
    <row r="2025" spans="1:9" ht="15" hidden="1" customHeight="1" x14ac:dyDescent="0.25">
      <c r="A2025" s="224" t="s">
        <v>8536</v>
      </c>
      <c r="B2025" s="56" t="s">
        <v>6732</v>
      </c>
      <c r="C2025" s="56" t="s">
        <v>444</v>
      </c>
      <c r="D2025" s="57">
        <v>3</v>
      </c>
      <c r="E2025" s="72" t="s">
        <v>29</v>
      </c>
      <c r="F2025" s="76">
        <v>16000</v>
      </c>
      <c r="G2025" s="63">
        <f t="shared" si="36"/>
        <v>48000</v>
      </c>
      <c r="H2025" s="751" t="s">
        <v>959</v>
      </c>
      <c r="I2025" s="71"/>
    </row>
    <row r="2026" spans="1:9" ht="15" hidden="1" customHeight="1" x14ac:dyDescent="0.25">
      <c r="A2026" s="224" t="s">
        <v>8536</v>
      </c>
      <c r="B2026" s="71" t="s">
        <v>7973</v>
      </c>
      <c r="C2026" s="56" t="s">
        <v>57</v>
      </c>
      <c r="D2026" s="87">
        <v>1</v>
      </c>
      <c r="E2026" s="72" t="s">
        <v>29</v>
      </c>
      <c r="F2026" s="62">
        <v>45000</v>
      </c>
      <c r="G2026" s="63">
        <f t="shared" si="36"/>
        <v>45000</v>
      </c>
      <c r="H2026" s="751" t="s">
        <v>583</v>
      </c>
      <c r="I2026" s="71"/>
    </row>
    <row r="2027" spans="1:9" ht="15" hidden="1" customHeight="1" x14ac:dyDescent="0.25">
      <c r="A2027" s="224" t="s">
        <v>8536</v>
      </c>
      <c r="B2027" s="68" t="s">
        <v>8107</v>
      </c>
      <c r="C2027" s="71" t="s">
        <v>411</v>
      </c>
      <c r="D2027" s="87">
        <v>1</v>
      </c>
      <c r="E2027" s="72" t="s">
        <v>427</v>
      </c>
      <c r="F2027" s="62">
        <v>127500</v>
      </c>
      <c r="G2027" s="63">
        <f t="shared" si="36"/>
        <v>127500</v>
      </c>
      <c r="H2027" s="751" t="s">
        <v>583</v>
      </c>
      <c r="I2027" s="71"/>
    </row>
    <row r="2028" spans="1:9" ht="15" hidden="1" customHeight="1" x14ac:dyDescent="0.25">
      <c r="A2028" s="224" t="s">
        <v>8536</v>
      </c>
      <c r="B2028" s="56" t="s">
        <v>6695</v>
      </c>
      <c r="C2028" s="56" t="s">
        <v>6581</v>
      </c>
      <c r="D2028" s="87">
        <v>1</v>
      </c>
      <c r="E2028" s="81" t="s">
        <v>25</v>
      </c>
      <c r="F2028" s="62">
        <v>93000</v>
      </c>
      <c r="G2028" s="63">
        <f t="shared" si="36"/>
        <v>93000</v>
      </c>
      <c r="H2028" s="271" t="s">
        <v>7295</v>
      </c>
      <c r="I2028" s="71" t="s">
        <v>8530</v>
      </c>
    </row>
    <row r="2029" spans="1:9" ht="15" hidden="1" customHeight="1" x14ac:dyDescent="0.25">
      <c r="A2029" s="224" t="s">
        <v>8536</v>
      </c>
      <c r="B2029" s="55" t="s">
        <v>7931</v>
      </c>
      <c r="C2029" s="56" t="s">
        <v>6581</v>
      </c>
      <c r="D2029" s="87">
        <v>1</v>
      </c>
      <c r="E2029" s="72" t="s">
        <v>29</v>
      </c>
      <c r="F2029" s="76">
        <v>65000</v>
      </c>
      <c r="G2029" s="63">
        <f t="shared" si="36"/>
        <v>65000</v>
      </c>
      <c r="H2029" s="271" t="s">
        <v>7295</v>
      </c>
      <c r="I2029" s="71" t="s">
        <v>8530</v>
      </c>
    </row>
    <row r="2030" spans="1:9" ht="15" hidden="1" customHeight="1" x14ac:dyDescent="0.25">
      <c r="A2030" s="224" t="s">
        <v>8536</v>
      </c>
      <c r="B2030" s="56" t="s">
        <v>8150</v>
      </c>
      <c r="C2030" s="56" t="s">
        <v>6627</v>
      </c>
      <c r="D2030" s="87">
        <v>25</v>
      </c>
      <c r="E2030" s="56" t="s">
        <v>29</v>
      </c>
      <c r="F2030" s="62">
        <v>6275</v>
      </c>
      <c r="G2030" s="63">
        <f t="shared" si="36"/>
        <v>156875</v>
      </c>
      <c r="H2030" s="64" t="s">
        <v>441</v>
      </c>
      <c r="I2030" s="71"/>
    </row>
    <row r="2031" spans="1:9" ht="15" hidden="1" customHeight="1" x14ac:dyDescent="0.25">
      <c r="A2031" s="224" t="s">
        <v>8536</v>
      </c>
      <c r="B2031" s="56" t="s">
        <v>8151</v>
      </c>
      <c r="C2031" s="56" t="s">
        <v>6627</v>
      </c>
      <c r="D2031" s="87">
        <v>25</v>
      </c>
      <c r="E2031" s="56" t="s">
        <v>29</v>
      </c>
      <c r="F2031" s="62">
        <v>1000</v>
      </c>
      <c r="G2031" s="63">
        <f t="shared" si="36"/>
        <v>25000</v>
      </c>
      <c r="H2031" s="64" t="s">
        <v>441</v>
      </c>
      <c r="I2031" s="71"/>
    </row>
    <row r="2032" spans="1:9" ht="15" hidden="1" customHeight="1" x14ac:dyDescent="0.25">
      <c r="A2032" s="224" t="s">
        <v>8536</v>
      </c>
      <c r="B2032" s="55" t="s">
        <v>7503</v>
      </c>
      <c r="C2032" s="65" t="s">
        <v>57</v>
      </c>
      <c r="D2032" s="87">
        <v>1</v>
      </c>
      <c r="E2032" s="72" t="s">
        <v>29</v>
      </c>
      <c r="F2032" s="62">
        <v>290000</v>
      </c>
      <c r="G2032" s="63">
        <v>580000</v>
      </c>
      <c r="H2032" s="271" t="s">
        <v>461</v>
      </c>
      <c r="I2032" s="71" t="s">
        <v>8535</v>
      </c>
    </row>
    <row r="2033" spans="1:9" ht="15" hidden="1" customHeight="1" x14ac:dyDescent="0.25">
      <c r="A2033" s="224" t="s">
        <v>8536</v>
      </c>
      <c r="B2033" s="55" t="s">
        <v>7504</v>
      </c>
      <c r="C2033" s="65" t="s">
        <v>57</v>
      </c>
      <c r="D2033" s="87">
        <v>1</v>
      </c>
      <c r="E2033" s="72" t="s">
        <v>29</v>
      </c>
      <c r="F2033" s="62">
        <v>280000</v>
      </c>
      <c r="G2033" s="63">
        <v>280000</v>
      </c>
      <c r="H2033" s="271" t="s">
        <v>461</v>
      </c>
      <c r="I2033" s="71" t="s">
        <v>8535</v>
      </c>
    </row>
    <row r="2034" spans="1:9" ht="15" hidden="1" customHeight="1" x14ac:dyDescent="0.25">
      <c r="A2034" s="224" t="s">
        <v>8536</v>
      </c>
      <c r="B2034" s="55" t="s">
        <v>6830</v>
      </c>
      <c r="C2034" s="56" t="s">
        <v>6831</v>
      </c>
      <c r="D2034" s="87">
        <v>1</v>
      </c>
      <c r="E2034" s="72" t="s">
        <v>29</v>
      </c>
      <c r="F2034" s="76">
        <v>45000</v>
      </c>
      <c r="G2034" s="63">
        <f>F2034*D2034</f>
        <v>45000</v>
      </c>
      <c r="H2034" s="271" t="s">
        <v>461</v>
      </c>
      <c r="I2034" s="71" t="s">
        <v>8535</v>
      </c>
    </row>
    <row r="2035" spans="1:9" ht="15" hidden="1" customHeight="1" x14ac:dyDescent="0.25">
      <c r="A2035" s="224" t="s">
        <v>8536</v>
      </c>
      <c r="B2035" s="55" t="s">
        <v>6360</v>
      </c>
      <c r="C2035" s="75" t="s">
        <v>74</v>
      </c>
      <c r="D2035" s="57">
        <v>1.5</v>
      </c>
      <c r="E2035" s="68" t="s">
        <v>203</v>
      </c>
      <c r="F2035" s="77">
        <v>27752</v>
      </c>
      <c r="G2035" s="63">
        <f>F2035*D2035</f>
        <v>41628</v>
      </c>
      <c r="H2035" s="271" t="s">
        <v>461</v>
      </c>
      <c r="I2035" s="71" t="s">
        <v>8535</v>
      </c>
    </row>
    <row r="2036" spans="1:9" ht="15" hidden="1" customHeight="1" x14ac:dyDescent="0.25">
      <c r="A2036" s="224" t="s">
        <v>8536</v>
      </c>
      <c r="B2036" s="56" t="s">
        <v>8282</v>
      </c>
      <c r="C2036" s="75" t="s">
        <v>57</v>
      </c>
      <c r="D2036" s="87">
        <v>1</v>
      </c>
      <c r="E2036" s="56" t="s">
        <v>29</v>
      </c>
      <c r="F2036" s="62">
        <v>75000</v>
      </c>
      <c r="G2036" s="63">
        <f t="shared" si="36"/>
        <v>75000</v>
      </c>
      <c r="H2036" s="64" t="s">
        <v>453</v>
      </c>
      <c r="I2036" s="71"/>
    </row>
    <row r="2037" spans="1:9" ht="15" hidden="1" customHeight="1" x14ac:dyDescent="0.25">
      <c r="A2037" s="224" t="s">
        <v>8536</v>
      </c>
      <c r="B2037" s="414" t="s">
        <v>8539</v>
      </c>
      <c r="C2037" s="414" t="s">
        <v>7449</v>
      </c>
      <c r="D2037" s="764">
        <v>1</v>
      </c>
      <c r="E2037" s="419" t="s">
        <v>427</v>
      </c>
      <c r="F2037" s="417">
        <v>2542969</v>
      </c>
      <c r="G2037" s="417">
        <f t="shared" si="36"/>
        <v>2542969</v>
      </c>
      <c r="H2037" s="418" t="s">
        <v>959</v>
      </c>
      <c r="I2037" s="414"/>
    </row>
    <row r="2038" spans="1:9" ht="15" hidden="1" customHeight="1" x14ac:dyDescent="0.25">
      <c r="A2038" s="224" t="s">
        <v>8536</v>
      </c>
      <c r="B2038" s="71" t="s">
        <v>8483</v>
      </c>
      <c r="C2038" s="255" t="s">
        <v>57</v>
      </c>
      <c r="D2038" s="105">
        <v>4</v>
      </c>
      <c r="E2038" s="71" t="s">
        <v>29</v>
      </c>
      <c r="F2038" s="711">
        <v>60000</v>
      </c>
      <c r="G2038" s="63">
        <f t="shared" si="36"/>
        <v>240000</v>
      </c>
      <c r="H2038" s="64" t="s">
        <v>960</v>
      </c>
      <c r="I2038" s="71"/>
    </row>
    <row r="2039" spans="1:9" ht="15" hidden="1" customHeight="1" x14ac:dyDescent="0.25">
      <c r="A2039" s="224" t="s">
        <v>8536</v>
      </c>
      <c r="B2039" s="55" t="s">
        <v>6814</v>
      </c>
      <c r="C2039" s="56" t="s">
        <v>6815</v>
      </c>
      <c r="D2039" s="87">
        <v>1</v>
      </c>
      <c r="E2039" s="72" t="s">
        <v>29</v>
      </c>
      <c r="F2039" s="62">
        <v>168749.99220000001</v>
      </c>
      <c r="G2039" s="63">
        <f t="shared" si="36"/>
        <v>168749.99220000001</v>
      </c>
      <c r="H2039" s="64" t="s">
        <v>960</v>
      </c>
      <c r="I2039" s="71"/>
    </row>
    <row r="2040" spans="1:9" ht="15" hidden="1" customHeight="1" x14ac:dyDescent="0.25">
      <c r="A2040" s="224" t="s">
        <v>8536</v>
      </c>
      <c r="B2040" s="56" t="s">
        <v>6817</v>
      </c>
      <c r="C2040" s="75" t="s">
        <v>6815</v>
      </c>
      <c r="D2040" s="87">
        <v>1</v>
      </c>
      <c r="E2040" s="72" t="s">
        <v>29</v>
      </c>
      <c r="F2040" s="62">
        <v>162899.99250000002</v>
      </c>
      <c r="G2040" s="63">
        <f t="shared" si="36"/>
        <v>162899.99250000002</v>
      </c>
      <c r="H2040" s="64" t="s">
        <v>960</v>
      </c>
      <c r="I2040" s="71"/>
    </row>
    <row r="2041" spans="1:9" ht="15" hidden="1" customHeight="1" x14ac:dyDescent="0.25">
      <c r="A2041" s="224" t="s">
        <v>8536</v>
      </c>
      <c r="B2041" s="56" t="s">
        <v>7776</v>
      </c>
      <c r="C2041" s="230" t="s">
        <v>403</v>
      </c>
      <c r="D2041" s="87">
        <v>1</v>
      </c>
      <c r="E2041" s="72" t="s">
        <v>29</v>
      </c>
      <c r="F2041" s="62">
        <v>100000</v>
      </c>
      <c r="G2041" s="63">
        <f t="shared" si="36"/>
        <v>100000</v>
      </c>
      <c r="H2041" s="64" t="s">
        <v>960</v>
      </c>
      <c r="I2041" s="71"/>
    </row>
    <row r="2042" spans="1:9" ht="15" hidden="1" customHeight="1" x14ac:dyDescent="0.25">
      <c r="A2042" s="224" t="s">
        <v>8536</v>
      </c>
      <c r="B2042" s="60" t="s">
        <v>215</v>
      </c>
      <c r="C2042" s="151" t="s">
        <v>216</v>
      </c>
      <c r="D2042" s="57">
        <v>1.5</v>
      </c>
      <c r="E2042" s="56" t="s">
        <v>203</v>
      </c>
      <c r="F2042" s="971">
        <v>36500</v>
      </c>
      <c r="G2042" s="63">
        <f t="shared" si="36"/>
        <v>54750</v>
      </c>
      <c r="H2042" s="64" t="s">
        <v>406</v>
      </c>
      <c r="I2042" s="71"/>
    </row>
    <row r="2043" spans="1:9" ht="15" hidden="1" customHeight="1" x14ac:dyDescent="0.25">
      <c r="A2043" s="224" t="s">
        <v>8536</v>
      </c>
      <c r="B2043" s="270" t="s">
        <v>8537</v>
      </c>
      <c r="C2043" s="255" t="s">
        <v>8488</v>
      </c>
      <c r="D2043" s="105">
        <v>25</v>
      </c>
      <c r="E2043" s="70" t="s">
        <v>62</v>
      </c>
      <c r="F2043" s="426">
        <v>20000</v>
      </c>
      <c r="G2043" s="63">
        <f t="shared" si="36"/>
        <v>500000</v>
      </c>
      <c r="H2043" s="64" t="s">
        <v>415</v>
      </c>
      <c r="I2043" s="56" t="s">
        <v>8528</v>
      </c>
    </row>
    <row r="2044" spans="1:9" ht="15" hidden="1" customHeight="1" x14ac:dyDescent="0.25">
      <c r="A2044" s="224" t="s">
        <v>8536</v>
      </c>
      <c r="B2044" s="81" t="s">
        <v>8525</v>
      </c>
      <c r="C2044" s="75" t="s">
        <v>6656</v>
      </c>
      <c r="D2044" s="57">
        <v>2</v>
      </c>
      <c r="E2044" s="72" t="s">
        <v>29</v>
      </c>
      <c r="F2044" s="62">
        <v>225000</v>
      </c>
      <c r="G2044" s="63">
        <f t="shared" si="36"/>
        <v>450000</v>
      </c>
      <c r="H2044" s="64" t="s">
        <v>8526</v>
      </c>
      <c r="I2044" s="56" t="s">
        <v>8528</v>
      </c>
    </row>
    <row r="2045" spans="1:9" ht="15" hidden="1" customHeight="1" x14ac:dyDescent="0.25">
      <c r="A2045" s="224" t="s">
        <v>8536</v>
      </c>
      <c r="B2045" s="95" t="s">
        <v>7883</v>
      </c>
      <c r="C2045" s="56" t="s">
        <v>6977</v>
      </c>
      <c r="D2045" s="87">
        <v>1</v>
      </c>
      <c r="E2045" s="72" t="s">
        <v>7074</v>
      </c>
      <c r="F2045" s="62">
        <v>340000</v>
      </c>
      <c r="G2045" s="63">
        <f t="shared" si="36"/>
        <v>340000</v>
      </c>
      <c r="H2045" s="751" t="s">
        <v>7885</v>
      </c>
      <c r="I2045" s="56" t="s">
        <v>8528</v>
      </c>
    </row>
    <row r="2046" spans="1:9" ht="15" hidden="1" customHeight="1" x14ac:dyDescent="0.25">
      <c r="A2046" s="224" t="s">
        <v>8536</v>
      </c>
      <c r="B2046" s="56" t="s">
        <v>990</v>
      </c>
      <c r="C2046" s="56" t="s">
        <v>8527</v>
      </c>
      <c r="D2046" s="57">
        <v>2</v>
      </c>
      <c r="E2046" s="72" t="s">
        <v>480</v>
      </c>
      <c r="F2046" s="76">
        <v>75000</v>
      </c>
      <c r="G2046" s="63">
        <f t="shared" si="36"/>
        <v>150000</v>
      </c>
      <c r="H2046" s="751" t="s">
        <v>415</v>
      </c>
      <c r="I2046" s="56" t="s">
        <v>8528</v>
      </c>
    </row>
    <row r="2047" spans="1:9" ht="15" hidden="1" customHeight="1" x14ac:dyDescent="0.25">
      <c r="A2047" s="224" t="s">
        <v>8536</v>
      </c>
      <c r="B2047" s="255" t="s">
        <v>7523</v>
      </c>
      <c r="C2047" s="75" t="s">
        <v>8298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51" t="s">
        <v>415</v>
      </c>
      <c r="I2047" s="56" t="s">
        <v>8528</v>
      </c>
    </row>
    <row r="2048" spans="1:9" ht="15" hidden="1" customHeight="1" x14ac:dyDescent="0.25">
      <c r="A2048" s="224" t="s">
        <v>8536</v>
      </c>
      <c r="B2048" s="255" t="s">
        <v>7523</v>
      </c>
      <c r="C2048" s="75" t="s">
        <v>8299</v>
      </c>
      <c r="D2048" s="57">
        <v>1</v>
      </c>
      <c r="E2048" s="72" t="s">
        <v>29</v>
      </c>
      <c r="F2048" s="62">
        <v>1500000</v>
      </c>
      <c r="G2048" s="63">
        <f t="shared" si="36"/>
        <v>1500000</v>
      </c>
      <c r="H2048" s="751" t="s">
        <v>415</v>
      </c>
      <c r="I2048" s="56" t="s">
        <v>8528</v>
      </c>
    </row>
    <row r="2049" spans="1:9" ht="15" hidden="1" customHeight="1" x14ac:dyDescent="0.25">
      <c r="A2049" s="224" t="s">
        <v>8536</v>
      </c>
      <c r="B2049" s="56" t="s">
        <v>8499</v>
      </c>
      <c r="C2049" s="56" t="s">
        <v>398</v>
      </c>
      <c r="D2049" s="57">
        <v>1</v>
      </c>
      <c r="E2049" s="56" t="s">
        <v>29</v>
      </c>
      <c r="F2049" s="140">
        <v>295000</v>
      </c>
      <c r="G2049" s="63">
        <f t="shared" si="36"/>
        <v>295000</v>
      </c>
      <c r="H2049" s="751" t="s">
        <v>7885</v>
      </c>
      <c r="I2049" s="56" t="s">
        <v>8528</v>
      </c>
    </row>
    <row r="2050" spans="1:9" ht="15" hidden="1" customHeight="1" x14ac:dyDescent="0.25">
      <c r="A2050" s="224" t="s">
        <v>8536</v>
      </c>
      <c r="B2050" s="56" t="s">
        <v>7816</v>
      </c>
      <c r="C2050" s="80" t="s">
        <v>7795</v>
      </c>
      <c r="D2050" s="87">
        <v>1</v>
      </c>
      <c r="E2050" s="72" t="s">
        <v>29</v>
      </c>
      <c r="F2050" s="62">
        <v>90000</v>
      </c>
      <c r="G2050" s="63">
        <f t="shared" si="36"/>
        <v>90000</v>
      </c>
      <c r="H2050" s="751" t="s">
        <v>415</v>
      </c>
      <c r="I2050" s="56" t="s">
        <v>8528</v>
      </c>
    </row>
    <row r="2051" spans="1:9" ht="15" hidden="1" customHeight="1" x14ac:dyDescent="0.25">
      <c r="A2051" s="224" t="s">
        <v>8536</v>
      </c>
      <c r="B2051" s="68" t="s">
        <v>8533</v>
      </c>
      <c r="C2051" s="123" t="s">
        <v>8532</v>
      </c>
      <c r="D2051" s="57">
        <v>1</v>
      </c>
      <c r="E2051" s="72" t="s">
        <v>114</v>
      </c>
      <c r="F2051" s="76">
        <v>405039.00000000006</v>
      </c>
      <c r="G2051" s="63">
        <f t="shared" si="36"/>
        <v>405039.00000000006</v>
      </c>
      <c r="H2051" s="64" t="s">
        <v>6766</v>
      </c>
      <c r="I2051" s="56" t="s">
        <v>8529</v>
      </c>
    </row>
    <row r="2052" spans="1:9" ht="15" hidden="1" customHeight="1" x14ac:dyDescent="0.25">
      <c r="A2052" s="224" t="s">
        <v>8536</v>
      </c>
      <c r="B2052" s="55" t="s">
        <v>8538</v>
      </c>
      <c r="C2052" s="255" t="s">
        <v>7959</v>
      </c>
      <c r="D2052" s="105">
        <v>1</v>
      </c>
      <c r="E2052" s="72" t="s">
        <v>29</v>
      </c>
      <c r="F2052" s="62">
        <v>780000</v>
      </c>
      <c r="G2052" s="63">
        <f t="shared" si="36"/>
        <v>780000</v>
      </c>
      <c r="H2052" s="64" t="s">
        <v>8524</v>
      </c>
      <c r="I2052" s="56" t="s">
        <v>8529</v>
      </c>
    </row>
    <row r="2053" spans="1:9" ht="15" hidden="1" customHeight="1" x14ac:dyDescent="0.25">
      <c r="A2053" s="224" t="s">
        <v>8548</v>
      </c>
      <c r="B2053" s="56" t="s">
        <v>78</v>
      </c>
      <c r="C2053" s="56" t="s">
        <v>79</v>
      </c>
      <c r="D2053" s="83">
        <v>2</v>
      </c>
      <c r="E2053" s="56" t="s">
        <v>203</v>
      </c>
      <c r="F2053" s="77">
        <v>29200</v>
      </c>
      <c r="G2053" s="63">
        <f t="shared" ref="G2053:G2116" si="37">F2053*D2053</f>
        <v>58400</v>
      </c>
      <c r="H2053" s="751" t="s">
        <v>402</v>
      </c>
      <c r="I2053" s="71"/>
    </row>
    <row r="2054" spans="1:9" ht="15" hidden="1" customHeight="1" x14ac:dyDescent="0.25">
      <c r="A2054" s="224" t="s">
        <v>8548</v>
      </c>
      <c r="B2054" s="56" t="s">
        <v>68</v>
      </c>
      <c r="C2054" s="56" t="s">
        <v>69</v>
      </c>
      <c r="D2054" s="57">
        <v>2</v>
      </c>
      <c r="E2054" s="69" t="s">
        <v>203</v>
      </c>
      <c r="F2054" s="77">
        <v>29000</v>
      </c>
      <c r="G2054" s="63">
        <f t="shared" si="37"/>
        <v>58000</v>
      </c>
      <c r="H2054" s="751" t="s">
        <v>402</v>
      </c>
      <c r="I2054" s="71"/>
    </row>
    <row r="2055" spans="1:9" ht="15" hidden="1" customHeight="1" x14ac:dyDescent="0.25">
      <c r="A2055" s="224" t="s">
        <v>8548</v>
      </c>
      <c r="B2055" s="56" t="s">
        <v>293</v>
      </c>
      <c r="C2055" s="56" t="s">
        <v>57</v>
      </c>
      <c r="D2055" s="57">
        <v>2</v>
      </c>
      <c r="E2055" s="72" t="s">
        <v>29</v>
      </c>
      <c r="F2055" s="76">
        <v>12500</v>
      </c>
      <c r="G2055" s="63">
        <f t="shared" si="37"/>
        <v>25000</v>
      </c>
      <c r="H2055" s="271" t="s">
        <v>399</v>
      </c>
      <c r="I2055" s="71"/>
    </row>
    <row r="2056" spans="1:9" ht="15" hidden="1" customHeight="1" x14ac:dyDescent="0.25">
      <c r="A2056" s="224" t="s">
        <v>8548</v>
      </c>
      <c r="B2056" s="68" t="s">
        <v>8541</v>
      </c>
      <c r="C2056" s="56" t="s">
        <v>403</v>
      </c>
      <c r="D2056" s="87">
        <v>8</v>
      </c>
      <c r="E2056" s="72" t="s">
        <v>29</v>
      </c>
      <c r="F2056" s="62">
        <v>5500</v>
      </c>
      <c r="G2056" s="63">
        <f t="shared" si="37"/>
        <v>44000</v>
      </c>
      <c r="H2056" s="271" t="s">
        <v>399</v>
      </c>
      <c r="I2056" s="71"/>
    </row>
    <row r="2057" spans="1:9" ht="15" hidden="1" customHeight="1" x14ac:dyDescent="0.25">
      <c r="A2057" s="224" t="s">
        <v>8548</v>
      </c>
      <c r="B2057" s="56" t="s">
        <v>191</v>
      </c>
      <c r="C2057" s="56" t="s">
        <v>117</v>
      </c>
      <c r="D2057" s="57">
        <v>2</v>
      </c>
      <c r="E2057" s="56" t="s">
        <v>29</v>
      </c>
      <c r="F2057" s="77">
        <v>41125</v>
      </c>
      <c r="G2057" s="63">
        <f>F2057*D2057</f>
        <v>82250</v>
      </c>
      <c r="H2057" s="751" t="s">
        <v>461</v>
      </c>
      <c r="I2057" s="71" t="s">
        <v>8542</v>
      </c>
    </row>
    <row r="2058" spans="1:9" ht="15" hidden="1" customHeight="1" x14ac:dyDescent="0.25">
      <c r="A2058" s="224" t="s">
        <v>8548</v>
      </c>
      <c r="B2058" s="74" t="s">
        <v>6560</v>
      </c>
      <c r="C2058" s="56" t="s">
        <v>57</v>
      </c>
      <c r="D2058" s="57">
        <v>2</v>
      </c>
      <c r="E2058" s="72" t="s">
        <v>29</v>
      </c>
      <c r="F2058" s="76">
        <v>4000</v>
      </c>
      <c r="G2058" s="63">
        <f t="shared" ref="G2058:G2059" si="38">F2058*D2058</f>
        <v>8000</v>
      </c>
      <c r="H2058" s="751" t="s">
        <v>461</v>
      </c>
      <c r="I2058" s="71" t="s">
        <v>8542</v>
      </c>
    </row>
    <row r="2059" spans="1:9" ht="15" hidden="1" customHeight="1" x14ac:dyDescent="0.25">
      <c r="A2059" s="224" t="s">
        <v>8548</v>
      </c>
      <c r="B2059" s="56" t="s">
        <v>8643</v>
      </c>
      <c r="C2059" s="56" t="s">
        <v>96</v>
      </c>
      <c r="D2059" s="57">
        <v>0.3</v>
      </c>
      <c r="E2059" s="68" t="s">
        <v>203</v>
      </c>
      <c r="F2059" s="77">
        <v>75000</v>
      </c>
      <c r="G2059" s="63">
        <f t="shared" si="38"/>
        <v>22500</v>
      </c>
      <c r="H2059" s="751" t="s">
        <v>461</v>
      </c>
      <c r="I2059" s="71" t="s">
        <v>8542</v>
      </c>
    </row>
    <row r="2060" spans="1:9" ht="15" hidden="1" customHeight="1" x14ac:dyDescent="0.25">
      <c r="A2060" s="224" t="s">
        <v>8548</v>
      </c>
      <c r="B2060" s="55" t="s">
        <v>7737</v>
      </c>
      <c r="C2060" s="75" t="s">
        <v>57</v>
      </c>
      <c r="D2060" s="87">
        <v>2</v>
      </c>
      <c r="E2060" s="72" t="s">
        <v>29</v>
      </c>
      <c r="F2060" s="62">
        <v>10000</v>
      </c>
      <c r="G2060" s="63">
        <f>F2060*D2060</f>
        <v>20000</v>
      </c>
      <c r="H2060" s="751" t="s">
        <v>461</v>
      </c>
      <c r="I2060" s="71" t="s">
        <v>8542</v>
      </c>
    </row>
    <row r="2061" spans="1:9" ht="15" hidden="1" customHeight="1" x14ac:dyDescent="0.25">
      <c r="A2061" s="224" t="s">
        <v>8548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1" t="s">
        <v>438</v>
      </c>
      <c r="I2061" s="71"/>
    </row>
    <row r="2062" spans="1:9" ht="15" hidden="1" customHeight="1" x14ac:dyDescent="0.25">
      <c r="A2062" s="224" t="s">
        <v>8548</v>
      </c>
      <c r="B2062" s="56" t="s">
        <v>78</v>
      </c>
      <c r="C2062" s="56" t="s">
        <v>79</v>
      </c>
      <c r="D2062" s="83">
        <v>2</v>
      </c>
      <c r="E2062" s="56" t="s">
        <v>203</v>
      </c>
      <c r="F2062" s="77">
        <v>29200</v>
      </c>
      <c r="G2062" s="63">
        <f t="shared" si="37"/>
        <v>58400</v>
      </c>
      <c r="H2062" s="271" t="s">
        <v>470</v>
      </c>
      <c r="I2062" s="71"/>
    </row>
    <row r="2063" spans="1:9" ht="15" hidden="1" customHeight="1" x14ac:dyDescent="0.25">
      <c r="A2063" s="224" t="s">
        <v>8548</v>
      </c>
      <c r="B2063" s="56" t="s">
        <v>429</v>
      </c>
      <c r="C2063" s="56" t="s">
        <v>444</v>
      </c>
      <c r="D2063" s="57">
        <v>1</v>
      </c>
      <c r="E2063" s="72" t="s">
        <v>73</v>
      </c>
      <c r="F2063" s="62">
        <v>50000</v>
      </c>
      <c r="G2063" s="63">
        <f t="shared" si="37"/>
        <v>50000</v>
      </c>
      <c r="H2063" s="64" t="s">
        <v>8354</v>
      </c>
      <c r="I2063" s="71"/>
    </row>
    <row r="2064" spans="1:9" ht="15" hidden="1" customHeight="1" x14ac:dyDescent="0.25">
      <c r="A2064" s="224" t="s">
        <v>8548</v>
      </c>
      <c r="B2064" s="56" t="s">
        <v>6572</v>
      </c>
      <c r="C2064" s="88" t="s">
        <v>57</v>
      </c>
      <c r="D2064" s="87">
        <v>2</v>
      </c>
      <c r="E2064" s="72" t="s">
        <v>29</v>
      </c>
      <c r="F2064" s="62">
        <v>7500</v>
      </c>
      <c r="G2064" s="63">
        <f t="shared" si="37"/>
        <v>15000</v>
      </c>
      <c r="H2064" s="64" t="s">
        <v>566</v>
      </c>
      <c r="I2064" s="71" t="s">
        <v>8659</v>
      </c>
    </row>
    <row r="2065" spans="1:9" ht="15" hidden="1" customHeight="1" x14ac:dyDescent="0.25">
      <c r="A2065" s="224" t="s">
        <v>8548</v>
      </c>
      <c r="B2065" s="56" t="s">
        <v>8547</v>
      </c>
      <c r="C2065" s="123" t="s">
        <v>403</v>
      </c>
      <c r="D2065" s="57">
        <v>1</v>
      </c>
      <c r="E2065" s="72" t="s">
        <v>26</v>
      </c>
      <c r="F2065" s="76">
        <v>30000</v>
      </c>
      <c r="G2065" s="63">
        <f t="shared" si="37"/>
        <v>30000</v>
      </c>
      <c r="H2065" s="64" t="s">
        <v>566</v>
      </c>
      <c r="I2065" s="71" t="s">
        <v>8659</v>
      </c>
    </row>
    <row r="2066" spans="1:9" ht="15" hidden="1" customHeight="1" x14ac:dyDescent="0.25">
      <c r="A2066" s="224" t="s">
        <v>8548</v>
      </c>
      <c r="B2066" s="56" t="s">
        <v>6567</v>
      </c>
      <c r="C2066" s="80" t="s">
        <v>6568</v>
      </c>
      <c r="D2066" s="57">
        <v>0.3</v>
      </c>
      <c r="E2066" s="72" t="s">
        <v>122</v>
      </c>
      <c r="F2066" s="62">
        <v>91000</v>
      </c>
      <c r="G2066" s="63">
        <f t="shared" si="37"/>
        <v>27300</v>
      </c>
      <c r="H2066" s="64" t="s">
        <v>566</v>
      </c>
      <c r="I2066" s="71" t="s">
        <v>8659</v>
      </c>
    </row>
    <row r="2067" spans="1:9" ht="15" hidden="1" customHeight="1" x14ac:dyDescent="0.25">
      <c r="A2067" s="224" t="s">
        <v>8548</v>
      </c>
      <c r="B2067" s="56" t="s">
        <v>7971</v>
      </c>
      <c r="C2067" s="56" t="s">
        <v>57</v>
      </c>
      <c r="D2067" s="87">
        <v>1</v>
      </c>
      <c r="E2067" s="72" t="s">
        <v>26</v>
      </c>
      <c r="F2067" s="62">
        <v>500000</v>
      </c>
      <c r="G2067" s="63">
        <f t="shared" si="37"/>
        <v>500000</v>
      </c>
      <c r="H2067" s="64" t="s">
        <v>526</v>
      </c>
      <c r="I2067" s="71" t="s">
        <v>8562</v>
      </c>
    </row>
    <row r="2068" spans="1:9" ht="15" hidden="1" customHeight="1" x14ac:dyDescent="0.25">
      <c r="A2068" s="224" t="s">
        <v>8548</v>
      </c>
      <c r="B2068" s="56" t="s">
        <v>7455</v>
      </c>
      <c r="C2068" s="56" t="s">
        <v>7454</v>
      </c>
      <c r="D2068" s="87">
        <v>1</v>
      </c>
      <c r="E2068" s="56" t="s">
        <v>26</v>
      </c>
      <c r="F2068" s="62">
        <v>310000</v>
      </c>
      <c r="G2068" s="63">
        <f t="shared" si="37"/>
        <v>310000</v>
      </c>
      <c r="H2068" s="64" t="s">
        <v>526</v>
      </c>
      <c r="I2068" s="71" t="s">
        <v>8562</v>
      </c>
    </row>
    <row r="2069" spans="1:9" ht="15" hidden="1" customHeight="1" x14ac:dyDescent="0.25">
      <c r="A2069" s="224" t="s">
        <v>8548</v>
      </c>
      <c r="B2069" s="55" t="s">
        <v>7876</v>
      </c>
      <c r="C2069" s="56" t="s">
        <v>7032</v>
      </c>
      <c r="D2069" s="87">
        <v>1</v>
      </c>
      <c r="E2069" s="72" t="s">
        <v>29</v>
      </c>
      <c r="F2069" s="62">
        <f>1.11*66216.21</f>
        <v>73499.993100000007</v>
      </c>
      <c r="G2069" s="63">
        <f t="shared" si="37"/>
        <v>73499.993100000007</v>
      </c>
      <c r="H2069" s="64" t="s">
        <v>526</v>
      </c>
      <c r="I2069" s="71" t="s">
        <v>8562</v>
      </c>
    </row>
    <row r="2070" spans="1:9" ht="15" hidden="1" customHeight="1" x14ac:dyDescent="0.25">
      <c r="A2070" s="224" t="s">
        <v>8548</v>
      </c>
      <c r="B2070" s="55" t="s">
        <v>7877</v>
      </c>
      <c r="C2070" s="56" t="s">
        <v>7032</v>
      </c>
      <c r="D2070" s="87">
        <v>1</v>
      </c>
      <c r="E2070" s="72" t="s">
        <v>29</v>
      </c>
      <c r="F2070" s="62">
        <f>1.11*105405.4</f>
        <v>116999.99400000001</v>
      </c>
      <c r="G2070" s="63">
        <f t="shared" si="37"/>
        <v>116999.99400000001</v>
      </c>
      <c r="H2070" s="64" t="s">
        <v>526</v>
      </c>
      <c r="I2070" s="71" t="s">
        <v>8562</v>
      </c>
    </row>
    <row r="2071" spans="1:9" ht="15" hidden="1" customHeight="1" x14ac:dyDescent="0.25">
      <c r="A2071" s="224" t="s">
        <v>8548</v>
      </c>
      <c r="B2071" s="56" t="s">
        <v>8559</v>
      </c>
      <c r="C2071" s="56" t="s">
        <v>145</v>
      </c>
      <c r="D2071" s="57">
        <v>1</v>
      </c>
      <c r="E2071" s="72" t="s">
        <v>29</v>
      </c>
      <c r="F2071" s="76">
        <v>44000</v>
      </c>
      <c r="G2071" s="63">
        <f t="shared" si="37"/>
        <v>44000</v>
      </c>
      <c r="H2071" s="64" t="s">
        <v>526</v>
      </c>
      <c r="I2071" s="71" t="s">
        <v>8562</v>
      </c>
    </row>
    <row r="2072" spans="1:9" ht="15" hidden="1" customHeight="1" x14ac:dyDescent="0.25">
      <c r="A2072" s="224" t="s">
        <v>8548</v>
      </c>
      <c r="B2072" s="55" t="s">
        <v>8481</v>
      </c>
      <c r="C2072" s="255" t="s">
        <v>57</v>
      </c>
      <c r="D2072" s="105">
        <v>1</v>
      </c>
      <c r="E2072" s="72" t="s">
        <v>29</v>
      </c>
      <c r="F2072" s="62">
        <v>50000</v>
      </c>
      <c r="G2072" s="63">
        <f t="shared" si="37"/>
        <v>50000</v>
      </c>
      <c r="H2072" s="64" t="s">
        <v>526</v>
      </c>
      <c r="I2072" s="71" t="s">
        <v>8562</v>
      </c>
    </row>
    <row r="2073" spans="1:9" ht="15" hidden="1" customHeight="1" x14ac:dyDescent="0.25">
      <c r="A2073" s="224" t="s">
        <v>8548</v>
      </c>
      <c r="B2073" s="55" t="s">
        <v>788</v>
      </c>
      <c r="C2073" s="56" t="s">
        <v>444</v>
      </c>
      <c r="D2073" s="87">
        <v>10</v>
      </c>
      <c r="E2073" s="72" t="s">
        <v>653</v>
      </c>
      <c r="F2073" s="62">
        <v>14500</v>
      </c>
      <c r="G2073" s="63">
        <f t="shared" si="37"/>
        <v>145000</v>
      </c>
      <c r="H2073" s="64" t="s">
        <v>7114</v>
      </c>
      <c r="I2073" s="71"/>
    </row>
    <row r="2074" spans="1:9" ht="15" hidden="1" customHeight="1" x14ac:dyDescent="0.25">
      <c r="A2074" s="224" t="s">
        <v>8548</v>
      </c>
      <c r="B2074" s="55" t="s">
        <v>8555</v>
      </c>
      <c r="C2074" s="255" t="s">
        <v>436</v>
      </c>
      <c r="D2074" s="105">
        <v>1</v>
      </c>
      <c r="E2074" s="70" t="s">
        <v>29</v>
      </c>
      <c r="F2074" s="62">
        <v>600066</v>
      </c>
      <c r="G2074" s="63">
        <f t="shared" si="37"/>
        <v>600066</v>
      </c>
      <c r="H2074" s="64" t="s">
        <v>410</v>
      </c>
      <c r="I2074" s="71"/>
    </row>
    <row r="2075" spans="1:9" ht="15" hidden="1" customHeight="1" x14ac:dyDescent="0.25">
      <c r="A2075" s="224" t="s">
        <v>8548</v>
      </c>
      <c r="B2075" s="56" t="s">
        <v>8556</v>
      </c>
      <c r="C2075" s="123" t="s">
        <v>436</v>
      </c>
      <c r="D2075" s="56">
        <v>1</v>
      </c>
      <c r="E2075" s="72" t="s">
        <v>29</v>
      </c>
      <c r="F2075" s="76">
        <v>350094.00000000006</v>
      </c>
      <c r="G2075" s="63">
        <f t="shared" si="37"/>
        <v>350094.00000000006</v>
      </c>
      <c r="H2075" s="64" t="s">
        <v>410</v>
      </c>
      <c r="I2075" s="71"/>
    </row>
    <row r="2076" spans="1:9" ht="15" hidden="1" customHeight="1" x14ac:dyDescent="0.25">
      <c r="A2076" s="224" t="s">
        <v>8548</v>
      </c>
      <c r="B2076" s="68" t="s">
        <v>8557</v>
      </c>
      <c r="C2076" s="123" t="s">
        <v>436</v>
      </c>
      <c r="D2076" s="57">
        <v>15</v>
      </c>
      <c r="E2076" s="72" t="s">
        <v>122</v>
      </c>
      <c r="F2076" s="76">
        <v>37518</v>
      </c>
      <c r="G2076" s="63">
        <f t="shared" si="37"/>
        <v>562770</v>
      </c>
      <c r="H2076" s="64" t="s">
        <v>410</v>
      </c>
      <c r="I2076" s="71"/>
    </row>
    <row r="2077" spans="1:9" ht="15" hidden="1" customHeight="1" x14ac:dyDescent="0.25">
      <c r="A2077" s="224" t="s">
        <v>8548</v>
      </c>
      <c r="B2077" s="255" t="s">
        <v>7954</v>
      </c>
      <c r="C2077" s="255" t="s">
        <v>417</v>
      </c>
      <c r="D2077" s="87">
        <v>6</v>
      </c>
      <c r="E2077" s="72" t="s">
        <v>29</v>
      </c>
      <c r="F2077" s="62">
        <v>1750</v>
      </c>
      <c r="G2077" s="63">
        <f t="shared" si="37"/>
        <v>10500</v>
      </c>
      <c r="H2077" s="64" t="s">
        <v>410</v>
      </c>
      <c r="I2077" s="71"/>
    </row>
    <row r="2078" spans="1:9" ht="15" hidden="1" customHeight="1" x14ac:dyDescent="0.25">
      <c r="A2078" s="224" t="s">
        <v>8548</v>
      </c>
      <c r="B2078" s="56" t="s">
        <v>8563</v>
      </c>
      <c r="C2078" s="56" t="s">
        <v>409</v>
      </c>
      <c r="D2078" s="87">
        <v>1</v>
      </c>
      <c r="E2078" s="72" t="s">
        <v>29</v>
      </c>
      <c r="F2078" s="62">
        <v>155000</v>
      </c>
      <c r="G2078" s="63">
        <f t="shared" si="37"/>
        <v>155000</v>
      </c>
      <c r="H2078" s="64" t="s">
        <v>410</v>
      </c>
      <c r="I2078" s="71"/>
    </row>
    <row r="2079" spans="1:9" ht="15" hidden="1" customHeight="1" x14ac:dyDescent="0.25">
      <c r="A2079" s="224" t="s">
        <v>8548</v>
      </c>
      <c r="B2079" s="71" t="s">
        <v>8483</v>
      </c>
      <c r="C2079" s="255" t="s">
        <v>57</v>
      </c>
      <c r="D2079" s="105">
        <v>2</v>
      </c>
      <c r="E2079" s="71" t="s">
        <v>29</v>
      </c>
      <c r="F2079" s="711">
        <v>60000</v>
      </c>
      <c r="G2079" s="63">
        <f t="shared" si="37"/>
        <v>120000</v>
      </c>
      <c r="H2079" s="766" t="s">
        <v>583</v>
      </c>
      <c r="I2079" s="71" t="s">
        <v>8558</v>
      </c>
    </row>
    <row r="2080" spans="1:9" ht="15" hidden="1" customHeight="1" x14ac:dyDescent="0.25">
      <c r="A2080" s="224" t="s">
        <v>8548</v>
      </c>
      <c r="B2080" s="270" t="s">
        <v>990</v>
      </c>
      <c r="C2080" s="71" t="s">
        <v>30</v>
      </c>
      <c r="D2080" s="105">
        <v>1</v>
      </c>
      <c r="E2080" s="70" t="s">
        <v>480</v>
      </c>
      <c r="F2080" s="62">
        <v>75000</v>
      </c>
      <c r="G2080" s="63">
        <f t="shared" si="37"/>
        <v>75000</v>
      </c>
      <c r="H2080" s="271" t="s">
        <v>959</v>
      </c>
      <c r="I2080" s="71"/>
    </row>
    <row r="2081" spans="1:9" ht="15" hidden="1" customHeight="1" x14ac:dyDescent="0.25">
      <c r="A2081" s="224" t="s">
        <v>8548</v>
      </c>
      <c r="B2081" s="60" t="s">
        <v>8565</v>
      </c>
      <c r="C2081" s="56" t="s">
        <v>417</v>
      </c>
      <c r="D2081" s="87">
        <v>1</v>
      </c>
      <c r="E2081" s="72" t="s">
        <v>62</v>
      </c>
      <c r="F2081" s="62">
        <v>22000</v>
      </c>
      <c r="G2081" s="63">
        <f t="shared" si="37"/>
        <v>22000</v>
      </c>
      <c r="H2081" s="64" t="s">
        <v>959</v>
      </c>
      <c r="I2081" s="71"/>
    </row>
    <row r="2082" spans="1:9" ht="15" hidden="1" customHeight="1" x14ac:dyDescent="0.25">
      <c r="A2082" s="224" t="s">
        <v>8548</v>
      </c>
      <c r="B2082" s="56" t="s">
        <v>8540</v>
      </c>
      <c r="C2082" s="56" t="s">
        <v>4932</v>
      </c>
      <c r="D2082" s="57">
        <v>1</v>
      </c>
      <c r="E2082" s="66" t="s">
        <v>29</v>
      </c>
      <c r="F2082" s="62">
        <v>12000000</v>
      </c>
      <c r="G2082" s="63">
        <f t="shared" si="37"/>
        <v>12000000</v>
      </c>
      <c r="H2082" s="64" t="s">
        <v>8546</v>
      </c>
      <c r="I2082" s="56" t="s">
        <v>8567</v>
      </c>
    </row>
    <row r="2083" spans="1:9" ht="15" hidden="1" customHeight="1" x14ac:dyDescent="0.25">
      <c r="A2083" s="224" t="s">
        <v>8548</v>
      </c>
      <c r="B2083" s="56" t="s">
        <v>990</v>
      </c>
      <c r="C2083" s="56" t="s">
        <v>30</v>
      </c>
      <c r="D2083" s="57">
        <v>1</v>
      </c>
      <c r="E2083" s="72" t="s">
        <v>480</v>
      </c>
      <c r="F2083" s="76">
        <v>75000</v>
      </c>
      <c r="G2083" s="63">
        <f t="shared" si="37"/>
        <v>75000</v>
      </c>
      <c r="H2083" s="751" t="s">
        <v>397</v>
      </c>
      <c r="I2083" s="56" t="s">
        <v>8568</v>
      </c>
    </row>
    <row r="2084" spans="1:9" ht="15" hidden="1" customHeight="1" x14ac:dyDescent="0.25">
      <c r="A2084" s="224" t="s">
        <v>8548</v>
      </c>
      <c r="B2084" s="55" t="s">
        <v>8615</v>
      </c>
      <c r="C2084" s="75" t="s">
        <v>6581</v>
      </c>
      <c r="D2084" s="57">
        <v>1</v>
      </c>
      <c r="E2084" s="72" t="s">
        <v>29</v>
      </c>
      <c r="F2084" s="77">
        <v>430000</v>
      </c>
      <c r="G2084" s="63">
        <f t="shared" si="37"/>
        <v>430000</v>
      </c>
      <c r="H2084" s="751" t="s">
        <v>8616</v>
      </c>
      <c r="I2084" s="56" t="s">
        <v>8617</v>
      </c>
    </row>
    <row r="2085" spans="1:9" ht="15" hidden="1" customHeight="1" x14ac:dyDescent="0.25">
      <c r="A2085" s="224" t="s">
        <v>8551</v>
      </c>
      <c r="B2085" s="56" t="s">
        <v>68</v>
      </c>
      <c r="C2085" s="56" t="s">
        <v>69</v>
      </c>
      <c r="D2085" s="57">
        <v>2</v>
      </c>
      <c r="E2085" s="69" t="s">
        <v>203</v>
      </c>
      <c r="F2085" s="77">
        <v>29000</v>
      </c>
      <c r="G2085" s="63">
        <f t="shared" si="37"/>
        <v>58000</v>
      </c>
      <c r="H2085" s="751" t="s">
        <v>402</v>
      </c>
      <c r="I2085" s="71"/>
    </row>
    <row r="2086" spans="1:9" ht="15" hidden="1" customHeight="1" x14ac:dyDescent="0.25">
      <c r="A2086" s="224" t="s">
        <v>8551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751" t="s">
        <v>402</v>
      </c>
      <c r="I2086" s="71"/>
    </row>
    <row r="2087" spans="1:9" ht="15" hidden="1" customHeight="1" x14ac:dyDescent="0.25">
      <c r="A2087" s="224" t="s">
        <v>8551</v>
      </c>
      <c r="B2087" s="56" t="s">
        <v>78</v>
      </c>
      <c r="C2087" s="56" t="s">
        <v>79</v>
      </c>
      <c r="D2087" s="83">
        <v>1.5</v>
      </c>
      <c r="E2087" s="56" t="s">
        <v>203</v>
      </c>
      <c r="F2087" s="77">
        <v>29200</v>
      </c>
      <c r="G2087" s="63">
        <f t="shared" si="37"/>
        <v>43800</v>
      </c>
      <c r="H2087" s="271" t="s">
        <v>430</v>
      </c>
      <c r="I2087" s="71"/>
    </row>
    <row r="2088" spans="1:9" ht="15" hidden="1" customHeight="1" x14ac:dyDescent="0.25">
      <c r="A2088" s="224" t="s">
        <v>8551</v>
      </c>
      <c r="B2088" s="55" t="s">
        <v>6814</v>
      </c>
      <c r="C2088" s="56" t="s">
        <v>6815</v>
      </c>
      <c r="D2088" s="87">
        <v>1</v>
      </c>
      <c r="E2088" s="72" t="s">
        <v>29</v>
      </c>
      <c r="F2088" s="62">
        <f>152027.02*1.11</f>
        <v>168749.99220000001</v>
      </c>
      <c r="G2088" s="63">
        <f t="shared" si="37"/>
        <v>168749.99220000001</v>
      </c>
      <c r="H2088" s="751" t="s">
        <v>461</v>
      </c>
      <c r="I2088" s="71" t="s">
        <v>8618</v>
      </c>
    </row>
    <row r="2089" spans="1:9" ht="15" hidden="1" customHeight="1" x14ac:dyDescent="0.25">
      <c r="A2089" s="224" t="s">
        <v>8551</v>
      </c>
      <c r="B2089" s="56" t="s">
        <v>6817</v>
      </c>
      <c r="C2089" s="75" t="s">
        <v>6815</v>
      </c>
      <c r="D2089" s="87">
        <v>1</v>
      </c>
      <c r="E2089" s="72" t="s">
        <v>29</v>
      </c>
      <c r="F2089" s="62">
        <f>146756.75*1.11</f>
        <v>162899.99250000002</v>
      </c>
      <c r="G2089" s="63">
        <f t="shared" si="37"/>
        <v>162899.99250000002</v>
      </c>
      <c r="H2089" s="751" t="s">
        <v>461</v>
      </c>
      <c r="I2089" s="71" t="s">
        <v>8618</v>
      </c>
    </row>
    <row r="2090" spans="1:9" ht="15" hidden="1" customHeight="1" x14ac:dyDescent="0.25">
      <c r="A2090" s="224" t="s">
        <v>8551</v>
      </c>
      <c r="B2090" s="56" t="s">
        <v>7776</v>
      </c>
      <c r="C2090" s="230" t="s">
        <v>403</v>
      </c>
      <c r="D2090" s="87">
        <v>1</v>
      </c>
      <c r="E2090" s="72" t="s">
        <v>29</v>
      </c>
      <c r="F2090" s="62">
        <v>100000</v>
      </c>
      <c r="G2090" s="63">
        <f t="shared" si="37"/>
        <v>100000</v>
      </c>
      <c r="H2090" s="751" t="s">
        <v>461</v>
      </c>
      <c r="I2090" s="71" t="s">
        <v>8618</v>
      </c>
    </row>
    <row r="2091" spans="1:9" ht="15" hidden="1" customHeight="1" x14ac:dyDescent="0.25">
      <c r="A2091" s="224" t="s">
        <v>8551</v>
      </c>
      <c r="B2091" s="55" t="s">
        <v>8283</v>
      </c>
      <c r="C2091" s="75" t="s">
        <v>57</v>
      </c>
      <c r="D2091" s="87">
        <v>1</v>
      </c>
      <c r="E2091" s="66" t="s">
        <v>29</v>
      </c>
      <c r="F2091" s="62">
        <v>95000</v>
      </c>
      <c r="G2091" s="63">
        <f t="shared" si="37"/>
        <v>95000</v>
      </c>
      <c r="H2091" s="751" t="s">
        <v>461</v>
      </c>
      <c r="I2091" s="71" t="s">
        <v>8618</v>
      </c>
    </row>
    <row r="2092" spans="1:9" ht="15" hidden="1" customHeight="1" x14ac:dyDescent="0.25">
      <c r="A2092" s="224" t="s">
        <v>8551</v>
      </c>
      <c r="B2092" s="56" t="s">
        <v>8088</v>
      </c>
      <c r="C2092" s="230" t="s">
        <v>398</v>
      </c>
      <c r="D2092" s="87">
        <v>1</v>
      </c>
      <c r="E2092" s="72" t="s">
        <v>29</v>
      </c>
      <c r="F2092" s="62">
        <v>12500</v>
      </c>
      <c r="G2092" s="63">
        <f t="shared" si="37"/>
        <v>12500</v>
      </c>
      <c r="H2092" s="751" t="s">
        <v>461</v>
      </c>
      <c r="I2092" s="71" t="s">
        <v>8618</v>
      </c>
    </row>
    <row r="2093" spans="1:9" ht="15" hidden="1" customHeight="1" x14ac:dyDescent="0.25">
      <c r="A2093" s="224" t="s">
        <v>8551</v>
      </c>
      <c r="B2093" s="60" t="s">
        <v>215</v>
      </c>
      <c r="C2093" s="151" t="s">
        <v>216</v>
      </c>
      <c r="D2093" s="57">
        <v>6</v>
      </c>
      <c r="E2093" s="56" t="s">
        <v>203</v>
      </c>
      <c r="F2093" s="971">
        <v>36500</v>
      </c>
      <c r="G2093" s="63">
        <f t="shared" si="37"/>
        <v>219000</v>
      </c>
      <c r="H2093" s="751" t="s">
        <v>461</v>
      </c>
      <c r="I2093" s="71" t="s">
        <v>8618</v>
      </c>
    </row>
    <row r="2094" spans="1:9" ht="15" hidden="1" customHeight="1" x14ac:dyDescent="0.25">
      <c r="A2094" s="224" t="s">
        <v>8551</v>
      </c>
      <c r="B2094" s="56" t="s">
        <v>8643</v>
      </c>
      <c r="C2094" s="56" t="s">
        <v>96</v>
      </c>
      <c r="D2094" s="57">
        <v>0.6</v>
      </c>
      <c r="E2094" s="68" t="s">
        <v>203</v>
      </c>
      <c r="F2094" s="77">
        <v>75000</v>
      </c>
      <c r="G2094" s="63">
        <f t="shared" si="37"/>
        <v>45000</v>
      </c>
      <c r="H2094" s="751" t="s">
        <v>461</v>
      </c>
      <c r="I2094" s="71" t="s">
        <v>8618</v>
      </c>
    </row>
    <row r="2095" spans="1:9" ht="15" hidden="1" customHeight="1" x14ac:dyDescent="0.25">
      <c r="A2095" s="224" t="s">
        <v>8551</v>
      </c>
      <c r="B2095" s="55" t="s">
        <v>7854</v>
      </c>
      <c r="C2095" s="56" t="s">
        <v>57</v>
      </c>
      <c r="D2095" s="57">
        <v>1</v>
      </c>
      <c r="E2095" s="72" t="s">
        <v>29</v>
      </c>
      <c r="F2095" s="76">
        <v>25000</v>
      </c>
      <c r="G2095" s="63">
        <f t="shared" si="37"/>
        <v>25000</v>
      </c>
      <c r="H2095" s="751" t="s">
        <v>461</v>
      </c>
      <c r="I2095" s="71" t="s">
        <v>8618</v>
      </c>
    </row>
    <row r="2096" spans="1:9" ht="15" hidden="1" customHeight="1" x14ac:dyDescent="0.25">
      <c r="A2096" s="224" t="s">
        <v>8551</v>
      </c>
      <c r="B2096" s="81" t="s">
        <v>8589</v>
      </c>
      <c r="C2096" s="75" t="s">
        <v>411</v>
      </c>
      <c r="D2096" s="57">
        <v>1</v>
      </c>
      <c r="E2096" s="72" t="s">
        <v>26</v>
      </c>
      <c r="F2096" s="76">
        <v>8000</v>
      </c>
      <c r="G2096" s="63">
        <f t="shared" si="37"/>
        <v>8000</v>
      </c>
      <c r="H2096" s="64" t="s">
        <v>959</v>
      </c>
      <c r="I2096" s="71"/>
    </row>
    <row r="2097" spans="1:9" ht="15" hidden="1" customHeight="1" x14ac:dyDescent="0.25">
      <c r="A2097" s="224" t="s">
        <v>8551</v>
      </c>
      <c r="B2097" s="56" t="s">
        <v>7817</v>
      </c>
      <c r="C2097" s="56" t="s">
        <v>411</v>
      </c>
      <c r="D2097" s="61">
        <v>1</v>
      </c>
      <c r="E2097" s="72" t="s">
        <v>29</v>
      </c>
      <c r="F2097" s="76">
        <v>118000</v>
      </c>
      <c r="G2097" s="63">
        <f t="shared" si="37"/>
        <v>118000</v>
      </c>
      <c r="H2097" s="64" t="s">
        <v>959</v>
      </c>
      <c r="I2097" s="71"/>
    </row>
    <row r="2098" spans="1:9" ht="15" hidden="1" customHeight="1" x14ac:dyDescent="0.25">
      <c r="A2098" s="224" t="s">
        <v>8551</v>
      </c>
      <c r="B2098" s="56" t="s">
        <v>8602</v>
      </c>
      <c r="C2098" s="123" t="s">
        <v>6627</v>
      </c>
      <c r="D2098" s="56">
        <v>10</v>
      </c>
      <c r="E2098" s="72" t="s">
        <v>29</v>
      </c>
      <c r="F2098" s="76">
        <v>1200</v>
      </c>
      <c r="G2098" s="63">
        <f t="shared" si="37"/>
        <v>12000</v>
      </c>
      <c r="H2098" s="64" t="s">
        <v>959</v>
      </c>
      <c r="I2098" s="71"/>
    </row>
    <row r="2099" spans="1:9" ht="15" hidden="1" customHeight="1" x14ac:dyDescent="0.25">
      <c r="A2099" s="224" t="s">
        <v>8551</v>
      </c>
      <c r="B2099" s="68" t="s">
        <v>8603</v>
      </c>
      <c r="C2099" s="123" t="s">
        <v>6627</v>
      </c>
      <c r="D2099" s="57">
        <v>20</v>
      </c>
      <c r="E2099" s="72" t="s">
        <v>29</v>
      </c>
      <c r="F2099" s="76">
        <v>650</v>
      </c>
      <c r="G2099" s="63">
        <f t="shared" si="37"/>
        <v>13000</v>
      </c>
      <c r="H2099" s="64" t="s">
        <v>959</v>
      </c>
      <c r="I2099" s="71"/>
    </row>
    <row r="2100" spans="1:9" ht="15" hidden="1" customHeight="1" x14ac:dyDescent="0.25">
      <c r="A2100" s="224" t="s">
        <v>8551</v>
      </c>
      <c r="B2100" s="55" t="s">
        <v>8590</v>
      </c>
      <c r="C2100" s="56" t="s">
        <v>57</v>
      </c>
      <c r="D2100" s="57">
        <v>1</v>
      </c>
      <c r="E2100" s="72" t="s">
        <v>29</v>
      </c>
      <c r="F2100" s="76">
        <v>105000</v>
      </c>
      <c r="G2100" s="63">
        <f t="shared" si="37"/>
        <v>105000</v>
      </c>
      <c r="H2100" s="64" t="s">
        <v>392</v>
      </c>
      <c r="I2100" s="71" t="s">
        <v>8660</v>
      </c>
    </row>
    <row r="2101" spans="1:9" ht="15" hidden="1" customHeight="1" x14ac:dyDescent="0.25">
      <c r="A2101" s="224" t="s">
        <v>8551</v>
      </c>
      <c r="B2101" s="276" t="s">
        <v>7585</v>
      </c>
      <c r="C2101" s="276" t="s">
        <v>8285</v>
      </c>
      <c r="D2101" s="87">
        <v>1</v>
      </c>
      <c r="E2101" s="72" t="s">
        <v>7333</v>
      </c>
      <c r="F2101" s="62">
        <v>160000</v>
      </c>
      <c r="G2101" s="63">
        <f t="shared" si="37"/>
        <v>160000</v>
      </c>
      <c r="H2101" s="64" t="s">
        <v>8354</v>
      </c>
      <c r="I2101" s="71"/>
    </row>
    <row r="2102" spans="1:9" ht="15" hidden="1" customHeight="1" x14ac:dyDescent="0.25">
      <c r="A2102" s="224" t="s">
        <v>8551</v>
      </c>
      <c r="B2102" s="56" t="s">
        <v>6732</v>
      </c>
      <c r="C2102" s="56" t="s">
        <v>444</v>
      </c>
      <c r="D2102" s="57">
        <v>2</v>
      </c>
      <c r="E2102" s="72" t="s">
        <v>29</v>
      </c>
      <c r="F2102" s="76">
        <v>16000</v>
      </c>
      <c r="G2102" s="63">
        <f t="shared" si="37"/>
        <v>32000</v>
      </c>
      <c r="H2102" s="64" t="s">
        <v>8354</v>
      </c>
      <c r="I2102" s="71"/>
    </row>
    <row r="2103" spans="1:9" ht="15" hidden="1" customHeight="1" x14ac:dyDescent="0.25">
      <c r="A2103" s="224" t="s">
        <v>8551</v>
      </c>
      <c r="B2103" s="55" t="s">
        <v>8601</v>
      </c>
      <c r="C2103" s="255" t="s">
        <v>6627</v>
      </c>
      <c r="D2103" s="105">
        <v>20</v>
      </c>
      <c r="E2103" s="70" t="s">
        <v>29</v>
      </c>
      <c r="F2103" s="62">
        <v>3750</v>
      </c>
      <c r="G2103" s="63">
        <f t="shared" si="37"/>
        <v>75000</v>
      </c>
      <c r="H2103" s="64" t="s">
        <v>8354</v>
      </c>
      <c r="I2103" s="71"/>
    </row>
    <row r="2104" spans="1:9" ht="15" hidden="1" customHeight="1" x14ac:dyDescent="0.25">
      <c r="A2104" s="224" t="s">
        <v>8551</v>
      </c>
      <c r="B2104" s="255" t="s">
        <v>8593</v>
      </c>
      <c r="C2104" s="255" t="s">
        <v>417</v>
      </c>
      <c r="D2104" s="57">
        <v>10</v>
      </c>
      <c r="E2104" s="70" t="s">
        <v>122</v>
      </c>
      <c r="F2104" s="62">
        <v>7500</v>
      </c>
      <c r="G2104" s="63">
        <f t="shared" si="37"/>
        <v>75000</v>
      </c>
      <c r="H2104" s="64" t="s">
        <v>410</v>
      </c>
      <c r="I2104" s="71"/>
    </row>
    <row r="2105" spans="1:9" ht="15" hidden="1" customHeight="1" x14ac:dyDescent="0.25">
      <c r="A2105" s="224" t="s">
        <v>8551</v>
      </c>
      <c r="B2105" s="56" t="s">
        <v>8607</v>
      </c>
      <c r="C2105" s="255" t="s">
        <v>417</v>
      </c>
      <c r="D2105" s="57">
        <v>1</v>
      </c>
      <c r="E2105" s="72" t="s">
        <v>62</v>
      </c>
      <c r="F2105" s="116">
        <v>6500</v>
      </c>
      <c r="G2105" s="63">
        <f t="shared" si="37"/>
        <v>6500</v>
      </c>
      <c r="H2105" s="751" t="s">
        <v>441</v>
      </c>
      <c r="I2105" s="71"/>
    </row>
    <row r="2106" spans="1:9" ht="15" hidden="1" customHeight="1" x14ac:dyDescent="0.25">
      <c r="A2106" s="224" t="s">
        <v>8551</v>
      </c>
      <c r="B2106" s="56" t="s">
        <v>78</v>
      </c>
      <c r="C2106" s="56" t="s">
        <v>79</v>
      </c>
      <c r="D2106" s="83">
        <v>1.5</v>
      </c>
      <c r="E2106" s="56" t="s">
        <v>203</v>
      </c>
      <c r="F2106" s="77">
        <v>29200</v>
      </c>
      <c r="G2106" s="63">
        <f t="shared" si="37"/>
        <v>43800</v>
      </c>
      <c r="H2106" s="271" t="s">
        <v>491</v>
      </c>
      <c r="I2106" s="71"/>
    </row>
    <row r="2107" spans="1:9" ht="15" hidden="1" customHeight="1" x14ac:dyDescent="0.25">
      <c r="A2107" s="224" t="s">
        <v>8551</v>
      </c>
      <c r="B2107" s="56" t="s">
        <v>8612</v>
      </c>
      <c r="C2107" s="56" t="s">
        <v>57</v>
      </c>
      <c r="D2107" s="87">
        <v>1</v>
      </c>
      <c r="E2107" s="72" t="s">
        <v>29</v>
      </c>
      <c r="F2107" s="62">
        <v>285000</v>
      </c>
      <c r="G2107" s="63">
        <f t="shared" si="37"/>
        <v>285000</v>
      </c>
      <c r="H2107" s="751" t="s">
        <v>7925</v>
      </c>
      <c r="I2107" s="71" t="s">
        <v>8614</v>
      </c>
    </row>
    <row r="2108" spans="1:9" ht="15" hidden="1" customHeight="1" x14ac:dyDescent="0.25">
      <c r="A2108" s="224" t="s">
        <v>8551</v>
      </c>
      <c r="B2108" s="55" t="s">
        <v>8571</v>
      </c>
      <c r="C2108" s="65" t="s">
        <v>57</v>
      </c>
      <c r="D2108" s="87">
        <v>1</v>
      </c>
      <c r="E2108" s="72" t="s">
        <v>29</v>
      </c>
      <c r="F2108" s="62">
        <v>230000</v>
      </c>
      <c r="G2108" s="63">
        <f t="shared" si="37"/>
        <v>230000</v>
      </c>
      <c r="H2108" s="751" t="s">
        <v>7925</v>
      </c>
      <c r="I2108" s="71" t="s">
        <v>8614</v>
      </c>
    </row>
    <row r="2109" spans="1:9" ht="15" hidden="1" customHeight="1" x14ac:dyDescent="0.25">
      <c r="A2109" s="224" t="s">
        <v>8551</v>
      </c>
      <c r="B2109" s="56" t="s">
        <v>8572</v>
      </c>
      <c r="C2109" s="56" t="s">
        <v>57</v>
      </c>
      <c r="D2109" s="87">
        <v>1</v>
      </c>
      <c r="E2109" s="72" t="s">
        <v>29</v>
      </c>
      <c r="F2109" s="62">
        <v>175000</v>
      </c>
      <c r="G2109" s="63">
        <f t="shared" si="37"/>
        <v>175000</v>
      </c>
      <c r="H2109" s="751" t="s">
        <v>7925</v>
      </c>
      <c r="I2109" s="71" t="s">
        <v>8614</v>
      </c>
    </row>
    <row r="2110" spans="1:9" ht="15" hidden="1" customHeight="1" x14ac:dyDescent="0.25">
      <c r="A2110" s="224" t="s">
        <v>8551</v>
      </c>
      <c r="B2110" s="56" t="s">
        <v>8613</v>
      </c>
      <c r="C2110" s="255" t="s">
        <v>7715</v>
      </c>
      <c r="D2110" s="57">
        <v>1</v>
      </c>
      <c r="E2110" s="72" t="s">
        <v>29</v>
      </c>
      <c r="F2110" s="140">
        <v>85000</v>
      </c>
      <c r="G2110" s="63">
        <f t="shared" si="37"/>
        <v>85000</v>
      </c>
      <c r="H2110" s="751" t="s">
        <v>7925</v>
      </c>
      <c r="I2110" s="71" t="s">
        <v>8614</v>
      </c>
    </row>
    <row r="2111" spans="1:9" ht="15" hidden="1" customHeight="1" x14ac:dyDescent="0.25">
      <c r="A2111" s="224" t="s">
        <v>8551</v>
      </c>
      <c r="B2111" s="56" t="s">
        <v>8128</v>
      </c>
      <c r="C2111" s="80" t="s">
        <v>6722</v>
      </c>
      <c r="D2111" s="87">
        <v>3</v>
      </c>
      <c r="E2111" s="72" t="s">
        <v>29</v>
      </c>
      <c r="F2111" s="62">
        <v>255000</v>
      </c>
      <c r="G2111" s="63">
        <f t="shared" si="37"/>
        <v>765000</v>
      </c>
      <c r="H2111" s="751" t="s">
        <v>7925</v>
      </c>
      <c r="I2111" s="71" t="s">
        <v>8614</v>
      </c>
    </row>
    <row r="2112" spans="1:9" ht="15" hidden="1" customHeight="1" x14ac:dyDescent="0.25">
      <c r="A2112" s="224" t="s">
        <v>8551</v>
      </c>
      <c r="B2112" s="68" t="s">
        <v>8569</v>
      </c>
      <c r="C2112" s="56" t="s">
        <v>403</v>
      </c>
      <c r="D2112" s="57">
        <v>1</v>
      </c>
      <c r="E2112" s="72" t="s">
        <v>29</v>
      </c>
      <c r="F2112" s="76">
        <v>175000</v>
      </c>
      <c r="G2112" s="63">
        <f t="shared" si="37"/>
        <v>175000</v>
      </c>
      <c r="H2112" s="271" t="s">
        <v>425</v>
      </c>
      <c r="I2112" s="71" t="s">
        <v>8620</v>
      </c>
    </row>
    <row r="2113" spans="1:9" ht="15" hidden="1" customHeight="1" x14ac:dyDescent="0.25">
      <c r="A2113" s="224" t="s">
        <v>8551</v>
      </c>
      <c r="B2113" s="255" t="s">
        <v>8560</v>
      </c>
      <c r="C2113" s="255" t="s">
        <v>7715</v>
      </c>
      <c r="D2113" s="57">
        <v>1</v>
      </c>
      <c r="E2113" s="70" t="s">
        <v>29</v>
      </c>
      <c r="F2113" s="62">
        <v>380000</v>
      </c>
      <c r="G2113" s="63">
        <f t="shared" si="37"/>
        <v>380000</v>
      </c>
      <c r="H2113" s="64" t="s">
        <v>8587</v>
      </c>
      <c r="I2113" s="56" t="s">
        <v>8585</v>
      </c>
    </row>
    <row r="2114" spans="1:9" ht="15" hidden="1" customHeight="1" x14ac:dyDescent="0.25">
      <c r="A2114" s="224" t="s">
        <v>8551</v>
      </c>
      <c r="B2114" s="56" t="s">
        <v>8531</v>
      </c>
      <c r="C2114" s="123" t="s">
        <v>8532</v>
      </c>
      <c r="D2114" s="56">
        <v>20</v>
      </c>
      <c r="E2114" s="72" t="s">
        <v>122</v>
      </c>
      <c r="F2114" s="76">
        <v>72594</v>
      </c>
      <c r="G2114" s="63">
        <f t="shared" si="37"/>
        <v>1451880</v>
      </c>
      <c r="H2114" s="64" t="s">
        <v>6578</v>
      </c>
      <c r="I2114" s="56" t="s">
        <v>8585</v>
      </c>
    </row>
    <row r="2115" spans="1:9" ht="15" hidden="1" customHeight="1" x14ac:dyDescent="0.25">
      <c r="A2115" s="224" t="s">
        <v>8551</v>
      </c>
      <c r="B2115" s="56" t="s">
        <v>7816</v>
      </c>
      <c r="C2115" s="80" t="s">
        <v>7795</v>
      </c>
      <c r="D2115" s="87">
        <v>1</v>
      </c>
      <c r="E2115" s="72" t="s">
        <v>29</v>
      </c>
      <c r="F2115" s="62">
        <v>90000</v>
      </c>
      <c r="G2115" s="63">
        <f t="shared" si="37"/>
        <v>90000</v>
      </c>
      <c r="H2115" s="751" t="s">
        <v>415</v>
      </c>
      <c r="I2115" s="56" t="s">
        <v>8585</v>
      </c>
    </row>
    <row r="2116" spans="1:9" ht="15" hidden="1" customHeight="1" x14ac:dyDescent="0.25">
      <c r="A2116" s="224" t="s">
        <v>8551</v>
      </c>
      <c r="B2116" s="56" t="s">
        <v>8577</v>
      </c>
      <c r="C2116" s="56" t="s">
        <v>7235</v>
      </c>
      <c r="D2116" s="57">
        <v>5</v>
      </c>
      <c r="E2116" s="72" t="s">
        <v>7453</v>
      </c>
      <c r="F2116" s="62">
        <v>217000</v>
      </c>
      <c r="G2116" s="63">
        <f t="shared" si="37"/>
        <v>1085000</v>
      </c>
      <c r="H2116" s="751" t="s">
        <v>8348</v>
      </c>
      <c r="I2116" s="56" t="s">
        <v>8585</v>
      </c>
    </row>
    <row r="2117" spans="1:9" ht="15" hidden="1" customHeight="1" x14ac:dyDescent="0.25">
      <c r="A2117" s="224" t="s">
        <v>8551</v>
      </c>
      <c r="B2117" s="56" t="s">
        <v>8578</v>
      </c>
      <c r="C2117" s="230" t="s">
        <v>7235</v>
      </c>
      <c r="D2117" s="87">
        <v>3</v>
      </c>
      <c r="E2117" s="72" t="s">
        <v>7453</v>
      </c>
      <c r="F2117" s="62">
        <v>149500</v>
      </c>
      <c r="G2117" s="63">
        <f t="shared" ref="G2117:G2178" si="39">F2117*D2117</f>
        <v>448500</v>
      </c>
      <c r="H2117" s="751" t="s">
        <v>8348</v>
      </c>
      <c r="I2117" s="56" t="s">
        <v>8585</v>
      </c>
    </row>
    <row r="2118" spans="1:9" ht="15" hidden="1" customHeight="1" x14ac:dyDescent="0.25">
      <c r="A2118" s="224" t="s">
        <v>8551</v>
      </c>
      <c r="B2118" s="56" t="s">
        <v>8579</v>
      </c>
      <c r="C2118" s="56" t="s">
        <v>7235</v>
      </c>
      <c r="D2118" s="57">
        <v>3</v>
      </c>
      <c r="E2118" s="72" t="s">
        <v>7453</v>
      </c>
      <c r="F2118" s="62">
        <v>170500</v>
      </c>
      <c r="G2118" s="63">
        <f t="shared" si="39"/>
        <v>511500</v>
      </c>
      <c r="H2118" s="751" t="s">
        <v>8348</v>
      </c>
      <c r="I2118" s="56" t="s">
        <v>8585</v>
      </c>
    </row>
    <row r="2119" spans="1:9" ht="15" hidden="1" customHeight="1" x14ac:dyDescent="0.25">
      <c r="A2119" s="224" t="s">
        <v>8551</v>
      </c>
      <c r="B2119" s="56" t="s">
        <v>8570</v>
      </c>
      <c r="C2119" s="56" t="s">
        <v>57</v>
      </c>
      <c r="D2119" s="57">
        <v>1</v>
      </c>
      <c r="E2119" s="72" t="s">
        <v>29</v>
      </c>
      <c r="F2119" s="76">
        <v>250000</v>
      </c>
      <c r="G2119" s="63">
        <f t="shared" si="39"/>
        <v>250000</v>
      </c>
      <c r="H2119" s="64" t="s">
        <v>8586</v>
      </c>
      <c r="I2119" s="56" t="s">
        <v>8585</v>
      </c>
    </row>
    <row r="2120" spans="1:9" ht="15" hidden="1" customHeight="1" x14ac:dyDescent="0.25">
      <c r="A2120" s="224" t="s">
        <v>8551</v>
      </c>
      <c r="B2120" s="56" t="s">
        <v>8591</v>
      </c>
      <c r="C2120" s="55" t="s">
        <v>6192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51" t="s">
        <v>415</v>
      </c>
      <c r="I2120" s="56" t="s">
        <v>8592</v>
      </c>
    </row>
    <row r="2121" spans="1:9" ht="15" hidden="1" customHeight="1" x14ac:dyDescent="0.25">
      <c r="A2121" s="224" t="s">
        <v>8551</v>
      </c>
      <c r="B2121" s="56" t="s">
        <v>8591</v>
      </c>
      <c r="C2121" s="55" t="s">
        <v>6195</v>
      </c>
      <c r="D2121" s="57">
        <v>1</v>
      </c>
      <c r="E2121" s="66" t="s">
        <v>29</v>
      </c>
      <c r="F2121" s="59">
        <v>2450000</v>
      </c>
      <c r="G2121" s="63">
        <f t="shared" si="39"/>
        <v>2450000</v>
      </c>
      <c r="H2121" s="751" t="s">
        <v>415</v>
      </c>
      <c r="I2121" s="56" t="s">
        <v>8592</v>
      </c>
    </row>
    <row r="2122" spans="1:9" ht="15" hidden="1" customHeight="1" x14ac:dyDescent="0.25">
      <c r="A2122" s="224" t="s">
        <v>8551</v>
      </c>
      <c r="B2122" s="255" t="s">
        <v>7523</v>
      </c>
      <c r="C2122" s="75" t="s">
        <v>8301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51" t="s">
        <v>415</v>
      </c>
      <c r="I2122" s="56" t="s">
        <v>8592</v>
      </c>
    </row>
    <row r="2123" spans="1:9" ht="15" hidden="1" customHeight="1" x14ac:dyDescent="0.25">
      <c r="A2123" s="224" t="s">
        <v>8551</v>
      </c>
      <c r="B2123" s="255" t="s">
        <v>7523</v>
      </c>
      <c r="C2123" s="75" t="s">
        <v>8295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51" t="s">
        <v>415</v>
      </c>
      <c r="I2123" s="56" t="s">
        <v>8592</v>
      </c>
    </row>
    <row r="2124" spans="1:9" ht="15" hidden="1" customHeight="1" x14ac:dyDescent="0.25">
      <c r="A2124" s="224" t="s">
        <v>8551</v>
      </c>
      <c r="B2124" s="255" t="s">
        <v>7523</v>
      </c>
      <c r="C2124" s="75" t="s">
        <v>8300</v>
      </c>
      <c r="D2124" s="57">
        <v>1</v>
      </c>
      <c r="E2124" s="72" t="s">
        <v>29</v>
      </c>
      <c r="F2124" s="62">
        <v>1500000</v>
      </c>
      <c r="G2124" s="63">
        <f t="shared" si="39"/>
        <v>1500000</v>
      </c>
      <c r="H2124" s="751" t="s">
        <v>415</v>
      </c>
      <c r="I2124" s="56" t="s">
        <v>8592</v>
      </c>
    </row>
    <row r="2125" spans="1:9" ht="15" hidden="1" customHeight="1" x14ac:dyDescent="0.25">
      <c r="A2125" s="224" t="s">
        <v>8551</v>
      </c>
      <c r="B2125" s="55" t="s">
        <v>6709</v>
      </c>
      <c r="C2125" s="75" t="s">
        <v>6711</v>
      </c>
      <c r="D2125" s="87">
        <v>2</v>
      </c>
      <c r="E2125" s="72" t="s">
        <v>29</v>
      </c>
      <c r="F2125" s="62">
        <v>245000</v>
      </c>
      <c r="G2125" s="63">
        <f t="shared" si="39"/>
        <v>490000</v>
      </c>
      <c r="H2125" s="751" t="s">
        <v>415</v>
      </c>
      <c r="I2125" s="56" t="s">
        <v>8592</v>
      </c>
    </row>
    <row r="2126" spans="1:9" ht="15" hidden="1" customHeight="1" x14ac:dyDescent="0.25">
      <c r="A2126" s="224" t="s">
        <v>8551</v>
      </c>
      <c r="B2126" s="56" t="s">
        <v>7816</v>
      </c>
      <c r="C2126" s="80" t="s">
        <v>7795</v>
      </c>
      <c r="D2126" s="87">
        <v>2</v>
      </c>
      <c r="E2126" s="72" t="s">
        <v>29</v>
      </c>
      <c r="F2126" s="62">
        <v>90000</v>
      </c>
      <c r="G2126" s="63">
        <f t="shared" si="39"/>
        <v>180000</v>
      </c>
      <c r="H2126" s="751" t="s">
        <v>415</v>
      </c>
      <c r="I2126" s="56" t="s">
        <v>8592</v>
      </c>
    </row>
    <row r="2127" spans="1:9" ht="15" hidden="1" customHeight="1" x14ac:dyDescent="0.25">
      <c r="A2127" s="224" t="s">
        <v>8658</v>
      </c>
      <c r="B2127" s="74" t="s">
        <v>372</v>
      </c>
      <c r="C2127" s="75" t="s">
        <v>117</v>
      </c>
      <c r="D2127" s="87">
        <v>1</v>
      </c>
      <c r="E2127" s="72" t="s">
        <v>29</v>
      </c>
      <c r="F2127" s="62">
        <v>851282</v>
      </c>
      <c r="G2127" s="63">
        <f t="shared" si="39"/>
        <v>851282</v>
      </c>
      <c r="H2127" s="751" t="s">
        <v>430</v>
      </c>
      <c r="I2127" s="71" t="s">
        <v>8619</v>
      </c>
    </row>
    <row r="2128" spans="1:9" ht="15" hidden="1" customHeight="1" x14ac:dyDescent="0.25">
      <c r="A2128" s="224" t="s">
        <v>8658</v>
      </c>
      <c r="B2128" s="56" t="s">
        <v>6732</v>
      </c>
      <c r="C2128" s="56" t="s">
        <v>444</v>
      </c>
      <c r="D2128" s="57">
        <v>1</v>
      </c>
      <c r="E2128" s="72" t="s">
        <v>29</v>
      </c>
      <c r="F2128" s="76">
        <v>16000</v>
      </c>
      <c r="G2128" s="63">
        <f t="shared" si="39"/>
        <v>16000</v>
      </c>
      <c r="H2128" s="271" t="s">
        <v>7583</v>
      </c>
      <c r="I2128" s="71"/>
    </row>
    <row r="2129" spans="1:9" ht="15" hidden="1" customHeight="1" x14ac:dyDescent="0.25">
      <c r="A2129" s="224" t="s">
        <v>8658</v>
      </c>
      <c r="B2129" s="56" t="s">
        <v>6856</v>
      </c>
      <c r="C2129" s="75" t="s">
        <v>6855</v>
      </c>
      <c r="D2129" s="57">
        <v>5</v>
      </c>
      <c r="E2129" s="72" t="s">
        <v>29</v>
      </c>
      <c r="F2129" s="76">
        <v>1000</v>
      </c>
      <c r="G2129" s="63">
        <f t="shared" si="39"/>
        <v>5000</v>
      </c>
      <c r="H2129" s="751" t="s">
        <v>7583</v>
      </c>
      <c r="I2129" s="71"/>
    </row>
    <row r="2130" spans="1:9" ht="15" hidden="1" customHeight="1" x14ac:dyDescent="0.25">
      <c r="A2130" s="224" t="s">
        <v>8658</v>
      </c>
      <c r="B2130" s="68" t="s">
        <v>123</v>
      </c>
      <c r="C2130" s="56" t="s">
        <v>124</v>
      </c>
      <c r="D2130" s="87">
        <v>1</v>
      </c>
      <c r="E2130" s="72" t="s">
        <v>29</v>
      </c>
      <c r="F2130" s="62">
        <f>152027.02*1.11</f>
        <v>168749.99220000001</v>
      </c>
      <c r="G2130" s="63">
        <f t="shared" si="39"/>
        <v>168749.99220000001</v>
      </c>
      <c r="H2130" s="751" t="s">
        <v>453</v>
      </c>
      <c r="I2130" s="71" t="s">
        <v>8644</v>
      </c>
    </row>
    <row r="2131" spans="1:9" ht="15" hidden="1" customHeight="1" x14ac:dyDescent="0.25">
      <c r="A2131" s="224" t="s">
        <v>8658</v>
      </c>
      <c r="B2131" s="56" t="s">
        <v>120</v>
      </c>
      <c r="C2131" s="56" t="s">
        <v>121</v>
      </c>
      <c r="D2131" s="61">
        <v>1</v>
      </c>
      <c r="E2131" s="56" t="s">
        <v>25</v>
      </c>
      <c r="F2131" s="77">
        <v>202500</v>
      </c>
      <c r="G2131" s="63">
        <f t="shared" si="39"/>
        <v>202500</v>
      </c>
      <c r="H2131" s="751" t="s">
        <v>453</v>
      </c>
      <c r="I2131" s="71" t="s">
        <v>8644</v>
      </c>
    </row>
    <row r="2132" spans="1:9" ht="15" hidden="1" customHeight="1" x14ac:dyDescent="0.25">
      <c r="A2132" s="224" t="s">
        <v>8658</v>
      </c>
      <c r="B2132" s="56" t="s">
        <v>271</v>
      </c>
      <c r="C2132" s="56" t="s">
        <v>272</v>
      </c>
      <c r="D2132" s="170">
        <v>1</v>
      </c>
      <c r="E2132" s="69" t="s">
        <v>25</v>
      </c>
      <c r="F2132" s="77">
        <v>37500</v>
      </c>
      <c r="G2132" s="63">
        <f t="shared" si="39"/>
        <v>37500</v>
      </c>
      <c r="H2132" s="751" t="s">
        <v>453</v>
      </c>
      <c r="I2132" s="71" t="s">
        <v>8644</v>
      </c>
    </row>
    <row r="2133" spans="1:9" ht="15" hidden="1" customHeight="1" x14ac:dyDescent="0.25">
      <c r="A2133" s="224" t="s">
        <v>8658</v>
      </c>
      <c r="B2133" s="56" t="s">
        <v>7986</v>
      </c>
      <c r="C2133" s="56" t="s">
        <v>403</v>
      </c>
      <c r="D2133" s="61">
        <v>1</v>
      </c>
      <c r="E2133" s="72" t="s">
        <v>29</v>
      </c>
      <c r="F2133" s="76">
        <v>90000</v>
      </c>
      <c r="G2133" s="63">
        <f t="shared" si="39"/>
        <v>90000</v>
      </c>
      <c r="H2133" s="751" t="s">
        <v>453</v>
      </c>
      <c r="I2133" s="71" t="s">
        <v>8644</v>
      </c>
    </row>
    <row r="2134" spans="1:9" ht="15" hidden="1" customHeight="1" x14ac:dyDescent="0.25">
      <c r="A2134" s="224" t="s">
        <v>8658</v>
      </c>
      <c r="B2134" s="55" t="s">
        <v>7737</v>
      </c>
      <c r="C2134" s="75" t="s">
        <v>57</v>
      </c>
      <c r="D2134" s="87">
        <v>4</v>
      </c>
      <c r="E2134" s="72" t="s">
        <v>29</v>
      </c>
      <c r="F2134" s="62">
        <v>10000</v>
      </c>
      <c r="G2134" s="63">
        <f t="shared" si="39"/>
        <v>40000</v>
      </c>
      <c r="H2134" s="751" t="s">
        <v>453</v>
      </c>
      <c r="I2134" s="71" t="s">
        <v>8644</v>
      </c>
    </row>
    <row r="2135" spans="1:9" ht="15" hidden="1" customHeight="1" x14ac:dyDescent="0.25">
      <c r="A2135" s="224" t="s">
        <v>8658</v>
      </c>
      <c r="B2135" s="68" t="s">
        <v>8621</v>
      </c>
      <c r="C2135" s="56" t="s">
        <v>403</v>
      </c>
      <c r="D2135" s="87">
        <v>1</v>
      </c>
      <c r="E2135" s="72" t="s">
        <v>29</v>
      </c>
      <c r="F2135" s="76">
        <v>135000</v>
      </c>
      <c r="G2135" s="63">
        <f t="shared" si="39"/>
        <v>135000</v>
      </c>
      <c r="H2135" s="751" t="s">
        <v>594</v>
      </c>
      <c r="I2135" s="71"/>
    </row>
    <row r="2136" spans="1:9" ht="15" hidden="1" customHeight="1" x14ac:dyDescent="0.25">
      <c r="A2136" s="224" t="s">
        <v>8658</v>
      </c>
      <c r="B2136" s="55" t="s">
        <v>7502</v>
      </c>
      <c r="C2136" s="65" t="s">
        <v>57</v>
      </c>
      <c r="D2136" s="87">
        <v>1</v>
      </c>
      <c r="E2136" s="72" t="s">
        <v>29</v>
      </c>
      <c r="F2136" s="62">
        <v>380000</v>
      </c>
      <c r="G2136" s="63">
        <f t="shared" si="39"/>
        <v>380000</v>
      </c>
      <c r="H2136" s="751" t="s">
        <v>594</v>
      </c>
      <c r="I2136" s="71"/>
    </row>
    <row r="2137" spans="1:9" ht="15" hidden="1" customHeight="1" x14ac:dyDescent="0.25">
      <c r="A2137" s="224" t="s">
        <v>8658</v>
      </c>
      <c r="B2137" s="71" t="s">
        <v>8483</v>
      </c>
      <c r="C2137" s="255" t="s">
        <v>57</v>
      </c>
      <c r="D2137" s="105">
        <v>4</v>
      </c>
      <c r="E2137" s="71" t="s">
        <v>29</v>
      </c>
      <c r="F2137" s="711">
        <v>60000</v>
      </c>
      <c r="G2137" s="63">
        <f t="shared" si="39"/>
        <v>240000</v>
      </c>
      <c r="H2137" s="751" t="s">
        <v>594</v>
      </c>
      <c r="I2137" s="71"/>
    </row>
    <row r="2138" spans="1:9" ht="15" hidden="1" customHeight="1" x14ac:dyDescent="0.25">
      <c r="A2138" s="224" t="s">
        <v>8658</v>
      </c>
      <c r="B2138" s="56" t="s">
        <v>8643</v>
      </c>
      <c r="C2138" s="56" t="s">
        <v>96</v>
      </c>
      <c r="D2138" s="57">
        <v>0.5</v>
      </c>
      <c r="E2138" s="68" t="s">
        <v>203</v>
      </c>
      <c r="F2138" s="77">
        <v>75000</v>
      </c>
      <c r="G2138" s="63">
        <f t="shared" si="39"/>
        <v>37500</v>
      </c>
      <c r="H2138" s="751" t="s">
        <v>594</v>
      </c>
      <c r="I2138" s="71"/>
    </row>
    <row r="2139" spans="1:9" ht="15" hidden="1" customHeight="1" x14ac:dyDescent="0.25">
      <c r="A2139" s="224" t="s">
        <v>8658</v>
      </c>
      <c r="B2139" s="56" t="s">
        <v>68</v>
      </c>
      <c r="C2139" s="56" t="s">
        <v>69</v>
      </c>
      <c r="D2139" s="57">
        <v>1.5</v>
      </c>
      <c r="E2139" s="69" t="s">
        <v>203</v>
      </c>
      <c r="F2139" s="77">
        <v>29000</v>
      </c>
      <c r="G2139" s="63">
        <f t="shared" si="39"/>
        <v>43500</v>
      </c>
      <c r="H2139" s="751" t="s">
        <v>594</v>
      </c>
      <c r="I2139" s="71"/>
    </row>
    <row r="2140" spans="1:9" ht="15" hidden="1" customHeight="1" x14ac:dyDescent="0.25">
      <c r="A2140" s="224" t="s">
        <v>8658</v>
      </c>
      <c r="B2140" s="56" t="s">
        <v>7601</v>
      </c>
      <c r="C2140" s="56" t="s">
        <v>8623</v>
      </c>
      <c r="D2140" s="57">
        <v>1</v>
      </c>
      <c r="E2140" s="72" t="s">
        <v>29</v>
      </c>
      <c r="F2140" s="76">
        <v>1700000</v>
      </c>
      <c r="G2140" s="63">
        <f t="shared" si="39"/>
        <v>1700000</v>
      </c>
      <c r="H2140" s="751" t="s">
        <v>594</v>
      </c>
      <c r="I2140" s="71" t="s">
        <v>8626</v>
      </c>
    </row>
    <row r="2141" spans="1:9" ht="15" hidden="1" customHeight="1" x14ac:dyDescent="0.25">
      <c r="A2141" s="224" t="s">
        <v>8658</v>
      </c>
      <c r="B2141" s="56" t="s">
        <v>8631</v>
      </c>
      <c r="C2141" s="123" t="s">
        <v>57</v>
      </c>
      <c r="D2141" s="56">
        <v>1</v>
      </c>
      <c r="E2141" s="72" t="s">
        <v>29</v>
      </c>
      <c r="F2141" s="76">
        <v>230000</v>
      </c>
      <c r="G2141" s="63">
        <f t="shared" si="39"/>
        <v>230000</v>
      </c>
      <c r="H2141" s="64" t="s">
        <v>566</v>
      </c>
      <c r="I2141" s="71" t="s">
        <v>8647</v>
      </c>
    </row>
    <row r="2142" spans="1:9" ht="15" hidden="1" customHeight="1" x14ac:dyDescent="0.25">
      <c r="A2142" s="224" t="s">
        <v>8658</v>
      </c>
      <c r="B2142" s="60" t="s">
        <v>7073</v>
      </c>
      <c r="C2142" s="56" t="s">
        <v>409</v>
      </c>
      <c r="D2142" s="87">
        <v>2</v>
      </c>
      <c r="E2142" s="72" t="s">
        <v>7074</v>
      </c>
      <c r="F2142" s="62">
        <v>45000</v>
      </c>
      <c r="G2142" s="63">
        <f t="shared" si="39"/>
        <v>90000</v>
      </c>
      <c r="H2142" s="64" t="s">
        <v>566</v>
      </c>
      <c r="I2142" s="71" t="s">
        <v>8647</v>
      </c>
    </row>
    <row r="2143" spans="1:9" ht="15" hidden="1" customHeight="1" x14ac:dyDescent="0.25">
      <c r="A2143" s="224" t="s">
        <v>8658</v>
      </c>
      <c r="B2143" s="56" t="s">
        <v>8645</v>
      </c>
      <c r="C2143" s="230" t="s">
        <v>8646</v>
      </c>
      <c r="D2143" s="87">
        <v>1</v>
      </c>
      <c r="E2143" s="72" t="s">
        <v>26</v>
      </c>
      <c r="F2143" s="62">
        <v>250000</v>
      </c>
      <c r="G2143" s="63">
        <f t="shared" si="39"/>
        <v>250000</v>
      </c>
      <c r="H2143" s="64" t="s">
        <v>566</v>
      </c>
      <c r="I2143" s="71" t="s">
        <v>8647</v>
      </c>
    </row>
    <row r="2144" spans="1:9" ht="15" hidden="1" customHeight="1" x14ac:dyDescent="0.25">
      <c r="A2144" s="224" t="s">
        <v>8658</v>
      </c>
      <c r="B2144" s="56" t="s">
        <v>293</v>
      </c>
      <c r="C2144" s="56" t="s">
        <v>57</v>
      </c>
      <c r="D2144" s="57">
        <v>3</v>
      </c>
      <c r="E2144" s="72" t="s">
        <v>29</v>
      </c>
      <c r="F2144" s="76">
        <v>12500</v>
      </c>
      <c r="G2144" s="63">
        <f t="shared" si="39"/>
        <v>37500</v>
      </c>
      <c r="H2144" s="751" t="s">
        <v>566</v>
      </c>
      <c r="I2144" s="71" t="s">
        <v>8647</v>
      </c>
    </row>
    <row r="2145" spans="1:9" ht="15" hidden="1" customHeight="1" x14ac:dyDescent="0.25">
      <c r="A2145" s="224" t="s">
        <v>8658</v>
      </c>
      <c r="B2145" s="56" t="s">
        <v>8088</v>
      </c>
      <c r="C2145" s="230" t="s">
        <v>398</v>
      </c>
      <c r="D2145" s="87">
        <v>1</v>
      </c>
      <c r="E2145" s="72" t="s">
        <v>29</v>
      </c>
      <c r="F2145" s="62">
        <v>12500</v>
      </c>
      <c r="G2145" s="63">
        <f t="shared" si="39"/>
        <v>12500</v>
      </c>
      <c r="H2145" s="64" t="s">
        <v>566</v>
      </c>
      <c r="I2145" s="71"/>
    </row>
    <row r="2146" spans="1:9" ht="15" hidden="1" customHeight="1" x14ac:dyDescent="0.25">
      <c r="A2146" s="224" t="s">
        <v>8658</v>
      </c>
      <c r="B2146" s="55" t="s">
        <v>8641</v>
      </c>
      <c r="C2146" s="75" t="s">
        <v>6627</v>
      </c>
      <c r="D2146" s="57">
        <v>1</v>
      </c>
      <c r="E2146" s="72" t="s">
        <v>29</v>
      </c>
      <c r="F2146" s="76">
        <v>4000</v>
      </c>
      <c r="G2146" s="63">
        <f t="shared" si="39"/>
        <v>4000</v>
      </c>
      <c r="H2146" s="64" t="s">
        <v>566</v>
      </c>
      <c r="I2146" s="71"/>
    </row>
    <row r="2147" spans="1:9" ht="15" hidden="1" customHeight="1" x14ac:dyDescent="0.25">
      <c r="A2147" s="224" t="s">
        <v>8658</v>
      </c>
      <c r="B2147" s="56" t="s">
        <v>78</v>
      </c>
      <c r="C2147" s="56" t="s">
        <v>79</v>
      </c>
      <c r="D2147" s="83">
        <v>0.5</v>
      </c>
      <c r="E2147" s="56" t="s">
        <v>203</v>
      </c>
      <c r="F2147" s="77">
        <v>29200</v>
      </c>
      <c r="G2147" s="63">
        <f t="shared" si="39"/>
        <v>14600</v>
      </c>
      <c r="H2147" s="64" t="s">
        <v>566</v>
      </c>
      <c r="I2147" s="71"/>
    </row>
    <row r="2148" spans="1:9" ht="15" hidden="1" customHeight="1" x14ac:dyDescent="0.25">
      <c r="A2148" s="224" t="s">
        <v>8658</v>
      </c>
      <c r="B2148" s="56" t="s">
        <v>6856</v>
      </c>
      <c r="C2148" s="75" t="s">
        <v>6855</v>
      </c>
      <c r="D2148" s="57">
        <v>5</v>
      </c>
      <c r="E2148" s="72" t="s">
        <v>29</v>
      </c>
      <c r="F2148" s="76">
        <v>1000</v>
      </c>
      <c r="G2148" s="63">
        <f t="shared" si="39"/>
        <v>5000</v>
      </c>
      <c r="H2148" s="64" t="s">
        <v>526</v>
      </c>
      <c r="I2148" s="71"/>
    </row>
    <row r="2149" spans="1:9" ht="15" hidden="1" customHeight="1" x14ac:dyDescent="0.25">
      <c r="A2149" s="224" t="s">
        <v>8658</v>
      </c>
      <c r="B2149" s="56" t="s">
        <v>6732</v>
      </c>
      <c r="C2149" s="56" t="s">
        <v>444</v>
      </c>
      <c r="D2149" s="57">
        <v>2</v>
      </c>
      <c r="E2149" s="72" t="s">
        <v>29</v>
      </c>
      <c r="F2149" s="76">
        <v>16000</v>
      </c>
      <c r="G2149" s="63">
        <f t="shared" si="39"/>
        <v>32000</v>
      </c>
      <c r="H2149" s="64" t="s">
        <v>8354</v>
      </c>
      <c r="I2149" s="71"/>
    </row>
    <row r="2150" spans="1:9" ht="15" hidden="1" customHeight="1" x14ac:dyDescent="0.25">
      <c r="A2150" s="224" t="s">
        <v>8658</v>
      </c>
      <c r="B2150" s="276" t="s">
        <v>7585</v>
      </c>
      <c r="C2150" s="276" t="s">
        <v>8285</v>
      </c>
      <c r="D2150" s="87">
        <v>1</v>
      </c>
      <c r="E2150" s="72" t="s">
        <v>7333</v>
      </c>
      <c r="F2150" s="62">
        <v>160000</v>
      </c>
      <c r="G2150" s="63">
        <f t="shared" si="39"/>
        <v>160000</v>
      </c>
      <c r="H2150" s="64" t="s">
        <v>8354</v>
      </c>
      <c r="I2150" s="71"/>
    </row>
    <row r="2151" spans="1:9" ht="15" hidden="1" customHeight="1" x14ac:dyDescent="0.25">
      <c r="A2151" s="224" t="s">
        <v>8658</v>
      </c>
      <c r="B2151" s="56" t="s">
        <v>78</v>
      </c>
      <c r="C2151" s="56" t="s">
        <v>79</v>
      </c>
      <c r="D2151" s="83">
        <v>1.5</v>
      </c>
      <c r="E2151" s="56" t="s">
        <v>203</v>
      </c>
      <c r="F2151" s="77">
        <v>29200</v>
      </c>
      <c r="G2151" s="63">
        <f t="shared" si="39"/>
        <v>43800</v>
      </c>
      <c r="H2151" s="751" t="s">
        <v>464</v>
      </c>
      <c r="I2151" s="71"/>
    </row>
    <row r="2152" spans="1:9" ht="15" hidden="1" customHeight="1" x14ac:dyDescent="0.25">
      <c r="A2152" s="224" t="s">
        <v>8658</v>
      </c>
      <c r="B2152" s="81" t="s">
        <v>7778</v>
      </c>
      <c r="C2152" s="230" t="s">
        <v>403</v>
      </c>
      <c r="D2152" s="87">
        <v>1</v>
      </c>
      <c r="E2152" s="72" t="s">
        <v>29</v>
      </c>
      <c r="F2152" s="77">
        <v>100000</v>
      </c>
      <c r="G2152" s="63">
        <f t="shared" si="39"/>
        <v>100000</v>
      </c>
      <c r="H2152" s="751" t="s">
        <v>410</v>
      </c>
      <c r="I2152" s="71"/>
    </row>
    <row r="2153" spans="1:9" ht="15" hidden="1" customHeight="1" x14ac:dyDescent="0.25">
      <c r="A2153" s="224" t="s">
        <v>8658</v>
      </c>
      <c r="B2153" s="56" t="s">
        <v>8600</v>
      </c>
      <c r="C2153" s="56" t="s">
        <v>57</v>
      </c>
      <c r="D2153" s="57">
        <v>1</v>
      </c>
      <c r="E2153" s="72" t="s">
        <v>29</v>
      </c>
      <c r="F2153" s="76">
        <v>1185000</v>
      </c>
      <c r="G2153" s="63">
        <f t="shared" si="39"/>
        <v>1185000</v>
      </c>
      <c r="H2153" s="751" t="s">
        <v>8598</v>
      </c>
      <c r="I2153" s="56" t="s">
        <v>8637</v>
      </c>
    </row>
    <row r="2154" spans="1:9" ht="15" hidden="1" customHeight="1" x14ac:dyDescent="0.25">
      <c r="A2154" s="224" t="s">
        <v>8658</v>
      </c>
      <c r="B2154" s="56" t="s">
        <v>8597</v>
      </c>
      <c r="C2154" s="56" t="s">
        <v>57</v>
      </c>
      <c r="D2154" s="57">
        <v>8</v>
      </c>
      <c r="E2154" s="72" t="s">
        <v>29</v>
      </c>
      <c r="F2154" s="76">
        <v>45000</v>
      </c>
      <c r="G2154" s="63">
        <f t="shared" si="39"/>
        <v>360000</v>
      </c>
      <c r="H2154" s="751" t="s">
        <v>8598</v>
      </c>
      <c r="I2154" s="56" t="s">
        <v>8637</v>
      </c>
    </row>
    <row r="2155" spans="1:9" ht="15" hidden="1" customHeight="1" x14ac:dyDescent="0.25">
      <c r="A2155" s="224" t="s">
        <v>8658</v>
      </c>
      <c r="B2155" s="56" t="s">
        <v>8599</v>
      </c>
      <c r="C2155" s="230" t="s">
        <v>57</v>
      </c>
      <c r="D2155" s="87">
        <v>2</v>
      </c>
      <c r="E2155" s="72" t="s">
        <v>29</v>
      </c>
      <c r="F2155" s="62">
        <v>47500</v>
      </c>
      <c r="G2155" s="63">
        <f t="shared" si="39"/>
        <v>95000</v>
      </c>
      <c r="H2155" s="751" t="s">
        <v>8598</v>
      </c>
      <c r="I2155" s="56" t="s">
        <v>8637</v>
      </c>
    </row>
    <row r="2156" spans="1:9" ht="15" hidden="1" customHeight="1" x14ac:dyDescent="0.25">
      <c r="A2156" s="224" t="s">
        <v>8658</v>
      </c>
      <c r="B2156" s="60" t="s">
        <v>8609</v>
      </c>
      <c r="C2156" s="56" t="s">
        <v>398</v>
      </c>
      <c r="D2156" s="87">
        <v>1</v>
      </c>
      <c r="E2156" s="72" t="s">
        <v>29</v>
      </c>
      <c r="F2156" s="62">
        <v>125000</v>
      </c>
      <c r="G2156" s="63">
        <f t="shared" si="39"/>
        <v>125000</v>
      </c>
      <c r="H2156" s="64" t="s">
        <v>8500</v>
      </c>
      <c r="I2156" s="56" t="s">
        <v>8637</v>
      </c>
    </row>
    <row r="2157" spans="1:9" ht="15" hidden="1" customHeight="1" x14ac:dyDescent="0.25">
      <c r="A2157" s="224" t="s">
        <v>8658</v>
      </c>
      <c r="B2157" s="60" t="s">
        <v>8608</v>
      </c>
      <c r="C2157" s="56" t="s">
        <v>398</v>
      </c>
      <c r="D2157" s="87">
        <v>1</v>
      </c>
      <c r="E2157" s="72" t="s">
        <v>29</v>
      </c>
      <c r="F2157" s="62">
        <v>85000</v>
      </c>
      <c r="G2157" s="63">
        <f t="shared" si="39"/>
        <v>85000</v>
      </c>
      <c r="H2157" s="64" t="s">
        <v>8500</v>
      </c>
      <c r="I2157" s="56" t="s">
        <v>8637</v>
      </c>
    </row>
    <row r="2158" spans="1:9" ht="15" hidden="1" customHeight="1" x14ac:dyDescent="0.25">
      <c r="A2158" s="224" t="s">
        <v>8658</v>
      </c>
      <c r="B2158" s="68" t="s">
        <v>8610</v>
      </c>
      <c r="C2158" s="255" t="s">
        <v>398</v>
      </c>
      <c r="D2158" s="57">
        <v>1</v>
      </c>
      <c r="E2158" s="72" t="s">
        <v>29</v>
      </c>
      <c r="F2158" s="116">
        <v>150000</v>
      </c>
      <c r="G2158" s="63">
        <f t="shared" si="39"/>
        <v>150000</v>
      </c>
      <c r="H2158" s="751" t="s">
        <v>8500</v>
      </c>
      <c r="I2158" s="56" t="s">
        <v>8637</v>
      </c>
    </row>
    <row r="2159" spans="1:9" ht="15" hidden="1" customHeight="1" x14ac:dyDescent="0.25">
      <c r="A2159" s="224" t="s">
        <v>8658</v>
      </c>
      <c r="B2159" s="74" t="s">
        <v>372</v>
      </c>
      <c r="C2159" s="75" t="s">
        <v>117</v>
      </c>
      <c r="D2159" s="87">
        <v>2</v>
      </c>
      <c r="E2159" s="72" t="s">
        <v>29</v>
      </c>
      <c r="F2159" s="62">
        <v>851282</v>
      </c>
      <c r="G2159" s="63">
        <f t="shared" si="39"/>
        <v>1702564</v>
      </c>
      <c r="H2159" s="64" t="s">
        <v>8636</v>
      </c>
      <c r="I2159" s="56" t="s">
        <v>8637</v>
      </c>
    </row>
    <row r="2160" spans="1:9" ht="15" hidden="1" customHeight="1" x14ac:dyDescent="0.25">
      <c r="A2160" s="224" t="s">
        <v>8658</v>
      </c>
      <c r="B2160" s="56" t="s">
        <v>6698</v>
      </c>
      <c r="C2160" s="230" t="s">
        <v>8286</v>
      </c>
      <c r="D2160" s="87">
        <v>2</v>
      </c>
      <c r="E2160" s="72" t="s">
        <v>62</v>
      </c>
      <c r="F2160" s="62">
        <v>12500</v>
      </c>
      <c r="G2160" s="63">
        <f t="shared" si="39"/>
        <v>25000</v>
      </c>
      <c r="H2160" s="751" t="s">
        <v>415</v>
      </c>
      <c r="I2160" s="56" t="s">
        <v>8637</v>
      </c>
    </row>
    <row r="2161" spans="1:9" ht="15" hidden="1" customHeight="1" x14ac:dyDescent="0.25">
      <c r="A2161" s="224" t="s">
        <v>8658</v>
      </c>
      <c r="B2161" s="56" t="s">
        <v>8633</v>
      </c>
      <c r="C2161" s="56" t="s">
        <v>57</v>
      </c>
      <c r="D2161" s="57">
        <v>1</v>
      </c>
      <c r="E2161" s="72" t="s">
        <v>29</v>
      </c>
      <c r="F2161" s="76">
        <v>340000</v>
      </c>
      <c r="G2161" s="63">
        <f t="shared" si="39"/>
        <v>340000</v>
      </c>
      <c r="H2161" s="64" t="s">
        <v>8635</v>
      </c>
      <c r="I2161" s="56" t="s">
        <v>8637</v>
      </c>
    </row>
    <row r="2162" spans="1:9" ht="15" hidden="1" customHeight="1" x14ac:dyDescent="0.25">
      <c r="A2162" s="224" t="s">
        <v>8658</v>
      </c>
      <c r="B2162" s="56" t="s">
        <v>321</v>
      </c>
      <c r="C2162" s="75" t="s">
        <v>322</v>
      </c>
      <c r="D2162" s="57">
        <v>1</v>
      </c>
      <c r="E2162" s="72" t="s">
        <v>29</v>
      </c>
      <c r="F2162" s="76">
        <v>190000</v>
      </c>
      <c r="G2162" s="63">
        <f t="shared" si="39"/>
        <v>190000</v>
      </c>
      <c r="H2162" s="64" t="s">
        <v>8635</v>
      </c>
      <c r="I2162" s="56" t="s">
        <v>8637</v>
      </c>
    </row>
    <row r="2163" spans="1:9" ht="15" hidden="1" customHeight="1" x14ac:dyDescent="0.25">
      <c r="A2163" s="224" t="s">
        <v>8658</v>
      </c>
      <c r="B2163" s="270" t="s">
        <v>6690</v>
      </c>
      <c r="C2163" s="71" t="s">
        <v>57</v>
      </c>
      <c r="D2163" s="87">
        <v>2</v>
      </c>
      <c r="E2163" s="70" t="s">
        <v>29</v>
      </c>
      <c r="F2163" s="62">
        <v>1300000</v>
      </c>
      <c r="G2163" s="63">
        <f t="shared" si="39"/>
        <v>2600000</v>
      </c>
      <c r="H2163" s="64" t="s">
        <v>8595</v>
      </c>
      <c r="I2163" s="56" t="s">
        <v>8638</v>
      </c>
    </row>
    <row r="2164" spans="1:9" ht="15" hidden="1" customHeight="1" x14ac:dyDescent="0.25">
      <c r="A2164" s="224" t="s">
        <v>8658</v>
      </c>
      <c r="B2164" s="81" t="s">
        <v>7933</v>
      </c>
      <c r="C2164" s="56" t="s">
        <v>6722</v>
      </c>
      <c r="D2164" s="57">
        <v>3</v>
      </c>
      <c r="E2164" s="72" t="s">
        <v>29</v>
      </c>
      <c r="F2164" s="76">
        <v>590000</v>
      </c>
      <c r="G2164" s="63">
        <f t="shared" si="39"/>
        <v>1770000</v>
      </c>
      <c r="H2164" s="64" t="s">
        <v>8605</v>
      </c>
      <c r="I2164" s="56" t="s">
        <v>8638</v>
      </c>
    </row>
    <row r="2165" spans="1:9" ht="15" hidden="1" customHeight="1" x14ac:dyDescent="0.25">
      <c r="A2165" s="224" t="s">
        <v>8658</v>
      </c>
      <c r="B2165" s="68" t="s">
        <v>6820</v>
      </c>
      <c r="C2165" s="56" t="s">
        <v>6815</v>
      </c>
      <c r="D2165" s="87">
        <v>2</v>
      </c>
      <c r="E2165" s="72" t="s">
        <v>29</v>
      </c>
      <c r="F2165" s="62">
        <f>105405.4*1.11</f>
        <v>116999.99400000001</v>
      </c>
      <c r="G2165" s="63">
        <f t="shared" si="39"/>
        <v>233999.98800000001</v>
      </c>
      <c r="H2165" s="64" t="s">
        <v>8605</v>
      </c>
      <c r="I2165" s="56" t="s">
        <v>8638</v>
      </c>
    </row>
    <row r="2166" spans="1:9" ht="15" hidden="1" customHeight="1" x14ac:dyDescent="0.25">
      <c r="A2166" s="224" t="s">
        <v>8658</v>
      </c>
      <c r="B2166" s="55" t="s">
        <v>7502</v>
      </c>
      <c r="C2166" s="65" t="s">
        <v>57</v>
      </c>
      <c r="D2166" s="87">
        <v>2</v>
      </c>
      <c r="E2166" s="72" t="s">
        <v>29</v>
      </c>
      <c r="F2166" s="62">
        <v>380000</v>
      </c>
      <c r="G2166" s="63">
        <f t="shared" si="39"/>
        <v>760000</v>
      </c>
      <c r="H2166" s="64" t="s">
        <v>8605</v>
      </c>
      <c r="I2166" s="56" t="s">
        <v>8638</v>
      </c>
    </row>
    <row r="2167" spans="1:9" ht="15" hidden="1" customHeight="1" x14ac:dyDescent="0.25">
      <c r="A2167" s="224" t="s">
        <v>8658</v>
      </c>
      <c r="B2167" s="81" t="s">
        <v>7314</v>
      </c>
      <c r="C2167" s="56" t="s">
        <v>117</v>
      </c>
      <c r="D2167" s="57">
        <v>1</v>
      </c>
      <c r="E2167" s="72" t="s">
        <v>29</v>
      </c>
      <c r="F2167" s="76">
        <v>225068.04</v>
      </c>
      <c r="G2167" s="63">
        <f t="shared" si="39"/>
        <v>225068.04</v>
      </c>
      <c r="H2167" s="64" t="s">
        <v>8605</v>
      </c>
      <c r="I2167" s="56" t="s">
        <v>8638</v>
      </c>
    </row>
    <row r="2168" spans="1:9" ht="15" hidden="1" customHeight="1" x14ac:dyDescent="0.25">
      <c r="A2168" s="224" t="s">
        <v>8658</v>
      </c>
      <c r="B2168" s="55" t="s">
        <v>7503</v>
      </c>
      <c r="C2168" s="65" t="s">
        <v>57</v>
      </c>
      <c r="D2168" s="87">
        <v>1</v>
      </c>
      <c r="E2168" s="72" t="s">
        <v>29</v>
      </c>
      <c r="F2168" s="62">
        <v>290000</v>
      </c>
      <c r="G2168" s="63">
        <f t="shared" si="39"/>
        <v>290000</v>
      </c>
      <c r="H2168" s="64" t="s">
        <v>8605</v>
      </c>
      <c r="I2168" s="56" t="s">
        <v>8638</v>
      </c>
    </row>
    <row r="2169" spans="1:9" ht="15" hidden="1" customHeight="1" x14ac:dyDescent="0.25">
      <c r="A2169" s="224" t="s">
        <v>8658</v>
      </c>
      <c r="B2169" s="55" t="s">
        <v>7504</v>
      </c>
      <c r="C2169" s="65" t="s">
        <v>57</v>
      </c>
      <c r="D2169" s="87">
        <v>1</v>
      </c>
      <c r="E2169" s="72" t="s">
        <v>29</v>
      </c>
      <c r="F2169" s="62">
        <v>280000</v>
      </c>
      <c r="G2169" s="63">
        <f t="shared" si="39"/>
        <v>280000</v>
      </c>
      <c r="H2169" s="64" t="s">
        <v>8605</v>
      </c>
      <c r="I2169" s="56" t="s">
        <v>8638</v>
      </c>
    </row>
    <row r="2170" spans="1:9" ht="15" hidden="1" customHeight="1" x14ac:dyDescent="0.25">
      <c r="A2170" s="224" t="s">
        <v>8658</v>
      </c>
      <c r="B2170" s="255" t="s">
        <v>8596</v>
      </c>
      <c r="C2170" s="230" t="s">
        <v>57</v>
      </c>
      <c r="D2170" s="87">
        <v>1</v>
      </c>
      <c r="E2170" s="72" t="s">
        <v>29</v>
      </c>
      <c r="F2170" s="62">
        <v>105000</v>
      </c>
      <c r="G2170" s="63">
        <f t="shared" si="39"/>
        <v>105000</v>
      </c>
      <c r="H2170" s="64" t="s">
        <v>8605</v>
      </c>
      <c r="I2170" s="56" t="s">
        <v>8638</v>
      </c>
    </row>
    <row r="2171" spans="1:9" ht="15" hidden="1" customHeight="1" x14ac:dyDescent="0.25">
      <c r="A2171" s="224" t="s">
        <v>8658</v>
      </c>
      <c r="B2171" s="56" t="s">
        <v>7776</v>
      </c>
      <c r="C2171" s="230" t="s">
        <v>403</v>
      </c>
      <c r="D2171" s="87">
        <v>2</v>
      </c>
      <c r="E2171" s="72" t="s">
        <v>29</v>
      </c>
      <c r="F2171" s="62">
        <v>100000</v>
      </c>
      <c r="G2171" s="63">
        <f t="shared" si="39"/>
        <v>200000</v>
      </c>
      <c r="H2171" s="64" t="s">
        <v>8605</v>
      </c>
      <c r="I2171" s="56" t="s">
        <v>8638</v>
      </c>
    </row>
    <row r="2172" spans="1:9" ht="15" hidden="1" customHeight="1" x14ac:dyDescent="0.25">
      <c r="A2172" s="224" t="s">
        <v>8658</v>
      </c>
      <c r="B2172" s="55" t="s">
        <v>8283</v>
      </c>
      <c r="C2172" s="75" t="s">
        <v>57</v>
      </c>
      <c r="D2172" s="87">
        <v>2</v>
      </c>
      <c r="E2172" s="66" t="s">
        <v>29</v>
      </c>
      <c r="F2172" s="62">
        <v>95000</v>
      </c>
      <c r="G2172" s="63">
        <f t="shared" si="39"/>
        <v>190000</v>
      </c>
      <c r="H2172" s="64" t="s">
        <v>8605</v>
      </c>
      <c r="I2172" s="56" t="s">
        <v>8638</v>
      </c>
    </row>
    <row r="2173" spans="1:9" ht="15" hidden="1" customHeight="1" x14ac:dyDescent="0.25">
      <c r="A2173" s="224" t="s">
        <v>8658</v>
      </c>
      <c r="B2173" s="56" t="s">
        <v>6723</v>
      </c>
      <c r="C2173" s="56" t="s">
        <v>8134</v>
      </c>
      <c r="D2173" s="57">
        <v>2</v>
      </c>
      <c r="E2173" s="72" t="s">
        <v>6544</v>
      </c>
      <c r="F2173" s="62">
        <v>1500000</v>
      </c>
      <c r="G2173" s="63">
        <f t="shared" si="39"/>
        <v>3000000</v>
      </c>
      <c r="H2173" s="64" t="s">
        <v>8605</v>
      </c>
      <c r="I2173" s="56" t="s">
        <v>8638</v>
      </c>
    </row>
    <row r="2174" spans="1:9" ht="15" hidden="1" customHeight="1" x14ac:dyDescent="0.25">
      <c r="A2174" s="224" t="s">
        <v>8658</v>
      </c>
      <c r="B2174" s="56" t="s">
        <v>8161</v>
      </c>
      <c r="C2174" s="56" t="s">
        <v>6656</v>
      </c>
      <c r="D2174" s="87">
        <v>1</v>
      </c>
      <c r="E2174" s="72" t="s">
        <v>29</v>
      </c>
      <c r="F2174" s="62">
        <v>39000</v>
      </c>
      <c r="G2174" s="63">
        <f t="shared" si="39"/>
        <v>39000</v>
      </c>
      <c r="H2174" s="64" t="s">
        <v>8605</v>
      </c>
      <c r="I2174" s="56" t="s">
        <v>8638</v>
      </c>
    </row>
    <row r="2175" spans="1:9" ht="15" hidden="1" customHeight="1" x14ac:dyDescent="0.25">
      <c r="A2175" s="224" t="s">
        <v>8658</v>
      </c>
      <c r="B2175" s="71" t="s">
        <v>6839</v>
      </c>
      <c r="C2175" s="80" t="s">
        <v>6840</v>
      </c>
      <c r="D2175" s="71">
        <v>12</v>
      </c>
      <c r="E2175" s="781" t="s">
        <v>63</v>
      </c>
      <c r="F2175" s="207">
        <v>28230</v>
      </c>
      <c r="G2175" s="63">
        <f t="shared" si="39"/>
        <v>338760</v>
      </c>
      <c r="H2175" s="64" t="s">
        <v>8605</v>
      </c>
      <c r="I2175" s="56" t="s">
        <v>8639</v>
      </c>
    </row>
    <row r="2176" spans="1:9" ht="15" hidden="1" customHeight="1" x14ac:dyDescent="0.25">
      <c r="A2176" s="224" t="s">
        <v>8658</v>
      </c>
      <c r="B2176" s="56" t="s">
        <v>78</v>
      </c>
      <c r="C2176" s="56" t="s">
        <v>79</v>
      </c>
      <c r="D2176" s="83">
        <v>20</v>
      </c>
      <c r="E2176" s="56" t="s">
        <v>203</v>
      </c>
      <c r="F2176" s="77">
        <v>29200</v>
      </c>
      <c r="G2176" s="63">
        <f t="shared" si="39"/>
        <v>584000</v>
      </c>
      <c r="H2176" s="64" t="s">
        <v>8605</v>
      </c>
      <c r="I2176" s="56" t="s">
        <v>8639</v>
      </c>
    </row>
    <row r="2177" spans="1:9" ht="15" hidden="1" customHeight="1" x14ac:dyDescent="0.25">
      <c r="A2177" s="224" t="s">
        <v>8658</v>
      </c>
      <c r="B2177" s="56" t="s">
        <v>990</v>
      </c>
      <c r="C2177" s="126" t="s">
        <v>8655</v>
      </c>
      <c r="D2177" s="57">
        <v>1</v>
      </c>
      <c r="E2177" s="66" t="s">
        <v>29</v>
      </c>
      <c r="F2177" s="62">
        <v>75000</v>
      </c>
      <c r="G2177" s="63">
        <f t="shared" si="39"/>
        <v>75000</v>
      </c>
      <c r="H2177" s="64" t="s">
        <v>8605</v>
      </c>
      <c r="I2177" s="56" t="s">
        <v>8639</v>
      </c>
    </row>
    <row r="2178" spans="1:9" ht="15" hidden="1" customHeight="1" x14ac:dyDescent="0.25">
      <c r="A2178" s="224" t="s">
        <v>8658</v>
      </c>
      <c r="B2178" s="56" t="s">
        <v>7373</v>
      </c>
      <c r="C2178" s="56" t="s">
        <v>8137</v>
      </c>
      <c r="D2178" s="57">
        <v>1</v>
      </c>
      <c r="E2178" s="72" t="s">
        <v>26</v>
      </c>
      <c r="F2178" s="62">
        <v>2250000</v>
      </c>
      <c r="G2178" s="63">
        <f t="shared" si="39"/>
        <v>2250000</v>
      </c>
      <c r="H2178" s="56" t="s">
        <v>8656</v>
      </c>
      <c r="I2178" s="56" t="s">
        <v>8672</v>
      </c>
    </row>
    <row r="2179" spans="1:9" ht="15" hidden="1" customHeight="1" x14ac:dyDescent="0.25">
      <c r="A2179" s="224" t="s">
        <v>8658</v>
      </c>
      <c r="B2179" s="56" t="s">
        <v>7373</v>
      </c>
      <c r="C2179" s="56" t="s">
        <v>8137</v>
      </c>
      <c r="D2179" s="57">
        <v>1</v>
      </c>
      <c r="E2179" s="72" t="s">
        <v>26</v>
      </c>
      <c r="F2179" s="62">
        <v>2250000</v>
      </c>
      <c r="G2179" s="63">
        <f t="shared" ref="G2179:G2199" si="40">F2179*D2179</f>
        <v>2250000</v>
      </c>
      <c r="H2179" s="56" t="s">
        <v>8656</v>
      </c>
      <c r="I2179" s="56" t="s">
        <v>8672</v>
      </c>
    </row>
    <row r="2180" spans="1:9" ht="15" hidden="1" customHeight="1" x14ac:dyDescent="0.25">
      <c r="A2180" s="224" t="s">
        <v>8658</v>
      </c>
      <c r="B2180" s="68" t="s">
        <v>7413</v>
      </c>
      <c r="C2180" s="56" t="s">
        <v>57</v>
      </c>
      <c r="D2180" s="87">
        <v>1</v>
      </c>
      <c r="E2180" s="72" t="s">
        <v>29</v>
      </c>
      <c r="F2180" s="62">
        <v>720000</v>
      </c>
      <c r="G2180" s="63">
        <f t="shared" si="40"/>
        <v>720000</v>
      </c>
      <c r="H2180" s="64" t="s">
        <v>8605</v>
      </c>
      <c r="I2180" s="56" t="s">
        <v>8639</v>
      </c>
    </row>
    <row r="2181" spans="1:9" ht="15" hidden="1" customHeight="1" x14ac:dyDescent="0.25">
      <c r="A2181" s="224" t="s">
        <v>8658</v>
      </c>
      <c r="B2181" s="81" t="s">
        <v>7043</v>
      </c>
      <c r="C2181" s="56" t="s">
        <v>403</v>
      </c>
      <c r="D2181" s="57">
        <v>2</v>
      </c>
      <c r="E2181" s="72" t="s">
        <v>29</v>
      </c>
      <c r="F2181" s="76">
        <v>5000</v>
      </c>
      <c r="G2181" s="63">
        <f t="shared" si="40"/>
        <v>10000</v>
      </c>
      <c r="H2181" s="64" t="s">
        <v>8605</v>
      </c>
      <c r="I2181" s="56" t="s">
        <v>8639</v>
      </c>
    </row>
    <row r="2182" spans="1:9" ht="15" hidden="1" customHeight="1" x14ac:dyDescent="0.25">
      <c r="A2182" s="224" t="s">
        <v>8658</v>
      </c>
      <c r="B2182" s="55" t="s">
        <v>7854</v>
      </c>
      <c r="C2182" s="56" t="s">
        <v>57</v>
      </c>
      <c r="D2182" s="57">
        <v>2</v>
      </c>
      <c r="E2182" s="72" t="s">
        <v>29</v>
      </c>
      <c r="F2182" s="76">
        <v>25000</v>
      </c>
      <c r="G2182" s="63">
        <f t="shared" si="40"/>
        <v>50000</v>
      </c>
      <c r="H2182" s="64" t="s">
        <v>8605</v>
      </c>
      <c r="I2182" s="56" t="s">
        <v>8639</v>
      </c>
    </row>
    <row r="2183" spans="1:9" ht="15" hidden="1" customHeight="1" x14ac:dyDescent="0.25">
      <c r="A2183" s="224" t="s">
        <v>8658</v>
      </c>
      <c r="B2183" s="56" t="s">
        <v>7986</v>
      </c>
      <c r="C2183" s="56" t="s">
        <v>403</v>
      </c>
      <c r="D2183" s="61">
        <v>2</v>
      </c>
      <c r="E2183" s="72" t="s">
        <v>29</v>
      </c>
      <c r="F2183" s="76">
        <v>90000</v>
      </c>
      <c r="G2183" s="63">
        <f t="shared" si="40"/>
        <v>180000</v>
      </c>
      <c r="H2183" s="64" t="s">
        <v>8605</v>
      </c>
      <c r="I2183" s="56" t="s">
        <v>8639</v>
      </c>
    </row>
    <row r="2184" spans="1:9" ht="15" hidden="1" customHeight="1" x14ac:dyDescent="0.25">
      <c r="A2184" s="224" t="s">
        <v>8658</v>
      </c>
      <c r="B2184" s="56" t="s">
        <v>7340</v>
      </c>
      <c r="C2184" s="255" t="s">
        <v>57</v>
      </c>
      <c r="D2184" s="87">
        <v>1</v>
      </c>
      <c r="E2184" s="56" t="s">
        <v>29</v>
      </c>
      <c r="F2184" s="62">
        <v>680000</v>
      </c>
      <c r="G2184" s="63">
        <f t="shared" si="40"/>
        <v>680000</v>
      </c>
      <c r="H2184" s="64" t="s">
        <v>6718</v>
      </c>
      <c r="I2184" s="56" t="s">
        <v>8640</v>
      </c>
    </row>
    <row r="2185" spans="1:9" ht="15" hidden="1" customHeight="1" x14ac:dyDescent="0.25">
      <c r="A2185" s="224" t="s">
        <v>8658</v>
      </c>
      <c r="B2185" s="56" t="s">
        <v>78</v>
      </c>
      <c r="C2185" s="56" t="s">
        <v>79</v>
      </c>
      <c r="D2185" s="83">
        <v>1.5</v>
      </c>
      <c r="E2185" s="56" t="s">
        <v>203</v>
      </c>
      <c r="F2185" s="77">
        <v>29200</v>
      </c>
      <c r="G2185" s="63">
        <f t="shared" si="40"/>
        <v>43800</v>
      </c>
      <c r="H2185" s="751" t="s">
        <v>470</v>
      </c>
      <c r="I2185" s="71"/>
    </row>
    <row r="2186" spans="1:9" ht="15" hidden="1" customHeight="1" x14ac:dyDescent="0.25">
      <c r="A2186" s="224" t="s">
        <v>8688</v>
      </c>
      <c r="B2186" s="56" t="s">
        <v>68</v>
      </c>
      <c r="C2186" s="56" t="s">
        <v>69</v>
      </c>
      <c r="D2186" s="57">
        <v>3</v>
      </c>
      <c r="E2186" s="69" t="s">
        <v>203</v>
      </c>
      <c r="F2186" s="77">
        <v>29000</v>
      </c>
      <c r="G2186" s="63">
        <f t="shared" si="40"/>
        <v>87000</v>
      </c>
      <c r="H2186" s="751" t="s">
        <v>402</v>
      </c>
      <c r="I2186" s="71"/>
    </row>
    <row r="2187" spans="1:9" ht="15" hidden="1" customHeight="1" x14ac:dyDescent="0.25">
      <c r="A2187" s="224" t="s">
        <v>8688</v>
      </c>
      <c r="B2187" s="55" t="s">
        <v>6360</v>
      </c>
      <c r="C2187" s="75" t="s">
        <v>74</v>
      </c>
      <c r="D2187" s="57">
        <v>2</v>
      </c>
      <c r="E2187" s="68" t="s">
        <v>203</v>
      </c>
      <c r="F2187" s="77">
        <v>27752</v>
      </c>
      <c r="G2187" s="63">
        <f t="shared" si="40"/>
        <v>55504</v>
      </c>
      <c r="H2187" s="751" t="s">
        <v>402</v>
      </c>
      <c r="I2187" s="71"/>
    </row>
    <row r="2188" spans="1:9" ht="15" hidden="1" customHeight="1" x14ac:dyDescent="0.25">
      <c r="A2188" s="224" t="s">
        <v>8688</v>
      </c>
      <c r="B2188" s="56" t="s">
        <v>990</v>
      </c>
      <c r="C2188" s="75" t="s">
        <v>30</v>
      </c>
      <c r="D2188" s="57">
        <v>1</v>
      </c>
      <c r="E2188" s="72" t="s">
        <v>480</v>
      </c>
      <c r="F2188" s="76">
        <v>75000</v>
      </c>
      <c r="G2188" s="63">
        <f t="shared" si="40"/>
        <v>75000</v>
      </c>
      <c r="H2188" s="751" t="s">
        <v>441</v>
      </c>
      <c r="I2188" s="71"/>
    </row>
    <row r="2189" spans="1:9" ht="15" hidden="1" customHeight="1" x14ac:dyDescent="0.25">
      <c r="A2189" s="224" t="s">
        <v>8688</v>
      </c>
      <c r="B2189" s="56" t="s">
        <v>6856</v>
      </c>
      <c r="C2189" s="75" t="s">
        <v>6855</v>
      </c>
      <c r="D2189" s="57">
        <v>10</v>
      </c>
      <c r="E2189" s="72" t="s">
        <v>29</v>
      </c>
      <c r="F2189" s="76">
        <v>1000</v>
      </c>
      <c r="G2189" s="63">
        <f>F2189*D2189</f>
        <v>10000</v>
      </c>
      <c r="H2189" s="751" t="s">
        <v>441</v>
      </c>
      <c r="I2189" s="71"/>
    </row>
    <row r="2190" spans="1:9" ht="15" hidden="1" customHeight="1" x14ac:dyDescent="0.25">
      <c r="A2190" s="224" t="s">
        <v>8688</v>
      </c>
      <c r="B2190" s="55" t="s">
        <v>6360</v>
      </c>
      <c r="C2190" s="75" t="s">
        <v>74</v>
      </c>
      <c r="D2190" s="57">
        <v>5</v>
      </c>
      <c r="E2190" s="68" t="s">
        <v>203</v>
      </c>
      <c r="F2190" s="77">
        <v>27752</v>
      </c>
      <c r="G2190" s="63">
        <f t="shared" si="40"/>
        <v>138760</v>
      </c>
      <c r="H2190" s="751" t="s">
        <v>6714</v>
      </c>
      <c r="I2190" s="71"/>
    </row>
    <row r="2191" spans="1:9" ht="15" hidden="1" customHeight="1" x14ac:dyDescent="0.25">
      <c r="A2191" s="224" t="s">
        <v>8688</v>
      </c>
      <c r="B2191" s="56" t="s">
        <v>8681</v>
      </c>
      <c r="C2191" s="56" t="s">
        <v>57</v>
      </c>
      <c r="D2191" s="57">
        <v>1</v>
      </c>
      <c r="E2191" s="69" t="s">
        <v>29</v>
      </c>
      <c r="F2191" s="77">
        <v>1350000</v>
      </c>
      <c r="G2191" s="63">
        <f>F2191*D2191</f>
        <v>1350000</v>
      </c>
      <c r="H2191" s="64" t="s">
        <v>521</v>
      </c>
      <c r="I2191" s="71" t="s">
        <v>8683</v>
      </c>
    </row>
    <row r="2192" spans="1:9" ht="15" hidden="1" customHeight="1" x14ac:dyDescent="0.25">
      <c r="A2192" s="224" t="s">
        <v>8688</v>
      </c>
      <c r="B2192" s="55" t="s">
        <v>6821</v>
      </c>
      <c r="C2192" s="71" t="s">
        <v>6815</v>
      </c>
      <c r="D2192" s="87">
        <v>1</v>
      </c>
      <c r="E2192" s="72" t="s">
        <v>29</v>
      </c>
      <c r="F2192" s="62">
        <f>326846.84*1.11</f>
        <v>362799.99240000005</v>
      </c>
      <c r="G2192" s="63">
        <f t="shared" si="40"/>
        <v>362799.99240000005</v>
      </c>
      <c r="H2192" s="751" t="s">
        <v>521</v>
      </c>
      <c r="I2192" s="71" t="s">
        <v>8683</v>
      </c>
    </row>
    <row r="2193" spans="1:9" ht="15" hidden="1" customHeight="1" x14ac:dyDescent="0.25">
      <c r="A2193" s="224" t="s">
        <v>8688</v>
      </c>
      <c r="B2193" s="56" t="s">
        <v>7864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51" t="s">
        <v>521</v>
      </c>
      <c r="I2193" s="71" t="s">
        <v>8683</v>
      </c>
    </row>
    <row r="2194" spans="1:9" ht="15" hidden="1" customHeight="1" x14ac:dyDescent="0.25">
      <c r="A2194" s="224" t="s">
        <v>8688</v>
      </c>
      <c r="B2194" s="55" t="s">
        <v>7865</v>
      </c>
      <c r="C2194" s="110" t="s">
        <v>135</v>
      </c>
      <c r="D2194" s="57">
        <v>1</v>
      </c>
      <c r="E2194" s="72" t="s">
        <v>29</v>
      </c>
      <c r="F2194" s="62">
        <v>539999</v>
      </c>
      <c r="G2194" s="63">
        <f t="shared" si="40"/>
        <v>539999</v>
      </c>
      <c r="H2194" s="751" t="s">
        <v>521</v>
      </c>
      <c r="I2194" s="71" t="s">
        <v>8683</v>
      </c>
    </row>
    <row r="2195" spans="1:9" ht="15" hidden="1" customHeight="1" x14ac:dyDescent="0.25">
      <c r="A2195" s="224" t="s">
        <v>8688</v>
      </c>
      <c r="B2195" s="56" t="s">
        <v>8559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51" t="s">
        <v>521</v>
      </c>
      <c r="I2195" s="71" t="s">
        <v>8683</v>
      </c>
    </row>
    <row r="2196" spans="1:9" ht="15" hidden="1" customHeight="1" x14ac:dyDescent="0.25">
      <c r="A2196" s="224" t="s">
        <v>8688</v>
      </c>
      <c r="B2196" s="56" t="s">
        <v>8559</v>
      </c>
      <c r="C2196" s="56" t="s">
        <v>145</v>
      </c>
      <c r="D2196" s="57">
        <v>2</v>
      </c>
      <c r="E2196" s="72" t="s">
        <v>29</v>
      </c>
      <c r="F2196" s="76">
        <v>44000</v>
      </c>
      <c r="G2196" s="63">
        <f t="shared" si="40"/>
        <v>88000</v>
      </c>
      <c r="H2196" s="751" t="s">
        <v>518</v>
      </c>
      <c r="I2196" s="71" t="s">
        <v>8663</v>
      </c>
    </row>
    <row r="2197" spans="1:9" ht="15" hidden="1" customHeight="1" x14ac:dyDescent="0.25">
      <c r="A2197" s="224" t="s">
        <v>8688</v>
      </c>
      <c r="B2197" s="255" t="s">
        <v>8006</v>
      </c>
      <c r="C2197" s="255" t="s">
        <v>8005</v>
      </c>
      <c r="D2197" s="57">
        <v>1</v>
      </c>
      <c r="E2197" s="70" t="s">
        <v>29</v>
      </c>
      <c r="F2197" s="62">
        <v>150000</v>
      </c>
      <c r="G2197" s="63">
        <f>F2197*D2197</f>
        <v>150000</v>
      </c>
      <c r="H2197" s="751" t="s">
        <v>518</v>
      </c>
      <c r="I2197" s="71" t="s">
        <v>8663</v>
      </c>
    </row>
    <row r="2198" spans="1:9" ht="15" hidden="1" customHeight="1" x14ac:dyDescent="0.25">
      <c r="A2198" s="224" t="s">
        <v>8688</v>
      </c>
      <c r="B2198" s="56" t="s">
        <v>8643</v>
      </c>
      <c r="C2198" s="56" t="s">
        <v>96</v>
      </c>
      <c r="D2198" s="57">
        <v>0.3</v>
      </c>
      <c r="E2198" s="68" t="s">
        <v>203</v>
      </c>
      <c r="F2198" s="77">
        <v>75000</v>
      </c>
      <c r="G2198" s="63">
        <f t="shared" si="40"/>
        <v>22500</v>
      </c>
      <c r="H2198" s="751" t="s">
        <v>518</v>
      </c>
      <c r="I2198" s="71" t="s">
        <v>8663</v>
      </c>
    </row>
    <row r="2199" spans="1:9" ht="15" hidden="1" customHeight="1" x14ac:dyDescent="0.25">
      <c r="A2199" s="224" t="s">
        <v>8688</v>
      </c>
      <c r="B2199" s="56" t="s">
        <v>78</v>
      </c>
      <c r="C2199" s="56" t="s">
        <v>79</v>
      </c>
      <c r="D2199" s="83">
        <v>1</v>
      </c>
      <c r="E2199" s="56" t="s">
        <v>203</v>
      </c>
      <c r="F2199" s="712">
        <v>29200</v>
      </c>
      <c r="G2199" s="63">
        <f t="shared" si="40"/>
        <v>29200</v>
      </c>
      <c r="H2199" s="751" t="s">
        <v>406</v>
      </c>
      <c r="I2199" s="71"/>
    </row>
    <row r="2200" spans="1:9" ht="15" hidden="1" customHeight="1" x14ac:dyDescent="0.25">
      <c r="A2200" s="224" t="s">
        <v>8688</v>
      </c>
      <c r="B2200" s="255" t="s">
        <v>8006</v>
      </c>
      <c r="C2200" s="255" t="s">
        <v>8005</v>
      </c>
      <c r="D2200" s="57">
        <v>1</v>
      </c>
      <c r="E2200" s="70" t="s">
        <v>29</v>
      </c>
      <c r="F2200" s="62">
        <v>150000</v>
      </c>
      <c r="G2200" s="63">
        <f>F2200*D2200</f>
        <v>150000</v>
      </c>
      <c r="H2200" s="751" t="s">
        <v>7295</v>
      </c>
      <c r="I2200" s="71" t="s">
        <v>8684</v>
      </c>
    </row>
    <row r="2201" spans="1:9" ht="15" hidden="1" customHeight="1" x14ac:dyDescent="0.25">
      <c r="A2201" s="224" t="s">
        <v>8688</v>
      </c>
      <c r="B2201" s="56" t="s">
        <v>7776</v>
      </c>
      <c r="C2201" s="230" t="s">
        <v>403</v>
      </c>
      <c r="D2201" s="87">
        <v>1</v>
      </c>
      <c r="E2201" s="72" t="s">
        <v>29</v>
      </c>
      <c r="F2201" s="62">
        <v>100000</v>
      </c>
      <c r="G2201" s="63">
        <f t="shared" ref="G2201:G2211" si="41">F2201*D2201</f>
        <v>100000</v>
      </c>
      <c r="H2201" s="64" t="s">
        <v>434</v>
      </c>
      <c r="I2201" s="71" t="s">
        <v>8685</v>
      </c>
    </row>
    <row r="2202" spans="1:9" ht="15" hidden="1" customHeight="1" x14ac:dyDescent="0.25">
      <c r="A2202" s="224" t="s">
        <v>8688</v>
      </c>
      <c r="B2202" s="56" t="s">
        <v>6695</v>
      </c>
      <c r="C2202" s="56" t="s">
        <v>6581</v>
      </c>
      <c r="D2202" s="87">
        <v>1</v>
      </c>
      <c r="E2202" s="81" t="s">
        <v>25</v>
      </c>
      <c r="F2202" s="62">
        <v>93000</v>
      </c>
      <c r="G2202" s="63">
        <f t="shared" si="41"/>
        <v>93000</v>
      </c>
      <c r="H2202" s="64" t="s">
        <v>392</v>
      </c>
      <c r="I2202" s="71" t="s">
        <v>8686</v>
      </c>
    </row>
    <row r="2203" spans="1:9" ht="15" hidden="1" customHeight="1" x14ac:dyDescent="0.25">
      <c r="A2203" s="224" t="s">
        <v>8688</v>
      </c>
      <c r="B2203" s="56" t="s">
        <v>376</v>
      </c>
      <c r="C2203" s="75" t="s">
        <v>135</v>
      </c>
      <c r="D2203" s="57">
        <v>1</v>
      </c>
      <c r="E2203" s="72" t="s">
        <v>29</v>
      </c>
      <c r="F2203" s="76">
        <v>73125</v>
      </c>
      <c r="G2203" s="63">
        <f t="shared" si="41"/>
        <v>73125</v>
      </c>
      <c r="H2203" s="64" t="s">
        <v>392</v>
      </c>
      <c r="I2203" s="71" t="s">
        <v>8686</v>
      </c>
    </row>
    <row r="2204" spans="1:9" ht="15" hidden="1" customHeight="1" x14ac:dyDescent="0.25">
      <c r="A2204" s="224" t="s">
        <v>8688</v>
      </c>
      <c r="B2204" s="56" t="s">
        <v>6695</v>
      </c>
      <c r="C2204" s="56" t="s">
        <v>6581</v>
      </c>
      <c r="D2204" s="87">
        <v>1</v>
      </c>
      <c r="E2204" s="81" t="s">
        <v>25</v>
      </c>
      <c r="F2204" s="62">
        <v>93000</v>
      </c>
      <c r="G2204" s="63">
        <f t="shared" si="41"/>
        <v>93000</v>
      </c>
      <c r="H2204" s="64" t="s">
        <v>478</v>
      </c>
      <c r="I2204" s="71"/>
    </row>
    <row r="2205" spans="1:9" ht="15" hidden="1" customHeight="1" x14ac:dyDescent="0.25">
      <c r="A2205" s="224" t="s">
        <v>8688</v>
      </c>
      <c r="B2205" s="56" t="s">
        <v>8161</v>
      </c>
      <c r="C2205" s="56" t="s">
        <v>6656</v>
      </c>
      <c r="D2205" s="87">
        <v>1</v>
      </c>
      <c r="E2205" s="72" t="s">
        <v>29</v>
      </c>
      <c r="F2205" s="62">
        <v>39000</v>
      </c>
      <c r="G2205" s="63">
        <f t="shared" si="41"/>
        <v>39000</v>
      </c>
      <c r="H2205" s="64" t="s">
        <v>478</v>
      </c>
      <c r="I2205" s="71"/>
    </row>
    <row r="2206" spans="1:9" ht="15" hidden="1" customHeight="1" x14ac:dyDescent="0.25">
      <c r="A2206" s="224" t="s">
        <v>8688</v>
      </c>
      <c r="B2206" s="56" t="s">
        <v>8649</v>
      </c>
      <c r="C2206" s="255" t="s">
        <v>8648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51" t="s">
        <v>8653</v>
      </c>
      <c r="I2206" s="71" t="s">
        <v>8690</v>
      </c>
    </row>
    <row r="2207" spans="1:9" ht="15" hidden="1" customHeight="1" x14ac:dyDescent="0.25">
      <c r="A2207" s="224" t="s">
        <v>8688</v>
      </c>
      <c r="B2207" s="56" t="s">
        <v>8650</v>
      </c>
      <c r="C2207" s="255" t="s">
        <v>8648</v>
      </c>
      <c r="D2207" s="57">
        <v>1</v>
      </c>
      <c r="E2207" s="72" t="s">
        <v>26</v>
      </c>
      <c r="F2207" s="138">
        <v>1500000</v>
      </c>
      <c r="G2207" s="63">
        <f t="shared" si="41"/>
        <v>1500000</v>
      </c>
      <c r="H2207" s="751" t="s">
        <v>8653</v>
      </c>
      <c r="I2207" s="71" t="s">
        <v>8690</v>
      </c>
    </row>
    <row r="2208" spans="1:9" ht="15" hidden="1" customHeight="1" x14ac:dyDescent="0.25">
      <c r="A2208" s="224" t="s">
        <v>8688</v>
      </c>
      <c r="B2208" s="55" t="s">
        <v>8651</v>
      </c>
      <c r="C2208" s="75" t="s">
        <v>8648</v>
      </c>
      <c r="D2208" s="57">
        <v>1</v>
      </c>
      <c r="E2208" s="72" t="s">
        <v>26</v>
      </c>
      <c r="F2208" s="77">
        <v>650000</v>
      </c>
      <c r="G2208" s="63">
        <f t="shared" si="41"/>
        <v>650000</v>
      </c>
      <c r="H2208" s="751" t="s">
        <v>8653</v>
      </c>
      <c r="I2208" s="71" t="s">
        <v>8690</v>
      </c>
    </row>
    <row r="2209" spans="1:9" ht="15" hidden="1" customHeight="1" x14ac:dyDescent="0.25">
      <c r="A2209" s="224" t="s">
        <v>8688</v>
      </c>
      <c r="B2209" s="56" t="s">
        <v>8652</v>
      </c>
      <c r="C2209" s="56" t="s">
        <v>8648</v>
      </c>
      <c r="D2209" s="57">
        <v>6</v>
      </c>
      <c r="E2209" s="72" t="s">
        <v>29</v>
      </c>
      <c r="F2209" s="77">
        <v>475000</v>
      </c>
      <c r="G2209" s="63">
        <f t="shared" si="41"/>
        <v>2850000</v>
      </c>
      <c r="H2209" s="751" t="s">
        <v>8653</v>
      </c>
      <c r="I2209" s="71" t="s">
        <v>8690</v>
      </c>
    </row>
    <row r="2210" spans="1:9" ht="15" hidden="1" customHeight="1" x14ac:dyDescent="0.25">
      <c r="A2210" s="224" t="s">
        <v>8688</v>
      </c>
      <c r="B2210" s="56" t="s">
        <v>8689</v>
      </c>
      <c r="C2210" s="56" t="s">
        <v>30</v>
      </c>
      <c r="D2210" s="57">
        <v>2</v>
      </c>
      <c r="E2210" s="72" t="s">
        <v>26</v>
      </c>
      <c r="F2210" s="62">
        <v>1</v>
      </c>
      <c r="G2210" s="63">
        <f t="shared" si="41"/>
        <v>2</v>
      </c>
      <c r="H2210" s="64" t="s">
        <v>8255</v>
      </c>
      <c r="I2210" s="71" t="s">
        <v>8690</v>
      </c>
    </row>
    <row r="2211" spans="1:9" ht="15" hidden="1" customHeight="1" x14ac:dyDescent="0.25">
      <c r="A2211" s="224" t="s">
        <v>8688</v>
      </c>
      <c r="B2211" s="55" t="s">
        <v>8691</v>
      </c>
      <c r="C2211" s="75" t="s">
        <v>8692</v>
      </c>
      <c r="D2211" s="57">
        <v>1</v>
      </c>
      <c r="E2211" s="68" t="s">
        <v>26</v>
      </c>
      <c r="F2211" s="77">
        <v>1641000</v>
      </c>
      <c r="G2211" s="63">
        <f t="shared" si="41"/>
        <v>1641000</v>
      </c>
      <c r="H2211" s="64" t="s">
        <v>4359</v>
      </c>
      <c r="I2211" s="71" t="s">
        <v>8690</v>
      </c>
    </row>
    <row r="2212" spans="1:9" ht="15" hidden="1" customHeight="1" x14ac:dyDescent="0.25">
      <c r="A2212" s="224" t="s">
        <v>8688</v>
      </c>
      <c r="B2212" s="55" t="s">
        <v>8667</v>
      </c>
      <c r="C2212" s="123" t="s">
        <v>135</v>
      </c>
      <c r="D2212" s="57">
        <v>1</v>
      </c>
      <c r="E2212" s="72" t="s">
        <v>29</v>
      </c>
      <c r="F2212" s="76">
        <v>360750</v>
      </c>
      <c r="G2212" s="63">
        <f>F2212*D2212</f>
        <v>360750</v>
      </c>
      <c r="H2212" s="64" t="s">
        <v>8508</v>
      </c>
      <c r="I2212" s="56" t="s">
        <v>8669</v>
      </c>
    </row>
    <row r="2213" spans="1:9" ht="15" hidden="1" customHeight="1" x14ac:dyDescent="0.25">
      <c r="A2213" s="224" t="s">
        <v>8688</v>
      </c>
      <c r="B2213" s="68" t="s">
        <v>6691</v>
      </c>
      <c r="C2213" s="75" t="s">
        <v>6581</v>
      </c>
      <c r="D2213" s="87">
        <v>1</v>
      </c>
      <c r="E2213" s="81" t="s">
        <v>25</v>
      </c>
      <c r="F2213" s="62">
        <v>458250</v>
      </c>
      <c r="G2213" s="63">
        <f>F2213*D2213</f>
        <v>458250</v>
      </c>
      <c r="H2213" s="64" t="s">
        <v>8508</v>
      </c>
      <c r="I2213" s="56" t="s">
        <v>8669</v>
      </c>
    </row>
    <row r="2214" spans="1:9" ht="15" hidden="1" customHeight="1" x14ac:dyDescent="0.25">
      <c r="A2214" s="224" t="s">
        <v>8688</v>
      </c>
      <c r="B2214" s="71" t="s">
        <v>6693</v>
      </c>
      <c r="C2214" s="71" t="s">
        <v>6581</v>
      </c>
      <c r="D2214" s="87">
        <v>1</v>
      </c>
      <c r="E2214" s="71" t="s">
        <v>25</v>
      </c>
      <c r="F2214" s="62">
        <v>224250</v>
      </c>
      <c r="G2214" s="63">
        <f>F2214*D2214</f>
        <v>224250</v>
      </c>
      <c r="H2214" s="751" t="s">
        <v>8668</v>
      </c>
      <c r="I2214" s="56" t="s">
        <v>8669</v>
      </c>
    </row>
    <row r="2215" spans="1:9" ht="15" hidden="1" customHeight="1" x14ac:dyDescent="0.25">
      <c r="A2215" s="224" t="s">
        <v>8688</v>
      </c>
      <c r="B2215" s="56" t="s">
        <v>6723</v>
      </c>
      <c r="C2215" s="56" t="s">
        <v>8134</v>
      </c>
      <c r="D2215" s="57">
        <v>2</v>
      </c>
      <c r="E2215" s="72" t="s">
        <v>6544</v>
      </c>
      <c r="F2215" s="62">
        <v>1500000</v>
      </c>
      <c r="G2215" s="63">
        <f>F2215*D2215</f>
        <v>3000000</v>
      </c>
      <c r="H2215" s="751" t="s">
        <v>7238</v>
      </c>
      <c r="I2215" s="56" t="s">
        <v>8669</v>
      </c>
    </row>
    <row r="2216" spans="1:9" ht="15" hidden="1" customHeight="1" x14ac:dyDescent="0.25">
      <c r="A2216" s="224" t="s">
        <v>8688</v>
      </c>
      <c r="B2216" s="56" t="s">
        <v>6601</v>
      </c>
      <c r="C2216" s="72" t="s">
        <v>74</v>
      </c>
      <c r="D2216" s="87">
        <v>1</v>
      </c>
      <c r="E2216" s="56" t="s">
        <v>6600</v>
      </c>
      <c r="F2216" s="62">
        <v>6100000</v>
      </c>
      <c r="G2216" s="63">
        <f t="shared" ref="G2216:G2279" si="42">F2216*D2216</f>
        <v>6100000</v>
      </c>
      <c r="H2216" s="751" t="s">
        <v>6294</v>
      </c>
      <c r="I2216" s="56" t="s">
        <v>8670</v>
      </c>
    </row>
    <row r="2217" spans="1:9" ht="15" hidden="1" customHeight="1" x14ac:dyDescent="0.25">
      <c r="A2217" s="224">
        <v>45294</v>
      </c>
      <c r="B2217" s="71" t="s">
        <v>6693</v>
      </c>
      <c r="C2217" s="71" t="s">
        <v>6581</v>
      </c>
      <c r="D2217" s="87">
        <v>1</v>
      </c>
      <c r="E2217" s="71" t="s">
        <v>25</v>
      </c>
      <c r="F2217" s="62">
        <v>224250</v>
      </c>
      <c r="G2217" s="63">
        <f t="shared" si="42"/>
        <v>224250</v>
      </c>
      <c r="H2217" s="64" t="s">
        <v>526</v>
      </c>
      <c r="I2217" s="56" t="s">
        <v>8702</v>
      </c>
    </row>
    <row r="2218" spans="1:9" ht="15" hidden="1" customHeight="1" x14ac:dyDescent="0.25">
      <c r="A2218" s="224">
        <v>45294</v>
      </c>
      <c r="B2218" s="56" t="s">
        <v>6921</v>
      </c>
      <c r="C2218" s="56" t="s">
        <v>88</v>
      </c>
      <c r="D2218" s="57">
        <v>2</v>
      </c>
      <c r="E2218" s="72" t="s">
        <v>29</v>
      </c>
      <c r="F2218" s="76">
        <v>4000</v>
      </c>
      <c r="G2218" s="63">
        <f t="shared" si="42"/>
        <v>8000</v>
      </c>
      <c r="H2218" s="64" t="s">
        <v>526</v>
      </c>
      <c r="I2218" s="56" t="s">
        <v>8702</v>
      </c>
    </row>
    <row r="2219" spans="1:9" ht="15" hidden="1" customHeight="1" x14ac:dyDescent="0.25">
      <c r="A2219" s="224">
        <v>45294</v>
      </c>
      <c r="B2219" s="56" t="s">
        <v>78</v>
      </c>
      <c r="C2219" s="56" t="s">
        <v>79</v>
      </c>
      <c r="D2219" s="83">
        <v>3</v>
      </c>
      <c r="E2219" s="56" t="s">
        <v>203</v>
      </c>
      <c r="F2219" s="77">
        <v>29200</v>
      </c>
      <c r="G2219" s="63">
        <f t="shared" si="42"/>
        <v>87600</v>
      </c>
      <c r="H2219" s="64" t="s">
        <v>471</v>
      </c>
      <c r="I2219" s="56"/>
    </row>
    <row r="2220" spans="1:9" ht="15" hidden="1" customHeight="1" x14ac:dyDescent="0.25">
      <c r="A2220" s="224">
        <v>45294</v>
      </c>
      <c r="B2220" s="55" t="s">
        <v>6360</v>
      </c>
      <c r="C2220" s="75" t="s">
        <v>74</v>
      </c>
      <c r="D2220" s="57">
        <v>5</v>
      </c>
      <c r="E2220" s="68" t="s">
        <v>203</v>
      </c>
      <c r="F2220" s="77">
        <v>27752</v>
      </c>
      <c r="G2220" s="63">
        <f t="shared" si="42"/>
        <v>138760</v>
      </c>
      <c r="H2220" s="64" t="s">
        <v>6579</v>
      </c>
      <c r="I2220" s="56"/>
    </row>
    <row r="2221" spans="1:9" ht="15" hidden="1" customHeight="1" x14ac:dyDescent="0.25">
      <c r="A2221" s="224">
        <v>45294</v>
      </c>
      <c r="B2221" s="56" t="s">
        <v>7817</v>
      </c>
      <c r="C2221" s="56" t="s">
        <v>411</v>
      </c>
      <c r="D2221" s="61">
        <v>1</v>
      </c>
      <c r="E2221" s="72" t="s">
        <v>29</v>
      </c>
      <c r="F2221" s="76">
        <v>118000</v>
      </c>
      <c r="G2221" s="63">
        <f t="shared" si="42"/>
        <v>118000</v>
      </c>
      <c r="H2221" s="64" t="s">
        <v>959</v>
      </c>
      <c r="I2221" s="56"/>
    </row>
    <row r="2222" spans="1:9" ht="15" hidden="1" customHeight="1" x14ac:dyDescent="0.25">
      <c r="A2222" s="224">
        <v>45294</v>
      </c>
      <c r="B2222" s="55" t="s">
        <v>7516</v>
      </c>
      <c r="C2222" s="65" t="s">
        <v>409</v>
      </c>
      <c r="D2222" s="87">
        <v>1</v>
      </c>
      <c r="E2222" s="72" t="s">
        <v>29</v>
      </c>
      <c r="F2222" s="62">
        <v>3000</v>
      </c>
      <c r="G2222" s="63">
        <f t="shared" si="42"/>
        <v>3000</v>
      </c>
      <c r="H2222" s="64" t="s">
        <v>8354</v>
      </c>
      <c r="I2222" s="56"/>
    </row>
    <row r="2223" spans="1:9" ht="15" hidden="1" customHeight="1" x14ac:dyDescent="0.25">
      <c r="A2223" s="224">
        <v>45294</v>
      </c>
      <c r="B2223" s="56" t="s">
        <v>6732</v>
      </c>
      <c r="C2223" s="56" t="s">
        <v>444</v>
      </c>
      <c r="D2223" s="57">
        <v>1</v>
      </c>
      <c r="E2223" s="72" t="s">
        <v>29</v>
      </c>
      <c r="F2223" s="76">
        <v>16000</v>
      </c>
      <c r="G2223" s="63">
        <f t="shared" si="42"/>
        <v>16000</v>
      </c>
      <c r="H2223" s="64" t="s">
        <v>8354</v>
      </c>
      <c r="I2223" s="56"/>
    </row>
    <row r="2224" spans="1:9" ht="15" hidden="1" customHeight="1" x14ac:dyDescent="0.25">
      <c r="A2224" s="224">
        <v>45294</v>
      </c>
      <c r="B2224" s="56" t="s">
        <v>429</v>
      </c>
      <c r="C2224" s="56" t="s">
        <v>444</v>
      </c>
      <c r="D2224" s="57">
        <v>5</v>
      </c>
      <c r="E2224" s="72" t="s">
        <v>29</v>
      </c>
      <c r="F2224" s="76">
        <v>2500</v>
      </c>
      <c r="G2224" s="63">
        <f t="shared" si="42"/>
        <v>12500</v>
      </c>
      <c r="H2224" s="64" t="s">
        <v>8354</v>
      </c>
      <c r="I2224" s="56"/>
    </row>
    <row r="2225" spans="1:9" ht="15" hidden="1" customHeight="1" x14ac:dyDescent="0.25">
      <c r="A2225" s="224">
        <v>45294</v>
      </c>
      <c r="B2225" s="56" t="s">
        <v>7874</v>
      </c>
      <c r="C2225" s="56" t="s">
        <v>7032</v>
      </c>
      <c r="D2225" s="57">
        <v>2</v>
      </c>
      <c r="E2225" s="72" t="s">
        <v>29</v>
      </c>
      <c r="F2225" s="62">
        <v>888000.00000000012</v>
      </c>
      <c r="G2225" s="63">
        <f t="shared" si="42"/>
        <v>1776000.0000000002</v>
      </c>
      <c r="H2225" s="64" t="s">
        <v>8354</v>
      </c>
      <c r="I2225" s="56"/>
    </row>
    <row r="2226" spans="1:9" ht="15" hidden="1" customHeight="1" x14ac:dyDescent="0.25">
      <c r="A2226" s="224">
        <v>45294</v>
      </c>
      <c r="B2226" s="56" t="s">
        <v>7031</v>
      </c>
      <c r="C2226" s="56" t="s">
        <v>7032</v>
      </c>
      <c r="D2226" s="57">
        <v>2</v>
      </c>
      <c r="E2226" s="72" t="s">
        <v>29</v>
      </c>
      <c r="F2226" s="63">
        <v>200999.9988</v>
      </c>
      <c r="G2226" s="63">
        <f t="shared" si="42"/>
        <v>401999.9976</v>
      </c>
      <c r="H2226" s="64" t="s">
        <v>8354</v>
      </c>
      <c r="I2226" s="56"/>
    </row>
    <row r="2227" spans="1:9" ht="15" hidden="1" customHeight="1" x14ac:dyDescent="0.25">
      <c r="A2227" s="224">
        <v>45294</v>
      </c>
      <c r="B2227" s="255" t="s">
        <v>8388</v>
      </c>
      <c r="C2227" s="255" t="s">
        <v>57</v>
      </c>
      <c r="D2227" s="87">
        <v>1</v>
      </c>
      <c r="E2227" s="72" t="s">
        <v>29</v>
      </c>
      <c r="F2227" s="62">
        <v>800000</v>
      </c>
      <c r="G2227" s="63">
        <f t="shared" si="42"/>
        <v>800000</v>
      </c>
      <c r="H2227" s="64" t="s">
        <v>566</v>
      </c>
      <c r="I2227" s="56" t="s">
        <v>8744</v>
      </c>
    </row>
    <row r="2228" spans="1:9" ht="15" hidden="1" customHeight="1" x14ac:dyDescent="0.25">
      <c r="A2228" s="224">
        <v>45294</v>
      </c>
      <c r="B2228" s="56" t="s">
        <v>8396</v>
      </c>
      <c r="C2228" s="255" t="s">
        <v>57</v>
      </c>
      <c r="D2228" s="87">
        <v>1</v>
      </c>
      <c r="E2228" s="72" t="s">
        <v>29</v>
      </c>
      <c r="F2228" s="62">
        <v>120000</v>
      </c>
      <c r="G2228" s="63">
        <f t="shared" si="42"/>
        <v>120000</v>
      </c>
      <c r="H2228" s="64" t="s">
        <v>566</v>
      </c>
      <c r="I2228" s="56" t="s">
        <v>8744</v>
      </c>
    </row>
    <row r="2229" spans="1:9" ht="15" hidden="1" customHeight="1" x14ac:dyDescent="0.25">
      <c r="A2229" s="224">
        <v>45294</v>
      </c>
      <c r="B2229" s="56" t="s">
        <v>8581</v>
      </c>
      <c r="C2229" s="255" t="s">
        <v>6581</v>
      </c>
      <c r="D2229" s="57">
        <v>2</v>
      </c>
      <c r="E2229" s="72" t="s">
        <v>29</v>
      </c>
      <c r="F2229" s="62">
        <v>16000</v>
      </c>
      <c r="G2229" s="63">
        <f t="shared" si="42"/>
        <v>32000</v>
      </c>
      <c r="H2229" s="64" t="s">
        <v>566</v>
      </c>
      <c r="I2229" s="56" t="s">
        <v>8744</v>
      </c>
    </row>
    <row r="2230" spans="1:9" ht="15" hidden="1" customHeight="1" x14ac:dyDescent="0.25">
      <c r="A2230" s="224">
        <v>45294</v>
      </c>
      <c r="B2230" s="68" t="s">
        <v>8583</v>
      </c>
      <c r="C2230" s="255" t="s">
        <v>6581</v>
      </c>
      <c r="D2230" s="57">
        <v>2</v>
      </c>
      <c r="E2230" s="72" t="s">
        <v>29</v>
      </c>
      <c r="F2230" s="62">
        <v>19000</v>
      </c>
      <c r="G2230" s="63">
        <f t="shared" si="42"/>
        <v>38000</v>
      </c>
      <c r="H2230" s="64" t="s">
        <v>566</v>
      </c>
      <c r="I2230" s="56" t="s">
        <v>8744</v>
      </c>
    </row>
    <row r="2231" spans="1:9" ht="15" hidden="1" customHeight="1" x14ac:dyDescent="0.25">
      <c r="A2231" s="224">
        <v>45294</v>
      </c>
      <c r="B2231" s="56" t="s">
        <v>8584</v>
      </c>
      <c r="C2231" s="255" t="s">
        <v>6581</v>
      </c>
      <c r="D2231" s="57">
        <v>2</v>
      </c>
      <c r="E2231" s="72" t="s">
        <v>29</v>
      </c>
      <c r="F2231" s="62">
        <v>14000</v>
      </c>
      <c r="G2231" s="63">
        <f t="shared" si="42"/>
        <v>28000</v>
      </c>
      <c r="H2231" s="64" t="s">
        <v>566</v>
      </c>
      <c r="I2231" s="56" t="s">
        <v>8744</v>
      </c>
    </row>
    <row r="2232" spans="1:9" ht="15" hidden="1" customHeight="1" x14ac:dyDescent="0.25">
      <c r="A2232" s="224">
        <v>45294</v>
      </c>
      <c r="B2232" s="56" t="s">
        <v>8582</v>
      </c>
      <c r="C2232" s="255" t="s">
        <v>6581</v>
      </c>
      <c r="D2232" s="57">
        <v>16</v>
      </c>
      <c r="E2232" s="72" t="s">
        <v>29</v>
      </c>
      <c r="F2232" s="62">
        <v>49000</v>
      </c>
      <c r="G2232" s="63">
        <f t="shared" si="42"/>
        <v>784000</v>
      </c>
      <c r="H2232" s="64" t="s">
        <v>566</v>
      </c>
      <c r="I2232" s="56" t="s">
        <v>8744</v>
      </c>
    </row>
    <row r="2233" spans="1:9" ht="15" hidden="1" customHeight="1" x14ac:dyDescent="0.25">
      <c r="A2233" s="224">
        <v>45294</v>
      </c>
      <c r="B2233" s="56" t="s">
        <v>8580</v>
      </c>
      <c r="C2233" s="255" t="s">
        <v>6581</v>
      </c>
      <c r="D2233" s="57">
        <v>2</v>
      </c>
      <c r="E2233" s="72" t="s">
        <v>29</v>
      </c>
      <c r="F2233" s="62">
        <v>529999</v>
      </c>
      <c r="G2233" s="63">
        <f t="shared" si="42"/>
        <v>1059998</v>
      </c>
      <c r="H2233" s="64" t="s">
        <v>566</v>
      </c>
      <c r="I2233" s="56" t="s">
        <v>8744</v>
      </c>
    </row>
    <row r="2234" spans="1:9" ht="15" hidden="1" customHeight="1" x14ac:dyDescent="0.25">
      <c r="A2234" s="224">
        <v>45294</v>
      </c>
      <c r="B2234" s="55" t="s">
        <v>7878</v>
      </c>
      <c r="C2234" s="56" t="s">
        <v>7032</v>
      </c>
      <c r="D2234" s="57">
        <v>2</v>
      </c>
      <c r="E2234" s="72" t="s">
        <v>29</v>
      </c>
      <c r="F2234" s="62">
        <f>1.11*136486.48</f>
        <v>151499.99280000004</v>
      </c>
      <c r="G2234" s="63">
        <f t="shared" si="42"/>
        <v>302999.98560000007</v>
      </c>
      <c r="H2234" s="64" t="s">
        <v>566</v>
      </c>
      <c r="I2234" s="56" t="s">
        <v>8744</v>
      </c>
    </row>
    <row r="2235" spans="1:9" ht="15" hidden="1" customHeight="1" x14ac:dyDescent="0.25">
      <c r="A2235" s="224">
        <v>45294</v>
      </c>
      <c r="B2235" s="270" t="s">
        <v>8393</v>
      </c>
      <c r="C2235" s="255" t="s">
        <v>57</v>
      </c>
      <c r="D2235" s="87">
        <v>1</v>
      </c>
      <c r="E2235" s="70" t="s">
        <v>29</v>
      </c>
      <c r="F2235" s="62">
        <v>30000</v>
      </c>
      <c r="G2235" s="63">
        <f t="shared" si="42"/>
        <v>30000</v>
      </c>
      <c r="H2235" s="64" t="s">
        <v>566</v>
      </c>
      <c r="I2235" s="56" t="s">
        <v>8744</v>
      </c>
    </row>
    <row r="2236" spans="1:9" ht="15" hidden="1" customHeight="1" x14ac:dyDescent="0.25">
      <c r="A2236" s="224">
        <v>45294</v>
      </c>
      <c r="B2236" s="55" t="s">
        <v>8706</v>
      </c>
      <c r="C2236" s="56" t="s">
        <v>403</v>
      </c>
      <c r="D2236" s="57">
        <v>2</v>
      </c>
      <c r="E2236" s="56" t="s">
        <v>29</v>
      </c>
      <c r="F2236" s="62">
        <v>30000</v>
      </c>
      <c r="G2236" s="63">
        <f t="shared" si="42"/>
        <v>60000</v>
      </c>
      <c r="H2236" s="64" t="s">
        <v>566</v>
      </c>
      <c r="I2236" s="56" t="s">
        <v>8744</v>
      </c>
    </row>
    <row r="2237" spans="1:9" ht="15" hidden="1" customHeight="1" x14ac:dyDescent="0.25">
      <c r="A2237" s="224">
        <v>45294</v>
      </c>
      <c r="B2237" s="56" t="s">
        <v>8708</v>
      </c>
      <c r="C2237" s="230" t="s">
        <v>8709</v>
      </c>
      <c r="D2237" s="57">
        <v>1</v>
      </c>
      <c r="E2237" s="72" t="s">
        <v>29</v>
      </c>
      <c r="F2237" s="62">
        <v>131500</v>
      </c>
      <c r="G2237" s="63">
        <f t="shared" si="42"/>
        <v>131500</v>
      </c>
      <c r="H2237" s="64" t="s">
        <v>410</v>
      </c>
      <c r="I2237" s="56"/>
    </row>
    <row r="2238" spans="1:9" ht="15" hidden="1" customHeight="1" x14ac:dyDescent="0.25">
      <c r="A2238" s="224">
        <v>45294</v>
      </c>
      <c r="B2238" s="60" t="s">
        <v>8710</v>
      </c>
      <c r="C2238" s="56" t="s">
        <v>8711</v>
      </c>
      <c r="D2238" s="61">
        <v>1</v>
      </c>
      <c r="E2238" s="72" t="s">
        <v>26</v>
      </c>
      <c r="F2238" s="76">
        <v>20000</v>
      </c>
      <c r="G2238" s="63">
        <f t="shared" si="42"/>
        <v>20000</v>
      </c>
      <c r="H2238" s="64" t="s">
        <v>8712</v>
      </c>
      <c r="I2238" s="56"/>
    </row>
    <row r="2239" spans="1:9" ht="15" hidden="1" customHeight="1" x14ac:dyDescent="0.25">
      <c r="A2239" s="224">
        <v>45294</v>
      </c>
      <c r="B2239" s="56" t="s">
        <v>78</v>
      </c>
      <c r="C2239" s="56" t="s">
        <v>79</v>
      </c>
      <c r="D2239" s="83">
        <v>1</v>
      </c>
      <c r="E2239" s="56" t="s">
        <v>203</v>
      </c>
      <c r="F2239" s="77">
        <v>29200</v>
      </c>
      <c r="G2239" s="63">
        <f t="shared" si="42"/>
        <v>29200</v>
      </c>
      <c r="H2239" s="64" t="s">
        <v>402</v>
      </c>
      <c r="I2239" s="56"/>
    </row>
    <row r="2240" spans="1:9" ht="15" hidden="1" customHeight="1" x14ac:dyDescent="0.25">
      <c r="A2240" s="224">
        <v>45294</v>
      </c>
      <c r="B2240" s="56" t="s">
        <v>68</v>
      </c>
      <c r="C2240" s="56" t="s">
        <v>69</v>
      </c>
      <c r="D2240" s="57">
        <v>3</v>
      </c>
      <c r="E2240" s="69" t="s">
        <v>203</v>
      </c>
      <c r="F2240" s="77">
        <v>29000</v>
      </c>
      <c r="G2240" s="63">
        <f t="shared" si="42"/>
        <v>87000</v>
      </c>
      <c r="H2240" s="64" t="s">
        <v>402</v>
      </c>
      <c r="I2240" s="56"/>
    </row>
    <row r="2241" spans="1:9" ht="15" hidden="1" customHeight="1" x14ac:dyDescent="0.25">
      <c r="A2241" s="224">
        <v>45294</v>
      </c>
      <c r="B2241" s="55" t="s">
        <v>8718</v>
      </c>
      <c r="C2241" s="80" t="s">
        <v>423</v>
      </c>
      <c r="D2241" s="57">
        <v>1</v>
      </c>
      <c r="E2241" s="72" t="s">
        <v>29</v>
      </c>
      <c r="F2241" s="62">
        <v>15000</v>
      </c>
      <c r="G2241" s="63">
        <f t="shared" si="42"/>
        <v>15000</v>
      </c>
      <c r="H2241" s="64" t="s">
        <v>1539</v>
      </c>
      <c r="I2241" s="56" t="s">
        <v>8742</v>
      </c>
    </row>
    <row r="2242" spans="1:9" ht="15" hidden="1" customHeight="1" x14ac:dyDescent="0.25">
      <c r="A2242" s="224">
        <v>45294</v>
      </c>
      <c r="B2242" s="56" t="s">
        <v>8713</v>
      </c>
      <c r="C2242" s="56" t="s">
        <v>6937</v>
      </c>
      <c r="D2242" s="57">
        <v>2</v>
      </c>
      <c r="E2242" s="72" t="s">
        <v>29</v>
      </c>
      <c r="F2242" s="76">
        <v>600000</v>
      </c>
      <c r="G2242" s="63">
        <f t="shared" si="42"/>
        <v>1200000</v>
      </c>
      <c r="H2242" s="64" t="s">
        <v>461</v>
      </c>
      <c r="I2242" s="56" t="s">
        <v>8743</v>
      </c>
    </row>
    <row r="2243" spans="1:9" ht="15" hidden="1" customHeight="1" x14ac:dyDescent="0.25">
      <c r="A2243" s="224">
        <v>45294</v>
      </c>
      <c r="B2243" s="270" t="s">
        <v>6690</v>
      </c>
      <c r="C2243" s="71" t="s">
        <v>6581</v>
      </c>
      <c r="D2243" s="87">
        <v>2</v>
      </c>
      <c r="E2243" s="70" t="s">
        <v>29</v>
      </c>
      <c r="F2243" s="62">
        <v>1267500</v>
      </c>
      <c r="G2243" s="63">
        <f t="shared" si="42"/>
        <v>2535000</v>
      </c>
      <c r="H2243" s="64" t="s">
        <v>461</v>
      </c>
      <c r="I2243" s="56" t="s">
        <v>8743</v>
      </c>
    </row>
    <row r="2244" spans="1:9" ht="15" hidden="1" customHeight="1" x14ac:dyDescent="0.25">
      <c r="A2244" s="224">
        <v>45294</v>
      </c>
      <c r="B2244" s="55" t="s">
        <v>6360</v>
      </c>
      <c r="C2244" s="75" t="s">
        <v>74</v>
      </c>
      <c r="D2244" s="57">
        <v>5</v>
      </c>
      <c r="E2244" s="68" t="s">
        <v>203</v>
      </c>
      <c r="F2244" s="77">
        <v>27752</v>
      </c>
      <c r="G2244" s="63">
        <f t="shared" si="42"/>
        <v>138760</v>
      </c>
      <c r="H2244" s="64" t="s">
        <v>6714</v>
      </c>
      <c r="I2244" s="56"/>
    </row>
    <row r="2245" spans="1:9" ht="15" hidden="1" customHeight="1" x14ac:dyDescent="0.25">
      <c r="A2245" s="224">
        <v>45294</v>
      </c>
      <c r="B2245" s="71" t="s">
        <v>8482</v>
      </c>
      <c r="C2245" s="255" t="s">
        <v>57</v>
      </c>
      <c r="D2245" s="105">
        <v>2</v>
      </c>
      <c r="E2245" s="71" t="s">
        <v>29</v>
      </c>
      <c r="F2245" s="711">
        <v>60000</v>
      </c>
      <c r="G2245" s="63">
        <f t="shared" si="42"/>
        <v>120000</v>
      </c>
      <c r="H2245" s="64" t="s">
        <v>425</v>
      </c>
      <c r="I2245" s="56" t="s">
        <v>8741</v>
      </c>
    </row>
    <row r="2246" spans="1:9" ht="15" hidden="1" customHeight="1" x14ac:dyDescent="0.25">
      <c r="A2246" s="224">
        <v>45294</v>
      </c>
      <c r="B2246" s="56" t="s">
        <v>6694</v>
      </c>
      <c r="C2246" s="56" t="s">
        <v>6581</v>
      </c>
      <c r="D2246" s="83">
        <v>1</v>
      </c>
      <c r="E2246" s="56" t="s">
        <v>25</v>
      </c>
      <c r="F2246" s="62">
        <v>97000</v>
      </c>
      <c r="G2246" s="63">
        <f t="shared" si="42"/>
        <v>97000</v>
      </c>
      <c r="H2246" s="64" t="s">
        <v>8738</v>
      </c>
      <c r="I2246" s="56" t="s">
        <v>8739</v>
      </c>
    </row>
    <row r="2247" spans="1:9" ht="15" hidden="1" customHeight="1" x14ac:dyDescent="0.25">
      <c r="A2247" s="224">
        <v>45294</v>
      </c>
      <c r="B2247" s="55" t="s">
        <v>221</v>
      </c>
      <c r="C2247" s="75" t="s">
        <v>74</v>
      </c>
      <c r="D2247" s="87">
        <v>11.5</v>
      </c>
      <c r="E2247" s="69" t="s">
        <v>203</v>
      </c>
      <c r="F2247" s="77">
        <v>33750</v>
      </c>
      <c r="G2247" s="63">
        <f t="shared" si="42"/>
        <v>388125</v>
      </c>
      <c r="H2247" s="64" t="s">
        <v>8738</v>
      </c>
      <c r="I2247" s="56" t="s">
        <v>8739</v>
      </c>
    </row>
    <row r="2248" spans="1:9" ht="15" hidden="1" customHeight="1" x14ac:dyDescent="0.25">
      <c r="A2248" s="224">
        <v>45294</v>
      </c>
      <c r="B2248" s="81" t="s">
        <v>8734</v>
      </c>
      <c r="C2248" s="230" t="s">
        <v>417</v>
      </c>
      <c r="D2248" s="57">
        <v>1</v>
      </c>
      <c r="E2248" s="72" t="s">
        <v>29</v>
      </c>
      <c r="F2248" s="62">
        <v>15500</v>
      </c>
      <c r="G2248" s="63">
        <f t="shared" si="42"/>
        <v>15500</v>
      </c>
      <c r="H2248" s="64" t="s">
        <v>441</v>
      </c>
      <c r="I2248" s="56"/>
    </row>
    <row r="2249" spans="1:9" ht="15" hidden="1" customHeight="1" x14ac:dyDescent="0.25">
      <c r="A2249" s="224">
        <v>45294</v>
      </c>
      <c r="B2249" s="69" t="s">
        <v>8700</v>
      </c>
      <c r="C2249" s="56" t="s">
        <v>403</v>
      </c>
      <c r="D2249" s="57">
        <v>3</v>
      </c>
      <c r="E2249" s="72" t="s">
        <v>29</v>
      </c>
      <c r="F2249" s="76">
        <v>77500</v>
      </c>
      <c r="G2249" s="63">
        <f t="shared" si="42"/>
        <v>232500</v>
      </c>
      <c r="H2249" s="64" t="s">
        <v>415</v>
      </c>
      <c r="I2249" s="56" t="s">
        <v>8733</v>
      </c>
    </row>
    <row r="2250" spans="1:9" ht="15" hidden="1" customHeight="1" x14ac:dyDescent="0.25">
      <c r="A2250" s="224">
        <v>45294</v>
      </c>
      <c r="B2250" s="81" t="s">
        <v>8701</v>
      </c>
      <c r="C2250" s="56" t="s">
        <v>403</v>
      </c>
      <c r="D2250" s="57">
        <v>3</v>
      </c>
      <c r="E2250" s="72" t="s">
        <v>29</v>
      </c>
      <c r="F2250" s="76">
        <v>77500</v>
      </c>
      <c r="G2250" s="63">
        <f t="shared" si="42"/>
        <v>232500</v>
      </c>
      <c r="H2250" s="64" t="s">
        <v>415</v>
      </c>
      <c r="I2250" s="56" t="s">
        <v>8733</v>
      </c>
    </row>
    <row r="2251" spans="1:9" ht="15" hidden="1" customHeight="1" x14ac:dyDescent="0.25">
      <c r="A2251" s="224">
        <v>45294</v>
      </c>
      <c r="B2251" s="56" t="s">
        <v>8698</v>
      </c>
      <c r="C2251" s="71" t="s">
        <v>8117</v>
      </c>
      <c r="D2251" s="57">
        <v>1</v>
      </c>
      <c r="E2251" s="72" t="s">
        <v>29</v>
      </c>
      <c r="F2251" s="62">
        <v>175000</v>
      </c>
      <c r="G2251" s="63">
        <f t="shared" si="42"/>
        <v>175000</v>
      </c>
      <c r="H2251" s="64" t="s">
        <v>8699</v>
      </c>
      <c r="I2251" s="56" t="s">
        <v>8733</v>
      </c>
    </row>
    <row r="2252" spans="1:9" ht="15" hidden="1" customHeight="1" x14ac:dyDescent="0.25">
      <c r="A2252" s="224">
        <v>45294</v>
      </c>
      <c r="B2252" s="56" t="s">
        <v>8606</v>
      </c>
      <c r="C2252" s="255" t="s">
        <v>7120</v>
      </c>
      <c r="D2252" s="57">
        <v>2</v>
      </c>
      <c r="E2252" s="56" t="s">
        <v>29</v>
      </c>
      <c r="F2252" s="140">
        <v>375000</v>
      </c>
      <c r="G2252" s="63">
        <f t="shared" si="42"/>
        <v>750000</v>
      </c>
      <c r="H2252" s="751" t="s">
        <v>415</v>
      </c>
      <c r="I2252" s="56" t="s">
        <v>8733</v>
      </c>
    </row>
    <row r="2253" spans="1:9" ht="15" hidden="1" customHeight="1" x14ac:dyDescent="0.25">
      <c r="A2253" s="224">
        <v>45294</v>
      </c>
      <c r="B2253" s="55" t="s">
        <v>8697</v>
      </c>
      <c r="C2253" s="56" t="s">
        <v>57</v>
      </c>
      <c r="D2253" s="128" t="s">
        <v>511</v>
      </c>
      <c r="E2253" s="72" t="s">
        <v>29</v>
      </c>
      <c r="F2253" s="76">
        <v>730000</v>
      </c>
      <c r="G2253" s="63">
        <f t="shared" si="42"/>
        <v>730000</v>
      </c>
      <c r="H2253" s="64" t="s">
        <v>7568</v>
      </c>
      <c r="I2253" s="56" t="s">
        <v>8733</v>
      </c>
    </row>
    <row r="2254" spans="1:9" ht="15" hidden="1" customHeight="1" x14ac:dyDescent="0.25">
      <c r="A2254" s="224">
        <v>45294</v>
      </c>
      <c r="B2254" s="55" t="s">
        <v>23</v>
      </c>
      <c r="C2254" s="56" t="s">
        <v>24</v>
      </c>
      <c r="D2254" s="57">
        <v>1</v>
      </c>
      <c r="E2254" s="72" t="s">
        <v>29</v>
      </c>
      <c r="F2254" s="76">
        <v>965000</v>
      </c>
      <c r="G2254" s="63">
        <f t="shared" si="42"/>
        <v>965000</v>
      </c>
      <c r="H2254" s="64" t="s">
        <v>1402</v>
      </c>
      <c r="I2254" s="56" t="s">
        <v>8733</v>
      </c>
    </row>
    <row r="2255" spans="1:9" ht="15" hidden="1" customHeight="1" x14ac:dyDescent="0.25">
      <c r="A2255" s="224">
        <v>45294</v>
      </c>
      <c r="B2255" s="56" t="s">
        <v>7008</v>
      </c>
      <c r="C2255" s="56" t="s">
        <v>7009</v>
      </c>
      <c r="D2255" s="57">
        <v>1</v>
      </c>
      <c r="E2255" s="72" t="s">
        <v>29</v>
      </c>
      <c r="F2255" s="76">
        <v>93500</v>
      </c>
      <c r="G2255" s="63">
        <f t="shared" si="42"/>
        <v>93500</v>
      </c>
      <c r="H2255" s="64" t="s">
        <v>8696</v>
      </c>
      <c r="I2255" s="56" t="s">
        <v>8733</v>
      </c>
    </row>
    <row r="2256" spans="1:9" ht="15" hidden="1" customHeight="1" x14ac:dyDescent="0.25">
      <c r="A2256" s="224">
        <v>45294</v>
      </c>
      <c r="B2256" s="56" t="s">
        <v>7359</v>
      </c>
      <c r="C2256" s="56" t="s">
        <v>7009</v>
      </c>
      <c r="D2256" s="57">
        <v>2</v>
      </c>
      <c r="E2256" s="72" t="s">
        <v>29</v>
      </c>
      <c r="F2256" s="76">
        <v>137500</v>
      </c>
      <c r="G2256" s="63">
        <f t="shared" si="42"/>
        <v>275000</v>
      </c>
      <c r="H2256" s="64" t="s">
        <v>8696</v>
      </c>
      <c r="I2256" s="56" t="s">
        <v>8733</v>
      </c>
    </row>
    <row r="2257" spans="1:9" ht="15" hidden="1" customHeight="1" x14ac:dyDescent="0.25">
      <c r="A2257" s="224">
        <v>45294</v>
      </c>
      <c r="B2257" s="56" t="s">
        <v>8695</v>
      </c>
      <c r="C2257" s="71" t="s">
        <v>8436</v>
      </c>
      <c r="D2257" s="83">
        <v>1</v>
      </c>
      <c r="E2257" s="72" t="s">
        <v>29</v>
      </c>
      <c r="F2257" s="76">
        <v>365000</v>
      </c>
      <c r="G2257" s="63">
        <f t="shared" si="42"/>
        <v>365000</v>
      </c>
      <c r="H2257" s="64" t="s">
        <v>8696</v>
      </c>
      <c r="I2257" s="56" t="s">
        <v>8733</v>
      </c>
    </row>
    <row r="2258" spans="1:9" ht="15" hidden="1" customHeight="1" x14ac:dyDescent="0.25">
      <c r="A2258" s="224">
        <v>45294</v>
      </c>
      <c r="B2258" s="56" t="s">
        <v>476</v>
      </c>
      <c r="C2258" s="56" t="s">
        <v>1557</v>
      </c>
      <c r="D2258" s="87">
        <v>1</v>
      </c>
      <c r="E2258" s="72" t="s">
        <v>29</v>
      </c>
      <c r="F2258" s="62">
        <v>1050000</v>
      </c>
      <c r="G2258" s="63">
        <f t="shared" si="42"/>
        <v>1050000</v>
      </c>
      <c r="H2258" s="64" t="s">
        <v>415</v>
      </c>
      <c r="I2258" s="56" t="s">
        <v>8735</v>
      </c>
    </row>
    <row r="2259" spans="1:9" ht="15" hidden="1" customHeight="1" x14ac:dyDescent="0.25">
      <c r="A2259" s="224">
        <v>45294</v>
      </c>
      <c r="B2259" s="56" t="s">
        <v>476</v>
      </c>
      <c r="C2259" s="56" t="s">
        <v>1856</v>
      </c>
      <c r="D2259" s="57">
        <v>1</v>
      </c>
      <c r="E2259" s="72" t="s">
        <v>26</v>
      </c>
      <c r="F2259" s="62">
        <v>1050000</v>
      </c>
      <c r="G2259" s="63">
        <f t="shared" si="42"/>
        <v>1050000</v>
      </c>
      <c r="H2259" s="64" t="s">
        <v>415</v>
      </c>
      <c r="I2259" s="56" t="s">
        <v>8735</v>
      </c>
    </row>
    <row r="2260" spans="1:9" ht="15" hidden="1" customHeight="1" x14ac:dyDescent="0.25">
      <c r="A2260" s="224">
        <v>45294</v>
      </c>
      <c r="B2260" s="55" t="s">
        <v>6268</v>
      </c>
      <c r="C2260" s="56" t="s">
        <v>7807</v>
      </c>
      <c r="D2260" s="57">
        <v>1</v>
      </c>
      <c r="E2260" s="72" t="s">
        <v>26</v>
      </c>
      <c r="F2260" s="76">
        <f>6441441/2*1.11</f>
        <v>3574999.7550000004</v>
      </c>
      <c r="G2260" s="63">
        <f t="shared" si="42"/>
        <v>3574999.7550000004</v>
      </c>
      <c r="H2260" s="64" t="s">
        <v>837</v>
      </c>
      <c r="I2260" s="56" t="s">
        <v>8735</v>
      </c>
    </row>
    <row r="2261" spans="1:9" ht="15" hidden="1" customHeight="1" x14ac:dyDescent="0.25">
      <c r="A2261" s="224">
        <v>45294</v>
      </c>
      <c r="B2261" s="56" t="s">
        <v>7816</v>
      </c>
      <c r="C2261" s="80" t="s">
        <v>7795</v>
      </c>
      <c r="D2261" s="83">
        <v>3</v>
      </c>
      <c r="E2261" s="72" t="s">
        <v>29</v>
      </c>
      <c r="F2261" s="76">
        <v>90000</v>
      </c>
      <c r="G2261" s="63">
        <f t="shared" si="42"/>
        <v>270000</v>
      </c>
      <c r="H2261" s="64" t="s">
        <v>415</v>
      </c>
      <c r="I2261" s="56" t="s">
        <v>8735</v>
      </c>
    </row>
    <row r="2262" spans="1:9" ht="15" hidden="1" customHeight="1" x14ac:dyDescent="0.25">
      <c r="A2262" s="224">
        <v>45294</v>
      </c>
      <c r="B2262" s="55" t="s">
        <v>8736</v>
      </c>
      <c r="C2262" s="56" t="s">
        <v>7715</v>
      </c>
      <c r="D2262" s="57">
        <v>2</v>
      </c>
      <c r="E2262" s="72" t="s">
        <v>26</v>
      </c>
      <c r="F2262" s="76">
        <v>250000</v>
      </c>
      <c r="G2262" s="63">
        <f t="shared" si="42"/>
        <v>500000</v>
      </c>
      <c r="H2262" s="64" t="s">
        <v>7568</v>
      </c>
      <c r="I2262" s="56" t="s">
        <v>8735</v>
      </c>
    </row>
    <row r="2263" spans="1:9" ht="15" hidden="1" customHeight="1" x14ac:dyDescent="0.25">
      <c r="A2263" s="224">
        <v>45294</v>
      </c>
      <c r="B2263" s="55" t="s">
        <v>6709</v>
      </c>
      <c r="C2263" s="75" t="s">
        <v>6711</v>
      </c>
      <c r="D2263" s="57">
        <v>1</v>
      </c>
      <c r="E2263" s="72" t="s">
        <v>29</v>
      </c>
      <c r="F2263" s="62">
        <v>245000</v>
      </c>
      <c r="G2263" s="63">
        <f t="shared" si="42"/>
        <v>245000</v>
      </c>
      <c r="H2263" s="64" t="s">
        <v>415</v>
      </c>
      <c r="I2263" s="56" t="s">
        <v>8735</v>
      </c>
    </row>
    <row r="2264" spans="1:9" ht="15" hidden="1" customHeight="1" x14ac:dyDescent="0.25">
      <c r="A2264" s="224">
        <v>45294</v>
      </c>
      <c r="B2264" s="81" t="s">
        <v>8701</v>
      </c>
      <c r="C2264" s="56" t="s">
        <v>403</v>
      </c>
      <c r="D2264" s="57">
        <v>2</v>
      </c>
      <c r="E2264" s="72" t="s">
        <v>29</v>
      </c>
      <c r="F2264" s="76">
        <v>62500</v>
      </c>
      <c r="G2264" s="63">
        <f t="shared" si="42"/>
        <v>125000</v>
      </c>
      <c r="H2264" s="64" t="s">
        <v>8707</v>
      </c>
      <c r="I2264" s="56" t="s">
        <v>8735</v>
      </c>
    </row>
    <row r="2265" spans="1:9" ht="15" hidden="1" customHeight="1" x14ac:dyDescent="0.25">
      <c r="A2265" s="224">
        <v>45294</v>
      </c>
      <c r="B2265" s="69" t="s">
        <v>8700</v>
      </c>
      <c r="C2265" s="56" t="s">
        <v>403</v>
      </c>
      <c r="D2265" s="57">
        <v>7</v>
      </c>
      <c r="E2265" s="72" t="s">
        <v>29</v>
      </c>
      <c r="F2265" s="76">
        <v>62500</v>
      </c>
      <c r="G2265" s="63">
        <f t="shared" si="42"/>
        <v>437500</v>
      </c>
      <c r="H2265" s="64" t="s">
        <v>8707</v>
      </c>
      <c r="I2265" s="56" t="s">
        <v>8735</v>
      </c>
    </row>
    <row r="2266" spans="1:9" ht="15" hidden="1" customHeight="1" x14ac:dyDescent="0.25">
      <c r="A2266" s="224">
        <v>45294</v>
      </c>
      <c r="B2266" s="68" t="s">
        <v>8737</v>
      </c>
      <c r="C2266" s="65" t="s">
        <v>6627</v>
      </c>
      <c r="D2266" s="61">
        <v>4</v>
      </c>
      <c r="E2266" s="72" t="s">
        <v>29</v>
      </c>
      <c r="F2266" s="76">
        <v>6500</v>
      </c>
      <c r="G2266" s="63">
        <f t="shared" si="42"/>
        <v>26000</v>
      </c>
      <c r="H2266" s="64" t="s">
        <v>415</v>
      </c>
      <c r="I2266" s="56" t="s">
        <v>8735</v>
      </c>
    </row>
    <row r="2267" spans="1:9" ht="15" hidden="1" customHeight="1" x14ac:dyDescent="0.25">
      <c r="A2267" s="224">
        <v>45294</v>
      </c>
      <c r="B2267" s="56" t="s">
        <v>8151</v>
      </c>
      <c r="C2267" s="56" t="s">
        <v>6627</v>
      </c>
      <c r="D2267" s="87">
        <v>4</v>
      </c>
      <c r="E2267" s="56" t="s">
        <v>29</v>
      </c>
      <c r="F2267" s="62">
        <v>1000</v>
      </c>
      <c r="G2267" s="63">
        <f t="shared" si="42"/>
        <v>4000</v>
      </c>
      <c r="H2267" s="64" t="s">
        <v>415</v>
      </c>
      <c r="I2267" s="56" t="s">
        <v>8735</v>
      </c>
    </row>
    <row r="2268" spans="1:9" ht="15" hidden="1" customHeight="1" x14ac:dyDescent="0.25">
      <c r="A2268" s="224">
        <v>45294</v>
      </c>
      <c r="B2268" s="56" t="s">
        <v>8729</v>
      </c>
      <c r="C2268" s="56" t="s">
        <v>8730</v>
      </c>
      <c r="D2268" s="57">
        <v>4</v>
      </c>
      <c r="E2268" s="72" t="s">
        <v>122</v>
      </c>
      <c r="F2268" s="76">
        <v>60000</v>
      </c>
      <c r="G2268" s="63">
        <f t="shared" si="42"/>
        <v>240000</v>
      </c>
      <c r="H2268" s="64" t="s">
        <v>415</v>
      </c>
      <c r="I2268" s="56" t="s">
        <v>8735</v>
      </c>
    </row>
    <row r="2269" spans="1:9" ht="15" hidden="1" customHeight="1" x14ac:dyDescent="0.25">
      <c r="A2269" s="224">
        <v>45325</v>
      </c>
      <c r="B2269" s="60" t="s">
        <v>215</v>
      </c>
      <c r="C2269" s="151" t="s">
        <v>216</v>
      </c>
      <c r="D2269" s="57">
        <v>0.5</v>
      </c>
      <c r="E2269" s="56" t="s">
        <v>203</v>
      </c>
      <c r="F2269" s="971">
        <v>36500</v>
      </c>
      <c r="G2269" s="63">
        <f t="shared" si="42"/>
        <v>18250</v>
      </c>
      <c r="H2269" s="64" t="s">
        <v>471</v>
      </c>
      <c r="I2269" s="56"/>
    </row>
    <row r="2270" spans="1:9" ht="15" hidden="1" customHeight="1" x14ac:dyDescent="0.25">
      <c r="A2270" s="224">
        <v>45325</v>
      </c>
      <c r="B2270" s="60" t="s">
        <v>7090</v>
      </c>
      <c r="C2270" s="56" t="s">
        <v>6656</v>
      </c>
      <c r="D2270" s="87">
        <v>0.3</v>
      </c>
      <c r="E2270" s="72" t="s">
        <v>63</v>
      </c>
      <c r="F2270" s="62">
        <v>75000</v>
      </c>
      <c r="G2270" s="63">
        <f t="shared" si="42"/>
        <v>22500</v>
      </c>
      <c r="H2270" s="64" t="s">
        <v>471</v>
      </c>
      <c r="I2270" s="56"/>
    </row>
    <row r="2271" spans="1:9" ht="15" hidden="1" customHeight="1" x14ac:dyDescent="0.25">
      <c r="A2271" s="224">
        <v>45325</v>
      </c>
      <c r="B2271" s="56" t="s">
        <v>78</v>
      </c>
      <c r="C2271" s="56" t="s">
        <v>79</v>
      </c>
      <c r="D2271" s="83">
        <v>1</v>
      </c>
      <c r="E2271" s="56" t="s">
        <v>203</v>
      </c>
      <c r="F2271" s="77">
        <v>29200</v>
      </c>
      <c r="G2271" s="63">
        <f t="shared" si="42"/>
        <v>29200</v>
      </c>
      <c r="H2271" s="64" t="s">
        <v>470</v>
      </c>
      <c r="I2271" s="56"/>
    </row>
    <row r="2272" spans="1:9" ht="15" hidden="1" customHeight="1" x14ac:dyDescent="0.25">
      <c r="A2272" s="224">
        <v>45325</v>
      </c>
      <c r="B2272" s="55" t="s">
        <v>7924</v>
      </c>
      <c r="C2272" s="56" t="s">
        <v>6627</v>
      </c>
      <c r="D2272" s="57">
        <v>2</v>
      </c>
      <c r="E2272" s="72" t="s">
        <v>29</v>
      </c>
      <c r="F2272" s="76">
        <v>2575</v>
      </c>
      <c r="G2272" s="63">
        <f t="shared" si="42"/>
        <v>5150</v>
      </c>
      <c r="H2272" s="64" t="s">
        <v>513</v>
      </c>
      <c r="I2272" s="56" t="s">
        <v>8758</v>
      </c>
    </row>
    <row r="2273" spans="1:9" ht="15" hidden="1" customHeight="1" x14ac:dyDescent="0.25">
      <c r="A2273" s="224">
        <v>45325</v>
      </c>
      <c r="B2273" s="81" t="s">
        <v>7613</v>
      </c>
      <c r="C2273" s="56" t="s">
        <v>403</v>
      </c>
      <c r="D2273" s="57">
        <v>1</v>
      </c>
      <c r="E2273" s="72" t="s">
        <v>26</v>
      </c>
      <c r="F2273" s="76">
        <v>100000</v>
      </c>
      <c r="G2273" s="63">
        <f t="shared" si="42"/>
        <v>100000</v>
      </c>
      <c r="H2273" s="64" t="s">
        <v>513</v>
      </c>
      <c r="I2273" s="56" t="s">
        <v>8758</v>
      </c>
    </row>
    <row r="2274" spans="1:9" ht="15" hidden="1" customHeight="1" x14ac:dyDescent="0.25">
      <c r="A2274" s="224">
        <v>45325</v>
      </c>
      <c r="B2274" s="56" t="s">
        <v>8757</v>
      </c>
      <c r="C2274" s="80" t="s">
        <v>57</v>
      </c>
      <c r="D2274" s="83">
        <v>1</v>
      </c>
      <c r="E2274" s="72" t="s">
        <v>29</v>
      </c>
      <c r="F2274" s="76">
        <v>360000</v>
      </c>
      <c r="G2274" s="63">
        <f>F2274*D2274</f>
        <v>360000</v>
      </c>
      <c r="H2274" s="64" t="s">
        <v>513</v>
      </c>
      <c r="I2274" s="56" t="s">
        <v>8758</v>
      </c>
    </row>
    <row r="2275" spans="1:9" ht="15" hidden="1" customHeight="1" x14ac:dyDescent="0.25">
      <c r="A2275" s="224">
        <v>45325</v>
      </c>
      <c r="B2275" s="56" t="s">
        <v>7373</v>
      </c>
      <c r="C2275" s="56" t="s">
        <v>8138</v>
      </c>
      <c r="D2275" s="87">
        <v>1</v>
      </c>
      <c r="E2275" s="72" t="s">
        <v>26</v>
      </c>
      <c r="F2275" s="62">
        <v>2250000</v>
      </c>
      <c r="G2275" s="63">
        <f t="shared" si="42"/>
        <v>2250000</v>
      </c>
      <c r="H2275" s="64" t="s">
        <v>513</v>
      </c>
      <c r="I2275" s="56" t="s">
        <v>8746</v>
      </c>
    </row>
    <row r="2276" spans="1:9" ht="15" hidden="1" customHeight="1" x14ac:dyDescent="0.25">
      <c r="A2276" s="224">
        <v>45325</v>
      </c>
      <c r="B2276" s="56" t="s">
        <v>7373</v>
      </c>
      <c r="C2276" s="56" t="s">
        <v>8136</v>
      </c>
      <c r="D2276" s="87">
        <v>1</v>
      </c>
      <c r="E2276" s="72" t="s">
        <v>26</v>
      </c>
      <c r="F2276" s="62">
        <v>2250000</v>
      </c>
      <c r="G2276" s="63">
        <f t="shared" si="42"/>
        <v>2250000</v>
      </c>
      <c r="H2276" s="64" t="s">
        <v>513</v>
      </c>
      <c r="I2276" s="56" t="s">
        <v>8746</v>
      </c>
    </row>
    <row r="2277" spans="1:9" ht="15" hidden="1" customHeight="1" x14ac:dyDescent="0.25">
      <c r="A2277" s="224">
        <v>45325</v>
      </c>
      <c r="B2277" s="71" t="s">
        <v>6693</v>
      </c>
      <c r="C2277" s="71" t="s">
        <v>6581</v>
      </c>
      <c r="D2277" s="87">
        <v>1</v>
      </c>
      <c r="E2277" s="71" t="s">
        <v>25</v>
      </c>
      <c r="F2277" s="62">
        <v>224250</v>
      </c>
      <c r="G2277" s="63">
        <f t="shared" si="42"/>
        <v>224250</v>
      </c>
      <c r="H2277" s="64" t="s">
        <v>524</v>
      </c>
      <c r="I2277" s="56" t="s">
        <v>8740</v>
      </c>
    </row>
    <row r="2278" spans="1:9" ht="15" hidden="1" customHeight="1" x14ac:dyDescent="0.25">
      <c r="A2278" s="224">
        <v>45325</v>
      </c>
      <c r="B2278" s="56" t="s">
        <v>68</v>
      </c>
      <c r="C2278" s="56" t="s">
        <v>69</v>
      </c>
      <c r="D2278" s="57">
        <v>2</v>
      </c>
      <c r="E2278" s="69" t="s">
        <v>203</v>
      </c>
      <c r="F2278" s="77">
        <v>29000</v>
      </c>
      <c r="G2278" s="63">
        <f t="shared" si="42"/>
        <v>58000</v>
      </c>
      <c r="H2278" s="64" t="s">
        <v>402</v>
      </c>
      <c r="I2278" s="56"/>
    </row>
    <row r="2279" spans="1:9" ht="15" hidden="1" customHeight="1" x14ac:dyDescent="0.25">
      <c r="A2279" s="224">
        <v>45325</v>
      </c>
      <c r="B2279" s="55" t="s">
        <v>8751</v>
      </c>
      <c r="C2279" s="56" t="s">
        <v>6700</v>
      </c>
      <c r="D2279" s="57">
        <v>1</v>
      </c>
      <c r="E2279" s="72" t="s">
        <v>7333</v>
      </c>
      <c r="F2279" s="76">
        <v>160000</v>
      </c>
      <c r="G2279" s="63">
        <f t="shared" si="42"/>
        <v>160000</v>
      </c>
      <c r="H2279" s="64" t="s">
        <v>8354</v>
      </c>
      <c r="I2279" s="56"/>
    </row>
    <row r="2280" spans="1:9" ht="15" hidden="1" customHeight="1" x14ac:dyDescent="0.25">
      <c r="A2280" s="224">
        <v>45325</v>
      </c>
      <c r="B2280" s="56" t="s">
        <v>429</v>
      </c>
      <c r="C2280" s="56" t="s">
        <v>444</v>
      </c>
      <c r="D2280" s="57">
        <v>5</v>
      </c>
      <c r="E2280" s="72" t="s">
        <v>29</v>
      </c>
      <c r="F2280" s="76">
        <v>2500</v>
      </c>
      <c r="G2280" s="63">
        <f t="shared" ref="G2280:G2308" si="43">F2280*D2280</f>
        <v>12500</v>
      </c>
      <c r="H2280" s="64" t="s">
        <v>8354</v>
      </c>
      <c r="I2280" s="56"/>
    </row>
    <row r="2281" spans="1:9" ht="15" hidden="1" customHeight="1" x14ac:dyDescent="0.25">
      <c r="A2281" s="224">
        <v>45325</v>
      </c>
      <c r="B2281" s="74" t="s">
        <v>8728</v>
      </c>
      <c r="C2281" s="75" t="s">
        <v>6904</v>
      </c>
      <c r="D2281" s="57">
        <v>1</v>
      </c>
      <c r="E2281" s="72" t="s">
        <v>29</v>
      </c>
      <c r="F2281" s="62">
        <v>145000</v>
      </c>
      <c r="G2281" s="63">
        <f t="shared" si="43"/>
        <v>145000</v>
      </c>
      <c r="H2281" s="64" t="s">
        <v>462</v>
      </c>
      <c r="I2281" s="56"/>
    </row>
    <row r="2282" spans="1:9" ht="15" hidden="1" customHeight="1" x14ac:dyDescent="0.25">
      <c r="A2282" s="224">
        <v>45325</v>
      </c>
      <c r="B2282" s="55" t="s">
        <v>8759</v>
      </c>
      <c r="C2282" s="75" t="s">
        <v>6904</v>
      </c>
      <c r="D2282" s="105">
        <v>2</v>
      </c>
      <c r="E2282" s="72" t="s">
        <v>29</v>
      </c>
      <c r="F2282" s="62">
        <v>60000</v>
      </c>
      <c r="G2282" s="63">
        <f t="shared" si="43"/>
        <v>120000</v>
      </c>
      <c r="H2282" s="64" t="s">
        <v>462</v>
      </c>
      <c r="I2282" s="56"/>
    </row>
    <row r="2283" spans="1:9" ht="15" hidden="1" customHeight="1" x14ac:dyDescent="0.25">
      <c r="A2283" s="224">
        <v>45325</v>
      </c>
      <c r="B2283" s="56" t="s">
        <v>6695</v>
      </c>
      <c r="C2283" s="56" t="s">
        <v>6581</v>
      </c>
      <c r="D2283" s="87">
        <v>1</v>
      </c>
      <c r="E2283" s="81" t="s">
        <v>25</v>
      </c>
      <c r="F2283" s="62">
        <v>90675</v>
      </c>
      <c r="G2283" s="63">
        <f t="shared" si="43"/>
        <v>90675</v>
      </c>
      <c r="H2283" s="64" t="s">
        <v>462</v>
      </c>
      <c r="I2283" s="56"/>
    </row>
    <row r="2284" spans="1:9" ht="15" hidden="1" customHeight="1" x14ac:dyDescent="0.25">
      <c r="A2284" s="224">
        <v>45325</v>
      </c>
      <c r="B2284" s="56" t="s">
        <v>8161</v>
      </c>
      <c r="C2284" s="56" t="s">
        <v>6656</v>
      </c>
      <c r="D2284" s="87">
        <v>1</v>
      </c>
      <c r="E2284" s="72" t="s">
        <v>29</v>
      </c>
      <c r="F2284" s="62">
        <v>39000</v>
      </c>
      <c r="G2284" s="63">
        <f t="shared" si="43"/>
        <v>39000</v>
      </c>
      <c r="H2284" s="64" t="s">
        <v>462</v>
      </c>
      <c r="I2284" s="56"/>
    </row>
    <row r="2285" spans="1:9" ht="15" hidden="1" customHeight="1" x14ac:dyDescent="0.25">
      <c r="A2285" s="224">
        <v>45325</v>
      </c>
      <c r="B2285" s="56" t="s">
        <v>6694</v>
      </c>
      <c r="C2285" s="56" t="s">
        <v>6581</v>
      </c>
      <c r="D2285" s="87">
        <v>1</v>
      </c>
      <c r="E2285" s="56" t="s">
        <v>25</v>
      </c>
      <c r="F2285" s="62">
        <v>97000</v>
      </c>
      <c r="G2285" s="63">
        <f t="shared" si="43"/>
        <v>97000</v>
      </c>
      <c r="H2285" s="64" t="s">
        <v>462</v>
      </c>
      <c r="I2285" s="56"/>
    </row>
    <row r="2286" spans="1:9" ht="15" hidden="1" customHeight="1" x14ac:dyDescent="0.25">
      <c r="A2286" s="224">
        <v>45325</v>
      </c>
      <c r="B2286" s="56" t="s">
        <v>78</v>
      </c>
      <c r="C2286" s="56" t="s">
        <v>79</v>
      </c>
      <c r="D2286" s="83">
        <v>9</v>
      </c>
      <c r="E2286" s="56" t="s">
        <v>203</v>
      </c>
      <c r="F2286" s="77">
        <v>29200</v>
      </c>
      <c r="G2286" s="63">
        <f t="shared" si="43"/>
        <v>262800</v>
      </c>
      <c r="H2286" s="64" t="s">
        <v>462</v>
      </c>
      <c r="I2286" s="56"/>
    </row>
    <row r="2287" spans="1:9" ht="15" hidden="1" customHeight="1" x14ac:dyDescent="0.25">
      <c r="A2287" s="224">
        <v>45325</v>
      </c>
      <c r="B2287" s="55" t="s">
        <v>8777</v>
      </c>
      <c r="C2287" s="80" t="s">
        <v>6741</v>
      </c>
      <c r="D2287" s="128" t="s">
        <v>511</v>
      </c>
      <c r="E2287" s="99" t="s">
        <v>29</v>
      </c>
      <c r="F2287" s="116">
        <v>549000</v>
      </c>
      <c r="G2287" s="63">
        <f t="shared" si="43"/>
        <v>549000</v>
      </c>
      <c r="H2287" s="64" t="s">
        <v>441</v>
      </c>
      <c r="I2287" s="56"/>
    </row>
    <row r="2288" spans="1:9" ht="15" hidden="1" customHeight="1" x14ac:dyDescent="0.25">
      <c r="A2288" s="224">
        <v>45325</v>
      </c>
      <c r="B2288" s="55" t="s">
        <v>8778</v>
      </c>
      <c r="C2288" s="80" t="s">
        <v>6741</v>
      </c>
      <c r="D2288" s="128" t="s">
        <v>6824</v>
      </c>
      <c r="E2288" s="56" t="s">
        <v>122</v>
      </c>
      <c r="F2288" s="116">
        <v>12000</v>
      </c>
      <c r="G2288" s="63">
        <f t="shared" si="43"/>
        <v>36000</v>
      </c>
      <c r="H2288" s="64" t="s">
        <v>441</v>
      </c>
      <c r="I2288" s="56"/>
    </row>
    <row r="2289" spans="1:9" ht="15" customHeight="1" x14ac:dyDescent="0.25">
      <c r="A2289" s="224">
        <v>45325</v>
      </c>
      <c r="B2289" s="56" t="s">
        <v>7273</v>
      </c>
      <c r="C2289" s="56" t="s">
        <v>6676</v>
      </c>
      <c r="D2289" s="57">
        <v>1</v>
      </c>
      <c r="E2289" s="72" t="s">
        <v>29</v>
      </c>
      <c r="F2289" s="76">
        <v>60000</v>
      </c>
      <c r="G2289" s="63">
        <f t="shared" si="43"/>
        <v>60000</v>
      </c>
      <c r="H2289" s="64" t="s">
        <v>8510</v>
      </c>
      <c r="I2289" s="56"/>
    </row>
    <row r="2290" spans="1:9" ht="15" customHeight="1" x14ac:dyDescent="0.25">
      <c r="A2290" s="224">
        <v>45325</v>
      </c>
      <c r="B2290" s="56" t="s">
        <v>8405</v>
      </c>
      <c r="C2290" s="56" t="s">
        <v>141</v>
      </c>
      <c r="D2290" s="87">
        <v>1</v>
      </c>
      <c r="E2290" s="72" t="s">
        <v>29</v>
      </c>
      <c r="F2290" s="62">
        <v>400000</v>
      </c>
      <c r="G2290" s="63">
        <f t="shared" si="43"/>
        <v>400000</v>
      </c>
      <c r="H2290" s="64" t="s">
        <v>8510</v>
      </c>
      <c r="I2290" s="56"/>
    </row>
    <row r="2291" spans="1:9" ht="15" hidden="1" customHeight="1" x14ac:dyDescent="0.25">
      <c r="A2291" s="224">
        <v>45325</v>
      </c>
      <c r="B2291" s="56" t="s">
        <v>432</v>
      </c>
      <c r="C2291" s="71" t="s">
        <v>6865</v>
      </c>
      <c r="D2291" s="57">
        <v>11</v>
      </c>
      <c r="E2291" s="72" t="s">
        <v>29</v>
      </c>
      <c r="F2291" s="62">
        <v>1565</v>
      </c>
      <c r="G2291" s="63">
        <f t="shared" si="43"/>
        <v>17215</v>
      </c>
      <c r="H2291" s="64" t="s">
        <v>8510</v>
      </c>
      <c r="I2291" s="56"/>
    </row>
    <row r="2292" spans="1:9" ht="15" customHeight="1" x14ac:dyDescent="0.25">
      <c r="A2292" s="224">
        <v>45325</v>
      </c>
      <c r="B2292" s="56" t="s">
        <v>7273</v>
      </c>
      <c r="C2292" s="56" t="s">
        <v>6676</v>
      </c>
      <c r="D2292" s="57">
        <v>1</v>
      </c>
      <c r="E2292" s="72" t="s">
        <v>29</v>
      </c>
      <c r="F2292" s="76">
        <v>60000</v>
      </c>
      <c r="G2292" s="63">
        <f t="shared" si="43"/>
        <v>60000</v>
      </c>
      <c r="H2292" s="64" t="s">
        <v>521</v>
      </c>
      <c r="I2292" s="56"/>
    </row>
    <row r="2293" spans="1:9" ht="15" customHeight="1" x14ac:dyDescent="0.25">
      <c r="A2293" s="224">
        <v>45325</v>
      </c>
      <c r="B2293" s="56" t="s">
        <v>8405</v>
      </c>
      <c r="C2293" s="56" t="s">
        <v>141</v>
      </c>
      <c r="D2293" s="87">
        <v>1</v>
      </c>
      <c r="E2293" s="72" t="s">
        <v>29</v>
      </c>
      <c r="F2293" s="62">
        <v>400000</v>
      </c>
      <c r="G2293" s="63">
        <f t="shared" si="43"/>
        <v>400000</v>
      </c>
      <c r="H2293" s="64" t="s">
        <v>521</v>
      </c>
      <c r="I2293" s="56"/>
    </row>
    <row r="2294" spans="1:9" ht="15" hidden="1" customHeight="1" x14ac:dyDescent="0.25">
      <c r="A2294" s="224">
        <v>45325</v>
      </c>
      <c r="B2294" s="56" t="s">
        <v>432</v>
      </c>
      <c r="C2294" s="71" t="s">
        <v>6865</v>
      </c>
      <c r="D2294" s="57">
        <v>11</v>
      </c>
      <c r="E2294" s="72" t="s">
        <v>29</v>
      </c>
      <c r="F2294" s="62">
        <v>1565</v>
      </c>
      <c r="G2294" s="63">
        <f t="shared" si="43"/>
        <v>17215</v>
      </c>
      <c r="H2294" s="64" t="s">
        <v>521</v>
      </c>
      <c r="I2294" s="56"/>
    </row>
    <row r="2295" spans="1:9" ht="15" hidden="1" customHeight="1" x14ac:dyDescent="0.25">
      <c r="A2295" s="224">
        <v>45325</v>
      </c>
      <c r="B2295" s="56" t="s">
        <v>6713</v>
      </c>
      <c r="C2295" s="75" t="s">
        <v>6711</v>
      </c>
      <c r="D2295" s="56">
        <v>1</v>
      </c>
      <c r="E2295" s="56" t="s">
        <v>29</v>
      </c>
      <c r="F2295" s="62">
        <v>50000</v>
      </c>
      <c r="G2295" s="63">
        <f t="shared" si="43"/>
        <v>50000</v>
      </c>
      <c r="H2295" s="64" t="s">
        <v>521</v>
      </c>
      <c r="I2295" s="56"/>
    </row>
    <row r="2296" spans="1:9" ht="15" hidden="1" customHeight="1" x14ac:dyDescent="0.25">
      <c r="A2296" s="224">
        <v>45325</v>
      </c>
      <c r="B2296" s="56" t="s">
        <v>476</v>
      </c>
      <c r="C2296" s="56" t="s">
        <v>1159</v>
      </c>
      <c r="D2296" s="87">
        <v>1</v>
      </c>
      <c r="E2296" s="72" t="s">
        <v>29</v>
      </c>
      <c r="F2296" s="62">
        <v>1050000</v>
      </c>
      <c r="G2296" s="63">
        <f t="shared" si="43"/>
        <v>1050000</v>
      </c>
      <c r="H2296" s="64" t="s">
        <v>415</v>
      </c>
      <c r="I2296" s="56" t="s">
        <v>7025</v>
      </c>
    </row>
    <row r="2297" spans="1:9" ht="15" hidden="1" customHeight="1" x14ac:dyDescent="0.25">
      <c r="A2297" s="224">
        <v>45325</v>
      </c>
      <c r="B2297" s="56" t="s">
        <v>6601</v>
      </c>
      <c r="C2297" s="72" t="s">
        <v>74</v>
      </c>
      <c r="D2297" s="87">
        <v>1</v>
      </c>
      <c r="E2297" s="56" t="s">
        <v>6600</v>
      </c>
      <c r="F2297" s="62">
        <v>6100000</v>
      </c>
      <c r="G2297" s="63">
        <f t="shared" si="43"/>
        <v>6100000</v>
      </c>
      <c r="H2297" s="64" t="s">
        <v>415</v>
      </c>
      <c r="I2297" s="56" t="s">
        <v>7025</v>
      </c>
    </row>
    <row r="2298" spans="1:9" ht="15" hidden="1" customHeight="1" x14ac:dyDescent="0.25">
      <c r="A2298" s="224">
        <v>45325</v>
      </c>
      <c r="B2298" s="56" t="s">
        <v>7816</v>
      </c>
      <c r="C2298" s="80" t="s">
        <v>7795</v>
      </c>
      <c r="D2298" s="83">
        <v>1</v>
      </c>
      <c r="E2298" s="72" t="s">
        <v>29</v>
      </c>
      <c r="F2298" s="76">
        <v>90000</v>
      </c>
      <c r="G2298" s="63">
        <f t="shared" si="43"/>
        <v>90000</v>
      </c>
      <c r="H2298" s="64" t="s">
        <v>415</v>
      </c>
      <c r="I2298" s="56" t="s">
        <v>7025</v>
      </c>
    </row>
    <row r="2299" spans="1:9" ht="15" hidden="1" customHeight="1" x14ac:dyDescent="0.25">
      <c r="A2299" s="224">
        <v>45325</v>
      </c>
      <c r="B2299" s="55" t="s">
        <v>8760</v>
      </c>
      <c r="C2299" s="56" t="s">
        <v>8646</v>
      </c>
      <c r="D2299" s="57">
        <v>1</v>
      </c>
      <c r="E2299" s="56" t="s">
        <v>29</v>
      </c>
      <c r="F2299" s="62">
        <v>85000</v>
      </c>
      <c r="G2299" s="63">
        <f t="shared" si="43"/>
        <v>85000</v>
      </c>
      <c r="H2299" s="64" t="s">
        <v>463</v>
      </c>
      <c r="I2299" s="56" t="s">
        <v>8782</v>
      </c>
    </row>
    <row r="2300" spans="1:9" ht="15" hidden="1" customHeight="1" x14ac:dyDescent="0.25">
      <c r="A2300" s="224">
        <v>45325</v>
      </c>
      <c r="B2300" s="56" t="s">
        <v>8770</v>
      </c>
      <c r="C2300" s="56" t="s">
        <v>6904</v>
      </c>
      <c r="D2300" s="87">
        <v>1</v>
      </c>
      <c r="E2300" s="56" t="s">
        <v>29</v>
      </c>
      <c r="F2300" s="62">
        <v>125000</v>
      </c>
      <c r="G2300" s="63">
        <f t="shared" si="43"/>
        <v>125000</v>
      </c>
      <c r="H2300" s="64" t="s">
        <v>565</v>
      </c>
      <c r="I2300" s="56" t="s">
        <v>8782</v>
      </c>
    </row>
    <row r="2301" spans="1:9" ht="15" hidden="1" customHeight="1" x14ac:dyDescent="0.25">
      <c r="A2301" s="224">
        <v>45325</v>
      </c>
      <c r="B2301" s="81" t="s">
        <v>8771</v>
      </c>
      <c r="C2301" s="230" t="s">
        <v>6904</v>
      </c>
      <c r="D2301" s="57">
        <v>1</v>
      </c>
      <c r="E2301" s="72" t="s">
        <v>29</v>
      </c>
      <c r="F2301" s="62">
        <v>135000</v>
      </c>
      <c r="G2301" s="63">
        <f t="shared" si="43"/>
        <v>135000</v>
      </c>
      <c r="H2301" s="64" t="s">
        <v>565</v>
      </c>
      <c r="I2301" s="56" t="s">
        <v>8782</v>
      </c>
    </row>
    <row r="2302" spans="1:9" ht="15" hidden="1" customHeight="1" x14ac:dyDescent="0.25">
      <c r="A2302" s="224">
        <v>45325</v>
      </c>
      <c r="B2302" s="56" t="s">
        <v>8772</v>
      </c>
      <c r="C2302" s="80" t="s">
        <v>6904</v>
      </c>
      <c r="D2302" s="83">
        <v>2</v>
      </c>
      <c r="E2302" s="72" t="s">
        <v>29</v>
      </c>
      <c r="F2302" s="76">
        <v>25000</v>
      </c>
      <c r="G2302" s="63">
        <f t="shared" si="43"/>
        <v>50000</v>
      </c>
      <c r="H2302" s="64" t="s">
        <v>565</v>
      </c>
      <c r="I2302" s="56" t="s">
        <v>8782</v>
      </c>
    </row>
    <row r="2303" spans="1:9" ht="15" hidden="1" customHeight="1" x14ac:dyDescent="0.25">
      <c r="A2303" s="224">
        <v>45325</v>
      </c>
      <c r="B2303" s="56" t="s">
        <v>8772</v>
      </c>
      <c r="C2303" s="80" t="s">
        <v>6904</v>
      </c>
      <c r="D2303" s="61">
        <v>2</v>
      </c>
      <c r="E2303" s="56" t="s">
        <v>29</v>
      </c>
      <c r="F2303" s="97">
        <v>25000</v>
      </c>
      <c r="G2303" s="63">
        <f t="shared" si="43"/>
        <v>50000</v>
      </c>
      <c r="H2303" s="64" t="s">
        <v>565</v>
      </c>
      <c r="I2303" s="56" t="s">
        <v>8782</v>
      </c>
    </row>
    <row r="2304" spans="1:9" ht="15" hidden="1" customHeight="1" x14ac:dyDescent="0.25">
      <c r="A2304" s="224">
        <v>45325</v>
      </c>
      <c r="B2304" s="56" t="s">
        <v>8772</v>
      </c>
      <c r="C2304" s="80" t="s">
        <v>6904</v>
      </c>
      <c r="D2304" s="57">
        <v>2</v>
      </c>
      <c r="E2304" s="72" t="s">
        <v>29</v>
      </c>
      <c r="F2304" s="62">
        <v>15000</v>
      </c>
      <c r="G2304" s="63">
        <f t="shared" si="43"/>
        <v>30000</v>
      </c>
      <c r="H2304" s="64" t="s">
        <v>565</v>
      </c>
      <c r="I2304" s="56" t="s">
        <v>8782</v>
      </c>
    </row>
    <row r="2305" spans="1:9" ht="15" hidden="1" customHeight="1" x14ac:dyDescent="0.25">
      <c r="A2305" s="224">
        <v>45325</v>
      </c>
      <c r="B2305" s="56" t="s">
        <v>8772</v>
      </c>
      <c r="C2305" s="80" t="s">
        <v>6904</v>
      </c>
      <c r="D2305" s="57">
        <v>2</v>
      </c>
      <c r="E2305" s="66" t="s">
        <v>29</v>
      </c>
      <c r="F2305" s="62">
        <v>30000</v>
      </c>
      <c r="G2305" s="63">
        <f t="shared" si="43"/>
        <v>60000</v>
      </c>
      <c r="H2305" s="64" t="s">
        <v>565</v>
      </c>
      <c r="I2305" s="56" t="s">
        <v>8782</v>
      </c>
    </row>
    <row r="2306" spans="1:9" ht="15" hidden="1" customHeight="1" x14ac:dyDescent="0.25">
      <c r="A2306" s="224">
        <v>45325</v>
      </c>
      <c r="B2306" s="55" t="s">
        <v>8773</v>
      </c>
      <c r="C2306" s="80" t="s">
        <v>6904</v>
      </c>
      <c r="D2306" s="57">
        <v>2</v>
      </c>
      <c r="E2306" s="72" t="s">
        <v>29</v>
      </c>
      <c r="F2306" s="62">
        <v>45000</v>
      </c>
      <c r="G2306" s="63">
        <f t="shared" si="43"/>
        <v>90000</v>
      </c>
      <c r="H2306" s="64" t="s">
        <v>565</v>
      </c>
      <c r="I2306" s="56" t="s">
        <v>8782</v>
      </c>
    </row>
    <row r="2307" spans="1:9" ht="15" hidden="1" customHeight="1" x14ac:dyDescent="0.25">
      <c r="A2307" s="224">
        <v>45325</v>
      </c>
      <c r="B2307" s="56" t="s">
        <v>8774</v>
      </c>
      <c r="C2307" s="80" t="s">
        <v>8775</v>
      </c>
      <c r="D2307" s="56">
        <v>12</v>
      </c>
      <c r="E2307" s="56" t="s">
        <v>29</v>
      </c>
      <c r="F2307" s="58">
        <v>47500</v>
      </c>
      <c r="G2307" s="63">
        <f t="shared" si="43"/>
        <v>570000</v>
      </c>
      <c r="H2307" s="64" t="s">
        <v>6978</v>
      </c>
      <c r="I2307" s="56" t="s">
        <v>8782</v>
      </c>
    </row>
    <row r="2308" spans="1:9" ht="15" hidden="1" customHeight="1" x14ac:dyDescent="0.25">
      <c r="A2308" s="224">
        <v>45325</v>
      </c>
      <c r="B2308" s="55" t="s">
        <v>8761</v>
      </c>
      <c r="C2308" s="75" t="s">
        <v>57</v>
      </c>
      <c r="D2308" s="105">
        <v>1</v>
      </c>
      <c r="E2308" s="413" t="s">
        <v>29</v>
      </c>
      <c r="F2308" s="426">
        <v>225000</v>
      </c>
      <c r="G2308" s="63">
        <f t="shared" si="43"/>
        <v>225000</v>
      </c>
      <c r="H2308" s="64" t="s">
        <v>8781</v>
      </c>
      <c r="I2308" s="56" t="s">
        <v>8782</v>
      </c>
    </row>
    <row r="2309" spans="1:9" ht="15" hidden="1" customHeight="1" x14ac:dyDescent="0.25">
      <c r="A2309" s="224">
        <v>45325</v>
      </c>
      <c r="B2309" s="74" t="s">
        <v>8674</v>
      </c>
      <c r="C2309" s="75" t="s">
        <v>6738</v>
      </c>
      <c r="D2309" s="83">
        <v>1</v>
      </c>
      <c r="E2309" s="72" t="s">
        <v>29</v>
      </c>
      <c r="F2309" s="76">
        <v>235000</v>
      </c>
      <c r="G2309" s="63">
        <f>F2309*D2309</f>
        <v>235000</v>
      </c>
      <c r="H2309" s="106" t="s">
        <v>8781</v>
      </c>
      <c r="I2309" s="56" t="s">
        <v>8782</v>
      </c>
    </row>
    <row r="2310" spans="1:9" ht="15" hidden="1" customHeight="1" x14ac:dyDescent="0.25">
      <c r="A2310" s="224">
        <v>45325</v>
      </c>
      <c r="B2310" s="56" t="s">
        <v>8675</v>
      </c>
      <c r="C2310" s="56" t="s">
        <v>6738</v>
      </c>
      <c r="D2310" s="87">
        <v>2</v>
      </c>
      <c r="E2310" s="72" t="s">
        <v>29</v>
      </c>
      <c r="F2310" s="62">
        <v>175000</v>
      </c>
      <c r="G2310" s="63">
        <f>F2310*D2310</f>
        <v>350000</v>
      </c>
      <c r="H2310" s="106" t="s">
        <v>7422</v>
      </c>
      <c r="I2310" s="56" t="s">
        <v>8782</v>
      </c>
    </row>
    <row r="2311" spans="1:9" ht="15" hidden="1" customHeight="1" x14ac:dyDescent="0.25">
      <c r="A2311" s="224">
        <v>45325</v>
      </c>
      <c r="B2311" s="60" t="s">
        <v>7090</v>
      </c>
      <c r="C2311" s="56" t="s">
        <v>6656</v>
      </c>
      <c r="D2311" s="87">
        <v>1</v>
      </c>
      <c r="E2311" s="72" t="s">
        <v>7091</v>
      </c>
      <c r="F2311" s="62">
        <v>1315000</v>
      </c>
      <c r="G2311" s="63">
        <f t="shared" ref="G2311:G2337" si="44">F2311*D2311</f>
        <v>1315000</v>
      </c>
      <c r="H2311" s="56" t="s">
        <v>6718</v>
      </c>
      <c r="I2311" s="56" t="s">
        <v>8787</v>
      </c>
    </row>
    <row r="2312" spans="1:9" ht="15" hidden="1" customHeight="1" x14ac:dyDescent="0.25">
      <c r="A2312" s="224">
        <v>45325</v>
      </c>
      <c r="B2312" s="55" t="s">
        <v>340</v>
      </c>
      <c r="C2312" s="56" t="s">
        <v>24</v>
      </c>
      <c r="D2312" s="57">
        <v>1</v>
      </c>
      <c r="E2312" s="56" t="s">
        <v>25</v>
      </c>
      <c r="F2312" s="62">
        <v>982000</v>
      </c>
      <c r="G2312" s="63">
        <f t="shared" si="44"/>
        <v>982000</v>
      </c>
      <c r="H2312" s="56" t="s">
        <v>8786</v>
      </c>
      <c r="I2312" s="56" t="s">
        <v>8787</v>
      </c>
    </row>
    <row r="2313" spans="1:9" ht="15" hidden="1" customHeight="1" x14ac:dyDescent="0.25">
      <c r="A2313" s="224">
        <v>45325</v>
      </c>
      <c r="B2313" s="68" t="s">
        <v>8673</v>
      </c>
      <c r="C2313" s="56" t="s">
        <v>7757</v>
      </c>
      <c r="D2313" s="87">
        <v>20</v>
      </c>
      <c r="E2313" s="72" t="s">
        <v>29</v>
      </c>
      <c r="F2313" s="76">
        <v>15000</v>
      </c>
      <c r="G2313" s="63">
        <f t="shared" si="44"/>
        <v>300000</v>
      </c>
      <c r="H2313" s="56" t="s">
        <v>6718</v>
      </c>
      <c r="I2313" s="56" t="s">
        <v>8787</v>
      </c>
    </row>
    <row r="2314" spans="1:9" ht="15" hidden="1" customHeight="1" x14ac:dyDescent="0.25">
      <c r="A2314" s="224">
        <v>45325</v>
      </c>
      <c r="B2314" s="55" t="s">
        <v>8784</v>
      </c>
      <c r="C2314" s="65" t="s">
        <v>8785</v>
      </c>
      <c r="D2314" s="57">
        <v>15</v>
      </c>
      <c r="E2314" s="72" t="s">
        <v>122</v>
      </c>
      <c r="F2314" s="76">
        <v>1</v>
      </c>
      <c r="G2314" s="63">
        <f t="shared" si="44"/>
        <v>15</v>
      </c>
      <c r="H2314" s="56" t="s">
        <v>689</v>
      </c>
      <c r="I2314" s="56" t="s">
        <v>8783</v>
      </c>
    </row>
    <row r="2315" spans="1:9" ht="15" hidden="1" customHeight="1" x14ac:dyDescent="0.25">
      <c r="A2315" s="224">
        <v>45385</v>
      </c>
      <c r="B2315" s="56" t="s">
        <v>68</v>
      </c>
      <c r="C2315" s="56" t="s">
        <v>69</v>
      </c>
      <c r="D2315" s="57">
        <v>1</v>
      </c>
      <c r="E2315" s="69" t="s">
        <v>203</v>
      </c>
      <c r="F2315" s="77">
        <v>29000</v>
      </c>
      <c r="G2315" s="63">
        <f t="shared" si="44"/>
        <v>29000</v>
      </c>
      <c r="H2315" s="64" t="s">
        <v>524</v>
      </c>
      <c r="I2315" s="70"/>
    </row>
    <row r="2316" spans="1:9" ht="15" hidden="1" customHeight="1" x14ac:dyDescent="0.25">
      <c r="A2316" s="224">
        <v>45385</v>
      </c>
      <c r="B2316" s="56" t="s">
        <v>78</v>
      </c>
      <c r="C2316" s="56" t="s">
        <v>79</v>
      </c>
      <c r="D2316" s="83">
        <v>1.5</v>
      </c>
      <c r="E2316" s="56" t="s">
        <v>203</v>
      </c>
      <c r="F2316" s="77">
        <v>29200</v>
      </c>
      <c r="G2316" s="63">
        <f t="shared" si="44"/>
        <v>43800</v>
      </c>
      <c r="H2316" s="64" t="s">
        <v>524</v>
      </c>
      <c r="I2316" s="70"/>
    </row>
    <row r="2317" spans="1:9" ht="15" hidden="1" customHeight="1" x14ac:dyDescent="0.25">
      <c r="A2317" s="224">
        <v>45385</v>
      </c>
      <c r="B2317" s="71" t="s">
        <v>8482</v>
      </c>
      <c r="C2317" s="255" t="s">
        <v>57</v>
      </c>
      <c r="D2317" s="105">
        <v>3</v>
      </c>
      <c r="E2317" s="71" t="s">
        <v>29</v>
      </c>
      <c r="F2317" s="711">
        <v>60000</v>
      </c>
      <c r="G2317" s="63">
        <f t="shared" si="44"/>
        <v>180000</v>
      </c>
      <c r="H2317" s="64" t="s">
        <v>526</v>
      </c>
      <c r="I2317" s="56"/>
    </row>
    <row r="2318" spans="1:9" ht="15" hidden="1" customHeight="1" x14ac:dyDescent="0.25">
      <c r="A2318" s="224">
        <v>45385</v>
      </c>
      <c r="B2318" s="55" t="s">
        <v>7504</v>
      </c>
      <c r="C2318" s="65" t="s">
        <v>57</v>
      </c>
      <c r="D2318" s="87">
        <v>1</v>
      </c>
      <c r="E2318" s="72" t="s">
        <v>29</v>
      </c>
      <c r="F2318" s="62">
        <v>280000</v>
      </c>
      <c r="G2318" s="63">
        <f t="shared" si="44"/>
        <v>280000</v>
      </c>
      <c r="H2318" s="64" t="s">
        <v>526</v>
      </c>
      <c r="I2318" s="70"/>
    </row>
    <row r="2319" spans="1:9" ht="15" hidden="1" customHeight="1" x14ac:dyDescent="0.25">
      <c r="A2319" s="224">
        <v>45385</v>
      </c>
      <c r="B2319" s="56" t="s">
        <v>432</v>
      </c>
      <c r="C2319" s="71" t="s">
        <v>6855</v>
      </c>
      <c r="D2319" s="57">
        <v>1</v>
      </c>
      <c r="E2319" s="72" t="s">
        <v>29</v>
      </c>
      <c r="F2319" s="62">
        <v>1565</v>
      </c>
      <c r="G2319" s="63">
        <f>F2319*D2319</f>
        <v>1565</v>
      </c>
      <c r="H2319" s="64" t="s">
        <v>7583</v>
      </c>
      <c r="I2319" s="70"/>
    </row>
    <row r="2320" spans="1:9" ht="15" hidden="1" customHeight="1" x14ac:dyDescent="0.25">
      <c r="A2320" s="224">
        <v>45385</v>
      </c>
      <c r="B2320" s="56" t="s">
        <v>6745</v>
      </c>
      <c r="C2320" s="56" t="s">
        <v>6699</v>
      </c>
      <c r="D2320" s="57">
        <v>3</v>
      </c>
      <c r="E2320" s="72" t="s">
        <v>29</v>
      </c>
      <c r="F2320" s="76">
        <v>16000</v>
      </c>
      <c r="G2320" s="63">
        <f t="shared" si="44"/>
        <v>48000</v>
      </c>
      <c r="H2320" s="64" t="s">
        <v>8789</v>
      </c>
      <c r="I2320" s="70"/>
    </row>
    <row r="2321" spans="1:9" ht="15" hidden="1" customHeight="1" x14ac:dyDescent="0.25">
      <c r="A2321" s="224">
        <v>45385</v>
      </c>
      <c r="B2321" s="56" t="s">
        <v>6924</v>
      </c>
      <c r="C2321" s="56" t="s">
        <v>6699</v>
      </c>
      <c r="D2321" s="57">
        <v>1</v>
      </c>
      <c r="E2321" s="56" t="s">
        <v>62</v>
      </c>
      <c r="F2321" s="116">
        <v>80000</v>
      </c>
      <c r="G2321" s="63">
        <f t="shared" si="44"/>
        <v>80000</v>
      </c>
      <c r="H2321" s="64" t="s">
        <v>8789</v>
      </c>
      <c r="I2321" s="70"/>
    </row>
    <row r="2322" spans="1:9" ht="15" hidden="1" customHeight="1" x14ac:dyDescent="0.25">
      <c r="A2322" s="224">
        <v>45385</v>
      </c>
      <c r="B2322" s="255" t="s">
        <v>7198</v>
      </c>
      <c r="C2322" s="255" t="s">
        <v>6598</v>
      </c>
      <c r="D2322" s="57">
        <v>20</v>
      </c>
      <c r="E2322" s="72" t="s">
        <v>63</v>
      </c>
      <c r="F2322" s="62">
        <v>17000</v>
      </c>
      <c r="G2322" s="63">
        <f t="shared" si="44"/>
        <v>340000</v>
      </c>
      <c r="H2322" s="64" t="s">
        <v>8348</v>
      </c>
      <c r="I2322" s="70"/>
    </row>
    <row r="2323" spans="1:9" ht="15" hidden="1" customHeight="1" x14ac:dyDescent="0.25">
      <c r="A2323" s="224">
        <v>45385</v>
      </c>
      <c r="B2323" s="69" t="s">
        <v>8790</v>
      </c>
      <c r="C2323" s="56" t="s">
        <v>6699</v>
      </c>
      <c r="D2323" s="57">
        <v>1</v>
      </c>
      <c r="E2323" s="72" t="s">
        <v>62</v>
      </c>
      <c r="F2323" s="76">
        <v>82500</v>
      </c>
      <c r="G2323" s="63">
        <f t="shared" si="44"/>
        <v>82500</v>
      </c>
      <c r="H2323" s="64" t="s">
        <v>8348</v>
      </c>
      <c r="I2323" s="70"/>
    </row>
    <row r="2324" spans="1:9" ht="15" hidden="1" customHeight="1" x14ac:dyDescent="0.25">
      <c r="A2324" s="224">
        <v>45385</v>
      </c>
      <c r="B2324" s="56" t="s">
        <v>8694</v>
      </c>
      <c r="C2324" s="75" t="s">
        <v>7757</v>
      </c>
      <c r="D2324" s="87">
        <v>1</v>
      </c>
      <c r="E2324" s="56" t="s">
        <v>29</v>
      </c>
      <c r="F2324" s="62">
        <v>1150000</v>
      </c>
      <c r="G2324" s="63">
        <f t="shared" si="44"/>
        <v>1150000</v>
      </c>
      <c r="H2324" s="64" t="s">
        <v>441</v>
      </c>
      <c r="I2324" s="70"/>
    </row>
    <row r="2325" spans="1:9" ht="15" hidden="1" customHeight="1" x14ac:dyDescent="0.25">
      <c r="A2325" s="224">
        <v>45385</v>
      </c>
      <c r="B2325" s="56" t="s">
        <v>7031</v>
      </c>
      <c r="C2325" s="56" t="s">
        <v>7032</v>
      </c>
      <c r="D2325" s="57">
        <v>1</v>
      </c>
      <c r="E2325" s="72" t="s">
        <v>29</v>
      </c>
      <c r="F2325" s="63">
        <f>1.11*181081.08</f>
        <v>200999.9988</v>
      </c>
      <c r="G2325" s="63">
        <f t="shared" si="44"/>
        <v>200999.9988</v>
      </c>
      <c r="H2325" s="64" t="s">
        <v>441</v>
      </c>
      <c r="I2325" s="70"/>
    </row>
    <row r="2326" spans="1:9" ht="15" hidden="1" customHeight="1" x14ac:dyDescent="0.25">
      <c r="A2326" s="224">
        <v>45385</v>
      </c>
      <c r="B2326" s="56" t="s">
        <v>6856</v>
      </c>
      <c r="C2326" s="75" t="s">
        <v>6855</v>
      </c>
      <c r="D2326" s="57">
        <v>10</v>
      </c>
      <c r="E2326" s="72" t="s">
        <v>29</v>
      </c>
      <c r="F2326" s="76">
        <v>1000</v>
      </c>
      <c r="G2326" s="63">
        <f t="shared" si="44"/>
        <v>10000</v>
      </c>
      <c r="H2326" s="64" t="s">
        <v>441</v>
      </c>
      <c r="I2326" s="70"/>
    </row>
    <row r="2327" spans="1:9" ht="15" hidden="1" customHeight="1" x14ac:dyDescent="0.25">
      <c r="A2327" s="224">
        <v>45385</v>
      </c>
      <c r="B2327" s="55" t="s">
        <v>7064</v>
      </c>
      <c r="C2327" s="65" t="s">
        <v>6699</v>
      </c>
      <c r="D2327" s="87">
        <v>8</v>
      </c>
      <c r="E2327" s="72" t="s">
        <v>62</v>
      </c>
      <c r="F2327" s="62">
        <v>12500</v>
      </c>
      <c r="G2327" s="63">
        <f t="shared" si="44"/>
        <v>100000</v>
      </c>
      <c r="H2327" s="64" t="s">
        <v>410</v>
      </c>
      <c r="I2327" s="70"/>
    </row>
    <row r="2328" spans="1:9" ht="15" hidden="1" customHeight="1" x14ac:dyDescent="0.25">
      <c r="A2328" s="224">
        <v>45385</v>
      </c>
      <c r="B2328" s="60" t="s">
        <v>7090</v>
      </c>
      <c r="C2328" s="56" t="s">
        <v>6656</v>
      </c>
      <c r="D2328" s="87">
        <v>0.3</v>
      </c>
      <c r="E2328" s="72" t="s">
        <v>63</v>
      </c>
      <c r="F2328" s="62">
        <v>75000</v>
      </c>
      <c r="G2328" s="63">
        <f t="shared" si="44"/>
        <v>22500</v>
      </c>
      <c r="H2328" s="64" t="s">
        <v>6579</v>
      </c>
      <c r="I2328" s="70"/>
    </row>
    <row r="2329" spans="1:9" ht="15" hidden="1" customHeight="1" x14ac:dyDescent="0.25">
      <c r="A2329" s="224">
        <v>45385</v>
      </c>
      <c r="B2329" s="71" t="s">
        <v>8482</v>
      </c>
      <c r="C2329" s="255" t="s">
        <v>57</v>
      </c>
      <c r="D2329" s="105">
        <v>6</v>
      </c>
      <c r="E2329" s="71" t="s">
        <v>29</v>
      </c>
      <c r="F2329" s="711">
        <v>60000</v>
      </c>
      <c r="G2329" s="63">
        <f t="shared" si="44"/>
        <v>360000</v>
      </c>
      <c r="H2329" s="64" t="s">
        <v>960</v>
      </c>
      <c r="I2329" s="56"/>
    </row>
    <row r="2330" spans="1:9" ht="15" hidden="1" customHeight="1" x14ac:dyDescent="0.25">
      <c r="A2330" s="224">
        <v>45385</v>
      </c>
      <c r="B2330" s="55" t="s">
        <v>6360</v>
      </c>
      <c r="C2330" s="75" t="s">
        <v>74</v>
      </c>
      <c r="D2330" s="57">
        <v>1</v>
      </c>
      <c r="E2330" s="68" t="s">
        <v>6600</v>
      </c>
      <c r="F2330" s="77">
        <v>5800000</v>
      </c>
      <c r="G2330" s="63">
        <f t="shared" si="44"/>
        <v>5800000</v>
      </c>
      <c r="H2330" s="64" t="s">
        <v>7239</v>
      </c>
      <c r="I2330" s="56" t="s">
        <v>8794</v>
      </c>
    </row>
    <row r="2331" spans="1:9" ht="15" hidden="1" customHeight="1" x14ac:dyDescent="0.25">
      <c r="A2331" s="224">
        <v>45385</v>
      </c>
      <c r="B2331" s="495" t="s">
        <v>8799</v>
      </c>
      <c r="C2331" s="496"/>
      <c r="D2331" s="415">
        <v>1</v>
      </c>
      <c r="E2331" s="503" t="s">
        <v>29</v>
      </c>
      <c r="F2331" s="437"/>
      <c r="G2331" s="417"/>
      <c r="H2331" s="418" t="s">
        <v>7239</v>
      </c>
      <c r="I2331" s="414" t="s">
        <v>8794</v>
      </c>
    </row>
    <row r="2332" spans="1:9" ht="15" hidden="1" customHeight="1" x14ac:dyDescent="0.25">
      <c r="A2332" s="224">
        <v>45385</v>
      </c>
      <c r="B2332" s="414" t="s">
        <v>8776</v>
      </c>
      <c r="C2332" s="529" t="s">
        <v>6741</v>
      </c>
      <c r="D2332" s="415">
        <v>1</v>
      </c>
      <c r="E2332" s="414" t="s">
        <v>29</v>
      </c>
      <c r="F2332" s="498">
        <v>1224000</v>
      </c>
      <c r="G2332" s="417">
        <f t="shared" si="44"/>
        <v>1224000</v>
      </c>
      <c r="H2332" s="418" t="s">
        <v>7239</v>
      </c>
      <c r="I2332" s="414" t="s">
        <v>8794</v>
      </c>
    </row>
    <row r="2333" spans="1:9" ht="15" hidden="1" customHeight="1" x14ac:dyDescent="0.25">
      <c r="A2333" s="224">
        <v>45385</v>
      </c>
      <c r="B2333" s="495" t="s">
        <v>8777</v>
      </c>
      <c r="C2333" s="529" t="s">
        <v>6741</v>
      </c>
      <c r="D2333" s="415">
        <v>1</v>
      </c>
      <c r="E2333" s="806" t="s">
        <v>29</v>
      </c>
      <c r="F2333" s="759">
        <v>549000</v>
      </c>
      <c r="G2333" s="417">
        <f t="shared" si="44"/>
        <v>549000</v>
      </c>
      <c r="H2333" s="418" t="s">
        <v>7239</v>
      </c>
      <c r="I2333" s="414" t="s">
        <v>8794</v>
      </c>
    </row>
    <row r="2334" spans="1:9" ht="15" hidden="1" customHeight="1" x14ac:dyDescent="0.25">
      <c r="A2334" s="224">
        <v>45385</v>
      </c>
      <c r="B2334" s="495" t="s">
        <v>8792</v>
      </c>
      <c r="C2334" s="414" t="s">
        <v>7312</v>
      </c>
      <c r="D2334" s="415">
        <v>1</v>
      </c>
      <c r="E2334" s="419" t="s">
        <v>29</v>
      </c>
      <c r="F2334" s="431">
        <v>416000</v>
      </c>
      <c r="G2334" s="417">
        <f>F2334*D2334</f>
        <v>416000</v>
      </c>
      <c r="H2334" s="418" t="s">
        <v>7239</v>
      </c>
      <c r="I2334" s="414" t="s">
        <v>8794</v>
      </c>
    </row>
    <row r="2335" spans="1:9" ht="15" hidden="1" customHeight="1" x14ac:dyDescent="0.25">
      <c r="A2335" s="224">
        <v>45385</v>
      </c>
      <c r="B2335" s="414" t="s">
        <v>8241</v>
      </c>
      <c r="C2335" s="621" t="s">
        <v>8242</v>
      </c>
      <c r="D2335" s="415">
        <v>2</v>
      </c>
      <c r="E2335" s="419" t="s">
        <v>29</v>
      </c>
      <c r="F2335" s="458">
        <v>70000</v>
      </c>
      <c r="G2335" s="417">
        <f>F2335*D2335</f>
        <v>140000</v>
      </c>
      <c r="H2335" s="418" t="s">
        <v>7239</v>
      </c>
      <c r="I2335" s="414" t="s">
        <v>8794</v>
      </c>
    </row>
    <row r="2336" spans="1:9" ht="15" hidden="1" customHeight="1" x14ac:dyDescent="0.25">
      <c r="A2336" s="224">
        <v>45385</v>
      </c>
      <c r="B2336" s="495" t="s">
        <v>8101</v>
      </c>
      <c r="C2336" s="529" t="s">
        <v>6741</v>
      </c>
      <c r="D2336" s="415">
        <v>1</v>
      </c>
      <c r="E2336" s="414" t="s">
        <v>29</v>
      </c>
      <c r="F2336" s="759">
        <v>733500</v>
      </c>
      <c r="G2336" s="417">
        <f>F2336*D2336</f>
        <v>733500</v>
      </c>
      <c r="H2336" s="418" t="s">
        <v>7239</v>
      </c>
      <c r="I2336" s="414" t="s">
        <v>8794</v>
      </c>
    </row>
    <row r="2337" spans="1:9" ht="15" hidden="1" customHeight="1" x14ac:dyDescent="0.25">
      <c r="A2337" s="224">
        <v>45385</v>
      </c>
      <c r="B2337" s="124" t="s">
        <v>8793</v>
      </c>
      <c r="C2337" s="71" t="s">
        <v>7312</v>
      </c>
      <c r="D2337" s="105">
        <v>9</v>
      </c>
      <c r="E2337" s="70" t="s">
        <v>29</v>
      </c>
      <c r="F2337" s="482">
        <v>40000</v>
      </c>
      <c r="G2337" s="63">
        <f t="shared" si="44"/>
        <v>360000</v>
      </c>
      <c r="H2337" s="271" t="s">
        <v>7239</v>
      </c>
      <c r="I2337" s="71" t="s">
        <v>8794</v>
      </c>
    </row>
    <row r="2338" spans="1:9" ht="15" hidden="1" customHeight="1" x14ac:dyDescent="0.25">
      <c r="A2338" s="224">
        <v>45385</v>
      </c>
      <c r="B2338" s="270" t="s">
        <v>8779</v>
      </c>
      <c r="C2338" s="80" t="s">
        <v>6741</v>
      </c>
      <c r="D2338" s="129">
        <v>4</v>
      </c>
      <c r="E2338" s="71" t="s">
        <v>29</v>
      </c>
      <c r="F2338" s="116">
        <v>27500</v>
      </c>
      <c r="G2338" s="63">
        <f>F2338*D2338</f>
        <v>110000</v>
      </c>
      <c r="H2338" s="271" t="s">
        <v>7239</v>
      </c>
      <c r="I2338" s="71" t="s">
        <v>8794</v>
      </c>
    </row>
    <row r="2339" spans="1:9" ht="15" hidden="1" customHeight="1" x14ac:dyDescent="0.25">
      <c r="A2339" s="224">
        <v>45385</v>
      </c>
      <c r="B2339" s="71" t="s">
        <v>8277</v>
      </c>
      <c r="C2339" s="807" t="s">
        <v>57</v>
      </c>
      <c r="D2339" s="129">
        <v>1</v>
      </c>
      <c r="E2339" s="70" t="s">
        <v>29</v>
      </c>
      <c r="F2339" s="63">
        <v>175000</v>
      </c>
      <c r="G2339" s="63">
        <f t="shared" ref="G2339:G2393" si="45">F2339*D2339</f>
        <v>175000</v>
      </c>
      <c r="H2339" s="271" t="s">
        <v>483</v>
      </c>
      <c r="I2339" s="71" t="s">
        <v>8795</v>
      </c>
    </row>
    <row r="2340" spans="1:9" ht="15" hidden="1" customHeight="1" x14ac:dyDescent="0.25">
      <c r="A2340" s="224">
        <v>45385</v>
      </c>
      <c r="B2340" s="124" t="s">
        <v>8796</v>
      </c>
      <c r="C2340" s="71" t="s">
        <v>57</v>
      </c>
      <c r="D2340" s="752">
        <v>1</v>
      </c>
      <c r="E2340" s="70" t="s">
        <v>26</v>
      </c>
      <c r="F2340" s="482">
        <v>325000</v>
      </c>
      <c r="G2340" s="63">
        <f t="shared" si="45"/>
        <v>325000</v>
      </c>
      <c r="H2340" s="271" t="s">
        <v>6294</v>
      </c>
      <c r="I2340" s="71" t="s">
        <v>8795</v>
      </c>
    </row>
    <row r="2341" spans="1:9" ht="15" hidden="1" customHeight="1" x14ac:dyDescent="0.25">
      <c r="A2341" s="224">
        <v>45385</v>
      </c>
      <c r="B2341" s="71" t="s">
        <v>8797</v>
      </c>
      <c r="C2341" s="71" t="s">
        <v>403</v>
      </c>
      <c r="D2341" s="105">
        <v>1</v>
      </c>
      <c r="E2341" s="70" t="s">
        <v>29</v>
      </c>
      <c r="F2341" s="712">
        <v>175000</v>
      </c>
      <c r="G2341" s="63">
        <f t="shared" si="45"/>
        <v>175000</v>
      </c>
      <c r="H2341" s="271" t="s">
        <v>6294</v>
      </c>
      <c r="I2341" s="71" t="s">
        <v>8795</v>
      </c>
    </row>
    <row r="2342" spans="1:9" ht="15" hidden="1" customHeight="1" x14ac:dyDescent="0.25">
      <c r="A2342" s="224">
        <v>45415</v>
      </c>
      <c r="B2342" s="69" t="s">
        <v>8790</v>
      </c>
      <c r="C2342" s="56" t="s">
        <v>6699</v>
      </c>
      <c r="D2342" s="57">
        <v>1</v>
      </c>
      <c r="E2342" s="72" t="s">
        <v>62</v>
      </c>
      <c r="F2342" s="76">
        <v>82500</v>
      </c>
      <c r="G2342" s="63">
        <f t="shared" si="45"/>
        <v>82500</v>
      </c>
      <c r="H2342" s="64" t="s">
        <v>8348</v>
      </c>
      <c r="I2342" s="56"/>
    </row>
    <row r="2343" spans="1:9" ht="15" hidden="1" customHeight="1" x14ac:dyDescent="0.25">
      <c r="A2343" s="224">
        <v>45415</v>
      </c>
      <c r="B2343" s="56" t="s">
        <v>68</v>
      </c>
      <c r="C2343" s="56" t="s">
        <v>69</v>
      </c>
      <c r="D2343" s="57">
        <v>3</v>
      </c>
      <c r="E2343" s="69" t="s">
        <v>203</v>
      </c>
      <c r="F2343" s="77">
        <v>29000</v>
      </c>
      <c r="G2343" s="63">
        <f t="shared" si="45"/>
        <v>87000</v>
      </c>
      <c r="H2343" s="64" t="s">
        <v>402</v>
      </c>
      <c r="I2343" s="56"/>
    </row>
    <row r="2344" spans="1:9" ht="15" hidden="1" customHeight="1" x14ac:dyDescent="0.25">
      <c r="A2344" s="224">
        <v>45415</v>
      </c>
      <c r="B2344" s="56" t="s">
        <v>78</v>
      </c>
      <c r="C2344" s="56" t="s">
        <v>79</v>
      </c>
      <c r="D2344" s="83">
        <v>1</v>
      </c>
      <c r="E2344" s="56" t="s">
        <v>203</v>
      </c>
      <c r="F2344" s="77">
        <v>29200</v>
      </c>
      <c r="G2344" s="63">
        <f t="shared" si="45"/>
        <v>29200</v>
      </c>
      <c r="H2344" s="64" t="s">
        <v>402</v>
      </c>
      <c r="I2344" s="56"/>
    </row>
    <row r="2345" spans="1:9" ht="15" hidden="1" customHeight="1" x14ac:dyDescent="0.25">
      <c r="A2345" s="224">
        <v>45415</v>
      </c>
      <c r="B2345" s="55" t="s">
        <v>6360</v>
      </c>
      <c r="C2345" s="75" t="s">
        <v>74</v>
      </c>
      <c r="D2345" s="57">
        <v>2</v>
      </c>
      <c r="E2345" s="68" t="s">
        <v>203</v>
      </c>
      <c r="F2345" s="77">
        <v>27752</v>
      </c>
      <c r="G2345" s="63">
        <f t="shared" si="45"/>
        <v>55504</v>
      </c>
      <c r="H2345" s="64" t="s">
        <v>402</v>
      </c>
      <c r="I2345" s="56"/>
    </row>
    <row r="2346" spans="1:9" ht="15" hidden="1" customHeight="1" x14ac:dyDescent="0.25">
      <c r="A2346" s="224">
        <v>45415</v>
      </c>
      <c r="B2346" s="56" t="s">
        <v>6672</v>
      </c>
      <c r="C2346" s="75" t="s">
        <v>6855</v>
      </c>
      <c r="D2346" s="57">
        <v>20</v>
      </c>
      <c r="E2346" s="72" t="s">
        <v>29</v>
      </c>
      <c r="F2346" s="62">
        <v>900</v>
      </c>
      <c r="G2346" s="63">
        <f t="shared" si="45"/>
        <v>18000</v>
      </c>
      <c r="H2346" s="64" t="s">
        <v>8354</v>
      </c>
      <c r="I2346" s="56"/>
    </row>
    <row r="2347" spans="1:9" ht="15" hidden="1" customHeight="1" x14ac:dyDescent="0.25">
      <c r="A2347" s="224">
        <v>45415</v>
      </c>
      <c r="B2347" s="74" t="s">
        <v>8162</v>
      </c>
      <c r="C2347" s="56" t="s">
        <v>7651</v>
      </c>
      <c r="D2347" s="57">
        <v>2</v>
      </c>
      <c r="E2347" s="72" t="s">
        <v>29</v>
      </c>
      <c r="F2347" s="76">
        <v>50000</v>
      </c>
      <c r="G2347" s="63">
        <f t="shared" si="45"/>
        <v>100000</v>
      </c>
      <c r="H2347" s="64" t="s">
        <v>8354</v>
      </c>
      <c r="I2347" s="56"/>
    </row>
    <row r="2348" spans="1:9" ht="15" hidden="1" customHeight="1" x14ac:dyDescent="0.25">
      <c r="A2348" s="224">
        <v>45415</v>
      </c>
      <c r="B2348" s="68" t="s">
        <v>6890</v>
      </c>
      <c r="C2348" s="56" t="s">
        <v>6891</v>
      </c>
      <c r="D2348" s="57">
        <v>1</v>
      </c>
      <c r="E2348" s="72" t="s">
        <v>29</v>
      </c>
      <c r="F2348" s="76">
        <v>5750</v>
      </c>
      <c r="G2348" s="63">
        <f t="shared" si="45"/>
        <v>5750</v>
      </c>
      <c r="H2348" s="64" t="s">
        <v>8354</v>
      </c>
      <c r="I2348" s="56"/>
    </row>
    <row r="2349" spans="1:9" ht="15" hidden="1" customHeight="1" x14ac:dyDescent="0.25">
      <c r="A2349" s="224">
        <v>45415</v>
      </c>
      <c r="B2349" s="56" t="s">
        <v>6732</v>
      </c>
      <c r="C2349" s="56" t="s">
        <v>444</v>
      </c>
      <c r="D2349" s="57">
        <v>1</v>
      </c>
      <c r="E2349" s="72" t="s">
        <v>29</v>
      </c>
      <c r="F2349" s="76">
        <v>16000</v>
      </c>
      <c r="G2349" s="63">
        <f t="shared" si="45"/>
        <v>16000</v>
      </c>
      <c r="H2349" s="64" t="s">
        <v>8354</v>
      </c>
      <c r="I2349" s="56"/>
    </row>
    <row r="2350" spans="1:9" ht="15" hidden="1" customHeight="1" x14ac:dyDescent="0.25">
      <c r="A2350" s="224">
        <v>45415</v>
      </c>
      <c r="B2350" s="68" t="s">
        <v>8149</v>
      </c>
      <c r="C2350" s="56" t="s">
        <v>6699</v>
      </c>
      <c r="D2350" s="57">
        <v>1</v>
      </c>
      <c r="E2350" s="56" t="s">
        <v>62</v>
      </c>
      <c r="F2350" s="76">
        <v>82500</v>
      </c>
      <c r="G2350" s="63">
        <f t="shared" si="45"/>
        <v>82500</v>
      </c>
      <c r="H2350" s="64" t="s">
        <v>8348</v>
      </c>
      <c r="I2350" s="56"/>
    </row>
    <row r="2351" spans="1:9" ht="15" hidden="1" customHeight="1" x14ac:dyDescent="0.25">
      <c r="A2351" s="224">
        <v>45415</v>
      </c>
      <c r="B2351" s="81" t="s">
        <v>8791</v>
      </c>
      <c r="C2351" s="56" t="s">
        <v>6699</v>
      </c>
      <c r="D2351" s="57">
        <v>1</v>
      </c>
      <c r="E2351" s="72" t="s">
        <v>62</v>
      </c>
      <c r="F2351" s="76">
        <v>82500</v>
      </c>
      <c r="G2351" s="63">
        <f t="shared" si="45"/>
        <v>82500</v>
      </c>
      <c r="H2351" s="64" t="s">
        <v>8348</v>
      </c>
      <c r="I2351" s="56"/>
    </row>
    <row r="2352" spans="1:9" ht="15" hidden="1" customHeight="1" x14ac:dyDescent="0.25">
      <c r="A2352" s="224">
        <v>45415</v>
      </c>
      <c r="B2352" s="56" t="s">
        <v>8804</v>
      </c>
      <c r="C2352" s="56" t="s">
        <v>449</v>
      </c>
      <c r="D2352" s="57">
        <v>2</v>
      </c>
      <c r="E2352" s="72" t="s">
        <v>62</v>
      </c>
      <c r="F2352" s="76">
        <v>88000</v>
      </c>
      <c r="G2352" s="63">
        <f t="shared" si="45"/>
        <v>176000</v>
      </c>
      <c r="H2352" s="64" t="s">
        <v>8348</v>
      </c>
      <c r="I2352" s="56"/>
    </row>
    <row r="2353" spans="1:9" ht="15" hidden="1" customHeight="1" x14ac:dyDescent="0.25">
      <c r="A2353" s="224">
        <v>45415</v>
      </c>
      <c r="B2353" s="68" t="s">
        <v>7856</v>
      </c>
      <c r="C2353" s="71" t="s">
        <v>6699</v>
      </c>
      <c r="D2353" s="87">
        <v>1</v>
      </c>
      <c r="E2353" s="72" t="s">
        <v>26</v>
      </c>
      <c r="F2353" s="62">
        <f>175000-7500/3</f>
        <v>172500</v>
      </c>
      <c r="G2353" s="63">
        <f t="shared" si="45"/>
        <v>172500</v>
      </c>
      <c r="H2353" s="64" t="s">
        <v>8348</v>
      </c>
      <c r="I2353" s="56"/>
    </row>
    <row r="2354" spans="1:9" ht="15" hidden="1" customHeight="1" x14ac:dyDescent="0.25">
      <c r="A2354" s="224">
        <v>45415</v>
      </c>
      <c r="B2354" s="81" t="s">
        <v>7072</v>
      </c>
      <c r="C2354" s="75" t="s">
        <v>57</v>
      </c>
      <c r="D2354" s="87">
        <v>0.5</v>
      </c>
      <c r="E2354" s="72" t="s">
        <v>29</v>
      </c>
      <c r="F2354" s="62">
        <v>30000</v>
      </c>
      <c r="G2354" s="63">
        <f t="shared" si="45"/>
        <v>15000</v>
      </c>
      <c r="H2354" s="64" t="s">
        <v>438</v>
      </c>
      <c r="I2354" s="56"/>
    </row>
    <row r="2355" spans="1:9" ht="15" hidden="1" customHeight="1" x14ac:dyDescent="0.25">
      <c r="A2355" s="224">
        <v>45415</v>
      </c>
      <c r="B2355" s="56" t="s">
        <v>78</v>
      </c>
      <c r="C2355" s="56" t="s">
        <v>79</v>
      </c>
      <c r="D2355" s="83">
        <v>9</v>
      </c>
      <c r="E2355" s="56" t="s">
        <v>203</v>
      </c>
      <c r="F2355" s="77">
        <v>29200</v>
      </c>
      <c r="G2355" s="63">
        <f t="shared" si="45"/>
        <v>262800</v>
      </c>
      <c r="H2355" s="64" t="s">
        <v>566</v>
      </c>
      <c r="I2355" s="56" t="s">
        <v>8800</v>
      </c>
    </row>
    <row r="2356" spans="1:9" ht="15" hidden="1" customHeight="1" x14ac:dyDescent="0.25">
      <c r="A2356" s="224">
        <v>45415</v>
      </c>
      <c r="B2356" s="56" t="s">
        <v>6694</v>
      </c>
      <c r="C2356" s="56" t="s">
        <v>6581</v>
      </c>
      <c r="D2356" s="87">
        <v>1</v>
      </c>
      <c r="E2356" s="56" t="s">
        <v>25</v>
      </c>
      <c r="F2356" s="62">
        <v>97000</v>
      </c>
      <c r="G2356" s="63">
        <f t="shared" si="45"/>
        <v>97000</v>
      </c>
      <c r="H2356" s="64" t="s">
        <v>566</v>
      </c>
      <c r="I2356" s="56" t="s">
        <v>8800</v>
      </c>
    </row>
    <row r="2357" spans="1:9" ht="15" customHeight="1" x14ac:dyDescent="0.25">
      <c r="A2357" s="224">
        <v>45415</v>
      </c>
      <c r="B2357" s="56" t="s">
        <v>7273</v>
      </c>
      <c r="C2357" s="56" t="s">
        <v>6676</v>
      </c>
      <c r="D2357" s="57">
        <v>1</v>
      </c>
      <c r="E2357" s="72" t="s">
        <v>29</v>
      </c>
      <c r="F2357" s="76">
        <v>60000</v>
      </c>
      <c r="G2357" s="63">
        <f t="shared" si="45"/>
        <v>60000</v>
      </c>
      <c r="H2357" s="64" t="s">
        <v>566</v>
      </c>
      <c r="I2357" s="56" t="s">
        <v>8800</v>
      </c>
    </row>
    <row r="2358" spans="1:9" ht="15" customHeight="1" x14ac:dyDescent="0.25">
      <c r="A2358" s="224">
        <v>45415</v>
      </c>
      <c r="B2358" s="56" t="s">
        <v>8405</v>
      </c>
      <c r="C2358" s="56" t="s">
        <v>141</v>
      </c>
      <c r="D2358" s="87">
        <v>1</v>
      </c>
      <c r="E2358" s="72" t="s">
        <v>29</v>
      </c>
      <c r="F2358" s="62">
        <v>400000</v>
      </c>
      <c r="G2358" s="63">
        <f t="shared" si="45"/>
        <v>400000</v>
      </c>
      <c r="H2358" s="64" t="s">
        <v>566</v>
      </c>
      <c r="I2358" s="56" t="s">
        <v>8800</v>
      </c>
    </row>
    <row r="2359" spans="1:9" ht="15" hidden="1" customHeight="1" x14ac:dyDescent="0.25">
      <c r="A2359" s="224">
        <v>45415</v>
      </c>
      <c r="B2359" s="56" t="s">
        <v>432</v>
      </c>
      <c r="C2359" s="71" t="s">
        <v>6865</v>
      </c>
      <c r="D2359" s="57">
        <v>11</v>
      </c>
      <c r="E2359" s="72" t="s">
        <v>29</v>
      </c>
      <c r="F2359" s="62">
        <v>1565</v>
      </c>
      <c r="G2359" s="63">
        <f t="shared" si="45"/>
        <v>17215</v>
      </c>
      <c r="H2359" s="64" t="s">
        <v>566</v>
      </c>
      <c r="I2359" s="56" t="s">
        <v>8800</v>
      </c>
    </row>
    <row r="2360" spans="1:9" ht="15" hidden="1" customHeight="1" x14ac:dyDescent="0.25">
      <c r="A2360" s="224">
        <v>45415</v>
      </c>
      <c r="B2360" s="55" t="s">
        <v>7865</v>
      </c>
      <c r="C2360" s="110" t="s">
        <v>135</v>
      </c>
      <c r="D2360" s="57">
        <v>1</v>
      </c>
      <c r="E2360" s="72" t="s">
        <v>29</v>
      </c>
      <c r="F2360" s="62">
        <v>539999</v>
      </c>
      <c r="G2360" s="63">
        <f t="shared" si="45"/>
        <v>539999</v>
      </c>
      <c r="H2360" s="64" t="s">
        <v>566</v>
      </c>
      <c r="I2360" s="56" t="s">
        <v>8800</v>
      </c>
    </row>
    <row r="2361" spans="1:9" ht="15" hidden="1" customHeight="1" x14ac:dyDescent="0.25">
      <c r="A2361" s="224">
        <v>45415</v>
      </c>
      <c r="B2361" s="56" t="s">
        <v>8284</v>
      </c>
      <c r="C2361" s="75" t="s">
        <v>57</v>
      </c>
      <c r="D2361" s="87">
        <v>1</v>
      </c>
      <c r="E2361" s="56" t="s">
        <v>29</v>
      </c>
      <c r="F2361" s="62">
        <v>180000</v>
      </c>
      <c r="G2361" s="63">
        <f t="shared" si="45"/>
        <v>180000</v>
      </c>
      <c r="H2361" s="64" t="s">
        <v>404</v>
      </c>
      <c r="I2361" s="56" t="s">
        <v>8801</v>
      </c>
    </row>
    <row r="2362" spans="1:9" ht="15" hidden="1" customHeight="1" x14ac:dyDescent="0.25">
      <c r="A2362" s="224">
        <v>45415</v>
      </c>
      <c r="B2362" s="55" t="s">
        <v>7570</v>
      </c>
      <c r="C2362" s="56" t="s">
        <v>57</v>
      </c>
      <c r="D2362" s="57">
        <v>1</v>
      </c>
      <c r="E2362" s="72" t="s">
        <v>26</v>
      </c>
      <c r="F2362" s="76">
        <v>100000</v>
      </c>
      <c r="G2362" s="63">
        <f t="shared" si="45"/>
        <v>100000</v>
      </c>
      <c r="H2362" s="64" t="s">
        <v>404</v>
      </c>
      <c r="I2362" s="56" t="s">
        <v>8801</v>
      </c>
    </row>
    <row r="2363" spans="1:9" ht="15" hidden="1" customHeight="1" x14ac:dyDescent="0.25">
      <c r="A2363" s="224">
        <v>45415</v>
      </c>
      <c r="B2363" s="81" t="s">
        <v>7072</v>
      </c>
      <c r="C2363" s="75" t="s">
        <v>57</v>
      </c>
      <c r="D2363" s="87">
        <v>1</v>
      </c>
      <c r="E2363" s="72" t="s">
        <v>29</v>
      </c>
      <c r="F2363" s="62">
        <v>30000</v>
      </c>
      <c r="G2363" s="63">
        <f t="shared" si="45"/>
        <v>30000</v>
      </c>
      <c r="H2363" s="64" t="s">
        <v>404</v>
      </c>
      <c r="I2363" s="56" t="s">
        <v>8801</v>
      </c>
    </row>
    <row r="2364" spans="1:9" ht="15" hidden="1" customHeight="1" x14ac:dyDescent="0.25">
      <c r="A2364" s="224">
        <v>45415</v>
      </c>
      <c r="B2364" s="56" t="s">
        <v>8088</v>
      </c>
      <c r="C2364" s="230" t="s">
        <v>398</v>
      </c>
      <c r="D2364" s="87">
        <v>1</v>
      </c>
      <c r="E2364" s="72" t="s">
        <v>29</v>
      </c>
      <c r="F2364" s="62">
        <v>12500</v>
      </c>
      <c r="G2364" s="63">
        <f t="shared" si="45"/>
        <v>12500</v>
      </c>
      <c r="H2364" s="64" t="s">
        <v>428</v>
      </c>
      <c r="I2364" s="56"/>
    </row>
    <row r="2365" spans="1:9" ht="15" hidden="1" customHeight="1" x14ac:dyDescent="0.25">
      <c r="A2365" s="224">
        <v>45415</v>
      </c>
      <c r="B2365" s="68" t="s">
        <v>293</v>
      </c>
      <c r="C2365" s="123" t="s">
        <v>57</v>
      </c>
      <c r="D2365" s="57">
        <v>3</v>
      </c>
      <c r="E2365" s="72" t="s">
        <v>29</v>
      </c>
      <c r="F2365" s="76">
        <v>12500</v>
      </c>
      <c r="G2365" s="63">
        <f t="shared" si="45"/>
        <v>37500</v>
      </c>
      <c r="H2365" s="64" t="s">
        <v>428</v>
      </c>
      <c r="I2365" s="56"/>
    </row>
    <row r="2366" spans="1:9" ht="15" hidden="1" customHeight="1" x14ac:dyDescent="0.25">
      <c r="A2366" s="224">
        <v>45415</v>
      </c>
      <c r="B2366" s="60" t="s">
        <v>215</v>
      </c>
      <c r="C2366" s="151" t="s">
        <v>216</v>
      </c>
      <c r="D2366" s="57">
        <v>4</v>
      </c>
      <c r="E2366" s="56" t="s">
        <v>203</v>
      </c>
      <c r="F2366" s="971">
        <v>36500</v>
      </c>
      <c r="G2366" s="63">
        <f t="shared" si="45"/>
        <v>146000</v>
      </c>
      <c r="H2366" s="64" t="s">
        <v>428</v>
      </c>
      <c r="I2366" s="56"/>
    </row>
    <row r="2367" spans="1:9" ht="15" hidden="1" customHeight="1" x14ac:dyDescent="0.25">
      <c r="A2367" s="224">
        <v>45415</v>
      </c>
      <c r="B2367" s="60" t="s">
        <v>215</v>
      </c>
      <c r="C2367" s="151" t="s">
        <v>216</v>
      </c>
      <c r="D2367" s="57">
        <v>2</v>
      </c>
      <c r="E2367" s="56" t="s">
        <v>203</v>
      </c>
      <c r="F2367" s="971">
        <v>36500</v>
      </c>
      <c r="G2367" s="63">
        <f t="shared" si="45"/>
        <v>73000</v>
      </c>
      <c r="H2367" s="64" t="s">
        <v>8769</v>
      </c>
      <c r="I2367" s="56"/>
    </row>
    <row r="2368" spans="1:9" ht="15" hidden="1" customHeight="1" x14ac:dyDescent="0.25">
      <c r="A2368" s="224">
        <v>45415</v>
      </c>
      <c r="B2368" s="414" t="s">
        <v>78</v>
      </c>
      <c r="C2368" s="414" t="s">
        <v>79</v>
      </c>
      <c r="D2368" s="435">
        <v>9</v>
      </c>
      <c r="E2368" s="414" t="s">
        <v>203</v>
      </c>
      <c r="F2368" s="437">
        <v>29200</v>
      </c>
      <c r="G2368" s="417">
        <f t="shared" si="45"/>
        <v>262800</v>
      </c>
      <c r="H2368" s="418" t="s">
        <v>6779</v>
      </c>
      <c r="I2368" s="414"/>
    </row>
    <row r="2369" spans="1:9" ht="15" hidden="1" customHeight="1" x14ac:dyDescent="0.25">
      <c r="A2369" s="224">
        <v>45415</v>
      </c>
      <c r="B2369" s="56" t="s">
        <v>7373</v>
      </c>
      <c r="C2369" s="56" t="s">
        <v>8138</v>
      </c>
      <c r="D2369" s="57">
        <v>1</v>
      </c>
      <c r="E2369" s="72" t="s">
        <v>26</v>
      </c>
      <c r="F2369" s="62">
        <v>2250000</v>
      </c>
      <c r="G2369" s="63">
        <f t="shared" si="45"/>
        <v>2250000</v>
      </c>
      <c r="H2369" s="64" t="s">
        <v>8510</v>
      </c>
      <c r="I2369" s="56" t="s">
        <v>8808</v>
      </c>
    </row>
    <row r="2370" spans="1:9" ht="15" hidden="1" customHeight="1" x14ac:dyDescent="0.25">
      <c r="A2370" s="224">
        <v>45415</v>
      </c>
      <c r="B2370" s="56" t="s">
        <v>6695</v>
      </c>
      <c r="C2370" s="56" t="s">
        <v>6581</v>
      </c>
      <c r="D2370" s="87">
        <v>1</v>
      </c>
      <c r="E2370" s="81" t="s">
        <v>25</v>
      </c>
      <c r="F2370" s="62">
        <v>93000</v>
      </c>
      <c r="G2370" s="63">
        <f t="shared" si="45"/>
        <v>93000</v>
      </c>
      <c r="H2370" s="64" t="s">
        <v>524</v>
      </c>
      <c r="I2370" s="56" t="s">
        <v>8811</v>
      </c>
    </row>
    <row r="2371" spans="1:9" ht="15" hidden="1" customHeight="1" x14ac:dyDescent="0.25">
      <c r="A2371" s="224">
        <v>45415</v>
      </c>
      <c r="B2371" s="55" t="s">
        <v>178</v>
      </c>
      <c r="C2371" s="72" t="s">
        <v>179</v>
      </c>
      <c r="D2371" s="57">
        <v>1</v>
      </c>
      <c r="E2371" s="72" t="s">
        <v>29</v>
      </c>
      <c r="F2371" s="76">
        <v>37000</v>
      </c>
      <c r="G2371" s="63">
        <f t="shared" si="45"/>
        <v>37000</v>
      </c>
      <c r="H2371" s="64" t="s">
        <v>524</v>
      </c>
      <c r="I2371" s="56" t="s">
        <v>8811</v>
      </c>
    </row>
    <row r="2372" spans="1:9" ht="15" hidden="1" customHeight="1" x14ac:dyDescent="0.25">
      <c r="A2372" s="224">
        <v>45415</v>
      </c>
      <c r="B2372" s="71" t="s">
        <v>8483</v>
      </c>
      <c r="C2372" s="255" t="s">
        <v>57</v>
      </c>
      <c r="D2372" s="105">
        <v>3</v>
      </c>
      <c r="E2372" s="71" t="s">
        <v>29</v>
      </c>
      <c r="F2372" s="711">
        <v>60000</v>
      </c>
      <c r="G2372" s="63">
        <f t="shared" si="45"/>
        <v>180000</v>
      </c>
      <c r="H2372" s="64" t="s">
        <v>433</v>
      </c>
      <c r="I2372" s="56" t="s">
        <v>8813</v>
      </c>
    </row>
    <row r="2373" spans="1:9" ht="15" customHeight="1" x14ac:dyDescent="0.25">
      <c r="A2373" s="224">
        <v>45415</v>
      </c>
      <c r="B2373" s="56" t="s">
        <v>368</v>
      </c>
      <c r="C2373" s="56" t="s">
        <v>141</v>
      </c>
      <c r="D2373" s="87">
        <v>1</v>
      </c>
      <c r="E2373" s="72" t="s">
        <v>29</v>
      </c>
      <c r="F2373" s="62">
        <v>900000</v>
      </c>
      <c r="G2373" s="63">
        <f t="shared" si="45"/>
        <v>900000</v>
      </c>
      <c r="H2373" s="64" t="s">
        <v>6492</v>
      </c>
      <c r="I2373" s="56" t="s">
        <v>8814</v>
      </c>
    </row>
    <row r="2374" spans="1:9" ht="15" hidden="1" customHeight="1" x14ac:dyDescent="0.25">
      <c r="A2374" s="224">
        <v>45415</v>
      </c>
      <c r="B2374" s="56" t="s">
        <v>6695</v>
      </c>
      <c r="C2374" s="56" t="s">
        <v>6581</v>
      </c>
      <c r="D2374" s="87">
        <v>1</v>
      </c>
      <c r="E2374" s="81" t="s">
        <v>25</v>
      </c>
      <c r="F2374" s="62">
        <v>93000</v>
      </c>
      <c r="G2374" s="63">
        <f t="shared" si="45"/>
        <v>93000</v>
      </c>
      <c r="H2374" s="64" t="s">
        <v>6492</v>
      </c>
      <c r="I2374" s="56" t="s">
        <v>8814</v>
      </c>
    </row>
    <row r="2375" spans="1:9" ht="15" hidden="1" customHeight="1" x14ac:dyDescent="0.25">
      <c r="A2375" s="224">
        <v>45415</v>
      </c>
      <c r="B2375" s="56" t="s">
        <v>376</v>
      </c>
      <c r="C2375" s="75" t="s">
        <v>135</v>
      </c>
      <c r="D2375" s="57">
        <v>1</v>
      </c>
      <c r="E2375" s="72" t="s">
        <v>29</v>
      </c>
      <c r="F2375" s="76">
        <v>73125</v>
      </c>
      <c r="G2375" s="63">
        <f t="shared" si="45"/>
        <v>73125</v>
      </c>
      <c r="H2375" s="64" t="s">
        <v>6492</v>
      </c>
      <c r="I2375" s="56" t="s">
        <v>8814</v>
      </c>
    </row>
    <row r="2376" spans="1:9" ht="15" hidden="1" customHeight="1" x14ac:dyDescent="0.25">
      <c r="A2376" s="224">
        <v>45415</v>
      </c>
      <c r="B2376" s="60" t="s">
        <v>8385</v>
      </c>
      <c r="C2376" s="56" t="s">
        <v>7291</v>
      </c>
      <c r="D2376" s="57">
        <v>1</v>
      </c>
      <c r="E2376" s="72" t="s">
        <v>29</v>
      </c>
      <c r="F2376" s="62">
        <v>1050000</v>
      </c>
      <c r="G2376" s="63">
        <f t="shared" si="45"/>
        <v>1050000</v>
      </c>
      <c r="H2376" s="64" t="s">
        <v>430</v>
      </c>
      <c r="I2376" s="56" t="s">
        <v>8823</v>
      </c>
    </row>
    <row r="2377" spans="1:9" ht="15" hidden="1" customHeight="1" x14ac:dyDescent="0.25">
      <c r="A2377" s="224">
        <v>45415</v>
      </c>
      <c r="B2377" s="55" t="s">
        <v>6710</v>
      </c>
      <c r="C2377" s="75" t="s">
        <v>6711</v>
      </c>
      <c r="D2377" s="57">
        <v>1</v>
      </c>
      <c r="E2377" s="66" t="s">
        <v>29</v>
      </c>
      <c r="F2377" s="62">
        <v>125000</v>
      </c>
      <c r="G2377" s="63">
        <f t="shared" si="45"/>
        <v>125000</v>
      </c>
      <c r="H2377" s="64" t="s">
        <v>430</v>
      </c>
      <c r="I2377" s="56" t="s">
        <v>8823</v>
      </c>
    </row>
    <row r="2378" spans="1:9" ht="15" hidden="1" customHeight="1" x14ac:dyDescent="0.25">
      <c r="A2378" s="224">
        <v>45415</v>
      </c>
      <c r="B2378" s="56" t="s">
        <v>6713</v>
      </c>
      <c r="C2378" s="75" t="s">
        <v>6711</v>
      </c>
      <c r="D2378" s="56">
        <v>1</v>
      </c>
      <c r="E2378" s="56" t="s">
        <v>29</v>
      </c>
      <c r="F2378" s="62">
        <v>50000</v>
      </c>
      <c r="G2378" s="63">
        <f t="shared" si="45"/>
        <v>50000</v>
      </c>
      <c r="H2378" s="64" t="s">
        <v>430</v>
      </c>
      <c r="I2378" s="56" t="s">
        <v>8823</v>
      </c>
    </row>
    <row r="2379" spans="1:9" ht="15" hidden="1" customHeight="1" x14ac:dyDescent="0.25">
      <c r="A2379" s="224">
        <v>45415</v>
      </c>
      <c r="B2379" s="81" t="s">
        <v>7793</v>
      </c>
      <c r="C2379" s="56" t="s">
        <v>921</v>
      </c>
      <c r="D2379" s="57">
        <v>1</v>
      </c>
      <c r="E2379" s="56" t="s">
        <v>29</v>
      </c>
      <c r="F2379" s="77">
        <v>725000</v>
      </c>
      <c r="G2379" s="63">
        <f t="shared" si="45"/>
        <v>725000</v>
      </c>
      <c r="H2379" s="64" t="s">
        <v>399</v>
      </c>
      <c r="I2379" s="56" t="s">
        <v>8825</v>
      </c>
    </row>
    <row r="2380" spans="1:9" ht="15" hidden="1" customHeight="1" x14ac:dyDescent="0.25">
      <c r="A2380" s="224">
        <v>45415</v>
      </c>
      <c r="B2380" s="81" t="s">
        <v>7793</v>
      </c>
      <c r="C2380" s="56" t="s">
        <v>8294</v>
      </c>
      <c r="D2380" s="57">
        <v>1</v>
      </c>
      <c r="E2380" s="56" t="s">
        <v>29</v>
      </c>
      <c r="F2380" s="77">
        <v>725000</v>
      </c>
      <c r="G2380" s="63">
        <f t="shared" si="45"/>
        <v>725000</v>
      </c>
      <c r="H2380" s="64" t="s">
        <v>399</v>
      </c>
      <c r="I2380" s="56" t="s">
        <v>8825</v>
      </c>
    </row>
    <row r="2381" spans="1:9" ht="15" hidden="1" customHeight="1" x14ac:dyDescent="0.25">
      <c r="A2381" s="224">
        <v>45415</v>
      </c>
      <c r="B2381" s="81" t="s">
        <v>7793</v>
      </c>
      <c r="C2381" s="56" t="s">
        <v>8543</v>
      </c>
      <c r="D2381" s="693">
        <v>1</v>
      </c>
      <c r="E2381" s="56" t="s">
        <v>29</v>
      </c>
      <c r="F2381" s="77">
        <v>725000</v>
      </c>
      <c r="G2381" s="63">
        <f t="shared" si="45"/>
        <v>725000</v>
      </c>
      <c r="H2381" s="64" t="s">
        <v>399</v>
      </c>
      <c r="I2381" s="56" t="s">
        <v>8825</v>
      </c>
    </row>
    <row r="2382" spans="1:9" ht="15" hidden="1" customHeight="1" x14ac:dyDescent="0.25">
      <c r="A2382" s="224">
        <v>45415</v>
      </c>
      <c r="B2382" s="55" t="s">
        <v>6710</v>
      </c>
      <c r="C2382" s="75" t="s">
        <v>6711</v>
      </c>
      <c r="D2382" s="57">
        <v>1</v>
      </c>
      <c r="E2382" s="66" t="s">
        <v>29</v>
      </c>
      <c r="F2382" s="62">
        <v>125000</v>
      </c>
      <c r="G2382" s="63">
        <f t="shared" si="45"/>
        <v>125000</v>
      </c>
      <c r="H2382" s="64" t="s">
        <v>399</v>
      </c>
      <c r="I2382" s="56" t="s">
        <v>8825</v>
      </c>
    </row>
    <row r="2383" spans="1:9" ht="15" hidden="1" customHeight="1" x14ac:dyDescent="0.25">
      <c r="A2383" s="224">
        <v>45415</v>
      </c>
      <c r="B2383" s="56" t="s">
        <v>6713</v>
      </c>
      <c r="C2383" s="75" t="s">
        <v>6711</v>
      </c>
      <c r="D2383" s="56">
        <v>1</v>
      </c>
      <c r="E2383" s="56" t="s">
        <v>29</v>
      </c>
      <c r="F2383" s="62">
        <v>50000</v>
      </c>
      <c r="G2383" s="63">
        <f t="shared" si="45"/>
        <v>50000</v>
      </c>
      <c r="H2383" s="64" t="s">
        <v>399</v>
      </c>
      <c r="I2383" s="56" t="s">
        <v>8825</v>
      </c>
    </row>
    <row r="2384" spans="1:9" ht="15" hidden="1" customHeight="1" x14ac:dyDescent="0.25">
      <c r="A2384" s="224">
        <v>45415</v>
      </c>
      <c r="B2384" s="71" t="s">
        <v>8482</v>
      </c>
      <c r="C2384" s="255" t="s">
        <v>57</v>
      </c>
      <c r="D2384" s="105">
        <v>1</v>
      </c>
      <c r="E2384" s="71" t="s">
        <v>29</v>
      </c>
      <c r="F2384" s="76">
        <v>60000</v>
      </c>
      <c r="G2384" s="63">
        <f t="shared" si="45"/>
        <v>60000</v>
      </c>
      <c r="H2384" s="64" t="s">
        <v>399</v>
      </c>
      <c r="I2384" s="56"/>
    </row>
    <row r="2385" spans="1:9" ht="15" hidden="1" customHeight="1" x14ac:dyDescent="0.25">
      <c r="A2385" s="224">
        <v>45415</v>
      </c>
      <c r="B2385" s="56" t="s">
        <v>68</v>
      </c>
      <c r="C2385" s="56" t="s">
        <v>69</v>
      </c>
      <c r="D2385" s="57">
        <v>1</v>
      </c>
      <c r="E2385" s="69" t="s">
        <v>203</v>
      </c>
      <c r="F2385" s="77">
        <v>29000</v>
      </c>
      <c r="G2385" s="63">
        <f t="shared" si="45"/>
        <v>29000</v>
      </c>
      <c r="H2385" s="64" t="s">
        <v>464</v>
      </c>
      <c r="I2385" s="56"/>
    </row>
    <row r="2386" spans="1:9" ht="15" hidden="1" customHeight="1" x14ac:dyDescent="0.25">
      <c r="A2386" s="224">
        <v>45415</v>
      </c>
      <c r="B2386" s="55" t="s">
        <v>8834</v>
      </c>
      <c r="C2386" s="56" t="s">
        <v>7248</v>
      </c>
      <c r="D2386" s="56">
        <v>1</v>
      </c>
      <c r="E2386" s="72" t="s">
        <v>29</v>
      </c>
      <c r="F2386" s="76">
        <v>225000</v>
      </c>
      <c r="G2386" s="63">
        <f t="shared" si="45"/>
        <v>225000</v>
      </c>
      <c r="H2386" s="64" t="s">
        <v>438</v>
      </c>
      <c r="I2386" s="56"/>
    </row>
    <row r="2387" spans="1:9" ht="15" hidden="1" customHeight="1" x14ac:dyDescent="0.25">
      <c r="A2387" s="224">
        <v>45415</v>
      </c>
      <c r="B2387" s="56" t="s">
        <v>6801</v>
      </c>
      <c r="C2387" s="56" t="s">
        <v>57</v>
      </c>
      <c r="D2387" s="57">
        <v>2</v>
      </c>
      <c r="E2387" s="72" t="s">
        <v>122</v>
      </c>
      <c r="F2387" s="76">
        <v>7500</v>
      </c>
      <c r="G2387" s="63">
        <f t="shared" si="45"/>
        <v>15000</v>
      </c>
      <c r="H2387" s="64" t="s">
        <v>566</v>
      </c>
      <c r="I2387" s="56"/>
    </row>
    <row r="2388" spans="1:9" ht="15" hidden="1" customHeight="1" x14ac:dyDescent="0.25">
      <c r="A2388" s="224">
        <v>45415</v>
      </c>
      <c r="B2388" s="55" t="s">
        <v>6360</v>
      </c>
      <c r="C2388" s="75" t="s">
        <v>74</v>
      </c>
      <c r="D2388" s="57">
        <v>2</v>
      </c>
      <c r="E2388" s="68" t="s">
        <v>6600</v>
      </c>
      <c r="F2388" s="77">
        <v>5800000</v>
      </c>
      <c r="G2388" s="63">
        <f t="shared" si="45"/>
        <v>11600000</v>
      </c>
      <c r="H2388" s="64" t="s">
        <v>7239</v>
      </c>
      <c r="I2388" s="56" t="s">
        <v>8842</v>
      </c>
    </row>
    <row r="2389" spans="1:9" ht="15" hidden="1" customHeight="1" x14ac:dyDescent="0.25">
      <c r="A2389" s="224">
        <v>45415</v>
      </c>
      <c r="B2389" s="56" t="s">
        <v>7601</v>
      </c>
      <c r="C2389" s="56" t="s">
        <v>8625</v>
      </c>
      <c r="D2389" s="87">
        <v>1</v>
      </c>
      <c r="E2389" s="72" t="s">
        <v>29</v>
      </c>
      <c r="F2389" s="62">
        <v>1700000</v>
      </c>
      <c r="G2389" s="63">
        <f t="shared" si="45"/>
        <v>1700000</v>
      </c>
      <c r="H2389" s="64" t="s">
        <v>8841</v>
      </c>
      <c r="I2389" s="56" t="s">
        <v>8842</v>
      </c>
    </row>
    <row r="2390" spans="1:9" ht="15" hidden="1" customHeight="1" x14ac:dyDescent="0.25">
      <c r="A2390" s="224">
        <v>45415</v>
      </c>
      <c r="B2390" s="55" t="s">
        <v>6710</v>
      </c>
      <c r="C2390" s="75" t="s">
        <v>6711</v>
      </c>
      <c r="D2390" s="57">
        <v>1</v>
      </c>
      <c r="E2390" s="66" t="s">
        <v>29</v>
      </c>
      <c r="F2390" s="62">
        <v>125000</v>
      </c>
      <c r="G2390" s="63">
        <f t="shared" si="45"/>
        <v>125000</v>
      </c>
      <c r="H2390" s="64" t="s">
        <v>8841</v>
      </c>
      <c r="I2390" s="56" t="s">
        <v>8842</v>
      </c>
    </row>
    <row r="2391" spans="1:9" ht="15" hidden="1" customHeight="1" x14ac:dyDescent="0.25">
      <c r="A2391" s="224">
        <v>45415</v>
      </c>
      <c r="B2391" s="56" t="s">
        <v>6713</v>
      </c>
      <c r="C2391" s="75" t="s">
        <v>6711</v>
      </c>
      <c r="D2391" s="56">
        <v>1</v>
      </c>
      <c r="E2391" s="56" t="s">
        <v>29</v>
      </c>
      <c r="F2391" s="62">
        <v>50000</v>
      </c>
      <c r="G2391" s="63">
        <f>F2391*D2391</f>
        <v>50000</v>
      </c>
      <c r="H2391" s="64" t="s">
        <v>8841</v>
      </c>
      <c r="I2391" s="56" t="s">
        <v>8842</v>
      </c>
    </row>
    <row r="2392" spans="1:9" ht="15" customHeight="1" x14ac:dyDescent="0.25">
      <c r="A2392" s="224">
        <v>45415</v>
      </c>
      <c r="B2392" s="56" t="s">
        <v>7273</v>
      </c>
      <c r="C2392" s="56" t="s">
        <v>6676</v>
      </c>
      <c r="D2392" s="57">
        <v>1</v>
      </c>
      <c r="E2392" s="72" t="s">
        <v>29</v>
      </c>
      <c r="F2392" s="76">
        <v>60000</v>
      </c>
      <c r="G2392" s="63">
        <f>F2392*D2392</f>
        <v>60000</v>
      </c>
      <c r="H2392" s="64" t="s">
        <v>8508</v>
      </c>
      <c r="I2392" s="56" t="s">
        <v>8842</v>
      </c>
    </row>
    <row r="2393" spans="1:9" ht="15" hidden="1" customHeight="1" x14ac:dyDescent="0.25">
      <c r="A2393" s="224">
        <v>45415</v>
      </c>
      <c r="B2393" s="56" t="s">
        <v>432</v>
      </c>
      <c r="C2393" s="71" t="s">
        <v>6865</v>
      </c>
      <c r="D2393" s="57">
        <v>11</v>
      </c>
      <c r="E2393" s="72" t="s">
        <v>29</v>
      </c>
      <c r="F2393" s="62">
        <v>1565</v>
      </c>
      <c r="G2393" s="63">
        <f t="shared" si="45"/>
        <v>17215</v>
      </c>
      <c r="H2393" s="64" t="s">
        <v>8508</v>
      </c>
      <c r="I2393" s="56" t="s">
        <v>8842</v>
      </c>
    </row>
    <row r="2394" spans="1:9" ht="15" hidden="1" customHeight="1" x14ac:dyDescent="0.25">
      <c r="A2394" s="224">
        <v>45415</v>
      </c>
      <c r="B2394" s="56" t="s">
        <v>7373</v>
      </c>
      <c r="C2394" s="56" t="s">
        <v>8844</v>
      </c>
      <c r="D2394" s="87">
        <v>1</v>
      </c>
      <c r="E2394" s="72" t="s">
        <v>26</v>
      </c>
      <c r="F2394" s="62">
        <v>2250000</v>
      </c>
      <c r="G2394" s="63">
        <f>F2394*D2394</f>
        <v>2250000</v>
      </c>
      <c r="H2394" s="64" t="s">
        <v>8843</v>
      </c>
      <c r="I2394" s="56" t="s">
        <v>8842</v>
      </c>
    </row>
    <row r="2395" spans="1:9" ht="15" hidden="1" customHeight="1" x14ac:dyDescent="0.25">
      <c r="A2395" s="224">
        <v>45415</v>
      </c>
      <c r="B2395" s="56" t="s">
        <v>7373</v>
      </c>
      <c r="C2395" s="56" t="s">
        <v>8494</v>
      </c>
      <c r="D2395" s="87">
        <v>1</v>
      </c>
      <c r="E2395" s="72" t="s">
        <v>26</v>
      </c>
      <c r="F2395" s="62">
        <v>2250000</v>
      </c>
      <c r="G2395" s="63">
        <f t="shared" ref="G2395:G2396" si="46">F2395*D2395</f>
        <v>2250000</v>
      </c>
      <c r="H2395" s="64" t="s">
        <v>8843</v>
      </c>
      <c r="I2395" s="56" t="s">
        <v>8842</v>
      </c>
    </row>
    <row r="2396" spans="1:9" ht="15" hidden="1" customHeight="1" x14ac:dyDescent="0.25">
      <c r="A2396" s="224">
        <v>45415</v>
      </c>
      <c r="B2396" s="60" t="s">
        <v>8845</v>
      </c>
      <c r="C2396" s="56" t="s">
        <v>7757</v>
      </c>
      <c r="D2396" s="87">
        <v>1</v>
      </c>
      <c r="E2396" s="72" t="s">
        <v>29</v>
      </c>
      <c r="F2396" s="62">
        <v>900000</v>
      </c>
      <c r="G2396" s="63">
        <f t="shared" si="46"/>
        <v>900000</v>
      </c>
      <c r="H2396" s="64" t="s">
        <v>8087</v>
      </c>
      <c r="I2396" s="56" t="s">
        <v>8842</v>
      </c>
    </row>
    <row r="2397" spans="1:9" ht="15" hidden="1" customHeight="1" x14ac:dyDescent="0.25">
      <c r="A2397" s="224">
        <v>45415</v>
      </c>
      <c r="B2397" s="459" t="s">
        <v>8846</v>
      </c>
      <c r="C2397" s="414"/>
      <c r="D2397" s="764">
        <v>1</v>
      </c>
      <c r="E2397" s="419" t="s">
        <v>29</v>
      </c>
      <c r="F2397" s="761"/>
      <c r="G2397" s="417"/>
      <c r="H2397" s="418" t="s">
        <v>8769</v>
      </c>
      <c r="I2397" s="414" t="s">
        <v>8842</v>
      </c>
    </row>
    <row r="2398" spans="1:9" ht="15" hidden="1" customHeight="1" x14ac:dyDescent="0.25">
      <c r="A2398" s="224">
        <v>45415</v>
      </c>
      <c r="B2398" s="495" t="s">
        <v>8424</v>
      </c>
      <c r="C2398" s="414" t="s">
        <v>6738</v>
      </c>
      <c r="D2398" s="415">
        <v>1</v>
      </c>
      <c r="E2398" s="419" t="s">
        <v>29</v>
      </c>
      <c r="F2398" s="761">
        <v>160000</v>
      </c>
      <c r="G2398" s="417">
        <v>160000</v>
      </c>
      <c r="H2398" s="418" t="s">
        <v>8769</v>
      </c>
      <c r="I2398" s="414" t="s">
        <v>8842</v>
      </c>
    </row>
    <row r="2399" spans="1:9" ht="15" hidden="1" customHeight="1" x14ac:dyDescent="0.25">
      <c r="A2399" s="224">
        <v>45415</v>
      </c>
      <c r="B2399" s="495" t="s">
        <v>8431</v>
      </c>
      <c r="C2399" s="414" t="s">
        <v>6738</v>
      </c>
      <c r="D2399" s="415">
        <v>1</v>
      </c>
      <c r="E2399" s="419" t="s">
        <v>29</v>
      </c>
      <c r="F2399" s="431">
        <v>25000</v>
      </c>
      <c r="G2399" s="417">
        <v>25000</v>
      </c>
      <c r="H2399" s="418" t="s">
        <v>8769</v>
      </c>
      <c r="I2399" s="414" t="s">
        <v>8842</v>
      </c>
    </row>
    <row r="2400" spans="1:9" ht="15" hidden="1" customHeight="1" x14ac:dyDescent="0.25">
      <c r="A2400" s="224">
        <v>45415</v>
      </c>
      <c r="B2400" s="414" t="s">
        <v>8767</v>
      </c>
      <c r="C2400" s="414" t="s">
        <v>6676</v>
      </c>
      <c r="D2400" s="415">
        <v>1</v>
      </c>
      <c r="E2400" s="419" t="s">
        <v>29</v>
      </c>
      <c r="F2400" s="431">
        <v>650000</v>
      </c>
      <c r="G2400" s="417">
        <v>650000</v>
      </c>
      <c r="H2400" s="418" t="s">
        <v>8769</v>
      </c>
      <c r="I2400" s="414" t="s">
        <v>8842</v>
      </c>
    </row>
    <row r="2401" spans="1:9" ht="15" hidden="1" customHeight="1" x14ac:dyDescent="0.25">
      <c r="A2401" s="224">
        <v>45415</v>
      </c>
      <c r="B2401" s="503" t="s">
        <v>8768</v>
      </c>
      <c r="C2401" s="529" t="s">
        <v>6676</v>
      </c>
      <c r="D2401" s="683">
        <v>1</v>
      </c>
      <c r="E2401" s="419" t="s">
        <v>29</v>
      </c>
      <c r="F2401" s="431">
        <v>180000</v>
      </c>
      <c r="G2401" s="417">
        <v>180000</v>
      </c>
      <c r="H2401" s="418" t="s">
        <v>8769</v>
      </c>
      <c r="I2401" s="414" t="s">
        <v>8842</v>
      </c>
    </row>
    <row r="2402" spans="1:9" ht="15" hidden="1" customHeight="1" x14ac:dyDescent="0.25">
      <c r="A2402" s="224">
        <v>45415</v>
      </c>
      <c r="B2402" s="414" t="s">
        <v>8798</v>
      </c>
      <c r="C2402" s="414" t="s">
        <v>6676</v>
      </c>
      <c r="D2402" s="415">
        <v>1</v>
      </c>
      <c r="E2402" s="419" t="s">
        <v>29</v>
      </c>
      <c r="F2402" s="417">
        <v>850000</v>
      </c>
      <c r="G2402" s="417">
        <v>850000</v>
      </c>
      <c r="H2402" s="418" t="s">
        <v>8769</v>
      </c>
      <c r="I2402" s="414" t="s">
        <v>8842</v>
      </c>
    </row>
    <row r="2403" spans="1:9" ht="15" hidden="1" customHeight="1" x14ac:dyDescent="0.25">
      <c r="A2403" s="224">
        <v>45415</v>
      </c>
      <c r="B2403" s="414" t="s">
        <v>8831</v>
      </c>
      <c r="C2403" s="414" t="s">
        <v>6738</v>
      </c>
      <c r="D2403" s="415">
        <v>4</v>
      </c>
      <c r="E2403" s="419" t="s">
        <v>29</v>
      </c>
      <c r="F2403" s="417">
        <v>37500</v>
      </c>
      <c r="G2403" s="417">
        <v>150000</v>
      </c>
      <c r="H2403" s="418" t="s">
        <v>8769</v>
      </c>
      <c r="I2403" s="414" t="s">
        <v>8842</v>
      </c>
    </row>
    <row r="2404" spans="1:9" ht="15" hidden="1" customHeight="1" x14ac:dyDescent="0.25">
      <c r="A2404" s="224">
        <v>45415</v>
      </c>
      <c r="B2404" s="56" t="s">
        <v>8093</v>
      </c>
      <c r="C2404" s="56" t="s">
        <v>6741</v>
      </c>
      <c r="D2404" s="83">
        <v>1</v>
      </c>
      <c r="E2404" s="56" t="s">
        <v>29</v>
      </c>
      <c r="F2404" s="62">
        <v>1219000</v>
      </c>
      <c r="G2404" s="63">
        <f t="shared" ref="G2404:G2405" si="47">F2404*D2404</f>
        <v>1219000</v>
      </c>
      <c r="H2404" s="64" t="s">
        <v>7239</v>
      </c>
      <c r="I2404" s="56" t="s">
        <v>8842</v>
      </c>
    </row>
    <row r="2405" spans="1:9" ht="15" hidden="1" customHeight="1" x14ac:dyDescent="0.25">
      <c r="A2405" s="224">
        <v>45415</v>
      </c>
      <c r="B2405" s="55" t="s">
        <v>8864</v>
      </c>
      <c r="C2405" s="71" t="s">
        <v>8865</v>
      </c>
      <c r="D2405" s="105">
        <v>1</v>
      </c>
      <c r="E2405" s="72" t="s">
        <v>29</v>
      </c>
      <c r="F2405" s="62">
        <v>890000</v>
      </c>
      <c r="G2405" s="63">
        <f t="shared" si="47"/>
        <v>890000</v>
      </c>
      <c r="H2405" s="64" t="s">
        <v>7239</v>
      </c>
      <c r="I2405" s="56" t="s">
        <v>8842</v>
      </c>
    </row>
    <row r="2406" spans="1:9" ht="15" hidden="1" customHeight="1" x14ac:dyDescent="0.25">
      <c r="A2406" s="224">
        <v>45415</v>
      </c>
      <c r="B2406" s="56" t="s">
        <v>306</v>
      </c>
      <c r="C2406" s="56" t="s">
        <v>307</v>
      </c>
      <c r="D2406" s="83">
        <v>1</v>
      </c>
      <c r="E2406" s="72" t="s">
        <v>29</v>
      </c>
      <c r="F2406" s="76">
        <v>420000</v>
      </c>
      <c r="G2406" s="63">
        <f>F2406*D2406</f>
        <v>420000</v>
      </c>
      <c r="H2406" s="64" t="s">
        <v>8677</v>
      </c>
      <c r="I2406" s="73" t="s">
        <v>8849</v>
      </c>
    </row>
    <row r="2407" spans="1:9" ht="15" hidden="1" customHeight="1" x14ac:dyDescent="0.25">
      <c r="A2407" s="224">
        <v>45415</v>
      </c>
      <c r="B2407" s="56" t="s">
        <v>8847</v>
      </c>
      <c r="C2407" s="75" t="s">
        <v>135</v>
      </c>
      <c r="D2407" s="57">
        <v>5</v>
      </c>
      <c r="E2407" s="72" t="s">
        <v>29</v>
      </c>
      <c r="F2407" s="76">
        <v>160000</v>
      </c>
      <c r="G2407" s="63">
        <f>F2407*D2407</f>
        <v>800000</v>
      </c>
      <c r="H2407" s="56" t="s">
        <v>8848</v>
      </c>
      <c r="I2407" s="73" t="s">
        <v>8849</v>
      </c>
    </row>
    <row r="2408" spans="1:9" ht="15" hidden="1" customHeight="1" x14ac:dyDescent="0.25">
      <c r="A2408" s="224">
        <v>45415</v>
      </c>
      <c r="B2408" s="452" t="s">
        <v>8806</v>
      </c>
      <c r="C2408" s="452" t="s">
        <v>7715</v>
      </c>
      <c r="D2408" s="259">
        <v>1</v>
      </c>
      <c r="E2408" s="490" t="s">
        <v>29</v>
      </c>
      <c r="F2408" s="262">
        <v>300000</v>
      </c>
      <c r="G2408" s="262">
        <f>F2408*D2408</f>
        <v>300000</v>
      </c>
      <c r="H2408" s="263" t="s">
        <v>8678</v>
      </c>
      <c r="I2408" s="813" t="s">
        <v>8909</v>
      </c>
    </row>
    <row r="2409" spans="1:9" ht="15" hidden="1" customHeight="1" x14ac:dyDescent="0.25">
      <c r="A2409" s="224">
        <v>45415</v>
      </c>
      <c r="B2409" s="56" t="s">
        <v>476</v>
      </c>
      <c r="C2409" s="56" t="s">
        <v>2026</v>
      </c>
      <c r="D2409" s="87">
        <v>1</v>
      </c>
      <c r="E2409" s="72" t="s">
        <v>29</v>
      </c>
      <c r="F2409" s="62">
        <v>1050000</v>
      </c>
      <c r="G2409" s="63">
        <f t="shared" ref="G2409:G2468" si="48">F2409*D2409</f>
        <v>1050000</v>
      </c>
      <c r="H2409" s="56" t="s">
        <v>6294</v>
      </c>
      <c r="I2409" s="73" t="s">
        <v>8849</v>
      </c>
    </row>
    <row r="2410" spans="1:9" ht="15" hidden="1" customHeight="1" x14ac:dyDescent="0.25">
      <c r="A2410" s="224">
        <v>45415</v>
      </c>
      <c r="B2410" s="56" t="s">
        <v>476</v>
      </c>
      <c r="C2410" s="56" t="s">
        <v>2020</v>
      </c>
      <c r="D2410" s="87">
        <v>1</v>
      </c>
      <c r="E2410" s="72" t="s">
        <v>29</v>
      </c>
      <c r="F2410" s="62">
        <v>1050000</v>
      </c>
      <c r="G2410" s="63">
        <f t="shared" si="48"/>
        <v>1050000</v>
      </c>
      <c r="H2410" s="56" t="s">
        <v>6294</v>
      </c>
      <c r="I2410" s="73" t="s">
        <v>8849</v>
      </c>
    </row>
    <row r="2411" spans="1:9" ht="15" hidden="1" customHeight="1" x14ac:dyDescent="0.25">
      <c r="A2411" s="224">
        <v>45415</v>
      </c>
      <c r="B2411" s="56" t="s">
        <v>476</v>
      </c>
      <c r="C2411" s="56" t="s">
        <v>2042</v>
      </c>
      <c r="D2411" s="87">
        <v>1</v>
      </c>
      <c r="E2411" s="72" t="s">
        <v>29</v>
      </c>
      <c r="F2411" s="62">
        <v>1050000</v>
      </c>
      <c r="G2411" s="63">
        <f t="shared" si="48"/>
        <v>1050000</v>
      </c>
      <c r="H2411" s="56" t="s">
        <v>6294</v>
      </c>
      <c r="I2411" s="73" t="s">
        <v>8849</v>
      </c>
    </row>
    <row r="2412" spans="1:9" ht="15" hidden="1" customHeight="1" x14ac:dyDescent="0.25">
      <c r="A2412" s="224">
        <v>45415</v>
      </c>
      <c r="B2412" s="56" t="s">
        <v>476</v>
      </c>
      <c r="C2412" s="71" t="s">
        <v>1389</v>
      </c>
      <c r="D2412" s="87">
        <v>1</v>
      </c>
      <c r="E2412" s="72" t="s">
        <v>29</v>
      </c>
      <c r="F2412" s="62">
        <v>1050000</v>
      </c>
      <c r="G2412" s="63">
        <f t="shared" si="48"/>
        <v>1050000</v>
      </c>
      <c r="H2412" s="56" t="s">
        <v>6294</v>
      </c>
      <c r="I2412" s="73" t="s">
        <v>8849</v>
      </c>
    </row>
    <row r="2413" spans="1:9" ht="15" hidden="1" customHeight="1" x14ac:dyDescent="0.25">
      <c r="A2413" s="224">
        <v>45415</v>
      </c>
      <c r="B2413" s="56" t="s">
        <v>476</v>
      </c>
      <c r="C2413" s="56" t="s">
        <v>1751</v>
      </c>
      <c r="D2413" s="87">
        <v>1</v>
      </c>
      <c r="E2413" s="72" t="s">
        <v>29</v>
      </c>
      <c r="F2413" s="62">
        <v>1050000</v>
      </c>
      <c r="G2413" s="63">
        <f t="shared" si="48"/>
        <v>1050000</v>
      </c>
      <c r="H2413" s="56" t="s">
        <v>6294</v>
      </c>
      <c r="I2413" s="73" t="s">
        <v>8849</v>
      </c>
    </row>
    <row r="2414" spans="1:9" ht="15" hidden="1" customHeight="1" x14ac:dyDescent="0.25">
      <c r="A2414" s="224">
        <v>45415</v>
      </c>
      <c r="B2414" s="56" t="s">
        <v>476</v>
      </c>
      <c r="C2414" s="56" t="s">
        <v>1770</v>
      </c>
      <c r="D2414" s="87">
        <v>1</v>
      </c>
      <c r="E2414" s="72" t="s">
        <v>29</v>
      </c>
      <c r="F2414" s="62">
        <v>1050000</v>
      </c>
      <c r="G2414" s="63">
        <f t="shared" si="48"/>
        <v>1050000</v>
      </c>
      <c r="H2414" s="56" t="s">
        <v>6294</v>
      </c>
      <c r="I2414" s="73" t="s">
        <v>8849</v>
      </c>
    </row>
    <row r="2415" spans="1:9" ht="15" hidden="1" customHeight="1" x14ac:dyDescent="0.25">
      <c r="A2415" s="224">
        <v>45415</v>
      </c>
      <c r="B2415" s="55" t="s">
        <v>6709</v>
      </c>
      <c r="C2415" s="75" t="s">
        <v>6711</v>
      </c>
      <c r="D2415" s="57">
        <v>3</v>
      </c>
      <c r="E2415" s="72" t="s">
        <v>29</v>
      </c>
      <c r="F2415" s="62">
        <v>245000</v>
      </c>
      <c r="G2415" s="63">
        <f t="shared" si="48"/>
        <v>735000</v>
      </c>
      <c r="H2415" s="56" t="s">
        <v>6294</v>
      </c>
      <c r="I2415" s="73" t="s">
        <v>8849</v>
      </c>
    </row>
    <row r="2416" spans="1:9" ht="15" hidden="1" customHeight="1" x14ac:dyDescent="0.25">
      <c r="A2416" s="224">
        <v>45415</v>
      </c>
      <c r="B2416" s="56" t="s">
        <v>7816</v>
      </c>
      <c r="C2416" s="80" t="s">
        <v>7795</v>
      </c>
      <c r="D2416" s="83">
        <v>1</v>
      </c>
      <c r="E2416" s="72" t="s">
        <v>29</v>
      </c>
      <c r="F2416" s="76">
        <v>90000</v>
      </c>
      <c r="G2416" s="63">
        <f t="shared" si="48"/>
        <v>90000</v>
      </c>
      <c r="H2416" s="56" t="s">
        <v>6294</v>
      </c>
      <c r="I2416" s="73" t="s">
        <v>8849</v>
      </c>
    </row>
    <row r="2417" spans="1:9" ht="15" hidden="1" customHeight="1" x14ac:dyDescent="0.25">
      <c r="A2417" s="224">
        <v>45446</v>
      </c>
      <c r="B2417" s="56" t="s">
        <v>432</v>
      </c>
      <c r="C2417" s="71" t="s">
        <v>6855</v>
      </c>
      <c r="D2417" s="57">
        <v>25</v>
      </c>
      <c r="E2417" s="72" t="s">
        <v>29</v>
      </c>
      <c r="F2417" s="62">
        <v>1565</v>
      </c>
      <c r="G2417" s="63">
        <f t="shared" si="48"/>
        <v>39125</v>
      </c>
      <c r="H2417" s="64" t="s">
        <v>8354</v>
      </c>
      <c r="I2417" s="56"/>
    </row>
    <row r="2418" spans="1:9" ht="15" hidden="1" customHeight="1" x14ac:dyDescent="0.25">
      <c r="A2418" s="224">
        <v>45446</v>
      </c>
      <c r="B2418" s="55" t="s">
        <v>8751</v>
      </c>
      <c r="C2418" s="56" t="s">
        <v>6700</v>
      </c>
      <c r="D2418" s="57">
        <v>2</v>
      </c>
      <c r="E2418" s="72" t="s">
        <v>7333</v>
      </c>
      <c r="F2418" s="76">
        <v>160000</v>
      </c>
      <c r="G2418" s="63">
        <f t="shared" si="48"/>
        <v>320000</v>
      </c>
      <c r="H2418" s="64" t="s">
        <v>8354</v>
      </c>
      <c r="I2418" s="56"/>
    </row>
    <row r="2419" spans="1:9" ht="15" hidden="1" customHeight="1" x14ac:dyDescent="0.25">
      <c r="A2419" s="224">
        <v>45446</v>
      </c>
      <c r="B2419" s="56" t="s">
        <v>6732</v>
      </c>
      <c r="C2419" s="56" t="s">
        <v>444</v>
      </c>
      <c r="D2419" s="57">
        <v>2</v>
      </c>
      <c r="E2419" s="72" t="s">
        <v>29</v>
      </c>
      <c r="F2419" s="76">
        <v>16000</v>
      </c>
      <c r="G2419" s="63">
        <f t="shared" si="48"/>
        <v>32000</v>
      </c>
      <c r="H2419" s="64" t="s">
        <v>8354</v>
      </c>
      <c r="I2419" s="56"/>
    </row>
    <row r="2420" spans="1:9" ht="15" hidden="1" customHeight="1" x14ac:dyDescent="0.25">
      <c r="A2420" s="224">
        <v>45446</v>
      </c>
      <c r="B2420" s="56" t="s">
        <v>429</v>
      </c>
      <c r="C2420" s="56" t="s">
        <v>444</v>
      </c>
      <c r="D2420" s="57">
        <v>2</v>
      </c>
      <c r="E2420" s="72" t="s">
        <v>29</v>
      </c>
      <c r="F2420" s="76">
        <v>2500</v>
      </c>
      <c r="G2420" s="63">
        <f t="shared" si="48"/>
        <v>5000</v>
      </c>
      <c r="H2420" s="64" t="s">
        <v>8354</v>
      </c>
      <c r="I2420" s="56"/>
    </row>
    <row r="2421" spans="1:9" ht="15" hidden="1" customHeight="1" x14ac:dyDescent="0.25">
      <c r="A2421" s="224">
        <v>45446</v>
      </c>
      <c r="B2421" s="68" t="s">
        <v>8485</v>
      </c>
      <c r="C2421" s="255" t="s">
        <v>7112</v>
      </c>
      <c r="D2421" s="57">
        <v>1</v>
      </c>
      <c r="E2421" s="72" t="s">
        <v>29</v>
      </c>
      <c r="F2421" s="76">
        <v>50000</v>
      </c>
      <c r="G2421" s="63">
        <f t="shared" si="48"/>
        <v>50000</v>
      </c>
      <c r="H2421" s="64" t="s">
        <v>8354</v>
      </c>
      <c r="I2421" s="56"/>
    </row>
    <row r="2422" spans="1:9" ht="15" hidden="1" customHeight="1" x14ac:dyDescent="0.25">
      <c r="A2422" s="224">
        <v>45446</v>
      </c>
      <c r="B2422" s="56" t="s">
        <v>68</v>
      </c>
      <c r="C2422" s="56" t="s">
        <v>69</v>
      </c>
      <c r="D2422" s="57">
        <v>1</v>
      </c>
      <c r="E2422" s="69" t="s">
        <v>203</v>
      </c>
      <c r="F2422" s="77">
        <v>29000</v>
      </c>
      <c r="G2422" s="63">
        <f t="shared" si="48"/>
        <v>29000</v>
      </c>
      <c r="H2422" s="64" t="s">
        <v>471</v>
      </c>
      <c r="I2422" s="56"/>
    </row>
    <row r="2423" spans="1:9" ht="15" hidden="1" customHeight="1" x14ac:dyDescent="0.25">
      <c r="A2423" s="224">
        <v>45446</v>
      </c>
      <c r="B2423" s="56" t="s">
        <v>78</v>
      </c>
      <c r="C2423" s="56" t="s">
        <v>79</v>
      </c>
      <c r="D2423" s="83">
        <v>1.5</v>
      </c>
      <c r="E2423" s="56" t="s">
        <v>203</v>
      </c>
      <c r="F2423" s="77">
        <v>29200</v>
      </c>
      <c r="G2423" s="63">
        <f t="shared" si="48"/>
        <v>43800</v>
      </c>
      <c r="H2423" s="64" t="s">
        <v>471</v>
      </c>
      <c r="I2423" s="56"/>
    </row>
    <row r="2424" spans="1:9" ht="15" hidden="1" customHeight="1" x14ac:dyDescent="0.25">
      <c r="A2424" s="224">
        <v>45446</v>
      </c>
      <c r="B2424" s="55" t="s">
        <v>6360</v>
      </c>
      <c r="C2424" s="75" t="s">
        <v>74</v>
      </c>
      <c r="D2424" s="57">
        <v>25</v>
      </c>
      <c r="E2424" s="68" t="s">
        <v>203</v>
      </c>
      <c r="F2424" s="77">
        <v>27752</v>
      </c>
      <c r="G2424" s="63">
        <f t="shared" si="48"/>
        <v>693800</v>
      </c>
      <c r="H2424" s="64" t="s">
        <v>6579</v>
      </c>
      <c r="I2424" s="56"/>
    </row>
    <row r="2425" spans="1:9" ht="15" hidden="1" customHeight="1" x14ac:dyDescent="0.25">
      <c r="A2425" s="224">
        <v>45446</v>
      </c>
      <c r="B2425" s="55" t="s">
        <v>8834</v>
      </c>
      <c r="C2425" s="56" t="s">
        <v>7248</v>
      </c>
      <c r="D2425" s="56">
        <v>1</v>
      </c>
      <c r="E2425" s="72" t="s">
        <v>29</v>
      </c>
      <c r="F2425" s="76">
        <v>225000</v>
      </c>
      <c r="G2425" s="63">
        <f t="shared" si="48"/>
        <v>225000</v>
      </c>
      <c r="H2425" s="64" t="s">
        <v>524</v>
      </c>
      <c r="I2425" s="56"/>
    </row>
    <row r="2426" spans="1:9" ht="15" hidden="1" customHeight="1" x14ac:dyDescent="0.25">
      <c r="A2426" s="224">
        <v>45446</v>
      </c>
      <c r="B2426" s="56" t="s">
        <v>7601</v>
      </c>
      <c r="C2426" s="56" t="s">
        <v>8838</v>
      </c>
      <c r="D2426" s="87">
        <v>1</v>
      </c>
      <c r="E2426" s="72" t="s">
        <v>29</v>
      </c>
      <c r="F2426" s="62">
        <v>1700000</v>
      </c>
      <c r="G2426" s="63">
        <f t="shared" si="48"/>
        <v>1700000</v>
      </c>
      <c r="H2426" s="64" t="s">
        <v>526</v>
      </c>
      <c r="I2426" s="56" t="s">
        <v>8836</v>
      </c>
    </row>
    <row r="2427" spans="1:9" ht="15" hidden="1" customHeight="1" x14ac:dyDescent="0.25">
      <c r="A2427" s="224">
        <v>45446</v>
      </c>
      <c r="B2427" s="55" t="s">
        <v>6710</v>
      </c>
      <c r="C2427" s="75" t="s">
        <v>6711</v>
      </c>
      <c r="D2427" s="57">
        <v>1</v>
      </c>
      <c r="E2427" s="66" t="s">
        <v>29</v>
      </c>
      <c r="F2427" s="62">
        <v>125000</v>
      </c>
      <c r="G2427" s="63">
        <f t="shared" si="48"/>
        <v>125000</v>
      </c>
      <c r="H2427" s="64" t="s">
        <v>526</v>
      </c>
      <c r="I2427" s="56" t="s">
        <v>8836</v>
      </c>
    </row>
    <row r="2428" spans="1:9" ht="15" hidden="1" customHeight="1" x14ac:dyDescent="0.25">
      <c r="A2428" s="224">
        <v>45446</v>
      </c>
      <c r="B2428" s="56" t="s">
        <v>6713</v>
      </c>
      <c r="C2428" s="75" t="s">
        <v>6711</v>
      </c>
      <c r="D2428" s="56">
        <v>1</v>
      </c>
      <c r="E2428" s="56" t="s">
        <v>29</v>
      </c>
      <c r="F2428" s="62">
        <v>50000</v>
      </c>
      <c r="G2428" s="63">
        <f t="shared" si="48"/>
        <v>50000</v>
      </c>
      <c r="H2428" s="64" t="s">
        <v>526</v>
      </c>
      <c r="I2428" s="56" t="s">
        <v>8836</v>
      </c>
    </row>
    <row r="2429" spans="1:9" ht="15" hidden="1" customHeight="1" x14ac:dyDescent="0.25">
      <c r="A2429" s="224">
        <v>45446</v>
      </c>
      <c r="B2429" s="56" t="s">
        <v>6605</v>
      </c>
      <c r="C2429" s="80" t="s">
        <v>57</v>
      </c>
      <c r="D2429" s="83">
        <v>2</v>
      </c>
      <c r="E2429" s="72" t="s">
        <v>29</v>
      </c>
      <c r="F2429" s="76">
        <v>60000</v>
      </c>
      <c r="G2429" s="63">
        <f t="shared" si="48"/>
        <v>120000</v>
      </c>
      <c r="H2429" s="64" t="s">
        <v>566</v>
      </c>
      <c r="I2429" s="56" t="s">
        <v>8837</v>
      </c>
    </row>
    <row r="2430" spans="1:9" ht="15" hidden="1" customHeight="1" x14ac:dyDescent="0.25">
      <c r="A2430" s="224">
        <v>45446</v>
      </c>
      <c r="B2430" s="56" t="s">
        <v>7934</v>
      </c>
      <c r="C2430" s="56" t="s">
        <v>6722</v>
      </c>
      <c r="D2430" s="57">
        <v>2</v>
      </c>
      <c r="E2430" s="56" t="s">
        <v>29</v>
      </c>
      <c r="F2430" s="76">
        <v>350000</v>
      </c>
      <c r="G2430" s="63">
        <f t="shared" si="48"/>
        <v>700000</v>
      </c>
      <c r="H2430" s="64" t="s">
        <v>441</v>
      </c>
      <c r="I2430" s="56"/>
    </row>
    <row r="2431" spans="1:9" ht="15" hidden="1" customHeight="1" x14ac:dyDescent="0.25">
      <c r="A2431" s="224">
        <v>45446</v>
      </c>
      <c r="B2431" s="81" t="s">
        <v>8840</v>
      </c>
      <c r="C2431" s="123" t="s">
        <v>409</v>
      </c>
      <c r="D2431" s="57">
        <v>1</v>
      </c>
      <c r="E2431" s="72" t="s">
        <v>29</v>
      </c>
      <c r="F2431" s="76">
        <v>115000</v>
      </c>
      <c r="G2431" s="63">
        <f t="shared" si="48"/>
        <v>115000</v>
      </c>
      <c r="H2431" s="64" t="s">
        <v>410</v>
      </c>
      <c r="I2431" s="56"/>
    </row>
    <row r="2432" spans="1:9" ht="15" hidden="1" customHeight="1" x14ac:dyDescent="0.25">
      <c r="A2432" s="224">
        <v>45446</v>
      </c>
      <c r="B2432" s="56" t="s">
        <v>68</v>
      </c>
      <c r="C2432" s="56" t="s">
        <v>69</v>
      </c>
      <c r="D2432" s="57">
        <v>3</v>
      </c>
      <c r="E2432" s="69" t="s">
        <v>203</v>
      </c>
      <c r="F2432" s="77">
        <v>29000</v>
      </c>
      <c r="G2432" s="63">
        <f t="shared" si="48"/>
        <v>87000</v>
      </c>
      <c r="H2432" s="64" t="s">
        <v>402</v>
      </c>
      <c r="I2432" s="56"/>
    </row>
    <row r="2433" spans="1:9" ht="15" hidden="1" customHeight="1" x14ac:dyDescent="0.25">
      <c r="A2433" s="224">
        <v>45446</v>
      </c>
      <c r="B2433" s="68" t="s">
        <v>816</v>
      </c>
      <c r="C2433" s="56" t="s">
        <v>8876</v>
      </c>
      <c r="D2433" s="61">
        <v>1</v>
      </c>
      <c r="E2433" s="72" t="s">
        <v>26</v>
      </c>
      <c r="F2433" s="76">
        <v>1950000</v>
      </c>
      <c r="G2433" s="63">
        <f t="shared" si="48"/>
        <v>1950000</v>
      </c>
      <c r="H2433" s="64" t="s">
        <v>462</v>
      </c>
      <c r="I2433" s="56" t="s">
        <v>8878</v>
      </c>
    </row>
    <row r="2434" spans="1:9" ht="15" hidden="1" customHeight="1" x14ac:dyDescent="0.25">
      <c r="A2434" s="224">
        <v>45446</v>
      </c>
      <c r="B2434" s="68" t="s">
        <v>816</v>
      </c>
      <c r="C2434" s="56" t="s">
        <v>8877</v>
      </c>
      <c r="D2434" s="61">
        <v>1</v>
      </c>
      <c r="E2434" s="72" t="s">
        <v>26</v>
      </c>
      <c r="F2434" s="76">
        <v>1950000</v>
      </c>
      <c r="G2434" s="63">
        <f t="shared" si="48"/>
        <v>1950000</v>
      </c>
      <c r="H2434" s="64" t="s">
        <v>462</v>
      </c>
      <c r="I2434" s="56" t="s">
        <v>8878</v>
      </c>
    </row>
    <row r="2435" spans="1:9" ht="15" hidden="1" customHeight="1" x14ac:dyDescent="0.25">
      <c r="A2435" s="224">
        <v>45446</v>
      </c>
      <c r="B2435" s="56" t="s">
        <v>6570</v>
      </c>
      <c r="C2435" s="56" t="s">
        <v>403</v>
      </c>
      <c r="D2435" s="87">
        <v>1</v>
      </c>
      <c r="E2435" s="72" t="s">
        <v>26</v>
      </c>
      <c r="F2435" s="62">
        <v>155000</v>
      </c>
      <c r="G2435" s="63">
        <f t="shared" si="48"/>
        <v>155000</v>
      </c>
      <c r="H2435" s="64" t="s">
        <v>453</v>
      </c>
      <c r="I2435" s="56"/>
    </row>
    <row r="2436" spans="1:9" ht="15" hidden="1" customHeight="1" x14ac:dyDescent="0.25">
      <c r="A2436" s="1031">
        <v>45446</v>
      </c>
      <c r="B2436" s="1061" t="s">
        <v>8884</v>
      </c>
      <c r="C2436" s="1061" t="s">
        <v>474</v>
      </c>
      <c r="D2436" s="1062">
        <v>1</v>
      </c>
      <c r="E2436" s="1073" t="s">
        <v>29</v>
      </c>
      <c r="F2436" s="1076">
        <v>30000</v>
      </c>
      <c r="G2436" s="1066">
        <f t="shared" si="48"/>
        <v>30000</v>
      </c>
      <c r="H2436" s="1067" t="s">
        <v>8885</v>
      </c>
      <c r="I2436" s="1061"/>
    </row>
    <row r="2437" spans="1:9" ht="15" hidden="1" customHeight="1" x14ac:dyDescent="0.25">
      <c r="A2437" s="224">
        <v>45446</v>
      </c>
      <c r="B2437" s="95" t="s">
        <v>8802</v>
      </c>
      <c r="C2437" s="71" t="s">
        <v>409</v>
      </c>
      <c r="D2437" s="56">
        <v>1</v>
      </c>
      <c r="E2437" s="72" t="s">
        <v>29</v>
      </c>
      <c r="F2437" s="58">
        <v>45000</v>
      </c>
      <c r="G2437" s="63">
        <f t="shared" si="48"/>
        <v>45000</v>
      </c>
      <c r="H2437" s="64" t="s">
        <v>8500</v>
      </c>
      <c r="I2437" s="56" t="s">
        <v>8839</v>
      </c>
    </row>
    <row r="2438" spans="1:9" ht="15" hidden="1" customHeight="1" x14ac:dyDescent="0.25">
      <c r="A2438" s="224">
        <v>45446</v>
      </c>
      <c r="B2438" s="55" t="s">
        <v>8815</v>
      </c>
      <c r="C2438" s="75" t="s">
        <v>7715</v>
      </c>
      <c r="D2438" s="87">
        <v>2</v>
      </c>
      <c r="E2438" s="72" t="s">
        <v>29</v>
      </c>
      <c r="F2438" s="62">
        <v>1620000</v>
      </c>
      <c r="G2438" s="63">
        <f t="shared" si="48"/>
        <v>3240000</v>
      </c>
      <c r="H2438" s="64" t="s">
        <v>8587</v>
      </c>
      <c r="I2438" s="56" t="s">
        <v>8839</v>
      </c>
    </row>
    <row r="2439" spans="1:9" ht="15" hidden="1" customHeight="1" x14ac:dyDescent="0.25">
      <c r="A2439" s="224">
        <v>45446</v>
      </c>
      <c r="B2439" s="55" t="s">
        <v>8805</v>
      </c>
      <c r="C2439" s="65" t="s">
        <v>7715</v>
      </c>
      <c r="D2439" s="87">
        <v>20</v>
      </c>
      <c r="E2439" s="72" t="s">
        <v>63</v>
      </c>
      <c r="F2439" s="62">
        <v>3500</v>
      </c>
      <c r="G2439" s="63">
        <f t="shared" si="48"/>
        <v>70000</v>
      </c>
      <c r="H2439" s="64" t="s">
        <v>8587</v>
      </c>
      <c r="I2439" s="56" t="s">
        <v>8839</v>
      </c>
    </row>
    <row r="2440" spans="1:9" ht="15" hidden="1" customHeight="1" x14ac:dyDescent="0.25">
      <c r="A2440" s="224">
        <v>45446</v>
      </c>
      <c r="B2440" s="55" t="s">
        <v>6268</v>
      </c>
      <c r="C2440" s="56" t="s">
        <v>8715</v>
      </c>
      <c r="D2440" s="57">
        <v>1</v>
      </c>
      <c r="E2440" s="72" t="s">
        <v>29</v>
      </c>
      <c r="F2440" s="76">
        <f>6441441/2*1.11</f>
        <v>3574999.7550000004</v>
      </c>
      <c r="G2440" s="63">
        <f t="shared" si="48"/>
        <v>3574999.7550000004</v>
      </c>
      <c r="H2440" s="64" t="s">
        <v>8586</v>
      </c>
      <c r="I2440" s="56" t="s">
        <v>8839</v>
      </c>
    </row>
    <row r="2441" spans="1:9" ht="15" hidden="1" customHeight="1" x14ac:dyDescent="0.25">
      <c r="A2441" s="224">
        <v>45446</v>
      </c>
      <c r="B2441" s="60" t="s">
        <v>215</v>
      </c>
      <c r="C2441" s="151" t="s">
        <v>216</v>
      </c>
      <c r="D2441" s="57">
        <v>20</v>
      </c>
      <c r="E2441" s="56" t="s">
        <v>203</v>
      </c>
      <c r="F2441" s="971">
        <v>36500</v>
      </c>
      <c r="G2441" s="63">
        <f>F2441*D2441</f>
        <v>730000</v>
      </c>
      <c r="H2441" s="64" t="s">
        <v>415</v>
      </c>
      <c r="I2441" s="56" t="s">
        <v>8839</v>
      </c>
    </row>
    <row r="2442" spans="1:9" ht="15" hidden="1" customHeight="1" x14ac:dyDescent="0.25">
      <c r="A2442" s="224">
        <v>45446</v>
      </c>
      <c r="B2442" s="56" t="s">
        <v>68</v>
      </c>
      <c r="C2442" s="56" t="s">
        <v>69</v>
      </c>
      <c r="D2442" s="57">
        <v>15</v>
      </c>
      <c r="E2442" s="69" t="s">
        <v>203</v>
      </c>
      <c r="F2442" s="77">
        <v>29000</v>
      </c>
      <c r="G2442" s="63">
        <f t="shared" si="48"/>
        <v>435000</v>
      </c>
      <c r="H2442" s="64" t="s">
        <v>415</v>
      </c>
      <c r="I2442" s="56" t="s">
        <v>8839</v>
      </c>
    </row>
    <row r="2443" spans="1:9" ht="15" hidden="1" customHeight="1" x14ac:dyDescent="0.25">
      <c r="A2443" s="224">
        <v>45446</v>
      </c>
      <c r="B2443" s="74" t="s">
        <v>220</v>
      </c>
      <c r="C2443" s="56" t="s">
        <v>74</v>
      </c>
      <c r="D2443" s="87">
        <v>24</v>
      </c>
      <c r="E2443" s="69" t="s">
        <v>203</v>
      </c>
      <c r="F2443" s="77">
        <v>32800</v>
      </c>
      <c r="G2443" s="63">
        <f t="shared" si="48"/>
        <v>787200</v>
      </c>
      <c r="H2443" s="64" t="s">
        <v>415</v>
      </c>
      <c r="I2443" s="56" t="s">
        <v>8839</v>
      </c>
    </row>
    <row r="2444" spans="1:9" ht="15" hidden="1" customHeight="1" x14ac:dyDescent="0.25">
      <c r="A2444" s="224">
        <v>45446</v>
      </c>
      <c r="B2444" s="56" t="s">
        <v>990</v>
      </c>
      <c r="C2444" s="80" t="s">
        <v>30</v>
      </c>
      <c r="D2444" s="61">
        <v>2</v>
      </c>
      <c r="E2444" s="56" t="s">
        <v>480</v>
      </c>
      <c r="F2444" s="97">
        <v>75000</v>
      </c>
      <c r="G2444" s="63">
        <f t="shared" si="48"/>
        <v>150000</v>
      </c>
      <c r="H2444" s="64" t="s">
        <v>415</v>
      </c>
      <c r="I2444" s="56" t="s">
        <v>8839</v>
      </c>
    </row>
    <row r="2445" spans="1:9" ht="15" hidden="1" customHeight="1" x14ac:dyDescent="0.25">
      <c r="A2445" s="224">
        <v>45446</v>
      </c>
      <c r="B2445" s="55" t="s">
        <v>6268</v>
      </c>
      <c r="C2445" s="56" t="s">
        <v>8717</v>
      </c>
      <c r="D2445" s="57">
        <v>1</v>
      </c>
      <c r="E2445" s="72" t="s">
        <v>29</v>
      </c>
      <c r="F2445" s="76">
        <f>6441441/2*1.11</f>
        <v>3574999.7550000004</v>
      </c>
      <c r="G2445" s="63">
        <f t="shared" si="48"/>
        <v>3574999.7550000004</v>
      </c>
      <c r="H2445" s="64" t="s">
        <v>8518</v>
      </c>
      <c r="I2445" s="56" t="s">
        <v>7026</v>
      </c>
    </row>
    <row r="2446" spans="1:9" ht="15" hidden="1" customHeight="1" x14ac:dyDescent="0.25">
      <c r="A2446" s="224">
        <v>45446</v>
      </c>
      <c r="B2446" s="56" t="s">
        <v>78</v>
      </c>
      <c r="C2446" s="56" t="s">
        <v>79</v>
      </c>
      <c r="D2446" s="83">
        <v>40</v>
      </c>
      <c r="E2446" s="56" t="s">
        <v>203</v>
      </c>
      <c r="F2446" s="77">
        <v>29200</v>
      </c>
      <c r="G2446" s="63">
        <f t="shared" si="48"/>
        <v>1168000</v>
      </c>
      <c r="H2446" s="56" t="s">
        <v>6718</v>
      </c>
      <c r="I2446" s="56" t="s">
        <v>8881</v>
      </c>
    </row>
    <row r="2447" spans="1:9" ht="15" hidden="1" customHeight="1" x14ac:dyDescent="0.25">
      <c r="A2447" s="224">
        <v>45446</v>
      </c>
      <c r="B2447" s="55" t="s">
        <v>8812</v>
      </c>
      <c r="C2447" s="56" t="s">
        <v>24</v>
      </c>
      <c r="D2447" s="57">
        <v>2</v>
      </c>
      <c r="E2447" s="72" t="s">
        <v>29</v>
      </c>
      <c r="F2447" s="97">
        <v>980000</v>
      </c>
      <c r="G2447" s="63">
        <f t="shared" si="48"/>
        <v>1960000</v>
      </c>
      <c r="H2447" s="56" t="s">
        <v>8882</v>
      </c>
      <c r="I2447" s="56" t="s">
        <v>8881</v>
      </c>
    </row>
    <row r="2448" spans="1:9" ht="15" hidden="1" customHeight="1" x14ac:dyDescent="0.25">
      <c r="A2448" s="224">
        <v>45446</v>
      </c>
      <c r="B2448" s="68" t="s">
        <v>8824</v>
      </c>
      <c r="C2448" s="65" t="s">
        <v>7066</v>
      </c>
      <c r="D2448" s="61">
        <v>4</v>
      </c>
      <c r="E2448" s="72" t="s">
        <v>29</v>
      </c>
      <c r="F2448" s="76">
        <v>22000</v>
      </c>
      <c r="G2448" s="63">
        <f t="shared" si="48"/>
        <v>88000</v>
      </c>
      <c r="H2448" s="56" t="s">
        <v>6718</v>
      </c>
      <c r="I2448" s="56" t="s">
        <v>8881</v>
      </c>
    </row>
    <row r="2449" spans="1:9" ht="15" hidden="1" customHeight="1" x14ac:dyDescent="0.25">
      <c r="A2449" s="224">
        <v>45446</v>
      </c>
      <c r="B2449" s="55" t="s">
        <v>6360</v>
      </c>
      <c r="C2449" s="75" t="s">
        <v>74</v>
      </c>
      <c r="D2449" s="57">
        <v>1</v>
      </c>
      <c r="E2449" s="68" t="s">
        <v>6600</v>
      </c>
      <c r="F2449" s="77">
        <v>5800000</v>
      </c>
      <c r="G2449" s="63">
        <f t="shared" si="48"/>
        <v>5800000</v>
      </c>
      <c r="H2449" s="56" t="s">
        <v>6718</v>
      </c>
      <c r="I2449" s="56" t="s">
        <v>8881</v>
      </c>
    </row>
    <row r="2450" spans="1:9" ht="15" hidden="1" customHeight="1" x14ac:dyDescent="0.25">
      <c r="A2450" s="224">
        <v>45446</v>
      </c>
      <c r="B2450" s="56" t="s">
        <v>476</v>
      </c>
      <c r="C2450" s="56" t="s">
        <v>2094</v>
      </c>
      <c r="D2450" s="87">
        <v>1</v>
      </c>
      <c r="E2450" s="72" t="s">
        <v>29</v>
      </c>
      <c r="F2450" s="62">
        <v>1050000</v>
      </c>
      <c r="G2450" s="63">
        <f t="shared" si="48"/>
        <v>1050000</v>
      </c>
      <c r="H2450" s="56" t="s">
        <v>6718</v>
      </c>
      <c r="I2450" s="56" t="s">
        <v>8881</v>
      </c>
    </row>
    <row r="2451" spans="1:9" ht="15" hidden="1" customHeight="1" x14ac:dyDescent="0.25">
      <c r="A2451" s="224">
        <v>45446</v>
      </c>
      <c r="B2451" s="56" t="s">
        <v>476</v>
      </c>
      <c r="C2451" s="56" t="s">
        <v>2094</v>
      </c>
      <c r="D2451" s="87">
        <v>1</v>
      </c>
      <c r="E2451" s="72" t="s">
        <v>29</v>
      </c>
      <c r="F2451" s="62">
        <v>1050000</v>
      </c>
      <c r="G2451" s="63">
        <f t="shared" si="48"/>
        <v>1050000</v>
      </c>
      <c r="H2451" s="56" t="s">
        <v>6718</v>
      </c>
      <c r="I2451" s="56" t="s">
        <v>8881</v>
      </c>
    </row>
    <row r="2452" spans="1:9" ht="15" hidden="1" customHeight="1" x14ac:dyDescent="0.25">
      <c r="A2452" s="224">
        <v>45446</v>
      </c>
      <c r="B2452" s="55" t="s">
        <v>6327</v>
      </c>
      <c r="C2452" s="65" t="s">
        <v>8720</v>
      </c>
      <c r="D2452" s="87">
        <v>1</v>
      </c>
      <c r="E2452" s="72" t="s">
        <v>29</v>
      </c>
      <c r="F2452" s="62">
        <v>4300000</v>
      </c>
      <c r="G2452" s="63">
        <f t="shared" si="48"/>
        <v>4300000</v>
      </c>
      <c r="H2452" s="56" t="s">
        <v>6718</v>
      </c>
      <c r="I2452" s="56" t="s">
        <v>8881</v>
      </c>
    </row>
    <row r="2453" spans="1:9" ht="15" hidden="1" customHeight="1" x14ac:dyDescent="0.25">
      <c r="A2453" s="224">
        <v>45446</v>
      </c>
      <c r="B2453" s="55" t="s">
        <v>6327</v>
      </c>
      <c r="C2453" s="65" t="s">
        <v>8722</v>
      </c>
      <c r="D2453" s="87">
        <v>1</v>
      </c>
      <c r="E2453" s="72" t="s">
        <v>29</v>
      </c>
      <c r="F2453" s="62">
        <v>4300000</v>
      </c>
      <c r="G2453" s="63">
        <f t="shared" si="48"/>
        <v>4300000</v>
      </c>
      <c r="H2453" s="56" t="s">
        <v>6718</v>
      </c>
      <c r="I2453" s="56" t="s">
        <v>8881</v>
      </c>
    </row>
    <row r="2454" spans="1:9" ht="15" hidden="1" customHeight="1" x14ac:dyDescent="0.25">
      <c r="A2454" s="224">
        <v>45446</v>
      </c>
      <c r="B2454" s="55" t="s">
        <v>6327</v>
      </c>
      <c r="C2454" s="65" t="s">
        <v>8724</v>
      </c>
      <c r="D2454" s="87">
        <v>1</v>
      </c>
      <c r="E2454" s="72" t="s">
        <v>29</v>
      </c>
      <c r="F2454" s="62">
        <v>4300000</v>
      </c>
      <c r="G2454" s="63">
        <f t="shared" si="48"/>
        <v>4300000</v>
      </c>
      <c r="H2454" s="56" t="s">
        <v>6718</v>
      </c>
      <c r="I2454" s="56" t="s">
        <v>8881</v>
      </c>
    </row>
    <row r="2455" spans="1:9" ht="15" hidden="1" customHeight="1" x14ac:dyDescent="0.25">
      <c r="A2455" s="224">
        <v>45446</v>
      </c>
      <c r="B2455" s="55" t="s">
        <v>6327</v>
      </c>
      <c r="C2455" s="65" t="s">
        <v>8726</v>
      </c>
      <c r="D2455" s="87">
        <v>1</v>
      </c>
      <c r="E2455" s="72" t="s">
        <v>29</v>
      </c>
      <c r="F2455" s="62">
        <v>4300000</v>
      </c>
      <c r="G2455" s="63">
        <f t="shared" si="48"/>
        <v>4300000</v>
      </c>
      <c r="H2455" s="56" t="s">
        <v>6718</v>
      </c>
      <c r="I2455" s="56" t="s">
        <v>8881</v>
      </c>
    </row>
    <row r="2456" spans="1:9" ht="15" hidden="1" customHeight="1" x14ac:dyDescent="0.25">
      <c r="A2456" s="224">
        <v>45446</v>
      </c>
      <c r="B2456" s="56" t="s">
        <v>8629</v>
      </c>
      <c r="C2456" s="71" t="s">
        <v>57</v>
      </c>
      <c r="D2456" s="57">
        <v>1</v>
      </c>
      <c r="E2456" s="72" t="s">
        <v>29</v>
      </c>
      <c r="F2456" s="62">
        <v>790000</v>
      </c>
      <c r="G2456" s="63">
        <f t="shared" si="48"/>
        <v>790000</v>
      </c>
      <c r="H2456" s="412" t="s">
        <v>8605</v>
      </c>
      <c r="I2456" s="56" t="s">
        <v>8883</v>
      </c>
    </row>
    <row r="2457" spans="1:9" ht="15" hidden="1" customHeight="1" x14ac:dyDescent="0.25">
      <c r="A2457" s="224">
        <v>45446</v>
      </c>
      <c r="B2457" s="71" t="s">
        <v>8502</v>
      </c>
      <c r="C2457" s="123" t="s">
        <v>4558</v>
      </c>
      <c r="D2457" s="87">
        <v>10</v>
      </c>
      <c r="E2457" s="70" t="s">
        <v>29</v>
      </c>
      <c r="F2457" s="62">
        <v>28275</v>
      </c>
      <c r="G2457" s="63">
        <f t="shared" si="48"/>
        <v>282750</v>
      </c>
      <c r="H2457" s="412" t="s">
        <v>8605</v>
      </c>
      <c r="I2457" s="56" t="s">
        <v>8883</v>
      </c>
    </row>
    <row r="2458" spans="1:9" ht="15" hidden="1" customHeight="1" x14ac:dyDescent="0.25">
      <c r="A2458" s="224">
        <v>45446</v>
      </c>
      <c r="B2458" s="71" t="s">
        <v>8503</v>
      </c>
      <c r="C2458" s="71" t="s">
        <v>4558</v>
      </c>
      <c r="D2458" s="87">
        <v>10</v>
      </c>
      <c r="E2458" s="70" t="s">
        <v>29</v>
      </c>
      <c r="F2458" s="62">
        <v>27300</v>
      </c>
      <c r="G2458" s="63">
        <f t="shared" si="48"/>
        <v>273000</v>
      </c>
      <c r="H2458" s="412" t="s">
        <v>8605</v>
      </c>
      <c r="I2458" s="56" t="s">
        <v>8883</v>
      </c>
    </row>
    <row r="2459" spans="1:9" ht="15" hidden="1" customHeight="1" x14ac:dyDescent="0.25">
      <c r="A2459" s="224">
        <v>45446</v>
      </c>
      <c r="B2459" s="71" t="s">
        <v>8504</v>
      </c>
      <c r="C2459" s="71" t="s">
        <v>4558</v>
      </c>
      <c r="D2459" s="87">
        <v>10</v>
      </c>
      <c r="E2459" s="70" t="s">
        <v>29</v>
      </c>
      <c r="F2459" s="62">
        <v>9750</v>
      </c>
      <c r="G2459" s="63">
        <f t="shared" si="48"/>
        <v>97500</v>
      </c>
      <c r="H2459" s="412" t="s">
        <v>8605</v>
      </c>
      <c r="I2459" s="56" t="s">
        <v>8886</v>
      </c>
    </row>
    <row r="2460" spans="1:9" ht="15" hidden="1" customHeight="1" x14ac:dyDescent="0.25">
      <c r="A2460" s="224">
        <v>45446</v>
      </c>
      <c r="B2460" s="55" t="s">
        <v>7737</v>
      </c>
      <c r="C2460" s="75" t="s">
        <v>57</v>
      </c>
      <c r="D2460" s="87">
        <v>10</v>
      </c>
      <c r="E2460" s="72" t="s">
        <v>29</v>
      </c>
      <c r="F2460" s="62">
        <v>10000</v>
      </c>
      <c r="G2460" s="63">
        <f t="shared" si="48"/>
        <v>100000</v>
      </c>
      <c r="H2460" s="412" t="s">
        <v>8605</v>
      </c>
      <c r="I2460" s="56" t="s">
        <v>8883</v>
      </c>
    </row>
    <row r="2461" spans="1:9" ht="15" hidden="1" customHeight="1" x14ac:dyDescent="0.25">
      <c r="A2461" s="224">
        <v>45446</v>
      </c>
      <c r="B2461" s="55" t="s">
        <v>8630</v>
      </c>
      <c r="C2461" s="71" t="s">
        <v>57</v>
      </c>
      <c r="D2461" s="105">
        <v>10</v>
      </c>
      <c r="E2461" s="70" t="s">
        <v>29</v>
      </c>
      <c r="F2461" s="62">
        <v>4000</v>
      </c>
      <c r="G2461" s="63">
        <f t="shared" si="48"/>
        <v>40000</v>
      </c>
      <c r="H2461" s="412" t="s">
        <v>8605</v>
      </c>
      <c r="I2461" s="56" t="s">
        <v>8883</v>
      </c>
    </row>
    <row r="2462" spans="1:9" ht="15" hidden="1" customHeight="1" x14ac:dyDescent="0.25">
      <c r="A2462" s="224">
        <v>45476</v>
      </c>
      <c r="B2462" s="56" t="s">
        <v>8284</v>
      </c>
      <c r="C2462" s="75" t="s">
        <v>57</v>
      </c>
      <c r="D2462" s="87">
        <v>1</v>
      </c>
      <c r="E2462" s="56" t="s">
        <v>29</v>
      </c>
      <c r="F2462" s="62">
        <v>180000</v>
      </c>
      <c r="G2462" s="63">
        <f t="shared" si="48"/>
        <v>180000</v>
      </c>
      <c r="H2462" s="64" t="s">
        <v>420</v>
      </c>
      <c r="I2462" s="56" t="s">
        <v>8888</v>
      </c>
    </row>
    <row r="2463" spans="1:9" ht="15" hidden="1" customHeight="1" x14ac:dyDescent="0.25">
      <c r="A2463" s="224">
        <v>45476</v>
      </c>
      <c r="B2463" s="60" t="s">
        <v>215</v>
      </c>
      <c r="C2463" s="151" t="s">
        <v>216</v>
      </c>
      <c r="D2463" s="57">
        <v>1.5</v>
      </c>
      <c r="E2463" s="56" t="s">
        <v>203</v>
      </c>
      <c r="F2463" s="971">
        <v>36500</v>
      </c>
      <c r="G2463" s="63">
        <f>F2463*D2463</f>
        <v>54750</v>
      </c>
      <c r="H2463" s="64" t="s">
        <v>420</v>
      </c>
      <c r="I2463" s="56" t="s">
        <v>8888</v>
      </c>
    </row>
    <row r="2464" spans="1:9" ht="15" hidden="1" customHeight="1" x14ac:dyDescent="0.25">
      <c r="A2464" s="224">
        <v>45476</v>
      </c>
      <c r="B2464" s="71" t="s">
        <v>8482</v>
      </c>
      <c r="C2464" s="255" t="s">
        <v>57</v>
      </c>
      <c r="D2464" s="105">
        <v>2</v>
      </c>
      <c r="E2464" s="71" t="s">
        <v>29</v>
      </c>
      <c r="F2464" s="62">
        <v>60000</v>
      </c>
      <c r="G2464" s="63">
        <f t="shared" si="48"/>
        <v>120000</v>
      </c>
      <c r="H2464" s="64" t="s">
        <v>420</v>
      </c>
      <c r="I2464" s="56" t="s">
        <v>8888</v>
      </c>
    </row>
    <row r="2465" spans="1:9" ht="15" hidden="1" customHeight="1" x14ac:dyDescent="0.25">
      <c r="A2465" s="224">
        <v>45476</v>
      </c>
      <c r="B2465" s="56" t="s">
        <v>78</v>
      </c>
      <c r="C2465" s="56" t="s">
        <v>79</v>
      </c>
      <c r="D2465" s="83">
        <v>1</v>
      </c>
      <c r="E2465" s="56" t="s">
        <v>203</v>
      </c>
      <c r="F2465" s="77">
        <v>29200</v>
      </c>
      <c r="G2465" s="63">
        <f t="shared" si="48"/>
        <v>29200</v>
      </c>
      <c r="H2465" s="64" t="s">
        <v>470</v>
      </c>
      <c r="I2465" s="56"/>
    </row>
    <row r="2466" spans="1:9" ht="15" hidden="1" customHeight="1" x14ac:dyDescent="0.25">
      <c r="A2466" s="224">
        <v>45476</v>
      </c>
      <c r="B2466" s="56" t="s">
        <v>78</v>
      </c>
      <c r="C2466" s="56" t="s">
        <v>79</v>
      </c>
      <c r="D2466" s="83">
        <v>2</v>
      </c>
      <c r="E2466" s="56" t="s">
        <v>203</v>
      </c>
      <c r="F2466" s="77">
        <v>29200</v>
      </c>
      <c r="G2466" s="63">
        <f t="shared" si="48"/>
        <v>58400</v>
      </c>
      <c r="H2466" s="64" t="s">
        <v>402</v>
      </c>
      <c r="I2466" s="56"/>
    </row>
    <row r="2467" spans="1:9" ht="15" hidden="1" customHeight="1" x14ac:dyDescent="0.25">
      <c r="A2467" s="224">
        <v>45476</v>
      </c>
      <c r="B2467" s="56" t="s">
        <v>6745</v>
      </c>
      <c r="C2467" s="56" t="s">
        <v>6699</v>
      </c>
      <c r="D2467" s="57">
        <v>1</v>
      </c>
      <c r="E2467" s="72" t="s">
        <v>29</v>
      </c>
      <c r="F2467" s="76">
        <v>16000</v>
      </c>
      <c r="G2467" s="63">
        <f t="shared" si="48"/>
        <v>16000</v>
      </c>
      <c r="H2467" s="64" t="s">
        <v>8789</v>
      </c>
      <c r="I2467" s="56"/>
    </row>
    <row r="2468" spans="1:9" ht="15" hidden="1" customHeight="1" x14ac:dyDescent="0.25">
      <c r="A2468" s="224">
        <v>45476</v>
      </c>
      <c r="B2468" s="68" t="s">
        <v>8890</v>
      </c>
      <c r="C2468" s="71" t="s">
        <v>6598</v>
      </c>
      <c r="D2468" s="87">
        <v>1</v>
      </c>
      <c r="E2468" s="72" t="s">
        <v>62</v>
      </c>
      <c r="F2468" s="62">
        <v>88000</v>
      </c>
      <c r="G2468" s="63">
        <f t="shared" si="48"/>
        <v>88000</v>
      </c>
      <c r="H2468" s="64" t="s">
        <v>8348</v>
      </c>
      <c r="I2468" s="56"/>
    </row>
    <row r="2469" spans="1:9" ht="15" hidden="1" customHeight="1" x14ac:dyDescent="0.25">
      <c r="A2469" s="224">
        <v>45476</v>
      </c>
      <c r="B2469" s="68" t="s">
        <v>8541</v>
      </c>
      <c r="C2469" s="56" t="s">
        <v>403</v>
      </c>
      <c r="D2469" s="87">
        <v>1</v>
      </c>
      <c r="E2469" s="72" t="s">
        <v>29</v>
      </c>
      <c r="F2469" s="62">
        <v>5500</v>
      </c>
      <c r="G2469" s="63">
        <f>F2469*D2469</f>
        <v>5500</v>
      </c>
      <c r="H2469" s="64" t="s">
        <v>425</v>
      </c>
      <c r="I2469" s="56" t="s">
        <v>8912</v>
      </c>
    </row>
    <row r="2470" spans="1:9" ht="15" hidden="1" customHeight="1" x14ac:dyDescent="0.25">
      <c r="A2470" s="224">
        <v>45476</v>
      </c>
      <c r="B2470" s="68" t="s">
        <v>293</v>
      </c>
      <c r="C2470" s="123" t="s">
        <v>57</v>
      </c>
      <c r="D2470" s="57">
        <v>5</v>
      </c>
      <c r="E2470" s="72" t="s">
        <v>29</v>
      </c>
      <c r="F2470" s="76">
        <v>12500</v>
      </c>
      <c r="G2470" s="63">
        <f t="shared" ref="G2470:G2510" si="49">F2470*D2470</f>
        <v>62500</v>
      </c>
      <c r="H2470" s="64" t="s">
        <v>425</v>
      </c>
      <c r="I2470" s="56" t="s">
        <v>8912</v>
      </c>
    </row>
    <row r="2471" spans="1:9" ht="15" hidden="1" customHeight="1" x14ac:dyDescent="0.25">
      <c r="A2471" s="224">
        <v>45476</v>
      </c>
      <c r="B2471" s="55" t="s">
        <v>8817</v>
      </c>
      <c r="C2471" s="56" t="s">
        <v>57</v>
      </c>
      <c r="D2471" s="57">
        <v>6</v>
      </c>
      <c r="E2471" s="56" t="s">
        <v>29</v>
      </c>
      <c r="F2471" s="62">
        <v>60000</v>
      </c>
      <c r="G2471" s="63">
        <f t="shared" si="49"/>
        <v>360000</v>
      </c>
      <c r="H2471" s="64" t="s">
        <v>425</v>
      </c>
      <c r="I2471" s="56" t="s">
        <v>8912</v>
      </c>
    </row>
    <row r="2472" spans="1:9" ht="15" hidden="1" customHeight="1" x14ac:dyDescent="0.25">
      <c r="A2472" s="224">
        <v>45476</v>
      </c>
      <c r="B2472" s="55" t="s">
        <v>8283</v>
      </c>
      <c r="C2472" s="75" t="s">
        <v>57</v>
      </c>
      <c r="D2472" s="87">
        <v>1</v>
      </c>
      <c r="E2472" s="66" t="s">
        <v>29</v>
      </c>
      <c r="F2472" s="62">
        <v>95000</v>
      </c>
      <c r="G2472" s="63">
        <f t="shared" si="49"/>
        <v>95000</v>
      </c>
      <c r="H2472" s="64" t="s">
        <v>425</v>
      </c>
      <c r="I2472" s="56" t="s">
        <v>8912</v>
      </c>
    </row>
    <row r="2473" spans="1:9" ht="15" hidden="1" customHeight="1" x14ac:dyDescent="0.25">
      <c r="A2473" s="224">
        <v>45476</v>
      </c>
      <c r="B2473" s="56" t="s">
        <v>8754</v>
      </c>
      <c r="C2473" s="75" t="s">
        <v>57</v>
      </c>
      <c r="D2473" s="87">
        <v>1</v>
      </c>
      <c r="E2473" s="56" t="s">
        <v>29</v>
      </c>
      <c r="F2473" s="62">
        <v>75000</v>
      </c>
      <c r="G2473" s="63">
        <f t="shared" si="49"/>
        <v>75000</v>
      </c>
      <c r="H2473" s="64" t="s">
        <v>425</v>
      </c>
      <c r="I2473" s="56" t="s">
        <v>8912</v>
      </c>
    </row>
    <row r="2474" spans="1:9" ht="15" hidden="1" customHeight="1" x14ac:dyDescent="0.25">
      <c r="A2474" s="224">
        <v>45476</v>
      </c>
      <c r="B2474" s="55" t="s">
        <v>6814</v>
      </c>
      <c r="C2474" s="56" t="s">
        <v>6815</v>
      </c>
      <c r="D2474" s="87">
        <v>1</v>
      </c>
      <c r="E2474" s="72" t="s">
        <v>29</v>
      </c>
      <c r="F2474" s="62">
        <f>152027.02*1.11</f>
        <v>168749.99220000001</v>
      </c>
      <c r="G2474" s="63">
        <f t="shared" si="49"/>
        <v>168749.99220000001</v>
      </c>
      <c r="H2474" s="64" t="s">
        <v>425</v>
      </c>
      <c r="I2474" s="56" t="s">
        <v>8912</v>
      </c>
    </row>
    <row r="2475" spans="1:9" ht="15" hidden="1" customHeight="1" x14ac:dyDescent="0.25">
      <c r="A2475" s="224">
        <v>45476</v>
      </c>
      <c r="B2475" s="56" t="s">
        <v>6817</v>
      </c>
      <c r="C2475" s="75" t="s">
        <v>6815</v>
      </c>
      <c r="D2475" s="87">
        <v>1</v>
      </c>
      <c r="E2475" s="72" t="s">
        <v>29</v>
      </c>
      <c r="F2475" s="62">
        <f>146756.75*1.11</f>
        <v>162899.99250000002</v>
      </c>
      <c r="G2475" s="63">
        <f t="shared" si="49"/>
        <v>162899.99250000002</v>
      </c>
      <c r="H2475" s="64" t="s">
        <v>425</v>
      </c>
      <c r="I2475" s="56" t="s">
        <v>8912</v>
      </c>
    </row>
    <row r="2476" spans="1:9" ht="15" hidden="1" customHeight="1" x14ac:dyDescent="0.25">
      <c r="A2476" s="224">
        <v>45476</v>
      </c>
      <c r="B2476" s="56" t="s">
        <v>78</v>
      </c>
      <c r="C2476" s="56" t="s">
        <v>79</v>
      </c>
      <c r="D2476" s="83">
        <v>9</v>
      </c>
      <c r="E2476" s="56" t="s">
        <v>203</v>
      </c>
      <c r="F2476" s="62">
        <v>29200</v>
      </c>
      <c r="G2476" s="63">
        <f t="shared" si="49"/>
        <v>262800</v>
      </c>
      <c r="H2476" s="64" t="s">
        <v>425</v>
      </c>
      <c r="I2476" s="56" t="s">
        <v>8912</v>
      </c>
    </row>
    <row r="2477" spans="1:9" ht="15" hidden="1" customHeight="1" x14ac:dyDescent="0.25">
      <c r="A2477" s="224">
        <v>45476</v>
      </c>
      <c r="B2477" s="56" t="s">
        <v>6694</v>
      </c>
      <c r="C2477" s="56" t="s">
        <v>6581</v>
      </c>
      <c r="D2477" s="87">
        <v>1</v>
      </c>
      <c r="E2477" s="56" t="s">
        <v>25</v>
      </c>
      <c r="F2477" s="62">
        <v>97000</v>
      </c>
      <c r="G2477" s="63">
        <f t="shared" si="49"/>
        <v>97000</v>
      </c>
      <c r="H2477" s="64" t="s">
        <v>425</v>
      </c>
      <c r="I2477" s="56" t="s">
        <v>8912</v>
      </c>
    </row>
    <row r="2478" spans="1:9" ht="15" hidden="1" customHeight="1" x14ac:dyDescent="0.25">
      <c r="A2478" s="224">
        <v>45476</v>
      </c>
      <c r="B2478" s="255" t="s">
        <v>8898</v>
      </c>
      <c r="C2478" s="65" t="s">
        <v>57</v>
      </c>
      <c r="D2478" s="57">
        <v>1</v>
      </c>
      <c r="E2478" s="70" t="s">
        <v>26</v>
      </c>
      <c r="F2478" s="62">
        <v>325000</v>
      </c>
      <c r="G2478" s="63">
        <f t="shared" si="49"/>
        <v>325000</v>
      </c>
      <c r="H2478" s="64" t="s">
        <v>425</v>
      </c>
      <c r="I2478" s="56" t="s">
        <v>8912</v>
      </c>
    </row>
    <row r="2479" spans="1:9" ht="15" hidden="1" customHeight="1" x14ac:dyDescent="0.25">
      <c r="A2479" s="224">
        <v>45476</v>
      </c>
      <c r="B2479" s="60" t="s">
        <v>8006</v>
      </c>
      <c r="C2479" s="56" t="s">
        <v>7076</v>
      </c>
      <c r="D2479" s="61">
        <v>1</v>
      </c>
      <c r="E2479" s="72" t="s">
        <v>29</v>
      </c>
      <c r="F2479" s="76">
        <v>150000</v>
      </c>
      <c r="G2479" s="63">
        <f t="shared" si="49"/>
        <v>150000</v>
      </c>
      <c r="H2479" s="64" t="s">
        <v>425</v>
      </c>
      <c r="I2479" s="56" t="s">
        <v>8912</v>
      </c>
    </row>
    <row r="2480" spans="1:9" ht="15" hidden="1" customHeight="1" x14ac:dyDescent="0.25">
      <c r="A2480" s="224">
        <v>45476</v>
      </c>
      <c r="B2480" s="56" t="s">
        <v>6694</v>
      </c>
      <c r="C2480" s="56" t="s">
        <v>6581</v>
      </c>
      <c r="D2480" s="87">
        <v>1</v>
      </c>
      <c r="E2480" s="56" t="s">
        <v>25</v>
      </c>
      <c r="F2480" s="62">
        <v>97000</v>
      </c>
      <c r="G2480" s="63">
        <f t="shared" si="49"/>
        <v>97000</v>
      </c>
      <c r="H2480" s="64" t="s">
        <v>464</v>
      </c>
      <c r="I2480" s="56" t="s">
        <v>8889</v>
      </c>
    </row>
    <row r="2481" spans="1:9" ht="15" hidden="1" customHeight="1" x14ac:dyDescent="0.25">
      <c r="A2481" s="224">
        <v>45476</v>
      </c>
      <c r="B2481" s="56" t="s">
        <v>78</v>
      </c>
      <c r="C2481" s="56" t="s">
        <v>79</v>
      </c>
      <c r="D2481" s="83">
        <v>9</v>
      </c>
      <c r="E2481" s="56" t="s">
        <v>203</v>
      </c>
      <c r="F2481" s="62">
        <v>29200</v>
      </c>
      <c r="G2481" s="63">
        <f t="shared" si="49"/>
        <v>262800</v>
      </c>
      <c r="H2481" s="64" t="s">
        <v>464</v>
      </c>
      <c r="I2481" s="56" t="s">
        <v>8889</v>
      </c>
    </row>
    <row r="2482" spans="1:9" ht="15" hidden="1" customHeight="1" x14ac:dyDescent="0.25">
      <c r="A2482" s="224">
        <v>45476</v>
      </c>
      <c r="B2482" s="56" t="s">
        <v>8284</v>
      </c>
      <c r="C2482" s="75" t="s">
        <v>57</v>
      </c>
      <c r="D2482" s="87">
        <v>1</v>
      </c>
      <c r="E2482" s="56" t="s">
        <v>29</v>
      </c>
      <c r="F2482" s="62">
        <v>180000</v>
      </c>
      <c r="G2482" s="63">
        <f t="shared" si="49"/>
        <v>180000</v>
      </c>
      <c r="H2482" s="64" t="s">
        <v>464</v>
      </c>
      <c r="I2482" s="56" t="s">
        <v>8889</v>
      </c>
    </row>
    <row r="2483" spans="1:9" ht="15" hidden="1" customHeight="1" x14ac:dyDescent="0.25">
      <c r="A2483" s="224">
        <v>45476</v>
      </c>
      <c r="B2483" s="60" t="s">
        <v>215</v>
      </c>
      <c r="C2483" s="151" t="s">
        <v>216</v>
      </c>
      <c r="D2483" s="57">
        <v>1</v>
      </c>
      <c r="E2483" s="56" t="s">
        <v>203</v>
      </c>
      <c r="F2483" s="971">
        <v>36500</v>
      </c>
      <c r="G2483" s="63">
        <f t="shared" si="49"/>
        <v>36500</v>
      </c>
      <c r="H2483" s="64" t="s">
        <v>464</v>
      </c>
      <c r="I2483" s="56" t="s">
        <v>8903</v>
      </c>
    </row>
    <row r="2484" spans="1:9" ht="15" hidden="1" customHeight="1" x14ac:dyDescent="0.25">
      <c r="A2484" s="224">
        <v>45476</v>
      </c>
      <c r="B2484" s="68" t="s">
        <v>7455</v>
      </c>
      <c r="C2484" s="71" t="s">
        <v>7454</v>
      </c>
      <c r="D2484" s="87">
        <v>1</v>
      </c>
      <c r="E2484" s="72" t="s">
        <v>26</v>
      </c>
      <c r="F2484" s="62">
        <v>310000</v>
      </c>
      <c r="G2484" s="63">
        <f t="shared" si="49"/>
        <v>310000</v>
      </c>
      <c r="H2484" s="64" t="s">
        <v>464</v>
      </c>
      <c r="I2484" s="56" t="s">
        <v>8903</v>
      </c>
    </row>
    <row r="2485" spans="1:9" ht="15" hidden="1" customHeight="1" x14ac:dyDescent="0.25">
      <c r="A2485" s="224">
        <v>45476</v>
      </c>
      <c r="B2485" s="60" t="s">
        <v>7252</v>
      </c>
      <c r="C2485" s="56" t="s">
        <v>417</v>
      </c>
      <c r="D2485" s="61">
        <v>1</v>
      </c>
      <c r="E2485" s="72" t="s">
        <v>427</v>
      </c>
      <c r="F2485" s="76">
        <v>102000</v>
      </c>
      <c r="G2485" s="63">
        <f t="shared" si="49"/>
        <v>102000</v>
      </c>
      <c r="H2485" s="64" t="s">
        <v>490</v>
      </c>
      <c r="I2485" s="56"/>
    </row>
    <row r="2486" spans="1:9" ht="15" hidden="1" customHeight="1" x14ac:dyDescent="0.25">
      <c r="A2486" s="224">
        <v>45476</v>
      </c>
      <c r="B2486" s="60" t="s">
        <v>215</v>
      </c>
      <c r="C2486" s="151" t="s">
        <v>216</v>
      </c>
      <c r="D2486" s="57">
        <v>1.5</v>
      </c>
      <c r="E2486" s="56" t="s">
        <v>203</v>
      </c>
      <c r="F2486" s="971">
        <v>36500</v>
      </c>
      <c r="G2486" s="63">
        <f t="shared" si="49"/>
        <v>54750</v>
      </c>
      <c r="H2486" s="64" t="s">
        <v>406</v>
      </c>
      <c r="I2486" s="56"/>
    </row>
    <row r="2487" spans="1:9" ht="15" hidden="1" customHeight="1" x14ac:dyDescent="0.25">
      <c r="A2487" s="224">
        <v>45476</v>
      </c>
      <c r="B2487" s="55" t="s">
        <v>8817</v>
      </c>
      <c r="C2487" s="56" t="s">
        <v>57</v>
      </c>
      <c r="D2487" s="57">
        <v>2</v>
      </c>
      <c r="E2487" s="56" t="s">
        <v>29</v>
      </c>
      <c r="F2487" s="62">
        <v>60000</v>
      </c>
      <c r="G2487" s="63">
        <f t="shared" si="49"/>
        <v>120000</v>
      </c>
      <c r="H2487" s="64" t="s">
        <v>491</v>
      </c>
      <c r="I2487" s="56"/>
    </row>
    <row r="2488" spans="1:9" ht="15" hidden="1" customHeight="1" x14ac:dyDescent="0.25">
      <c r="A2488" s="224">
        <v>45476</v>
      </c>
      <c r="B2488" s="55" t="s">
        <v>6605</v>
      </c>
      <c r="C2488" s="56" t="s">
        <v>57</v>
      </c>
      <c r="D2488" s="57">
        <v>3</v>
      </c>
      <c r="E2488" s="56" t="s">
        <v>29</v>
      </c>
      <c r="F2488" s="62">
        <v>60000</v>
      </c>
      <c r="G2488" s="63">
        <f t="shared" si="49"/>
        <v>180000</v>
      </c>
      <c r="H2488" s="64" t="s">
        <v>773</v>
      </c>
      <c r="I2488" s="56" t="s">
        <v>8914</v>
      </c>
    </row>
    <row r="2489" spans="1:9" ht="15" hidden="1" customHeight="1" x14ac:dyDescent="0.25">
      <c r="A2489" s="224">
        <v>45476</v>
      </c>
      <c r="B2489" s="56" t="s">
        <v>8916</v>
      </c>
      <c r="C2489" s="56" t="s">
        <v>403</v>
      </c>
      <c r="D2489" s="61">
        <v>1</v>
      </c>
      <c r="E2489" s="72" t="s">
        <v>29</v>
      </c>
      <c r="F2489" s="76">
        <v>55000</v>
      </c>
      <c r="G2489" s="63">
        <f>F2489*D2489</f>
        <v>55000</v>
      </c>
      <c r="H2489" s="64" t="s">
        <v>773</v>
      </c>
      <c r="I2489" s="56" t="s">
        <v>8914</v>
      </c>
    </row>
    <row r="2490" spans="1:9" ht="15" hidden="1" customHeight="1" x14ac:dyDescent="0.25">
      <c r="A2490" s="224">
        <v>45476</v>
      </c>
      <c r="B2490" s="56" t="s">
        <v>78</v>
      </c>
      <c r="C2490" s="56" t="s">
        <v>79</v>
      </c>
      <c r="D2490" s="83">
        <v>9</v>
      </c>
      <c r="E2490" s="56" t="s">
        <v>203</v>
      </c>
      <c r="F2490" s="62">
        <v>29200</v>
      </c>
      <c r="G2490" s="63">
        <f>F2490*D2490</f>
        <v>262800</v>
      </c>
      <c r="H2490" s="64" t="s">
        <v>454</v>
      </c>
      <c r="I2490" s="56" t="s">
        <v>8913</v>
      </c>
    </row>
    <row r="2491" spans="1:9" ht="15" hidden="1" customHeight="1" x14ac:dyDescent="0.25">
      <c r="A2491" s="224">
        <v>45476</v>
      </c>
      <c r="B2491" s="56" t="s">
        <v>6694</v>
      </c>
      <c r="C2491" s="56" t="s">
        <v>6581</v>
      </c>
      <c r="D2491" s="87">
        <v>1</v>
      </c>
      <c r="E2491" s="56" t="s">
        <v>25</v>
      </c>
      <c r="F2491" s="62">
        <v>97000</v>
      </c>
      <c r="G2491" s="63">
        <f t="shared" si="49"/>
        <v>97000</v>
      </c>
      <c r="H2491" s="64" t="s">
        <v>454</v>
      </c>
      <c r="I2491" s="56" t="s">
        <v>8913</v>
      </c>
    </row>
    <row r="2492" spans="1:9" ht="15" hidden="1" customHeight="1" x14ac:dyDescent="0.25">
      <c r="A2492" s="224">
        <v>45476</v>
      </c>
      <c r="B2492" s="68" t="s">
        <v>8569</v>
      </c>
      <c r="C2492" s="56" t="s">
        <v>403</v>
      </c>
      <c r="D2492" s="57">
        <v>1</v>
      </c>
      <c r="E2492" s="72" t="s">
        <v>29</v>
      </c>
      <c r="F2492" s="76">
        <v>175000</v>
      </c>
      <c r="G2492" s="63">
        <f t="shared" si="49"/>
        <v>175000</v>
      </c>
      <c r="H2492" s="64" t="s">
        <v>454</v>
      </c>
      <c r="I2492" s="56" t="s">
        <v>8913</v>
      </c>
    </row>
    <row r="2493" spans="1:9" ht="15" customHeight="1" x14ac:dyDescent="0.25">
      <c r="A2493" s="224">
        <v>45476</v>
      </c>
      <c r="B2493" s="56" t="s">
        <v>6863</v>
      </c>
      <c r="C2493" s="71" t="s">
        <v>6843</v>
      </c>
      <c r="D2493" s="57">
        <v>1</v>
      </c>
      <c r="E2493" s="72" t="s">
        <v>29</v>
      </c>
      <c r="F2493" s="62">
        <v>60000</v>
      </c>
      <c r="G2493" s="63">
        <f t="shared" si="49"/>
        <v>60000</v>
      </c>
      <c r="H2493" s="64" t="s">
        <v>454</v>
      </c>
      <c r="I2493" s="56" t="s">
        <v>8913</v>
      </c>
    </row>
    <row r="2494" spans="1:9" ht="15" customHeight="1" x14ac:dyDescent="0.25">
      <c r="A2494" s="224">
        <v>45476</v>
      </c>
      <c r="B2494" s="74" t="s">
        <v>6864</v>
      </c>
      <c r="C2494" s="56" t="s">
        <v>141</v>
      </c>
      <c r="D2494" s="57">
        <v>1</v>
      </c>
      <c r="E2494" s="72" t="s">
        <v>25</v>
      </c>
      <c r="F2494" s="62">
        <v>400000</v>
      </c>
      <c r="G2494" s="63">
        <f t="shared" si="49"/>
        <v>400000</v>
      </c>
      <c r="H2494" s="64" t="s">
        <v>454</v>
      </c>
      <c r="I2494" s="56" t="s">
        <v>8913</v>
      </c>
    </row>
    <row r="2495" spans="1:9" ht="15" hidden="1" customHeight="1" x14ac:dyDescent="0.25">
      <c r="A2495" s="224">
        <v>45476</v>
      </c>
      <c r="B2495" s="56" t="s">
        <v>432</v>
      </c>
      <c r="C2495" s="71" t="s">
        <v>6865</v>
      </c>
      <c r="D2495" s="57">
        <v>11</v>
      </c>
      <c r="E2495" s="72" t="s">
        <v>29</v>
      </c>
      <c r="F2495" s="62">
        <v>1565</v>
      </c>
      <c r="G2495" s="63">
        <f t="shared" si="49"/>
        <v>17215</v>
      </c>
      <c r="H2495" s="64" t="s">
        <v>454</v>
      </c>
      <c r="I2495" s="56" t="s">
        <v>8913</v>
      </c>
    </row>
    <row r="2496" spans="1:9" ht="15" hidden="1" customHeight="1" x14ac:dyDescent="0.25">
      <c r="A2496" s="224">
        <v>45476</v>
      </c>
      <c r="B2496" s="60" t="s">
        <v>8818</v>
      </c>
      <c r="C2496" s="56" t="s">
        <v>57</v>
      </c>
      <c r="D2496" s="61">
        <v>1</v>
      </c>
      <c r="E2496" s="72" t="s">
        <v>29</v>
      </c>
      <c r="F2496" s="76">
        <v>730000</v>
      </c>
      <c r="G2496" s="63">
        <f t="shared" si="49"/>
        <v>730000</v>
      </c>
      <c r="H2496" s="64" t="s">
        <v>8518</v>
      </c>
      <c r="I2496" s="56" t="s">
        <v>8887</v>
      </c>
    </row>
    <row r="2497" spans="1:9" ht="15" hidden="1" customHeight="1" x14ac:dyDescent="0.25">
      <c r="A2497" s="224">
        <v>45476</v>
      </c>
      <c r="B2497" s="56" t="s">
        <v>8856</v>
      </c>
      <c r="C2497" s="80" t="s">
        <v>57</v>
      </c>
      <c r="D2497" s="83">
        <v>1</v>
      </c>
      <c r="E2497" s="72" t="s">
        <v>26</v>
      </c>
      <c r="F2497" s="76">
        <v>1700000</v>
      </c>
      <c r="G2497" s="63">
        <f t="shared" si="49"/>
        <v>1700000</v>
      </c>
      <c r="H2497" s="64" t="s">
        <v>6791</v>
      </c>
      <c r="I2497" s="56" t="s">
        <v>8887</v>
      </c>
    </row>
    <row r="2498" spans="1:9" ht="15" hidden="1" customHeight="1" x14ac:dyDescent="0.25">
      <c r="A2498" s="224">
        <v>45476</v>
      </c>
      <c r="B2498" s="60" t="s">
        <v>8850</v>
      </c>
      <c r="C2498" s="56" t="s">
        <v>57</v>
      </c>
      <c r="D2498" s="61">
        <v>6</v>
      </c>
      <c r="E2498" s="72" t="s">
        <v>26</v>
      </c>
      <c r="F2498" s="76">
        <v>2400000</v>
      </c>
      <c r="G2498" s="63">
        <f t="shared" si="49"/>
        <v>14400000</v>
      </c>
      <c r="H2498" s="64" t="s">
        <v>6791</v>
      </c>
      <c r="I2498" s="56" t="s">
        <v>8887</v>
      </c>
    </row>
    <row r="2499" spans="1:9" ht="15" hidden="1" customHeight="1" x14ac:dyDescent="0.25">
      <c r="A2499" s="224">
        <v>45476</v>
      </c>
      <c r="B2499" s="56" t="s">
        <v>8852</v>
      </c>
      <c r="C2499" s="75" t="s">
        <v>57</v>
      </c>
      <c r="D2499" s="57">
        <v>1</v>
      </c>
      <c r="E2499" s="68" t="s">
        <v>26</v>
      </c>
      <c r="F2499" s="77">
        <v>415000</v>
      </c>
      <c r="G2499" s="63">
        <f t="shared" si="49"/>
        <v>415000</v>
      </c>
      <c r="H2499" s="64" t="s">
        <v>6791</v>
      </c>
      <c r="I2499" s="56" t="s">
        <v>8887</v>
      </c>
    </row>
    <row r="2500" spans="1:9" ht="15" hidden="1" customHeight="1" x14ac:dyDescent="0.25">
      <c r="A2500" s="224">
        <v>45476</v>
      </c>
      <c r="B2500" s="255" t="s">
        <v>8851</v>
      </c>
      <c r="C2500" s="255" t="s">
        <v>57</v>
      </c>
      <c r="D2500" s="57">
        <v>1</v>
      </c>
      <c r="E2500" s="70" t="s">
        <v>26</v>
      </c>
      <c r="F2500" s="62">
        <v>945000</v>
      </c>
      <c r="G2500" s="63">
        <f t="shared" si="49"/>
        <v>945000</v>
      </c>
      <c r="H2500" s="64" t="s">
        <v>6791</v>
      </c>
      <c r="I2500" s="56" t="s">
        <v>8887</v>
      </c>
    </row>
    <row r="2501" spans="1:9" ht="15" hidden="1" customHeight="1" x14ac:dyDescent="0.25">
      <c r="A2501" s="224">
        <v>45476</v>
      </c>
      <c r="B2501" s="56" t="s">
        <v>8853</v>
      </c>
      <c r="C2501" s="56" t="s">
        <v>57</v>
      </c>
      <c r="D2501" s="83">
        <v>1</v>
      </c>
      <c r="E2501" s="56" t="s">
        <v>26</v>
      </c>
      <c r="F2501" s="77">
        <v>150000</v>
      </c>
      <c r="G2501" s="63">
        <f t="shared" si="49"/>
        <v>150000</v>
      </c>
      <c r="H2501" s="64" t="s">
        <v>6791</v>
      </c>
      <c r="I2501" s="56" t="s">
        <v>8887</v>
      </c>
    </row>
    <row r="2502" spans="1:9" ht="15" hidden="1" customHeight="1" x14ac:dyDescent="0.25">
      <c r="A2502" s="224">
        <v>45476</v>
      </c>
      <c r="B2502" s="56" t="s">
        <v>8161</v>
      </c>
      <c r="C2502" s="56" t="s">
        <v>6656</v>
      </c>
      <c r="D2502" s="87">
        <v>2</v>
      </c>
      <c r="E2502" s="72" t="s">
        <v>29</v>
      </c>
      <c r="F2502" s="62">
        <v>39000</v>
      </c>
      <c r="G2502" s="63">
        <f t="shared" si="49"/>
        <v>78000</v>
      </c>
      <c r="H2502" s="64" t="s">
        <v>8598</v>
      </c>
      <c r="I2502" s="56" t="s">
        <v>8887</v>
      </c>
    </row>
    <row r="2503" spans="1:9" ht="15" hidden="1" customHeight="1" x14ac:dyDescent="0.25">
      <c r="A2503" s="224">
        <v>45476</v>
      </c>
      <c r="B2503" s="60" t="s">
        <v>8858</v>
      </c>
      <c r="C2503" s="56" t="s">
        <v>57</v>
      </c>
      <c r="D2503" s="61">
        <v>2</v>
      </c>
      <c r="E2503" s="72" t="s">
        <v>29</v>
      </c>
      <c r="F2503" s="76">
        <v>85000</v>
      </c>
      <c r="G2503" s="63">
        <f t="shared" si="49"/>
        <v>170000</v>
      </c>
      <c r="H2503" s="64" t="s">
        <v>8598</v>
      </c>
      <c r="I2503" s="56" t="s">
        <v>8887</v>
      </c>
    </row>
    <row r="2504" spans="1:9" ht="15" hidden="1" customHeight="1" x14ac:dyDescent="0.25">
      <c r="A2504" s="224">
        <v>45476</v>
      </c>
      <c r="B2504" s="60" t="s">
        <v>8859</v>
      </c>
      <c r="C2504" s="56" t="s">
        <v>57</v>
      </c>
      <c r="D2504" s="61">
        <v>2</v>
      </c>
      <c r="E2504" s="72" t="s">
        <v>29</v>
      </c>
      <c r="F2504" s="76">
        <v>80000</v>
      </c>
      <c r="G2504" s="63">
        <f t="shared" si="49"/>
        <v>160000</v>
      </c>
      <c r="H2504" s="64" t="s">
        <v>8598</v>
      </c>
      <c r="I2504" s="56" t="s">
        <v>8887</v>
      </c>
    </row>
    <row r="2505" spans="1:9" ht="15" hidden="1" customHeight="1" x14ac:dyDescent="0.25">
      <c r="A2505" s="224">
        <v>45476</v>
      </c>
      <c r="B2505" s="55" t="s">
        <v>8854</v>
      </c>
      <c r="C2505" s="56" t="s">
        <v>57</v>
      </c>
      <c r="D2505" s="57">
        <v>1</v>
      </c>
      <c r="E2505" s="56" t="s">
        <v>29</v>
      </c>
      <c r="F2505" s="62">
        <v>1400000</v>
      </c>
      <c r="G2505" s="63">
        <f t="shared" si="49"/>
        <v>1400000</v>
      </c>
      <c r="H2505" s="64" t="s">
        <v>6791</v>
      </c>
      <c r="I2505" s="56" t="s">
        <v>8887</v>
      </c>
    </row>
    <row r="2506" spans="1:9" ht="15" hidden="1" customHeight="1" x14ac:dyDescent="0.25">
      <c r="A2506" s="224">
        <v>45476</v>
      </c>
      <c r="B2506" s="60" t="s">
        <v>8857</v>
      </c>
      <c r="C2506" s="56" t="s">
        <v>57</v>
      </c>
      <c r="D2506" s="61">
        <v>1</v>
      </c>
      <c r="E2506" s="72" t="s">
        <v>29</v>
      </c>
      <c r="F2506" s="76">
        <v>1500000</v>
      </c>
      <c r="G2506" s="63">
        <f t="shared" si="49"/>
        <v>1500000</v>
      </c>
      <c r="H2506" s="64" t="s">
        <v>6791</v>
      </c>
      <c r="I2506" s="56" t="s">
        <v>8887</v>
      </c>
    </row>
    <row r="2507" spans="1:9" ht="15" hidden="1" customHeight="1" x14ac:dyDescent="0.25">
      <c r="A2507" s="224">
        <v>45476</v>
      </c>
      <c r="B2507" s="56" t="s">
        <v>7519</v>
      </c>
      <c r="C2507" s="75" t="s">
        <v>403</v>
      </c>
      <c r="D2507" s="57">
        <v>12</v>
      </c>
      <c r="E2507" s="72" t="s">
        <v>29</v>
      </c>
      <c r="F2507" s="76">
        <v>3750</v>
      </c>
      <c r="G2507" s="63">
        <f t="shared" si="49"/>
        <v>45000</v>
      </c>
      <c r="H2507" s="64" t="s">
        <v>6791</v>
      </c>
      <c r="I2507" s="56" t="s">
        <v>8887</v>
      </c>
    </row>
    <row r="2508" spans="1:9" ht="15" hidden="1" customHeight="1" x14ac:dyDescent="0.25">
      <c r="A2508" s="224">
        <v>45476</v>
      </c>
      <c r="B2508" s="55" t="s">
        <v>7798</v>
      </c>
      <c r="C2508" s="56" t="s">
        <v>403</v>
      </c>
      <c r="D2508" s="57">
        <v>12</v>
      </c>
      <c r="E2508" s="72" t="s">
        <v>25</v>
      </c>
      <c r="F2508" s="76">
        <v>3750</v>
      </c>
      <c r="G2508" s="63">
        <f t="shared" si="49"/>
        <v>45000</v>
      </c>
      <c r="H2508" s="64" t="s">
        <v>6791</v>
      </c>
      <c r="I2508" s="56" t="s">
        <v>8887</v>
      </c>
    </row>
    <row r="2509" spans="1:9" ht="15" hidden="1" customHeight="1" x14ac:dyDescent="0.25">
      <c r="A2509" s="224">
        <v>45476</v>
      </c>
      <c r="B2509" s="55" t="s">
        <v>8874</v>
      </c>
      <c r="C2509" s="75" t="s">
        <v>6904</v>
      </c>
      <c r="D2509" s="87">
        <v>2</v>
      </c>
      <c r="E2509" s="72" t="s">
        <v>29</v>
      </c>
      <c r="F2509" s="62">
        <v>25000</v>
      </c>
      <c r="G2509" s="63">
        <f t="shared" si="49"/>
        <v>50000</v>
      </c>
      <c r="H2509" s="64" t="s">
        <v>493</v>
      </c>
      <c r="I2509" s="56" t="s">
        <v>8887</v>
      </c>
    </row>
    <row r="2510" spans="1:9" ht="15" hidden="1" customHeight="1" x14ac:dyDescent="0.25">
      <c r="A2510" s="224">
        <v>45476</v>
      </c>
      <c r="B2510" s="55" t="s">
        <v>8906</v>
      </c>
      <c r="C2510" s="75" t="s">
        <v>7572</v>
      </c>
      <c r="D2510" s="57">
        <v>25</v>
      </c>
      <c r="E2510" s="68" t="s">
        <v>122</v>
      </c>
      <c r="F2510" s="77">
        <v>50000</v>
      </c>
      <c r="G2510" s="63">
        <f t="shared" si="49"/>
        <v>1250000</v>
      </c>
      <c r="H2510" s="64" t="s">
        <v>7239</v>
      </c>
      <c r="I2510" s="56" t="s">
        <v>8907</v>
      </c>
    </row>
    <row r="2511" spans="1:9" ht="15" hidden="1" customHeight="1" x14ac:dyDescent="0.25">
      <c r="A2511" s="224">
        <v>45476</v>
      </c>
      <c r="B2511" s="55" t="s">
        <v>8873</v>
      </c>
      <c r="C2511" s="65" t="s">
        <v>6904</v>
      </c>
      <c r="D2511" s="87">
        <v>2</v>
      </c>
      <c r="E2511" s="72" t="s">
        <v>29</v>
      </c>
      <c r="F2511" s="62">
        <v>85000</v>
      </c>
      <c r="G2511" s="63">
        <f>F2511*D2511</f>
        <v>170000</v>
      </c>
      <c r="H2511" s="64" t="s">
        <v>8087</v>
      </c>
      <c r="I2511" s="56" t="s">
        <v>8907</v>
      </c>
    </row>
    <row r="2512" spans="1:9" ht="15" customHeight="1" x14ac:dyDescent="0.25">
      <c r="A2512" s="224">
        <v>45476</v>
      </c>
      <c r="B2512" s="55" t="s">
        <v>8835</v>
      </c>
      <c r="C2512" s="75" t="s">
        <v>57</v>
      </c>
      <c r="D2512" s="105">
        <v>1</v>
      </c>
      <c r="E2512" s="72" t="s">
        <v>29</v>
      </c>
      <c r="F2512" s="62">
        <v>670000</v>
      </c>
      <c r="G2512" s="63">
        <f t="shared" ref="G2512" si="50">F2512*D2512</f>
        <v>670000</v>
      </c>
      <c r="H2512" s="64" t="s">
        <v>844</v>
      </c>
      <c r="I2512" s="56" t="s">
        <v>8907</v>
      </c>
    </row>
    <row r="2513" spans="1:9" ht="15" hidden="1" customHeight="1" x14ac:dyDescent="0.25">
      <c r="A2513" s="224">
        <v>45476</v>
      </c>
      <c r="B2513" s="68" t="s">
        <v>803</v>
      </c>
      <c r="C2513" s="56" t="s">
        <v>409</v>
      </c>
      <c r="D2513" s="87">
        <v>1</v>
      </c>
      <c r="E2513" s="72" t="s">
        <v>703</v>
      </c>
      <c r="F2513" s="62">
        <v>10000</v>
      </c>
      <c r="G2513" s="63">
        <f>F2513*D2513</f>
        <v>10000</v>
      </c>
      <c r="H2513" s="64" t="s">
        <v>8210</v>
      </c>
      <c r="I2513" s="56" t="s">
        <v>8907</v>
      </c>
    </row>
    <row r="2514" spans="1:9" ht="15" hidden="1" customHeight="1" x14ac:dyDescent="0.25">
      <c r="A2514" s="224">
        <v>45476</v>
      </c>
      <c r="B2514" s="68" t="s">
        <v>8891</v>
      </c>
      <c r="C2514" s="65" t="s">
        <v>8436</v>
      </c>
      <c r="D2514" s="61">
        <v>1</v>
      </c>
      <c r="E2514" s="72" t="s">
        <v>29</v>
      </c>
      <c r="F2514" s="76">
        <v>582000</v>
      </c>
      <c r="G2514" s="63">
        <f t="shared" ref="G2514:G2517" si="51">F2514*D2514</f>
        <v>582000</v>
      </c>
      <c r="H2514" s="64" t="s">
        <v>8678</v>
      </c>
      <c r="I2514" s="56" t="s">
        <v>8908</v>
      </c>
    </row>
    <row r="2515" spans="1:9" ht="15" hidden="1" customHeight="1" x14ac:dyDescent="0.25">
      <c r="A2515" s="224">
        <v>45507</v>
      </c>
      <c r="B2515" s="459" t="s">
        <v>215</v>
      </c>
      <c r="C2515" s="460" t="s">
        <v>216</v>
      </c>
      <c r="D2515" s="415">
        <v>2</v>
      </c>
      <c r="E2515" s="414" t="s">
        <v>203</v>
      </c>
      <c r="F2515" s="1100">
        <v>36500</v>
      </c>
      <c r="G2515" s="417">
        <f t="shared" si="51"/>
        <v>73000</v>
      </c>
      <c r="H2515" s="418" t="s">
        <v>6779</v>
      </c>
      <c r="I2515" s="414"/>
    </row>
    <row r="2516" spans="1:9" ht="15" hidden="1" customHeight="1" x14ac:dyDescent="0.25">
      <c r="A2516" s="224">
        <v>45507</v>
      </c>
      <c r="B2516" s="56" t="s">
        <v>7569</v>
      </c>
      <c r="C2516" s="56" t="s">
        <v>57</v>
      </c>
      <c r="D2516" s="57">
        <v>3</v>
      </c>
      <c r="E2516" s="72" t="s">
        <v>29</v>
      </c>
      <c r="F2516" s="62">
        <v>40000</v>
      </c>
      <c r="G2516" s="63">
        <f t="shared" si="51"/>
        <v>120000</v>
      </c>
      <c r="H2516" s="64" t="s">
        <v>8348</v>
      </c>
      <c r="I2516" s="56"/>
    </row>
    <row r="2517" spans="1:9" ht="15" hidden="1" customHeight="1" x14ac:dyDescent="0.25">
      <c r="A2517" s="224">
        <v>45507</v>
      </c>
      <c r="B2517" s="56" t="s">
        <v>7673</v>
      </c>
      <c r="C2517" s="80" t="s">
        <v>7674</v>
      </c>
      <c r="D2517" s="57">
        <v>1</v>
      </c>
      <c r="E2517" s="72" t="s">
        <v>29</v>
      </c>
      <c r="F2517" s="76">
        <v>81000</v>
      </c>
      <c r="G2517" s="63">
        <f t="shared" si="51"/>
        <v>81000</v>
      </c>
      <c r="H2517" s="64" t="s">
        <v>8348</v>
      </c>
      <c r="I2517" s="56"/>
    </row>
    <row r="2518" spans="1:9" ht="15" hidden="1" customHeight="1" x14ac:dyDescent="0.25">
      <c r="A2518" s="224">
        <v>45507</v>
      </c>
      <c r="B2518" s="255" t="s">
        <v>8520</v>
      </c>
      <c r="C2518" s="255" t="s">
        <v>7959</v>
      </c>
      <c r="D2518" s="57">
        <v>1</v>
      </c>
      <c r="E2518" s="72" t="s">
        <v>26</v>
      </c>
      <c r="F2518" s="62">
        <v>385000</v>
      </c>
      <c r="G2518" s="63">
        <f>F2518*D2518</f>
        <v>385000</v>
      </c>
      <c r="H2518" s="64" t="s">
        <v>8522</v>
      </c>
      <c r="I2518" s="56"/>
    </row>
    <row r="2519" spans="1:9" ht="15" hidden="1" customHeight="1" x14ac:dyDescent="0.25">
      <c r="A2519" s="224">
        <v>45507</v>
      </c>
      <c r="B2519" s="255" t="s">
        <v>8521</v>
      </c>
      <c r="C2519" s="255" t="s">
        <v>7959</v>
      </c>
      <c r="D2519" s="57">
        <v>1</v>
      </c>
      <c r="E2519" s="72" t="s">
        <v>26</v>
      </c>
      <c r="F2519" s="62">
        <v>385000</v>
      </c>
      <c r="G2519" s="63">
        <f>F2519*D2519</f>
        <v>385000</v>
      </c>
      <c r="H2519" s="64" t="s">
        <v>8522</v>
      </c>
      <c r="I2519" s="56"/>
    </row>
    <row r="2520" spans="1:9" ht="15" hidden="1" customHeight="1" x14ac:dyDescent="0.25">
      <c r="A2520" s="224">
        <v>45507</v>
      </c>
      <c r="B2520" s="56" t="s">
        <v>8822</v>
      </c>
      <c r="C2520" s="56" t="s">
        <v>57</v>
      </c>
      <c r="D2520" s="57">
        <v>2</v>
      </c>
      <c r="E2520" s="72" t="s">
        <v>29</v>
      </c>
      <c r="F2520" s="76">
        <v>75000</v>
      </c>
      <c r="G2520" s="63">
        <f t="shared" ref="G2520:G2550" si="52">F2520*D2520</f>
        <v>150000</v>
      </c>
      <c r="H2520" s="64" t="s">
        <v>8348</v>
      </c>
      <c r="I2520" s="56"/>
    </row>
    <row r="2521" spans="1:9" ht="15" hidden="1" customHeight="1" x14ac:dyDescent="0.25">
      <c r="A2521" s="224">
        <v>45507</v>
      </c>
      <c r="B2521" s="56" t="s">
        <v>6732</v>
      </c>
      <c r="C2521" s="56" t="s">
        <v>444</v>
      </c>
      <c r="D2521" s="57">
        <v>2</v>
      </c>
      <c r="E2521" s="72" t="s">
        <v>29</v>
      </c>
      <c r="F2521" s="76">
        <v>16000</v>
      </c>
      <c r="G2521" s="63">
        <f t="shared" si="52"/>
        <v>32000</v>
      </c>
      <c r="H2521" s="64" t="s">
        <v>8354</v>
      </c>
      <c r="I2521" s="56"/>
    </row>
    <row r="2522" spans="1:9" ht="15" hidden="1" customHeight="1" x14ac:dyDescent="0.25">
      <c r="A2522" s="224">
        <v>45507</v>
      </c>
      <c r="B2522" s="56" t="s">
        <v>429</v>
      </c>
      <c r="C2522" s="56" t="s">
        <v>444</v>
      </c>
      <c r="D2522" s="57">
        <v>4</v>
      </c>
      <c r="E2522" s="72" t="s">
        <v>29</v>
      </c>
      <c r="F2522" s="76">
        <v>2500</v>
      </c>
      <c r="G2522" s="63">
        <f t="shared" si="52"/>
        <v>10000</v>
      </c>
      <c r="H2522" s="64" t="s">
        <v>8354</v>
      </c>
      <c r="I2522" s="56"/>
    </row>
    <row r="2523" spans="1:9" ht="15" hidden="1" customHeight="1" x14ac:dyDescent="0.25">
      <c r="A2523" s="224">
        <v>45507</v>
      </c>
      <c r="B2523" s="55" t="s">
        <v>8751</v>
      </c>
      <c r="C2523" s="56" t="s">
        <v>6700</v>
      </c>
      <c r="D2523" s="57">
        <v>1</v>
      </c>
      <c r="E2523" s="72" t="s">
        <v>7333</v>
      </c>
      <c r="F2523" s="76">
        <v>160000</v>
      </c>
      <c r="G2523" s="63">
        <f t="shared" si="52"/>
        <v>160000</v>
      </c>
      <c r="H2523" s="64" t="s">
        <v>8354</v>
      </c>
      <c r="I2523" s="56"/>
    </row>
    <row r="2524" spans="1:9" ht="15" hidden="1" customHeight="1" x14ac:dyDescent="0.25">
      <c r="A2524" s="224">
        <v>45507</v>
      </c>
      <c r="B2524" s="55" t="s">
        <v>990</v>
      </c>
      <c r="C2524" s="56" t="s">
        <v>30</v>
      </c>
      <c r="D2524" s="57">
        <v>1</v>
      </c>
      <c r="E2524" s="72" t="s">
        <v>480</v>
      </c>
      <c r="F2524" s="76">
        <v>75000</v>
      </c>
      <c r="G2524" s="63">
        <f t="shared" si="52"/>
        <v>75000</v>
      </c>
      <c r="H2524" s="64" t="s">
        <v>8354</v>
      </c>
      <c r="I2524" s="56"/>
    </row>
    <row r="2525" spans="1:9" ht="15" hidden="1" customHeight="1" x14ac:dyDescent="0.25">
      <c r="A2525" s="224">
        <v>45507</v>
      </c>
      <c r="B2525" s="55" t="s">
        <v>8915</v>
      </c>
      <c r="C2525" s="56" t="s">
        <v>6897</v>
      </c>
      <c r="D2525" s="57">
        <v>17</v>
      </c>
      <c r="E2525" s="72" t="s">
        <v>62</v>
      </c>
      <c r="F2525" s="76">
        <v>19000</v>
      </c>
      <c r="G2525" s="63">
        <f t="shared" si="52"/>
        <v>323000</v>
      </c>
      <c r="H2525" s="64" t="s">
        <v>6714</v>
      </c>
      <c r="I2525" s="56"/>
    </row>
    <row r="2526" spans="1:9" ht="15" hidden="1" customHeight="1" x14ac:dyDescent="0.25">
      <c r="A2526" s="224">
        <v>45507</v>
      </c>
      <c r="B2526" s="55" t="s">
        <v>7516</v>
      </c>
      <c r="C2526" s="65" t="s">
        <v>409</v>
      </c>
      <c r="D2526" s="57">
        <v>1</v>
      </c>
      <c r="E2526" s="72" t="s">
        <v>29</v>
      </c>
      <c r="F2526" s="76">
        <v>3000</v>
      </c>
      <c r="G2526" s="63">
        <f t="shared" si="52"/>
        <v>3000</v>
      </c>
      <c r="H2526" s="64" t="s">
        <v>6714</v>
      </c>
      <c r="I2526" s="56"/>
    </row>
    <row r="2527" spans="1:9" ht="15" hidden="1" customHeight="1" x14ac:dyDescent="0.25">
      <c r="A2527" s="224">
        <v>45507</v>
      </c>
      <c r="B2527" s="56" t="s">
        <v>6856</v>
      </c>
      <c r="C2527" s="75" t="s">
        <v>6855</v>
      </c>
      <c r="D2527" s="57">
        <v>30</v>
      </c>
      <c r="E2527" s="72" t="s">
        <v>29</v>
      </c>
      <c r="F2527" s="76">
        <v>1000</v>
      </c>
      <c r="G2527" s="63">
        <f t="shared" si="52"/>
        <v>30000</v>
      </c>
      <c r="H2527" s="64" t="s">
        <v>7583</v>
      </c>
      <c r="I2527" s="56"/>
    </row>
    <row r="2528" spans="1:9" ht="15" hidden="1" customHeight="1" x14ac:dyDescent="0.25">
      <c r="A2528" s="224">
        <v>45507</v>
      </c>
      <c r="B2528" s="56" t="s">
        <v>429</v>
      </c>
      <c r="C2528" s="56" t="s">
        <v>444</v>
      </c>
      <c r="D2528" s="57">
        <v>2</v>
      </c>
      <c r="E2528" s="72" t="s">
        <v>29</v>
      </c>
      <c r="F2528" s="76">
        <v>2500</v>
      </c>
      <c r="G2528" s="63">
        <f t="shared" si="52"/>
        <v>5000</v>
      </c>
      <c r="H2528" s="64" t="s">
        <v>7583</v>
      </c>
      <c r="I2528" s="56"/>
    </row>
    <row r="2529" spans="1:9" ht="15" hidden="1" customHeight="1" x14ac:dyDescent="0.25">
      <c r="A2529" s="224">
        <v>45507</v>
      </c>
      <c r="B2529" s="56" t="s">
        <v>6732</v>
      </c>
      <c r="C2529" s="56" t="s">
        <v>444</v>
      </c>
      <c r="D2529" s="57">
        <v>1</v>
      </c>
      <c r="E2529" s="72" t="s">
        <v>29</v>
      </c>
      <c r="F2529" s="76">
        <v>16000</v>
      </c>
      <c r="G2529" s="63">
        <f t="shared" si="52"/>
        <v>16000</v>
      </c>
      <c r="H2529" s="64" t="s">
        <v>7583</v>
      </c>
      <c r="I2529" s="56"/>
    </row>
    <row r="2530" spans="1:9" ht="15" hidden="1" customHeight="1" x14ac:dyDescent="0.25">
      <c r="A2530" s="224">
        <v>45507</v>
      </c>
      <c r="B2530" s="56" t="s">
        <v>6694</v>
      </c>
      <c r="C2530" s="56" t="s">
        <v>6581</v>
      </c>
      <c r="D2530" s="87">
        <v>1</v>
      </c>
      <c r="E2530" s="56" t="s">
        <v>25</v>
      </c>
      <c r="F2530" s="62">
        <v>97000</v>
      </c>
      <c r="G2530" s="63">
        <f t="shared" si="52"/>
        <v>97000</v>
      </c>
      <c r="H2530" s="64" t="s">
        <v>430</v>
      </c>
      <c r="I2530" s="56" t="s">
        <v>8970</v>
      </c>
    </row>
    <row r="2531" spans="1:9" ht="15" hidden="1" customHeight="1" x14ac:dyDescent="0.25">
      <c r="A2531" s="224">
        <v>45507</v>
      </c>
      <c r="B2531" s="56" t="s">
        <v>78</v>
      </c>
      <c r="C2531" s="56" t="s">
        <v>79</v>
      </c>
      <c r="D2531" s="83">
        <v>9</v>
      </c>
      <c r="E2531" s="56" t="s">
        <v>203</v>
      </c>
      <c r="F2531" s="62">
        <v>29200</v>
      </c>
      <c r="G2531" s="63">
        <f t="shared" si="52"/>
        <v>262800</v>
      </c>
      <c r="H2531" s="64" t="s">
        <v>430</v>
      </c>
      <c r="I2531" s="56" t="s">
        <v>8970</v>
      </c>
    </row>
    <row r="2532" spans="1:9" ht="15" hidden="1" customHeight="1" x14ac:dyDescent="0.25">
      <c r="A2532" s="224">
        <v>45507</v>
      </c>
      <c r="B2532" s="55" t="s">
        <v>8934</v>
      </c>
      <c r="C2532" s="65" t="s">
        <v>57</v>
      </c>
      <c r="D2532" s="57">
        <v>1</v>
      </c>
      <c r="E2532" s="56" t="s">
        <v>29</v>
      </c>
      <c r="F2532" s="62">
        <v>640000</v>
      </c>
      <c r="G2532" s="63">
        <f t="shared" si="52"/>
        <v>640000</v>
      </c>
      <c r="H2532" s="64" t="s">
        <v>430</v>
      </c>
      <c r="I2532" s="56" t="s">
        <v>8970</v>
      </c>
    </row>
    <row r="2533" spans="1:9" ht="15" hidden="1" customHeight="1" x14ac:dyDescent="0.25">
      <c r="A2533" s="224">
        <v>45507</v>
      </c>
      <c r="B2533" s="56" t="s">
        <v>68</v>
      </c>
      <c r="C2533" s="56" t="s">
        <v>69</v>
      </c>
      <c r="D2533" s="57">
        <v>3</v>
      </c>
      <c r="E2533" s="69" t="s">
        <v>203</v>
      </c>
      <c r="F2533" s="77">
        <v>29000</v>
      </c>
      <c r="G2533" s="63">
        <f t="shared" si="52"/>
        <v>87000</v>
      </c>
      <c r="H2533" s="64" t="s">
        <v>402</v>
      </c>
      <c r="I2533" s="56"/>
    </row>
    <row r="2534" spans="1:9" ht="15" hidden="1" customHeight="1" x14ac:dyDescent="0.25">
      <c r="A2534" s="224">
        <v>45507</v>
      </c>
      <c r="B2534" s="56" t="s">
        <v>376</v>
      </c>
      <c r="C2534" s="75" t="s">
        <v>135</v>
      </c>
      <c r="D2534" s="57">
        <v>1</v>
      </c>
      <c r="E2534" s="72" t="s">
        <v>29</v>
      </c>
      <c r="F2534" s="76">
        <v>73125</v>
      </c>
      <c r="G2534" s="63">
        <f t="shared" si="52"/>
        <v>73125</v>
      </c>
      <c r="H2534" s="64" t="s">
        <v>773</v>
      </c>
      <c r="I2534" s="56" t="s">
        <v>8917</v>
      </c>
    </row>
    <row r="2535" spans="1:9" ht="15" hidden="1" customHeight="1" x14ac:dyDescent="0.25">
      <c r="A2535" s="224">
        <v>45507</v>
      </c>
      <c r="B2535" s="56" t="s">
        <v>6695</v>
      </c>
      <c r="C2535" s="56" t="s">
        <v>6581</v>
      </c>
      <c r="D2535" s="87">
        <v>1</v>
      </c>
      <c r="E2535" s="81" t="s">
        <v>25</v>
      </c>
      <c r="F2535" s="62">
        <v>93000</v>
      </c>
      <c r="G2535" s="63">
        <f t="shared" si="52"/>
        <v>93000</v>
      </c>
      <c r="H2535" s="64" t="s">
        <v>773</v>
      </c>
      <c r="I2535" s="56" t="s">
        <v>8917</v>
      </c>
    </row>
    <row r="2536" spans="1:9" ht="15" hidden="1" customHeight="1" x14ac:dyDescent="0.25">
      <c r="A2536" s="224">
        <v>45507</v>
      </c>
      <c r="B2536" s="56" t="s">
        <v>7373</v>
      </c>
      <c r="C2536" s="56" t="s">
        <v>8138</v>
      </c>
      <c r="D2536" s="57">
        <v>1</v>
      </c>
      <c r="E2536" s="72" t="s">
        <v>26</v>
      </c>
      <c r="F2536" s="62">
        <v>2275000</v>
      </c>
      <c r="G2536" s="63">
        <f t="shared" si="52"/>
        <v>2275000</v>
      </c>
      <c r="H2536" s="64" t="s">
        <v>7929</v>
      </c>
      <c r="I2536" s="56" t="s">
        <v>8922</v>
      </c>
    </row>
    <row r="2537" spans="1:9" ht="15" hidden="1" customHeight="1" x14ac:dyDescent="0.25">
      <c r="A2537" s="224">
        <v>45507</v>
      </c>
      <c r="B2537" s="56" t="s">
        <v>7373</v>
      </c>
      <c r="C2537" s="56" t="s">
        <v>8918</v>
      </c>
      <c r="D2537" s="87">
        <v>1</v>
      </c>
      <c r="E2537" s="72" t="s">
        <v>26</v>
      </c>
      <c r="F2537" s="62">
        <v>2275000</v>
      </c>
      <c r="G2537" s="63">
        <f t="shared" si="52"/>
        <v>2275000</v>
      </c>
      <c r="H2537" s="64" t="s">
        <v>7929</v>
      </c>
      <c r="I2537" s="56" t="s">
        <v>8922</v>
      </c>
    </row>
    <row r="2538" spans="1:9" ht="15" customHeight="1" x14ac:dyDescent="0.25">
      <c r="A2538" s="224">
        <v>45507</v>
      </c>
      <c r="B2538" s="56" t="s">
        <v>6863</v>
      </c>
      <c r="C2538" s="71" t="s">
        <v>6843</v>
      </c>
      <c r="D2538" s="57">
        <v>1</v>
      </c>
      <c r="E2538" s="72" t="s">
        <v>29</v>
      </c>
      <c r="F2538" s="62">
        <v>60000</v>
      </c>
      <c r="G2538" s="63">
        <f t="shared" si="52"/>
        <v>60000</v>
      </c>
      <c r="H2538" s="64" t="s">
        <v>464</v>
      </c>
      <c r="I2538" s="56" t="s">
        <v>8938</v>
      </c>
    </row>
    <row r="2539" spans="1:9" ht="15" customHeight="1" x14ac:dyDescent="0.25">
      <c r="A2539" s="224">
        <v>45507</v>
      </c>
      <c r="B2539" s="74" t="s">
        <v>6864</v>
      </c>
      <c r="C2539" s="56" t="s">
        <v>141</v>
      </c>
      <c r="D2539" s="57">
        <v>1</v>
      </c>
      <c r="E2539" s="72" t="s">
        <v>25</v>
      </c>
      <c r="F2539" s="62">
        <v>400000</v>
      </c>
      <c r="G2539" s="63">
        <f t="shared" si="52"/>
        <v>400000</v>
      </c>
      <c r="H2539" s="64" t="s">
        <v>464</v>
      </c>
      <c r="I2539" s="56" t="s">
        <v>8938</v>
      </c>
    </row>
    <row r="2540" spans="1:9" ht="15" hidden="1" customHeight="1" x14ac:dyDescent="0.25">
      <c r="A2540" s="224">
        <v>45507</v>
      </c>
      <c r="B2540" s="56" t="s">
        <v>432</v>
      </c>
      <c r="C2540" s="71" t="s">
        <v>6865</v>
      </c>
      <c r="D2540" s="57">
        <v>11</v>
      </c>
      <c r="E2540" s="72" t="s">
        <v>29</v>
      </c>
      <c r="F2540" s="62">
        <v>1565</v>
      </c>
      <c r="G2540" s="63">
        <f t="shared" si="52"/>
        <v>17215</v>
      </c>
      <c r="H2540" s="64" t="s">
        <v>464</v>
      </c>
      <c r="I2540" s="56" t="s">
        <v>8938</v>
      </c>
    </row>
    <row r="2541" spans="1:9" ht="15" hidden="1" customHeight="1" x14ac:dyDescent="0.25">
      <c r="A2541" s="224">
        <v>45507</v>
      </c>
      <c r="B2541" s="56" t="s">
        <v>7569</v>
      </c>
      <c r="C2541" s="56" t="s">
        <v>57</v>
      </c>
      <c r="D2541" s="57">
        <v>1</v>
      </c>
      <c r="E2541" s="72" t="s">
        <v>29</v>
      </c>
      <c r="F2541" s="62">
        <v>40000</v>
      </c>
      <c r="G2541" s="63">
        <f t="shared" si="52"/>
        <v>40000</v>
      </c>
      <c r="H2541" s="64" t="s">
        <v>8712</v>
      </c>
      <c r="I2541" s="56"/>
    </row>
    <row r="2542" spans="1:9" ht="15" hidden="1" customHeight="1" x14ac:dyDescent="0.25">
      <c r="A2542" s="224">
        <v>45507</v>
      </c>
      <c r="B2542" s="55" t="s">
        <v>7737</v>
      </c>
      <c r="C2542" s="75" t="s">
        <v>57</v>
      </c>
      <c r="D2542" s="87">
        <v>4</v>
      </c>
      <c r="E2542" s="72" t="s">
        <v>29</v>
      </c>
      <c r="F2542" s="62">
        <v>10000</v>
      </c>
      <c r="G2542" s="63">
        <f t="shared" si="52"/>
        <v>40000</v>
      </c>
      <c r="H2542" s="64" t="s">
        <v>622</v>
      </c>
      <c r="I2542" s="56"/>
    </row>
    <row r="2543" spans="1:9" ht="15" hidden="1" customHeight="1" x14ac:dyDescent="0.25">
      <c r="A2543" s="224">
        <v>45507</v>
      </c>
      <c r="B2543" s="56" t="s">
        <v>7776</v>
      </c>
      <c r="C2543" s="230" t="s">
        <v>403</v>
      </c>
      <c r="D2543" s="87">
        <v>1</v>
      </c>
      <c r="E2543" s="72" t="s">
        <v>29</v>
      </c>
      <c r="F2543" s="62">
        <v>100000</v>
      </c>
      <c r="G2543" s="63">
        <f t="shared" si="52"/>
        <v>100000</v>
      </c>
      <c r="H2543" s="64" t="s">
        <v>622</v>
      </c>
      <c r="I2543" s="56"/>
    </row>
    <row r="2544" spans="1:9" ht="15" hidden="1" customHeight="1" x14ac:dyDescent="0.25">
      <c r="A2544" s="224">
        <v>45507</v>
      </c>
      <c r="B2544" s="56" t="s">
        <v>95</v>
      </c>
      <c r="C2544" s="56" t="s">
        <v>96</v>
      </c>
      <c r="D2544" s="57">
        <v>0.6</v>
      </c>
      <c r="E2544" s="68" t="s">
        <v>203</v>
      </c>
      <c r="F2544" s="77">
        <v>75000</v>
      </c>
      <c r="G2544" s="63">
        <f t="shared" si="52"/>
        <v>45000</v>
      </c>
      <c r="H2544" s="64" t="s">
        <v>622</v>
      </c>
      <c r="I2544" s="56"/>
    </row>
    <row r="2545" spans="1:9" ht="15" hidden="1" customHeight="1" x14ac:dyDescent="0.25">
      <c r="A2545" s="224">
        <v>45507</v>
      </c>
      <c r="B2545" s="55" t="s">
        <v>8817</v>
      </c>
      <c r="C2545" s="56" t="s">
        <v>57</v>
      </c>
      <c r="D2545" s="57">
        <v>1</v>
      </c>
      <c r="E2545" s="56" t="s">
        <v>29</v>
      </c>
      <c r="F2545" s="62">
        <v>60000</v>
      </c>
      <c r="G2545" s="63">
        <f t="shared" si="52"/>
        <v>60000</v>
      </c>
      <c r="H2545" s="64" t="s">
        <v>462</v>
      </c>
      <c r="I2545" s="56"/>
    </row>
    <row r="2546" spans="1:9" ht="15" hidden="1" customHeight="1" x14ac:dyDescent="0.25">
      <c r="A2546" s="1031">
        <v>45507</v>
      </c>
      <c r="B2546" s="1061" t="s">
        <v>7373</v>
      </c>
      <c r="C2546" s="1061" t="s">
        <v>8920</v>
      </c>
      <c r="D2546" s="904">
        <v>1</v>
      </c>
      <c r="E2546" s="1073" t="s">
        <v>26</v>
      </c>
      <c r="F2546" s="1065">
        <v>2275000</v>
      </c>
      <c r="G2546" s="1066">
        <f>F2546*D2546</f>
        <v>2275000</v>
      </c>
      <c r="H2546" s="1067" t="s">
        <v>464</v>
      </c>
      <c r="I2546" s="1061" t="s">
        <v>8921</v>
      </c>
    </row>
    <row r="2547" spans="1:9" ht="15" hidden="1" customHeight="1" x14ac:dyDescent="0.25">
      <c r="A2547" s="1031">
        <v>45507</v>
      </c>
      <c r="B2547" s="1061" t="s">
        <v>7373</v>
      </c>
      <c r="C2547" s="1061" t="s">
        <v>8919</v>
      </c>
      <c r="D2547" s="1064">
        <v>1</v>
      </c>
      <c r="E2547" s="1073" t="s">
        <v>26</v>
      </c>
      <c r="F2547" s="1065">
        <v>2275000</v>
      </c>
      <c r="G2547" s="1066">
        <f>F2547*D2547</f>
        <v>2275000</v>
      </c>
      <c r="H2547" s="1067" t="s">
        <v>464</v>
      </c>
      <c r="I2547" s="1061" t="s">
        <v>8921</v>
      </c>
    </row>
    <row r="2548" spans="1:9" ht="15" hidden="1" customHeight="1" x14ac:dyDescent="0.25">
      <c r="A2548" s="224">
        <v>45507</v>
      </c>
      <c r="B2548" s="68" t="s">
        <v>8939</v>
      </c>
      <c r="C2548" s="56" t="s">
        <v>403</v>
      </c>
      <c r="D2548" s="61">
        <v>1</v>
      </c>
      <c r="E2548" s="72" t="s">
        <v>29</v>
      </c>
      <c r="F2548" s="76">
        <v>170000</v>
      </c>
      <c r="G2548" s="63">
        <f t="shared" si="52"/>
        <v>170000</v>
      </c>
      <c r="H2548" s="64" t="s">
        <v>8636</v>
      </c>
      <c r="I2548" s="56" t="s">
        <v>8940</v>
      </c>
    </row>
    <row r="2549" spans="1:9" ht="15" hidden="1" customHeight="1" x14ac:dyDescent="0.25">
      <c r="A2549" s="224">
        <v>45507</v>
      </c>
      <c r="B2549" s="60" t="s">
        <v>8818</v>
      </c>
      <c r="C2549" s="56" t="s">
        <v>57</v>
      </c>
      <c r="D2549" s="61">
        <v>1</v>
      </c>
      <c r="E2549" s="72" t="s">
        <v>29</v>
      </c>
      <c r="F2549" s="76">
        <v>730000</v>
      </c>
      <c r="G2549" s="63">
        <f t="shared" si="52"/>
        <v>730000</v>
      </c>
      <c r="H2549" s="64" t="s">
        <v>8636</v>
      </c>
      <c r="I2549" s="56" t="s">
        <v>8940</v>
      </c>
    </row>
    <row r="2550" spans="1:9" ht="15" hidden="1" customHeight="1" x14ac:dyDescent="0.25">
      <c r="A2550" s="224">
        <v>45507</v>
      </c>
      <c r="B2550" s="56" t="s">
        <v>8933</v>
      </c>
      <c r="C2550" s="56" t="s">
        <v>57</v>
      </c>
      <c r="D2550" s="87">
        <v>1</v>
      </c>
      <c r="E2550" s="56" t="s">
        <v>26</v>
      </c>
      <c r="F2550" s="62">
        <v>630000</v>
      </c>
      <c r="G2550" s="63">
        <f t="shared" si="52"/>
        <v>630000</v>
      </c>
      <c r="H2550" s="64" t="s">
        <v>6791</v>
      </c>
      <c r="I2550" s="56" t="s">
        <v>8941</v>
      </c>
    </row>
    <row r="2551" spans="1:9" ht="15" hidden="1" customHeight="1" x14ac:dyDescent="0.25">
      <c r="A2551" s="224">
        <v>45507</v>
      </c>
      <c r="B2551" s="56" t="s">
        <v>8942</v>
      </c>
      <c r="C2551" s="56" t="s">
        <v>57</v>
      </c>
      <c r="D2551" s="83">
        <v>2</v>
      </c>
      <c r="E2551" s="72" t="s">
        <v>26</v>
      </c>
      <c r="F2551" s="76">
        <v>35000</v>
      </c>
      <c r="G2551" s="63">
        <f>F2551*D2551</f>
        <v>70000</v>
      </c>
      <c r="H2551" s="64" t="s">
        <v>415</v>
      </c>
      <c r="I2551" s="56" t="s">
        <v>8941</v>
      </c>
    </row>
    <row r="2552" spans="1:9" ht="15" hidden="1" customHeight="1" x14ac:dyDescent="0.25">
      <c r="A2552" s="224">
        <v>45507</v>
      </c>
      <c r="B2552" s="255" t="s">
        <v>8928</v>
      </c>
      <c r="C2552" s="80" t="s">
        <v>57</v>
      </c>
      <c r="D2552" s="87">
        <v>1</v>
      </c>
      <c r="E2552" s="72" t="s">
        <v>29</v>
      </c>
      <c r="F2552" s="62">
        <v>55000</v>
      </c>
      <c r="G2552" s="63">
        <f>F2552*D2552</f>
        <v>55000</v>
      </c>
      <c r="H2552" s="64" t="s">
        <v>8929</v>
      </c>
      <c r="I2552" s="56" t="s">
        <v>8941</v>
      </c>
    </row>
    <row r="2553" spans="1:9" ht="15" hidden="1" customHeight="1" x14ac:dyDescent="0.25">
      <c r="A2553" s="224">
        <v>45507</v>
      </c>
      <c r="B2553" s="255" t="s">
        <v>8927</v>
      </c>
      <c r="C2553" s="80" t="s">
        <v>57</v>
      </c>
      <c r="D2553" s="87">
        <v>1</v>
      </c>
      <c r="E2553" s="72" t="s">
        <v>29</v>
      </c>
      <c r="F2553" s="62">
        <v>55000</v>
      </c>
      <c r="G2553" s="63">
        <f t="shared" ref="G2553:G2556" si="53">F2553*D2553</f>
        <v>55000</v>
      </c>
      <c r="H2553" s="64" t="s">
        <v>8929</v>
      </c>
      <c r="I2553" s="56" t="s">
        <v>8941</v>
      </c>
    </row>
    <row r="2554" spans="1:9" ht="15" hidden="1" customHeight="1" x14ac:dyDescent="0.25">
      <c r="A2554" s="224">
        <v>45507</v>
      </c>
      <c r="B2554" s="74" t="s">
        <v>8930</v>
      </c>
      <c r="C2554" s="56" t="s">
        <v>57</v>
      </c>
      <c r="D2554" s="57">
        <v>1</v>
      </c>
      <c r="E2554" s="72" t="s">
        <v>29</v>
      </c>
      <c r="F2554" s="62">
        <v>1300000</v>
      </c>
      <c r="G2554" s="63">
        <f t="shared" si="53"/>
        <v>1300000</v>
      </c>
      <c r="H2554" s="64" t="s">
        <v>8636</v>
      </c>
      <c r="I2554" s="56" t="s">
        <v>8941</v>
      </c>
    </row>
    <row r="2555" spans="1:9" ht="15" hidden="1" customHeight="1" x14ac:dyDescent="0.25">
      <c r="A2555" s="224">
        <v>45507</v>
      </c>
      <c r="B2555" s="74" t="s">
        <v>8935</v>
      </c>
      <c r="C2555" s="75" t="s">
        <v>6892</v>
      </c>
      <c r="D2555" s="57">
        <v>10</v>
      </c>
      <c r="E2555" s="72" t="s">
        <v>29</v>
      </c>
      <c r="F2555" s="62">
        <v>14000</v>
      </c>
      <c r="G2555" s="63">
        <f t="shared" si="53"/>
        <v>140000</v>
      </c>
      <c r="H2555" s="64" t="s">
        <v>8936</v>
      </c>
      <c r="I2555" s="56" t="s">
        <v>8941</v>
      </c>
    </row>
    <row r="2556" spans="1:9" ht="15" hidden="1" customHeight="1" x14ac:dyDescent="0.25">
      <c r="A2556" s="224">
        <v>45507</v>
      </c>
      <c r="B2556" s="60" t="s">
        <v>8937</v>
      </c>
      <c r="C2556" s="56" t="s">
        <v>6892</v>
      </c>
      <c r="D2556" s="61">
        <v>10</v>
      </c>
      <c r="E2556" s="72" t="s">
        <v>29</v>
      </c>
      <c r="F2556" s="76">
        <v>1250</v>
      </c>
      <c r="G2556" s="63">
        <f t="shared" si="53"/>
        <v>12500</v>
      </c>
      <c r="H2556" s="64" t="s">
        <v>8936</v>
      </c>
      <c r="I2556" s="56" t="s">
        <v>8941</v>
      </c>
    </row>
    <row r="2557" spans="1:9" ht="15" hidden="1" customHeight="1" x14ac:dyDescent="0.25">
      <c r="A2557" s="224">
        <v>45538</v>
      </c>
      <c r="B2557" s="56" t="s">
        <v>6764</v>
      </c>
      <c r="C2557" s="56" t="s">
        <v>6765</v>
      </c>
      <c r="D2557" s="57">
        <v>0.3</v>
      </c>
      <c r="E2557" s="68" t="s">
        <v>63</v>
      </c>
      <c r="F2557" s="77">
        <v>75000</v>
      </c>
      <c r="G2557" s="63">
        <f t="shared" ref="G2557:G2558" si="54">F2557*D2557</f>
        <v>22500</v>
      </c>
      <c r="H2557" s="64" t="s">
        <v>6579</v>
      </c>
      <c r="I2557" s="56"/>
    </row>
    <row r="2558" spans="1:9" ht="15" hidden="1" customHeight="1" x14ac:dyDescent="0.25">
      <c r="A2558" s="224">
        <v>45538</v>
      </c>
      <c r="B2558" s="56" t="s">
        <v>78</v>
      </c>
      <c r="C2558" s="56" t="s">
        <v>79</v>
      </c>
      <c r="D2558" s="83">
        <v>1</v>
      </c>
      <c r="E2558" s="56" t="s">
        <v>63</v>
      </c>
      <c r="F2558" s="62">
        <v>29200</v>
      </c>
      <c r="G2558" s="63">
        <f t="shared" si="54"/>
        <v>29200</v>
      </c>
      <c r="H2558" s="64" t="s">
        <v>471</v>
      </c>
      <c r="I2558" s="56"/>
    </row>
    <row r="2559" spans="1:9" ht="15" hidden="1" customHeight="1" x14ac:dyDescent="0.25">
      <c r="A2559" s="224">
        <v>45538</v>
      </c>
      <c r="B2559" s="56" t="s">
        <v>6571</v>
      </c>
      <c r="C2559" s="56" t="s">
        <v>57</v>
      </c>
      <c r="D2559" s="57">
        <v>1</v>
      </c>
      <c r="E2559" s="72" t="s">
        <v>29</v>
      </c>
      <c r="F2559" s="62">
        <v>40000</v>
      </c>
      <c r="G2559" s="63">
        <f>F2559*D2559</f>
        <v>40000</v>
      </c>
      <c r="H2559" s="64" t="s">
        <v>471</v>
      </c>
      <c r="I2559" s="56"/>
    </row>
    <row r="2560" spans="1:9" ht="15" hidden="1" customHeight="1" x14ac:dyDescent="0.25">
      <c r="A2560" s="224">
        <v>45538</v>
      </c>
      <c r="B2560" s="55" t="s">
        <v>7777</v>
      </c>
      <c r="C2560" s="56" t="s">
        <v>57</v>
      </c>
      <c r="D2560" s="57">
        <v>1</v>
      </c>
      <c r="E2560" s="72" t="s">
        <v>29</v>
      </c>
      <c r="F2560" s="76">
        <v>7500</v>
      </c>
      <c r="G2560" s="63">
        <f>F2560*D2560</f>
        <v>7500</v>
      </c>
      <c r="H2560" s="64" t="s">
        <v>410</v>
      </c>
      <c r="I2560" s="56"/>
    </row>
    <row r="2561" spans="1:9" ht="15" hidden="1" customHeight="1" x14ac:dyDescent="0.25">
      <c r="A2561" s="224">
        <v>45538</v>
      </c>
      <c r="B2561" s="55" t="s">
        <v>8751</v>
      </c>
      <c r="C2561" s="56" t="s">
        <v>6700</v>
      </c>
      <c r="D2561" s="57">
        <v>1</v>
      </c>
      <c r="E2561" s="72" t="s">
        <v>7333</v>
      </c>
      <c r="F2561" s="76">
        <v>160000</v>
      </c>
      <c r="G2561" s="63">
        <f t="shared" ref="G2561:G2602" si="55">F2561*D2561</f>
        <v>160000</v>
      </c>
      <c r="H2561" s="64" t="s">
        <v>8354</v>
      </c>
      <c r="I2561" s="56"/>
    </row>
    <row r="2562" spans="1:9" ht="15" hidden="1" customHeight="1" x14ac:dyDescent="0.25">
      <c r="A2562" s="224">
        <v>45538</v>
      </c>
      <c r="B2562" s="56" t="s">
        <v>429</v>
      </c>
      <c r="C2562" s="56" t="s">
        <v>444</v>
      </c>
      <c r="D2562" s="57">
        <v>5</v>
      </c>
      <c r="E2562" s="72" t="s">
        <v>29</v>
      </c>
      <c r="F2562" s="76">
        <v>2500</v>
      </c>
      <c r="G2562" s="63">
        <f t="shared" si="55"/>
        <v>12500</v>
      </c>
      <c r="H2562" s="64" t="s">
        <v>8354</v>
      </c>
      <c r="I2562" s="56"/>
    </row>
    <row r="2563" spans="1:9" ht="15" hidden="1" customHeight="1" x14ac:dyDescent="0.25">
      <c r="A2563" s="224">
        <v>45538</v>
      </c>
      <c r="B2563" s="255" t="s">
        <v>8932</v>
      </c>
      <c r="C2563" s="56" t="s">
        <v>57</v>
      </c>
      <c r="D2563" s="57">
        <v>1</v>
      </c>
      <c r="E2563" s="70" t="s">
        <v>122</v>
      </c>
      <c r="F2563" s="62">
        <v>7500</v>
      </c>
      <c r="G2563" s="63">
        <f t="shared" si="55"/>
        <v>7500</v>
      </c>
      <c r="H2563" s="64" t="s">
        <v>438</v>
      </c>
      <c r="I2563" s="56"/>
    </row>
    <row r="2564" spans="1:9" ht="15" hidden="1" customHeight="1" x14ac:dyDescent="0.25">
      <c r="A2564" s="224">
        <v>45538</v>
      </c>
      <c r="B2564" s="55" t="s">
        <v>293</v>
      </c>
      <c r="C2564" s="56" t="s">
        <v>409</v>
      </c>
      <c r="D2564" s="57">
        <v>2</v>
      </c>
      <c r="E2564" s="72" t="s">
        <v>29</v>
      </c>
      <c r="F2564" s="76">
        <v>8000</v>
      </c>
      <c r="G2564" s="63">
        <f t="shared" si="55"/>
        <v>16000</v>
      </c>
      <c r="H2564" s="64" t="s">
        <v>425</v>
      </c>
      <c r="I2564" s="56"/>
    </row>
    <row r="2565" spans="1:9" ht="15" hidden="1" customHeight="1" x14ac:dyDescent="0.25">
      <c r="A2565" s="224">
        <v>45538</v>
      </c>
      <c r="B2565" s="68" t="s">
        <v>8541</v>
      </c>
      <c r="C2565" s="56" t="s">
        <v>403</v>
      </c>
      <c r="D2565" s="87">
        <v>1</v>
      </c>
      <c r="E2565" s="72" t="s">
        <v>29</v>
      </c>
      <c r="F2565" s="62">
        <v>5500</v>
      </c>
      <c r="G2565" s="63">
        <f>F2565*D2565</f>
        <v>5500</v>
      </c>
      <c r="H2565" s="64" t="s">
        <v>425</v>
      </c>
      <c r="I2565" s="56"/>
    </row>
    <row r="2566" spans="1:9" ht="15" hidden="1" customHeight="1" x14ac:dyDescent="0.25">
      <c r="A2566" s="224">
        <v>45538</v>
      </c>
      <c r="B2566" s="55" t="s">
        <v>8968</v>
      </c>
      <c r="C2566" s="56" t="s">
        <v>8969</v>
      </c>
      <c r="D2566" s="57">
        <v>1</v>
      </c>
      <c r="E2566" s="72" t="s">
        <v>26</v>
      </c>
      <c r="F2566" s="76">
        <v>300000</v>
      </c>
      <c r="G2566" s="63">
        <f t="shared" si="55"/>
        <v>300000</v>
      </c>
      <c r="H2566" s="64" t="s">
        <v>420</v>
      </c>
      <c r="I2566" s="56"/>
    </row>
    <row r="2567" spans="1:9" ht="15" hidden="1" customHeight="1" x14ac:dyDescent="0.25">
      <c r="A2567" s="224">
        <v>45538</v>
      </c>
      <c r="B2567" s="270" t="s">
        <v>8006</v>
      </c>
      <c r="C2567" s="126" t="s">
        <v>7076</v>
      </c>
      <c r="D2567" s="105">
        <v>1</v>
      </c>
      <c r="E2567" s="70" t="s">
        <v>29</v>
      </c>
      <c r="F2567" s="426">
        <v>150000</v>
      </c>
      <c r="G2567" s="63">
        <f t="shared" si="55"/>
        <v>150000</v>
      </c>
      <c r="H2567" s="64" t="s">
        <v>8971</v>
      </c>
      <c r="I2567" s="56" t="s">
        <v>8972</v>
      </c>
    </row>
    <row r="2568" spans="1:9" ht="15" hidden="1" customHeight="1" x14ac:dyDescent="0.25">
      <c r="A2568" s="224">
        <v>45538</v>
      </c>
      <c r="B2568" s="270" t="s">
        <v>8006</v>
      </c>
      <c r="C2568" s="126" t="s">
        <v>7076</v>
      </c>
      <c r="D2568" s="105">
        <v>1</v>
      </c>
      <c r="E2568" s="70" t="s">
        <v>29</v>
      </c>
      <c r="F2568" s="426">
        <v>150000</v>
      </c>
      <c r="G2568" s="63">
        <f t="shared" si="55"/>
        <v>150000</v>
      </c>
      <c r="H2568" s="64" t="s">
        <v>8973</v>
      </c>
      <c r="I2568" s="56" t="s">
        <v>8974</v>
      </c>
    </row>
    <row r="2569" spans="1:9" ht="15" hidden="1" customHeight="1" x14ac:dyDescent="0.25">
      <c r="A2569" s="224">
        <v>45538</v>
      </c>
      <c r="B2569" s="56" t="s">
        <v>7373</v>
      </c>
      <c r="C2569" s="56" t="s">
        <v>8136</v>
      </c>
      <c r="D2569" s="87">
        <v>1</v>
      </c>
      <c r="E2569" s="72" t="s">
        <v>26</v>
      </c>
      <c r="F2569" s="62">
        <v>2275000</v>
      </c>
      <c r="G2569" s="63">
        <f t="shared" si="55"/>
        <v>2275000</v>
      </c>
      <c r="H2569" s="64" t="s">
        <v>425</v>
      </c>
      <c r="I2569" s="56" t="s">
        <v>8981</v>
      </c>
    </row>
    <row r="2570" spans="1:9" ht="15" hidden="1" customHeight="1" x14ac:dyDescent="0.25">
      <c r="A2570" s="224">
        <v>45538</v>
      </c>
      <c r="B2570" s="56" t="s">
        <v>7373</v>
      </c>
      <c r="C2570" s="56" t="s">
        <v>8136</v>
      </c>
      <c r="D2570" s="87">
        <v>1</v>
      </c>
      <c r="E2570" s="72" t="s">
        <v>26</v>
      </c>
      <c r="F2570" s="62">
        <v>2275000</v>
      </c>
      <c r="G2570" s="63">
        <f t="shared" si="55"/>
        <v>2275000</v>
      </c>
      <c r="H2570" s="64" t="s">
        <v>425</v>
      </c>
      <c r="I2570" s="56" t="s">
        <v>8981</v>
      </c>
    </row>
    <row r="2571" spans="1:9" ht="15" hidden="1" customHeight="1" x14ac:dyDescent="0.25">
      <c r="A2571" s="224">
        <v>45538</v>
      </c>
      <c r="B2571" s="56" t="s">
        <v>6695</v>
      </c>
      <c r="C2571" s="56" t="s">
        <v>6581</v>
      </c>
      <c r="D2571" s="87">
        <v>1</v>
      </c>
      <c r="E2571" s="81" t="s">
        <v>25</v>
      </c>
      <c r="F2571" s="62">
        <v>93000</v>
      </c>
      <c r="G2571" s="63">
        <f t="shared" si="55"/>
        <v>93000</v>
      </c>
      <c r="H2571" s="64" t="s">
        <v>535</v>
      </c>
      <c r="I2571" s="56" t="s">
        <v>8983</v>
      </c>
    </row>
    <row r="2572" spans="1:9" ht="15" hidden="1" customHeight="1" x14ac:dyDescent="0.25">
      <c r="A2572" s="224">
        <v>45538</v>
      </c>
      <c r="B2572" s="56" t="s">
        <v>8161</v>
      </c>
      <c r="C2572" s="56" t="s">
        <v>6656</v>
      </c>
      <c r="D2572" s="87">
        <v>1</v>
      </c>
      <c r="E2572" s="72" t="s">
        <v>29</v>
      </c>
      <c r="F2572" s="62">
        <v>39000</v>
      </c>
      <c r="G2572" s="63">
        <f t="shared" si="55"/>
        <v>39000</v>
      </c>
      <c r="H2572" s="64" t="s">
        <v>535</v>
      </c>
      <c r="I2572" s="56" t="s">
        <v>8983</v>
      </c>
    </row>
    <row r="2573" spans="1:9" ht="15" hidden="1" customHeight="1" x14ac:dyDescent="0.25">
      <c r="A2573" s="224">
        <v>45538</v>
      </c>
      <c r="B2573" s="56" t="s">
        <v>6764</v>
      </c>
      <c r="C2573" s="56" t="s">
        <v>6765</v>
      </c>
      <c r="D2573" s="57">
        <v>0.6</v>
      </c>
      <c r="E2573" s="68" t="s">
        <v>63</v>
      </c>
      <c r="F2573" s="77">
        <v>75000</v>
      </c>
      <c r="G2573" s="63">
        <f t="shared" si="55"/>
        <v>45000</v>
      </c>
      <c r="H2573" s="64" t="s">
        <v>478</v>
      </c>
      <c r="I2573" s="56"/>
    </row>
    <row r="2574" spans="1:9" ht="15" hidden="1" customHeight="1" x14ac:dyDescent="0.25">
      <c r="A2574" s="224">
        <v>45538</v>
      </c>
      <c r="B2574" s="55" t="s">
        <v>221</v>
      </c>
      <c r="C2574" s="75" t="s">
        <v>74</v>
      </c>
      <c r="D2574" s="87">
        <v>11.5</v>
      </c>
      <c r="E2574" s="69" t="s">
        <v>203</v>
      </c>
      <c r="F2574" s="77">
        <v>33750</v>
      </c>
      <c r="G2574" s="63">
        <f t="shared" si="55"/>
        <v>388125</v>
      </c>
      <c r="H2574" s="64" t="s">
        <v>7295</v>
      </c>
      <c r="I2574" s="56" t="s">
        <v>8985</v>
      </c>
    </row>
    <row r="2575" spans="1:9" ht="15" hidden="1" customHeight="1" x14ac:dyDescent="0.25">
      <c r="A2575" s="224">
        <v>45538</v>
      </c>
      <c r="B2575" s="56" t="s">
        <v>6694</v>
      </c>
      <c r="C2575" s="56" t="s">
        <v>6581</v>
      </c>
      <c r="D2575" s="87">
        <v>1</v>
      </c>
      <c r="E2575" s="56" t="s">
        <v>25</v>
      </c>
      <c r="F2575" s="62">
        <v>97000</v>
      </c>
      <c r="G2575" s="63">
        <f t="shared" si="55"/>
        <v>97000</v>
      </c>
      <c r="H2575" s="64" t="s">
        <v>7295</v>
      </c>
      <c r="I2575" s="56" t="s">
        <v>8985</v>
      </c>
    </row>
    <row r="2576" spans="1:9" hidden="1" x14ac:dyDescent="0.25">
      <c r="A2576" s="224">
        <v>45538</v>
      </c>
      <c r="B2576" s="55" t="s">
        <v>8817</v>
      </c>
      <c r="C2576" s="56" t="s">
        <v>57</v>
      </c>
      <c r="D2576" s="57">
        <v>3</v>
      </c>
      <c r="E2576" s="56" t="s">
        <v>29</v>
      </c>
      <c r="F2576" s="62">
        <v>60000</v>
      </c>
      <c r="G2576" s="63">
        <f t="shared" si="55"/>
        <v>180000</v>
      </c>
      <c r="H2576" s="64" t="s">
        <v>461</v>
      </c>
      <c r="I2576" s="56" t="s">
        <v>8986</v>
      </c>
    </row>
    <row r="2577" spans="1:9" x14ac:dyDescent="0.25">
      <c r="A2577" s="224">
        <v>45538</v>
      </c>
      <c r="B2577" s="255" t="s">
        <v>8126</v>
      </c>
      <c r="C2577" s="80" t="s">
        <v>7402</v>
      </c>
      <c r="D2577" s="87">
        <v>1</v>
      </c>
      <c r="E2577" s="72" t="s">
        <v>29</v>
      </c>
      <c r="F2577" s="62">
        <v>150000</v>
      </c>
      <c r="G2577" s="63">
        <f t="shared" si="55"/>
        <v>150000</v>
      </c>
      <c r="H2577" s="64" t="s">
        <v>461</v>
      </c>
      <c r="I2577" s="56" t="s">
        <v>8986</v>
      </c>
    </row>
    <row r="2578" spans="1:9" ht="15" customHeight="1" x14ac:dyDescent="0.25">
      <c r="A2578" s="224">
        <v>45538</v>
      </c>
      <c r="B2578" s="74" t="s">
        <v>6864</v>
      </c>
      <c r="C2578" s="56" t="s">
        <v>141</v>
      </c>
      <c r="D2578" s="57">
        <v>1</v>
      </c>
      <c r="E2578" s="72" t="s">
        <v>25</v>
      </c>
      <c r="F2578" s="62">
        <v>400000</v>
      </c>
      <c r="G2578" s="63">
        <f t="shared" si="55"/>
        <v>400000</v>
      </c>
      <c r="H2578" s="64" t="s">
        <v>461</v>
      </c>
      <c r="I2578" s="56" t="s">
        <v>8986</v>
      </c>
    </row>
    <row r="2579" spans="1:9" ht="15" hidden="1" customHeight="1" x14ac:dyDescent="0.25">
      <c r="A2579" s="224">
        <v>45538</v>
      </c>
      <c r="B2579" s="56" t="s">
        <v>6764</v>
      </c>
      <c r="C2579" s="56" t="s">
        <v>6765</v>
      </c>
      <c r="D2579" s="57">
        <v>0.3</v>
      </c>
      <c r="E2579" s="68" t="s">
        <v>63</v>
      </c>
      <c r="F2579" s="77">
        <v>75000</v>
      </c>
      <c r="G2579" s="63">
        <f t="shared" si="55"/>
        <v>22500</v>
      </c>
      <c r="H2579" s="64" t="s">
        <v>392</v>
      </c>
      <c r="I2579" s="56"/>
    </row>
    <row r="2580" spans="1:9" ht="15" hidden="1" customHeight="1" x14ac:dyDescent="0.25">
      <c r="A2580" s="224">
        <v>45538</v>
      </c>
      <c r="B2580" s="71" t="s">
        <v>7973</v>
      </c>
      <c r="C2580" s="56" t="s">
        <v>57</v>
      </c>
      <c r="D2580" s="57">
        <v>1</v>
      </c>
      <c r="E2580" s="72" t="s">
        <v>29</v>
      </c>
      <c r="F2580" s="63">
        <v>45000</v>
      </c>
      <c r="G2580" s="63">
        <f t="shared" si="55"/>
        <v>45000</v>
      </c>
      <c r="H2580" s="64" t="s">
        <v>401</v>
      </c>
      <c r="I2580" s="56"/>
    </row>
    <row r="2581" spans="1:9" ht="15" hidden="1" customHeight="1" x14ac:dyDescent="0.25">
      <c r="A2581" s="224">
        <v>45538</v>
      </c>
      <c r="B2581" s="68" t="s">
        <v>816</v>
      </c>
      <c r="C2581" s="56" t="s">
        <v>8994</v>
      </c>
      <c r="D2581" s="61">
        <v>1</v>
      </c>
      <c r="E2581" s="72" t="s">
        <v>26</v>
      </c>
      <c r="F2581" s="76">
        <v>1950000</v>
      </c>
      <c r="G2581" s="63">
        <f t="shared" si="55"/>
        <v>1950000</v>
      </c>
      <c r="H2581" s="64" t="s">
        <v>535</v>
      </c>
      <c r="I2581" s="56" t="s">
        <v>9003</v>
      </c>
    </row>
    <row r="2582" spans="1:9" ht="15" hidden="1" customHeight="1" x14ac:dyDescent="0.25">
      <c r="A2582" s="224">
        <v>45538</v>
      </c>
      <c r="B2582" s="68" t="s">
        <v>816</v>
      </c>
      <c r="C2582" s="56" t="s">
        <v>8995</v>
      </c>
      <c r="D2582" s="61">
        <v>1</v>
      </c>
      <c r="E2582" s="72" t="s">
        <v>26</v>
      </c>
      <c r="F2582" s="76">
        <v>1950000</v>
      </c>
      <c r="G2582" s="63">
        <f t="shared" si="55"/>
        <v>1950000</v>
      </c>
      <c r="H2582" s="64" t="s">
        <v>535</v>
      </c>
      <c r="I2582" s="56" t="s">
        <v>9003</v>
      </c>
    </row>
    <row r="2583" spans="1:9" ht="15" hidden="1" customHeight="1" x14ac:dyDescent="0.25">
      <c r="A2583" s="224">
        <v>45538</v>
      </c>
      <c r="B2583" s="68" t="s">
        <v>517</v>
      </c>
      <c r="C2583" s="56" t="s">
        <v>8996</v>
      </c>
      <c r="D2583" s="57">
        <v>1</v>
      </c>
      <c r="E2583" s="56" t="s">
        <v>29</v>
      </c>
      <c r="F2583" s="140">
        <v>1425000</v>
      </c>
      <c r="G2583" s="63">
        <f t="shared" si="55"/>
        <v>1425000</v>
      </c>
      <c r="H2583" s="64" t="s">
        <v>535</v>
      </c>
      <c r="I2583" s="56" t="s">
        <v>9003</v>
      </c>
    </row>
    <row r="2584" spans="1:9" ht="15" hidden="1" customHeight="1" x14ac:dyDescent="0.25">
      <c r="A2584" s="224">
        <v>45538</v>
      </c>
      <c r="B2584" s="55" t="s">
        <v>6710</v>
      </c>
      <c r="C2584" s="75" t="s">
        <v>6711</v>
      </c>
      <c r="D2584" s="57">
        <v>1</v>
      </c>
      <c r="E2584" s="66" t="s">
        <v>29</v>
      </c>
      <c r="F2584" s="62">
        <v>125000</v>
      </c>
      <c r="G2584" s="63">
        <f t="shared" si="55"/>
        <v>125000</v>
      </c>
      <c r="H2584" s="64" t="s">
        <v>535</v>
      </c>
      <c r="I2584" s="56" t="s">
        <v>9003</v>
      </c>
    </row>
    <row r="2585" spans="1:9" ht="15" hidden="1" customHeight="1" x14ac:dyDescent="0.25">
      <c r="A2585" s="224">
        <v>45538</v>
      </c>
      <c r="B2585" s="56" t="s">
        <v>6713</v>
      </c>
      <c r="C2585" s="75" t="s">
        <v>6711</v>
      </c>
      <c r="D2585" s="56">
        <v>1</v>
      </c>
      <c r="E2585" s="56" t="s">
        <v>29</v>
      </c>
      <c r="F2585" s="62">
        <v>50000</v>
      </c>
      <c r="G2585" s="63">
        <f t="shared" si="55"/>
        <v>50000</v>
      </c>
      <c r="H2585" s="64" t="s">
        <v>535</v>
      </c>
      <c r="I2585" s="56" t="s">
        <v>9003</v>
      </c>
    </row>
    <row r="2586" spans="1:9" ht="15" hidden="1" customHeight="1" x14ac:dyDescent="0.25">
      <c r="A2586" s="224">
        <v>45538</v>
      </c>
      <c r="B2586" s="56" t="s">
        <v>68</v>
      </c>
      <c r="C2586" s="56" t="s">
        <v>69</v>
      </c>
      <c r="D2586" s="57">
        <v>3</v>
      </c>
      <c r="E2586" s="69" t="s">
        <v>203</v>
      </c>
      <c r="F2586" s="77">
        <v>29000</v>
      </c>
      <c r="G2586" s="63">
        <f t="shared" si="55"/>
        <v>87000</v>
      </c>
      <c r="H2586" s="64" t="s">
        <v>402</v>
      </c>
      <c r="I2586" s="56"/>
    </row>
    <row r="2587" spans="1:9" ht="15" hidden="1" customHeight="1" x14ac:dyDescent="0.25">
      <c r="A2587" s="224">
        <v>45538</v>
      </c>
      <c r="B2587" s="56" t="s">
        <v>6695</v>
      </c>
      <c r="C2587" s="56" t="s">
        <v>6581</v>
      </c>
      <c r="D2587" s="87">
        <v>1</v>
      </c>
      <c r="E2587" s="81" t="s">
        <v>25</v>
      </c>
      <c r="F2587" s="62">
        <v>93000</v>
      </c>
      <c r="G2587" s="63">
        <f t="shared" si="55"/>
        <v>93000</v>
      </c>
      <c r="H2587" s="64" t="s">
        <v>428</v>
      </c>
      <c r="I2587" s="56"/>
    </row>
    <row r="2588" spans="1:9" ht="15" hidden="1" customHeight="1" x14ac:dyDescent="0.25">
      <c r="A2588" s="224">
        <v>45538</v>
      </c>
      <c r="B2588" s="56" t="s">
        <v>8161</v>
      </c>
      <c r="C2588" s="56" t="s">
        <v>6656</v>
      </c>
      <c r="D2588" s="87">
        <v>1</v>
      </c>
      <c r="E2588" s="72" t="s">
        <v>29</v>
      </c>
      <c r="F2588" s="62">
        <v>39000</v>
      </c>
      <c r="G2588" s="63">
        <f t="shared" si="55"/>
        <v>39000</v>
      </c>
      <c r="H2588" s="64" t="s">
        <v>428</v>
      </c>
      <c r="I2588" s="56"/>
    </row>
    <row r="2589" spans="1:9" ht="15" hidden="1" customHeight="1" x14ac:dyDescent="0.25">
      <c r="A2589" s="224">
        <v>45538</v>
      </c>
      <c r="B2589" s="56" t="s">
        <v>8152</v>
      </c>
      <c r="C2589" s="56" t="s">
        <v>6699</v>
      </c>
      <c r="D2589" s="57">
        <v>3</v>
      </c>
      <c r="E2589" s="56" t="s">
        <v>62</v>
      </c>
      <c r="F2589" s="140">
        <v>89500</v>
      </c>
      <c r="G2589" s="63">
        <f>F2589*D2589</f>
        <v>268500</v>
      </c>
      <c r="H2589" s="64" t="s">
        <v>462</v>
      </c>
      <c r="I2589" s="56"/>
    </row>
    <row r="2590" spans="1:9" ht="15" hidden="1" customHeight="1" x14ac:dyDescent="0.25">
      <c r="A2590" s="224">
        <v>45538</v>
      </c>
      <c r="B2590" s="56" t="s">
        <v>8152</v>
      </c>
      <c r="C2590" s="56" t="s">
        <v>6598</v>
      </c>
      <c r="D2590" s="57">
        <v>3</v>
      </c>
      <c r="E2590" s="56" t="s">
        <v>62</v>
      </c>
      <c r="F2590" s="140">
        <v>92000</v>
      </c>
      <c r="G2590" s="63">
        <f t="shared" ref="G2590:G2591" si="56">F2590*D2590</f>
        <v>276000</v>
      </c>
      <c r="H2590" s="64" t="s">
        <v>454</v>
      </c>
      <c r="I2590" s="56"/>
    </row>
    <row r="2591" spans="1:9" ht="15" customHeight="1" x14ac:dyDescent="0.25">
      <c r="A2591" s="224">
        <v>45538</v>
      </c>
      <c r="B2591" s="255" t="s">
        <v>8126</v>
      </c>
      <c r="C2591" s="80" t="s">
        <v>7402</v>
      </c>
      <c r="D2591" s="87">
        <v>1</v>
      </c>
      <c r="E2591" s="72" t="s">
        <v>29</v>
      </c>
      <c r="F2591" s="62">
        <v>150000</v>
      </c>
      <c r="G2591" s="63">
        <f t="shared" si="56"/>
        <v>150000</v>
      </c>
      <c r="H2591" s="64" t="s">
        <v>420</v>
      </c>
      <c r="I2591" s="56"/>
    </row>
    <row r="2592" spans="1:9" x14ac:dyDescent="0.25">
      <c r="A2592" s="224">
        <v>45538</v>
      </c>
      <c r="B2592" s="74" t="s">
        <v>6864</v>
      </c>
      <c r="C2592" s="56" t="s">
        <v>141</v>
      </c>
      <c r="D2592" s="57">
        <v>1</v>
      </c>
      <c r="E2592" s="72" t="s">
        <v>25</v>
      </c>
      <c r="F2592" s="62">
        <v>400000</v>
      </c>
      <c r="G2592" s="63">
        <f t="shared" si="55"/>
        <v>400000</v>
      </c>
      <c r="H2592" s="64" t="s">
        <v>420</v>
      </c>
      <c r="I2592" s="56"/>
    </row>
    <row r="2593" spans="1:9" ht="15" hidden="1" customHeight="1" x14ac:dyDescent="0.25">
      <c r="A2593" s="224">
        <v>45538</v>
      </c>
      <c r="B2593" s="55" t="s">
        <v>9011</v>
      </c>
      <c r="C2593" s="56" t="s">
        <v>9010</v>
      </c>
      <c r="D2593" s="57">
        <v>1</v>
      </c>
      <c r="E2593" s="72" t="s">
        <v>26</v>
      </c>
      <c r="F2593" s="76">
        <v>2560000</v>
      </c>
      <c r="G2593" s="63">
        <f t="shared" si="55"/>
        <v>2560000</v>
      </c>
      <c r="H2593" s="64" t="s">
        <v>420</v>
      </c>
      <c r="I2593" s="56"/>
    </row>
    <row r="2594" spans="1:9" ht="15" hidden="1" customHeight="1" x14ac:dyDescent="0.25">
      <c r="A2594" s="224">
        <v>45538</v>
      </c>
      <c r="B2594" s="56" t="s">
        <v>78</v>
      </c>
      <c r="C2594" s="56" t="s">
        <v>79</v>
      </c>
      <c r="D2594" s="83">
        <v>1</v>
      </c>
      <c r="E2594" s="56" t="s">
        <v>63</v>
      </c>
      <c r="F2594" s="62">
        <v>29200</v>
      </c>
      <c r="G2594" s="63">
        <f>F2594*D2594</f>
        <v>29200</v>
      </c>
      <c r="H2594" s="64" t="s">
        <v>402</v>
      </c>
      <c r="I2594" s="70"/>
    </row>
    <row r="2595" spans="1:9" ht="15" hidden="1" customHeight="1" x14ac:dyDescent="0.25">
      <c r="A2595" s="224">
        <v>45538</v>
      </c>
      <c r="B2595" s="56" t="s">
        <v>8284</v>
      </c>
      <c r="C2595" s="75" t="s">
        <v>57</v>
      </c>
      <c r="D2595" s="87">
        <v>1</v>
      </c>
      <c r="E2595" s="56" t="s">
        <v>29</v>
      </c>
      <c r="F2595" s="62">
        <v>180000</v>
      </c>
      <c r="G2595" s="63">
        <f>F2595*D2595</f>
        <v>180000</v>
      </c>
      <c r="H2595" s="64" t="s">
        <v>491</v>
      </c>
      <c r="I2595" s="70"/>
    </row>
    <row r="2596" spans="1:9" ht="15" customHeight="1" x14ac:dyDescent="0.25">
      <c r="A2596" s="224">
        <v>45538</v>
      </c>
      <c r="B2596" s="56" t="s">
        <v>6863</v>
      </c>
      <c r="C2596" s="71" t="s">
        <v>6843</v>
      </c>
      <c r="D2596" s="57">
        <v>1</v>
      </c>
      <c r="E2596" s="72" t="s">
        <v>29</v>
      </c>
      <c r="F2596" s="62">
        <v>60000</v>
      </c>
      <c r="G2596" s="63">
        <f>F2596*D2596</f>
        <v>60000</v>
      </c>
      <c r="H2596" s="64" t="s">
        <v>464</v>
      </c>
      <c r="I2596" s="70"/>
    </row>
    <row r="2597" spans="1:9" ht="15" customHeight="1" x14ac:dyDescent="0.25">
      <c r="A2597" s="224">
        <v>45538</v>
      </c>
      <c r="B2597" s="74" t="s">
        <v>6864</v>
      </c>
      <c r="C2597" s="56" t="s">
        <v>141</v>
      </c>
      <c r="D2597" s="57">
        <v>1</v>
      </c>
      <c r="E2597" s="72" t="s">
        <v>25</v>
      </c>
      <c r="F2597" s="62">
        <v>400000</v>
      </c>
      <c r="G2597" s="63">
        <f>F2597*D2597</f>
        <v>400000</v>
      </c>
      <c r="H2597" s="64" t="s">
        <v>464</v>
      </c>
      <c r="I2597" s="70"/>
    </row>
    <row r="2598" spans="1:9" ht="15" hidden="1" customHeight="1" x14ac:dyDescent="0.25">
      <c r="A2598" s="224">
        <v>45538</v>
      </c>
      <c r="B2598" s="56" t="s">
        <v>8998</v>
      </c>
      <c r="C2598" s="80" t="s">
        <v>57</v>
      </c>
      <c r="D2598" s="57">
        <v>1</v>
      </c>
      <c r="E2598" s="72" t="s">
        <v>29</v>
      </c>
      <c r="F2598" s="76">
        <v>120000</v>
      </c>
      <c r="G2598" s="63">
        <f t="shared" si="55"/>
        <v>120000</v>
      </c>
      <c r="H2598" s="64" t="s">
        <v>8990</v>
      </c>
      <c r="I2598" s="56" t="s">
        <v>9002</v>
      </c>
    </row>
    <row r="2599" spans="1:9" ht="15" hidden="1" customHeight="1" x14ac:dyDescent="0.25">
      <c r="A2599" s="224">
        <v>45538</v>
      </c>
      <c r="B2599" s="60" t="s">
        <v>8999</v>
      </c>
      <c r="C2599" s="56" t="s">
        <v>57</v>
      </c>
      <c r="D2599" s="61">
        <v>4</v>
      </c>
      <c r="E2599" s="72" t="s">
        <v>29</v>
      </c>
      <c r="F2599" s="76">
        <v>12500</v>
      </c>
      <c r="G2599" s="63">
        <f>F2599*D2599</f>
        <v>50000</v>
      </c>
      <c r="H2599" s="64" t="s">
        <v>8348</v>
      </c>
      <c r="I2599" s="56" t="s">
        <v>9002</v>
      </c>
    </row>
    <row r="2600" spans="1:9" ht="15" hidden="1" customHeight="1" x14ac:dyDescent="0.25">
      <c r="A2600" s="224">
        <v>45538</v>
      </c>
      <c r="B2600" s="56" t="s">
        <v>8819</v>
      </c>
      <c r="C2600" s="56" t="s">
        <v>57</v>
      </c>
      <c r="D2600" s="57">
        <v>4</v>
      </c>
      <c r="E2600" s="72" t="s">
        <v>29</v>
      </c>
      <c r="F2600" s="76">
        <v>60000</v>
      </c>
      <c r="G2600" s="63">
        <f>F2600*D2600</f>
        <v>240000</v>
      </c>
      <c r="H2600" s="64" t="s">
        <v>8348</v>
      </c>
      <c r="I2600" s="56" t="s">
        <v>9002</v>
      </c>
    </row>
    <row r="2601" spans="1:9" ht="15" hidden="1" customHeight="1" x14ac:dyDescent="0.25">
      <c r="A2601" s="224">
        <v>45538</v>
      </c>
      <c r="B2601" s="74" t="s">
        <v>9001</v>
      </c>
      <c r="C2601" s="75" t="s">
        <v>57</v>
      </c>
      <c r="D2601" s="57">
        <v>2</v>
      </c>
      <c r="E2601" s="72" t="s">
        <v>29</v>
      </c>
      <c r="F2601" s="62">
        <v>35000</v>
      </c>
      <c r="G2601" s="63">
        <f t="shared" ref="G2601" si="57">F2601*D2601</f>
        <v>70000</v>
      </c>
      <c r="H2601" s="64" t="s">
        <v>8348</v>
      </c>
      <c r="I2601" s="56" t="s">
        <v>9002</v>
      </c>
    </row>
    <row r="2602" spans="1:9" ht="15" hidden="1" customHeight="1" x14ac:dyDescent="0.25">
      <c r="A2602" s="224">
        <v>45538</v>
      </c>
      <c r="B2602" s="95" t="s">
        <v>8987</v>
      </c>
      <c r="C2602" s="230" t="s">
        <v>403</v>
      </c>
      <c r="D2602" s="57">
        <v>2</v>
      </c>
      <c r="E2602" s="72" t="s">
        <v>29</v>
      </c>
      <c r="F2602" s="76">
        <v>60000</v>
      </c>
      <c r="G2602" s="63">
        <f t="shared" si="55"/>
        <v>120000</v>
      </c>
      <c r="H2602" s="64" t="s">
        <v>8348</v>
      </c>
      <c r="I2602" s="56" t="s">
        <v>9002</v>
      </c>
    </row>
    <row r="2603" spans="1:9" ht="15" hidden="1" customHeight="1" x14ac:dyDescent="0.25">
      <c r="A2603" s="224">
        <v>45538</v>
      </c>
      <c r="B2603" s="56" t="s">
        <v>8991</v>
      </c>
      <c r="C2603" s="56" t="s">
        <v>57</v>
      </c>
      <c r="D2603" s="83">
        <v>15</v>
      </c>
      <c r="E2603" s="72" t="s">
        <v>122</v>
      </c>
      <c r="F2603" s="76">
        <v>40000</v>
      </c>
      <c r="G2603" s="63">
        <f>F2603*D2603</f>
        <v>600000</v>
      </c>
      <c r="H2603" s="64" t="s">
        <v>415</v>
      </c>
      <c r="I2603" s="56" t="s">
        <v>9002</v>
      </c>
    </row>
    <row r="2604" spans="1:9" ht="15" hidden="1" customHeight="1" x14ac:dyDescent="0.25">
      <c r="A2604" s="224">
        <v>45538</v>
      </c>
      <c r="B2604" s="56" t="s">
        <v>9000</v>
      </c>
      <c r="C2604" s="56" t="s">
        <v>398</v>
      </c>
      <c r="D2604" s="87">
        <v>1</v>
      </c>
      <c r="E2604" s="72" t="s">
        <v>29</v>
      </c>
      <c r="F2604" s="62">
        <v>325000</v>
      </c>
      <c r="G2604" s="63">
        <f t="shared" ref="G2604:G2607" si="58">F2604*D2604</f>
        <v>325000</v>
      </c>
      <c r="H2604" s="64" t="s">
        <v>8500</v>
      </c>
      <c r="I2604" s="56" t="s">
        <v>9002</v>
      </c>
    </row>
    <row r="2605" spans="1:9" ht="15" hidden="1" customHeight="1" x14ac:dyDescent="0.25">
      <c r="A2605" s="224">
        <v>45538</v>
      </c>
      <c r="B2605" s="71" t="s">
        <v>7973</v>
      </c>
      <c r="C2605" s="56" t="s">
        <v>57</v>
      </c>
      <c r="D2605" s="57">
        <v>2</v>
      </c>
      <c r="E2605" s="72" t="s">
        <v>29</v>
      </c>
      <c r="F2605" s="63">
        <v>45000</v>
      </c>
      <c r="G2605" s="63">
        <f t="shared" si="58"/>
        <v>90000</v>
      </c>
      <c r="H2605" s="64" t="s">
        <v>8348</v>
      </c>
      <c r="I2605" s="56" t="s">
        <v>9002</v>
      </c>
    </row>
    <row r="2606" spans="1:9" ht="15" hidden="1" customHeight="1" x14ac:dyDescent="0.25">
      <c r="A2606" s="1031" t="s">
        <v>9027</v>
      </c>
      <c r="B2606" s="876" t="s">
        <v>6812</v>
      </c>
      <c r="C2606" s="886" t="s">
        <v>57</v>
      </c>
      <c r="D2606" s="907">
        <v>1</v>
      </c>
      <c r="E2606" s="893" t="s">
        <v>29</v>
      </c>
      <c r="F2606" s="883">
        <v>250000</v>
      </c>
      <c r="G2606" s="884">
        <f t="shared" si="58"/>
        <v>250000</v>
      </c>
      <c r="H2606" s="885" t="s">
        <v>428</v>
      </c>
      <c r="I2606" s="877"/>
    </row>
    <row r="2607" spans="1:9" ht="15" hidden="1" customHeight="1" x14ac:dyDescent="0.25">
      <c r="A2607" s="1031" t="s">
        <v>9027</v>
      </c>
      <c r="B2607" s="876" t="s">
        <v>6811</v>
      </c>
      <c r="C2607" s="1006" t="s">
        <v>57</v>
      </c>
      <c r="D2607" s="907">
        <v>1</v>
      </c>
      <c r="E2607" s="893" t="s">
        <v>29</v>
      </c>
      <c r="F2607" s="883">
        <v>225000</v>
      </c>
      <c r="G2607" s="884">
        <f t="shared" si="58"/>
        <v>225000</v>
      </c>
      <c r="H2607" s="885" t="s">
        <v>428</v>
      </c>
      <c r="I2607" s="877"/>
    </row>
    <row r="2608" spans="1:9" ht="15" hidden="1" customHeight="1" x14ac:dyDescent="0.25">
      <c r="A2608" s="1031" t="s">
        <v>9027</v>
      </c>
      <c r="B2608" s="895" t="s">
        <v>8821</v>
      </c>
      <c r="C2608" s="896" t="s">
        <v>57</v>
      </c>
      <c r="D2608" s="878">
        <v>1</v>
      </c>
      <c r="E2608" s="893" t="s">
        <v>29</v>
      </c>
      <c r="F2608" s="883">
        <v>210000</v>
      </c>
      <c r="G2608" s="884">
        <v>210000</v>
      </c>
      <c r="H2608" s="885" t="s">
        <v>428</v>
      </c>
      <c r="I2608" s="877"/>
    </row>
    <row r="2609" spans="1:9" ht="15" hidden="1" customHeight="1" x14ac:dyDescent="0.25">
      <c r="A2609" s="1031" t="s">
        <v>9027</v>
      </c>
      <c r="B2609" s="895" t="s">
        <v>8821</v>
      </c>
      <c r="C2609" s="896" t="s">
        <v>398</v>
      </c>
      <c r="D2609" s="878">
        <v>1</v>
      </c>
      <c r="E2609" s="893" t="s">
        <v>29</v>
      </c>
      <c r="F2609" s="883">
        <v>200000</v>
      </c>
      <c r="G2609" s="884">
        <v>200000</v>
      </c>
      <c r="H2609" s="885" t="s">
        <v>428</v>
      </c>
      <c r="I2609" s="877"/>
    </row>
    <row r="2610" spans="1:9" ht="15" hidden="1" customHeight="1" x14ac:dyDescent="0.25">
      <c r="A2610" s="1031" t="s">
        <v>9027</v>
      </c>
      <c r="B2610" s="877" t="s">
        <v>6807</v>
      </c>
      <c r="C2610" s="877" t="s">
        <v>7032</v>
      </c>
      <c r="D2610" s="878">
        <v>1</v>
      </c>
      <c r="E2610" s="893" t="s">
        <v>29</v>
      </c>
      <c r="F2610" s="883">
        <f>1.11*272522.52</f>
        <v>302499.99720000004</v>
      </c>
      <c r="G2610" s="884">
        <f t="shared" ref="G2610:G2664" si="59">F2610*D2610</f>
        <v>302499.99720000004</v>
      </c>
      <c r="H2610" s="885" t="s">
        <v>428</v>
      </c>
      <c r="I2610" s="877"/>
    </row>
    <row r="2611" spans="1:9" ht="15" hidden="1" customHeight="1" x14ac:dyDescent="0.25">
      <c r="A2611" s="1031" t="s">
        <v>9027</v>
      </c>
      <c r="B2611" s="877" t="s">
        <v>8899</v>
      </c>
      <c r="C2611" s="886" t="s">
        <v>57</v>
      </c>
      <c r="D2611" s="907">
        <v>1</v>
      </c>
      <c r="E2611" s="877" t="s">
        <v>29</v>
      </c>
      <c r="F2611" s="883">
        <v>180000</v>
      </c>
      <c r="G2611" s="884">
        <f t="shared" si="59"/>
        <v>180000</v>
      </c>
      <c r="H2611" s="885" t="s">
        <v>428</v>
      </c>
      <c r="I2611" s="877"/>
    </row>
    <row r="2612" spans="1:9" ht="15" hidden="1" customHeight="1" x14ac:dyDescent="0.25">
      <c r="A2612" s="1031" t="s">
        <v>9027</v>
      </c>
      <c r="B2612" s="902" t="s">
        <v>6727</v>
      </c>
      <c r="C2612" s="1034" t="s">
        <v>57</v>
      </c>
      <c r="D2612" s="907">
        <v>1</v>
      </c>
      <c r="E2612" s="893" t="s">
        <v>29</v>
      </c>
      <c r="F2612" s="883">
        <v>160000</v>
      </c>
      <c r="G2612" s="884">
        <f t="shared" si="59"/>
        <v>160000</v>
      </c>
      <c r="H2612" s="885" t="s">
        <v>428</v>
      </c>
      <c r="I2612" s="877"/>
    </row>
    <row r="2613" spans="1:9" ht="15" hidden="1" customHeight="1" x14ac:dyDescent="0.25">
      <c r="A2613" s="1031" t="s">
        <v>9027</v>
      </c>
      <c r="B2613" s="877" t="s">
        <v>8911</v>
      </c>
      <c r="C2613" s="886" t="s">
        <v>57</v>
      </c>
      <c r="D2613" s="904">
        <v>1</v>
      </c>
      <c r="E2613" s="893" t="s">
        <v>26</v>
      </c>
      <c r="F2613" s="897">
        <v>4500000</v>
      </c>
      <c r="G2613" s="884">
        <f>F2613*D2613</f>
        <v>4500000</v>
      </c>
      <c r="H2613" s="885" t="s">
        <v>428</v>
      </c>
      <c r="I2613" s="877"/>
    </row>
    <row r="2614" spans="1:9" ht="15" hidden="1" customHeight="1" x14ac:dyDescent="0.25">
      <c r="A2614" s="1031" t="s">
        <v>9027</v>
      </c>
      <c r="B2614" s="892" t="s">
        <v>6693</v>
      </c>
      <c r="C2614" s="892" t="s">
        <v>6581</v>
      </c>
      <c r="D2614" s="907">
        <v>1</v>
      </c>
      <c r="E2614" s="892" t="s">
        <v>25</v>
      </c>
      <c r="F2614" s="883">
        <v>224250</v>
      </c>
      <c r="G2614" s="884">
        <f>F2614*D2614</f>
        <v>224250</v>
      </c>
      <c r="H2614" s="885" t="s">
        <v>430</v>
      </c>
      <c r="I2614" s="877"/>
    </row>
    <row r="2615" spans="1:9" ht="15" hidden="1" customHeight="1" x14ac:dyDescent="0.25">
      <c r="A2615" s="1031" t="s">
        <v>9027</v>
      </c>
      <c r="B2615" s="1035" t="s">
        <v>990</v>
      </c>
      <c r="C2615" s="945" t="s">
        <v>30</v>
      </c>
      <c r="D2615" s="924">
        <v>1</v>
      </c>
      <c r="E2615" s="891" t="s">
        <v>480</v>
      </c>
      <c r="F2615" s="1040">
        <v>75000</v>
      </c>
      <c r="G2615" s="884">
        <f t="shared" si="59"/>
        <v>75000</v>
      </c>
      <c r="H2615" s="885" t="s">
        <v>8354</v>
      </c>
      <c r="I2615" s="877"/>
    </row>
    <row r="2616" spans="1:9" ht="15" hidden="1" customHeight="1" x14ac:dyDescent="0.25">
      <c r="A2616" s="1031" t="s">
        <v>9027</v>
      </c>
      <c r="B2616" s="876" t="s">
        <v>8751</v>
      </c>
      <c r="C2616" s="877" t="s">
        <v>6700</v>
      </c>
      <c r="D2616" s="878">
        <v>1</v>
      </c>
      <c r="E2616" s="893" t="s">
        <v>7333</v>
      </c>
      <c r="F2616" s="897">
        <v>160000</v>
      </c>
      <c r="G2616" s="884">
        <f t="shared" si="59"/>
        <v>160000</v>
      </c>
      <c r="H2616" s="885" t="s">
        <v>8354</v>
      </c>
      <c r="I2616" s="877"/>
    </row>
    <row r="2617" spans="1:9" ht="15" hidden="1" customHeight="1" x14ac:dyDescent="0.25">
      <c r="A2617" s="1031" t="s">
        <v>9027</v>
      </c>
      <c r="B2617" s="877" t="s">
        <v>429</v>
      </c>
      <c r="C2617" s="877" t="s">
        <v>444</v>
      </c>
      <c r="D2617" s="878">
        <v>3</v>
      </c>
      <c r="E2617" s="893" t="s">
        <v>29</v>
      </c>
      <c r="F2617" s="897">
        <v>2500</v>
      </c>
      <c r="G2617" s="884">
        <f t="shared" si="59"/>
        <v>7500</v>
      </c>
      <c r="H2617" s="885" t="s">
        <v>8354</v>
      </c>
      <c r="I2617" s="877"/>
    </row>
    <row r="2618" spans="1:9" ht="15" hidden="1" customHeight="1" x14ac:dyDescent="0.25">
      <c r="A2618" s="1031" t="s">
        <v>9027</v>
      </c>
      <c r="B2618" s="877" t="s">
        <v>6672</v>
      </c>
      <c r="C2618" s="896" t="s">
        <v>6855</v>
      </c>
      <c r="D2618" s="878">
        <v>10</v>
      </c>
      <c r="E2618" s="893" t="s">
        <v>29</v>
      </c>
      <c r="F2618" s="883">
        <v>900</v>
      </c>
      <c r="G2618" s="884">
        <f t="shared" si="59"/>
        <v>9000</v>
      </c>
      <c r="H2618" s="885" t="s">
        <v>8354</v>
      </c>
      <c r="I2618" s="877"/>
    </row>
    <row r="2619" spans="1:9" ht="15" hidden="1" customHeight="1" x14ac:dyDescent="0.25">
      <c r="A2619" s="1031" t="s">
        <v>9027</v>
      </c>
      <c r="B2619" s="877" t="s">
        <v>6924</v>
      </c>
      <c r="C2619" s="877" t="s">
        <v>6699</v>
      </c>
      <c r="D2619" s="907">
        <v>2</v>
      </c>
      <c r="E2619" s="877" t="s">
        <v>62</v>
      </c>
      <c r="F2619" s="883">
        <v>80000</v>
      </c>
      <c r="G2619" s="884">
        <f t="shared" si="59"/>
        <v>160000</v>
      </c>
      <c r="H2619" s="751" t="s">
        <v>8354</v>
      </c>
      <c r="I2619" s="892"/>
    </row>
    <row r="2620" spans="1:9" ht="15" hidden="1" customHeight="1" x14ac:dyDescent="0.25">
      <c r="A2620" s="1031" t="s">
        <v>9027</v>
      </c>
      <c r="B2620" s="1034" t="s">
        <v>7198</v>
      </c>
      <c r="C2620" s="1034" t="s">
        <v>6598</v>
      </c>
      <c r="D2620" s="878">
        <v>20</v>
      </c>
      <c r="E2620" s="893" t="s">
        <v>63</v>
      </c>
      <c r="F2620" s="883">
        <v>17000</v>
      </c>
      <c r="G2620" s="884">
        <f t="shared" si="59"/>
        <v>340000</v>
      </c>
      <c r="H2620" s="885" t="s">
        <v>8354</v>
      </c>
      <c r="I2620" s="892"/>
    </row>
    <row r="2621" spans="1:9" ht="15" hidden="1" customHeight="1" x14ac:dyDescent="0.25">
      <c r="A2621" s="1031" t="s">
        <v>9027</v>
      </c>
      <c r="B2621" s="877" t="s">
        <v>6856</v>
      </c>
      <c r="C2621" s="896" t="s">
        <v>6855</v>
      </c>
      <c r="D2621" s="878">
        <v>30</v>
      </c>
      <c r="E2621" s="893" t="s">
        <v>29</v>
      </c>
      <c r="F2621" s="897">
        <v>1000</v>
      </c>
      <c r="G2621" s="884">
        <f t="shared" si="59"/>
        <v>30000</v>
      </c>
      <c r="H2621" s="885" t="s">
        <v>8354</v>
      </c>
      <c r="I2621" s="877"/>
    </row>
    <row r="2622" spans="1:9" ht="15" hidden="1" customHeight="1" x14ac:dyDescent="0.25">
      <c r="A2622" s="1031" t="s">
        <v>9027</v>
      </c>
      <c r="B2622" s="889" t="s">
        <v>8149</v>
      </c>
      <c r="C2622" s="877" t="s">
        <v>6699</v>
      </c>
      <c r="D2622" s="878">
        <v>2</v>
      </c>
      <c r="E2622" s="877" t="s">
        <v>62</v>
      </c>
      <c r="F2622" s="935">
        <v>82500</v>
      </c>
      <c r="G2622" s="884">
        <f t="shared" si="59"/>
        <v>165000</v>
      </c>
      <c r="H2622" s="885" t="s">
        <v>8354</v>
      </c>
      <c r="I2622" s="877"/>
    </row>
    <row r="2623" spans="1:9" ht="15" hidden="1" customHeight="1" x14ac:dyDescent="0.25">
      <c r="A2623" s="1031" t="s">
        <v>9027</v>
      </c>
      <c r="B2623" s="877" t="s">
        <v>6764</v>
      </c>
      <c r="C2623" s="877" t="s">
        <v>6765</v>
      </c>
      <c r="D2623" s="878">
        <v>0.3</v>
      </c>
      <c r="E2623" s="889" t="s">
        <v>63</v>
      </c>
      <c r="F2623" s="898">
        <v>75000</v>
      </c>
      <c r="G2623" s="884">
        <f t="shared" si="59"/>
        <v>22500</v>
      </c>
      <c r="H2623" s="885" t="s">
        <v>471</v>
      </c>
      <c r="I2623" s="877"/>
    </row>
    <row r="2624" spans="1:9" ht="15" hidden="1" customHeight="1" x14ac:dyDescent="0.25">
      <c r="A2624" s="1031" t="s">
        <v>9027</v>
      </c>
      <c r="B2624" s="877" t="s">
        <v>78</v>
      </c>
      <c r="C2624" s="877" t="s">
        <v>79</v>
      </c>
      <c r="D2624" s="904">
        <v>1.5</v>
      </c>
      <c r="E2624" s="877" t="s">
        <v>63</v>
      </c>
      <c r="F2624" s="883">
        <v>29200</v>
      </c>
      <c r="G2624" s="884">
        <f t="shared" si="59"/>
        <v>43800</v>
      </c>
      <c r="H2624" s="885" t="s">
        <v>470</v>
      </c>
      <c r="I2624" s="877"/>
    </row>
    <row r="2625" spans="1:9" ht="15" hidden="1" customHeight="1" x14ac:dyDescent="0.25">
      <c r="A2625" s="1031" t="s">
        <v>9027</v>
      </c>
      <c r="B2625" s="877" t="s">
        <v>68</v>
      </c>
      <c r="C2625" s="877" t="s">
        <v>69</v>
      </c>
      <c r="D2625" s="878">
        <v>3</v>
      </c>
      <c r="E2625" s="890" t="s">
        <v>203</v>
      </c>
      <c r="F2625" s="898">
        <v>29000</v>
      </c>
      <c r="G2625" s="884">
        <f t="shared" si="59"/>
        <v>87000</v>
      </c>
      <c r="H2625" s="885" t="s">
        <v>402</v>
      </c>
      <c r="I2625" s="877"/>
    </row>
    <row r="2626" spans="1:9" ht="15" hidden="1" customHeight="1" x14ac:dyDescent="0.25">
      <c r="A2626" s="1031" t="s">
        <v>9027</v>
      </c>
      <c r="B2626" s="876" t="s">
        <v>6360</v>
      </c>
      <c r="C2626" s="896" t="s">
        <v>74</v>
      </c>
      <c r="D2626" s="878">
        <v>2</v>
      </c>
      <c r="E2626" s="889" t="s">
        <v>203</v>
      </c>
      <c r="F2626" s="898">
        <v>27752</v>
      </c>
      <c r="G2626" s="884">
        <f t="shared" si="59"/>
        <v>55504</v>
      </c>
      <c r="H2626" s="885" t="s">
        <v>402</v>
      </c>
      <c r="I2626" s="877"/>
    </row>
    <row r="2627" spans="1:9" ht="15" hidden="1" customHeight="1" x14ac:dyDescent="0.25">
      <c r="A2627" s="1031" t="s">
        <v>9027</v>
      </c>
      <c r="B2627" s="876" t="s">
        <v>8751</v>
      </c>
      <c r="C2627" s="877" t="s">
        <v>6700</v>
      </c>
      <c r="D2627" s="878">
        <v>1</v>
      </c>
      <c r="E2627" s="893" t="s">
        <v>7333</v>
      </c>
      <c r="F2627" s="897">
        <v>160000</v>
      </c>
      <c r="G2627" s="884">
        <f t="shared" si="59"/>
        <v>160000</v>
      </c>
      <c r="H2627" s="885" t="s">
        <v>441</v>
      </c>
      <c r="I2627" s="877"/>
    </row>
    <row r="2628" spans="1:9" ht="15" hidden="1" customHeight="1" x14ac:dyDescent="0.25">
      <c r="A2628" s="1031" t="s">
        <v>9027</v>
      </c>
      <c r="B2628" s="877" t="s">
        <v>78</v>
      </c>
      <c r="C2628" s="877" t="s">
        <v>79</v>
      </c>
      <c r="D2628" s="904">
        <v>1</v>
      </c>
      <c r="E2628" s="877" t="s">
        <v>63</v>
      </c>
      <c r="F2628" s="883">
        <v>29200</v>
      </c>
      <c r="G2628" s="884">
        <f t="shared" si="59"/>
        <v>29200</v>
      </c>
      <c r="H2628" s="885" t="s">
        <v>594</v>
      </c>
      <c r="I2628" s="877"/>
    </row>
    <row r="2629" spans="1:9" ht="15" customHeight="1" x14ac:dyDescent="0.25">
      <c r="A2629" s="1031" t="s">
        <v>9027</v>
      </c>
      <c r="B2629" s="877" t="s">
        <v>6863</v>
      </c>
      <c r="C2629" s="892" t="s">
        <v>6843</v>
      </c>
      <c r="D2629" s="878">
        <v>1</v>
      </c>
      <c r="E2629" s="893" t="s">
        <v>29</v>
      </c>
      <c r="F2629" s="883">
        <v>60000</v>
      </c>
      <c r="G2629" s="884">
        <f t="shared" si="59"/>
        <v>60000</v>
      </c>
      <c r="H2629" s="885" t="s">
        <v>434</v>
      </c>
      <c r="I2629" s="877" t="s">
        <v>9023</v>
      </c>
    </row>
    <row r="2630" spans="1:9" ht="15" customHeight="1" x14ac:dyDescent="0.25">
      <c r="A2630" s="1031" t="s">
        <v>9027</v>
      </c>
      <c r="B2630" s="895" t="s">
        <v>6864</v>
      </c>
      <c r="C2630" s="877" t="s">
        <v>141</v>
      </c>
      <c r="D2630" s="878">
        <v>1</v>
      </c>
      <c r="E2630" s="893" t="s">
        <v>25</v>
      </c>
      <c r="F2630" s="883">
        <v>400000</v>
      </c>
      <c r="G2630" s="884">
        <f t="shared" si="59"/>
        <v>400000</v>
      </c>
      <c r="H2630" s="885" t="s">
        <v>434</v>
      </c>
      <c r="I2630" s="877" t="s">
        <v>9023</v>
      </c>
    </row>
    <row r="2631" spans="1:9" ht="15" hidden="1" customHeight="1" x14ac:dyDescent="0.25">
      <c r="A2631" s="1031" t="s">
        <v>9027</v>
      </c>
      <c r="B2631" s="877" t="s">
        <v>432</v>
      </c>
      <c r="C2631" s="892" t="s">
        <v>6865</v>
      </c>
      <c r="D2631" s="878">
        <v>11</v>
      </c>
      <c r="E2631" s="893" t="s">
        <v>29</v>
      </c>
      <c r="F2631" s="883">
        <v>1565</v>
      </c>
      <c r="G2631" s="884">
        <f t="shared" si="59"/>
        <v>17215</v>
      </c>
      <c r="H2631" s="885" t="s">
        <v>434</v>
      </c>
      <c r="I2631" s="877" t="s">
        <v>9023</v>
      </c>
    </row>
    <row r="2632" spans="1:9" ht="15" hidden="1" customHeight="1" x14ac:dyDescent="0.25">
      <c r="A2632" s="1031" t="s">
        <v>9027</v>
      </c>
      <c r="B2632" s="1069" t="s">
        <v>9286</v>
      </c>
      <c r="C2632" s="1061" t="s">
        <v>9282</v>
      </c>
      <c r="D2632" s="1062">
        <v>1</v>
      </c>
      <c r="E2632" s="1061" t="s">
        <v>29</v>
      </c>
      <c r="F2632" s="959">
        <v>1</v>
      </c>
      <c r="G2632" s="1066">
        <f t="shared" si="59"/>
        <v>1</v>
      </c>
      <c r="H2632" s="1067" t="s">
        <v>773</v>
      </c>
      <c r="I2632" s="1061" t="s">
        <v>9285</v>
      </c>
    </row>
    <row r="2633" spans="1:9" ht="15" hidden="1" customHeight="1" x14ac:dyDescent="0.25">
      <c r="A2633" s="1031" t="s">
        <v>9027</v>
      </c>
      <c r="B2633" s="1060" t="s">
        <v>9287</v>
      </c>
      <c r="C2633" s="1075" t="s">
        <v>9283</v>
      </c>
      <c r="D2633" s="1062">
        <v>1</v>
      </c>
      <c r="E2633" s="1061" t="s">
        <v>29</v>
      </c>
      <c r="F2633" s="959">
        <v>1</v>
      </c>
      <c r="G2633" s="1066">
        <f t="shared" si="59"/>
        <v>1</v>
      </c>
      <c r="H2633" s="1067" t="s">
        <v>773</v>
      </c>
      <c r="I2633" s="1061" t="s">
        <v>9285</v>
      </c>
    </row>
    <row r="2634" spans="1:9" ht="15" hidden="1" customHeight="1" x14ac:dyDescent="0.25">
      <c r="A2634" s="1031" t="s">
        <v>9027</v>
      </c>
      <c r="B2634" s="1061" t="s">
        <v>9288</v>
      </c>
      <c r="C2634" s="1075" t="s">
        <v>9284</v>
      </c>
      <c r="D2634" s="1062">
        <v>1</v>
      </c>
      <c r="E2634" s="1061" t="s">
        <v>29</v>
      </c>
      <c r="F2634" s="959">
        <v>1</v>
      </c>
      <c r="G2634" s="1066">
        <f t="shared" si="59"/>
        <v>1</v>
      </c>
      <c r="H2634" s="1067" t="s">
        <v>773</v>
      </c>
      <c r="I2634" s="1061" t="s">
        <v>9285</v>
      </c>
    </row>
    <row r="2635" spans="1:9" ht="15" hidden="1" customHeight="1" x14ac:dyDescent="0.25">
      <c r="A2635" s="1031" t="s">
        <v>9027</v>
      </c>
      <c r="B2635" s="895" t="s">
        <v>337</v>
      </c>
      <c r="C2635" s="877" t="s">
        <v>7120</v>
      </c>
      <c r="D2635" s="907">
        <v>1</v>
      </c>
      <c r="E2635" s="893" t="s">
        <v>29</v>
      </c>
      <c r="F2635" s="883">
        <v>195000</v>
      </c>
      <c r="G2635" s="884">
        <f>F2635*D2635</f>
        <v>195000</v>
      </c>
      <c r="H2635" s="885" t="s">
        <v>9024</v>
      </c>
      <c r="I2635" s="877" t="s">
        <v>9025</v>
      </c>
    </row>
    <row r="2636" spans="1:9" ht="15" hidden="1" customHeight="1" x14ac:dyDescent="0.25">
      <c r="A2636" s="1031" t="s">
        <v>9027</v>
      </c>
      <c r="B2636" s="877" t="s">
        <v>9026</v>
      </c>
      <c r="C2636" s="945" t="s">
        <v>6738</v>
      </c>
      <c r="D2636" s="907">
        <v>2</v>
      </c>
      <c r="E2636" s="893" t="s">
        <v>29</v>
      </c>
      <c r="F2636" s="883">
        <v>345000</v>
      </c>
      <c r="G2636" s="884">
        <f>F2636*D2636</f>
        <v>690000</v>
      </c>
      <c r="H2636" s="885" t="s">
        <v>6294</v>
      </c>
      <c r="I2636" s="877" t="s">
        <v>9025</v>
      </c>
    </row>
    <row r="2637" spans="1:9" ht="15" hidden="1" customHeight="1" x14ac:dyDescent="0.25">
      <c r="A2637" s="1031" t="s">
        <v>9046</v>
      </c>
      <c r="B2637" s="1061" t="s">
        <v>78</v>
      </c>
      <c r="C2637" s="1061" t="s">
        <v>79</v>
      </c>
      <c r="D2637" s="904">
        <v>1.5</v>
      </c>
      <c r="E2637" s="1061" t="s">
        <v>63</v>
      </c>
      <c r="F2637" s="1065">
        <v>29200</v>
      </c>
      <c r="G2637" s="1066">
        <f t="shared" si="59"/>
        <v>43800</v>
      </c>
      <c r="H2637" s="1067" t="s">
        <v>402</v>
      </c>
      <c r="I2637" s="1061"/>
    </row>
    <row r="2638" spans="1:9" ht="15" hidden="1" customHeight="1" x14ac:dyDescent="0.25">
      <c r="A2638" s="1031" t="s">
        <v>9046</v>
      </c>
      <c r="B2638" s="1061" t="s">
        <v>68</v>
      </c>
      <c r="C2638" s="1061" t="s">
        <v>69</v>
      </c>
      <c r="D2638" s="1062">
        <v>3</v>
      </c>
      <c r="E2638" s="1070" t="s">
        <v>203</v>
      </c>
      <c r="F2638" s="1077">
        <v>29000</v>
      </c>
      <c r="G2638" s="1066">
        <f t="shared" si="59"/>
        <v>87000</v>
      </c>
      <c r="H2638" s="1067" t="s">
        <v>402</v>
      </c>
      <c r="I2638" s="1061"/>
    </row>
    <row r="2639" spans="1:9" ht="15" hidden="1" customHeight="1" x14ac:dyDescent="0.25">
      <c r="A2639" s="1031" t="s">
        <v>9046</v>
      </c>
      <c r="B2639" s="1061" t="s">
        <v>6672</v>
      </c>
      <c r="C2639" s="1075" t="s">
        <v>6855</v>
      </c>
      <c r="D2639" s="1062">
        <v>20</v>
      </c>
      <c r="E2639" s="1073" t="s">
        <v>29</v>
      </c>
      <c r="F2639" s="1065">
        <v>900</v>
      </c>
      <c r="G2639" s="1066">
        <f t="shared" si="59"/>
        <v>18000</v>
      </c>
      <c r="H2639" s="1067" t="s">
        <v>441</v>
      </c>
      <c r="I2639" s="1061"/>
    </row>
    <row r="2640" spans="1:9" ht="15" hidden="1" customHeight="1" x14ac:dyDescent="0.25">
      <c r="A2640" s="1031" t="s">
        <v>9046</v>
      </c>
      <c r="B2640" s="1069" t="s">
        <v>990</v>
      </c>
      <c r="C2640" s="1061" t="s">
        <v>30</v>
      </c>
      <c r="D2640" s="1062">
        <v>1</v>
      </c>
      <c r="E2640" s="1061" t="s">
        <v>480</v>
      </c>
      <c r="F2640" s="1077">
        <v>75000</v>
      </c>
      <c r="G2640" s="1066">
        <f>F2640*D2640</f>
        <v>75000</v>
      </c>
      <c r="H2640" s="1067" t="s">
        <v>441</v>
      </c>
      <c r="I2640" s="1061"/>
    </row>
    <row r="2641" spans="1:9" ht="15" hidden="1" customHeight="1" x14ac:dyDescent="0.25">
      <c r="A2641" s="1031" t="s">
        <v>9046</v>
      </c>
      <c r="B2641" s="1088" t="s">
        <v>6884</v>
      </c>
      <c r="C2641" s="1087" t="s">
        <v>449</v>
      </c>
      <c r="D2641" s="1062">
        <v>1</v>
      </c>
      <c r="E2641" s="1073" t="s">
        <v>29</v>
      </c>
      <c r="F2641" s="1077">
        <v>15000</v>
      </c>
      <c r="G2641" s="1066">
        <f t="shared" si="59"/>
        <v>15000</v>
      </c>
      <c r="H2641" s="1067" t="s">
        <v>8354</v>
      </c>
      <c r="I2641" s="1061"/>
    </row>
    <row r="2642" spans="1:9" ht="15" hidden="1" customHeight="1" x14ac:dyDescent="0.25">
      <c r="A2642" s="1031" t="s">
        <v>9046</v>
      </c>
      <c r="B2642" s="1061" t="s">
        <v>6924</v>
      </c>
      <c r="C2642" s="1061" t="s">
        <v>6699</v>
      </c>
      <c r="D2642" s="1062">
        <v>1</v>
      </c>
      <c r="E2642" s="1061" t="s">
        <v>62</v>
      </c>
      <c r="F2642" s="1077">
        <v>80000</v>
      </c>
      <c r="G2642" s="1066">
        <f t="shared" si="59"/>
        <v>80000</v>
      </c>
      <c r="H2642" s="1067" t="s">
        <v>8354</v>
      </c>
      <c r="I2642" s="1061"/>
    </row>
    <row r="2643" spans="1:9" ht="15" hidden="1" customHeight="1" x14ac:dyDescent="0.25">
      <c r="A2643" s="1031" t="s">
        <v>9046</v>
      </c>
      <c r="B2643" s="1069" t="s">
        <v>8149</v>
      </c>
      <c r="C2643" s="1061" t="s">
        <v>6699</v>
      </c>
      <c r="D2643" s="1062">
        <v>1</v>
      </c>
      <c r="E2643" s="1061" t="s">
        <v>62</v>
      </c>
      <c r="F2643" s="1077">
        <v>82500</v>
      </c>
      <c r="G2643" s="1066">
        <f>F2643*D2643</f>
        <v>82500</v>
      </c>
      <c r="H2643" s="1067" t="s">
        <v>8354</v>
      </c>
      <c r="I2643" s="1061"/>
    </row>
    <row r="2644" spans="1:9" ht="15" hidden="1" customHeight="1" x14ac:dyDescent="0.25">
      <c r="A2644" s="1031" t="s">
        <v>9046</v>
      </c>
      <c r="B2644" s="1088" t="s">
        <v>465</v>
      </c>
      <c r="C2644" s="1088" t="s">
        <v>6598</v>
      </c>
      <c r="D2644" s="1062">
        <v>20</v>
      </c>
      <c r="E2644" s="1073" t="s">
        <v>63</v>
      </c>
      <c r="F2644" s="1065">
        <v>17000</v>
      </c>
      <c r="G2644" s="1066">
        <f t="shared" ref="G2644" si="60">F2644*D2644</f>
        <v>340000</v>
      </c>
      <c r="H2644" s="1067" t="s">
        <v>8354</v>
      </c>
      <c r="I2644" s="1061"/>
    </row>
    <row r="2645" spans="1:9" ht="15" hidden="1" customHeight="1" x14ac:dyDescent="0.25">
      <c r="A2645" s="1031" t="s">
        <v>9046</v>
      </c>
      <c r="B2645" s="1063" t="s">
        <v>215</v>
      </c>
      <c r="C2645" s="1085" t="s">
        <v>216</v>
      </c>
      <c r="D2645" s="1062">
        <v>1</v>
      </c>
      <c r="E2645" s="1061" t="s">
        <v>203</v>
      </c>
      <c r="F2645" s="971">
        <v>36500</v>
      </c>
      <c r="G2645" s="1066">
        <f>F2645*D2645</f>
        <v>36500</v>
      </c>
      <c r="H2645" s="1067" t="s">
        <v>453</v>
      </c>
      <c r="I2645" s="1061"/>
    </row>
    <row r="2646" spans="1:9" ht="15" hidden="1" customHeight="1" x14ac:dyDescent="0.25">
      <c r="A2646" s="1031" t="s">
        <v>9046</v>
      </c>
      <c r="B2646" s="1061" t="s">
        <v>68</v>
      </c>
      <c r="C2646" s="1061" t="s">
        <v>69</v>
      </c>
      <c r="D2646" s="1062">
        <v>0.5</v>
      </c>
      <c r="E2646" s="1070" t="s">
        <v>203</v>
      </c>
      <c r="F2646" s="1077">
        <v>29000</v>
      </c>
      <c r="G2646" s="1066">
        <f t="shared" si="59"/>
        <v>14500</v>
      </c>
      <c r="H2646" s="1067" t="s">
        <v>524</v>
      </c>
      <c r="I2646" s="1061"/>
    </row>
    <row r="2647" spans="1:9" ht="15" hidden="1" customHeight="1" x14ac:dyDescent="0.25">
      <c r="A2647" s="1031" t="s">
        <v>9046</v>
      </c>
      <c r="B2647" s="1061" t="s">
        <v>6764</v>
      </c>
      <c r="C2647" s="1061" t="s">
        <v>6765</v>
      </c>
      <c r="D2647" s="1062">
        <v>0.5</v>
      </c>
      <c r="E2647" s="1069" t="s">
        <v>63</v>
      </c>
      <c r="F2647" s="1077">
        <v>75000</v>
      </c>
      <c r="G2647" s="1066">
        <f t="shared" si="59"/>
        <v>37500</v>
      </c>
      <c r="H2647" s="1067" t="s">
        <v>524</v>
      </c>
      <c r="I2647" s="1061"/>
    </row>
    <row r="2648" spans="1:9" ht="15" customHeight="1" x14ac:dyDescent="0.25">
      <c r="A2648" s="1031" t="s">
        <v>9046</v>
      </c>
      <c r="B2648" s="1061" t="s">
        <v>6863</v>
      </c>
      <c r="C2648" s="1072" t="s">
        <v>6843</v>
      </c>
      <c r="D2648" s="1062">
        <v>1</v>
      </c>
      <c r="E2648" s="1073" t="s">
        <v>29</v>
      </c>
      <c r="F2648" s="1065">
        <v>60000</v>
      </c>
      <c r="G2648" s="1066">
        <f t="shared" si="59"/>
        <v>60000</v>
      </c>
      <c r="H2648" s="1067" t="s">
        <v>454</v>
      </c>
      <c r="I2648" s="1061" t="s">
        <v>9040</v>
      </c>
    </row>
    <row r="2649" spans="1:9" ht="15" customHeight="1" x14ac:dyDescent="0.25">
      <c r="A2649" s="1031" t="s">
        <v>9046</v>
      </c>
      <c r="B2649" s="1074" t="s">
        <v>6864</v>
      </c>
      <c r="C2649" s="1061" t="s">
        <v>141</v>
      </c>
      <c r="D2649" s="1062">
        <v>1</v>
      </c>
      <c r="E2649" s="1073" t="s">
        <v>25</v>
      </c>
      <c r="F2649" s="1065">
        <v>400000</v>
      </c>
      <c r="G2649" s="1066">
        <f t="shared" si="59"/>
        <v>400000</v>
      </c>
      <c r="H2649" s="1067" t="s">
        <v>454</v>
      </c>
      <c r="I2649" s="1061" t="s">
        <v>9040</v>
      </c>
    </row>
    <row r="2650" spans="1:9" ht="15" hidden="1" customHeight="1" x14ac:dyDescent="0.25">
      <c r="A2650" s="1031" t="s">
        <v>9046</v>
      </c>
      <c r="B2650" s="1061" t="s">
        <v>432</v>
      </c>
      <c r="C2650" s="1072" t="s">
        <v>6865</v>
      </c>
      <c r="D2650" s="1062">
        <v>11</v>
      </c>
      <c r="E2650" s="1073" t="s">
        <v>29</v>
      </c>
      <c r="F2650" s="1065">
        <v>1565</v>
      </c>
      <c r="G2650" s="1066">
        <f t="shared" si="59"/>
        <v>17215</v>
      </c>
      <c r="H2650" s="1067" t="s">
        <v>454</v>
      </c>
      <c r="I2650" s="1061" t="s">
        <v>9040</v>
      </c>
    </row>
    <row r="2651" spans="1:9" ht="15" customHeight="1" x14ac:dyDescent="0.25">
      <c r="A2651" s="1031" t="s">
        <v>9046</v>
      </c>
      <c r="B2651" s="1061" t="s">
        <v>6863</v>
      </c>
      <c r="C2651" s="1072" t="s">
        <v>6843</v>
      </c>
      <c r="D2651" s="1062">
        <v>1</v>
      </c>
      <c r="E2651" s="1073" t="s">
        <v>29</v>
      </c>
      <c r="F2651" s="1065">
        <v>60000</v>
      </c>
      <c r="G2651" s="1066">
        <f t="shared" si="59"/>
        <v>60000</v>
      </c>
      <c r="H2651" s="1067" t="s">
        <v>491</v>
      </c>
      <c r="I2651" s="1061" t="s">
        <v>9041</v>
      </c>
    </row>
    <row r="2652" spans="1:9" ht="15" customHeight="1" x14ac:dyDescent="0.25">
      <c r="A2652" s="1031" t="s">
        <v>9046</v>
      </c>
      <c r="B2652" s="1074" t="s">
        <v>6864</v>
      </c>
      <c r="C2652" s="1061" t="s">
        <v>141</v>
      </c>
      <c r="D2652" s="1062">
        <v>1</v>
      </c>
      <c r="E2652" s="1073" t="s">
        <v>25</v>
      </c>
      <c r="F2652" s="1065">
        <v>400000</v>
      </c>
      <c r="G2652" s="1066">
        <f t="shared" si="59"/>
        <v>400000</v>
      </c>
      <c r="H2652" s="1067" t="s">
        <v>491</v>
      </c>
      <c r="I2652" s="1061" t="s">
        <v>9041</v>
      </c>
    </row>
    <row r="2653" spans="1:9" ht="15" hidden="1" customHeight="1" x14ac:dyDescent="0.25">
      <c r="A2653" s="1031" t="s">
        <v>9046</v>
      </c>
      <c r="B2653" s="1061" t="s">
        <v>432</v>
      </c>
      <c r="C2653" s="1072" t="s">
        <v>6865</v>
      </c>
      <c r="D2653" s="1062">
        <v>11</v>
      </c>
      <c r="E2653" s="1073" t="s">
        <v>29</v>
      </c>
      <c r="F2653" s="1065">
        <v>1565</v>
      </c>
      <c r="G2653" s="1066">
        <f t="shared" si="59"/>
        <v>17215</v>
      </c>
      <c r="H2653" s="1067" t="s">
        <v>491</v>
      </c>
      <c r="I2653" s="1061" t="s">
        <v>9041</v>
      </c>
    </row>
    <row r="2654" spans="1:9" ht="15" hidden="1" customHeight="1" x14ac:dyDescent="0.25">
      <c r="A2654" s="1031" t="s">
        <v>9046</v>
      </c>
      <c r="B2654" s="1088" t="s">
        <v>9033</v>
      </c>
      <c r="C2654" s="1078" t="s">
        <v>6627</v>
      </c>
      <c r="D2654" s="1079">
        <v>6</v>
      </c>
      <c r="E2654" s="1073" t="s">
        <v>29</v>
      </c>
      <c r="F2654" s="1065">
        <v>2500</v>
      </c>
      <c r="G2654" s="1066">
        <f t="shared" si="59"/>
        <v>15000</v>
      </c>
      <c r="H2654" s="1067" t="s">
        <v>9042</v>
      </c>
      <c r="I2654" s="1061"/>
    </row>
    <row r="2655" spans="1:9" ht="15" hidden="1" customHeight="1" x14ac:dyDescent="0.25">
      <c r="A2655" s="1031" t="s">
        <v>9046</v>
      </c>
      <c r="B2655" s="1072" t="s">
        <v>9034</v>
      </c>
      <c r="C2655" s="1072" t="s">
        <v>6627</v>
      </c>
      <c r="D2655" s="1084">
        <v>6</v>
      </c>
      <c r="E2655" s="1071" t="s">
        <v>29</v>
      </c>
      <c r="F2655" s="1066">
        <v>250</v>
      </c>
      <c r="G2655" s="1066">
        <f t="shared" si="59"/>
        <v>1500</v>
      </c>
      <c r="H2655" s="1067" t="s">
        <v>9042</v>
      </c>
      <c r="I2655" s="1061"/>
    </row>
    <row r="2656" spans="1:9" ht="15" hidden="1" customHeight="1" x14ac:dyDescent="0.25">
      <c r="A2656" s="1031" t="s">
        <v>9046</v>
      </c>
      <c r="B2656" s="1072" t="s">
        <v>9035</v>
      </c>
      <c r="C2656" s="1072" t="s">
        <v>6627</v>
      </c>
      <c r="D2656" s="1084">
        <v>2</v>
      </c>
      <c r="E2656" s="1071" t="s">
        <v>29</v>
      </c>
      <c r="F2656" s="1066">
        <v>2500</v>
      </c>
      <c r="G2656" s="1066">
        <f t="shared" si="59"/>
        <v>5000</v>
      </c>
      <c r="H2656" s="1067" t="s">
        <v>9042</v>
      </c>
      <c r="I2656" s="1061"/>
    </row>
    <row r="2657" spans="1:9" ht="15" hidden="1" customHeight="1" x14ac:dyDescent="0.25">
      <c r="A2657" s="1031" t="s">
        <v>9046</v>
      </c>
      <c r="B2657" s="1072" t="s">
        <v>9036</v>
      </c>
      <c r="C2657" s="1072" t="s">
        <v>417</v>
      </c>
      <c r="D2657" s="1080">
        <v>2</v>
      </c>
      <c r="E2657" s="1071" t="s">
        <v>29</v>
      </c>
      <c r="F2657" s="1066">
        <v>8500</v>
      </c>
      <c r="G2657" s="1066">
        <f t="shared" si="59"/>
        <v>17000</v>
      </c>
      <c r="H2657" s="1067" t="s">
        <v>9042</v>
      </c>
      <c r="I2657" s="1061"/>
    </row>
    <row r="2658" spans="1:9" ht="15" hidden="1" customHeight="1" x14ac:dyDescent="0.25">
      <c r="A2658" s="1031" t="s">
        <v>9046</v>
      </c>
      <c r="B2658" s="1060" t="s">
        <v>9038</v>
      </c>
      <c r="C2658" s="1061" t="s">
        <v>6904</v>
      </c>
      <c r="D2658" s="1062">
        <v>1</v>
      </c>
      <c r="E2658" s="1073" t="s">
        <v>29</v>
      </c>
      <c r="F2658" s="1076">
        <v>40000</v>
      </c>
      <c r="G2658" s="1066">
        <f t="shared" si="59"/>
        <v>40000</v>
      </c>
      <c r="H2658" s="1067" t="s">
        <v>9042</v>
      </c>
      <c r="I2658" s="1061"/>
    </row>
    <row r="2659" spans="1:9" ht="15" hidden="1" customHeight="1" x14ac:dyDescent="0.25">
      <c r="A2659" s="1031" t="s">
        <v>9046</v>
      </c>
      <c r="B2659" s="1060" t="s">
        <v>9039</v>
      </c>
      <c r="C2659" s="1061" t="s">
        <v>6904</v>
      </c>
      <c r="D2659" s="1079">
        <v>1</v>
      </c>
      <c r="E2659" s="1073" t="s">
        <v>29</v>
      </c>
      <c r="F2659" s="1065">
        <v>30000</v>
      </c>
      <c r="G2659" s="1066">
        <f t="shared" si="59"/>
        <v>30000</v>
      </c>
      <c r="H2659" s="1067" t="s">
        <v>9042</v>
      </c>
      <c r="I2659" s="1061"/>
    </row>
    <row r="2660" spans="1:9" ht="15" hidden="1" customHeight="1" x14ac:dyDescent="0.25">
      <c r="A2660" s="1031" t="s">
        <v>9046</v>
      </c>
      <c r="B2660" s="1060" t="s">
        <v>8732</v>
      </c>
      <c r="C2660" s="1086" t="s">
        <v>6904</v>
      </c>
      <c r="D2660" s="1079">
        <v>1</v>
      </c>
      <c r="E2660" s="1073" t="s">
        <v>29</v>
      </c>
      <c r="F2660" s="1065">
        <v>170000</v>
      </c>
      <c r="G2660" s="1066">
        <f t="shared" si="59"/>
        <v>170000</v>
      </c>
      <c r="H2660" s="1067" t="s">
        <v>9042</v>
      </c>
      <c r="I2660" s="1061"/>
    </row>
    <row r="2661" spans="1:9" ht="15" hidden="1" customHeight="1" x14ac:dyDescent="0.25">
      <c r="A2661" s="1031" t="s">
        <v>9046</v>
      </c>
      <c r="B2661" s="1074" t="s">
        <v>8728</v>
      </c>
      <c r="C2661" s="1075" t="s">
        <v>6904</v>
      </c>
      <c r="D2661" s="1062">
        <v>1</v>
      </c>
      <c r="E2661" s="1073" t="s">
        <v>29</v>
      </c>
      <c r="F2661" s="1065">
        <v>145000</v>
      </c>
      <c r="G2661" s="1066">
        <f t="shared" si="59"/>
        <v>145000</v>
      </c>
      <c r="H2661" s="1067" t="s">
        <v>9042</v>
      </c>
      <c r="I2661" s="1061"/>
    </row>
    <row r="2662" spans="1:9" ht="15" hidden="1" customHeight="1" x14ac:dyDescent="0.25">
      <c r="A2662" s="1031" t="s">
        <v>9046</v>
      </c>
      <c r="B2662" s="1060" t="s">
        <v>8759</v>
      </c>
      <c r="C2662" s="1075" t="s">
        <v>6904</v>
      </c>
      <c r="D2662" s="1080">
        <v>2</v>
      </c>
      <c r="E2662" s="1073" t="s">
        <v>29</v>
      </c>
      <c r="F2662" s="1065">
        <v>60000</v>
      </c>
      <c r="G2662" s="1066">
        <f t="shared" si="59"/>
        <v>120000</v>
      </c>
      <c r="H2662" s="1067" t="s">
        <v>9042</v>
      </c>
      <c r="I2662" s="1061"/>
    </row>
    <row r="2663" spans="1:9" ht="15" hidden="1" customHeight="1" x14ac:dyDescent="0.25">
      <c r="A2663" s="1031" t="s">
        <v>9046</v>
      </c>
      <c r="B2663" s="1061" t="s">
        <v>9043</v>
      </c>
      <c r="C2663" s="1083" t="s">
        <v>6676</v>
      </c>
      <c r="D2663" s="1079">
        <v>1</v>
      </c>
      <c r="E2663" s="1073" t="s">
        <v>26</v>
      </c>
      <c r="F2663" s="1065">
        <v>4250000</v>
      </c>
      <c r="G2663" s="1066">
        <f t="shared" si="59"/>
        <v>4250000</v>
      </c>
      <c r="H2663" s="1067" t="s">
        <v>9042</v>
      </c>
      <c r="I2663" s="1061"/>
    </row>
    <row r="2664" spans="1:9" ht="15" hidden="1" customHeight="1" x14ac:dyDescent="0.25">
      <c r="A2664" s="1031" t="s">
        <v>9046</v>
      </c>
      <c r="B2664" s="1060" t="s">
        <v>9044</v>
      </c>
      <c r="C2664" s="1061" t="s">
        <v>6676</v>
      </c>
      <c r="D2664" s="1062">
        <v>1</v>
      </c>
      <c r="E2664" s="1073" t="s">
        <v>26</v>
      </c>
      <c r="F2664" s="1076">
        <v>1650000</v>
      </c>
      <c r="G2664" s="1066">
        <f t="shared" si="59"/>
        <v>1650000</v>
      </c>
      <c r="H2664" s="1067" t="s">
        <v>9042</v>
      </c>
      <c r="I2664" s="1061"/>
    </row>
    <row r="2665" spans="1:9" ht="15" hidden="1" customHeight="1" x14ac:dyDescent="0.25">
      <c r="A2665" s="1031" t="s">
        <v>9046</v>
      </c>
      <c r="B2665" s="1060" t="s">
        <v>7283</v>
      </c>
      <c r="C2665" s="1083" t="s">
        <v>1151</v>
      </c>
      <c r="D2665" s="1064">
        <v>1</v>
      </c>
      <c r="E2665" s="1073" t="s">
        <v>29</v>
      </c>
      <c r="F2665" s="1076">
        <v>800000</v>
      </c>
      <c r="G2665" s="1066">
        <f>F2665*D2665</f>
        <v>800000</v>
      </c>
      <c r="H2665" s="1067" t="s">
        <v>415</v>
      </c>
      <c r="I2665" s="1061" t="s">
        <v>9029</v>
      </c>
    </row>
    <row r="2666" spans="1:9" ht="15" hidden="1" customHeight="1" x14ac:dyDescent="0.25">
      <c r="A2666" s="1031" t="s">
        <v>9046</v>
      </c>
      <c r="B2666" s="1072" t="s">
        <v>8966</v>
      </c>
      <c r="C2666" s="1072" t="s">
        <v>8984</v>
      </c>
      <c r="D2666" s="1084">
        <v>1</v>
      </c>
      <c r="E2666" s="1071" t="s">
        <v>29</v>
      </c>
      <c r="F2666" s="1066">
        <v>825000</v>
      </c>
      <c r="G2666" s="1066">
        <f t="shared" ref="G2666:G2669" si="61">F2666*D2666</f>
        <v>825000</v>
      </c>
      <c r="H2666" s="1067" t="s">
        <v>415</v>
      </c>
      <c r="I2666" s="1061" t="s">
        <v>9029</v>
      </c>
    </row>
    <row r="2667" spans="1:9" ht="15" hidden="1" customHeight="1" x14ac:dyDescent="0.25">
      <c r="A2667" s="1031" t="s">
        <v>9046</v>
      </c>
      <c r="B2667" s="1072" t="s">
        <v>7816</v>
      </c>
      <c r="C2667" s="1078" t="s">
        <v>7795</v>
      </c>
      <c r="D2667" s="1096">
        <v>2</v>
      </c>
      <c r="E2667" s="1071" t="s">
        <v>29</v>
      </c>
      <c r="F2667" s="1092">
        <v>90000</v>
      </c>
      <c r="G2667" s="1066">
        <f>F2667*D2667</f>
        <v>180000</v>
      </c>
      <c r="H2667" s="1067" t="s">
        <v>415</v>
      </c>
      <c r="I2667" s="1061" t="s">
        <v>9029</v>
      </c>
    </row>
    <row r="2668" spans="1:9" ht="15" hidden="1" customHeight="1" x14ac:dyDescent="0.25">
      <c r="A2668" s="1031" t="s">
        <v>9046</v>
      </c>
      <c r="B2668" s="1061" t="s">
        <v>6941</v>
      </c>
      <c r="C2668" s="1061" t="s">
        <v>88</v>
      </c>
      <c r="D2668" s="1062">
        <v>1</v>
      </c>
      <c r="E2668" s="1073" t="s">
        <v>29</v>
      </c>
      <c r="F2668" s="1076">
        <v>50000</v>
      </c>
      <c r="G2668" s="1066">
        <f t="shared" ref="G2668" si="62">F2668*D2668</f>
        <v>50000</v>
      </c>
      <c r="H2668" s="1067" t="s">
        <v>415</v>
      </c>
      <c r="I2668" s="1061" t="s">
        <v>9029</v>
      </c>
    </row>
    <row r="2669" spans="1:9" ht="15" hidden="1" customHeight="1" x14ac:dyDescent="0.25">
      <c r="A2669" s="1031" t="s">
        <v>9046</v>
      </c>
      <c r="B2669" s="1061" t="s">
        <v>7394</v>
      </c>
      <c r="C2669" s="1061" t="s">
        <v>88</v>
      </c>
      <c r="D2669" s="1079">
        <v>1</v>
      </c>
      <c r="E2669" s="1073" t="s">
        <v>29</v>
      </c>
      <c r="F2669" s="1076">
        <v>195000</v>
      </c>
      <c r="G2669" s="1066">
        <f t="shared" si="61"/>
        <v>195000</v>
      </c>
      <c r="H2669" s="1067" t="s">
        <v>415</v>
      </c>
      <c r="I2669" s="1061" t="s">
        <v>9029</v>
      </c>
    </row>
    <row r="2670" spans="1:9" ht="15" hidden="1" customHeight="1" x14ac:dyDescent="0.25">
      <c r="A2670" s="1031" t="s">
        <v>9046</v>
      </c>
      <c r="B2670" s="1089" t="s">
        <v>6709</v>
      </c>
      <c r="C2670" s="1094" t="s">
        <v>6711</v>
      </c>
      <c r="D2670" s="1080">
        <v>1</v>
      </c>
      <c r="E2670" s="1071" t="s">
        <v>29</v>
      </c>
      <c r="F2670" s="1066">
        <v>245000</v>
      </c>
      <c r="G2670" s="1066">
        <f>F2670*D2670</f>
        <v>245000</v>
      </c>
      <c r="H2670" s="1067" t="s">
        <v>415</v>
      </c>
      <c r="I2670" s="1061" t="s">
        <v>9029</v>
      </c>
    </row>
    <row r="2671" spans="1:9" ht="15" hidden="1" customHeight="1" x14ac:dyDescent="0.25">
      <c r="A2671" s="1031" t="s">
        <v>9046</v>
      </c>
      <c r="B2671" s="1061" t="s">
        <v>9021</v>
      </c>
      <c r="C2671" s="1078" t="s">
        <v>57</v>
      </c>
      <c r="D2671" s="1062">
        <v>1</v>
      </c>
      <c r="E2671" s="1073" t="s">
        <v>26</v>
      </c>
      <c r="F2671" s="1076">
        <v>450000</v>
      </c>
      <c r="G2671" s="1066">
        <f t="shared" ref="G2671:G2673" si="63">F2671*D2671</f>
        <v>450000</v>
      </c>
      <c r="H2671" s="1067" t="s">
        <v>416</v>
      </c>
      <c r="I2671" s="1061" t="s">
        <v>9030</v>
      </c>
    </row>
    <row r="2672" spans="1:9" s="822" customFormat="1" ht="15" hidden="1" customHeight="1" x14ac:dyDescent="0.25">
      <c r="A2672" s="1031" t="s">
        <v>9046</v>
      </c>
      <c r="B2672" s="1061" t="s">
        <v>7864</v>
      </c>
      <c r="C2672" s="1082" t="s">
        <v>135</v>
      </c>
      <c r="D2672" s="1062">
        <v>1</v>
      </c>
      <c r="E2672" s="1073" t="s">
        <v>29</v>
      </c>
      <c r="F2672" s="1065">
        <v>539999</v>
      </c>
      <c r="G2672" s="1066">
        <f t="shared" si="63"/>
        <v>539999</v>
      </c>
      <c r="H2672" s="1067" t="s">
        <v>8508</v>
      </c>
      <c r="I2672" s="1061" t="s">
        <v>9030</v>
      </c>
    </row>
    <row r="2673" spans="1:9" s="822" customFormat="1" ht="15" hidden="1" customHeight="1" x14ac:dyDescent="0.25">
      <c r="A2673" s="1031" t="s">
        <v>9046</v>
      </c>
      <c r="B2673" s="1060" t="s">
        <v>7865</v>
      </c>
      <c r="C2673" s="1082" t="s">
        <v>135</v>
      </c>
      <c r="D2673" s="1062">
        <v>1</v>
      </c>
      <c r="E2673" s="1073" t="s">
        <v>29</v>
      </c>
      <c r="F2673" s="1065">
        <v>539999</v>
      </c>
      <c r="G2673" s="1066">
        <f t="shared" si="63"/>
        <v>539999</v>
      </c>
      <c r="H2673" s="1067" t="s">
        <v>8508</v>
      </c>
      <c r="I2673" s="1061" t="s">
        <v>9030</v>
      </c>
    </row>
    <row r="2674" spans="1:9" s="822" customFormat="1" ht="15" hidden="1" customHeight="1" x14ac:dyDescent="0.25">
      <c r="A2674" s="1031" t="s">
        <v>9046</v>
      </c>
      <c r="B2674" s="1088" t="s">
        <v>9019</v>
      </c>
      <c r="C2674" s="1088" t="s">
        <v>135</v>
      </c>
      <c r="D2674" s="1091">
        <v>2</v>
      </c>
      <c r="E2674" s="1093" t="s">
        <v>29</v>
      </c>
      <c r="F2674" s="1076">
        <v>44000</v>
      </c>
      <c r="G2674" s="1066">
        <f>F2674*D2674</f>
        <v>88000</v>
      </c>
      <c r="H2674" s="1067" t="s">
        <v>8508</v>
      </c>
      <c r="I2674" s="1061" t="s">
        <v>9030</v>
      </c>
    </row>
    <row r="2675" spans="1:9" ht="15" hidden="1" customHeight="1" x14ac:dyDescent="0.25">
      <c r="A2675" s="1031" t="s">
        <v>9046</v>
      </c>
      <c r="B2675" s="1072" t="s">
        <v>9017</v>
      </c>
      <c r="C2675" s="1072" t="s">
        <v>363</v>
      </c>
      <c r="D2675" s="1084">
        <v>1</v>
      </c>
      <c r="E2675" s="1071" t="s">
        <v>114</v>
      </c>
      <c r="F2675" s="1066">
        <v>200000</v>
      </c>
      <c r="G2675" s="1066">
        <f t="shared" ref="G2675" si="64">F2675*D2675</f>
        <v>200000</v>
      </c>
      <c r="H2675" s="1090" t="s">
        <v>7219</v>
      </c>
      <c r="I2675" s="1061" t="s">
        <v>9030</v>
      </c>
    </row>
    <row r="2676" spans="1:9" ht="15" hidden="1" customHeight="1" x14ac:dyDescent="0.25">
      <c r="A2676" s="1031" t="s">
        <v>9046</v>
      </c>
      <c r="B2676" s="1069" t="s">
        <v>8870</v>
      </c>
      <c r="C2676" s="1068" t="s">
        <v>8868</v>
      </c>
      <c r="D2676" s="1064">
        <v>1</v>
      </c>
      <c r="E2676" s="1073" t="s">
        <v>29</v>
      </c>
      <c r="F2676" s="1076">
        <v>1586194.4400000002</v>
      </c>
      <c r="G2676" s="1066">
        <f>F2676*D2676</f>
        <v>1586194.4400000002</v>
      </c>
      <c r="H2676" s="1067" t="s">
        <v>6602</v>
      </c>
      <c r="I2676" s="1061" t="s">
        <v>9031</v>
      </c>
    </row>
    <row r="2677" spans="1:9" ht="15" hidden="1" customHeight="1" x14ac:dyDescent="0.25">
      <c r="A2677" s="1031" t="s">
        <v>9046</v>
      </c>
      <c r="B2677" s="1088" t="s">
        <v>9068</v>
      </c>
      <c r="C2677" s="1061" t="s">
        <v>7235</v>
      </c>
      <c r="D2677" s="821">
        <v>4</v>
      </c>
      <c r="E2677" s="1093" t="s">
        <v>29</v>
      </c>
      <c r="F2677" s="1065">
        <v>882500</v>
      </c>
      <c r="G2677" s="1043">
        <f>F2677*D2677</f>
        <v>3530000</v>
      </c>
      <c r="H2677" s="1039" t="s">
        <v>9071</v>
      </c>
      <c r="I2677" s="822"/>
    </row>
    <row r="2678" spans="1:9" ht="15" hidden="1" customHeight="1" x14ac:dyDescent="0.25">
      <c r="A2678" s="1031" t="s">
        <v>9046</v>
      </c>
      <c r="B2678" s="1088" t="s">
        <v>7853</v>
      </c>
      <c r="C2678" s="1061" t="s">
        <v>7235</v>
      </c>
      <c r="D2678" s="821">
        <v>4</v>
      </c>
      <c r="E2678" s="1093" t="s">
        <v>29</v>
      </c>
      <c r="F2678" s="1065">
        <v>401000</v>
      </c>
      <c r="G2678" s="1043">
        <f>F2678*D2678</f>
        <v>1604000</v>
      </c>
      <c r="H2678" s="1039" t="s">
        <v>9071</v>
      </c>
      <c r="I2678" s="822"/>
    </row>
    <row r="2679" spans="1:9" ht="15" hidden="1" customHeight="1" x14ac:dyDescent="0.25">
      <c r="A2679" s="1031" t="s">
        <v>9046</v>
      </c>
      <c r="B2679" s="1088" t="s">
        <v>9070</v>
      </c>
      <c r="C2679" s="1061" t="s">
        <v>7235</v>
      </c>
      <c r="D2679" s="821">
        <v>3</v>
      </c>
      <c r="E2679" s="1093" t="s">
        <v>29</v>
      </c>
      <c r="F2679" s="1065">
        <v>208000</v>
      </c>
      <c r="G2679" s="1043">
        <f>F2679*D2679</f>
        <v>624000</v>
      </c>
      <c r="H2679" s="1039" t="s">
        <v>9071</v>
      </c>
      <c r="I2679" s="822"/>
    </row>
    <row r="2680" spans="1:9" ht="15" hidden="1" customHeight="1" x14ac:dyDescent="0.25">
      <c r="A2680" s="1031" t="s">
        <v>9045</v>
      </c>
      <c r="B2680" s="1061" t="s">
        <v>7296</v>
      </c>
      <c r="C2680" s="1075" t="s">
        <v>398</v>
      </c>
      <c r="D2680" s="904">
        <v>1</v>
      </c>
      <c r="E2680" s="1073" t="s">
        <v>26</v>
      </c>
      <c r="F2680" s="1076">
        <v>7500</v>
      </c>
      <c r="G2680" s="1066">
        <f t="shared" ref="G2680:G2719" si="65">F2680*D2680</f>
        <v>7500</v>
      </c>
      <c r="H2680" s="1067" t="s">
        <v>471</v>
      </c>
      <c r="I2680" s="1061"/>
    </row>
    <row r="2681" spans="1:9" ht="15" hidden="1" customHeight="1" x14ac:dyDescent="0.25">
      <c r="A2681" s="1031" t="s">
        <v>9045</v>
      </c>
      <c r="B2681" s="1060" t="s">
        <v>7502</v>
      </c>
      <c r="C2681" s="1068" t="s">
        <v>57</v>
      </c>
      <c r="D2681" s="1079">
        <v>1</v>
      </c>
      <c r="E2681" s="1073" t="s">
        <v>29</v>
      </c>
      <c r="F2681" s="1065">
        <v>380000</v>
      </c>
      <c r="G2681" s="1066">
        <f t="shared" si="65"/>
        <v>380000</v>
      </c>
      <c r="H2681" s="1067" t="s">
        <v>434</v>
      </c>
      <c r="I2681" s="1061" t="s">
        <v>9066</v>
      </c>
    </row>
    <row r="2682" spans="1:9" ht="15" hidden="1" customHeight="1" x14ac:dyDescent="0.25">
      <c r="A2682" s="1031" t="s">
        <v>9045</v>
      </c>
      <c r="B2682" s="1061" t="s">
        <v>6856</v>
      </c>
      <c r="C2682" s="1075" t="s">
        <v>6855</v>
      </c>
      <c r="D2682" s="1062">
        <v>5</v>
      </c>
      <c r="E2682" s="1073" t="s">
        <v>29</v>
      </c>
      <c r="F2682" s="1076">
        <v>1000</v>
      </c>
      <c r="G2682" s="1066">
        <f t="shared" si="65"/>
        <v>5000</v>
      </c>
      <c r="H2682" s="1067" t="s">
        <v>7583</v>
      </c>
      <c r="I2682" s="1061"/>
    </row>
    <row r="2683" spans="1:9" ht="15" hidden="1" customHeight="1" x14ac:dyDescent="0.25">
      <c r="A2683" s="1031" t="s">
        <v>9045</v>
      </c>
      <c r="B2683" s="1061" t="s">
        <v>9047</v>
      </c>
      <c r="C2683" s="1061" t="s">
        <v>363</v>
      </c>
      <c r="D2683" s="1079">
        <v>1</v>
      </c>
      <c r="E2683" s="1073" t="s">
        <v>29</v>
      </c>
      <c r="F2683" s="1065">
        <v>1600000</v>
      </c>
      <c r="G2683" s="1066">
        <f t="shared" si="65"/>
        <v>1600000</v>
      </c>
      <c r="H2683" s="1067" t="s">
        <v>441</v>
      </c>
      <c r="I2683" s="1061"/>
    </row>
    <row r="2684" spans="1:9" ht="15" hidden="1" customHeight="1" x14ac:dyDescent="0.25">
      <c r="A2684" s="1031" t="s">
        <v>9045</v>
      </c>
      <c r="B2684" s="1061" t="s">
        <v>8088</v>
      </c>
      <c r="C2684" s="1061" t="s">
        <v>398</v>
      </c>
      <c r="D2684" s="1062">
        <v>1</v>
      </c>
      <c r="E2684" s="1073" t="s">
        <v>29</v>
      </c>
      <c r="F2684" s="1076">
        <v>12500</v>
      </c>
      <c r="G2684" s="1066">
        <f>F2684*D2684</f>
        <v>12500</v>
      </c>
      <c r="H2684" s="1067" t="s">
        <v>594</v>
      </c>
      <c r="I2684" s="1061" t="s">
        <v>9065</v>
      </c>
    </row>
    <row r="2685" spans="1:9" ht="15" hidden="1" customHeight="1" x14ac:dyDescent="0.25">
      <c r="A2685" s="1031" t="s">
        <v>9045</v>
      </c>
      <c r="B2685" s="1063" t="s">
        <v>215</v>
      </c>
      <c r="C2685" s="1085" t="s">
        <v>216</v>
      </c>
      <c r="D2685" s="1062">
        <v>1</v>
      </c>
      <c r="E2685" s="1061" t="s">
        <v>203</v>
      </c>
      <c r="F2685" s="971">
        <v>36500</v>
      </c>
      <c r="G2685" s="1066">
        <f>F2685*D2685</f>
        <v>36500</v>
      </c>
      <c r="H2685" s="1067" t="s">
        <v>594</v>
      </c>
      <c r="I2685" s="1061" t="s">
        <v>9065</v>
      </c>
    </row>
    <row r="2686" spans="1:9" ht="15" hidden="1" customHeight="1" x14ac:dyDescent="0.25">
      <c r="A2686" s="1031" t="s">
        <v>9045</v>
      </c>
      <c r="B2686" s="1074" t="s">
        <v>9048</v>
      </c>
      <c r="C2686" s="1061" t="s">
        <v>403</v>
      </c>
      <c r="D2686" s="1062">
        <v>1</v>
      </c>
      <c r="E2686" s="1073" t="s">
        <v>29</v>
      </c>
      <c r="F2686" s="1076">
        <v>295000</v>
      </c>
      <c r="G2686" s="1066">
        <f t="shared" si="65"/>
        <v>295000</v>
      </c>
      <c r="H2686" s="1067" t="s">
        <v>594</v>
      </c>
      <c r="I2686" s="1061" t="s">
        <v>9065</v>
      </c>
    </row>
    <row r="2687" spans="1:9" ht="15" hidden="1" customHeight="1" x14ac:dyDescent="0.25">
      <c r="A2687" s="1031" t="s">
        <v>9045</v>
      </c>
      <c r="B2687" s="1061" t="s">
        <v>6732</v>
      </c>
      <c r="C2687" s="1061" t="s">
        <v>444</v>
      </c>
      <c r="D2687" s="1062">
        <v>5</v>
      </c>
      <c r="E2687" s="1073" t="s">
        <v>29</v>
      </c>
      <c r="F2687" s="1076">
        <v>16000</v>
      </c>
      <c r="G2687" s="1066">
        <f t="shared" si="65"/>
        <v>80000</v>
      </c>
      <c r="H2687" s="1067" t="s">
        <v>8354</v>
      </c>
      <c r="I2687" s="1061"/>
    </row>
    <row r="2688" spans="1:9" ht="15" hidden="1" customHeight="1" x14ac:dyDescent="0.25">
      <c r="A2688" s="1031" t="s">
        <v>9045</v>
      </c>
      <c r="B2688" s="1061" t="s">
        <v>78</v>
      </c>
      <c r="C2688" s="1061" t="s">
        <v>79</v>
      </c>
      <c r="D2688" s="904">
        <v>2</v>
      </c>
      <c r="E2688" s="1061" t="s">
        <v>63</v>
      </c>
      <c r="F2688" s="1065">
        <v>29200</v>
      </c>
      <c r="G2688" s="1066">
        <f t="shared" si="65"/>
        <v>58400</v>
      </c>
      <c r="H2688" s="1067" t="s">
        <v>402</v>
      </c>
      <c r="I2688" s="1061"/>
    </row>
    <row r="2689" spans="1:9" ht="15" hidden="1" customHeight="1" x14ac:dyDescent="0.25">
      <c r="A2689" s="1031" t="s">
        <v>9045</v>
      </c>
      <c r="B2689" s="1061" t="s">
        <v>68</v>
      </c>
      <c r="C2689" s="1061" t="s">
        <v>69</v>
      </c>
      <c r="D2689" s="1062">
        <v>3</v>
      </c>
      <c r="E2689" s="1070" t="s">
        <v>203</v>
      </c>
      <c r="F2689" s="1077">
        <v>29000</v>
      </c>
      <c r="G2689" s="1066">
        <f t="shared" si="65"/>
        <v>87000</v>
      </c>
      <c r="H2689" s="1067" t="s">
        <v>402</v>
      </c>
      <c r="I2689" s="1061"/>
    </row>
    <row r="2690" spans="1:9" ht="15" hidden="1" customHeight="1" x14ac:dyDescent="0.25">
      <c r="A2690" s="1031" t="s">
        <v>9045</v>
      </c>
      <c r="B2690" s="1060" t="s">
        <v>8817</v>
      </c>
      <c r="C2690" s="1061" t="s">
        <v>57</v>
      </c>
      <c r="D2690" s="1062">
        <v>2</v>
      </c>
      <c r="E2690" s="1061" t="s">
        <v>29</v>
      </c>
      <c r="F2690" s="1065">
        <v>60000</v>
      </c>
      <c r="G2690" s="1066">
        <f t="shared" si="65"/>
        <v>120000</v>
      </c>
      <c r="H2690" s="1067" t="s">
        <v>392</v>
      </c>
      <c r="I2690" s="1061" t="s">
        <v>9067</v>
      </c>
    </row>
    <row r="2691" spans="1:9" ht="15" customHeight="1" x14ac:dyDescent="0.25">
      <c r="A2691" s="1031" t="s">
        <v>9045</v>
      </c>
      <c r="B2691" s="1061" t="s">
        <v>9032</v>
      </c>
      <c r="C2691" s="1061" t="s">
        <v>7715</v>
      </c>
      <c r="D2691" s="1079">
        <v>2</v>
      </c>
      <c r="E2691" s="1073" t="s">
        <v>29</v>
      </c>
      <c r="F2691" s="1065">
        <v>1500000</v>
      </c>
      <c r="G2691" s="1066">
        <f t="shared" si="65"/>
        <v>3000000</v>
      </c>
      <c r="H2691" s="1067" t="s">
        <v>8507</v>
      </c>
      <c r="I2691" s="1061" t="s">
        <v>9061</v>
      </c>
    </row>
    <row r="2692" spans="1:9" ht="15" hidden="1" customHeight="1" x14ac:dyDescent="0.25">
      <c r="A2692" s="1031" t="s">
        <v>9045</v>
      </c>
      <c r="B2692" s="1060" t="s">
        <v>8924</v>
      </c>
      <c r="C2692" s="1068" t="s">
        <v>8944</v>
      </c>
      <c r="D2692" s="1079">
        <v>1</v>
      </c>
      <c r="E2692" s="1073" t="s">
        <v>29</v>
      </c>
      <c r="F2692" s="1065">
        <v>3488433.125</v>
      </c>
      <c r="G2692" s="1066">
        <f t="shared" si="65"/>
        <v>3488433.125</v>
      </c>
      <c r="H2692" s="1067" t="s">
        <v>9062</v>
      </c>
      <c r="I2692" s="1061" t="s">
        <v>9061</v>
      </c>
    </row>
    <row r="2693" spans="1:9" ht="15" hidden="1" customHeight="1" x14ac:dyDescent="0.25">
      <c r="A2693" s="1031" t="s">
        <v>9045</v>
      </c>
      <c r="B2693" s="1060" t="s">
        <v>8924</v>
      </c>
      <c r="C2693" s="1068" t="s">
        <v>8945</v>
      </c>
      <c r="D2693" s="1079">
        <v>1</v>
      </c>
      <c r="E2693" s="1073" t="s">
        <v>29</v>
      </c>
      <c r="F2693" s="1065">
        <v>3488433.125</v>
      </c>
      <c r="G2693" s="1066">
        <f t="shared" si="65"/>
        <v>3488433.125</v>
      </c>
      <c r="H2693" s="1067" t="s">
        <v>9062</v>
      </c>
      <c r="I2693" s="1061" t="s">
        <v>9061</v>
      </c>
    </row>
    <row r="2694" spans="1:9" ht="15" hidden="1" customHeight="1" x14ac:dyDescent="0.25">
      <c r="A2694" s="1031" t="s">
        <v>9045</v>
      </c>
      <c r="B2694" s="1061" t="s">
        <v>8963</v>
      </c>
      <c r="C2694" s="1068" t="s">
        <v>8868</v>
      </c>
      <c r="D2694" s="1079">
        <v>2</v>
      </c>
      <c r="E2694" s="1073" t="s">
        <v>29</v>
      </c>
      <c r="F2694" s="1065">
        <v>339446.88</v>
      </c>
      <c r="G2694" s="1066">
        <f>F2694*D2694</f>
        <v>678893.76</v>
      </c>
      <c r="H2694" s="1067" t="s">
        <v>9062</v>
      </c>
      <c r="I2694" s="1061" t="s">
        <v>9061</v>
      </c>
    </row>
    <row r="2695" spans="1:9" ht="15" hidden="1" customHeight="1" x14ac:dyDescent="0.25">
      <c r="A2695" s="1031" t="s">
        <v>9045</v>
      </c>
      <c r="B2695" s="1060" t="s">
        <v>8925</v>
      </c>
      <c r="C2695" s="1068" t="s">
        <v>8868</v>
      </c>
      <c r="D2695" s="1079">
        <v>2</v>
      </c>
      <c r="E2695" s="1073" t="s">
        <v>29</v>
      </c>
      <c r="F2695" s="1065">
        <v>70585.316250000003</v>
      </c>
      <c r="G2695" s="1066">
        <f t="shared" ref="G2695" si="66">F2695*D2695</f>
        <v>141170.63250000001</v>
      </c>
      <c r="H2695" s="1067" t="s">
        <v>9062</v>
      </c>
      <c r="I2695" s="1061" t="s">
        <v>9061</v>
      </c>
    </row>
    <row r="2696" spans="1:9" ht="15" hidden="1" customHeight="1" x14ac:dyDescent="0.25">
      <c r="A2696" s="1031" t="s">
        <v>9045</v>
      </c>
      <c r="B2696" s="1089" t="s">
        <v>6709</v>
      </c>
      <c r="C2696" s="1094" t="s">
        <v>6711</v>
      </c>
      <c r="D2696" s="1080">
        <v>3</v>
      </c>
      <c r="E2696" s="1071" t="s">
        <v>29</v>
      </c>
      <c r="F2696" s="1066">
        <v>245000</v>
      </c>
      <c r="G2696" s="1066">
        <f>F2696*D2696</f>
        <v>735000</v>
      </c>
      <c r="H2696" s="1067" t="s">
        <v>6294</v>
      </c>
      <c r="I2696" s="1061" t="s">
        <v>9063</v>
      </c>
    </row>
    <row r="2697" spans="1:9" ht="15" hidden="1" customHeight="1" x14ac:dyDescent="0.25">
      <c r="A2697" s="1031" t="s">
        <v>9045</v>
      </c>
      <c r="B2697" s="1072" t="s">
        <v>7816</v>
      </c>
      <c r="C2697" s="1078" t="s">
        <v>7795</v>
      </c>
      <c r="D2697" s="1096">
        <v>3</v>
      </c>
      <c r="E2697" s="1071" t="s">
        <v>29</v>
      </c>
      <c r="F2697" s="1092">
        <v>90000</v>
      </c>
      <c r="G2697" s="1066">
        <f t="shared" si="65"/>
        <v>270000</v>
      </c>
      <c r="H2697" s="1067" t="s">
        <v>6294</v>
      </c>
      <c r="I2697" s="1061" t="s">
        <v>9063</v>
      </c>
    </row>
    <row r="2698" spans="1:9" ht="15" hidden="1" customHeight="1" x14ac:dyDescent="0.25">
      <c r="A2698" s="1031" t="s">
        <v>9045</v>
      </c>
      <c r="B2698" s="1072" t="s">
        <v>8966</v>
      </c>
      <c r="C2698" s="1072" t="s">
        <v>1106</v>
      </c>
      <c r="D2698" s="1084">
        <v>1</v>
      </c>
      <c r="E2698" s="1071" t="s">
        <v>29</v>
      </c>
      <c r="F2698" s="1066">
        <v>825000</v>
      </c>
      <c r="G2698" s="1066">
        <f>F2698*D2698</f>
        <v>825000</v>
      </c>
      <c r="H2698" s="1067" t="s">
        <v>6294</v>
      </c>
      <c r="I2698" s="1061" t="s">
        <v>9063</v>
      </c>
    </row>
    <row r="2699" spans="1:9" ht="15" hidden="1" customHeight="1" x14ac:dyDescent="0.25">
      <c r="A2699" s="1031" t="s">
        <v>9045</v>
      </c>
      <c r="B2699" s="1072" t="s">
        <v>8966</v>
      </c>
      <c r="C2699" s="1072" t="s">
        <v>1210</v>
      </c>
      <c r="D2699" s="1084">
        <v>1</v>
      </c>
      <c r="E2699" s="1071" t="s">
        <v>29</v>
      </c>
      <c r="F2699" s="1066">
        <v>825000</v>
      </c>
      <c r="G2699" s="1066">
        <f t="shared" ref="G2699:G2701" si="67">F2699*D2699</f>
        <v>825000</v>
      </c>
      <c r="H2699" s="1067" t="s">
        <v>6294</v>
      </c>
      <c r="I2699" s="1061" t="s">
        <v>9063</v>
      </c>
    </row>
    <row r="2700" spans="1:9" ht="15" hidden="1" customHeight="1" x14ac:dyDescent="0.25">
      <c r="A2700" s="1031" t="s">
        <v>9045</v>
      </c>
      <c r="B2700" s="1072" t="s">
        <v>8966</v>
      </c>
      <c r="C2700" s="1072" t="s">
        <v>1286</v>
      </c>
      <c r="D2700" s="1084">
        <v>1</v>
      </c>
      <c r="E2700" s="1071" t="s">
        <v>29</v>
      </c>
      <c r="F2700" s="1066">
        <v>825000</v>
      </c>
      <c r="G2700" s="1066">
        <f t="shared" si="67"/>
        <v>825000</v>
      </c>
      <c r="H2700" s="1067" t="s">
        <v>6294</v>
      </c>
      <c r="I2700" s="1061" t="s">
        <v>9063</v>
      </c>
    </row>
    <row r="2701" spans="1:9" ht="15" hidden="1" customHeight="1" x14ac:dyDescent="0.25">
      <c r="A2701" s="1031" t="s">
        <v>9045</v>
      </c>
      <c r="B2701" s="1072" t="s">
        <v>8966</v>
      </c>
      <c r="C2701" s="1072" t="s">
        <v>1286</v>
      </c>
      <c r="D2701" s="1084">
        <v>1</v>
      </c>
      <c r="E2701" s="1071" t="s">
        <v>29</v>
      </c>
      <c r="F2701" s="1066">
        <v>825000</v>
      </c>
      <c r="G2701" s="1066">
        <f t="shared" si="67"/>
        <v>825000</v>
      </c>
      <c r="H2701" s="1067" t="s">
        <v>6294</v>
      </c>
      <c r="I2701" s="1061" t="s">
        <v>9063</v>
      </c>
    </row>
    <row r="2702" spans="1:9" ht="15" hidden="1" customHeight="1" x14ac:dyDescent="0.25">
      <c r="A2702" s="1031" t="s">
        <v>9045</v>
      </c>
      <c r="B2702" s="1072" t="s">
        <v>8966</v>
      </c>
      <c r="C2702" s="1072" t="s">
        <v>1364</v>
      </c>
      <c r="D2702" s="1084">
        <v>1</v>
      </c>
      <c r="E2702" s="1071" t="s">
        <v>29</v>
      </c>
      <c r="F2702" s="1066">
        <v>825000</v>
      </c>
      <c r="G2702" s="1066">
        <f t="shared" si="65"/>
        <v>825000</v>
      </c>
      <c r="H2702" s="1067" t="s">
        <v>6294</v>
      </c>
      <c r="I2702" s="1061" t="s">
        <v>9063</v>
      </c>
    </row>
    <row r="2703" spans="1:9" ht="15" hidden="1" customHeight="1" x14ac:dyDescent="0.25">
      <c r="A2703" s="224" t="s">
        <v>9160</v>
      </c>
      <c r="B2703" s="1061" t="s">
        <v>990</v>
      </c>
      <c r="C2703" s="1075" t="s">
        <v>30</v>
      </c>
      <c r="D2703" s="904">
        <v>1</v>
      </c>
      <c r="E2703" s="1073" t="s">
        <v>29</v>
      </c>
      <c r="F2703" s="1076">
        <v>75000</v>
      </c>
      <c r="G2703" s="1066">
        <f t="shared" si="65"/>
        <v>75000</v>
      </c>
      <c r="H2703" s="1067" t="s">
        <v>441</v>
      </c>
      <c r="I2703" s="1061"/>
    </row>
    <row r="2704" spans="1:9" ht="15" hidden="1" customHeight="1" x14ac:dyDescent="0.25">
      <c r="A2704" s="1031" t="s">
        <v>9160</v>
      </c>
      <c r="B2704" s="1060" t="s">
        <v>9075</v>
      </c>
      <c r="C2704" s="1075" t="s">
        <v>363</v>
      </c>
      <c r="D2704" s="1062">
        <v>1</v>
      </c>
      <c r="E2704" s="1073" t="s">
        <v>114</v>
      </c>
      <c r="F2704" s="1076">
        <v>1500000</v>
      </c>
      <c r="G2704" s="1066">
        <f>F2704*D2704</f>
        <v>1500000</v>
      </c>
      <c r="H2704" s="1067" t="s">
        <v>441</v>
      </c>
      <c r="I2704" s="1061"/>
    </row>
    <row r="2705" spans="1:9" ht="15" hidden="1" customHeight="1" x14ac:dyDescent="0.25">
      <c r="A2705" s="1031" t="s">
        <v>9160</v>
      </c>
      <c r="B2705" s="1061" t="s">
        <v>78</v>
      </c>
      <c r="C2705" s="1061" t="s">
        <v>79</v>
      </c>
      <c r="D2705" s="904">
        <v>1.5</v>
      </c>
      <c r="E2705" s="1061" t="s">
        <v>63</v>
      </c>
      <c r="F2705" s="1065">
        <v>29200</v>
      </c>
      <c r="G2705" s="1066">
        <f t="shared" si="65"/>
        <v>43800</v>
      </c>
      <c r="H2705" s="1067" t="s">
        <v>471</v>
      </c>
      <c r="I2705" s="1061"/>
    </row>
    <row r="2706" spans="1:9" ht="15" hidden="1" customHeight="1" x14ac:dyDescent="0.25">
      <c r="A2706" s="1031" t="s">
        <v>9160</v>
      </c>
      <c r="B2706" s="1061" t="s">
        <v>429</v>
      </c>
      <c r="C2706" s="1061" t="s">
        <v>444</v>
      </c>
      <c r="D2706" s="1062">
        <v>2</v>
      </c>
      <c r="E2706" s="1073" t="s">
        <v>29</v>
      </c>
      <c r="F2706" s="1076">
        <v>2500</v>
      </c>
      <c r="G2706" s="1066">
        <f t="shared" si="65"/>
        <v>5000</v>
      </c>
      <c r="H2706" s="1067" t="s">
        <v>490</v>
      </c>
      <c r="I2706" s="1061"/>
    </row>
    <row r="2707" spans="1:9" ht="15" hidden="1" customHeight="1" x14ac:dyDescent="0.25">
      <c r="A2707" s="1031" t="s">
        <v>9160</v>
      </c>
      <c r="B2707" s="1061" t="s">
        <v>429</v>
      </c>
      <c r="C2707" s="1061" t="s">
        <v>444</v>
      </c>
      <c r="D2707" s="1062">
        <v>3</v>
      </c>
      <c r="E2707" s="1073" t="s">
        <v>29</v>
      </c>
      <c r="F2707" s="1076">
        <v>2500</v>
      </c>
      <c r="G2707" s="1066">
        <f t="shared" si="65"/>
        <v>7500</v>
      </c>
      <c r="H2707" s="1067" t="s">
        <v>8354</v>
      </c>
      <c r="I2707" s="1061"/>
    </row>
    <row r="2708" spans="1:9" ht="15" hidden="1" customHeight="1" x14ac:dyDescent="0.25">
      <c r="A2708" s="1031" t="s">
        <v>9160</v>
      </c>
      <c r="B2708" s="1060" t="s">
        <v>8751</v>
      </c>
      <c r="C2708" s="1061" t="s">
        <v>6700</v>
      </c>
      <c r="D2708" s="1062">
        <v>1</v>
      </c>
      <c r="E2708" s="1073" t="s">
        <v>7333</v>
      </c>
      <c r="F2708" s="1076">
        <v>160000</v>
      </c>
      <c r="G2708" s="1066">
        <f>F2708*D2708</f>
        <v>160000</v>
      </c>
      <c r="H2708" s="1067" t="s">
        <v>8354</v>
      </c>
      <c r="I2708" s="1061"/>
    </row>
    <row r="2709" spans="1:9" ht="15" hidden="1" customHeight="1" x14ac:dyDescent="0.25">
      <c r="A2709" s="1031" t="s">
        <v>9160</v>
      </c>
      <c r="B2709" s="1061" t="s">
        <v>78</v>
      </c>
      <c r="C2709" s="1061" t="s">
        <v>79</v>
      </c>
      <c r="D2709" s="904">
        <v>9</v>
      </c>
      <c r="E2709" s="1061" t="s">
        <v>63</v>
      </c>
      <c r="F2709" s="1065">
        <v>29200</v>
      </c>
      <c r="G2709" s="1066">
        <f t="shared" ref="G2709" si="68">F2709*D2709</f>
        <v>262800</v>
      </c>
      <c r="H2709" s="1067" t="s">
        <v>622</v>
      </c>
      <c r="I2709" s="1061" t="s">
        <v>9148</v>
      </c>
    </row>
    <row r="2710" spans="1:9" ht="15" hidden="1" customHeight="1" x14ac:dyDescent="0.25">
      <c r="A2710" s="1031" t="s">
        <v>9160</v>
      </c>
      <c r="B2710" s="1061" t="s">
        <v>6694</v>
      </c>
      <c r="C2710" s="1061" t="s">
        <v>6581</v>
      </c>
      <c r="D2710" s="1079">
        <v>1</v>
      </c>
      <c r="E2710" s="1047" t="s">
        <v>25</v>
      </c>
      <c r="F2710" s="1065">
        <v>97000</v>
      </c>
      <c r="G2710" s="1043">
        <f t="shared" si="65"/>
        <v>97000</v>
      </c>
      <c r="H2710" s="1067" t="s">
        <v>622</v>
      </c>
      <c r="I2710" s="1061" t="s">
        <v>9148</v>
      </c>
    </row>
    <row r="2711" spans="1:9" ht="15" customHeight="1" x14ac:dyDescent="0.25">
      <c r="A2711" s="1031" t="s">
        <v>9160</v>
      </c>
      <c r="B2711" s="1061" t="s">
        <v>368</v>
      </c>
      <c r="C2711" s="1061" t="s">
        <v>141</v>
      </c>
      <c r="D2711" s="1079">
        <v>1</v>
      </c>
      <c r="E2711" s="1073" t="s">
        <v>29</v>
      </c>
      <c r="F2711" s="1065">
        <v>900000</v>
      </c>
      <c r="G2711" s="1066">
        <f t="shared" si="65"/>
        <v>900000</v>
      </c>
      <c r="H2711" s="1067" t="s">
        <v>622</v>
      </c>
      <c r="I2711" s="1061" t="s">
        <v>9148</v>
      </c>
    </row>
    <row r="2712" spans="1:9" ht="15" hidden="1" customHeight="1" x14ac:dyDescent="0.25">
      <c r="A2712" s="1031" t="s">
        <v>9160</v>
      </c>
      <c r="B2712" s="1061" t="s">
        <v>78</v>
      </c>
      <c r="C2712" s="1061" t="s">
        <v>79</v>
      </c>
      <c r="D2712" s="904">
        <v>1.5</v>
      </c>
      <c r="E2712" s="1061" t="s">
        <v>63</v>
      </c>
      <c r="F2712" s="1065">
        <v>29200</v>
      </c>
      <c r="G2712" s="1066">
        <f t="shared" si="65"/>
        <v>43800</v>
      </c>
      <c r="H2712" s="1067" t="s">
        <v>430</v>
      </c>
      <c r="I2712" s="1061"/>
    </row>
    <row r="2713" spans="1:9" ht="15" hidden="1" customHeight="1" x14ac:dyDescent="0.25">
      <c r="A2713" s="1031" t="s">
        <v>9160</v>
      </c>
      <c r="B2713" s="1061" t="s">
        <v>78</v>
      </c>
      <c r="C2713" s="1061" t="s">
        <v>79</v>
      </c>
      <c r="D2713" s="904">
        <v>1.5</v>
      </c>
      <c r="E2713" s="1061" t="s">
        <v>203</v>
      </c>
      <c r="F2713" s="1077">
        <v>29200</v>
      </c>
      <c r="G2713" s="1066">
        <f t="shared" si="65"/>
        <v>43800</v>
      </c>
      <c r="H2713" s="1067" t="s">
        <v>524</v>
      </c>
      <c r="I2713" s="1061"/>
    </row>
    <row r="2714" spans="1:9" ht="15" hidden="1" customHeight="1" x14ac:dyDescent="0.25">
      <c r="A2714" s="1031" t="s">
        <v>9160</v>
      </c>
      <c r="B2714" s="1060" t="s">
        <v>221</v>
      </c>
      <c r="C2714" s="1075" t="s">
        <v>74</v>
      </c>
      <c r="D2714" s="1079">
        <v>11.5</v>
      </c>
      <c r="E2714" s="1070" t="s">
        <v>203</v>
      </c>
      <c r="F2714" s="1077">
        <v>33750</v>
      </c>
      <c r="G2714" s="1066">
        <f t="shared" si="65"/>
        <v>388125</v>
      </c>
      <c r="H2714" s="1067" t="s">
        <v>8510</v>
      </c>
      <c r="I2714" s="1061" t="s">
        <v>9147</v>
      </c>
    </row>
    <row r="2715" spans="1:9" ht="15" hidden="1" customHeight="1" x14ac:dyDescent="0.25">
      <c r="A2715" s="1031" t="s">
        <v>9160</v>
      </c>
      <c r="B2715" s="1061" t="s">
        <v>6694</v>
      </c>
      <c r="C2715" s="1061" t="s">
        <v>6581</v>
      </c>
      <c r="D2715" s="1079">
        <v>1</v>
      </c>
      <c r="E2715" s="1061" t="s">
        <v>25</v>
      </c>
      <c r="F2715" s="1065">
        <v>97000</v>
      </c>
      <c r="G2715" s="1066">
        <f t="shared" si="65"/>
        <v>97000</v>
      </c>
      <c r="H2715" s="1067" t="s">
        <v>8510</v>
      </c>
      <c r="I2715" s="1061" t="s">
        <v>9147</v>
      </c>
    </row>
    <row r="2716" spans="1:9" ht="15" hidden="1" customHeight="1" x14ac:dyDescent="0.25">
      <c r="A2716" s="1031" t="s">
        <v>9160</v>
      </c>
      <c r="B2716" s="1061" t="s">
        <v>78</v>
      </c>
      <c r="C2716" s="1061" t="s">
        <v>79</v>
      </c>
      <c r="D2716" s="904">
        <v>9</v>
      </c>
      <c r="E2716" s="1061" t="s">
        <v>203</v>
      </c>
      <c r="F2716" s="1077">
        <v>29200</v>
      </c>
      <c r="G2716" s="1066">
        <f t="shared" si="65"/>
        <v>262800</v>
      </c>
      <c r="H2716" s="1067" t="s">
        <v>453</v>
      </c>
      <c r="I2716" s="1061" t="s">
        <v>9146</v>
      </c>
    </row>
    <row r="2717" spans="1:9" ht="15" hidden="1" customHeight="1" x14ac:dyDescent="0.25">
      <c r="A2717" s="1031" t="s">
        <v>9160</v>
      </c>
      <c r="B2717" s="1061" t="s">
        <v>6694</v>
      </c>
      <c r="C2717" s="1061" t="s">
        <v>6581</v>
      </c>
      <c r="D2717" s="1079">
        <v>1</v>
      </c>
      <c r="E2717" s="1047" t="s">
        <v>25</v>
      </c>
      <c r="F2717" s="1065">
        <v>97000</v>
      </c>
      <c r="G2717" s="1066">
        <f t="shared" si="65"/>
        <v>97000</v>
      </c>
      <c r="H2717" s="1067" t="s">
        <v>453</v>
      </c>
      <c r="I2717" s="1061" t="s">
        <v>9146</v>
      </c>
    </row>
    <row r="2718" spans="1:9" ht="15" hidden="1" customHeight="1" x14ac:dyDescent="0.25">
      <c r="A2718" s="1031" t="s">
        <v>9160</v>
      </c>
      <c r="B2718" s="1072" t="s">
        <v>6693</v>
      </c>
      <c r="C2718" s="1072" t="s">
        <v>6581</v>
      </c>
      <c r="D2718" s="1079">
        <v>1</v>
      </c>
      <c r="E2718" s="1072" t="s">
        <v>25</v>
      </c>
      <c r="F2718" s="1065">
        <v>224250</v>
      </c>
      <c r="G2718" s="1066">
        <f t="shared" si="65"/>
        <v>224250</v>
      </c>
      <c r="H2718" s="1067" t="s">
        <v>453</v>
      </c>
      <c r="I2718" s="1061" t="s">
        <v>9146</v>
      </c>
    </row>
    <row r="2719" spans="1:9" ht="15" hidden="1" customHeight="1" x14ac:dyDescent="0.25">
      <c r="A2719" s="1031" t="s">
        <v>9160</v>
      </c>
      <c r="B2719" s="1061" t="s">
        <v>8642</v>
      </c>
      <c r="C2719" s="1075" t="s">
        <v>409</v>
      </c>
      <c r="D2719" s="1079">
        <v>1</v>
      </c>
      <c r="E2719" s="1061" t="s">
        <v>6705</v>
      </c>
      <c r="F2719" s="1065">
        <v>55000</v>
      </c>
      <c r="G2719" s="1066">
        <f t="shared" si="65"/>
        <v>55000</v>
      </c>
      <c r="H2719" s="1067" t="s">
        <v>9136</v>
      </c>
      <c r="I2719" s="1061"/>
    </row>
    <row r="2720" spans="1:9" ht="15" customHeight="1" x14ac:dyDescent="0.25">
      <c r="A2720" s="1031" t="s">
        <v>9160</v>
      </c>
      <c r="B2720" s="1061" t="s">
        <v>6863</v>
      </c>
      <c r="C2720" s="1072" t="s">
        <v>6843</v>
      </c>
      <c r="D2720" s="1062">
        <v>1</v>
      </c>
      <c r="E2720" s="1073" t="s">
        <v>29</v>
      </c>
      <c r="F2720" s="1065">
        <v>60000</v>
      </c>
      <c r="G2720" s="1066">
        <f>F2723*D2723</f>
        <v>120000</v>
      </c>
      <c r="H2720" s="1067" t="s">
        <v>7295</v>
      </c>
      <c r="I2720" s="1061" t="s">
        <v>9145</v>
      </c>
    </row>
    <row r="2721" spans="1:9" ht="15" customHeight="1" x14ac:dyDescent="0.25">
      <c r="A2721" s="1031" t="s">
        <v>9160</v>
      </c>
      <c r="B2721" s="1074" t="s">
        <v>6864</v>
      </c>
      <c r="C2721" s="1061" t="s">
        <v>141</v>
      </c>
      <c r="D2721" s="1062">
        <v>1</v>
      </c>
      <c r="E2721" s="1073" t="s">
        <v>25</v>
      </c>
      <c r="F2721" s="1065">
        <v>400000</v>
      </c>
      <c r="G2721" s="1066">
        <f>F2720*D2720</f>
        <v>60000</v>
      </c>
      <c r="H2721" s="1067" t="s">
        <v>7295</v>
      </c>
      <c r="I2721" s="1061" t="s">
        <v>9145</v>
      </c>
    </row>
    <row r="2722" spans="1:9" ht="15" hidden="1" customHeight="1" x14ac:dyDescent="0.25">
      <c r="A2722" s="1031" t="s">
        <v>9160</v>
      </c>
      <c r="B2722" s="1061" t="s">
        <v>432</v>
      </c>
      <c r="C2722" s="1072" t="s">
        <v>6865</v>
      </c>
      <c r="D2722" s="1062">
        <v>11</v>
      </c>
      <c r="E2722" s="1073" t="s">
        <v>29</v>
      </c>
      <c r="F2722" s="1065">
        <v>1565</v>
      </c>
      <c r="G2722" s="1066">
        <f>F2721*D2721</f>
        <v>400000</v>
      </c>
      <c r="H2722" s="1067" t="s">
        <v>7295</v>
      </c>
      <c r="I2722" s="1061" t="s">
        <v>9145</v>
      </c>
    </row>
    <row r="2723" spans="1:9" ht="15" hidden="1" customHeight="1" x14ac:dyDescent="0.25">
      <c r="A2723" s="1031" t="s">
        <v>9160</v>
      </c>
      <c r="B2723" s="1061" t="s">
        <v>6605</v>
      </c>
      <c r="C2723" s="1078" t="s">
        <v>57</v>
      </c>
      <c r="D2723" s="904">
        <v>2</v>
      </c>
      <c r="E2723" s="1073" t="s">
        <v>29</v>
      </c>
      <c r="F2723" s="1076">
        <v>60000</v>
      </c>
      <c r="G2723" s="1066">
        <f>F2722*D2722</f>
        <v>17215</v>
      </c>
      <c r="H2723" s="1067" t="s">
        <v>7295</v>
      </c>
      <c r="I2723" s="1061" t="s">
        <v>9145</v>
      </c>
    </row>
    <row r="2724" spans="1:9" ht="15" hidden="1" customHeight="1" x14ac:dyDescent="0.25">
      <c r="A2724" s="1031" t="s">
        <v>9160</v>
      </c>
      <c r="B2724" s="1061" t="s">
        <v>6695</v>
      </c>
      <c r="C2724" s="1061" t="s">
        <v>6581</v>
      </c>
      <c r="D2724" s="1079">
        <v>1</v>
      </c>
      <c r="E2724" s="902" t="s">
        <v>25</v>
      </c>
      <c r="F2724" s="1065">
        <v>93000</v>
      </c>
      <c r="G2724" s="1066">
        <f t="shared" ref="G2724:G2729" si="69">F2724*D2724</f>
        <v>93000</v>
      </c>
      <c r="H2724" s="1067" t="s">
        <v>960</v>
      </c>
      <c r="I2724" s="1061" t="s">
        <v>9144</v>
      </c>
    </row>
    <row r="2725" spans="1:9" ht="15" hidden="1" customHeight="1" x14ac:dyDescent="0.25">
      <c r="A2725" s="1031" t="s">
        <v>9160</v>
      </c>
      <c r="B2725" s="1061" t="s">
        <v>376</v>
      </c>
      <c r="C2725" s="1075" t="s">
        <v>135</v>
      </c>
      <c r="D2725" s="1062">
        <v>1</v>
      </c>
      <c r="E2725" s="1073" t="s">
        <v>29</v>
      </c>
      <c r="F2725" s="1076">
        <v>73125</v>
      </c>
      <c r="G2725" s="1066">
        <f t="shared" si="69"/>
        <v>73125</v>
      </c>
      <c r="H2725" s="1067" t="s">
        <v>960</v>
      </c>
      <c r="I2725" s="1061" t="s">
        <v>9144</v>
      </c>
    </row>
    <row r="2726" spans="1:9" ht="15" hidden="1" customHeight="1" x14ac:dyDescent="0.25">
      <c r="A2726" s="1031" t="s">
        <v>9160</v>
      </c>
      <c r="B2726" s="1061" t="s">
        <v>6605</v>
      </c>
      <c r="C2726" s="1078" t="s">
        <v>57</v>
      </c>
      <c r="D2726" s="904">
        <v>1</v>
      </c>
      <c r="E2726" s="1073" t="s">
        <v>29</v>
      </c>
      <c r="F2726" s="1076">
        <v>60000</v>
      </c>
      <c r="G2726" s="1066">
        <f t="shared" si="69"/>
        <v>60000</v>
      </c>
      <c r="H2726" s="1067" t="s">
        <v>420</v>
      </c>
      <c r="I2726" s="1061"/>
    </row>
    <row r="2727" spans="1:9" ht="15" hidden="1" customHeight="1" x14ac:dyDescent="0.25">
      <c r="A2727" s="1031" t="s">
        <v>9160</v>
      </c>
      <c r="B2727" s="1061" t="s">
        <v>68</v>
      </c>
      <c r="C2727" s="1061" t="s">
        <v>69</v>
      </c>
      <c r="D2727" s="1062">
        <v>1.5</v>
      </c>
      <c r="E2727" s="1070" t="s">
        <v>203</v>
      </c>
      <c r="F2727" s="1077">
        <v>29000</v>
      </c>
      <c r="G2727" s="1066">
        <f t="shared" si="69"/>
        <v>43500</v>
      </c>
      <c r="H2727" s="1067" t="s">
        <v>420</v>
      </c>
      <c r="I2727" s="1061"/>
    </row>
    <row r="2728" spans="1:9" ht="15" hidden="1" customHeight="1" x14ac:dyDescent="0.25">
      <c r="A2728" s="1031" t="s">
        <v>9160</v>
      </c>
      <c r="B2728" s="1061" t="s">
        <v>7874</v>
      </c>
      <c r="C2728" s="1061" t="s">
        <v>7032</v>
      </c>
      <c r="D2728" s="1062">
        <v>1</v>
      </c>
      <c r="E2728" s="1073" t="s">
        <v>29</v>
      </c>
      <c r="F2728" s="1065">
        <v>888000.00000000012</v>
      </c>
      <c r="G2728" s="1066">
        <f t="shared" si="69"/>
        <v>888000.00000000012</v>
      </c>
      <c r="H2728" s="1067" t="s">
        <v>441</v>
      </c>
      <c r="I2728" s="1061"/>
    </row>
    <row r="2729" spans="1:9" ht="15" hidden="1" customHeight="1" x14ac:dyDescent="0.25">
      <c r="A2729" s="1031" t="s">
        <v>9160</v>
      </c>
      <c r="B2729" s="1061" t="s">
        <v>7031</v>
      </c>
      <c r="C2729" s="1061" t="s">
        <v>7032</v>
      </c>
      <c r="D2729" s="1062">
        <v>1</v>
      </c>
      <c r="E2729" s="1073" t="s">
        <v>29</v>
      </c>
      <c r="F2729" s="1066">
        <v>200999.9988</v>
      </c>
      <c r="G2729" s="1066">
        <f t="shared" si="69"/>
        <v>200999.9988</v>
      </c>
      <c r="H2729" s="1067" t="s">
        <v>441</v>
      </c>
      <c r="I2729" s="1061"/>
    </row>
    <row r="2730" spans="1:9" ht="15" customHeight="1" x14ac:dyDescent="0.25">
      <c r="A2730" s="1031" t="s">
        <v>9160</v>
      </c>
      <c r="B2730" s="915" t="s">
        <v>9162</v>
      </c>
      <c r="C2730" s="1032" t="s">
        <v>9163</v>
      </c>
      <c r="D2730" s="1062">
        <v>1</v>
      </c>
      <c r="E2730" s="1073" t="s">
        <v>29</v>
      </c>
      <c r="F2730" s="1076">
        <v>4400000</v>
      </c>
      <c r="G2730" s="1066">
        <f t="shared" ref="G2730:G2732" si="70">F2730*D2730</f>
        <v>4400000</v>
      </c>
      <c r="H2730" s="1067" t="s">
        <v>9136</v>
      </c>
      <c r="I2730" s="1061"/>
    </row>
    <row r="2731" spans="1:9" ht="15" hidden="1" customHeight="1" x14ac:dyDescent="0.25">
      <c r="A2731" s="1031" t="s">
        <v>9160</v>
      </c>
      <c r="B2731" s="1061" t="s">
        <v>9164</v>
      </c>
      <c r="C2731" s="1061" t="s">
        <v>9163</v>
      </c>
      <c r="D2731" s="1062">
        <v>1</v>
      </c>
      <c r="E2731" s="1073" t="s">
        <v>29</v>
      </c>
      <c r="F2731" s="1065">
        <v>350000</v>
      </c>
      <c r="G2731" s="1066">
        <f>F2731*D2731</f>
        <v>350000</v>
      </c>
      <c r="H2731" s="1067" t="s">
        <v>9136</v>
      </c>
      <c r="I2731" s="1061"/>
    </row>
    <row r="2732" spans="1:9" ht="15" hidden="1" customHeight="1" x14ac:dyDescent="0.25">
      <c r="A2732" s="1031" t="s">
        <v>9160</v>
      </c>
      <c r="B2732" s="1060" t="s">
        <v>9198</v>
      </c>
      <c r="C2732" s="1072" t="s">
        <v>9199</v>
      </c>
      <c r="D2732" s="1051">
        <v>1</v>
      </c>
      <c r="E2732" s="1073" t="s">
        <v>29</v>
      </c>
      <c r="F2732" s="1065">
        <v>1</v>
      </c>
      <c r="G2732" s="1066">
        <f t="shared" si="70"/>
        <v>1</v>
      </c>
      <c r="H2732" s="1067" t="s">
        <v>9136</v>
      </c>
      <c r="I2732" s="1061"/>
    </row>
    <row r="2733" spans="1:9" ht="15" hidden="1" customHeight="1" x14ac:dyDescent="0.25">
      <c r="A2733" s="1031" t="s">
        <v>9160</v>
      </c>
      <c r="B2733" s="1060" t="s">
        <v>217</v>
      </c>
      <c r="C2733" s="1073" t="s">
        <v>74</v>
      </c>
      <c r="D2733" s="1062">
        <v>20</v>
      </c>
      <c r="E2733" s="1061" t="s">
        <v>203</v>
      </c>
      <c r="F2733" s="1077">
        <v>38000</v>
      </c>
      <c r="G2733" s="1066">
        <f>F2733*D2733</f>
        <v>760000</v>
      </c>
      <c r="H2733" s="1067" t="s">
        <v>415</v>
      </c>
      <c r="I2733" s="1061" t="s">
        <v>9155</v>
      </c>
    </row>
    <row r="2734" spans="1:9" ht="15" hidden="1" customHeight="1" x14ac:dyDescent="0.25">
      <c r="A2734" s="1031" t="s">
        <v>9160</v>
      </c>
      <c r="B2734" s="1061" t="s">
        <v>8440</v>
      </c>
      <c r="C2734" s="1061" t="s">
        <v>8436</v>
      </c>
      <c r="D2734" s="1062">
        <v>1</v>
      </c>
      <c r="E2734" s="1061" t="s">
        <v>29</v>
      </c>
      <c r="F2734" s="957">
        <v>345000</v>
      </c>
      <c r="G2734" s="1066">
        <f t="shared" ref="G2734:G2737" si="71">F2734*D2734</f>
        <v>345000</v>
      </c>
      <c r="H2734" s="1067" t="s">
        <v>9153</v>
      </c>
      <c r="I2734" s="1061" t="s">
        <v>9155</v>
      </c>
    </row>
    <row r="2735" spans="1:9" ht="15" hidden="1" customHeight="1" x14ac:dyDescent="0.25">
      <c r="A2735" s="1031" t="s">
        <v>9160</v>
      </c>
      <c r="B2735" s="1072" t="s">
        <v>9060</v>
      </c>
      <c r="C2735" s="1072" t="s">
        <v>6892</v>
      </c>
      <c r="D2735" s="1080">
        <v>1</v>
      </c>
      <c r="E2735" s="1071" t="s">
        <v>29</v>
      </c>
      <c r="F2735" s="1066">
        <v>171500</v>
      </c>
      <c r="G2735" s="1066">
        <f t="shared" si="71"/>
        <v>171500</v>
      </c>
      <c r="H2735" s="1067" t="s">
        <v>8348</v>
      </c>
      <c r="I2735" s="1061" t="s">
        <v>9155</v>
      </c>
    </row>
    <row r="2736" spans="1:9" ht="15" hidden="1" customHeight="1" x14ac:dyDescent="0.25">
      <c r="A2736" s="1031" t="s">
        <v>9160</v>
      </c>
      <c r="B2736" s="1060" t="s">
        <v>9059</v>
      </c>
      <c r="C2736" s="1061" t="s">
        <v>6892</v>
      </c>
      <c r="D2736" s="1062">
        <v>4</v>
      </c>
      <c r="E2736" s="1073" t="s">
        <v>29</v>
      </c>
      <c r="F2736" s="1076">
        <v>4500</v>
      </c>
      <c r="G2736" s="1066">
        <f t="shared" si="71"/>
        <v>18000</v>
      </c>
      <c r="H2736" s="1067" t="s">
        <v>8348</v>
      </c>
      <c r="I2736" s="1061" t="s">
        <v>9155</v>
      </c>
    </row>
    <row r="2737" spans="1:9" ht="15" hidden="1" customHeight="1" x14ac:dyDescent="0.25">
      <c r="A2737" s="1031" t="s">
        <v>9160</v>
      </c>
      <c r="B2737" s="1074" t="s">
        <v>6591</v>
      </c>
      <c r="C2737" s="88" t="s">
        <v>30</v>
      </c>
      <c r="D2737" s="1062">
        <v>2</v>
      </c>
      <c r="E2737" s="1073" t="s">
        <v>480</v>
      </c>
      <c r="F2737" s="1065">
        <v>75000</v>
      </c>
      <c r="G2737" s="1066">
        <f t="shared" si="71"/>
        <v>150000</v>
      </c>
      <c r="H2737" s="1067" t="s">
        <v>415</v>
      </c>
      <c r="I2737" s="1061" t="s">
        <v>9155</v>
      </c>
    </row>
    <row r="2738" spans="1:9" ht="15" hidden="1" customHeight="1" x14ac:dyDescent="0.25">
      <c r="A2738" s="1031" t="s">
        <v>9160</v>
      </c>
      <c r="B2738" s="1069" t="s">
        <v>8870</v>
      </c>
      <c r="C2738" s="1068" t="s">
        <v>8868</v>
      </c>
      <c r="D2738" s="1064">
        <v>1</v>
      </c>
      <c r="E2738" s="1073" t="s">
        <v>29</v>
      </c>
      <c r="F2738" s="1076">
        <v>1586194.4400000002</v>
      </c>
      <c r="G2738" s="1066">
        <f>F2738*D2738</f>
        <v>1586194.4400000002</v>
      </c>
      <c r="H2738" s="1067" t="s">
        <v>9154</v>
      </c>
      <c r="I2738" s="1061" t="s">
        <v>9155</v>
      </c>
    </row>
    <row r="2739" spans="1:9" ht="15" hidden="1" customHeight="1" x14ac:dyDescent="0.25">
      <c r="A2739" s="1031" t="s">
        <v>9160</v>
      </c>
      <c r="B2739" s="1060" t="s">
        <v>9143</v>
      </c>
      <c r="C2739" s="1075" t="s">
        <v>57</v>
      </c>
      <c r="D2739" s="1079">
        <v>1</v>
      </c>
      <c r="E2739" s="1073" t="s">
        <v>29</v>
      </c>
      <c r="F2739" s="1076">
        <v>1885000</v>
      </c>
      <c r="G2739" s="1066">
        <f t="shared" ref="G2739:G2753" si="72">F2739*D2739</f>
        <v>1885000</v>
      </c>
      <c r="H2739" s="1067" t="s">
        <v>9154</v>
      </c>
      <c r="I2739" s="1061" t="s">
        <v>9155</v>
      </c>
    </row>
    <row r="2740" spans="1:9" ht="15" hidden="1" customHeight="1" x14ac:dyDescent="0.25">
      <c r="A2740" s="1031" t="s">
        <v>9160</v>
      </c>
      <c r="B2740" s="1060" t="s">
        <v>9165</v>
      </c>
      <c r="C2740" s="1075" t="s">
        <v>8868</v>
      </c>
      <c r="D2740" s="1079">
        <v>10</v>
      </c>
      <c r="E2740" s="1085" t="s">
        <v>29</v>
      </c>
      <c r="F2740" s="1076">
        <v>5555.82</v>
      </c>
      <c r="G2740" s="1066">
        <f t="shared" ref="G2740:G2746" si="73">F2740*D2740</f>
        <v>55558.2</v>
      </c>
      <c r="H2740" s="1067" t="s">
        <v>9154</v>
      </c>
      <c r="I2740" s="1061" t="s">
        <v>9155</v>
      </c>
    </row>
    <row r="2741" spans="1:9" ht="15" hidden="1" customHeight="1" x14ac:dyDescent="0.25">
      <c r="A2741" s="1031" t="s">
        <v>9160</v>
      </c>
      <c r="B2741" s="1060" t="s">
        <v>6360</v>
      </c>
      <c r="C2741" s="1075" t="s">
        <v>74</v>
      </c>
      <c r="D2741" s="1062">
        <v>119</v>
      </c>
      <c r="E2741" s="1069" t="s">
        <v>203</v>
      </c>
      <c r="F2741" s="1077">
        <v>27752</v>
      </c>
      <c r="G2741" s="1066">
        <f t="shared" si="72"/>
        <v>3302488</v>
      </c>
      <c r="H2741" s="1067" t="s">
        <v>9154</v>
      </c>
      <c r="I2741" s="1061" t="s">
        <v>9155</v>
      </c>
    </row>
    <row r="2742" spans="1:9" ht="15" hidden="1" customHeight="1" x14ac:dyDescent="0.25">
      <c r="A2742" s="1031" t="s">
        <v>9160</v>
      </c>
      <c r="B2742" s="902" t="s">
        <v>7072</v>
      </c>
      <c r="C2742" s="1075" t="s">
        <v>57</v>
      </c>
      <c r="D2742" s="1079">
        <v>2</v>
      </c>
      <c r="E2742" s="1073" t="s">
        <v>26</v>
      </c>
      <c r="F2742" s="1065">
        <v>30000</v>
      </c>
      <c r="G2742" s="1066">
        <f t="shared" si="72"/>
        <v>60000</v>
      </c>
      <c r="H2742" s="1067" t="s">
        <v>9154</v>
      </c>
      <c r="I2742" s="1061" t="s">
        <v>9155</v>
      </c>
    </row>
    <row r="2743" spans="1:9" ht="15" hidden="1" customHeight="1" x14ac:dyDescent="0.25">
      <c r="A2743" s="1031" t="s">
        <v>9160</v>
      </c>
      <c r="B2743" s="1061" t="s">
        <v>9142</v>
      </c>
      <c r="C2743" s="1061" t="s">
        <v>6977</v>
      </c>
      <c r="D2743" s="1079">
        <v>2</v>
      </c>
      <c r="E2743" s="1073" t="s">
        <v>29</v>
      </c>
      <c r="F2743" s="1065">
        <v>350000</v>
      </c>
      <c r="G2743" s="1066">
        <f t="shared" si="72"/>
        <v>700000</v>
      </c>
      <c r="H2743" s="1067" t="s">
        <v>8500</v>
      </c>
      <c r="I2743" s="1061" t="s">
        <v>9155</v>
      </c>
    </row>
    <row r="2744" spans="1:9" ht="15" hidden="1" customHeight="1" x14ac:dyDescent="0.25">
      <c r="A2744" s="1031" t="s">
        <v>9160</v>
      </c>
      <c r="B2744" s="1060" t="s">
        <v>9135</v>
      </c>
      <c r="C2744" s="1061" t="s">
        <v>6977</v>
      </c>
      <c r="D2744" s="1062">
        <v>4</v>
      </c>
      <c r="E2744" s="1073" t="s">
        <v>29</v>
      </c>
      <c r="F2744" s="1065">
        <v>27500</v>
      </c>
      <c r="G2744" s="1066">
        <f t="shared" si="72"/>
        <v>110000</v>
      </c>
      <c r="H2744" s="1067" t="s">
        <v>8500</v>
      </c>
      <c r="I2744" s="1061" t="s">
        <v>9155</v>
      </c>
    </row>
    <row r="2745" spans="1:9" ht="15" hidden="1" customHeight="1" x14ac:dyDescent="0.25">
      <c r="A2745" s="1031" t="s">
        <v>9160</v>
      </c>
      <c r="B2745" s="1074" t="s">
        <v>9057</v>
      </c>
      <c r="C2745" s="1075" t="s">
        <v>403</v>
      </c>
      <c r="D2745" s="904">
        <v>1</v>
      </c>
      <c r="E2745" s="1073" t="s">
        <v>29</v>
      </c>
      <c r="F2745" s="1076">
        <v>450000</v>
      </c>
      <c r="G2745" s="1066">
        <f t="shared" si="72"/>
        <v>450000</v>
      </c>
      <c r="H2745" s="1067" t="s">
        <v>565</v>
      </c>
      <c r="I2745" s="1061" t="s">
        <v>9155</v>
      </c>
    </row>
    <row r="2746" spans="1:9" ht="15" hidden="1" customHeight="1" x14ac:dyDescent="0.25">
      <c r="A2746" s="1031" t="s">
        <v>9160</v>
      </c>
      <c r="B2746" s="1061" t="s">
        <v>78</v>
      </c>
      <c r="C2746" s="1061" t="s">
        <v>9149</v>
      </c>
      <c r="D2746" s="904">
        <v>40</v>
      </c>
      <c r="E2746" s="1061" t="s">
        <v>63</v>
      </c>
      <c r="F2746" s="1065">
        <v>29200</v>
      </c>
      <c r="G2746" s="1066">
        <f t="shared" si="73"/>
        <v>1168000</v>
      </c>
      <c r="H2746" s="1061" t="s">
        <v>9150</v>
      </c>
      <c r="I2746" s="1061" t="s">
        <v>9074</v>
      </c>
    </row>
    <row r="2747" spans="1:9" ht="15" hidden="1" customHeight="1" x14ac:dyDescent="0.25">
      <c r="A2747" s="1031" t="s">
        <v>9160</v>
      </c>
      <c r="B2747" s="1063" t="s">
        <v>8385</v>
      </c>
      <c r="C2747" s="1061" t="s">
        <v>9125</v>
      </c>
      <c r="D2747" s="1079">
        <v>1</v>
      </c>
      <c r="E2747" s="1073" t="s">
        <v>29</v>
      </c>
      <c r="F2747" s="1065">
        <v>1050000</v>
      </c>
      <c r="G2747" s="1066">
        <f t="shared" si="72"/>
        <v>1050000</v>
      </c>
      <c r="H2747" s="1067" t="s">
        <v>8507</v>
      </c>
      <c r="I2747" s="1061" t="s">
        <v>9127</v>
      </c>
    </row>
    <row r="2748" spans="1:9" ht="15" hidden="1" customHeight="1" x14ac:dyDescent="0.25">
      <c r="A2748" s="1031" t="s">
        <v>9160</v>
      </c>
      <c r="B2748" s="1063" t="s">
        <v>8385</v>
      </c>
      <c r="C2748" s="1061" t="s">
        <v>9124</v>
      </c>
      <c r="D2748" s="1079">
        <v>1</v>
      </c>
      <c r="E2748" s="1073" t="s">
        <v>29</v>
      </c>
      <c r="F2748" s="1065">
        <v>1050000</v>
      </c>
      <c r="G2748" s="1066">
        <f t="shared" si="72"/>
        <v>1050000</v>
      </c>
      <c r="H2748" s="1067" t="s">
        <v>8507</v>
      </c>
      <c r="I2748" s="1061" t="s">
        <v>9127</v>
      </c>
    </row>
    <row r="2749" spans="1:9" ht="15" hidden="1" customHeight="1" x14ac:dyDescent="0.25">
      <c r="A2749" s="1031" t="s">
        <v>9160</v>
      </c>
      <c r="B2749" s="1063" t="s">
        <v>8385</v>
      </c>
      <c r="C2749" s="1061" t="s">
        <v>7292</v>
      </c>
      <c r="D2749" s="1079">
        <v>1</v>
      </c>
      <c r="E2749" s="1073" t="s">
        <v>29</v>
      </c>
      <c r="F2749" s="1065">
        <v>1050000</v>
      </c>
      <c r="G2749" s="1066">
        <f t="shared" si="72"/>
        <v>1050000</v>
      </c>
      <c r="H2749" s="1067" t="s">
        <v>8507</v>
      </c>
      <c r="I2749" s="1061" t="s">
        <v>9127</v>
      </c>
    </row>
    <row r="2750" spans="1:9" ht="15" hidden="1" customHeight="1" x14ac:dyDescent="0.25">
      <c r="A2750" s="1031" t="s">
        <v>9160</v>
      </c>
      <c r="B2750" s="1063" t="s">
        <v>8385</v>
      </c>
      <c r="C2750" s="1061" t="s">
        <v>9126</v>
      </c>
      <c r="D2750" s="1079">
        <v>1</v>
      </c>
      <c r="E2750" s="1073" t="s">
        <v>29</v>
      </c>
      <c r="F2750" s="1065">
        <v>1050000</v>
      </c>
      <c r="G2750" s="1066">
        <f>F2750*D2750</f>
        <v>1050000</v>
      </c>
      <c r="H2750" s="1067" t="s">
        <v>8507</v>
      </c>
      <c r="I2750" s="1061" t="s">
        <v>9127</v>
      </c>
    </row>
    <row r="2751" spans="1:9" ht="15" hidden="1" customHeight="1" x14ac:dyDescent="0.25">
      <c r="A2751" s="1031" t="s">
        <v>9160</v>
      </c>
      <c r="B2751" s="1060" t="s">
        <v>6710</v>
      </c>
      <c r="C2751" s="1075" t="s">
        <v>6711</v>
      </c>
      <c r="D2751" s="1062">
        <v>4</v>
      </c>
      <c r="E2751" s="887" t="s">
        <v>29</v>
      </c>
      <c r="F2751" s="1065">
        <v>125000</v>
      </c>
      <c r="G2751" s="1066">
        <f t="shared" ref="G2751" si="74">F2751*D2751</f>
        <v>500000</v>
      </c>
      <c r="H2751" s="1067" t="s">
        <v>8507</v>
      </c>
      <c r="I2751" s="1061" t="s">
        <v>9127</v>
      </c>
    </row>
    <row r="2752" spans="1:9" ht="15" hidden="1" customHeight="1" x14ac:dyDescent="0.25">
      <c r="A2752" s="1031" t="s">
        <v>9160</v>
      </c>
      <c r="B2752" s="1061" t="s">
        <v>6713</v>
      </c>
      <c r="C2752" s="1075" t="s">
        <v>6711</v>
      </c>
      <c r="D2752" s="1061">
        <v>4</v>
      </c>
      <c r="E2752" s="1061" t="s">
        <v>29</v>
      </c>
      <c r="F2752" s="1065">
        <v>50000</v>
      </c>
      <c r="G2752" s="1066">
        <f>F2752*D2752</f>
        <v>200000</v>
      </c>
      <c r="H2752" s="1067" t="s">
        <v>8507</v>
      </c>
      <c r="I2752" s="1061" t="s">
        <v>9127</v>
      </c>
    </row>
    <row r="2753" spans="1:9" ht="15" hidden="1" customHeight="1" x14ac:dyDescent="0.25">
      <c r="A2753" s="1031" t="s">
        <v>9160</v>
      </c>
      <c r="B2753" s="1061" t="s">
        <v>9128</v>
      </c>
      <c r="C2753" s="1078" t="s">
        <v>403</v>
      </c>
      <c r="D2753" s="1062">
        <v>0.5</v>
      </c>
      <c r="E2753" s="1073" t="s">
        <v>122</v>
      </c>
      <c r="F2753" s="1076">
        <v>95000</v>
      </c>
      <c r="G2753" s="1066">
        <f t="shared" si="72"/>
        <v>47500</v>
      </c>
      <c r="H2753" s="1067" t="s">
        <v>8507</v>
      </c>
      <c r="I2753" s="1061" t="s">
        <v>9127</v>
      </c>
    </row>
    <row r="2754" spans="1:9" ht="15" hidden="1" customHeight="1" x14ac:dyDescent="0.25">
      <c r="A2754" s="1031" t="s">
        <v>9160</v>
      </c>
      <c r="B2754" s="1063" t="s">
        <v>8006</v>
      </c>
      <c r="C2754" s="1061" t="s">
        <v>7076</v>
      </c>
      <c r="D2754" s="1064">
        <v>1</v>
      </c>
      <c r="E2754" s="1073" t="s">
        <v>29</v>
      </c>
      <c r="F2754" s="1076">
        <v>150000</v>
      </c>
      <c r="G2754" s="1066">
        <f>F2754*D2754</f>
        <v>150000</v>
      </c>
      <c r="H2754" s="1067" t="s">
        <v>9129</v>
      </c>
      <c r="I2754" s="1061" t="s">
        <v>9127</v>
      </c>
    </row>
    <row r="2755" spans="1:9" ht="15" hidden="1" customHeight="1" x14ac:dyDescent="0.25">
      <c r="A2755" s="1031" t="s">
        <v>9160</v>
      </c>
      <c r="B2755" s="1061" t="s">
        <v>9151</v>
      </c>
      <c r="C2755" s="1083" t="s">
        <v>57</v>
      </c>
      <c r="D2755" s="1079">
        <v>1</v>
      </c>
      <c r="E2755" s="1073" t="s">
        <v>29</v>
      </c>
      <c r="F2755" s="1065">
        <v>890000</v>
      </c>
      <c r="G2755" s="1066">
        <f t="shared" ref="G2755:G2769" si="75">F2755*D2755</f>
        <v>890000</v>
      </c>
      <c r="H2755" s="1067" t="s">
        <v>9161</v>
      </c>
      <c r="I2755" s="1061" t="s">
        <v>9130</v>
      </c>
    </row>
    <row r="2756" spans="1:9" ht="15" hidden="1" customHeight="1" x14ac:dyDescent="0.25">
      <c r="A2756" s="1031" t="s">
        <v>9160</v>
      </c>
      <c r="B2756" s="1060" t="s">
        <v>8924</v>
      </c>
      <c r="C2756" s="1068" t="s">
        <v>8948</v>
      </c>
      <c r="D2756" s="1079">
        <v>1</v>
      </c>
      <c r="E2756" s="1073" t="s">
        <v>29</v>
      </c>
      <c r="F2756" s="1065">
        <v>3488433.125</v>
      </c>
      <c r="G2756" s="1066">
        <f t="shared" si="75"/>
        <v>3488433.125</v>
      </c>
      <c r="H2756" s="1061" t="s">
        <v>447</v>
      </c>
      <c r="I2756" s="1061" t="s">
        <v>9159</v>
      </c>
    </row>
    <row r="2757" spans="1:9" ht="15" hidden="1" customHeight="1" x14ac:dyDescent="0.25">
      <c r="A2757" s="1031" t="s">
        <v>9160</v>
      </c>
      <c r="B2757" s="1061" t="s">
        <v>8963</v>
      </c>
      <c r="C2757" s="1068" t="s">
        <v>8868</v>
      </c>
      <c r="D2757" s="1079">
        <v>1</v>
      </c>
      <c r="E2757" s="1073" t="s">
        <v>29</v>
      </c>
      <c r="F2757" s="1065">
        <v>339446.88</v>
      </c>
      <c r="G2757" s="1066">
        <f t="shared" si="75"/>
        <v>339446.88</v>
      </c>
      <c r="H2757" s="1061" t="s">
        <v>447</v>
      </c>
      <c r="I2757" s="1061" t="s">
        <v>9159</v>
      </c>
    </row>
    <row r="2758" spans="1:9" ht="15" hidden="1" customHeight="1" x14ac:dyDescent="0.25">
      <c r="A2758" s="1031" t="s">
        <v>9160</v>
      </c>
      <c r="B2758" s="1060" t="s">
        <v>8925</v>
      </c>
      <c r="C2758" s="1068" t="s">
        <v>8868</v>
      </c>
      <c r="D2758" s="1079">
        <v>1</v>
      </c>
      <c r="E2758" s="1073" t="s">
        <v>29</v>
      </c>
      <c r="F2758" s="1065">
        <v>70585.316250000003</v>
      </c>
      <c r="G2758" s="1066">
        <f t="shared" si="75"/>
        <v>70585.316250000003</v>
      </c>
      <c r="H2758" s="1061" t="s">
        <v>447</v>
      </c>
      <c r="I2758" s="1061" t="s">
        <v>9159</v>
      </c>
    </row>
    <row r="2759" spans="1:9" ht="15" hidden="1" customHeight="1" x14ac:dyDescent="0.25">
      <c r="A2759" s="1031" t="s">
        <v>9160</v>
      </c>
      <c r="B2759" s="1061" t="s">
        <v>9157</v>
      </c>
      <c r="C2759" s="1061" t="s">
        <v>9158</v>
      </c>
      <c r="D2759" s="1079">
        <v>1</v>
      </c>
      <c r="E2759" s="1073" t="s">
        <v>29</v>
      </c>
      <c r="F2759" s="1065">
        <v>1</v>
      </c>
      <c r="G2759" s="1066">
        <f t="shared" si="75"/>
        <v>1</v>
      </c>
      <c r="H2759" s="1061" t="s">
        <v>6718</v>
      </c>
      <c r="I2759" s="1061" t="s">
        <v>9159</v>
      </c>
    </row>
    <row r="2760" spans="1:9" ht="15" hidden="1" customHeight="1" x14ac:dyDescent="0.25">
      <c r="A2760" s="1031" t="s">
        <v>9160</v>
      </c>
      <c r="B2760" s="1060" t="s">
        <v>6268</v>
      </c>
      <c r="C2760" s="1061" t="s">
        <v>9076</v>
      </c>
      <c r="D2760" s="1062">
        <v>1</v>
      </c>
      <c r="E2760" s="1073" t="s">
        <v>29</v>
      </c>
      <c r="F2760" s="1065">
        <v>3575000</v>
      </c>
      <c r="G2760" s="1066">
        <f t="shared" si="75"/>
        <v>3575000</v>
      </c>
      <c r="H2760" s="1061" t="s">
        <v>9077</v>
      </c>
      <c r="I2760" s="1061" t="s">
        <v>9080</v>
      </c>
    </row>
    <row r="2761" spans="1:9" ht="15" hidden="1" customHeight="1" x14ac:dyDescent="0.25">
      <c r="A2761" s="1031" t="s">
        <v>9160</v>
      </c>
      <c r="B2761" s="1060" t="s">
        <v>8924</v>
      </c>
      <c r="C2761" s="1068" t="s">
        <v>8946</v>
      </c>
      <c r="D2761" s="1079">
        <v>1</v>
      </c>
      <c r="E2761" s="1073" t="s">
        <v>29</v>
      </c>
      <c r="F2761" s="1065">
        <v>3488433.125</v>
      </c>
      <c r="G2761" s="1066">
        <f t="shared" si="75"/>
        <v>3488433.125</v>
      </c>
      <c r="H2761" s="1061" t="s">
        <v>9079</v>
      </c>
      <c r="I2761" s="1061" t="s">
        <v>9080</v>
      </c>
    </row>
    <row r="2762" spans="1:9" ht="15" hidden="1" customHeight="1" x14ac:dyDescent="0.25">
      <c r="A2762" s="1031" t="s">
        <v>9160</v>
      </c>
      <c r="B2762" s="1060" t="s">
        <v>8924</v>
      </c>
      <c r="C2762" s="1068" t="s">
        <v>8947</v>
      </c>
      <c r="D2762" s="1079">
        <v>1</v>
      </c>
      <c r="E2762" s="1073" t="s">
        <v>29</v>
      </c>
      <c r="F2762" s="1065">
        <v>3488433.125</v>
      </c>
      <c r="G2762" s="1066">
        <f t="shared" si="75"/>
        <v>3488433.125</v>
      </c>
      <c r="H2762" s="1061" t="s">
        <v>9079</v>
      </c>
      <c r="I2762" s="1061" t="s">
        <v>9080</v>
      </c>
    </row>
    <row r="2763" spans="1:9" ht="15" hidden="1" customHeight="1" x14ac:dyDescent="0.25">
      <c r="A2763" s="1031" t="s">
        <v>9160</v>
      </c>
      <c r="B2763" s="1061" t="s">
        <v>7792</v>
      </c>
      <c r="C2763" s="1061" t="s">
        <v>3754</v>
      </c>
      <c r="D2763" s="1079">
        <v>1</v>
      </c>
      <c r="E2763" s="1073" t="s">
        <v>29</v>
      </c>
      <c r="F2763" s="1065">
        <v>1150000</v>
      </c>
      <c r="G2763" s="1066">
        <f t="shared" si="75"/>
        <v>1150000</v>
      </c>
      <c r="H2763" s="1061" t="s">
        <v>689</v>
      </c>
      <c r="I2763" s="1061" t="s">
        <v>9080</v>
      </c>
    </row>
    <row r="2764" spans="1:9" ht="15" hidden="1" customHeight="1" x14ac:dyDescent="0.25">
      <c r="A2764" s="1031" t="s">
        <v>9160</v>
      </c>
      <c r="B2764" s="1061" t="s">
        <v>7792</v>
      </c>
      <c r="C2764" s="1061" t="s">
        <v>1477</v>
      </c>
      <c r="D2764" s="1079">
        <v>1</v>
      </c>
      <c r="E2764" s="1073" t="s">
        <v>29</v>
      </c>
      <c r="F2764" s="1065">
        <v>1150000</v>
      </c>
      <c r="G2764" s="1066">
        <f t="shared" si="75"/>
        <v>1150000</v>
      </c>
      <c r="H2764" s="1061" t="s">
        <v>689</v>
      </c>
      <c r="I2764" s="1061" t="s">
        <v>9080</v>
      </c>
    </row>
    <row r="2765" spans="1:9" ht="15" hidden="1" customHeight="1" x14ac:dyDescent="0.25">
      <c r="A2765" s="1031" t="s">
        <v>9160</v>
      </c>
      <c r="B2765" s="1061" t="s">
        <v>7792</v>
      </c>
      <c r="C2765" s="1061" t="s">
        <v>1467</v>
      </c>
      <c r="D2765" s="1079">
        <v>1</v>
      </c>
      <c r="E2765" s="1073" t="s">
        <v>29</v>
      </c>
      <c r="F2765" s="1065">
        <v>1150000</v>
      </c>
      <c r="G2765" s="1066">
        <f t="shared" si="75"/>
        <v>1150000</v>
      </c>
      <c r="H2765" s="1061" t="s">
        <v>689</v>
      </c>
      <c r="I2765" s="1061" t="s">
        <v>9080</v>
      </c>
    </row>
    <row r="2766" spans="1:9" ht="15" hidden="1" customHeight="1" x14ac:dyDescent="0.25">
      <c r="A2766" s="1031" t="s">
        <v>9160</v>
      </c>
      <c r="B2766" s="1061" t="s">
        <v>6637</v>
      </c>
      <c r="C2766" s="1078" t="s">
        <v>6833</v>
      </c>
      <c r="D2766" s="1079">
        <v>1</v>
      </c>
      <c r="E2766" s="1073" t="s">
        <v>29</v>
      </c>
      <c r="F2766" s="1065">
        <v>1150000</v>
      </c>
      <c r="G2766" s="1066">
        <f t="shared" si="75"/>
        <v>1150000</v>
      </c>
      <c r="H2766" s="1061" t="s">
        <v>689</v>
      </c>
      <c r="I2766" s="1061" t="s">
        <v>9080</v>
      </c>
    </row>
    <row r="2767" spans="1:9" ht="15" hidden="1" customHeight="1" x14ac:dyDescent="0.25">
      <c r="A2767" s="1031" t="s">
        <v>9160</v>
      </c>
      <c r="B2767" s="1060" t="s">
        <v>8167</v>
      </c>
      <c r="C2767" s="1061" t="s">
        <v>1559</v>
      </c>
      <c r="D2767" s="1062">
        <v>1</v>
      </c>
      <c r="E2767" s="1073" t="s">
        <v>29</v>
      </c>
      <c r="F2767" s="1065">
        <v>925000</v>
      </c>
      <c r="G2767" s="1066">
        <f t="shared" si="75"/>
        <v>925000</v>
      </c>
      <c r="H2767" s="1061" t="s">
        <v>689</v>
      </c>
      <c r="I2767" s="1061" t="s">
        <v>9080</v>
      </c>
    </row>
    <row r="2768" spans="1:9" ht="15" hidden="1" customHeight="1" x14ac:dyDescent="0.25">
      <c r="A2768" s="1031" t="s">
        <v>9160</v>
      </c>
      <c r="B2768" s="1060" t="s">
        <v>8167</v>
      </c>
      <c r="C2768" s="1061" t="s">
        <v>1560</v>
      </c>
      <c r="D2768" s="1062">
        <v>1</v>
      </c>
      <c r="E2768" s="1073" t="s">
        <v>29</v>
      </c>
      <c r="F2768" s="1065">
        <v>925000</v>
      </c>
      <c r="G2768" s="1066">
        <f t="shared" si="75"/>
        <v>925000</v>
      </c>
      <c r="H2768" s="1061" t="s">
        <v>689</v>
      </c>
      <c r="I2768" s="1061" t="s">
        <v>9080</v>
      </c>
    </row>
    <row r="2769" spans="1:9" ht="15" hidden="1" customHeight="1" x14ac:dyDescent="0.25">
      <c r="A2769" s="1031" t="s">
        <v>9160</v>
      </c>
      <c r="B2769" s="1089" t="s">
        <v>6709</v>
      </c>
      <c r="C2769" s="1094" t="s">
        <v>6711</v>
      </c>
      <c r="D2769" s="1080">
        <v>1</v>
      </c>
      <c r="E2769" s="1071" t="s">
        <v>29</v>
      </c>
      <c r="F2769" s="1066">
        <v>245000</v>
      </c>
      <c r="G2769" s="1066">
        <f t="shared" si="75"/>
        <v>245000</v>
      </c>
      <c r="H2769" s="1061" t="s">
        <v>9077</v>
      </c>
      <c r="I2769" s="1061" t="s">
        <v>9080</v>
      </c>
    </row>
    <row r="2770" spans="1:9" ht="15" hidden="1" customHeight="1" x14ac:dyDescent="0.25">
      <c r="A2770" s="1031" t="s">
        <v>9160</v>
      </c>
      <c r="B2770" s="1061" t="s">
        <v>8963</v>
      </c>
      <c r="C2770" s="1068" t="s">
        <v>8868</v>
      </c>
      <c r="D2770" s="1079">
        <v>2</v>
      </c>
      <c r="E2770" s="1073" t="s">
        <v>29</v>
      </c>
      <c r="F2770" s="1065">
        <v>339446.88</v>
      </c>
      <c r="G2770" s="1066">
        <f>F2770*D2770</f>
        <v>678893.76</v>
      </c>
      <c r="H2770" s="1061" t="s">
        <v>9079</v>
      </c>
      <c r="I2770" s="1061" t="s">
        <v>9080</v>
      </c>
    </row>
    <row r="2771" spans="1:9" ht="15" hidden="1" customHeight="1" x14ac:dyDescent="0.25">
      <c r="A2771" s="1031" t="s">
        <v>9160</v>
      </c>
      <c r="B2771" s="1072" t="s">
        <v>7816</v>
      </c>
      <c r="C2771" s="1078" t="s">
        <v>7795</v>
      </c>
      <c r="D2771" s="1096">
        <v>1</v>
      </c>
      <c r="E2771" s="1071" t="s">
        <v>29</v>
      </c>
      <c r="F2771" s="1092">
        <v>90000</v>
      </c>
      <c r="G2771" s="1066">
        <f>F2771*D2771</f>
        <v>90000</v>
      </c>
      <c r="H2771" s="1061" t="s">
        <v>9077</v>
      </c>
      <c r="I2771" s="1061" t="s">
        <v>9080</v>
      </c>
    </row>
    <row r="2772" spans="1:9" ht="15" hidden="1" customHeight="1" x14ac:dyDescent="0.25">
      <c r="A2772" s="1031" t="s">
        <v>9160</v>
      </c>
      <c r="B2772" s="1060" t="s">
        <v>8925</v>
      </c>
      <c r="C2772" s="1068" t="s">
        <v>8868</v>
      </c>
      <c r="D2772" s="1079">
        <v>2</v>
      </c>
      <c r="E2772" s="1073" t="s">
        <v>29</v>
      </c>
      <c r="F2772" s="1065">
        <v>70585.316250000003</v>
      </c>
      <c r="G2772" s="1066">
        <f t="shared" ref="G2772" si="76">F2772*D2772</f>
        <v>141170.63250000001</v>
      </c>
      <c r="H2772" s="1061" t="s">
        <v>9079</v>
      </c>
      <c r="I2772" s="1061" t="s">
        <v>9080</v>
      </c>
    </row>
    <row r="2773" spans="1:9" ht="15" hidden="1" customHeight="1" x14ac:dyDescent="0.25">
      <c r="A2773" s="1031" t="s">
        <v>9194</v>
      </c>
      <c r="B2773" s="1061" t="s">
        <v>78</v>
      </c>
      <c r="C2773" s="1061" t="s">
        <v>79</v>
      </c>
      <c r="D2773" s="904">
        <v>1.5</v>
      </c>
      <c r="E2773" s="1061" t="s">
        <v>63</v>
      </c>
      <c r="F2773" s="1065">
        <v>29200</v>
      </c>
      <c r="G2773" s="1066">
        <f t="shared" ref="G2773:G2798" si="77">F2773*D2773</f>
        <v>43800</v>
      </c>
      <c r="H2773" s="1067" t="s">
        <v>399</v>
      </c>
      <c r="I2773" s="1061"/>
    </row>
    <row r="2774" spans="1:9" ht="15" hidden="1" customHeight="1" x14ac:dyDescent="0.25">
      <c r="A2774" s="1031" t="s">
        <v>9194</v>
      </c>
      <c r="B2774" s="1061" t="s">
        <v>6764</v>
      </c>
      <c r="C2774" s="1061" t="s">
        <v>6765</v>
      </c>
      <c r="D2774" s="1062">
        <v>0.6</v>
      </c>
      <c r="E2774" s="1069" t="s">
        <v>63</v>
      </c>
      <c r="F2774" s="1077">
        <v>75000</v>
      </c>
      <c r="G2774" s="1066">
        <f>F2774*D2774</f>
        <v>45000</v>
      </c>
      <c r="H2774" s="1067" t="s">
        <v>399</v>
      </c>
      <c r="I2774" s="1061"/>
    </row>
    <row r="2775" spans="1:9" ht="15" hidden="1" customHeight="1" x14ac:dyDescent="0.25">
      <c r="A2775" s="1031" t="s">
        <v>9194</v>
      </c>
      <c r="B2775" s="1060" t="s">
        <v>8817</v>
      </c>
      <c r="C2775" s="1061" t="s">
        <v>57</v>
      </c>
      <c r="D2775" s="1062">
        <v>1</v>
      </c>
      <c r="E2775" s="1061" t="s">
        <v>29</v>
      </c>
      <c r="F2775" s="1065">
        <v>60000</v>
      </c>
      <c r="G2775" s="1066">
        <f t="shared" si="77"/>
        <v>60000</v>
      </c>
      <c r="H2775" s="1067" t="s">
        <v>399</v>
      </c>
      <c r="I2775" s="1061"/>
    </row>
    <row r="2776" spans="1:9" ht="15" hidden="1" customHeight="1" x14ac:dyDescent="0.25">
      <c r="A2776" s="1031" t="s">
        <v>9194</v>
      </c>
      <c r="B2776" s="1060" t="s">
        <v>6605</v>
      </c>
      <c r="C2776" s="1061" t="s">
        <v>57</v>
      </c>
      <c r="D2776" s="1062">
        <v>3</v>
      </c>
      <c r="E2776" s="1061" t="s">
        <v>29</v>
      </c>
      <c r="F2776" s="1065">
        <v>60000</v>
      </c>
      <c r="G2776" s="1043">
        <f t="shared" si="77"/>
        <v>180000</v>
      </c>
      <c r="H2776" s="1067" t="s">
        <v>521</v>
      </c>
      <c r="I2776" s="1061" t="s">
        <v>9168</v>
      </c>
    </row>
    <row r="2777" spans="1:9" ht="15" hidden="1" customHeight="1" x14ac:dyDescent="0.25">
      <c r="A2777" s="1031" t="s">
        <v>9194</v>
      </c>
      <c r="B2777" s="1061" t="s">
        <v>78</v>
      </c>
      <c r="C2777" s="1061" t="s">
        <v>79</v>
      </c>
      <c r="D2777" s="904">
        <v>9</v>
      </c>
      <c r="E2777" s="1069" t="s">
        <v>63</v>
      </c>
      <c r="F2777" s="1077">
        <v>29200</v>
      </c>
      <c r="G2777" s="1066">
        <f t="shared" si="77"/>
        <v>262800</v>
      </c>
      <c r="H2777" s="1067" t="s">
        <v>521</v>
      </c>
      <c r="I2777" s="1061" t="s">
        <v>9168</v>
      </c>
    </row>
    <row r="2778" spans="1:9" ht="15" hidden="1" customHeight="1" x14ac:dyDescent="0.25">
      <c r="A2778" s="1031" t="s">
        <v>9194</v>
      </c>
      <c r="B2778" s="1061" t="s">
        <v>6694</v>
      </c>
      <c r="C2778" s="1061" t="s">
        <v>6581</v>
      </c>
      <c r="D2778" s="1079">
        <v>1</v>
      </c>
      <c r="E2778" s="1061" t="s">
        <v>29</v>
      </c>
      <c r="F2778" s="1065">
        <v>97000</v>
      </c>
      <c r="G2778" s="1066">
        <f>F2778*D2778</f>
        <v>97000</v>
      </c>
      <c r="H2778" s="1067" t="s">
        <v>521</v>
      </c>
      <c r="I2778" s="1061" t="s">
        <v>9168</v>
      </c>
    </row>
    <row r="2779" spans="1:9" ht="15" hidden="1" customHeight="1" x14ac:dyDescent="0.25">
      <c r="A2779" s="1031" t="s">
        <v>9194</v>
      </c>
      <c r="B2779" s="1060" t="s">
        <v>8817</v>
      </c>
      <c r="C2779" s="1061" t="s">
        <v>57</v>
      </c>
      <c r="D2779" s="1062">
        <v>1</v>
      </c>
      <c r="E2779" s="1061" t="s">
        <v>29</v>
      </c>
      <c r="F2779" s="1065">
        <v>60000</v>
      </c>
      <c r="G2779" s="1043">
        <f t="shared" si="77"/>
        <v>60000</v>
      </c>
      <c r="H2779" s="1067" t="s">
        <v>566</v>
      </c>
      <c r="I2779" s="1061" t="s">
        <v>9166</v>
      </c>
    </row>
    <row r="2780" spans="1:9" ht="15" hidden="1" customHeight="1" x14ac:dyDescent="0.25">
      <c r="A2780" s="1031" t="s">
        <v>9194</v>
      </c>
      <c r="B2780" s="1060" t="s">
        <v>7737</v>
      </c>
      <c r="C2780" s="1075" t="s">
        <v>57</v>
      </c>
      <c r="D2780" s="1079">
        <v>4</v>
      </c>
      <c r="E2780" s="1073" t="s">
        <v>29</v>
      </c>
      <c r="F2780" s="1065">
        <v>10000</v>
      </c>
      <c r="G2780" s="1066">
        <f t="shared" si="77"/>
        <v>40000</v>
      </c>
      <c r="H2780" s="1067" t="s">
        <v>566</v>
      </c>
      <c r="I2780" s="1061" t="s">
        <v>9166</v>
      </c>
    </row>
    <row r="2781" spans="1:9" ht="15" hidden="1" customHeight="1" x14ac:dyDescent="0.25">
      <c r="A2781" s="1031" t="s">
        <v>9194</v>
      </c>
      <c r="B2781" s="1060" t="s">
        <v>8630</v>
      </c>
      <c r="C2781" s="1072" t="s">
        <v>57</v>
      </c>
      <c r="D2781" s="1080">
        <v>4</v>
      </c>
      <c r="E2781" s="1071" t="s">
        <v>29</v>
      </c>
      <c r="F2781" s="1065">
        <v>4000</v>
      </c>
      <c r="G2781" s="1066">
        <f t="shared" si="77"/>
        <v>16000</v>
      </c>
      <c r="H2781" s="1067" t="s">
        <v>566</v>
      </c>
      <c r="I2781" s="1061" t="s">
        <v>9166</v>
      </c>
    </row>
    <row r="2782" spans="1:9" ht="15" hidden="1" customHeight="1" x14ac:dyDescent="0.25">
      <c r="A2782" s="1031" t="s">
        <v>9194</v>
      </c>
      <c r="B2782" s="1060" t="s">
        <v>293</v>
      </c>
      <c r="C2782" s="1061" t="s">
        <v>409</v>
      </c>
      <c r="D2782" s="1062">
        <v>2</v>
      </c>
      <c r="E2782" s="1073" t="s">
        <v>29</v>
      </c>
      <c r="F2782" s="1076">
        <v>8000</v>
      </c>
      <c r="G2782" s="1066">
        <f t="shared" si="77"/>
        <v>16000</v>
      </c>
      <c r="H2782" s="1067" t="s">
        <v>566</v>
      </c>
      <c r="I2782" s="1061" t="s">
        <v>9166</v>
      </c>
    </row>
    <row r="2783" spans="1:9" ht="15" hidden="1" customHeight="1" x14ac:dyDescent="0.25">
      <c r="A2783" s="1031" t="s">
        <v>9194</v>
      </c>
      <c r="B2783" s="1060" t="s">
        <v>8704</v>
      </c>
      <c r="C2783" s="1075" t="s">
        <v>403</v>
      </c>
      <c r="D2783" s="1080">
        <v>1</v>
      </c>
      <c r="E2783" s="413" t="s">
        <v>29</v>
      </c>
      <c r="F2783" s="1040">
        <v>90000</v>
      </c>
      <c r="G2783" s="1066">
        <f t="shared" si="77"/>
        <v>90000</v>
      </c>
      <c r="H2783" s="1067" t="s">
        <v>566</v>
      </c>
      <c r="I2783" s="1061" t="s">
        <v>9166</v>
      </c>
    </row>
    <row r="2784" spans="1:9" ht="15" hidden="1" customHeight="1" x14ac:dyDescent="0.25">
      <c r="A2784" s="1031" t="s">
        <v>9194</v>
      </c>
      <c r="B2784" s="1060" t="s">
        <v>6360</v>
      </c>
      <c r="C2784" s="1075" t="s">
        <v>74</v>
      </c>
      <c r="D2784" s="1062">
        <v>5</v>
      </c>
      <c r="E2784" s="1069" t="s">
        <v>63</v>
      </c>
      <c r="F2784" s="1077">
        <v>27752</v>
      </c>
      <c r="G2784" s="1066">
        <f t="shared" si="77"/>
        <v>138760</v>
      </c>
      <c r="H2784" s="1067" t="s">
        <v>6714</v>
      </c>
      <c r="I2784" s="1061"/>
    </row>
    <row r="2785" spans="1:9" ht="15" hidden="1" customHeight="1" x14ac:dyDescent="0.25">
      <c r="A2785" s="1031" t="s">
        <v>9194</v>
      </c>
      <c r="B2785" s="1060" t="s">
        <v>8820</v>
      </c>
      <c r="C2785" s="1061" t="s">
        <v>57</v>
      </c>
      <c r="D2785" s="1062">
        <v>4</v>
      </c>
      <c r="E2785" s="1073" t="s">
        <v>29</v>
      </c>
      <c r="F2785" s="1076">
        <v>5000</v>
      </c>
      <c r="G2785" s="1066">
        <f t="shared" si="77"/>
        <v>20000</v>
      </c>
      <c r="H2785" s="1067" t="s">
        <v>8354</v>
      </c>
      <c r="I2785" s="1061"/>
    </row>
    <row r="2786" spans="1:9" ht="15" hidden="1" customHeight="1" x14ac:dyDescent="0.25">
      <c r="A2786" s="1031" t="s">
        <v>9194</v>
      </c>
      <c r="B2786" s="1072" t="s">
        <v>990</v>
      </c>
      <c r="C2786" s="1072" t="s">
        <v>30</v>
      </c>
      <c r="D2786" s="1079">
        <v>1</v>
      </c>
      <c r="E2786" s="1072" t="s">
        <v>480</v>
      </c>
      <c r="F2786" s="1065">
        <v>75000</v>
      </c>
      <c r="G2786" s="1066">
        <f t="shared" si="77"/>
        <v>75000</v>
      </c>
      <c r="H2786" s="1067" t="s">
        <v>8354</v>
      </c>
      <c r="I2786" s="1061"/>
    </row>
    <row r="2787" spans="1:9" ht="15" hidden="1" customHeight="1" x14ac:dyDescent="0.25">
      <c r="A2787" s="1031" t="s">
        <v>9194</v>
      </c>
      <c r="B2787" s="1060" t="s">
        <v>9171</v>
      </c>
      <c r="C2787" s="1061" t="s">
        <v>6617</v>
      </c>
      <c r="D2787" s="1062">
        <v>20</v>
      </c>
      <c r="E2787" s="1073" t="s">
        <v>29</v>
      </c>
      <c r="F2787" s="1065">
        <v>5200</v>
      </c>
      <c r="G2787" s="1066">
        <f t="shared" si="77"/>
        <v>104000</v>
      </c>
      <c r="H2787" s="1067" t="s">
        <v>8679</v>
      </c>
      <c r="I2787" s="1061"/>
    </row>
    <row r="2788" spans="1:9" ht="15" hidden="1" customHeight="1" x14ac:dyDescent="0.25">
      <c r="A2788" s="1031" t="s">
        <v>9194</v>
      </c>
      <c r="B2788" s="1061" t="s">
        <v>432</v>
      </c>
      <c r="C2788" s="1072" t="s">
        <v>6700</v>
      </c>
      <c r="D2788" s="1062">
        <v>3</v>
      </c>
      <c r="E2788" s="1073" t="s">
        <v>29</v>
      </c>
      <c r="F2788" s="1065">
        <v>1565</v>
      </c>
      <c r="G2788" s="1066">
        <f t="shared" si="77"/>
        <v>4695</v>
      </c>
      <c r="H2788" s="1067" t="s">
        <v>461</v>
      </c>
      <c r="I2788" s="1061"/>
    </row>
    <row r="2789" spans="1:9" ht="15" hidden="1" customHeight="1" x14ac:dyDescent="0.25">
      <c r="A2789" s="1031" t="s">
        <v>9194</v>
      </c>
      <c r="B2789" s="1060" t="s">
        <v>7071</v>
      </c>
      <c r="C2789" s="1061" t="s">
        <v>57</v>
      </c>
      <c r="D2789" s="1062">
        <v>3</v>
      </c>
      <c r="E2789" s="1061" t="s">
        <v>29</v>
      </c>
      <c r="F2789" s="1065">
        <v>60000</v>
      </c>
      <c r="G2789" s="1066">
        <f>F2789*D2789</f>
        <v>180000</v>
      </c>
      <c r="H2789" s="1067" t="s">
        <v>7929</v>
      </c>
      <c r="I2789" s="1061" t="s">
        <v>9182</v>
      </c>
    </row>
    <row r="2790" spans="1:9" ht="15" hidden="1" customHeight="1" x14ac:dyDescent="0.25">
      <c r="A2790" s="1031" t="s">
        <v>9194</v>
      </c>
      <c r="B2790" s="1060" t="s">
        <v>7502</v>
      </c>
      <c r="C2790" s="1068" t="s">
        <v>57</v>
      </c>
      <c r="D2790" s="1079">
        <v>1</v>
      </c>
      <c r="E2790" s="1073" t="s">
        <v>29</v>
      </c>
      <c r="F2790" s="1065">
        <v>380000</v>
      </c>
      <c r="G2790" s="1066">
        <f t="shared" si="77"/>
        <v>380000</v>
      </c>
      <c r="H2790" s="1067" t="s">
        <v>7929</v>
      </c>
      <c r="I2790" s="1061" t="s">
        <v>9182</v>
      </c>
    </row>
    <row r="2791" spans="1:9" ht="15" hidden="1" customHeight="1" x14ac:dyDescent="0.25">
      <c r="A2791" s="1031" t="s">
        <v>9194</v>
      </c>
      <c r="B2791" s="1061" t="s">
        <v>8754</v>
      </c>
      <c r="C2791" s="1075" t="s">
        <v>57</v>
      </c>
      <c r="D2791" s="1079">
        <v>1</v>
      </c>
      <c r="E2791" s="1061" t="s">
        <v>29</v>
      </c>
      <c r="F2791" s="1065">
        <v>75000</v>
      </c>
      <c r="G2791" s="1066">
        <f t="shared" si="77"/>
        <v>75000</v>
      </c>
      <c r="H2791" s="1067" t="s">
        <v>441</v>
      </c>
      <c r="I2791" s="1061"/>
    </row>
    <row r="2792" spans="1:9" ht="15" hidden="1" customHeight="1" x14ac:dyDescent="0.25">
      <c r="A2792" s="1031" t="s">
        <v>9194</v>
      </c>
      <c r="B2792" s="1061" t="s">
        <v>6732</v>
      </c>
      <c r="C2792" s="1061" t="s">
        <v>444</v>
      </c>
      <c r="D2792" s="1062">
        <v>2</v>
      </c>
      <c r="E2792" s="1073" t="s">
        <v>29</v>
      </c>
      <c r="F2792" s="1076">
        <v>16000</v>
      </c>
      <c r="G2792" s="1066">
        <f t="shared" si="77"/>
        <v>32000</v>
      </c>
      <c r="H2792" s="1067" t="s">
        <v>441</v>
      </c>
      <c r="I2792" s="1061"/>
    </row>
    <row r="2793" spans="1:9" ht="15" hidden="1" customHeight="1" x14ac:dyDescent="0.25">
      <c r="A2793" s="1031" t="s">
        <v>9194</v>
      </c>
      <c r="B2793" s="1069" t="s">
        <v>9181</v>
      </c>
      <c r="C2793" s="1061" t="s">
        <v>7032</v>
      </c>
      <c r="D2793" s="1079">
        <v>1</v>
      </c>
      <c r="E2793" s="1073" t="s">
        <v>29</v>
      </c>
      <c r="F2793" s="1065">
        <v>168749.99220000001</v>
      </c>
      <c r="G2793" s="1066">
        <f t="shared" si="77"/>
        <v>168749.99220000001</v>
      </c>
      <c r="H2793" s="1067" t="s">
        <v>462</v>
      </c>
      <c r="I2793" s="1061" t="s">
        <v>9193</v>
      </c>
    </row>
    <row r="2794" spans="1:9" ht="15" hidden="1" customHeight="1" x14ac:dyDescent="0.25">
      <c r="A2794" s="1031" t="s">
        <v>9194</v>
      </c>
      <c r="B2794" s="1061" t="s">
        <v>9177</v>
      </c>
      <c r="C2794" s="1061" t="s">
        <v>7032</v>
      </c>
      <c r="D2794" s="1064">
        <v>1</v>
      </c>
      <c r="E2794" s="1073" t="s">
        <v>29</v>
      </c>
      <c r="F2794" s="1077">
        <v>203499.98520000002</v>
      </c>
      <c r="G2794" s="1066">
        <f t="shared" si="77"/>
        <v>203499.98520000002</v>
      </c>
      <c r="H2794" s="1067" t="s">
        <v>462</v>
      </c>
      <c r="I2794" s="1061" t="s">
        <v>9193</v>
      </c>
    </row>
    <row r="2795" spans="1:9" ht="15" hidden="1" customHeight="1" x14ac:dyDescent="0.25">
      <c r="A2795" s="1031" t="s">
        <v>9194</v>
      </c>
      <c r="B2795" s="1060" t="s">
        <v>6360</v>
      </c>
      <c r="C2795" s="1075" t="s">
        <v>74</v>
      </c>
      <c r="D2795" s="1062">
        <v>2.5</v>
      </c>
      <c r="E2795" s="1069" t="s">
        <v>63</v>
      </c>
      <c r="F2795" s="1077">
        <v>27752</v>
      </c>
      <c r="G2795" s="1066">
        <f t="shared" si="77"/>
        <v>69380</v>
      </c>
      <c r="H2795" s="1067" t="s">
        <v>462</v>
      </c>
      <c r="I2795" s="1061" t="s">
        <v>9193</v>
      </c>
    </row>
    <row r="2796" spans="1:9" ht="15" hidden="1" customHeight="1" x14ac:dyDescent="0.25">
      <c r="A2796" s="1031" t="s">
        <v>9194</v>
      </c>
      <c r="B2796" s="1063" t="s">
        <v>215</v>
      </c>
      <c r="C2796" s="1085" t="s">
        <v>216</v>
      </c>
      <c r="D2796" s="1062">
        <v>1</v>
      </c>
      <c r="E2796" s="1061" t="s">
        <v>203</v>
      </c>
      <c r="F2796" s="1077">
        <v>36500</v>
      </c>
      <c r="G2796" s="1066">
        <f t="shared" si="77"/>
        <v>36500</v>
      </c>
      <c r="H2796" s="1067" t="s">
        <v>462</v>
      </c>
      <c r="I2796" s="1061" t="s">
        <v>9193</v>
      </c>
    </row>
    <row r="2797" spans="1:9" ht="15" hidden="1" customHeight="1" x14ac:dyDescent="0.25">
      <c r="A2797" s="1031" t="s">
        <v>9194</v>
      </c>
      <c r="B2797" s="1060" t="s">
        <v>6360</v>
      </c>
      <c r="C2797" s="1075" t="s">
        <v>74</v>
      </c>
      <c r="D2797" s="1062">
        <v>2</v>
      </c>
      <c r="E2797" s="1069" t="s">
        <v>63</v>
      </c>
      <c r="F2797" s="1077">
        <v>27752</v>
      </c>
      <c r="G2797" s="1066">
        <f t="shared" si="77"/>
        <v>55504</v>
      </c>
      <c r="H2797" s="1067" t="s">
        <v>6492</v>
      </c>
      <c r="I2797" s="1061"/>
    </row>
    <row r="2798" spans="1:9" ht="15" hidden="1" customHeight="1" x14ac:dyDescent="0.25">
      <c r="A2798" s="1031" t="s">
        <v>9194</v>
      </c>
      <c r="B2798" s="1069" t="s">
        <v>9056</v>
      </c>
      <c r="C2798" s="1061" t="s">
        <v>403</v>
      </c>
      <c r="D2798" s="1064">
        <v>2</v>
      </c>
      <c r="E2798" s="1073" t="s">
        <v>29</v>
      </c>
      <c r="F2798" s="1076">
        <v>55000</v>
      </c>
      <c r="G2798" s="1066">
        <f t="shared" si="77"/>
        <v>110000</v>
      </c>
      <c r="H2798" s="1067" t="s">
        <v>535</v>
      </c>
      <c r="I2798" s="1061"/>
    </row>
    <row r="2799" spans="1:9" ht="15" hidden="1" customHeight="1" x14ac:dyDescent="0.25">
      <c r="A2799" s="1031" t="s">
        <v>9194</v>
      </c>
      <c r="B2799" s="1063" t="s">
        <v>8385</v>
      </c>
      <c r="C2799" s="1061" t="s">
        <v>7286</v>
      </c>
      <c r="D2799" s="1079">
        <v>1</v>
      </c>
      <c r="E2799" s="1073" t="s">
        <v>29</v>
      </c>
      <c r="F2799" s="1065">
        <v>1050000</v>
      </c>
      <c r="G2799" s="1066">
        <f t="shared" ref="G2799:G2802" si="78">F2799*D2799</f>
        <v>1050000</v>
      </c>
      <c r="H2799" s="1067" t="s">
        <v>399</v>
      </c>
      <c r="I2799" s="1061" t="s">
        <v>9274</v>
      </c>
    </row>
    <row r="2800" spans="1:9" ht="15" hidden="1" customHeight="1" x14ac:dyDescent="0.25">
      <c r="A2800" s="1031" t="s">
        <v>9194</v>
      </c>
      <c r="B2800" s="1063" t="s">
        <v>8385</v>
      </c>
      <c r="C2800" s="1061" t="s">
        <v>7290</v>
      </c>
      <c r="D2800" s="1051">
        <v>1</v>
      </c>
      <c r="E2800" s="1073" t="s">
        <v>29</v>
      </c>
      <c r="F2800" s="1065">
        <v>1050000</v>
      </c>
      <c r="G2800" s="1066">
        <f t="shared" si="78"/>
        <v>1050000</v>
      </c>
      <c r="H2800" s="1067" t="s">
        <v>399</v>
      </c>
      <c r="I2800" s="1061" t="s">
        <v>9274</v>
      </c>
    </row>
    <row r="2801" spans="1:9" ht="15" hidden="1" customHeight="1" x14ac:dyDescent="0.25">
      <c r="A2801" s="1031" t="s">
        <v>9194</v>
      </c>
      <c r="B2801" s="1061" t="s">
        <v>6713</v>
      </c>
      <c r="C2801" s="1075" t="s">
        <v>6711</v>
      </c>
      <c r="D2801" s="1061">
        <v>2</v>
      </c>
      <c r="E2801" s="1061" t="s">
        <v>29</v>
      </c>
      <c r="F2801" s="1065">
        <v>50000</v>
      </c>
      <c r="G2801" s="1066">
        <f t="shared" si="78"/>
        <v>100000</v>
      </c>
      <c r="H2801" s="1067" t="s">
        <v>399</v>
      </c>
      <c r="I2801" s="1061" t="s">
        <v>9274</v>
      </c>
    </row>
    <row r="2802" spans="1:9" ht="15" hidden="1" customHeight="1" x14ac:dyDescent="0.25">
      <c r="A2802" s="1031" t="s">
        <v>9194</v>
      </c>
      <c r="B2802" s="1060" t="s">
        <v>6710</v>
      </c>
      <c r="C2802" s="1075" t="s">
        <v>6711</v>
      </c>
      <c r="D2802" s="1062">
        <v>2</v>
      </c>
      <c r="E2802" s="887" t="s">
        <v>29</v>
      </c>
      <c r="F2802" s="1065">
        <v>125000</v>
      </c>
      <c r="G2802" s="1066">
        <f t="shared" si="78"/>
        <v>250000</v>
      </c>
      <c r="H2802" s="1067" t="s">
        <v>399</v>
      </c>
      <c r="I2802" s="1061" t="s">
        <v>9274</v>
      </c>
    </row>
    <row r="2803" spans="1:9" ht="15" hidden="1" customHeight="1" x14ac:dyDescent="0.25">
      <c r="A2803" s="1031" t="s">
        <v>9194</v>
      </c>
      <c r="B2803" s="1060" t="s">
        <v>6268</v>
      </c>
      <c r="C2803" s="1061" t="s">
        <v>9137</v>
      </c>
      <c r="D2803" s="1062">
        <v>1</v>
      </c>
      <c r="E2803" s="1073" t="s">
        <v>29</v>
      </c>
      <c r="F2803" s="1065">
        <v>3575000</v>
      </c>
      <c r="G2803" s="1066">
        <f>F2803*D2803</f>
        <v>3575000</v>
      </c>
      <c r="H2803" s="1067" t="s">
        <v>1402</v>
      </c>
      <c r="I2803" s="1061" t="s">
        <v>9293</v>
      </c>
    </row>
    <row r="2804" spans="1:9" ht="15" hidden="1" customHeight="1" x14ac:dyDescent="0.25">
      <c r="A2804" s="1031" t="s">
        <v>9194</v>
      </c>
      <c r="B2804" s="1072" t="s">
        <v>7816</v>
      </c>
      <c r="C2804" s="1078" t="s">
        <v>7795</v>
      </c>
      <c r="D2804" s="1096">
        <v>2</v>
      </c>
      <c r="E2804" s="1071" t="s">
        <v>29</v>
      </c>
      <c r="F2804" s="1092">
        <v>90000</v>
      </c>
      <c r="G2804" s="1066">
        <f t="shared" ref="G2804:G2806" si="79">F2804*D2804</f>
        <v>180000</v>
      </c>
      <c r="H2804" s="1067" t="s">
        <v>9170</v>
      </c>
      <c r="I2804" s="1061" t="s">
        <v>9293</v>
      </c>
    </row>
    <row r="2805" spans="1:9" ht="15" hidden="1" customHeight="1" x14ac:dyDescent="0.25">
      <c r="A2805" s="1031" t="s">
        <v>9194</v>
      </c>
      <c r="B2805" s="1060" t="s">
        <v>9172</v>
      </c>
      <c r="C2805" s="1061" t="s">
        <v>57</v>
      </c>
      <c r="D2805" s="1079">
        <v>1</v>
      </c>
      <c r="E2805" s="1073" t="s">
        <v>29</v>
      </c>
      <c r="F2805" s="1065">
        <v>1600000</v>
      </c>
      <c r="G2805" s="1066">
        <f t="shared" si="79"/>
        <v>1600000</v>
      </c>
      <c r="H2805" s="1067" t="s">
        <v>9174</v>
      </c>
      <c r="I2805" s="1061" t="s">
        <v>9294</v>
      </c>
    </row>
    <row r="2806" spans="1:9" ht="15" hidden="1" customHeight="1" x14ac:dyDescent="0.25">
      <c r="A2806" s="1031" t="s">
        <v>9194</v>
      </c>
      <c r="B2806" s="915" t="s">
        <v>9190</v>
      </c>
      <c r="C2806" s="1032" t="s">
        <v>6722</v>
      </c>
      <c r="D2806" s="1062">
        <v>2</v>
      </c>
      <c r="E2806" s="1073" t="s">
        <v>29</v>
      </c>
      <c r="F2806" s="1076">
        <v>60000</v>
      </c>
      <c r="G2806" s="1066">
        <f t="shared" si="79"/>
        <v>120000</v>
      </c>
      <c r="H2806" s="1067" t="s">
        <v>7568</v>
      </c>
      <c r="I2806" s="1061" t="s">
        <v>9294</v>
      </c>
    </row>
    <row r="2807" spans="1:9" ht="15" hidden="1" customHeight="1" x14ac:dyDescent="0.25">
      <c r="A2807" s="1031" t="s">
        <v>9194</v>
      </c>
      <c r="B2807" s="1061" t="s">
        <v>9191</v>
      </c>
      <c r="C2807" s="1061" t="s">
        <v>6722</v>
      </c>
      <c r="D2807" s="1062">
        <v>2</v>
      </c>
      <c r="E2807" s="1073" t="s">
        <v>29</v>
      </c>
      <c r="F2807" s="1065">
        <v>446000</v>
      </c>
      <c r="G2807" s="1066">
        <f>F2807*D2807</f>
        <v>892000</v>
      </c>
      <c r="H2807" s="1067" t="s">
        <v>7568</v>
      </c>
      <c r="I2807" s="1061" t="s">
        <v>9294</v>
      </c>
    </row>
    <row r="2808" spans="1:9" ht="15" hidden="1" customHeight="1" x14ac:dyDescent="0.25">
      <c r="A2808" s="1031" t="s">
        <v>9194</v>
      </c>
      <c r="B2808" s="1074" t="s">
        <v>9192</v>
      </c>
      <c r="C2808" s="1075" t="s">
        <v>6722</v>
      </c>
      <c r="D2808" s="1062">
        <v>2</v>
      </c>
      <c r="E2808" s="1073" t="s">
        <v>29</v>
      </c>
      <c r="F2808" s="1065">
        <v>5000</v>
      </c>
      <c r="G2808" s="1066">
        <f t="shared" ref="G2808:G2843" si="80">F2808*D2808</f>
        <v>10000</v>
      </c>
      <c r="H2808" s="1067" t="s">
        <v>7568</v>
      </c>
      <c r="I2808" s="1061" t="s">
        <v>9294</v>
      </c>
    </row>
    <row r="2809" spans="1:9" ht="15" hidden="1" customHeight="1" x14ac:dyDescent="0.25">
      <c r="A2809" s="1031" t="s">
        <v>9194</v>
      </c>
      <c r="B2809" s="1060" t="s">
        <v>6360</v>
      </c>
      <c r="C2809" s="1075" t="s">
        <v>74</v>
      </c>
      <c r="D2809" s="1062">
        <v>1</v>
      </c>
      <c r="E2809" s="1069" t="s">
        <v>6600</v>
      </c>
      <c r="F2809" s="1077">
        <v>5800000</v>
      </c>
      <c r="G2809" s="1066">
        <f t="shared" si="80"/>
        <v>5800000</v>
      </c>
      <c r="H2809" s="1067" t="s">
        <v>415</v>
      </c>
      <c r="I2809" s="1061" t="s">
        <v>9294</v>
      </c>
    </row>
    <row r="2810" spans="1:9" ht="15" hidden="1" customHeight="1" x14ac:dyDescent="0.25">
      <c r="A2810" s="1031" t="s">
        <v>9194</v>
      </c>
      <c r="B2810" s="1060" t="s">
        <v>7876</v>
      </c>
      <c r="C2810" s="1061" t="s">
        <v>7032</v>
      </c>
      <c r="D2810" s="1064">
        <v>2</v>
      </c>
      <c r="E2810" s="1073" t="s">
        <v>29</v>
      </c>
      <c r="F2810" s="1065">
        <f>1.11*66216.21</f>
        <v>73499.993100000007</v>
      </c>
      <c r="G2810" s="1066">
        <f t="shared" si="80"/>
        <v>146999.98620000001</v>
      </c>
      <c r="H2810" s="1061" t="s">
        <v>6718</v>
      </c>
      <c r="I2810" s="1061" t="s">
        <v>9156</v>
      </c>
    </row>
    <row r="2811" spans="1:9" ht="15" hidden="1" customHeight="1" x14ac:dyDescent="0.25">
      <c r="A2811" s="1031" t="s">
        <v>9194</v>
      </c>
      <c r="B2811" s="1060" t="s">
        <v>7877</v>
      </c>
      <c r="C2811" s="1061" t="s">
        <v>7032</v>
      </c>
      <c r="D2811" s="1064">
        <v>2</v>
      </c>
      <c r="E2811" s="1073" t="s">
        <v>29</v>
      </c>
      <c r="F2811" s="1065">
        <f>1.11*105405.4</f>
        <v>116999.99400000001</v>
      </c>
      <c r="G2811" s="1066">
        <f t="shared" si="80"/>
        <v>233999.98800000001</v>
      </c>
      <c r="H2811" s="1061" t="s">
        <v>6718</v>
      </c>
      <c r="I2811" s="1061" t="s">
        <v>9156</v>
      </c>
    </row>
    <row r="2812" spans="1:9" ht="15" hidden="1" customHeight="1" x14ac:dyDescent="0.25">
      <c r="A2812" s="1031" t="s">
        <v>9205</v>
      </c>
      <c r="B2812" s="1061" t="s">
        <v>78</v>
      </c>
      <c r="C2812" s="1061" t="s">
        <v>79</v>
      </c>
      <c r="D2812" s="904">
        <v>9</v>
      </c>
      <c r="E2812" s="1061" t="s">
        <v>63</v>
      </c>
      <c r="F2812" s="1065">
        <v>29200</v>
      </c>
      <c r="G2812" s="1066">
        <f t="shared" si="80"/>
        <v>262800</v>
      </c>
      <c r="H2812" s="1067" t="s">
        <v>404</v>
      </c>
      <c r="I2812" s="1061" t="s">
        <v>9197</v>
      </c>
    </row>
    <row r="2813" spans="1:9" ht="15" hidden="1" customHeight="1" x14ac:dyDescent="0.25">
      <c r="A2813" s="1031" t="s">
        <v>9205</v>
      </c>
      <c r="B2813" s="1061" t="s">
        <v>6694</v>
      </c>
      <c r="C2813" s="1061" t="s">
        <v>6581</v>
      </c>
      <c r="D2813" s="1079">
        <v>1</v>
      </c>
      <c r="E2813" s="1047" t="s">
        <v>25</v>
      </c>
      <c r="F2813" s="1065">
        <v>97000</v>
      </c>
      <c r="G2813" s="1066">
        <f>F2813*D2813</f>
        <v>97000</v>
      </c>
      <c r="H2813" s="1067" t="s">
        <v>404</v>
      </c>
      <c r="I2813" s="1061" t="s">
        <v>9197</v>
      </c>
    </row>
    <row r="2814" spans="1:9" ht="15" hidden="1" customHeight="1" x14ac:dyDescent="0.25">
      <c r="A2814" s="1031" t="s">
        <v>9205</v>
      </c>
      <c r="B2814" s="1061" t="s">
        <v>8088</v>
      </c>
      <c r="C2814" s="1061" t="s">
        <v>398</v>
      </c>
      <c r="D2814" s="1062">
        <v>1</v>
      </c>
      <c r="E2814" s="1073" t="s">
        <v>29</v>
      </c>
      <c r="F2814" s="1076">
        <v>12500</v>
      </c>
      <c r="G2814" s="1043">
        <f t="shared" si="80"/>
        <v>12500</v>
      </c>
      <c r="H2814" s="1067" t="s">
        <v>404</v>
      </c>
      <c r="I2814" s="1061" t="s">
        <v>9197</v>
      </c>
    </row>
    <row r="2815" spans="1:9" ht="15" hidden="1" customHeight="1" x14ac:dyDescent="0.25">
      <c r="A2815" s="1031" t="s">
        <v>9205</v>
      </c>
      <c r="B2815" s="1060" t="s">
        <v>6586</v>
      </c>
      <c r="C2815" s="1061" t="s">
        <v>6587</v>
      </c>
      <c r="D2815" s="1062">
        <v>1</v>
      </c>
      <c r="E2815" s="1061" t="s">
        <v>26</v>
      </c>
      <c r="F2815" s="1065">
        <v>310000</v>
      </c>
      <c r="G2815" s="1066">
        <f>F2815*D2815</f>
        <v>310000</v>
      </c>
      <c r="H2815" s="1067" t="s">
        <v>404</v>
      </c>
      <c r="I2815" s="1061" t="s">
        <v>9197</v>
      </c>
    </row>
    <row r="2816" spans="1:9" ht="15" hidden="1" customHeight="1" x14ac:dyDescent="0.25">
      <c r="A2816" s="1031" t="s">
        <v>9205</v>
      </c>
      <c r="B2816" s="1061" t="s">
        <v>6764</v>
      </c>
      <c r="C2816" s="1061" t="s">
        <v>6765</v>
      </c>
      <c r="D2816" s="1062">
        <v>0.6</v>
      </c>
      <c r="E2816" s="1069" t="s">
        <v>63</v>
      </c>
      <c r="F2816" s="1077">
        <v>75000</v>
      </c>
      <c r="G2816" s="1066">
        <f>F2816*D2816</f>
        <v>45000</v>
      </c>
      <c r="H2816" s="1067" t="s">
        <v>404</v>
      </c>
      <c r="I2816" s="1061" t="s">
        <v>9197</v>
      </c>
    </row>
    <row r="2817" spans="1:9" ht="15" hidden="1" customHeight="1" x14ac:dyDescent="0.25">
      <c r="A2817" s="1031" t="s">
        <v>9205</v>
      </c>
      <c r="B2817" s="1061" t="s">
        <v>6856</v>
      </c>
      <c r="C2817" s="1075" t="s">
        <v>6855</v>
      </c>
      <c r="D2817" s="1062">
        <v>5</v>
      </c>
      <c r="E2817" s="1073" t="s">
        <v>29</v>
      </c>
      <c r="F2817" s="1076">
        <v>1000</v>
      </c>
      <c r="G2817" s="1066">
        <f>F2817*D2817</f>
        <v>5000</v>
      </c>
      <c r="H2817" s="1067" t="s">
        <v>7583</v>
      </c>
      <c r="I2817" s="1061"/>
    </row>
    <row r="2818" spans="1:9" ht="15" hidden="1" customHeight="1" x14ac:dyDescent="0.25">
      <c r="A2818" s="1031" t="s">
        <v>9205</v>
      </c>
      <c r="B2818" s="1060" t="s">
        <v>6360</v>
      </c>
      <c r="C2818" s="1075" t="s">
        <v>74</v>
      </c>
      <c r="D2818" s="1062">
        <v>5</v>
      </c>
      <c r="E2818" s="1069" t="s">
        <v>63</v>
      </c>
      <c r="F2818" s="1077">
        <v>27752</v>
      </c>
      <c r="G2818" s="1066">
        <f>F2818*D2818</f>
        <v>138760</v>
      </c>
      <c r="H2818" s="1067" t="s">
        <v>7583</v>
      </c>
      <c r="I2818" s="1061"/>
    </row>
    <row r="2819" spans="1:9" ht="15" hidden="1" customHeight="1" x14ac:dyDescent="0.25">
      <c r="A2819" s="1031" t="s">
        <v>9205</v>
      </c>
      <c r="B2819" s="1060" t="s">
        <v>6360</v>
      </c>
      <c r="C2819" s="1075" t="s">
        <v>74</v>
      </c>
      <c r="D2819" s="1062">
        <v>5</v>
      </c>
      <c r="E2819" s="1069" t="s">
        <v>63</v>
      </c>
      <c r="F2819" s="1077">
        <v>27752</v>
      </c>
      <c r="G2819" s="1066">
        <f>F2819*D2819</f>
        <v>138760</v>
      </c>
      <c r="H2819" s="1067" t="s">
        <v>6579</v>
      </c>
      <c r="I2819" s="1061"/>
    </row>
    <row r="2820" spans="1:9" ht="15" hidden="1" customHeight="1" x14ac:dyDescent="0.25">
      <c r="A2820" s="1031" t="s">
        <v>9205</v>
      </c>
      <c r="B2820" s="1061" t="s">
        <v>429</v>
      </c>
      <c r="C2820" s="1061" t="s">
        <v>444</v>
      </c>
      <c r="D2820" s="1062">
        <v>2</v>
      </c>
      <c r="E2820" s="1073" t="s">
        <v>29</v>
      </c>
      <c r="F2820" s="1076">
        <v>2500</v>
      </c>
      <c r="G2820" s="1066">
        <f t="shared" ref="G2820" si="81">F2820*D2820</f>
        <v>5000</v>
      </c>
      <c r="H2820" s="1067" t="s">
        <v>490</v>
      </c>
      <c r="I2820" s="1061"/>
    </row>
    <row r="2821" spans="1:9" ht="15" hidden="1" customHeight="1" x14ac:dyDescent="0.25">
      <c r="A2821" s="1031" t="s">
        <v>9205</v>
      </c>
      <c r="B2821" s="1069" t="s">
        <v>9173</v>
      </c>
      <c r="C2821" s="1061" t="s">
        <v>403</v>
      </c>
      <c r="D2821" s="1062">
        <v>1</v>
      </c>
      <c r="E2821" s="1073" t="s">
        <v>29</v>
      </c>
      <c r="F2821" s="1076">
        <v>175000</v>
      </c>
      <c r="G2821" s="1066">
        <f t="shared" si="80"/>
        <v>175000</v>
      </c>
      <c r="H2821" s="1067" t="s">
        <v>454</v>
      </c>
      <c r="I2821" s="1061" t="s">
        <v>9216</v>
      </c>
    </row>
    <row r="2822" spans="1:9" ht="15" hidden="1" customHeight="1" x14ac:dyDescent="0.25">
      <c r="A2822" s="1031" t="s">
        <v>9205</v>
      </c>
      <c r="B2822" s="1060" t="s">
        <v>6603</v>
      </c>
      <c r="C2822" s="1061" t="s">
        <v>403</v>
      </c>
      <c r="D2822" s="1079">
        <v>4</v>
      </c>
      <c r="E2822" s="1073" t="s">
        <v>29</v>
      </c>
      <c r="F2822" s="1065">
        <v>10000</v>
      </c>
      <c r="G2822" s="1066">
        <f>F2822*D2822</f>
        <v>40000</v>
      </c>
      <c r="H2822" s="1067" t="s">
        <v>454</v>
      </c>
      <c r="I2822" s="1061" t="s">
        <v>9216</v>
      </c>
    </row>
    <row r="2823" spans="1:9" ht="15" hidden="1" customHeight="1" x14ac:dyDescent="0.25">
      <c r="A2823" s="1031" t="s">
        <v>9205</v>
      </c>
      <c r="B2823" s="1061" t="s">
        <v>6764</v>
      </c>
      <c r="C2823" s="1061" t="s">
        <v>6765</v>
      </c>
      <c r="D2823" s="1062">
        <v>0.3</v>
      </c>
      <c r="E2823" s="1069" t="s">
        <v>63</v>
      </c>
      <c r="F2823" s="1077">
        <v>75000</v>
      </c>
      <c r="G2823" s="1066">
        <f>F2823*D2823</f>
        <v>22500</v>
      </c>
      <c r="H2823" s="1067" t="s">
        <v>454</v>
      </c>
      <c r="I2823" s="1061" t="s">
        <v>9216</v>
      </c>
    </row>
    <row r="2824" spans="1:9" ht="15" hidden="1" customHeight="1" x14ac:dyDescent="0.25">
      <c r="A2824" s="1031" t="s">
        <v>9205</v>
      </c>
      <c r="B2824" s="1061" t="s">
        <v>68</v>
      </c>
      <c r="C2824" s="1061" t="s">
        <v>69</v>
      </c>
      <c r="D2824" s="1062">
        <v>3</v>
      </c>
      <c r="E2824" s="1070" t="s">
        <v>203</v>
      </c>
      <c r="F2824" s="1077">
        <v>29000</v>
      </c>
      <c r="G2824" s="1066">
        <f t="shared" si="80"/>
        <v>87000</v>
      </c>
      <c r="H2824" s="1067" t="s">
        <v>402</v>
      </c>
      <c r="I2824" s="1061"/>
    </row>
    <row r="2825" spans="1:9" ht="15" hidden="1" customHeight="1" x14ac:dyDescent="0.25">
      <c r="A2825" s="1031" t="s">
        <v>9205</v>
      </c>
      <c r="B2825" s="1060" t="s">
        <v>6360</v>
      </c>
      <c r="C2825" s="1075" t="s">
        <v>74</v>
      </c>
      <c r="D2825" s="1062">
        <v>2</v>
      </c>
      <c r="E2825" s="1069" t="s">
        <v>63</v>
      </c>
      <c r="F2825" s="1077">
        <v>27752</v>
      </c>
      <c r="G2825" s="1066">
        <f t="shared" si="80"/>
        <v>55504</v>
      </c>
      <c r="H2825" s="1067" t="s">
        <v>402</v>
      </c>
      <c r="I2825" s="1061"/>
    </row>
    <row r="2826" spans="1:9" ht="15" hidden="1" customHeight="1" x14ac:dyDescent="0.25">
      <c r="A2826" s="1031" t="s">
        <v>9205</v>
      </c>
      <c r="B2826" s="1099" t="s">
        <v>9184</v>
      </c>
      <c r="C2826" s="1088" t="s">
        <v>398</v>
      </c>
      <c r="D2826" s="821">
        <v>1</v>
      </c>
      <c r="E2826" s="1088" t="s">
        <v>29</v>
      </c>
      <c r="F2826" s="1043">
        <v>90000</v>
      </c>
      <c r="G2826" s="1043">
        <f t="shared" si="80"/>
        <v>90000</v>
      </c>
      <c r="H2826" s="1067" t="s">
        <v>461</v>
      </c>
      <c r="I2826" s="1061" t="s">
        <v>9200</v>
      </c>
    </row>
    <row r="2827" spans="1:9" ht="15" hidden="1" customHeight="1" x14ac:dyDescent="0.25">
      <c r="A2827" s="1031" t="s">
        <v>9205</v>
      </c>
      <c r="B2827" s="1061" t="s">
        <v>9185</v>
      </c>
      <c r="C2827" s="1078" t="s">
        <v>6904</v>
      </c>
      <c r="D2827" s="1062">
        <v>1</v>
      </c>
      <c r="E2827" s="1073" t="s">
        <v>29</v>
      </c>
      <c r="F2827" s="1076">
        <v>55000</v>
      </c>
      <c r="G2827" s="1043">
        <f>F2827*D2827</f>
        <v>55000</v>
      </c>
      <c r="H2827" s="1067" t="s">
        <v>461</v>
      </c>
      <c r="I2827" s="1061" t="s">
        <v>9200</v>
      </c>
    </row>
    <row r="2828" spans="1:9" ht="15" hidden="1" customHeight="1" x14ac:dyDescent="0.25">
      <c r="A2828" s="1031" t="s">
        <v>9205</v>
      </c>
      <c r="B2828" s="1061" t="s">
        <v>9186</v>
      </c>
      <c r="C2828" s="1078" t="s">
        <v>6904</v>
      </c>
      <c r="D2828" s="904">
        <v>1</v>
      </c>
      <c r="E2828" s="1073" t="s">
        <v>29</v>
      </c>
      <c r="F2828" s="1065">
        <v>55000</v>
      </c>
      <c r="G2828" s="1066">
        <f t="shared" ref="G2828:G2829" si="82">F2828*D2828</f>
        <v>55000</v>
      </c>
      <c r="H2828" s="1067" t="s">
        <v>461</v>
      </c>
      <c r="I2828" s="1061" t="s">
        <v>9200</v>
      </c>
    </row>
    <row r="2829" spans="1:9" ht="15" hidden="1" customHeight="1" x14ac:dyDescent="0.25">
      <c r="A2829" s="1031" t="s">
        <v>9205</v>
      </c>
      <c r="B2829" s="1089" t="s">
        <v>9187</v>
      </c>
      <c r="C2829" s="1072" t="s">
        <v>6904</v>
      </c>
      <c r="D2829" s="1079">
        <v>1</v>
      </c>
      <c r="E2829" s="1072" t="s">
        <v>29</v>
      </c>
      <c r="F2829" s="1065">
        <v>115000</v>
      </c>
      <c r="G2829" s="1066">
        <f t="shared" si="82"/>
        <v>115000</v>
      </c>
      <c r="H2829" s="1067" t="s">
        <v>461</v>
      </c>
      <c r="I2829" s="1061" t="s">
        <v>9200</v>
      </c>
    </row>
    <row r="2830" spans="1:9" ht="15" hidden="1" customHeight="1" x14ac:dyDescent="0.25">
      <c r="A2830" s="1031" t="s">
        <v>9205</v>
      </c>
      <c r="B2830" s="1061" t="s">
        <v>9188</v>
      </c>
      <c r="C2830" s="1078" t="s">
        <v>6904</v>
      </c>
      <c r="D2830" s="1072">
        <v>1</v>
      </c>
      <c r="E2830" s="1073" t="s">
        <v>29</v>
      </c>
      <c r="F2830" s="1076">
        <v>75000</v>
      </c>
      <c r="G2830" s="1066">
        <f>F2830*D2830</f>
        <v>75000</v>
      </c>
      <c r="H2830" s="1067" t="s">
        <v>461</v>
      </c>
      <c r="I2830" s="1061" t="s">
        <v>9200</v>
      </c>
    </row>
    <row r="2831" spans="1:9" ht="15" hidden="1" customHeight="1" x14ac:dyDescent="0.25">
      <c r="A2831" s="1031" t="s">
        <v>9205</v>
      </c>
      <c r="B2831" s="1060" t="s">
        <v>9195</v>
      </c>
      <c r="C2831" s="1061" t="s">
        <v>9196</v>
      </c>
      <c r="D2831" s="1062">
        <v>1</v>
      </c>
      <c r="E2831" s="1073" t="s">
        <v>29</v>
      </c>
      <c r="F2831" s="1065">
        <v>1600000</v>
      </c>
      <c r="G2831" s="1066">
        <f t="shared" ref="G2831" si="83">F2831*D2831</f>
        <v>1600000</v>
      </c>
      <c r="H2831" s="1067" t="s">
        <v>461</v>
      </c>
      <c r="I2831" s="1061" t="s">
        <v>9200</v>
      </c>
    </row>
    <row r="2832" spans="1:9" ht="15" hidden="1" customHeight="1" x14ac:dyDescent="0.25">
      <c r="A2832" s="1031" t="s">
        <v>9205</v>
      </c>
      <c r="B2832" s="1060" t="s">
        <v>6360</v>
      </c>
      <c r="C2832" s="1075" t="s">
        <v>74</v>
      </c>
      <c r="D2832" s="1062">
        <v>2</v>
      </c>
      <c r="E2832" s="1069" t="s">
        <v>63</v>
      </c>
      <c r="F2832" s="1077">
        <v>27752</v>
      </c>
      <c r="G2832" s="1066">
        <f t="shared" si="80"/>
        <v>55504</v>
      </c>
      <c r="H2832" s="1067" t="s">
        <v>461</v>
      </c>
      <c r="I2832" s="1061" t="s">
        <v>9200</v>
      </c>
    </row>
    <row r="2833" spans="1:9" ht="15" hidden="1" customHeight="1" x14ac:dyDescent="0.25">
      <c r="A2833" s="1031" t="s">
        <v>9205</v>
      </c>
      <c r="B2833" s="1060" t="s">
        <v>8751</v>
      </c>
      <c r="C2833" s="1061" t="s">
        <v>6700</v>
      </c>
      <c r="D2833" s="1062">
        <v>1</v>
      </c>
      <c r="E2833" s="1073" t="s">
        <v>7333</v>
      </c>
      <c r="F2833" s="1076">
        <v>160000</v>
      </c>
      <c r="G2833" s="1066">
        <f>F2833*D2833</f>
        <v>160000</v>
      </c>
      <c r="H2833" s="1067" t="s">
        <v>8354</v>
      </c>
      <c r="I2833" s="1061"/>
    </row>
    <row r="2834" spans="1:9" ht="15" hidden="1" customHeight="1" x14ac:dyDescent="0.25">
      <c r="A2834" s="1031" t="s">
        <v>9205</v>
      </c>
      <c r="B2834" s="1061" t="s">
        <v>6732</v>
      </c>
      <c r="C2834" s="1061" t="s">
        <v>444</v>
      </c>
      <c r="D2834" s="1062">
        <v>2</v>
      </c>
      <c r="E2834" s="1073" t="s">
        <v>29</v>
      </c>
      <c r="F2834" s="1076">
        <v>16000</v>
      </c>
      <c r="G2834" s="1066">
        <f t="shared" si="80"/>
        <v>32000</v>
      </c>
      <c r="H2834" s="1067" t="s">
        <v>8354</v>
      </c>
      <c r="I2834" s="1061"/>
    </row>
    <row r="2835" spans="1:9" ht="15" hidden="1" customHeight="1" x14ac:dyDescent="0.25">
      <c r="A2835" s="1031" t="s">
        <v>9205</v>
      </c>
      <c r="B2835" s="1061" t="s">
        <v>9218</v>
      </c>
      <c r="C2835" s="1075" t="s">
        <v>6617</v>
      </c>
      <c r="D2835" s="1079">
        <v>20</v>
      </c>
      <c r="E2835" s="1073" t="s">
        <v>26</v>
      </c>
      <c r="F2835" s="1065">
        <v>1600</v>
      </c>
      <c r="G2835" s="1043">
        <f t="shared" si="80"/>
        <v>32000</v>
      </c>
      <c r="H2835" s="1039" t="s">
        <v>8354</v>
      </c>
      <c r="I2835" s="1061"/>
    </row>
    <row r="2836" spans="1:9" ht="15" hidden="1" customHeight="1" x14ac:dyDescent="0.25">
      <c r="A2836" s="1031" t="s">
        <v>9205</v>
      </c>
      <c r="B2836" s="1060" t="s">
        <v>788</v>
      </c>
      <c r="C2836" s="1061" t="s">
        <v>444</v>
      </c>
      <c r="D2836" s="1079">
        <v>10</v>
      </c>
      <c r="E2836" s="1073" t="s">
        <v>653</v>
      </c>
      <c r="F2836" s="1065">
        <v>14500</v>
      </c>
      <c r="G2836" s="1066">
        <f t="shared" si="80"/>
        <v>145000</v>
      </c>
      <c r="H2836" s="1067" t="s">
        <v>7114</v>
      </c>
      <c r="I2836" s="1061"/>
    </row>
    <row r="2837" spans="1:9" ht="15" hidden="1" customHeight="1" x14ac:dyDescent="0.25">
      <c r="A2837" s="1031" t="s">
        <v>9205</v>
      </c>
      <c r="B2837" s="1063" t="s">
        <v>215</v>
      </c>
      <c r="C2837" s="1085" t="s">
        <v>216</v>
      </c>
      <c r="D2837" s="1062">
        <v>1.5</v>
      </c>
      <c r="E2837" s="1061" t="s">
        <v>203</v>
      </c>
      <c r="F2837" s="1077">
        <v>36500</v>
      </c>
      <c r="G2837" s="1066">
        <f t="shared" si="80"/>
        <v>54750</v>
      </c>
      <c r="H2837" s="1067" t="s">
        <v>406</v>
      </c>
      <c r="I2837" s="1061"/>
    </row>
    <row r="2838" spans="1:9" ht="15" hidden="1" customHeight="1" x14ac:dyDescent="0.25">
      <c r="A2838" s="1031" t="s">
        <v>9205</v>
      </c>
      <c r="B2838" s="1061" t="s">
        <v>78</v>
      </c>
      <c r="C2838" s="1061" t="s">
        <v>79</v>
      </c>
      <c r="D2838" s="904">
        <v>1.5</v>
      </c>
      <c r="E2838" s="1061" t="s">
        <v>203</v>
      </c>
      <c r="F2838" s="1077">
        <v>29200</v>
      </c>
      <c r="G2838" s="1066">
        <f t="shared" si="80"/>
        <v>43800</v>
      </c>
      <c r="H2838" s="1067" t="s">
        <v>406</v>
      </c>
      <c r="I2838" s="1061"/>
    </row>
    <row r="2839" spans="1:9" ht="15" hidden="1" customHeight="1" x14ac:dyDescent="0.25">
      <c r="A2839" s="1031" t="s">
        <v>9205</v>
      </c>
      <c r="B2839" s="915" t="s">
        <v>9022</v>
      </c>
      <c r="C2839" s="1032" t="s">
        <v>57</v>
      </c>
      <c r="D2839" s="1062">
        <v>1</v>
      </c>
      <c r="E2839" s="1073" t="s">
        <v>29</v>
      </c>
      <c r="F2839" s="1076">
        <v>220000</v>
      </c>
      <c r="G2839" s="1066">
        <f t="shared" si="80"/>
        <v>220000</v>
      </c>
      <c r="H2839" s="1067" t="s">
        <v>453</v>
      </c>
      <c r="I2839" s="1061" t="s">
        <v>9217</v>
      </c>
    </row>
    <row r="2840" spans="1:9" ht="15" hidden="1" customHeight="1" x14ac:dyDescent="0.25">
      <c r="A2840" s="1031" t="s">
        <v>9205</v>
      </c>
      <c r="B2840" s="1061" t="s">
        <v>6764</v>
      </c>
      <c r="C2840" s="1061" t="s">
        <v>6765</v>
      </c>
      <c r="D2840" s="1062">
        <v>0.6</v>
      </c>
      <c r="E2840" s="1069" t="s">
        <v>63</v>
      </c>
      <c r="F2840" s="1077">
        <v>75000</v>
      </c>
      <c r="G2840" s="1066">
        <f>F2840*D2840</f>
        <v>45000</v>
      </c>
      <c r="H2840" s="1067" t="s">
        <v>453</v>
      </c>
      <c r="I2840" s="1061" t="s">
        <v>9217</v>
      </c>
    </row>
    <row r="2841" spans="1:9" ht="15" hidden="1" customHeight="1" x14ac:dyDescent="0.25">
      <c r="A2841" s="1031" t="s">
        <v>9205</v>
      </c>
      <c r="B2841" s="1061" t="s">
        <v>6694</v>
      </c>
      <c r="C2841" s="1061" t="s">
        <v>6581</v>
      </c>
      <c r="D2841" s="904">
        <v>1</v>
      </c>
      <c r="E2841" s="1061" t="s">
        <v>25</v>
      </c>
      <c r="F2841" s="1065">
        <v>97000</v>
      </c>
      <c r="G2841" s="1066">
        <f t="shared" si="80"/>
        <v>97000</v>
      </c>
      <c r="H2841" s="1067" t="s">
        <v>6492</v>
      </c>
      <c r="I2841" s="1061" t="s">
        <v>9215</v>
      </c>
    </row>
    <row r="2842" spans="1:9" ht="15" hidden="1" customHeight="1" x14ac:dyDescent="0.25">
      <c r="A2842" s="1031" t="s">
        <v>9205</v>
      </c>
      <c r="B2842" s="1060" t="s">
        <v>221</v>
      </c>
      <c r="C2842" s="1075" t="s">
        <v>74</v>
      </c>
      <c r="D2842" s="1079">
        <v>11.5</v>
      </c>
      <c r="E2842" s="1070" t="s">
        <v>203</v>
      </c>
      <c r="F2842" s="1077">
        <v>33750</v>
      </c>
      <c r="G2842" s="1066">
        <f t="shared" si="80"/>
        <v>388125</v>
      </c>
      <c r="H2842" s="1067" t="s">
        <v>6492</v>
      </c>
      <c r="I2842" s="1061" t="s">
        <v>9215</v>
      </c>
    </row>
    <row r="2843" spans="1:9" ht="15" hidden="1" customHeight="1" x14ac:dyDescent="0.25">
      <c r="A2843" s="1031" t="s">
        <v>9279</v>
      </c>
      <c r="B2843" s="1061" t="s">
        <v>78</v>
      </c>
      <c r="C2843" s="1061" t="s">
        <v>79</v>
      </c>
      <c r="D2843" s="904">
        <v>1.5</v>
      </c>
      <c r="E2843" s="1061" t="s">
        <v>203</v>
      </c>
      <c r="F2843" s="1077">
        <v>29200</v>
      </c>
      <c r="G2843" s="1066">
        <f t="shared" si="80"/>
        <v>43800</v>
      </c>
      <c r="H2843" s="751" t="s">
        <v>402</v>
      </c>
      <c r="I2843" s="1061"/>
    </row>
    <row r="2844" spans="1:9" ht="15" hidden="1" customHeight="1" x14ac:dyDescent="0.25">
      <c r="A2844" s="1031" t="s">
        <v>9279</v>
      </c>
      <c r="B2844" s="915" t="s">
        <v>9022</v>
      </c>
      <c r="C2844" s="1032" t="s">
        <v>57</v>
      </c>
      <c r="D2844" s="1062">
        <v>1</v>
      </c>
      <c r="E2844" s="1073" t="s">
        <v>29</v>
      </c>
      <c r="F2844" s="1076">
        <v>220000</v>
      </c>
      <c r="G2844" s="1043" t="s">
        <v>2</v>
      </c>
      <c r="H2844" s="1067" t="s">
        <v>471</v>
      </c>
      <c r="I2844" s="1061"/>
    </row>
    <row r="2845" spans="1:9" ht="15" hidden="1" customHeight="1" x14ac:dyDescent="0.25">
      <c r="A2845" s="1031" t="s">
        <v>9279</v>
      </c>
      <c r="B2845" s="1061" t="s">
        <v>6764</v>
      </c>
      <c r="C2845" s="1061" t="s">
        <v>6765</v>
      </c>
      <c r="D2845" s="1062">
        <v>0.4</v>
      </c>
      <c r="E2845" s="1069" t="s">
        <v>63</v>
      </c>
      <c r="F2845" s="1077">
        <v>75000</v>
      </c>
      <c r="G2845" s="1066">
        <f>F2845*D2845</f>
        <v>30000</v>
      </c>
      <c r="H2845" s="1067" t="s">
        <v>471</v>
      </c>
      <c r="I2845" s="1061"/>
    </row>
    <row r="2846" spans="1:9" ht="15" hidden="1" customHeight="1" x14ac:dyDescent="0.25">
      <c r="A2846" s="1031" t="s">
        <v>9279</v>
      </c>
      <c r="B2846" s="1061" t="s">
        <v>9225</v>
      </c>
      <c r="C2846" s="1061" t="s">
        <v>88</v>
      </c>
      <c r="D2846" s="1062">
        <v>1</v>
      </c>
      <c r="E2846" s="1073" t="s">
        <v>29</v>
      </c>
      <c r="F2846" s="1076">
        <v>60000</v>
      </c>
      <c r="G2846" s="1066">
        <f t="shared" ref="G2846:G2856" si="84">F2846*D2846</f>
        <v>60000</v>
      </c>
      <c r="H2846" s="1067" t="s">
        <v>471</v>
      </c>
      <c r="I2846" s="1061"/>
    </row>
    <row r="2847" spans="1:9" ht="15" hidden="1" customHeight="1" x14ac:dyDescent="0.25">
      <c r="A2847" s="1031" t="s">
        <v>9279</v>
      </c>
      <c r="B2847" s="1060" t="s">
        <v>6360</v>
      </c>
      <c r="C2847" s="1075" t="s">
        <v>74</v>
      </c>
      <c r="D2847" s="1062">
        <v>15</v>
      </c>
      <c r="E2847" s="1069" t="s">
        <v>63</v>
      </c>
      <c r="F2847" s="1077">
        <v>27752</v>
      </c>
      <c r="G2847" s="1066">
        <f t="shared" si="84"/>
        <v>416280</v>
      </c>
      <c r="H2847" s="1067" t="s">
        <v>6579</v>
      </c>
      <c r="I2847" s="1061"/>
    </row>
    <row r="2848" spans="1:9" ht="15" hidden="1" customHeight="1" x14ac:dyDescent="0.25">
      <c r="A2848" s="1031" t="s">
        <v>9279</v>
      </c>
      <c r="B2848" s="1060" t="s">
        <v>990</v>
      </c>
      <c r="C2848" s="1075" t="s">
        <v>30</v>
      </c>
      <c r="D2848" s="1062">
        <v>1</v>
      </c>
      <c r="E2848" s="1069" t="s">
        <v>480</v>
      </c>
      <c r="F2848" s="1077">
        <v>75000</v>
      </c>
      <c r="G2848" s="1066">
        <f>F2848*D2848</f>
        <v>75000</v>
      </c>
      <c r="H2848" s="1067" t="s">
        <v>8354</v>
      </c>
      <c r="I2848" s="1061"/>
    </row>
    <row r="2849" spans="1:9" ht="15" hidden="1" customHeight="1" x14ac:dyDescent="0.25">
      <c r="A2849" s="1031" t="s">
        <v>9279</v>
      </c>
      <c r="B2849" s="1060" t="s">
        <v>9219</v>
      </c>
      <c r="C2849" s="1061" t="s">
        <v>57</v>
      </c>
      <c r="D2849" s="1062">
        <v>1</v>
      </c>
      <c r="E2849" s="1073" t="s">
        <v>29</v>
      </c>
      <c r="F2849" s="1076">
        <v>730000</v>
      </c>
      <c r="G2849" s="1066">
        <f t="shared" ref="G2849" si="85">F2849*D2849</f>
        <v>730000</v>
      </c>
      <c r="H2849" s="1067" t="s">
        <v>404</v>
      </c>
      <c r="I2849" s="1061" t="s">
        <v>9220</v>
      </c>
    </row>
    <row r="2850" spans="1:9" ht="15" hidden="1" customHeight="1" x14ac:dyDescent="0.25">
      <c r="A2850" s="1031" t="s">
        <v>9279</v>
      </c>
      <c r="B2850" s="1060" t="s">
        <v>9221</v>
      </c>
      <c r="C2850" s="1061" t="s">
        <v>57</v>
      </c>
      <c r="D2850" s="904">
        <v>1</v>
      </c>
      <c r="E2850" s="1073" t="s">
        <v>29</v>
      </c>
      <c r="F2850" s="1076">
        <v>30000</v>
      </c>
      <c r="G2850" s="1066">
        <f t="shared" si="84"/>
        <v>30000</v>
      </c>
      <c r="H2850" s="1067" t="s">
        <v>404</v>
      </c>
      <c r="I2850" s="1061" t="s">
        <v>9220</v>
      </c>
    </row>
    <row r="2851" spans="1:9" ht="15" hidden="1" customHeight="1" x14ac:dyDescent="0.25">
      <c r="A2851" s="1031" t="s">
        <v>9279</v>
      </c>
      <c r="B2851" s="1060" t="s">
        <v>7071</v>
      </c>
      <c r="C2851" s="1061" t="s">
        <v>57</v>
      </c>
      <c r="D2851" s="1062">
        <v>2</v>
      </c>
      <c r="E2851" s="1061" t="s">
        <v>29</v>
      </c>
      <c r="F2851" s="1065">
        <v>60000</v>
      </c>
      <c r="G2851" s="1066">
        <f t="shared" si="84"/>
        <v>120000</v>
      </c>
      <c r="H2851" s="1067" t="s">
        <v>404</v>
      </c>
      <c r="I2851" s="1061" t="s">
        <v>9220</v>
      </c>
    </row>
    <row r="2852" spans="1:9" ht="15" hidden="1" customHeight="1" x14ac:dyDescent="0.25">
      <c r="A2852" s="1031" t="s">
        <v>9279</v>
      </c>
      <c r="B2852" s="1061" t="s">
        <v>6732</v>
      </c>
      <c r="C2852" s="1061" t="s">
        <v>444</v>
      </c>
      <c r="D2852" s="1062">
        <v>1</v>
      </c>
      <c r="E2852" s="1073" t="s">
        <v>29</v>
      </c>
      <c r="F2852" s="1076">
        <v>16000</v>
      </c>
      <c r="G2852" s="1066">
        <f>F2852*D2852</f>
        <v>16000</v>
      </c>
      <c r="H2852" s="1067" t="s">
        <v>7584</v>
      </c>
      <c r="I2852" s="1061"/>
    </row>
    <row r="2853" spans="1:9" ht="15" hidden="1" customHeight="1" x14ac:dyDescent="0.25">
      <c r="A2853" s="1031" t="s">
        <v>9279</v>
      </c>
      <c r="B2853" s="1061" t="s">
        <v>6856</v>
      </c>
      <c r="C2853" s="1075" t="s">
        <v>6855</v>
      </c>
      <c r="D2853" s="1062">
        <v>35</v>
      </c>
      <c r="E2853" s="1073" t="s">
        <v>29</v>
      </c>
      <c r="F2853" s="1076">
        <v>1000</v>
      </c>
      <c r="G2853" s="1066">
        <f>F2853*D2853</f>
        <v>35000</v>
      </c>
      <c r="H2853" s="1067" t="s">
        <v>7584</v>
      </c>
      <c r="I2853" s="1061"/>
    </row>
    <row r="2854" spans="1:9" ht="15" hidden="1" customHeight="1" x14ac:dyDescent="0.25">
      <c r="A2854" s="1031" t="s">
        <v>9279</v>
      </c>
      <c r="B2854" s="1060" t="s">
        <v>6710</v>
      </c>
      <c r="C2854" s="1075" t="s">
        <v>6711</v>
      </c>
      <c r="D2854" s="1062">
        <v>1</v>
      </c>
      <c r="E2854" s="887" t="s">
        <v>29</v>
      </c>
      <c r="F2854" s="1065">
        <v>125000</v>
      </c>
      <c r="G2854" s="1066">
        <f t="shared" si="84"/>
        <v>125000</v>
      </c>
      <c r="H2854" s="1067" t="s">
        <v>430</v>
      </c>
      <c r="I2854" s="1061"/>
    </row>
    <row r="2855" spans="1:9" ht="15" hidden="1" customHeight="1" x14ac:dyDescent="0.25">
      <c r="A2855" s="1031" t="s">
        <v>9279</v>
      </c>
      <c r="B2855" s="1061" t="s">
        <v>8565</v>
      </c>
      <c r="C2855" s="1075" t="s">
        <v>417</v>
      </c>
      <c r="D2855" s="1079">
        <v>1</v>
      </c>
      <c r="E2855" s="1073" t="s">
        <v>62</v>
      </c>
      <c r="F2855" s="1065">
        <v>22000</v>
      </c>
      <c r="G2855" s="1043">
        <f t="shared" si="84"/>
        <v>22000</v>
      </c>
      <c r="H2855" s="1039" t="s">
        <v>490</v>
      </c>
      <c r="I2855" s="1061"/>
    </row>
    <row r="2856" spans="1:9" ht="15" hidden="1" customHeight="1" x14ac:dyDescent="0.25">
      <c r="A2856" s="1031" t="s">
        <v>9279</v>
      </c>
      <c r="B2856" s="1061" t="s">
        <v>6924</v>
      </c>
      <c r="C2856" s="1061" t="s">
        <v>6699</v>
      </c>
      <c r="D2856" s="1062">
        <v>5</v>
      </c>
      <c r="E2856" s="1061" t="s">
        <v>62</v>
      </c>
      <c r="F2856" s="1065">
        <v>80000</v>
      </c>
      <c r="G2856" s="1066">
        <f t="shared" si="84"/>
        <v>400000</v>
      </c>
      <c r="H2856" s="1067" t="s">
        <v>8348</v>
      </c>
      <c r="I2856" s="1061"/>
    </row>
    <row r="2857" spans="1:9" ht="15" hidden="1" customHeight="1" x14ac:dyDescent="0.25">
      <c r="A2857" s="1031" t="s">
        <v>9279</v>
      </c>
      <c r="B2857" s="1061" t="s">
        <v>8923</v>
      </c>
      <c r="C2857" s="1078" t="s">
        <v>8868</v>
      </c>
      <c r="D2857" s="1064">
        <v>2</v>
      </c>
      <c r="E2857" s="1061" t="s">
        <v>29</v>
      </c>
      <c r="F2857" s="916">
        <v>851282</v>
      </c>
      <c r="G2857" s="1066">
        <f>F2857*D2857</f>
        <v>1702564</v>
      </c>
      <c r="H2857" s="1067" t="s">
        <v>491</v>
      </c>
      <c r="I2857" s="1061" t="s">
        <v>9275</v>
      </c>
    </row>
    <row r="2858" spans="1:9" ht="15" hidden="1" customHeight="1" x14ac:dyDescent="0.25">
      <c r="A2858" s="1031" t="s">
        <v>9279</v>
      </c>
      <c r="B2858" s="1060" t="s">
        <v>7071</v>
      </c>
      <c r="C2858" s="1061" t="s">
        <v>57</v>
      </c>
      <c r="D2858" s="1062">
        <v>1</v>
      </c>
      <c r="E2858" s="1061" t="s">
        <v>29</v>
      </c>
      <c r="F2858" s="1065">
        <v>60000</v>
      </c>
      <c r="G2858" s="1066">
        <f t="shared" ref="G2858" si="86">F2858*D2858</f>
        <v>60000</v>
      </c>
      <c r="H2858" s="1067" t="s">
        <v>491</v>
      </c>
      <c r="I2858" s="1061" t="s">
        <v>9275</v>
      </c>
    </row>
    <row r="2859" spans="1:9" ht="15" hidden="1" customHeight="1" x14ac:dyDescent="0.25">
      <c r="A2859" s="1031" t="s">
        <v>9279</v>
      </c>
      <c r="B2859" s="1061" t="s">
        <v>7373</v>
      </c>
      <c r="C2859" s="1061" t="s">
        <v>8919</v>
      </c>
      <c r="D2859" s="1062">
        <v>1</v>
      </c>
      <c r="E2859" s="1069" t="s">
        <v>26</v>
      </c>
      <c r="F2859" s="1077">
        <v>2250000</v>
      </c>
      <c r="G2859" s="1066">
        <f>F2859*D2859</f>
        <v>2250000</v>
      </c>
      <c r="H2859" s="1067" t="s">
        <v>7295</v>
      </c>
      <c r="I2859" s="1061" t="s">
        <v>9258</v>
      </c>
    </row>
    <row r="2860" spans="1:9" ht="15" hidden="1" customHeight="1" x14ac:dyDescent="0.25">
      <c r="A2860" s="1031" t="s">
        <v>9279</v>
      </c>
      <c r="B2860" s="1061" t="s">
        <v>7373</v>
      </c>
      <c r="C2860" s="1061" t="s">
        <v>9208</v>
      </c>
      <c r="D2860" s="1062">
        <v>1</v>
      </c>
      <c r="E2860" s="1069" t="s">
        <v>26</v>
      </c>
      <c r="F2860" s="1077">
        <v>2250000</v>
      </c>
      <c r="G2860" s="1066">
        <f>F2860*D2860</f>
        <v>2250000</v>
      </c>
      <c r="H2860" s="1067" t="s">
        <v>7295</v>
      </c>
      <c r="I2860" s="1061" t="s">
        <v>9258</v>
      </c>
    </row>
    <row r="2861" spans="1:9" ht="15" hidden="1" customHeight="1" x14ac:dyDescent="0.25">
      <c r="A2861" s="1031" t="s">
        <v>9279</v>
      </c>
      <c r="B2861" s="1061" t="s">
        <v>9239</v>
      </c>
      <c r="C2861" s="1072" t="s">
        <v>7112</v>
      </c>
      <c r="D2861" s="1062">
        <v>1</v>
      </c>
      <c r="E2861" s="1073" t="s">
        <v>29</v>
      </c>
      <c r="F2861" s="1076">
        <v>250000</v>
      </c>
      <c r="G2861" s="1043">
        <f>F2861*D2861</f>
        <v>250000</v>
      </c>
      <c r="H2861" s="1039" t="s">
        <v>8129</v>
      </c>
      <c r="I2861" s="1061" t="s">
        <v>9278</v>
      </c>
    </row>
    <row r="2862" spans="1:9" ht="15" hidden="1" customHeight="1" x14ac:dyDescent="0.25">
      <c r="A2862" s="1031" t="s">
        <v>9279</v>
      </c>
      <c r="B2862" s="1089" t="s">
        <v>9254</v>
      </c>
      <c r="C2862" s="1072" t="s">
        <v>6627</v>
      </c>
      <c r="D2862" s="1079">
        <v>1</v>
      </c>
      <c r="E2862" s="1072" t="s">
        <v>29</v>
      </c>
      <c r="F2862" s="1065">
        <v>85000</v>
      </c>
      <c r="G2862" s="1066">
        <f t="shared" ref="G2862" si="87">F2862*D2862</f>
        <v>85000</v>
      </c>
      <c r="H2862" s="1090" t="s">
        <v>8129</v>
      </c>
      <c r="I2862" s="1061" t="s">
        <v>9278</v>
      </c>
    </row>
    <row r="2863" spans="1:9" ht="15" hidden="1" customHeight="1" x14ac:dyDescent="0.25">
      <c r="A2863" s="1031" t="s">
        <v>9279</v>
      </c>
      <c r="B2863" s="1061" t="s">
        <v>9241</v>
      </c>
      <c r="C2863" s="1078" t="s">
        <v>6627</v>
      </c>
      <c r="D2863" s="1072">
        <v>1</v>
      </c>
      <c r="E2863" s="1073" t="s">
        <v>29</v>
      </c>
      <c r="F2863" s="1076">
        <v>56000</v>
      </c>
      <c r="G2863" s="1066">
        <f>F2863*D2863</f>
        <v>56000</v>
      </c>
      <c r="H2863" s="1067" t="s">
        <v>8129</v>
      </c>
      <c r="I2863" s="1061" t="s">
        <v>9278</v>
      </c>
    </row>
    <row r="2864" spans="1:9" ht="15" hidden="1" customHeight="1" x14ac:dyDescent="0.25">
      <c r="A2864" s="1031" t="s">
        <v>9279</v>
      </c>
      <c r="B2864" s="1061" t="s">
        <v>9242</v>
      </c>
      <c r="C2864" s="1061" t="s">
        <v>6627</v>
      </c>
      <c r="D2864" s="1062">
        <v>1</v>
      </c>
      <c r="E2864" s="1073" t="s">
        <v>29</v>
      </c>
      <c r="F2864" s="1076">
        <v>100000</v>
      </c>
      <c r="G2864" s="1066">
        <f t="shared" ref="G2864:G2868" si="88">F2864*D2864</f>
        <v>100000</v>
      </c>
      <c r="H2864" s="1067" t="s">
        <v>8129</v>
      </c>
      <c r="I2864" s="1061" t="s">
        <v>9278</v>
      </c>
    </row>
    <row r="2865" spans="1:9" ht="15" hidden="1" customHeight="1" x14ac:dyDescent="0.25">
      <c r="A2865" s="1031" t="s">
        <v>9279</v>
      </c>
      <c r="B2865" s="1061" t="s">
        <v>9245</v>
      </c>
      <c r="C2865" s="1078" t="s">
        <v>6627</v>
      </c>
      <c r="D2865" s="904">
        <v>1</v>
      </c>
      <c r="E2865" s="1073" t="s">
        <v>9240</v>
      </c>
      <c r="F2865" s="1065">
        <v>100000</v>
      </c>
      <c r="G2865" s="1066">
        <f>F2865*D2865</f>
        <v>100000</v>
      </c>
      <c r="H2865" s="1067" t="s">
        <v>8129</v>
      </c>
      <c r="I2865" s="1061" t="s">
        <v>9278</v>
      </c>
    </row>
    <row r="2866" spans="1:9" ht="15" hidden="1" customHeight="1" x14ac:dyDescent="0.25">
      <c r="A2866" s="1031" t="s">
        <v>9279</v>
      </c>
      <c r="B2866" s="915" t="s">
        <v>9243</v>
      </c>
      <c r="C2866" s="1032" t="s">
        <v>6627</v>
      </c>
      <c r="D2866" s="1062">
        <v>1</v>
      </c>
      <c r="E2866" s="1073" t="s">
        <v>29</v>
      </c>
      <c r="F2866" s="1076">
        <v>170000</v>
      </c>
      <c r="G2866" s="1066">
        <f t="shared" si="88"/>
        <v>170000</v>
      </c>
      <c r="H2866" s="1067" t="s">
        <v>8129</v>
      </c>
      <c r="I2866" s="1061" t="s">
        <v>9278</v>
      </c>
    </row>
    <row r="2867" spans="1:9" ht="15" hidden="1" customHeight="1" x14ac:dyDescent="0.25">
      <c r="A2867" s="1031" t="s">
        <v>9279</v>
      </c>
      <c r="B2867" s="1063" t="s">
        <v>9341</v>
      </c>
      <c r="C2867" s="1061" t="s">
        <v>6722</v>
      </c>
      <c r="D2867" s="1064">
        <v>1</v>
      </c>
      <c r="E2867" s="1073" t="s">
        <v>9240</v>
      </c>
      <c r="F2867" s="1076">
        <v>1700000</v>
      </c>
      <c r="G2867" s="1066">
        <f t="shared" si="88"/>
        <v>1700000</v>
      </c>
      <c r="H2867" s="1067" t="s">
        <v>8129</v>
      </c>
      <c r="I2867" s="1061" t="s">
        <v>9278</v>
      </c>
    </row>
    <row r="2868" spans="1:9" ht="15" hidden="1" customHeight="1" x14ac:dyDescent="0.25">
      <c r="A2868" s="1031" t="s">
        <v>9279</v>
      </c>
      <c r="B2868" s="1069" t="s">
        <v>9342</v>
      </c>
      <c r="C2868" s="1061" t="s">
        <v>6722</v>
      </c>
      <c r="D2868" s="1064">
        <v>1</v>
      </c>
      <c r="E2868" s="1073" t="s">
        <v>9240</v>
      </c>
      <c r="F2868" s="1076">
        <v>2350000</v>
      </c>
      <c r="G2868" s="1066">
        <f t="shared" si="88"/>
        <v>2350000</v>
      </c>
      <c r="H2868" s="1067" t="s">
        <v>8129</v>
      </c>
      <c r="I2868" s="1061" t="s">
        <v>9278</v>
      </c>
    </row>
    <row r="2869" spans="1:9" ht="15" hidden="1" customHeight="1" x14ac:dyDescent="0.25">
      <c r="A2869" s="1031" t="s">
        <v>9279</v>
      </c>
      <c r="B2869" s="1072" t="s">
        <v>9226</v>
      </c>
      <c r="C2869" s="1072" t="s">
        <v>384</v>
      </c>
      <c r="D2869" s="1080">
        <v>2</v>
      </c>
      <c r="E2869" s="1072" t="s">
        <v>29</v>
      </c>
      <c r="F2869" s="544">
        <v>150000</v>
      </c>
      <c r="G2869" s="1066">
        <f>F2869*D2869</f>
        <v>300000</v>
      </c>
      <c r="H2869" s="1067" t="s">
        <v>415</v>
      </c>
      <c r="I2869" s="1061" t="s">
        <v>9227</v>
      </c>
    </row>
    <row r="2870" spans="1:9" ht="15" hidden="1" customHeight="1" x14ac:dyDescent="0.25">
      <c r="A2870" s="1031" t="s">
        <v>9279</v>
      </c>
      <c r="B2870" s="1061" t="s">
        <v>8847</v>
      </c>
      <c r="C2870" s="1075" t="s">
        <v>135</v>
      </c>
      <c r="D2870" s="1062">
        <v>5</v>
      </c>
      <c r="E2870" s="1073" t="s">
        <v>29</v>
      </c>
      <c r="F2870" s="1076">
        <v>160000</v>
      </c>
      <c r="G2870" s="1066">
        <f t="shared" ref="G2870:G2872" si="89">F2870*D2870</f>
        <v>800000</v>
      </c>
      <c r="H2870" s="1067" t="s">
        <v>415</v>
      </c>
      <c r="I2870" s="1061" t="s">
        <v>9227</v>
      </c>
    </row>
    <row r="2871" spans="1:9" ht="15" hidden="1" customHeight="1" x14ac:dyDescent="0.25">
      <c r="A2871" s="1031" t="s">
        <v>9279</v>
      </c>
      <c r="B2871" s="1074" t="s">
        <v>7862</v>
      </c>
      <c r="C2871" s="1075" t="s">
        <v>135</v>
      </c>
      <c r="D2871" s="1062">
        <v>5</v>
      </c>
      <c r="E2871" s="1073" t="s">
        <v>29</v>
      </c>
      <c r="F2871" s="1065">
        <v>136500</v>
      </c>
      <c r="G2871" s="1066">
        <f t="shared" si="89"/>
        <v>682500</v>
      </c>
      <c r="H2871" s="1067" t="s">
        <v>415</v>
      </c>
      <c r="I2871" s="1061" t="s">
        <v>9227</v>
      </c>
    </row>
    <row r="2872" spans="1:9" ht="15" hidden="1" customHeight="1" x14ac:dyDescent="0.25">
      <c r="A2872" s="1031" t="s">
        <v>9279</v>
      </c>
      <c r="B2872" s="1060" t="s">
        <v>7689</v>
      </c>
      <c r="C2872" s="1075" t="s">
        <v>135</v>
      </c>
      <c r="D2872" s="1062">
        <v>5</v>
      </c>
      <c r="E2872" s="1073" t="s">
        <v>29</v>
      </c>
      <c r="F2872" s="1065">
        <v>117000</v>
      </c>
      <c r="G2872" s="1066">
        <f t="shared" si="89"/>
        <v>585000</v>
      </c>
      <c r="H2872" s="1067" t="s">
        <v>415</v>
      </c>
      <c r="I2872" s="1061" t="s">
        <v>9227</v>
      </c>
    </row>
    <row r="2873" spans="1:9" ht="15" hidden="1" customHeight="1" x14ac:dyDescent="0.25">
      <c r="A2873" s="1031" t="s">
        <v>9279</v>
      </c>
      <c r="B2873" s="1088" t="s">
        <v>7523</v>
      </c>
      <c r="C2873" s="1075" t="s">
        <v>9091</v>
      </c>
      <c r="D2873" s="1062">
        <v>1</v>
      </c>
      <c r="E2873" s="1073" t="s">
        <v>29</v>
      </c>
      <c r="F2873" s="1065">
        <v>1500000</v>
      </c>
      <c r="G2873" s="1066">
        <f>F2873*D2873</f>
        <v>1500000</v>
      </c>
      <c r="H2873" s="1067" t="s">
        <v>7919</v>
      </c>
      <c r="I2873" s="1061" t="s">
        <v>9256</v>
      </c>
    </row>
    <row r="2874" spans="1:9" ht="15" hidden="1" customHeight="1" x14ac:dyDescent="0.25">
      <c r="A2874" s="1031" t="s">
        <v>9279</v>
      </c>
      <c r="B2874" s="1072" t="s">
        <v>8980</v>
      </c>
      <c r="C2874" s="1072" t="s">
        <v>1846</v>
      </c>
      <c r="D2874" s="1080">
        <v>1</v>
      </c>
      <c r="E2874" s="1071" t="s">
        <v>29</v>
      </c>
      <c r="F2874" s="1066">
        <v>975000</v>
      </c>
      <c r="G2874" s="1066">
        <f>F2874*D2874</f>
        <v>975000</v>
      </c>
      <c r="H2874" s="1067" t="s">
        <v>7919</v>
      </c>
      <c r="I2874" s="1061" t="s">
        <v>9256</v>
      </c>
    </row>
    <row r="2875" spans="1:9" ht="15" hidden="1" customHeight="1" x14ac:dyDescent="0.25">
      <c r="A2875" s="1031" t="s">
        <v>9279</v>
      </c>
      <c r="B2875" s="1072" t="s">
        <v>8980</v>
      </c>
      <c r="C2875" s="1072" t="s">
        <v>1874</v>
      </c>
      <c r="D2875" s="1080">
        <v>1</v>
      </c>
      <c r="E2875" s="1071" t="s">
        <v>29</v>
      </c>
      <c r="F2875" s="1066">
        <v>975000</v>
      </c>
      <c r="G2875" s="1066">
        <f>F2875*D2875</f>
        <v>975000</v>
      </c>
      <c r="H2875" s="1067" t="s">
        <v>7919</v>
      </c>
      <c r="I2875" s="1061" t="s">
        <v>9256</v>
      </c>
    </row>
    <row r="2876" spans="1:9" ht="15" hidden="1" customHeight="1" x14ac:dyDescent="0.25">
      <c r="A2876" s="1031" t="s">
        <v>9279</v>
      </c>
      <c r="B2876" s="1072" t="s">
        <v>8966</v>
      </c>
      <c r="C2876" s="1072" t="s">
        <v>2036</v>
      </c>
      <c r="D2876" s="1084">
        <v>1</v>
      </c>
      <c r="E2876" s="1071" t="s">
        <v>29</v>
      </c>
      <c r="F2876" s="1066">
        <v>825000</v>
      </c>
      <c r="G2876" s="1066">
        <f t="shared" ref="G2876:G2883" si="90">F2876*D2876</f>
        <v>825000</v>
      </c>
      <c r="H2876" s="1067" t="s">
        <v>7919</v>
      </c>
      <c r="I2876" s="1061" t="s">
        <v>9256</v>
      </c>
    </row>
    <row r="2877" spans="1:9" ht="15" hidden="1" customHeight="1" x14ac:dyDescent="0.25">
      <c r="A2877" s="1031" t="s">
        <v>9279</v>
      </c>
      <c r="B2877" s="1089" t="s">
        <v>6709</v>
      </c>
      <c r="C2877" s="1094" t="s">
        <v>6711</v>
      </c>
      <c r="D2877" s="1080">
        <v>1</v>
      </c>
      <c r="E2877" s="1071" t="s">
        <v>29</v>
      </c>
      <c r="F2877" s="1066">
        <v>245000</v>
      </c>
      <c r="G2877" s="1066">
        <f t="shared" si="90"/>
        <v>245000</v>
      </c>
      <c r="H2877" s="1067" t="s">
        <v>7919</v>
      </c>
      <c r="I2877" s="1061" t="s">
        <v>9256</v>
      </c>
    </row>
    <row r="2878" spans="1:9" ht="15" hidden="1" customHeight="1" x14ac:dyDescent="0.25">
      <c r="A2878" s="1031" t="s">
        <v>9279</v>
      </c>
      <c r="B2878" s="1072" t="s">
        <v>7816</v>
      </c>
      <c r="C2878" s="1078" t="s">
        <v>7795</v>
      </c>
      <c r="D2878" s="1096">
        <v>3</v>
      </c>
      <c r="E2878" s="1071" t="s">
        <v>29</v>
      </c>
      <c r="F2878" s="1092">
        <v>90000</v>
      </c>
      <c r="G2878" s="1066">
        <f t="shared" si="90"/>
        <v>270000</v>
      </c>
      <c r="H2878" s="1067" t="s">
        <v>7919</v>
      </c>
      <c r="I2878" s="1061" t="s">
        <v>9256</v>
      </c>
    </row>
    <row r="2879" spans="1:9" ht="15" hidden="1" customHeight="1" x14ac:dyDescent="0.25">
      <c r="A2879" s="1031" t="s">
        <v>9279</v>
      </c>
      <c r="B2879" s="1060" t="s">
        <v>7884</v>
      </c>
      <c r="C2879" s="1061" t="s">
        <v>6977</v>
      </c>
      <c r="D2879" s="1079">
        <v>1</v>
      </c>
      <c r="E2879" s="1073" t="s">
        <v>29</v>
      </c>
      <c r="F2879" s="1065">
        <v>30000</v>
      </c>
      <c r="G2879" s="1066">
        <f t="shared" si="90"/>
        <v>30000</v>
      </c>
      <c r="H2879" s="1067" t="s">
        <v>9203</v>
      </c>
      <c r="I2879" s="1061" t="s">
        <v>9256</v>
      </c>
    </row>
    <row r="2880" spans="1:9" ht="15" hidden="1" customHeight="1" x14ac:dyDescent="0.25">
      <c r="A2880" s="1031" t="s">
        <v>9279</v>
      </c>
      <c r="B2880" s="915" t="s">
        <v>7883</v>
      </c>
      <c r="C2880" s="1061" t="s">
        <v>6977</v>
      </c>
      <c r="D2880" s="1079">
        <v>1</v>
      </c>
      <c r="E2880" s="1073" t="s">
        <v>7074</v>
      </c>
      <c r="F2880" s="1065">
        <v>340000</v>
      </c>
      <c r="G2880" s="1066">
        <f t="shared" si="90"/>
        <v>340000</v>
      </c>
      <c r="H2880" s="1067" t="s">
        <v>9203</v>
      </c>
      <c r="I2880" s="1061" t="s">
        <v>9256</v>
      </c>
    </row>
    <row r="2881" spans="1:9" ht="15" hidden="1" customHeight="1" x14ac:dyDescent="0.25">
      <c r="A2881" s="1031" t="s">
        <v>9279</v>
      </c>
      <c r="B2881" s="1061" t="s">
        <v>9264</v>
      </c>
      <c r="C2881" s="1078" t="s">
        <v>57</v>
      </c>
      <c r="D2881" s="1064">
        <v>1</v>
      </c>
      <c r="E2881" s="1061" t="s">
        <v>29</v>
      </c>
      <c r="F2881" s="916">
        <v>335000</v>
      </c>
      <c r="G2881" s="1066">
        <f t="shared" si="90"/>
        <v>335000</v>
      </c>
      <c r="H2881" s="1067" t="s">
        <v>8598</v>
      </c>
      <c r="I2881" s="1061" t="s">
        <v>9256</v>
      </c>
    </row>
    <row r="2882" spans="1:9" ht="15" hidden="1" customHeight="1" x14ac:dyDescent="0.25">
      <c r="A2882" s="1031" t="s">
        <v>9279</v>
      </c>
      <c r="B2882" s="1061" t="s">
        <v>9265</v>
      </c>
      <c r="C2882" s="1078" t="s">
        <v>57</v>
      </c>
      <c r="D2882" s="1064">
        <v>1</v>
      </c>
      <c r="E2882" s="1061" t="s">
        <v>29</v>
      </c>
      <c r="F2882" s="1065">
        <v>315000</v>
      </c>
      <c r="G2882" s="1066">
        <f t="shared" si="90"/>
        <v>315000</v>
      </c>
      <c r="H2882" s="1067" t="s">
        <v>8598</v>
      </c>
      <c r="I2882" s="1061" t="s">
        <v>9256</v>
      </c>
    </row>
    <row r="2883" spans="1:9" ht="14.25" hidden="1" customHeight="1" x14ac:dyDescent="0.25">
      <c r="A2883" s="1031" t="s">
        <v>9279</v>
      </c>
      <c r="B2883" s="1061" t="s">
        <v>8632</v>
      </c>
      <c r="C2883" s="1061" t="s">
        <v>57</v>
      </c>
      <c r="D2883" s="1079">
        <v>1</v>
      </c>
      <c r="E2883" s="1061" t="s">
        <v>29</v>
      </c>
      <c r="F2883" s="1065">
        <v>70000</v>
      </c>
      <c r="G2883" s="1066">
        <f t="shared" si="90"/>
        <v>70000</v>
      </c>
      <c r="H2883" s="1067" t="s">
        <v>8598</v>
      </c>
      <c r="I2883" s="1061" t="s">
        <v>9256</v>
      </c>
    </row>
    <row r="2884" spans="1:9" ht="15" hidden="1" customHeight="1" x14ac:dyDescent="0.25">
      <c r="A2884" s="1031" t="s">
        <v>9279</v>
      </c>
      <c r="B2884" s="1061" t="s">
        <v>9268</v>
      </c>
      <c r="C2884" s="1078" t="s">
        <v>57</v>
      </c>
      <c r="D2884" s="1062">
        <v>1</v>
      </c>
      <c r="E2884" s="1061" t="s">
        <v>29</v>
      </c>
      <c r="F2884" s="1065">
        <v>95000</v>
      </c>
      <c r="G2884" s="1066">
        <v>95000</v>
      </c>
      <c r="H2884" s="1067" t="s">
        <v>415</v>
      </c>
      <c r="I2884" s="1061" t="s">
        <v>9256</v>
      </c>
    </row>
    <row r="2885" spans="1:9" hidden="1" x14ac:dyDescent="0.25">
      <c r="A2885" s="1031" t="s">
        <v>9279</v>
      </c>
      <c r="B2885" s="902" t="s">
        <v>9262</v>
      </c>
      <c r="C2885" s="1032" t="s">
        <v>57</v>
      </c>
      <c r="D2885" s="1062">
        <v>1</v>
      </c>
      <c r="E2885" s="1073" t="s">
        <v>29</v>
      </c>
      <c r="F2885" s="1065">
        <v>55000</v>
      </c>
      <c r="G2885" s="1066">
        <v>55000</v>
      </c>
      <c r="H2885" s="1067" t="s">
        <v>8348</v>
      </c>
      <c r="I2885" s="1061" t="s">
        <v>9256</v>
      </c>
    </row>
    <row r="2886" spans="1:9" ht="15" hidden="1" customHeight="1" x14ac:dyDescent="0.25">
      <c r="A2886" s="1031" t="s">
        <v>9279</v>
      </c>
      <c r="B2886" s="1061" t="s">
        <v>9263</v>
      </c>
      <c r="C2886" s="1088" t="s">
        <v>57</v>
      </c>
      <c r="D2886" s="1062">
        <v>1</v>
      </c>
      <c r="E2886" s="1073" t="s">
        <v>29</v>
      </c>
      <c r="F2886" s="1065">
        <v>55000</v>
      </c>
      <c r="G2886" s="1066">
        <v>55000</v>
      </c>
      <c r="H2886" s="1067" t="s">
        <v>8348</v>
      </c>
      <c r="I2886" s="1061" t="s">
        <v>9256</v>
      </c>
    </row>
    <row r="2887" spans="1:9" ht="15" hidden="1" customHeight="1" x14ac:dyDescent="0.25">
      <c r="A2887" s="1031" t="s">
        <v>9279</v>
      </c>
      <c r="B2887" s="1069" t="s">
        <v>9259</v>
      </c>
      <c r="C2887" s="1061" t="s">
        <v>57</v>
      </c>
      <c r="D2887" s="1064">
        <v>2</v>
      </c>
      <c r="E2887" s="1073" t="s">
        <v>29</v>
      </c>
      <c r="F2887" s="1076">
        <v>775000</v>
      </c>
      <c r="G2887" s="1066">
        <f t="shared" ref="G2887:G2891" si="91">F2887*D2887</f>
        <v>1550000</v>
      </c>
      <c r="H2887" s="1067" t="s">
        <v>6791</v>
      </c>
      <c r="I2887" s="1061" t="s">
        <v>9256</v>
      </c>
    </row>
    <row r="2888" spans="1:9" ht="15" hidden="1" customHeight="1" x14ac:dyDescent="0.25">
      <c r="A2888" s="1031" t="s">
        <v>9279</v>
      </c>
      <c r="B2888" s="1074" t="s">
        <v>9246</v>
      </c>
      <c r="C2888" s="1075" t="s">
        <v>398</v>
      </c>
      <c r="D2888" s="1062">
        <v>1</v>
      </c>
      <c r="E2888" s="1073" t="s">
        <v>29</v>
      </c>
      <c r="F2888" s="1065">
        <v>30000</v>
      </c>
      <c r="G2888" s="1066">
        <f t="shared" si="91"/>
        <v>30000</v>
      </c>
      <c r="H2888" s="1067" t="s">
        <v>8598</v>
      </c>
      <c r="I2888" s="1061" t="s">
        <v>9256</v>
      </c>
    </row>
    <row r="2889" spans="1:9" ht="15" hidden="1" customHeight="1" x14ac:dyDescent="0.25">
      <c r="A2889" s="1031" t="s">
        <v>9279</v>
      </c>
      <c r="B2889" s="1088" t="s">
        <v>8277</v>
      </c>
      <c r="C2889" s="1032" t="s">
        <v>57</v>
      </c>
      <c r="D2889" s="1079">
        <v>1</v>
      </c>
      <c r="E2889" s="1073" t="s">
        <v>29</v>
      </c>
      <c r="F2889" s="1065">
        <v>175000</v>
      </c>
      <c r="G2889" s="1066">
        <f t="shared" si="91"/>
        <v>175000</v>
      </c>
      <c r="H2889" s="1067" t="s">
        <v>8678</v>
      </c>
      <c r="I2889" s="1061" t="s">
        <v>9249</v>
      </c>
    </row>
    <row r="2890" spans="1:9" ht="15" hidden="1" customHeight="1" x14ac:dyDescent="0.25">
      <c r="A2890" s="1031" t="s">
        <v>9279</v>
      </c>
      <c r="B2890" s="1061" t="s">
        <v>7251</v>
      </c>
      <c r="C2890" s="1061" t="s">
        <v>417</v>
      </c>
      <c r="D2890" s="904">
        <v>3</v>
      </c>
      <c r="E2890" s="1073" t="s">
        <v>29</v>
      </c>
      <c r="F2890" s="1076">
        <v>204000</v>
      </c>
      <c r="G2890" s="1066">
        <f t="shared" si="91"/>
        <v>612000</v>
      </c>
      <c r="H2890" s="1067" t="s">
        <v>9238</v>
      </c>
      <c r="I2890" s="1061" t="s">
        <v>9252</v>
      </c>
    </row>
    <row r="2891" spans="1:9" ht="15" customHeight="1" x14ac:dyDescent="0.25">
      <c r="A2891" s="1031" t="s">
        <v>9279</v>
      </c>
      <c r="B2891" s="1063" t="s">
        <v>9250</v>
      </c>
      <c r="C2891" s="1061" t="s">
        <v>9251</v>
      </c>
      <c r="D2891" s="1079">
        <v>1</v>
      </c>
      <c r="E2891" s="1073" t="s">
        <v>29</v>
      </c>
      <c r="F2891" s="1065">
        <v>1</v>
      </c>
      <c r="G2891" s="1066">
        <f t="shared" si="91"/>
        <v>1</v>
      </c>
      <c r="H2891" s="1067" t="s">
        <v>7219</v>
      </c>
      <c r="I2891" s="1061" t="s">
        <v>9252</v>
      </c>
    </row>
    <row r="2892" spans="1:9" ht="15" hidden="1" customHeight="1" x14ac:dyDescent="0.25">
      <c r="A2892" s="1031" t="s">
        <v>9279</v>
      </c>
      <c r="B2892" s="1072" t="s">
        <v>9017</v>
      </c>
      <c r="C2892" s="1072" t="s">
        <v>363</v>
      </c>
      <c r="D2892" s="1084">
        <v>1</v>
      </c>
      <c r="E2892" s="1071" t="s">
        <v>114</v>
      </c>
      <c r="F2892" s="1066">
        <v>200000</v>
      </c>
      <c r="G2892" s="1066">
        <f>F2892*D2892</f>
        <v>200000</v>
      </c>
      <c r="H2892" s="1067" t="s">
        <v>7219</v>
      </c>
      <c r="I2892" s="1061" t="s">
        <v>9252</v>
      </c>
    </row>
    <row r="2893" spans="1:9" ht="15" hidden="1" customHeight="1" x14ac:dyDescent="0.25">
      <c r="A2893" s="1031" t="s">
        <v>9279</v>
      </c>
      <c r="B2893" s="1060" t="s">
        <v>9229</v>
      </c>
      <c r="C2893" s="1061" t="s">
        <v>6676</v>
      </c>
      <c r="D2893" s="1062">
        <v>5</v>
      </c>
      <c r="E2893" s="1061" t="s">
        <v>29</v>
      </c>
      <c r="F2893" s="1065">
        <v>85000</v>
      </c>
      <c r="G2893" s="1066">
        <f t="shared" ref="G2893:G2912" si="92">F2893*D2893</f>
        <v>425000</v>
      </c>
      <c r="H2893" s="1067" t="s">
        <v>9230</v>
      </c>
      <c r="I2893" s="1061"/>
    </row>
    <row r="2894" spans="1:9" ht="15" hidden="1" customHeight="1" x14ac:dyDescent="0.25">
      <c r="A2894" s="1031" t="s">
        <v>9279</v>
      </c>
      <c r="B2894" s="1061" t="s">
        <v>9231</v>
      </c>
      <c r="C2894" s="1068" t="s">
        <v>6676</v>
      </c>
      <c r="D2894" s="1079">
        <v>1</v>
      </c>
      <c r="E2894" s="1061" t="s">
        <v>29</v>
      </c>
      <c r="F2894" s="1065">
        <v>175000</v>
      </c>
      <c r="G2894" s="1066">
        <f t="shared" si="92"/>
        <v>175000</v>
      </c>
      <c r="H2894" s="1067" t="s">
        <v>9230</v>
      </c>
      <c r="I2894" s="1061"/>
    </row>
    <row r="2895" spans="1:9" ht="15" hidden="1" customHeight="1" x14ac:dyDescent="0.25">
      <c r="A2895" s="1031" t="s">
        <v>9279</v>
      </c>
      <c r="B2895" s="1088" t="s">
        <v>9232</v>
      </c>
      <c r="C2895" s="1032" t="s">
        <v>6676</v>
      </c>
      <c r="D2895" s="1079">
        <v>1</v>
      </c>
      <c r="E2895" s="1073" t="s">
        <v>29</v>
      </c>
      <c r="F2895" s="1065">
        <v>4450000</v>
      </c>
      <c r="G2895" s="1066">
        <f t="shared" si="92"/>
        <v>4450000</v>
      </c>
      <c r="H2895" s="1067" t="s">
        <v>8679</v>
      </c>
      <c r="I2895" s="70"/>
    </row>
    <row r="2896" spans="1:9" ht="15" hidden="1" customHeight="1" x14ac:dyDescent="0.25">
      <c r="A2896" s="1031" t="s">
        <v>9279</v>
      </c>
      <c r="B2896" s="1060" t="s">
        <v>9233</v>
      </c>
      <c r="C2896" s="1061" t="s">
        <v>6676</v>
      </c>
      <c r="D2896" s="1079">
        <v>4</v>
      </c>
      <c r="E2896" s="1073" t="s">
        <v>29</v>
      </c>
      <c r="F2896" s="1065">
        <v>450000</v>
      </c>
      <c r="G2896" s="1066">
        <f t="shared" si="92"/>
        <v>1800000</v>
      </c>
      <c r="H2896" s="1067" t="s">
        <v>8679</v>
      </c>
      <c r="I2896" s="70"/>
    </row>
    <row r="2897" spans="1:9" ht="15" hidden="1" customHeight="1" x14ac:dyDescent="0.25">
      <c r="A2897" s="1031" t="s">
        <v>9279</v>
      </c>
      <c r="B2897" s="1060" t="s">
        <v>9234</v>
      </c>
      <c r="C2897" s="1061" t="s">
        <v>6676</v>
      </c>
      <c r="D2897" s="1079">
        <v>2</v>
      </c>
      <c r="E2897" s="1073" t="s">
        <v>29</v>
      </c>
      <c r="F2897" s="1065">
        <v>950000</v>
      </c>
      <c r="G2897" s="1066">
        <f t="shared" si="92"/>
        <v>1900000</v>
      </c>
      <c r="H2897" s="1067" t="s">
        <v>8679</v>
      </c>
      <c r="I2897" s="70"/>
    </row>
    <row r="2898" spans="1:9" ht="15" hidden="1" customHeight="1" x14ac:dyDescent="0.25">
      <c r="A2898" s="1031" t="s">
        <v>9279</v>
      </c>
      <c r="B2898" s="915" t="s">
        <v>9236</v>
      </c>
      <c r="C2898" s="1061" t="s">
        <v>6676</v>
      </c>
      <c r="D2898" s="1079">
        <v>2</v>
      </c>
      <c r="E2898" s="1073" t="s">
        <v>29</v>
      </c>
      <c r="F2898" s="1065">
        <v>850000</v>
      </c>
      <c r="G2898" s="1066">
        <f t="shared" si="92"/>
        <v>1700000</v>
      </c>
      <c r="H2898" s="1067" t="s">
        <v>8679</v>
      </c>
      <c r="I2898" s="70"/>
    </row>
    <row r="2899" spans="1:9" ht="15" hidden="1" customHeight="1" x14ac:dyDescent="0.25">
      <c r="A2899" s="1031" t="s">
        <v>9279</v>
      </c>
      <c r="B2899" s="915" t="s">
        <v>9237</v>
      </c>
      <c r="C2899" s="1061" t="s">
        <v>6676</v>
      </c>
      <c r="D2899" s="1079">
        <v>1</v>
      </c>
      <c r="E2899" s="1085" t="s">
        <v>29</v>
      </c>
      <c r="F2899" s="888">
        <v>325000</v>
      </c>
      <c r="G2899" s="1066">
        <f t="shared" si="92"/>
        <v>325000</v>
      </c>
      <c r="H2899" s="1067" t="s">
        <v>8679</v>
      </c>
      <c r="I2899" s="70"/>
    </row>
    <row r="2900" spans="1:9" ht="15" hidden="1" customHeight="1" x14ac:dyDescent="0.25">
      <c r="A2900" s="1031" t="s">
        <v>9279</v>
      </c>
      <c r="B2900" s="1061" t="s">
        <v>9235</v>
      </c>
      <c r="C2900" s="1061" t="s">
        <v>6676</v>
      </c>
      <c r="D2900" s="1062">
        <v>4</v>
      </c>
      <c r="E2900" s="1069" t="s">
        <v>29</v>
      </c>
      <c r="F2900" s="1077">
        <v>450000</v>
      </c>
      <c r="G2900" s="1066">
        <f t="shared" si="92"/>
        <v>1800000</v>
      </c>
      <c r="H2900" s="1067" t="s">
        <v>8679</v>
      </c>
      <c r="I2900" s="70"/>
    </row>
    <row r="2901" spans="1:9" ht="15" hidden="1" customHeight="1" x14ac:dyDescent="0.25">
      <c r="A2901" s="224" t="s">
        <v>9279</v>
      </c>
      <c r="B2901" s="1069" t="s">
        <v>9224</v>
      </c>
      <c r="C2901" s="1061" t="s">
        <v>9347</v>
      </c>
      <c r="D2901" s="1064">
        <v>1</v>
      </c>
      <c r="E2901" s="1073" t="s">
        <v>29</v>
      </c>
      <c r="F2901" s="1076">
        <f>27162468/16</f>
        <v>1697654.25</v>
      </c>
      <c r="G2901" s="1066">
        <f t="shared" si="92"/>
        <v>1697654.25</v>
      </c>
      <c r="H2901" s="894" t="s">
        <v>468</v>
      </c>
      <c r="I2901" s="1061" t="s">
        <v>9355</v>
      </c>
    </row>
    <row r="2902" spans="1:9" ht="15" hidden="1" customHeight="1" x14ac:dyDescent="0.25">
      <c r="A2902" s="1031" t="s">
        <v>9279</v>
      </c>
      <c r="B2902" s="1069" t="s">
        <v>9224</v>
      </c>
      <c r="C2902" s="1068" t="s">
        <v>9348</v>
      </c>
      <c r="D2902" s="1064">
        <v>1</v>
      </c>
      <c r="E2902" s="1073" t="s">
        <v>29</v>
      </c>
      <c r="F2902" s="1076">
        <f t="shared" ref="F2902:F2906" si="93">27162468/16</f>
        <v>1697654.25</v>
      </c>
      <c r="G2902" s="1066">
        <f t="shared" si="92"/>
        <v>1697654.25</v>
      </c>
      <c r="H2902" s="894" t="s">
        <v>468</v>
      </c>
      <c r="I2902" s="1061" t="s">
        <v>9355</v>
      </c>
    </row>
    <row r="2903" spans="1:9" ht="15" hidden="1" customHeight="1" x14ac:dyDescent="0.25">
      <c r="A2903" s="1031" t="s">
        <v>9279</v>
      </c>
      <c r="B2903" s="1069" t="s">
        <v>9224</v>
      </c>
      <c r="C2903" s="1068" t="s">
        <v>9349</v>
      </c>
      <c r="D2903" s="1064">
        <v>1</v>
      </c>
      <c r="E2903" s="1073" t="s">
        <v>29</v>
      </c>
      <c r="F2903" s="1076">
        <f t="shared" si="93"/>
        <v>1697654.25</v>
      </c>
      <c r="G2903" s="1066">
        <f t="shared" si="92"/>
        <v>1697654.25</v>
      </c>
      <c r="H2903" s="894" t="s">
        <v>468</v>
      </c>
      <c r="I2903" s="1061" t="s">
        <v>9355</v>
      </c>
    </row>
    <row r="2904" spans="1:9" ht="15" hidden="1" customHeight="1" x14ac:dyDescent="0.25">
      <c r="A2904" s="1031" t="s">
        <v>9279</v>
      </c>
      <c r="B2904" s="1069" t="s">
        <v>9224</v>
      </c>
      <c r="C2904" s="1068" t="s">
        <v>9350</v>
      </c>
      <c r="D2904" s="1064">
        <v>1</v>
      </c>
      <c r="E2904" s="1073" t="s">
        <v>29</v>
      </c>
      <c r="F2904" s="1076">
        <f t="shared" si="93"/>
        <v>1697654.25</v>
      </c>
      <c r="G2904" s="1066">
        <f t="shared" si="92"/>
        <v>1697654.25</v>
      </c>
      <c r="H2904" s="894" t="s">
        <v>468</v>
      </c>
      <c r="I2904" s="1061" t="s">
        <v>9355</v>
      </c>
    </row>
    <row r="2905" spans="1:9" ht="15" hidden="1" customHeight="1" x14ac:dyDescent="0.25">
      <c r="A2905" s="1031" t="s">
        <v>9279</v>
      </c>
      <c r="B2905" s="1069" t="s">
        <v>9224</v>
      </c>
      <c r="C2905" s="1068" t="s">
        <v>9351</v>
      </c>
      <c r="D2905" s="1064">
        <v>1</v>
      </c>
      <c r="E2905" s="1073" t="s">
        <v>29</v>
      </c>
      <c r="F2905" s="1076">
        <f t="shared" si="93"/>
        <v>1697654.25</v>
      </c>
      <c r="G2905" s="1066">
        <f t="shared" si="92"/>
        <v>1697654.25</v>
      </c>
      <c r="H2905" s="894" t="s">
        <v>468</v>
      </c>
      <c r="I2905" s="1061" t="s">
        <v>9355</v>
      </c>
    </row>
    <row r="2906" spans="1:9" ht="15" hidden="1" customHeight="1" x14ac:dyDescent="0.25">
      <c r="A2906" s="1031" t="s">
        <v>9279</v>
      </c>
      <c r="B2906" s="1061" t="s">
        <v>9224</v>
      </c>
      <c r="C2906" s="1068" t="s">
        <v>9352</v>
      </c>
      <c r="D2906" s="1073">
        <v>1</v>
      </c>
      <c r="E2906" s="1073" t="s">
        <v>29</v>
      </c>
      <c r="F2906" s="1076">
        <f t="shared" si="93"/>
        <v>1697654.25</v>
      </c>
      <c r="G2906" s="1066">
        <f t="shared" si="92"/>
        <v>1697654.25</v>
      </c>
      <c r="H2906" s="894" t="s">
        <v>468</v>
      </c>
      <c r="I2906" s="1061" t="s">
        <v>9355</v>
      </c>
    </row>
    <row r="2907" spans="1:9" ht="15" hidden="1" customHeight="1" x14ac:dyDescent="0.25">
      <c r="A2907" s="1031" t="s">
        <v>9279</v>
      </c>
      <c r="B2907" s="1069" t="s">
        <v>9222</v>
      </c>
      <c r="C2907" s="1061" t="s">
        <v>8868</v>
      </c>
      <c r="D2907" s="1062">
        <v>6</v>
      </c>
      <c r="E2907" s="1061" t="s">
        <v>29</v>
      </c>
      <c r="F2907" s="959">
        <v>134389.92000000001</v>
      </c>
      <c r="G2907" s="1066">
        <f t="shared" si="92"/>
        <v>806339.52</v>
      </c>
      <c r="H2907" s="894" t="s">
        <v>468</v>
      </c>
      <c r="I2907" s="1061" t="s">
        <v>9355</v>
      </c>
    </row>
    <row r="2908" spans="1:9" ht="15" hidden="1" customHeight="1" x14ac:dyDescent="0.25">
      <c r="A2908" s="1031" t="s">
        <v>9279</v>
      </c>
      <c r="B2908" s="1060" t="s">
        <v>9223</v>
      </c>
      <c r="C2908" s="1061" t="s">
        <v>8868</v>
      </c>
      <c r="D2908" s="1062">
        <v>6</v>
      </c>
      <c r="E2908" s="1073" t="s">
        <v>29</v>
      </c>
      <c r="F2908" s="1076">
        <v>38724</v>
      </c>
      <c r="G2908" s="1066">
        <f t="shared" si="92"/>
        <v>232344</v>
      </c>
      <c r="H2908" s="894" t="s">
        <v>468</v>
      </c>
      <c r="I2908" s="1061" t="s">
        <v>9355</v>
      </c>
    </row>
    <row r="2909" spans="1:9" ht="15" hidden="1" customHeight="1" x14ac:dyDescent="0.25">
      <c r="A2909" s="1031" t="s">
        <v>9279</v>
      </c>
      <c r="B2909" s="1061" t="s">
        <v>7601</v>
      </c>
      <c r="C2909" s="1061" t="s">
        <v>9353</v>
      </c>
      <c r="D2909" s="904">
        <v>1</v>
      </c>
      <c r="E2909" s="1073" t="s">
        <v>29</v>
      </c>
      <c r="F2909" s="1076">
        <v>1750000</v>
      </c>
      <c r="G2909" s="1066">
        <f t="shared" si="92"/>
        <v>1750000</v>
      </c>
      <c r="H2909" s="894" t="s">
        <v>468</v>
      </c>
      <c r="I2909" s="1061" t="s">
        <v>9355</v>
      </c>
    </row>
    <row r="2910" spans="1:9" ht="15" hidden="1" customHeight="1" x14ac:dyDescent="0.25">
      <c r="A2910" s="1031" t="s">
        <v>9279</v>
      </c>
      <c r="B2910" s="1061" t="s">
        <v>7601</v>
      </c>
      <c r="C2910" s="1061" t="s">
        <v>4613</v>
      </c>
      <c r="D2910" s="904">
        <v>1</v>
      </c>
      <c r="E2910" s="1073" t="s">
        <v>29</v>
      </c>
      <c r="F2910" s="1076">
        <v>1750000</v>
      </c>
      <c r="G2910" s="1066">
        <f t="shared" si="92"/>
        <v>1750000</v>
      </c>
      <c r="H2910" s="894" t="s">
        <v>468</v>
      </c>
      <c r="I2910" s="1061" t="s">
        <v>9355</v>
      </c>
    </row>
    <row r="2911" spans="1:9" ht="15" hidden="1" customHeight="1" x14ac:dyDescent="0.25">
      <c r="A2911" s="1031" t="s">
        <v>9279</v>
      </c>
      <c r="B2911" s="1061" t="s">
        <v>7601</v>
      </c>
      <c r="C2911" s="1061" t="s">
        <v>9354</v>
      </c>
      <c r="D2911" s="904">
        <v>1</v>
      </c>
      <c r="E2911" s="1073" t="s">
        <v>29</v>
      </c>
      <c r="F2911" s="1076">
        <v>1750000</v>
      </c>
      <c r="G2911" s="1066">
        <f t="shared" si="92"/>
        <v>1750000</v>
      </c>
      <c r="H2911" s="894" t="s">
        <v>468</v>
      </c>
      <c r="I2911" s="1061" t="s">
        <v>9355</v>
      </c>
    </row>
    <row r="2912" spans="1:9" ht="15" hidden="1" customHeight="1" x14ac:dyDescent="0.25">
      <c r="A2912" s="1031" t="s">
        <v>9279</v>
      </c>
      <c r="B2912" s="1061" t="s">
        <v>7601</v>
      </c>
      <c r="C2912" s="1061" t="s">
        <v>4104</v>
      </c>
      <c r="D2912" s="904">
        <v>1</v>
      </c>
      <c r="E2912" s="1073" t="s">
        <v>29</v>
      </c>
      <c r="F2912" s="1076">
        <v>1750000</v>
      </c>
      <c r="G2912" s="1066">
        <f t="shared" si="92"/>
        <v>1750000</v>
      </c>
      <c r="H2912" s="894" t="s">
        <v>468</v>
      </c>
      <c r="I2912" s="1061" t="s">
        <v>9355</v>
      </c>
    </row>
    <row r="2913" spans="1:9" ht="15" hidden="1" customHeight="1" x14ac:dyDescent="0.25">
      <c r="A2913" s="224"/>
      <c r="B2913" s="56"/>
      <c r="C2913" s="56"/>
      <c r="D2913" s="57"/>
      <c r="E2913" s="72"/>
      <c r="F2913" s="76"/>
      <c r="G2913" s="63"/>
      <c r="H2913" s="64"/>
      <c r="I2913" s="70"/>
    </row>
    <row r="2914" spans="1:9" ht="15" hidden="1" customHeight="1" x14ac:dyDescent="0.25">
      <c r="A2914" s="224"/>
      <c r="B2914" s="56"/>
      <c r="C2914" s="56"/>
      <c r="D2914" s="83"/>
      <c r="E2914" s="72"/>
      <c r="F2914" s="77"/>
      <c r="G2914" s="63"/>
      <c r="H2914" s="64"/>
      <c r="I2914" s="70"/>
    </row>
    <row r="2915" spans="1:9" ht="15" hidden="1" customHeight="1" x14ac:dyDescent="0.25">
      <c r="A2915" s="224"/>
      <c r="B2915" s="56"/>
      <c r="C2915" s="81"/>
      <c r="D2915" s="83"/>
      <c r="E2915" s="72"/>
      <c r="F2915" s="76"/>
      <c r="G2915" s="63"/>
      <c r="H2915" s="64"/>
      <c r="I2915" s="70"/>
    </row>
    <row r="2916" spans="1:9" ht="15" hidden="1" customHeight="1" x14ac:dyDescent="0.25">
      <c r="A2916" s="224"/>
      <c r="B2916" s="56"/>
      <c r="C2916" s="80"/>
      <c r="D2916" s="57"/>
      <c r="E2916" s="86"/>
      <c r="F2916" s="62"/>
      <c r="G2916" s="63"/>
      <c r="H2916" s="64"/>
      <c r="I2916" s="70"/>
    </row>
    <row r="2917" spans="1:9" ht="15" hidden="1" customHeight="1" x14ac:dyDescent="0.25">
      <c r="A2917" s="224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4"/>
      <c r="B2918" s="55"/>
      <c r="C2918" s="75"/>
      <c r="D2918" s="57"/>
      <c r="E2918" s="66"/>
      <c r="F2918" s="62"/>
      <c r="G2918" s="63"/>
      <c r="H2918" s="64"/>
      <c r="I2918" s="70"/>
    </row>
    <row r="2919" spans="1:9" ht="15" hidden="1" customHeight="1" x14ac:dyDescent="0.25">
      <c r="A2919" s="224"/>
      <c r="B2919" s="56"/>
      <c r="C2919" s="228"/>
      <c r="D2919" s="83"/>
      <c r="E2919" s="66"/>
      <c r="F2919" s="220"/>
      <c r="G2919" s="63"/>
      <c r="H2919" s="64"/>
      <c r="I2919" s="70"/>
    </row>
    <row r="2920" spans="1:9" ht="15" hidden="1" customHeight="1" x14ac:dyDescent="0.25">
      <c r="A2920" s="224"/>
      <c r="B2920" s="55"/>
      <c r="C2920" s="56"/>
      <c r="D2920" s="83"/>
      <c r="E2920" s="66"/>
      <c r="F2920" s="76"/>
      <c r="G2920" s="63"/>
      <c r="H2920" s="64"/>
      <c r="I2920" s="70"/>
    </row>
    <row r="2921" spans="1:9" ht="15" hidden="1" customHeight="1" x14ac:dyDescent="0.25">
      <c r="A2921" s="224"/>
      <c r="B2921" s="55"/>
      <c r="C2921" s="56"/>
      <c r="D2921" s="83"/>
      <c r="E2921" s="84"/>
      <c r="F2921" s="140"/>
      <c r="G2921" s="63"/>
      <c r="H2921" s="64"/>
      <c r="I2921" s="70"/>
    </row>
    <row r="2922" spans="1:9" ht="15" hidden="1" customHeight="1" x14ac:dyDescent="0.25">
      <c r="A2922" s="224"/>
      <c r="B2922" s="55"/>
      <c r="C2922" s="56"/>
      <c r="D2922" s="83"/>
      <c r="E2922" s="86"/>
      <c r="F2922" s="62"/>
      <c r="G2922" s="63"/>
      <c r="H2922" s="64"/>
      <c r="I2922" s="70"/>
    </row>
    <row r="2923" spans="1:9" ht="15" hidden="1" customHeight="1" x14ac:dyDescent="0.25">
      <c r="A2923" s="224"/>
      <c r="B2923" s="55"/>
      <c r="C2923" s="56"/>
      <c r="D2923" s="83"/>
      <c r="E2923" s="86"/>
      <c r="F2923" s="76"/>
      <c r="G2923" s="63"/>
      <c r="H2923" s="64"/>
      <c r="I2923" s="70"/>
    </row>
    <row r="2924" spans="1:9" ht="15" hidden="1" customHeight="1" x14ac:dyDescent="0.25">
      <c r="A2924" s="224"/>
      <c r="B2924" s="55"/>
      <c r="C2924" s="75"/>
      <c r="D2924" s="57"/>
      <c r="E2924" s="66"/>
      <c r="F2924" s="62"/>
      <c r="G2924" s="63"/>
      <c r="H2924" s="64"/>
      <c r="I2924" s="70"/>
    </row>
    <row r="2925" spans="1:9" ht="15" hidden="1" customHeight="1" x14ac:dyDescent="0.25">
      <c r="A2925" s="224"/>
      <c r="B2925" s="68"/>
      <c r="C2925" s="75"/>
      <c r="D2925" s="57"/>
      <c r="E2925" s="72"/>
      <c r="F2925" s="62"/>
      <c r="G2925" s="63"/>
      <c r="H2925" s="64"/>
      <c r="I2925" s="70"/>
    </row>
    <row r="2926" spans="1:9" ht="15" hidden="1" customHeight="1" x14ac:dyDescent="0.25">
      <c r="A2926" s="224"/>
      <c r="B2926" s="56"/>
      <c r="C2926" s="56"/>
      <c r="D2926" s="83"/>
      <c r="E2926" s="86"/>
      <c r="F2926" s="76"/>
      <c r="G2926" s="63"/>
      <c r="H2926" s="64"/>
      <c r="I2926" s="70"/>
    </row>
    <row r="2927" spans="1:9" ht="15" hidden="1" customHeight="1" x14ac:dyDescent="0.25">
      <c r="A2927" s="224"/>
      <c r="B2927" s="56"/>
      <c r="C2927" s="56"/>
      <c r="D2927" s="57"/>
      <c r="E2927" s="86"/>
      <c r="F2927" s="76"/>
      <c r="G2927" s="63"/>
      <c r="H2927" s="64"/>
      <c r="I2927" s="70"/>
    </row>
    <row r="2928" spans="1:9" ht="15" hidden="1" customHeight="1" x14ac:dyDescent="0.25">
      <c r="A2928" s="224"/>
      <c r="B2928" s="56"/>
      <c r="C2928" s="56"/>
      <c r="D2928" s="56"/>
      <c r="E2928" s="66"/>
      <c r="F2928" s="58"/>
      <c r="G2928" s="63"/>
      <c r="H2928" s="64"/>
      <c r="I2928" s="70"/>
    </row>
    <row r="2929" spans="1:9" ht="15" hidden="1" customHeight="1" x14ac:dyDescent="0.25">
      <c r="A2929" s="224"/>
      <c r="B2929" s="55"/>
      <c r="C2929" s="75"/>
      <c r="D2929" s="57"/>
      <c r="E2929" s="72"/>
      <c r="F2929" s="76"/>
      <c r="G2929" s="63"/>
      <c r="H2929" s="64"/>
      <c r="I2929" s="70"/>
    </row>
    <row r="2930" spans="1:9" ht="15" hidden="1" customHeight="1" x14ac:dyDescent="0.25">
      <c r="A2930" s="224"/>
      <c r="B2930" s="68"/>
      <c r="C2930" s="75"/>
      <c r="D2930" s="57"/>
      <c r="E2930" s="72"/>
      <c r="F2930" s="62"/>
      <c r="G2930" s="63"/>
      <c r="H2930" s="64"/>
      <c r="I2930" s="70"/>
    </row>
    <row r="2931" spans="1:9" ht="15" hidden="1" customHeight="1" x14ac:dyDescent="0.25">
      <c r="A2931" s="224"/>
      <c r="B2931" s="56"/>
      <c r="C2931" s="56"/>
      <c r="D2931" s="105"/>
      <c r="E2931" s="86"/>
      <c r="F2931" s="62"/>
      <c r="G2931" s="63"/>
      <c r="H2931" s="64"/>
      <c r="I2931" s="70"/>
    </row>
    <row r="2932" spans="1:9" ht="15" hidden="1" customHeight="1" x14ac:dyDescent="0.25">
      <c r="A2932" s="224"/>
      <c r="B2932" s="56"/>
      <c r="C2932" s="56"/>
      <c r="D2932" s="83"/>
      <c r="E2932" s="86"/>
      <c r="F2932" s="76"/>
      <c r="G2932" s="63"/>
      <c r="H2932" s="64"/>
      <c r="I2932" s="70"/>
    </row>
    <row r="2933" spans="1:9" ht="15" hidden="1" customHeight="1" x14ac:dyDescent="0.25">
      <c r="A2933" s="224"/>
      <c r="B2933" s="56"/>
      <c r="C2933" s="75"/>
      <c r="D2933" s="57"/>
      <c r="E2933" s="86"/>
      <c r="F2933" s="62"/>
      <c r="G2933" s="63"/>
      <c r="H2933" s="64"/>
      <c r="I2933" s="70"/>
    </row>
    <row r="2934" spans="1:9" ht="15" hidden="1" customHeight="1" x14ac:dyDescent="0.25">
      <c r="A2934" s="224"/>
      <c r="B2934" s="56"/>
      <c r="C2934" s="75"/>
      <c r="D2934" s="57"/>
      <c r="E2934" s="72"/>
      <c r="F2934" s="62"/>
      <c r="G2934" s="63"/>
      <c r="H2934" s="64"/>
      <c r="I2934" s="70"/>
    </row>
    <row r="2935" spans="1:9" ht="15" hidden="1" customHeight="1" x14ac:dyDescent="0.25">
      <c r="A2935" s="224"/>
      <c r="B2935" s="56"/>
      <c r="C2935" s="56"/>
      <c r="D2935" s="57"/>
      <c r="E2935" s="66"/>
      <c r="F2935" s="67"/>
      <c r="G2935" s="63"/>
      <c r="H2935" s="64"/>
      <c r="I2935" s="70"/>
    </row>
    <row r="2936" spans="1:9" ht="15" hidden="1" customHeight="1" x14ac:dyDescent="0.25">
      <c r="A2936" s="224"/>
      <c r="B2936" s="56"/>
      <c r="C2936" s="56"/>
      <c r="D2936" s="83"/>
      <c r="E2936" s="86"/>
      <c r="F2936" s="76"/>
      <c r="G2936" s="63"/>
      <c r="H2936" s="64"/>
      <c r="I2936" s="70"/>
    </row>
    <row r="2937" spans="1:9" ht="15" hidden="1" customHeight="1" x14ac:dyDescent="0.25">
      <c r="A2937" s="224"/>
      <c r="B2937" s="56"/>
      <c r="C2937" s="56"/>
      <c r="D2937" s="57"/>
      <c r="E2937" s="72"/>
      <c r="F2937" s="76"/>
      <c r="G2937" s="63"/>
      <c r="H2937" s="64"/>
      <c r="I2937" s="70"/>
    </row>
    <row r="2938" spans="1:9" ht="15" hidden="1" customHeight="1" x14ac:dyDescent="0.25">
      <c r="A2938" s="224"/>
      <c r="B2938" s="56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4"/>
      <c r="B2939" s="56"/>
      <c r="C2939" s="75"/>
      <c r="D2939" s="83"/>
      <c r="E2939" s="86"/>
      <c r="F2939" s="76"/>
      <c r="G2939" s="63"/>
      <c r="H2939" s="64"/>
      <c r="I2939" s="70"/>
    </row>
    <row r="2940" spans="1:9" ht="15" hidden="1" customHeight="1" x14ac:dyDescent="0.25">
      <c r="A2940" s="224"/>
      <c r="B2940" s="56"/>
      <c r="C2940" s="71"/>
      <c r="D2940" s="56"/>
      <c r="E2940" s="72"/>
      <c r="F2940" s="58"/>
      <c r="G2940" s="63"/>
      <c r="H2940" s="64"/>
      <c r="I2940" s="70"/>
    </row>
    <row r="2941" spans="1:9" ht="15" hidden="1" customHeight="1" x14ac:dyDescent="0.25">
      <c r="A2941" s="224"/>
      <c r="B2941" s="56"/>
      <c r="C2941" s="71"/>
      <c r="D2941" s="57"/>
      <c r="E2941" s="72"/>
      <c r="F2941" s="67"/>
      <c r="G2941" s="63"/>
      <c r="H2941" s="64"/>
      <c r="I2941" s="70"/>
    </row>
    <row r="2942" spans="1:9" ht="15" hidden="1" customHeight="1" x14ac:dyDescent="0.25">
      <c r="A2942" s="224"/>
      <c r="B2942" s="55"/>
      <c r="C2942" s="80"/>
      <c r="D2942" s="57"/>
      <c r="E2942" s="72"/>
      <c r="F2942" s="62"/>
      <c r="G2942" s="63"/>
      <c r="H2942" s="64"/>
      <c r="I2942" s="73"/>
    </row>
    <row r="2943" spans="1:9" ht="15" hidden="1" customHeight="1" x14ac:dyDescent="0.25">
      <c r="A2943" s="224"/>
      <c r="B2943" s="56"/>
      <c r="C2943" s="56"/>
      <c r="D2943" s="105"/>
      <c r="E2943" s="86"/>
      <c r="F2943" s="62"/>
      <c r="G2943" s="743"/>
      <c r="H2943" s="64"/>
      <c r="I2943" s="73"/>
    </row>
    <row r="2944" spans="1:9" ht="15" hidden="1" customHeight="1" x14ac:dyDescent="0.25">
      <c r="A2944" s="224"/>
      <c r="B2944" s="65"/>
      <c r="C2944" s="80"/>
      <c r="D2944" s="83"/>
      <c r="E2944" s="65"/>
      <c r="F2944" s="220"/>
      <c r="G2944" s="63"/>
      <c r="H2944" s="746"/>
      <c r="I2944" s="73"/>
    </row>
    <row r="2945" spans="1:9" ht="15" hidden="1" customHeight="1" x14ac:dyDescent="0.25">
      <c r="A2945" s="224"/>
      <c r="B2945" s="56"/>
      <c r="C2945" s="71"/>
      <c r="D2945" s="57"/>
      <c r="E2945" s="72"/>
      <c r="F2945" s="67"/>
      <c r="G2945" s="63"/>
      <c r="H2945" s="746"/>
      <c r="I2945" s="70"/>
    </row>
    <row r="2946" spans="1:9" ht="15" hidden="1" customHeight="1" x14ac:dyDescent="0.25">
      <c r="A2946" s="224"/>
      <c r="B2946" s="56"/>
      <c r="C2946" s="75"/>
      <c r="D2946" s="57"/>
      <c r="E2946" s="66"/>
      <c r="F2946" s="67"/>
      <c r="G2946" s="63"/>
      <c r="H2946" s="746"/>
      <c r="I2946" s="70"/>
    </row>
    <row r="2947" spans="1:9" ht="15" hidden="1" customHeight="1" x14ac:dyDescent="0.25">
      <c r="A2947" s="224"/>
      <c r="B2947" s="56"/>
      <c r="C2947" s="81"/>
      <c r="D2947" s="83"/>
      <c r="E2947" s="84"/>
      <c r="F2947" s="140"/>
      <c r="G2947" s="63"/>
      <c r="H2947" s="64"/>
      <c r="I2947" s="70"/>
    </row>
    <row r="2948" spans="1:9" ht="15" hidden="1" customHeight="1" x14ac:dyDescent="0.25">
      <c r="A2948" s="224"/>
      <c r="B2948" s="56"/>
      <c r="C2948" s="80"/>
      <c r="D2948" s="83"/>
      <c r="E2948" s="86"/>
      <c r="F2948" s="62"/>
      <c r="G2948" s="63"/>
      <c r="H2948" s="64"/>
      <c r="I2948" s="70"/>
    </row>
    <row r="2949" spans="1:9" ht="15" hidden="1" customHeight="1" x14ac:dyDescent="0.25">
      <c r="A2949" s="224"/>
      <c r="B2949" s="55"/>
      <c r="C2949" s="75"/>
      <c r="D2949" s="57"/>
      <c r="E2949" s="66"/>
      <c r="F2949" s="63"/>
      <c r="G2949" s="100"/>
      <c r="H2949" s="64"/>
      <c r="I2949" s="70"/>
    </row>
    <row r="2950" spans="1:9" ht="15" hidden="1" customHeight="1" x14ac:dyDescent="0.25">
      <c r="A2950" s="224"/>
      <c r="B2950" s="56"/>
      <c r="C2950" s="56"/>
      <c r="D2950" s="56"/>
      <c r="E2950" s="66"/>
      <c r="F2950" s="58"/>
      <c r="G2950" s="63"/>
      <c r="H2950" s="64"/>
      <c r="I2950" s="70"/>
    </row>
    <row r="2951" spans="1:9" ht="15" hidden="1" customHeight="1" x14ac:dyDescent="0.25">
      <c r="A2951" s="224"/>
      <c r="B2951" s="56"/>
      <c r="C2951" s="56"/>
      <c r="D2951" s="129"/>
      <c r="E2951" s="208"/>
      <c r="F2951" s="130"/>
      <c r="G2951" s="743"/>
      <c r="H2951" s="64"/>
      <c r="I2951" s="70"/>
    </row>
    <row r="2952" spans="1:9" ht="15" hidden="1" customHeight="1" x14ac:dyDescent="0.25">
      <c r="A2952" s="224"/>
      <c r="B2952" s="56"/>
      <c r="C2952" s="71"/>
      <c r="D2952" s="57"/>
      <c r="E2952" s="72"/>
      <c r="F2952" s="67"/>
      <c r="G2952" s="63"/>
      <c r="H2952" s="64"/>
      <c r="I2952" s="70"/>
    </row>
    <row r="2953" spans="1:9" ht="15" hidden="1" customHeight="1" x14ac:dyDescent="0.25">
      <c r="A2953" s="224"/>
      <c r="B2953" s="56"/>
      <c r="C2953" s="56"/>
      <c r="D2953" s="56"/>
      <c r="E2953" s="66"/>
      <c r="F2953" s="58"/>
      <c r="G2953" s="63"/>
      <c r="H2953" s="64"/>
      <c r="I2953" s="70"/>
    </row>
    <row r="2954" spans="1:9" ht="15" hidden="1" customHeight="1" x14ac:dyDescent="0.25">
      <c r="A2954" s="224"/>
      <c r="B2954" s="55"/>
      <c r="C2954" s="75"/>
      <c r="D2954" s="57"/>
      <c r="E2954" s="66"/>
      <c r="F2954" s="63"/>
      <c r="G2954" s="743"/>
      <c r="H2954" s="64"/>
      <c r="I2954" s="70"/>
    </row>
    <row r="2955" spans="1:9" ht="15" hidden="1" customHeight="1" x14ac:dyDescent="0.25">
      <c r="A2955" s="224"/>
      <c r="B2955" s="55"/>
      <c r="C2955" s="75"/>
      <c r="D2955" s="57"/>
      <c r="E2955" s="72"/>
      <c r="F2955" s="76"/>
      <c r="G2955" s="63"/>
      <c r="H2955" s="64"/>
      <c r="I2955" s="70"/>
    </row>
    <row r="2956" spans="1:9" ht="15" hidden="1" customHeight="1" x14ac:dyDescent="0.25">
      <c r="A2956" s="224"/>
      <c r="B2956" s="56"/>
      <c r="C2956" s="75"/>
      <c r="D2956" s="57"/>
      <c r="E2956" s="72"/>
      <c r="F2956" s="76"/>
      <c r="G2956" s="63"/>
      <c r="H2956" s="64"/>
      <c r="I2956" s="70"/>
    </row>
    <row r="2957" spans="1:9" ht="15" hidden="1" customHeight="1" x14ac:dyDescent="0.25">
      <c r="A2957" s="224"/>
      <c r="B2957" s="55"/>
      <c r="C2957" s="75"/>
      <c r="D2957" s="57"/>
      <c r="E2957" s="86"/>
      <c r="F2957" s="62"/>
      <c r="G2957" s="63"/>
      <c r="H2957" s="64"/>
      <c r="I2957" s="70"/>
    </row>
    <row r="2958" spans="1:9" ht="15" hidden="1" customHeight="1" x14ac:dyDescent="0.25">
      <c r="A2958" s="224"/>
      <c r="B2958" s="55"/>
      <c r="C2958" s="75"/>
      <c r="D2958" s="57"/>
      <c r="E2958" s="72"/>
      <c r="F2958" s="62"/>
      <c r="G2958" s="63"/>
      <c r="H2958" s="64"/>
      <c r="I2958" s="70"/>
    </row>
    <row r="2959" spans="1:9" ht="15" hidden="1" customHeight="1" x14ac:dyDescent="0.25">
      <c r="A2959" s="224"/>
      <c r="B2959" s="56"/>
      <c r="C2959" s="75"/>
      <c r="D2959" s="57"/>
      <c r="E2959" s="72"/>
      <c r="F2959" s="59"/>
      <c r="G2959" s="63"/>
      <c r="H2959" s="64"/>
      <c r="I2959" s="70"/>
    </row>
    <row r="2960" spans="1:9" ht="15" hidden="1" customHeight="1" x14ac:dyDescent="0.25">
      <c r="A2960" s="224"/>
      <c r="B2960" s="56"/>
      <c r="C2960" s="56"/>
      <c r="D2960" s="57"/>
      <c r="E2960" s="66"/>
      <c r="F2960" s="76"/>
      <c r="G2960" s="63"/>
      <c r="H2960" s="64"/>
      <c r="I2960" s="70"/>
    </row>
    <row r="2961" spans="1:9" ht="15" hidden="1" customHeight="1" x14ac:dyDescent="0.25">
      <c r="A2961" s="224"/>
      <c r="B2961" s="56"/>
      <c r="C2961" s="56"/>
      <c r="D2961" s="57"/>
      <c r="E2961" s="72"/>
      <c r="F2961" s="62"/>
      <c r="G2961" s="63"/>
      <c r="H2961" s="64"/>
      <c r="I2961" s="70"/>
    </row>
    <row r="2962" spans="1:9" ht="15" hidden="1" customHeight="1" x14ac:dyDescent="0.25">
      <c r="A2962" s="224"/>
      <c r="B2962" s="56"/>
      <c r="C2962" s="75"/>
      <c r="D2962" s="105"/>
      <c r="E2962" s="66"/>
      <c r="F2962" s="62"/>
      <c r="G2962" s="63"/>
      <c r="H2962" s="64"/>
      <c r="I2962" s="70"/>
    </row>
    <row r="2963" spans="1:9" ht="15" hidden="1" customHeight="1" x14ac:dyDescent="0.25">
      <c r="A2963" s="224"/>
      <c r="B2963" s="56"/>
      <c r="C2963" s="56"/>
      <c r="D2963" s="57"/>
      <c r="E2963" s="86"/>
      <c r="F2963" s="76"/>
      <c r="G2963" s="63"/>
      <c r="H2963" s="64"/>
      <c r="I2963" s="70"/>
    </row>
    <row r="2964" spans="1:9" ht="15" hidden="1" customHeight="1" x14ac:dyDescent="0.25">
      <c r="A2964" s="224"/>
      <c r="B2964" s="56"/>
      <c r="C2964" s="56"/>
      <c r="D2964" s="56"/>
      <c r="E2964" s="66"/>
      <c r="F2964" s="58"/>
      <c r="G2964" s="63"/>
      <c r="H2964" s="64"/>
      <c r="I2964" s="70"/>
    </row>
    <row r="2965" spans="1:9" ht="15" hidden="1" customHeight="1" x14ac:dyDescent="0.25">
      <c r="A2965" s="224"/>
      <c r="B2965" s="56"/>
      <c r="C2965" s="81"/>
      <c r="D2965" s="57"/>
      <c r="E2965" s="72"/>
      <c r="F2965" s="76"/>
      <c r="G2965" s="63"/>
      <c r="H2965" s="64"/>
      <c r="I2965" s="70"/>
    </row>
    <row r="2966" spans="1:9" ht="15" hidden="1" customHeight="1" x14ac:dyDescent="0.25">
      <c r="A2966" s="224"/>
      <c r="B2966" s="56"/>
      <c r="C2966" s="80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4"/>
      <c r="B2967" s="55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4"/>
      <c r="B2968" s="56"/>
      <c r="C2968" s="56"/>
      <c r="D2968" s="57"/>
      <c r="E2968" s="86"/>
      <c r="F2968" s="62"/>
      <c r="G2968" s="63"/>
      <c r="H2968" s="64"/>
      <c r="I2968" s="70"/>
    </row>
    <row r="2969" spans="1:9" ht="15" hidden="1" customHeight="1" x14ac:dyDescent="0.25">
      <c r="A2969" s="224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4"/>
      <c r="B2970" s="56"/>
      <c r="C2970" s="75"/>
      <c r="D2970" s="57"/>
      <c r="E2970" s="66"/>
      <c r="F2970" s="67"/>
      <c r="G2970" s="63"/>
      <c r="H2970" s="64"/>
      <c r="I2970" s="70"/>
    </row>
    <row r="2971" spans="1:9" ht="15" hidden="1" customHeight="1" x14ac:dyDescent="0.25">
      <c r="A2971" s="224"/>
      <c r="B2971" s="56"/>
      <c r="C2971" s="75"/>
      <c r="D2971" s="83"/>
      <c r="E2971" s="86"/>
      <c r="F2971" s="76"/>
      <c r="G2971" s="63"/>
      <c r="H2971" s="64"/>
      <c r="I2971" s="70"/>
    </row>
    <row r="2972" spans="1:9" ht="15" hidden="1" customHeight="1" x14ac:dyDescent="0.25">
      <c r="A2972" s="224"/>
      <c r="B2972" s="68"/>
      <c r="C2972" s="56"/>
      <c r="D2972" s="57"/>
      <c r="E2972" s="72"/>
      <c r="F2972" s="62"/>
      <c r="G2972" s="63"/>
      <c r="H2972" s="64"/>
      <c r="I2972" s="70"/>
    </row>
    <row r="2973" spans="1:9" ht="15" hidden="1" customHeight="1" x14ac:dyDescent="0.25">
      <c r="A2973" s="224"/>
      <c r="B2973" s="56"/>
      <c r="C2973" s="71"/>
      <c r="D2973" s="57"/>
      <c r="E2973" s="72"/>
      <c r="F2973" s="67"/>
      <c r="G2973" s="63"/>
      <c r="H2973" s="64"/>
      <c r="I2973" s="70"/>
    </row>
    <row r="2974" spans="1:9" ht="15" hidden="1" customHeight="1" x14ac:dyDescent="0.25">
      <c r="A2974" s="224"/>
      <c r="B2974" s="56"/>
      <c r="C2974" s="110"/>
      <c r="D2974" s="56"/>
      <c r="E2974" s="72"/>
      <c r="F2974" s="58"/>
      <c r="G2974" s="63"/>
      <c r="H2974" s="64"/>
      <c r="I2974" s="73"/>
    </row>
    <row r="2975" spans="1:9" ht="15" hidden="1" customHeight="1" x14ac:dyDescent="0.25">
      <c r="A2975" s="224"/>
      <c r="B2975" s="56"/>
      <c r="C2975" s="110"/>
      <c r="D2975" s="56"/>
      <c r="E2975" s="72"/>
      <c r="F2975" s="58"/>
      <c r="G2975" s="743"/>
      <c r="H2975" s="64"/>
      <c r="I2975" s="73"/>
    </row>
    <row r="2976" spans="1:9" ht="15" hidden="1" customHeight="1" x14ac:dyDescent="0.25">
      <c r="A2976" s="224"/>
      <c r="B2976" s="56"/>
      <c r="C2976" s="75"/>
      <c r="D2976" s="57"/>
      <c r="E2976" s="66"/>
      <c r="F2976" s="67"/>
      <c r="G2976" s="63"/>
      <c r="H2976" s="746"/>
      <c r="I2976" s="73"/>
    </row>
    <row r="2977" spans="1:9" ht="15" hidden="1" customHeight="1" x14ac:dyDescent="0.25">
      <c r="A2977" s="224"/>
      <c r="B2977" s="68"/>
      <c r="C2977" s="75"/>
      <c r="D2977" s="57"/>
      <c r="E2977" s="72"/>
      <c r="F2977" s="62"/>
      <c r="G2977" s="63"/>
      <c r="H2977" s="746"/>
      <c r="I2977" s="70"/>
    </row>
    <row r="2978" spans="1:9" ht="15" hidden="1" customHeight="1" x14ac:dyDescent="0.25">
      <c r="A2978" s="224"/>
      <c r="B2978" s="95"/>
      <c r="C2978" s="71"/>
      <c r="D2978" s="57"/>
      <c r="E2978" s="66"/>
      <c r="F2978" s="76"/>
      <c r="G2978" s="63"/>
      <c r="H2978" s="746"/>
      <c r="I2978" s="70"/>
    </row>
    <row r="2979" spans="1:9" ht="15" hidden="1" customHeight="1" x14ac:dyDescent="0.25">
      <c r="A2979" s="224"/>
      <c r="B2979" s="71"/>
      <c r="C2979" s="71"/>
      <c r="D2979" s="57"/>
      <c r="E2979" s="66"/>
      <c r="F2979" s="76"/>
      <c r="G2979" s="100"/>
      <c r="H2979" s="64"/>
      <c r="I2979" s="70"/>
    </row>
    <row r="2980" spans="1:9" ht="15" hidden="1" customHeight="1" x14ac:dyDescent="0.25">
      <c r="A2980" s="224"/>
      <c r="B2980" s="71"/>
      <c r="C2980" s="71"/>
      <c r="D2980" s="57"/>
      <c r="E2980" s="66"/>
      <c r="F2980" s="76"/>
      <c r="G2980" s="63"/>
      <c r="H2980" s="64"/>
      <c r="I2980" s="70"/>
    </row>
    <row r="2981" spans="1:9" ht="15" hidden="1" customHeight="1" x14ac:dyDescent="0.25">
      <c r="A2981" s="224"/>
      <c r="B2981" s="56"/>
      <c r="C2981" s="56"/>
      <c r="D2981" s="56"/>
      <c r="E2981" s="66"/>
      <c r="F2981" s="58"/>
      <c r="G2981" s="63"/>
      <c r="H2981" s="64"/>
      <c r="I2981" s="70"/>
    </row>
    <row r="2982" spans="1:9" ht="15" hidden="1" customHeight="1" x14ac:dyDescent="0.25">
      <c r="A2982" s="224"/>
      <c r="B2982" s="56"/>
      <c r="C2982" s="71"/>
      <c r="D2982" s="57"/>
      <c r="E2982" s="72"/>
      <c r="F2982" s="67"/>
      <c r="G2982" s="63"/>
      <c r="H2982" s="64"/>
      <c r="I2982" s="70"/>
    </row>
    <row r="2983" spans="1:9" ht="15" hidden="1" customHeight="1" x14ac:dyDescent="0.25">
      <c r="A2983" s="224"/>
      <c r="B2983" s="60"/>
      <c r="C2983" s="123"/>
      <c r="D2983" s="57"/>
      <c r="E2983" s="72"/>
      <c r="F2983" s="76"/>
      <c r="G2983" s="63"/>
      <c r="H2983" s="64"/>
      <c r="I2983" s="70"/>
    </row>
    <row r="2984" spans="1:9" ht="15" hidden="1" customHeight="1" x14ac:dyDescent="0.25">
      <c r="A2984" s="224"/>
      <c r="B2984" s="56"/>
      <c r="C2984" s="56"/>
      <c r="D2984" s="57"/>
      <c r="E2984" s="66"/>
      <c r="F2984" s="76"/>
      <c r="G2984" s="63"/>
      <c r="H2984" s="64"/>
      <c r="I2984" s="70"/>
    </row>
    <row r="2985" spans="1:9" ht="15" hidden="1" customHeight="1" x14ac:dyDescent="0.25">
      <c r="A2985" s="224"/>
      <c r="B2985" s="56"/>
      <c r="C2985" s="56"/>
      <c r="D2985" s="57"/>
      <c r="E2985" s="86"/>
      <c r="F2985" s="76"/>
      <c r="G2985" s="63"/>
      <c r="H2985" s="64"/>
      <c r="I2985" s="70"/>
    </row>
    <row r="2986" spans="1:9" ht="15" hidden="1" customHeight="1" x14ac:dyDescent="0.25">
      <c r="A2986" s="224"/>
      <c r="B2986" s="56"/>
      <c r="C2986" s="56"/>
      <c r="D2986" s="56"/>
      <c r="E2986" s="66"/>
      <c r="F2986" s="58"/>
      <c r="G2986" s="63"/>
      <c r="H2986" s="64"/>
      <c r="I2986" s="70"/>
    </row>
    <row r="2987" spans="1:9" ht="15" hidden="1" customHeight="1" x14ac:dyDescent="0.25">
      <c r="A2987" s="224"/>
      <c r="B2987" s="55"/>
      <c r="C2987" s="75"/>
      <c r="D2987" s="57"/>
      <c r="E2987" s="66"/>
      <c r="F2987" s="62"/>
      <c r="G2987" s="100"/>
      <c r="H2987" s="64"/>
      <c r="I2987" s="70"/>
    </row>
    <row r="2988" spans="1:9" ht="15" hidden="1" customHeight="1" x14ac:dyDescent="0.25">
      <c r="A2988" s="224"/>
      <c r="B2988" s="56"/>
      <c r="C2988" s="56"/>
      <c r="D2988" s="57"/>
      <c r="E2988" s="66"/>
      <c r="F2988" s="76"/>
      <c r="G2988" s="63"/>
      <c r="H2988" s="64"/>
      <c r="I2988" s="70"/>
    </row>
    <row r="2989" spans="1:9" ht="15" hidden="1" customHeight="1" x14ac:dyDescent="0.25">
      <c r="A2989" s="224"/>
      <c r="B2989" s="55"/>
      <c r="C2989" s="75"/>
      <c r="D2989" s="57"/>
      <c r="E2989" s="66"/>
      <c r="F2989" s="62"/>
      <c r="G2989" s="63"/>
      <c r="H2989" s="64"/>
      <c r="I2989" s="70"/>
    </row>
    <row r="2990" spans="1:9" ht="15" hidden="1" customHeight="1" x14ac:dyDescent="0.25">
      <c r="A2990" s="224"/>
      <c r="B2990" s="56"/>
      <c r="C2990" s="110"/>
      <c r="D2990" s="56"/>
      <c r="E2990" s="72"/>
      <c r="F2990" s="58"/>
      <c r="G2990" s="63"/>
      <c r="H2990" s="64"/>
      <c r="I2990" s="70"/>
    </row>
    <row r="2991" spans="1:9" ht="15" hidden="1" customHeight="1" x14ac:dyDescent="0.25">
      <c r="A2991" s="224"/>
      <c r="B2991" s="55"/>
      <c r="C2991" s="75"/>
      <c r="D2991" s="105"/>
      <c r="E2991" s="66"/>
      <c r="F2991" s="62"/>
      <c r="G2991" s="63"/>
      <c r="H2991" s="64"/>
      <c r="I2991" s="70"/>
    </row>
    <row r="2992" spans="1:9" ht="15" hidden="1" customHeight="1" x14ac:dyDescent="0.25">
      <c r="A2992" s="224"/>
      <c r="B2992" s="56"/>
      <c r="C2992" s="75"/>
      <c r="D2992" s="83"/>
      <c r="E2992" s="72"/>
      <c r="F2992" s="62"/>
      <c r="G2992" s="63"/>
      <c r="H2992" s="64"/>
      <c r="I2992" s="73"/>
    </row>
    <row r="2993" spans="1:9" ht="15" hidden="1" customHeight="1" x14ac:dyDescent="0.25">
      <c r="A2993" s="224"/>
      <c r="B2993" s="56"/>
      <c r="C2993" s="75"/>
      <c r="D2993" s="57"/>
      <c r="E2993" s="72"/>
      <c r="F2993" s="76"/>
      <c r="G2993" s="63"/>
      <c r="H2993" s="125"/>
      <c r="I2993" s="70"/>
    </row>
    <row r="2994" spans="1:9" ht="15" hidden="1" customHeight="1" x14ac:dyDescent="0.25">
      <c r="A2994" s="224"/>
      <c r="B2994" s="56"/>
      <c r="C2994" s="75"/>
      <c r="D2994" s="57"/>
      <c r="E2994" s="72"/>
      <c r="F2994" s="62"/>
      <c r="G2994" s="63"/>
      <c r="H2994" s="746"/>
      <c r="I2994" s="70"/>
    </row>
    <row r="2995" spans="1:9" ht="15" hidden="1" customHeight="1" x14ac:dyDescent="0.25">
      <c r="A2995" s="224"/>
      <c r="B2995" s="56"/>
      <c r="C2995" s="75"/>
      <c r="D2995" s="57"/>
      <c r="E2995" s="72"/>
      <c r="F2995" s="62"/>
      <c r="G2995" s="63"/>
      <c r="H2995" s="64"/>
      <c r="I2995" s="70"/>
    </row>
    <row r="2996" spans="1:9" ht="15" hidden="1" customHeight="1" x14ac:dyDescent="0.25">
      <c r="A2996" s="224"/>
      <c r="B2996" s="56"/>
      <c r="C2996" s="56"/>
      <c r="D2996" s="57"/>
      <c r="E2996" s="66"/>
      <c r="F2996" s="76"/>
      <c r="G2996" s="63"/>
      <c r="H2996" s="64"/>
      <c r="I2996" s="70"/>
    </row>
    <row r="2997" spans="1:9" ht="15" hidden="1" customHeight="1" x14ac:dyDescent="0.25">
      <c r="A2997" s="224"/>
      <c r="B2997" s="56"/>
      <c r="C2997" s="56"/>
      <c r="D2997" s="57"/>
      <c r="E2997" s="72"/>
      <c r="F2997" s="62"/>
      <c r="G2997" s="63"/>
      <c r="H2997" s="64"/>
      <c r="I2997" s="70"/>
    </row>
    <row r="2998" spans="1:9" ht="15" hidden="1" customHeight="1" x14ac:dyDescent="0.25">
      <c r="A2998" s="224"/>
      <c r="B2998" s="56"/>
      <c r="C2998" s="56"/>
      <c r="D2998" s="57"/>
      <c r="E2998" s="72"/>
      <c r="F2998" s="62"/>
      <c r="G2998" s="63"/>
      <c r="H2998" s="64"/>
      <c r="I2998" s="70"/>
    </row>
    <row r="2999" spans="1:9" ht="15" hidden="1" customHeight="1" x14ac:dyDescent="0.25">
      <c r="A2999" s="224"/>
      <c r="B2999" s="56"/>
      <c r="C2999" s="56"/>
      <c r="D2999" s="57"/>
      <c r="E2999" s="66"/>
      <c r="F2999" s="76"/>
      <c r="G2999" s="63"/>
      <c r="H2999" s="64"/>
      <c r="I2999" s="70"/>
    </row>
    <row r="3000" spans="1:9" ht="15" hidden="1" customHeight="1" x14ac:dyDescent="0.25">
      <c r="A3000" s="224"/>
      <c r="B3000" s="56"/>
      <c r="C3000" s="75"/>
      <c r="D3000" s="57"/>
      <c r="E3000" s="66"/>
      <c r="F3000" s="62"/>
      <c r="G3000" s="63"/>
      <c r="H3000" s="64"/>
      <c r="I3000" s="70"/>
    </row>
    <row r="3001" spans="1:9" ht="15" hidden="1" customHeight="1" x14ac:dyDescent="0.25">
      <c r="A3001" s="224"/>
      <c r="B3001" s="55"/>
      <c r="C3001" s="75"/>
      <c r="D3001" s="57"/>
      <c r="E3001" s="72"/>
      <c r="F3001" s="76"/>
      <c r="G3001" s="63"/>
      <c r="H3001" s="64"/>
      <c r="I3001" s="70"/>
    </row>
    <row r="3002" spans="1:9" ht="15" hidden="1" customHeight="1" x14ac:dyDescent="0.25">
      <c r="A3002" s="224"/>
      <c r="B3002" s="56"/>
      <c r="C3002" s="56"/>
      <c r="D3002" s="57"/>
      <c r="E3002" s="72"/>
      <c r="F3002" s="62"/>
      <c r="G3002" s="63"/>
      <c r="H3002" s="64"/>
      <c r="I3002" s="70"/>
    </row>
    <row r="3003" spans="1:9" ht="15" hidden="1" customHeight="1" x14ac:dyDescent="0.25">
      <c r="A3003" s="224"/>
      <c r="B3003" s="56"/>
      <c r="C3003" s="56"/>
      <c r="D3003" s="57"/>
      <c r="E3003" s="72"/>
      <c r="F3003" s="62"/>
      <c r="G3003" s="63"/>
      <c r="H3003" s="64"/>
      <c r="I3003" s="70"/>
    </row>
    <row r="3004" spans="1:9" ht="15" hidden="1" customHeight="1" x14ac:dyDescent="0.25">
      <c r="A3004" s="224"/>
      <c r="B3004" s="56"/>
      <c r="C3004" s="56"/>
      <c r="D3004" s="57"/>
      <c r="E3004" s="66"/>
      <c r="F3004" s="76"/>
      <c r="G3004" s="63"/>
      <c r="H3004" s="64"/>
      <c r="I3004" s="70"/>
    </row>
    <row r="3005" spans="1:9" ht="15" hidden="1" customHeight="1" x14ac:dyDescent="0.25">
      <c r="A3005" s="224"/>
      <c r="B3005" s="56"/>
      <c r="C3005" s="75"/>
      <c r="D3005" s="57"/>
      <c r="E3005" s="72"/>
      <c r="F3005" s="62"/>
      <c r="G3005" s="63"/>
      <c r="H3005" s="64"/>
      <c r="I3005" s="70"/>
    </row>
    <row r="3006" spans="1:9" ht="15" hidden="1" customHeight="1" x14ac:dyDescent="0.25">
      <c r="A3006" s="224"/>
      <c r="B3006" s="56"/>
      <c r="C3006" s="75"/>
      <c r="D3006" s="57"/>
      <c r="E3006" s="72"/>
      <c r="F3006" s="62"/>
      <c r="G3006" s="63"/>
      <c r="H3006" s="64"/>
      <c r="I3006" s="70"/>
    </row>
    <row r="3007" spans="1:9" ht="15" hidden="1" customHeight="1" x14ac:dyDescent="0.25">
      <c r="A3007" s="224"/>
      <c r="B3007" s="56"/>
      <c r="C3007" s="56"/>
      <c r="D3007" s="57"/>
      <c r="E3007" s="86"/>
      <c r="F3007" s="58"/>
      <c r="G3007" s="63"/>
      <c r="H3007" s="64"/>
      <c r="I3007" s="70"/>
    </row>
    <row r="3008" spans="1:9" ht="15" hidden="1" customHeight="1" x14ac:dyDescent="0.25">
      <c r="A3008" s="224"/>
      <c r="B3008" s="56"/>
      <c r="C3008" s="56"/>
      <c r="D3008" s="57"/>
      <c r="E3008" s="86"/>
      <c r="F3008" s="130"/>
      <c r="G3008" s="743"/>
      <c r="H3008" s="64"/>
      <c r="I3008" s="70"/>
    </row>
    <row r="3009" spans="1:9" ht="15" hidden="1" customHeight="1" x14ac:dyDescent="0.25">
      <c r="A3009" s="224"/>
      <c r="B3009" s="55"/>
      <c r="C3009" s="56"/>
      <c r="D3009" s="57"/>
      <c r="E3009" s="86"/>
      <c r="F3009" s="62"/>
      <c r="G3009" s="63"/>
      <c r="H3009" s="64"/>
      <c r="I3009" s="70"/>
    </row>
    <row r="3010" spans="1:9" ht="15" hidden="1" customHeight="1" x14ac:dyDescent="0.25">
      <c r="A3010" s="224"/>
      <c r="B3010" s="55"/>
      <c r="C3010" s="75"/>
      <c r="D3010" s="57"/>
      <c r="E3010" s="66"/>
      <c r="F3010" s="62"/>
      <c r="G3010" s="63"/>
      <c r="H3010" s="64"/>
      <c r="I3010" s="70"/>
    </row>
    <row r="3011" spans="1:9" ht="15" hidden="1" customHeight="1" x14ac:dyDescent="0.25">
      <c r="A3011" s="224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4"/>
      <c r="B3012" s="56"/>
      <c r="C3012" s="56"/>
      <c r="D3012" s="105"/>
      <c r="E3012" s="86"/>
      <c r="F3012" s="62"/>
      <c r="G3012" s="63"/>
      <c r="H3012" s="64"/>
      <c r="I3012" s="70"/>
    </row>
    <row r="3013" spans="1:9" ht="15" hidden="1" customHeight="1" x14ac:dyDescent="0.25">
      <c r="A3013" s="224"/>
      <c r="B3013" s="56"/>
      <c r="C3013" s="126"/>
      <c r="D3013" s="105"/>
      <c r="E3013" s="86"/>
      <c r="F3013" s="62"/>
      <c r="G3013" s="63"/>
      <c r="H3013" s="64"/>
      <c r="I3013" s="70"/>
    </row>
    <row r="3014" spans="1:9" ht="15" hidden="1" customHeight="1" x14ac:dyDescent="0.25">
      <c r="A3014" s="224"/>
      <c r="B3014" s="56"/>
      <c r="C3014" s="126"/>
      <c r="D3014" s="105"/>
      <c r="E3014" s="86"/>
      <c r="F3014" s="62"/>
      <c r="G3014" s="743"/>
      <c r="H3014" s="64"/>
      <c r="I3014" s="70"/>
    </row>
    <row r="3015" spans="1:9" ht="15" hidden="1" customHeight="1" x14ac:dyDescent="0.25">
      <c r="A3015" s="224"/>
      <c r="B3015" s="56"/>
      <c r="C3015" s="126"/>
      <c r="D3015" s="105"/>
      <c r="E3015" s="86"/>
      <c r="F3015" s="62"/>
      <c r="G3015" s="63"/>
      <c r="H3015" s="64"/>
      <c r="I3015" s="70"/>
    </row>
    <row r="3016" spans="1:9" ht="15" hidden="1" customHeight="1" x14ac:dyDescent="0.25">
      <c r="A3016" s="224"/>
      <c r="B3016" s="55"/>
      <c r="C3016" s="75"/>
      <c r="D3016" s="57"/>
      <c r="E3016" s="66"/>
      <c r="F3016" s="62"/>
      <c r="G3016" s="63"/>
      <c r="H3016" s="64"/>
      <c r="I3016" s="70"/>
    </row>
    <row r="3017" spans="1:9" ht="15" hidden="1" customHeight="1" x14ac:dyDescent="0.25">
      <c r="A3017" s="224"/>
      <c r="B3017" s="55"/>
      <c r="C3017" s="75"/>
      <c r="D3017" s="57"/>
      <c r="E3017" s="66"/>
      <c r="F3017" s="62"/>
      <c r="G3017" s="63"/>
      <c r="H3017" s="746"/>
      <c r="I3017" s="70"/>
    </row>
    <row r="3018" spans="1:9" ht="15" hidden="1" customHeight="1" x14ac:dyDescent="0.25">
      <c r="A3018" s="224"/>
      <c r="B3018" s="55"/>
      <c r="C3018" s="56"/>
      <c r="D3018" s="105"/>
      <c r="E3018" s="72"/>
      <c r="F3018" s="62"/>
      <c r="G3018" s="100"/>
      <c r="H3018" s="746"/>
      <c r="I3018" s="70"/>
    </row>
    <row r="3019" spans="1:9" ht="15" hidden="1" customHeight="1" x14ac:dyDescent="0.25">
      <c r="A3019" s="224"/>
      <c r="B3019" s="56"/>
      <c r="C3019" s="75"/>
      <c r="D3019" s="83"/>
      <c r="E3019" s="72"/>
      <c r="F3019" s="62"/>
      <c r="G3019" s="63"/>
      <c r="H3019" s="64"/>
      <c r="I3019" s="70"/>
    </row>
    <row r="3020" spans="1:9" ht="15" hidden="1" customHeight="1" x14ac:dyDescent="0.25">
      <c r="A3020" s="224"/>
      <c r="B3020" s="56"/>
      <c r="C3020" s="56"/>
      <c r="D3020" s="56"/>
      <c r="E3020" s="66"/>
      <c r="F3020" s="58"/>
      <c r="G3020" s="63"/>
      <c r="H3020" s="64"/>
      <c r="I3020" s="70"/>
    </row>
    <row r="3021" spans="1:9" ht="15" hidden="1" customHeight="1" x14ac:dyDescent="0.25">
      <c r="A3021" s="224"/>
      <c r="B3021" s="56"/>
      <c r="C3021" s="75"/>
      <c r="D3021" s="57"/>
      <c r="E3021" s="66"/>
      <c r="F3021" s="62"/>
      <c r="G3021" s="743"/>
      <c r="H3021" s="64"/>
      <c r="I3021" s="70"/>
    </row>
    <row r="3022" spans="1:9" ht="15" hidden="1" customHeight="1" x14ac:dyDescent="0.25">
      <c r="A3022" s="224"/>
      <c r="B3022" s="56"/>
      <c r="C3022" s="56"/>
      <c r="D3022" s="129"/>
      <c r="E3022" s="208"/>
      <c r="F3022" s="130"/>
      <c r="G3022" s="63"/>
      <c r="H3022" s="64"/>
      <c r="I3022" s="70"/>
    </row>
    <row r="3023" spans="1:9" ht="15" hidden="1" customHeight="1" x14ac:dyDescent="0.25">
      <c r="A3023" s="224"/>
      <c r="B3023" s="68"/>
      <c r="C3023" s="123"/>
      <c r="D3023" s="57"/>
      <c r="E3023" s="72"/>
      <c r="F3023" s="76"/>
      <c r="G3023" s="63"/>
      <c r="H3023" s="64"/>
      <c r="I3023" s="70"/>
    </row>
    <row r="3024" spans="1:9" ht="15" hidden="1" customHeight="1" x14ac:dyDescent="0.25">
      <c r="A3024" s="224"/>
      <c r="B3024" s="68"/>
      <c r="C3024" s="56"/>
      <c r="D3024" s="57"/>
      <c r="E3024" s="66"/>
      <c r="F3024" s="76"/>
      <c r="G3024" s="63"/>
      <c r="H3024" s="64"/>
      <c r="I3024" s="70"/>
    </row>
    <row r="3025" spans="1:9" ht="15" hidden="1" customHeight="1" x14ac:dyDescent="0.25">
      <c r="A3025" s="224"/>
      <c r="B3025" s="56"/>
      <c r="C3025" s="75"/>
      <c r="D3025" s="57"/>
      <c r="E3025" s="66"/>
      <c r="F3025" s="63"/>
      <c r="G3025" s="743"/>
      <c r="H3025" s="64"/>
      <c r="I3025" s="70"/>
    </row>
    <row r="3026" spans="1:9" ht="15" hidden="1" customHeight="1" x14ac:dyDescent="0.25">
      <c r="A3026" s="224"/>
      <c r="B3026" s="56"/>
      <c r="C3026" s="56"/>
      <c r="D3026" s="57"/>
      <c r="E3026" s="66"/>
      <c r="F3026" s="63"/>
      <c r="G3026" s="63"/>
      <c r="H3026" s="64"/>
      <c r="I3026" s="70"/>
    </row>
    <row r="3027" spans="1:9" ht="15" hidden="1" customHeight="1" x14ac:dyDescent="0.25">
      <c r="A3027" s="224"/>
      <c r="B3027" s="56"/>
      <c r="C3027" s="56"/>
      <c r="D3027" s="56"/>
      <c r="E3027" s="66"/>
      <c r="F3027" s="63"/>
      <c r="G3027" s="63"/>
      <c r="H3027" s="64"/>
      <c r="I3027" s="70"/>
    </row>
    <row r="3028" spans="1:9" ht="15" hidden="1" customHeight="1" x14ac:dyDescent="0.25">
      <c r="A3028" s="224"/>
      <c r="B3028" s="56"/>
      <c r="C3028" s="56"/>
      <c r="D3028" s="57"/>
      <c r="E3028" s="66"/>
      <c r="F3028" s="63"/>
      <c r="G3028" s="100"/>
      <c r="H3028" s="64"/>
      <c r="I3028" s="70"/>
    </row>
    <row r="3029" spans="1:9" ht="15" hidden="1" customHeight="1" x14ac:dyDescent="0.25">
      <c r="A3029" s="224"/>
      <c r="B3029" s="56"/>
      <c r="C3029" s="71"/>
      <c r="D3029" s="57"/>
      <c r="E3029" s="86"/>
      <c r="F3029" s="62"/>
      <c r="G3029" s="63"/>
      <c r="H3029" s="64"/>
      <c r="I3029" s="70"/>
    </row>
    <row r="3030" spans="1:9" ht="15" hidden="1" customHeight="1" x14ac:dyDescent="0.25">
      <c r="A3030" s="224"/>
      <c r="B3030" s="56"/>
      <c r="C3030" s="80"/>
      <c r="D3030" s="57"/>
      <c r="E3030" s="72"/>
      <c r="F3030" s="67"/>
      <c r="G3030" s="100"/>
      <c r="H3030" s="64"/>
      <c r="I3030" s="70"/>
    </row>
    <row r="3031" spans="1:9" ht="15" hidden="1" customHeight="1" x14ac:dyDescent="0.25">
      <c r="A3031" s="224"/>
      <c r="B3031" s="56"/>
      <c r="C3031" s="56"/>
      <c r="D3031" s="105"/>
      <c r="E3031" s="86"/>
      <c r="F3031" s="62"/>
      <c r="G3031" s="63"/>
      <c r="H3031" s="64"/>
      <c r="I3031" s="70"/>
    </row>
    <row r="3032" spans="1:9" ht="15" hidden="1" customHeight="1" x14ac:dyDescent="0.25">
      <c r="A3032" s="224"/>
      <c r="B3032" s="56"/>
      <c r="C3032" s="56"/>
      <c r="D3032" s="83"/>
      <c r="E3032" s="72"/>
      <c r="F3032" s="76"/>
      <c r="G3032" s="63"/>
      <c r="H3032" s="64"/>
      <c r="I3032" s="70"/>
    </row>
    <row r="3033" spans="1:9" ht="15" hidden="1" customHeight="1" x14ac:dyDescent="0.25">
      <c r="A3033" s="224"/>
      <c r="B3033" s="56"/>
      <c r="C3033" s="56"/>
      <c r="D3033" s="57"/>
      <c r="E3033" s="66"/>
      <c r="F3033" s="76"/>
      <c r="G3033" s="100"/>
      <c r="H3033" s="64"/>
      <c r="I3033" s="70"/>
    </row>
    <row r="3034" spans="1:9" ht="15" hidden="1" customHeight="1" x14ac:dyDescent="0.25">
      <c r="A3034" s="224"/>
      <c r="B3034" s="60"/>
      <c r="C3034" s="151"/>
      <c r="D3034" s="56"/>
      <c r="E3034" s="66"/>
      <c r="F3034" s="58"/>
      <c r="G3034" s="63"/>
      <c r="H3034" s="64"/>
      <c r="I3034" s="70"/>
    </row>
    <row r="3035" spans="1:9" ht="15" hidden="1" customHeight="1" x14ac:dyDescent="0.25">
      <c r="A3035" s="224"/>
      <c r="B3035" s="56"/>
      <c r="C3035" s="81"/>
      <c r="D3035" s="56"/>
      <c r="E3035" s="56"/>
      <c r="F3035" s="58"/>
      <c r="G3035" s="63"/>
      <c r="H3035" s="64"/>
      <c r="I3035" s="70"/>
    </row>
    <row r="3036" spans="1:9" ht="15" hidden="1" customHeight="1" x14ac:dyDescent="0.25">
      <c r="A3036" s="224"/>
      <c r="B3036" s="55"/>
      <c r="C3036" s="72"/>
      <c r="D3036" s="57"/>
      <c r="E3036" s="66"/>
      <c r="F3036" s="63"/>
      <c r="G3036" s="100"/>
      <c r="H3036" s="64"/>
      <c r="I3036" s="70"/>
    </row>
    <row r="3037" spans="1:9" ht="15" hidden="1" customHeight="1" x14ac:dyDescent="0.25">
      <c r="A3037" s="224"/>
      <c r="B3037" s="55"/>
      <c r="C3037" s="75"/>
      <c r="D3037" s="57"/>
      <c r="E3037" s="66"/>
      <c r="F3037" s="62"/>
      <c r="G3037" s="63"/>
      <c r="H3037" s="64"/>
      <c r="I3037" s="70"/>
    </row>
    <row r="3038" spans="1:9" ht="15" hidden="1" customHeight="1" x14ac:dyDescent="0.25">
      <c r="A3038" s="224"/>
      <c r="B3038" s="55"/>
      <c r="C3038" s="75"/>
      <c r="D3038" s="57"/>
      <c r="E3038" s="66"/>
      <c r="F3038" s="62"/>
      <c r="G3038" s="63"/>
      <c r="H3038" s="64"/>
      <c r="I3038" s="70"/>
    </row>
    <row r="3039" spans="1:9" ht="15" hidden="1" customHeight="1" x14ac:dyDescent="0.25">
      <c r="A3039" s="224"/>
      <c r="B3039" s="55"/>
      <c r="C3039" s="75"/>
      <c r="D3039" s="57"/>
      <c r="E3039" s="72"/>
      <c r="F3039" s="76"/>
      <c r="G3039" s="63"/>
      <c r="H3039" s="64"/>
      <c r="I3039" s="70"/>
    </row>
    <row r="3040" spans="1:9" ht="15" hidden="1" customHeight="1" x14ac:dyDescent="0.25">
      <c r="A3040" s="224"/>
      <c r="B3040" s="55"/>
      <c r="C3040" s="75"/>
      <c r="D3040" s="57"/>
      <c r="E3040" s="72"/>
      <c r="F3040" s="76"/>
      <c r="G3040" s="63"/>
      <c r="H3040" s="64"/>
      <c r="I3040" s="70"/>
    </row>
    <row r="3041" spans="1:9" ht="15" hidden="1" customHeight="1" x14ac:dyDescent="0.25">
      <c r="A3041" s="224"/>
      <c r="B3041" s="56"/>
      <c r="C3041" s="75"/>
      <c r="D3041" s="57"/>
      <c r="E3041" s="72"/>
      <c r="F3041" s="76"/>
      <c r="G3041" s="63"/>
      <c r="H3041" s="64"/>
      <c r="I3041" s="70"/>
    </row>
    <row r="3042" spans="1:9" ht="15" hidden="1" customHeight="1" x14ac:dyDescent="0.25">
      <c r="A3042" s="224"/>
      <c r="B3042" s="55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4"/>
      <c r="B3043" s="55"/>
      <c r="C3043" s="75"/>
      <c r="D3043" s="57"/>
      <c r="E3043" s="72"/>
      <c r="F3043" s="62"/>
      <c r="G3043" s="63"/>
      <c r="H3043" s="64"/>
      <c r="I3043" s="56"/>
    </row>
    <row r="3044" spans="1:9" ht="15" hidden="1" customHeight="1" x14ac:dyDescent="0.25">
      <c r="A3044" s="224"/>
      <c r="B3044" s="56"/>
      <c r="C3044" s="75"/>
      <c r="D3044" s="57"/>
      <c r="E3044" s="72"/>
      <c r="F3044" s="62"/>
      <c r="G3044" s="63"/>
      <c r="H3044" s="64"/>
      <c r="I3044" s="56"/>
    </row>
    <row r="3045" spans="1:9" ht="15" hidden="1" customHeight="1" x14ac:dyDescent="0.25">
      <c r="A3045" s="224"/>
      <c r="B3045" s="56"/>
      <c r="C3045" s="75"/>
      <c r="D3045" s="57"/>
      <c r="E3045" s="72"/>
      <c r="F3045" s="62"/>
      <c r="G3045" s="63"/>
      <c r="H3045" s="106"/>
      <c r="I3045" s="70"/>
    </row>
    <row r="3046" spans="1:9" ht="15" hidden="1" customHeight="1" x14ac:dyDescent="0.25">
      <c r="A3046" s="224"/>
      <c r="B3046" s="55"/>
      <c r="C3046" s="75"/>
      <c r="D3046" s="57"/>
      <c r="E3046" s="72"/>
      <c r="F3046" s="76"/>
      <c r="G3046" s="63"/>
      <c r="H3046" s="106"/>
      <c r="I3046" s="56"/>
    </row>
    <row r="3047" spans="1:9" ht="15" hidden="1" customHeight="1" x14ac:dyDescent="0.25">
      <c r="A3047" s="224"/>
      <c r="B3047" s="56"/>
      <c r="C3047" s="56"/>
      <c r="D3047" s="57"/>
      <c r="E3047" s="72"/>
      <c r="F3047" s="62"/>
      <c r="G3047" s="63"/>
      <c r="H3047" s="64"/>
      <c r="I3047" s="70"/>
    </row>
    <row r="3048" spans="1:9" ht="15" hidden="1" customHeight="1" x14ac:dyDescent="0.25">
      <c r="A3048" s="224"/>
      <c r="B3048" s="55"/>
      <c r="C3048" s="72"/>
      <c r="D3048" s="57"/>
      <c r="E3048" s="66"/>
      <c r="F3048" s="63"/>
      <c r="G3048" s="100"/>
      <c r="H3048" s="64"/>
      <c r="I3048" s="70"/>
    </row>
    <row r="3049" spans="1:9" ht="15" hidden="1" customHeight="1" x14ac:dyDescent="0.25">
      <c r="A3049" s="224"/>
      <c r="B3049" s="56"/>
      <c r="C3049" s="56"/>
      <c r="D3049" s="57"/>
      <c r="E3049" s="72"/>
      <c r="F3049" s="62"/>
      <c r="G3049" s="63"/>
      <c r="H3049" s="64"/>
      <c r="I3049" s="70"/>
    </row>
    <row r="3050" spans="1:9" ht="15" hidden="1" customHeight="1" x14ac:dyDescent="0.25">
      <c r="A3050" s="224"/>
      <c r="B3050" s="56"/>
      <c r="C3050" s="110"/>
      <c r="D3050" s="57"/>
      <c r="E3050" s="86"/>
      <c r="F3050" s="62"/>
      <c r="G3050" s="63"/>
      <c r="H3050" s="64"/>
      <c r="I3050" s="70"/>
    </row>
    <row r="3051" spans="1:9" ht="15" hidden="1" customHeight="1" x14ac:dyDescent="0.25">
      <c r="A3051" s="224"/>
      <c r="B3051" s="56"/>
      <c r="C3051" s="75"/>
      <c r="D3051" s="57"/>
      <c r="E3051" s="72"/>
      <c r="F3051" s="62"/>
      <c r="G3051" s="63"/>
      <c r="H3051" s="64"/>
      <c r="I3051" s="70"/>
    </row>
    <row r="3052" spans="1:9" ht="15" hidden="1" customHeight="1" x14ac:dyDescent="0.25">
      <c r="A3052" s="224"/>
      <c r="B3052" s="56"/>
      <c r="C3052" s="71"/>
      <c r="D3052" s="83"/>
      <c r="E3052" s="72"/>
      <c r="F3052" s="76"/>
      <c r="G3052" s="63"/>
      <c r="H3052" s="64"/>
      <c r="I3052" s="70"/>
    </row>
    <row r="3053" spans="1:9" ht="15" hidden="1" customHeight="1" x14ac:dyDescent="0.25">
      <c r="A3053" s="224"/>
      <c r="B3053" s="56"/>
      <c r="C3053" s="71"/>
      <c r="D3053" s="105"/>
      <c r="E3053" s="72"/>
      <c r="F3053" s="62"/>
      <c r="G3053" s="63"/>
      <c r="H3053" s="64"/>
      <c r="I3053" s="70"/>
    </row>
    <row r="3054" spans="1:9" ht="15" hidden="1" customHeight="1" x14ac:dyDescent="0.25">
      <c r="A3054" s="224"/>
      <c r="B3054" s="56"/>
      <c r="C3054" s="56"/>
      <c r="D3054" s="57"/>
      <c r="E3054" s="86"/>
      <c r="F3054" s="76"/>
      <c r="G3054" s="63"/>
      <c r="H3054" s="64"/>
      <c r="I3054" s="70"/>
    </row>
    <row r="3055" spans="1:9" ht="15" hidden="1" customHeight="1" x14ac:dyDescent="0.25">
      <c r="A3055" s="224"/>
      <c r="B3055" s="56"/>
      <c r="C3055" s="56"/>
      <c r="D3055" s="57"/>
      <c r="E3055" s="86"/>
      <c r="F3055" s="62"/>
      <c r="G3055" s="63"/>
      <c r="H3055" s="64"/>
      <c r="I3055" s="70"/>
    </row>
    <row r="3056" spans="1:9" ht="15" hidden="1" customHeight="1" x14ac:dyDescent="0.25">
      <c r="A3056" s="224"/>
      <c r="B3056" s="60"/>
      <c r="C3056" s="123"/>
      <c r="D3056" s="57"/>
      <c r="E3056" s="72"/>
      <c r="F3056" s="76"/>
      <c r="G3056" s="63"/>
      <c r="H3056" s="64"/>
      <c r="I3056" s="70"/>
    </row>
    <row r="3057" spans="1:9" ht="15" hidden="1" customHeight="1" x14ac:dyDescent="0.25">
      <c r="A3057" s="224"/>
      <c r="B3057" s="55"/>
      <c r="C3057" s="75"/>
      <c r="D3057" s="57"/>
      <c r="E3057" s="72"/>
      <c r="F3057" s="76"/>
      <c r="G3057" s="63"/>
      <c r="H3057" s="64"/>
      <c r="I3057" s="70"/>
    </row>
    <row r="3058" spans="1:9" ht="15" hidden="1" customHeight="1" x14ac:dyDescent="0.25">
      <c r="A3058" s="224"/>
      <c r="B3058" s="71"/>
      <c r="C3058" s="71"/>
      <c r="D3058" s="57"/>
      <c r="E3058" s="66"/>
      <c r="F3058" s="76"/>
      <c r="G3058" s="63"/>
      <c r="H3058" s="64"/>
      <c r="I3058" s="70"/>
    </row>
    <row r="3059" spans="1:9" ht="15" hidden="1" customHeight="1" x14ac:dyDescent="0.25">
      <c r="A3059" s="224"/>
      <c r="B3059" s="68"/>
      <c r="C3059" s="75"/>
      <c r="D3059" s="57"/>
      <c r="E3059" s="72"/>
      <c r="F3059" s="62"/>
      <c r="G3059" s="63"/>
      <c r="H3059" s="64"/>
      <c r="I3059" s="70"/>
    </row>
    <row r="3060" spans="1:9" ht="15" hidden="1" customHeight="1" x14ac:dyDescent="0.25">
      <c r="A3060" s="224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4"/>
      <c r="B3061" s="56"/>
      <c r="C3061" s="56"/>
      <c r="D3061" s="129"/>
      <c r="E3061" s="208"/>
      <c r="F3061" s="130"/>
      <c r="G3061" s="743"/>
      <c r="H3061" s="64"/>
      <c r="I3061" s="70"/>
    </row>
    <row r="3062" spans="1:9" ht="15" hidden="1" customHeight="1" x14ac:dyDescent="0.25">
      <c r="A3062" s="224"/>
      <c r="B3062" s="56"/>
      <c r="C3062" s="56"/>
      <c r="D3062" s="57"/>
      <c r="E3062" s="66"/>
      <c r="F3062" s="76"/>
      <c r="G3062" s="63"/>
      <c r="H3062" s="64"/>
      <c r="I3062" s="70"/>
    </row>
    <row r="3063" spans="1:9" ht="15" hidden="1" customHeight="1" x14ac:dyDescent="0.25">
      <c r="A3063" s="224"/>
      <c r="B3063" s="55"/>
      <c r="C3063" s="75"/>
      <c r="D3063" s="57"/>
      <c r="E3063" s="66"/>
      <c r="F3063" s="62"/>
      <c r="G3063" s="63"/>
      <c r="H3063" s="64"/>
      <c r="I3063" s="70"/>
    </row>
    <row r="3064" spans="1:9" ht="15" hidden="1" customHeight="1" x14ac:dyDescent="0.25">
      <c r="A3064" s="224"/>
      <c r="B3064" s="56"/>
      <c r="C3064" s="178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4"/>
      <c r="B3065" s="56"/>
      <c r="C3065" s="56"/>
      <c r="D3065" s="57"/>
      <c r="E3065" s="72"/>
      <c r="F3065" s="62"/>
      <c r="G3065" s="63"/>
      <c r="H3065" s="64"/>
      <c r="I3065" s="70"/>
    </row>
    <row r="3066" spans="1:9" ht="15" hidden="1" customHeight="1" x14ac:dyDescent="0.25">
      <c r="A3066" s="224"/>
      <c r="B3066" s="56"/>
      <c r="C3066" s="56"/>
      <c r="D3066" s="105"/>
      <c r="E3066" s="86"/>
      <c r="F3066" s="62"/>
      <c r="G3066" s="743"/>
      <c r="H3066" s="64"/>
      <c r="I3066" s="70"/>
    </row>
    <row r="3067" spans="1:9" ht="15" hidden="1" customHeight="1" x14ac:dyDescent="0.25">
      <c r="A3067" s="224"/>
      <c r="B3067" s="68"/>
      <c r="C3067" s="56"/>
      <c r="D3067" s="105"/>
      <c r="E3067" s="86"/>
      <c r="F3067" s="62"/>
      <c r="G3067" s="63"/>
      <c r="H3067" s="64"/>
      <c r="I3067" s="70"/>
    </row>
    <row r="3068" spans="1:9" ht="15" hidden="1" customHeight="1" x14ac:dyDescent="0.25">
      <c r="A3068" s="224"/>
      <c r="B3068" s="56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4"/>
      <c r="B3069" s="56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4"/>
      <c r="B3070" s="56"/>
      <c r="C3070" s="56"/>
      <c r="D3070" s="57"/>
      <c r="E3070" s="86"/>
      <c r="F3070" s="62"/>
      <c r="G3070" s="63"/>
      <c r="H3070" s="64"/>
      <c r="I3070" s="70"/>
    </row>
    <row r="3071" spans="1:9" ht="15" hidden="1" customHeight="1" x14ac:dyDescent="0.25">
      <c r="A3071" s="224"/>
      <c r="B3071" s="56"/>
      <c r="C3071" s="75"/>
      <c r="D3071" s="57"/>
      <c r="E3071" s="72"/>
      <c r="F3071" s="62"/>
      <c r="G3071" s="63"/>
      <c r="H3071" s="64"/>
      <c r="I3071" s="70"/>
    </row>
    <row r="3072" spans="1:9" ht="15" hidden="1" customHeight="1" x14ac:dyDescent="0.25">
      <c r="A3072" s="224"/>
      <c r="B3072" s="56"/>
      <c r="C3072" s="75"/>
      <c r="D3072" s="57"/>
      <c r="E3072" s="66"/>
      <c r="F3072" s="67"/>
      <c r="G3072" s="63"/>
      <c r="H3072" s="64"/>
      <c r="I3072" s="70"/>
    </row>
    <row r="3073" spans="1:9" ht="15" hidden="1" customHeight="1" x14ac:dyDescent="0.25">
      <c r="A3073" s="224"/>
      <c r="B3073" s="56"/>
      <c r="C3073" s="56"/>
      <c r="D3073" s="129"/>
      <c r="E3073" s="208"/>
      <c r="F3073" s="130"/>
      <c r="G3073" s="63"/>
      <c r="H3073" s="64"/>
      <c r="I3073" s="70"/>
    </row>
    <row r="3074" spans="1:9" ht="15" hidden="1" customHeight="1" x14ac:dyDescent="0.25">
      <c r="A3074" s="224"/>
      <c r="B3074" s="56"/>
      <c r="C3074" s="227"/>
      <c r="D3074" s="57"/>
      <c r="E3074" s="86"/>
      <c r="F3074" s="76"/>
      <c r="G3074" s="63"/>
      <c r="H3074" s="64"/>
      <c r="I3074" s="70"/>
    </row>
    <row r="3075" spans="1:9" ht="15" hidden="1" customHeight="1" x14ac:dyDescent="0.25">
      <c r="A3075" s="224"/>
      <c r="B3075" s="56"/>
      <c r="C3075" s="227"/>
      <c r="D3075" s="57"/>
      <c r="E3075" s="86"/>
      <c r="F3075" s="76"/>
      <c r="G3075" s="63"/>
      <c r="H3075" s="64"/>
      <c r="I3075" s="70"/>
    </row>
    <row r="3076" spans="1:9" ht="15" hidden="1" customHeight="1" x14ac:dyDescent="0.25">
      <c r="A3076" s="224"/>
      <c r="B3076" s="56"/>
      <c r="C3076" s="110"/>
      <c r="D3076" s="83"/>
      <c r="E3076" s="86"/>
      <c r="F3076" s="76"/>
      <c r="G3076" s="63"/>
      <c r="H3076" s="64"/>
      <c r="I3076" s="70"/>
    </row>
    <row r="3077" spans="1:9" ht="15" hidden="1" customHeight="1" x14ac:dyDescent="0.25">
      <c r="A3077" s="224"/>
      <c r="B3077" s="95"/>
      <c r="C3077" s="71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4"/>
      <c r="B3078" s="71"/>
      <c r="C3078" s="71"/>
      <c r="D3078" s="57"/>
      <c r="E3078" s="66"/>
      <c r="F3078" s="76"/>
      <c r="G3078" s="100"/>
      <c r="H3078" s="64"/>
      <c r="I3078" s="70"/>
    </row>
    <row r="3079" spans="1:9" ht="15" hidden="1" customHeight="1" x14ac:dyDescent="0.25">
      <c r="A3079" s="224"/>
      <c r="B3079" s="55"/>
      <c r="C3079" s="75"/>
      <c r="D3079" s="57"/>
      <c r="E3079" s="72"/>
      <c r="F3079" s="62"/>
      <c r="G3079" s="63"/>
      <c r="H3079" s="64"/>
      <c r="I3079" s="70"/>
    </row>
    <row r="3080" spans="1:9" ht="15" hidden="1" customHeight="1" x14ac:dyDescent="0.25">
      <c r="A3080" s="224"/>
      <c r="B3080" s="56"/>
      <c r="C3080" s="110"/>
      <c r="D3080" s="56"/>
      <c r="E3080" s="72"/>
      <c r="F3080" s="58"/>
      <c r="G3080" s="63"/>
      <c r="H3080" s="64"/>
      <c r="I3080" s="70"/>
    </row>
    <row r="3081" spans="1:9" ht="15" hidden="1" customHeight="1" x14ac:dyDescent="0.25">
      <c r="A3081" s="224"/>
      <c r="B3081" s="56"/>
      <c r="C3081" s="80"/>
      <c r="D3081" s="57"/>
      <c r="E3081" s="72"/>
      <c r="F3081" s="67"/>
      <c r="G3081" s="743"/>
      <c r="H3081" s="64"/>
      <c r="I3081" s="70"/>
    </row>
    <row r="3082" spans="1:9" ht="15" hidden="1" customHeight="1" x14ac:dyDescent="0.25">
      <c r="A3082" s="224"/>
      <c r="B3082" s="56"/>
      <c r="C3082" s="80"/>
      <c r="D3082" s="105"/>
      <c r="E3082" s="86"/>
      <c r="F3082" s="62"/>
      <c r="G3082" s="63"/>
      <c r="H3082" s="64"/>
      <c r="I3082" s="70"/>
    </row>
    <row r="3083" spans="1:9" ht="15" hidden="1" customHeight="1" x14ac:dyDescent="0.25">
      <c r="A3083" s="224"/>
      <c r="B3083" s="56"/>
      <c r="C3083" s="75"/>
      <c r="D3083" s="57"/>
      <c r="E3083" s="66"/>
      <c r="F3083" s="63"/>
      <c r="G3083" s="743"/>
      <c r="H3083" s="64"/>
      <c r="I3083" s="70"/>
    </row>
    <row r="3084" spans="1:9" ht="15" hidden="1" customHeight="1" x14ac:dyDescent="0.25">
      <c r="A3084" s="224"/>
      <c r="B3084" s="56"/>
      <c r="C3084" s="56"/>
      <c r="D3084" s="57"/>
      <c r="E3084" s="66"/>
      <c r="F3084" s="63"/>
      <c r="G3084" s="63"/>
      <c r="H3084" s="64"/>
      <c r="I3084" s="70"/>
    </row>
    <row r="3085" spans="1:9" ht="15" hidden="1" customHeight="1" x14ac:dyDescent="0.25">
      <c r="A3085" s="224"/>
      <c r="B3085" s="56"/>
      <c r="C3085" s="56"/>
      <c r="D3085" s="56"/>
      <c r="E3085" s="66"/>
      <c r="F3085" s="63"/>
      <c r="G3085" s="63"/>
      <c r="H3085" s="64"/>
      <c r="I3085" s="70"/>
    </row>
    <row r="3086" spans="1:9" ht="15" hidden="1" customHeight="1" x14ac:dyDescent="0.25">
      <c r="A3086" s="224"/>
      <c r="B3086" s="56"/>
      <c r="C3086" s="56"/>
      <c r="D3086" s="57"/>
      <c r="E3086" s="66"/>
      <c r="F3086" s="63"/>
      <c r="G3086" s="100"/>
      <c r="H3086" s="64"/>
      <c r="I3086" s="70"/>
    </row>
    <row r="3087" spans="1:9" ht="15" hidden="1" customHeight="1" x14ac:dyDescent="0.25">
      <c r="A3087" s="224"/>
      <c r="B3087" s="56"/>
      <c r="C3087" s="71"/>
      <c r="D3087" s="57"/>
      <c r="E3087" s="86"/>
      <c r="F3087" s="62"/>
      <c r="G3087" s="63"/>
      <c r="H3087" s="64"/>
      <c r="I3087" s="70"/>
    </row>
    <row r="3088" spans="1:9" ht="15" hidden="1" customHeight="1" x14ac:dyDescent="0.25">
      <c r="A3088" s="224"/>
      <c r="B3088" s="56"/>
      <c r="C3088" s="56"/>
      <c r="D3088" s="57"/>
      <c r="E3088" s="66"/>
      <c r="F3088" s="76"/>
      <c r="G3088" s="100"/>
      <c r="H3088" s="64"/>
      <c r="I3088" s="70"/>
    </row>
    <row r="3089" spans="1:9" ht="15" hidden="1" customHeight="1" x14ac:dyDescent="0.25">
      <c r="A3089" s="224"/>
      <c r="B3089" s="56"/>
      <c r="C3089" s="56"/>
      <c r="D3089" s="56"/>
      <c r="E3089" s="66"/>
      <c r="F3089" s="58"/>
      <c r="G3089" s="63"/>
      <c r="H3089" s="64"/>
      <c r="I3089" s="70"/>
    </row>
    <row r="3090" spans="1:9" ht="15" hidden="1" customHeight="1" x14ac:dyDescent="0.25">
      <c r="A3090" s="224"/>
      <c r="B3090" s="56"/>
      <c r="C3090" s="56"/>
      <c r="D3090" s="57"/>
      <c r="E3090" s="72"/>
      <c r="F3090" s="76"/>
      <c r="G3090" s="63"/>
      <c r="H3090" s="64"/>
      <c r="I3090" s="70"/>
    </row>
    <row r="3091" spans="1:9" ht="15" hidden="1" customHeight="1" x14ac:dyDescent="0.25">
      <c r="A3091" s="224"/>
      <c r="B3091" s="56"/>
      <c r="C3091" s="56"/>
      <c r="D3091" s="56"/>
      <c r="E3091" s="66"/>
      <c r="F3091" s="58"/>
      <c r="G3091" s="63"/>
      <c r="H3091" s="64"/>
      <c r="I3091" s="70"/>
    </row>
    <row r="3092" spans="1:9" ht="15" hidden="1" customHeight="1" x14ac:dyDescent="0.25">
      <c r="A3092" s="224"/>
      <c r="B3092" s="56"/>
      <c r="C3092" s="178"/>
      <c r="D3092" s="57"/>
      <c r="E3092" s="72"/>
      <c r="F3092" s="62"/>
      <c r="G3092" s="63"/>
      <c r="H3092" s="64"/>
      <c r="I3092" s="70"/>
    </row>
    <row r="3093" spans="1:9" ht="15" hidden="1" customHeight="1" x14ac:dyDescent="0.25">
      <c r="A3093" s="224"/>
      <c r="B3093" s="56"/>
      <c r="C3093" s="56"/>
      <c r="D3093" s="57"/>
      <c r="E3093" s="72"/>
      <c r="F3093" s="62"/>
      <c r="G3093" s="63"/>
      <c r="H3093" s="64"/>
      <c r="I3093" s="70"/>
    </row>
    <row r="3094" spans="1:9" ht="15" hidden="1" customHeight="1" x14ac:dyDescent="0.25">
      <c r="A3094" s="224"/>
      <c r="B3094" s="56"/>
      <c r="C3094" s="56"/>
      <c r="D3094" s="57"/>
      <c r="E3094" s="86"/>
      <c r="F3094" s="76"/>
      <c r="G3094" s="63"/>
      <c r="H3094" s="64"/>
      <c r="I3094" s="70"/>
    </row>
    <row r="3095" spans="1:9" ht="15" hidden="1" customHeight="1" x14ac:dyDescent="0.25">
      <c r="A3095" s="224"/>
      <c r="B3095" s="56"/>
      <c r="C3095" s="71"/>
      <c r="D3095" s="57"/>
      <c r="E3095" s="86"/>
      <c r="F3095" s="62"/>
      <c r="G3095" s="63"/>
      <c r="H3095" s="64"/>
      <c r="I3095" s="70"/>
    </row>
    <row r="3096" spans="1:9" ht="15" hidden="1" customHeight="1" x14ac:dyDescent="0.25">
      <c r="A3096" s="224"/>
      <c r="B3096" s="56"/>
      <c r="C3096" s="81"/>
      <c r="D3096" s="57"/>
      <c r="E3096" s="72"/>
      <c r="F3096" s="62"/>
      <c r="G3096" s="63"/>
      <c r="H3096" s="64"/>
      <c r="I3096" s="70"/>
    </row>
    <row r="3097" spans="1:9" ht="15" hidden="1" customHeight="1" x14ac:dyDescent="0.25">
      <c r="A3097" s="224"/>
      <c r="B3097" s="68"/>
      <c r="C3097" s="56"/>
      <c r="D3097" s="57"/>
      <c r="E3097" s="66"/>
      <c r="F3097" s="62"/>
      <c r="G3097" s="63"/>
      <c r="H3097" s="64"/>
      <c r="I3097" s="70"/>
    </row>
    <row r="3098" spans="1:9" ht="15" hidden="1" customHeight="1" x14ac:dyDescent="0.25">
      <c r="A3098" s="224"/>
      <c r="B3098" s="55"/>
      <c r="C3098" s="56"/>
      <c r="D3098" s="57"/>
      <c r="E3098" s="66"/>
      <c r="F3098" s="62"/>
      <c r="G3098" s="63"/>
      <c r="H3098" s="64"/>
      <c r="I3098" s="70"/>
    </row>
    <row r="3099" spans="1:9" ht="15" hidden="1" customHeight="1" x14ac:dyDescent="0.25">
      <c r="A3099" s="224"/>
      <c r="B3099" s="56"/>
      <c r="C3099" s="80"/>
      <c r="D3099" s="57"/>
      <c r="E3099" s="72"/>
      <c r="F3099" s="62"/>
      <c r="G3099" s="100"/>
      <c r="H3099" s="64"/>
      <c r="I3099" s="70"/>
    </row>
    <row r="3100" spans="1:9" ht="15" hidden="1" customHeight="1" x14ac:dyDescent="0.25">
      <c r="A3100" s="224"/>
      <c r="B3100" s="68"/>
      <c r="C3100" s="56"/>
      <c r="D3100" s="57"/>
      <c r="E3100" s="86"/>
      <c r="F3100" s="62"/>
      <c r="G3100" s="63"/>
      <c r="H3100" s="64"/>
      <c r="I3100" s="70"/>
    </row>
    <row r="3101" spans="1:9" ht="15" hidden="1" customHeight="1" x14ac:dyDescent="0.25">
      <c r="A3101" s="224"/>
      <c r="B3101" s="68"/>
      <c r="C3101" s="56"/>
      <c r="D3101" s="57"/>
      <c r="E3101" s="86"/>
      <c r="F3101" s="62"/>
      <c r="G3101" s="63"/>
      <c r="H3101" s="64"/>
      <c r="I3101" s="70"/>
    </row>
    <row r="3102" spans="1:9" ht="15" hidden="1" customHeight="1" x14ac:dyDescent="0.25">
      <c r="A3102" s="224"/>
      <c r="B3102" s="56"/>
      <c r="C3102" s="56"/>
      <c r="D3102" s="57"/>
      <c r="E3102" s="66"/>
      <c r="F3102" s="62"/>
      <c r="G3102" s="63"/>
      <c r="H3102" s="64"/>
      <c r="I3102" s="70"/>
    </row>
    <row r="3103" spans="1:9" ht="15" hidden="1" customHeight="1" x14ac:dyDescent="0.25">
      <c r="A3103" s="224"/>
      <c r="B3103" s="56"/>
      <c r="C3103" s="56"/>
      <c r="D3103" s="57"/>
      <c r="E3103" s="66"/>
      <c r="F3103" s="62"/>
      <c r="G3103" s="63"/>
      <c r="H3103" s="64"/>
      <c r="I3103" s="70"/>
    </row>
    <row r="3104" spans="1:9" ht="15" hidden="1" customHeight="1" x14ac:dyDescent="0.25">
      <c r="A3104" s="224"/>
      <c r="B3104" s="55"/>
      <c r="C3104" s="55"/>
      <c r="D3104" s="57"/>
      <c r="E3104" s="66"/>
      <c r="F3104" s="67"/>
      <c r="G3104" s="63"/>
      <c r="H3104" s="64"/>
      <c r="I3104" s="70"/>
    </row>
    <row r="3105" spans="1:9" ht="15" hidden="1" customHeight="1" x14ac:dyDescent="0.25">
      <c r="A3105" s="224"/>
      <c r="B3105" s="56"/>
      <c r="C3105" s="56"/>
      <c r="D3105" s="129"/>
      <c r="E3105" s="66"/>
      <c r="F3105" s="130"/>
      <c r="G3105" s="63"/>
      <c r="H3105" s="64"/>
      <c r="I3105" s="70"/>
    </row>
    <row r="3106" spans="1:9" ht="15" hidden="1" customHeight="1" x14ac:dyDescent="0.25">
      <c r="A3106" s="224"/>
      <c r="B3106" s="56"/>
      <c r="C3106" s="56"/>
      <c r="D3106" s="57"/>
      <c r="E3106" s="66"/>
      <c r="F3106" s="76"/>
      <c r="G3106" s="63"/>
      <c r="H3106" s="64"/>
      <c r="I3106" s="70"/>
    </row>
    <row r="3107" spans="1:9" ht="15" hidden="1" customHeight="1" x14ac:dyDescent="0.25">
      <c r="A3107" s="224"/>
      <c r="B3107" s="56"/>
      <c r="C3107" s="81"/>
      <c r="D3107" s="57"/>
      <c r="E3107" s="66"/>
      <c r="F3107" s="76"/>
      <c r="G3107" s="63"/>
      <c r="H3107" s="64"/>
      <c r="I3107" s="70"/>
    </row>
    <row r="3108" spans="1:9" ht="15" hidden="1" customHeight="1" x14ac:dyDescent="0.25">
      <c r="A3108" s="224"/>
      <c r="B3108" s="56"/>
      <c r="C3108" s="56"/>
      <c r="D3108" s="83"/>
      <c r="E3108" s="66"/>
      <c r="F3108" s="76"/>
      <c r="G3108" s="63"/>
      <c r="H3108" s="64"/>
      <c r="I3108" s="70"/>
    </row>
    <row r="3109" spans="1:9" ht="15" hidden="1" customHeight="1" x14ac:dyDescent="0.25">
      <c r="A3109" s="224"/>
      <c r="B3109" s="56"/>
      <c r="C3109" s="56"/>
      <c r="D3109" s="57"/>
      <c r="E3109" s="66"/>
      <c r="F3109" s="76"/>
      <c r="G3109" s="63"/>
      <c r="H3109" s="64"/>
      <c r="I3109" s="70"/>
    </row>
    <row r="3110" spans="1:9" ht="15" hidden="1" customHeight="1" x14ac:dyDescent="0.25">
      <c r="A3110" s="224"/>
      <c r="B3110" s="68"/>
      <c r="C3110" s="56"/>
      <c r="D3110" s="57"/>
      <c r="E3110" s="66"/>
      <c r="F3110" s="76"/>
      <c r="G3110" s="100"/>
      <c r="H3110" s="64"/>
      <c r="I3110" s="70"/>
    </row>
    <row r="3111" spans="1:9" ht="15" hidden="1" customHeight="1" x14ac:dyDescent="0.25">
      <c r="A3111" s="224"/>
      <c r="B3111" s="56"/>
      <c r="C3111" s="56"/>
      <c r="D3111" s="57"/>
      <c r="E3111" s="72"/>
      <c r="F3111" s="62"/>
      <c r="G3111" s="63"/>
      <c r="H3111" s="64"/>
      <c r="I3111" s="70"/>
    </row>
    <row r="3112" spans="1:9" ht="15" hidden="1" customHeight="1" x14ac:dyDescent="0.25">
      <c r="A3112" s="224"/>
      <c r="B3112" s="56"/>
      <c r="C3112" s="56"/>
      <c r="D3112" s="57"/>
      <c r="E3112" s="86"/>
      <c r="F3112" s="76"/>
      <c r="G3112" s="63"/>
      <c r="H3112" s="64"/>
      <c r="I3112" s="70"/>
    </row>
    <row r="3113" spans="1:9" ht="15" hidden="1" customHeight="1" x14ac:dyDescent="0.25">
      <c r="A3113" s="224"/>
      <c r="B3113" s="68"/>
      <c r="C3113" s="56"/>
      <c r="D3113" s="83"/>
      <c r="E3113" s="72"/>
      <c r="F3113" s="77"/>
      <c r="G3113" s="743"/>
      <c r="H3113" s="64"/>
      <c r="I3113" s="70"/>
    </row>
    <row r="3114" spans="1:9" ht="15" hidden="1" customHeight="1" x14ac:dyDescent="0.25">
      <c r="A3114" s="224"/>
      <c r="B3114" s="68"/>
      <c r="C3114" s="75"/>
      <c r="D3114" s="57"/>
      <c r="E3114" s="72"/>
      <c r="F3114" s="62"/>
      <c r="G3114" s="743"/>
      <c r="H3114" s="64"/>
      <c r="I3114" s="70"/>
    </row>
    <row r="3115" spans="1:9" ht="15" hidden="1" customHeight="1" x14ac:dyDescent="0.25">
      <c r="A3115" s="224"/>
      <c r="B3115" s="56"/>
      <c r="C3115" s="75"/>
      <c r="D3115" s="83"/>
      <c r="E3115" s="72"/>
      <c r="F3115" s="76"/>
      <c r="G3115" s="743"/>
      <c r="H3115" s="64"/>
      <c r="I3115" s="70"/>
    </row>
    <row r="3116" spans="1:9" ht="15" hidden="1" customHeight="1" x14ac:dyDescent="0.25">
      <c r="A3116" s="224"/>
      <c r="B3116" s="55"/>
      <c r="C3116" s="75"/>
      <c r="D3116" s="105"/>
      <c r="E3116" s="66"/>
      <c r="F3116" s="62"/>
      <c r="G3116" s="743"/>
      <c r="H3116" s="64"/>
      <c r="I3116" s="70"/>
    </row>
    <row r="3117" spans="1:9" ht="15" hidden="1" customHeight="1" x14ac:dyDescent="0.25">
      <c r="A3117" s="224"/>
      <c r="B3117" s="55"/>
      <c r="C3117" s="75"/>
      <c r="D3117" s="105"/>
      <c r="E3117" s="72"/>
      <c r="F3117" s="62"/>
      <c r="G3117" s="743"/>
      <c r="H3117" s="64"/>
      <c r="I3117" s="70"/>
    </row>
    <row r="3118" spans="1:9" ht="15" hidden="1" customHeight="1" x14ac:dyDescent="0.25">
      <c r="A3118" s="224"/>
      <c r="B3118" s="55"/>
      <c r="C3118" s="75"/>
      <c r="D3118" s="57"/>
      <c r="E3118" s="66"/>
      <c r="F3118" s="76"/>
      <c r="G3118" s="63"/>
      <c r="H3118" s="64"/>
      <c r="I3118" s="70"/>
    </row>
    <row r="3119" spans="1:9" ht="15" hidden="1" customHeight="1" x14ac:dyDescent="0.25">
      <c r="A3119" s="224"/>
      <c r="B3119" s="56"/>
      <c r="C3119" s="80"/>
      <c r="D3119" s="57"/>
      <c r="E3119" s="72"/>
      <c r="F3119" s="67"/>
      <c r="G3119" s="63"/>
      <c r="H3119" s="64"/>
      <c r="I3119" s="70"/>
    </row>
    <row r="3120" spans="1:9" ht="15" hidden="1" customHeight="1" x14ac:dyDescent="0.25">
      <c r="A3120" s="224"/>
      <c r="B3120" s="56"/>
      <c r="C3120" s="80"/>
      <c r="D3120" s="105"/>
      <c r="E3120" s="86"/>
      <c r="F3120" s="62"/>
      <c r="G3120" s="63"/>
      <c r="H3120" s="64"/>
      <c r="I3120" s="70"/>
    </row>
    <row r="3121" spans="1:9" ht="15" hidden="1" customHeight="1" x14ac:dyDescent="0.25">
      <c r="A3121" s="224"/>
      <c r="B3121" s="56"/>
      <c r="C3121" s="80"/>
      <c r="D3121" s="83"/>
      <c r="E3121" s="86"/>
      <c r="F3121" s="76"/>
      <c r="G3121" s="63"/>
      <c r="H3121" s="64"/>
      <c r="I3121" s="70"/>
    </row>
    <row r="3122" spans="1:9" ht="15" hidden="1" customHeight="1" x14ac:dyDescent="0.25">
      <c r="A3122" s="224"/>
      <c r="B3122" s="56"/>
      <c r="C3122" s="80"/>
      <c r="D3122" s="57"/>
      <c r="E3122" s="86"/>
      <c r="F3122" s="62"/>
      <c r="G3122" s="63"/>
      <c r="H3122" s="64"/>
      <c r="I3122" s="70"/>
    </row>
    <row r="3123" spans="1:9" ht="15" hidden="1" customHeight="1" x14ac:dyDescent="0.25">
      <c r="A3123" s="224"/>
      <c r="B3123" s="56"/>
      <c r="C3123" s="80"/>
      <c r="D3123" s="57"/>
      <c r="E3123" s="72"/>
      <c r="F3123" s="62"/>
      <c r="G3123" s="63"/>
      <c r="H3123" s="64"/>
      <c r="I3123" s="70"/>
    </row>
    <row r="3124" spans="1:9" ht="15" hidden="1" customHeight="1" x14ac:dyDescent="0.25">
      <c r="A3124" s="224"/>
      <c r="B3124" s="95"/>
      <c r="C3124" s="80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4"/>
      <c r="B3125" s="71"/>
      <c r="C3125" s="71"/>
      <c r="D3125" s="57"/>
      <c r="E3125" s="66"/>
      <c r="F3125" s="76"/>
      <c r="G3125" s="100"/>
      <c r="H3125" s="64"/>
      <c r="I3125" s="70"/>
    </row>
    <row r="3126" spans="1:9" ht="15" hidden="1" customHeight="1" x14ac:dyDescent="0.25">
      <c r="A3126" s="224"/>
      <c r="B3126" s="68"/>
      <c r="C3126" s="75"/>
      <c r="D3126" s="57"/>
      <c r="E3126" s="72"/>
      <c r="F3126" s="62"/>
      <c r="G3126" s="100"/>
      <c r="H3126" s="64"/>
      <c r="I3126" s="70"/>
    </row>
    <row r="3127" spans="1:9" ht="15" hidden="1" customHeight="1" x14ac:dyDescent="0.25">
      <c r="A3127" s="224"/>
      <c r="B3127" s="56"/>
      <c r="C3127" s="56"/>
      <c r="D3127" s="57"/>
      <c r="E3127" s="72"/>
      <c r="F3127" s="76"/>
      <c r="G3127" s="63"/>
      <c r="H3127" s="64"/>
      <c r="I3127" s="70"/>
    </row>
    <row r="3128" spans="1:9" ht="15" hidden="1" customHeight="1" x14ac:dyDescent="0.25">
      <c r="A3128" s="224"/>
      <c r="B3128" s="56"/>
      <c r="C3128" s="56"/>
      <c r="D3128" s="129"/>
      <c r="E3128" s="208"/>
      <c r="F3128" s="130"/>
      <c r="G3128" s="743"/>
      <c r="H3128" s="64"/>
      <c r="I3128" s="70"/>
    </row>
    <row r="3129" spans="1:9" ht="15" hidden="1" customHeight="1" x14ac:dyDescent="0.25">
      <c r="A3129" s="224"/>
      <c r="B3129" s="56"/>
      <c r="C3129" s="56"/>
      <c r="D3129" s="105"/>
      <c r="E3129" s="72"/>
      <c r="F3129" s="62"/>
      <c r="G3129" s="63"/>
      <c r="H3129" s="64"/>
      <c r="I3129" s="70"/>
    </row>
    <row r="3130" spans="1:9" ht="15" hidden="1" customHeight="1" x14ac:dyDescent="0.25">
      <c r="A3130" s="224"/>
      <c r="B3130" s="56"/>
      <c r="C3130" s="56"/>
      <c r="D3130" s="83"/>
      <c r="E3130" s="72"/>
      <c r="F3130" s="62"/>
      <c r="G3130" s="63"/>
      <c r="H3130" s="64"/>
      <c r="I3130" s="70"/>
    </row>
    <row r="3131" spans="1:9" ht="15" hidden="1" customHeight="1" x14ac:dyDescent="0.25">
      <c r="A3131" s="224"/>
      <c r="B3131" s="55"/>
      <c r="C3131" s="56"/>
      <c r="D3131" s="57"/>
      <c r="E3131" s="72"/>
      <c r="F3131" s="76"/>
      <c r="G3131" s="63"/>
      <c r="H3131" s="64"/>
      <c r="I3131" s="70"/>
    </row>
    <row r="3132" spans="1:9" ht="15" hidden="1" customHeight="1" x14ac:dyDescent="0.25">
      <c r="A3132" s="224"/>
      <c r="B3132" s="56"/>
      <c r="C3132" s="56"/>
      <c r="D3132" s="57"/>
      <c r="E3132" s="66"/>
      <c r="F3132" s="76"/>
      <c r="G3132" s="100"/>
      <c r="H3132" s="64"/>
      <c r="I3132" s="70"/>
    </row>
    <row r="3133" spans="1:9" ht="15" hidden="1" customHeight="1" x14ac:dyDescent="0.25">
      <c r="A3133" s="224"/>
      <c r="B3133" s="56"/>
      <c r="C3133" s="178"/>
      <c r="D3133" s="57"/>
      <c r="E3133" s="72"/>
      <c r="F3133" s="62"/>
      <c r="G3133" s="63"/>
      <c r="H3133" s="64"/>
      <c r="I3133" s="70"/>
    </row>
    <row r="3134" spans="1:9" ht="15" hidden="1" customHeight="1" x14ac:dyDescent="0.25">
      <c r="A3134" s="224"/>
      <c r="B3134" s="68"/>
      <c r="C3134" s="56"/>
      <c r="D3134" s="108"/>
      <c r="E3134" s="72"/>
      <c r="F3134" s="76"/>
      <c r="G3134" s="63"/>
      <c r="H3134" s="64"/>
      <c r="I3134" s="70"/>
    </row>
    <row r="3135" spans="1:9" ht="15" hidden="1" customHeight="1" x14ac:dyDescent="0.25">
      <c r="A3135" s="224"/>
      <c r="B3135" s="68"/>
      <c r="C3135" s="56"/>
      <c r="D3135" s="83"/>
      <c r="E3135" s="72"/>
      <c r="F3135" s="77"/>
      <c r="G3135" s="63"/>
      <c r="H3135" s="64"/>
      <c r="I3135" s="70"/>
    </row>
    <row r="3136" spans="1:9" ht="15" hidden="1" customHeight="1" x14ac:dyDescent="0.25">
      <c r="A3136" s="224"/>
      <c r="B3136" s="68"/>
      <c r="C3136" s="75"/>
      <c r="D3136" s="57"/>
      <c r="E3136" s="72"/>
      <c r="F3136" s="62"/>
      <c r="G3136" s="743"/>
      <c r="H3136" s="64"/>
      <c r="I3136" s="70"/>
    </row>
    <row r="3137" spans="1:9" ht="15" hidden="1" customHeight="1" x14ac:dyDescent="0.25">
      <c r="A3137" s="224"/>
      <c r="B3137" s="56"/>
      <c r="C3137" s="56"/>
      <c r="D3137" s="57"/>
      <c r="E3137" s="86"/>
      <c r="F3137" s="62"/>
      <c r="G3137" s="63"/>
      <c r="H3137" s="64"/>
      <c r="I3137" s="70"/>
    </row>
    <row r="3138" spans="1:9" ht="15" hidden="1" customHeight="1" x14ac:dyDescent="0.25">
      <c r="A3138" s="224"/>
      <c r="B3138" s="56"/>
      <c r="C3138" s="56"/>
      <c r="D3138" s="57"/>
      <c r="E3138" s="66"/>
      <c r="F3138" s="76"/>
      <c r="G3138" s="100"/>
      <c r="H3138" s="64"/>
      <c r="I3138" s="70"/>
    </row>
    <row r="3139" spans="1:9" ht="15" hidden="1" customHeight="1" x14ac:dyDescent="0.25">
      <c r="A3139" s="224"/>
      <c r="B3139" s="60"/>
      <c r="C3139" s="123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4"/>
      <c r="B3140" s="56"/>
      <c r="C3140" s="80"/>
      <c r="D3140" s="105"/>
      <c r="E3140" s="86"/>
      <c r="F3140" s="62"/>
      <c r="G3140" s="63"/>
      <c r="H3140" s="64"/>
      <c r="I3140" s="70"/>
    </row>
    <row r="3141" spans="1:9" ht="15" hidden="1" customHeight="1" x14ac:dyDescent="0.25">
      <c r="A3141" s="224"/>
      <c r="B3141" s="68"/>
      <c r="C3141" s="75"/>
      <c r="D3141" s="57"/>
      <c r="E3141" s="72"/>
      <c r="F3141" s="62"/>
      <c r="G3141" s="63"/>
      <c r="H3141" s="64"/>
      <c r="I3141" s="70"/>
    </row>
    <row r="3142" spans="1:9" ht="15" hidden="1" customHeight="1" x14ac:dyDescent="0.25">
      <c r="A3142" s="224"/>
      <c r="B3142" s="56"/>
      <c r="C3142" s="56"/>
      <c r="D3142" s="57"/>
      <c r="E3142" s="72"/>
      <c r="F3142" s="76"/>
      <c r="G3142" s="743"/>
      <c r="H3142" s="64"/>
      <c r="I3142" s="70"/>
    </row>
    <row r="3143" spans="1:9" ht="15" hidden="1" customHeight="1" x14ac:dyDescent="0.25">
      <c r="A3143" s="224"/>
      <c r="B3143" s="95"/>
      <c r="C3143" s="80"/>
      <c r="D3143" s="57"/>
      <c r="E3143" s="66"/>
      <c r="F3143" s="76"/>
      <c r="G3143" s="63"/>
      <c r="H3143" s="64"/>
      <c r="I3143" s="70"/>
    </row>
    <row r="3144" spans="1:9" ht="15" hidden="1" customHeight="1" x14ac:dyDescent="0.25">
      <c r="A3144" s="224"/>
      <c r="B3144" s="56"/>
      <c r="C3144" s="56"/>
      <c r="D3144" s="57"/>
      <c r="E3144" s="86"/>
      <c r="F3144" s="76"/>
      <c r="G3144" s="743"/>
      <c r="H3144" s="64"/>
      <c r="I3144" s="70"/>
    </row>
    <row r="3145" spans="1:9" ht="15" hidden="1" customHeight="1" x14ac:dyDescent="0.25">
      <c r="A3145" s="224"/>
      <c r="B3145" s="56"/>
      <c r="C3145" s="56"/>
      <c r="D3145" s="57"/>
      <c r="E3145" s="66"/>
      <c r="F3145" s="62"/>
      <c r="G3145" s="63"/>
      <c r="H3145" s="64"/>
      <c r="I3145" s="70"/>
    </row>
    <row r="3146" spans="1:9" ht="15" hidden="1" customHeight="1" x14ac:dyDescent="0.25">
      <c r="A3146" s="224"/>
      <c r="B3146" s="56"/>
      <c r="C3146" s="81"/>
      <c r="D3146" s="57"/>
      <c r="E3146" s="66"/>
      <c r="F3146" s="62"/>
      <c r="G3146" s="63"/>
      <c r="H3146" s="64"/>
      <c r="I3146" s="70"/>
    </row>
    <row r="3147" spans="1:9" ht="15" hidden="1" customHeight="1" x14ac:dyDescent="0.25">
      <c r="A3147" s="224"/>
      <c r="B3147" s="56"/>
      <c r="C3147" s="56"/>
      <c r="D3147" s="57"/>
      <c r="E3147" s="66"/>
      <c r="F3147" s="434"/>
      <c r="G3147" s="63"/>
      <c r="H3147" s="64"/>
      <c r="I3147" s="70"/>
    </row>
    <row r="3148" spans="1:9" ht="15" hidden="1" customHeight="1" x14ac:dyDescent="0.25">
      <c r="A3148" s="224"/>
      <c r="B3148" s="68"/>
      <c r="C3148" s="56"/>
      <c r="D3148" s="57"/>
      <c r="E3148" s="66"/>
      <c r="F3148" s="62"/>
      <c r="G3148" s="63"/>
      <c r="H3148" s="64"/>
      <c r="I3148" s="70"/>
    </row>
    <row r="3149" spans="1:9" ht="15" hidden="1" customHeight="1" x14ac:dyDescent="0.25">
      <c r="A3149" s="224"/>
      <c r="B3149" s="60"/>
      <c r="C3149" s="151"/>
      <c r="D3149" s="57"/>
      <c r="E3149" s="86"/>
      <c r="F3149" s="62"/>
      <c r="G3149" s="63"/>
      <c r="H3149" s="64"/>
      <c r="I3149" s="70"/>
    </row>
    <row r="3150" spans="1:9" ht="15" hidden="1" customHeight="1" x14ac:dyDescent="0.25">
      <c r="A3150" s="224"/>
      <c r="B3150" s="56"/>
      <c r="C3150" s="56"/>
      <c r="D3150" s="57"/>
      <c r="E3150" s="72"/>
      <c r="F3150" s="62"/>
      <c r="G3150" s="63"/>
      <c r="H3150" s="64"/>
      <c r="I3150" s="70"/>
    </row>
    <row r="3151" spans="1:9" ht="15" hidden="1" customHeight="1" x14ac:dyDescent="0.25">
      <c r="A3151" s="224"/>
      <c r="B3151" s="65"/>
      <c r="C3151" s="56"/>
      <c r="D3151" s="56"/>
      <c r="E3151" s="86"/>
      <c r="F3151" s="58"/>
      <c r="G3151" s="63"/>
      <c r="H3151" s="64"/>
      <c r="I3151" s="70"/>
    </row>
    <row r="3152" spans="1:9" ht="15" hidden="1" customHeight="1" x14ac:dyDescent="0.25">
      <c r="A3152" s="224"/>
      <c r="B3152" s="56"/>
      <c r="C3152" s="56"/>
      <c r="D3152" s="57"/>
      <c r="E3152" s="66"/>
      <c r="F3152" s="76"/>
      <c r="G3152" s="63"/>
      <c r="H3152" s="64"/>
      <c r="I3152" s="70"/>
    </row>
    <row r="3153" spans="1:9" ht="15" hidden="1" customHeight="1" x14ac:dyDescent="0.25">
      <c r="A3153" s="224"/>
      <c r="B3153" s="55"/>
      <c r="C3153" s="75"/>
      <c r="D3153" s="57"/>
      <c r="E3153" s="66"/>
      <c r="F3153" s="76"/>
      <c r="G3153" s="63"/>
      <c r="H3153" s="64"/>
      <c r="I3153" s="70"/>
    </row>
    <row r="3154" spans="1:9" ht="15" hidden="1" customHeight="1" x14ac:dyDescent="0.25">
      <c r="A3154" s="224"/>
      <c r="B3154" s="55"/>
      <c r="C3154" s="72"/>
      <c r="D3154" s="57"/>
      <c r="E3154" s="66"/>
      <c r="F3154" s="62"/>
      <c r="G3154" s="100"/>
      <c r="H3154" s="64"/>
      <c r="I3154" s="70"/>
    </row>
    <row r="3155" spans="1:9" ht="15" hidden="1" customHeight="1" x14ac:dyDescent="0.25">
      <c r="A3155" s="224"/>
      <c r="B3155" s="56"/>
      <c r="C3155" s="55"/>
      <c r="D3155" s="57"/>
      <c r="E3155" s="66"/>
      <c r="F3155" s="62"/>
      <c r="G3155" s="63"/>
      <c r="H3155" s="64"/>
      <c r="I3155" s="70"/>
    </row>
    <row r="3156" spans="1:9" ht="15" hidden="1" customHeight="1" x14ac:dyDescent="0.25">
      <c r="A3156" s="224"/>
      <c r="B3156" s="55"/>
      <c r="C3156" s="56"/>
      <c r="D3156" s="57"/>
      <c r="E3156" s="86"/>
      <c r="F3156" s="62"/>
      <c r="G3156" s="63"/>
      <c r="H3156" s="64"/>
      <c r="I3156" s="70"/>
    </row>
    <row r="3157" spans="1:9" ht="15" hidden="1" customHeight="1" x14ac:dyDescent="0.25">
      <c r="A3157" s="224"/>
      <c r="B3157" s="55"/>
      <c r="C3157" s="123"/>
      <c r="D3157" s="57"/>
      <c r="E3157" s="66"/>
      <c r="F3157" s="63"/>
      <c r="G3157" s="743"/>
      <c r="H3157" s="64"/>
      <c r="I3157" s="70"/>
    </row>
    <row r="3158" spans="1:9" ht="15" hidden="1" customHeight="1" x14ac:dyDescent="0.25">
      <c r="A3158" s="224"/>
      <c r="B3158" s="56"/>
      <c r="C3158" s="110"/>
      <c r="D3158" s="56"/>
      <c r="E3158" s="72"/>
      <c r="F3158" s="58"/>
      <c r="G3158" s="743"/>
      <c r="H3158" s="64"/>
      <c r="I3158" s="70"/>
    </row>
    <row r="3159" spans="1:9" ht="15" hidden="1" customHeight="1" x14ac:dyDescent="0.25">
      <c r="A3159" s="224"/>
      <c r="B3159" s="56"/>
      <c r="C3159" s="56"/>
      <c r="D3159" s="57"/>
      <c r="E3159" s="72"/>
      <c r="F3159" s="76"/>
      <c r="G3159" s="63"/>
      <c r="H3159" s="64"/>
      <c r="I3159" s="70"/>
    </row>
    <row r="3160" spans="1:9" ht="15" hidden="1" customHeight="1" x14ac:dyDescent="0.25">
      <c r="A3160" s="224"/>
      <c r="B3160" s="56"/>
      <c r="C3160" s="56"/>
      <c r="D3160" s="56"/>
      <c r="E3160" s="66"/>
      <c r="F3160" s="58"/>
      <c r="G3160" s="63"/>
      <c r="H3160" s="64"/>
      <c r="I3160" s="70"/>
    </row>
    <row r="3161" spans="1:9" ht="15" hidden="1" customHeight="1" x14ac:dyDescent="0.25">
      <c r="A3161" s="224"/>
      <c r="B3161" s="56"/>
      <c r="C3161" s="56"/>
      <c r="D3161" s="57"/>
      <c r="E3161" s="66"/>
      <c r="F3161" s="76"/>
      <c r="G3161" s="63"/>
      <c r="H3161" s="64"/>
      <c r="I3161" s="70"/>
    </row>
    <row r="3162" spans="1:9" ht="15" hidden="1" customHeight="1" x14ac:dyDescent="0.25">
      <c r="A3162" s="224"/>
      <c r="B3162" s="56"/>
      <c r="C3162" s="56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4"/>
      <c r="B3163" s="55"/>
      <c r="C3163" s="75"/>
      <c r="D3163" s="57"/>
      <c r="E3163" s="66"/>
      <c r="F3163" s="62"/>
      <c r="G3163" s="63"/>
      <c r="H3163" s="64"/>
      <c r="I3163" s="70"/>
    </row>
    <row r="3164" spans="1:9" ht="15" hidden="1" customHeight="1" x14ac:dyDescent="0.25">
      <c r="A3164" s="224"/>
      <c r="B3164" s="55"/>
      <c r="C3164" s="75"/>
      <c r="D3164" s="57"/>
      <c r="E3164" s="66"/>
      <c r="F3164" s="62"/>
      <c r="G3164" s="63"/>
      <c r="H3164" s="64"/>
      <c r="I3164" s="70"/>
    </row>
    <row r="3165" spans="1:9" ht="15" hidden="1" customHeight="1" x14ac:dyDescent="0.25">
      <c r="A3165" s="224"/>
      <c r="B3165" s="55"/>
      <c r="C3165" s="75"/>
      <c r="D3165" s="57"/>
      <c r="E3165" s="72"/>
      <c r="F3165" s="76"/>
      <c r="G3165" s="63"/>
      <c r="H3165" s="64"/>
      <c r="I3165" s="70"/>
    </row>
    <row r="3166" spans="1:9" ht="15" hidden="1" customHeight="1" x14ac:dyDescent="0.25">
      <c r="A3166" s="224"/>
      <c r="B3166" s="56"/>
      <c r="C3166" s="80"/>
      <c r="D3166" s="57"/>
      <c r="E3166" s="72"/>
      <c r="F3166" s="67"/>
      <c r="G3166" s="63"/>
      <c r="H3166" s="64"/>
      <c r="I3166" s="70"/>
    </row>
    <row r="3167" spans="1:9" ht="15" hidden="1" customHeight="1" x14ac:dyDescent="0.25">
      <c r="A3167" s="224"/>
      <c r="B3167" s="56"/>
      <c r="C3167" s="80"/>
      <c r="D3167" s="105"/>
      <c r="E3167" s="86"/>
      <c r="F3167" s="62"/>
      <c r="G3167" s="63"/>
      <c r="H3167" s="64"/>
      <c r="I3167" s="70"/>
    </row>
    <row r="3168" spans="1:9" ht="15" hidden="1" customHeight="1" x14ac:dyDescent="0.25">
      <c r="A3168" s="224"/>
      <c r="B3168" s="55"/>
      <c r="C3168" s="75"/>
      <c r="D3168" s="57"/>
      <c r="E3168" s="72"/>
      <c r="F3168" s="76"/>
      <c r="G3168" s="63"/>
      <c r="H3168" s="64"/>
      <c r="I3168" s="70"/>
    </row>
    <row r="3169" spans="1:9" ht="15" hidden="1" customHeight="1" x14ac:dyDescent="0.25">
      <c r="A3169" s="224"/>
      <c r="B3169" s="56"/>
      <c r="C3169" s="80"/>
      <c r="D3169" s="83"/>
      <c r="E3169" s="86"/>
      <c r="F3169" s="76"/>
      <c r="G3169" s="63"/>
      <c r="H3169" s="64"/>
      <c r="I3169" s="70"/>
    </row>
    <row r="3170" spans="1:9" ht="15" hidden="1" customHeight="1" x14ac:dyDescent="0.25">
      <c r="A3170" s="224"/>
      <c r="B3170" s="56"/>
      <c r="C3170" s="80"/>
      <c r="D3170" s="57"/>
      <c r="E3170" s="86"/>
      <c r="F3170" s="62"/>
      <c r="G3170" s="63"/>
      <c r="H3170" s="64"/>
      <c r="I3170" s="70"/>
    </row>
    <row r="3171" spans="1:9" ht="15" hidden="1" customHeight="1" x14ac:dyDescent="0.25">
      <c r="A3171" s="224"/>
      <c r="B3171" s="56"/>
      <c r="C3171" s="110"/>
      <c r="D3171" s="56"/>
      <c r="E3171" s="72"/>
      <c r="F3171" s="58"/>
      <c r="G3171" s="63"/>
      <c r="H3171" s="64"/>
      <c r="I3171" s="70"/>
    </row>
    <row r="3172" spans="1:9" ht="15" hidden="1" customHeight="1" x14ac:dyDescent="0.25">
      <c r="A3172" s="224"/>
      <c r="B3172" s="68"/>
      <c r="C3172" s="56"/>
      <c r="D3172" s="61"/>
      <c r="E3172" s="69"/>
      <c r="F3172" s="62"/>
      <c r="G3172" s="63"/>
      <c r="H3172" s="64"/>
      <c r="I3172" s="70"/>
    </row>
    <row r="3173" spans="1:9" ht="15" hidden="1" customHeight="1" x14ac:dyDescent="0.25">
      <c r="A3173" s="224"/>
      <c r="B3173" s="71"/>
      <c r="C3173" s="71"/>
      <c r="D3173" s="57"/>
      <c r="E3173" s="66"/>
      <c r="F3173" s="76"/>
      <c r="G3173" s="63"/>
      <c r="H3173" s="64"/>
      <c r="I3173" s="70"/>
    </row>
    <row r="3174" spans="1:9" ht="15" hidden="1" customHeight="1" x14ac:dyDescent="0.25">
      <c r="A3174" s="224"/>
      <c r="B3174" s="56"/>
      <c r="C3174" s="56"/>
      <c r="D3174" s="57"/>
      <c r="E3174" s="86"/>
      <c r="F3174" s="76"/>
      <c r="G3174" s="63"/>
      <c r="H3174" s="64"/>
      <c r="I3174" s="70"/>
    </row>
    <row r="3175" spans="1:9" ht="15" hidden="1" customHeight="1" x14ac:dyDescent="0.25">
      <c r="A3175" s="224"/>
      <c r="B3175" s="56"/>
      <c r="C3175" s="80"/>
      <c r="D3175" s="57"/>
      <c r="E3175" s="72"/>
      <c r="F3175" s="59"/>
      <c r="G3175" s="63"/>
      <c r="H3175" s="64"/>
      <c r="I3175" s="70"/>
    </row>
    <row r="3176" spans="1:9" ht="15" hidden="1" customHeight="1" x14ac:dyDescent="0.25">
      <c r="A3176" s="224"/>
      <c r="B3176" s="56"/>
      <c r="C3176" s="80"/>
      <c r="D3176" s="83"/>
      <c r="E3176" s="72"/>
      <c r="F3176" s="76"/>
      <c r="G3176" s="743"/>
      <c r="H3176" s="64"/>
      <c r="I3176" s="70"/>
    </row>
    <row r="3177" spans="1:9" ht="15" hidden="1" customHeight="1" x14ac:dyDescent="0.25">
      <c r="A3177" s="224"/>
      <c r="B3177" s="55"/>
      <c r="C3177" s="75"/>
      <c r="D3177" s="57"/>
      <c r="E3177" s="66"/>
      <c r="F3177" s="63"/>
      <c r="G3177" s="63"/>
      <c r="H3177" s="64"/>
      <c r="I3177" s="70"/>
    </row>
    <row r="3178" spans="1:9" ht="15" hidden="1" customHeight="1" x14ac:dyDescent="0.25">
      <c r="A3178" s="224"/>
      <c r="B3178" s="56"/>
      <c r="C3178" s="75"/>
      <c r="D3178" s="57"/>
      <c r="E3178" s="66"/>
      <c r="F3178" s="67"/>
      <c r="G3178" s="63"/>
      <c r="H3178" s="64"/>
      <c r="I3178" s="70"/>
    </row>
    <row r="3179" spans="1:9" ht="15" hidden="1" customHeight="1" x14ac:dyDescent="0.25">
      <c r="A3179" s="224"/>
      <c r="B3179" s="56"/>
      <c r="C3179" s="75"/>
      <c r="D3179" s="57"/>
      <c r="E3179" s="86"/>
      <c r="F3179" s="59"/>
      <c r="G3179" s="63"/>
      <c r="H3179" s="64"/>
      <c r="I3179" s="70"/>
    </row>
    <row r="3180" spans="1:9" ht="15" hidden="1" customHeight="1" x14ac:dyDescent="0.25">
      <c r="A3180" s="224"/>
      <c r="B3180" s="56"/>
      <c r="C3180" s="75"/>
      <c r="D3180" s="57"/>
      <c r="E3180" s="72"/>
      <c r="F3180" s="62"/>
      <c r="G3180" s="63"/>
      <c r="H3180" s="64"/>
      <c r="I3180" s="70"/>
    </row>
    <row r="3181" spans="1:9" ht="15" hidden="1" customHeight="1" x14ac:dyDescent="0.25">
      <c r="A3181" s="224"/>
      <c r="B3181" s="56"/>
      <c r="C3181" s="56"/>
      <c r="D3181" s="57"/>
      <c r="E3181" s="72"/>
      <c r="F3181" s="76"/>
      <c r="G3181" s="743"/>
      <c r="H3181" s="64"/>
      <c r="I3181" s="70"/>
    </row>
    <row r="3182" spans="1:9" ht="15" hidden="1" customHeight="1" x14ac:dyDescent="0.25">
      <c r="A3182" s="224"/>
      <c r="B3182" s="71"/>
      <c r="C3182" s="71"/>
      <c r="D3182" s="57"/>
      <c r="E3182" s="66"/>
      <c r="F3182" s="76"/>
      <c r="G3182" s="100"/>
      <c r="H3182" s="64"/>
      <c r="I3182" s="70"/>
    </row>
    <row r="3183" spans="1:9" ht="15" hidden="1" customHeight="1" x14ac:dyDescent="0.25">
      <c r="A3183" s="224"/>
      <c r="B3183" s="56"/>
      <c r="C3183" s="71"/>
      <c r="D3183" s="57"/>
      <c r="E3183" s="72"/>
      <c r="F3183" s="62"/>
      <c r="G3183" s="63"/>
      <c r="H3183" s="64"/>
      <c r="I3183" s="70"/>
    </row>
    <row r="3184" spans="1:9" ht="15" hidden="1" customHeight="1" x14ac:dyDescent="0.25">
      <c r="A3184" s="224"/>
      <c r="B3184" s="95"/>
      <c r="C3184" s="80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4"/>
      <c r="B3185" s="56"/>
      <c r="C3185" s="56"/>
      <c r="D3185" s="57"/>
      <c r="E3185" s="66"/>
      <c r="F3185" s="76"/>
      <c r="G3185" s="100"/>
      <c r="H3185" s="64"/>
      <c r="I3185" s="70"/>
    </row>
    <row r="3186" spans="1:9" ht="15" hidden="1" customHeight="1" x14ac:dyDescent="0.25">
      <c r="A3186" s="224"/>
      <c r="B3186" s="60"/>
      <c r="C3186" s="123"/>
      <c r="D3186" s="57"/>
      <c r="E3186" s="72"/>
      <c r="F3186" s="76"/>
      <c r="G3186" s="63"/>
      <c r="H3186" s="64"/>
      <c r="I3186" s="70"/>
    </row>
    <row r="3187" spans="1:9" ht="15" hidden="1" customHeight="1" x14ac:dyDescent="0.25">
      <c r="A3187" s="224"/>
      <c r="B3187" s="56"/>
      <c r="C3187" s="56"/>
      <c r="D3187" s="57"/>
      <c r="E3187" s="66"/>
      <c r="F3187" s="76"/>
      <c r="G3187" s="100"/>
      <c r="H3187" s="64"/>
      <c r="I3187" s="70"/>
    </row>
    <row r="3188" spans="1:9" ht="15" hidden="1" customHeight="1" x14ac:dyDescent="0.25">
      <c r="A3188" s="224"/>
      <c r="B3188" s="56"/>
      <c r="C3188" s="56"/>
      <c r="D3188" s="83"/>
      <c r="E3188" s="72"/>
      <c r="F3188" s="62"/>
      <c r="G3188" s="63"/>
      <c r="H3188" s="64"/>
      <c r="I3188" s="70"/>
    </row>
    <row r="3189" spans="1:9" ht="15" hidden="1" customHeight="1" x14ac:dyDescent="0.25">
      <c r="A3189" s="224"/>
      <c r="B3189" s="81"/>
      <c r="C3189" s="81"/>
      <c r="D3189" s="57"/>
      <c r="E3189" s="66"/>
      <c r="F3189" s="63"/>
      <c r="G3189" s="743"/>
      <c r="H3189" s="64"/>
      <c r="I3189" s="70"/>
    </row>
    <row r="3190" spans="1:9" ht="15" hidden="1" customHeight="1" x14ac:dyDescent="0.25">
      <c r="A3190" s="224"/>
      <c r="B3190" s="56"/>
      <c r="C3190" s="56"/>
      <c r="D3190" s="57"/>
      <c r="E3190" s="72"/>
      <c r="F3190" s="76"/>
      <c r="G3190" s="63"/>
      <c r="H3190" s="64"/>
      <c r="I3190" s="70"/>
    </row>
    <row r="3191" spans="1:9" ht="15" hidden="1" customHeight="1" x14ac:dyDescent="0.25">
      <c r="A3191" s="224"/>
      <c r="B3191" s="55"/>
      <c r="C3191" s="75"/>
      <c r="D3191" s="57"/>
      <c r="E3191" s="66"/>
      <c r="F3191" s="76"/>
      <c r="G3191" s="63"/>
      <c r="H3191" s="64"/>
      <c r="I3191" s="70"/>
    </row>
    <row r="3192" spans="1:9" ht="15" hidden="1" customHeight="1" x14ac:dyDescent="0.25">
      <c r="A3192" s="224"/>
      <c r="B3192" s="56"/>
      <c r="C3192" s="75"/>
      <c r="D3192" s="57"/>
      <c r="E3192" s="66"/>
      <c r="F3192" s="67"/>
      <c r="G3192" s="63"/>
      <c r="H3192" s="64"/>
      <c r="I3192" s="70"/>
    </row>
    <row r="3193" spans="1:9" ht="15" hidden="1" customHeight="1" x14ac:dyDescent="0.25">
      <c r="A3193" s="224"/>
      <c r="B3193" s="56"/>
      <c r="C3193" s="80"/>
      <c r="D3193" s="57"/>
      <c r="E3193" s="72"/>
      <c r="F3193" s="62"/>
      <c r="G3193" s="63"/>
      <c r="H3193" s="64"/>
      <c r="I3193" s="70"/>
    </row>
    <row r="3194" spans="1:9" ht="15" hidden="1" customHeight="1" x14ac:dyDescent="0.25">
      <c r="A3194" s="224"/>
      <c r="B3194" s="56"/>
      <c r="C3194" s="56"/>
      <c r="D3194" s="57"/>
      <c r="E3194" s="66"/>
      <c r="F3194" s="62"/>
      <c r="G3194" s="63"/>
      <c r="H3194" s="64"/>
      <c r="I3194" s="70"/>
    </row>
    <row r="3195" spans="1:9" ht="15" hidden="1" customHeight="1" x14ac:dyDescent="0.25">
      <c r="A3195" s="224"/>
      <c r="B3195" s="56"/>
      <c r="C3195" s="56"/>
      <c r="D3195" s="57"/>
      <c r="E3195" s="66"/>
      <c r="F3195" s="76"/>
      <c r="G3195" s="63"/>
      <c r="H3195" s="64"/>
      <c r="I3195" s="70"/>
    </row>
    <row r="3196" spans="1:9" ht="15" hidden="1" customHeight="1" x14ac:dyDescent="0.25">
      <c r="A3196" s="224"/>
      <c r="B3196" s="55"/>
      <c r="C3196" s="72"/>
      <c r="D3196" s="57"/>
      <c r="E3196" s="66"/>
      <c r="F3196" s="62"/>
      <c r="G3196" s="100"/>
      <c r="H3196" s="64"/>
      <c r="I3196" s="70"/>
    </row>
    <row r="3197" spans="1:9" ht="15" hidden="1" customHeight="1" x14ac:dyDescent="0.25">
      <c r="A3197" s="224"/>
      <c r="B3197" s="56"/>
      <c r="C3197" s="56"/>
      <c r="D3197" s="57"/>
      <c r="E3197" s="86"/>
      <c r="F3197" s="96"/>
      <c r="G3197" s="63"/>
      <c r="H3197" s="64"/>
      <c r="I3197" s="70"/>
    </row>
    <row r="3198" spans="1:9" ht="15" hidden="1" customHeight="1" x14ac:dyDescent="0.25">
      <c r="A3198" s="224"/>
      <c r="B3198" s="56"/>
      <c r="C3198" s="80"/>
      <c r="D3198" s="105"/>
      <c r="E3198" s="86"/>
      <c r="F3198" s="62"/>
      <c r="G3198" s="100"/>
      <c r="H3198" s="64"/>
      <c r="I3198" s="70"/>
    </row>
    <row r="3199" spans="1:9" ht="15" hidden="1" customHeight="1" x14ac:dyDescent="0.25">
      <c r="A3199" s="224"/>
      <c r="B3199" s="56"/>
      <c r="C3199" s="123"/>
      <c r="D3199" s="57"/>
      <c r="E3199" s="72"/>
      <c r="F3199" s="62"/>
      <c r="G3199" s="63"/>
      <c r="H3199" s="64"/>
      <c r="I3199" s="70"/>
    </row>
    <row r="3200" spans="1:9" ht="15" hidden="1" customHeight="1" x14ac:dyDescent="0.25">
      <c r="A3200" s="224"/>
      <c r="B3200" s="56"/>
      <c r="C3200" s="227"/>
      <c r="D3200" s="83"/>
      <c r="E3200" s="86"/>
      <c r="F3200" s="76"/>
      <c r="G3200" s="63"/>
      <c r="H3200" s="64"/>
      <c r="I3200" s="70"/>
    </row>
    <row r="3201" spans="1:9" ht="15" hidden="1" customHeight="1" x14ac:dyDescent="0.25">
      <c r="A3201" s="224"/>
      <c r="B3201" s="56"/>
      <c r="C3201" s="80"/>
      <c r="D3201" s="57"/>
      <c r="E3201" s="86"/>
      <c r="F3201" s="62"/>
      <c r="G3201" s="63"/>
      <c r="H3201" s="64"/>
      <c r="I3201" s="70"/>
    </row>
    <row r="3202" spans="1:9" ht="15" hidden="1" customHeight="1" x14ac:dyDescent="0.25">
      <c r="A3202" s="224"/>
      <c r="B3202" s="56"/>
      <c r="C3202" s="71"/>
      <c r="D3202" s="57"/>
      <c r="E3202" s="72"/>
      <c r="F3202" s="62"/>
      <c r="G3202" s="63"/>
      <c r="H3202" s="64"/>
      <c r="I3202" s="70"/>
    </row>
    <row r="3203" spans="1:9" ht="15" hidden="1" customHeight="1" x14ac:dyDescent="0.25">
      <c r="A3203" s="224"/>
      <c r="B3203" s="56"/>
      <c r="C3203" s="71"/>
      <c r="D3203" s="57"/>
      <c r="E3203" s="100"/>
      <c r="F3203" s="62"/>
      <c r="G3203" s="63"/>
      <c r="H3203" s="64"/>
      <c r="I3203" s="70"/>
    </row>
    <row r="3204" spans="1:9" ht="15" hidden="1" customHeight="1" x14ac:dyDescent="0.25">
      <c r="A3204" s="224"/>
      <c r="B3204" s="71"/>
      <c r="C3204" s="71"/>
      <c r="D3204" s="57"/>
      <c r="E3204" s="66"/>
      <c r="F3204" s="76"/>
      <c r="G3204" s="63"/>
      <c r="H3204" s="64"/>
      <c r="I3204" s="70"/>
    </row>
    <row r="3205" spans="1:9" ht="15" hidden="1" customHeight="1" x14ac:dyDescent="0.25">
      <c r="A3205" s="224"/>
      <c r="B3205" s="55"/>
      <c r="C3205" s="75"/>
      <c r="D3205" s="57"/>
      <c r="E3205" s="66"/>
      <c r="F3205" s="62"/>
      <c r="G3205" s="63"/>
      <c r="H3205" s="64"/>
      <c r="I3205" s="70"/>
    </row>
    <row r="3206" spans="1:9" ht="15" hidden="1" customHeight="1" x14ac:dyDescent="0.25">
      <c r="A3206" s="224"/>
      <c r="B3206" s="56"/>
      <c r="C3206" s="56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4"/>
      <c r="B3207" s="68"/>
      <c r="C3207" s="56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4"/>
      <c r="B3208" s="56"/>
      <c r="C3208" s="56"/>
      <c r="D3208" s="83"/>
      <c r="E3208" s="69"/>
      <c r="F3208" s="77"/>
      <c r="G3208" s="63"/>
      <c r="H3208" s="64"/>
      <c r="I3208" s="70"/>
    </row>
    <row r="3209" spans="1:9" ht="15" hidden="1" customHeight="1" x14ac:dyDescent="0.25">
      <c r="A3209" s="224"/>
      <c r="B3209" s="56"/>
      <c r="C3209" s="56"/>
      <c r="D3209" s="57"/>
      <c r="E3209" s="66"/>
      <c r="F3209" s="76"/>
      <c r="G3209" s="63"/>
      <c r="H3209" s="64"/>
      <c r="I3209" s="70"/>
    </row>
    <row r="3210" spans="1:9" ht="15" hidden="1" customHeight="1" x14ac:dyDescent="0.25">
      <c r="A3210" s="224"/>
      <c r="B3210" s="56"/>
      <c r="C3210" s="56"/>
      <c r="D3210" s="57"/>
      <c r="E3210" s="86"/>
      <c r="F3210" s="76"/>
      <c r="G3210" s="63"/>
      <c r="H3210" s="64"/>
      <c r="I3210" s="70"/>
    </row>
    <row r="3211" spans="1:9" ht="15" hidden="1" customHeight="1" x14ac:dyDescent="0.25">
      <c r="A3211" s="224"/>
      <c r="B3211" s="56"/>
      <c r="C3211" s="178"/>
      <c r="D3211" s="57"/>
      <c r="E3211" s="72"/>
      <c r="F3211" s="62"/>
      <c r="G3211" s="63"/>
      <c r="H3211" s="64"/>
      <c r="I3211" s="70"/>
    </row>
    <row r="3212" spans="1:9" ht="15" hidden="1" customHeight="1" x14ac:dyDescent="0.25">
      <c r="A3212" s="224"/>
      <c r="B3212" s="56"/>
      <c r="C3212" s="75"/>
      <c r="D3212" s="57"/>
      <c r="E3212" s="66"/>
      <c r="F3212" s="67"/>
      <c r="G3212" s="63"/>
      <c r="H3212" s="64"/>
      <c r="I3212" s="70"/>
    </row>
    <row r="3213" spans="1:9" ht="15" hidden="1" customHeight="1" x14ac:dyDescent="0.25">
      <c r="A3213" s="224"/>
      <c r="B3213" s="56"/>
      <c r="C3213" s="56"/>
      <c r="D3213" s="57"/>
      <c r="E3213" s="66"/>
      <c r="F3213" s="76"/>
      <c r="G3213" s="63"/>
      <c r="H3213" s="64"/>
      <c r="I3213" s="70"/>
    </row>
    <row r="3214" spans="1:9" ht="15" hidden="1" customHeight="1" x14ac:dyDescent="0.25">
      <c r="A3214" s="224"/>
      <c r="B3214" s="55"/>
      <c r="C3214" s="75"/>
      <c r="D3214" s="57"/>
      <c r="E3214" s="66"/>
      <c r="F3214" s="76"/>
      <c r="G3214" s="63"/>
      <c r="H3214" s="64"/>
      <c r="I3214" s="70"/>
    </row>
    <row r="3215" spans="1:9" ht="15" hidden="1" customHeight="1" x14ac:dyDescent="0.25">
      <c r="A3215" s="224"/>
      <c r="B3215" s="56"/>
      <c r="C3215" s="56"/>
      <c r="D3215" s="57"/>
      <c r="E3215" s="66"/>
      <c r="F3215" s="76"/>
      <c r="G3215" s="100"/>
      <c r="H3215" s="64"/>
      <c r="I3215" s="70"/>
    </row>
    <row r="3216" spans="1:9" ht="15" hidden="1" customHeight="1" x14ac:dyDescent="0.25">
      <c r="A3216" s="224"/>
      <c r="B3216" s="60"/>
      <c r="C3216" s="123"/>
      <c r="D3216" s="57"/>
      <c r="E3216" s="72"/>
      <c r="F3216" s="76"/>
      <c r="G3216" s="63"/>
      <c r="H3216" s="64"/>
      <c r="I3216" s="70"/>
    </row>
    <row r="3217" spans="1:9" ht="15" hidden="1" customHeight="1" x14ac:dyDescent="0.25">
      <c r="A3217" s="224"/>
      <c r="B3217" s="55"/>
      <c r="C3217" s="75"/>
      <c r="D3217" s="57"/>
      <c r="E3217" s="72"/>
      <c r="F3217" s="76"/>
      <c r="G3217" s="63"/>
      <c r="H3217" s="64"/>
      <c r="I3217" s="70"/>
    </row>
    <row r="3218" spans="1:9" ht="15" hidden="1" customHeight="1" x14ac:dyDescent="0.25">
      <c r="A3218" s="224"/>
      <c r="B3218" s="56"/>
      <c r="C3218" s="56"/>
      <c r="D3218" s="83"/>
      <c r="E3218" s="69"/>
      <c r="F3218" s="77"/>
      <c r="G3218" s="100"/>
      <c r="H3218" s="64"/>
      <c r="I3218" s="70"/>
    </row>
    <row r="3219" spans="1:9" ht="15" hidden="1" customHeight="1" x14ac:dyDescent="0.25">
      <c r="A3219" s="224"/>
      <c r="B3219" s="56"/>
      <c r="C3219" s="56"/>
      <c r="D3219" s="57"/>
      <c r="E3219" s="86"/>
      <c r="F3219" s="76"/>
      <c r="G3219" s="63"/>
      <c r="H3219" s="64"/>
      <c r="I3219" s="70"/>
    </row>
    <row r="3220" spans="1:9" ht="15" hidden="1" customHeight="1" x14ac:dyDescent="0.25">
      <c r="A3220" s="224"/>
      <c r="B3220" s="56"/>
      <c r="C3220" s="56"/>
      <c r="D3220" s="83"/>
      <c r="E3220" s="69"/>
      <c r="F3220" s="77"/>
      <c r="G3220" s="743"/>
      <c r="H3220" s="64"/>
      <c r="I3220" s="70"/>
    </row>
    <row r="3221" spans="1:9" ht="15" hidden="1" customHeight="1" x14ac:dyDescent="0.25">
      <c r="A3221" s="224"/>
      <c r="B3221" s="56"/>
      <c r="C3221" s="56"/>
      <c r="D3221" s="83"/>
      <c r="E3221" s="69"/>
      <c r="F3221" s="77"/>
      <c r="G3221" s="743"/>
      <c r="H3221" s="64"/>
      <c r="I3221" s="70"/>
    </row>
    <row r="3222" spans="1:9" ht="15" hidden="1" customHeight="1" x14ac:dyDescent="0.25">
      <c r="A3222" s="224"/>
      <c r="B3222" s="56"/>
      <c r="C3222" s="56"/>
      <c r="D3222" s="57"/>
      <c r="E3222" s="72"/>
      <c r="F3222" s="76"/>
      <c r="G3222" s="63"/>
      <c r="H3222" s="64"/>
      <c r="I3222" s="70"/>
    </row>
    <row r="3223" spans="1:9" ht="15" hidden="1" customHeight="1" x14ac:dyDescent="0.25">
      <c r="A3223" s="224"/>
      <c r="B3223" s="56"/>
      <c r="C3223" s="56"/>
      <c r="D3223" s="57"/>
      <c r="E3223" s="86"/>
      <c r="F3223" s="76"/>
      <c r="G3223" s="63"/>
      <c r="H3223" s="64"/>
      <c r="I3223" s="70"/>
    </row>
    <row r="3224" spans="1:9" ht="15" hidden="1" customHeight="1" x14ac:dyDescent="0.25">
      <c r="A3224" s="224"/>
      <c r="B3224" s="60"/>
      <c r="C3224" s="151"/>
      <c r="D3224" s="57"/>
      <c r="E3224" s="66"/>
      <c r="F3224" s="67"/>
      <c r="G3224" s="63"/>
      <c r="H3224" s="64"/>
      <c r="I3224" s="70"/>
    </row>
    <row r="3225" spans="1:9" ht="15" hidden="1" customHeight="1" x14ac:dyDescent="0.25">
      <c r="A3225" s="224"/>
      <c r="B3225" s="56"/>
      <c r="C3225" s="56"/>
      <c r="D3225" s="57"/>
      <c r="E3225" s="66"/>
      <c r="F3225" s="67"/>
      <c r="G3225" s="63"/>
      <c r="H3225" s="64"/>
      <c r="I3225" s="70"/>
    </row>
    <row r="3226" spans="1:9" ht="15" hidden="1" customHeight="1" x14ac:dyDescent="0.25">
      <c r="A3226" s="224"/>
      <c r="B3226" s="68"/>
      <c r="C3226" s="56"/>
      <c r="D3226" s="57"/>
      <c r="E3226" s="66"/>
      <c r="F3226" s="67"/>
      <c r="G3226" s="63"/>
      <c r="H3226" s="64"/>
      <c r="I3226" s="70"/>
    </row>
    <row r="3227" spans="1:9" ht="15" hidden="1" customHeight="1" x14ac:dyDescent="0.25">
      <c r="A3227" s="224"/>
      <c r="B3227" s="56"/>
      <c r="C3227" s="56"/>
      <c r="D3227" s="57"/>
      <c r="E3227" s="86"/>
      <c r="F3227" s="76"/>
      <c r="G3227" s="63"/>
      <c r="H3227" s="64"/>
      <c r="I3227" s="70"/>
    </row>
    <row r="3228" spans="1:9" ht="15" hidden="1" customHeight="1" x14ac:dyDescent="0.25">
      <c r="A3228" s="224"/>
      <c r="B3228" s="56"/>
      <c r="C3228" s="56"/>
      <c r="D3228" s="57"/>
      <c r="E3228" s="86"/>
      <c r="F3228" s="76"/>
      <c r="G3228" s="63"/>
      <c r="H3228" s="64"/>
      <c r="I3228" s="70"/>
    </row>
    <row r="3229" spans="1:9" ht="15" hidden="1" customHeight="1" x14ac:dyDescent="0.25">
      <c r="A3229" s="224"/>
      <c r="B3229" s="60"/>
      <c r="C3229" s="60"/>
      <c r="D3229" s="57"/>
      <c r="E3229" s="66"/>
      <c r="F3229" s="62"/>
      <c r="G3229" s="63"/>
      <c r="H3229" s="64"/>
      <c r="I3229" s="70"/>
    </row>
    <row r="3230" spans="1:9" ht="15" hidden="1" customHeight="1" x14ac:dyDescent="0.25">
      <c r="A3230" s="224"/>
      <c r="B3230" s="56"/>
      <c r="C3230" s="80"/>
      <c r="D3230" s="57"/>
      <c r="E3230" s="72"/>
      <c r="F3230" s="67"/>
      <c r="G3230" s="63"/>
      <c r="H3230" s="64"/>
      <c r="I3230" s="70"/>
    </row>
    <row r="3231" spans="1:9" ht="15" hidden="1" customHeight="1" x14ac:dyDescent="0.25">
      <c r="A3231" s="224"/>
      <c r="B3231" s="56"/>
      <c r="C3231" s="75"/>
      <c r="D3231" s="57"/>
      <c r="E3231" s="72"/>
      <c r="F3231" s="76"/>
      <c r="G3231" s="63"/>
      <c r="H3231" s="64"/>
      <c r="I3231" s="70"/>
    </row>
    <row r="3232" spans="1:9" ht="15" hidden="1" customHeight="1" x14ac:dyDescent="0.25">
      <c r="A3232" s="224"/>
      <c r="B3232" s="74"/>
      <c r="C3232" s="71"/>
      <c r="D3232" s="57"/>
      <c r="E3232" s="86"/>
      <c r="F3232" s="62"/>
      <c r="G3232" s="62"/>
      <c r="H3232" s="64"/>
      <c r="I3232" s="70"/>
    </row>
    <row r="3233" spans="1:9" ht="15" hidden="1" customHeight="1" x14ac:dyDescent="0.25">
      <c r="A3233" s="224"/>
      <c r="B3233" s="55"/>
      <c r="C3233" s="75"/>
      <c r="D3233" s="57"/>
      <c r="E3233" s="72"/>
      <c r="F3233" s="62"/>
      <c r="G3233" s="63"/>
      <c r="H3233" s="64"/>
      <c r="I3233" s="70"/>
    </row>
    <row r="3234" spans="1:9" ht="15" hidden="1" customHeight="1" x14ac:dyDescent="0.25">
      <c r="A3234" s="224"/>
      <c r="B3234" s="55"/>
      <c r="C3234" s="75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4"/>
      <c r="B3235" s="56"/>
      <c r="C3235" s="80"/>
      <c r="D3235" s="83"/>
      <c r="E3235" s="86"/>
      <c r="F3235" s="76"/>
      <c r="G3235" s="63"/>
      <c r="H3235" s="64"/>
      <c r="I3235" s="70"/>
    </row>
    <row r="3236" spans="1:9" ht="15" hidden="1" customHeight="1" x14ac:dyDescent="0.25">
      <c r="A3236" s="224"/>
      <c r="B3236" s="56"/>
      <c r="C3236" s="80"/>
      <c r="D3236" s="57"/>
      <c r="E3236" s="86"/>
      <c r="F3236" s="62"/>
      <c r="G3236" s="63"/>
      <c r="H3236" s="64"/>
      <c r="I3236" s="70"/>
    </row>
    <row r="3237" spans="1:9" ht="15" hidden="1" customHeight="1" x14ac:dyDescent="0.25">
      <c r="A3237" s="224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4"/>
      <c r="B3238" s="56"/>
      <c r="C3238" s="56"/>
      <c r="D3238" s="83"/>
      <c r="E3238" s="69"/>
      <c r="F3238" s="77"/>
      <c r="G3238" s="100"/>
      <c r="H3238" s="64"/>
      <c r="I3238" s="70"/>
    </row>
    <row r="3239" spans="1:9" ht="15" hidden="1" customHeight="1" x14ac:dyDescent="0.25">
      <c r="A3239" s="224"/>
      <c r="B3239" s="60"/>
      <c r="C3239" s="56"/>
      <c r="D3239" s="57"/>
      <c r="E3239" s="86"/>
      <c r="F3239" s="62"/>
      <c r="G3239" s="63"/>
      <c r="H3239" s="64"/>
      <c r="I3239" s="56"/>
    </row>
    <row r="3240" spans="1:9" ht="15" hidden="1" customHeight="1" x14ac:dyDescent="0.25">
      <c r="A3240" s="224"/>
      <c r="B3240" s="56"/>
      <c r="C3240" s="71"/>
      <c r="D3240" s="57"/>
      <c r="E3240" s="86"/>
      <c r="F3240" s="62"/>
      <c r="G3240" s="63"/>
      <c r="H3240" s="64"/>
      <c r="I3240" s="56"/>
    </row>
    <row r="3241" spans="1:9" ht="15" hidden="1" customHeight="1" x14ac:dyDescent="0.25">
      <c r="A3241" s="224"/>
      <c r="B3241" s="95"/>
      <c r="C3241" s="80"/>
      <c r="D3241" s="57"/>
      <c r="E3241" s="66"/>
      <c r="F3241" s="76"/>
      <c r="G3241" s="63"/>
      <c r="H3241" s="64"/>
      <c r="I3241" s="56"/>
    </row>
    <row r="3242" spans="1:9" ht="15" hidden="1" customHeight="1" x14ac:dyDescent="0.25">
      <c r="A3242" s="224"/>
      <c r="B3242" s="71"/>
      <c r="C3242" s="71"/>
      <c r="D3242" s="57"/>
      <c r="E3242" s="66"/>
      <c r="F3242" s="76"/>
      <c r="G3242" s="100"/>
      <c r="H3242" s="64"/>
      <c r="I3242" s="56"/>
    </row>
    <row r="3243" spans="1:9" ht="15" hidden="1" customHeight="1" x14ac:dyDescent="0.25">
      <c r="A3243" s="224"/>
      <c r="B3243" s="55"/>
      <c r="C3243" s="75"/>
      <c r="D3243" s="57"/>
      <c r="E3243" s="66"/>
      <c r="F3243" s="62"/>
      <c r="G3243" s="63"/>
      <c r="H3243" s="64"/>
      <c r="I3243" s="56"/>
    </row>
    <row r="3244" spans="1:9" ht="15" hidden="1" customHeight="1" x14ac:dyDescent="0.25">
      <c r="A3244" s="224"/>
      <c r="B3244" s="56"/>
      <c r="C3244" s="56"/>
      <c r="D3244" s="56"/>
      <c r="E3244" s="72"/>
      <c r="F3244" s="58"/>
      <c r="G3244" s="63"/>
      <c r="H3244" s="64"/>
      <c r="I3244" s="56"/>
    </row>
    <row r="3245" spans="1:9" ht="15" hidden="1" customHeight="1" x14ac:dyDescent="0.25">
      <c r="A3245" s="224"/>
      <c r="B3245" s="56"/>
      <c r="C3245" s="56"/>
      <c r="D3245" s="56"/>
      <c r="E3245" s="72"/>
      <c r="F3245" s="58"/>
      <c r="G3245" s="63"/>
      <c r="H3245" s="64"/>
      <c r="I3245" s="56"/>
    </row>
    <row r="3246" spans="1:9" ht="15" hidden="1" customHeight="1" x14ac:dyDescent="0.25">
      <c r="A3246" s="224"/>
      <c r="B3246" s="68"/>
      <c r="C3246" s="56"/>
      <c r="D3246" s="61"/>
      <c r="E3246" s="69"/>
      <c r="F3246" s="62"/>
      <c r="G3246" s="63"/>
      <c r="H3246" s="64"/>
      <c r="I3246" s="56"/>
    </row>
    <row r="3247" spans="1:9" ht="15" hidden="1" customHeight="1" x14ac:dyDescent="0.25">
      <c r="A3247" s="224"/>
      <c r="B3247" s="56"/>
      <c r="C3247" s="56"/>
      <c r="D3247" s="129"/>
      <c r="E3247" s="208"/>
      <c r="F3247" s="130"/>
      <c r="G3247" s="743"/>
      <c r="H3247" s="64"/>
      <c r="I3247" s="56"/>
    </row>
    <row r="3248" spans="1:9" ht="15" hidden="1" customHeight="1" x14ac:dyDescent="0.25">
      <c r="A3248" s="224"/>
      <c r="B3248" s="56"/>
      <c r="C3248" s="56"/>
      <c r="D3248" s="56"/>
      <c r="E3248" s="56"/>
      <c r="F3248" s="58"/>
      <c r="G3248" s="743"/>
      <c r="H3248" s="64"/>
      <c r="I3248" s="56"/>
    </row>
    <row r="3249" spans="1:9" ht="15" hidden="1" customHeight="1" x14ac:dyDescent="0.25">
      <c r="A3249" s="224"/>
      <c r="B3249" s="56"/>
      <c r="C3249" s="80"/>
      <c r="D3249" s="57"/>
      <c r="E3249" s="72"/>
      <c r="F3249" s="67"/>
      <c r="G3249" s="743"/>
      <c r="H3249" s="106"/>
      <c r="I3249" s="56"/>
    </row>
    <row r="3250" spans="1:9" ht="15" hidden="1" customHeight="1" x14ac:dyDescent="0.25">
      <c r="A3250" s="224"/>
      <c r="B3250" s="56"/>
      <c r="C3250" s="80"/>
      <c r="D3250" s="105"/>
      <c r="E3250" s="86"/>
      <c r="F3250" s="62"/>
      <c r="G3250" s="743"/>
      <c r="H3250" s="106"/>
      <c r="I3250" s="56"/>
    </row>
    <row r="3251" spans="1:9" ht="15" hidden="1" customHeight="1" x14ac:dyDescent="0.25">
      <c r="A3251" s="224"/>
      <c r="B3251" s="56"/>
      <c r="C3251" s="56"/>
      <c r="D3251" s="57"/>
      <c r="E3251" s="66"/>
      <c r="F3251" s="62"/>
      <c r="G3251" s="743"/>
      <c r="H3251" s="106"/>
      <c r="I3251" s="56"/>
    </row>
    <row r="3252" spans="1:9" ht="15" hidden="1" customHeight="1" x14ac:dyDescent="0.25">
      <c r="A3252" s="224"/>
      <c r="B3252" s="56"/>
      <c r="C3252" s="81"/>
      <c r="D3252" s="56"/>
      <c r="E3252" s="56"/>
      <c r="F3252" s="58"/>
      <c r="G3252" s="743"/>
      <c r="H3252" s="106"/>
      <c r="I3252" s="56"/>
    </row>
    <row r="3253" spans="1:9" ht="15" hidden="1" customHeight="1" x14ac:dyDescent="0.25">
      <c r="A3253" s="224"/>
      <c r="B3253" s="56"/>
      <c r="C3253" s="80"/>
      <c r="D3253" s="56"/>
      <c r="E3253" s="56"/>
      <c r="F3253" s="58"/>
      <c r="G3253" s="743"/>
      <c r="H3253" s="106"/>
      <c r="I3253" s="56"/>
    </row>
    <row r="3254" spans="1:9" ht="15" hidden="1" customHeight="1" x14ac:dyDescent="0.25">
      <c r="A3254" s="224"/>
      <c r="B3254" s="56"/>
      <c r="C3254" s="227"/>
      <c r="D3254" s="83"/>
      <c r="E3254" s="86"/>
      <c r="F3254" s="76"/>
      <c r="G3254" s="63"/>
      <c r="H3254" s="106"/>
      <c r="I3254" s="56"/>
    </row>
    <row r="3255" spans="1:9" ht="15" hidden="1" customHeight="1" x14ac:dyDescent="0.25">
      <c r="A3255" s="224"/>
      <c r="B3255" s="56"/>
      <c r="C3255" s="80"/>
      <c r="D3255" s="57"/>
      <c r="E3255" s="86"/>
      <c r="F3255" s="62"/>
      <c r="G3255" s="63"/>
      <c r="H3255" s="64"/>
      <c r="I3255" s="56"/>
    </row>
    <row r="3256" spans="1:9" ht="15" hidden="1" customHeight="1" x14ac:dyDescent="0.25">
      <c r="A3256" s="224"/>
      <c r="B3256" s="56"/>
      <c r="C3256" s="71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4"/>
      <c r="B3257" s="56"/>
      <c r="C3257" s="80"/>
      <c r="D3257" s="105"/>
      <c r="E3257" s="86"/>
      <c r="F3257" s="62"/>
      <c r="G3257" s="100"/>
      <c r="H3257" s="64"/>
      <c r="I3257" s="70"/>
    </row>
    <row r="3258" spans="1:9" ht="15" hidden="1" customHeight="1" x14ac:dyDescent="0.25">
      <c r="A3258" s="224"/>
      <c r="B3258" s="56"/>
      <c r="C3258" s="123"/>
      <c r="D3258" s="57"/>
      <c r="E3258" s="72"/>
      <c r="F3258" s="62"/>
      <c r="G3258" s="63"/>
      <c r="H3258" s="64"/>
      <c r="I3258" s="70"/>
    </row>
    <row r="3259" spans="1:9" ht="15" hidden="1" customHeight="1" x14ac:dyDescent="0.25">
      <c r="A3259" s="224"/>
      <c r="B3259" s="56"/>
      <c r="C3259" s="80"/>
      <c r="D3259" s="105"/>
      <c r="E3259" s="86"/>
      <c r="F3259" s="62"/>
      <c r="G3259" s="100"/>
      <c r="H3259" s="64"/>
      <c r="I3259" s="70"/>
    </row>
    <row r="3260" spans="1:9" ht="15" hidden="1" customHeight="1" x14ac:dyDescent="0.25">
      <c r="A3260" s="224"/>
      <c r="B3260" s="56"/>
      <c r="C3260" s="123"/>
      <c r="D3260" s="57"/>
      <c r="E3260" s="72"/>
      <c r="F3260" s="62"/>
      <c r="G3260" s="63"/>
      <c r="H3260" s="64"/>
      <c r="I3260" s="70"/>
    </row>
    <row r="3261" spans="1:9" ht="15" hidden="1" customHeight="1" x14ac:dyDescent="0.25">
      <c r="A3261" s="224"/>
      <c r="B3261" s="56"/>
      <c r="C3261" s="227"/>
      <c r="D3261" s="83"/>
      <c r="E3261" s="86"/>
      <c r="F3261" s="76"/>
      <c r="G3261" s="63"/>
      <c r="H3261" s="64"/>
      <c r="I3261" s="70"/>
    </row>
    <row r="3262" spans="1:9" ht="15" hidden="1" customHeight="1" x14ac:dyDescent="0.25">
      <c r="A3262" s="224"/>
      <c r="B3262" s="56"/>
      <c r="C3262" s="80"/>
      <c r="D3262" s="57"/>
      <c r="E3262" s="86"/>
      <c r="F3262" s="62"/>
      <c r="G3262" s="63"/>
      <c r="H3262" s="64"/>
      <c r="I3262" s="70"/>
    </row>
    <row r="3263" spans="1:9" ht="15" hidden="1" customHeight="1" x14ac:dyDescent="0.25">
      <c r="A3263" s="224"/>
      <c r="B3263" s="56"/>
      <c r="C3263" s="71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4"/>
      <c r="B3264" s="56"/>
      <c r="C3264" s="56"/>
      <c r="D3264" s="57"/>
      <c r="E3264" s="66"/>
      <c r="F3264" s="76"/>
      <c r="G3264" s="100"/>
      <c r="H3264" s="64"/>
      <c r="I3264" s="70"/>
    </row>
    <row r="3265" spans="1:9" ht="15" hidden="1" customHeight="1" x14ac:dyDescent="0.25">
      <c r="A3265" s="224"/>
      <c r="B3265" s="60"/>
      <c r="C3265" s="123"/>
      <c r="D3265" s="57"/>
      <c r="E3265" s="72"/>
      <c r="F3265" s="76"/>
      <c r="G3265" s="63"/>
      <c r="H3265" s="64"/>
      <c r="I3265" s="70"/>
    </row>
    <row r="3266" spans="1:9" ht="15" hidden="1" customHeight="1" x14ac:dyDescent="0.25">
      <c r="A3266" s="224"/>
      <c r="B3266" s="56"/>
      <c r="C3266" s="80"/>
      <c r="D3266" s="57"/>
      <c r="E3266" s="72"/>
      <c r="F3266" s="62"/>
      <c r="G3266" s="63"/>
      <c r="H3266" s="64"/>
      <c r="I3266" s="70"/>
    </row>
    <row r="3267" spans="1:9" ht="15" hidden="1" customHeight="1" x14ac:dyDescent="0.25">
      <c r="A3267" s="224"/>
      <c r="B3267" s="56"/>
      <c r="C3267" s="56"/>
      <c r="D3267" s="57"/>
      <c r="E3267" s="66"/>
      <c r="F3267" s="76"/>
      <c r="G3267" s="63"/>
      <c r="H3267" s="64"/>
      <c r="I3267" s="70"/>
    </row>
    <row r="3268" spans="1:9" ht="15" hidden="1" customHeight="1" x14ac:dyDescent="0.25">
      <c r="A3268" s="224"/>
      <c r="B3268" s="56"/>
      <c r="C3268" s="56"/>
      <c r="D3268" s="83"/>
      <c r="E3268" s="69"/>
      <c r="F3268" s="77"/>
      <c r="G3268" s="100"/>
      <c r="H3268" s="64"/>
      <c r="I3268" s="70"/>
    </row>
    <row r="3269" spans="1:9" ht="15" hidden="1" customHeight="1" x14ac:dyDescent="0.25">
      <c r="A3269" s="224"/>
      <c r="B3269" s="55"/>
      <c r="C3269" s="56"/>
      <c r="D3269" s="57"/>
      <c r="E3269" s="86"/>
      <c r="F3269" s="76"/>
      <c r="G3269" s="63"/>
      <c r="H3269" s="64"/>
      <c r="I3269" s="70"/>
    </row>
    <row r="3270" spans="1:9" ht="15" hidden="1" customHeight="1" x14ac:dyDescent="0.25">
      <c r="A3270" s="224"/>
      <c r="B3270" s="55"/>
      <c r="C3270" s="56"/>
      <c r="D3270" s="83"/>
      <c r="E3270" s="69"/>
      <c r="F3270" s="77"/>
      <c r="G3270" s="63"/>
      <c r="H3270" s="64"/>
      <c r="I3270" s="70"/>
    </row>
    <row r="3271" spans="1:9" ht="15" hidden="1" customHeight="1" x14ac:dyDescent="0.25">
      <c r="A3271" s="224"/>
      <c r="B3271" s="56"/>
      <c r="C3271" s="56"/>
      <c r="D3271" s="57"/>
      <c r="E3271" s="86"/>
      <c r="F3271" s="76"/>
      <c r="G3271" s="63"/>
      <c r="H3271" s="64"/>
      <c r="I3271" s="70"/>
    </row>
    <row r="3272" spans="1:9" ht="15" hidden="1" customHeight="1" x14ac:dyDescent="0.25">
      <c r="A3272" s="224"/>
      <c r="B3272" s="55"/>
      <c r="C3272" s="110"/>
      <c r="D3272" s="57"/>
      <c r="E3272" s="72"/>
      <c r="F3272" s="76"/>
      <c r="G3272" s="63"/>
      <c r="H3272" s="64"/>
      <c r="I3272" s="70"/>
    </row>
    <row r="3273" spans="1:9" ht="15" hidden="1" customHeight="1" x14ac:dyDescent="0.25">
      <c r="A3273" s="224"/>
      <c r="B3273" s="56"/>
      <c r="C3273" s="75"/>
      <c r="D3273" s="57"/>
      <c r="E3273" s="72"/>
      <c r="F3273" s="76"/>
      <c r="G3273" s="63"/>
      <c r="H3273" s="64"/>
      <c r="I3273" s="70"/>
    </row>
    <row r="3274" spans="1:9" ht="15" hidden="1" customHeight="1" x14ac:dyDescent="0.25">
      <c r="A3274" s="224"/>
      <c r="B3274" s="56"/>
      <c r="C3274" s="75"/>
      <c r="D3274" s="83"/>
      <c r="E3274" s="72"/>
      <c r="F3274" s="76"/>
      <c r="G3274" s="63"/>
      <c r="H3274" s="64"/>
      <c r="I3274" s="70"/>
    </row>
    <row r="3275" spans="1:9" ht="15" hidden="1" customHeight="1" x14ac:dyDescent="0.25">
      <c r="A3275" s="224"/>
      <c r="B3275" s="55"/>
      <c r="C3275" s="75"/>
      <c r="D3275" s="57"/>
      <c r="E3275" s="72"/>
      <c r="F3275" s="62"/>
      <c r="G3275" s="63"/>
      <c r="H3275" s="64"/>
      <c r="I3275" s="70"/>
    </row>
    <row r="3276" spans="1:9" ht="15" hidden="1" customHeight="1" x14ac:dyDescent="0.25">
      <c r="A3276" s="224"/>
      <c r="B3276" s="56"/>
      <c r="C3276" s="80"/>
      <c r="D3276" s="105"/>
      <c r="E3276" s="86"/>
      <c r="F3276" s="62"/>
      <c r="G3276" s="100"/>
      <c r="H3276" s="64"/>
      <c r="I3276" s="70"/>
    </row>
    <row r="3277" spans="1:9" ht="15" hidden="1" customHeight="1" x14ac:dyDescent="0.25">
      <c r="A3277" s="224"/>
      <c r="B3277" s="56"/>
      <c r="C3277" s="123"/>
      <c r="D3277" s="57"/>
      <c r="E3277" s="72"/>
      <c r="F3277" s="76"/>
      <c r="G3277" s="63"/>
      <c r="H3277" s="64"/>
      <c r="I3277" s="70"/>
    </row>
    <row r="3278" spans="1:9" ht="15" hidden="1" customHeight="1" x14ac:dyDescent="0.25">
      <c r="A3278" s="224"/>
      <c r="B3278" s="56"/>
      <c r="C3278" s="56"/>
      <c r="D3278" s="83"/>
      <c r="E3278" s="86"/>
      <c r="F3278" s="76"/>
      <c r="G3278" s="63"/>
      <c r="H3278" s="64"/>
      <c r="I3278" s="70"/>
    </row>
    <row r="3279" spans="1:9" ht="15" hidden="1" customHeight="1" x14ac:dyDescent="0.25">
      <c r="A3279" s="224"/>
      <c r="B3279" s="55"/>
      <c r="C3279" s="75"/>
      <c r="D3279" s="57"/>
      <c r="E3279" s="66"/>
      <c r="F3279" s="62"/>
      <c r="G3279" s="100"/>
      <c r="H3279" s="64"/>
      <c r="I3279" s="70"/>
    </row>
    <row r="3280" spans="1:9" ht="15" hidden="1" customHeight="1" x14ac:dyDescent="0.25">
      <c r="A3280" s="224"/>
      <c r="B3280" s="55"/>
      <c r="C3280" s="75"/>
      <c r="D3280" s="57"/>
      <c r="E3280" s="66"/>
      <c r="F3280" s="63"/>
      <c r="G3280" s="63"/>
      <c r="H3280" s="64"/>
      <c r="I3280" s="70"/>
    </row>
    <row r="3281" spans="1:9" ht="15" hidden="1" customHeight="1" x14ac:dyDescent="0.25">
      <c r="A3281" s="224"/>
      <c r="B3281" s="55"/>
      <c r="C3281" s="80"/>
      <c r="D3281" s="57"/>
      <c r="E3281" s="72"/>
      <c r="F3281" s="62"/>
      <c r="G3281" s="743"/>
      <c r="H3281" s="64"/>
      <c r="I3281" s="70"/>
    </row>
    <row r="3282" spans="1:9" ht="15" hidden="1" customHeight="1" x14ac:dyDescent="0.25">
      <c r="A3282" s="224"/>
      <c r="B3282" s="55"/>
      <c r="C3282" s="72"/>
      <c r="D3282" s="83"/>
      <c r="E3282" s="69"/>
      <c r="F3282" s="77"/>
      <c r="G3282" s="743"/>
      <c r="H3282" s="64"/>
      <c r="I3282" s="70"/>
    </row>
    <row r="3283" spans="1:9" ht="15" hidden="1" customHeight="1" x14ac:dyDescent="0.25">
      <c r="A3283" s="224"/>
      <c r="B3283" s="56"/>
      <c r="C3283" s="80"/>
      <c r="D3283" s="57"/>
      <c r="E3283" s="72"/>
      <c r="F3283" s="76"/>
      <c r="G3283" s="63"/>
      <c r="H3283" s="64"/>
      <c r="I3283" s="419"/>
    </row>
    <row r="3284" spans="1:9" ht="15" hidden="1" customHeight="1" x14ac:dyDescent="0.25">
      <c r="A3284" s="224"/>
      <c r="B3284" s="414"/>
      <c r="C3284" s="414"/>
      <c r="D3284" s="435"/>
      <c r="E3284" s="436"/>
      <c r="F3284" s="437"/>
      <c r="G3284" s="417"/>
      <c r="H3284" s="64"/>
      <c r="I3284" s="70"/>
    </row>
    <row r="3285" spans="1:9" ht="15" hidden="1" customHeight="1" x14ac:dyDescent="0.25">
      <c r="A3285" s="224"/>
      <c r="B3285" s="56"/>
      <c r="C3285" s="80"/>
      <c r="D3285" s="57"/>
      <c r="E3285" s="72"/>
      <c r="F3285" s="62"/>
      <c r="G3285" s="63"/>
      <c r="H3285" s="418"/>
      <c r="I3285" s="70"/>
    </row>
    <row r="3286" spans="1:9" ht="15" hidden="1" customHeight="1" x14ac:dyDescent="0.25">
      <c r="A3286" s="224"/>
      <c r="B3286" s="71"/>
      <c r="C3286" s="74"/>
      <c r="D3286" s="57"/>
      <c r="E3286" s="66"/>
      <c r="F3286" s="434"/>
      <c r="G3286" s="63"/>
      <c r="H3286" s="64"/>
      <c r="I3286" s="70"/>
    </row>
    <row r="3287" spans="1:9" ht="15" hidden="1" customHeight="1" x14ac:dyDescent="0.25">
      <c r="A3287" s="224"/>
      <c r="B3287" s="56"/>
      <c r="C3287" s="71"/>
      <c r="D3287" s="57"/>
      <c r="E3287" s="86"/>
      <c r="F3287" s="62"/>
      <c r="G3287" s="63"/>
      <c r="H3287" s="64"/>
      <c r="I3287" s="70"/>
    </row>
    <row r="3288" spans="1:9" ht="15" hidden="1" customHeight="1" x14ac:dyDescent="0.25">
      <c r="A3288" s="224"/>
      <c r="B3288" s="56"/>
      <c r="C3288" s="81"/>
      <c r="D3288" s="57"/>
      <c r="E3288" s="72"/>
      <c r="F3288" s="62"/>
      <c r="G3288" s="63"/>
      <c r="H3288" s="64"/>
      <c r="I3288" s="70"/>
    </row>
    <row r="3289" spans="1:9" ht="15" hidden="1" customHeight="1" x14ac:dyDescent="0.25">
      <c r="A3289" s="224"/>
      <c r="B3289" s="60"/>
      <c r="C3289" s="60"/>
      <c r="D3289" s="57"/>
      <c r="E3289" s="66"/>
      <c r="F3289" s="62"/>
      <c r="G3289" s="63"/>
      <c r="H3289" s="64"/>
      <c r="I3289" s="70"/>
    </row>
    <row r="3290" spans="1:9" ht="15" hidden="1" customHeight="1" x14ac:dyDescent="0.25">
      <c r="A3290" s="224"/>
      <c r="B3290" s="68"/>
      <c r="C3290" s="56"/>
      <c r="D3290" s="57"/>
      <c r="E3290" s="86"/>
      <c r="F3290" s="62"/>
      <c r="G3290" s="62"/>
      <c r="H3290" s="64"/>
      <c r="I3290" s="70"/>
    </row>
    <row r="3291" spans="1:9" ht="15" hidden="1" customHeight="1" x14ac:dyDescent="0.25">
      <c r="A3291" s="224"/>
      <c r="B3291" s="55"/>
      <c r="C3291" s="75"/>
      <c r="D3291" s="57"/>
      <c r="E3291" s="72"/>
      <c r="F3291" s="62"/>
      <c r="G3291" s="63"/>
      <c r="H3291" s="64"/>
      <c r="I3291" s="70"/>
    </row>
    <row r="3292" spans="1:9" ht="15" hidden="1" customHeight="1" x14ac:dyDescent="0.25">
      <c r="A3292" s="224"/>
      <c r="B3292" s="56"/>
      <c r="C3292" s="238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4"/>
      <c r="B3293" s="56"/>
      <c r="C3293" s="238"/>
      <c r="D3293" s="57"/>
      <c r="E3293" s="72"/>
      <c r="F3293" s="62"/>
      <c r="G3293" s="63"/>
      <c r="H3293" s="64"/>
      <c r="I3293" s="70"/>
    </row>
    <row r="3294" spans="1:9" ht="15" hidden="1" customHeight="1" x14ac:dyDescent="0.25">
      <c r="A3294" s="224"/>
      <c r="B3294" s="56"/>
      <c r="C3294" s="438"/>
      <c r="D3294" s="57"/>
      <c r="E3294" s="66"/>
      <c r="F3294" s="76"/>
      <c r="G3294" s="100"/>
      <c r="H3294" s="64"/>
      <c r="I3294" s="70"/>
    </row>
    <row r="3295" spans="1:9" ht="15" hidden="1" customHeight="1" x14ac:dyDescent="0.25">
      <c r="A3295" s="224"/>
      <c r="B3295" s="56"/>
      <c r="C3295" s="438"/>
      <c r="D3295" s="57"/>
      <c r="E3295" s="66"/>
      <c r="F3295" s="76"/>
      <c r="G3295" s="100"/>
      <c r="H3295" s="64"/>
      <c r="I3295" s="70"/>
    </row>
    <row r="3296" spans="1:9" ht="15" hidden="1" customHeight="1" x14ac:dyDescent="0.25">
      <c r="A3296" s="224"/>
      <c r="B3296" s="68"/>
      <c r="C3296" s="238"/>
      <c r="D3296" s="61"/>
      <c r="E3296" s="69"/>
      <c r="F3296" s="62"/>
      <c r="G3296" s="63"/>
      <c r="H3296" s="64"/>
      <c r="I3296" s="70"/>
    </row>
    <row r="3297" spans="1:9" ht="15" hidden="1" customHeight="1" x14ac:dyDescent="0.25">
      <c r="A3297" s="224"/>
      <c r="B3297" s="56"/>
      <c r="C3297" s="238"/>
      <c r="D3297" s="56"/>
      <c r="E3297" s="208"/>
      <c r="F3297" s="58"/>
      <c r="G3297" s="63"/>
      <c r="H3297" s="64"/>
      <c r="I3297" s="56"/>
    </row>
    <row r="3298" spans="1:9" ht="15" hidden="1" customHeight="1" x14ac:dyDescent="0.25">
      <c r="A3298" s="224"/>
      <c r="B3298" s="56"/>
      <c r="C3298" s="438"/>
      <c r="D3298" s="105"/>
      <c r="E3298" s="86"/>
      <c r="F3298" s="59"/>
      <c r="G3298" s="63"/>
      <c r="H3298" s="64"/>
      <c r="I3298" s="56"/>
    </row>
    <row r="3299" spans="1:9" ht="15" hidden="1" customHeight="1" x14ac:dyDescent="0.25">
      <c r="A3299" s="224"/>
      <c r="B3299" s="56"/>
      <c r="C3299" s="238"/>
      <c r="D3299" s="129"/>
      <c r="E3299" s="208"/>
      <c r="F3299" s="130"/>
      <c r="G3299" s="63"/>
      <c r="H3299" s="64"/>
      <c r="I3299" s="56"/>
    </row>
    <row r="3300" spans="1:9" ht="15" hidden="1" customHeight="1" x14ac:dyDescent="0.25">
      <c r="A3300" s="224"/>
      <c r="B3300" s="56"/>
      <c r="C3300" s="438"/>
      <c r="D3300" s="57"/>
      <c r="E3300" s="66"/>
      <c r="F3300" s="76"/>
      <c r="G3300" s="63"/>
      <c r="H3300" s="64"/>
      <c r="I3300" s="56"/>
    </row>
    <row r="3301" spans="1:9" ht="15" hidden="1" customHeight="1" x14ac:dyDescent="0.25">
      <c r="A3301" s="224"/>
      <c r="B3301" s="56"/>
      <c r="C3301" s="438"/>
      <c r="D3301" s="57"/>
      <c r="E3301" s="66"/>
      <c r="F3301" s="76"/>
      <c r="G3301" s="63"/>
      <c r="H3301" s="64"/>
      <c r="I3301" s="56"/>
    </row>
    <row r="3302" spans="1:9" ht="15" hidden="1" customHeight="1" x14ac:dyDescent="0.25">
      <c r="A3302" s="224"/>
      <c r="B3302" s="68"/>
      <c r="C3302" s="238"/>
      <c r="D3302" s="61"/>
      <c r="E3302" s="69"/>
      <c r="F3302" s="62"/>
      <c r="G3302" s="63"/>
      <c r="H3302" s="64"/>
      <c r="I3302" s="56"/>
    </row>
    <row r="3303" spans="1:9" ht="15" hidden="1" customHeight="1" x14ac:dyDescent="0.25">
      <c r="A3303" s="224"/>
      <c r="B3303" s="56"/>
      <c r="C3303" s="238"/>
      <c r="D3303" s="56"/>
      <c r="E3303" s="208"/>
      <c r="F3303" s="58"/>
      <c r="G3303" s="743"/>
      <c r="H3303" s="64"/>
      <c r="I3303" s="70"/>
    </row>
    <row r="3304" spans="1:9" ht="15" hidden="1" customHeight="1" x14ac:dyDescent="0.25">
      <c r="A3304" s="224"/>
      <c r="B3304" s="55"/>
      <c r="C3304" s="75"/>
      <c r="D3304" s="57"/>
      <c r="E3304" s="66"/>
      <c r="F3304" s="62"/>
      <c r="G3304" s="63"/>
      <c r="H3304" s="64"/>
      <c r="I3304" s="70"/>
    </row>
    <row r="3305" spans="1:9" ht="15" hidden="1" customHeight="1" x14ac:dyDescent="0.25">
      <c r="A3305" s="224"/>
      <c r="B3305" s="55"/>
      <c r="C3305" s="75"/>
      <c r="D3305" s="57"/>
      <c r="E3305" s="66"/>
      <c r="F3305" s="62"/>
      <c r="G3305" s="63"/>
      <c r="H3305" s="64"/>
      <c r="I3305" s="70"/>
    </row>
    <row r="3306" spans="1:9" ht="15" hidden="1" customHeight="1" x14ac:dyDescent="0.25">
      <c r="A3306" s="224"/>
      <c r="B3306" s="56"/>
      <c r="C3306" s="56"/>
      <c r="D3306" s="56"/>
      <c r="E3306" s="66"/>
      <c r="F3306" s="58"/>
      <c r="G3306" s="63"/>
      <c r="H3306" s="64"/>
      <c r="I3306" s="70"/>
    </row>
    <row r="3307" spans="1:9" ht="15" hidden="1" customHeight="1" x14ac:dyDescent="0.25">
      <c r="A3307" s="224"/>
      <c r="B3307" s="56"/>
      <c r="C3307" s="56"/>
      <c r="D3307" s="129"/>
      <c r="E3307" s="208"/>
      <c r="F3307" s="130"/>
      <c r="G3307" s="100"/>
      <c r="H3307" s="64"/>
      <c r="I3307" s="70"/>
    </row>
    <row r="3308" spans="1:9" ht="15" hidden="1" customHeight="1" x14ac:dyDescent="0.25">
      <c r="A3308" s="224"/>
      <c r="B3308" s="71"/>
      <c r="C3308" s="71"/>
      <c r="D3308" s="57"/>
      <c r="E3308" s="66"/>
      <c r="F3308" s="76"/>
      <c r="G3308" s="63"/>
      <c r="H3308" s="64"/>
      <c r="I3308" s="70"/>
    </row>
    <row r="3309" spans="1:9" ht="15" hidden="1" customHeight="1" x14ac:dyDescent="0.25">
      <c r="A3309" s="224"/>
      <c r="B3309" s="56"/>
      <c r="C3309" s="56"/>
      <c r="D3309" s="83"/>
      <c r="E3309" s="72"/>
      <c r="F3309" s="62"/>
      <c r="G3309" s="63"/>
      <c r="H3309" s="64"/>
      <c r="I3309" s="70"/>
    </row>
    <row r="3310" spans="1:9" ht="15" hidden="1" customHeight="1" x14ac:dyDescent="0.25">
      <c r="A3310" s="224"/>
      <c r="B3310" s="56"/>
      <c r="C3310" s="56"/>
      <c r="D3310" s="83"/>
      <c r="E3310" s="86"/>
      <c r="F3310" s="62"/>
      <c r="G3310" s="63"/>
      <c r="H3310" s="64"/>
      <c r="I3310" s="70"/>
    </row>
    <row r="3311" spans="1:9" ht="15" hidden="1" customHeight="1" x14ac:dyDescent="0.25">
      <c r="A3311" s="224"/>
      <c r="B3311" s="56"/>
      <c r="C3311" s="56"/>
      <c r="D3311" s="83"/>
      <c r="E3311" s="66"/>
      <c r="F3311" s="62"/>
      <c r="G3311" s="63"/>
      <c r="H3311" s="64"/>
      <c r="I3311" s="70"/>
    </row>
    <row r="3312" spans="1:9" ht="15" hidden="1" customHeight="1" x14ac:dyDescent="0.25">
      <c r="A3312" s="224"/>
      <c r="B3312" s="56"/>
      <c r="C3312" s="56"/>
      <c r="D3312" s="83"/>
      <c r="E3312" s="72"/>
      <c r="F3312" s="62"/>
      <c r="G3312" s="63"/>
      <c r="H3312" s="64"/>
      <c r="I3312" s="70"/>
    </row>
    <row r="3313" spans="1:9" ht="15" hidden="1" customHeight="1" x14ac:dyDescent="0.25">
      <c r="A3313" s="224"/>
      <c r="B3313" s="56"/>
      <c r="C3313" s="56"/>
      <c r="D3313" s="83"/>
      <c r="E3313" s="72"/>
      <c r="F3313" s="62"/>
      <c r="G3313" s="63"/>
      <c r="H3313" s="64"/>
      <c r="I3313" s="70"/>
    </row>
    <row r="3314" spans="1:9" ht="15" hidden="1" customHeight="1" x14ac:dyDescent="0.25">
      <c r="A3314" s="224"/>
      <c r="B3314" s="56"/>
      <c r="C3314" s="56"/>
      <c r="D3314" s="83"/>
      <c r="E3314" s="72"/>
      <c r="F3314" s="62"/>
      <c r="G3314" s="63"/>
      <c r="H3314" s="64"/>
      <c r="I3314" s="70"/>
    </row>
    <row r="3315" spans="1:9" ht="15" hidden="1" customHeight="1" x14ac:dyDescent="0.25">
      <c r="A3315" s="224"/>
      <c r="B3315" s="55"/>
      <c r="C3315" s="75"/>
      <c r="D3315" s="57"/>
      <c r="E3315" s="66"/>
      <c r="F3315" s="62"/>
      <c r="G3315" s="63"/>
      <c r="H3315" s="64"/>
      <c r="I3315" s="70"/>
    </row>
    <row r="3316" spans="1:9" ht="15" hidden="1" customHeight="1" x14ac:dyDescent="0.25">
      <c r="A3316" s="224"/>
      <c r="B3316" s="56"/>
      <c r="C3316" s="56"/>
      <c r="D3316" s="57"/>
      <c r="E3316" s="66"/>
      <c r="F3316" s="76"/>
      <c r="G3316" s="63"/>
      <c r="H3316" s="64"/>
      <c r="I3316" s="70"/>
    </row>
    <row r="3317" spans="1:9" ht="15" hidden="1" customHeight="1" x14ac:dyDescent="0.25">
      <c r="A3317" s="224"/>
      <c r="B3317" s="56"/>
      <c r="C3317" s="71"/>
      <c r="D3317" s="105"/>
      <c r="E3317" s="86"/>
      <c r="F3317" s="62"/>
      <c r="G3317" s="100"/>
      <c r="H3317" s="64"/>
      <c r="I3317" s="70"/>
    </row>
    <row r="3318" spans="1:9" ht="15" hidden="1" customHeight="1" x14ac:dyDescent="0.25">
      <c r="A3318" s="224"/>
      <c r="B3318" s="56"/>
      <c r="C3318" s="123"/>
      <c r="D3318" s="57"/>
      <c r="E3318" s="72"/>
      <c r="F3318" s="76"/>
      <c r="G3318" s="63"/>
      <c r="H3318" s="64"/>
      <c r="I3318" s="70"/>
    </row>
    <row r="3319" spans="1:9" ht="15" hidden="1" customHeight="1" x14ac:dyDescent="0.25">
      <c r="A3319" s="224"/>
      <c r="B3319" s="56"/>
      <c r="C3319" s="56"/>
      <c r="D3319" s="83"/>
      <c r="E3319" s="69"/>
      <c r="F3319" s="77"/>
      <c r="G3319" s="100"/>
      <c r="H3319" s="64"/>
      <c r="I3319" s="70"/>
    </row>
    <row r="3320" spans="1:9" ht="15" hidden="1" customHeight="1" x14ac:dyDescent="0.25">
      <c r="A3320" s="224"/>
      <c r="B3320" s="56"/>
      <c r="C3320" s="80"/>
      <c r="D3320" s="57"/>
      <c r="E3320" s="72"/>
      <c r="F3320" s="76"/>
      <c r="G3320" s="100"/>
      <c r="H3320" s="64"/>
      <c r="I3320" s="70"/>
    </row>
    <row r="3321" spans="1:9" ht="15" hidden="1" customHeight="1" x14ac:dyDescent="0.25">
      <c r="A3321" s="224"/>
      <c r="B3321" s="55"/>
      <c r="C3321" s="80"/>
      <c r="D3321" s="57"/>
      <c r="E3321" s="72"/>
      <c r="F3321" s="62"/>
      <c r="G3321" s="63"/>
      <c r="H3321" s="64"/>
      <c r="I3321" s="70"/>
    </row>
    <row r="3322" spans="1:9" ht="15" hidden="1" customHeight="1" x14ac:dyDescent="0.25">
      <c r="A3322" s="224"/>
      <c r="B3322" s="68"/>
      <c r="C3322" s="56"/>
      <c r="D3322" s="83"/>
      <c r="E3322" s="72"/>
      <c r="F3322" s="77"/>
      <c r="G3322" s="743"/>
      <c r="H3322" s="64"/>
      <c r="I3322" s="70"/>
    </row>
    <row r="3323" spans="1:9" ht="15" hidden="1" customHeight="1" x14ac:dyDescent="0.25">
      <c r="A3323" s="224"/>
      <c r="B3323" s="55"/>
      <c r="C3323" s="75"/>
      <c r="D3323" s="57"/>
      <c r="E3323" s="72"/>
      <c r="F3323" s="76"/>
      <c r="G3323" s="743"/>
      <c r="H3323" s="64"/>
      <c r="I3323" s="70"/>
    </row>
    <row r="3324" spans="1:9" ht="15" hidden="1" customHeight="1" x14ac:dyDescent="0.25">
      <c r="A3324" s="224"/>
      <c r="B3324" s="55"/>
      <c r="C3324" s="71"/>
      <c r="D3324" s="57"/>
      <c r="E3324" s="145"/>
      <c r="F3324" s="62"/>
      <c r="G3324" s="63"/>
      <c r="H3324" s="64"/>
      <c r="I3324" s="70"/>
    </row>
    <row r="3325" spans="1:9" ht="15" hidden="1" customHeight="1" x14ac:dyDescent="0.25">
      <c r="A3325" s="224"/>
      <c r="B3325" s="71"/>
      <c r="C3325" s="75"/>
      <c r="D3325" s="56"/>
      <c r="E3325" s="145"/>
      <c r="F3325" s="58"/>
      <c r="G3325" s="63"/>
      <c r="H3325" s="64"/>
      <c r="I3325" s="70"/>
    </row>
    <row r="3326" spans="1:9" ht="15" hidden="1" customHeight="1" x14ac:dyDescent="0.25">
      <c r="A3326" s="224"/>
      <c r="B3326" s="56"/>
      <c r="C3326" s="80"/>
      <c r="D3326" s="105"/>
      <c r="E3326" s="86"/>
      <c r="F3326" s="62"/>
      <c r="G3326" s="63"/>
      <c r="H3326" s="64"/>
      <c r="I3326" s="70"/>
    </row>
    <row r="3327" spans="1:9" ht="15" hidden="1" customHeight="1" x14ac:dyDescent="0.25">
      <c r="A3327" s="224"/>
      <c r="B3327" s="56"/>
      <c r="C3327" s="123"/>
      <c r="D3327" s="57"/>
      <c r="E3327" s="72"/>
      <c r="F3327" s="76"/>
      <c r="G3327" s="63"/>
      <c r="H3327" s="64"/>
      <c r="I3327" s="70"/>
    </row>
    <row r="3328" spans="1:9" ht="15" hidden="1" customHeight="1" x14ac:dyDescent="0.25">
      <c r="A3328" s="224"/>
      <c r="B3328" s="56"/>
      <c r="C3328" s="80"/>
      <c r="D3328" s="57"/>
      <c r="E3328" s="72"/>
      <c r="F3328" s="62"/>
      <c r="G3328" s="63"/>
      <c r="H3328" s="64"/>
      <c r="I3328" s="70"/>
    </row>
    <row r="3329" spans="1:9" ht="15" hidden="1" customHeight="1" x14ac:dyDescent="0.25">
      <c r="A3329" s="224"/>
      <c r="B3329" s="55"/>
      <c r="C3329" s="110"/>
      <c r="D3329" s="57"/>
      <c r="E3329" s="72"/>
      <c r="F3329" s="76"/>
      <c r="G3329" s="63"/>
      <c r="H3329" s="64"/>
      <c r="I3329" s="70"/>
    </row>
    <row r="3330" spans="1:9" ht="15" hidden="1" customHeight="1" x14ac:dyDescent="0.25">
      <c r="A3330" s="224"/>
      <c r="B3330" s="56"/>
      <c r="C3330" s="71"/>
      <c r="D3330" s="57"/>
      <c r="E3330" s="86"/>
      <c r="F3330" s="62"/>
      <c r="G3330" s="63"/>
      <c r="H3330" s="64"/>
      <c r="I3330" s="70"/>
    </row>
    <row r="3331" spans="1:9" ht="15" hidden="1" customHeight="1" x14ac:dyDescent="0.25">
      <c r="A3331" s="224"/>
      <c r="B3331" s="56"/>
      <c r="C3331" s="56"/>
      <c r="D3331" s="57"/>
      <c r="E3331" s="86"/>
      <c r="F3331" s="62"/>
      <c r="G3331" s="63"/>
      <c r="H3331" s="64"/>
      <c r="I3331" s="70"/>
    </row>
    <row r="3332" spans="1:9" ht="15" hidden="1" customHeight="1" x14ac:dyDescent="0.25">
      <c r="A3332" s="224"/>
      <c r="B3332" s="56"/>
      <c r="C3332" s="74"/>
      <c r="D3332" s="57"/>
      <c r="E3332" s="66"/>
      <c r="F3332" s="203"/>
      <c r="G3332" s="63"/>
      <c r="H3332" s="64"/>
      <c r="I3332" s="70"/>
    </row>
    <row r="3333" spans="1:9" ht="15" hidden="1" customHeight="1" x14ac:dyDescent="0.25">
      <c r="A3333" s="224"/>
      <c r="B3333" s="55"/>
      <c r="C3333" s="110"/>
      <c r="D3333" s="57"/>
      <c r="E3333" s="72"/>
      <c r="F3333" s="76"/>
      <c r="G3333" s="63"/>
      <c r="H3333" s="64"/>
      <c r="I3333" s="70"/>
    </row>
    <row r="3334" spans="1:9" ht="15" hidden="1" customHeight="1" x14ac:dyDescent="0.25">
      <c r="A3334" s="224"/>
      <c r="B3334" s="56"/>
      <c r="C3334" s="56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4"/>
      <c r="B3335" s="56"/>
      <c r="C3335" s="56"/>
      <c r="D3335" s="83"/>
      <c r="E3335" s="69"/>
      <c r="F3335" s="77"/>
      <c r="G3335" s="100"/>
      <c r="H3335" s="64"/>
      <c r="I3335" s="70"/>
    </row>
    <row r="3336" spans="1:9" ht="15" hidden="1" customHeight="1" x14ac:dyDescent="0.25">
      <c r="A3336" s="224"/>
      <c r="B3336" s="55"/>
      <c r="C3336" s="75"/>
      <c r="D3336" s="57"/>
      <c r="E3336" s="66"/>
      <c r="F3336" s="62"/>
      <c r="G3336" s="63"/>
      <c r="H3336" s="64"/>
      <c r="I3336" s="70"/>
    </row>
    <row r="3337" spans="1:9" ht="15" hidden="1" customHeight="1" x14ac:dyDescent="0.25">
      <c r="A3337" s="224"/>
      <c r="B3337" s="56"/>
      <c r="C3337" s="56"/>
      <c r="D3337" s="57"/>
      <c r="E3337" s="86"/>
      <c r="F3337" s="62"/>
      <c r="G3337" s="63"/>
      <c r="H3337" s="64"/>
      <c r="I3337" s="56"/>
    </row>
    <row r="3338" spans="1:9" ht="15" hidden="1" customHeight="1" x14ac:dyDescent="0.25">
      <c r="A3338" s="224"/>
      <c r="B3338" s="55"/>
      <c r="C3338" s="75"/>
      <c r="D3338" s="57"/>
      <c r="E3338" s="72"/>
      <c r="F3338" s="76"/>
      <c r="G3338" s="63"/>
      <c r="H3338" s="64"/>
      <c r="I3338" s="56"/>
    </row>
    <row r="3339" spans="1:9" ht="15" hidden="1" customHeight="1" x14ac:dyDescent="0.25">
      <c r="A3339" s="224"/>
      <c r="B3339" s="55"/>
      <c r="C3339" s="75"/>
      <c r="D3339" s="57"/>
      <c r="E3339" s="72"/>
      <c r="F3339" s="76"/>
      <c r="G3339" s="63"/>
      <c r="H3339" s="64"/>
      <c r="I3339" s="56"/>
    </row>
    <row r="3340" spans="1:9" ht="15" hidden="1" customHeight="1" x14ac:dyDescent="0.25">
      <c r="A3340" s="224"/>
      <c r="B3340" s="56"/>
      <c r="C3340" s="75"/>
      <c r="D3340" s="57"/>
      <c r="E3340" s="72"/>
      <c r="F3340" s="76"/>
      <c r="G3340" s="63"/>
      <c r="H3340" s="64"/>
      <c r="I3340" s="56"/>
    </row>
    <row r="3341" spans="1:9" ht="15" hidden="1" customHeight="1" x14ac:dyDescent="0.25">
      <c r="A3341" s="224"/>
      <c r="B3341" s="56"/>
      <c r="C3341" s="56"/>
      <c r="D3341" s="56"/>
      <c r="E3341" s="72"/>
      <c r="F3341" s="56"/>
      <c r="G3341" s="63"/>
      <c r="H3341" s="64"/>
      <c r="I3341" s="56"/>
    </row>
    <row r="3342" spans="1:9" ht="15" hidden="1" customHeight="1" x14ac:dyDescent="0.25">
      <c r="A3342" s="224"/>
      <c r="B3342" s="68"/>
      <c r="C3342" s="56"/>
      <c r="D3342" s="56"/>
      <c r="E3342" s="72"/>
      <c r="F3342" s="58"/>
      <c r="G3342" s="63"/>
      <c r="H3342" s="106"/>
      <c r="I3342" s="56"/>
    </row>
    <row r="3343" spans="1:9" ht="15" hidden="1" customHeight="1" x14ac:dyDescent="0.25">
      <c r="A3343" s="224"/>
      <c r="B3343" s="68"/>
      <c r="C3343" s="56"/>
      <c r="D3343" s="56"/>
      <c r="E3343" s="72"/>
      <c r="F3343" s="58"/>
      <c r="G3343" s="63"/>
      <c r="H3343" s="64"/>
      <c r="I3343" s="56"/>
    </row>
    <row r="3344" spans="1:9" ht="15" hidden="1" customHeight="1" x14ac:dyDescent="0.25">
      <c r="A3344" s="224"/>
      <c r="B3344" s="68"/>
      <c r="C3344" s="56"/>
      <c r="D3344" s="61"/>
      <c r="E3344" s="69"/>
      <c r="F3344" s="62"/>
      <c r="G3344" s="63"/>
      <c r="H3344" s="64"/>
      <c r="I3344" s="56"/>
    </row>
    <row r="3345" spans="1:9" ht="15" hidden="1" customHeight="1" x14ac:dyDescent="0.25">
      <c r="A3345" s="224"/>
      <c r="B3345" s="68"/>
      <c r="C3345" s="56"/>
      <c r="D3345" s="129"/>
      <c r="E3345" s="208"/>
      <c r="F3345" s="62"/>
      <c r="G3345" s="743"/>
      <c r="H3345" s="64"/>
      <c r="I3345" s="56"/>
    </row>
    <row r="3346" spans="1:9" ht="15" hidden="1" customHeight="1" x14ac:dyDescent="0.25">
      <c r="A3346" s="224"/>
      <c r="B3346" s="68"/>
      <c r="C3346" s="56"/>
      <c r="D3346" s="56"/>
      <c r="E3346" s="208"/>
      <c r="F3346" s="62"/>
      <c r="G3346" s="743"/>
      <c r="H3346" s="64"/>
      <c r="I3346" s="56"/>
    </row>
    <row r="3347" spans="1:9" ht="15" hidden="1" customHeight="1" x14ac:dyDescent="0.25">
      <c r="A3347" s="224"/>
      <c r="B3347" s="56"/>
      <c r="C3347" s="56"/>
      <c r="D3347" s="56"/>
      <c r="E3347" s="208"/>
      <c r="F3347" s="58"/>
      <c r="G3347" s="743"/>
      <c r="H3347" s="64"/>
      <c r="I3347" s="56"/>
    </row>
    <row r="3348" spans="1:9" ht="15" hidden="1" customHeight="1" x14ac:dyDescent="0.25">
      <c r="A3348" s="224"/>
      <c r="B3348" s="56"/>
      <c r="C3348" s="56"/>
      <c r="D3348" s="83"/>
      <c r="E3348" s="72"/>
      <c r="F3348" s="62"/>
      <c r="G3348" s="743"/>
      <c r="H3348" s="64"/>
      <c r="I3348" s="56"/>
    </row>
    <row r="3349" spans="1:9" ht="15" hidden="1" customHeight="1" x14ac:dyDescent="0.25">
      <c r="A3349" s="224"/>
      <c r="B3349" s="95"/>
      <c r="C3349" s="80"/>
      <c r="D3349" s="57"/>
      <c r="E3349" s="66"/>
      <c r="F3349" s="76"/>
      <c r="G3349" s="63"/>
      <c r="H3349" s="56"/>
      <c r="I3349" s="56"/>
    </row>
    <row r="3350" spans="1:9" ht="15" hidden="1" customHeight="1" x14ac:dyDescent="0.25">
      <c r="A3350" s="224"/>
      <c r="B3350" s="55"/>
      <c r="C3350" s="75"/>
      <c r="D3350" s="57"/>
      <c r="E3350" s="72"/>
      <c r="F3350" s="62"/>
      <c r="G3350" s="63"/>
      <c r="H3350" s="64"/>
      <c r="I3350" s="56"/>
    </row>
    <row r="3351" spans="1:9" ht="15" hidden="1" customHeight="1" x14ac:dyDescent="0.25">
      <c r="A3351" s="224"/>
      <c r="B3351" s="56"/>
      <c r="C3351" s="56"/>
      <c r="D3351" s="56"/>
      <c r="E3351" s="56"/>
      <c r="F3351" s="58"/>
      <c r="G3351" s="743"/>
      <c r="H3351" s="64"/>
      <c r="I3351" s="56"/>
    </row>
    <row r="3352" spans="1:9" ht="15" hidden="1" customHeight="1" x14ac:dyDescent="0.25">
      <c r="A3352" s="224"/>
      <c r="B3352" s="68"/>
      <c r="C3352" s="56"/>
      <c r="D3352" s="61"/>
      <c r="E3352" s="69"/>
      <c r="F3352" s="62"/>
      <c r="G3352" s="743"/>
      <c r="H3352" s="106"/>
      <c r="I3352" s="56"/>
    </row>
    <row r="3353" spans="1:9" ht="15" hidden="1" customHeight="1" x14ac:dyDescent="0.25">
      <c r="A3353" s="224"/>
      <c r="B3353" s="55"/>
      <c r="C3353" s="75"/>
      <c r="D3353" s="57"/>
      <c r="E3353" s="72"/>
      <c r="F3353" s="76"/>
      <c r="G3353" s="743"/>
      <c r="H3353" s="106"/>
      <c r="I3353" s="56"/>
    </row>
    <row r="3354" spans="1:9" ht="15" hidden="1" customHeight="1" x14ac:dyDescent="0.25">
      <c r="A3354" s="224"/>
      <c r="B3354" s="55"/>
      <c r="C3354" s="75"/>
      <c r="D3354" s="57"/>
      <c r="E3354" s="66"/>
      <c r="F3354" s="62"/>
      <c r="G3354" s="743"/>
      <c r="H3354" s="64"/>
      <c r="I3354" s="56"/>
    </row>
    <row r="3355" spans="1:9" ht="15" hidden="1" customHeight="1" x14ac:dyDescent="0.25">
      <c r="A3355" s="224"/>
      <c r="B3355" s="56"/>
      <c r="C3355" s="56"/>
      <c r="D3355" s="57"/>
      <c r="E3355" s="66"/>
      <c r="F3355" s="76"/>
      <c r="G3355" s="743"/>
      <c r="H3355" s="64"/>
      <c r="I3355" s="56"/>
    </row>
    <row r="3356" spans="1:9" ht="15" hidden="1" customHeight="1" x14ac:dyDescent="0.25">
      <c r="A3356" s="224"/>
      <c r="B3356" s="74"/>
      <c r="C3356" s="56"/>
      <c r="D3356" s="56"/>
      <c r="E3356" s="208"/>
      <c r="F3356" s="58"/>
      <c r="G3356" s="63"/>
      <c r="H3356" s="64"/>
      <c r="I3356" s="56"/>
    </row>
    <row r="3357" spans="1:9" ht="15" hidden="1" customHeight="1" x14ac:dyDescent="0.25">
      <c r="A3357" s="224"/>
      <c r="B3357" s="56"/>
      <c r="C3357" s="56"/>
      <c r="D3357" s="83"/>
      <c r="E3357" s="72"/>
      <c r="F3357" s="62"/>
      <c r="G3357" s="63"/>
      <c r="H3357" s="64"/>
      <c r="I3357" s="70"/>
    </row>
    <row r="3358" spans="1:9" ht="15" hidden="1" customHeight="1" x14ac:dyDescent="0.25">
      <c r="A3358" s="224"/>
      <c r="B3358" s="56"/>
      <c r="C3358" s="56"/>
      <c r="D3358" s="57"/>
      <c r="E3358" s="66"/>
      <c r="F3358" s="76"/>
      <c r="G3358" s="63"/>
      <c r="H3358" s="64"/>
      <c r="I3358" s="70"/>
    </row>
    <row r="3359" spans="1:9" ht="15" hidden="1" customHeight="1" x14ac:dyDescent="0.25">
      <c r="A3359" s="224"/>
      <c r="B3359" s="55"/>
      <c r="C3359" s="110"/>
      <c r="D3359" s="57"/>
      <c r="E3359" s="72"/>
      <c r="F3359" s="76"/>
      <c r="G3359" s="63"/>
      <c r="H3359" s="64"/>
      <c r="I3359" s="70"/>
    </row>
    <row r="3360" spans="1:9" ht="15" hidden="1" customHeight="1" x14ac:dyDescent="0.25">
      <c r="A3360" s="224"/>
      <c r="B3360" s="56"/>
      <c r="C3360" s="56"/>
      <c r="D3360" s="83"/>
      <c r="E3360" s="72"/>
      <c r="F3360" s="62"/>
      <c r="G3360" s="100"/>
      <c r="H3360" s="64"/>
      <c r="I3360" s="70"/>
    </row>
    <row r="3361" spans="1:9" ht="15" hidden="1" customHeight="1" x14ac:dyDescent="0.25">
      <c r="A3361" s="224"/>
      <c r="B3361" s="56"/>
      <c r="C3361" s="56"/>
      <c r="D3361" s="57"/>
      <c r="E3361" s="66"/>
      <c r="F3361" s="76"/>
      <c r="G3361" s="63"/>
      <c r="H3361" s="64"/>
      <c r="I3361" s="70"/>
    </row>
    <row r="3362" spans="1:9" ht="15" hidden="1" customHeight="1" x14ac:dyDescent="0.25">
      <c r="A3362" s="224"/>
      <c r="B3362" s="56"/>
      <c r="C3362" s="71"/>
      <c r="D3362" s="57"/>
      <c r="E3362" s="72"/>
      <c r="F3362" s="67"/>
      <c r="G3362" s="63"/>
      <c r="H3362" s="64"/>
      <c r="I3362" s="70"/>
    </row>
    <row r="3363" spans="1:9" ht="15" hidden="1" customHeight="1" x14ac:dyDescent="0.25">
      <c r="A3363" s="224"/>
      <c r="B3363" s="95"/>
      <c r="C3363" s="80"/>
      <c r="D3363" s="57"/>
      <c r="E3363" s="66"/>
      <c r="F3363" s="76"/>
      <c r="G3363" s="63"/>
      <c r="H3363" s="64"/>
      <c r="I3363" s="70"/>
    </row>
    <row r="3364" spans="1:9" ht="15" hidden="1" customHeight="1" x14ac:dyDescent="0.25">
      <c r="A3364" s="224"/>
      <c r="B3364" s="55"/>
      <c r="C3364" s="75"/>
      <c r="D3364" s="57"/>
      <c r="E3364" s="72"/>
      <c r="F3364" s="76"/>
      <c r="G3364" s="63"/>
      <c r="H3364" s="64"/>
      <c r="I3364" s="70"/>
    </row>
    <row r="3365" spans="1:9" ht="15" hidden="1" customHeight="1" x14ac:dyDescent="0.25">
      <c r="A3365" s="224"/>
      <c r="B3365" s="56"/>
      <c r="C3365" s="71"/>
      <c r="D3365" s="57"/>
      <c r="E3365" s="72"/>
      <c r="F3365" s="67"/>
      <c r="G3365" s="63"/>
      <c r="H3365" s="64"/>
      <c r="I3365" s="70"/>
    </row>
    <row r="3366" spans="1:9" ht="15" hidden="1" customHeight="1" x14ac:dyDescent="0.25">
      <c r="A3366" s="224"/>
      <c r="B3366" s="55"/>
      <c r="C3366" s="75"/>
      <c r="D3366" s="57"/>
      <c r="E3366" s="72"/>
      <c r="F3366" s="76"/>
      <c r="G3366" s="743"/>
      <c r="H3366" s="64"/>
      <c r="I3366" s="70"/>
    </row>
    <row r="3367" spans="1:9" ht="15" hidden="1" customHeight="1" x14ac:dyDescent="0.25">
      <c r="A3367" s="224"/>
      <c r="B3367" s="56"/>
      <c r="C3367" s="227"/>
      <c r="D3367" s="105"/>
      <c r="E3367" s="86"/>
      <c r="F3367" s="62"/>
      <c r="G3367" s="63"/>
      <c r="H3367" s="64"/>
      <c r="I3367" s="70"/>
    </row>
    <row r="3368" spans="1:9" ht="15" hidden="1" customHeight="1" x14ac:dyDescent="0.25">
      <c r="A3368" s="224"/>
      <c r="B3368" s="56"/>
      <c r="C3368" s="227"/>
      <c r="D3368" s="105"/>
      <c r="E3368" s="86"/>
      <c r="F3368" s="62"/>
      <c r="G3368" s="63"/>
      <c r="H3368" s="64"/>
      <c r="I3368" s="70"/>
    </row>
    <row r="3369" spans="1:9" ht="15" hidden="1" customHeight="1" x14ac:dyDescent="0.25">
      <c r="A3369" s="224"/>
      <c r="B3369" s="56"/>
      <c r="C3369" s="123"/>
      <c r="D3369" s="57"/>
      <c r="E3369" s="72"/>
      <c r="F3369" s="76"/>
      <c r="G3369" s="63"/>
      <c r="H3369" s="64"/>
      <c r="I3369" s="70"/>
    </row>
    <row r="3370" spans="1:9" ht="15" hidden="1" customHeight="1" x14ac:dyDescent="0.25">
      <c r="A3370" s="224"/>
      <c r="B3370" s="56"/>
      <c r="C3370" s="71"/>
      <c r="D3370" s="57"/>
      <c r="E3370" s="86"/>
      <c r="F3370" s="62"/>
      <c r="G3370" s="63"/>
      <c r="H3370" s="64"/>
      <c r="I3370" s="70"/>
    </row>
    <row r="3371" spans="1:9" ht="15" hidden="1" customHeight="1" x14ac:dyDescent="0.25">
      <c r="A3371" s="224"/>
      <c r="B3371" s="56"/>
      <c r="C3371" s="56"/>
      <c r="D3371" s="83"/>
      <c r="E3371" s="69"/>
      <c r="F3371" s="77"/>
      <c r="G3371" s="63"/>
      <c r="H3371" s="64"/>
      <c r="I3371" s="70"/>
    </row>
    <row r="3372" spans="1:9" ht="15" hidden="1" customHeight="1" x14ac:dyDescent="0.25">
      <c r="A3372" s="224"/>
      <c r="B3372" s="55"/>
      <c r="C3372" s="75"/>
      <c r="D3372" s="57"/>
      <c r="E3372" s="66"/>
      <c r="F3372" s="62"/>
      <c r="G3372" s="63"/>
      <c r="H3372" s="64"/>
      <c r="I3372" s="70"/>
    </row>
    <row r="3373" spans="1:9" ht="15" hidden="1" customHeight="1" x14ac:dyDescent="0.25">
      <c r="A3373" s="224"/>
      <c r="B3373" s="55"/>
      <c r="C3373" s="75"/>
      <c r="D3373" s="57"/>
      <c r="E3373" s="72"/>
      <c r="F3373" s="76"/>
      <c r="G3373" s="63"/>
      <c r="H3373" s="64"/>
      <c r="I3373" s="70"/>
    </row>
    <row r="3374" spans="1:9" ht="15" hidden="1" customHeight="1" x14ac:dyDescent="0.25">
      <c r="A3374" s="224"/>
      <c r="B3374" s="56"/>
      <c r="C3374" s="187"/>
      <c r="D3374" s="83"/>
      <c r="E3374" s="69"/>
      <c r="F3374" s="77"/>
      <c r="G3374" s="100"/>
      <c r="H3374" s="64"/>
      <c r="I3374" s="70"/>
    </row>
    <row r="3375" spans="1:9" ht="15" hidden="1" customHeight="1" x14ac:dyDescent="0.25">
      <c r="A3375" s="224"/>
      <c r="B3375" s="56"/>
      <c r="C3375" s="56"/>
      <c r="D3375" s="83"/>
      <c r="E3375" s="69"/>
      <c r="F3375" s="77"/>
      <c r="G3375" s="63"/>
      <c r="H3375" s="64"/>
      <c r="I3375" s="70"/>
    </row>
    <row r="3376" spans="1:9" ht="15" hidden="1" customHeight="1" x14ac:dyDescent="0.25">
      <c r="A3376" s="224"/>
      <c r="B3376" s="55"/>
      <c r="C3376" s="75"/>
      <c r="D3376" s="57"/>
      <c r="E3376" s="66"/>
      <c r="F3376" s="62"/>
      <c r="G3376" s="63"/>
      <c r="H3376" s="64"/>
      <c r="I3376" s="70"/>
    </row>
    <row r="3377" spans="1:9" ht="15" hidden="1" customHeight="1" x14ac:dyDescent="0.25">
      <c r="A3377" s="224"/>
      <c r="B3377" s="55"/>
      <c r="C3377" s="75"/>
      <c r="D3377" s="57"/>
      <c r="E3377" s="72"/>
      <c r="F3377" s="76"/>
      <c r="G3377" s="63"/>
      <c r="H3377" s="64"/>
      <c r="I3377" s="70"/>
    </row>
    <row r="3378" spans="1:9" ht="15" hidden="1" customHeight="1" x14ac:dyDescent="0.25">
      <c r="A3378" s="224"/>
      <c r="B3378" s="56"/>
      <c r="C3378" s="187"/>
      <c r="D3378" s="83"/>
      <c r="E3378" s="69"/>
      <c r="F3378" s="77"/>
      <c r="G3378" s="100"/>
      <c r="H3378" s="64"/>
      <c r="I3378" s="70"/>
    </row>
    <row r="3379" spans="1:9" ht="15" hidden="1" customHeight="1" x14ac:dyDescent="0.25">
      <c r="A3379" s="224"/>
      <c r="B3379" s="56"/>
      <c r="C3379" s="56"/>
      <c r="D3379" s="83"/>
      <c r="E3379" s="69"/>
      <c r="F3379" s="77"/>
      <c r="G3379" s="63"/>
      <c r="H3379" s="64"/>
      <c r="I3379" s="70"/>
    </row>
    <row r="3380" spans="1:9" ht="15" hidden="1" customHeight="1" x14ac:dyDescent="0.25">
      <c r="A3380" s="224"/>
      <c r="B3380" s="55"/>
      <c r="C3380" s="75"/>
      <c r="D3380" s="57"/>
      <c r="E3380" s="66"/>
      <c r="F3380" s="62"/>
      <c r="G3380" s="63"/>
      <c r="H3380" s="64"/>
      <c r="I3380" s="70"/>
    </row>
    <row r="3381" spans="1:9" ht="15" hidden="1" customHeight="1" x14ac:dyDescent="0.25">
      <c r="A3381" s="224"/>
      <c r="B3381" s="55"/>
      <c r="C3381" s="75"/>
      <c r="D3381" s="57"/>
      <c r="E3381" s="72"/>
      <c r="F3381" s="76"/>
      <c r="G3381" s="63"/>
      <c r="H3381" s="64"/>
      <c r="I3381" s="70"/>
    </row>
    <row r="3382" spans="1:9" ht="15" hidden="1" customHeight="1" x14ac:dyDescent="0.25">
      <c r="A3382" s="224"/>
      <c r="B3382" s="56"/>
      <c r="C3382" s="187"/>
      <c r="D3382" s="83"/>
      <c r="E3382" s="69"/>
      <c r="F3382" s="77"/>
      <c r="G3382" s="100"/>
      <c r="H3382" s="64"/>
      <c r="I3382" s="70"/>
    </row>
    <row r="3383" spans="1:9" ht="15" hidden="1" customHeight="1" x14ac:dyDescent="0.25">
      <c r="A3383" s="224"/>
      <c r="B3383" s="56"/>
      <c r="C3383" s="56"/>
      <c r="D3383" s="83"/>
      <c r="E3383" s="69"/>
      <c r="F3383" s="77"/>
      <c r="G3383" s="63"/>
      <c r="H3383" s="64"/>
      <c r="I3383" s="70"/>
    </row>
    <row r="3384" spans="1:9" ht="15" hidden="1" customHeight="1" x14ac:dyDescent="0.25">
      <c r="A3384" s="224"/>
      <c r="B3384" s="55"/>
      <c r="C3384" s="75"/>
      <c r="D3384" s="57"/>
      <c r="E3384" s="66"/>
      <c r="F3384" s="62"/>
      <c r="G3384" s="63"/>
      <c r="H3384" s="64"/>
      <c r="I3384" s="70"/>
    </row>
    <row r="3385" spans="1:9" ht="15" hidden="1" customHeight="1" x14ac:dyDescent="0.25">
      <c r="A3385" s="224"/>
      <c r="B3385" s="55"/>
      <c r="C3385" s="75"/>
      <c r="D3385" s="57"/>
      <c r="E3385" s="72"/>
      <c r="F3385" s="76"/>
      <c r="G3385" s="63"/>
      <c r="H3385" s="64"/>
      <c r="I3385" s="70"/>
    </row>
    <row r="3386" spans="1:9" ht="15" hidden="1" customHeight="1" x14ac:dyDescent="0.25">
      <c r="A3386" s="224"/>
      <c r="B3386" s="56"/>
      <c r="C3386" s="187"/>
      <c r="D3386" s="83"/>
      <c r="E3386" s="69"/>
      <c r="F3386" s="77"/>
      <c r="G3386" s="100"/>
      <c r="H3386" s="64"/>
      <c r="I3386" s="56"/>
    </row>
    <row r="3387" spans="1:9" ht="15" hidden="1" customHeight="1" x14ac:dyDescent="0.25">
      <c r="A3387" s="224"/>
      <c r="B3387" s="56"/>
      <c r="C3387" s="80"/>
      <c r="D3387" s="57"/>
      <c r="E3387" s="72"/>
      <c r="F3387" s="67"/>
      <c r="G3387" s="63"/>
      <c r="H3387" s="64"/>
      <c r="I3387" s="56"/>
    </row>
    <row r="3388" spans="1:9" ht="15" hidden="1" customHeight="1" x14ac:dyDescent="0.25">
      <c r="A3388" s="224"/>
      <c r="B3388" s="56"/>
      <c r="C3388" s="71"/>
      <c r="D3388" s="57"/>
      <c r="E3388" s="72"/>
      <c r="F3388" s="67"/>
      <c r="G3388" s="63"/>
      <c r="H3388" s="64"/>
      <c r="I3388" s="56"/>
    </row>
    <row r="3389" spans="1:9" ht="15" hidden="1" customHeight="1" x14ac:dyDescent="0.25">
      <c r="A3389" s="224"/>
      <c r="B3389" s="56"/>
      <c r="C3389" s="56"/>
      <c r="D3389" s="83"/>
      <c r="E3389" s="86"/>
      <c r="F3389" s="76"/>
      <c r="G3389" s="63"/>
      <c r="H3389" s="64"/>
      <c r="I3389" s="70"/>
    </row>
    <row r="3390" spans="1:9" ht="15" hidden="1" customHeight="1" x14ac:dyDescent="0.25">
      <c r="A3390" s="224"/>
      <c r="B3390" s="74"/>
      <c r="C3390" s="56"/>
      <c r="D3390" s="56"/>
      <c r="E3390" s="208"/>
      <c r="F3390" s="58"/>
      <c r="G3390" s="63"/>
      <c r="H3390" s="64"/>
      <c r="I3390" s="70"/>
    </row>
    <row r="3391" spans="1:9" ht="15" hidden="1" customHeight="1" x14ac:dyDescent="0.25">
      <c r="A3391" s="224"/>
      <c r="B3391" s="55"/>
      <c r="C3391" s="75"/>
      <c r="D3391" s="57"/>
      <c r="E3391" s="72"/>
      <c r="F3391" s="62"/>
      <c r="G3391" s="63"/>
      <c r="H3391" s="64"/>
      <c r="I3391" s="56"/>
    </row>
    <row r="3392" spans="1:9" ht="15" hidden="1" customHeight="1" x14ac:dyDescent="0.25">
      <c r="A3392" s="224"/>
      <c r="B3392" s="56"/>
      <c r="C3392" s="56"/>
      <c r="D3392" s="57"/>
      <c r="E3392" s="66"/>
      <c r="F3392" s="76"/>
      <c r="G3392" s="63"/>
      <c r="H3392" s="64"/>
      <c r="I3392" s="56"/>
    </row>
    <row r="3393" spans="1:9" ht="15" hidden="1" customHeight="1" x14ac:dyDescent="0.25">
      <c r="A3393" s="224"/>
      <c r="B3393" s="71"/>
      <c r="C3393" s="71"/>
      <c r="D3393" s="57"/>
      <c r="E3393" s="66"/>
      <c r="F3393" s="76"/>
      <c r="G3393" s="100"/>
      <c r="H3393" s="64"/>
      <c r="I3393" s="56"/>
    </row>
    <row r="3394" spans="1:9" ht="15" hidden="1" customHeight="1" x14ac:dyDescent="0.25">
      <c r="A3394" s="224"/>
      <c r="B3394" s="56"/>
      <c r="C3394" s="56"/>
      <c r="D3394" s="105"/>
      <c r="E3394" s="86"/>
      <c r="F3394" s="59"/>
      <c r="G3394" s="63"/>
      <c r="H3394" s="64"/>
      <c r="I3394" s="70"/>
    </row>
    <row r="3395" spans="1:9" ht="15" hidden="1" customHeight="1" x14ac:dyDescent="0.25">
      <c r="A3395" s="224"/>
      <c r="B3395" s="55"/>
      <c r="C3395" s="75"/>
      <c r="D3395" s="57"/>
      <c r="E3395" s="66"/>
      <c r="F3395" s="62"/>
      <c r="G3395" s="63"/>
      <c r="H3395" s="64"/>
      <c r="I3395" s="70"/>
    </row>
    <row r="3396" spans="1:9" ht="15" hidden="1" customHeight="1" x14ac:dyDescent="0.25">
      <c r="A3396" s="224"/>
      <c r="B3396" s="55"/>
      <c r="C3396" s="74"/>
      <c r="D3396" s="57"/>
      <c r="E3396" s="72"/>
      <c r="F3396" s="76"/>
      <c r="G3396" s="63"/>
      <c r="H3396" s="64"/>
      <c r="I3396" s="70"/>
    </row>
    <row r="3397" spans="1:9" ht="15" hidden="1" customHeight="1" x14ac:dyDescent="0.25">
      <c r="A3397" s="224"/>
      <c r="B3397" s="56"/>
      <c r="C3397" s="56"/>
      <c r="D3397" s="83"/>
      <c r="E3397" s="69"/>
      <c r="F3397" s="77"/>
      <c r="G3397" s="63"/>
      <c r="H3397" s="64"/>
      <c r="I3397" s="70"/>
    </row>
    <row r="3398" spans="1:9" ht="15" hidden="1" customHeight="1" x14ac:dyDescent="0.25">
      <c r="A3398" s="224"/>
      <c r="B3398" s="56"/>
      <c r="C3398" s="71"/>
      <c r="D3398" s="57"/>
      <c r="E3398" s="72"/>
      <c r="F3398" s="67"/>
      <c r="G3398" s="63"/>
      <c r="H3398" s="64"/>
      <c r="I3398" s="70"/>
    </row>
    <row r="3399" spans="1:9" ht="15" hidden="1" customHeight="1" x14ac:dyDescent="0.25">
      <c r="A3399" s="224"/>
      <c r="B3399" s="56"/>
      <c r="C3399" s="56"/>
      <c r="D3399" s="83"/>
      <c r="E3399" s="86"/>
      <c r="F3399" s="76"/>
      <c r="G3399" s="63"/>
      <c r="H3399" s="64"/>
      <c r="I3399" s="70"/>
    </row>
    <row r="3400" spans="1:9" ht="15" hidden="1" customHeight="1" x14ac:dyDescent="0.25">
      <c r="A3400" s="224"/>
      <c r="B3400" s="55"/>
      <c r="C3400" s="75"/>
      <c r="D3400" s="57"/>
      <c r="E3400" s="66"/>
      <c r="F3400" s="63"/>
      <c r="G3400" s="63"/>
      <c r="H3400" s="64"/>
      <c r="I3400" s="70"/>
    </row>
    <row r="3401" spans="1:9" ht="15" hidden="1" customHeight="1" x14ac:dyDescent="0.25">
      <c r="A3401" s="224"/>
      <c r="B3401" s="56"/>
      <c r="C3401" s="75"/>
      <c r="D3401" s="57"/>
      <c r="E3401" s="66"/>
      <c r="F3401" s="67"/>
      <c r="G3401" s="63"/>
      <c r="H3401" s="64"/>
      <c r="I3401" s="70"/>
    </row>
    <row r="3402" spans="1:9" ht="15" hidden="1" customHeight="1" x14ac:dyDescent="0.25">
      <c r="A3402" s="224"/>
      <c r="B3402" s="56"/>
      <c r="C3402" s="56"/>
      <c r="D3402" s="57"/>
      <c r="E3402" s="66"/>
      <c r="F3402" s="76"/>
      <c r="G3402" s="63"/>
      <c r="H3402" s="64"/>
      <c r="I3402" s="70"/>
    </row>
    <row r="3403" spans="1:9" ht="15" hidden="1" customHeight="1" x14ac:dyDescent="0.25">
      <c r="A3403" s="224"/>
      <c r="B3403" s="55"/>
      <c r="C3403" s="75"/>
      <c r="D3403" s="57"/>
      <c r="E3403" s="72"/>
      <c r="F3403" s="76"/>
      <c r="G3403" s="63"/>
      <c r="H3403" s="64"/>
      <c r="I3403" s="70"/>
    </row>
    <row r="3404" spans="1:9" ht="15" hidden="1" customHeight="1" x14ac:dyDescent="0.25">
      <c r="A3404" s="224"/>
      <c r="B3404" s="60"/>
      <c r="C3404" s="123"/>
      <c r="D3404" s="57"/>
      <c r="E3404" s="72"/>
      <c r="F3404" s="76"/>
      <c r="G3404" s="63"/>
      <c r="H3404" s="64"/>
      <c r="I3404" s="70"/>
    </row>
    <row r="3405" spans="1:9" ht="15" hidden="1" customHeight="1" x14ac:dyDescent="0.25">
      <c r="A3405" s="224"/>
      <c r="B3405" s="60"/>
      <c r="C3405" s="123"/>
      <c r="D3405" s="57"/>
      <c r="E3405" s="72"/>
      <c r="F3405" s="76"/>
      <c r="G3405" s="743"/>
      <c r="H3405" s="64"/>
      <c r="I3405" s="56"/>
    </row>
    <row r="3406" spans="1:9" ht="15" hidden="1" customHeight="1" x14ac:dyDescent="0.25">
      <c r="A3406" s="224"/>
      <c r="B3406" s="56"/>
      <c r="C3406" s="80"/>
      <c r="D3406" s="57"/>
      <c r="E3406" s="72"/>
      <c r="F3406" s="62"/>
      <c r="G3406" s="743"/>
      <c r="H3406" s="64"/>
      <c r="I3406" s="56"/>
    </row>
    <row r="3407" spans="1:9" ht="15" hidden="1" customHeight="1" x14ac:dyDescent="0.25">
      <c r="A3407" s="224"/>
      <c r="B3407" s="55"/>
      <c r="C3407" s="80"/>
      <c r="D3407" s="57"/>
      <c r="E3407" s="66"/>
      <c r="F3407" s="76"/>
      <c r="G3407" s="63"/>
      <c r="H3407" s="64"/>
      <c r="I3407" s="56"/>
    </row>
    <row r="3408" spans="1:9" ht="15" hidden="1" customHeight="1" x14ac:dyDescent="0.25">
      <c r="A3408" s="224"/>
      <c r="B3408" s="56"/>
      <c r="C3408" s="71"/>
      <c r="D3408" s="57"/>
      <c r="E3408" s="66"/>
      <c r="F3408" s="76"/>
      <c r="G3408" s="63"/>
      <c r="H3408" s="64"/>
      <c r="I3408" s="56"/>
    </row>
    <row r="3409" spans="1:9" ht="15" hidden="1" customHeight="1" x14ac:dyDescent="0.25">
      <c r="A3409" s="224"/>
      <c r="B3409" s="55"/>
      <c r="C3409" s="75"/>
      <c r="D3409" s="57"/>
      <c r="E3409" s="66"/>
      <c r="F3409" s="62"/>
      <c r="G3409" s="63"/>
      <c r="H3409" s="64"/>
      <c r="I3409" s="70"/>
    </row>
    <row r="3410" spans="1:9" ht="15" hidden="1" customHeight="1" x14ac:dyDescent="0.25">
      <c r="A3410" s="224"/>
      <c r="B3410" s="56"/>
      <c r="C3410" s="56"/>
      <c r="D3410" s="57"/>
      <c r="E3410" s="66"/>
      <c r="F3410" s="76"/>
      <c r="G3410" s="63"/>
      <c r="H3410" s="64"/>
      <c r="I3410" s="56"/>
    </row>
    <row r="3411" spans="1:9" ht="15" hidden="1" customHeight="1" x14ac:dyDescent="0.25">
      <c r="A3411" s="224"/>
      <c r="B3411" s="56"/>
      <c r="C3411" s="439"/>
      <c r="D3411" s="105"/>
      <c r="E3411" s="86"/>
      <c r="F3411" s="59"/>
      <c r="G3411" s="63"/>
      <c r="H3411" s="106"/>
      <c r="I3411" s="56"/>
    </row>
    <row r="3412" spans="1:9" ht="15" hidden="1" customHeight="1" x14ac:dyDescent="0.25">
      <c r="A3412" s="224"/>
      <c r="B3412" s="56"/>
      <c r="C3412" s="233"/>
      <c r="D3412" s="129"/>
      <c r="E3412" s="208"/>
      <c r="F3412" s="130"/>
      <c r="G3412" s="63"/>
      <c r="H3412" s="64"/>
      <c r="I3412" s="56"/>
    </row>
    <row r="3413" spans="1:9" ht="15" hidden="1" customHeight="1" x14ac:dyDescent="0.25">
      <c r="A3413" s="224"/>
      <c r="B3413" s="56"/>
      <c r="C3413" s="71"/>
      <c r="D3413" s="57"/>
      <c r="E3413" s="72"/>
      <c r="F3413" s="67"/>
      <c r="G3413" s="63"/>
      <c r="H3413" s="64"/>
      <c r="I3413" s="56"/>
    </row>
    <row r="3414" spans="1:9" ht="15" hidden="1" customHeight="1" x14ac:dyDescent="0.25">
      <c r="A3414" s="224"/>
      <c r="B3414" s="56"/>
      <c r="C3414" s="56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4"/>
      <c r="B3415" s="95"/>
      <c r="C3415" s="56"/>
      <c r="D3415" s="61"/>
      <c r="E3415" s="69"/>
      <c r="F3415" s="62"/>
      <c r="G3415" s="63"/>
      <c r="H3415" s="64"/>
      <c r="I3415" s="70"/>
    </row>
    <row r="3416" spans="1:9" ht="15" hidden="1" customHeight="1" x14ac:dyDescent="0.25">
      <c r="A3416" s="224"/>
      <c r="B3416" s="56"/>
      <c r="C3416" s="56"/>
      <c r="D3416" s="83"/>
      <c r="E3416" s="69"/>
      <c r="F3416" s="77"/>
      <c r="G3416" s="63"/>
      <c r="H3416" s="64"/>
      <c r="I3416" s="70"/>
    </row>
    <row r="3417" spans="1:9" ht="15" hidden="1" customHeight="1" x14ac:dyDescent="0.25">
      <c r="A3417" s="224"/>
      <c r="B3417" s="56"/>
      <c r="C3417" s="75"/>
      <c r="D3417" s="57"/>
      <c r="E3417" s="69"/>
      <c r="F3417" s="77"/>
      <c r="G3417" s="63"/>
      <c r="H3417" s="64"/>
      <c r="I3417" s="70"/>
    </row>
    <row r="3418" spans="1:9" ht="15" hidden="1" customHeight="1" x14ac:dyDescent="0.25">
      <c r="A3418" s="224"/>
      <c r="B3418" s="56"/>
      <c r="C3418" s="75"/>
      <c r="D3418" s="57"/>
      <c r="E3418" s="69"/>
      <c r="F3418" s="77"/>
      <c r="G3418" s="63"/>
      <c r="H3418" s="64"/>
      <c r="I3418" s="70"/>
    </row>
    <row r="3419" spans="1:9" ht="15" hidden="1" customHeight="1" x14ac:dyDescent="0.25">
      <c r="A3419" s="224"/>
      <c r="B3419" s="56"/>
      <c r="C3419" s="187"/>
      <c r="D3419" s="83"/>
      <c r="E3419" s="69"/>
      <c r="F3419" s="77"/>
      <c r="G3419" s="100"/>
      <c r="H3419" s="64"/>
      <c r="I3419" s="70"/>
    </row>
    <row r="3420" spans="1:9" ht="15" hidden="1" customHeight="1" x14ac:dyDescent="0.25">
      <c r="A3420" s="224"/>
      <c r="B3420" s="56"/>
      <c r="C3420" s="56"/>
      <c r="D3420" s="57"/>
      <c r="E3420" s="66"/>
      <c r="F3420" s="62"/>
      <c r="G3420" s="63"/>
      <c r="H3420" s="64"/>
      <c r="I3420" s="70"/>
    </row>
    <row r="3421" spans="1:9" ht="15" hidden="1" customHeight="1" x14ac:dyDescent="0.25">
      <c r="A3421" s="224"/>
      <c r="B3421" s="56"/>
      <c r="C3421" s="56"/>
      <c r="D3421" s="57"/>
      <c r="E3421" s="72"/>
      <c r="F3421" s="76"/>
      <c r="G3421" s="63"/>
      <c r="H3421" s="64"/>
      <c r="I3421" s="70"/>
    </row>
    <row r="3422" spans="1:9" ht="15" hidden="1" customHeight="1" x14ac:dyDescent="0.25">
      <c r="A3422" s="224"/>
      <c r="B3422" s="56"/>
      <c r="C3422" s="56"/>
      <c r="D3422" s="57"/>
      <c r="E3422" s="66"/>
      <c r="F3422" s="76"/>
      <c r="G3422" s="63"/>
      <c r="H3422" s="64"/>
      <c r="I3422" s="70"/>
    </row>
    <row r="3423" spans="1:9" ht="15" hidden="1" customHeight="1" x14ac:dyDescent="0.25">
      <c r="A3423" s="224"/>
      <c r="B3423" s="68"/>
      <c r="C3423" s="75"/>
      <c r="D3423" s="57"/>
      <c r="E3423" s="72"/>
      <c r="F3423" s="62"/>
      <c r="G3423" s="63"/>
      <c r="H3423" s="64"/>
      <c r="I3423" s="70"/>
    </row>
    <row r="3424" spans="1:9" ht="15" hidden="1" customHeight="1" x14ac:dyDescent="0.25">
      <c r="A3424" s="224"/>
      <c r="B3424" s="56"/>
      <c r="C3424" s="56"/>
      <c r="D3424" s="57"/>
      <c r="E3424" s="66"/>
      <c r="F3424" s="76"/>
      <c r="G3424" s="63"/>
      <c r="H3424" s="64"/>
      <c r="I3424" s="70"/>
    </row>
    <row r="3425" spans="1:9" ht="15" hidden="1" customHeight="1" x14ac:dyDescent="0.25">
      <c r="A3425" s="224"/>
      <c r="B3425" s="56"/>
      <c r="C3425" s="56"/>
      <c r="D3425" s="57"/>
      <c r="E3425" s="66"/>
      <c r="F3425" s="76"/>
      <c r="G3425" s="63"/>
      <c r="H3425" s="64"/>
      <c r="I3425" s="70"/>
    </row>
    <row r="3426" spans="1:9" ht="15" hidden="1" customHeight="1" x14ac:dyDescent="0.25">
      <c r="A3426" s="224"/>
      <c r="B3426" s="56"/>
      <c r="C3426" s="71"/>
      <c r="D3426" s="57"/>
      <c r="E3426" s="72"/>
      <c r="F3426" s="67"/>
      <c r="G3426" s="63"/>
      <c r="H3426" s="64"/>
      <c r="I3426" s="70"/>
    </row>
    <row r="3427" spans="1:9" ht="15" hidden="1" customHeight="1" x14ac:dyDescent="0.25">
      <c r="A3427" s="224"/>
      <c r="B3427" s="56"/>
      <c r="C3427" s="56"/>
      <c r="D3427" s="83"/>
      <c r="E3427" s="86"/>
      <c r="F3427" s="76"/>
      <c r="G3427" s="63"/>
      <c r="H3427" s="64"/>
      <c r="I3427" s="70"/>
    </row>
    <row r="3428" spans="1:9" ht="15" hidden="1" customHeight="1" x14ac:dyDescent="0.25">
      <c r="A3428" s="224"/>
      <c r="B3428" s="56"/>
      <c r="C3428" s="80"/>
      <c r="D3428" s="57"/>
      <c r="E3428" s="72"/>
      <c r="F3428" s="76"/>
      <c r="G3428" s="743"/>
      <c r="H3428" s="64"/>
      <c r="I3428" s="70"/>
    </row>
    <row r="3429" spans="1:9" ht="15" hidden="1" customHeight="1" x14ac:dyDescent="0.25">
      <c r="A3429" s="224"/>
      <c r="B3429" s="56"/>
      <c r="C3429" s="81"/>
      <c r="D3429" s="57"/>
      <c r="E3429" s="66"/>
      <c r="F3429" s="76"/>
      <c r="G3429" s="63"/>
      <c r="H3429" s="64"/>
      <c r="I3429" s="70"/>
    </row>
    <row r="3430" spans="1:9" ht="15" hidden="1" customHeight="1" x14ac:dyDescent="0.25">
      <c r="A3430" s="224"/>
      <c r="B3430" s="56"/>
      <c r="C3430" s="56"/>
      <c r="D3430" s="57"/>
      <c r="E3430" s="66"/>
      <c r="F3430" s="62"/>
      <c r="G3430" s="63"/>
      <c r="H3430" s="64"/>
      <c r="I3430" s="70"/>
    </row>
    <row r="3431" spans="1:9" ht="15" hidden="1" customHeight="1" x14ac:dyDescent="0.25">
      <c r="A3431" s="224"/>
      <c r="B3431" s="56"/>
      <c r="C3431" s="56"/>
      <c r="D3431" s="57"/>
      <c r="E3431" s="72"/>
      <c r="F3431" s="76"/>
      <c r="G3431" s="63"/>
      <c r="H3431" s="64"/>
      <c r="I3431" s="70"/>
    </row>
    <row r="3432" spans="1:9" ht="15" hidden="1" customHeight="1" x14ac:dyDescent="0.25">
      <c r="A3432" s="224"/>
      <c r="B3432" s="56"/>
      <c r="C3432" s="80"/>
      <c r="D3432" s="57"/>
      <c r="E3432" s="72"/>
      <c r="F3432" s="76"/>
      <c r="G3432" s="63"/>
      <c r="H3432" s="64"/>
      <c r="I3432" s="70"/>
    </row>
    <row r="3433" spans="1:9" ht="15" hidden="1" customHeight="1" x14ac:dyDescent="0.25">
      <c r="A3433" s="224"/>
      <c r="B3433" s="56"/>
      <c r="C3433" s="81"/>
      <c r="D3433" s="57"/>
      <c r="E3433" s="66"/>
      <c r="F3433" s="76"/>
      <c r="G3433" s="743"/>
      <c r="H3433" s="64"/>
      <c r="I3433" s="56"/>
    </row>
    <row r="3434" spans="1:9" ht="15" hidden="1" customHeight="1" x14ac:dyDescent="0.25">
      <c r="A3434" s="224"/>
      <c r="B3434" s="56"/>
      <c r="C3434" s="75"/>
      <c r="D3434" s="83"/>
      <c r="E3434" s="72"/>
      <c r="F3434" s="76"/>
      <c r="G3434" s="63"/>
      <c r="H3434" s="64"/>
      <c r="I3434" s="56"/>
    </row>
    <row r="3435" spans="1:9" ht="15" hidden="1" customHeight="1" x14ac:dyDescent="0.25">
      <c r="A3435" s="224"/>
      <c r="B3435" s="56"/>
      <c r="C3435" s="56"/>
      <c r="D3435" s="57"/>
      <c r="E3435" s="72"/>
      <c r="F3435" s="62"/>
      <c r="G3435" s="63"/>
      <c r="H3435" s="64"/>
      <c r="I3435" s="56"/>
    </row>
    <row r="3436" spans="1:9" ht="15" hidden="1" customHeight="1" x14ac:dyDescent="0.25">
      <c r="A3436" s="224"/>
      <c r="B3436" s="56"/>
      <c r="C3436" s="75"/>
      <c r="D3436" s="83"/>
      <c r="E3436" s="72"/>
      <c r="F3436" s="76"/>
      <c r="G3436" s="63"/>
      <c r="H3436" s="64"/>
      <c r="I3436" s="70"/>
    </row>
    <row r="3437" spans="1:9" ht="15" hidden="1" customHeight="1" x14ac:dyDescent="0.25">
      <c r="A3437" s="224"/>
      <c r="B3437" s="55"/>
      <c r="C3437" s="80"/>
      <c r="D3437" s="57"/>
      <c r="E3437" s="66"/>
      <c r="F3437" s="76"/>
      <c r="G3437" s="63"/>
      <c r="H3437" s="64"/>
      <c r="I3437" s="70"/>
    </row>
    <row r="3438" spans="1:9" ht="15" hidden="1" customHeight="1" x14ac:dyDescent="0.25">
      <c r="A3438" s="224"/>
      <c r="B3438" s="55"/>
      <c r="C3438" s="75"/>
      <c r="D3438" s="57"/>
      <c r="E3438" s="66"/>
      <c r="F3438" s="76"/>
      <c r="G3438" s="63"/>
      <c r="H3438" s="64"/>
      <c r="I3438" s="70"/>
    </row>
    <row r="3439" spans="1:9" ht="15" hidden="1" customHeight="1" x14ac:dyDescent="0.25">
      <c r="A3439" s="224"/>
      <c r="B3439" s="56"/>
      <c r="C3439" s="56"/>
      <c r="D3439" s="83"/>
      <c r="E3439" s="86"/>
      <c r="F3439" s="76"/>
      <c r="G3439" s="63"/>
      <c r="H3439" s="64"/>
      <c r="I3439" s="56"/>
    </row>
    <row r="3440" spans="1:9" ht="15" hidden="1" customHeight="1" x14ac:dyDescent="0.25">
      <c r="A3440" s="224"/>
      <c r="B3440" s="68"/>
      <c r="C3440" s="72"/>
      <c r="D3440" s="105"/>
      <c r="E3440" s="86"/>
      <c r="F3440" s="58"/>
      <c r="G3440" s="63"/>
      <c r="H3440" s="64"/>
      <c r="I3440" s="56"/>
    </row>
    <row r="3441" spans="1:9" ht="15" hidden="1" customHeight="1" x14ac:dyDescent="0.25">
      <c r="A3441" s="224"/>
      <c r="B3441" s="68"/>
      <c r="C3441" s="157"/>
      <c r="D3441" s="129"/>
      <c r="E3441" s="208"/>
      <c r="F3441" s="130"/>
      <c r="G3441" s="63"/>
      <c r="H3441" s="64"/>
      <c r="I3441" s="56"/>
    </row>
    <row r="3442" spans="1:9" ht="15" hidden="1" customHeight="1" x14ac:dyDescent="0.25">
      <c r="A3442" s="224"/>
      <c r="B3442" s="68"/>
      <c r="C3442" s="74"/>
      <c r="D3442" s="57"/>
      <c r="E3442" s="72"/>
      <c r="F3442" s="62"/>
      <c r="G3442" s="63"/>
      <c r="H3442" s="64"/>
      <c r="I3442" s="56"/>
    </row>
    <row r="3443" spans="1:9" ht="15" hidden="1" customHeight="1" x14ac:dyDescent="0.25">
      <c r="A3443" s="224"/>
      <c r="B3443" s="56"/>
      <c r="C3443" s="65"/>
      <c r="D3443" s="83"/>
      <c r="E3443" s="86"/>
      <c r="F3443" s="76"/>
      <c r="G3443" s="63"/>
      <c r="H3443" s="64"/>
      <c r="I3443" s="56"/>
    </row>
    <row r="3444" spans="1:9" ht="15" hidden="1" customHeight="1" x14ac:dyDescent="0.25">
      <c r="A3444" s="224"/>
      <c r="B3444" s="56"/>
      <c r="C3444" s="56"/>
      <c r="D3444" s="57"/>
      <c r="E3444" s="66"/>
      <c r="F3444" s="62"/>
      <c r="G3444" s="63"/>
      <c r="H3444" s="64"/>
      <c r="I3444" s="70"/>
    </row>
    <row r="3445" spans="1:9" ht="15" hidden="1" customHeight="1" x14ac:dyDescent="0.25">
      <c r="A3445" s="224"/>
      <c r="B3445" s="56"/>
      <c r="C3445" s="56"/>
      <c r="D3445" s="61"/>
      <c r="E3445" s="69"/>
      <c r="F3445" s="62"/>
      <c r="G3445" s="63"/>
      <c r="H3445" s="64"/>
      <c r="I3445" s="70"/>
    </row>
    <row r="3446" spans="1:9" ht="15" hidden="1" customHeight="1" x14ac:dyDescent="0.25">
      <c r="A3446" s="224"/>
      <c r="B3446" s="56"/>
      <c r="C3446" s="187"/>
      <c r="D3446" s="83"/>
      <c r="E3446" s="69"/>
      <c r="F3446" s="62"/>
      <c r="G3446" s="100"/>
      <c r="H3446" s="64"/>
      <c r="I3446" s="70"/>
    </row>
    <row r="3447" spans="1:9" ht="15" hidden="1" customHeight="1" x14ac:dyDescent="0.25">
      <c r="A3447" s="224"/>
      <c r="B3447" s="56"/>
      <c r="C3447" s="56"/>
      <c r="D3447" s="83"/>
      <c r="E3447" s="69"/>
      <c r="F3447" s="62"/>
      <c r="G3447" s="63"/>
      <c r="H3447" s="64"/>
      <c r="I3447" s="70"/>
    </row>
    <row r="3448" spans="1:9" ht="15" hidden="1" customHeight="1" x14ac:dyDescent="0.25">
      <c r="A3448" s="224"/>
      <c r="B3448" s="60"/>
      <c r="C3448" s="55"/>
      <c r="D3448" s="57"/>
      <c r="E3448" s="66"/>
      <c r="F3448" s="62"/>
      <c r="G3448" s="63"/>
      <c r="H3448" s="64"/>
      <c r="I3448" s="70"/>
    </row>
    <row r="3449" spans="1:9" ht="15" hidden="1" customHeight="1" x14ac:dyDescent="0.25">
      <c r="A3449" s="224"/>
      <c r="B3449" s="95"/>
      <c r="C3449" s="74"/>
      <c r="D3449" s="57"/>
      <c r="E3449" s="72"/>
      <c r="F3449" s="76"/>
      <c r="G3449" s="63"/>
      <c r="H3449" s="64"/>
      <c r="I3449" s="56"/>
    </row>
    <row r="3450" spans="1:9" ht="15" hidden="1" customHeight="1" x14ac:dyDescent="0.25">
      <c r="A3450" s="224"/>
      <c r="B3450" s="74"/>
      <c r="C3450" s="56"/>
      <c r="D3450" s="106"/>
      <c r="E3450" s="208"/>
      <c r="F3450" s="58"/>
      <c r="G3450" s="63"/>
      <c r="H3450" s="64"/>
      <c r="I3450" s="56"/>
    </row>
    <row r="3451" spans="1:9" ht="15" hidden="1" customHeight="1" x14ac:dyDescent="0.25">
      <c r="A3451" s="224"/>
      <c r="B3451" s="56"/>
      <c r="C3451" s="228"/>
      <c r="D3451" s="62"/>
      <c r="E3451"/>
      <c r="F3451" s="62"/>
      <c r="G3451" s="63"/>
      <c r="H3451" s="64"/>
      <c r="I3451" s="56"/>
    </row>
    <row r="3452" spans="1:9" ht="15" hidden="1" customHeight="1" x14ac:dyDescent="0.25">
      <c r="A3452" s="224"/>
      <c r="B3452" s="56"/>
      <c r="C3452" s="228"/>
      <c r="D3452" s="106"/>
      <c r="E3452" s="72"/>
      <c r="F3452" s="138"/>
      <c r="G3452" s="63"/>
      <c r="H3452" s="64"/>
      <c r="I3452" s="56"/>
    </row>
    <row r="3453" spans="1:9" ht="15" hidden="1" customHeight="1" x14ac:dyDescent="0.25">
      <c r="A3453" s="224"/>
      <c r="B3453" s="56"/>
      <c r="C3453" s="56"/>
      <c r="D3453" s="106"/>
      <c r="E3453" s="72"/>
      <c r="F3453" s="62"/>
      <c r="G3453" s="63"/>
      <c r="H3453" s="64"/>
      <c r="I3453" s="56"/>
    </row>
    <row r="3454" spans="1:9" ht="15" hidden="1" customHeight="1" x14ac:dyDescent="0.25">
      <c r="A3454" s="224"/>
      <c r="B3454" s="56"/>
      <c r="C3454" s="56"/>
      <c r="D3454" s="83"/>
      <c r="E3454" s="72"/>
      <c r="F3454" s="62"/>
      <c r="G3454" s="63"/>
      <c r="H3454" s="64"/>
      <c r="I3454" s="56"/>
    </row>
    <row r="3455" spans="1:9" ht="15" hidden="1" customHeight="1" x14ac:dyDescent="0.25">
      <c r="A3455" s="224"/>
      <c r="B3455" s="56"/>
      <c r="C3455" s="56"/>
      <c r="D3455" s="57"/>
      <c r="E3455" s="66"/>
      <c r="F3455" s="76"/>
      <c r="G3455" s="63"/>
      <c r="H3455" s="64"/>
      <c r="I3455" s="56"/>
    </row>
    <row r="3456" spans="1:9" ht="15" hidden="1" customHeight="1" x14ac:dyDescent="0.25">
      <c r="A3456" s="224"/>
      <c r="B3456" s="55"/>
      <c r="C3456" s="75"/>
      <c r="D3456" s="57"/>
      <c r="E3456" s="72"/>
      <c r="F3456" s="76"/>
      <c r="G3456" s="743"/>
      <c r="H3456" s="64"/>
      <c r="I3456" s="56"/>
    </row>
    <row r="3457" spans="1:9" ht="15" hidden="1" customHeight="1" x14ac:dyDescent="0.25">
      <c r="A3457" s="224"/>
      <c r="B3457" s="56"/>
      <c r="C3457" s="71"/>
      <c r="D3457" s="57"/>
      <c r="E3457" s="66"/>
      <c r="F3457" s="76"/>
      <c r="G3457" s="100"/>
      <c r="H3457" s="64"/>
      <c r="I3457" s="56"/>
    </row>
    <row r="3458" spans="1:9" ht="15" hidden="1" customHeight="1" x14ac:dyDescent="0.25">
      <c r="A3458" s="224"/>
      <c r="B3458" s="56"/>
      <c r="C3458" s="56"/>
      <c r="D3458" s="105"/>
      <c r="E3458" s="86"/>
      <c r="F3458" s="59"/>
      <c r="G3458" s="63"/>
      <c r="H3458" s="64"/>
      <c r="I3458" s="56"/>
    </row>
    <row r="3459" spans="1:9" ht="15" hidden="1" customHeight="1" x14ac:dyDescent="0.25">
      <c r="A3459" s="224"/>
      <c r="B3459" s="56"/>
      <c r="C3459" s="56"/>
      <c r="D3459" s="105"/>
      <c r="E3459" s="86"/>
      <c r="F3459" s="59"/>
      <c r="G3459" s="63"/>
      <c r="H3459" s="64"/>
      <c r="I3459" s="56"/>
    </row>
    <row r="3460" spans="1:9" ht="15" hidden="1" customHeight="1" x14ac:dyDescent="0.25">
      <c r="A3460" s="224"/>
      <c r="B3460" s="56"/>
      <c r="C3460" s="56"/>
      <c r="D3460" s="57"/>
      <c r="E3460" s="86"/>
      <c r="F3460" s="96"/>
      <c r="G3460" s="63"/>
      <c r="H3460" s="56"/>
      <c r="I3460" s="56"/>
    </row>
    <row r="3461" spans="1:9" ht="15" hidden="1" customHeight="1" x14ac:dyDescent="0.25">
      <c r="A3461" s="224"/>
      <c r="B3461" s="56"/>
      <c r="C3461" s="71"/>
      <c r="D3461" s="57"/>
      <c r="E3461" s="72"/>
      <c r="F3461" s="96"/>
      <c r="G3461" s="63"/>
      <c r="H3461" s="56"/>
      <c r="I3461" s="56"/>
    </row>
    <row r="3462" spans="1:9" ht="15" hidden="1" customHeight="1" x14ac:dyDescent="0.25">
      <c r="A3462" s="224"/>
      <c r="B3462" s="56"/>
      <c r="C3462" s="56"/>
      <c r="D3462" s="83"/>
      <c r="E3462" s="69"/>
      <c r="F3462" s="77"/>
      <c r="G3462" s="63"/>
      <c r="H3462" s="64"/>
      <c r="I3462" s="56"/>
    </row>
    <row r="3463" spans="1:9" ht="15" hidden="1" customHeight="1" x14ac:dyDescent="0.25">
      <c r="A3463" s="224"/>
      <c r="B3463" s="56"/>
      <c r="C3463" s="56"/>
      <c r="D3463" s="83"/>
      <c r="E3463" s="69"/>
      <c r="F3463" s="77"/>
      <c r="G3463" s="63"/>
      <c r="H3463" s="56"/>
      <c r="I3463" s="56"/>
    </row>
    <row r="3464" spans="1:9" ht="15" hidden="1" customHeight="1" x14ac:dyDescent="0.25">
      <c r="A3464" s="224"/>
      <c r="B3464" s="56"/>
      <c r="C3464" s="56"/>
      <c r="D3464" s="83"/>
      <c r="E3464" s="69"/>
      <c r="F3464" s="77"/>
      <c r="G3464" s="63"/>
      <c r="H3464" s="56"/>
      <c r="I3464" s="56"/>
    </row>
    <row r="3465" spans="1:9" ht="15" hidden="1" customHeight="1" x14ac:dyDescent="0.25">
      <c r="A3465" s="224"/>
      <c r="B3465" s="56"/>
      <c r="C3465" s="56"/>
      <c r="D3465" s="83"/>
      <c r="E3465" s="69"/>
      <c r="F3465" s="77"/>
      <c r="G3465" s="63"/>
      <c r="H3465" s="56"/>
      <c r="I3465" s="56"/>
    </row>
    <row r="3466" spans="1:9" ht="15" hidden="1" customHeight="1" x14ac:dyDescent="0.25">
      <c r="A3466" s="224"/>
      <c r="B3466" s="56"/>
      <c r="C3466" s="56"/>
      <c r="D3466" s="56"/>
      <c r="E3466" s="56"/>
      <c r="F3466" s="58"/>
      <c r="G3466" s="63"/>
      <c r="H3466" s="56"/>
      <c r="I3466" s="56"/>
    </row>
    <row r="3467" spans="1:9" ht="15" hidden="1" customHeight="1" x14ac:dyDescent="0.25">
      <c r="A3467" s="224"/>
      <c r="B3467" s="56"/>
      <c r="C3467" s="56"/>
      <c r="D3467" s="56"/>
      <c r="E3467" s="56"/>
      <c r="F3467" s="58"/>
      <c r="G3467" s="63"/>
      <c r="H3467" s="56"/>
      <c r="I3467" s="56"/>
    </row>
    <row r="3468" spans="1:9" ht="15" hidden="1" customHeight="1" x14ac:dyDescent="0.25">
      <c r="A3468" s="224"/>
      <c r="B3468" s="56"/>
      <c r="C3468" s="81"/>
      <c r="D3468" s="56"/>
      <c r="E3468" s="56"/>
      <c r="F3468" s="56"/>
      <c r="G3468" s="63"/>
      <c r="H3468" s="56"/>
      <c r="I3468" s="56"/>
    </row>
    <row r="3469" spans="1:9" ht="15" hidden="1" customHeight="1" x14ac:dyDescent="0.25">
      <c r="A3469" s="224"/>
      <c r="B3469" s="55"/>
      <c r="C3469" s="75"/>
      <c r="D3469" s="57"/>
      <c r="E3469" s="72"/>
      <c r="F3469" s="76"/>
      <c r="G3469" s="63"/>
      <c r="H3469" s="56"/>
      <c r="I3469" s="56"/>
    </row>
    <row r="3470" spans="1:9" ht="15" hidden="1" customHeight="1" x14ac:dyDescent="0.25">
      <c r="A3470" s="224"/>
      <c r="B3470" s="68"/>
      <c r="C3470" s="75"/>
      <c r="D3470" s="57"/>
      <c r="E3470" s="72"/>
      <c r="F3470" s="62"/>
      <c r="G3470" s="63"/>
      <c r="H3470" s="56"/>
      <c r="I3470" s="56"/>
    </row>
    <row r="3471" spans="1:9" ht="15" hidden="1" customHeight="1" x14ac:dyDescent="0.25">
      <c r="A3471" s="224"/>
      <c r="B3471" s="68"/>
      <c r="C3471" s="75"/>
      <c r="D3471" s="57"/>
      <c r="E3471" s="72"/>
      <c r="F3471" s="62"/>
      <c r="G3471" s="63"/>
      <c r="H3471" s="56"/>
      <c r="I3471" s="70"/>
    </row>
    <row r="3472" spans="1:9" ht="15" hidden="1" customHeight="1" x14ac:dyDescent="0.25">
      <c r="A3472" s="224"/>
      <c r="B3472" s="56"/>
      <c r="C3472" s="56"/>
      <c r="D3472" s="57"/>
      <c r="E3472" s="66"/>
      <c r="F3472" s="62"/>
      <c r="G3472" s="63"/>
      <c r="H3472" s="56"/>
      <c r="I3472" s="70"/>
    </row>
    <row r="3473" spans="1:9" ht="15" hidden="1" customHeight="1" x14ac:dyDescent="0.25">
      <c r="A3473" s="224"/>
      <c r="B3473" s="56"/>
      <c r="C3473" s="56"/>
      <c r="D3473" s="57"/>
      <c r="E3473" s="72"/>
      <c r="F3473" s="76"/>
      <c r="G3473" s="63"/>
      <c r="H3473" s="64"/>
      <c r="I3473" s="70"/>
    </row>
    <row r="3474" spans="1:9" ht="15" hidden="1" customHeight="1" x14ac:dyDescent="0.25">
      <c r="A3474" s="224"/>
      <c r="B3474" s="56"/>
      <c r="C3474" s="81"/>
      <c r="D3474" s="57"/>
      <c r="E3474" s="66"/>
      <c r="F3474" s="76"/>
      <c r="G3474" s="63"/>
      <c r="H3474" s="64"/>
      <c r="I3474" s="70"/>
    </row>
    <row r="3475" spans="1:9" ht="15" hidden="1" customHeight="1" x14ac:dyDescent="0.25">
      <c r="A3475" s="224"/>
      <c r="B3475" s="56"/>
      <c r="C3475" s="80"/>
      <c r="D3475" s="83"/>
      <c r="E3475" s="72"/>
      <c r="F3475" s="62"/>
      <c r="G3475" s="63"/>
      <c r="H3475" s="64"/>
      <c r="I3475" s="70"/>
    </row>
    <row r="3476" spans="1:9" ht="15" hidden="1" customHeight="1" x14ac:dyDescent="0.25">
      <c r="A3476" s="224"/>
      <c r="B3476" s="56"/>
      <c r="C3476" s="81"/>
      <c r="D3476" s="57"/>
      <c r="E3476" s="66"/>
      <c r="F3476" s="76"/>
      <c r="G3476" s="63"/>
      <c r="H3476" s="64"/>
      <c r="I3476" s="70"/>
    </row>
    <row r="3477" spans="1:9" ht="15" hidden="1" customHeight="1" x14ac:dyDescent="0.25">
      <c r="A3477" s="224"/>
      <c r="B3477" s="56"/>
      <c r="C3477" s="80"/>
      <c r="D3477" s="83"/>
      <c r="E3477" s="72"/>
      <c r="F3477" s="62"/>
      <c r="G3477" s="63"/>
      <c r="H3477" s="64"/>
      <c r="I3477" s="70"/>
    </row>
    <row r="3478" spans="1:9" ht="15" hidden="1" customHeight="1" x14ac:dyDescent="0.25">
      <c r="A3478" s="224"/>
      <c r="B3478" s="55"/>
      <c r="C3478" s="75"/>
      <c r="D3478" s="57"/>
      <c r="E3478" s="66"/>
      <c r="F3478" s="76"/>
      <c r="G3478" s="63"/>
      <c r="H3478" s="64"/>
      <c r="I3478" s="70"/>
    </row>
    <row r="3479" spans="1:9" ht="15" hidden="1" customHeight="1" x14ac:dyDescent="0.25">
      <c r="A3479" s="224"/>
      <c r="B3479" s="55"/>
      <c r="C3479" s="75"/>
      <c r="D3479" s="57"/>
      <c r="E3479" s="66"/>
      <c r="F3479" s="76"/>
      <c r="G3479" s="63"/>
      <c r="H3479" s="64"/>
      <c r="I3479" s="70"/>
    </row>
    <row r="3480" spans="1:9" ht="15" hidden="1" customHeight="1" x14ac:dyDescent="0.25">
      <c r="A3480" s="224"/>
      <c r="B3480" s="68"/>
      <c r="C3480" s="71"/>
      <c r="D3480" s="57"/>
      <c r="E3480" s="72"/>
      <c r="F3480" s="62"/>
      <c r="G3480" s="63"/>
      <c r="H3480" s="64"/>
      <c r="I3480" s="70"/>
    </row>
    <row r="3481" spans="1:9" ht="15" hidden="1" customHeight="1" x14ac:dyDescent="0.25">
      <c r="A3481" s="224"/>
      <c r="B3481" s="56"/>
      <c r="C3481" s="80"/>
      <c r="D3481" s="57"/>
      <c r="E3481" s="66"/>
      <c r="F3481" s="76"/>
      <c r="G3481" s="743"/>
      <c r="H3481" s="64"/>
      <c r="I3481" s="70"/>
    </row>
    <row r="3482" spans="1:9" ht="15" hidden="1" customHeight="1" x14ac:dyDescent="0.25">
      <c r="A3482" s="224"/>
      <c r="B3482" s="56"/>
      <c r="C3482" s="81"/>
      <c r="D3482" s="83"/>
      <c r="E3482" s="72"/>
      <c r="F3482" s="76"/>
      <c r="G3482" s="63"/>
      <c r="H3482" s="64"/>
      <c r="I3482" s="56"/>
    </row>
    <row r="3483" spans="1:9" ht="15" hidden="1" customHeight="1" x14ac:dyDescent="0.25">
      <c r="A3483" s="224"/>
      <c r="B3483" s="56"/>
      <c r="C3483" s="56"/>
      <c r="D3483" s="83"/>
      <c r="E3483" s="86"/>
      <c r="F3483" s="76"/>
      <c r="G3483" s="63"/>
      <c r="H3483" s="64"/>
      <c r="I3483" s="70"/>
    </row>
    <row r="3484" spans="1:9" ht="15" hidden="1" customHeight="1" x14ac:dyDescent="0.25">
      <c r="A3484" s="224"/>
      <c r="B3484" s="60"/>
      <c r="C3484" s="123"/>
      <c r="D3484" s="57"/>
      <c r="E3484" s="72"/>
      <c r="F3484" s="76"/>
      <c r="G3484" s="63"/>
      <c r="H3484" s="64"/>
      <c r="I3484" s="70"/>
    </row>
    <row r="3485" spans="1:9" ht="15" hidden="1" customHeight="1" x14ac:dyDescent="0.25">
      <c r="A3485" s="224"/>
      <c r="B3485" s="56"/>
      <c r="C3485" s="56"/>
      <c r="D3485" s="57"/>
      <c r="E3485" s="66"/>
      <c r="F3485" s="76"/>
      <c r="G3485" s="63"/>
      <c r="H3485" s="64"/>
      <c r="I3485" s="70"/>
    </row>
    <row r="3486" spans="1:9" ht="15" hidden="1" customHeight="1" x14ac:dyDescent="0.25">
      <c r="A3486" s="224"/>
      <c r="B3486" s="55"/>
      <c r="C3486" s="56"/>
      <c r="D3486" s="105"/>
      <c r="E3486" s="72"/>
      <c r="F3486" s="62"/>
      <c r="G3486" s="63"/>
      <c r="H3486" s="106"/>
      <c r="I3486" s="70"/>
    </row>
    <row r="3487" spans="1:9" ht="15" hidden="1" customHeight="1" x14ac:dyDescent="0.25">
      <c r="A3487" s="224"/>
      <c r="B3487" s="56"/>
      <c r="C3487" s="56"/>
      <c r="D3487" s="57"/>
      <c r="E3487" s="72"/>
      <c r="F3487" s="62"/>
      <c r="G3487" s="63"/>
      <c r="H3487" s="106"/>
      <c r="I3487" s="56"/>
    </row>
    <row r="3488" spans="1:9" ht="15" hidden="1" customHeight="1" x14ac:dyDescent="0.25">
      <c r="A3488" s="224"/>
      <c r="B3488" s="68"/>
      <c r="C3488" s="75"/>
      <c r="D3488" s="57"/>
      <c r="E3488" s="72"/>
      <c r="F3488" s="62"/>
      <c r="G3488" s="63"/>
      <c r="H3488" s="64"/>
      <c r="I3488" s="56"/>
    </row>
    <row r="3489" spans="1:9" ht="15" hidden="1" customHeight="1" x14ac:dyDescent="0.25">
      <c r="A3489" s="224"/>
      <c r="B3489" s="56"/>
      <c r="C3489" s="56"/>
      <c r="D3489" s="57"/>
      <c r="E3489" s="72"/>
      <c r="F3489" s="67"/>
      <c r="G3489" s="63"/>
      <c r="H3489" s="64"/>
      <c r="I3489" s="56"/>
    </row>
    <row r="3490" spans="1:9" ht="15" hidden="1" customHeight="1" x14ac:dyDescent="0.25">
      <c r="A3490" s="224"/>
      <c r="B3490" s="56"/>
      <c r="C3490" s="56"/>
      <c r="D3490" s="83"/>
      <c r="E3490" s="86"/>
      <c r="F3490" s="76"/>
      <c r="G3490" s="63"/>
      <c r="H3490" s="64"/>
      <c r="I3490" s="70"/>
    </row>
    <row r="3491" spans="1:9" ht="15" hidden="1" customHeight="1" x14ac:dyDescent="0.25">
      <c r="A3491" s="224"/>
      <c r="B3491" s="56"/>
      <c r="C3491" s="56"/>
      <c r="D3491" s="57"/>
      <c r="E3491" s="66"/>
      <c r="F3491" s="62"/>
      <c r="G3491" s="63"/>
      <c r="H3491" s="64"/>
      <c r="I3491" s="56"/>
    </row>
    <row r="3492" spans="1:9" ht="15" hidden="1" customHeight="1" x14ac:dyDescent="0.25">
      <c r="A3492" s="224"/>
      <c r="B3492" s="56"/>
      <c r="C3492" s="56"/>
      <c r="D3492" s="57"/>
      <c r="E3492" s="66"/>
      <c r="F3492" s="76"/>
      <c r="G3492" s="63"/>
      <c r="H3492" s="64"/>
      <c r="I3492" s="56"/>
    </row>
    <row r="3493" spans="1:9" ht="15" hidden="1" customHeight="1" x14ac:dyDescent="0.25">
      <c r="A3493" s="224"/>
      <c r="B3493" s="56"/>
      <c r="C3493" s="56"/>
      <c r="D3493" s="105"/>
      <c r="E3493" s="86"/>
      <c r="F3493" s="59"/>
      <c r="G3493" s="63"/>
      <c r="H3493" s="64"/>
      <c r="I3493" s="56"/>
    </row>
    <row r="3494" spans="1:9" ht="15" hidden="1" customHeight="1" x14ac:dyDescent="0.25">
      <c r="A3494" s="224"/>
      <c r="B3494" s="56"/>
      <c r="C3494" s="71"/>
      <c r="D3494" s="57"/>
      <c r="E3494" s="72"/>
      <c r="F3494" s="96"/>
      <c r="G3494" s="63"/>
      <c r="H3494" s="64"/>
      <c r="I3494" s="56"/>
    </row>
    <row r="3495" spans="1:9" ht="15" hidden="1" customHeight="1" x14ac:dyDescent="0.25">
      <c r="A3495" s="224"/>
      <c r="B3495" s="56"/>
      <c r="C3495" s="56"/>
      <c r="D3495" s="56"/>
      <c r="E3495" s="72"/>
      <c r="F3495" s="56"/>
      <c r="G3495" s="63"/>
      <c r="H3495" s="64"/>
      <c r="I3495" s="56"/>
    </row>
    <row r="3496" spans="1:9" ht="15" hidden="1" customHeight="1" x14ac:dyDescent="0.25">
      <c r="A3496" s="224"/>
      <c r="B3496" s="56"/>
      <c r="C3496" s="56"/>
      <c r="D3496" s="56"/>
      <c r="E3496" s="72"/>
      <c r="F3496" s="56"/>
      <c r="G3496" s="63"/>
      <c r="H3496" s="64"/>
      <c r="I3496" s="56"/>
    </row>
    <row r="3497" spans="1:9" ht="15" hidden="1" customHeight="1" x14ac:dyDescent="0.25">
      <c r="A3497" s="224"/>
      <c r="B3497" s="68"/>
      <c r="C3497" s="72"/>
      <c r="D3497" s="57"/>
      <c r="E3497" s="66"/>
      <c r="F3497" s="76"/>
      <c r="G3497" s="63"/>
      <c r="H3497" s="64"/>
      <c r="I3497" s="56"/>
    </row>
    <row r="3498" spans="1:9" ht="15" hidden="1" customHeight="1" x14ac:dyDescent="0.25">
      <c r="A3498" s="224"/>
      <c r="B3498" s="56"/>
      <c r="C3498" s="56"/>
      <c r="D3498" s="57"/>
      <c r="E3498" s="66"/>
      <c r="F3498" s="203"/>
      <c r="G3498" s="63"/>
      <c r="H3498" s="56"/>
      <c r="I3498" s="56"/>
    </row>
    <row r="3499" spans="1:9" ht="15" hidden="1" customHeight="1" x14ac:dyDescent="0.25">
      <c r="A3499" s="224"/>
      <c r="B3499" s="56"/>
      <c r="C3499" s="56"/>
      <c r="D3499" s="56"/>
      <c r="E3499" s="56"/>
      <c r="F3499" s="58"/>
      <c r="G3499" s="63"/>
      <c r="H3499" s="56"/>
      <c r="I3499" s="56"/>
    </row>
    <row r="3500" spans="1:9" ht="15" hidden="1" customHeight="1" x14ac:dyDescent="0.25">
      <c r="A3500" s="224"/>
      <c r="B3500" s="56"/>
      <c r="C3500" s="56"/>
      <c r="D3500" s="56"/>
      <c r="E3500" s="56"/>
      <c r="F3500" s="58"/>
      <c r="G3500" s="63"/>
      <c r="H3500" s="56"/>
      <c r="I3500" s="56"/>
    </row>
    <row r="3501" spans="1:9" ht="15" hidden="1" customHeight="1" x14ac:dyDescent="0.25">
      <c r="A3501" s="224"/>
      <c r="B3501" s="56"/>
      <c r="C3501" s="56"/>
      <c r="D3501" s="56"/>
      <c r="E3501" s="56"/>
      <c r="F3501" s="58"/>
      <c r="G3501" s="63"/>
      <c r="H3501" s="56"/>
      <c r="I3501" s="56"/>
    </row>
    <row r="3502" spans="1:9" ht="15" hidden="1" customHeight="1" x14ac:dyDescent="0.25">
      <c r="A3502" s="224"/>
      <c r="B3502" s="56"/>
      <c r="C3502" s="56"/>
      <c r="D3502" s="56"/>
      <c r="E3502" s="56"/>
      <c r="F3502" s="58"/>
      <c r="G3502" s="63"/>
      <c r="H3502" s="56"/>
      <c r="I3502" s="56"/>
    </row>
    <row r="3503" spans="1:9" ht="15" hidden="1" customHeight="1" x14ac:dyDescent="0.25">
      <c r="A3503" s="224"/>
      <c r="B3503" s="56"/>
      <c r="C3503" s="56"/>
      <c r="D3503" s="56"/>
      <c r="E3503" s="56"/>
      <c r="F3503" s="58"/>
      <c r="G3503" s="63"/>
      <c r="H3503" s="56"/>
      <c r="I3503" s="56"/>
    </row>
    <row r="3504" spans="1:9" ht="15" hidden="1" customHeight="1" x14ac:dyDescent="0.25">
      <c r="A3504" s="224"/>
      <c r="B3504" s="56"/>
      <c r="C3504" s="56"/>
      <c r="D3504" s="56"/>
      <c r="E3504" s="56"/>
      <c r="F3504" s="58"/>
      <c r="G3504" s="63"/>
      <c r="H3504" s="56"/>
      <c r="I3504" s="56"/>
    </row>
    <row r="3505" spans="1:9" ht="15" hidden="1" customHeight="1" x14ac:dyDescent="0.25">
      <c r="A3505" s="224"/>
      <c r="B3505" s="56"/>
      <c r="C3505" s="56"/>
      <c r="D3505" s="56"/>
      <c r="E3505" s="56"/>
      <c r="F3505" s="58"/>
      <c r="G3505" s="63"/>
      <c r="H3505" s="56"/>
      <c r="I3505" s="56"/>
    </row>
    <row r="3506" spans="1:9" ht="15" hidden="1" customHeight="1" x14ac:dyDescent="0.25">
      <c r="A3506" s="224"/>
      <c r="B3506" s="68"/>
      <c r="C3506" s="56"/>
      <c r="D3506" s="56"/>
      <c r="E3506" s="56"/>
      <c r="F3506" s="58"/>
      <c r="G3506" s="63"/>
      <c r="H3506" s="56"/>
      <c r="I3506" s="56"/>
    </row>
    <row r="3507" spans="1:9" ht="15" hidden="1" customHeight="1" x14ac:dyDescent="0.25">
      <c r="A3507" s="224"/>
      <c r="B3507" s="56"/>
      <c r="C3507" s="56"/>
      <c r="D3507" s="56"/>
      <c r="E3507" s="56"/>
      <c r="F3507" s="58"/>
      <c r="G3507" s="63"/>
      <c r="H3507" s="56"/>
      <c r="I3507" s="70"/>
    </row>
    <row r="3508" spans="1:9" ht="15" hidden="1" customHeight="1" x14ac:dyDescent="0.25">
      <c r="A3508" s="224"/>
      <c r="B3508" s="56"/>
      <c r="C3508" s="75"/>
      <c r="D3508" s="83"/>
      <c r="E3508" s="72"/>
      <c r="F3508" s="76"/>
      <c r="G3508" s="63"/>
      <c r="H3508" s="56"/>
      <c r="I3508" s="70"/>
    </row>
    <row r="3509" spans="1:9" ht="15" hidden="1" customHeight="1" x14ac:dyDescent="0.25">
      <c r="A3509" s="224"/>
      <c r="B3509" s="56"/>
      <c r="C3509" s="75"/>
      <c r="D3509" s="83"/>
      <c r="E3509" s="86"/>
      <c r="F3509" s="76"/>
      <c r="G3509" s="63"/>
      <c r="H3509" s="64"/>
      <c r="I3509" s="70"/>
    </row>
    <row r="3510" spans="1:9" ht="15" hidden="1" customHeight="1" x14ac:dyDescent="0.25">
      <c r="A3510" s="224"/>
      <c r="B3510" s="55"/>
      <c r="C3510" s="228"/>
      <c r="D3510" s="119"/>
      <c r="E3510" s="99"/>
      <c r="F3510" s="120"/>
      <c r="G3510" s="63"/>
      <c r="H3510" s="64"/>
      <c r="I3510" s="70"/>
    </row>
    <row r="3511" spans="1:9" ht="15" hidden="1" customHeight="1" x14ac:dyDescent="0.25">
      <c r="A3511" s="224"/>
      <c r="B3511" s="55"/>
      <c r="C3511" s="80"/>
      <c r="D3511" s="57"/>
      <c r="E3511" s="66"/>
      <c r="F3511" s="76"/>
      <c r="G3511" s="63"/>
      <c r="H3511" s="64"/>
      <c r="I3511" s="70"/>
    </row>
    <row r="3512" spans="1:9" ht="15" hidden="1" customHeight="1" x14ac:dyDescent="0.25">
      <c r="A3512" s="224"/>
      <c r="B3512" s="55"/>
      <c r="C3512" s="75"/>
      <c r="D3512" s="57"/>
      <c r="E3512" s="72"/>
      <c r="F3512" s="76"/>
      <c r="G3512" s="63"/>
      <c r="H3512" s="64"/>
      <c r="I3512" s="70"/>
    </row>
    <row r="3513" spans="1:9" ht="15" hidden="1" customHeight="1" x14ac:dyDescent="0.25">
      <c r="A3513" s="224"/>
      <c r="B3513" s="71"/>
      <c r="C3513" s="71"/>
      <c r="D3513" s="57"/>
      <c r="E3513" s="66"/>
      <c r="F3513" s="76"/>
      <c r="G3513" s="63"/>
      <c r="H3513" s="64"/>
      <c r="I3513" s="70"/>
    </row>
    <row r="3514" spans="1:9" ht="15" hidden="1" customHeight="1" x14ac:dyDescent="0.25">
      <c r="A3514" s="224"/>
      <c r="B3514" s="56"/>
      <c r="C3514" s="240"/>
      <c r="D3514" s="57"/>
      <c r="E3514" s="72"/>
      <c r="F3514" s="76"/>
      <c r="G3514" s="63"/>
      <c r="H3514" s="64"/>
      <c r="I3514" s="70"/>
    </row>
    <row r="3515" spans="1:9" ht="15" hidden="1" customHeight="1" x14ac:dyDescent="0.25">
      <c r="A3515" s="224"/>
      <c r="B3515" s="56"/>
      <c r="C3515" s="56"/>
      <c r="D3515" s="57"/>
      <c r="E3515" s="66"/>
      <c r="F3515" s="76"/>
      <c r="G3515" s="63"/>
      <c r="H3515" s="64"/>
      <c r="I3515" s="70"/>
    </row>
    <row r="3516" spans="1:9" ht="15" hidden="1" customHeight="1" x14ac:dyDescent="0.25">
      <c r="A3516" s="224"/>
      <c r="B3516" s="68"/>
      <c r="C3516" s="75"/>
      <c r="D3516" s="57"/>
      <c r="E3516" s="72"/>
      <c r="F3516" s="62"/>
      <c r="G3516" s="63"/>
      <c r="H3516" s="64"/>
      <c r="I3516" s="70"/>
    </row>
    <row r="3517" spans="1:9" ht="15" hidden="1" customHeight="1" x14ac:dyDescent="0.25">
      <c r="A3517" s="224"/>
      <c r="B3517" s="68"/>
      <c r="C3517" s="75"/>
      <c r="D3517" s="57"/>
      <c r="E3517" s="72"/>
      <c r="F3517" s="62"/>
      <c r="G3517" s="63"/>
      <c r="H3517" s="64"/>
      <c r="I3517" s="70"/>
    </row>
    <row r="3518" spans="1:9" ht="15" hidden="1" customHeight="1" x14ac:dyDescent="0.25">
      <c r="A3518" s="224"/>
      <c r="B3518" s="60"/>
      <c r="C3518" s="123"/>
      <c r="D3518" s="57"/>
      <c r="E3518" s="72"/>
      <c r="F3518" s="76"/>
      <c r="G3518" s="63"/>
      <c r="H3518" s="64"/>
      <c r="I3518" s="70"/>
    </row>
    <row r="3519" spans="1:9" ht="15" hidden="1" customHeight="1" x14ac:dyDescent="0.25">
      <c r="A3519" s="224"/>
      <c r="B3519" s="55"/>
      <c r="C3519" s="75"/>
      <c r="D3519" s="57"/>
      <c r="E3519" s="72"/>
      <c r="F3519" s="76"/>
      <c r="G3519" s="63"/>
      <c r="H3519" s="64"/>
      <c r="I3519" s="70"/>
    </row>
    <row r="3520" spans="1:9" ht="15" hidden="1" customHeight="1" x14ac:dyDescent="0.25">
      <c r="A3520" s="224"/>
      <c r="B3520" s="56"/>
      <c r="C3520" s="56"/>
      <c r="D3520" s="57"/>
      <c r="E3520" s="72"/>
      <c r="F3520" s="62"/>
      <c r="G3520" s="63"/>
      <c r="H3520" s="64"/>
      <c r="I3520" s="70"/>
    </row>
    <row r="3521" spans="1:9" ht="15" hidden="1" customHeight="1" x14ac:dyDescent="0.25">
      <c r="A3521" s="224"/>
      <c r="B3521" s="56"/>
      <c r="C3521" s="245"/>
      <c r="D3521" s="57"/>
      <c r="E3521" s="86"/>
      <c r="F3521" s="62"/>
      <c r="G3521" s="743"/>
      <c r="H3521" s="64"/>
      <c r="I3521" s="70"/>
    </row>
    <row r="3522" spans="1:9" ht="15" hidden="1" customHeight="1" x14ac:dyDescent="0.25">
      <c r="A3522" s="224"/>
      <c r="B3522" s="95"/>
      <c r="C3522" s="56"/>
      <c r="D3522" s="61"/>
      <c r="E3522" s="69"/>
      <c r="F3522" s="62"/>
      <c r="G3522" s="63"/>
      <c r="H3522" s="64"/>
      <c r="I3522" s="70"/>
    </row>
    <row r="3523" spans="1:9" ht="15" hidden="1" customHeight="1" x14ac:dyDescent="0.25">
      <c r="A3523" s="224"/>
      <c r="B3523" s="56"/>
      <c r="C3523" s="81"/>
      <c r="D3523" s="57"/>
      <c r="E3523" s="411"/>
      <c r="F3523" s="76"/>
      <c r="G3523" s="63"/>
      <c r="H3523" s="64"/>
      <c r="I3523" s="56"/>
    </row>
    <row r="3524" spans="1:9" ht="15" hidden="1" customHeight="1" x14ac:dyDescent="0.25">
      <c r="A3524" s="224"/>
      <c r="B3524" s="56"/>
      <c r="C3524" s="56"/>
      <c r="D3524" s="57"/>
      <c r="E3524" s="72"/>
      <c r="F3524" s="67"/>
      <c r="G3524" s="63"/>
      <c r="H3524" s="64"/>
      <c r="I3524" s="56"/>
    </row>
    <row r="3525" spans="1:9" ht="15" hidden="1" customHeight="1" x14ac:dyDescent="0.25">
      <c r="A3525" s="224"/>
      <c r="B3525" s="56"/>
      <c r="C3525" s="56"/>
      <c r="D3525" s="83"/>
      <c r="E3525" s="86"/>
      <c r="F3525" s="76"/>
      <c r="G3525" s="63"/>
      <c r="H3525" s="64"/>
      <c r="I3525" s="70"/>
    </row>
    <row r="3526" spans="1:9" ht="15" hidden="1" customHeight="1" x14ac:dyDescent="0.25">
      <c r="A3526" s="224"/>
      <c r="B3526" s="56"/>
      <c r="C3526" s="178"/>
      <c r="D3526" s="61"/>
      <c r="E3526" s="69"/>
      <c r="F3526" s="62"/>
      <c r="G3526" s="63"/>
      <c r="H3526" s="64"/>
      <c r="I3526" s="70"/>
    </row>
    <row r="3527" spans="1:9" ht="15" hidden="1" customHeight="1" x14ac:dyDescent="0.25">
      <c r="A3527" s="224"/>
      <c r="B3527" s="71"/>
      <c r="C3527" s="71"/>
      <c r="D3527" s="57"/>
      <c r="E3527" s="66"/>
      <c r="F3527" s="76"/>
      <c r="G3527" s="100"/>
      <c r="H3527" s="64"/>
      <c r="I3527" s="70"/>
    </row>
    <row r="3528" spans="1:9" ht="15" hidden="1" customHeight="1" x14ac:dyDescent="0.25">
      <c r="A3528" s="224"/>
      <c r="B3528" s="56"/>
      <c r="C3528" s="56"/>
      <c r="D3528" s="83"/>
      <c r="E3528" s="66"/>
      <c r="F3528" s="77"/>
      <c r="G3528" s="63"/>
      <c r="H3528" s="64"/>
      <c r="I3528" s="70"/>
    </row>
    <row r="3529" spans="1:9" ht="15" hidden="1" customHeight="1" x14ac:dyDescent="0.25">
      <c r="A3529" s="224"/>
      <c r="B3529" s="68"/>
      <c r="C3529" s="56"/>
      <c r="D3529" s="57"/>
      <c r="E3529" s="66"/>
      <c r="F3529" s="62"/>
      <c r="G3529" s="63"/>
      <c r="H3529" s="64"/>
      <c r="I3529" s="70"/>
    </row>
    <row r="3530" spans="1:9" ht="15" hidden="1" customHeight="1" x14ac:dyDescent="0.25">
      <c r="A3530" s="224"/>
      <c r="B3530" s="56"/>
      <c r="C3530" s="56"/>
      <c r="D3530" s="57"/>
      <c r="E3530" s="66"/>
      <c r="F3530" s="76"/>
      <c r="G3530" s="63"/>
      <c r="H3530" s="64"/>
      <c r="I3530" s="70"/>
    </row>
    <row r="3531" spans="1:9" ht="15" hidden="1" customHeight="1" x14ac:dyDescent="0.25">
      <c r="A3531" s="224"/>
      <c r="B3531" s="68"/>
      <c r="C3531" s="56"/>
      <c r="D3531" s="83"/>
      <c r="E3531" s="69"/>
      <c r="F3531" s="77"/>
      <c r="G3531" s="100"/>
      <c r="H3531" s="64"/>
      <c r="I3531" s="56"/>
    </row>
    <row r="3532" spans="1:9" ht="15" hidden="1" customHeight="1" x14ac:dyDescent="0.25">
      <c r="A3532" s="224"/>
      <c r="B3532" s="56"/>
      <c r="C3532" s="56"/>
      <c r="D3532" s="57"/>
      <c r="E3532" s="66"/>
      <c r="F3532" s="62"/>
      <c r="G3532" s="63"/>
      <c r="H3532" s="64"/>
      <c r="I3532" s="56"/>
    </row>
    <row r="3533" spans="1:9" ht="15" hidden="1" customHeight="1" x14ac:dyDescent="0.25">
      <c r="A3533" s="224"/>
      <c r="B3533" s="56"/>
      <c r="C3533" s="56"/>
      <c r="D3533" s="57"/>
      <c r="E3533" s="66"/>
      <c r="F3533" s="62"/>
      <c r="G3533" s="63"/>
      <c r="H3533" s="64"/>
      <c r="I3533" s="56"/>
    </row>
    <row r="3534" spans="1:9" ht="15" hidden="1" customHeight="1" x14ac:dyDescent="0.25">
      <c r="A3534" s="224"/>
      <c r="B3534" s="56"/>
      <c r="C3534" s="56"/>
      <c r="D3534" s="57"/>
      <c r="E3534" s="72"/>
      <c r="F3534" s="76"/>
      <c r="G3534" s="63"/>
      <c r="H3534" s="64"/>
      <c r="I3534" s="56"/>
    </row>
    <row r="3535" spans="1:9" ht="15" hidden="1" customHeight="1" x14ac:dyDescent="0.25">
      <c r="A3535" s="224"/>
      <c r="B3535" s="74"/>
      <c r="C3535" s="56"/>
      <c r="D3535" s="56"/>
      <c r="E3535" s="72"/>
      <c r="F3535" s="58"/>
      <c r="G3535" s="63"/>
      <c r="H3535" s="64"/>
      <c r="I3535" s="56"/>
    </row>
    <row r="3536" spans="1:9" ht="15" hidden="1" customHeight="1" x14ac:dyDescent="0.25">
      <c r="A3536" s="224"/>
      <c r="B3536" s="60"/>
      <c r="C3536" s="123"/>
      <c r="D3536" s="57"/>
      <c r="E3536" s="72"/>
      <c r="F3536" s="76"/>
      <c r="G3536" s="63"/>
      <c r="H3536" s="64"/>
      <c r="I3536" s="70"/>
    </row>
    <row r="3537" spans="1:9" ht="15" hidden="1" customHeight="1" x14ac:dyDescent="0.25">
      <c r="A3537" s="224"/>
      <c r="B3537" s="55"/>
      <c r="C3537" s="75"/>
      <c r="D3537" s="57"/>
      <c r="E3537" s="72"/>
      <c r="F3537" s="76"/>
      <c r="G3537" s="63"/>
      <c r="H3537" s="64"/>
      <c r="I3537" s="56"/>
    </row>
    <row r="3538" spans="1:9" ht="15" hidden="1" customHeight="1" x14ac:dyDescent="0.25">
      <c r="A3538" s="224"/>
      <c r="B3538" s="56"/>
      <c r="C3538" s="75"/>
      <c r="D3538" s="83"/>
      <c r="E3538" s="72"/>
      <c r="F3538" s="76"/>
      <c r="G3538" s="63"/>
      <c r="H3538" s="64"/>
      <c r="I3538" s="56"/>
    </row>
    <row r="3539" spans="1:9" ht="15" hidden="1" customHeight="1" x14ac:dyDescent="0.25">
      <c r="A3539" s="224"/>
      <c r="B3539" s="55"/>
      <c r="C3539" s="228"/>
      <c r="D3539" s="119"/>
      <c r="E3539" s="99"/>
      <c r="F3539" s="120"/>
      <c r="G3539" s="63"/>
      <c r="H3539" s="64"/>
      <c r="I3539" s="56"/>
    </row>
    <row r="3540" spans="1:9" ht="15" hidden="1" customHeight="1" x14ac:dyDescent="0.25">
      <c r="A3540" s="224"/>
      <c r="B3540" s="56"/>
      <c r="C3540" s="228"/>
      <c r="D3540" s="137"/>
      <c r="E3540" s="230"/>
      <c r="F3540" s="138"/>
      <c r="G3540" s="63"/>
      <c r="H3540" s="64"/>
      <c r="I3540" s="56"/>
    </row>
    <row r="3541" spans="1:9" ht="15" hidden="1" customHeight="1" x14ac:dyDescent="0.25">
      <c r="A3541" s="224"/>
      <c r="B3541" s="56"/>
      <c r="C3541" s="228"/>
      <c r="D3541" s="139"/>
      <c r="E3541" s="84"/>
      <c r="F3541" s="140"/>
      <c r="G3541" s="63"/>
      <c r="H3541" s="64"/>
      <c r="I3541" s="56"/>
    </row>
    <row r="3542" spans="1:9" ht="15" hidden="1" customHeight="1" x14ac:dyDescent="0.25">
      <c r="A3542" s="224"/>
      <c r="B3542" s="55"/>
      <c r="C3542" s="75"/>
      <c r="D3542" s="62"/>
      <c r="E3542"/>
      <c r="F3542" s="62"/>
      <c r="G3542" s="63"/>
      <c r="H3542" s="64"/>
      <c r="I3542" s="56"/>
    </row>
    <row r="3543" spans="1:9" ht="15" hidden="1" customHeight="1" x14ac:dyDescent="0.25">
      <c r="A3543" s="224"/>
      <c r="B3543" s="56"/>
      <c r="C3543" s="228"/>
      <c r="D3543" s="57"/>
      <c r="E3543" s="72"/>
      <c r="F3543" s="138"/>
      <c r="G3543" s="63"/>
      <c r="H3543" s="64"/>
      <c r="I3543" s="56"/>
    </row>
    <row r="3544" spans="1:9" ht="15" hidden="1" customHeight="1" x14ac:dyDescent="0.25">
      <c r="A3544" s="224"/>
      <c r="B3544" s="55"/>
      <c r="C3544" s="75"/>
      <c r="D3544" s="57"/>
      <c r="E3544" s="72"/>
      <c r="F3544" s="62"/>
      <c r="G3544" s="63"/>
      <c r="H3544" s="64"/>
      <c r="I3544" s="56"/>
    </row>
    <row r="3545" spans="1:9" ht="15" hidden="1" customHeight="1" x14ac:dyDescent="0.25">
      <c r="A3545" s="224"/>
      <c r="B3545" s="56"/>
      <c r="C3545" s="75"/>
      <c r="D3545" s="57"/>
      <c r="E3545" s="72"/>
      <c r="F3545" s="59"/>
      <c r="G3545" s="63"/>
      <c r="H3545" s="64"/>
      <c r="I3545" s="56"/>
    </row>
    <row r="3546" spans="1:9" ht="15" hidden="1" customHeight="1" x14ac:dyDescent="0.25">
      <c r="A3546" s="224"/>
      <c r="B3546" s="56"/>
      <c r="C3546" s="75"/>
      <c r="D3546" s="83"/>
      <c r="E3546" s="72"/>
      <c r="F3546" s="76"/>
      <c r="G3546" s="63"/>
      <c r="H3546" s="64"/>
      <c r="I3546" s="56"/>
    </row>
    <row r="3547" spans="1:9" ht="15" hidden="1" customHeight="1" x14ac:dyDescent="0.25">
      <c r="A3547" s="224"/>
      <c r="B3547" s="55"/>
      <c r="C3547" s="75"/>
      <c r="D3547" s="105"/>
      <c r="E3547" s="66"/>
      <c r="F3547" s="62"/>
      <c r="G3547" s="63"/>
      <c r="H3547" s="64"/>
      <c r="I3547" s="56"/>
    </row>
    <row r="3548" spans="1:9" ht="15" hidden="1" customHeight="1" x14ac:dyDescent="0.25">
      <c r="A3548" s="224"/>
      <c r="B3548" s="74"/>
      <c r="C3548" s="56"/>
      <c r="D3548" s="57"/>
      <c r="E3548" s="86"/>
      <c r="F3548" s="62"/>
      <c r="G3548" s="63"/>
      <c r="H3548" s="64"/>
      <c r="I3548" s="56"/>
    </row>
    <row r="3549" spans="1:9" ht="15" hidden="1" customHeight="1" x14ac:dyDescent="0.25">
      <c r="A3549" s="224"/>
      <c r="B3549" s="56"/>
      <c r="C3549" s="71"/>
      <c r="D3549" s="105"/>
      <c r="E3549" s="86"/>
      <c r="F3549" s="59"/>
      <c r="G3549" s="63"/>
      <c r="H3549" s="64"/>
      <c r="I3549" s="56"/>
    </row>
    <row r="3550" spans="1:9" ht="15" hidden="1" customHeight="1" x14ac:dyDescent="0.25">
      <c r="A3550" s="224"/>
      <c r="B3550" s="95"/>
      <c r="C3550" s="71"/>
      <c r="D3550" s="61"/>
      <c r="E3550" s="86"/>
      <c r="F3550" s="62"/>
      <c r="G3550" s="63"/>
      <c r="H3550" s="64"/>
      <c r="I3550" s="56"/>
    </row>
    <row r="3551" spans="1:9" ht="15" hidden="1" customHeight="1" x14ac:dyDescent="0.25">
      <c r="A3551" s="224"/>
      <c r="B3551" s="56"/>
      <c r="C3551" s="71"/>
      <c r="D3551" s="137"/>
      <c r="E3551" s="84"/>
      <c r="F3551" s="138"/>
      <c r="G3551" s="63"/>
      <c r="H3551" s="64"/>
      <c r="I3551" s="56"/>
    </row>
    <row r="3552" spans="1:9" ht="15" hidden="1" customHeight="1" x14ac:dyDescent="0.25">
      <c r="A3552" s="224"/>
      <c r="B3552" s="55"/>
      <c r="C3552" s="75"/>
      <c r="D3552" s="57"/>
      <c r="E3552" s="66"/>
      <c r="F3552" s="76"/>
      <c r="G3552" s="63"/>
      <c r="H3552" s="64"/>
      <c r="I3552" s="56"/>
    </row>
    <row r="3553" spans="1:9" ht="15" hidden="1" customHeight="1" x14ac:dyDescent="0.25">
      <c r="A3553" s="224"/>
      <c r="B3553" s="60"/>
      <c r="C3553" s="151"/>
      <c r="D3553" s="57"/>
      <c r="E3553" s="66"/>
      <c r="F3553" s="76"/>
      <c r="G3553" s="743"/>
      <c r="H3553" s="64"/>
      <c r="I3553" s="56"/>
    </row>
    <row r="3554" spans="1:9" ht="15" hidden="1" customHeight="1" x14ac:dyDescent="0.25">
      <c r="A3554" s="224"/>
      <c r="B3554" s="56"/>
      <c r="C3554" s="75"/>
      <c r="D3554" s="57"/>
      <c r="E3554" s="72"/>
      <c r="F3554" s="76"/>
      <c r="G3554" s="63"/>
      <c r="H3554" s="64"/>
      <c r="I3554" s="56"/>
    </row>
    <row r="3555" spans="1:9" ht="15" hidden="1" customHeight="1" x14ac:dyDescent="0.25">
      <c r="A3555" s="224"/>
      <c r="B3555" s="55"/>
      <c r="C3555" s="75"/>
      <c r="D3555" s="57"/>
      <c r="E3555" s="72"/>
      <c r="F3555" s="62"/>
      <c r="G3555" s="63"/>
      <c r="H3555" s="64"/>
      <c r="I3555" s="56"/>
    </row>
    <row r="3556" spans="1:9" ht="15" hidden="1" customHeight="1" x14ac:dyDescent="0.25">
      <c r="A3556" s="224"/>
      <c r="B3556" s="55"/>
      <c r="C3556" s="75"/>
      <c r="D3556" s="57"/>
      <c r="E3556" s="72"/>
      <c r="F3556" s="76"/>
      <c r="G3556" s="63"/>
      <c r="H3556" s="64"/>
      <c r="I3556" s="56"/>
    </row>
    <row r="3557" spans="1:9" ht="15" hidden="1" customHeight="1" x14ac:dyDescent="0.25">
      <c r="A3557" s="224"/>
      <c r="B3557" s="55"/>
      <c r="C3557" s="75"/>
      <c r="D3557" s="57"/>
      <c r="E3557" s="72"/>
      <c r="F3557" s="76"/>
      <c r="G3557" s="63"/>
      <c r="H3557" s="64"/>
      <c r="I3557" s="56"/>
    </row>
    <row r="3558" spans="1:9" ht="15" hidden="1" customHeight="1" x14ac:dyDescent="0.25">
      <c r="A3558" s="224"/>
      <c r="B3558" s="56"/>
      <c r="C3558" s="56"/>
      <c r="D3558" s="83"/>
      <c r="E3558" s="72"/>
      <c r="F3558" s="62"/>
      <c r="G3558" s="63"/>
      <c r="H3558" s="64"/>
      <c r="I3558" s="56"/>
    </row>
    <row r="3559" spans="1:9" ht="15" hidden="1" customHeight="1" x14ac:dyDescent="0.25">
      <c r="A3559" s="224"/>
      <c r="B3559" s="56"/>
      <c r="C3559" s="56"/>
      <c r="D3559" s="57"/>
      <c r="E3559" s="66"/>
      <c r="F3559" s="76"/>
      <c r="G3559" s="743"/>
      <c r="H3559" s="64"/>
      <c r="I3559" s="56"/>
    </row>
    <row r="3560" spans="1:9" ht="15" hidden="1" customHeight="1" x14ac:dyDescent="0.25">
      <c r="A3560" s="224"/>
      <c r="B3560" s="95"/>
      <c r="C3560" s="56"/>
      <c r="D3560" s="61"/>
      <c r="E3560" s="69"/>
      <c r="F3560" s="62"/>
      <c r="G3560" s="63"/>
      <c r="H3560" s="64"/>
      <c r="I3560" s="56"/>
    </row>
    <row r="3561" spans="1:9" ht="15" hidden="1" customHeight="1" x14ac:dyDescent="0.25">
      <c r="A3561" s="224"/>
      <c r="B3561" s="56"/>
      <c r="C3561" s="71"/>
      <c r="D3561" s="57"/>
      <c r="E3561" s="66"/>
      <c r="F3561" s="76"/>
      <c r="G3561" s="100"/>
      <c r="H3561" s="64"/>
      <c r="I3561" s="56"/>
    </row>
    <row r="3562" spans="1:9" ht="15" hidden="1" customHeight="1" x14ac:dyDescent="0.25">
      <c r="A3562" s="224"/>
      <c r="B3562" s="56"/>
      <c r="C3562" s="71"/>
      <c r="D3562" s="57"/>
      <c r="E3562" s="66"/>
      <c r="F3562" s="76"/>
      <c r="G3562" s="63"/>
      <c r="H3562" s="64"/>
      <c r="I3562" s="56"/>
    </row>
    <row r="3563" spans="1:9" ht="15" hidden="1" customHeight="1" x14ac:dyDescent="0.25">
      <c r="A3563" s="224"/>
      <c r="B3563" s="56"/>
      <c r="C3563" s="71"/>
      <c r="D3563" s="105"/>
      <c r="E3563" s="86"/>
      <c r="F3563" s="59"/>
      <c r="G3563" s="63"/>
      <c r="H3563" s="64"/>
      <c r="I3563" s="56"/>
    </row>
    <row r="3564" spans="1:9" ht="15" hidden="1" customHeight="1" x14ac:dyDescent="0.25">
      <c r="A3564" s="224"/>
      <c r="B3564" s="95"/>
      <c r="C3564" s="71"/>
      <c r="D3564" s="61"/>
      <c r="E3564" s="86"/>
      <c r="F3564" s="62"/>
      <c r="G3564" s="63"/>
      <c r="H3564" s="64"/>
      <c r="I3564" s="56"/>
    </row>
    <row r="3565" spans="1:9" ht="15" hidden="1" customHeight="1" x14ac:dyDescent="0.25">
      <c r="A3565" s="224"/>
      <c r="B3565" s="56"/>
      <c r="C3565" s="56"/>
      <c r="D3565" s="57"/>
      <c r="E3565" s="66"/>
      <c r="F3565" s="76"/>
      <c r="G3565" s="743"/>
      <c r="H3565" s="64"/>
      <c r="I3565" s="56"/>
    </row>
    <row r="3566" spans="1:9" ht="15" hidden="1" customHeight="1" x14ac:dyDescent="0.25">
      <c r="A3566" s="224"/>
      <c r="B3566" s="55"/>
      <c r="C3566" s="56"/>
      <c r="D3566" s="57"/>
      <c r="E3566" s="66"/>
      <c r="F3566" s="62"/>
      <c r="G3566" s="743"/>
      <c r="H3566" s="64"/>
      <c r="I3566" s="56"/>
    </row>
    <row r="3567" spans="1:9" ht="15" hidden="1" customHeight="1" x14ac:dyDescent="0.25">
      <c r="A3567" s="224"/>
      <c r="B3567" s="56"/>
      <c r="C3567" s="56"/>
      <c r="D3567" s="57"/>
      <c r="E3567" s="66"/>
      <c r="F3567" s="76"/>
      <c r="G3567" s="743"/>
      <c r="H3567" s="64"/>
      <c r="I3567" s="56"/>
    </row>
    <row r="3568" spans="1:9" ht="15" hidden="1" customHeight="1" x14ac:dyDescent="0.25">
      <c r="A3568" s="224"/>
      <c r="B3568" s="55"/>
      <c r="C3568" s="56"/>
      <c r="D3568" s="57"/>
      <c r="E3568" s="66"/>
      <c r="F3568" s="62"/>
      <c r="G3568" s="743"/>
      <c r="H3568" s="64"/>
      <c r="I3568" s="56"/>
    </row>
    <row r="3569" spans="1:9" ht="15" hidden="1" customHeight="1" x14ac:dyDescent="0.25">
      <c r="A3569" s="224"/>
      <c r="B3569" s="56"/>
      <c r="C3569" s="56"/>
      <c r="D3569" s="57"/>
      <c r="E3569" s="66"/>
      <c r="F3569" s="76"/>
      <c r="G3569" s="743"/>
      <c r="H3569" s="64"/>
      <c r="I3569" s="70"/>
    </row>
    <row r="3570" spans="1:9" ht="15" hidden="1" customHeight="1" x14ac:dyDescent="0.25">
      <c r="A3570" s="224"/>
      <c r="B3570" s="55"/>
      <c r="C3570" s="75"/>
      <c r="D3570" s="57"/>
      <c r="E3570" s="66"/>
      <c r="F3570" s="76"/>
      <c r="G3570" s="63"/>
      <c r="H3570" s="64"/>
      <c r="I3570" s="70"/>
    </row>
    <row r="3571" spans="1:9" ht="15" hidden="1" customHeight="1" x14ac:dyDescent="0.25">
      <c r="A3571" s="224"/>
      <c r="B3571" s="56"/>
      <c r="C3571" s="56"/>
      <c r="D3571" s="83"/>
      <c r="E3571" s="86"/>
      <c r="F3571" s="76"/>
      <c r="G3571" s="63"/>
      <c r="H3571" s="64"/>
      <c r="I3571" s="70"/>
    </row>
    <row r="3572" spans="1:9" ht="15" hidden="1" customHeight="1" x14ac:dyDescent="0.25">
      <c r="A3572" s="224"/>
      <c r="B3572" s="56"/>
      <c r="C3572" s="56"/>
      <c r="D3572" s="83"/>
      <c r="E3572" s="86"/>
      <c r="F3572" s="76"/>
      <c r="G3572" s="63"/>
      <c r="H3572" s="64"/>
      <c r="I3572" s="70"/>
    </row>
    <row r="3573" spans="1:9" ht="15" hidden="1" customHeight="1" x14ac:dyDescent="0.25">
      <c r="A3573" s="224"/>
      <c r="B3573" s="95"/>
      <c r="C3573" s="56"/>
      <c r="D3573" s="61"/>
      <c r="E3573" s="69"/>
      <c r="F3573" s="62"/>
      <c r="G3573" s="63"/>
      <c r="H3573" s="64"/>
      <c r="I3573" s="70"/>
    </row>
    <row r="3574" spans="1:9" ht="15" hidden="1" customHeight="1" x14ac:dyDescent="0.25">
      <c r="A3574" s="224"/>
      <c r="B3574" s="56"/>
      <c r="C3574" s="56"/>
      <c r="D3574" s="57"/>
      <c r="E3574" s="72"/>
      <c r="F3574" s="62"/>
      <c r="G3574" s="63"/>
      <c r="H3574" s="64"/>
      <c r="I3574" s="70"/>
    </row>
    <row r="3575" spans="1:9" ht="15" hidden="1" customHeight="1" x14ac:dyDescent="0.25">
      <c r="A3575" s="224"/>
      <c r="B3575" s="56"/>
      <c r="C3575" s="75"/>
      <c r="D3575" s="83"/>
      <c r="E3575" s="72"/>
      <c r="F3575" s="76"/>
      <c r="G3575" s="63"/>
      <c r="H3575" s="64"/>
      <c r="I3575" s="70"/>
    </row>
    <row r="3576" spans="1:9" ht="15" hidden="1" customHeight="1" x14ac:dyDescent="0.25">
      <c r="A3576" s="224"/>
      <c r="B3576" s="55"/>
      <c r="C3576" s="75"/>
      <c r="D3576" s="57"/>
      <c r="E3576" s="72"/>
      <c r="F3576" s="76"/>
      <c r="G3576" s="63"/>
      <c r="H3576" s="64"/>
      <c r="I3576" s="70"/>
    </row>
    <row r="3577" spans="1:9" ht="15" hidden="1" customHeight="1" x14ac:dyDescent="0.25">
      <c r="A3577" s="224"/>
      <c r="B3577" s="55"/>
      <c r="C3577" s="228"/>
      <c r="D3577" s="119"/>
      <c r="E3577" s="99"/>
      <c r="F3577" s="120"/>
      <c r="G3577" s="63"/>
      <c r="H3577" s="64"/>
      <c r="I3577" s="70"/>
    </row>
    <row r="3578" spans="1:9" ht="15" hidden="1" customHeight="1" x14ac:dyDescent="0.25">
      <c r="A3578" s="224"/>
      <c r="B3578" s="60"/>
      <c r="C3578" s="123"/>
      <c r="D3578" s="57"/>
      <c r="E3578" s="72"/>
      <c r="F3578" s="441"/>
      <c r="G3578" s="63"/>
      <c r="H3578" s="64"/>
      <c r="I3578" s="70"/>
    </row>
    <row r="3579" spans="1:9" ht="15" hidden="1" customHeight="1" x14ac:dyDescent="0.25">
      <c r="A3579" s="224"/>
      <c r="B3579" s="95"/>
      <c r="C3579" s="74"/>
      <c r="D3579" s="57"/>
      <c r="E3579" s="66"/>
      <c r="F3579" s="76"/>
      <c r="G3579" s="63"/>
      <c r="H3579" s="64"/>
      <c r="I3579" s="70"/>
    </row>
    <row r="3580" spans="1:9" ht="15" hidden="1" customHeight="1" x14ac:dyDescent="0.25">
      <c r="A3580" s="224"/>
      <c r="B3580" s="56"/>
      <c r="C3580" s="56"/>
      <c r="D3580" s="56"/>
      <c r="E3580" s="66"/>
      <c r="F3580" s="58"/>
      <c r="G3580" s="63"/>
      <c r="H3580" s="64"/>
      <c r="I3580" s="70"/>
    </row>
    <row r="3581" spans="1:9" ht="15" hidden="1" customHeight="1" x14ac:dyDescent="0.25">
      <c r="A3581" s="224"/>
      <c r="B3581" s="56"/>
      <c r="C3581" s="56"/>
      <c r="D3581" s="105"/>
      <c r="E3581" s="72"/>
      <c r="F3581" s="62"/>
      <c r="G3581" s="63"/>
      <c r="H3581" s="64"/>
      <c r="I3581" s="70"/>
    </row>
    <row r="3582" spans="1:9" ht="15" hidden="1" customHeight="1" x14ac:dyDescent="0.25">
      <c r="A3582" s="224"/>
      <c r="B3582" s="56"/>
      <c r="C3582" s="56"/>
      <c r="D3582" s="83"/>
      <c r="E3582" s="72"/>
      <c r="F3582" s="62"/>
      <c r="G3582" s="63"/>
      <c r="H3582" s="64"/>
      <c r="I3582" s="70"/>
    </row>
    <row r="3583" spans="1:9" ht="15" hidden="1" customHeight="1" x14ac:dyDescent="0.25">
      <c r="A3583" s="224"/>
      <c r="B3583" s="68"/>
      <c r="C3583" s="74"/>
      <c r="D3583" s="57"/>
      <c r="E3583" s="72"/>
      <c r="F3583" s="76"/>
      <c r="G3583" s="63"/>
      <c r="H3583" s="64"/>
      <c r="I3583" s="70"/>
    </row>
    <row r="3584" spans="1:9" ht="15" hidden="1" customHeight="1" x14ac:dyDescent="0.25">
      <c r="A3584" s="224"/>
      <c r="B3584" s="56"/>
      <c r="C3584" s="71"/>
      <c r="D3584" s="57"/>
      <c r="E3584" s="66"/>
      <c r="F3584" s="76"/>
      <c r="G3584" s="100"/>
      <c r="H3584" s="64"/>
      <c r="I3584" s="70"/>
    </row>
    <row r="3585" spans="1:9" ht="15" hidden="1" customHeight="1" x14ac:dyDescent="0.25">
      <c r="A3585" s="224"/>
      <c r="B3585" s="56"/>
      <c r="C3585" s="71"/>
      <c r="D3585" s="57"/>
      <c r="E3585" s="66"/>
      <c r="F3585" s="76"/>
      <c r="G3585" s="63"/>
      <c r="H3585" s="64"/>
      <c r="I3585" s="56"/>
    </row>
    <row r="3586" spans="1:9" ht="15" hidden="1" customHeight="1" x14ac:dyDescent="0.25">
      <c r="A3586" s="224"/>
      <c r="B3586" s="56"/>
      <c r="C3586" s="71"/>
      <c r="D3586" s="105"/>
      <c r="E3586" s="86"/>
      <c r="F3586" s="59"/>
      <c r="G3586" s="63"/>
      <c r="H3586" s="64"/>
      <c r="I3586" s="70"/>
    </row>
    <row r="3587" spans="1:9" ht="15" hidden="1" customHeight="1" x14ac:dyDescent="0.25">
      <c r="A3587" s="224"/>
      <c r="B3587" s="56"/>
      <c r="C3587" s="56"/>
      <c r="D3587" s="57"/>
      <c r="E3587" s="66"/>
      <c r="F3587" s="76"/>
      <c r="G3587" s="63"/>
      <c r="H3587" s="64"/>
      <c r="I3587" s="70"/>
    </row>
    <row r="3588" spans="1:9" ht="15" hidden="1" customHeight="1" x14ac:dyDescent="0.25">
      <c r="A3588" s="224"/>
      <c r="B3588" s="56"/>
      <c r="C3588" s="56"/>
      <c r="D3588" s="57"/>
      <c r="E3588" s="411"/>
      <c r="F3588" s="76"/>
      <c r="G3588" s="63"/>
      <c r="H3588" s="106"/>
      <c r="I3588" s="56"/>
    </row>
    <row r="3589" spans="1:9" ht="15" hidden="1" customHeight="1" x14ac:dyDescent="0.25">
      <c r="A3589" s="224"/>
      <c r="B3589" s="56"/>
      <c r="C3589" s="56"/>
      <c r="D3589" s="57"/>
      <c r="E3589" s="66"/>
      <c r="F3589" s="76"/>
      <c r="G3589" s="63"/>
      <c r="H3589" s="106"/>
      <c r="I3589" s="56"/>
    </row>
    <row r="3590" spans="1:9" ht="15" hidden="1" customHeight="1" x14ac:dyDescent="0.25">
      <c r="A3590" s="224"/>
      <c r="B3590" s="56"/>
      <c r="C3590" s="71"/>
      <c r="D3590" s="83"/>
      <c r="E3590" s="72"/>
      <c r="F3590" s="76"/>
      <c r="G3590" s="63"/>
      <c r="H3590" s="64"/>
      <c r="I3590" s="56"/>
    </row>
    <row r="3591" spans="1:9" ht="15" hidden="1" customHeight="1" x14ac:dyDescent="0.25">
      <c r="A3591" s="224"/>
      <c r="B3591" s="55"/>
      <c r="C3591" s="75"/>
      <c r="D3591" s="57"/>
      <c r="E3591" s="72"/>
      <c r="F3591" s="76"/>
      <c r="G3591" s="743"/>
      <c r="H3591" s="64"/>
      <c r="I3591" s="56"/>
    </row>
    <row r="3592" spans="1:9" ht="15" hidden="1" customHeight="1" x14ac:dyDescent="0.25">
      <c r="A3592" s="224"/>
      <c r="B3592" s="55"/>
      <c r="C3592" s="55"/>
      <c r="D3592" s="56"/>
      <c r="E3592" s="72"/>
      <c r="F3592" s="58"/>
      <c r="G3592" s="63"/>
      <c r="H3592" s="64"/>
      <c r="I3592" s="56"/>
    </row>
    <row r="3593" spans="1:9" ht="15" hidden="1" customHeight="1" x14ac:dyDescent="0.25">
      <c r="A3593" s="224"/>
      <c r="B3593" s="55"/>
      <c r="C3593" s="55"/>
      <c r="D3593" s="56"/>
      <c r="E3593" s="72"/>
      <c r="F3593" s="58"/>
      <c r="G3593" s="63"/>
      <c r="H3593" s="64"/>
      <c r="I3593" s="56"/>
    </row>
    <row r="3594" spans="1:9" ht="15" hidden="1" customHeight="1" x14ac:dyDescent="0.25">
      <c r="A3594" s="224"/>
      <c r="B3594" s="56"/>
      <c r="C3594" s="81"/>
      <c r="D3594" s="56"/>
      <c r="E3594" s="56"/>
      <c r="F3594" s="58"/>
      <c r="G3594" s="63"/>
      <c r="H3594" s="64"/>
      <c r="I3594" s="56"/>
    </row>
    <row r="3595" spans="1:9" ht="15" hidden="1" customHeight="1" x14ac:dyDescent="0.25">
      <c r="A3595" s="224"/>
      <c r="B3595" s="56"/>
      <c r="C3595" s="80"/>
      <c r="D3595" s="56"/>
      <c r="E3595" s="56"/>
      <c r="F3595" s="56"/>
      <c r="G3595" s="63"/>
      <c r="H3595" s="106"/>
      <c r="I3595" s="56"/>
    </row>
    <row r="3596" spans="1:9" ht="15" hidden="1" customHeight="1" x14ac:dyDescent="0.25">
      <c r="A3596" s="224"/>
      <c r="B3596" s="56"/>
      <c r="C3596" s="56"/>
      <c r="D3596" s="56"/>
      <c r="E3596" s="56"/>
      <c r="F3596" s="58"/>
      <c r="G3596" s="63"/>
      <c r="H3596" s="106"/>
      <c r="I3596" s="56"/>
    </row>
    <row r="3597" spans="1:9" ht="15" hidden="1" customHeight="1" x14ac:dyDescent="0.25">
      <c r="A3597" s="224"/>
      <c r="B3597" s="56"/>
      <c r="C3597" s="56"/>
      <c r="D3597" s="56"/>
      <c r="E3597" s="56"/>
      <c r="F3597" s="58"/>
      <c r="G3597" s="63"/>
      <c r="H3597" s="106"/>
      <c r="I3597" s="56"/>
    </row>
    <row r="3598" spans="1:9" ht="15" hidden="1" customHeight="1" x14ac:dyDescent="0.25">
      <c r="A3598" s="224"/>
      <c r="B3598" s="56"/>
      <c r="C3598" s="56"/>
      <c r="D3598" s="56"/>
      <c r="E3598" s="56"/>
      <c r="F3598" s="58"/>
      <c r="G3598" s="63"/>
      <c r="H3598" s="106"/>
      <c r="I3598" s="56"/>
    </row>
    <row r="3599" spans="1:9" ht="15" hidden="1" customHeight="1" x14ac:dyDescent="0.25">
      <c r="A3599" s="224"/>
      <c r="B3599" s="56"/>
      <c r="C3599" s="56"/>
      <c r="D3599" s="56"/>
      <c r="E3599" s="56"/>
      <c r="F3599" s="58"/>
      <c r="G3599" s="63"/>
      <c r="H3599" s="106"/>
      <c r="I3599" s="56"/>
    </row>
    <row r="3600" spans="1:9" ht="15" hidden="1" customHeight="1" x14ac:dyDescent="0.25">
      <c r="A3600" s="224"/>
      <c r="B3600" s="56"/>
      <c r="C3600" s="56"/>
      <c r="D3600" s="56"/>
      <c r="E3600" s="56"/>
      <c r="F3600" s="58"/>
      <c r="G3600" s="63"/>
      <c r="H3600" s="106"/>
      <c r="I3600" s="56"/>
    </row>
    <row r="3601" spans="1:9" ht="15" hidden="1" customHeight="1" x14ac:dyDescent="0.25">
      <c r="A3601" s="224"/>
      <c r="B3601" s="68"/>
      <c r="C3601" s="56"/>
      <c r="D3601" s="56"/>
      <c r="E3601" s="56"/>
      <c r="F3601" s="58"/>
      <c r="G3601" s="63"/>
      <c r="H3601" s="106"/>
      <c r="I3601" s="56"/>
    </row>
    <row r="3602" spans="1:9" ht="15" hidden="1" customHeight="1" x14ac:dyDescent="0.25">
      <c r="A3602" s="224"/>
      <c r="B3602" s="56"/>
      <c r="C3602" s="228"/>
      <c r="D3602" s="62"/>
      <c r="E3602"/>
      <c r="F3602" s="62"/>
      <c r="G3602" s="63"/>
      <c r="H3602" s="106"/>
      <c r="I3602" s="56"/>
    </row>
    <row r="3603" spans="1:9" ht="15" hidden="1" customHeight="1" x14ac:dyDescent="0.25">
      <c r="A3603" s="224"/>
      <c r="B3603" s="56"/>
      <c r="C3603" s="228"/>
      <c r="D3603" s="106"/>
      <c r="E3603" s="72"/>
      <c r="F3603" s="138"/>
      <c r="G3603" s="63"/>
      <c r="H3603" s="106"/>
      <c r="I3603" s="56"/>
    </row>
    <row r="3604" spans="1:9" ht="15" hidden="1" customHeight="1" x14ac:dyDescent="0.25">
      <c r="A3604" s="224"/>
      <c r="B3604" s="55"/>
      <c r="C3604" s="228"/>
      <c r="D3604" s="119"/>
      <c r="E3604" s="99"/>
      <c r="F3604" s="120"/>
      <c r="G3604" s="63"/>
      <c r="H3604" s="106"/>
      <c r="I3604" s="56"/>
    </row>
    <row r="3605" spans="1:9" ht="15" hidden="1" customHeight="1" x14ac:dyDescent="0.25">
      <c r="A3605" s="224"/>
      <c r="B3605" s="55"/>
      <c r="C3605" s="71"/>
      <c r="D3605" s="57"/>
      <c r="E3605" s="86"/>
      <c r="F3605" s="76"/>
      <c r="G3605" s="743"/>
      <c r="H3605" s="64"/>
      <c r="I3605" s="56"/>
    </row>
    <row r="3606" spans="1:9" ht="15" hidden="1" customHeight="1" x14ac:dyDescent="0.25">
      <c r="A3606" s="224"/>
      <c r="B3606" s="74"/>
      <c r="C3606" s="71"/>
      <c r="D3606" s="56"/>
      <c r="E3606" s="72"/>
      <c r="F3606" s="58"/>
      <c r="G3606" s="63"/>
      <c r="H3606" s="64"/>
      <c r="I3606" s="56"/>
    </row>
    <row r="3607" spans="1:9" ht="15" hidden="1" customHeight="1" x14ac:dyDescent="0.25">
      <c r="A3607" s="224"/>
      <c r="B3607" s="55"/>
      <c r="C3607" s="75"/>
      <c r="D3607" s="105"/>
      <c r="E3607" s="66"/>
      <c r="F3607" s="62"/>
      <c r="G3607" s="63"/>
      <c r="H3607" s="64"/>
      <c r="I3607" s="56"/>
    </row>
    <row r="3608" spans="1:9" ht="15" hidden="1" customHeight="1" x14ac:dyDescent="0.25">
      <c r="A3608" s="224"/>
      <c r="B3608" s="71"/>
      <c r="C3608" s="194"/>
      <c r="D3608" s="56"/>
      <c r="E3608" s="56"/>
      <c r="F3608" s="58"/>
      <c r="G3608" s="63"/>
      <c r="H3608" s="64"/>
      <c r="I3608" s="56"/>
    </row>
    <row r="3609" spans="1:9" ht="15" hidden="1" customHeight="1" x14ac:dyDescent="0.25">
      <c r="A3609" s="224"/>
      <c r="B3609" s="68"/>
      <c r="C3609" s="56"/>
      <c r="D3609" s="61"/>
      <c r="E3609" s="69"/>
      <c r="F3609" s="62"/>
      <c r="G3609" s="63"/>
      <c r="H3609" s="106"/>
      <c r="I3609" s="70"/>
    </row>
    <row r="3610" spans="1:9" ht="15" hidden="1" customHeight="1" x14ac:dyDescent="0.25">
      <c r="A3610" s="224"/>
      <c r="B3610" s="56"/>
      <c r="C3610" s="56"/>
      <c r="D3610" s="57"/>
      <c r="E3610" s="66"/>
      <c r="F3610" s="62"/>
      <c r="G3610" s="63"/>
      <c r="H3610" s="64"/>
      <c r="I3610" s="70"/>
    </row>
    <row r="3611" spans="1:9" ht="15" hidden="1" customHeight="1" x14ac:dyDescent="0.25">
      <c r="A3611" s="224"/>
      <c r="B3611" s="56"/>
      <c r="C3611" s="56"/>
      <c r="D3611" s="83"/>
      <c r="E3611" s="86"/>
      <c r="F3611" s="76"/>
      <c r="G3611" s="63"/>
      <c r="H3611" s="64"/>
      <c r="I3611" s="56"/>
    </row>
    <row r="3612" spans="1:9" ht="15" hidden="1" customHeight="1" x14ac:dyDescent="0.25">
      <c r="A3612" s="224"/>
      <c r="B3612" s="68"/>
      <c r="C3612" s="56"/>
      <c r="D3612" s="83"/>
      <c r="E3612" s="69"/>
      <c r="F3612" s="77"/>
      <c r="G3612" s="100"/>
      <c r="H3612" s="64"/>
      <c r="I3612" s="70"/>
    </row>
    <row r="3613" spans="1:9" ht="15" hidden="1" customHeight="1" x14ac:dyDescent="0.25">
      <c r="A3613" s="224"/>
      <c r="B3613" s="56"/>
      <c r="C3613" s="442"/>
      <c r="D3613" s="243"/>
      <c r="E3613" s="230"/>
      <c r="F3613" s="138"/>
      <c r="G3613" s="63"/>
      <c r="H3613" s="64"/>
      <c r="I3613" s="70"/>
    </row>
    <row r="3614" spans="1:9" ht="15" hidden="1" customHeight="1" x14ac:dyDescent="0.25">
      <c r="A3614" s="224"/>
      <c r="B3614" s="71"/>
      <c r="C3614" s="228"/>
      <c r="D3614" s="62"/>
      <c r="E3614"/>
      <c r="F3614" s="62"/>
      <c r="G3614" s="63"/>
      <c r="H3614" s="64"/>
      <c r="I3614" s="70"/>
    </row>
    <row r="3615" spans="1:9" ht="15" hidden="1" customHeight="1" x14ac:dyDescent="0.25">
      <c r="A3615" s="224"/>
      <c r="B3615" s="60"/>
      <c r="C3615" s="123"/>
      <c r="D3615" s="57"/>
      <c r="E3615" s="72"/>
      <c r="F3615" s="76"/>
      <c r="G3615" s="63"/>
      <c r="H3615" s="64"/>
      <c r="I3615" s="70"/>
    </row>
    <row r="3616" spans="1:9" ht="15" hidden="1" customHeight="1" x14ac:dyDescent="0.25">
      <c r="A3616" s="224"/>
      <c r="B3616" s="55"/>
      <c r="C3616" s="56"/>
      <c r="D3616" s="105"/>
      <c r="E3616" s="72"/>
      <c r="F3616" s="62"/>
      <c r="G3616" s="63"/>
      <c r="H3616" s="64"/>
      <c r="I3616" s="70"/>
    </row>
    <row r="3617" spans="1:9" ht="15" hidden="1" customHeight="1" x14ac:dyDescent="0.25">
      <c r="A3617" s="224"/>
      <c r="B3617" s="60"/>
      <c r="C3617" s="228"/>
      <c r="D3617" s="119"/>
      <c r="E3617" s="99"/>
      <c r="F3617" s="441"/>
      <c r="G3617" s="63"/>
      <c r="H3617" s="106"/>
      <c r="I3617" s="70"/>
    </row>
    <row r="3618" spans="1:9" ht="15" hidden="1" customHeight="1" x14ac:dyDescent="0.25">
      <c r="A3618" s="224"/>
      <c r="B3618" s="56"/>
      <c r="C3618" s="228"/>
      <c r="D3618" s="106"/>
      <c r="E3618" s="72"/>
      <c r="F3618" s="138"/>
      <c r="G3618" s="63"/>
      <c r="H3618" s="106"/>
      <c r="I3618" s="70"/>
    </row>
    <row r="3619" spans="1:9" ht="15" hidden="1" customHeight="1" x14ac:dyDescent="0.25">
      <c r="A3619" s="224"/>
      <c r="B3619" s="55"/>
      <c r="C3619" s="228"/>
      <c r="D3619" s="119"/>
      <c r="E3619" s="99"/>
      <c r="F3619" s="120"/>
      <c r="G3619" s="63"/>
      <c r="H3619" s="64"/>
      <c r="I3619" s="70"/>
    </row>
    <row r="3620" spans="1:9" ht="15" hidden="1" customHeight="1" x14ac:dyDescent="0.25">
      <c r="A3620" s="224"/>
      <c r="B3620" s="71"/>
      <c r="C3620" s="56"/>
      <c r="D3620" s="57"/>
      <c r="E3620" s="72"/>
      <c r="F3620" s="62"/>
      <c r="G3620" s="63"/>
      <c r="H3620" s="64"/>
      <c r="I3620" s="70"/>
    </row>
    <row r="3621" spans="1:9" ht="15" hidden="1" customHeight="1" x14ac:dyDescent="0.25">
      <c r="A3621" s="224"/>
      <c r="B3621" s="71"/>
      <c r="C3621" s="228"/>
      <c r="D3621" s="190"/>
      <c r="E3621"/>
      <c r="F3621" s="62"/>
      <c r="G3621" s="63"/>
      <c r="H3621" s="64"/>
      <c r="I3621" s="70"/>
    </row>
    <row r="3622" spans="1:9" ht="15" hidden="1" customHeight="1" x14ac:dyDescent="0.25">
      <c r="A3622" s="224"/>
      <c r="B3622" s="56"/>
      <c r="C3622" s="228"/>
      <c r="D3622" s="57"/>
      <c r="E3622" s="72"/>
      <c r="F3622" s="138"/>
      <c r="G3622" s="63"/>
      <c r="H3622" s="64"/>
      <c r="I3622" s="70"/>
    </row>
    <row r="3623" spans="1:9" ht="15" hidden="1" customHeight="1" x14ac:dyDescent="0.25">
      <c r="A3623" s="224"/>
      <c r="B3623" s="56"/>
      <c r="C3623" s="80"/>
      <c r="D3623" s="57"/>
      <c r="E3623" s="72"/>
      <c r="F3623" s="67"/>
      <c r="G3623" s="63"/>
      <c r="H3623" s="64"/>
      <c r="I3623" s="56"/>
    </row>
    <row r="3624" spans="1:9" ht="15" hidden="1" customHeight="1" x14ac:dyDescent="0.25">
      <c r="A3624" s="224"/>
      <c r="B3624" s="55"/>
      <c r="C3624" s="75"/>
      <c r="D3624" s="57"/>
      <c r="E3624" s="72"/>
      <c r="F3624" s="76"/>
      <c r="G3624" s="63"/>
      <c r="H3624" s="64"/>
      <c r="I3624" s="56"/>
    </row>
    <row r="3625" spans="1:9" ht="15" hidden="1" customHeight="1" x14ac:dyDescent="0.25">
      <c r="A3625" s="224"/>
      <c r="B3625" s="71"/>
      <c r="C3625" s="71"/>
      <c r="D3625" s="57"/>
      <c r="E3625" s="66"/>
      <c r="F3625" s="76"/>
      <c r="G3625" s="63"/>
      <c r="H3625" s="64"/>
      <c r="I3625" s="56"/>
    </row>
    <row r="3626" spans="1:9" ht="15" hidden="1" customHeight="1" x14ac:dyDescent="0.25">
      <c r="A3626" s="224"/>
      <c r="B3626" s="71"/>
      <c r="C3626" s="56"/>
      <c r="D3626" s="57"/>
      <c r="E3626" s="72"/>
      <c r="F3626" s="62"/>
      <c r="G3626" s="63"/>
      <c r="H3626" s="64"/>
      <c r="I3626" s="443"/>
    </row>
    <row r="3627" spans="1:9" ht="15" hidden="1" customHeight="1" x14ac:dyDescent="0.25">
      <c r="A3627" s="224"/>
      <c r="B3627" s="55"/>
      <c r="C3627" s="75"/>
      <c r="D3627" s="57"/>
      <c r="E3627" s="66"/>
      <c r="F3627" s="76"/>
      <c r="G3627" s="63"/>
      <c r="H3627" s="64"/>
      <c r="I3627" s="443"/>
    </row>
    <row r="3628" spans="1:9" ht="15" hidden="1" customHeight="1" x14ac:dyDescent="0.25">
      <c r="A3628" s="224"/>
      <c r="B3628" s="60"/>
      <c r="C3628" s="228"/>
      <c r="D3628" s="119"/>
      <c r="E3628" s="99"/>
      <c r="F3628" s="441"/>
      <c r="G3628" s="63"/>
      <c r="H3628" s="64"/>
      <c r="I3628" s="443"/>
    </row>
    <row r="3629" spans="1:9" ht="15" hidden="1" customHeight="1" x14ac:dyDescent="0.25">
      <c r="A3629" s="224"/>
      <c r="B3629" s="56"/>
      <c r="C3629" s="65"/>
      <c r="D3629" s="57"/>
      <c r="E3629" s="72"/>
      <c r="F3629" s="62"/>
      <c r="G3629" s="63"/>
      <c r="H3629" s="64"/>
      <c r="I3629" s="443"/>
    </row>
    <row r="3630" spans="1:9" ht="15" hidden="1" customHeight="1" x14ac:dyDescent="0.25">
      <c r="A3630" s="224"/>
      <c r="B3630" s="55"/>
      <c r="C3630" s="228"/>
      <c r="D3630" s="98"/>
      <c r="E3630" s="99"/>
      <c r="F3630" s="120"/>
      <c r="G3630" s="63"/>
      <c r="H3630" s="64"/>
      <c r="I3630" s="443"/>
    </row>
    <row r="3631" spans="1:9" ht="15" hidden="1" customHeight="1" x14ac:dyDescent="0.25">
      <c r="A3631" s="224"/>
      <c r="B3631" s="71"/>
      <c r="C3631" s="65"/>
      <c r="D3631" s="57"/>
      <c r="E3631" s="72"/>
      <c r="F3631" s="62"/>
      <c r="G3631" s="63"/>
      <c r="H3631" s="64"/>
      <c r="I3631" s="443"/>
    </row>
    <row r="3632" spans="1:9" ht="15" hidden="1" customHeight="1" x14ac:dyDescent="0.25">
      <c r="A3632" s="224"/>
      <c r="B3632" s="60"/>
      <c r="C3632" s="251"/>
      <c r="D3632" s="57"/>
      <c r="E3632" s="72"/>
      <c r="F3632" s="76"/>
      <c r="G3632" s="63"/>
      <c r="H3632" s="64"/>
      <c r="I3632" s="443"/>
    </row>
    <row r="3633" spans="1:9" ht="15" hidden="1" customHeight="1" x14ac:dyDescent="0.25">
      <c r="A3633" s="224"/>
      <c r="B3633" s="68"/>
      <c r="C3633" s="65"/>
      <c r="D3633" s="83"/>
      <c r="E3633" s="69"/>
      <c r="F3633" s="77"/>
      <c r="G3633" s="100"/>
      <c r="H3633" s="64"/>
      <c r="I3633" s="443"/>
    </row>
    <row r="3634" spans="1:9" ht="15" hidden="1" customHeight="1" x14ac:dyDescent="0.25">
      <c r="A3634" s="224"/>
      <c r="B3634" s="55"/>
      <c r="C3634" s="228"/>
      <c r="D3634" s="57"/>
      <c r="E3634" s="66"/>
      <c r="F3634" s="76"/>
      <c r="G3634" s="63"/>
      <c r="H3634" s="64"/>
      <c r="I3634" s="443"/>
    </row>
    <row r="3635" spans="1:9" ht="15" hidden="1" customHeight="1" x14ac:dyDescent="0.25">
      <c r="A3635" s="224"/>
      <c r="B3635" s="55"/>
      <c r="C3635" s="75"/>
      <c r="D3635" s="57"/>
      <c r="E3635" s="72"/>
      <c r="F3635" s="76"/>
      <c r="G3635" s="63"/>
      <c r="H3635" s="64"/>
      <c r="I3635" s="443"/>
    </row>
    <row r="3636" spans="1:9" ht="15" hidden="1" customHeight="1" x14ac:dyDescent="0.25">
      <c r="A3636" s="224"/>
      <c r="B3636" s="60"/>
      <c r="C3636" s="228"/>
      <c r="D3636" s="98"/>
      <c r="E3636" s="99"/>
      <c r="F3636" s="441"/>
      <c r="G3636" s="63"/>
      <c r="H3636" s="64"/>
      <c r="I3636" s="443"/>
    </row>
    <row r="3637" spans="1:9" ht="15" hidden="1" customHeight="1" x14ac:dyDescent="0.25">
      <c r="A3637" s="224"/>
      <c r="B3637" s="71"/>
      <c r="C3637" s="228"/>
      <c r="D3637" s="444"/>
      <c r="E3637"/>
      <c r="F3637" s="62"/>
      <c r="G3637" s="63"/>
      <c r="H3637" s="106"/>
      <c r="I3637" s="445"/>
    </row>
    <row r="3638" spans="1:9" ht="15" hidden="1" customHeight="1" x14ac:dyDescent="0.25">
      <c r="A3638" s="224"/>
      <c r="B3638" s="71"/>
      <c r="C3638" s="228"/>
      <c r="D3638" s="62"/>
      <c r="E3638" s="56"/>
      <c r="F3638" s="62"/>
      <c r="G3638" s="63"/>
      <c r="H3638" s="64"/>
      <c r="I3638" s="445"/>
    </row>
    <row r="3639" spans="1:9" ht="15" hidden="1" customHeight="1" x14ac:dyDescent="0.25">
      <c r="A3639" s="224"/>
      <c r="B3639" s="55"/>
      <c r="C3639" s="75"/>
      <c r="D3639" s="57"/>
      <c r="E3639" s="72"/>
      <c r="F3639" s="76"/>
      <c r="G3639" s="63"/>
      <c r="H3639" s="64"/>
      <c r="I3639" s="56"/>
    </row>
    <row r="3640" spans="1:9" ht="15" hidden="1" customHeight="1" x14ac:dyDescent="0.25">
      <c r="A3640" s="224"/>
      <c r="B3640" s="56"/>
      <c r="C3640" s="229"/>
      <c r="D3640" s="137"/>
      <c r="E3640" s="230"/>
      <c r="F3640" s="138"/>
      <c r="G3640" s="63"/>
      <c r="H3640" s="64"/>
      <c r="I3640" s="56"/>
    </row>
    <row r="3641" spans="1:9" ht="15" hidden="1" customHeight="1" x14ac:dyDescent="0.25">
      <c r="A3641" s="224"/>
      <c r="B3641" s="56"/>
      <c r="C3641" s="229"/>
      <c r="D3641" s="137"/>
      <c r="E3641" s="230"/>
      <c r="F3641" s="138"/>
      <c r="G3641" s="63"/>
      <c r="H3641" s="56"/>
      <c r="I3641" s="56"/>
    </row>
    <row r="3642" spans="1:9" ht="15" hidden="1" customHeight="1" x14ac:dyDescent="0.25">
      <c r="A3642" s="224"/>
      <c r="B3642" s="56"/>
      <c r="C3642" s="56"/>
      <c r="D3642" s="57"/>
      <c r="E3642" s="100"/>
      <c r="F3642" s="96"/>
      <c r="G3642" s="63"/>
      <c r="H3642" s="56"/>
      <c r="I3642" s="56"/>
    </row>
    <row r="3643" spans="1:9" ht="15" hidden="1" customHeight="1" x14ac:dyDescent="0.25">
      <c r="A3643" s="224"/>
      <c r="B3643" s="56"/>
      <c r="C3643" s="71"/>
      <c r="D3643" s="57"/>
      <c r="E3643" s="72"/>
      <c r="F3643" s="62"/>
      <c r="G3643" s="63"/>
      <c r="H3643" s="56"/>
      <c r="I3643" s="56"/>
    </row>
    <row r="3644" spans="1:9" ht="15" hidden="1" customHeight="1" x14ac:dyDescent="0.25">
      <c r="A3644" s="224"/>
      <c r="B3644" s="56"/>
      <c r="C3644" s="56"/>
      <c r="D3644" s="56"/>
      <c r="E3644" s="56"/>
      <c r="F3644" s="58"/>
      <c r="G3644" s="63"/>
      <c r="H3644" s="64"/>
      <c r="I3644" s="56"/>
    </row>
    <row r="3645" spans="1:9" ht="15" hidden="1" customHeight="1" x14ac:dyDescent="0.25">
      <c r="A3645" s="224"/>
      <c r="B3645" s="56"/>
      <c r="C3645" s="71"/>
      <c r="D3645" s="57"/>
      <c r="E3645" s="72"/>
      <c r="F3645" s="76"/>
      <c r="G3645" s="63"/>
      <c r="H3645" s="64"/>
      <c r="I3645" s="56"/>
    </row>
    <row r="3646" spans="1:9" ht="15" hidden="1" customHeight="1" x14ac:dyDescent="0.25">
      <c r="A3646" s="224"/>
      <c r="B3646" s="56"/>
      <c r="C3646" s="56"/>
      <c r="D3646" s="57"/>
      <c r="E3646" s="66"/>
      <c r="F3646" s="76"/>
      <c r="G3646" s="63"/>
      <c r="H3646" s="64"/>
      <c r="I3646" s="56"/>
    </row>
    <row r="3647" spans="1:9" ht="15" hidden="1" customHeight="1" x14ac:dyDescent="0.25">
      <c r="A3647" s="224"/>
      <c r="B3647" s="71"/>
      <c r="C3647" s="56"/>
      <c r="D3647" s="57"/>
      <c r="E3647" s="72"/>
      <c r="F3647" s="62"/>
      <c r="G3647" s="63"/>
      <c r="H3647" s="64"/>
      <c r="I3647" s="56"/>
    </row>
    <row r="3648" spans="1:9" ht="15" hidden="1" customHeight="1" x14ac:dyDescent="0.25">
      <c r="A3648" s="224"/>
      <c r="B3648" s="71"/>
      <c r="C3648" s="56"/>
      <c r="D3648" s="57"/>
      <c r="E3648" s="72"/>
      <c r="F3648" s="62"/>
      <c r="G3648" s="63"/>
      <c r="H3648" s="64"/>
      <c r="I3648" s="70"/>
    </row>
    <row r="3649" spans="1:9" ht="15" hidden="1" customHeight="1" x14ac:dyDescent="0.25">
      <c r="A3649" s="224"/>
      <c r="B3649" s="55"/>
      <c r="C3649" s="75"/>
      <c r="D3649" s="57"/>
      <c r="E3649" s="66"/>
      <c r="F3649" s="76"/>
      <c r="G3649" s="63"/>
      <c r="H3649" s="64"/>
      <c r="I3649" s="70"/>
    </row>
    <row r="3650" spans="1:9" ht="15" hidden="1" customHeight="1" x14ac:dyDescent="0.25">
      <c r="A3650" s="224"/>
      <c r="B3650" s="56"/>
      <c r="C3650" s="56"/>
      <c r="D3650" s="83"/>
      <c r="E3650" s="86"/>
      <c r="F3650" s="76"/>
      <c r="G3650" s="63"/>
      <c r="H3650" s="64"/>
      <c r="I3650" s="70"/>
    </row>
    <row r="3651" spans="1:9" ht="15" hidden="1" customHeight="1" x14ac:dyDescent="0.25">
      <c r="A3651" s="224"/>
      <c r="B3651" s="56"/>
      <c r="C3651" s="228"/>
      <c r="D3651" s="137"/>
      <c r="E3651" s="230"/>
      <c r="F3651" s="138"/>
      <c r="G3651" s="63"/>
      <c r="H3651" s="64"/>
      <c r="I3651" s="70"/>
    </row>
    <row r="3652" spans="1:9" ht="15" hidden="1" customHeight="1" x14ac:dyDescent="0.25">
      <c r="A3652" s="224"/>
      <c r="B3652" s="71"/>
      <c r="C3652" s="228"/>
      <c r="D3652" s="62"/>
      <c r="E3652"/>
      <c r="F3652" s="62"/>
      <c r="G3652" s="63"/>
      <c r="H3652" s="64"/>
      <c r="I3652" s="70"/>
    </row>
    <row r="3653" spans="1:9" ht="15" hidden="1" customHeight="1" x14ac:dyDescent="0.25">
      <c r="A3653" s="224"/>
      <c r="B3653" s="56"/>
      <c r="C3653" s="56"/>
      <c r="D3653" s="57"/>
      <c r="E3653" s="66"/>
      <c r="F3653" s="62"/>
      <c r="G3653" s="63"/>
      <c r="H3653" s="64"/>
      <c r="I3653" s="70"/>
    </row>
    <row r="3654" spans="1:9" ht="15" hidden="1" customHeight="1" x14ac:dyDescent="0.25">
      <c r="A3654" s="224"/>
      <c r="B3654" s="56"/>
      <c r="C3654" s="56"/>
      <c r="D3654" s="57"/>
      <c r="E3654" s="66"/>
      <c r="F3654" s="62"/>
      <c r="G3654" s="63"/>
      <c r="H3654" s="64"/>
      <c r="I3654" s="70"/>
    </row>
    <row r="3655" spans="1:9" ht="15" hidden="1" customHeight="1" x14ac:dyDescent="0.25">
      <c r="A3655" s="224"/>
      <c r="B3655" s="68"/>
      <c r="C3655" s="56"/>
      <c r="D3655" s="57"/>
      <c r="E3655" s="66"/>
      <c r="F3655" s="62"/>
      <c r="G3655" s="63"/>
      <c r="H3655" s="64"/>
      <c r="I3655" s="70"/>
    </row>
    <row r="3656" spans="1:9" ht="15" hidden="1" customHeight="1" x14ac:dyDescent="0.25">
      <c r="A3656" s="224"/>
      <c r="B3656" s="68"/>
      <c r="C3656" s="56"/>
      <c r="D3656" s="57"/>
      <c r="E3656" s="66"/>
      <c r="F3656" s="77"/>
      <c r="G3656" s="63"/>
      <c r="H3656" s="64"/>
      <c r="I3656" s="70"/>
    </row>
    <row r="3657" spans="1:9" ht="15" hidden="1" customHeight="1" x14ac:dyDescent="0.25">
      <c r="A3657" s="224"/>
      <c r="B3657" s="124"/>
      <c r="C3657" s="71"/>
      <c r="D3657" s="57"/>
      <c r="E3657" s="72"/>
      <c r="F3657" s="138"/>
      <c r="G3657" s="63"/>
      <c r="H3657" s="64"/>
      <c r="I3657" s="70"/>
    </row>
    <row r="3658" spans="1:9" ht="15" hidden="1" customHeight="1" x14ac:dyDescent="0.25">
      <c r="A3658" s="224"/>
      <c r="B3658" s="60"/>
      <c r="C3658" s="228"/>
      <c r="D3658" s="98"/>
      <c r="E3658" s="99"/>
      <c r="F3658" s="441"/>
      <c r="G3658" s="100"/>
      <c r="H3658" s="64"/>
      <c r="I3658" s="70"/>
    </row>
    <row r="3659" spans="1:9" ht="15" hidden="1" customHeight="1" x14ac:dyDescent="0.25">
      <c r="A3659" s="224"/>
      <c r="B3659" s="56"/>
      <c r="C3659" s="56"/>
      <c r="D3659" s="57"/>
      <c r="E3659" s="66"/>
      <c r="F3659" s="62"/>
      <c r="G3659" s="100"/>
      <c r="H3659" s="64"/>
      <c r="I3659" s="70"/>
    </row>
    <row r="3660" spans="1:9" ht="15" hidden="1" customHeight="1" x14ac:dyDescent="0.25">
      <c r="A3660" s="224"/>
      <c r="B3660" s="55"/>
      <c r="C3660" s="72"/>
      <c r="D3660" s="98"/>
      <c r="E3660" s="99"/>
      <c r="F3660" s="441"/>
      <c r="G3660" s="100"/>
      <c r="H3660" s="64"/>
      <c r="I3660" s="70"/>
    </row>
    <row r="3661" spans="1:9" ht="15" hidden="1" customHeight="1" x14ac:dyDescent="0.25">
      <c r="A3661" s="224"/>
      <c r="B3661" s="56"/>
      <c r="C3661" s="56"/>
      <c r="D3661" s="57"/>
      <c r="E3661" s="66"/>
      <c r="F3661" s="62"/>
      <c r="G3661" s="100"/>
      <c r="H3661" s="64"/>
      <c r="I3661" s="70"/>
    </row>
    <row r="3662" spans="1:9" ht="15" hidden="1" customHeight="1" x14ac:dyDescent="0.25">
      <c r="A3662" s="224"/>
      <c r="B3662" s="71"/>
      <c r="C3662" s="228"/>
      <c r="D3662" s="62"/>
      <c r="E3662" s="56"/>
      <c r="F3662" s="62"/>
      <c r="G3662" s="63"/>
      <c r="H3662" s="64"/>
      <c r="I3662" s="70"/>
    </row>
    <row r="3663" spans="1:9" ht="15" hidden="1" customHeight="1" x14ac:dyDescent="0.25">
      <c r="A3663" s="224"/>
      <c r="B3663" s="68"/>
      <c r="C3663" s="65"/>
      <c r="D3663" s="83"/>
      <c r="E3663" s="69"/>
      <c r="F3663" s="77"/>
      <c r="G3663" s="100"/>
      <c r="H3663" s="64"/>
      <c r="I3663" s="70"/>
    </row>
    <row r="3664" spans="1:9" ht="15" hidden="1" customHeight="1" x14ac:dyDescent="0.25">
      <c r="A3664" s="224"/>
      <c r="B3664" s="55"/>
      <c r="C3664" s="75"/>
      <c r="D3664" s="57"/>
      <c r="E3664" s="72"/>
      <c r="F3664" s="76"/>
      <c r="G3664" s="63"/>
      <c r="H3664" s="64"/>
      <c r="I3664" s="70"/>
    </row>
    <row r="3665" spans="1:9" ht="15" hidden="1" customHeight="1" x14ac:dyDescent="0.25">
      <c r="A3665" s="224"/>
      <c r="B3665" s="55"/>
      <c r="C3665" s="228"/>
      <c r="D3665" s="98"/>
      <c r="E3665" s="99"/>
      <c r="F3665" s="120"/>
      <c r="G3665" s="63"/>
      <c r="H3665" s="64"/>
      <c r="I3665" s="70"/>
    </row>
    <row r="3666" spans="1:9" ht="15" hidden="1" customHeight="1" x14ac:dyDescent="0.25">
      <c r="A3666" s="224"/>
      <c r="B3666" s="60"/>
      <c r="C3666" s="251"/>
      <c r="D3666" s="57"/>
      <c r="E3666" s="72"/>
      <c r="F3666" s="76"/>
      <c r="G3666" s="63"/>
      <c r="H3666" s="64"/>
      <c r="I3666" s="70"/>
    </row>
    <row r="3667" spans="1:9" ht="15" hidden="1" customHeight="1" x14ac:dyDescent="0.25">
      <c r="A3667" s="224"/>
      <c r="B3667" s="55"/>
      <c r="C3667" s="56"/>
      <c r="D3667" s="105"/>
      <c r="E3667" s="72"/>
      <c r="F3667" s="62"/>
      <c r="G3667" s="63"/>
      <c r="H3667" s="64"/>
      <c r="I3667" s="70"/>
    </row>
    <row r="3668" spans="1:9" ht="15" hidden="1" customHeight="1" x14ac:dyDescent="0.25">
      <c r="A3668" s="224"/>
      <c r="B3668" s="60"/>
      <c r="C3668" s="228"/>
      <c r="D3668" s="98"/>
      <c r="E3668" s="99"/>
      <c r="F3668" s="441"/>
      <c r="G3668" s="63"/>
      <c r="H3668" s="106"/>
      <c r="I3668" s="70"/>
    </row>
    <row r="3669" spans="1:9" ht="15" hidden="1" customHeight="1" x14ac:dyDescent="0.25">
      <c r="A3669" s="224"/>
      <c r="B3669" s="71"/>
      <c r="C3669" s="228"/>
      <c r="D3669" s="62"/>
      <c r="E3669" s="56"/>
      <c r="F3669" s="62"/>
      <c r="G3669" s="63"/>
      <c r="H3669" s="106"/>
      <c r="I3669" s="70"/>
    </row>
    <row r="3670" spans="1:9" ht="15" hidden="1" customHeight="1" x14ac:dyDescent="0.25">
      <c r="A3670" s="224"/>
      <c r="B3670" s="60"/>
      <c r="C3670" s="251"/>
      <c r="D3670" s="57"/>
      <c r="E3670" s="72"/>
      <c r="F3670" s="76"/>
      <c r="G3670" s="63"/>
      <c r="H3670" s="64"/>
      <c r="I3670" s="70"/>
    </row>
    <row r="3671" spans="1:9" ht="15" hidden="1" customHeight="1" x14ac:dyDescent="0.25">
      <c r="A3671" s="224"/>
      <c r="B3671" s="60"/>
      <c r="C3671" s="228"/>
      <c r="D3671" s="98"/>
      <c r="E3671" s="99"/>
      <c r="F3671" s="441"/>
      <c r="G3671" s="63"/>
      <c r="H3671" s="64"/>
      <c r="I3671" s="70"/>
    </row>
    <row r="3672" spans="1:9" ht="15" hidden="1" customHeight="1" x14ac:dyDescent="0.25">
      <c r="A3672" s="224"/>
      <c r="B3672" s="56"/>
      <c r="C3672" s="56"/>
      <c r="D3672" s="57"/>
      <c r="E3672" s="66"/>
      <c r="F3672" s="62"/>
      <c r="G3672" s="63"/>
      <c r="H3672" s="106"/>
      <c r="I3672" s="70"/>
    </row>
    <row r="3673" spans="1:9" ht="15" hidden="1" customHeight="1" x14ac:dyDescent="0.25">
      <c r="A3673" s="224"/>
      <c r="B3673" s="56"/>
      <c r="C3673" s="71"/>
      <c r="D3673" s="105"/>
      <c r="E3673" s="86"/>
      <c r="F3673" s="59"/>
      <c r="G3673" s="63"/>
      <c r="H3673" s="64"/>
      <c r="I3673" s="70"/>
    </row>
    <row r="3674" spans="1:9" ht="15" hidden="1" customHeight="1" x14ac:dyDescent="0.25">
      <c r="A3674" s="224"/>
      <c r="B3674" s="95"/>
      <c r="C3674" s="71"/>
      <c r="D3674" s="61"/>
      <c r="E3674" s="86"/>
      <c r="F3674" s="62"/>
      <c r="G3674" s="63"/>
      <c r="H3674" s="64"/>
      <c r="I3674" s="56"/>
    </row>
    <row r="3675" spans="1:9" ht="15" hidden="1" customHeight="1" x14ac:dyDescent="0.25">
      <c r="A3675" s="224"/>
      <c r="B3675" s="56"/>
      <c r="C3675" s="56"/>
      <c r="D3675" s="57"/>
      <c r="E3675" s="66"/>
      <c r="F3675" s="62"/>
      <c r="G3675" s="63"/>
      <c r="H3675" s="64"/>
      <c r="I3675" s="56"/>
    </row>
    <row r="3676" spans="1:9" ht="15" hidden="1" customHeight="1" x14ac:dyDescent="0.25">
      <c r="A3676" s="224"/>
      <c r="B3676" s="56"/>
      <c r="C3676" s="65"/>
      <c r="D3676" s="57"/>
      <c r="E3676" s="66"/>
      <c r="F3676" s="76"/>
      <c r="G3676" s="63"/>
      <c r="H3676" s="64"/>
      <c r="I3676" s="56"/>
    </row>
    <row r="3677" spans="1:9" ht="15" hidden="1" customHeight="1" x14ac:dyDescent="0.25">
      <c r="A3677" s="224"/>
      <c r="B3677" s="60"/>
      <c r="C3677" s="151"/>
      <c r="D3677" s="57"/>
      <c r="E3677" s="86"/>
      <c r="F3677" s="62"/>
      <c r="G3677" s="63"/>
      <c r="H3677" s="64"/>
      <c r="I3677" s="70"/>
    </row>
    <row r="3678" spans="1:9" ht="15" hidden="1" customHeight="1" x14ac:dyDescent="0.25">
      <c r="A3678" s="224"/>
      <c r="B3678" s="74"/>
      <c r="C3678" s="71"/>
      <c r="D3678" s="56"/>
      <c r="E3678" s="72"/>
      <c r="F3678" s="58"/>
      <c r="G3678" s="63"/>
      <c r="H3678" s="64"/>
      <c r="I3678" s="56"/>
    </row>
    <row r="3679" spans="1:9" ht="15" hidden="1" customHeight="1" x14ac:dyDescent="0.25">
      <c r="A3679" s="224"/>
      <c r="B3679" s="68"/>
      <c r="C3679" s="65"/>
      <c r="D3679" s="83"/>
      <c r="E3679" s="69"/>
      <c r="F3679" s="77"/>
      <c r="G3679" s="63"/>
      <c r="H3679" s="64"/>
      <c r="I3679" s="56"/>
    </row>
    <row r="3680" spans="1:9" ht="15" hidden="1" customHeight="1" x14ac:dyDescent="0.25">
      <c r="A3680" s="224"/>
      <c r="B3680" s="55"/>
      <c r="C3680" s="56"/>
      <c r="D3680" s="105"/>
      <c r="E3680" s="86"/>
      <c r="F3680" s="59"/>
      <c r="G3680" s="63"/>
      <c r="H3680" s="64"/>
      <c r="I3680" s="56"/>
    </row>
    <row r="3681" spans="1:9" ht="15" hidden="1" customHeight="1" x14ac:dyDescent="0.25">
      <c r="A3681" s="224"/>
      <c r="B3681" s="55"/>
      <c r="C3681" s="228"/>
      <c r="D3681" s="106"/>
      <c r="E3681" s="72"/>
      <c r="F3681" s="138"/>
      <c r="G3681" s="63"/>
      <c r="H3681" s="64"/>
      <c r="I3681" s="56"/>
    </row>
    <row r="3682" spans="1:9" ht="15" hidden="1" customHeight="1" x14ac:dyDescent="0.25">
      <c r="A3682" s="224"/>
      <c r="B3682" s="55"/>
      <c r="C3682" s="56"/>
      <c r="D3682" s="106"/>
      <c r="E3682" s="72"/>
      <c r="F3682" s="62"/>
      <c r="G3682" s="63"/>
      <c r="H3682" s="64"/>
      <c r="I3682" s="56"/>
    </row>
    <row r="3683" spans="1:9" ht="15" hidden="1" customHeight="1" x14ac:dyDescent="0.25">
      <c r="A3683" s="224"/>
      <c r="B3683" s="68"/>
      <c r="C3683" s="56"/>
      <c r="D3683" s="83"/>
      <c r="E3683" s="72"/>
      <c r="F3683" s="62"/>
      <c r="G3683" s="63"/>
      <c r="H3683" s="64"/>
      <c r="I3683" s="56"/>
    </row>
    <row r="3684" spans="1:9" ht="15" hidden="1" customHeight="1" x14ac:dyDescent="0.25">
      <c r="A3684" s="224"/>
      <c r="B3684" s="68"/>
      <c r="C3684" s="56"/>
      <c r="D3684" s="57"/>
      <c r="E3684" s="66"/>
      <c r="F3684" s="76"/>
      <c r="G3684" s="63"/>
      <c r="H3684" s="64"/>
      <c r="I3684" s="56"/>
    </row>
    <row r="3685" spans="1:9" ht="15" hidden="1" customHeight="1" x14ac:dyDescent="0.25">
      <c r="A3685" s="224"/>
      <c r="B3685" s="56"/>
      <c r="C3685" s="228"/>
      <c r="D3685" s="62"/>
      <c r="E3685"/>
      <c r="F3685" s="62"/>
      <c r="G3685" s="743"/>
      <c r="H3685" s="64"/>
      <c r="I3685" s="56"/>
    </row>
    <row r="3686" spans="1:9" ht="15" hidden="1" customHeight="1" x14ac:dyDescent="0.25">
      <c r="A3686" s="224"/>
      <c r="B3686" s="71"/>
      <c r="C3686" s="228"/>
      <c r="D3686" s="62"/>
      <c r="E3686"/>
      <c r="F3686" s="62"/>
      <c r="G3686" s="100"/>
      <c r="H3686" s="64"/>
      <c r="I3686" s="56"/>
    </row>
    <row r="3687" spans="1:9" ht="15" hidden="1" customHeight="1" x14ac:dyDescent="0.25">
      <c r="A3687" s="224"/>
      <c r="B3687" s="56"/>
      <c r="C3687" s="228"/>
      <c r="D3687" s="106"/>
      <c r="E3687" s="72"/>
      <c r="F3687" s="138"/>
      <c r="G3687" s="63"/>
      <c r="H3687" s="64"/>
      <c r="I3687" s="56"/>
    </row>
    <row r="3688" spans="1:9" ht="15" hidden="1" customHeight="1" x14ac:dyDescent="0.25">
      <c r="A3688" s="224"/>
      <c r="B3688" s="56"/>
      <c r="C3688" s="228"/>
      <c r="D3688" s="106"/>
      <c r="E3688" s="72"/>
      <c r="F3688" s="138"/>
      <c r="G3688" s="63"/>
      <c r="H3688" s="64"/>
      <c r="I3688" s="70"/>
    </row>
    <row r="3689" spans="1:9" ht="15" hidden="1" customHeight="1" x14ac:dyDescent="0.25">
      <c r="A3689" s="224"/>
      <c r="B3689" s="56"/>
      <c r="C3689" s="228"/>
      <c r="D3689" s="106"/>
      <c r="E3689" s="72"/>
      <c r="F3689" s="138"/>
      <c r="G3689" s="63"/>
      <c r="H3689" s="64"/>
      <c r="I3689" s="70"/>
    </row>
    <row r="3690" spans="1:9" ht="15" hidden="1" customHeight="1" x14ac:dyDescent="0.25">
      <c r="A3690" s="224"/>
      <c r="B3690" s="55"/>
      <c r="C3690" s="228"/>
      <c r="D3690" s="119"/>
      <c r="E3690" s="99"/>
      <c r="F3690" s="120"/>
      <c r="G3690" s="63"/>
      <c r="H3690" s="64"/>
      <c r="I3690" s="70"/>
    </row>
    <row r="3691" spans="1:9" ht="15" hidden="1" customHeight="1" x14ac:dyDescent="0.25">
      <c r="A3691" s="224"/>
      <c r="B3691" s="71"/>
      <c r="C3691" s="56"/>
      <c r="D3691" s="57"/>
      <c r="E3691" s="72"/>
      <c r="F3691" s="62"/>
      <c r="G3691" s="63"/>
      <c r="H3691" s="64"/>
      <c r="I3691" s="56"/>
    </row>
    <row r="3692" spans="1:9" ht="15" hidden="1" customHeight="1" x14ac:dyDescent="0.25">
      <c r="A3692" s="224"/>
      <c r="B3692" s="56"/>
      <c r="C3692" s="110"/>
      <c r="D3692" s="56"/>
      <c r="E3692" s="56"/>
      <c r="F3692" s="76"/>
      <c r="G3692" s="63"/>
      <c r="H3692" s="64"/>
      <c r="I3692" s="56"/>
    </row>
    <row r="3693" spans="1:9" ht="15" hidden="1" customHeight="1" x14ac:dyDescent="0.25">
      <c r="A3693" s="224"/>
      <c r="B3693" s="55"/>
      <c r="C3693" s="56"/>
      <c r="D3693" s="56"/>
      <c r="E3693" s="56"/>
      <c r="F3693" s="58"/>
      <c r="G3693" s="63"/>
      <c r="H3693" s="56"/>
      <c r="I3693" s="56"/>
    </row>
    <row r="3694" spans="1:9" ht="15" hidden="1" customHeight="1" x14ac:dyDescent="0.25">
      <c r="A3694" s="224"/>
      <c r="B3694" s="55"/>
      <c r="C3694" s="56"/>
      <c r="D3694" s="56"/>
      <c r="E3694" s="56"/>
      <c r="F3694" s="58"/>
      <c r="G3694" s="63"/>
      <c r="H3694" s="56"/>
      <c r="I3694" s="56"/>
    </row>
    <row r="3695" spans="1:9" ht="15" hidden="1" customHeight="1" x14ac:dyDescent="0.25">
      <c r="A3695" s="224"/>
      <c r="B3695" s="68"/>
      <c r="C3695" s="56"/>
      <c r="D3695" s="56"/>
      <c r="E3695" s="56"/>
      <c r="F3695" s="58"/>
      <c r="G3695" s="63"/>
      <c r="H3695" s="56"/>
      <c r="I3695" s="56"/>
    </row>
    <row r="3696" spans="1:9" ht="15" hidden="1" customHeight="1" x14ac:dyDescent="0.25">
      <c r="A3696" s="224"/>
      <c r="B3696" s="56"/>
      <c r="C3696" s="228"/>
      <c r="D3696" s="62"/>
      <c r="E3696"/>
      <c r="F3696" s="62"/>
      <c r="G3696" s="63"/>
      <c r="H3696" s="56"/>
      <c r="I3696" s="56"/>
    </row>
    <row r="3697" spans="1:9" ht="15" hidden="1" customHeight="1" x14ac:dyDescent="0.25">
      <c r="A3697" s="224"/>
      <c r="B3697" s="56"/>
      <c r="C3697" s="228"/>
      <c r="D3697" s="106"/>
      <c r="E3697" s="72"/>
      <c r="F3697" s="138"/>
      <c r="G3697" s="63"/>
      <c r="H3697" s="56"/>
      <c r="I3697" s="70"/>
    </row>
    <row r="3698" spans="1:9" ht="15" hidden="1" customHeight="1" x14ac:dyDescent="0.25">
      <c r="A3698" s="224"/>
      <c r="B3698" s="56"/>
      <c r="C3698" s="230"/>
      <c r="D3698" s="137"/>
      <c r="E3698" s="230"/>
      <c r="F3698" s="138"/>
      <c r="G3698" s="63"/>
      <c r="H3698" s="56"/>
      <c r="I3698" s="70"/>
    </row>
    <row r="3699" spans="1:9" ht="15" hidden="1" customHeight="1" x14ac:dyDescent="0.25">
      <c r="A3699" s="224"/>
      <c r="B3699" s="55"/>
      <c r="C3699" s="88"/>
      <c r="D3699" s="115"/>
      <c r="E3699" s="72"/>
      <c r="F3699" s="62"/>
      <c r="G3699" s="63"/>
      <c r="H3699" s="64"/>
      <c r="I3699" s="70"/>
    </row>
    <row r="3700" spans="1:9" ht="15" hidden="1" customHeight="1" x14ac:dyDescent="0.25">
      <c r="A3700" s="224"/>
      <c r="B3700" s="56"/>
      <c r="C3700" s="56"/>
      <c r="D3700" s="446"/>
      <c r="E3700" s="69"/>
      <c r="F3700" s="77"/>
      <c r="G3700" s="100"/>
      <c r="H3700" s="64"/>
      <c r="I3700" s="70"/>
    </row>
    <row r="3701" spans="1:9" ht="15" hidden="1" customHeight="1" x14ac:dyDescent="0.25">
      <c r="A3701" s="224"/>
      <c r="B3701" s="60"/>
      <c r="C3701" s="447"/>
      <c r="D3701" s="137"/>
      <c r="E3701" s="86"/>
      <c r="F3701" s="62"/>
      <c r="G3701" s="63"/>
      <c r="H3701" s="64"/>
      <c r="I3701" s="70"/>
    </row>
    <row r="3702" spans="1:9" ht="15" hidden="1" customHeight="1" x14ac:dyDescent="0.25">
      <c r="A3702" s="224"/>
      <c r="B3702" s="71"/>
      <c r="C3702" s="230"/>
      <c r="D3702" s="136"/>
      <c r="E3702"/>
      <c r="F3702" s="62"/>
      <c r="G3702" s="63"/>
      <c r="H3702" s="64"/>
      <c r="I3702" s="70"/>
    </row>
    <row r="3703" spans="1:9" ht="15" hidden="1" customHeight="1" x14ac:dyDescent="0.25">
      <c r="A3703" s="224"/>
      <c r="B3703" s="56"/>
      <c r="C3703" s="241"/>
      <c r="D3703" s="137"/>
      <c r="E3703" s="66"/>
      <c r="F3703" s="62"/>
      <c r="G3703" s="63"/>
      <c r="H3703" s="64"/>
      <c r="I3703" s="70"/>
    </row>
    <row r="3704" spans="1:9" ht="15" hidden="1" customHeight="1" x14ac:dyDescent="0.25">
      <c r="A3704" s="224"/>
      <c r="B3704" s="55"/>
      <c r="C3704" s="228"/>
      <c r="D3704" s="119"/>
      <c r="E3704" s="99"/>
      <c r="F3704" s="120"/>
      <c r="G3704" s="63"/>
      <c r="H3704" s="64"/>
      <c r="I3704" s="70"/>
    </row>
    <row r="3705" spans="1:9" ht="15" hidden="1" customHeight="1" x14ac:dyDescent="0.25">
      <c r="A3705" s="224"/>
      <c r="B3705" s="55"/>
      <c r="C3705" s="228"/>
      <c r="D3705" s="57"/>
      <c r="E3705" s="66"/>
      <c r="F3705" s="76"/>
      <c r="G3705" s="63"/>
      <c r="H3705" s="64"/>
      <c r="I3705" s="70"/>
    </row>
    <row r="3706" spans="1:9" ht="15" hidden="1" customHeight="1" x14ac:dyDescent="0.25">
      <c r="A3706" s="224"/>
      <c r="B3706" s="60"/>
      <c r="C3706" s="230"/>
      <c r="D3706" s="119"/>
      <c r="E3706" s="99"/>
      <c r="F3706" s="441"/>
      <c r="G3706" s="63"/>
      <c r="H3706" s="64"/>
      <c r="I3706" s="70"/>
    </row>
    <row r="3707" spans="1:9" ht="15" hidden="1" customHeight="1" x14ac:dyDescent="0.25">
      <c r="A3707" s="224"/>
      <c r="B3707" s="60"/>
      <c r="C3707" s="448"/>
      <c r="D3707" s="137"/>
      <c r="E3707" s="72"/>
      <c r="F3707" s="76"/>
      <c r="G3707" s="63"/>
      <c r="H3707" s="106"/>
      <c r="I3707" s="70"/>
    </row>
    <row r="3708" spans="1:9" ht="15" hidden="1" customHeight="1" x14ac:dyDescent="0.25">
      <c r="A3708" s="224"/>
      <c r="B3708" s="55"/>
      <c r="C3708" s="88"/>
      <c r="D3708" s="137"/>
      <c r="E3708" s="72"/>
      <c r="F3708" s="76"/>
      <c r="G3708" s="63"/>
      <c r="H3708" s="106"/>
      <c r="I3708" s="70"/>
    </row>
    <row r="3709" spans="1:9" ht="15" hidden="1" customHeight="1" x14ac:dyDescent="0.25">
      <c r="A3709" s="224"/>
      <c r="B3709" s="71"/>
      <c r="C3709" s="228"/>
      <c r="D3709" s="62"/>
      <c r="E3709" s="56"/>
      <c r="F3709" s="62"/>
      <c r="G3709" s="100"/>
      <c r="H3709" s="64"/>
      <c r="I3709" s="70"/>
    </row>
    <row r="3710" spans="1:9" ht="15" hidden="1" customHeight="1" x14ac:dyDescent="0.25">
      <c r="A3710" s="224"/>
      <c r="B3710" s="56"/>
      <c r="C3710" s="449"/>
      <c r="D3710" s="137"/>
      <c r="E3710" s="72"/>
      <c r="F3710" s="62"/>
      <c r="G3710" s="63"/>
      <c r="H3710" s="64"/>
      <c r="I3710" s="70"/>
    </row>
    <row r="3711" spans="1:9" ht="15" hidden="1" customHeight="1" x14ac:dyDescent="0.25">
      <c r="A3711" s="224"/>
      <c r="B3711" s="56"/>
      <c r="C3711" s="230"/>
      <c r="D3711" s="136"/>
      <c r="E3711"/>
      <c r="F3711" s="62"/>
      <c r="G3711" s="63"/>
      <c r="H3711" s="64"/>
      <c r="I3711" s="70"/>
    </row>
    <row r="3712" spans="1:9" ht="15" hidden="1" customHeight="1" x14ac:dyDescent="0.25">
      <c r="A3712" s="224"/>
      <c r="B3712" s="56"/>
      <c r="C3712" s="230"/>
      <c r="D3712" s="137"/>
      <c r="E3712" s="72"/>
      <c r="F3712" s="138"/>
      <c r="G3712" s="63"/>
      <c r="H3712" s="64"/>
      <c r="I3712" s="70"/>
    </row>
    <row r="3713" spans="1:9" ht="15" hidden="1" customHeight="1" x14ac:dyDescent="0.25">
      <c r="A3713" s="224"/>
      <c r="B3713" s="55"/>
      <c r="C3713" s="230"/>
      <c r="D3713" s="119"/>
      <c r="E3713" s="99"/>
      <c r="F3713" s="120"/>
      <c r="G3713" s="63"/>
      <c r="H3713" s="64"/>
      <c r="I3713" s="70"/>
    </row>
    <row r="3714" spans="1:9" ht="15" hidden="1" customHeight="1" x14ac:dyDescent="0.25">
      <c r="A3714" s="224"/>
      <c r="B3714" s="55"/>
      <c r="C3714" s="230"/>
      <c r="D3714" s="137"/>
      <c r="E3714" s="66"/>
      <c r="F3714" s="76"/>
      <c r="G3714" s="63"/>
      <c r="H3714" s="64"/>
      <c r="I3714" s="70"/>
    </row>
    <row r="3715" spans="1:9" ht="15" hidden="1" customHeight="1" x14ac:dyDescent="0.25">
      <c r="A3715" s="224"/>
      <c r="B3715" s="56"/>
      <c r="C3715" s="241"/>
      <c r="D3715" s="105"/>
      <c r="E3715" s="66"/>
      <c r="F3715" s="203"/>
      <c r="G3715" s="100"/>
      <c r="H3715" s="64"/>
      <c r="I3715" s="70"/>
    </row>
    <row r="3716" spans="1:9" ht="15" hidden="1" customHeight="1" x14ac:dyDescent="0.25">
      <c r="A3716" s="224"/>
      <c r="B3716" s="56"/>
      <c r="C3716" s="56"/>
      <c r="D3716" s="83"/>
      <c r="E3716" s="72"/>
      <c r="F3716" s="62"/>
      <c r="G3716" s="63"/>
      <c r="H3716" s="64"/>
      <c r="I3716" s="70"/>
    </row>
    <row r="3717" spans="1:9" ht="15" hidden="1" customHeight="1" x14ac:dyDescent="0.25">
      <c r="A3717" s="224"/>
      <c r="B3717" s="56"/>
      <c r="C3717" s="448"/>
      <c r="D3717" s="83"/>
      <c r="E3717" s="72"/>
      <c r="F3717" s="62"/>
      <c r="G3717" s="63"/>
      <c r="H3717" s="64"/>
      <c r="I3717" s="56"/>
    </row>
    <row r="3718" spans="1:9" ht="15" hidden="1" customHeight="1" x14ac:dyDescent="0.25">
      <c r="A3718" s="224"/>
      <c r="B3718" s="124"/>
      <c r="C3718" s="71"/>
      <c r="D3718" s="57"/>
      <c r="E3718" s="72"/>
      <c r="F3718" s="138"/>
      <c r="G3718" s="743"/>
      <c r="H3718" s="64"/>
      <c r="I3718" s="56"/>
    </row>
    <row r="3719" spans="1:9" ht="15" hidden="1" customHeight="1" x14ac:dyDescent="0.25">
      <c r="A3719" s="224"/>
      <c r="B3719" s="60"/>
      <c r="C3719" s="228"/>
      <c r="D3719" s="98"/>
      <c r="E3719" s="99"/>
      <c r="F3719" s="441"/>
      <c r="G3719" s="63"/>
      <c r="H3719" s="64"/>
      <c r="I3719" s="56"/>
    </row>
    <row r="3720" spans="1:9" ht="15" hidden="1" customHeight="1" x14ac:dyDescent="0.25">
      <c r="A3720" s="224"/>
      <c r="B3720" s="55"/>
      <c r="C3720" s="75"/>
      <c r="D3720" s="57"/>
      <c r="E3720" s="66"/>
      <c r="F3720" s="62"/>
      <c r="G3720" s="63"/>
      <c r="H3720" s="64"/>
      <c r="I3720" s="56"/>
    </row>
    <row r="3721" spans="1:9" ht="15" hidden="1" customHeight="1" x14ac:dyDescent="0.25">
      <c r="A3721" s="224"/>
      <c r="B3721" s="56"/>
      <c r="C3721" s="71"/>
      <c r="D3721" s="83"/>
      <c r="E3721" s="72"/>
      <c r="F3721" s="77"/>
      <c r="G3721" s="63"/>
      <c r="H3721" s="64"/>
      <c r="I3721" s="56"/>
    </row>
    <row r="3722" spans="1:9" ht="15" hidden="1" customHeight="1" x14ac:dyDescent="0.25">
      <c r="A3722" s="224"/>
      <c r="B3722" s="56"/>
      <c r="C3722" s="88"/>
      <c r="D3722" s="57"/>
      <c r="E3722" s="66"/>
      <c r="F3722" s="67"/>
      <c r="G3722" s="63"/>
      <c r="H3722" s="64"/>
      <c r="I3722" s="452"/>
    </row>
    <row r="3723" spans="1:9" ht="15" hidden="1" customHeight="1" x14ac:dyDescent="0.25">
      <c r="A3723" s="224"/>
      <c r="B3723" s="257"/>
      <c r="C3723" s="450"/>
      <c r="D3723" s="259"/>
      <c r="E3723" s="260"/>
      <c r="F3723" s="451"/>
      <c r="G3723" s="262"/>
      <c r="H3723" s="64"/>
      <c r="I3723" s="56"/>
    </row>
    <row r="3724" spans="1:9" ht="15" hidden="1" customHeight="1" x14ac:dyDescent="0.25">
      <c r="A3724" s="224"/>
      <c r="B3724" s="56"/>
      <c r="C3724" s="56"/>
      <c r="D3724" s="83"/>
      <c r="E3724" s="72"/>
      <c r="F3724" s="62"/>
      <c r="G3724" s="63"/>
      <c r="H3724" s="263"/>
      <c r="I3724" s="56"/>
    </row>
    <row r="3725" spans="1:9" ht="15" hidden="1" customHeight="1" x14ac:dyDescent="0.25">
      <c r="A3725" s="224"/>
      <c r="B3725" s="56"/>
      <c r="C3725" s="448"/>
      <c r="D3725" s="83"/>
      <c r="E3725" s="72"/>
      <c r="F3725" s="62"/>
      <c r="G3725" s="63"/>
      <c r="H3725" s="64"/>
      <c r="I3725" s="70"/>
    </row>
    <row r="3726" spans="1:9" ht="15" hidden="1" customHeight="1" x14ac:dyDescent="0.25">
      <c r="A3726" s="224"/>
      <c r="B3726" s="56"/>
      <c r="C3726" s="56"/>
      <c r="D3726" s="83"/>
      <c r="E3726" s="72"/>
      <c r="F3726" s="62"/>
      <c r="G3726" s="63"/>
      <c r="H3726" s="64"/>
      <c r="I3726" s="70"/>
    </row>
    <row r="3727" spans="1:9" ht="15" hidden="1" customHeight="1" x14ac:dyDescent="0.25">
      <c r="A3727" s="224"/>
      <c r="B3727" s="56"/>
      <c r="C3727" s="56"/>
      <c r="D3727" s="83"/>
      <c r="E3727" s="72"/>
      <c r="F3727" s="62"/>
      <c r="G3727" s="100"/>
      <c r="H3727" s="64"/>
      <c r="I3727" s="70"/>
    </row>
    <row r="3728" spans="1:9" ht="15" hidden="1" customHeight="1" x14ac:dyDescent="0.25">
      <c r="A3728" s="224"/>
      <c r="B3728" s="56"/>
      <c r="C3728" s="56"/>
      <c r="D3728" s="83"/>
      <c r="E3728" s="72"/>
      <c r="F3728" s="62"/>
      <c r="G3728" s="63"/>
      <c r="H3728" s="64"/>
      <c r="I3728" s="70"/>
    </row>
    <row r="3729" spans="1:9" ht="15" hidden="1" customHeight="1" x14ac:dyDescent="0.25">
      <c r="A3729" s="224"/>
      <c r="B3729" s="56"/>
      <c r="C3729" s="56"/>
      <c r="D3729" s="83"/>
      <c r="E3729" s="72"/>
      <c r="F3729" s="62"/>
      <c r="G3729" s="63"/>
      <c r="H3729" s="64"/>
      <c r="I3729" s="70"/>
    </row>
    <row r="3730" spans="1:9" ht="15" hidden="1" customHeight="1" x14ac:dyDescent="0.25">
      <c r="A3730" s="224"/>
      <c r="B3730" s="56"/>
      <c r="C3730" s="56"/>
      <c r="D3730" s="83"/>
      <c r="E3730" s="72"/>
      <c r="F3730" s="62"/>
      <c r="G3730" s="63"/>
      <c r="H3730" s="64"/>
      <c r="I3730" s="70"/>
    </row>
    <row r="3731" spans="1:9" ht="15" hidden="1" customHeight="1" x14ac:dyDescent="0.25">
      <c r="A3731" s="224"/>
      <c r="B3731" s="56"/>
      <c r="C3731" s="56"/>
      <c r="D3731" s="83"/>
      <c r="E3731" s="72"/>
      <c r="F3731" s="62"/>
      <c r="G3731" s="63"/>
      <c r="H3731" s="64"/>
      <c r="I3731" s="70"/>
    </row>
    <row r="3732" spans="1:9" ht="15" hidden="1" customHeight="1" x14ac:dyDescent="0.25">
      <c r="A3732" s="224"/>
      <c r="B3732" s="56"/>
      <c r="C3732" s="56"/>
      <c r="D3732" s="83"/>
      <c r="E3732" s="72"/>
      <c r="F3732" s="62"/>
      <c r="G3732" s="63"/>
      <c r="H3732" s="64"/>
      <c r="I3732" s="70"/>
    </row>
    <row r="3733" spans="1:9" ht="15" hidden="1" customHeight="1" x14ac:dyDescent="0.25">
      <c r="A3733" s="224"/>
      <c r="B3733" s="56"/>
      <c r="C3733" s="56"/>
      <c r="D3733" s="83"/>
      <c r="E3733" s="72"/>
      <c r="F3733" s="62"/>
      <c r="G3733" s="63"/>
      <c r="H3733" s="64"/>
      <c r="I3733" s="70"/>
    </row>
    <row r="3734" spans="1:9" ht="15" hidden="1" customHeight="1" x14ac:dyDescent="0.25">
      <c r="A3734" s="224"/>
      <c r="B3734" s="56"/>
      <c r="C3734" s="56"/>
      <c r="D3734" s="83"/>
      <c r="E3734" s="72"/>
      <c r="F3734" s="62"/>
      <c r="G3734" s="63"/>
      <c r="H3734" s="64"/>
      <c r="I3734" s="70"/>
    </row>
    <row r="3735" spans="1:9" ht="15" hidden="1" customHeight="1" x14ac:dyDescent="0.25">
      <c r="A3735" s="224"/>
      <c r="B3735" s="56"/>
      <c r="C3735" s="56"/>
      <c r="D3735" s="83"/>
      <c r="E3735" s="72"/>
      <c r="F3735" s="62"/>
      <c r="G3735" s="63"/>
      <c r="H3735" s="64"/>
      <c r="I3735" s="70"/>
    </row>
    <row r="3736" spans="1:9" ht="15" hidden="1" customHeight="1" x14ac:dyDescent="0.25">
      <c r="A3736" s="224"/>
      <c r="B3736" s="56"/>
      <c r="C3736" s="230"/>
      <c r="D3736" s="137"/>
      <c r="E3736" s="230"/>
      <c r="F3736" s="138"/>
      <c r="G3736" s="63"/>
      <c r="H3736" s="64"/>
      <c r="I3736" s="70"/>
    </row>
    <row r="3737" spans="1:9" ht="15" hidden="1" customHeight="1" x14ac:dyDescent="0.25">
      <c r="A3737" s="224"/>
      <c r="B3737" s="55"/>
      <c r="C3737" s="228"/>
      <c r="D3737" s="98"/>
      <c r="E3737" s="99"/>
      <c r="F3737" s="120"/>
      <c r="G3737" s="63"/>
      <c r="H3737" s="64"/>
      <c r="I3737" s="70"/>
    </row>
    <row r="3738" spans="1:9" ht="15" hidden="1" customHeight="1" x14ac:dyDescent="0.25">
      <c r="A3738" s="224"/>
      <c r="B3738" s="60"/>
      <c r="C3738" s="230"/>
      <c r="D3738" s="98"/>
      <c r="E3738" s="99"/>
      <c r="F3738" s="441"/>
      <c r="G3738" s="100"/>
      <c r="H3738" s="64"/>
      <c r="I3738" s="70"/>
    </row>
    <row r="3739" spans="1:9" ht="15" hidden="1" customHeight="1" x14ac:dyDescent="0.25">
      <c r="A3739" s="224"/>
      <c r="B3739" s="60"/>
      <c r="C3739" s="448"/>
      <c r="D3739" s="137"/>
      <c r="E3739" s="72"/>
      <c r="F3739" s="76"/>
      <c r="G3739" s="63"/>
      <c r="H3739" s="64"/>
      <c r="I3739" s="70"/>
    </row>
    <row r="3740" spans="1:9" ht="15" hidden="1" customHeight="1" x14ac:dyDescent="0.25">
      <c r="A3740" s="224"/>
      <c r="B3740" s="71"/>
      <c r="C3740" s="228"/>
      <c r="D3740" s="62"/>
      <c r="E3740" s="56"/>
      <c r="F3740" s="62"/>
      <c r="G3740" s="100"/>
      <c r="H3740" s="106"/>
      <c r="I3740" s="70"/>
    </row>
    <row r="3741" spans="1:9" ht="15" hidden="1" customHeight="1" x14ac:dyDescent="0.25">
      <c r="A3741" s="224"/>
      <c r="B3741" s="56"/>
      <c r="C3741" s="71"/>
      <c r="D3741" s="83"/>
      <c r="E3741" s="72"/>
      <c r="F3741" s="76"/>
      <c r="G3741" s="100"/>
      <c r="H3741" s="64"/>
      <c r="I3741" s="70"/>
    </row>
    <row r="3742" spans="1:9" ht="15" hidden="1" customHeight="1" x14ac:dyDescent="0.25">
      <c r="A3742" s="224"/>
      <c r="B3742" s="55"/>
      <c r="C3742" s="88"/>
      <c r="D3742" s="137"/>
      <c r="E3742" s="72"/>
      <c r="F3742" s="76"/>
      <c r="G3742" s="63"/>
      <c r="H3742" s="64"/>
      <c r="I3742" s="70"/>
    </row>
    <row r="3743" spans="1:9" ht="15" hidden="1" customHeight="1" x14ac:dyDescent="0.25">
      <c r="A3743" s="224"/>
      <c r="B3743" s="55"/>
      <c r="C3743" s="230"/>
      <c r="D3743" s="106"/>
      <c r="E3743" s="66"/>
      <c r="F3743" s="76"/>
      <c r="G3743" s="63"/>
      <c r="H3743" s="64"/>
      <c r="I3743" s="70"/>
    </row>
    <row r="3744" spans="1:9" ht="15" hidden="1" customHeight="1" x14ac:dyDescent="0.25">
      <c r="A3744" s="224"/>
      <c r="B3744" s="55"/>
      <c r="C3744" s="110"/>
      <c r="D3744" s="57"/>
      <c r="E3744" s="72"/>
      <c r="F3744" s="76"/>
      <c r="G3744" s="63"/>
      <c r="H3744" s="64"/>
      <c r="I3744" s="70"/>
    </row>
    <row r="3745" spans="1:9" ht="15" hidden="1" customHeight="1" x14ac:dyDescent="0.25">
      <c r="A3745" s="224"/>
      <c r="B3745" s="55"/>
      <c r="C3745" s="110"/>
      <c r="D3745" s="57"/>
      <c r="E3745" s="72"/>
      <c r="F3745" s="76"/>
      <c r="G3745" s="63"/>
      <c r="H3745" s="64"/>
      <c r="I3745" s="70"/>
    </row>
    <row r="3746" spans="1:9" ht="15" hidden="1" customHeight="1" x14ac:dyDescent="0.25">
      <c r="A3746" s="224"/>
      <c r="B3746" s="56"/>
      <c r="C3746" s="241"/>
      <c r="D3746" s="137"/>
      <c r="E3746" s="66"/>
      <c r="F3746" s="62"/>
      <c r="G3746" s="100"/>
      <c r="H3746" s="64"/>
      <c r="I3746" s="70"/>
    </row>
    <row r="3747" spans="1:9" ht="15" hidden="1" customHeight="1" x14ac:dyDescent="0.25">
      <c r="A3747" s="224"/>
      <c r="B3747" s="56"/>
      <c r="C3747" s="241"/>
      <c r="D3747" s="137"/>
      <c r="E3747" s="66"/>
      <c r="F3747" s="62"/>
      <c r="G3747" s="63"/>
      <c r="H3747" s="64"/>
      <c r="I3747" s="70"/>
    </row>
    <row r="3748" spans="1:9" ht="15" hidden="1" customHeight="1" x14ac:dyDescent="0.25">
      <c r="A3748" s="224"/>
      <c r="B3748" s="56"/>
      <c r="C3748" s="241"/>
      <c r="D3748" s="137"/>
      <c r="E3748" s="66"/>
      <c r="F3748" s="62"/>
      <c r="G3748" s="63"/>
      <c r="H3748" s="64"/>
      <c r="I3748" s="70"/>
    </row>
    <row r="3749" spans="1:9" ht="15" hidden="1" customHeight="1" x14ac:dyDescent="0.25">
      <c r="A3749" s="224"/>
      <c r="B3749" s="55"/>
      <c r="C3749" s="75"/>
      <c r="D3749" s="137"/>
      <c r="E3749" s="66"/>
      <c r="F3749" s="62"/>
      <c r="G3749" s="63"/>
      <c r="H3749" s="64"/>
      <c r="I3749" s="70"/>
    </row>
    <row r="3750" spans="1:9" ht="15" hidden="1" customHeight="1" x14ac:dyDescent="0.25">
      <c r="A3750" s="224"/>
      <c r="B3750" s="55"/>
      <c r="C3750" s="55"/>
      <c r="D3750" s="57"/>
      <c r="E3750" s="86"/>
      <c r="F3750" s="62"/>
      <c r="G3750" s="63"/>
      <c r="H3750" s="64"/>
      <c r="I3750" s="70"/>
    </row>
    <row r="3751" spans="1:9" ht="15" hidden="1" customHeight="1" x14ac:dyDescent="0.25">
      <c r="A3751" s="224"/>
      <c r="B3751" s="95"/>
      <c r="C3751" s="80"/>
      <c r="D3751" s="57"/>
      <c r="E3751" s="66"/>
      <c r="F3751" s="76"/>
      <c r="G3751" s="63"/>
      <c r="H3751" s="64"/>
      <c r="I3751" s="70"/>
    </row>
    <row r="3752" spans="1:9" ht="15" hidden="1" customHeight="1" x14ac:dyDescent="0.25">
      <c r="A3752" s="224"/>
      <c r="B3752" s="56"/>
      <c r="C3752" s="110"/>
      <c r="D3752" s="83"/>
      <c r="E3752" s="72"/>
      <c r="F3752" s="62"/>
      <c r="G3752" s="63"/>
      <c r="H3752" s="64"/>
      <c r="I3752" s="70"/>
    </row>
    <row r="3753" spans="1:9" ht="15" hidden="1" customHeight="1" x14ac:dyDescent="0.25">
      <c r="A3753" s="224"/>
      <c r="B3753" s="56"/>
      <c r="C3753" s="110"/>
      <c r="D3753" s="83"/>
      <c r="E3753" s="72"/>
      <c r="F3753" s="76"/>
      <c r="G3753" s="63"/>
      <c r="H3753" s="64"/>
      <c r="I3753" s="70"/>
    </row>
    <row r="3754" spans="1:9" ht="15" hidden="1" customHeight="1" x14ac:dyDescent="0.25">
      <c r="A3754" s="224"/>
      <c r="B3754" s="56"/>
      <c r="C3754" s="56"/>
      <c r="D3754" s="136"/>
      <c r="E3754"/>
      <c r="F3754" s="76"/>
      <c r="G3754" s="63"/>
      <c r="H3754" s="64"/>
      <c r="I3754" s="56"/>
    </row>
    <row r="3755" spans="1:9" ht="15" hidden="1" customHeight="1" x14ac:dyDescent="0.25">
      <c r="A3755" s="224"/>
      <c r="B3755" s="56"/>
      <c r="C3755" s="71"/>
      <c r="D3755" s="83"/>
      <c r="E3755" s="72"/>
      <c r="F3755" s="76"/>
      <c r="G3755" s="63"/>
      <c r="H3755" s="64"/>
      <c r="I3755" s="56"/>
    </row>
    <row r="3756" spans="1:9" ht="15" hidden="1" customHeight="1" x14ac:dyDescent="0.25">
      <c r="A3756" s="224"/>
      <c r="B3756" s="71"/>
      <c r="C3756" s="56"/>
      <c r="D3756" s="57"/>
      <c r="E3756" s="66"/>
      <c r="F3756" s="67"/>
      <c r="G3756" s="63"/>
      <c r="H3756" s="64"/>
      <c r="I3756" s="56"/>
    </row>
    <row r="3757" spans="1:9" ht="15" hidden="1" customHeight="1" x14ac:dyDescent="0.25">
      <c r="A3757" s="224"/>
      <c r="B3757" s="55"/>
      <c r="C3757" s="75"/>
      <c r="D3757" s="105"/>
      <c r="E3757" s="86"/>
      <c r="F3757" s="59"/>
      <c r="G3757" s="63"/>
      <c r="H3757" s="64"/>
      <c r="I3757" s="56"/>
    </row>
    <row r="3758" spans="1:9" ht="15" hidden="1" customHeight="1" x14ac:dyDescent="0.25">
      <c r="A3758" s="224"/>
      <c r="B3758" s="95"/>
      <c r="C3758" s="75"/>
      <c r="D3758" s="61"/>
      <c r="E3758" s="86"/>
      <c r="F3758" s="62"/>
      <c r="G3758" s="63"/>
      <c r="H3758" s="64"/>
      <c r="I3758" s="56"/>
    </row>
    <row r="3759" spans="1:9" ht="15" hidden="1" customHeight="1" x14ac:dyDescent="0.25">
      <c r="A3759" s="224"/>
      <c r="B3759" s="55"/>
      <c r="C3759" s="75"/>
      <c r="D3759" s="57"/>
      <c r="E3759" s="86"/>
      <c r="F3759" s="76"/>
      <c r="G3759" s="743"/>
      <c r="H3759" s="64"/>
      <c r="I3759" s="56"/>
    </row>
    <row r="3760" spans="1:9" ht="15" hidden="1" customHeight="1" x14ac:dyDescent="0.25">
      <c r="A3760" s="224"/>
      <c r="B3760" s="56"/>
      <c r="C3760" s="110"/>
      <c r="D3760" s="83"/>
      <c r="E3760" s="72"/>
      <c r="F3760" s="62"/>
      <c r="G3760" s="63"/>
      <c r="H3760" s="64"/>
      <c r="I3760" s="56"/>
    </row>
    <row r="3761" spans="1:9" ht="15" hidden="1" customHeight="1" x14ac:dyDescent="0.25">
      <c r="A3761" s="224"/>
      <c r="B3761" s="74"/>
      <c r="C3761" s="110"/>
      <c r="D3761" s="56"/>
      <c r="E3761" s="72"/>
      <c r="F3761" s="58"/>
      <c r="G3761" s="63"/>
      <c r="H3761" s="64"/>
      <c r="I3761" s="56"/>
    </row>
    <row r="3762" spans="1:9" ht="15" hidden="1" customHeight="1" x14ac:dyDescent="0.25">
      <c r="A3762" s="224"/>
      <c r="B3762" s="56"/>
      <c r="C3762" s="228"/>
      <c r="D3762" s="62"/>
      <c r="E3762"/>
      <c r="F3762" s="62"/>
      <c r="G3762" s="100"/>
      <c r="H3762" s="64"/>
      <c r="I3762" s="56"/>
    </row>
    <row r="3763" spans="1:9" ht="15" hidden="1" customHeight="1" x14ac:dyDescent="0.25">
      <c r="A3763" s="224"/>
      <c r="B3763" s="56"/>
      <c r="C3763" s="228"/>
      <c r="D3763" s="62"/>
      <c r="E3763"/>
      <c r="F3763" s="62"/>
      <c r="G3763" s="100"/>
      <c r="H3763" s="64"/>
      <c r="I3763" s="56"/>
    </row>
    <row r="3764" spans="1:9" ht="15" hidden="1" customHeight="1" x14ac:dyDescent="0.25">
      <c r="A3764" s="224"/>
      <c r="B3764" s="56"/>
      <c r="C3764" s="80"/>
      <c r="D3764" s="83"/>
      <c r="E3764" s="72"/>
      <c r="F3764" s="77"/>
      <c r="G3764" s="63"/>
      <c r="H3764" s="64"/>
      <c r="I3764" s="56"/>
    </row>
    <row r="3765" spans="1:9" ht="15" hidden="1" customHeight="1" x14ac:dyDescent="0.25">
      <c r="A3765" s="224"/>
      <c r="B3765" s="56"/>
      <c r="C3765" s="56"/>
      <c r="D3765" s="105"/>
      <c r="E3765" s="86"/>
      <c r="F3765" s="59"/>
      <c r="G3765" s="63"/>
      <c r="H3765" s="64"/>
      <c r="I3765" s="56"/>
    </row>
    <row r="3766" spans="1:9" ht="15" hidden="1" customHeight="1" x14ac:dyDescent="0.25">
      <c r="A3766" s="224"/>
      <c r="B3766" s="56"/>
      <c r="C3766" s="56"/>
      <c r="D3766" s="57"/>
      <c r="E3766" s="86"/>
      <c r="F3766" s="96"/>
      <c r="G3766" s="63"/>
      <c r="H3766" s="64"/>
      <c r="I3766" s="56"/>
    </row>
    <row r="3767" spans="1:9" ht="15" hidden="1" customHeight="1" x14ac:dyDescent="0.25">
      <c r="A3767" s="224"/>
      <c r="B3767" s="56"/>
      <c r="C3767" s="56"/>
      <c r="D3767" s="83"/>
      <c r="E3767" s="72"/>
      <c r="F3767" s="62"/>
      <c r="G3767" s="743"/>
      <c r="H3767" s="106"/>
      <c r="I3767" s="56"/>
    </row>
    <row r="3768" spans="1:9" ht="15" hidden="1" customHeight="1" x14ac:dyDescent="0.25">
      <c r="A3768" s="224"/>
      <c r="B3768" s="56"/>
      <c r="C3768" s="56"/>
      <c r="D3768" s="83"/>
      <c r="E3768" s="72"/>
      <c r="F3768" s="62"/>
      <c r="G3768" s="63"/>
      <c r="H3768" s="64"/>
      <c r="I3768" s="56"/>
    </row>
    <row r="3769" spans="1:9" ht="15" hidden="1" customHeight="1" x14ac:dyDescent="0.25">
      <c r="A3769" s="224"/>
      <c r="B3769" s="56"/>
      <c r="C3769" s="56"/>
      <c r="D3769" s="83"/>
      <c r="E3769" s="72"/>
      <c r="F3769" s="62"/>
      <c r="G3769" s="63"/>
      <c r="H3769" s="64"/>
      <c r="I3769" s="56"/>
    </row>
    <row r="3770" spans="1:9" ht="15" hidden="1" customHeight="1" x14ac:dyDescent="0.25">
      <c r="A3770" s="224"/>
      <c r="B3770" s="56"/>
      <c r="C3770" s="56"/>
      <c r="D3770" s="83"/>
      <c r="E3770" s="72"/>
      <c r="F3770" s="62"/>
      <c r="G3770" s="63"/>
      <c r="H3770" s="64"/>
      <c r="I3770" s="56"/>
    </row>
    <row r="3771" spans="1:9" ht="15" hidden="1" customHeight="1" x14ac:dyDescent="0.25">
      <c r="A3771" s="224"/>
      <c r="B3771" s="56"/>
      <c r="C3771" s="56"/>
      <c r="D3771" s="83"/>
      <c r="E3771" s="72"/>
      <c r="F3771" s="62"/>
      <c r="G3771" s="63"/>
      <c r="H3771" s="64"/>
      <c r="I3771" s="70"/>
    </row>
    <row r="3772" spans="1:9" ht="15" hidden="1" customHeight="1" x14ac:dyDescent="0.25">
      <c r="A3772" s="224"/>
      <c r="B3772" s="55"/>
      <c r="C3772" s="75"/>
      <c r="D3772" s="137"/>
      <c r="E3772" s="66"/>
      <c r="F3772" s="62"/>
      <c r="G3772" s="63"/>
      <c r="H3772" s="64"/>
      <c r="I3772" s="70"/>
    </row>
    <row r="3773" spans="1:9" ht="15" hidden="1" customHeight="1" x14ac:dyDescent="0.25">
      <c r="A3773" s="224"/>
      <c r="B3773" s="56"/>
      <c r="C3773" s="56"/>
      <c r="D3773" s="83"/>
      <c r="E3773" s="86"/>
      <c r="F3773" s="76"/>
      <c r="G3773" s="63"/>
      <c r="H3773" s="64"/>
      <c r="I3773" s="70"/>
    </row>
    <row r="3774" spans="1:9" ht="15" hidden="1" customHeight="1" x14ac:dyDescent="0.25">
      <c r="A3774" s="224"/>
      <c r="B3774" s="56"/>
      <c r="C3774" s="241"/>
      <c r="D3774" s="137"/>
      <c r="E3774" s="66"/>
      <c r="F3774" s="62"/>
      <c r="G3774" s="100"/>
      <c r="H3774" s="64"/>
      <c r="I3774" s="70"/>
    </row>
    <row r="3775" spans="1:9" ht="15" hidden="1" customHeight="1" x14ac:dyDescent="0.25">
      <c r="A3775" s="224"/>
      <c r="B3775" s="60"/>
      <c r="C3775" s="230"/>
      <c r="D3775" s="98"/>
      <c r="E3775" s="99"/>
      <c r="F3775" s="441"/>
      <c r="G3775" s="100"/>
      <c r="H3775" s="64"/>
      <c r="I3775" s="70"/>
    </row>
    <row r="3776" spans="1:9" ht="15" hidden="1" customHeight="1" x14ac:dyDescent="0.25">
      <c r="A3776" s="224"/>
      <c r="B3776" s="71"/>
      <c r="C3776" s="228"/>
      <c r="D3776" s="62"/>
      <c r="E3776" s="56"/>
      <c r="F3776" s="62"/>
      <c r="G3776" s="100"/>
      <c r="H3776" s="64"/>
      <c r="I3776" s="70"/>
    </row>
    <row r="3777" spans="1:9" ht="15" hidden="1" customHeight="1" x14ac:dyDescent="0.25">
      <c r="A3777" s="224"/>
      <c r="B3777" s="55"/>
      <c r="C3777" s="88"/>
      <c r="D3777" s="137"/>
      <c r="E3777" s="72"/>
      <c r="F3777" s="76"/>
      <c r="G3777" s="63"/>
      <c r="H3777" s="64"/>
      <c r="I3777" s="70"/>
    </row>
    <row r="3778" spans="1:9" ht="15" hidden="1" customHeight="1" x14ac:dyDescent="0.25">
      <c r="A3778" s="224"/>
      <c r="B3778" s="56"/>
      <c r="C3778" s="56"/>
      <c r="D3778" s="129"/>
      <c r="E3778" s="208"/>
      <c r="F3778" s="130"/>
      <c r="G3778" s="63"/>
      <c r="H3778" s="64"/>
      <c r="I3778" s="70"/>
    </row>
    <row r="3779" spans="1:9" ht="15" hidden="1" customHeight="1" x14ac:dyDescent="0.25">
      <c r="A3779" s="224"/>
      <c r="B3779" s="55"/>
      <c r="C3779" s="228"/>
      <c r="D3779" s="98"/>
      <c r="E3779" s="99"/>
      <c r="F3779" s="120"/>
      <c r="G3779" s="63"/>
      <c r="H3779" s="64"/>
      <c r="I3779" s="70"/>
    </row>
    <row r="3780" spans="1:9" ht="15" hidden="1" customHeight="1" x14ac:dyDescent="0.25">
      <c r="A3780" s="224"/>
      <c r="B3780" s="56"/>
      <c r="C3780" s="110"/>
      <c r="D3780" s="57"/>
      <c r="E3780" s="99"/>
      <c r="F3780" s="76"/>
      <c r="G3780" s="63"/>
      <c r="H3780" s="64"/>
      <c r="I3780" s="70"/>
    </row>
    <row r="3781" spans="1:9" ht="15" hidden="1" customHeight="1" x14ac:dyDescent="0.25">
      <c r="A3781" s="224"/>
      <c r="B3781" s="56"/>
      <c r="C3781" s="228"/>
      <c r="D3781" s="98"/>
      <c r="E3781" s="99"/>
      <c r="F3781" s="120"/>
      <c r="G3781" s="100"/>
      <c r="H3781" s="64"/>
      <c r="I3781" s="70"/>
    </row>
    <row r="3782" spans="1:9" ht="15" hidden="1" customHeight="1" x14ac:dyDescent="0.25">
      <c r="A3782" s="224"/>
      <c r="B3782" s="56"/>
      <c r="C3782" s="228"/>
      <c r="D3782" s="242"/>
      <c r="E3782" s="56"/>
      <c r="F3782" s="62"/>
      <c r="G3782" s="100"/>
      <c r="H3782" s="64"/>
      <c r="I3782" s="70"/>
    </row>
    <row r="3783" spans="1:9" ht="15" hidden="1" customHeight="1" x14ac:dyDescent="0.25">
      <c r="A3783" s="224"/>
      <c r="B3783" s="56"/>
      <c r="C3783" s="229"/>
      <c r="D3783" s="115"/>
      <c r="E3783" s="99"/>
      <c r="F3783" s="116"/>
      <c r="G3783" s="63"/>
      <c r="H3783" s="64"/>
      <c r="I3783" s="56"/>
    </row>
    <row r="3784" spans="1:9" ht="15" hidden="1" customHeight="1" x14ac:dyDescent="0.25">
      <c r="A3784" s="224"/>
      <c r="B3784" s="56"/>
      <c r="C3784" s="56"/>
      <c r="D3784" s="57"/>
      <c r="E3784" s="86"/>
      <c r="F3784" s="96"/>
      <c r="G3784" s="63"/>
      <c r="H3784" s="64"/>
      <c r="I3784" s="56"/>
    </row>
    <row r="3785" spans="1:9" ht="15" hidden="1" customHeight="1" x14ac:dyDescent="0.25">
      <c r="A3785" s="224"/>
      <c r="B3785" s="56"/>
      <c r="C3785" s="56"/>
      <c r="D3785" s="129"/>
      <c r="E3785" s="208"/>
      <c r="F3785" s="130"/>
      <c r="G3785" s="63"/>
      <c r="H3785" s="64"/>
      <c r="I3785" s="56"/>
    </row>
    <row r="3786" spans="1:9" ht="15" hidden="1" customHeight="1" x14ac:dyDescent="0.25">
      <c r="A3786" s="224"/>
      <c r="B3786" s="71"/>
      <c r="C3786" s="56"/>
      <c r="D3786" s="57"/>
      <c r="E3786" s="72"/>
      <c r="F3786" s="62"/>
      <c r="G3786" s="743"/>
      <c r="H3786" s="64"/>
      <c r="I3786" s="56"/>
    </row>
    <row r="3787" spans="1:9" ht="15" hidden="1" customHeight="1" x14ac:dyDescent="0.25">
      <c r="A3787" s="224"/>
      <c r="B3787" s="56"/>
      <c r="C3787" s="56"/>
      <c r="D3787" s="83"/>
      <c r="E3787" s="72"/>
      <c r="F3787" s="62"/>
      <c r="G3787" s="63"/>
      <c r="H3787" s="64"/>
      <c r="I3787" s="56"/>
    </row>
    <row r="3788" spans="1:9" ht="15" hidden="1" customHeight="1" x14ac:dyDescent="0.25">
      <c r="A3788" s="224"/>
      <c r="B3788" s="56"/>
      <c r="C3788" s="56"/>
      <c r="D3788" s="83"/>
      <c r="E3788" s="72"/>
      <c r="F3788" s="62"/>
      <c r="G3788" s="63"/>
      <c r="H3788" s="64"/>
      <c r="I3788" s="56"/>
    </row>
    <row r="3789" spans="1:9" ht="15" hidden="1" customHeight="1" x14ac:dyDescent="0.25">
      <c r="A3789" s="224"/>
      <c r="B3789" s="55"/>
      <c r="C3789" s="228"/>
      <c r="D3789" s="119"/>
      <c r="E3789" s="99"/>
      <c r="F3789" s="120"/>
      <c r="G3789" s="63"/>
      <c r="H3789" s="64"/>
      <c r="I3789" s="56"/>
    </row>
    <row r="3790" spans="1:9" ht="15" hidden="1" customHeight="1" x14ac:dyDescent="0.25">
      <c r="A3790" s="224"/>
      <c r="B3790" s="56"/>
      <c r="C3790" s="228"/>
      <c r="D3790" s="106"/>
      <c r="E3790" s="72"/>
      <c r="F3790" s="138"/>
      <c r="G3790" s="63"/>
      <c r="H3790" s="64"/>
      <c r="I3790" s="70"/>
    </row>
    <row r="3791" spans="1:9" ht="15" hidden="1" customHeight="1" x14ac:dyDescent="0.25">
      <c r="A3791" s="224"/>
      <c r="B3791" s="55"/>
      <c r="C3791" s="75"/>
      <c r="D3791" s="137"/>
      <c r="E3791" s="66"/>
      <c r="F3791" s="62"/>
      <c r="G3791" s="63"/>
      <c r="H3791" s="64"/>
      <c r="I3791" s="70"/>
    </row>
    <row r="3792" spans="1:9" ht="15" hidden="1" customHeight="1" x14ac:dyDescent="0.25">
      <c r="A3792" s="224"/>
      <c r="B3792" s="56"/>
      <c r="C3792" s="241"/>
      <c r="D3792" s="137"/>
      <c r="E3792" s="66"/>
      <c r="F3792" s="62"/>
      <c r="G3792" s="100"/>
      <c r="H3792" s="64"/>
      <c r="I3792" s="70"/>
    </row>
    <row r="3793" spans="1:9" ht="15" hidden="1" customHeight="1" x14ac:dyDescent="0.25">
      <c r="A3793" s="224"/>
      <c r="B3793" s="56"/>
      <c r="C3793" s="56"/>
      <c r="D3793" s="244"/>
      <c r="E3793" s="208"/>
      <c r="F3793" s="130"/>
      <c r="G3793" s="63"/>
      <c r="H3793" s="64"/>
      <c r="I3793" s="70"/>
    </row>
    <row r="3794" spans="1:9" ht="15" hidden="1" customHeight="1" x14ac:dyDescent="0.25">
      <c r="A3794" s="224"/>
      <c r="B3794" s="55"/>
      <c r="C3794" s="228"/>
      <c r="D3794" s="106"/>
      <c r="E3794" s="66"/>
      <c r="F3794" s="76"/>
      <c r="G3794" s="63"/>
      <c r="H3794" s="64"/>
      <c r="I3794" s="70"/>
    </row>
    <row r="3795" spans="1:9" ht="15" hidden="1" customHeight="1" x14ac:dyDescent="0.25">
      <c r="A3795" s="224"/>
      <c r="B3795" s="55"/>
      <c r="C3795" s="228"/>
      <c r="D3795" s="119"/>
      <c r="E3795" s="99"/>
      <c r="F3795" s="120"/>
      <c r="G3795" s="63"/>
      <c r="H3795" s="64"/>
      <c r="I3795" s="70"/>
    </row>
    <row r="3796" spans="1:9" ht="15" hidden="1" customHeight="1" x14ac:dyDescent="0.25">
      <c r="A3796" s="224"/>
      <c r="B3796" s="60"/>
      <c r="C3796" s="230"/>
      <c r="D3796" s="119"/>
      <c r="E3796" s="99"/>
      <c r="F3796" s="441"/>
      <c r="G3796" s="100"/>
      <c r="H3796" s="64"/>
      <c r="I3796" s="70"/>
    </row>
    <row r="3797" spans="1:9" ht="15" hidden="1" customHeight="1" x14ac:dyDescent="0.25">
      <c r="A3797" s="224"/>
      <c r="B3797" s="55"/>
      <c r="C3797" s="88"/>
      <c r="D3797" s="137"/>
      <c r="E3797" s="72"/>
      <c r="F3797" s="76"/>
      <c r="G3797" s="63"/>
      <c r="H3797" s="64"/>
      <c r="I3797" s="70"/>
    </row>
    <row r="3798" spans="1:9" ht="15" hidden="1" customHeight="1" x14ac:dyDescent="0.25">
      <c r="A3798" s="224"/>
      <c r="B3798" s="71"/>
      <c r="C3798" s="228"/>
      <c r="D3798" s="62"/>
      <c r="E3798" s="56"/>
      <c r="F3798" s="62"/>
      <c r="G3798" s="63"/>
      <c r="H3798" s="64"/>
      <c r="I3798" s="70"/>
    </row>
    <row r="3799" spans="1:9" ht="15" hidden="1" customHeight="1" x14ac:dyDescent="0.25">
      <c r="A3799" s="224"/>
      <c r="B3799" s="55"/>
      <c r="C3799" s="88"/>
      <c r="D3799" s="137"/>
      <c r="E3799" s="72"/>
      <c r="F3799" s="76"/>
      <c r="G3799" s="63"/>
      <c r="H3799" s="64"/>
      <c r="I3799" s="70"/>
    </row>
    <row r="3800" spans="1:9" ht="15" hidden="1" customHeight="1" x14ac:dyDescent="0.25">
      <c r="A3800" s="224"/>
      <c r="B3800" s="60"/>
      <c r="C3800" s="448"/>
      <c r="D3800" s="137"/>
      <c r="E3800" s="72"/>
      <c r="F3800" s="76"/>
      <c r="G3800" s="63"/>
      <c r="H3800" s="64"/>
      <c r="I3800" s="70"/>
    </row>
    <row r="3801" spans="1:9" ht="15" hidden="1" customHeight="1" x14ac:dyDescent="0.25">
      <c r="A3801" s="224"/>
      <c r="B3801" s="56"/>
      <c r="C3801" s="241"/>
      <c r="D3801" s="137"/>
      <c r="E3801" s="66"/>
      <c r="F3801" s="62"/>
      <c r="G3801" s="100"/>
      <c r="H3801" s="106"/>
      <c r="I3801" s="70"/>
    </row>
    <row r="3802" spans="1:9" ht="15" hidden="1" customHeight="1" x14ac:dyDescent="0.25">
      <c r="A3802" s="224"/>
      <c r="B3802" s="56"/>
      <c r="C3802" s="241"/>
      <c r="D3802" s="137"/>
      <c r="E3802" s="66"/>
      <c r="F3802" s="62"/>
      <c r="G3802" s="63"/>
      <c r="H3802" s="64"/>
      <c r="I3802" s="70"/>
    </row>
    <row r="3803" spans="1:9" ht="15" hidden="1" customHeight="1" x14ac:dyDescent="0.25">
      <c r="A3803" s="224"/>
      <c r="B3803" s="56"/>
      <c r="C3803" s="230"/>
      <c r="D3803" s="137"/>
      <c r="E3803" s="230"/>
      <c r="F3803" s="138"/>
      <c r="G3803" s="63"/>
      <c r="H3803" s="64"/>
      <c r="I3803" s="70"/>
    </row>
    <row r="3804" spans="1:9" ht="15" hidden="1" customHeight="1" x14ac:dyDescent="0.25">
      <c r="A3804" s="224"/>
      <c r="B3804" s="55"/>
      <c r="C3804" s="56"/>
      <c r="D3804" s="106"/>
      <c r="E3804" s="66"/>
      <c r="F3804" s="62"/>
      <c r="G3804" s="63"/>
      <c r="H3804" s="64"/>
      <c r="I3804" s="70"/>
    </row>
    <row r="3805" spans="1:9" ht="15" hidden="1" customHeight="1" x14ac:dyDescent="0.25">
      <c r="A3805" s="224"/>
      <c r="B3805" s="55"/>
      <c r="C3805" s="75"/>
      <c r="D3805" s="137"/>
      <c r="E3805" s="66"/>
      <c r="F3805" s="62"/>
      <c r="G3805" s="63"/>
      <c r="H3805" s="64"/>
      <c r="I3805" s="70"/>
    </row>
    <row r="3806" spans="1:9" ht="15" hidden="1" customHeight="1" x14ac:dyDescent="0.25">
      <c r="A3806" s="224"/>
      <c r="B3806" s="56"/>
      <c r="C3806" s="56"/>
      <c r="D3806" s="106"/>
      <c r="E3806" s="86"/>
      <c r="F3806" s="96"/>
      <c r="G3806" s="63"/>
      <c r="H3806" s="64"/>
      <c r="I3806" s="70"/>
    </row>
    <row r="3807" spans="1:9" ht="15" hidden="1" customHeight="1" x14ac:dyDescent="0.25">
      <c r="A3807" s="224"/>
      <c r="B3807" s="56"/>
      <c r="C3807" s="110"/>
      <c r="D3807" s="57"/>
      <c r="E3807" s="86"/>
      <c r="F3807" s="62"/>
      <c r="G3807" s="63"/>
      <c r="H3807" s="64"/>
      <c r="I3807" s="56"/>
    </row>
    <row r="3808" spans="1:9" ht="15" hidden="1" customHeight="1" x14ac:dyDescent="0.25">
      <c r="A3808" s="224"/>
      <c r="B3808" s="55"/>
      <c r="C3808" s="75"/>
      <c r="D3808" s="57"/>
      <c r="E3808" s="66"/>
      <c r="F3808" s="203"/>
      <c r="G3808" s="63"/>
      <c r="H3808" s="64"/>
      <c r="I3808" s="56"/>
    </row>
    <row r="3809" spans="1:9" ht="15" hidden="1" customHeight="1" x14ac:dyDescent="0.25">
      <c r="A3809" s="224"/>
      <c r="B3809" s="71"/>
      <c r="C3809" s="75"/>
      <c r="D3809" s="57"/>
      <c r="E3809" s="66"/>
      <c r="F3809" s="67"/>
      <c r="G3809" s="63"/>
      <c r="H3809" s="64"/>
      <c r="I3809" s="56"/>
    </row>
    <row r="3810" spans="1:9" ht="15" hidden="1" customHeight="1" x14ac:dyDescent="0.25">
      <c r="A3810" s="224"/>
      <c r="B3810" s="68"/>
      <c r="C3810" s="75"/>
      <c r="D3810" s="57"/>
      <c r="E3810" s="72"/>
      <c r="F3810" s="62"/>
      <c r="G3810" s="63"/>
      <c r="H3810" s="64"/>
      <c r="I3810" s="56"/>
    </row>
    <row r="3811" spans="1:9" ht="15" hidden="1" customHeight="1" x14ac:dyDescent="0.25">
      <c r="A3811" s="224"/>
      <c r="B3811" s="55"/>
      <c r="C3811" s="75"/>
      <c r="D3811" s="105"/>
      <c r="E3811" s="72"/>
      <c r="F3811" s="62"/>
      <c r="G3811" s="63"/>
      <c r="H3811" s="64"/>
      <c r="I3811" s="56"/>
    </row>
    <row r="3812" spans="1:9" ht="15" hidden="1" customHeight="1" x14ac:dyDescent="0.25">
      <c r="A3812" s="224"/>
      <c r="B3812" s="55"/>
      <c r="C3812" s="230"/>
      <c r="D3812" s="106"/>
      <c r="E3812" s="66"/>
      <c r="F3812" s="76"/>
      <c r="G3812" s="63"/>
      <c r="H3812" s="64"/>
      <c r="I3812" s="56"/>
    </row>
    <row r="3813" spans="1:9" ht="15" hidden="1" customHeight="1" x14ac:dyDescent="0.25">
      <c r="A3813" s="224"/>
      <c r="B3813" s="55"/>
      <c r="C3813" s="75"/>
      <c r="D3813" s="57"/>
      <c r="E3813" s="66"/>
      <c r="F3813" s="62"/>
      <c r="G3813" s="743"/>
      <c r="H3813" s="64"/>
      <c r="I3813" s="56"/>
    </row>
    <row r="3814" spans="1:9" ht="15" hidden="1" customHeight="1" x14ac:dyDescent="0.25">
      <c r="A3814" s="224"/>
      <c r="B3814" s="74"/>
      <c r="C3814" s="110"/>
      <c r="D3814" s="56"/>
      <c r="E3814" s="72"/>
      <c r="F3814" s="58"/>
      <c r="G3814" s="63"/>
      <c r="H3814" s="64"/>
      <c r="I3814" s="56"/>
    </row>
    <row r="3815" spans="1:9" ht="15" hidden="1" customHeight="1" x14ac:dyDescent="0.25">
      <c r="A3815" s="224"/>
      <c r="B3815" s="56"/>
      <c r="C3815" s="241"/>
      <c r="D3815" s="105"/>
      <c r="E3815" s="66"/>
      <c r="F3815" s="203"/>
      <c r="G3815" s="100"/>
      <c r="H3815" s="64"/>
      <c r="I3815" s="56"/>
    </row>
    <row r="3816" spans="1:9" ht="15" hidden="1" customHeight="1" x14ac:dyDescent="0.25">
      <c r="A3816" s="224"/>
      <c r="B3816" s="56"/>
      <c r="C3816" s="88"/>
      <c r="D3816" s="57"/>
      <c r="E3816" s="66"/>
      <c r="F3816" s="67"/>
      <c r="G3816" s="63"/>
      <c r="H3816" s="64"/>
      <c r="I3816" s="70"/>
    </row>
    <row r="3817" spans="1:9" ht="15" hidden="1" customHeight="1" x14ac:dyDescent="0.25">
      <c r="A3817" s="224"/>
      <c r="B3817" s="55"/>
      <c r="C3817" s="75"/>
      <c r="D3817" s="243"/>
      <c r="E3817" s="66"/>
      <c r="F3817" s="62"/>
      <c r="G3817" s="63"/>
      <c r="H3817" s="64"/>
      <c r="I3817" s="70"/>
    </row>
    <row r="3818" spans="1:9" ht="15" hidden="1" customHeight="1" x14ac:dyDescent="0.25">
      <c r="A3818" s="224"/>
      <c r="B3818" s="56"/>
      <c r="C3818" s="241"/>
      <c r="D3818" s="243"/>
      <c r="E3818" s="66"/>
      <c r="F3818" s="62"/>
      <c r="G3818" s="63"/>
      <c r="H3818" s="64"/>
      <c r="I3818" s="70"/>
    </row>
    <row r="3819" spans="1:9" ht="15" hidden="1" customHeight="1" x14ac:dyDescent="0.25">
      <c r="A3819" s="224"/>
      <c r="B3819" s="56"/>
      <c r="C3819" s="241"/>
      <c r="D3819" s="243"/>
      <c r="E3819" s="66"/>
      <c r="F3819" s="62"/>
      <c r="G3819" s="63"/>
      <c r="H3819" s="64"/>
      <c r="I3819" s="70"/>
    </row>
    <row r="3820" spans="1:9" ht="15" hidden="1" customHeight="1" x14ac:dyDescent="0.25">
      <c r="A3820" s="224"/>
      <c r="B3820" s="56"/>
      <c r="C3820" s="230"/>
      <c r="D3820" s="243"/>
      <c r="E3820" s="230"/>
      <c r="F3820" s="138"/>
      <c r="G3820" s="63"/>
      <c r="H3820" s="64"/>
      <c r="I3820" s="70"/>
    </row>
    <row r="3821" spans="1:9" ht="15" hidden="1" customHeight="1" x14ac:dyDescent="0.25">
      <c r="A3821" s="224"/>
      <c r="B3821" s="68"/>
      <c r="C3821" s="75"/>
      <c r="D3821" s="243"/>
      <c r="E3821" s="72"/>
      <c r="F3821" s="62"/>
      <c r="G3821" s="63"/>
      <c r="H3821" s="64"/>
      <c r="I3821" s="70"/>
    </row>
    <row r="3822" spans="1:9" ht="15" hidden="1" customHeight="1" x14ac:dyDescent="0.25">
      <c r="A3822" s="224"/>
      <c r="B3822" s="60"/>
      <c r="C3822" s="448"/>
      <c r="D3822" s="137"/>
      <c r="E3822" s="72"/>
      <c r="F3822" s="76"/>
      <c r="G3822" s="63"/>
      <c r="H3822" s="64"/>
      <c r="I3822" s="70"/>
    </row>
    <row r="3823" spans="1:9" ht="15" hidden="1" customHeight="1" x14ac:dyDescent="0.25">
      <c r="A3823" s="224"/>
      <c r="B3823" s="56"/>
      <c r="C3823" s="56"/>
      <c r="D3823" s="453"/>
      <c r="E3823" s="208"/>
      <c r="F3823" s="130"/>
      <c r="G3823" s="63"/>
      <c r="H3823" s="64"/>
      <c r="I3823" s="70"/>
    </row>
    <row r="3824" spans="1:9" ht="15" hidden="1" customHeight="1" x14ac:dyDescent="0.25">
      <c r="A3824" s="224"/>
      <c r="B3824" s="71"/>
      <c r="C3824" s="228"/>
      <c r="D3824" s="242"/>
      <c r="E3824" s="56"/>
      <c r="F3824" s="62"/>
      <c r="G3824" s="63"/>
      <c r="H3824" s="64"/>
      <c r="I3824" s="70"/>
    </row>
    <row r="3825" spans="1:9" ht="15" hidden="1" customHeight="1" x14ac:dyDescent="0.25">
      <c r="A3825" s="224"/>
      <c r="B3825" s="56"/>
      <c r="C3825" s="56"/>
      <c r="D3825" s="129"/>
      <c r="E3825" s="208"/>
      <c r="F3825" s="130"/>
      <c r="G3825" s="63"/>
      <c r="H3825" s="64"/>
      <c r="I3825" s="70"/>
    </row>
    <row r="3826" spans="1:9" ht="15" hidden="1" customHeight="1" x14ac:dyDescent="0.25">
      <c r="A3826" s="224"/>
      <c r="B3826" s="60"/>
      <c r="C3826" s="230"/>
      <c r="D3826" s="119"/>
      <c r="E3826" s="99"/>
      <c r="F3826" s="441"/>
      <c r="G3826" s="63"/>
      <c r="H3826" s="64"/>
      <c r="I3826" s="70"/>
    </row>
    <row r="3827" spans="1:9" ht="15" hidden="1" customHeight="1" x14ac:dyDescent="0.25">
      <c r="A3827" s="224"/>
      <c r="B3827" s="71"/>
      <c r="C3827" s="228"/>
      <c r="D3827" s="242"/>
      <c r="E3827" s="56"/>
      <c r="F3827" s="62"/>
      <c r="G3827" s="63"/>
      <c r="H3827" s="64"/>
      <c r="I3827" s="70"/>
    </row>
    <row r="3828" spans="1:9" ht="15" hidden="1" customHeight="1" x14ac:dyDescent="0.25">
      <c r="A3828" s="224"/>
      <c r="B3828" s="56"/>
      <c r="C3828" s="230"/>
      <c r="D3828" s="243"/>
      <c r="E3828" s="99"/>
      <c r="F3828" s="242"/>
      <c r="G3828" s="454"/>
      <c r="H3828" s="64"/>
      <c r="I3828" s="70"/>
    </row>
    <row r="3829" spans="1:9" ht="15" hidden="1" customHeight="1" x14ac:dyDescent="0.25">
      <c r="A3829" s="224"/>
      <c r="B3829" s="124"/>
      <c r="C3829" s="71"/>
      <c r="D3829" s="128"/>
      <c r="E3829" s="413"/>
      <c r="F3829" s="203"/>
      <c r="G3829" s="100"/>
      <c r="H3829" s="455"/>
      <c r="I3829" s="70"/>
    </row>
    <row r="3830" spans="1:9" ht="15" hidden="1" customHeight="1" x14ac:dyDescent="0.25">
      <c r="A3830" s="224"/>
      <c r="B3830" s="60"/>
      <c r="C3830" s="230"/>
      <c r="D3830" s="98"/>
      <c r="E3830" s="99"/>
      <c r="F3830" s="441"/>
      <c r="G3830" s="100"/>
      <c r="H3830" s="64"/>
      <c r="I3830" s="70"/>
    </row>
    <row r="3831" spans="1:9" ht="15" hidden="1" customHeight="1" x14ac:dyDescent="0.25">
      <c r="A3831" s="224"/>
      <c r="B3831" s="55"/>
      <c r="C3831" s="75"/>
      <c r="D3831" s="105"/>
      <c r="E3831" s="86"/>
      <c r="F3831" s="59"/>
      <c r="G3831" s="63"/>
      <c r="H3831" s="64"/>
      <c r="I3831" s="70"/>
    </row>
    <row r="3832" spans="1:9" ht="15" hidden="1" customHeight="1" x14ac:dyDescent="0.25">
      <c r="A3832" s="224"/>
      <c r="B3832" s="56"/>
      <c r="C3832" s="56"/>
      <c r="D3832" s="56"/>
      <c r="E3832" s="66"/>
      <c r="F3832" s="58"/>
      <c r="G3832" s="63"/>
      <c r="H3832" s="64"/>
      <c r="I3832" s="70"/>
    </row>
    <row r="3833" spans="1:9" ht="15" hidden="1" customHeight="1" x14ac:dyDescent="0.25">
      <c r="A3833" s="224"/>
      <c r="B3833" s="55"/>
      <c r="C3833" s="75"/>
      <c r="D3833" s="105"/>
      <c r="E3833" s="72"/>
      <c r="F3833" s="62"/>
      <c r="G3833" s="63"/>
      <c r="H3833" s="64"/>
      <c r="I3833" s="70"/>
    </row>
    <row r="3834" spans="1:9" ht="15" hidden="1" customHeight="1" x14ac:dyDescent="0.25">
      <c r="A3834" s="224"/>
      <c r="B3834" s="55"/>
      <c r="C3834" s="75"/>
      <c r="D3834" s="57"/>
      <c r="E3834" s="66"/>
      <c r="F3834" s="76"/>
      <c r="G3834" s="63"/>
      <c r="H3834" s="64"/>
      <c r="I3834" s="70"/>
    </row>
    <row r="3835" spans="1:9" ht="15" hidden="1" customHeight="1" x14ac:dyDescent="0.25">
      <c r="A3835" s="224"/>
      <c r="B3835" s="56"/>
      <c r="C3835" s="75"/>
      <c r="D3835" s="105"/>
      <c r="E3835" s="66"/>
      <c r="F3835" s="203"/>
      <c r="G3835" s="100"/>
      <c r="H3835" s="64"/>
      <c r="I3835" s="70"/>
    </row>
    <row r="3836" spans="1:9" ht="15" hidden="1" customHeight="1" x14ac:dyDescent="0.25">
      <c r="A3836" s="224"/>
      <c r="B3836" s="71"/>
      <c r="C3836" s="88"/>
      <c r="D3836" s="57"/>
      <c r="E3836" s="66"/>
      <c r="F3836" s="67"/>
      <c r="G3836" s="63"/>
      <c r="H3836" s="64"/>
      <c r="I3836" s="70"/>
    </row>
    <row r="3837" spans="1:9" ht="15" hidden="1" customHeight="1" x14ac:dyDescent="0.25">
      <c r="A3837" s="224"/>
      <c r="B3837" s="56"/>
      <c r="C3837" s="56"/>
      <c r="D3837" s="57"/>
      <c r="E3837" s="66"/>
      <c r="F3837" s="138"/>
      <c r="G3837" s="63"/>
      <c r="H3837" s="64"/>
      <c r="I3837" s="70"/>
    </row>
    <row r="3838" spans="1:9" ht="15" hidden="1" customHeight="1" x14ac:dyDescent="0.25">
      <c r="A3838" s="224"/>
      <c r="B3838" s="56"/>
      <c r="C3838" s="56"/>
      <c r="D3838" s="57"/>
      <c r="E3838" s="66"/>
      <c r="F3838" s="120"/>
      <c r="G3838" s="63"/>
      <c r="H3838" s="64"/>
      <c r="I3838" s="70"/>
    </row>
    <row r="3839" spans="1:9" ht="15" hidden="1" customHeight="1" x14ac:dyDescent="0.25">
      <c r="A3839" s="224"/>
      <c r="B3839" s="56"/>
      <c r="C3839" s="56"/>
      <c r="D3839" s="57"/>
      <c r="E3839" s="66"/>
      <c r="F3839" s="76"/>
      <c r="G3839" s="63"/>
      <c r="H3839" s="64"/>
      <c r="I3839" s="70"/>
    </row>
    <row r="3840" spans="1:9" ht="15" hidden="1" customHeight="1" x14ac:dyDescent="0.25">
      <c r="A3840" s="224"/>
      <c r="B3840" s="56"/>
      <c r="C3840" s="56"/>
      <c r="D3840" s="57"/>
      <c r="E3840" s="66"/>
      <c r="F3840" s="76"/>
      <c r="G3840" s="63"/>
      <c r="H3840" s="64"/>
      <c r="I3840" s="70"/>
    </row>
    <row r="3841" spans="1:9" ht="15" hidden="1" customHeight="1" x14ac:dyDescent="0.25">
      <c r="A3841" s="224"/>
      <c r="B3841" s="56"/>
      <c r="C3841" s="56"/>
      <c r="D3841" s="57"/>
      <c r="E3841" s="66"/>
      <c r="F3841" s="76"/>
      <c r="G3841" s="63"/>
      <c r="H3841" s="64"/>
      <c r="I3841" s="70"/>
    </row>
    <row r="3842" spans="1:9" ht="15" hidden="1" customHeight="1" x14ac:dyDescent="0.25">
      <c r="A3842" s="224"/>
      <c r="B3842" s="56"/>
      <c r="C3842" s="56"/>
      <c r="D3842" s="57"/>
      <c r="E3842" s="66"/>
      <c r="F3842" s="203"/>
      <c r="G3842" s="100"/>
      <c r="H3842" s="64"/>
      <c r="I3842" s="70"/>
    </row>
    <row r="3843" spans="1:9" ht="15" hidden="1" customHeight="1" x14ac:dyDescent="0.25">
      <c r="A3843" s="224"/>
      <c r="B3843" s="56"/>
      <c r="C3843" s="56"/>
      <c r="D3843" s="57"/>
      <c r="E3843" s="66"/>
      <c r="F3843" s="441"/>
      <c r="G3843" s="63"/>
      <c r="H3843" s="64"/>
      <c r="I3843" s="70"/>
    </row>
    <row r="3844" spans="1:9" ht="15" hidden="1" customHeight="1" x14ac:dyDescent="0.25">
      <c r="A3844" s="224"/>
      <c r="B3844" s="56"/>
      <c r="C3844" s="56"/>
      <c r="D3844" s="57"/>
      <c r="E3844" s="66"/>
      <c r="F3844" s="62"/>
      <c r="G3844" s="63"/>
      <c r="H3844" s="64"/>
      <c r="I3844" s="56"/>
    </row>
    <row r="3845" spans="1:9" ht="15" hidden="1" customHeight="1" x14ac:dyDescent="0.25">
      <c r="A3845" s="224"/>
      <c r="B3845" s="74"/>
      <c r="C3845" s="56"/>
      <c r="D3845" s="57"/>
      <c r="E3845" s="72"/>
      <c r="F3845" s="62"/>
      <c r="G3845" s="63"/>
      <c r="H3845" s="64"/>
      <c r="I3845" s="56"/>
    </row>
    <row r="3846" spans="1:9" ht="15" hidden="1" customHeight="1" x14ac:dyDescent="0.25">
      <c r="A3846" s="224"/>
      <c r="B3846" s="56"/>
      <c r="C3846" s="75"/>
      <c r="D3846" s="57"/>
      <c r="E3846" s="66"/>
      <c r="F3846" s="67"/>
      <c r="G3846" s="63"/>
      <c r="H3846" s="64"/>
      <c r="I3846" s="56"/>
    </row>
    <row r="3847" spans="1:9" ht="15" hidden="1" customHeight="1" x14ac:dyDescent="0.25">
      <c r="A3847" s="224"/>
      <c r="B3847" s="56"/>
      <c r="C3847" s="75"/>
      <c r="D3847" s="57"/>
      <c r="E3847" s="72"/>
      <c r="F3847" s="62"/>
      <c r="G3847" s="63"/>
      <c r="H3847" s="64"/>
      <c r="I3847" s="56"/>
    </row>
    <row r="3848" spans="1:9" ht="15" hidden="1" customHeight="1" x14ac:dyDescent="0.25">
      <c r="A3848" s="224"/>
      <c r="B3848" s="56"/>
      <c r="C3848" s="75"/>
      <c r="D3848" s="105"/>
      <c r="E3848" s="72"/>
      <c r="F3848" s="62"/>
      <c r="G3848" s="63"/>
      <c r="H3848" s="64"/>
      <c r="I3848" s="56"/>
    </row>
    <row r="3849" spans="1:9" ht="15" hidden="1" customHeight="1" x14ac:dyDescent="0.25">
      <c r="A3849" s="224"/>
      <c r="B3849" s="55"/>
      <c r="C3849" s="110"/>
      <c r="D3849" s="57"/>
      <c r="E3849" s="72"/>
      <c r="F3849" s="76"/>
      <c r="G3849" s="63"/>
      <c r="H3849" s="64"/>
      <c r="I3849" s="56"/>
    </row>
    <row r="3850" spans="1:9" ht="15" hidden="1" customHeight="1" x14ac:dyDescent="0.25">
      <c r="A3850" s="224"/>
      <c r="B3850" s="56"/>
      <c r="C3850" s="110"/>
      <c r="D3850" s="83"/>
      <c r="E3850" s="72"/>
      <c r="F3850" s="62"/>
      <c r="G3850" s="63"/>
      <c r="H3850" s="64"/>
      <c r="I3850" s="56"/>
    </row>
    <row r="3851" spans="1:9" ht="15" hidden="1" customHeight="1" x14ac:dyDescent="0.25">
      <c r="A3851" s="224"/>
      <c r="B3851" s="55"/>
      <c r="C3851" s="56"/>
      <c r="D3851" s="57"/>
      <c r="E3851" s="66"/>
      <c r="F3851" s="62"/>
      <c r="G3851" s="63"/>
      <c r="H3851" s="64"/>
      <c r="I3851" s="56"/>
    </row>
    <row r="3852" spans="1:9" ht="15" hidden="1" customHeight="1" x14ac:dyDescent="0.25">
      <c r="A3852" s="224"/>
      <c r="B3852" s="55"/>
      <c r="C3852" s="72"/>
      <c r="D3852" s="56"/>
      <c r="E3852" s="86"/>
      <c r="F3852" s="62"/>
      <c r="G3852" s="63"/>
      <c r="H3852" s="64"/>
      <c r="I3852" s="56"/>
    </row>
    <row r="3853" spans="1:9" ht="15" hidden="1" customHeight="1" x14ac:dyDescent="0.25">
      <c r="A3853" s="224"/>
      <c r="B3853" s="60"/>
      <c r="C3853" s="151"/>
      <c r="D3853" s="57"/>
      <c r="E3853" s="86"/>
      <c r="F3853" s="62"/>
      <c r="G3853" s="100"/>
      <c r="H3853" s="64"/>
      <c r="I3853" s="56"/>
    </row>
    <row r="3854" spans="1:9" ht="15" hidden="1" customHeight="1" x14ac:dyDescent="0.25">
      <c r="A3854" s="224"/>
      <c r="B3854" s="55"/>
      <c r="C3854" s="75"/>
      <c r="D3854" s="105"/>
      <c r="E3854" s="86"/>
      <c r="F3854" s="59"/>
      <c r="G3854" s="63"/>
      <c r="H3854" s="64"/>
      <c r="I3854" s="56"/>
    </row>
    <row r="3855" spans="1:9" ht="15" hidden="1" customHeight="1" x14ac:dyDescent="0.25">
      <c r="A3855" s="224"/>
      <c r="B3855" s="56"/>
      <c r="C3855" s="110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4"/>
      <c r="B3856" s="56"/>
      <c r="C3856" s="110"/>
      <c r="D3856" s="83"/>
      <c r="E3856" s="72"/>
      <c r="F3856" s="62"/>
      <c r="G3856" s="63"/>
      <c r="H3856" s="64"/>
      <c r="I3856" s="56"/>
    </row>
    <row r="3857" spans="1:9" ht="15" hidden="1" customHeight="1" x14ac:dyDescent="0.25">
      <c r="A3857" s="224"/>
      <c r="B3857" s="56"/>
      <c r="C3857" s="56"/>
      <c r="D3857" s="56"/>
      <c r="E3857" s="56"/>
      <c r="F3857" s="58"/>
      <c r="G3857" s="63"/>
      <c r="H3857" s="64"/>
      <c r="I3857" s="56"/>
    </row>
    <row r="3858" spans="1:9" ht="15" hidden="1" customHeight="1" x14ac:dyDescent="0.25">
      <c r="A3858" s="224"/>
      <c r="B3858" s="56"/>
      <c r="C3858" s="75"/>
      <c r="D3858" s="83"/>
      <c r="E3858" s="72"/>
      <c r="F3858" s="76"/>
      <c r="G3858" s="63"/>
      <c r="H3858" s="106"/>
      <c r="I3858" s="70"/>
    </row>
    <row r="3859" spans="1:9" ht="15" hidden="1" customHeight="1" x14ac:dyDescent="0.25">
      <c r="A3859" s="224"/>
      <c r="B3859" s="55"/>
      <c r="C3859" s="75"/>
      <c r="D3859" s="243"/>
      <c r="E3859" s="66"/>
      <c r="F3859" s="62"/>
      <c r="G3859" s="63"/>
      <c r="H3859" s="106"/>
      <c r="I3859" s="70"/>
    </row>
    <row r="3860" spans="1:9" ht="15" hidden="1" customHeight="1" x14ac:dyDescent="0.25">
      <c r="A3860" s="224"/>
      <c r="B3860" s="56"/>
      <c r="C3860" s="56"/>
      <c r="D3860" s="83"/>
      <c r="E3860" s="86"/>
      <c r="F3860" s="76"/>
      <c r="G3860" s="63"/>
      <c r="H3860" s="64"/>
      <c r="I3860" s="70"/>
    </row>
    <row r="3861" spans="1:9" ht="15" hidden="1" customHeight="1" x14ac:dyDescent="0.25">
      <c r="A3861" s="224"/>
      <c r="B3861" s="55"/>
      <c r="C3861" s="110"/>
      <c r="D3861" s="57"/>
      <c r="E3861" s="72"/>
      <c r="F3861" s="76"/>
      <c r="G3861" s="63"/>
      <c r="H3861" s="64"/>
      <c r="I3861" s="70"/>
    </row>
    <row r="3862" spans="1:9" ht="15" hidden="1" customHeight="1" x14ac:dyDescent="0.25">
      <c r="A3862" s="224"/>
      <c r="B3862" s="56"/>
      <c r="C3862" s="56"/>
      <c r="D3862" s="129"/>
      <c r="E3862" s="208"/>
      <c r="F3862" s="130"/>
      <c r="G3862" s="63"/>
      <c r="H3862" s="64"/>
      <c r="I3862" s="70"/>
    </row>
    <row r="3863" spans="1:9" ht="15" hidden="1" customHeight="1" x14ac:dyDescent="0.25">
      <c r="A3863" s="224"/>
      <c r="B3863" s="60"/>
      <c r="C3863" s="230"/>
      <c r="D3863" s="119"/>
      <c r="E3863" s="99"/>
      <c r="F3863" s="441"/>
      <c r="G3863" s="63"/>
      <c r="H3863" s="64"/>
      <c r="I3863" s="70"/>
    </row>
    <row r="3864" spans="1:9" ht="15" hidden="1" customHeight="1" x14ac:dyDescent="0.25">
      <c r="A3864" s="224"/>
      <c r="B3864" s="68"/>
      <c r="C3864" s="75"/>
      <c r="D3864" s="106"/>
      <c r="E3864" s="72"/>
      <c r="F3864" s="62"/>
      <c r="G3864" s="63"/>
      <c r="H3864" s="64"/>
      <c r="I3864" s="70"/>
    </row>
    <row r="3865" spans="1:9" ht="15" hidden="1" customHeight="1" x14ac:dyDescent="0.25">
      <c r="A3865" s="224"/>
      <c r="B3865" s="60"/>
      <c r="C3865" s="448"/>
      <c r="D3865" s="137"/>
      <c r="E3865" s="72"/>
      <c r="F3865" s="76"/>
      <c r="G3865" s="63"/>
      <c r="H3865" s="64"/>
      <c r="I3865" s="70"/>
    </row>
    <row r="3866" spans="1:9" ht="15" hidden="1" customHeight="1" x14ac:dyDescent="0.25">
      <c r="A3866" s="224"/>
      <c r="B3866" s="56"/>
      <c r="C3866" s="228"/>
      <c r="D3866" s="242"/>
      <c r="E3866" s="56"/>
      <c r="F3866" s="62"/>
      <c r="G3866" s="63"/>
      <c r="H3866" s="64"/>
      <c r="I3866" s="70"/>
    </row>
    <row r="3867" spans="1:9" ht="15" hidden="1" customHeight="1" x14ac:dyDescent="0.25">
      <c r="A3867" s="224"/>
      <c r="B3867" s="60"/>
      <c r="C3867" s="230"/>
      <c r="D3867" s="119"/>
      <c r="E3867" s="99"/>
      <c r="F3867" s="441"/>
      <c r="G3867" s="63"/>
      <c r="H3867" s="64"/>
      <c r="I3867" s="56"/>
    </row>
    <row r="3868" spans="1:9" ht="15" hidden="1" customHeight="1" x14ac:dyDescent="0.25">
      <c r="A3868" s="224"/>
      <c r="B3868" s="71"/>
      <c r="C3868" s="71"/>
      <c r="D3868" s="57"/>
      <c r="E3868" s="66"/>
      <c r="F3868" s="76"/>
      <c r="G3868" s="63"/>
      <c r="H3868" s="64"/>
      <c r="I3868" s="56"/>
    </row>
    <row r="3869" spans="1:9" ht="15" hidden="1" customHeight="1" x14ac:dyDescent="0.25">
      <c r="A3869" s="224"/>
      <c r="B3869" s="71"/>
      <c r="C3869" s="71"/>
      <c r="D3869" s="57"/>
      <c r="E3869" s="66"/>
      <c r="F3869" s="76"/>
      <c r="G3869" s="63"/>
      <c r="H3869" s="64"/>
      <c r="I3869" s="56"/>
    </row>
    <row r="3870" spans="1:9" ht="15" hidden="1" customHeight="1" x14ac:dyDescent="0.25">
      <c r="A3870" s="224"/>
      <c r="B3870" s="56"/>
      <c r="C3870" s="81"/>
      <c r="D3870" s="57"/>
      <c r="E3870" s="72"/>
      <c r="F3870" s="62"/>
      <c r="G3870" s="63"/>
      <c r="H3870" s="64"/>
      <c r="I3870" s="56"/>
    </row>
    <row r="3871" spans="1:9" ht="15" hidden="1" customHeight="1" x14ac:dyDescent="0.25">
      <c r="A3871" s="224"/>
      <c r="B3871" s="56"/>
      <c r="C3871" s="81"/>
      <c r="D3871" s="57"/>
      <c r="E3871" s="72"/>
      <c r="F3871" s="62"/>
      <c r="G3871" s="63"/>
      <c r="H3871" s="64"/>
      <c r="I3871" s="56"/>
    </row>
    <row r="3872" spans="1:9" ht="15" hidden="1" customHeight="1" x14ac:dyDescent="0.25">
      <c r="A3872" s="224"/>
      <c r="B3872" s="56"/>
      <c r="C3872" s="81"/>
      <c r="D3872" s="57"/>
      <c r="E3872" s="72"/>
      <c r="F3872" s="62"/>
      <c r="G3872" s="63"/>
      <c r="H3872" s="64"/>
      <c r="I3872" s="56"/>
    </row>
    <row r="3873" spans="1:9" ht="15" hidden="1" customHeight="1" x14ac:dyDescent="0.25">
      <c r="A3873" s="224"/>
      <c r="B3873" s="56"/>
      <c r="C3873" s="88"/>
      <c r="D3873" s="106"/>
      <c r="E3873" s="66"/>
      <c r="F3873" s="67"/>
      <c r="G3873" s="63"/>
      <c r="H3873" s="64"/>
      <c r="I3873" s="56"/>
    </row>
    <row r="3874" spans="1:9" ht="15" hidden="1" customHeight="1" x14ac:dyDescent="0.25">
      <c r="A3874" s="224"/>
      <c r="B3874" s="71"/>
      <c r="C3874" s="88"/>
      <c r="D3874" s="106"/>
      <c r="E3874" s="66"/>
      <c r="F3874" s="67"/>
      <c r="G3874" s="63"/>
      <c r="H3874" s="64"/>
      <c r="I3874" s="56"/>
    </row>
    <row r="3875" spans="1:9" ht="15" hidden="1" customHeight="1" x14ac:dyDescent="0.25">
      <c r="A3875" s="224"/>
      <c r="B3875" s="95"/>
      <c r="C3875" s="75"/>
      <c r="D3875" s="61"/>
      <c r="E3875" s="86"/>
      <c r="F3875" s="62"/>
      <c r="G3875" s="63"/>
      <c r="H3875" s="64"/>
      <c r="I3875" s="56"/>
    </row>
    <row r="3876" spans="1:9" ht="15" hidden="1" customHeight="1" x14ac:dyDescent="0.25">
      <c r="A3876" s="224"/>
      <c r="B3876" s="55"/>
      <c r="C3876" s="75"/>
      <c r="D3876" s="57"/>
      <c r="E3876" s="86"/>
      <c r="F3876" s="76"/>
      <c r="G3876" s="743"/>
      <c r="H3876" s="64"/>
      <c r="I3876" s="56"/>
    </row>
    <row r="3877" spans="1:9" ht="15" hidden="1" customHeight="1" x14ac:dyDescent="0.25">
      <c r="A3877" s="224"/>
      <c r="B3877" s="55"/>
      <c r="C3877" s="110"/>
      <c r="D3877" s="105"/>
      <c r="E3877" s="66"/>
      <c r="F3877" s="62"/>
      <c r="G3877" s="63"/>
      <c r="H3877" s="64"/>
      <c r="I3877" s="56"/>
    </row>
    <row r="3878" spans="1:9" ht="15" hidden="1" customHeight="1" x14ac:dyDescent="0.25">
      <c r="A3878" s="224"/>
      <c r="B3878" s="71"/>
      <c r="C3878" s="56"/>
      <c r="D3878" s="57"/>
      <c r="E3878" s="66"/>
      <c r="F3878" s="67"/>
      <c r="G3878" s="63"/>
      <c r="H3878" s="64"/>
      <c r="I3878" s="56"/>
    </row>
    <row r="3879" spans="1:9" ht="15" hidden="1" customHeight="1" x14ac:dyDescent="0.25">
      <c r="A3879" s="224"/>
      <c r="B3879" s="55"/>
      <c r="C3879" s="75"/>
      <c r="D3879" s="105"/>
      <c r="E3879" s="86"/>
      <c r="F3879" s="59"/>
      <c r="G3879" s="63"/>
      <c r="H3879" s="64"/>
      <c r="I3879" s="56"/>
    </row>
    <row r="3880" spans="1:9" ht="15" hidden="1" customHeight="1" x14ac:dyDescent="0.25">
      <c r="A3880" s="224"/>
      <c r="B3880" s="95"/>
      <c r="C3880" s="75"/>
      <c r="D3880" s="61"/>
      <c r="E3880" s="86"/>
      <c r="F3880" s="62"/>
      <c r="G3880" s="63"/>
      <c r="H3880" s="64"/>
      <c r="I3880" s="56"/>
    </row>
    <row r="3881" spans="1:9" ht="15" hidden="1" customHeight="1" x14ac:dyDescent="0.25">
      <c r="A3881" s="224"/>
      <c r="B3881" s="55"/>
      <c r="C3881" s="75"/>
      <c r="D3881" s="57"/>
      <c r="E3881" s="86"/>
      <c r="F3881" s="76"/>
      <c r="G3881" s="743"/>
      <c r="H3881" s="64"/>
      <c r="I3881" s="56"/>
    </row>
    <row r="3882" spans="1:9" ht="15" hidden="1" customHeight="1" x14ac:dyDescent="0.25">
      <c r="A3882" s="224"/>
      <c r="B3882" s="74"/>
      <c r="C3882" s="110"/>
      <c r="D3882" s="56"/>
      <c r="E3882" s="72"/>
      <c r="F3882" s="58"/>
      <c r="G3882" s="63"/>
      <c r="H3882" s="64"/>
      <c r="I3882" s="56"/>
    </row>
    <row r="3883" spans="1:9" ht="15" hidden="1" customHeight="1" x14ac:dyDescent="0.25">
      <c r="A3883" s="224"/>
      <c r="B3883" s="56"/>
      <c r="C3883" s="110"/>
      <c r="D3883" s="83"/>
      <c r="E3883" s="72"/>
      <c r="F3883" s="62"/>
      <c r="G3883" s="63"/>
      <c r="H3883" s="64"/>
      <c r="I3883" s="56"/>
    </row>
    <row r="3884" spans="1:9" ht="15" hidden="1" customHeight="1" x14ac:dyDescent="0.25">
      <c r="A3884" s="224"/>
      <c r="B3884" s="56"/>
      <c r="C3884" s="110"/>
      <c r="D3884" s="83"/>
      <c r="E3884" s="72"/>
      <c r="F3884" s="76"/>
      <c r="G3884" s="63"/>
      <c r="H3884" s="64"/>
      <c r="I3884" s="56"/>
    </row>
    <row r="3885" spans="1:9" ht="15" hidden="1" customHeight="1" x14ac:dyDescent="0.25">
      <c r="A3885" s="224"/>
      <c r="B3885" s="55"/>
      <c r="C3885" s="110"/>
      <c r="D3885" s="105"/>
      <c r="E3885" s="66"/>
      <c r="F3885" s="62"/>
      <c r="G3885" s="63"/>
      <c r="H3885" s="64"/>
      <c r="I3885" s="56"/>
    </row>
    <row r="3886" spans="1:9" ht="15" hidden="1" customHeight="1" x14ac:dyDescent="0.25">
      <c r="A3886" s="224"/>
      <c r="B3886" s="56"/>
      <c r="C3886" s="110"/>
      <c r="D3886" s="57"/>
      <c r="E3886" s="86"/>
      <c r="F3886" s="62"/>
      <c r="G3886" s="63"/>
      <c r="H3886" s="64"/>
      <c r="I3886" s="56"/>
    </row>
    <row r="3887" spans="1:9" ht="15" hidden="1" customHeight="1" x14ac:dyDescent="0.25">
      <c r="A3887" s="224"/>
      <c r="B3887" s="55"/>
      <c r="C3887" s="110"/>
      <c r="D3887" s="57"/>
      <c r="E3887" s="72"/>
      <c r="F3887" s="76"/>
      <c r="G3887" s="63"/>
      <c r="H3887" s="64"/>
      <c r="I3887" s="56"/>
    </row>
    <row r="3888" spans="1:9" ht="15" hidden="1" customHeight="1" x14ac:dyDescent="0.25">
      <c r="A3888" s="224"/>
      <c r="B3888" s="55"/>
      <c r="C3888" s="110"/>
      <c r="D3888" s="57"/>
      <c r="E3888" s="72"/>
      <c r="F3888" s="76"/>
      <c r="G3888" s="63"/>
      <c r="H3888" s="64"/>
      <c r="I3888" s="56"/>
    </row>
    <row r="3889" spans="1:9" ht="15" hidden="1" customHeight="1" x14ac:dyDescent="0.25">
      <c r="A3889" s="224"/>
      <c r="B3889" s="56"/>
      <c r="C3889" s="110"/>
      <c r="D3889" s="57"/>
      <c r="E3889" s="72"/>
      <c r="F3889" s="76"/>
      <c r="G3889" s="63"/>
      <c r="H3889" s="64"/>
      <c r="I3889" s="56"/>
    </row>
    <row r="3890" spans="1:9" ht="15" hidden="1" customHeight="1" x14ac:dyDescent="0.25">
      <c r="A3890" s="224"/>
      <c r="B3890" s="56"/>
      <c r="C3890" s="110"/>
      <c r="D3890" s="57"/>
      <c r="E3890" s="72"/>
      <c r="F3890" s="62"/>
      <c r="G3890" s="63"/>
      <c r="H3890" s="64"/>
      <c r="I3890" s="56"/>
    </row>
    <row r="3891" spans="1:9" ht="15" hidden="1" customHeight="1" x14ac:dyDescent="0.25">
      <c r="A3891" s="224"/>
      <c r="B3891" s="56"/>
      <c r="C3891" s="56"/>
      <c r="D3891" s="57"/>
      <c r="E3891" s="86"/>
      <c r="F3891" s="62"/>
      <c r="G3891" s="63"/>
      <c r="H3891" s="64"/>
      <c r="I3891" s="56"/>
    </row>
    <row r="3892" spans="1:9" ht="15" hidden="1" customHeight="1" x14ac:dyDescent="0.25">
      <c r="A3892" s="224"/>
      <c r="B3892" s="56"/>
      <c r="C3892" s="230"/>
      <c r="D3892" s="137"/>
      <c r="E3892" s="230"/>
      <c r="F3892" s="138"/>
      <c r="G3892" s="63"/>
      <c r="H3892" s="64"/>
      <c r="I3892" s="56"/>
    </row>
    <row r="3893" spans="1:9" ht="15" hidden="1" customHeight="1" x14ac:dyDescent="0.25">
      <c r="A3893" s="224"/>
      <c r="B3893" s="71"/>
      <c r="C3893" s="88"/>
      <c r="D3893" s="106"/>
      <c r="E3893" s="66"/>
      <c r="F3893" s="67"/>
      <c r="G3893" s="63"/>
      <c r="H3893" s="64"/>
      <c r="I3893" s="56"/>
    </row>
    <row r="3894" spans="1:9" ht="15" hidden="1" customHeight="1" x14ac:dyDescent="0.25">
      <c r="A3894" s="224"/>
      <c r="B3894" s="56"/>
      <c r="C3894" s="75"/>
      <c r="D3894" s="105"/>
      <c r="E3894" s="86"/>
      <c r="F3894" s="62"/>
      <c r="G3894" s="63"/>
      <c r="H3894" s="64"/>
      <c r="I3894" s="56"/>
    </row>
    <row r="3895" spans="1:9" ht="15" hidden="1" customHeight="1" x14ac:dyDescent="0.25">
      <c r="A3895" s="224"/>
      <c r="B3895" s="60"/>
      <c r="C3895" s="230"/>
      <c r="D3895" s="119"/>
      <c r="E3895" s="99"/>
      <c r="F3895" s="441"/>
      <c r="G3895" s="63"/>
      <c r="H3895" s="56"/>
      <c r="I3895" s="56"/>
    </row>
    <row r="3896" spans="1:9" ht="15" hidden="1" customHeight="1" x14ac:dyDescent="0.25">
      <c r="A3896" s="224"/>
      <c r="B3896" s="56"/>
      <c r="C3896" s="75"/>
      <c r="D3896" s="57"/>
      <c r="E3896" s="86"/>
      <c r="F3896" s="62"/>
      <c r="G3896" s="63"/>
      <c r="H3896" s="56"/>
      <c r="I3896" s="56"/>
    </row>
    <row r="3897" spans="1:9" ht="15" hidden="1" customHeight="1" x14ac:dyDescent="0.25">
      <c r="A3897" s="224"/>
      <c r="B3897" s="56"/>
      <c r="C3897" s="71"/>
      <c r="D3897" s="57"/>
      <c r="E3897" s="72"/>
      <c r="F3897" s="62"/>
      <c r="G3897" s="63"/>
      <c r="H3897" s="56"/>
      <c r="I3897" s="56"/>
    </row>
    <row r="3898" spans="1:9" ht="15" hidden="1" customHeight="1" x14ac:dyDescent="0.25">
      <c r="A3898" s="224"/>
      <c r="B3898" s="56"/>
      <c r="C3898" s="56"/>
      <c r="D3898" s="56"/>
      <c r="E3898" s="56"/>
      <c r="F3898" s="58"/>
      <c r="G3898" s="63"/>
      <c r="H3898" s="64"/>
      <c r="I3898" s="56"/>
    </row>
    <row r="3899" spans="1:9" ht="15" hidden="1" customHeight="1" x14ac:dyDescent="0.25">
      <c r="A3899" s="224"/>
      <c r="B3899" s="56"/>
      <c r="C3899" s="56"/>
      <c r="D3899" s="57"/>
      <c r="E3899" s="72"/>
      <c r="F3899" s="62"/>
      <c r="G3899" s="63"/>
      <c r="H3899" s="64"/>
      <c r="I3899" s="56"/>
    </row>
    <row r="3900" spans="1:9" ht="15" hidden="1" customHeight="1" x14ac:dyDescent="0.25">
      <c r="A3900" s="224"/>
      <c r="B3900" s="56"/>
      <c r="C3900" s="71"/>
      <c r="D3900" s="105"/>
      <c r="E3900" s="86"/>
      <c r="F3900" s="59"/>
      <c r="G3900" s="63"/>
      <c r="H3900" s="56"/>
      <c r="I3900" s="56"/>
    </row>
    <row r="3901" spans="1:9" ht="15" hidden="1" customHeight="1" x14ac:dyDescent="0.25">
      <c r="A3901" s="224"/>
      <c r="B3901" s="56"/>
      <c r="C3901" s="71"/>
      <c r="D3901" s="83"/>
      <c r="E3901" s="72"/>
      <c r="F3901" s="62"/>
      <c r="G3901" s="63"/>
      <c r="H3901" s="64"/>
      <c r="I3901" s="56"/>
    </row>
    <row r="3902" spans="1:9" ht="15" hidden="1" customHeight="1" x14ac:dyDescent="0.25">
      <c r="A3902" s="224"/>
      <c r="B3902" s="68"/>
      <c r="C3902" s="75"/>
      <c r="D3902" s="57"/>
      <c r="E3902" s="72"/>
      <c r="F3902" s="62"/>
      <c r="G3902" s="63"/>
      <c r="H3902" s="64"/>
      <c r="I3902" s="56"/>
    </row>
    <row r="3903" spans="1:9" ht="15" hidden="1" customHeight="1" x14ac:dyDescent="0.25">
      <c r="A3903" s="224"/>
      <c r="B3903" s="55"/>
      <c r="C3903" s="75"/>
      <c r="D3903" s="105"/>
      <c r="E3903" s="86"/>
      <c r="F3903" s="59"/>
      <c r="G3903" s="63"/>
      <c r="H3903" s="64"/>
      <c r="I3903" s="70"/>
    </row>
    <row r="3904" spans="1:9" ht="15" hidden="1" customHeight="1" x14ac:dyDescent="0.25">
      <c r="A3904" s="224"/>
      <c r="B3904" s="56"/>
      <c r="C3904" s="241"/>
      <c r="D3904" s="137"/>
      <c r="E3904" s="66"/>
      <c r="F3904" s="62"/>
      <c r="G3904" s="63"/>
      <c r="H3904" s="64"/>
      <c r="I3904" s="70"/>
    </row>
    <row r="3905" spans="1:9" ht="15" hidden="1" customHeight="1" x14ac:dyDescent="0.25">
      <c r="A3905" s="224"/>
      <c r="B3905" s="60"/>
      <c r="C3905" s="448"/>
      <c r="D3905" s="137"/>
      <c r="E3905" s="72"/>
      <c r="F3905" s="76"/>
      <c r="G3905" s="63"/>
      <c r="H3905" s="64"/>
      <c r="I3905" s="70"/>
    </row>
    <row r="3906" spans="1:9" ht="15" hidden="1" customHeight="1" x14ac:dyDescent="0.25">
      <c r="A3906" s="224"/>
      <c r="B3906" s="56"/>
      <c r="C3906" s="56"/>
      <c r="D3906" s="244"/>
      <c r="E3906" s="208"/>
      <c r="F3906" s="130"/>
      <c r="G3906" s="63"/>
      <c r="H3906" s="64"/>
      <c r="I3906" s="70"/>
    </row>
    <row r="3907" spans="1:9" ht="15" hidden="1" customHeight="1" x14ac:dyDescent="0.25">
      <c r="A3907" s="224"/>
      <c r="B3907" s="68"/>
      <c r="C3907" s="75"/>
      <c r="D3907" s="106"/>
      <c r="E3907" s="72"/>
      <c r="F3907" s="62"/>
      <c r="G3907" s="63"/>
      <c r="H3907" s="64"/>
      <c r="I3907" s="70"/>
    </row>
    <row r="3908" spans="1:9" ht="15" hidden="1" customHeight="1" x14ac:dyDescent="0.25">
      <c r="A3908" s="224"/>
      <c r="B3908" s="60"/>
      <c r="C3908" s="230"/>
      <c r="D3908" s="119"/>
      <c r="E3908" s="99"/>
      <c r="F3908" s="441"/>
      <c r="G3908" s="63"/>
      <c r="H3908" s="64"/>
      <c r="I3908" s="70"/>
    </row>
    <row r="3909" spans="1:9" ht="15" hidden="1" customHeight="1" x14ac:dyDescent="0.25">
      <c r="A3909" s="224"/>
      <c r="B3909" s="56"/>
      <c r="C3909" s="229"/>
      <c r="D3909" s="119"/>
      <c r="E3909" s="99"/>
      <c r="F3909" s="120"/>
      <c r="G3909" s="63"/>
      <c r="H3909" s="64"/>
      <c r="I3909" s="70"/>
    </row>
    <row r="3910" spans="1:9" ht="15" hidden="1" customHeight="1" x14ac:dyDescent="0.25">
      <c r="A3910" s="224"/>
      <c r="B3910" s="56"/>
      <c r="C3910" s="136"/>
      <c r="D3910" s="119"/>
      <c r="E3910" s="99"/>
      <c r="F3910" s="441"/>
      <c r="G3910" s="63"/>
      <c r="H3910" s="64"/>
      <c r="I3910" s="70"/>
    </row>
    <row r="3911" spans="1:9" ht="15" hidden="1" customHeight="1" x14ac:dyDescent="0.25">
      <c r="A3911" s="224"/>
      <c r="B3911" s="68"/>
      <c r="C3911" s="81"/>
      <c r="D3911" s="83"/>
      <c r="E3911" s="86"/>
      <c r="F3911" s="76"/>
      <c r="G3911" s="63"/>
      <c r="H3911" s="64"/>
      <c r="I3911" s="70"/>
    </row>
    <row r="3912" spans="1:9" ht="15" hidden="1" customHeight="1" x14ac:dyDescent="0.25">
      <c r="A3912" s="224"/>
      <c r="B3912" s="56"/>
      <c r="C3912" s="56"/>
      <c r="D3912" s="244"/>
      <c r="E3912" s="208"/>
      <c r="F3912" s="130"/>
      <c r="G3912" s="63"/>
      <c r="H3912" s="64"/>
      <c r="I3912" s="70"/>
    </row>
    <row r="3913" spans="1:9" ht="15" hidden="1" customHeight="1" x14ac:dyDescent="0.25">
      <c r="A3913" s="224"/>
      <c r="B3913" s="56"/>
      <c r="C3913" s="56"/>
      <c r="D3913" s="106"/>
      <c r="E3913" s="66"/>
      <c r="F3913" s="62"/>
      <c r="G3913" s="63"/>
      <c r="H3913" s="64"/>
      <c r="I3913" s="56"/>
    </row>
    <row r="3914" spans="1:9" ht="15" hidden="1" customHeight="1" x14ac:dyDescent="0.25">
      <c r="A3914" s="224"/>
      <c r="B3914" s="56"/>
      <c r="C3914" s="81"/>
      <c r="D3914" s="57"/>
      <c r="E3914" s="72"/>
      <c r="F3914" s="62"/>
      <c r="G3914" s="63"/>
      <c r="H3914" s="64"/>
      <c r="I3914" s="56"/>
    </row>
    <row r="3915" spans="1:9" ht="15" hidden="1" customHeight="1" x14ac:dyDescent="0.25">
      <c r="A3915" s="224"/>
      <c r="B3915" s="56"/>
      <c r="C3915" s="75"/>
      <c r="D3915" s="125"/>
      <c r="E3915" s="66"/>
      <c r="F3915" s="203"/>
      <c r="G3915" s="100"/>
      <c r="H3915" s="64"/>
      <c r="I3915" s="56"/>
    </row>
    <row r="3916" spans="1:9" ht="15" hidden="1" customHeight="1" x14ac:dyDescent="0.25">
      <c r="A3916" s="224"/>
      <c r="B3916" s="56"/>
      <c r="C3916" s="88"/>
      <c r="D3916" s="106"/>
      <c r="E3916" s="66"/>
      <c r="F3916" s="67"/>
      <c r="G3916" s="63"/>
      <c r="H3916" s="64"/>
      <c r="I3916" s="70"/>
    </row>
    <row r="3917" spans="1:9" ht="15" hidden="1" customHeight="1" x14ac:dyDescent="0.25">
      <c r="A3917" s="224"/>
      <c r="B3917" s="55"/>
      <c r="C3917" s="75"/>
      <c r="D3917" s="243"/>
      <c r="E3917" s="66"/>
      <c r="F3917" s="62"/>
      <c r="G3917" s="63"/>
      <c r="H3917" s="64"/>
      <c r="I3917" s="70"/>
    </row>
    <row r="3918" spans="1:9" ht="15" hidden="1" customHeight="1" x14ac:dyDescent="0.25">
      <c r="A3918" s="224"/>
      <c r="B3918" s="56"/>
      <c r="C3918" s="56"/>
      <c r="D3918" s="83"/>
      <c r="E3918" s="86"/>
      <c r="F3918" s="76"/>
      <c r="G3918" s="63"/>
      <c r="H3918" s="64"/>
      <c r="I3918" s="70"/>
    </row>
    <row r="3919" spans="1:9" ht="15" hidden="1" customHeight="1" x14ac:dyDescent="0.25">
      <c r="A3919" s="224"/>
      <c r="B3919" s="56"/>
      <c r="C3919" s="56"/>
      <c r="D3919" s="106"/>
      <c r="E3919" s="66"/>
      <c r="F3919" s="62"/>
      <c r="G3919" s="63"/>
      <c r="H3919" s="64"/>
      <c r="I3919" s="70"/>
    </row>
    <row r="3920" spans="1:9" ht="15" hidden="1" customHeight="1" x14ac:dyDescent="0.25">
      <c r="A3920" s="224"/>
      <c r="B3920" s="55"/>
      <c r="C3920" s="230"/>
      <c r="D3920" s="137"/>
      <c r="E3920" s="230"/>
      <c r="F3920" s="138"/>
      <c r="G3920" s="63"/>
      <c r="H3920" s="64"/>
      <c r="I3920" s="70"/>
    </row>
    <row r="3921" spans="1:9" ht="15" hidden="1" customHeight="1" x14ac:dyDescent="0.25">
      <c r="A3921" s="224"/>
      <c r="B3921" s="55"/>
      <c r="C3921" s="56"/>
      <c r="D3921" s="105"/>
      <c r="E3921" s="72"/>
      <c r="F3921" s="62"/>
      <c r="G3921" s="63"/>
      <c r="H3921" s="64"/>
      <c r="I3921" s="70"/>
    </row>
    <row r="3922" spans="1:9" ht="15" hidden="1" customHeight="1" x14ac:dyDescent="0.25">
      <c r="A3922" s="224"/>
      <c r="B3922" s="60"/>
      <c r="C3922" s="230"/>
      <c r="D3922" s="119"/>
      <c r="E3922" s="99"/>
      <c r="F3922" s="441"/>
      <c r="G3922" s="63"/>
      <c r="H3922" s="64"/>
      <c r="I3922" s="70"/>
    </row>
    <row r="3923" spans="1:9" ht="15" hidden="1" customHeight="1" x14ac:dyDescent="0.25">
      <c r="A3923" s="224"/>
      <c r="B3923" s="56"/>
      <c r="C3923" s="80"/>
      <c r="D3923" s="119"/>
      <c r="E3923" s="99"/>
      <c r="F3923" s="120"/>
      <c r="G3923" s="63"/>
      <c r="H3923" s="64"/>
      <c r="I3923" s="70"/>
    </row>
    <row r="3924" spans="1:9" ht="15" hidden="1" customHeight="1" x14ac:dyDescent="0.25">
      <c r="A3924" s="224"/>
      <c r="B3924" s="56"/>
      <c r="C3924" s="81"/>
      <c r="D3924" s="119"/>
      <c r="E3924" s="99"/>
      <c r="F3924" s="441"/>
      <c r="G3924" s="63"/>
      <c r="H3924" s="64"/>
      <c r="I3924" s="70"/>
    </row>
    <row r="3925" spans="1:9" ht="15" hidden="1" customHeight="1" x14ac:dyDescent="0.25">
      <c r="A3925" s="224"/>
      <c r="B3925" s="56"/>
      <c r="C3925" s="56"/>
      <c r="D3925" s="106"/>
      <c r="E3925" s="72"/>
      <c r="F3925" s="62"/>
      <c r="G3925" s="63"/>
      <c r="H3925" s="64"/>
      <c r="I3925" s="70"/>
    </row>
    <row r="3926" spans="1:9" ht="15" hidden="1" customHeight="1" x14ac:dyDescent="0.25">
      <c r="A3926" s="224"/>
      <c r="B3926" s="56"/>
      <c r="C3926" s="56"/>
      <c r="D3926" s="244"/>
      <c r="E3926" s="208"/>
      <c r="F3926" s="130"/>
      <c r="G3926" s="63"/>
      <c r="H3926" s="64"/>
      <c r="I3926" s="70"/>
    </row>
    <row r="3927" spans="1:9" ht="15" hidden="1" customHeight="1" x14ac:dyDescent="0.25">
      <c r="A3927" s="224"/>
      <c r="B3927" s="74"/>
      <c r="C3927" s="56"/>
      <c r="D3927" s="57"/>
      <c r="E3927" s="86"/>
      <c r="F3927" s="62"/>
      <c r="G3927" s="63"/>
      <c r="H3927" s="64"/>
      <c r="I3927" s="70"/>
    </row>
    <row r="3928" spans="1:9" ht="15" hidden="1" customHeight="1" x14ac:dyDescent="0.25">
      <c r="A3928" s="224"/>
      <c r="B3928" s="55"/>
      <c r="C3928" s="230"/>
      <c r="D3928" s="137"/>
      <c r="E3928" s="230"/>
      <c r="F3928" s="138"/>
      <c r="G3928" s="63"/>
      <c r="H3928" s="64"/>
      <c r="I3928" s="70"/>
    </row>
    <row r="3929" spans="1:9" ht="15" hidden="1" customHeight="1" x14ac:dyDescent="0.25">
      <c r="A3929" s="224"/>
      <c r="B3929" s="55"/>
      <c r="C3929" s="75"/>
      <c r="D3929" s="105"/>
      <c r="E3929" s="66"/>
      <c r="F3929" s="62"/>
      <c r="G3929" s="63"/>
      <c r="H3929" s="64"/>
      <c r="I3929" s="70"/>
    </row>
    <row r="3930" spans="1:9" ht="15" hidden="1" customHeight="1" x14ac:dyDescent="0.25">
      <c r="A3930" s="224"/>
      <c r="B3930" s="55"/>
      <c r="C3930" s="230"/>
      <c r="D3930" s="137"/>
      <c r="E3930" s="230"/>
      <c r="F3930" s="138"/>
      <c r="G3930" s="63"/>
      <c r="H3930" s="64"/>
      <c r="I3930" s="70"/>
    </row>
    <row r="3931" spans="1:9" ht="15" hidden="1" customHeight="1" x14ac:dyDescent="0.25">
      <c r="A3931" s="224"/>
      <c r="B3931" s="60"/>
      <c r="C3931" s="230"/>
      <c r="D3931" s="119"/>
      <c r="E3931" s="99"/>
      <c r="F3931" s="441"/>
      <c r="G3931" s="63"/>
      <c r="H3931" s="64"/>
      <c r="I3931" s="70"/>
    </row>
    <row r="3932" spans="1:9" ht="15" hidden="1" customHeight="1" x14ac:dyDescent="0.25">
      <c r="A3932" s="224"/>
      <c r="B3932" s="56"/>
      <c r="C3932" s="56"/>
      <c r="D3932" s="105"/>
      <c r="E3932" s="72"/>
      <c r="F3932" s="76"/>
      <c r="G3932" s="63"/>
      <c r="H3932" s="64"/>
      <c r="I3932" s="70"/>
    </row>
    <row r="3933" spans="1:9" ht="15" hidden="1" customHeight="1" x14ac:dyDescent="0.25">
      <c r="A3933" s="224"/>
      <c r="B3933" s="56"/>
      <c r="C3933" s="56"/>
      <c r="D3933" s="129"/>
      <c r="E3933" s="208"/>
      <c r="F3933" s="130"/>
      <c r="G3933" s="63"/>
      <c r="H3933" s="64"/>
      <c r="I3933" s="70"/>
    </row>
    <row r="3934" spans="1:9" ht="15" hidden="1" customHeight="1" x14ac:dyDescent="0.25">
      <c r="A3934" s="224"/>
      <c r="B3934" s="56"/>
      <c r="C3934" s="56"/>
      <c r="D3934" s="129"/>
      <c r="E3934" s="208"/>
      <c r="F3934" s="130"/>
      <c r="G3934" s="63"/>
      <c r="H3934" s="64"/>
      <c r="I3934" s="70"/>
    </row>
    <row r="3935" spans="1:9" ht="15" hidden="1" customHeight="1" x14ac:dyDescent="0.25">
      <c r="A3935" s="224"/>
      <c r="B3935" s="56"/>
      <c r="C3935" s="56"/>
      <c r="D3935" s="129"/>
      <c r="E3935" s="208"/>
      <c r="F3935" s="130"/>
      <c r="G3935" s="63"/>
      <c r="H3935" s="64"/>
      <c r="I3935" s="70"/>
    </row>
    <row r="3936" spans="1:9" ht="15" hidden="1" customHeight="1" x14ac:dyDescent="0.25">
      <c r="A3936" s="224"/>
      <c r="B3936" s="55"/>
      <c r="C3936" s="75"/>
      <c r="D3936" s="57"/>
      <c r="E3936" s="66"/>
      <c r="F3936" s="63"/>
      <c r="G3936" s="63"/>
      <c r="H3936" s="64"/>
      <c r="I3936" s="70"/>
    </row>
    <row r="3937" spans="1:9" ht="15" hidden="1" customHeight="1" x14ac:dyDescent="0.25">
      <c r="A3937" s="224"/>
      <c r="B3937" s="56"/>
      <c r="C3937" s="56"/>
      <c r="D3937" s="243"/>
      <c r="E3937" s="66"/>
      <c r="F3937" s="62"/>
      <c r="G3937" s="63"/>
      <c r="H3937" s="64"/>
      <c r="I3937" s="70"/>
    </row>
    <row r="3938" spans="1:9" ht="15" hidden="1" customHeight="1" x14ac:dyDescent="0.25">
      <c r="A3938" s="224"/>
      <c r="B3938" s="55"/>
      <c r="C3938" s="75"/>
      <c r="D3938" s="98"/>
      <c r="E3938" s="99"/>
      <c r="F3938" s="441"/>
      <c r="G3938" s="100"/>
      <c r="H3938" s="64"/>
      <c r="I3938" s="70"/>
    </row>
    <row r="3939" spans="1:9" ht="15" hidden="1" customHeight="1" x14ac:dyDescent="0.25">
      <c r="A3939" s="224"/>
      <c r="B3939" s="56"/>
      <c r="C3939" s="56"/>
      <c r="D3939" s="105"/>
      <c r="E3939" s="86"/>
      <c r="F3939" s="59"/>
      <c r="G3939" s="63"/>
      <c r="H3939" s="64"/>
      <c r="I3939" s="70"/>
    </row>
    <row r="3940" spans="1:9" ht="15" hidden="1" customHeight="1" x14ac:dyDescent="0.25">
      <c r="A3940" s="224"/>
      <c r="B3940" s="81"/>
      <c r="C3940" s="81"/>
      <c r="D3940" s="56"/>
      <c r="E3940" s="66"/>
      <c r="F3940" s="58"/>
      <c r="G3940" s="63"/>
      <c r="H3940" s="64"/>
      <c r="I3940" s="70"/>
    </row>
    <row r="3941" spans="1:9" ht="15" hidden="1" customHeight="1" x14ac:dyDescent="0.25">
      <c r="A3941" s="224"/>
      <c r="B3941" s="60"/>
      <c r="C3941" s="151"/>
      <c r="D3941" s="243"/>
      <c r="E3941" s="66"/>
      <c r="F3941" s="62"/>
      <c r="G3941" s="63"/>
      <c r="H3941" s="64"/>
      <c r="I3941" s="70"/>
    </row>
    <row r="3942" spans="1:9" ht="15" hidden="1" customHeight="1" x14ac:dyDescent="0.25">
      <c r="A3942" s="224"/>
      <c r="B3942" s="55"/>
      <c r="C3942" s="123"/>
      <c r="D3942" s="106"/>
      <c r="E3942" s="66"/>
      <c r="F3942" s="63"/>
      <c r="G3942" s="63"/>
      <c r="H3942" s="64"/>
      <c r="I3942" s="70"/>
    </row>
    <row r="3943" spans="1:9" ht="15" hidden="1" customHeight="1" x14ac:dyDescent="0.25">
      <c r="A3943" s="224"/>
      <c r="B3943" s="56"/>
      <c r="C3943" s="123"/>
      <c r="D3943" s="244"/>
      <c r="E3943" s="66"/>
      <c r="F3943" s="130"/>
      <c r="G3943" s="63"/>
      <c r="H3943" s="64"/>
      <c r="I3943" s="70"/>
    </row>
    <row r="3944" spans="1:9" ht="15" hidden="1" customHeight="1" x14ac:dyDescent="0.25">
      <c r="A3944" s="224"/>
      <c r="B3944" s="56"/>
      <c r="C3944" s="123"/>
      <c r="D3944" s="106"/>
      <c r="E3944" s="66"/>
      <c r="F3944" s="62"/>
      <c r="G3944" s="63"/>
      <c r="H3944" s="64"/>
      <c r="I3944" s="70"/>
    </row>
    <row r="3945" spans="1:9" ht="15" hidden="1" customHeight="1" x14ac:dyDescent="0.25">
      <c r="A3945" s="224"/>
      <c r="B3945" s="68"/>
      <c r="C3945" s="123"/>
      <c r="D3945" s="106"/>
      <c r="E3945" s="72"/>
      <c r="F3945" s="62"/>
      <c r="G3945" s="63"/>
      <c r="H3945" s="64"/>
      <c r="I3945" s="70"/>
    </row>
    <row r="3946" spans="1:9" ht="15" hidden="1" customHeight="1" x14ac:dyDescent="0.25">
      <c r="A3946" s="224"/>
      <c r="B3946" s="56"/>
      <c r="C3946" s="230"/>
      <c r="D3946" s="137"/>
      <c r="E3946" s="230"/>
      <c r="F3946" s="138"/>
      <c r="G3946" s="63"/>
      <c r="H3946" s="64"/>
      <c r="I3946" s="70"/>
    </row>
    <row r="3947" spans="1:9" ht="15" hidden="1" customHeight="1" x14ac:dyDescent="0.25">
      <c r="A3947" s="224"/>
      <c r="B3947" s="55"/>
      <c r="C3947" s="72"/>
      <c r="D3947" s="243"/>
      <c r="E3947" s="66"/>
      <c r="F3947" s="62"/>
      <c r="G3947" s="63"/>
      <c r="H3947" s="64"/>
      <c r="I3947" s="70"/>
    </row>
    <row r="3948" spans="1:9" ht="15" hidden="1" customHeight="1" x14ac:dyDescent="0.25">
      <c r="A3948" s="224"/>
      <c r="B3948" s="56"/>
      <c r="C3948" s="56"/>
      <c r="D3948" s="106"/>
      <c r="E3948" s="72"/>
      <c r="F3948" s="58"/>
      <c r="G3948" s="63"/>
      <c r="H3948" s="64"/>
      <c r="I3948" s="70"/>
    </row>
    <row r="3949" spans="1:9" ht="15" hidden="1" customHeight="1" x14ac:dyDescent="0.25">
      <c r="A3949" s="224"/>
      <c r="B3949" s="74"/>
      <c r="C3949" s="56"/>
      <c r="D3949" s="57"/>
      <c r="E3949" s="72"/>
      <c r="F3949" s="62"/>
      <c r="G3949" s="100"/>
      <c r="H3949" s="64"/>
      <c r="I3949" s="70"/>
    </row>
    <row r="3950" spans="1:9" ht="15" hidden="1" customHeight="1" x14ac:dyDescent="0.25">
      <c r="A3950" s="224"/>
      <c r="B3950" s="56"/>
      <c r="C3950" s="80"/>
      <c r="D3950" s="57"/>
      <c r="E3950" s="72"/>
      <c r="F3950" s="62"/>
      <c r="G3950" s="63"/>
      <c r="H3950" s="64"/>
      <c r="I3950" s="70"/>
    </row>
    <row r="3951" spans="1:9" ht="15" hidden="1" customHeight="1" x14ac:dyDescent="0.25">
      <c r="A3951" s="224"/>
      <c r="B3951" s="56"/>
      <c r="C3951" s="110"/>
      <c r="D3951" s="83"/>
      <c r="E3951" s="72"/>
      <c r="F3951" s="76"/>
      <c r="G3951" s="63"/>
      <c r="H3951" s="64"/>
      <c r="I3951" s="70"/>
    </row>
    <row r="3952" spans="1:9" ht="15" hidden="1" customHeight="1" x14ac:dyDescent="0.25">
      <c r="A3952" s="224"/>
      <c r="B3952" s="56"/>
      <c r="C3952" s="56"/>
      <c r="D3952" s="105"/>
      <c r="E3952" s="66"/>
      <c r="F3952" s="203"/>
      <c r="G3952" s="100"/>
      <c r="H3952" s="64"/>
      <c r="I3952" s="70"/>
    </row>
    <row r="3953" spans="1:9" ht="15" hidden="1" customHeight="1" x14ac:dyDescent="0.25">
      <c r="A3953" s="224"/>
      <c r="B3953" s="56"/>
      <c r="C3953" s="56"/>
      <c r="D3953" s="57"/>
      <c r="E3953" s="66"/>
      <c r="F3953" s="67"/>
      <c r="G3953" s="63"/>
      <c r="H3953" s="64"/>
      <c r="I3953" s="70"/>
    </row>
    <row r="3954" spans="1:9" ht="15" hidden="1" customHeight="1" x14ac:dyDescent="0.25">
      <c r="A3954" s="224"/>
      <c r="B3954" s="55"/>
      <c r="C3954" s="230"/>
      <c r="D3954" s="137"/>
      <c r="E3954" s="230"/>
      <c r="F3954" s="138"/>
      <c r="G3954" s="63"/>
      <c r="H3954" s="64"/>
      <c r="I3954" s="70"/>
    </row>
    <row r="3955" spans="1:9" ht="15" hidden="1" customHeight="1" x14ac:dyDescent="0.25">
      <c r="A3955" s="224"/>
      <c r="B3955" s="55"/>
      <c r="C3955" s="230"/>
      <c r="D3955" s="137"/>
      <c r="E3955" s="230"/>
      <c r="F3955" s="138"/>
      <c r="G3955" s="63"/>
      <c r="H3955" s="64"/>
      <c r="I3955" s="70"/>
    </row>
    <row r="3956" spans="1:9" ht="15" hidden="1" customHeight="1" x14ac:dyDescent="0.25">
      <c r="A3956" s="224"/>
      <c r="B3956" s="56"/>
      <c r="C3956" s="56"/>
      <c r="D3956" s="57"/>
      <c r="E3956" s="72"/>
      <c r="F3956" s="62"/>
      <c r="G3956" s="63"/>
      <c r="H3956" s="64"/>
      <c r="I3956" s="70"/>
    </row>
    <row r="3957" spans="1:9" ht="15" hidden="1" customHeight="1" x14ac:dyDescent="0.25">
      <c r="A3957" s="224"/>
      <c r="B3957" s="56"/>
      <c r="C3957" s="56"/>
      <c r="D3957" s="57"/>
      <c r="E3957" s="66"/>
      <c r="F3957" s="76"/>
      <c r="G3957" s="63"/>
      <c r="H3957" s="64"/>
      <c r="I3957" s="56"/>
    </row>
    <row r="3958" spans="1:9" ht="15" hidden="1" customHeight="1" x14ac:dyDescent="0.25">
      <c r="A3958" s="224"/>
      <c r="B3958" s="55"/>
      <c r="C3958" s="123"/>
      <c r="D3958" s="106"/>
      <c r="E3958" s="66"/>
      <c r="F3958" s="63"/>
      <c r="G3958" s="63"/>
      <c r="H3958" s="64"/>
      <c r="I3958" s="56"/>
    </row>
    <row r="3959" spans="1:9" ht="15" hidden="1" customHeight="1" x14ac:dyDescent="0.25">
      <c r="A3959" s="224"/>
      <c r="B3959" s="55"/>
      <c r="C3959" s="75"/>
      <c r="D3959" s="105"/>
      <c r="E3959" s="86"/>
      <c r="F3959" s="59"/>
      <c r="G3959" s="63"/>
      <c r="H3959" s="64"/>
      <c r="I3959" s="56"/>
    </row>
    <row r="3960" spans="1:9" ht="15" hidden="1" customHeight="1" x14ac:dyDescent="0.25">
      <c r="A3960" s="224"/>
      <c r="B3960" s="55"/>
      <c r="C3960" s="110"/>
      <c r="D3960" s="105"/>
      <c r="E3960" s="66"/>
      <c r="F3960" s="62"/>
      <c r="G3960" s="63"/>
      <c r="H3960" s="64"/>
      <c r="I3960" s="56"/>
    </row>
    <row r="3961" spans="1:9" ht="15" hidden="1" customHeight="1" x14ac:dyDescent="0.25">
      <c r="A3961" s="224"/>
      <c r="B3961" s="56"/>
      <c r="C3961" s="110"/>
      <c r="D3961" s="56"/>
      <c r="E3961" s="72"/>
      <c r="F3961" s="58"/>
      <c r="G3961" s="100"/>
      <c r="H3961" s="64"/>
      <c r="I3961" s="56"/>
    </row>
    <row r="3962" spans="1:9" ht="15" hidden="1" customHeight="1" x14ac:dyDescent="0.25">
      <c r="A3962" s="224"/>
      <c r="B3962" s="71"/>
      <c r="C3962" s="71"/>
      <c r="D3962" s="57"/>
      <c r="E3962" s="86"/>
      <c r="F3962" s="62"/>
      <c r="G3962" s="63"/>
      <c r="H3962" s="64"/>
      <c r="I3962" s="70"/>
    </row>
    <row r="3963" spans="1:9" ht="15" hidden="1" customHeight="1" x14ac:dyDescent="0.25">
      <c r="A3963" s="224"/>
      <c r="B3963" s="56"/>
      <c r="C3963" s="110"/>
      <c r="D3963" s="83"/>
      <c r="E3963" s="72"/>
      <c r="F3963" s="62"/>
      <c r="G3963" s="63"/>
      <c r="H3963" s="64"/>
      <c r="I3963" s="70"/>
    </row>
    <row r="3964" spans="1:9" ht="15" hidden="1" customHeight="1" x14ac:dyDescent="0.25">
      <c r="A3964" s="224"/>
      <c r="B3964" s="56"/>
      <c r="C3964" s="71"/>
      <c r="D3964" s="83"/>
      <c r="E3964" s="72"/>
      <c r="F3964" s="76"/>
      <c r="G3964" s="63"/>
      <c r="H3964" s="64"/>
      <c r="I3964" s="70"/>
    </row>
    <row r="3965" spans="1:9" ht="15" hidden="1" customHeight="1" x14ac:dyDescent="0.25">
      <c r="A3965" s="224"/>
      <c r="B3965" s="55"/>
      <c r="C3965" s="75"/>
      <c r="D3965" s="105"/>
      <c r="E3965" s="66"/>
      <c r="F3965" s="62"/>
      <c r="G3965" s="63"/>
      <c r="H3965" s="64"/>
      <c r="I3965" s="70"/>
    </row>
    <row r="3966" spans="1:9" ht="15" hidden="1" customHeight="1" x14ac:dyDescent="0.25">
      <c r="A3966" s="224"/>
      <c r="B3966" s="56"/>
      <c r="C3966" s="80"/>
      <c r="D3966" s="57"/>
      <c r="E3966" s="72"/>
      <c r="F3966" s="76"/>
      <c r="G3966" s="63"/>
      <c r="H3966" s="64"/>
      <c r="I3966" s="70"/>
    </row>
    <row r="3967" spans="1:9" ht="15" hidden="1" customHeight="1" x14ac:dyDescent="0.25">
      <c r="A3967" s="224"/>
      <c r="B3967" s="56"/>
      <c r="C3967" s="56"/>
      <c r="D3967" s="129"/>
      <c r="E3967" s="208"/>
      <c r="F3967" s="130"/>
      <c r="G3967" s="63"/>
      <c r="H3967" s="64"/>
      <c r="I3967" s="70"/>
    </row>
    <row r="3968" spans="1:9" ht="15" hidden="1" customHeight="1" x14ac:dyDescent="0.25">
      <c r="A3968" s="224"/>
      <c r="B3968" s="56"/>
      <c r="C3968" s="56"/>
      <c r="D3968" s="105"/>
      <c r="E3968" s="72"/>
      <c r="F3968" s="62"/>
      <c r="G3968" s="63"/>
      <c r="H3968" s="64"/>
      <c r="I3968" s="70"/>
    </row>
    <row r="3969" spans="1:9" ht="15" hidden="1" customHeight="1" x14ac:dyDescent="0.25">
      <c r="A3969" s="224"/>
      <c r="B3969" s="56"/>
      <c r="C3969" s="56"/>
      <c r="D3969" s="119"/>
      <c r="E3969" s="99"/>
      <c r="F3969" s="441"/>
      <c r="G3969" s="63"/>
      <c r="H3969" s="64"/>
      <c r="I3969" s="70"/>
    </row>
    <row r="3970" spans="1:9" ht="15" hidden="1" customHeight="1" x14ac:dyDescent="0.25">
      <c r="A3970" s="224"/>
      <c r="B3970" s="56"/>
      <c r="C3970" s="80"/>
      <c r="D3970" s="129"/>
      <c r="E3970" s="99"/>
      <c r="F3970" s="130"/>
      <c r="G3970" s="63"/>
      <c r="H3970" s="64"/>
      <c r="I3970" s="70"/>
    </row>
    <row r="3971" spans="1:9" ht="15" hidden="1" customHeight="1" x14ac:dyDescent="0.25">
      <c r="A3971" s="224"/>
      <c r="B3971" s="56"/>
      <c r="C3971" s="81"/>
      <c r="D3971" s="119"/>
      <c r="E3971" s="99"/>
      <c r="F3971" s="441"/>
      <c r="G3971" s="63"/>
      <c r="H3971" s="64"/>
      <c r="I3971" s="70"/>
    </row>
    <row r="3972" spans="1:9" ht="15" hidden="1" customHeight="1" x14ac:dyDescent="0.25">
      <c r="A3972" s="224"/>
      <c r="B3972" s="56"/>
      <c r="C3972" s="56"/>
      <c r="D3972" s="57"/>
      <c r="E3972" s="72"/>
      <c r="F3972" s="62"/>
      <c r="G3972" s="63"/>
      <c r="H3972" s="64"/>
      <c r="I3972" s="70"/>
    </row>
    <row r="3973" spans="1:9" ht="15" hidden="1" customHeight="1" x14ac:dyDescent="0.25">
      <c r="A3973" s="224"/>
      <c r="B3973" s="56"/>
      <c r="C3973" s="56"/>
      <c r="D3973" s="56"/>
      <c r="E3973" s="66"/>
      <c r="F3973" s="58"/>
      <c r="G3973" s="63"/>
      <c r="H3973" s="64"/>
      <c r="I3973" s="70"/>
    </row>
    <row r="3974" spans="1:9" ht="15" hidden="1" customHeight="1" x14ac:dyDescent="0.25">
      <c r="A3974" s="224"/>
      <c r="B3974" s="55"/>
      <c r="C3974" s="75"/>
      <c r="D3974" s="57"/>
      <c r="E3974" s="66"/>
      <c r="F3974" s="63"/>
      <c r="G3974" s="63"/>
      <c r="H3974" s="64"/>
      <c r="I3974" s="70"/>
    </row>
    <row r="3975" spans="1:9" ht="15" hidden="1" customHeight="1" x14ac:dyDescent="0.25">
      <c r="A3975" s="224"/>
      <c r="B3975" s="56"/>
      <c r="C3975" s="71"/>
      <c r="D3975" s="57"/>
      <c r="E3975" s="72"/>
      <c r="F3975" s="67"/>
      <c r="G3975" s="63"/>
      <c r="H3975" s="64"/>
      <c r="I3975" s="70"/>
    </row>
    <row r="3976" spans="1:9" ht="15" hidden="1" customHeight="1" x14ac:dyDescent="0.25">
      <c r="A3976" s="224"/>
      <c r="B3976" s="68"/>
      <c r="C3976" s="56"/>
      <c r="D3976" s="83"/>
      <c r="E3976" s="69"/>
      <c r="F3976" s="77"/>
      <c r="G3976" s="100"/>
      <c r="H3976" s="64"/>
      <c r="I3976" s="70"/>
    </row>
    <row r="3977" spans="1:9" ht="15" hidden="1" customHeight="1" x14ac:dyDescent="0.25">
      <c r="A3977" s="224"/>
      <c r="B3977" s="56"/>
      <c r="C3977" s="56"/>
      <c r="D3977" s="98"/>
      <c r="E3977" s="99"/>
      <c r="F3977" s="441"/>
      <c r="G3977" s="100"/>
      <c r="H3977" s="64"/>
      <c r="I3977" s="70"/>
    </row>
    <row r="3978" spans="1:9" ht="15" hidden="1" customHeight="1" x14ac:dyDescent="0.25">
      <c r="A3978" s="224"/>
      <c r="B3978" s="56"/>
      <c r="C3978" s="56"/>
      <c r="D3978" s="242"/>
      <c r="E3978" s="72"/>
      <c r="F3978" s="62"/>
      <c r="G3978" s="63"/>
      <c r="H3978" s="64"/>
      <c r="I3978" s="70"/>
    </row>
    <row r="3979" spans="1:9" ht="15" hidden="1" customHeight="1" x14ac:dyDescent="0.25">
      <c r="A3979" s="224"/>
      <c r="B3979" s="56"/>
      <c r="C3979" s="56"/>
      <c r="D3979" s="242"/>
      <c r="E3979" s="72"/>
      <c r="F3979" s="62"/>
      <c r="G3979" s="63"/>
      <c r="H3979" s="64"/>
      <c r="I3979" s="70"/>
    </row>
    <row r="3980" spans="1:9" ht="15" hidden="1" customHeight="1" x14ac:dyDescent="0.25">
      <c r="A3980" s="224"/>
      <c r="B3980" s="56"/>
      <c r="C3980" s="75"/>
      <c r="D3980" s="57"/>
      <c r="E3980" s="66"/>
      <c r="F3980" s="67"/>
      <c r="G3980" s="63"/>
      <c r="H3980" s="64"/>
      <c r="I3980" s="70"/>
    </row>
    <row r="3981" spans="1:9" ht="15" hidden="1" customHeight="1" x14ac:dyDescent="0.25">
      <c r="A3981" s="224"/>
      <c r="B3981" s="60"/>
      <c r="C3981" s="228"/>
      <c r="D3981" s="98"/>
      <c r="E3981" s="99"/>
      <c r="F3981" s="441"/>
      <c r="G3981" s="63"/>
      <c r="H3981" s="64"/>
      <c r="I3981" s="70"/>
    </row>
    <row r="3982" spans="1:9" ht="15" hidden="1" customHeight="1" x14ac:dyDescent="0.25">
      <c r="A3982" s="224"/>
      <c r="B3982" s="56"/>
      <c r="C3982" s="75"/>
      <c r="D3982" s="83"/>
      <c r="E3982" s="72"/>
      <c r="F3982" s="76"/>
      <c r="G3982" s="63"/>
      <c r="H3982" s="64"/>
      <c r="I3982" s="70"/>
    </row>
    <row r="3983" spans="1:9" ht="15" hidden="1" customHeight="1" x14ac:dyDescent="0.25">
      <c r="A3983" s="224"/>
      <c r="B3983" s="56"/>
      <c r="C3983" s="56"/>
      <c r="D3983" s="105"/>
      <c r="E3983" s="72"/>
      <c r="F3983" s="62"/>
      <c r="G3983" s="63"/>
      <c r="H3983" s="64"/>
      <c r="I3983" s="70"/>
    </row>
    <row r="3984" spans="1:9" ht="15" hidden="1" customHeight="1" x14ac:dyDescent="0.25">
      <c r="A3984" s="224"/>
      <c r="B3984" s="68"/>
      <c r="C3984" s="68"/>
      <c r="D3984" s="137"/>
      <c r="E3984" s="145"/>
      <c r="F3984" s="138"/>
      <c r="G3984" s="63"/>
      <c r="H3984" s="64"/>
      <c r="I3984" s="70"/>
    </row>
    <row r="3985" spans="1:9" ht="15" hidden="1" customHeight="1" x14ac:dyDescent="0.25">
      <c r="A3985" s="224"/>
      <c r="B3985" s="55"/>
      <c r="C3985" s="75"/>
      <c r="D3985" s="57"/>
      <c r="E3985" s="145"/>
      <c r="F3985" s="62"/>
      <c r="G3985" s="63"/>
      <c r="H3985" s="64"/>
      <c r="I3985" s="70"/>
    </row>
    <row r="3986" spans="1:9" ht="15" hidden="1" customHeight="1" x14ac:dyDescent="0.25">
      <c r="A3986" s="224"/>
      <c r="B3986" s="55"/>
      <c r="C3986" s="75"/>
      <c r="D3986" s="105"/>
      <c r="E3986" s="66"/>
      <c r="F3986" s="62"/>
      <c r="G3986" s="100"/>
      <c r="H3986" s="64"/>
      <c r="I3986" s="70"/>
    </row>
    <row r="3987" spans="1:9" ht="15" hidden="1" customHeight="1" x14ac:dyDescent="0.25">
      <c r="A3987" s="224"/>
      <c r="B3987" s="74"/>
      <c r="C3987" s="110"/>
      <c r="D3987" s="56"/>
      <c r="E3987" s="72"/>
      <c r="F3987" s="58"/>
      <c r="G3987" s="63"/>
      <c r="H3987" s="64"/>
      <c r="I3987" s="70"/>
    </row>
    <row r="3988" spans="1:9" ht="15" hidden="1" customHeight="1" x14ac:dyDescent="0.25">
      <c r="A3988" s="224"/>
      <c r="B3988" s="56"/>
      <c r="C3988" s="56"/>
      <c r="D3988" s="129"/>
      <c r="E3988" s="208"/>
      <c r="F3988" s="130"/>
      <c r="G3988" s="100"/>
      <c r="H3988" s="64"/>
      <c r="I3988" s="70"/>
    </row>
    <row r="3989" spans="1:9" ht="15" hidden="1" customHeight="1" x14ac:dyDescent="0.25">
      <c r="A3989" s="224"/>
      <c r="B3989" s="55"/>
      <c r="C3989" s="228"/>
      <c r="D3989" s="57"/>
      <c r="E3989" s="66"/>
      <c r="F3989" s="76"/>
      <c r="G3989" s="63"/>
      <c r="H3989" s="64"/>
      <c r="I3989" s="70"/>
    </row>
    <row r="3990" spans="1:9" ht="15" hidden="1" customHeight="1" x14ac:dyDescent="0.25">
      <c r="A3990" s="224"/>
      <c r="B3990" s="55"/>
      <c r="C3990" s="75"/>
      <c r="D3990" s="70"/>
      <c r="E3990" s="66"/>
      <c r="F3990" s="62"/>
      <c r="G3990" s="63"/>
      <c r="H3990" s="64"/>
      <c r="I3990" s="56"/>
    </row>
    <row r="3991" spans="1:9" ht="15" hidden="1" customHeight="1" x14ac:dyDescent="0.25">
      <c r="A3991" s="224"/>
      <c r="B3991" s="68"/>
      <c r="C3991" s="56"/>
      <c r="D3991" s="106"/>
      <c r="E3991" s="72"/>
      <c r="F3991" s="62"/>
      <c r="G3991" s="100"/>
      <c r="H3991" s="64"/>
      <c r="I3991" s="56"/>
    </row>
    <row r="3992" spans="1:9" ht="15" hidden="1" customHeight="1" x14ac:dyDescent="0.25">
      <c r="A3992" s="224"/>
      <c r="B3992" s="68"/>
      <c r="C3992" s="56"/>
      <c r="D3992" s="106"/>
      <c r="E3992" s="72"/>
      <c r="F3992" s="62"/>
      <c r="G3992" s="100"/>
      <c r="H3992" s="64"/>
      <c r="I3992" s="56"/>
    </row>
    <row r="3993" spans="1:9" ht="15" hidden="1" customHeight="1" x14ac:dyDescent="0.25">
      <c r="A3993" s="224"/>
      <c r="B3993" s="68"/>
      <c r="C3993" s="56"/>
      <c r="D3993" s="106"/>
      <c r="E3993" s="72"/>
      <c r="F3993" s="62"/>
      <c r="G3993" s="100"/>
      <c r="H3993" s="64"/>
      <c r="I3993" s="56"/>
    </row>
    <row r="3994" spans="1:9" ht="15" hidden="1" customHeight="1" x14ac:dyDescent="0.25">
      <c r="A3994" s="224"/>
      <c r="B3994" s="68"/>
      <c r="C3994" s="56"/>
      <c r="D3994" s="106"/>
      <c r="E3994" s="72"/>
      <c r="F3994" s="62"/>
      <c r="G3994" s="100"/>
      <c r="H3994" s="64"/>
      <c r="I3994" s="56"/>
    </row>
    <row r="3995" spans="1:9" ht="15" hidden="1" customHeight="1" x14ac:dyDescent="0.25">
      <c r="A3995" s="224"/>
      <c r="B3995" s="56"/>
      <c r="C3995" s="56"/>
      <c r="D3995" s="57"/>
      <c r="E3995" s="66"/>
      <c r="F3995" s="76"/>
      <c r="G3995" s="63"/>
      <c r="H3995" s="64"/>
      <c r="I3995" s="56"/>
    </row>
    <row r="3996" spans="1:9" ht="15" hidden="1" customHeight="1" x14ac:dyDescent="0.25">
      <c r="A3996" s="224"/>
      <c r="B3996" s="56"/>
      <c r="C3996" s="56"/>
      <c r="D3996" s="57"/>
      <c r="E3996" s="86"/>
      <c r="F3996" s="62"/>
      <c r="G3996" s="63"/>
      <c r="H3996" s="64"/>
      <c r="I3996" s="56"/>
    </row>
    <row r="3997" spans="1:9" ht="15" hidden="1" customHeight="1" x14ac:dyDescent="0.25">
      <c r="A3997" s="224"/>
      <c r="B3997" s="56"/>
      <c r="C3997" s="56"/>
      <c r="D3997" s="242"/>
      <c r="E3997" s="72"/>
      <c r="F3997" s="62"/>
      <c r="G3997" s="63"/>
      <c r="H3997" s="64"/>
      <c r="I3997" s="56"/>
    </row>
    <row r="3998" spans="1:9" ht="15" hidden="1" customHeight="1" x14ac:dyDescent="0.25">
      <c r="A3998" s="224"/>
      <c r="B3998" s="56"/>
      <c r="C3998" s="56"/>
      <c r="D3998" s="242"/>
      <c r="E3998" s="72"/>
      <c r="F3998" s="62"/>
      <c r="G3998" s="63"/>
      <c r="H3998" s="64"/>
      <c r="I3998" s="56"/>
    </row>
    <row r="3999" spans="1:9" ht="15" hidden="1" customHeight="1" x14ac:dyDescent="0.25">
      <c r="A3999" s="224"/>
      <c r="B3999" s="56"/>
      <c r="C3999" s="88"/>
      <c r="D3999" s="57"/>
      <c r="E3999" s="66"/>
      <c r="F3999" s="67"/>
      <c r="G3999" s="63"/>
      <c r="H3999" s="64"/>
      <c r="I3999" s="56"/>
    </row>
    <row r="4000" spans="1:9" ht="15" hidden="1" customHeight="1" x14ac:dyDescent="0.25">
      <c r="A4000" s="224"/>
      <c r="B4000" s="74"/>
      <c r="C4000" s="56"/>
      <c r="D4000" s="57"/>
      <c r="E4000" s="86"/>
      <c r="F4000" s="62"/>
      <c r="G4000" s="63"/>
      <c r="H4000" s="64"/>
      <c r="I4000" s="70"/>
    </row>
    <row r="4001" spans="1:9" ht="15" hidden="1" customHeight="1" x14ac:dyDescent="0.25">
      <c r="A4001" s="224"/>
      <c r="B4001" s="55"/>
      <c r="C4001" s="75"/>
      <c r="D4001" s="83"/>
      <c r="E4001" s="72"/>
      <c r="F4001" s="62"/>
      <c r="G4001" s="63"/>
      <c r="H4001" s="64"/>
      <c r="I4001" s="70"/>
    </row>
    <row r="4002" spans="1:9" ht="15" hidden="1" customHeight="1" x14ac:dyDescent="0.25">
      <c r="A4002" s="224"/>
      <c r="B4002" s="56"/>
      <c r="C4002" s="56"/>
      <c r="D4002" s="83"/>
      <c r="E4002" s="72"/>
      <c r="F4002" s="76"/>
      <c r="G4002" s="63"/>
      <c r="H4002" s="64"/>
      <c r="I4002" s="70"/>
    </row>
    <row r="4003" spans="1:9" ht="15" hidden="1" customHeight="1" x14ac:dyDescent="0.25">
      <c r="A4003" s="224"/>
      <c r="B4003" s="56"/>
      <c r="C4003" s="245"/>
      <c r="D4003" s="57"/>
      <c r="E4003" s="86"/>
      <c r="F4003" s="62"/>
      <c r="G4003" s="63"/>
      <c r="H4003" s="64"/>
      <c r="I4003" s="70"/>
    </row>
    <row r="4004" spans="1:9" ht="15" hidden="1" customHeight="1" x14ac:dyDescent="0.25">
      <c r="A4004" s="224"/>
      <c r="B4004" s="56"/>
      <c r="C4004" s="110"/>
      <c r="D4004" s="83"/>
      <c r="E4004" s="72"/>
      <c r="F4004" s="76"/>
      <c r="G4004" s="63"/>
      <c r="H4004" s="64"/>
      <c r="I4004" s="70"/>
    </row>
    <row r="4005" spans="1:9" ht="15" hidden="1" customHeight="1" x14ac:dyDescent="0.25">
      <c r="A4005" s="224"/>
      <c r="B4005" s="56"/>
      <c r="C4005" s="56"/>
      <c r="D4005" s="57"/>
      <c r="E4005" s="72"/>
      <c r="F4005" s="76"/>
      <c r="G4005" s="63"/>
      <c r="H4005" s="64"/>
      <c r="I4005" s="70"/>
    </row>
    <row r="4006" spans="1:9" ht="15" hidden="1" customHeight="1" x14ac:dyDescent="0.25">
      <c r="A4006" s="224"/>
      <c r="B4006" s="56"/>
      <c r="C4006" s="56"/>
      <c r="D4006" s="57"/>
      <c r="E4006" s="66"/>
      <c r="F4006" s="67"/>
      <c r="G4006" s="63"/>
      <c r="H4006" s="64"/>
      <c r="I4006" s="70"/>
    </row>
    <row r="4007" spans="1:9" ht="15" hidden="1" customHeight="1" x14ac:dyDescent="0.25">
      <c r="A4007" s="224"/>
      <c r="B4007" s="56"/>
      <c r="C4007" s="56"/>
      <c r="D4007" s="56"/>
      <c r="E4007" s="66"/>
      <c r="F4007" s="58"/>
      <c r="G4007" s="63"/>
      <c r="H4007" s="64"/>
      <c r="I4007" s="70"/>
    </row>
    <row r="4008" spans="1:9" ht="15" hidden="1" customHeight="1" x14ac:dyDescent="0.25">
      <c r="A4008" s="224"/>
      <c r="B4008" s="56"/>
      <c r="C4008" s="56"/>
      <c r="D4008" s="57"/>
      <c r="E4008" s="72"/>
      <c r="F4008" s="67"/>
      <c r="G4008" s="63"/>
      <c r="H4008" s="64"/>
      <c r="I4008" s="70"/>
    </row>
    <row r="4009" spans="1:9" ht="15" hidden="1" customHeight="1" x14ac:dyDescent="0.25">
      <c r="A4009" s="224"/>
      <c r="B4009" s="55"/>
      <c r="C4009" s="56"/>
      <c r="D4009" s="243"/>
      <c r="E4009" s="66"/>
      <c r="F4009" s="77"/>
      <c r="G4009" s="63"/>
      <c r="H4009" s="64"/>
      <c r="I4009" s="70"/>
    </row>
    <row r="4010" spans="1:9" ht="15" hidden="1" customHeight="1" x14ac:dyDescent="0.25">
      <c r="A4010" s="224"/>
      <c r="B4010" s="60"/>
      <c r="C4010" s="151"/>
      <c r="D4010" s="57"/>
      <c r="E4010" s="100"/>
      <c r="F4010" s="96"/>
      <c r="G4010" s="100"/>
      <c r="H4010" s="64"/>
      <c r="I4010" s="70"/>
    </row>
    <row r="4011" spans="1:9" ht="15" hidden="1" customHeight="1" x14ac:dyDescent="0.25">
      <c r="A4011" s="224"/>
      <c r="B4011" s="56"/>
      <c r="C4011" s="75"/>
      <c r="D4011" s="105"/>
      <c r="E4011" s="66"/>
      <c r="F4011" s="62"/>
      <c r="G4011" s="100"/>
      <c r="H4011" s="64"/>
      <c r="I4011" s="70"/>
    </row>
    <row r="4012" spans="1:9" ht="15" hidden="1" customHeight="1" x14ac:dyDescent="0.25">
      <c r="A4012" s="224"/>
      <c r="B4012" s="56"/>
      <c r="C4012" s="56"/>
      <c r="D4012" s="106"/>
      <c r="E4012" s="72"/>
      <c r="F4012" s="58"/>
      <c r="G4012" s="63"/>
      <c r="H4012" s="64"/>
      <c r="I4012" s="70"/>
    </row>
    <row r="4013" spans="1:9" ht="15" hidden="1" customHeight="1" x14ac:dyDescent="0.25">
      <c r="A4013" s="224"/>
      <c r="B4013" s="74"/>
      <c r="C4013" s="56"/>
      <c r="D4013" s="57"/>
      <c r="E4013" s="66"/>
      <c r="F4013" s="62"/>
      <c r="G4013" s="63"/>
      <c r="H4013" s="64"/>
      <c r="I4013" s="70"/>
    </row>
    <row r="4014" spans="1:9" ht="15" hidden="1" customHeight="1" x14ac:dyDescent="0.25">
      <c r="A4014" s="224"/>
      <c r="B4014" s="68"/>
      <c r="C4014" s="56"/>
      <c r="D4014" s="83"/>
      <c r="E4014" s="69"/>
      <c r="F4014" s="77"/>
      <c r="G4014" s="63"/>
      <c r="H4014" s="64"/>
      <c r="I4014" s="70"/>
    </row>
    <row r="4015" spans="1:9" ht="15" hidden="1" customHeight="1" x14ac:dyDescent="0.25">
      <c r="A4015" s="224"/>
      <c r="B4015" s="56"/>
      <c r="C4015" s="110"/>
      <c r="D4015" s="83"/>
      <c r="E4015" s="72"/>
      <c r="F4015" s="62"/>
      <c r="G4015" s="63"/>
      <c r="H4015" s="64"/>
      <c r="I4015" s="70"/>
    </row>
    <row r="4016" spans="1:9" ht="15" hidden="1" customHeight="1" x14ac:dyDescent="0.25">
      <c r="A4016" s="224"/>
      <c r="B4016" s="56"/>
      <c r="C4016" s="110"/>
      <c r="D4016" s="83"/>
      <c r="E4016" s="72"/>
      <c r="F4016" s="76"/>
      <c r="G4016" s="63"/>
      <c r="H4016" s="64"/>
      <c r="I4016" s="70"/>
    </row>
    <row r="4017" spans="1:9" ht="15" hidden="1" customHeight="1" x14ac:dyDescent="0.25">
      <c r="A4017" s="224"/>
      <c r="B4017" s="74"/>
      <c r="C4017" s="56"/>
      <c r="D4017" s="57"/>
      <c r="E4017" s="72"/>
      <c r="F4017" s="62"/>
      <c r="G4017" s="100"/>
      <c r="H4017" s="64"/>
      <c r="I4017" s="70"/>
    </row>
    <row r="4018" spans="1:9" ht="15" hidden="1" customHeight="1" x14ac:dyDescent="0.25">
      <c r="A4018" s="224"/>
      <c r="B4018" s="56"/>
      <c r="C4018" s="56"/>
      <c r="D4018" s="57"/>
      <c r="E4018" s="72"/>
      <c r="F4018" s="76"/>
      <c r="G4018" s="63"/>
      <c r="H4018" s="64"/>
      <c r="I4018" s="70"/>
    </row>
    <row r="4019" spans="1:9" ht="15" hidden="1" customHeight="1" x14ac:dyDescent="0.25">
      <c r="A4019" s="224"/>
      <c r="B4019" s="56"/>
      <c r="C4019" s="56"/>
      <c r="D4019" s="57"/>
      <c r="E4019" s="72"/>
      <c r="F4019" s="62"/>
      <c r="G4019" s="63"/>
      <c r="H4019" s="64"/>
      <c r="I4019" s="70"/>
    </row>
    <row r="4020" spans="1:9" ht="15" hidden="1" customHeight="1" x14ac:dyDescent="0.25">
      <c r="A4020" s="224"/>
      <c r="B4020" s="55"/>
      <c r="C4020" s="56"/>
      <c r="D4020" s="105"/>
      <c r="E4020" s="86"/>
      <c r="F4020" s="59"/>
      <c r="G4020" s="63"/>
      <c r="H4020" s="64"/>
      <c r="I4020" s="70"/>
    </row>
    <row r="4021" spans="1:9" ht="15" hidden="1" customHeight="1" x14ac:dyDescent="0.25">
      <c r="A4021" s="224"/>
      <c r="B4021" s="56"/>
      <c r="C4021" s="245"/>
      <c r="D4021" s="57"/>
      <c r="E4021" s="86"/>
      <c r="F4021" s="62"/>
      <c r="G4021" s="63"/>
      <c r="H4021" s="64"/>
      <c r="I4021" s="70"/>
    </row>
    <row r="4022" spans="1:9" ht="15" hidden="1" customHeight="1" x14ac:dyDescent="0.25">
      <c r="A4022" s="224"/>
      <c r="B4022" s="74"/>
      <c r="C4022" s="110"/>
      <c r="D4022" s="56"/>
      <c r="E4022" s="72"/>
      <c r="F4022" s="58"/>
      <c r="G4022" s="63"/>
      <c r="H4022" s="64"/>
      <c r="I4022" s="70"/>
    </row>
    <row r="4023" spans="1:9" ht="15" hidden="1" customHeight="1" x14ac:dyDescent="0.25">
      <c r="A4023" s="224"/>
      <c r="B4023" s="55"/>
      <c r="C4023" s="110"/>
      <c r="D4023" s="57"/>
      <c r="E4023" s="72"/>
      <c r="F4023" s="76"/>
      <c r="G4023" s="63"/>
      <c r="H4023" s="64"/>
      <c r="I4023" s="70"/>
    </row>
    <row r="4024" spans="1:9" ht="15" hidden="1" customHeight="1" x14ac:dyDescent="0.25">
      <c r="A4024" s="224"/>
      <c r="B4024" s="55"/>
      <c r="C4024" s="75"/>
      <c r="D4024" s="57"/>
      <c r="E4024" s="72"/>
      <c r="F4024" s="76"/>
      <c r="G4024" s="63"/>
      <c r="H4024" s="64"/>
      <c r="I4024" s="70"/>
    </row>
    <row r="4025" spans="1:9" ht="15" hidden="1" customHeight="1" x14ac:dyDescent="0.25">
      <c r="A4025" s="224"/>
      <c r="B4025" s="55"/>
      <c r="C4025" s="75"/>
      <c r="D4025" s="57"/>
      <c r="E4025" s="66"/>
      <c r="F4025" s="62"/>
      <c r="G4025" s="100"/>
      <c r="H4025" s="64"/>
      <c r="I4025" s="70"/>
    </row>
    <row r="4026" spans="1:9" ht="15" hidden="1" customHeight="1" x14ac:dyDescent="0.25">
      <c r="A4026" s="224"/>
      <c r="B4026" s="56"/>
      <c r="C4026" s="75"/>
      <c r="D4026" s="57"/>
      <c r="E4026" s="66"/>
      <c r="F4026" s="67"/>
      <c r="G4026" s="63"/>
      <c r="H4026" s="64"/>
      <c r="I4026" s="70"/>
    </row>
    <row r="4027" spans="1:9" ht="15" hidden="1" customHeight="1" x14ac:dyDescent="0.25">
      <c r="A4027" s="224"/>
      <c r="B4027" s="60"/>
      <c r="C4027" s="228"/>
      <c r="D4027" s="98"/>
      <c r="E4027" s="99"/>
      <c r="F4027" s="441"/>
      <c r="G4027" s="63"/>
      <c r="H4027" s="64"/>
      <c r="I4027" s="70"/>
    </row>
    <row r="4028" spans="1:9" ht="15" hidden="1" customHeight="1" x14ac:dyDescent="0.25">
      <c r="A4028" s="224"/>
      <c r="B4028" s="56"/>
      <c r="C4028" s="56"/>
      <c r="D4028" s="57"/>
      <c r="E4028" s="66"/>
      <c r="F4028" s="67"/>
      <c r="G4028" s="63"/>
      <c r="H4028" s="64"/>
      <c r="I4028" s="70"/>
    </row>
    <row r="4029" spans="1:9" ht="15" hidden="1" customHeight="1" x14ac:dyDescent="0.25">
      <c r="A4029" s="224"/>
      <c r="B4029" s="56"/>
      <c r="C4029" s="56"/>
      <c r="D4029" s="243"/>
      <c r="E4029" s="72"/>
      <c r="F4029" s="67"/>
      <c r="G4029" s="63"/>
      <c r="H4029" s="64"/>
      <c r="I4029" s="70"/>
    </row>
    <row r="4030" spans="1:9" ht="15" hidden="1" customHeight="1" x14ac:dyDescent="0.25">
      <c r="A4030" s="224"/>
      <c r="B4030" s="56"/>
      <c r="C4030" s="56"/>
      <c r="D4030" s="243"/>
      <c r="E4030" s="72"/>
      <c r="F4030" s="67"/>
      <c r="G4030" s="63"/>
      <c r="H4030" s="64"/>
      <c r="I4030" s="56"/>
    </row>
    <row r="4031" spans="1:9" ht="15" hidden="1" customHeight="1" x14ac:dyDescent="0.25">
      <c r="A4031" s="224"/>
      <c r="B4031" s="56"/>
      <c r="C4031" s="56"/>
      <c r="D4031" s="57"/>
      <c r="E4031" s="72"/>
      <c r="F4031" s="67"/>
      <c r="G4031" s="63"/>
      <c r="H4031" s="64"/>
      <c r="I4031" s="70"/>
    </row>
    <row r="4032" spans="1:9" ht="15" hidden="1" customHeight="1" x14ac:dyDescent="0.25">
      <c r="A4032" s="224"/>
      <c r="B4032" s="55"/>
      <c r="C4032" s="228"/>
      <c r="D4032" s="57"/>
      <c r="E4032" s="66"/>
      <c r="F4032" s="76"/>
      <c r="G4032" s="63"/>
      <c r="H4032" s="64"/>
      <c r="I4032" s="70"/>
    </row>
    <row r="4033" spans="1:9" ht="15" hidden="1" customHeight="1" x14ac:dyDescent="0.25">
      <c r="A4033" s="224"/>
      <c r="B4033" s="56"/>
      <c r="C4033" s="110"/>
      <c r="D4033" s="57"/>
      <c r="E4033" s="86"/>
      <c r="F4033" s="62"/>
      <c r="G4033" s="63"/>
      <c r="H4033" s="64"/>
      <c r="I4033" s="70"/>
    </row>
    <row r="4034" spans="1:9" ht="15" hidden="1" customHeight="1" x14ac:dyDescent="0.25">
      <c r="A4034" s="224"/>
      <c r="B4034" s="56"/>
      <c r="C4034" s="110"/>
      <c r="D4034" s="57"/>
      <c r="E4034" s="86"/>
      <c r="F4034" s="62"/>
      <c r="G4034" s="63"/>
      <c r="H4034" s="64"/>
      <c r="I4034" s="70"/>
    </row>
    <row r="4035" spans="1:9" ht="15" hidden="1" customHeight="1" x14ac:dyDescent="0.25">
      <c r="A4035" s="224"/>
      <c r="B4035" s="56"/>
      <c r="C4035" s="56"/>
      <c r="D4035" s="57"/>
      <c r="E4035" s="66"/>
      <c r="F4035" s="76"/>
      <c r="G4035" s="63"/>
      <c r="H4035" s="64"/>
      <c r="I4035" s="56"/>
    </row>
    <row r="4036" spans="1:9" ht="15" hidden="1" customHeight="1" x14ac:dyDescent="0.25">
      <c r="A4036" s="224"/>
      <c r="B4036" s="55"/>
      <c r="C4036" s="228"/>
      <c r="D4036" s="57"/>
      <c r="E4036" s="66"/>
      <c r="F4036" s="76"/>
      <c r="G4036" s="63"/>
      <c r="H4036" s="64"/>
      <c r="I4036" s="56"/>
    </row>
    <row r="4037" spans="1:9" ht="15" hidden="1" customHeight="1" x14ac:dyDescent="0.25">
      <c r="A4037" s="224"/>
      <c r="B4037" s="95"/>
      <c r="C4037" s="71"/>
      <c r="D4037" s="57"/>
      <c r="E4037" s="66"/>
      <c r="F4037" s="76"/>
      <c r="G4037" s="100"/>
      <c r="H4037" s="64"/>
      <c r="I4037" s="56"/>
    </row>
    <row r="4038" spans="1:9" ht="15" hidden="1" customHeight="1" x14ac:dyDescent="0.25">
      <c r="A4038" s="224"/>
      <c r="B4038" s="55"/>
      <c r="C4038" s="228"/>
      <c r="D4038" s="57"/>
      <c r="E4038" s="66"/>
      <c r="F4038" s="76"/>
      <c r="G4038" s="63"/>
      <c r="H4038" s="64"/>
      <c r="I4038" s="56"/>
    </row>
    <row r="4039" spans="1:9" ht="15" hidden="1" customHeight="1" x14ac:dyDescent="0.25">
      <c r="A4039" s="224"/>
      <c r="B4039" s="55"/>
      <c r="C4039" s="75"/>
      <c r="D4039" s="57"/>
      <c r="E4039" s="66"/>
      <c r="F4039" s="63"/>
      <c r="G4039" s="100"/>
      <c r="H4039" s="64"/>
      <c r="I4039" s="56"/>
    </row>
    <row r="4040" spans="1:9" ht="15" hidden="1" customHeight="1" x14ac:dyDescent="0.25">
      <c r="A4040" s="224"/>
      <c r="B4040" s="74"/>
      <c r="C4040" s="75"/>
      <c r="D4040" s="57"/>
      <c r="E4040" s="86"/>
      <c r="F4040" s="62"/>
      <c r="G4040" s="63"/>
      <c r="H4040" s="64"/>
      <c r="I4040" s="56"/>
    </row>
    <row r="4041" spans="1:9" ht="15" hidden="1" customHeight="1" x14ac:dyDescent="0.25">
      <c r="A4041" s="224"/>
      <c r="B4041" s="56"/>
      <c r="C4041" s="123"/>
      <c r="D4041" s="244"/>
      <c r="E4041" s="66"/>
      <c r="F4041" s="130"/>
      <c r="G4041" s="63"/>
      <c r="H4041" s="64"/>
      <c r="I4041" s="56"/>
    </row>
    <row r="4042" spans="1:9" ht="15" hidden="1" customHeight="1" x14ac:dyDescent="0.25">
      <c r="A4042" s="224"/>
      <c r="B4042" s="56"/>
      <c r="C4042" s="123"/>
      <c r="D4042" s="106"/>
      <c r="E4042" s="66"/>
      <c r="F4042" s="62"/>
      <c r="G4042" s="63"/>
      <c r="H4042" s="64"/>
      <c r="I4042" s="56"/>
    </row>
    <row r="4043" spans="1:9" ht="15" hidden="1" customHeight="1" x14ac:dyDescent="0.25">
      <c r="A4043" s="224"/>
      <c r="B4043" s="68"/>
      <c r="C4043" s="123"/>
      <c r="D4043" s="106"/>
      <c r="E4043" s="72"/>
      <c r="F4043" s="62"/>
      <c r="G4043" s="63"/>
      <c r="H4043" s="64"/>
      <c r="I4043" s="56"/>
    </row>
    <row r="4044" spans="1:9" ht="15" hidden="1" customHeight="1" x14ac:dyDescent="0.25">
      <c r="A4044" s="224"/>
      <c r="B4044" s="56"/>
      <c r="C4044" s="56"/>
      <c r="D4044" s="106"/>
      <c r="E4044" s="72"/>
      <c r="F4044" s="58"/>
      <c r="G4044" s="63"/>
      <c r="H4044" s="64"/>
      <c r="I4044" s="56"/>
    </row>
    <row r="4045" spans="1:9" ht="15" hidden="1" customHeight="1" x14ac:dyDescent="0.25">
      <c r="A4045" s="224"/>
      <c r="B4045" s="95"/>
      <c r="C4045" s="75"/>
      <c r="D4045" s="61"/>
      <c r="E4045" s="86"/>
      <c r="F4045" s="62"/>
      <c r="G4045" s="63"/>
      <c r="H4045" s="64"/>
      <c r="I4045" s="56"/>
    </row>
    <row r="4046" spans="1:9" ht="15" hidden="1" customHeight="1" x14ac:dyDescent="0.25">
      <c r="A4046" s="224"/>
      <c r="B4046" s="56"/>
      <c r="C4046" s="71"/>
      <c r="D4046" s="56"/>
      <c r="E4046" s="56"/>
      <c r="F4046" s="58"/>
      <c r="G4046" s="63"/>
      <c r="H4046" s="64"/>
      <c r="I4046" s="56"/>
    </row>
    <row r="4047" spans="1:9" ht="15" hidden="1" customHeight="1" x14ac:dyDescent="0.25">
      <c r="A4047" s="224"/>
      <c r="B4047" s="56"/>
      <c r="C4047" s="56"/>
      <c r="D4047" s="57"/>
      <c r="E4047" s="72"/>
      <c r="F4047" s="62"/>
      <c r="G4047" s="63"/>
      <c r="H4047" s="64"/>
      <c r="I4047" s="56"/>
    </row>
    <row r="4048" spans="1:9" ht="15" hidden="1" customHeight="1" x14ac:dyDescent="0.25">
      <c r="A4048" s="224"/>
      <c r="B4048" s="74"/>
      <c r="C4048" s="56"/>
      <c r="D4048" s="57"/>
      <c r="E4048" s="86"/>
      <c r="F4048" s="62"/>
      <c r="G4048" s="63"/>
      <c r="H4048" s="64"/>
      <c r="I4048" s="56"/>
    </row>
    <row r="4049" spans="1:9" ht="15" hidden="1" customHeight="1" x14ac:dyDescent="0.25">
      <c r="A4049" s="224"/>
      <c r="B4049" s="55"/>
      <c r="C4049" s="110"/>
      <c r="D4049" s="105"/>
      <c r="E4049" s="66"/>
      <c r="F4049" s="62"/>
      <c r="G4049" s="63"/>
      <c r="H4049" s="64"/>
      <c r="I4049" s="56"/>
    </row>
    <row r="4050" spans="1:9" ht="15" hidden="1" customHeight="1" x14ac:dyDescent="0.25">
      <c r="A4050" s="224"/>
      <c r="B4050" s="56"/>
      <c r="C4050" s="56"/>
      <c r="D4050" s="56"/>
      <c r="E4050" s="56"/>
      <c r="F4050" s="56"/>
      <c r="G4050" s="63"/>
      <c r="H4050" s="64"/>
      <c r="I4050" s="56"/>
    </row>
    <row r="4051" spans="1:9" ht="15" hidden="1" customHeight="1" x14ac:dyDescent="0.25">
      <c r="A4051" s="224"/>
      <c r="B4051" s="56"/>
      <c r="C4051" s="56"/>
      <c r="D4051" s="57"/>
      <c r="E4051" s="66"/>
      <c r="F4051" s="76"/>
      <c r="G4051" s="63"/>
      <c r="H4051" s="64"/>
      <c r="I4051" s="56"/>
    </row>
    <row r="4052" spans="1:9" ht="15" hidden="1" customHeight="1" x14ac:dyDescent="0.25">
      <c r="A4052" s="224"/>
      <c r="B4052" s="56"/>
      <c r="C4052" s="56"/>
      <c r="D4052" s="57"/>
      <c r="E4052" s="86"/>
      <c r="F4052" s="62"/>
      <c r="G4052" s="63"/>
      <c r="H4052" s="64"/>
      <c r="I4052" s="56"/>
    </row>
    <row r="4053" spans="1:9" ht="15" hidden="1" customHeight="1" x14ac:dyDescent="0.25">
      <c r="A4053" s="224"/>
      <c r="B4053" s="55"/>
      <c r="C4053" s="75"/>
      <c r="D4053" s="105"/>
      <c r="E4053" s="86"/>
      <c r="F4053" s="59"/>
      <c r="G4053" s="63"/>
      <c r="H4053" s="64"/>
      <c r="I4053" s="56"/>
    </row>
    <row r="4054" spans="1:9" ht="15" hidden="1" customHeight="1" x14ac:dyDescent="0.25">
      <c r="A4054" s="224"/>
      <c r="B4054" s="95"/>
      <c r="C4054" s="75"/>
      <c r="D4054" s="61"/>
      <c r="E4054" s="86"/>
      <c r="F4054" s="62"/>
      <c r="G4054" s="63"/>
      <c r="H4054" s="64"/>
      <c r="I4054" s="56"/>
    </row>
    <row r="4055" spans="1:9" ht="15" hidden="1" customHeight="1" x14ac:dyDescent="0.25">
      <c r="A4055" s="224"/>
      <c r="B4055" s="60"/>
      <c r="C4055" s="123"/>
      <c r="D4055" s="57"/>
      <c r="E4055" s="72"/>
      <c r="F4055" s="76"/>
      <c r="G4055" s="63"/>
      <c r="H4055" s="64"/>
      <c r="I4055" s="70"/>
    </row>
    <row r="4056" spans="1:9" ht="15" hidden="1" customHeight="1" x14ac:dyDescent="0.25">
      <c r="A4056" s="224"/>
      <c r="B4056" s="55"/>
      <c r="C4056" s="56"/>
      <c r="D4056" s="243"/>
      <c r="E4056" s="66"/>
      <c r="F4056" s="77"/>
      <c r="G4056" s="63"/>
      <c r="H4056" s="64"/>
      <c r="I4056" s="70"/>
    </row>
    <row r="4057" spans="1:9" ht="15" hidden="1" customHeight="1" x14ac:dyDescent="0.25">
      <c r="A4057" s="224"/>
      <c r="B4057" s="68"/>
      <c r="C4057" s="56"/>
      <c r="D4057" s="83"/>
      <c r="E4057" s="69"/>
      <c r="F4057" s="77"/>
      <c r="G4057" s="63"/>
      <c r="H4057" s="64"/>
      <c r="I4057" s="70"/>
    </row>
    <row r="4058" spans="1:9" ht="15" hidden="1" customHeight="1" x14ac:dyDescent="0.25">
      <c r="A4058" s="224"/>
      <c r="B4058" s="60"/>
      <c r="C4058" s="151"/>
      <c r="D4058" s="57"/>
      <c r="E4058" s="100"/>
      <c r="F4058" s="96"/>
      <c r="G4058" s="63"/>
      <c r="H4058" s="64"/>
      <c r="I4058" s="70"/>
    </row>
    <row r="4059" spans="1:9" ht="15" hidden="1" customHeight="1" x14ac:dyDescent="0.25">
      <c r="A4059" s="224"/>
      <c r="B4059" s="56"/>
      <c r="C4059" s="56"/>
      <c r="D4059" s="57"/>
      <c r="E4059" s="86"/>
      <c r="F4059" s="62"/>
      <c r="G4059" s="63"/>
      <c r="H4059" s="64"/>
      <c r="I4059" s="70"/>
    </row>
    <row r="4060" spans="1:9" hidden="1" x14ac:dyDescent="0.25">
      <c r="A4060" s="224"/>
      <c r="B4060" s="68"/>
      <c r="C4060" s="71"/>
      <c r="D4060" s="57"/>
      <c r="E4060" s="86"/>
      <c r="F4060" s="62"/>
      <c r="G4060" s="63"/>
      <c r="H4060" s="64"/>
      <c r="I4060" s="70"/>
    </row>
    <row r="4061" spans="1:9" ht="15" hidden="1" customHeight="1" x14ac:dyDescent="0.25">
      <c r="A4061" s="224"/>
      <c r="B4061" s="56"/>
      <c r="C4061" s="245"/>
      <c r="D4061" s="106"/>
      <c r="E4061" s="86"/>
      <c r="F4061" s="62"/>
      <c r="G4061" s="63"/>
      <c r="H4061" s="64"/>
      <c r="I4061" s="70"/>
    </row>
    <row r="4062" spans="1:9" ht="15" hidden="1" customHeight="1" x14ac:dyDescent="0.25">
      <c r="A4062" s="224"/>
      <c r="B4062" s="55"/>
      <c r="C4062" s="75"/>
      <c r="D4062" s="106"/>
      <c r="E4062" s="86"/>
      <c r="F4062" s="62"/>
      <c r="G4062" s="63"/>
      <c r="H4062" s="64"/>
      <c r="I4062" s="70"/>
    </row>
    <row r="4063" spans="1:9" ht="15" hidden="1" customHeight="1" x14ac:dyDescent="0.25">
      <c r="A4063" s="224"/>
      <c r="B4063" s="55"/>
      <c r="C4063" s="75"/>
      <c r="D4063" s="106"/>
      <c r="E4063" s="86"/>
      <c r="F4063" s="62"/>
      <c r="G4063" s="63"/>
      <c r="H4063" s="64"/>
      <c r="I4063" s="70"/>
    </row>
    <row r="4064" spans="1:9" ht="15" hidden="1" customHeight="1" x14ac:dyDescent="0.25">
      <c r="A4064" s="224"/>
      <c r="B4064" s="56"/>
      <c r="C4064" s="56"/>
      <c r="D4064" s="57"/>
      <c r="E4064" s="86"/>
      <c r="F4064" s="62"/>
      <c r="G4064" s="63"/>
      <c r="H4064" s="64"/>
      <c r="I4064" s="70"/>
    </row>
    <row r="4065" spans="1:9" ht="15" hidden="1" customHeight="1" x14ac:dyDescent="0.25">
      <c r="A4065" s="224"/>
      <c r="B4065" s="56"/>
      <c r="C4065" s="80"/>
      <c r="D4065" s="57"/>
      <c r="E4065" s="72"/>
      <c r="F4065" s="76"/>
      <c r="G4065" s="63"/>
      <c r="H4065" s="64"/>
      <c r="I4065" s="70"/>
    </row>
    <row r="4066" spans="1:9" ht="15" hidden="1" customHeight="1" x14ac:dyDescent="0.25">
      <c r="A4066" s="224"/>
      <c r="B4066" s="74"/>
      <c r="C4066" s="56"/>
      <c r="D4066" s="57"/>
      <c r="E4066" s="72"/>
      <c r="F4066" s="62"/>
      <c r="G4066" s="100"/>
      <c r="H4066" s="64"/>
      <c r="I4066" s="70"/>
    </row>
    <row r="4067" spans="1:9" ht="15" hidden="1" customHeight="1" x14ac:dyDescent="0.25">
      <c r="A4067" s="224"/>
      <c r="B4067" s="56"/>
      <c r="C4067" s="75"/>
      <c r="D4067" s="106"/>
      <c r="E4067" s="66"/>
      <c r="F4067" s="62"/>
      <c r="G4067" s="63"/>
      <c r="H4067" s="64"/>
      <c r="I4067" s="70"/>
    </row>
    <row r="4068" spans="1:9" ht="15" hidden="1" customHeight="1" x14ac:dyDescent="0.25">
      <c r="A4068" s="224"/>
      <c r="B4068" s="56"/>
      <c r="C4068" s="56"/>
      <c r="D4068" s="106"/>
      <c r="E4068" s="72"/>
      <c r="F4068" s="58"/>
      <c r="G4068" s="63"/>
      <c r="H4068" s="64"/>
      <c r="I4068" s="70"/>
    </row>
    <row r="4069" spans="1:9" ht="15" hidden="1" customHeight="1" x14ac:dyDescent="0.25">
      <c r="A4069" s="224"/>
      <c r="B4069" s="56"/>
      <c r="C4069" s="75"/>
      <c r="D4069" s="244"/>
      <c r="E4069" s="66"/>
      <c r="F4069" s="130"/>
      <c r="G4069" s="63"/>
      <c r="H4069" s="64"/>
      <c r="I4069" s="70"/>
    </row>
    <row r="4070" spans="1:9" ht="15" hidden="1" customHeight="1" x14ac:dyDescent="0.25">
      <c r="A4070" s="224"/>
      <c r="B4070" s="56"/>
      <c r="C4070" s="56"/>
      <c r="D4070" s="57"/>
      <c r="E4070" s="72"/>
      <c r="F4070" s="76"/>
      <c r="G4070" s="63"/>
      <c r="H4070" s="64"/>
      <c r="I4070" s="70"/>
    </row>
    <row r="4071" spans="1:9" ht="15" hidden="1" customHeight="1" x14ac:dyDescent="0.25">
      <c r="A4071" s="224"/>
      <c r="B4071" s="55"/>
      <c r="C4071" s="75"/>
      <c r="D4071" s="57"/>
      <c r="E4071" s="72"/>
      <c r="F4071" s="62"/>
      <c r="G4071" s="100"/>
      <c r="H4071" s="64"/>
      <c r="I4071" s="70"/>
    </row>
    <row r="4072" spans="1:9" ht="15" hidden="1" customHeight="1" x14ac:dyDescent="0.25">
      <c r="A4072" s="224"/>
      <c r="B4072" s="55"/>
      <c r="C4072" s="75"/>
      <c r="D4072" s="83"/>
      <c r="E4072" s="72"/>
      <c r="F4072" s="62"/>
      <c r="G4072" s="63"/>
      <c r="H4072" s="64"/>
      <c r="I4072" s="70"/>
    </row>
    <row r="4073" spans="1:9" ht="15" hidden="1" customHeight="1" x14ac:dyDescent="0.25">
      <c r="A4073" s="224"/>
      <c r="B4073" s="56"/>
      <c r="C4073" s="56"/>
      <c r="D4073" s="105"/>
      <c r="E4073" s="72"/>
      <c r="F4073" s="62"/>
      <c r="G4073" s="63"/>
      <c r="H4073" s="64"/>
      <c r="I4073" s="70"/>
    </row>
    <row r="4074" spans="1:9" ht="15" hidden="1" customHeight="1" x14ac:dyDescent="0.25">
      <c r="A4074" s="224"/>
      <c r="B4074" s="56"/>
      <c r="C4074" s="56"/>
      <c r="D4074" s="56"/>
      <c r="E4074" s="66"/>
      <c r="F4074" s="58"/>
      <c r="G4074" s="63"/>
      <c r="H4074" s="64"/>
      <c r="I4074" s="70"/>
    </row>
    <row r="4075" spans="1:9" ht="15" hidden="1" customHeight="1" x14ac:dyDescent="0.25">
      <c r="A4075" s="224"/>
      <c r="B4075" s="56"/>
      <c r="C4075" s="56"/>
      <c r="D4075" s="57"/>
      <c r="E4075" s="86"/>
      <c r="F4075" s="62"/>
      <c r="G4075" s="63"/>
      <c r="H4075" s="64"/>
      <c r="I4075" s="70"/>
    </row>
    <row r="4076" spans="1:9" ht="15" hidden="1" customHeight="1" x14ac:dyDescent="0.25">
      <c r="A4076" s="224"/>
      <c r="B4076" s="56"/>
      <c r="C4076" s="56"/>
      <c r="D4076" s="105"/>
      <c r="E4076" s="72"/>
      <c r="F4076" s="62"/>
      <c r="G4076" s="63"/>
      <c r="H4076" s="64"/>
      <c r="I4076" s="70"/>
    </row>
    <row r="4077" spans="1:9" ht="15" hidden="1" customHeight="1" x14ac:dyDescent="0.25">
      <c r="A4077" s="224"/>
      <c r="B4077" s="60"/>
      <c r="C4077" s="107"/>
      <c r="D4077" s="83"/>
      <c r="E4077" s="72"/>
      <c r="F4077" s="77"/>
      <c r="G4077" s="63"/>
      <c r="H4077" s="64"/>
      <c r="I4077" s="70"/>
    </row>
    <row r="4078" spans="1:9" ht="15" hidden="1" customHeight="1" x14ac:dyDescent="0.25">
      <c r="A4078" s="224"/>
      <c r="B4078" s="68"/>
      <c r="C4078" s="75"/>
      <c r="D4078" s="57"/>
      <c r="E4078" s="72"/>
      <c r="F4078" s="62"/>
      <c r="G4078" s="63"/>
      <c r="H4078" s="64"/>
      <c r="I4078" s="70"/>
    </row>
    <row r="4079" spans="1:9" ht="15" hidden="1" customHeight="1" x14ac:dyDescent="0.25">
      <c r="A4079" s="224"/>
      <c r="B4079" s="56"/>
      <c r="C4079" s="56"/>
      <c r="D4079" s="57"/>
      <c r="E4079" s="72"/>
      <c r="F4079" s="62"/>
      <c r="G4079" s="63"/>
      <c r="H4079" s="64"/>
      <c r="I4079" s="70"/>
    </row>
    <row r="4080" spans="1:9" ht="15" hidden="1" customHeight="1" x14ac:dyDescent="0.25">
      <c r="A4080" s="224"/>
      <c r="B4080" s="55"/>
      <c r="C4080" s="72"/>
      <c r="D4080" s="243"/>
      <c r="E4080" s="66"/>
      <c r="F4080" s="62"/>
      <c r="G4080" s="63"/>
      <c r="H4080" s="64"/>
      <c r="I4080" s="56"/>
    </row>
    <row r="4081" spans="1:9" ht="15" hidden="1" customHeight="1" x14ac:dyDescent="0.25">
      <c r="A4081" s="224"/>
      <c r="B4081" s="74"/>
      <c r="C4081" s="71"/>
      <c r="D4081" s="57"/>
      <c r="E4081" s="86"/>
      <c r="F4081" s="62"/>
      <c r="G4081" s="100"/>
      <c r="H4081" s="64"/>
      <c r="I4081" s="56"/>
    </row>
    <row r="4082" spans="1:9" ht="15" hidden="1" customHeight="1" x14ac:dyDescent="0.25">
      <c r="A4082" s="224"/>
      <c r="B4082" s="68"/>
      <c r="C4082" s="56"/>
      <c r="D4082" s="106"/>
      <c r="E4082" s="72"/>
      <c r="F4082" s="62"/>
      <c r="G4082" s="100"/>
      <c r="H4082" s="64"/>
      <c r="I4082" s="56"/>
    </row>
    <row r="4083" spans="1:9" ht="15" hidden="1" customHeight="1" x14ac:dyDescent="0.25">
      <c r="A4083" s="224"/>
      <c r="B4083" s="68"/>
      <c r="C4083" s="123"/>
      <c r="D4083" s="106"/>
      <c r="E4083" s="72"/>
      <c r="F4083" s="62"/>
      <c r="G4083" s="63"/>
      <c r="H4083" s="64"/>
      <c r="I4083" s="56"/>
    </row>
    <row r="4084" spans="1:9" ht="15" hidden="1" customHeight="1" x14ac:dyDescent="0.25">
      <c r="A4084" s="224"/>
      <c r="B4084" s="56"/>
      <c r="C4084" s="56"/>
      <c r="D4084" s="106"/>
      <c r="E4084" s="72"/>
      <c r="F4084" s="58"/>
      <c r="G4084" s="100"/>
      <c r="H4084" s="64"/>
      <c r="I4084" s="56"/>
    </row>
    <row r="4085" spans="1:9" ht="15" hidden="1" customHeight="1" x14ac:dyDescent="0.25">
      <c r="A4085" s="224"/>
      <c r="B4085" s="95"/>
      <c r="C4085" s="75"/>
      <c r="D4085" s="61"/>
      <c r="E4085" s="86"/>
      <c r="F4085" s="62"/>
      <c r="G4085" s="63"/>
      <c r="H4085" s="64"/>
      <c r="I4085" s="56"/>
    </row>
    <row r="4086" spans="1:9" ht="15" hidden="1" customHeight="1" x14ac:dyDescent="0.25">
      <c r="A4086" s="224"/>
      <c r="B4086" s="55"/>
      <c r="C4086" s="75"/>
      <c r="D4086" s="57"/>
      <c r="E4086" s="86"/>
      <c r="F4086" s="76"/>
      <c r="G4086" s="743"/>
      <c r="H4086" s="64"/>
      <c r="I4086" s="56"/>
    </row>
    <row r="4087" spans="1:9" ht="15" hidden="1" customHeight="1" x14ac:dyDescent="0.25">
      <c r="A4087" s="224"/>
      <c r="B4087" s="74"/>
      <c r="C4087" s="56"/>
      <c r="D4087" s="57"/>
      <c r="E4087" s="72"/>
      <c r="F4087" s="62"/>
      <c r="G4087" s="100"/>
      <c r="H4087" s="64"/>
      <c r="I4087" s="56"/>
    </row>
    <row r="4088" spans="1:9" ht="15" hidden="1" customHeight="1" x14ac:dyDescent="0.25">
      <c r="A4088" s="224"/>
      <c r="B4088" s="56"/>
      <c r="C4088" s="245"/>
      <c r="D4088" s="57"/>
      <c r="E4088" s="86"/>
      <c r="F4088" s="62"/>
      <c r="G4088" s="63"/>
      <c r="H4088" s="64"/>
      <c r="I4088" s="70"/>
    </row>
    <row r="4089" spans="1:9" ht="15" hidden="1" customHeight="1" x14ac:dyDescent="0.25">
      <c r="A4089" s="224"/>
      <c r="B4089" s="56"/>
      <c r="C4089" s="75"/>
      <c r="D4089" s="105"/>
      <c r="E4089" s="66"/>
      <c r="F4089" s="246"/>
      <c r="G4089" s="63"/>
      <c r="H4089" s="64"/>
      <c r="I4089" s="70"/>
    </row>
    <row r="4090" spans="1:9" ht="15" hidden="1" customHeight="1" x14ac:dyDescent="0.25">
      <c r="A4090" s="224"/>
      <c r="B4090" s="56"/>
      <c r="C4090" s="56"/>
      <c r="D4090" s="57"/>
      <c r="E4090" s="86"/>
      <c r="F4090" s="62"/>
      <c r="G4090" s="63"/>
      <c r="H4090" s="64"/>
      <c r="I4090" s="70"/>
    </row>
    <row r="4091" spans="1:9" ht="15" hidden="1" customHeight="1" x14ac:dyDescent="0.25">
      <c r="A4091" s="224"/>
      <c r="B4091" s="68"/>
      <c r="C4091" s="71"/>
      <c r="D4091" s="57"/>
      <c r="E4091" s="86"/>
      <c r="F4091" s="62"/>
      <c r="G4091" s="63"/>
      <c r="H4091" s="64"/>
      <c r="I4091" s="70"/>
    </row>
    <row r="4092" spans="1:9" ht="15" hidden="1" customHeight="1" x14ac:dyDescent="0.25">
      <c r="A4092" s="224"/>
      <c r="B4092" s="56"/>
      <c r="C4092" s="245"/>
      <c r="D4092" s="106"/>
      <c r="E4092" s="86"/>
      <c r="F4092" s="62"/>
      <c r="G4092" s="63"/>
      <c r="H4092" s="64"/>
      <c r="I4092" s="70"/>
    </row>
    <row r="4093" spans="1:9" ht="15" hidden="1" customHeight="1" x14ac:dyDescent="0.25">
      <c r="A4093" s="224"/>
      <c r="B4093" s="55"/>
      <c r="C4093" s="75"/>
      <c r="D4093" s="106"/>
      <c r="E4093" s="86"/>
      <c r="F4093" s="62"/>
      <c r="G4093" s="63"/>
      <c r="H4093" s="64"/>
      <c r="I4093" s="70"/>
    </row>
    <row r="4094" spans="1:9" ht="15" hidden="1" customHeight="1" x14ac:dyDescent="0.25">
      <c r="A4094" s="224"/>
      <c r="B4094" s="56"/>
      <c r="C4094" s="56"/>
      <c r="D4094" s="57"/>
      <c r="E4094" s="72"/>
      <c r="F4094" s="62"/>
      <c r="G4094" s="63"/>
      <c r="H4094" s="64"/>
      <c r="I4094" s="70"/>
    </row>
    <row r="4095" spans="1:9" ht="15" hidden="1" customHeight="1" x14ac:dyDescent="0.25">
      <c r="A4095" s="224"/>
      <c r="B4095" s="55"/>
      <c r="C4095" s="56"/>
      <c r="D4095" s="105"/>
      <c r="E4095" s="66"/>
      <c r="F4095" s="62"/>
      <c r="G4095" s="63"/>
      <c r="H4095" s="64"/>
      <c r="I4095" s="70"/>
    </row>
    <row r="4096" spans="1:9" ht="15" hidden="1" customHeight="1" x14ac:dyDescent="0.25">
      <c r="A4096" s="224"/>
      <c r="B4096" s="55"/>
      <c r="C4096" s="75"/>
      <c r="D4096" s="57"/>
      <c r="E4096" s="86"/>
      <c r="F4096" s="76"/>
      <c r="G4096" s="63"/>
      <c r="H4096" s="64"/>
      <c r="I4096" s="70"/>
    </row>
    <row r="4097" spans="1:9" ht="15" hidden="1" customHeight="1" x14ac:dyDescent="0.25">
      <c r="A4097" s="224"/>
      <c r="B4097" s="81"/>
      <c r="C4097" s="75"/>
      <c r="D4097" s="57"/>
      <c r="E4097" s="86"/>
      <c r="F4097" s="62"/>
      <c r="G4097" s="63"/>
      <c r="H4097" s="64"/>
      <c r="I4097" s="70"/>
    </row>
    <row r="4098" spans="1:9" ht="15" hidden="1" customHeight="1" x14ac:dyDescent="0.25">
      <c r="A4098" s="224"/>
      <c r="B4098" s="55"/>
      <c r="C4098" s="75"/>
      <c r="D4098" s="83"/>
      <c r="E4098" s="72"/>
      <c r="F4098" s="62"/>
      <c r="G4098" s="63"/>
      <c r="H4098" s="64"/>
      <c r="I4098" s="70"/>
    </row>
    <row r="4099" spans="1:9" ht="15" hidden="1" customHeight="1" x14ac:dyDescent="0.25">
      <c r="A4099" s="224"/>
      <c r="B4099" s="56"/>
      <c r="C4099" s="56"/>
      <c r="D4099" s="83"/>
      <c r="E4099" s="72"/>
      <c r="F4099" s="77"/>
      <c r="G4099" s="63"/>
      <c r="H4099" s="64"/>
      <c r="I4099" s="70"/>
    </row>
    <row r="4100" spans="1:9" ht="15" hidden="1" customHeight="1" x14ac:dyDescent="0.25">
      <c r="A4100" s="224"/>
      <c r="B4100" s="56"/>
      <c r="C4100" s="80"/>
      <c r="D4100" s="83"/>
      <c r="E4100" s="72"/>
      <c r="F4100" s="77"/>
      <c r="G4100" s="63"/>
      <c r="H4100" s="64"/>
      <c r="I4100" s="70"/>
    </row>
    <row r="4101" spans="1:9" ht="15" hidden="1" customHeight="1" x14ac:dyDescent="0.25">
      <c r="A4101" s="224"/>
      <c r="B4101" s="56"/>
      <c r="C4101" s="81"/>
      <c r="D4101" s="83"/>
      <c r="E4101" s="72"/>
      <c r="F4101" s="77"/>
      <c r="G4101" s="63"/>
      <c r="H4101" s="64"/>
      <c r="I4101" s="70"/>
    </row>
    <row r="4102" spans="1:9" ht="15" hidden="1" customHeight="1" x14ac:dyDescent="0.25">
      <c r="A4102" s="224"/>
      <c r="B4102" s="56"/>
      <c r="C4102" s="56"/>
      <c r="D4102" s="83"/>
      <c r="E4102" s="72"/>
      <c r="F4102" s="77"/>
      <c r="G4102" s="63"/>
      <c r="H4102" s="64"/>
      <c r="I4102" s="56"/>
    </row>
    <row r="4103" spans="1:9" ht="15" hidden="1" customHeight="1" x14ac:dyDescent="0.25">
      <c r="A4103" s="224"/>
      <c r="B4103" s="56"/>
      <c r="C4103" s="56"/>
      <c r="D4103" s="106"/>
      <c r="E4103" s="86"/>
      <c r="F4103" s="59"/>
      <c r="G4103" s="63"/>
      <c r="H4103" s="64"/>
      <c r="I4103" s="70"/>
    </row>
    <row r="4104" spans="1:9" ht="15" hidden="1" customHeight="1" x14ac:dyDescent="0.25">
      <c r="A4104" s="224"/>
      <c r="B4104" s="56"/>
      <c r="C4104" s="56"/>
      <c r="D4104" s="105"/>
      <c r="E4104" s="72"/>
      <c r="F4104" s="62"/>
      <c r="G4104" s="63"/>
      <c r="H4104" s="64"/>
      <c r="I4104" s="70"/>
    </row>
    <row r="4105" spans="1:9" ht="15" hidden="1" customHeight="1" x14ac:dyDescent="0.25">
      <c r="A4105" s="224"/>
      <c r="B4105" s="68"/>
      <c r="C4105" s="56"/>
      <c r="D4105" s="83"/>
      <c r="E4105" s="69"/>
      <c r="F4105" s="77"/>
      <c r="G4105" s="63"/>
      <c r="H4105" s="64"/>
      <c r="I4105" s="70"/>
    </row>
    <row r="4106" spans="1:9" ht="15" hidden="1" customHeight="1" x14ac:dyDescent="0.25">
      <c r="A4106" s="224"/>
      <c r="B4106" s="60"/>
      <c r="C4106" s="151"/>
      <c r="D4106" s="57"/>
      <c r="E4106" s="100"/>
      <c r="F4106" s="96"/>
      <c r="G4106" s="63"/>
      <c r="H4106" s="64"/>
      <c r="I4106" s="70"/>
    </row>
    <row r="4107" spans="1:9" ht="15" hidden="1" customHeight="1" x14ac:dyDescent="0.25">
      <c r="A4107" s="224"/>
      <c r="B4107" s="56"/>
      <c r="C4107" s="56"/>
      <c r="D4107" s="57"/>
      <c r="E4107" s="100"/>
      <c r="F4107" s="96"/>
      <c r="G4107" s="63"/>
      <c r="H4107" s="64"/>
      <c r="I4107" s="70"/>
    </row>
    <row r="4108" spans="1:9" ht="15" hidden="1" customHeight="1" x14ac:dyDescent="0.25">
      <c r="A4108" s="224"/>
      <c r="B4108" s="55"/>
      <c r="C4108" s="240"/>
      <c r="D4108" s="57"/>
      <c r="E4108" s="66"/>
      <c r="F4108" s="62"/>
      <c r="G4108" s="63"/>
      <c r="H4108" s="64"/>
      <c r="I4108" s="70"/>
    </row>
    <row r="4109" spans="1:9" ht="15" hidden="1" customHeight="1" x14ac:dyDescent="0.25">
      <c r="A4109" s="224"/>
      <c r="B4109" s="60"/>
      <c r="C4109" s="107"/>
      <c r="D4109" s="83"/>
      <c r="E4109" s="72"/>
      <c r="F4109" s="77"/>
      <c r="G4109" s="63"/>
      <c r="H4109" s="64"/>
      <c r="I4109" s="70"/>
    </row>
    <row r="4110" spans="1:9" ht="15" hidden="1" customHeight="1" x14ac:dyDescent="0.25">
      <c r="A4110" s="224"/>
      <c r="B4110" s="55"/>
      <c r="C4110" s="75"/>
      <c r="D4110" s="83"/>
      <c r="E4110" s="72"/>
      <c r="F4110" s="62"/>
      <c r="G4110" s="63"/>
      <c r="H4110" s="64"/>
      <c r="I4110" s="70"/>
    </row>
    <row r="4111" spans="1:9" ht="15" hidden="1" customHeight="1" x14ac:dyDescent="0.25">
      <c r="A4111" s="224"/>
      <c r="B4111" s="56"/>
      <c r="C4111" s="56"/>
      <c r="D4111" s="83"/>
      <c r="E4111" s="72"/>
      <c r="F4111" s="76"/>
      <c r="G4111" s="63"/>
      <c r="H4111" s="64"/>
      <c r="I4111" s="70"/>
    </row>
    <row r="4112" spans="1:9" ht="15" hidden="1" customHeight="1" x14ac:dyDescent="0.25">
      <c r="A4112" s="224"/>
      <c r="B4112" s="56"/>
      <c r="C4112" s="75"/>
      <c r="D4112" s="244"/>
      <c r="E4112" s="66"/>
      <c r="F4112" s="130"/>
      <c r="G4112" s="63"/>
      <c r="H4112" s="64"/>
      <c r="I4112" s="70"/>
    </row>
    <row r="4113" spans="1:9" ht="15" hidden="1" customHeight="1" x14ac:dyDescent="0.25">
      <c r="A4113" s="224"/>
      <c r="B4113" s="56"/>
      <c r="C4113" s="75"/>
      <c r="D4113" s="106"/>
      <c r="E4113" s="66"/>
      <c r="F4113" s="62"/>
      <c r="G4113" s="63"/>
      <c r="H4113" s="64"/>
      <c r="I4113" s="70"/>
    </row>
    <row r="4114" spans="1:9" ht="15" hidden="1" customHeight="1" x14ac:dyDescent="0.25">
      <c r="A4114" s="224"/>
      <c r="B4114" s="71"/>
      <c r="C4114" s="71"/>
      <c r="D4114" s="57"/>
      <c r="E4114" s="66"/>
      <c r="F4114" s="76"/>
      <c r="G4114" s="63"/>
      <c r="H4114" s="64"/>
      <c r="I4114" s="70"/>
    </row>
    <row r="4115" spans="1:9" ht="15" hidden="1" customHeight="1" x14ac:dyDescent="0.25">
      <c r="A4115" s="224"/>
      <c r="B4115" s="56"/>
      <c r="C4115" s="56"/>
      <c r="D4115" s="57"/>
      <c r="E4115" s="66"/>
      <c r="F4115" s="76"/>
      <c r="G4115" s="63"/>
      <c r="H4115" s="64"/>
      <c r="I4115" s="70"/>
    </row>
    <row r="4116" spans="1:9" ht="15" hidden="1" customHeight="1" x14ac:dyDescent="0.25">
      <c r="A4116" s="224"/>
      <c r="B4116" s="56"/>
      <c r="C4116" s="56"/>
      <c r="D4116" s="57"/>
      <c r="E4116" s="72"/>
      <c r="F4116" s="76"/>
      <c r="G4116" s="63"/>
      <c r="H4116" s="64"/>
      <c r="I4116" s="70"/>
    </row>
    <row r="4117" spans="1:9" ht="15" hidden="1" customHeight="1" x14ac:dyDescent="0.25">
      <c r="A4117" s="224"/>
      <c r="B4117" s="55"/>
      <c r="C4117" s="71"/>
      <c r="D4117" s="105"/>
      <c r="E4117" s="86"/>
      <c r="F4117" s="59"/>
      <c r="G4117" s="63"/>
      <c r="H4117" s="64"/>
      <c r="I4117" s="70"/>
    </row>
    <row r="4118" spans="1:9" ht="15" hidden="1" customHeight="1" x14ac:dyDescent="0.25">
      <c r="A4118" s="224"/>
      <c r="B4118" s="56"/>
      <c r="C4118" s="56"/>
      <c r="D4118" s="83"/>
      <c r="E4118" s="72"/>
      <c r="F4118" s="77"/>
      <c r="G4118" s="63"/>
      <c r="H4118" s="64"/>
      <c r="I4118" s="70"/>
    </row>
    <row r="4119" spans="1:9" ht="15" hidden="1" customHeight="1" x14ac:dyDescent="0.25">
      <c r="A4119" s="224"/>
      <c r="B4119" s="56"/>
      <c r="C4119" s="56"/>
      <c r="D4119" s="83"/>
      <c r="E4119" s="72"/>
      <c r="F4119" s="77"/>
      <c r="G4119" s="63"/>
      <c r="H4119" s="64"/>
      <c r="I4119" s="70"/>
    </row>
    <row r="4120" spans="1:9" ht="15" hidden="1" customHeight="1" x14ac:dyDescent="0.25">
      <c r="A4120" s="224"/>
      <c r="B4120" s="56"/>
      <c r="C4120" s="56"/>
      <c r="D4120" s="83"/>
      <c r="E4120" s="72"/>
      <c r="F4120" s="77"/>
      <c r="G4120" s="63"/>
      <c r="H4120" s="64"/>
      <c r="I4120" s="70"/>
    </row>
    <row r="4121" spans="1:9" ht="15" hidden="1" customHeight="1" x14ac:dyDescent="0.25">
      <c r="A4121" s="224"/>
      <c r="B4121" s="56"/>
      <c r="C4121" s="56"/>
      <c r="D4121" s="83"/>
      <c r="E4121" s="72"/>
      <c r="F4121" s="77"/>
      <c r="G4121" s="63"/>
      <c r="H4121" s="64"/>
      <c r="I4121" s="70"/>
    </row>
    <row r="4122" spans="1:9" ht="15" hidden="1" customHeight="1" x14ac:dyDescent="0.25">
      <c r="A4122" s="224"/>
      <c r="B4122" s="56"/>
      <c r="C4122" s="80"/>
      <c r="D4122" s="57"/>
      <c r="E4122" s="72"/>
      <c r="F4122" s="67"/>
      <c r="G4122" s="63"/>
      <c r="H4122" s="64"/>
      <c r="I4122" s="70"/>
    </row>
    <row r="4123" spans="1:9" ht="15" hidden="1" customHeight="1" x14ac:dyDescent="0.25">
      <c r="A4123" s="224"/>
      <c r="B4123" s="68"/>
      <c r="C4123" s="56"/>
      <c r="D4123" s="83"/>
      <c r="E4123" s="72"/>
      <c r="F4123" s="77"/>
      <c r="G4123" s="63"/>
      <c r="H4123" s="64"/>
      <c r="I4123" s="70"/>
    </row>
    <row r="4124" spans="1:9" ht="15" hidden="1" customHeight="1" x14ac:dyDescent="0.25">
      <c r="A4124" s="224"/>
      <c r="B4124" s="68"/>
      <c r="C4124" s="56"/>
      <c r="D4124" s="83"/>
      <c r="E4124" s="72"/>
      <c r="F4124" s="77"/>
      <c r="G4124" s="63"/>
      <c r="H4124" s="64"/>
      <c r="I4124" s="70"/>
    </row>
    <row r="4125" spans="1:9" ht="15" hidden="1" customHeight="1" x14ac:dyDescent="0.25">
      <c r="A4125" s="224"/>
      <c r="B4125" s="68"/>
      <c r="C4125" s="238"/>
      <c r="D4125" s="61"/>
      <c r="E4125" s="69"/>
      <c r="F4125" s="62"/>
      <c r="G4125" s="63"/>
      <c r="H4125" s="64"/>
      <c r="I4125" s="70"/>
    </row>
    <row r="4126" spans="1:9" ht="15" hidden="1" customHeight="1" x14ac:dyDescent="0.25">
      <c r="A4126" s="224"/>
      <c r="B4126" s="56"/>
      <c r="C4126" s="228"/>
      <c r="D4126" s="106"/>
      <c r="E4126" s="72"/>
      <c r="F4126" s="138"/>
      <c r="G4126" s="63"/>
      <c r="H4126" s="64"/>
      <c r="I4126" s="56"/>
    </row>
    <row r="4127" spans="1:9" ht="15" hidden="1" customHeight="1" x14ac:dyDescent="0.25">
      <c r="A4127" s="224"/>
      <c r="B4127" s="56"/>
      <c r="C4127" s="75"/>
      <c r="D4127" s="72"/>
      <c r="E4127" s="66"/>
      <c r="F4127" s="76"/>
      <c r="G4127" s="100"/>
      <c r="H4127" s="64"/>
      <c r="I4127" s="56"/>
    </row>
    <row r="4128" spans="1:9" ht="15" hidden="1" customHeight="1" x14ac:dyDescent="0.25">
      <c r="A4128" s="224"/>
      <c r="B4128" s="55"/>
      <c r="C4128" s="75"/>
      <c r="D4128" s="72"/>
      <c r="E4128" s="86"/>
      <c r="F4128" s="76"/>
      <c r="G4128" s="63"/>
      <c r="H4128" s="64"/>
      <c r="I4128" s="56"/>
    </row>
    <row r="4129" spans="1:9" ht="15" hidden="1" customHeight="1" x14ac:dyDescent="0.25">
      <c r="A4129" s="224"/>
      <c r="B4129" s="56"/>
      <c r="C4129" s="123"/>
      <c r="D4129" s="244"/>
      <c r="E4129" s="66"/>
      <c r="F4129" s="130"/>
      <c r="G4129" s="63"/>
      <c r="H4129" s="64"/>
      <c r="I4129" s="56"/>
    </row>
    <row r="4130" spans="1:9" ht="15" hidden="1" customHeight="1" x14ac:dyDescent="0.25">
      <c r="A4130" s="224"/>
      <c r="B4130" s="56"/>
      <c r="C4130" s="110"/>
      <c r="D4130" s="57"/>
      <c r="E4130" s="72"/>
      <c r="F4130" s="77"/>
      <c r="G4130" s="63"/>
      <c r="H4130" s="64"/>
      <c r="I4130" s="56"/>
    </row>
    <row r="4131" spans="1:9" ht="15" hidden="1" customHeight="1" x14ac:dyDescent="0.25">
      <c r="A4131" s="224"/>
      <c r="B4131" s="56"/>
      <c r="C4131" s="75"/>
      <c r="D4131" s="57"/>
      <c r="E4131" s="86"/>
      <c r="F4131" s="62"/>
      <c r="G4131" s="63"/>
      <c r="H4131" s="64"/>
      <c r="I4131" s="56"/>
    </row>
    <row r="4132" spans="1:9" ht="15" hidden="1" customHeight="1" x14ac:dyDescent="0.25">
      <c r="A4132" s="224"/>
      <c r="B4132" s="56"/>
      <c r="C4132" s="75"/>
      <c r="D4132" s="57"/>
      <c r="E4132" s="66"/>
      <c r="F4132" s="76"/>
      <c r="G4132" s="63"/>
      <c r="H4132" s="64"/>
      <c r="I4132" s="56"/>
    </row>
    <row r="4133" spans="1:9" ht="15" hidden="1" customHeight="1" x14ac:dyDescent="0.25">
      <c r="A4133" s="224"/>
      <c r="B4133" s="55"/>
      <c r="C4133" s="75"/>
      <c r="D4133" s="57"/>
      <c r="E4133" s="66"/>
      <c r="F4133" s="76"/>
      <c r="G4133" s="63"/>
      <c r="H4133" s="64"/>
      <c r="I4133" s="56"/>
    </row>
    <row r="4134" spans="1:9" ht="15" hidden="1" customHeight="1" x14ac:dyDescent="0.25">
      <c r="A4134" s="224"/>
      <c r="B4134" s="74"/>
      <c r="C4134" s="75"/>
      <c r="D4134" s="56"/>
      <c r="E4134" s="72"/>
      <c r="F4134" s="58"/>
      <c r="G4134" s="63"/>
      <c r="H4134" s="64"/>
      <c r="I4134" s="56"/>
    </row>
    <row r="4135" spans="1:9" ht="15" hidden="1" customHeight="1" x14ac:dyDescent="0.25">
      <c r="A4135" s="224"/>
      <c r="B4135" s="56"/>
      <c r="C4135" s="75"/>
      <c r="D4135" s="83"/>
      <c r="E4135" s="72"/>
      <c r="F4135" s="62"/>
      <c r="G4135" s="63"/>
      <c r="H4135" s="64"/>
      <c r="I4135" s="56"/>
    </row>
    <row r="4136" spans="1:9" ht="15" hidden="1" customHeight="1" x14ac:dyDescent="0.25">
      <c r="A4136" s="224"/>
      <c r="B4136" s="56"/>
      <c r="C4136" s="75"/>
      <c r="D4136" s="83"/>
      <c r="E4136" s="72"/>
      <c r="F4136" s="76"/>
      <c r="G4136" s="63"/>
      <c r="H4136" s="64"/>
      <c r="I4136" s="56"/>
    </row>
    <row r="4137" spans="1:9" ht="15" hidden="1" customHeight="1" x14ac:dyDescent="0.25">
      <c r="A4137" s="224"/>
      <c r="B4137" s="55"/>
      <c r="C4137" s="75"/>
      <c r="D4137" s="105"/>
      <c r="E4137" s="66"/>
      <c r="F4137" s="62"/>
      <c r="G4137" s="63"/>
      <c r="H4137" s="64"/>
      <c r="I4137" s="56"/>
    </row>
    <row r="4138" spans="1:9" ht="15" hidden="1" customHeight="1" x14ac:dyDescent="0.25">
      <c r="A4138" s="224"/>
      <c r="B4138" s="56"/>
      <c r="C4138" s="75"/>
      <c r="D4138" s="57"/>
      <c r="E4138" s="66"/>
      <c r="F4138" s="76"/>
      <c r="G4138" s="63"/>
      <c r="H4138" s="64"/>
      <c r="I4138" s="56"/>
    </row>
    <row r="4139" spans="1:9" ht="15" hidden="1" customHeight="1" x14ac:dyDescent="0.25">
      <c r="A4139" s="224"/>
      <c r="B4139" s="55"/>
      <c r="C4139" s="75"/>
      <c r="D4139" s="57"/>
      <c r="E4139" s="72"/>
      <c r="F4139" s="77"/>
      <c r="G4139" s="63"/>
      <c r="H4139" s="64"/>
      <c r="I4139" s="56"/>
    </row>
    <row r="4140" spans="1:9" ht="15" hidden="1" customHeight="1" x14ac:dyDescent="0.25">
      <c r="A4140" s="224"/>
      <c r="B4140" s="56"/>
      <c r="C4140" s="75"/>
      <c r="D4140" s="57"/>
      <c r="E4140" s="72"/>
      <c r="F4140" s="76"/>
      <c r="G4140" s="63"/>
      <c r="H4140" s="64"/>
      <c r="I4140" s="56"/>
    </row>
    <row r="4141" spans="1:9" ht="15" hidden="1" customHeight="1" x14ac:dyDescent="0.25">
      <c r="A4141" s="224"/>
      <c r="B4141" s="55"/>
      <c r="C4141" s="75"/>
      <c r="D4141" s="57"/>
      <c r="E4141" s="66"/>
      <c r="F4141" s="76"/>
      <c r="G4141" s="63"/>
      <c r="H4141" s="106"/>
      <c r="I4141" s="56"/>
    </row>
    <row r="4142" spans="1:9" ht="15" hidden="1" customHeight="1" x14ac:dyDescent="0.25">
      <c r="A4142" s="224"/>
      <c r="B4142" s="56"/>
      <c r="C4142" s="56"/>
      <c r="D4142" s="57"/>
      <c r="E4142" s="72"/>
      <c r="F4142" s="62"/>
      <c r="G4142" s="63"/>
      <c r="H4142" s="106"/>
      <c r="I4142" s="56"/>
    </row>
    <row r="4143" spans="1:9" ht="15" hidden="1" customHeight="1" x14ac:dyDescent="0.25">
      <c r="A4143" s="224"/>
      <c r="B4143" s="56"/>
      <c r="C4143" s="56"/>
      <c r="D4143" s="98"/>
      <c r="E4143" s="99"/>
      <c r="F4143" s="120"/>
      <c r="G4143" s="63"/>
      <c r="H4143" s="106"/>
      <c r="I4143" s="56"/>
    </row>
    <row r="4144" spans="1:9" ht="15" hidden="1" customHeight="1" x14ac:dyDescent="0.25">
      <c r="A4144" s="224"/>
      <c r="B4144" s="56"/>
      <c r="C4144" s="56"/>
      <c r="D4144" s="243"/>
      <c r="E4144" s="230"/>
      <c r="F4144" s="138"/>
      <c r="G4144" s="63"/>
      <c r="H4144" s="106"/>
      <c r="I4144" s="56"/>
    </row>
    <row r="4145" spans="1:9" ht="15" hidden="1" customHeight="1" x14ac:dyDescent="0.25">
      <c r="A4145" s="224"/>
      <c r="B4145" s="56"/>
      <c r="C4145" s="56"/>
      <c r="D4145" s="242"/>
      <c r="E4145" s="72"/>
      <c r="F4145" s="62"/>
      <c r="G4145" s="63"/>
      <c r="H4145" s="106"/>
      <c r="I4145" s="56"/>
    </row>
    <row r="4146" spans="1:9" ht="15" hidden="1" customHeight="1" x14ac:dyDescent="0.25">
      <c r="A4146" s="224"/>
      <c r="B4146" s="56"/>
      <c r="C4146" s="56"/>
      <c r="D4146" s="56"/>
      <c r="E4146" s="56"/>
      <c r="F4146" s="56"/>
      <c r="G4146" s="63"/>
      <c r="H4146" s="106"/>
      <c r="I4146" s="70"/>
    </row>
    <row r="4147" spans="1:9" ht="15" hidden="1" customHeight="1" x14ac:dyDescent="0.25">
      <c r="A4147" s="224"/>
      <c r="B4147" s="56"/>
      <c r="C4147" s="245"/>
      <c r="D4147" s="106"/>
      <c r="E4147" s="86"/>
      <c r="F4147" s="62"/>
      <c r="G4147" s="63"/>
      <c r="H4147" s="106"/>
      <c r="I4147" s="70"/>
    </row>
    <row r="4148" spans="1:9" ht="15" hidden="1" customHeight="1" x14ac:dyDescent="0.25">
      <c r="A4148" s="224"/>
      <c r="B4148" s="55"/>
      <c r="C4148" s="75"/>
      <c r="D4148" s="106"/>
      <c r="E4148" s="86"/>
      <c r="F4148" s="62"/>
      <c r="G4148" s="63"/>
      <c r="H4148" s="64"/>
      <c r="I4148" s="70"/>
    </row>
    <row r="4149" spans="1:9" ht="15" hidden="1" customHeight="1" x14ac:dyDescent="0.25">
      <c r="A4149" s="224"/>
      <c r="B4149" s="56"/>
      <c r="C4149" s="75"/>
      <c r="D4149" s="244"/>
      <c r="E4149" s="66"/>
      <c r="F4149" s="130"/>
      <c r="G4149" s="63"/>
      <c r="H4149" s="64"/>
      <c r="I4149" s="70"/>
    </row>
    <row r="4150" spans="1:9" ht="15" hidden="1" customHeight="1" x14ac:dyDescent="0.25">
      <c r="A4150" s="224"/>
      <c r="B4150" s="56"/>
      <c r="C4150" s="75"/>
      <c r="D4150" s="106"/>
      <c r="E4150" s="66"/>
      <c r="F4150" s="62"/>
      <c r="G4150" s="63"/>
      <c r="H4150" s="64"/>
      <c r="I4150" s="70"/>
    </row>
    <row r="4151" spans="1:9" ht="15" hidden="1" customHeight="1" x14ac:dyDescent="0.25">
      <c r="A4151" s="224"/>
      <c r="B4151" s="68"/>
      <c r="C4151" s="123"/>
      <c r="D4151" s="106"/>
      <c r="E4151" s="72"/>
      <c r="F4151" s="62"/>
      <c r="G4151" s="63"/>
      <c r="H4151" s="64"/>
      <c r="I4151" s="70"/>
    </row>
    <row r="4152" spans="1:9" ht="15" hidden="1" customHeight="1" x14ac:dyDescent="0.25">
      <c r="A4152" s="224"/>
      <c r="B4152" s="68"/>
      <c r="C4152" s="75"/>
      <c r="D4152" s="57"/>
      <c r="E4152" s="72"/>
      <c r="F4152" s="62"/>
      <c r="G4152" s="63"/>
      <c r="H4152" s="64"/>
      <c r="I4152" s="70"/>
    </row>
    <row r="4153" spans="1:9" ht="15" hidden="1" customHeight="1" x14ac:dyDescent="0.25">
      <c r="A4153" s="224"/>
      <c r="B4153" s="56"/>
      <c r="C4153" s="65"/>
      <c r="D4153" s="83"/>
      <c r="E4153" s="72"/>
      <c r="F4153" s="62"/>
      <c r="G4153" s="63"/>
      <c r="H4153" s="64"/>
      <c r="I4153" s="70"/>
    </row>
    <row r="4154" spans="1:9" ht="15" hidden="1" customHeight="1" x14ac:dyDescent="0.25">
      <c r="A4154" s="224"/>
      <c r="B4154" s="56"/>
      <c r="C4154" s="56"/>
      <c r="D4154" s="83"/>
      <c r="E4154" s="72"/>
      <c r="F4154" s="77"/>
      <c r="G4154" s="63"/>
      <c r="H4154" s="64"/>
      <c r="I4154" s="70"/>
    </row>
    <row r="4155" spans="1:9" ht="15" hidden="1" customHeight="1" x14ac:dyDescent="0.25">
      <c r="A4155" s="224"/>
      <c r="B4155" s="55"/>
      <c r="C4155" s="55"/>
      <c r="D4155" s="83"/>
      <c r="E4155" s="72"/>
      <c r="F4155" s="77"/>
      <c r="G4155" s="63"/>
      <c r="H4155" s="64"/>
      <c r="I4155" s="70"/>
    </row>
    <row r="4156" spans="1:9" ht="15" hidden="1" customHeight="1" x14ac:dyDescent="0.25">
      <c r="A4156" s="224"/>
      <c r="B4156" s="56"/>
      <c r="C4156" s="56"/>
      <c r="D4156" s="83"/>
      <c r="E4156" s="72"/>
      <c r="F4156" s="77"/>
      <c r="G4156" s="63"/>
      <c r="H4156" s="64"/>
      <c r="I4156" s="70"/>
    </row>
    <row r="4157" spans="1:9" ht="15" hidden="1" customHeight="1" x14ac:dyDescent="0.25">
      <c r="A4157" s="224"/>
      <c r="B4157" s="56"/>
      <c r="C4157" s="56"/>
      <c r="D4157" s="106"/>
      <c r="E4157" s="86"/>
      <c r="F4157" s="59"/>
      <c r="G4157" s="63"/>
      <c r="H4157" s="64"/>
      <c r="I4157" s="70"/>
    </row>
    <row r="4158" spans="1:9" ht="15" hidden="1" customHeight="1" x14ac:dyDescent="0.25">
      <c r="A4158" s="224"/>
      <c r="B4158" s="56"/>
      <c r="C4158" s="56"/>
      <c r="D4158" s="57"/>
      <c r="E4158" s="86"/>
      <c r="F4158" s="62"/>
      <c r="G4158" s="63"/>
      <c r="H4158" s="64"/>
      <c r="I4158" s="70"/>
    </row>
    <row r="4159" spans="1:9" ht="15" hidden="1" customHeight="1" x14ac:dyDescent="0.25">
      <c r="A4159" s="224"/>
      <c r="B4159" s="56"/>
      <c r="C4159" s="75"/>
      <c r="D4159" s="105"/>
      <c r="E4159" s="66"/>
      <c r="F4159" s="62"/>
      <c r="G4159" s="63"/>
      <c r="H4159" s="64"/>
      <c r="I4159" s="70"/>
    </row>
    <row r="4160" spans="1:9" ht="15" hidden="1" customHeight="1" x14ac:dyDescent="0.25">
      <c r="A4160" s="224"/>
      <c r="B4160" s="55"/>
      <c r="C4160" s="75"/>
      <c r="D4160" s="83"/>
      <c r="E4160" s="72"/>
      <c r="F4160" s="62"/>
      <c r="G4160" s="63"/>
      <c r="H4160" s="64"/>
      <c r="I4160" s="70"/>
    </row>
    <row r="4161" spans="1:9" ht="15" hidden="1" customHeight="1" x14ac:dyDescent="0.25">
      <c r="A4161" s="224"/>
      <c r="B4161" s="56"/>
      <c r="C4161" s="56"/>
      <c r="D4161" s="83"/>
      <c r="E4161" s="72"/>
      <c r="F4161" s="76"/>
      <c r="G4161" s="63"/>
      <c r="H4161" s="64"/>
      <c r="I4161" s="70"/>
    </row>
    <row r="4162" spans="1:9" ht="15" hidden="1" customHeight="1" x14ac:dyDescent="0.25">
      <c r="A4162" s="224"/>
      <c r="B4162" s="56"/>
      <c r="C4162" s="56"/>
      <c r="D4162" s="83"/>
      <c r="E4162" s="72"/>
      <c r="F4162" s="77"/>
      <c r="G4162" s="63"/>
      <c r="H4162" s="64"/>
      <c r="I4162" s="70"/>
    </row>
    <row r="4163" spans="1:9" ht="15" hidden="1" customHeight="1" x14ac:dyDescent="0.25">
      <c r="A4163" s="224"/>
      <c r="B4163" s="56"/>
      <c r="C4163" s="56"/>
      <c r="D4163" s="83"/>
      <c r="E4163" s="72"/>
      <c r="F4163" s="77"/>
      <c r="G4163" s="63"/>
      <c r="H4163" s="64"/>
      <c r="I4163" s="70"/>
    </row>
    <row r="4164" spans="1:9" ht="15" hidden="1" customHeight="1" x14ac:dyDescent="0.25">
      <c r="A4164" s="224"/>
      <c r="B4164" s="56"/>
      <c r="C4164" s="56"/>
      <c r="D4164" s="57"/>
      <c r="E4164" s="66"/>
      <c r="F4164" s="76"/>
      <c r="G4164" s="63"/>
      <c r="H4164" s="64"/>
      <c r="I4164" s="70"/>
    </row>
    <row r="4165" spans="1:9" ht="15" hidden="1" customHeight="1" x14ac:dyDescent="0.25">
      <c r="A4165" s="224"/>
      <c r="B4165" s="56"/>
      <c r="C4165" s="56"/>
      <c r="D4165" s="57"/>
      <c r="E4165" s="86"/>
      <c r="F4165" s="62"/>
      <c r="G4165" s="63"/>
      <c r="H4165" s="64"/>
      <c r="I4165" s="70"/>
    </row>
    <row r="4166" spans="1:9" ht="15" hidden="1" customHeight="1" x14ac:dyDescent="0.25">
      <c r="A4166" s="224"/>
      <c r="B4166" s="56"/>
      <c r="C4166" s="71"/>
      <c r="D4166" s="105"/>
      <c r="E4166" s="86"/>
      <c r="F4166" s="59"/>
      <c r="G4166" s="63"/>
      <c r="H4166" s="64"/>
      <c r="I4166" s="70"/>
    </row>
    <row r="4167" spans="1:9" ht="15" hidden="1" customHeight="1" x14ac:dyDescent="0.25">
      <c r="A4167" s="224"/>
      <c r="B4167" s="74"/>
      <c r="C4167" s="56"/>
      <c r="D4167" s="57"/>
      <c r="E4167" s="72"/>
      <c r="F4167" s="62"/>
      <c r="G4167" s="63"/>
      <c r="H4167" s="64"/>
      <c r="I4167" s="70"/>
    </row>
    <row r="4168" spans="1:9" ht="15" hidden="1" customHeight="1" x14ac:dyDescent="0.25">
      <c r="A4168" s="224"/>
      <c r="B4168" s="56"/>
      <c r="C4168" s="245"/>
      <c r="D4168" s="57"/>
      <c r="E4168" s="86"/>
      <c r="F4168" s="62"/>
      <c r="G4168" s="63"/>
      <c r="H4168" s="64"/>
      <c r="I4168" s="70"/>
    </row>
    <row r="4169" spans="1:9" ht="15" hidden="1" customHeight="1" x14ac:dyDescent="0.25">
      <c r="A4169" s="224"/>
      <c r="B4169" s="55"/>
      <c r="C4169" s="230"/>
      <c r="D4169" s="137"/>
      <c r="E4169" s="230"/>
      <c r="F4169" s="138"/>
      <c r="G4169" s="63"/>
      <c r="H4169" s="64"/>
      <c r="I4169" s="70"/>
    </row>
    <row r="4170" spans="1:9" ht="15" hidden="1" customHeight="1" x14ac:dyDescent="0.25">
      <c r="A4170" s="224"/>
      <c r="B4170" s="55"/>
      <c r="C4170" s="75"/>
      <c r="D4170" s="57"/>
      <c r="E4170" s="66"/>
      <c r="F4170" s="76"/>
      <c r="G4170" s="63"/>
      <c r="H4170" s="64"/>
      <c r="I4170" s="70"/>
    </row>
    <row r="4171" spans="1:9" ht="15" hidden="1" customHeight="1" x14ac:dyDescent="0.25">
      <c r="A4171" s="224"/>
      <c r="B4171" s="68"/>
      <c r="C4171" s="75"/>
      <c r="D4171" s="57"/>
      <c r="E4171" s="72"/>
      <c r="F4171" s="62"/>
      <c r="G4171" s="63"/>
      <c r="H4171" s="64"/>
      <c r="I4171" s="70"/>
    </row>
    <row r="4172" spans="1:9" ht="15" hidden="1" customHeight="1" x14ac:dyDescent="0.25">
      <c r="A4172" s="224"/>
      <c r="B4172" s="56"/>
      <c r="C4172" s="65"/>
      <c r="D4172" s="137"/>
      <c r="E4172" s="145"/>
      <c r="F4172" s="67"/>
      <c r="G4172" s="63"/>
      <c r="H4172" s="64"/>
      <c r="I4172" s="70"/>
    </row>
    <row r="4173" spans="1:9" ht="15" hidden="1" customHeight="1" x14ac:dyDescent="0.25">
      <c r="A4173" s="224"/>
      <c r="B4173" s="56"/>
      <c r="C4173" s="75"/>
      <c r="D4173" s="57"/>
      <c r="E4173" s="66"/>
      <c r="F4173" s="67"/>
      <c r="G4173" s="63"/>
      <c r="H4173" s="64"/>
      <c r="I4173" s="70"/>
    </row>
    <row r="4174" spans="1:9" ht="15" hidden="1" customHeight="1" x14ac:dyDescent="0.25">
      <c r="A4174" s="224"/>
      <c r="B4174" s="60"/>
      <c r="C4174" s="228"/>
      <c r="D4174" s="98"/>
      <c r="E4174" s="99"/>
      <c r="F4174" s="441"/>
      <c r="G4174" s="63"/>
      <c r="H4174" s="64"/>
      <c r="I4174" s="70"/>
    </row>
    <row r="4175" spans="1:9" ht="15" hidden="1" customHeight="1" x14ac:dyDescent="0.25">
      <c r="A4175" s="224"/>
      <c r="B4175" s="56"/>
      <c r="C4175" s="75"/>
      <c r="D4175" s="57"/>
      <c r="E4175" s="72"/>
      <c r="F4175" s="76"/>
      <c r="G4175" s="63"/>
      <c r="H4175" s="64"/>
      <c r="I4175" s="70"/>
    </row>
    <row r="4176" spans="1:9" ht="15" hidden="1" customHeight="1" x14ac:dyDescent="0.25">
      <c r="A4176" s="224"/>
      <c r="B4176" s="55"/>
      <c r="C4176" s="75"/>
      <c r="D4176" s="57"/>
      <c r="E4176" s="66"/>
      <c r="F4176" s="76"/>
      <c r="G4176" s="63"/>
      <c r="H4176" s="64"/>
      <c r="I4176" s="70"/>
    </row>
    <row r="4177" spans="1:9" ht="15" hidden="1" customHeight="1" x14ac:dyDescent="0.25">
      <c r="A4177" s="224"/>
      <c r="B4177" s="56"/>
      <c r="C4177" s="75"/>
      <c r="D4177" s="57"/>
      <c r="E4177" s="66"/>
      <c r="F4177" s="76"/>
      <c r="G4177" s="63"/>
      <c r="H4177" s="64"/>
      <c r="I4177" s="70"/>
    </row>
    <row r="4178" spans="1:9" ht="15" hidden="1" customHeight="1" x14ac:dyDescent="0.25">
      <c r="A4178" s="224"/>
      <c r="B4178" s="56"/>
      <c r="C4178" s="75"/>
      <c r="D4178" s="57"/>
      <c r="E4178" s="66"/>
      <c r="F4178" s="76"/>
      <c r="G4178" s="63"/>
      <c r="H4178" s="64"/>
      <c r="I4178" s="56"/>
    </row>
    <row r="4179" spans="1:9" ht="15" hidden="1" customHeight="1" x14ac:dyDescent="0.25">
      <c r="A4179" s="224"/>
      <c r="B4179" s="56"/>
      <c r="C4179" s="56"/>
      <c r="D4179" s="83"/>
      <c r="E4179" s="72"/>
      <c r="F4179" s="77"/>
      <c r="G4179" s="63"/>
      <c r="H4179" s="64"/>
      <c r="I4179" s="56"/>
    </row>
    <row r="4180" spans="1:9" ht="15" hidden="1" customHeight="1" x14ac:dyDescent="0.25">
      <c r="A4180" s="224"/>
      <c r="B4180" s="56"/>
      <c r="C4180" s="75"/>
      <c r="D4180" s="72"/>
      <c r="E4180" s="66"/>
      <c r="F4180" s="76"/>
      <c r="G4180" s="100"/>
      <c r="H4180" s="64"/>
      <c r="I4180" s="56"/>
    </row>
    <row r="4181" spans="1:9" ht="15" hidden="1" customHeight="1" x14ac:dyDescent="0.25">
      <c r="A4181" s="224"/>
      <c r="B4181" s="56"/>
      <c r="C4181" s="56"/>
      <c r="D4181" s="57"/>
      <c r="E4181" s="86"/>
      <c r="F4181" s="96"/>
      <c r="G4181" s="100"/>
      <c r="H4181" s="64"/>
      <c r="I4181" s="56"/>
    </row>
    <row r="4182" spans="1:9" ht="15" hidden="1" customHeight="1" x14ac:dyDescent="0.25">
      <c r="A4182" s="224"/>
      <c r="B4182" s="56"/>
      <c r="C4182" s="71"/>
      <c r="D4182" s="57"/>
      <c r="E4182" s="72"/>
      <c r="F4182" s="62"/>
      <c r="G4182" s="63"/>
      <c r="H4182" s="64"/>
      <c r="I4182" s="56"/>
    </row>
    <row r="4183" spans="1:9" ht="15" hidden="1" customHeight="1" x14ac:dyDescent="0.25">
      <c r="A4183" s="224"/>
      <c r="B4183" s="55"/>
      <c r="C4183" s="75"/>
      <c r="D4183" s="119"/>
      <c r="E4183" s="99"/>
      <c r="F4183" s="62"/>
      <c r="G4183" s="63"/>
      <c r="H4183" s="106"/>
      <c r="I4183" s="56"/>
    </row>
    <row r="4184" spans="1:9" ht="15" hidden="1" customHeight="1" x14ac:dyDescent="0.25">
      <c r="A4184" s="224"/>
      <c r="B4184" s="56"/>
      <c r="C4184" s="75"/>
      <c r="D4184" s="57"/>
      <c r="E4184" s="99"/>
      <c r="F4184" s="62"/>
      <c r="G4184" s="63"/>
      <c r="H4184" s="106"/>
      <c r="I4184" s="56"/>
    </row>
    <row r="4185" spans="1:9" ht="15" hidden="1" customHeight="1" x14ac:dyDescent="0.25">
      <c r="A4185" s="224"/>
      <c r="B4185" s="56"/>
      <c r="C4185" s="75"/>
      <c r="D4185" s="57"/>
      <c r="E4185" s="99"/>
      <c r="F4185" s="62"/>
      <c r="G4185" s="63"/>
      <c r="H4185" s="106"/>
      <c r="I4185" s="56"/>
    </row>
    <row r="4186" spans="1:9" ht="15" hidden="1" customHeight="1" x14ac:dyDescent="0.25">
      <c r="A4186" s="224"/>
      <c r="B4186" s="56"/>
      <c r="C4186" s="56"/>
      <c r="D4186" s="56"/>
      <c r="E4186" s="56"/>
      <c r="F4186" s="58"/>
      <c r="G4186" s="63"/>
      <c r="H4186" s="106"/>
      <c r="I4186" s="56"/>
    </row>
    <row r="4187" spans="1:9" ht="15" hidden="1" customHeight="1" x14ac:dyDescent="0.25">
      <c r="A4187" s="224"/>
      <c r="B4187" s="56"/>
      <c r="C4187" s="56"/>
      <c r="D4187" s="56"/>
      <c r="E4187" s="56"/>
      <c r="F4187" s="62"/>
      <c r="G4187" s="63"/>
      <c r="H4187" s="106"/>
      <c r="I4187" s="56"/>
    </row>
    <row r="4188" spans="1:9" ht="15" hidden="1" customHeight="1" x14ac:dyDescent="0.25">
      <c r="A4188" s="224"/>
      <c r="B4188" s="56"/>
      <c r="C4188" s="56"/>
      <c r="D4188" s="56"/>
      <c r="E4188" s="56"/>
      <c r="F4188" s="76"/>
      <c r="G4188" s="63"/>
      <c r="H4188" s="106"/>
      <c r="I4188" s="56"/>
    </row>
    <row r="4189" spans="1:9" ht="15" hidden="1" customHeight="1" x14ac:dyDescent="0.25">
      <c r="A4189" s="224"/>
      <c r="B4189" s="56"/>
      <c r="C4189" s="56"/>
      <c r="D4189" s="56"/>
      <c r="E4189" s="56"/>
      <c r="F4189" s="62"/>
      <c r="G4189" s="63"/>
      <c r="H4189" s="106"/>
      <c r="I4189" s="56"/>
    </row>
    <row r="4190" spans="1:9" ht="15" hidden="1" customHeight="1" x14ac:dyDescent="0.25">
      <c r="A4190" s="224"/>
      <c r="B4190" s="68"/>
      <c r="C4190" s="75"/>
      <c r="D4190" s="57"/>
      <c r="E4190" s="72"/>
      <c r="F4190" s="62"/>
      <c r="G4190" s="63"/>
      <c r="H4190" s="106"/>
      <c r="I4190" s="56"/>
    </row>
    <row r="4191" spans="1:9" ht="15" hidden="1" customHeight="1" x14ac:dyDescent="0.25">
      <c r="A4191" s="224"/>
      <c r="B4191" s="56"/>
      <c r="C4191" s="80"/>
      <c r="D4191" s="57"/>
      <c r="E4191" s="72"/>
      <c r="F4191" s="62"/>
      <c r="G4191" s="63"/>
      <c r="H4191" s="106"/>
      <c r="I4191" s="56"/>
    </row>
    <row r="4192" spans="1:9" ht="15" hidden="1" customHeight="1" x14ac:dyDescent="0.25">
      <c r="A4192" s="224"/>
      <c r="B4192" s="74"/>
      <c r="C4192" s="75"/>
      <c r="D4192" s="57"/>
      <c r="E4192" s="86"/>
      <c r="F4192" s="62"/>
      <c r="G4192" s="63"/>
      <c r="H4192" s="106"/>
      <c r="I4192" s="56"/>
    </row>
    <row r="4193" spans="1:9" ht="15" hidden="1" customHeight="1" x14ac:dyDescent="0.25">
      <c r="A4193" s="224"/>
      <c r="B4193" s="56"/>
      <c r="C4193" s="75"/>
      <c r="D4193" s="57"/>
      <c r="E4193" s="66"/>
      <c r="F4193" s="67"/>
      <c r="G4193" s="63"/>
      <c r="H4193" s="106"/>
      <c r="I4193" s="70"/>
    </row>
    <row r="4194" spans="1:9" ht="15" hidden="1" customHeight="1" x14ac:dyDescent="0.25">
      <c r="A4194" s="224"/>
      <c r="B4194" s="55"/>
      <c r="C4194" s="56"/>
      <c r="D4194" s="137"/>
      <c r="E4194" s="72"/>
      <c r="F4194" s="67"/>
      <c r="G4194" s="63"/>
      <c r="H4194" s="106"/>
      <c r="I4194" s="70"/>
    </row>
    <row r="4195" spans="1:9" ht="15" hidden="1" customHeight="1" x14ac:dyDescent="0.25">
      <c r="A4195" s="224"/>
      <c r="B4195" s="55"/>
      <c r="C4195" s="56"/>
      <c r="D4195" s="57"/>
      <c r="E4195" s="72"/>
      <c r="F4195" s="67"/>
      <c r="G4195" s="63"/>
      <c r="H4195" s="106"/>
      <c r="I4195" s="70"/>
    </row>
    <row r="4196" spans="1:9" ht="15" hidden="1" customHeight="1" x14ac:dyDescent="0.25">
      <c r="A4196" s="224"/>
      <c r="B4196" s="55"/>
      <c r="C4196" s="56"/>
      <c r="D4196" s="57"/>
      <c r="E4196" s="72"/>
      <c r="F4196" s="67"/>
      <c r="G4196" s="63"/>
      <c r="H4196" s="106"/>
      <c r="I4196" s="70"/>
    </row>
    <row r="4197" spans="1:9" ht="15" hidden="1" customHeight="1" x14ac:dyDescent="0.25">
      <c r="A4197" s="224"/>
      <c r="B4197" s="55"/>
      <c r="C4197" s="56"/>
      <c r="D4197" s="243"/>
      <c r="E4197" s="72"/>
      <c r="F4197" s="67"/>
      <c r="G4197" s="63"/>
      <c r="H4197" s="106"/>
      <c r="I4197" s="70"/>
    </row>
    <row r="4198" spans="1:9" ht="15" hidden="1" customHeight="1" x14ac:dyDescent="0.25">
      <c r="A4198" s="224"/>
      <c r="B4198" s="55"/>
      <c r="C4198" s="56"/>
      <c r="D4198" s="57"/>
      <c r="E4198" s="72"/>
      <c r="F4198" s="67"/>
      <c r="G4198" s="63"/>
      <c r="H4198" s="106"/>
      <c r="I4198" s="56"/>
    </row>
    <row r="4199" spans="1:9" ht="15" hidden="1" customHeight="1" x14ac:dyDescent="0.25">
      <c r="A4199" s="224"/>
      <c r="B4199" s="55"/>
      <c r="C4199" s="56"/>
      <c r="D4199" s="57"/>
      <c r="E4199" s="72"/>
      <c r="F4199" s="67"/>
      <c r="G4199" s="63"/>
      <c r="H4199" s="106"/>
      <c r="I4199" s="70"/>
    </row>
    <row r="4200" spans="1:9" ht="15" hidden="1" customHeight="1" x14ac:dyDescent="0.25">
      <c r="A4200" s="224"/>
      <c r="B4200" s="55"/>
      <c r="C4200" s="56"/>
      <c r="D4200" s="57"/>
      <c r="E4200" s="66"/>
      <c r="F4200" s="67"/>
      <c r="G4200" s="63"/>
      <c r="H4200" s="106"/>
      <c r="I4200" s="70"/>
    </row>
    <row r="4201" spans="1:9" ht="15" hidden="1" customHeight="1" x14ac:dyDescent="0.25">
      <c r="A4201" s="224"/>
      <c r="B4201" s="55"/>
      <c r="C4201" s="56"/>
      <c r="D4201" s="243"/>
      <c r="E4201" s="72"/>
      <c r="F4201" s="67"/>
      <c r="G4201" s="63"/>
      <c r="H4201" s="106"/>
      <c r="I4201" s="70"/>
    </row>
    <row r="4202" spans="1:9" ht="15" hidden="1" customHeight="1" x14ac:dyDescent="0.25">
      <c r="A4202" s="224"/>
      <c r="B4202" s="56"/>
      <c r="C4202" s="230"/>
      <c r="D4202" s="243"/>
      <c r="E4202" s="72"/>
      <c r="F4202" s="138"/>
      <c r="G4202" s="63"/>
      <c r="H4202" s="106"/>
      <c r="I4202" s="70"/>
    </row>
    <row r="4203" spans="1:9" ht="15" hidden="1" customHeight="1" x14ac:dyDescent="0.25">
      <c r="A4203" s="224"/>
      <c r="B4203" s="55"/>
      <c r="C4203" s="456"/>
      <c r="D4203" s="243"/>
      <c r="E4203" s="66"/>
      <c r="F4203" s="67"/>
      <c r="G4203" s="100"/>
      <c r="H4203" s="64"/>
      <c r="I4203" s="70"/>
    </row>
    <row r="4204" spans="1:9" ht="15" hidden="1" customHeight="1" x14ac:dyDescent="0.25">
      <c r="A4204" s="224"/>
      <c r="B4204" s="55"/>
      <c r="C4204" s="241"/>
      <c r="D4204" s="243"/>
      <c r="E4204" s="66"/>
      <c r="F4204" s="67"/>
      <c r="G4204" s="63"/>
      <c r="H4204" s="64"/>
      <c r="I4204" s="56"/>
    </row>
    <row r="4205" spans="1:9" ht="15" hidden="1" customHeight="1" x14ac:dyDescent="0.25">
      <c r="A4205" s="224"/>
      <c r="B4205" s="55"/>
      <c r="C4205" s="56"/>
      <c r="D4205" s="56"/>
      <c r="E4205" s="66"/>
      <c r="F4205" s="67"/>
      <c r="G4205" s="63"/>
      <c r="H4205" s="64"/>
      <c r="I4205" s="56"/>
    </row>
    <row r="4206" spans="1:9" ht="15" hidden="1" customHeight="1" x14ac:dyDescent="0.25">
      <c r="A4206" s="224"/>
      <c r="B4206" s="55"/>
      <c r="C4206" s="56"/>
      <c r="D4206" s="56"/>
      <c r="E4206" s="66"/>
      <c r="F4206" s="67"/>
      <c r="G4206" s="63"/>
      <c r="H4206" s="64"/>
      <c r="I4206" s="56"/>
    </row>
    <row r="4207" spans="1:9" ht="15" hidden="1" customHeight="1" x14ac:dyDescent="0.25">
      <c r="A4207" s="224"/>
      <c r="B4207" s="55"/>
      <c r="C4207" s="56"/>
      <c r="D4207" s="56"/>
      <c r="E4207" s="66"/>
      <c r="F4207" s="67"/>
      <c r="G4207" s="63"/>
      <c r="H4207" s="64"/>
      <c r="I4207" s="56"/>
    </row>
    <row r="4208" spans="1:9" ht="15" hidden="1" customHeight="1" x14ac:dyDescent="0.25">
      <c r="A4208" s="224"/>
      <c r="B4208" s="55"/>
      <c r="C4208" s="56"/>
      <c r="D4208" s="56"/>
      <c r="E4208" s="66"/>
      <c r="F4208" s="67"/>
      <c r="G4208" s="63"/>
      <c r="H4208" s="64"/>
      <c r="I4208" s="56"/>
    </row>
    <row r="4209" spans="1:9" ht="15" hidden="1" customHeight="1" x14ac:dyDescent="0.25">
      <c r="A4209" s="224"/>
      <c r="B4209" s="55"/>
      <c r="C4209" s="56"/>
      <c r="D4209" s="56"/>
      <c r="E4209" s="66"/>
      <c r="F4209" s="67"/>
      <c r="G4209" s="63"/>
      <c r="H4209" s="64"/>
      <c r="I4209" s="70"/>
    </row>
    <row r="4210" spans="1:9" ht="15" hidden="1" customHeight="1" x14ac:dyDescent="0.25">
      <c r="A4210" s="224"/>
      <c r="B4210" s="56"/>
      <c r="C4210" s="56"/>
      <c r="D4210" s="106"/>
      <c r="E4210" s="86"/>
      <c r="F4210" s="77"/>
      <c r="G4210" s="63"/>
      <c r="H4210" s="64"/>
      <c r="I4210" s="70"/>
    </row>
    <row r="4211" spans="1:9" ht="15" hidden="1" customHeight="1" x14ac:dyDescent="0.25">
      <c r="A4211" s="224"/>
      <c r="B4211" s="56"/>
      <c r="C4211" s="56"/>
      <c r="D4211" s="106"/>
      <c r="E4211" s="86"/>
      <c r="F4211" s="77"/>
      <c r="G4211" s="63"/>
      <c r="H4211" s="64"/>
      <c r="I4211" s="70"/>
    </row>
    <row r="4212" spans="1:9" ht="15" hidden="1" customHeight="1" x14ac:dyDescent="0.25">
      <c r="A4212" s="224"/>
      <c r="B4212" s="55"/>
      <c r="C4212" s="75"/>
      <c r="D4212" s="244"/>
      <c r="E4212" s="66"/>
      <c r="F4212" s="77"/>
      <c r="G4212" s="63"/>
      <c r="H4212" s="64"/>
      <c r="I4212" s="70"/>
    </row>
    <row r="4213" spans="1:9" ht="15" hidden="1" customHeight="1" x14ac:dyDescent="0.25">
      <c r="A4213" s="224"/>
      <c r="B4213" s="55"/>
      <c r="C4213" s="74"/>
      <c r="D4213" s="106"/>
      <c r="E4213" s="66"/>
      <c r="F4213" s="62"/>
      <c r="G4213" s="63"/>
      <c r="H4213" s="64"/>
      <c r="I4213" s="70"/>
    </row>
    <row r="4214" spans="1:9" ht="15" hidden="1" customHeight="1" x14ac:dyDescent="0.25">
      <c r="A4214" s="224"/>
      <c r="B4214" s="56"/>
      <c r="C4214" s="56"/>
      <c r="D4214" s="57"/>
      <c r="E4214" s="86"/>
      <c r="F4214" s="62"/>
      <c r="G4214" s="63"/>
      <c r="H4214" s="64"/>
      <c r="I4214" s="70"/>
    </row>
    <row r="4215" spans="1:9" ht="15" hidden="1" customHeight="1" x14ac:dyDescent="0.25">
      <c r="A4215" s="224"/>
      <c r="B4215" s="56"/>
      <c r="C4215" s="245"/>
      <c r="D4215" s="57"/>
      <c r="E4215" s="86"/>
      <c r="F4215" s="62"/>
      <c r="G4215" s="63"/>
      <c r="H4215" s="64"/>
      <c r="I4215" s="70"/>
    </row>
    <row r="4216" spans="1:9" ht="15" hidden="1" customHeight="1" x14ac:dyDescent="0.25">
      <c r="A4216" s="224"/>
      <c r="B4216" s="55"/>
      <c r="C4216" s="75"/>
      <c r="D4216" s="106"/>
      <c r="E4216" s="86"/>
      <c r="F4216" s="62"/>
      <c r="G4216" s="63"/>
      <c r="H4216" s="64"/>
      <c r="I4216" s="70"/>
    </row>
    <row r="4217" spans="1:9" ht="15" hidden="1" customHeight="1" x14ac:dyDescent="0.25">
      <c r="A4217" s="224"/>
      <c r="B4217" s="56"/>
      <c r="C4217" s="75"/>
      <c r="D4217" s="244"/>
      <c r="E4217" s="66"/>
      <c r="F4217" s="130"/>
      <c r="G4217" s="63"/>
      <c r="H4217" s="64"/>
      <c r="I4217" s="70"/>
    </row>
    <row r="4218" spans="1:9" ht="15" hidden="1" customHeight="1" x14ac:dyDescent="0.25">
      <c r="A4218" s="224"/>
      <c r="B4218" s="56"/>
      <c r="C4218" s="71"/>
      <c r="D4218" s="105"/>
      <c r="E4218" s="86"/>
      <c r="F4218" s="59"/>
      <c r="G4218" s="63"/>
      <c r="H4218" s="64"/>
      <c r="I4218" s="70"/>
    </row>
    <row r="4219" spans="1:9" ht="15" hidden="1" customHeight="1" x14ac:dyDescent="0.25">
      <c r="A4219" s="224"/>
      <c r="B4219" s="56"/>
      <c r="C4219" s="56"/>
      <c r="D4219" s="106"/>
      <c r="E4219" s="72"/>
      <c r="F4219" s="58"/>
      <c r="G4219" s="63"/>
      <c r="H4219" s="64"/>
      <c r="I4219" s="70"/>
    </row>
    <row r="4220" spans="1:9" ht="15" hidden="1" customHeight="1" x14ac:dyDescent="0.25">
      <c r="A4220" s="224"/>
      <c r="B4220" s="71"/>
      <c r="C4220" s="228"/>
      <c r="D4220" s="242"/>
      <c r="E4220" s="56"/>
      <c r="F4220" s="62"/>
      <c r="G4220" s="63"/>
      <c r="H4220" s="64"/>
      <c r="I4220" s="70"/>
    </row>
    <row r="4221" spans="1:9" hidden="1" x14ac:dyDescent="0.25">
      <c r="A4221" s="224"/>
      <c r="B4221" s="56"/>
      <c r="C4221" s="245"/>
      <c r="D4221" s="57"/>
      <c r="E4221" s="86"/>
      <c r="F4221" s="62"/>
      <c r="G4221" s="63"/>
      <c r="H4221" s="64"/>
      <c r="I4221" s="70"/>
    </row>
    <row r="4222" spans="1:9" ht="15" hidden="1" customHeight="1" x14ac:dyDescent="0.25">
      <c r="A4222" s="224"/>
      <c r="B4222" s="56"/>
      <c r="C4222" s="56"/>
      <c r="D4222" s="106"/>
      <c r="E4222" s="86"/>
      <c r="F4222" s="77"/>
      <c r="G4222" s="63"/>
      <c r="H4222" s="64"/>
      <c r="I4222" s="70"/>
    </row>
    <row r="4223" spans="1:9" ht="15" hidden="1" customHeight="1" x14ac:dyDescent="0.25">
      <c r="A4223" s="224"/>
      <c r="B4223" s="56"/>
      <c r="C4223" s="56"/>
      <c r="D4223" s="83"/>
      <c r="E4223" s="72"/>
      <c r="F4223" s="77"/>
      <c r="G4223" s="63"/>
      <c r="H4223" s="64"/>
      <c r="I4223" s="70"/>
    </row>
    <row r="4224" spans="1:9" ht="15" hidden="1" customHeight="1" x14ac:dyDescent="0.25">
      <c r="A4224" s="224"/>
      <c r="B4224" s="55"/>
      <c r="C4224" s="75"/>
      <c r="D4224" s="244"/>
      <c r="E4224" s="66"/>
      <c r="F4224" s="77"/>
      <c r="G4224" s="63"/>
      <c r="H4224" s="64"/>
      <c r="I4224" s="70"/>
    </row>
    <row r="4225" spans="1:9" ht="15" hidden="1" customHeight="1" x14ac:dyDescent="0.25">
      <c r="A4225" s="224"/>
      <c r="B4225" s="55"/>
      <c r="C4225" s="71"/>
      <c r="D4225" s="57"/>
      <c r="E4225" s="72"/>
      <c r="F4225" s="59"/>
      <c r="G4225" s="63"/>
      <c r="H4225" s="64"/>
      <c r="I4225" s="70"/>
    </row>
    <row r="4226" spans="1:9" ht="15" hidden="1" customHeight="1" x14ac:dyDescent="0.25">
      <c r="A4226" s="224"/>
      <c r="B4226" s="56"/>
      <c r="C4226" s="56"/>
      <c r="D4226" s="106"/>
      <c r="E4226" s="86"/>
      <c r="F4226" s="77"/>
      <c r="G4226" s="63"/>
      <c r="H4226" s="64"/>
      <c r="I4226" s="70"/>
    </row>
    <row r="4227" spans="1:9" ht="15" hidden="1" customHeight="1" x14ac:dyDescent="0.25">
      <c r="A4227" s="224"/>
      <c r="B4227" s="60"/>
      <c r="C4227" s="151"/>
      <c r="D4227" s="57"/>
      <c r="E4227" s="86"/>
      <c r="F4227" s="62"/>
      <c r="G4227" s="63"/>
      <c r="H4227" s="64"/>
      <c r="I4227" s="70"/>
    </row>
    <row r="4228" spans="1:9" ht="15" hidden="1" customHeight="1" x14ac:dyDescent="0.25">
      <c r="A4228" s="224"/>
      <c r="B4228" s="95"/>
      <c r="C4228" s="75"/>
      <c r="D4228" s="61"/>
      <c r="E4228" s="86"/>
      <c r="F4228" s="62"/>
      <c r="G4228" s="63"/>
      <c r="H4228" s="64"/>
      <c r="I4228" s="70"/>
    </row>
    <row r="4229" spans="1:9" ht="15" hidden="1" customHeight="1" x14ac:dyDescent="0.25">
      <c r="A4229" s="224"/>
      <c r="B4229" s="95"/>
      <c r="C4229" s="75"/>
      <c r="D4229" s="57"/>
      <c r="E4229" s="66"/>
      <c r="F4229" s="62"/>
      <c r="G4229" s="63"/>
      <c r="H4229" s="64"/>
      <c r="I4229" s="70"/>
    </row>
    <row r="4230" spans="1:9" ht="15" hidden="1" customHeight="1" x14ac:dyDescent="0.25">
      <c r="A4230" s="224"/>
      <c r="B4230" s="74"/>
      <c r="C4230" s="75"/>
      <c r="D4230" s="56"/>
      <c r="E4230" s="72"/>
      <c r="F4230" s="58"/>
      <c r="G4230" s="63"/>
      <c r="H4230" s="64"/>
      <c r="I4230" s="70"/>
    </row>
    <row r="4231" spans="1:9" ht="15" hidden="1" customHeight="1" x14ac:dyDescent="0.25">
      <c r="A4231" s="224"/>
      <c r="B4231" s="56"/>
      <c r="C4231" s="75"/>
      <c r="D4231" s="83"/>
      <c r="E4231" s="72"/>
      <c r="F4231" s="62"/>
      <c r="G4231" s="63"/>
      <c r="H4231" s="64"/>
      <c r="I4231" s="70"/>
    </row>
    <row r="4232" spans="1:9" ht="15" hidden="1" customHeight="1" x14ac:dyDescent="0.25">
      <c r="A4232" s="224"/>
      <c r="B4232" s="56"/>
      <c r="C4232" s="56"/>
      <c r="D4232" s="57"/>
      <c r="E4232" s="72"/>
      <c r="F4232" s="62"/>
      <c r="G4232" s="63"/>
      <c r="H4232" s="64"/>
      <c r="I4232" s="70"/>
    </row>
    <row r="4233" spans="1:9" ht="15" hidden="1" customHeight="1" x14ac:dyDescent="0.25">
      <c r="A4233" s="224"/>
      <c r="B4233" s="56"/>
      <c r="C4233" s="71"/>
      <c r="D4233" s="105"/>
      <c r="E4233" s="86"/>
      <c r="F4233" s="59"/>
      <c r="G4233" s="63"/>
      <c r="H4233" s="64"/>
      <c r="I4233" s="70"/>
    </row>
    <row r="4234" spans="1:9" ht="15" hidden="1" customHeight="1" x14ac:dyDescent="0.25">
      <c r="A4234" s="224"/>
      <c r="B4234" s="56"/>
      <c r="C4234" s="56"/>
      <c r="D4234" s="57"/>
      <c r="E4234" s="66"/>
      <c r="F4234" s="67"/>
      <c r="G4234" s="63"/>
      <c r="H4234" s="64"/>
      <c r="I4234" s="70"/>
    </row>
    <row r="4235" spans="1:9" ht="15" hidden="1" customHeight="1" x14ac:dyDescent="0.25">
      <c r="A4235" s="224"/>
      <c r="B4235" s="56"/>
      <c r="C4235" s="56"/>
      <c r="D4235" s="98"/>
      <c r="E4235" s="99"/>
      <c r="F4235" s="441"/>
      <c r="G4235" s="63"/>
      <c r="H4235" s="64"/>
      <c r="I4235" s="70"/>
    </row>
    <row r="4236" spans="1:9" ht="15" hidden="1" customHeight="1" x14ac:dyDescent="0.25">
      <c r="A4236" s="224"/>
      <c r="B4236" s="68"/>
      <c r="C4236" s="56"/>
      <c r="D4236" s="83"/>
      <c r="E4236" s="69"/>
      <c r="F4236" s="77"/>
      <c r="G4236" s="100"/>
      <c r="H4236" s="64"/>
      <c r="I4236" s="70"/>
    </row>
    <row r="4237" spans="1:9" ht="15" hidden="1" customHeight="1" x14ac:dyDescent="0.25">
      <c r="A4237" s="224"/>
      <c r="B4237" s="56"/>
      <c r="C4237" s="56"/>
      <c r="D4237" s="57"/>
      <c r="E4237" s="66"/>
      <c r="F4237" s="77"/>
      <c r="G4237" s="63"/>
      <c r="H4237" s="64"/>
      <c r="I4237" s="70"/>
    </row>
    <row r="4238" spans="1:9" ht="15" hidden="1" customHeight="1" x14ac:dyDescent="0.25">
      <c r="A4238" s="224"/>
      <c r="B4238" s="68"/>
      <c r="C4238" s="56"/>
      <c r="D4238" s="243"/>
      <c r="E4238" s="72"/>
      <c r="F4238" s="77"/>
      <c r="G4238" s="63"/>
      <c r="H4238" s="64"/>
      <c r="I4238" s="70"/>
    </row>
    <row r="4239" spans="1:9" ht="15" hidden="1" customHeight="1" x14ac:dyDescent="0.25">
      <c r="A4239" s="224"/>
      <c r="B4239" s="60"/>
      <c r="C4239" s="151"/>
      <c r="D4239" s="57"/>
      <c r="E4239" s="86"/>
      <c r="F4239" s="62"/>
      <c r="G4239" s="63"/>
      <c r="H4239" s="64"/>
      <c r="I4239" s="70"/>
    </row>
    <row r="4240" spans="1:9" ht="15" hidden="1" customHeight="1" x14ac:dyDescent="0.25">
      <c r="A4240" s="224"/>
      <c r="B4240" s="55"/>
      <c r="C4240" s="75"/>
      <c r="D4240" s="57"/>
      <c r="E4240" s="72"/>
      <c r="F4240" s="67"/>
      <c r="G4240" s="63"/>
      <c r="H4240" s="64"/>
      <c r="I4240" s="70"/>
    </row>
    <row r="4241" spans="1:9" ht="15" hidden="1" customHeight="1" x14ac:dyDescent="0.25">
      <c r="A4241" s="224"/>
      <c r="B4241" s="56"/>
      <c r="C4241" s="75"/>
      <c r="D4241" s="57"/>
      <c r="E4241" s="86"/>
      <c r="F4241" s="62"/>
      <c r="G4241" s="63"/>
      <c r="H4241" s="64"/>
      <c r="I4241" s="70"/>
    </row>
    <row r="4242" spans="1:9" ht="15" hidden="1" customHeight="1" x14ac:dyDescent="0.25">
      <c r="A4242" s="224"/>
      <c r="B4242" s="56"/>
      <c r="C4242" s="56"/>
      <c r="D4242" s="106"/>
      <c r="E4242" s="72"/>
      <c r="F4242" s="58"/>
      <c r="G4242" s="63"/>
      <c r="H4242" s="64"/>
      <c r="I4242" s="70"/>
    </row>
    <row r="4243" spans="1:9" ht="15" hidden="1" customHeight="1" x14ac:dyDescent="0.25">
      <c r="A4243" s="224"/>
      <c r="B4243" s="56"/>
      <c r="C4243" s="56"/>
      <c r="D4243" s="105"/>
      <c r="E4243" s="66"/>
      <c r="F4243" s="203"/>
      <c r="G4243" s="63"/>
      <c r="H4243" s="64"/>
      <c r="I4243" s="70"/>
    </row>
    <row r="4244" spans="1:9" ht="15" hidden="1" customHeight="1" x14ac:dyDescent="0.25">
      <c r="A4244" s="224"/>
      <c r="B4244" s="55"/>
      <c r="C4244" s="56"/>
      <c r="D4244" s="57"/>
      <c r="E4244" s="66"/>
      <c r="F4244" s="62"/>
      <c r="G4244" s="63"/>
      <c r="H4244" s="64"/>
      <c r="I4244" s="70"/>
    </row>
    <row r="4245" spans="1:9" ht="15" hidden="1" customHeight="1" x14ac:dyDescent="0.25">
      <c r="A4245" s="224"/>
      <c r="B4245" s="56"/>
      <c r="C4245" s="56"/>
      <c r="D4245" s="57"/>
      <c r="E4245" s="66"/>
      <c r="F4245" s="76"/>
      <c r="G4245" s="63"/>
      <c r="H4245" s="64"/>
      <c r="I4245" s="70"/>
    </row>
    <row r="4246" spans="1:9" ht="15" hidden="1" customHeight="1" x14ac:dyDescent="0.25">
      <c r="A4246" s="224"/>
      <c r="B4246" s="56"/>
      <c r="C4246" s="56"/>
      <c r="D4246" s="56"/>
      <c r="E4246" s="66"/>
      <c r="F4246" s="58"/>
      <c r="G4246" s="63"/>
      <c r="H4246" s="64"/>
      <c r="I4246" s="56"/>
    </row>
    <row r="4247" spans="1:9" ht="15" hidden="1" customHeight="1" x14ac:dyDescent="0.25">
      <c r="A4247" s="224"/>
      <c r="B4247" s="74"/>
      <c r="C4247" s="56"/>
      <c r="D4247" s="57"/>
      <c r="E4247" s="72"/>
      <c r="F4247" s="62"/>
      <c r="G4247" s="100"/>
      <c r="H4247" s="64"/>
      <c r="I4247" s="56"/>
    </row>
    <row r="4248" spans="1:9" ht="15" hidden="1" customHeight="1" x14ac:dyDescent="0.25">
      <c r="A4248" s="224"/>
      <c r="B4248" s="95"/>
      <c r="C4248" s="56"/>
      <c r="D4248" s="61"/>
      <c r="E4248" s="86"/>
      <c r="F4248" s="62"/>
      <c r="G4248" s="100"/>
      <c r="H4248" s="64"/>
      <c r="I4248" s="56"/>
    </row>
    <row r="4249" spans="1:9" ht="15" hidden="1" customHeight="1" x14ac:dyDescent="0.25">
      <c r="A4249" s="224"/>
      <c r="B4249" s="95"/>
      <c r="C4249" s="56"/>
      <c r="D4249" s="57"/>
      <c r="E4249" s="66"/>
      <c r="F4249" s="62"/>
      <c r="G4249" s="100"/>
      <c r="H4249" s="64"/>
      <c r="I4249" s="56"/>
    </row>
    <row r="4250" spans="1:9" ht="15" hidden="1" customHeight="1" x14ac:dyDescent="0.25">
      <c r="A4250" s="224"/>
      <c r="B4250" s="74"/>
      <c r="C4250" s="75"/>
      <c r="D4250" s="56"/>
      <c r="E4250" s="72"/>
      <c r="F4250" s="58"/>
      <c r="G4250" s="100"/>
      <c r="H4250" s="64"/>
      <c r="I4250" s="56"/>
    </row>
    <row r="4251" spans="1:9" ht="15" hidden="1" customHeight="1" x14ac:dyDescent="0.25">
      <c r="A4251" s="224"/>
      <c r="B4251" s="56"/>
      <c r="C4251" s="75"/>
      <c r="D4251" s="83"/>
      <c r="E4251" s="72"/>
      <c r="F4251" s="62"/>
      <c r="G4251" s="100"/>
      <c r="H4251" s="64"/>
      <c r="I4251" s="70"/>
    </row>
    <row r="4252" spans="1:9" ht="15" hidden="1" customHeight="1" x14ac:dyDescent="0.25">
      <c r="A4252" s="224"/>
      <c r="B4252" s="56"/>
      <c r="C4252" s="80"/>
      <c r="D4252" s="57"/>
      <c r="E4252" s="72"/>
      <c r="F4252" s="76"/>
      <c r="G4252" s="63"/>
      <c r="H4252" s="64"/>
      <c r="I4252" s="70"/>
    </row>
    <row r="4253" spans="1:9" ht="15" hidden="1" customHeight="1" x14ac:dyDescent="0.25">
      <c r="A4253" s="224"/>
      <c r="B4253" s="56"/>
      <c r="C4253" s="56"/>
      <c r="D4253" s="83"/>
      <c r="E4253" s="72"/>
      <c r="F4253" s="76"/>
      <c r="G4253" s="63"/>
      <c r="H4253" s="64"/>
      <c r="I4253" s="70"/>
    </row>
    <row r="4254" spans="1:9" ht="15" hidden="1" customHeight="1" x14ac:dyDescent="0.25">
      <c r="A4254" s="224"/>
      <c r="B4254" s="56"/>
      <c r="C4254" s="75"/>
      <c r="D4254" s="57"/>
      <c r="E4254" s="66"/>
      <c r="F4254" s="76"/>
      <c r="G4254" s="63"/>
      <c r="H4254" s="64"/>
      <c r="I4254" s="70"/>
    </row>
    <row r="4255" spans="1:9" ht="15" hidden="1" customHeight="1" x14ac:dyDescent="0.25">
      <c r="A4255" s="224"/>
      <c r="B4255" s="81"/>
      <c r="C4255" s="56"/>
      <c r="D4255" s="105"/>
      <c r="E4255" s="66"/>
      <c r="F4255" s="246"/>
      <c r="G4255" s="63"/>
      <c r="H4255" s="64"/>
      <c r="I4255" s="56"/>
    </row>
    <row r="4256" spans="1:9" ht="15" hidden="1" customHeight="1" x14ac:dyDescent="0.25">
      <c r="A4256" s="224"/>
      <c r="B4256" s="56"/>
      <c r="C4256" s="56"/>
      <c r="D4256" s="57"/>
      <c r="E4256" s="66"/>
      <c r="F4256" s="62"/>
      <c r="G4256" s="63"/>
      <c r="H4256" s="64"/>
      <c r="I4256" s="56"/>
    </row>
    <row r="4257" spans="1:9" ht="15" hidden="1" customHeight="1" x14ac:dyDescent="0.25">
      <c r="A4257" s="224"/>
      <c r="B4257" s="74"/>
      <c r="C4257" s="56"/>
      <c r="D4257" s="57"/>
      <c r="E4257" s="86"/>
      <c r="F4257" s="76"/>
      <c r="G4257" s="743"/>
      <c r="H4257" s="64"/>
      <c r="I4257" s="56"/>
    </row>
    <row r="4258" spans="1:9" ht="15" hidden="1" customHeight="1" x14ac:dyDescent="0.25">
      <c r="A4258" s="224"/>
      <c r="B4258" s="81"/>
      <c r="C4258" s="56"/>
      <c r="D4258" s="105"/>
      <c r="E4258" s="66"/>
      <c r="F4258" s="246"/>
      <c r="G4258" s="63"/>
      <c r="H4258" s="64"/>
      <c r="I4258" s="56"/>
    </row>
    <row r="4259" spans="1:9" ht="15" hidden="1" customHeight="1" x14ac:dyDescent="0.25">
      <c r="A4259" s="224"/>
      <c r="B4259" s="56"/>
      <c r="C4259" s="56"/>
      <c r="D4259" s="57"/>
      <c r="E4259" s="66"/>
      <c r="F4259" s="63"/>
      <c r="G4259" s="63"/>
      <c r="H4259" s="64"/>
      <c r="I4259" s="56"/>
    </row>
    <row r="4260" spans="1:9" ht="15" hidden="1" customHeight="1" x14ac:dyDescent="0.25">
      <c r="A4260" s="224"/>
      <c r="B4260" s="55"/>
      <c r="C4260" s="75"/>
      <c r="D4260" s="57"/>
      <c r="E4260" s="72"/>
      <c r="F4260" s="77"/>
      <c r="G4260" s="63"/>
      <c r="H4260" s="64"/>
      <c r="I4260" s="56"/>
    </row>
    <row r="4261" spans="1:9" ht="15" hidden="1" customHeight="1" x14ac:dyDescent="0.25">
      <c r="A4261" s="224"/>
      <c r="B4261" s="55"/>
      <c r="C4261" s="75"/>
      <c r="D4261" s="57"/>
      <c r="E4261" s="86"/>
      <c r="F4261" s="76"/>
      <c r="G4261" s="743"/>
      <c r="H4261" s="64"/>
      <c r="I4261" s="56"/>
    </row>
    <row r="4262" spans="1:9" ht="15" hidden="1" customHeight="1" x14ac:dyDescent="0.25">
      <c r="A4262" s="224"/>
      <c r="B4262" s="56"/>
      <c r="C4262" s="75"/>
      <c r="D4262" s="57"/>
      <c r="E4262" s="72"/>
      <c r="F4262" s="76"/>
      <c r="G4262" s="63"/>
      <c r="H4262" s="64"/>
      <c r="I4262" s="56"/>
    </row>
    <row r="4263" spans="1:9" ht="15" hidden="1" customHeight="1" x14ac:dyDescent="0.25">
      <c r="A4263" s="224"/>
      <c r="B4263" s="55"/>
      <c r="C4263" s="75"/>
      <c r="D4263" s="57"/>
      <c r="E4263" s="66"/>
      <c r="F4263" s="76"/>
      <c r="G4263" s="63"/>
      <c r="H4263" s="64"/>
      <c r="I4263" s="56"/>
    </row>
    <row r="4264" spans="1:9" ht="15" hidden="1" customHeight="1" x14ac:dyDescent="0.25">
      <c r="A4264" s="224"/>
      <c r="B4264" s="56"/>
      <c r="C4264" s="75"/>
      <c r="D4264" s="106"/>
      <c r="E4264" s="66"/>
      <c r="F4264" s="62"/>
      <c r="G4264" s="63"/>
      <c r="H4264" s="64"/>
      <c r="I4264" s="56"/>
    </row>
    <row r="4265" spans="1:9" ht="15" hidden="1" customHeight="1" x14ac:dyDescent="0.25">
      <c r="A4265" s="224"/>
      <c r="B4265" s="68"/>
      <c r="C4265" s="123"/>
      <c r="D4265" s="106"/>
      <c r="E4265" s="72"/>
      <c r="F4265" s="62"/>
      <c r="G4265" s="63"/>
      <c r="H4265" s="64"/>
      <c r="I4265" s="56"/>
    </row>
    <row r="4266" spans="1:9" ht="15" hidden="1" customHeight="1" x14ac:dyDescent="0.25">
      <c r="A4266" s="224"/>
      <c r="B4266" s="56"/>
      <c r="C4266" s="56"/>
      <c r="D4266" s="106"/>
      <c r="E4266" s="72"/>
      <c r="F4266" s="58"/>
      <c r="G4266" s="63"/>
      <c r="H4266" s="64"/>
      <c r="I4266" s="70"/>
    </row>
    <row r="4267" spans="1:9" ht="15" hidden="1" customHeight="1" x14ac:dyDescent="0.25">
      <c r="A4267" s="224"/>
      <c r="B4267" s="56"/>
      <c r="C4267" s="56"/>
      <c r="D4267" s="106"/>
      <c r="E4267" s="86"/>
      <c r="F4267" s="77"/>
      <c r="G4267" s="63"/>
      <c r="H4267" s="64"/>
      <c r="I4267" s="70"/>
    </row>
    <row r="4268" spans="1:9" ht="15" hidden="1" customHeight="1" x14ac:dyDescent="0.25">
      <c r="A4268" s="224"/>
      <c r="B4268" s="56"/>
      <c r="C4268" s="56"/>
      <c r="D4268" s="106"/>
      <c r="E4268" s="86"/>
      <c r="F4268" s="77"/>
      <c r="G4268" s="63"/>
      <c r="H4268" s="64"/>
      <c r="I4268" s="70"/>
    </row>
    <row r="4269" spans="1:9" ht="15" hidden="1" customHeight="1" x14ac:dyDescent="0.25">
      <c r="A4269" s="224"/>
      <c r="B4269" s="55"/>
      <c r="C4269" s="56"/>
      <c r="D4269" s="105"/>
      <c r="E4269" s="66"/>
      <c r="F4269" s="62"/>
      <c r="G4269" s="63"/>
      <c r="H4269" s="64"/>
      <c r="I4269" s="70"/>
    </row>
    <row r="4270" spans="1:9" ht="15" hidden="1" customHeight="1" x14ac:dyDescent="0.25">
      <c r="A4270" s="224"/>
      <c r="B4270" s="56"/>
      <c r="C4270" s="56"/>
      <c r="D4270" s="106"/>
      <c r="E4270" s="86"/>
      <c r="F4270" s="77"/>
      <c r="G4270" s="63"/>
      <c r="H4270" s="64"/>
      <c r="I4270" s="70"/>
    </row>
    <row r="4271" spans="1:9" ht="15" hidden="1" customHeight="1" x14ac:dyDescent="0.25">
      <c r="A4271" s="224"/>
      <c r="B4271" s="56"/>
      <c r="C4271" s="56"/>
      <c r="D4271" s="83"/>
      <c r="E4271" s="72"/>
      <c r="F4271" s="77"/>
      <c r="G4271" s="63"/>
      <c r="H4271" s="64"/>
      <c r="I4271" s="70"/>
    </row>
    <row r="4272" spans="1:9" ht="15" hidden="1" customHeight="1" x14ac:dyDescent="0.25">
      <c r="A4272" s="224"/>
      <c r="B4272" s="56"/>
      <c r="C4272" s="81"/>
      <c r="D4272" s="57"/>
      <c r="E4272" s="86"/>
      <c r="F4272" s="62"/>
      <c r="G4272" s="63"/>
      <c r="H4272" s="64"/>
      <c r="I4272" s="70"/>
    </row>
    <row r="4273" spans="1:9" ht="15" hidden="1" customHeight="1" x14ac:dyDescent="0.25">
      <c r="A4273" s="224"/>
      <c r="B4273" s="56"/>
      <c r="C4273" s="56"/>
      <c r="D4273" s="106"/>
      <c r="E4273" s="86"/>
      <c r="F4273" s="59"/>
      <c r="G4273" s="63"/>
      <c r="H4273" s="64"/>
      <c r="I4273" s="70"/>
    </row>
    <row r="4274" spans="1:9" ht="15" hidden="1" customHeight="1" x14ac:dyDescent="0.25">
      <c r="A4274" s="224"/>
      <c r="B4274" s="60"/>
      <c r="C4274" s="151"/>
      <c r="D4274" s="57"/>
      <c r="E4274" s="86"/>
      <c r="F4274" s="62"/>
      <c r="G4274" s="63"/>
      <c r="H4274" s="64"/>
      <c r="I4274" s="70"/>
    </row>
    <row r="4275" spans="1:9" ht="15" hidden="1" customHeight="1" x14ac:dyDescent="0.25">
      <c r="A4275" s="224"/>
      <c r="B4275" s="55"/>
      <c r="C4275" s="72"/>
      <c r="D4275" s="105"/>
      <c r="E4275" s="86"/>
      <c r="F4275" s="59"/>
      <c r="G4275" s="63"/>
      <c r="H4275" s="64"/>
      <c r="I4275" s="70"/>
    </row>
    <row r="4276" spans="1:9" ht="15" hidden="1" customHeight="1" x14ac:dyDescent="0.25">
      <c r="A4276" s="224"/>
      <c r="B4276" s="56"/>
      <c r="C4276" s="56"/>
      <c r="D4276" s="12"/>
      <c r="E4276" s="13"/>
      <c r="F4276" s="226"/>
      <c r="G4276" s="63"/>
      <c r="H4276" s="64"/>
      <c r="I4276" s="70"/>
    </row>
    <row r="4277" spans="1:9" ht="15" hidden="1" customHeight="1" x14ac:dyDescent="0.25">
      <c r="A4277" s="224"/>
      <c r="B4277" s="68"/>
      <c r="C4277" s="75"/>
      <c r="D4277" s="57"/>
      <c r="E4277" s="72"/>
      <c r="F4277" s="62"/>
      <c r="G4277" s="63"/>
      <c r="H4277" s="64"/>
      <c r="I4277" s="70"/>
    </row>
    <row r="4278" spans="1:9" ht="15" hidden="1" customHeight="1" x14ac:dyDescent="0.25">
      <c r="A4278" s="224"/>
      <c r="B4278" s="56"/>
      <c r="C4278" s="56"/>
      <c r="D4278" s="57"/>
      <c r="E4278" s="72"/>
      <c r="F4278" s="62"/>
      <c r="G4278" s="63"/>
      <c r="H4278" s="64"/>
      <c r="I4278" s="70"/>
    </row>
    <row r="4279" spans="1:9" ht="15" hidden="1" customHeight="1" x14ac:dyDescent="0.25">
      <c r="A4279" s="224"/>
      <c r="B4279" s="68"/>
      <c r="C4279" s="56"/>
      <c r="D4279" s="57"/>
      <c r="E4279" s="72"/>
      <c r="F4279" s="62"/>
      <c r="G4279" s="63"/>
      <c r="H4279" s="64"/>
      <c r="I4279" s="70"/>
    </row>
    <row r="4280" spans="1:9" ht="15" hidden="1" customHeight="1" x14ac:dyDescent="0.25">
      <c r="A4280" s="224"/>
      <c r="B4280" s="249"/>
      <c r="C4280" s="56"/>
      <c r="D4280" s="56"/>
      <c r="E4280" s="56"/>
      <c r="F4280" s="62"/>
      <c r="G4280" s="63"/>
      <c r="H4280" s="64"/>
      <c r="I4280" s="70"/>
    </row>
    <row r="4281" spans="1:9" ht="15" hidden="1" customHeight="1" x14ac:dyDescent="0.25">
      <c r="A4281" s="224"/>
      <c r="B4281" s="68"/>
      <c r="C4281" s="123"/>
      <c r="D4281" s="106"/>
      <c r="E4281" s="72"/>
      <c r="F4281" s="62"/>
      <c r="G4281" s="63"/>
      <c r="H4281" s="64"/>
      <c r="I4281" s="70"/>
    </row>
    <row r="4282" spans="1:9" ht="15" hidden="1" customHeight="1" x14ac:dyDescent="0.25">
      <c r="A4282" s="224"/>
      <c r="B4282" s="74"/>
      <c r="C4282" s="56"/>
      <c r="D4282" s="56"/>
      <c r="E4282" s="208"/>
      <c r="F4282" s="58"/>
      <c r="G4282" s="63"/>
      <c r="H4282" s="64"/>
      <c r="I4282" s="70"/>
    </row>
    <row r="4283" spans="1:9" ht="15" hidden="1" customHeight="1" x14ac:dyDescent="0.25">
      <c r="A4283" s="224"/>
      <c r="B4283" s="56"/>
      <c r="C4283" s="228"/>
      <c r="D4283" s="57"/>
      <c r="E4283" s="86"/>
      <c r="F4283" s="62"/>
      <c r="G4283" s="63"/>
      <c r="H4283" s="64"/>
      <c r="I4283" s="70"/>
    </row>
    <row r="4284" spans="1:9" ht="15" hidden="1" customHeight="1" x14ac:dyDescent="0.25">
      <c r="A4284" s="224"/>
      <c r="B4284" s="56"/>
      <c r="C4284" s="56"/>
      <c r="D4284" s="83"/>
      <c r="E4284" s="72"/>
      <c r="F4284" s="77"/>
      <c r="G4284" s="63"/>
      <c r="H4284" s="64"/>
      <c r="I4284" s="70"/>
    </row>
    <row r="4285" spans="1:9" ht="15" hidden="1" customHeight="1" x14ac:dyDescent="0.25">
      <c r="A4285" s="224"/>
      <c r="B4285" s="95"/>
      <c r="C4285" s="56"/>
      <c r="D4285" s="57"/>
      <c r="E4285" s="66"/>
      <c r="F4285" s="76"/>
      <c r="G4285" s="63"/>
      <c r="H4285" s="64"/>
      <c r="I4285" s="70"/>
    </row>
    <row r="4286" spans="1:9" ht="15" hidden="1" customHeight="1" x14ac:dyDescent="0.25">
      <c r="A4286" s="224"/>
      <c r="B4286" s="74"/>
      <c r="C4286" s="71"/>
      <c r="D4286" s="56"/>
      <c r="E4286" s="72"/>
      <c r="F4286" s="58"/>
      <c r="G4286" s="63"/>
      <c r="H4286" s="64"/>
      <c r="I4286" s="70"/>
    </row>
    <row r="4287" spans="1:9" ht="15" hidden="1" customHeight="1" x14ac:dyDescent="0.25">
      <c r="A4287" s="224"/>
      <c r="B4287" s="56"/>
      <c r="C4287" s="75"/>
      <c r="D4287" s="57"/>
      <c r="E4287" s="72"/>
      <c r="F4287" s="62"/>
      <c r="G4287" s="63"/>
      <c r="H4287" s="64"/>
      <c r="I4287" s="419"/>
    </row>
    <row r="4288" spans="1:9" ht="15" hidden="1" customHeight="1" x14ac:dyDescent="0.25">
      <c r="A4288" s="224"/>
      <c r="B4288" s="414"/>
      <c r="C4288" s="414"/>
      <c r="D4288" s="457"/>
      <c r="E4288" s="416"/>
      <c r="F4288" s="437"/>
      <c r="G4288" s="417"/>
      <c r="H4288" s="64"/>
      <c r="I4288" s="70"/>
    </row>
    <row r="4289" spans="1:9" ht="15" hidden="1" customHeight="1" x14ac:dyDescent="0.25">
      <c r="A4289" s="224"/>
      <c r="B4289" s="56"/>
      <c r="C4289" s="71"/>
      <c r="D4289" s="57"/>
      <c r="E4289" s="86"/>
      <c r="F4289" s="62"/>
      <c r="G4289" s="63"/>
      <c r="H4289" s="418"/>
      <c r="I4289" s="70"/>
    </row>
    <row r="4290" spans="1:9" ht="15" hidden="1" customHeight="1" x14ac:dyDescent="0.25">
      <c r="A4290" s="224"/>
      <c r="B4290" s="56"/>
      <c r="C4290" s="56"/>
      <c r="D4290" s="106"/>
      <c r="E4290" s="86"/>
      <c r="F4290" s="77"/>
      <c r="G4290" s="63"/>
      <c r="H4290" s="64"/>
      <c r="I4290" s="70"/>
    </row>
    <row r="4291" spans="1:9" ht="15" hidden="1" customHeight="1" x14ac:dyDescent="0.25">
      <c r="A4291" s="224"/>
      <c r="B4291" s="56"/>
      <c r="C4291" s="56"/>
      <c r="D4291" s="83"/>
      <c r="E4291" s="72"/>
      <c r="F4291" s="77"/>
      <c r="G4291" s="63"/>
      <c r="H4291" s="64"/>
      <c r="I4291" s="70"/>
    </row>
    <row r="4292" spans="1:9" ht="15" hidden="1" customHeight="1" x14ac:dyDescent="0.25">
      <c r="A4292" s="224"/>
      <c r="B4292" s="56"/>
      <c r="C4292" s="56"/>
      <c r="D4292" s="98"/>
      <c r="E4292" s="99"/>
      <c r="F4292" s="441"/>
      <c r="G4292" s="63"/>
      <c r="H4292" s="64"/>
      <c r="I4292" s="70"/>
    </row>
    <row r="4293" spans="1:9" ht="15" hidden="1" customHeight="1" x14ac:dyDescent="0.25">
      <c r="A4293" s="224"/>
      <c r="B4293" s="60"/>
      <c r="C4293" s="151"/>
      <c r="D4293" s="57"/>
      <c r="E4293" s="86"/>
      <c r="F4293" s="62"/>
      <c r="G4293" s="100"/>
      <c r="H4293" s="64"/>
      <c r="I4293" s="70"/>
    </row>
    <row r="4294" spans="1:9" ht="15" hidden="1" customHeight="1" x14ac:dyDescent="0.25">
      <c r="A4294" s="224"/>
      <c r="B4294" s="56"/>
      <c r="C4294" s="56"/>
      <c r="D4294" s="106"/>
      <c r="E4294" s="86"/>
      <c r="F4294" s="77"/>
      <c r="G4294" s="63"/>
      <c r="H4294" s="64"/>
      <c r="I4294" s="70"/>
    </row>
    <row r="4295" spans="1:9" ht="15" hidden="1" customHeight="1" x14ac:dyDescent="0.25">
      <c r="A4295" s="224"/>
      <c r="B4295" s="56"/>
      <c r="C4295" s="56"/>
      <c r="D4295" s="83"/>
      <c r="E4295" s="72"/>
      <c r="F4295" s="77"/>
      <c r="G4295" s="63"/>
      <c r="H4295" s="64"/>
      <c r="I4295" s="70"/>
    </row>
    <row r="4296" spans="1:9" ht="15" hidden="1" customHeight="1" x14ac:dyDescent="0.25">
      <c r="A4296" s="224"/>
      <c r="B4296" s="56"/>
      <c r="C4296" s="56"/>
      <c r="D4296" s="57"/>
      <c r="E4296" s="72"/>
      <c r="F4296" s="67"/>
      <c r="G4296" s="63"/>
      <c r="H4296" s="64"/>
      <c r="I4296" s="70"/>
    </row>
    <row r="4297" spans="1:9" ht="15" hidden="1" customHeight="1" x14ac:dyDescent="0.25">
      <c r="A4297" s="224"/>
      <c r="B4297" s="56"/>
      <c r="C4297" s="56"/>
      <c r="D4297" s="106"/>
      <c r="E4297" s="86"/>
      <c r="F4297" s="77"/>
      <c r="G4297" s="63"/>
      <c r="H4297" s="64"/>
      <c r="I4297" s="70"/>
    </row>
    <row r="4298" spans="1:9" ht="15" hidden="1" customHeight="1" x14ac:dyDescent="0.25">
      <c r="A4298" s="224"/>
      <c r="B4298" s="56"/>
      <c r="C4298" s="56"/>
      <c r="D4298" s="83"/>
      <c r="E4298" s="72"/>
      <c r="F4298" s="77"/>
      <c r="G4298" s="63"/>
      <c r="H4298" s="64"/>
      <c r="I4298" s="70"/>
    </row>
    <row r="4299" spans="1:9" ht="15" hidden="1" customHeight="1" x14ac:dyDescent="0.25">
      <c r="A4299" s="224"/>
      <c r="B4299" s="55"/>
      <c r="C4299" s="75"/>
      <c r="D4299" s="57"/>
      <c r="E4299" s="72"/>
      <c r="F4299" s="76"/>
      <c r="G4299" s="63"/>
      <c r="H4299" s="64"/>
      <c r="I4299" s="70"/>
    </row>
    <row r="4300" spans="1:9" ht="15" hidden="1" customHeight="1" x14ac:dyDescent="0.25">
      <c r="A4300" s="224"/>
      <c r="B4300" s="56"/>
      <c r="C4300" s="56"/>
      <c r="D4300" s="57"/>
      <c r="E4300" s="66"/>
      <c r="F4300" s="76"/>
      <c r="G4300" s="63"/>
      <c r="H4300" s="64"/>
      <c r="I4300" s="56"/>
    </row>
    <row r="4301" spans="1:9" ht="15" hidden="1" customHeight="1" x14ac:dyDescent="0.25">
      <c r="A4301" s="224"/>
      <c r="B4301" s="56"/>
      <c r="C4301" s="56"/>
      <c r="D4301" s="106"/>
      <c r="E4301" s="86"/>
      <c r="F4301" s="77"/>
      <c r="G4301" s="63"/>
      <c r="H4301" s="64"/>
      <c r="I4301" s="56"/>
    </row>
    <row r="4302" spans="1:9" ht="15" hidden="1" customHeight="1" x14ac:dyDescent="0.25">
      <c r="A4302" s="224"/>
      <c r="B4302" s="56"/>
      <c r="C4302" s="56"/>
      <c r="D4302" s="83"/>
      <c r="E4302" s="72"/>
      <c r="F4302" s="77"/>
      <c r="G4302" s="63"/>
      <c r="H4302" s="64"/>
      <c r="I4302" s="56"/>
    </row>
    <row r="4303" spans="1:9" ht="15" hidden="1" customHeight="1" x14ac:dyDescent="0.25">
      <c r="A4303" s="224"/>
      <c r="B4303" s="124"/>
      <c r="C4303" s="71"/>
      <c r="D4303" s="128"/>
      <c r="E4303" s="413"/>
      <c r="F4303" s="203"/>
      <c r="G4303" s="100"/>
      <c r="H4303" s="64"/>
      <c r="I4303" s="56"/>
    </row>
    <row r="4304" spans="1:9" ht="15" hidden="1" customHeight="1" x14ac:dyDescent="0.25">
      <c r="A4304" s="224"/>
      <c r="B4304" s="56"/>
      <c r="C4304" s="245"/>
      <c r="D4304" s="57"/>
      <c r="E4304" s="86"/>
      <c r="F4304" s="62"/>
      <c r="G4304" s="100"/>
      <c r="H4304" s="64"/>
      <c r="I4304" s="56"/>
    </row>
    <row r="4305" spans="1:9" ht="15" hidden="1" customHeight="1" x14ac:dyDescent="0.25">
      <c r="A4305" s="224"/>
      <c r="B4305" s="60"/>
      <c r="C4305" s="123"/>
      <c r="D4305" s="57"/>
      <c r="E4305" s="72"/>
      <c r="F4305" s="76"/>
      <c r="G4305" s="743"/>
      <c r="H4305" s="64"/>
      <c r="I4305" s="70"/>
    </row>
    <row r="4306" spans="1:9" ht="15" hidden="1" customHeight="1" x14ac:dyDescent="0.25">
      <c r="A4306" s="224"/>
      <c r="B4306" s="56"/>
      <c r="C4306" s="56"/>
      <c r="D4306" s="57"/>
      <c r="E4306" s="66"/>
      <c r="F4306" s="76"/>
      <c r="G4306" s="63"/>
      <c r="H4306" s="64"/>
      <c r="I4306" s="56"/>
    </row>
    <row r="4307" spans="1:9" ht="15" hidden="1" customHeight="1" x14ac:dyDescent="0.25">
      <c r="A4307" s="224"/>
      <c r="B4307" s="56"/>
      <c r="C4307" s="56"/>
      <c r="D4307" s="106"/>
      <c r="E4307" s="72"/>
      <c r="F4307" s="58"/>
      <c r="G4307" s="100"/>
      <c r="H4307" s="64"/>
      <c r="I4307" s="56"/>
    </row>
    <row r="4308" spans="1:9" ht="15" hidden="1" customHeight="1" x14ac:dyDescent="0.25">
      <c r="A4308" s="224"/>
      <c r="B4308" s="74"/>
      <c r="C4308" s="56"/>
      <c r="D4308" s="57"/>
      <c r="E4308" s="72"/>
      <c r="F4308" s="62"/>
      <c r="G4308" s="100"/>
      <c r="H4308" s="64"/>
      <c r="I4308" s="56"/>
    </row>
    <row r="4309" spans="1:9" ht="15" hidden="1" customHeight="1" x14ac:dyDescent="0.25">
      <c r="A4309" s="224"/>
      <c r="B4309" s="56"/>
      <c r="C4309" s="71"/>
      <c r="D4309" s="57"/>
      <c r="E4309" s="66"/>
      <c r="F4309" s="63"/>
      <c r="G4309" s="63"/>
      <c r="H4309" s="64"/>
      <c r="I4309" s="56"/>
    </row>
    <row r="4310" spans="1:9" ht="15" hidden="1" customHeight="1" x14ac:dyDescent="0.25">
      <c r="A4310" s="224"/>
      <c r="B4310" s="56"/>
      <c r="C4310" s="75"/>
      <c r="D4310" s="57"/>
      <c r="E4310" s="86"/>
      <c r="F4310" s="76"/>
      <c r="G4310" s="100"/>
      <c r="H4310" s="64"/>
      <c r="I4310" s="56"/>
    </row>
    <row r="4311" spans="1:9" ht="15" hidden="1" customHeight="1" x14ac:dyDescent="0.25">
      <c r="A4311" s="224"/>
      <c r="B4311" s="56"/>
      <c r="C4311" s="56"/>
      <c r="D4311" s="57"/>
      <c r="E4311" s="86"/>
      <c r="F4311" s="96"/>
      <c r="G4311" s="100"/>
      <c r="H4311" s="64"/>
      <c r="I4311" s="56"/>
    </row>
    <row r="4312" spans="1:9" ht="15" hidden="1" customHeight="1" x14ac:dyDescent="0.25">
      <c r="A4312" s="224"/>
      <c r="B4312" s="56"/>
      <c r="C4312" s="56"/>
      <c r="D4312" s="56"/>
      <c r="E4312" s="86"/>
      <c r="F4312" s="96"/>
      <c r="G4312" s="100"/>
      <c r="H4312" s="64"/>
      <c r="I4312" s="56"/>
    </row>
    <row r="4313" spans="1:9" ht="15" hidden="1" customHeight="1" x14ac:dyDescent="0.25">
      <c r="A4313" s="224"/>
      <c r="B4313" s="56"/>
      <c r="C4313" s="56"/>
      <c r="D4313" s="56"/>
      <c r="E4313" s="86"/>
      <c r="F4313" s="96"/>
      <c r="G4313" s="100"/>
      <c r="H4313" s="64"/>
      <c r="I4313" s="56"/>
    </row>
    <row r="4314" spans="1:9" ht="15" hidden="1" customHeight="1" x14ac:dyDescent="0.25">
      <c r="A4314" s="224"/>
      <c r="B4314" s="56"/>
      <c r="C4314" s="56"/>
      <c r="D4314" s="56"/>
      <c r="E4314" s="86"/>
      <c r="F4314" s="96"/>
      <c r="G4314" s="100"/>
      <c r="H4314" s="64"/>
      <c r="I4314" s="56"/>
    </row>
    <row r="4315" spans="1:9" ht="15" hidden="1" customHeight="1" x14ac:dyDescent="0.25">
      <c r="A4315" s="224"/>
      <c r="B4315" s="56"/>
      <c r="C4315" s="56"/>
      <c r="D4315" s="56"/>
      <c r="E4315" s="86"/>
      <c r="F4315" s="96"/>
      <c r="G4315" s="100"/>
      <c r="H4315" s="64"/>
      <c r="I4315" s="56"/>
    </row>
    <row r="4316" spans="1:9" ht="15" hidden="1" customHeight="1" x14ac:dyDescent="0.25">
      <c r="A4316" s="224"/>
      <c r="B4316" s="56"/>
      <c r="C4316" s="56"/>
      <c r="D4316" s="56"/>
      <c r="E4316" s="86"/>
      <c r="F4316" s="96"/>
      <c r="G4316" s="100"/>
      <c r="H4316" s="64"/>
      <c r="I4316" s="56"/>
    </row>
    <row r="4317" spans="1:9" ht="15" hidden="1" customHeight="1" x14ac:dyDescent="0.25">
      <c r="A4317" s="224"/>
      <c r="B4317" s="56"/>
      <c r="C4317" s="75"/>
      <c r="D4317" s="57"/>
      <c r="E4317" s="86"/>
      <c r="F4317" s="62"/>
      <c r="G4317" s="63"/>
      <c r="H4317" s="64"/>
      <c r="I4317" s="56"/>
    </row>
    <row r="4318" spans="1:9" ht="15" hidden="1" customHeight="1" x14ac:dyDescent="0.25">
      <c r="A4318" s="224"/>
      <c r="B4318" s="56"/>
      <c r="C4318" s="88"/>
      <c r="D4318" s="106"/>
      <c r="E4318" s="66"/>
      <c r="F4318" s="67"/>
      <c r="G4318" s="100"/>
      <c r="H4318" s="64"/>
      <c r="I4318" s="70"/>
    </row>
    <row r="4319" spans="1:9" ht="15" hidden="1" customHeight="1" x14ac:dyDescent="0.25">
      <c r="A4319" s="224"/>
      <c r="B4319" s="56"/>
      <c r="C4319" s="56"/>
      <c r="D4319" s="106"/>
      <c r="E4319" s="86"/>
      <c r="F4319" s="77"/>
      <c r="G4319" s="63"/>
      <c r="H4319" s="64"/>
      <c r="I4319" s="70"/>
    </row>
    <row r="4320" spans="1:9" ht="15" hidden="1" customHeight="1" x14ac:dyDescent="0.25">
      <c r="A4320" s="224"/>
      <c r="B4320" s="68"/>
      <c r="C4320" s="56"/>
      <c r="D4320" s="83"/>
      <c r="E4320" s="69"/>
      <c r="F4320" s="77"/>
      <c r="G4320" s="63"/>
      <c r="H4320" s="64"/>
      <c r="I4320" s="70"/>
    </row>
    <row r="4321" spans="1:9" ht="15" hidden="1" customHeight="1" x14ac:dyDescent="0.25">
      <c r="A4321" s="224"/>
      <c r="B4321" s="55"/>
      <c r="C4321" s="75"/>
      <c r="D4321" s="244"/>
      <c r="E4321" s="66"/>
      <c r="F4321" s="77"/>
      <c r="G4321" s="63"/>
      <c r="H4321" s="64"/>
      <c r="I4321" s="70"/>
    </row>
    <row r="4322" spans="1:9" ht="15" hidden="1" customHeight="1" x14ac:dyDescent="0.25">
      <c r="A4322" s="224"/>
      <c r="B4322" s="56"/>
      <c r="C4322" s="56"/>
      <c r="D4322" s="106"/>
      <c r="E4322" s="86"/>
      <c r="F4322" s="77"/>
      <c r="G4322" s="63"/>
      <c r="H4322" s="64"/>
      <c r="I4322" s="70"/>
    </row>
    <row r="4323" spans="1:9" ht="15" hidden="1" customHeight="1" x14ac:dyDescent="0.25">
      <c r="A4323" s="224"/>
      <c r="B4323" s="56"/>
      <c r="C4323" s="56"/>
      <c r="D4323" s="106"/>
      <c r="E4323" s="86"/>
      <c r="F4323" s="77"/>
      <c r="G4323" s="63"/>
      <c r="H4323" s="64"/>
      <c r="I4323" s="70"/>
    </row>
    <row r="4324" spans="1:9" ht="15" hidden="1" customHeight="1" x14ac:dyDescent="0.25">
      <c r="A4324" s="224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4"/>
      <c r="B4325" s="95"/>
      <c r="C4325" s="71"/>
      <c r="D4325" s="57"/>
      <c r="E4325" s="66"/>
      <c r="F4325" s="76"/>
      <c r="G4325" s="63"/>
      <c r="H4325" s="64"/>
      <c r="I4325" s="70"/>
    </row>
    <row r="4326" spans="1:9" ht="15" hidden="1" customHeight="1" x14ac:dyDescent="0.25">
      <c r="A4326" s="224"/>
      <c r="B4326" s="56"/>
      <c r="C4326" s="56"/>
      <c r="D4326" s="12"/>
      <c r="E4326" s="13"/>
      <c r="F4326" s="226"/>
      <c r="G4326" s="63"/>
      <c r="H4326" s="64"/>
      <c r="I4326" s="70"/>
    </row>
    <row r="4327" spans="1:9" ht="15" hidden="1" customHeight="1" x14ac:dyDescent="0.25">
      <c r="A4327" s="224"/>
      <c r="B4327" s="68"/>
      <c r="C4327" s="75"/>
      <c r="D4327" s="57"/>
      <c r="E4327" s="72"/>
      <c r="F4327" s="62"/>
      <c r="G4327" s="63"/>
      <c r="H4327" s="64"/>
      <c r="I4327" s="70"/>
    </row>
    <row r="4328" spans="1:9" ht="15" hidden="1" customHeight="1" x14ac:dyDescent="0.25">
      <c r="A4328" s="224"/>
      <c r="B4328" s="68"/>
      <c r="C4328" s="75"/>
      <c r="D4328" s="57"/>
      <c r="E4328" s="72"/>
      <c r="F4328" s="62"/>
      <c r="G4328" s="63"/>
      <c r="H4328" s="64"/>
      <c r="I4328" s="70"/>
    </row>
    <row r="4329" spans="1:9" ht="15" hidden="1" customHeight="1" x14ac:dyDescent="0.25">
      <c r="A4329" s="224"/>
      <c r="B4329" s="56"/>
      <c r="C4329" s="56"/>
      <c r="D4329" s="106"/>
      <c r="E4329" s="86"/>
      <c r="F4329" s="77"/>
      <c r="G4329" s="63"/>
      <c r="H4329" s="64"/>
      <c r="I4329" s="70"/>
    </row>
    <row r="4330" spans="1:9" ht="15" hidden="1" customHeight="1" x14ac:dyDescent="0.25">
      <c r="A4330" s="224"/>
      <c r="B4330" s="56"/>
      <c r="C4330" s="56"/>
      <c r="D4330" s="56"/>
      <c r="E4330" s="208"/>
      <c r="F4330" s="58"/>
      <c r="G4330" s="63"/>
      <c r="H4330" s="64"/>
      <c r="I4330" s="70"/>
    </row>
    <row r="4331" spans="1:9" ht="15" hidden="1" customHeight="1" x14ac:dyDescent="0.25">
      <c r="A4331" s="224"/>
      <c r="B4331" s="56"/>
      <c r="C4331" s="56"/>
      <c r="D4331" s="57"/>
      <c r="E4331" s="208"/>
      <c r="F4331" s="62"/>
      <c r="G4331" s="63"/>
      <c r="H4331" s="64"/>
      <c r="I4331" s="70"/>
    </row>
    <row r="4332" spans="1:9" ht="15" hidden="1" customHeight="1" x14ac:dyDescent="0.25">
      <c r="A4332" s="224"/>
      <c r="B4332" s="56"/>
      <c r="C4332" s="71"/>
      <c r="D4332" s="57"/>
      <c r="E4332" s="86"/>
      <c r="F4332" s="62"/>
      <c r="G4332" s="63"/>
      <c r="H4332" s="64"/>
      <c r="I4332" s="70"/>
    </row>
    <row r="4333" spans="1:9" ht="15" hidden="1" customHeight="1" x14ac:dyDescent="0.25">
      <c r="A4333" s="224"/>
      <c r="B4333" s="68"/>
      <c r="C4333" s="56"/>
      <c r="D4333" s="83"/>
      <c r="E4333" s="69"/>
      <c r="F4333" s="77"/>
      <c r="G4333" s="63"/>
      <c r="H4333" s="64"/>
      <c r="I4333" s="70"/>
    </row>
    <row r="4334" spans="1:9" ht="15" hidden="1" customHeight="1" x14ac:dyDescent="0.25">
      <c r="A4334" s="224"/>
      <c r="B4334" s="56"/>
      <c r="C4334" s="75"/>
      <c r="D4334" s="57"/>
      <c r="E4334" s="86"/>
      <c r="F4334" s="62"/>
      <c r="G4334" s="63"/>
      <c r="H4334" s="64"/>
      <c r="I4334" s="70"/>
    </row>
    <row r="4335" spans="1:9" ht="15" hidden="1" customHeight="1" x14ac:dyDescent="0.25">
      <c r="A4335" s="224"/>
      <c r="B4335" s="55"/>
      <c r="C4335" s="123"/>
      <c r="D4335" s="57"/>
      <c r="E4335" s="72"/>
      <c r="F4335" s="62"/>
      <c r="G4335" s="63"/>
      <c r="H4335" s="64"/>
      <c r="I4335" s="70"/>
    </row>
    <row r="4336" spans="1:9" ht="15" hidden="1" customHeight="1" x14ac:dyDescent="0.25">
      <c r="A4336" s="224"/>
      <c r="B4336" s="95"/>
      <c r="C4336" s="56"/>
      <c r="D4336" s="57"/>
      <c r="E4336" s="72"/>
      <c r="F4336" s="58"/>
      <c r="G4336" s="63"/>
      <c r="H4336" s="64"/>
      <c r="I4336" s="70"/>
    </row>
    <row r="4337" spans="1:9" ht="15" hidden="1" customHeight="1" x14ac:dyDescent="0.25">
      <c r="A4337" s="224"/>
      <c r="B4337" s="56"/>
      <c r="C4337" s="56"/>
      <c r="D4337" s="56"/>
      <c r="E4337" s="66"/>
      <c r="F4337" s="58"/>
      <c r="G4337" s="100"/>
      <c r="H4337" s="64"/>
      <c r="I4337" s="70"/>
    </row>
    <row r="4338" spans="1:9" ht="15" hidden="1" customHeight="1" x14ac:dyDescent="0.25">
      <c r="A4338" s="224"/>
      <c r="B4338" s="56"/>
      <c r="C4338" s="56"/>
      <c r="D4338" s="105"/>
      <c r="E4338" s="72"/>
      <c r="F4338" s="62"/>
      <c r="G4338" s="63"/>
      <c r="H4338" s="64"/>
      <c r="I4338" s="70"/>
    </row>
    <row r="4339" spans="1:9" ht="15" hidden="1" customHeight="1" x14ac:dyDescent="0.25">
      <c r="A4339" s="224"/>
      <c r="B4339" s="56"/>
      <c r="C4339" s="56"/>
      <c r="D4339" s="83"/>
      <c r="E4339" s="72"/>
      <c r="F4339" s="62"/>
      <c r="G4339" s="63"/>
      <c r="H4339" s="64"/>
      <c r="I4339" s="70"/>
    </row>
    <row r="4340" spans="1:9" ht="15" hidden="1" customHeight="1" x14ac:dyDescent="0.25">
      <c r="A4340" s="224"/>
      <c r="B4340" s="55"/>
      <c r="C4340" s="56"/>
      <c r="D4340" s="98"/>
      <c r="E4340" s="99"/>
      <c r="F4340" s="441"/>
      <c r="G4340" s="63"/>
      <c r="H4340" s="64"/>
      <c r="I4340" s="70"/>
    </row>
    <row r="4341" spans="1:9" ht="15" hidden="1" customHeight="1" x14ac:dyDescent="0.25">
      <c r="A4341" s="224"/>
      <c r="B4341" s="68"/>
      <c r="C4341" s="75"/>
      <c r="D4341" s="57"/>
      <c r="E4341" s="72"/>
      <c r="F4341" s="59"/>
      <c r="G4341" s="63"/>
      <c r="H4341" s="64"/>
      <c r="I4341" s="70"/>
    </row>
    <row r="4342" spans="1:9" ht="15" hidden="1" customHeight="1" x14ac:dyDescent="0.25">
      <c r="A4342" s="224"/>
      <c r="B4342" s="55"/>
      <c r="C4342" s="75"/>
      <c r="D4342" s="57"/>
      <c r="E4342" s="66"/>
      <c r="F4342" s="76"/>
      <c r="G4342" s="63"/>
      <c r="H4342" s="64"/>
      <c r="I4342" s="70"/>
    </row>
    <row r="4343" spans="1:9" ht="15" hidden="1" customHeight="1" x14ac:dyDescent="0.25">
      <c r="A4343" s="224"/>
      <c r="B4343" s="56"/>
      <c r="C4343" s="75"/>
      <c r="D4343" s="57"/>
      <c r="E4343" s="72"/>
      <c r="F4343" s="76"/>
      <c r="G4343" s="63"/>
      <c r="H4343" s="64"/>
      <c r="I4343" s="70"/>
    </row>
    <row r="4344" spans="1:9" ht="15" hidden="1" customHeight="1" x14ac:dyDescent="0.25">
      <c r="A4344" s="224"/>
      <c r="B4344" s="55"/>
      <c r="C4344" s="75"/>
      <c r="D4344" s="57"/>
      <c r="E4344" s="72"/>
      <c r="F4344" s="76"/>
      <c r="G4344" s="63"/>
      <c r="H4344" s="64"/>
      <c r="I4344" s="70"/>
    </row>
    <row r="4345" spans="1:9" ht="15" hidden="1" customHeight="1" x14ac:dyDescent="0.25">
      <c r="A4345" s="224"/>
      <c r="B4345" s="56"/>
      <c r="C4345" s="228"/>
      <c r="D4345" s="106"/>
      <c r="E4345" s="72"/>
      <c r="F4345" s="138"/>
      <c r="G4345" s="63"/>
      <c r="H4345" s="64"/>
      <c r="I4345" s="56"/>
    </row>
    <row r="4346" spans="1:9" ht="15" hidden="1" customHeight="1" x14ac:dyDescent="0.25">
      <c r="A4346" s="224"/>
      <c r="B4346" s="56"/>
      <c r="C4346" s="56"/>
      <c r="D4346" s="106"/>
      <c r="E4346" s="86"/>
      <c r="F4346" s="77"/>
      <c r="G4346" s="63"/>
      <c r="H4346" s="64"/>
      <c r="I4346" s="56"/>
    </row>
    <row r="4347" spans="1:9" ht="15" hidden="1" customHeight="1" x14ac:dyDescent="0.25">
      <c r="A4347" s="224"/>
      <c r="B4347" s="56"/>
      <c r="C4347" s="56"/>
      <c r="D4347" s="83"/>
      <c r="E4347" s="72"/>
      <c r="F4347" s="77"/>
      <c r="G4347" s="63"/>
      <c r="H4347" s="64"/>
      <c r="I4347" s="56"/>
    </row>
    <row r="4348" spans="1:9" ht="15" hidden="1" customHeight="1" x14ac:dyDescent="0.25">
      <c r="A4348" s="224"/>
      <c r="B4348" s="56"/>
      <c r="C4348" s="75"/>
      <c r="D4348" s="57"/>
      <c r="E4348" s="66"/>
      <c r="F4348" s="76"/>
      <c r="G4348" s="100"/>
      <c r="H4348" s="64"/>
      <c r="I4348" s="56"/>
    </row>
    <row r="4349" spans="1:9" ht="15" hidden="1" customHeight="1" x14ac:dyDescent="0.25">
      <c r="A4349" s="224"/>
      <c r="B4349" s="55"/>
      <c r="C4349" s="75"/>
      <c r="D4349" s="57"/>
      <c r="E4349" s="72"/>
      <c r="F4349" s="77"/>
      <c r="G4349" s="743"/>
      <c r="H4349" s="64"/>
      <c r="I4349" s="56"/>
    </row>
    <row r="4350" spans="1:9" ht="15" hidden="1" customHeight="1" x14ac:dyDescent="0.25">
      <c r="A4350" s="224"/>
      <c r="B4350" s="68"/>
      <c r="C4350" s="75"/>
      <c r="D4350" s="57"/>
      <c r="E4350" s="72"/>
      <c r="F4350" s="62"/>
      <c r="G4350" s="100"/>
      <c r="H4350" s="64"/>
      <c r="I4350" s="56"/>
    </row>
    <row r="4351" spans="1:9" ht="15" hidden="1" customHeight="1" x14ac:dyDescent="0.25">
      <c r="A4351" s="224"/>
      <c r="B4351" s="56"/>
      <c r="C4351" s="75"/>
      <c r="D4351" s="57"/>
      <c r="E4351" s="72"/>
      <c r="F4351" s="77"/>
      <c r="G4351" s="100"/>
      <c r="H4351" s="64"/>
      <c r="I4351" s="56"/>
    </row>
    <row r="4352" spans="1:9" ht="15" hidden="1" customHeight="1" x14ac:dyDescent="0.25">
      <c r="A4352" s="224"/>
      <c r="B4352" s="56"/>
      <c r="C4352" s="75"/>
      <c r="D4352" s="242"/>
      <c r="E4352" s="72"/>
      <c r="F4352" s="62"/>
      <c r="G4352" s="100"/>
      <c r="H4352" s="64"/>
      <c r="I4352" s="70"/>
    </row>
    <row r="4353" spans="1:9" ht="15" hidden="1" customHeight="1" x14ac:dyDescent="0.25">
      <c r="A4353" s="224"/>
      <c r="B4353" s="56"/>
      <c r="C4353" s="56"/>
      <c r="D4353" s="57"/>
      <c r="E4353" s="66"/>
      <c r="F4353" s="62"/>
      <c r="G4353" s="63"/>
      <c r="H4353" s="64"/>
      <c r="I4353" s="70"/>
    </row>
    <row r="4354" spans="1:9" ht="15" hidden="1" customHeight="1" x14ac:dyDescent="0.25">
      <c r="A4354" s="224"/>
      <c r="B4354" s="74"/>
      <c r="C4354" s="56"/>
      <c r="D4354" s="57"/>
      <c r="E4354" s="86"/>
      <c r="F4354" s="76"/>
      <c r="G4354" s="743"/>
      <c r="H4354" s="64"/>
      <c r="I4354" s="70"/>
    </row>
    <row r="4355" spans="1:9" ht="15" hidden="1" customHeight="1" x14ac:dyDescent="0.25">
      <c r="A4355" s="224"/>
      <c r="B4355" s="81"/>
      <c r="C4355" s="56"/>
      <c r="D4355" s="105"/>
      <c r="E4355" s="66"/>
      <c r="F4355" s="246"/>
      <c r="G4355" s="63"/>
      <c r="H4355" s="64"/>
      <c r="I4355" s="70"/>
    </row>
    <row r="4356" spans="1:9" ht="15" hidden="1" customHeight="1" x14ac:dyDescent="0.25">
      <c r="A4356" s="224"/>
      <c r="B4356" s="56"/>
      <c r="C4356" s="56"/>
      <c r="D4356" s="57"/>
      <c r="E4356" s="66"/>
      <c r="F4356" s="63"/>
      <c r="G4356" s="63"/>
      <c r="H4356" s="64"/>
      <c r="I4356" s="70"/>
    </row>
    <row r="4357" spans="1:9" ht="15" hidden="1" customHeight="1" x14ac:dyDescent="0.25">
      <c r="A4357" s="224"/>
      <c r="B4357" s="56"/>
      <c r="C4357" s="56"/>
      <c r="D4357" s="83"/>
      <c r="E4357" s="72"/>
      <c r="F4357" s="76"/>
      <c r="G4357" s="63"/>
      <c r="H4357" s="64"/>
      <c r="I4357" s="70"/>
    </row>
    <row r="4358" spans="1:9" ht="15" hidden="1" customHeight="1" x14ac:dyDescent="0.25">
      <c r="A4358" s="224"/>
      <c r="B4358" s="56"/>
      <c r="C4358" s="56"/>
      <c r="D4358" s="106"/>
      <c r="E4358" s="72"/>
      <c r="F4358" s="58"/>
      <c r="G4358" s="63"/>
      <c r="H4358" s="64"/>
      <c r="I4358" s="70"/>
    </row>
    <row r="4359" spans="1:9" ht="15" hidden="1" customHeight="1" x14ac:dyDescent="0.25">
      <c r="A4359" s="224"/>
      <c r="B4359" s="56"/>
      <c r="C4359" s="56"/>
      <c r="D4359" s="106"/>
      <c r="E4359" s="72"/>
      <c r="F4359" s="58"/>
      <c r="G4359" s="63"/>
      <c r="H4359" s="64"/>
      <c r="I4359" s="56"/>
    </row>
    <row r="4360" spans="1:9" ht="15" hidden="1" customHeight="1" x14ac:dyDescent="0.25">
      <c r="A4360" s="224"/>
      <c r="B4360" s="68"/>
      <c r="C4360" s="56"/>
      <c r="D4360" s="61"/>
      <c r="E4360" s="69"/>
      <c r="F4360" s="62"/>
      <c r="G4360" s="100"/>
      <c r="H4360" s="64"/>
      <c r="I4360" s="56"/>
    </row>
    <row r="4361" spans="1:9" ht="15" hidden="1" customHeight="1" x14ac:dyDescent="0.25">
      <c r="A4361" s="224"/>
      <c r="B4361" s="68"/>
      <c r="C4361" s="56"/>
      <c r="D4361" s="61"/>
      <c r="E4361" s="69"/>
      <c r="F4361" s="62"/>
      <c r="G4361" s="100"/>
      <c r="H4361" s="106"/>
      <c r="I4361" s="56"/>
    </row>
    <row r="4362" spans="1:9" ht="15" hidden="1" customHeight="1" x14ac:dyDescent="0.25">
      <c r="A4362" s="224"/>
      <c r="B4362" s="68"/>
      <c r="C4362" s="56"/>
      <c r="D4362" s="61"/>
      <c r="E4362" s="69"/>
      <c r="F4362" s="62"/>
      <c r="G4362" s="63"/>
      <c r="H4362" s="106"/>
      <c r="I4362" s="56"/>
    </row>
    <row r="4363" spans="1:9" ht="15" hidden="1" customHeight="1" x14ac:dyDescent="0.25">
      <c r="A4363" s="224"/>
      <c r="B4363" s="68"/>
      <c r="C4363" s="56"/>
      <c r="D4363" s="61"/>
      <c r="E4363" s="69"/>
      <c r="F4363" s="62"/>
      <c r="G4363" s="100"/>
      <c r="H4363" s="106"/>
      <c r="I4363" s="56"/>
    </row>
    <row r="4364" spans="1:9" ht="15" hidden="1" customHeight="1" x14ac:dyDescent="0.25">
      <c r="A4364" s="224"/>
      <c r="B4364" s="56"/>
      <c r="C4364" s="56"/>
      <c r="D4364" s="57"/>
      <c r="E4364" s="72"/>
      <c r="F4364" s="62"/>
      <c r="G4364" s="63"/>
      <c r="H4364" s="106"/>
      <c r="I4364" s="56"/>
    </row>
    <row r="4365" spans="1:9" ht="15" hidden="1" customHeight="1" x14ac:dyDescent="0.25">
      <c r="A4365" s="224"/>
      <c r="B4365" s="56"/>
      <c r="C4365" s="71"/>
      <c r="D4365" s="105"/>
      <c r="E4365" s="86"/>
      <c r="F4365" s="59"/>
      <c r="G4365" s="63"/>
      <c r="H4365" s="64"/>
      <c r="I4365" s="56"/>
    </row>
    <row r="4366" spans="1:9" ht="15" hidden="1" customHeight="1" x14ac:dyDescent="0.25">
      <c r="A4366" s="224"/>
      <c r="B4366" s="55"/>
      <c r="C4366" s="75"/>
      <c r="D4366" s="57"/>
      <c r="E4366" s="86"/>
      <c r="F4366" s="62"/>
      <c r="G4366" s="63"/>
      <c r="H4366" s="64"/>
      <c r="I4366" s="56"/>
    </row>
    <row r="4367" spans="1:9" ht="15" hidden="1" customHeight="1" x14ac:dyDescent="0.25">
      <c r="A4367" s="224"/>
      <c r="B4367" s="56"/>
      <c r="C4367" s="75"/>
      <c r="D4367" s="129"/>
      <c r="E4367" s="66"/>
      <c r="F4367" s="130"/>
      <c r="G4367" s="63"/>
      <c r="H4367" s="106"/>
      <c r="I4367" s="70"/>
    </row>
    <row r="4368" spans="1:9" ht="15" hidden="1" customHeight="1" x14ac:dyDescent="0.25">
      <c r="A4368" s="224"/>
      <c r="B4368" s="74"/>
      <c r="C4368" s="56"/>
      <c r="D4368" s="56"/>
      <c r="E4368" s="208"/>
      <c r="F4368" s="58"/>
      <c r="G4368" s="63"/>
      <c r="H4368" s="106"/>
      <c r="I4368" s="70"/>
    </row>
    <row r="4369" spans="1:9" ht="15" hidden="1" customHeight="1" x14ac:dyDescent="0.25">
      <c r="A4369" s="224"/>
      <c r="B4369" s="56"/>
      <c r="C4369" s="56"/>
      <c r="D4369" s="244"/>
      <c r="E4369" s="66"/>
      <c r="F4369" s="77"/>
      <c r="G4369" s="63"/>
      <c r="H4369" s="64"/>
      <c r="I4369" s="70"/>
    </row>
    <row r="4370" spans="1:9" ht="15" hidden="1" customHeight="1" x14ac:dyDescent="0.25">
      <c r="A4370" s="224"/>
      <c r="B4370" s="56"/>
      <c r="C4370" s="56"/>
      <c r="D4370" s="106"/>
      <c r="E4370" s="86"/>
      <c r="F4370" s="77"/>
      <c r="G4370" s="63"/>
      <c r="H4370" s="64"/>
      <c r="I4370" s="70"/>
    </row>
    <row r="4371" spans="1:9" ht="15" hidden="1" customHeight="1" x14ac:dyDescent="0.25">
      <c r="A4371" s="224"/>
      <c r="B4371" s="60"/>
      <c r="C4371" s="123"/>
      <c r="D4371" s="57"/>
      <c r="E4371" s="72"/>
      <c r="F4371" s="76"/>
      <c r="G4371" s="743"/>
      <c r="H4371" s="64"/>
      <c r="I4371" s="70"/>
    </row>
    <row r="4372" spans="1:9" ht="15" hidden="1" customHeight="1" x14ac:dyDescent="0.25">
      <c r="A4372" s="224"/>
      <c r="B4372" s="56"/>
      <c r="C4372" s="56"/>
      <c r="D4372" s="106"/>
      <c r="E4372" s="86"/>
      <c r="F4372" s="77"/>
      <c r="G4372" s="63"/>
      <c r="H4372" s="64"/>
      <c r="I4372" s="70"/>
    </row>
    <row r="4373" spans="1:9" ht="15" hidden="1" customHeight="1" x14ac:dyDescent="0.25">
      <c r="A4373" s="224"/>
      <c r="B4373" s="56"/>
      <c r="C4373" s="75"/>
      <c r="D4373" s="129"/>
      <c r="E4373" s="66"/>
      <c r="F4373" s="62"/>
      <c r="G4373" s="63"/>
      <c r="H4373" s="64"/>
      <c r="I4373" s="70"/>
    </row>
    <row r="4374" spans="1:9" ht="15" hidden="1" customHeight="1" x14ac:dyDescent="0.25">
      <c r="A4374" s="224"/>
      <c r="B4374" s="56"/>
      <c r="C4374" s="75"/>
      <c r="D4374" s="57"/>
      <c r="E4374" s="66"/>
      <c r="F4374" s="62"/>
      <c r="G4374" s="63"/>
      <c r="H4374" s="64"/>
      <c r="I4374" s="70"/>
    </row>
    <row r="4375" spans="1:9" ht="15" hidden="1" customHeight="1" x14ac:dyDescent="0.25">
      <c r="A4375" s="224"/>
      <c r="B4375" s="56"/>
      <c r="C4375" s="110"/>
      <c r="D4375" s="83"/>
      <c r="E4375" s="72"/>
      <c r="F4375" s="62"/>
      <c r="G4375" s="63"/>
      <c r="H4375" s="64"/>
      <c r="I4375" s="70"/>
    </row>
    <row r="4376" spans="1:9" ht="15" hidden="1" customHeight="1" x14ac:dyDescent="0.25">
      <c r="A4376" s="224"/>
      <c r="B4376" s="56"/>
      <c r="C4376" s="75"/>
      <c r="D4376" s="57"/>
      <c r="E4376" s="66"/>
      <c r="F4376" s="76"/>
      <c r="G4376" s="63"/>
      <c r="H4376" s="64"/>
      <c r="I4376" s="70"/>
    </row>
    <row r="4377" spans="1:9" ht="15" hidden="1" customHeight="1" x14ac:dyDescent="0.25">
      <c r="A4377" s="224"/>
      <c r="B4377" s="56"/>
      <c r="C4377" s="75"/>
      <c r="D4377" s="57"/>
      <c r="E4377" s="86"/>
      <c r="F4377" s="62"/>
      <c r="G4377" s="63"/>
      <c r="H4377" s="64"/>
      <c r="I4377" s="70"/>
    </row>
    <row r="4378" spans="1:9" ht="15" hidden="1" customHeight="1" x14ac:dyDescent="0.25">
      <c r="A4378" s="224"/>
      <c r="B4378" s="56"/>
      <c r="C4378" s="56"/>
      <c r="D4378" s="106"/>
      <c r="E4378" s="86"/>
      <c r="F4378" s="77"/>
      <c r="G4378" s="63"/>
      <c r="H4378" s="64"/>
      <c r="I4378" s="70"/>
    </row>
    <row r="4379" spans="1:9" ht="15" hidden="1" customHeight="1" x14ac:dyDescent="0.25">
      <c r="A4379" s="224"/>
      <c r="B4379" s="56"/>
      <c r="C4379" s="56"/>
      <c r="D4379" s="105"/>
      <c r="E4379" s="72"/>
      <c r="F4379" s="62"/>
      <c r="G4379" s="63"/>
      <c r="H4379" s="64"/>
      <c r="I4379" s="70"/>
    </row>
    <row r="4380" spans="1:9" ht="15" hidden="1" customHeight="1" x14ac:dyDescent="0.25">
      <c r="A4380" s="224"/>
      <c r="B4380" s="55"/>
      <c r="C4380" s="72"/>
      <c r="D4380" s="57"/>
      <c r="E4380" s="208"/>
      <c r="F4380" s="62"/>
      <c r="G4380" s="63"/>
      <c r="H4380" s="64"/>
      <c r="I4380" s="70"/>
    </row>
    <row r="4381" spans="1:9" ht="15" hidden="1" customHeight="1" x14ac:dyDescent="0.25">
      <c r="A4381" s="224"/>
      <c r="B4381" s="68"/>
      <c r="C4381" s="56"/>
      <c r="D4381" s="57"/>
      <c r="E4381" s="86"/>
      <c r="F4381" s="62"/>
      <c r="G4381" s="63"/>
      <c r="H4381" s="64"/>
      <c r="I4381" s="70"/>
    </row>
    <row r="4382" spans="1:9" ht="15" hidden="1" customHeight="1" x14ac:dyDescent="0.25">
      <c r="A4382" s="224"/>
      <c r="B4382" s="56"/>
      <c r="C4382" s="56"/>
      <c r="D4382" s="98"/>
      <c r="E4382" s="99"/>
      <c r="F4382" s="120"/>
      <c r="G4382" s="63"/>
      <c r="H4382" s="64"/>
      <c r="I4382" s="70"/>
    </row>
    <row r="4383" spans="1:9" ht="15" hidden="1" customHeight="1" x14ac:dyDescent="0.25">
      <c r="A4383" s="224"/>
      <c r="B4383" s="56"/>
      <c r="C4383" s="228"/>
      <c r="D4383" s="57"/>
      <c r="E4383" s="86"/>
      <c r="F4383" s="62"/>
      <c r="G4383" s="63"/>
      <c r="H4383" s="64"/>
      <c r="I4383" s="70"/>
    </row>
    <row r="4384" spans="1:9" ht="15" hidden="1" customHeight="1" x14ac:dyDescent="0.25">
      <c r="A4384" s="224"/>
      <c r="B4384" s="56"/>
      <c r="C4384" s="123"/>
      <c r="D4384" s="57"/>
      <c r="E4384" s="86"/>
      <c r="F4384" s="62"/>
      <c r="G4384" s="63"/>
      <c r="H4384" s="64"/>
      <c r="I4384" s="70"/>
    </row>
    <row r="4385" spans="1:9" ht="15" hidden="1" customHeight="1" x14ac:dyDescent="0.25">
      <c r="A4385" s="224"/>
      <c r="B4385" s="56"/>
      <c r="C4385" s="56"/>
      <c r="D4385" s="57"/>
      <c r="E4385" s="72"/>
      <c r="F4385" s="58"/>
      <c r="G4385" s="63"/>
      <c r="H4385" s="64"/>
      <c r="I4385" s="70"/>
    </row>
    <row r="4386" spans="1:9" ht="15" hidden="1" customHeight="1" x14ac:dyDescent="0.25">
      <c r="A4386" s="224"/>
      <c r="B4386" s="60"/>
      <c r="C4386" s="151"/>
      <c r="D4386" s="57"/>
      <c r="E4386" s="66"/>
      <c r="F4386" s="152"/>
      <c r="G4386" s="63"/>
      <c r="H4386" s="64"/>
      <c r="I4386" s="70"/>
    </row>
    <row r="4387" spans="1:9" ht="15" hidden="1" customHeight="1" x14ac:dyDescent="0.25">
      <c r="A4387" s="224"/>
      <c r="B4387" s="56"/>
      <c r="C4387" s="230"/>
      <c r="D4387" s="137"/>
      <c r="E4387" s="230"/>
      <c r="F4387" s="138"/>
      <c r="G4387" s="743"/>
      <c r="H4387" s="64"/>
      <c r="I4387" s="70"/>
    </row>
    <row r="4388" spans="1:9" ht="15" hidden="1" customHeight="1" x14ac:dyDescent="0.25">
      <c r="A4388" s="224"/>
      <c r="B4388" s="247"/>
      <c r="C4388" s="75"/>
      <c r="D4388" s="248"/>
      <c r="E4388" s="86"/>
      <c r="F4388" s="226"/>
      <c r="G4388" s="100"/>
      <c r="H4388" s="64"/>
      <c r="I4388" s="70"/>
    </row>
    <row r="4389" spans="1:9" ht="15" hidden="1" customHeight="1" x14ac:dyDescent="0.25">
      <c r="A4389" s="224"/>
      <c r="B4389" s="56"/>
      <c r="C4389" s="75"/>
      <c r="D4389" s="83"/>
      <c r="E4389" s="72"/>
      <c r="F4389" s="62"/>
      <c r="G4389" s="63"/>
      <c r="H4389" s="64"/>
      <c r="I4389" s="70"/>
    </row>
    <row r="4390" spans="1:9" ht="15" hidden="1" customHeight="1" x14ac:dyDescent="0.25">
      <c r="A4390" s="224"/>
      <c r="B4390" s="68"/>
      <c r="C4390" s="75"/>
      <c r="D4390" s="57"/>
      <c r="E4390" s="72"/>
      <c r="F4390" s="59"/>
      <c r="G4390" s="63"/>
      <c r="H4390" s="64"/>
      <c r="I4390" s="70"/>
    </row>
    <row r="4391" spans="1:9" ht="15" hidden="1" customHeight="1" x14ac:dyDescent="0.25">
      <c r="A4391" s="224"/>
      <c r="B4391" s="56"/>
      <c r="C4391" s="75"/>
      <c r="D4391" s="57"/>
      <c r="E4391" s="66"/>
      <c r="F4391" s="62"/>
      <c r="G4391" s="63"/>
      <c r="H4391" s="64"/>
      <c r="I4391" s="70"/>
    </row>
    <row r="4392" spans="1:9" ht="15" hidden="1" customHeight="1" x14ac:dyDescent="0.25">
      <c r="A4392" s="224"/>
      <c r="B4392" s="74"/>
      <c r="C4392" s="75"/>
      <c r="D4392" s="57"/>
      <c r="E4392" s="86"/>
      <c r="F4392" s="76"/>
      <c r="G4392" s="743"/>
      <c r="H4392" s="64"/>
      <c r="I4392" s="70"/>
    </row>
    <row r="4393" spans="1:9" ht="15" hidden="1" customHeight="1" x14ac:dyDescent="0.25">
      <c r="A4393" s="224"/>
      <c r="B4393" s="81"/>
      <c r="C4393" s="75"/>
      <c r="D4393" s="105"/>
      <c r="E4393" s="66"/>
      <c r="F4393" s="246"/>
      <c r="G4393" s="63"/>
      <c r="H4393" s="64"/>
      <c r="I4393" s="70"/>
    </row>
    <row r="4394" spans="1:9" ht="15" hidden="1" customHeight="1" x14ac:dyDescent="0.25">
      <c r="A4394" s="224"/>
      <c r="B4394" s="56"/>
      <c r="C4394" s="75"/>
      <c r="D4394" s="57"/>
      <c r="E4394" s="66"/>
      <c r="F4394" s="63"/>
      <c r="G4394" s="63"/>
      <c r="H4394" s="64"/>
      <c r="I4394" s="70"/>
    </row>
    <row r="4395" spans="1:9" ht="15" hidden="1" customHeight="1" x14ac:dyDescent="0.25">
      <c r="A4395" s="224"/>
      <c r="B4395" s="56"/>
      <c r="C4395" s="75"/>
      <c r="D4395" s="83"/>
      <c r="E4395" s="66"/>
      <c r="F4395" s="76"/>
      <c r="G4395" s="63"/>
      <c r="H4395" s="64"/>
      <c r="I4395" s="70"/>
    </row>
    <row r="4396" spans="1:9" ht="15" hidden="1" customHeight="1" x14ac:dyDescent="0.25">
      <c r="A4396" s="224"/>
      <c r="B4396" s="56"/>
      <c r="C4396" s="75"/>
      <c r="D4396" s="57"/>
      <c r="E4396" s="66"/>
      <c r="F4396" s="58"/>
      <c r="G4396" s="63"/>
      <c r="H4396" s="64"/>
      <c r="I4396" s="70"/>
    </row>
    <row r="4397" spans="1:9" ht="15" hidden="1" customHeight="1" x14ac:dyDescent="0.25">
      <c r="A4397" s="224"/>
      <c r="B4397" s="56"/>
      <c r="C4397" s="56"/>
      <c r="D4397" s="57"/>
      <c r="E4397" s="66"/>
      <c r="F4397" s="76"/>
      <c r="G4397" s="63"/>
      <c r="H4397" s="64"/>
      <c r="I4397" s="70"/>
    </row>
    <row r="4398" spans="1:9" ht="15" hidden="1" customHeight="1" x14ac:dyDescent="0.25">
      <c r="A4398" s="224"/>
      <c r="B4398" s="56"/>
      <c r="C4398" s="56"/>
      <c r="D4398" s="56"/>
      <c r="E4398" s="56"/>
      <c r="F4398" s="58"/>
      <c r="G4398" s="63"/>
      <c r="H4398" s="64"/>
      <c r="I4398" s="56"/>
    </row>
    <row r="4399" spans="1:9" ht="15" hidden="1" customHeight="1" x14ac:dyDescent="0.25">
      <c r="A4399" s="224"/>
      <c r="B4399" s="55"/>
      <c r="C4399" s="75"/>
      <c r="D4399" s="57"/>
      <c r="E4399" s="72"/>
      <c r="F4399" s="76"/>
      <c r="G4399" s="63"/>
      <c r="H4399" s="64"/>
      <c r="I4399" s="56"/>
    </row>
    <row r="4400" spans="1:9" ht="15" hidden="1" customHeight="1" x14ac:dyDescent="0.25">
      <c r="A4400" s="224"/>
      <c r="B4400" s="95"/>
      <c r="C4400" s="75"/>
      <c r="D4400" s="57"/>
      <c r="E4400" s="72"/>
      <c r="F4400" s="58"/>
      <c r="G4400" s="63"/>
      <c r="H4400" s="64"/>
      <c r="I4400" s="56"/>
    </row>
    <row r="4401" spans="1:9" ht="15" hidden="1" customHeight="1" x14ac:dyDescent="0.25">
      <c r="A4401" s="224"/>
      <c r="B4401" s="55"/>
      <c r="C4401" s="75"/>
      <c r="D4401" s="57"/>
      <c r="E4401" s="86"/>
      <c r="F4401" s="76"/>
      <c r="G4401" s="63"/>
      <c r="H4401" s="64"/>
      <c r="I4401" s="56"/>
    </row>
    <row r="4402" spans="1:9" ht="15" hidden="1" customHeight="1" x14ac:dyDescent="0.25">
      <c r="A4402" s="224"/>
      <c r="B4402" s="56"/>
      <c r="C4402" s="56"/>
      <c r="D4402" s="106"/>
      <c r="E4402" s="72"/>
      <c r="F4402" s="62"/>
      <c r="G4402" s="100"/>
      <c r="H4402" s="106"/>
      <c r="I4402" s="56"/>
    </row>
    <row r="4403" spans="1:9" ht="15" hidden="1" customHeight="1" x14ac:dyDescent="0.25">
      <c r="A4403" s="224"/>
      <c r="B4403" s="56"/>
      <c r="C4403" s="56"/>
      <c r="D4403" s="106"/>
      <c r="E4403" s="72"/>
      <c r="F4403" s="62"/>
      <c r="G4403" s="100"/>
      <c r="H4403" s="64"/>
      <c r="I4403" s="56"/>
    </row>
    <row r="4404" spans="1:9" ht="15" hidden="1" customHeight="1" x14ac:dyDescent="0.25">
      <c r="A4404" s="224"/>
      <c r="B4404" s="56"/>
      <c r="C4404" s="56"/>
      <c r="D4404" s="106"/>
      <c r="E4404" s="72"/>
      <c r="F4404" s="62"/>
      <c r="G4404" s="63"/>
      <c r="H4404" s="64"/>
      <c r="I4404" s="56"/>
    </row>
    <row r="4405" spans="1:9" ht="15" hidden="1" customHeight="1" x14ac:dyDescent="0.25">
      <c r="A4405" s="224"/>
      <c r="B4405" s="95"/>
      <c r="C4405" s="75"/>
      <c r="D4405" s="61"/>
      <c r="E4405" s="86"/>
      <c r="F4405" s="62"/>
      <c r="G4405" s="100"/>
      <c r="H4405" s="64"/>
      <c r="I4405" s="56"/>
    </row>
    <row r="4406" spans="1:9" ht="15" hidden="1" customHeight="1" x14ac:dyDescent="0.25">
      <c r="A4406" s="224"/>
      <c r="B4406" s="95"/>
      <c r="C4406" s="126"/>
      <c r="D4406" s="57"/>
      <c r="E4406" s="72"/>
      <c r="F4406" s="62"/>
      <c r="G4406" s="63"/>
      <c r="H4406" s="64"/>
      <c r="I4406" s="56"/>
    </row>
    <row r="4407" spans="1:9" ht="15" hidden="1" customHeight="1" x14ac:dyDescent="0.25">
      <c r="A4407" s="224"/>
      <c r="B4407" s="56"/>
      <c r="C4407" s="75"/>
      <c r="D4407" s="83"/>
      <c r="E4407" s="72"/>
      <c r="F4407" s="62"/>
      <c r="G4407" s="63"/>
      <c r="H4407" s="64"/>
      <c r="I4407" s="56"/>
    </row>
    <row r="4408" spans="1:9" ht="15" hidden="1" customHeight="1" x14ac:dyDescent="0.25">
      <c r="A4408" s="224"/>
      <c r="B4408" s="74"/>
      <c r="C4408" s="75"/>
      <c r="D4408" s="56"/>
      <c r="E4408" s="72"/>
      <c r="F4408" s="58"/>
      <c r="G4408" s="63"/>
      <c r="H4408" s="64"/>
      <c r="I4408" s="70"/>
    </row>
    <row r="4409" spans="1:9" ht="15" hidden="1" customHeight="1" x14ac:dyDescent="0.25">
      <c r="A4409" s="224"/>
      <c r="B4409" s="74"/>
      <c r="C4409" s="56"/>
      <c r="D4409" s="56"/>
      <c r="E4409" s="208"/>
      <c r="F4409" s="58"/>
      <c r="G4409" s="63"/>
      <c r="H4409" s="64"/>
      <c r="I4409" s="70"/>
    </row>
    <row r="4410" spans="1:9" ht="15" hidden="1" customHeight="1" x14ac:dyDescent="0.25">
      <c r="A4410" s="224"/>
      <c r="B4410" s="68"/>
      <c r="C4410" s="75"/>
      <c r="D4410" s="106"/>
      <c r="E4410" s="72"/>
      <c r="F4410" s="62"/>
      <c r="G4410" s="63"/>
      <c r="H4410" s="64"/>
      <c r="I4410" s="70"/>
    </row>
    <row r="4411" spans="1:9" ht="15" hidden="1" customHeight="1" x14ac:dyDescent="0.25">
      <c r="A4411" s="224"/>
      <c r="B4411" s="56"/>
      <c r="C4411" s="75"/>
      <c r="D4411" s="242"/>
      <c r="E4411" s="72"/>
      <c r="F4411" s="62"/>
      <c r="G4411" s="63"/>
      <c r="H4411" s="64"/>
      <c r="I4411" s="70"/>
    </row>
    <row r="4412" spans="1:9" ht="15" hidden="1" customHeight="1" x14ac:dyDescent="0.25">
      <c r="A4412" s="224"/>
      <c r="B4412" s="56"/>
      <c r="C4412" s="56"/>
      <c r="D4412" s="243"/>
      <c r="E4412" s="230"/>
      <c r="F4412" s="138"/>
      <c r="G4412" s="63"/>
      <c r="H4412" s="64"/>
      <c r="I4412" s="70"/>
    </row>
    <row r="4413" spans="1:9" ht="15" hidden="1" customHeight="1" x14ac:dyDescent="0.25">
      <c r="A4413" s="224"/>
      <c r="B4413" s="56"/>
      <c r="C4413" s="56"/>
      <c r="D4413" s="139"/>
      <c r="E4413" s="84"/>
      <c r="F4413" s="140"/>
      <c r="G4413" s="63"/>
      <c r="H4413" s="64"/>
      <c r="I4413" s="70"/>
    </row>
    <row r="4414" spans="1:9" ht="15" hidden="1" customHeight="1" x14ac:dyDescent="0.25">
      <c r="A4414" s="224"/>
      <c r="B4414" s="55"/>
      <c r="C4414" s="56"/>
      <c r="D4414" s="115"/>
      <c r="E4414" s="99"/>
      <c r="F4414" s="116"/>
      <c r="G4414" s="63"/>
      <c r="H4414" s="64"/>
      <c r="I4414" s="70"/>
    </row>
    <row r="4415" spans="1:9" ht="15" hidden="1" customHeight="1" x14ac:dyDescent="0.25">
      <c r="A4415" s="224"/>
      <c r="B4415" s="56"/>
      <c r="C4415" s="56"/>
      <c r="D4415" s="115"/>
      <c r="E4415" s="99"/>
      <c r="F4415" s="116"/>
      <c r="G4415" s="63"/>
      <c r="H4415" s="64"/>
      <c r="I4415" s="70"/>
    </row>
    <row r="4416" spans="1:9" ht="15" hidden="1" customHeight="1" x14ac:dyDescent="0.25">
      <c r="A4416" s="224"/>
      <c r="B4416" s="56"/>
      <c r="C4416" s="56"/>
      <c r="D4416" s="115"/>
      <c r="E4416" s="99"/>
      <c r="F4416" s="116"/>
      <c r="G4416" s="63"/>
      <c r="H4416" s="64"/>
      <c r="I4416" s="70"/>
    </row>
    <row r="4417" spans="1:9" ht="15" hidden="1" customHeight="1" x14ac:dyDescent="0.25">
      <c r="A4417" s="224"/>
      <c r="B4417" s="56"/>
      <c r="C4417" s="56"/>
      <c r="D4417" s="106"/>
      <c r="E4417" s="86"/>
      <c r="F4417" s="77"/>
      <c r="G4417" s="63"/>
      <c r="H4417" s="64"/>
      <c r="I4417" s="70"/>
    </row>
    <row r="4418" spans="1:9" ht="15" hidden="1" customHeight="1" x14ac:dyDescent="0.25">
      <c r="A4418" s="224"/>
      <c r="B4418" s="56"/>
      <c r="C4418" s="245"/>
      <c r="D4418" s="57"/>
      <c r="E4418" s="86"/>
      <c r="F4418" s="62"/>
      <c r="G4418" s="743"/>
      <c r="H4418" s="64"/>
      <c r="I4418" s="70"/>
    </row>
    <row r="4419" spans="1:9" ht="15" hidden="1" customHeight="1" x14ac:dyDescent="0.25">
      <c r="A4419" s="224"/>
      <c r="B4419" s="74"/>
      <c r="C4419" s="56"/>
      <c r="D4419" s="56"/>
      <c r="E4419" s="208"/>
      <c r="F4419" s="58"/>
      <c r="G4419" s="63"/>
      <c r="H4419" s="64"/>
      <c r="I4419" s="70"/>
    </row>
    <row r="4420" spans="1:9" ht="15" hidden="1" customHeight="1" x14ac:dyDescent="0.25">
      <c r="A4420" s="224"/>
      <c r="B4420" s="60"/>
      <c r="C4420" s="448"/>
      <c r="D4420" s="137"/>
      <c r="E4420" s="72"/>
      <c r="F4420" s="76"/>
      <c r="G4420" s="63"/>
      <c r="H4420" s="64"/>
      <c r="I4420" s="70"/>
    </row>
    <row r="4421" spans="1:9" ht="15" hidden="1" customHeight="1" x14ac:dyDescent="0.25">
      <c r="A4421" s="224"/>
      <c r="B4421" s="55"/>
      <c r="C4421" s="75"/>
      <c r="D4421" s="244"/>
      <c r="E4421" s="66"/>
      <c r="F4421" s="77"/>
      <c r="G4421" s="63"/>
      <c r="H4421" s="64"/>
      <c r="I4421" s="70"/>
    </row>
    <row r="4422" spans="1:9" ht="15" hidden="1" customHeight="1" x14ac:dyDescent="0.25">
      <c r="A4422" s="224"/>
      <c r="B4422" s="74"/>
      <c r="C4422" s="56"/>
      <c r="D4422" s="56"/>
      <c r="E4422" s="208"/>
      <c r="F4422" s="58"/>
      <c r="G4422" s="63"/>
      <c r="H4422" s="64"/>
      <c r="I4422" s="70"/>
    </row>
    <row r="4423" spans="1:9" ht="15" hidden="1" customHeight="1" x14ac:dyDescent="0.25">
      <c r="A4423" s="224"/>
      <c r="B4423" s="55"/>
      <c r="C4423" s="75"/>
      <c r="D4423" s="57"/>
      <c r="E4423" s="86"/>
      <c r="F4423" s="76"/>
      <c r="G4423" s="63"/>
      <c r="H4423" s="64"/>
      <c r="I4423" s="70"/>
    </row>
    <row r="4424" spans="1:9" ht="15" hidden="1" customHeight="1" x14ac:dyDescent="0.25">
      <c r="A4424" s="224"/>
      <c r="B4424" s="74"/>
      <c r="C4424" s="230"/>
      <c r="D4424" s="57"/>
      <c r="E4424" s="86"/>
      <c r="F4424" s="76"/>
      <c r="G4424" s="63"/>
      <c r="H4424" s="64"/>
      <c r="I4424" s="70"/>
    </row>
    <row r="4425" spans="1:9" ht="15" hidden="1" customHeight="1" x14ac:dyDescent="0.25">
      <c r="A4425" s="224"/>
      <c r="B4425" s="60"/>
      <c r="C4425" s="151"/>
      <c r="D4425" s="57"/>
      <c r="E4425" s="66"/>
      <c r="F4425" s="152"/>
      <c r="G4425" s="63"/>
      <c r="H4425" s="64"/>
      <c r="I4425" s="70"/>
    </row>
    <row r="4426" spans="1:9" ht="15" hidden="1" customHeight="1" x14ac:dyDescent="0.25">
      <c r="A4426" s="224"/>
      <c r="B4426" s="68"/>
      <c r="C4426" s="75"/>
      <c r="D4426" s="106"/>
      <c r="E4426" s="72"/>
      <c r="F4426" s="62"/>
      <c r="G4426" s="63"/>
      <c r="H4426" s="64"/>
      <c r="I4426" s="70"/>
    </row>
    <row r="4427" spans="1:9" ht="15" hidden="1" customHeight="1" x14ac:dyDescent="0.25">
      <c r="A4427" s="224"/>
      <c r="B4427" s="56"/>
      <c r="C4427" s="245"/>
      <c r="D4427" s="57"/>
      <c r="E4427" s="86"/>
      <c r="F4427" s="62"/>
      <c r="G4427" s="63"/>
      <c r="H4427" s="64"/>
      <c r="I4427" s="70"/>
    </row>
    <row r="4428" spans="1:9" ht="15" hidden="1" customHeight="1" x14ac:dyDescent="0.25">
      <c r="A4428" s="224"/>
      <c r="B4428" s="56"/>
      <c r="C4428" s="56"/>
      <c r="D4428" s="57"/>
      <c r="E4428" s="72"/>
      <c r="F4428" s="62"/>
      <c r="G4428" s="63"/>
      <c r="H4428" s="64"/>
      <c r="I4428" s="70"/>
    </row>
    <row r="4429" spans="1:9" ht="15" hidden="1" customHeight="1" x14ac:dyDescent="0.25">
      <c r="A4429" s="224"/>
      <c r="B4429" s="56"/>
      <c r="C4429" s="56"/>
      <c r="D4429" s="106"/>
      <c r="E4429" s="86"/>
      <c r="F4429" s="77"/>
      <c r="G4429" s="63"/>
      <c r="H4429" s="64"/>
      <c r="I4429" s="70"/>
    </row>
    <row r="4430" spans="1:9" ht="15" hidden="1" customHeight="1" x14ac:dyDescent="0.25">
      <c r="A4430" s="224"/>
      <c r="B4430" s="56"/>
      <c r="C4430" s="56"/>
      <c r="D4430" s="105"/>
      <c r="E4430" s="72"/>
      <c r="F4430" s="62"/>
      <c r="G4430" s="63"/>
      <c r="H4430" s="64"/>
      <c r="I4430" s="70"/>
    </row>
    <row r="4431" spans="1:9" ht="15" hidden="1" customHeight="1" x14ac:dyDescent="0.25">
      <c r="A4431" s="224"/>
      <c r="B4431" s="56"/>
      <c r="C4431" s="56"/>
      <c r="D4431" s="57"/>
      <c r="E4431" s="72"/>
      <c r="F4431" s="62"/>
      <c r="G4431" s="63"/>
      <c r="H4431" s="64"/>
      <c r="I4431" s="70"/>
    </row>
    <row r="4432" spans="1:9" ht="15" hidden="1" customHeight="1" x14ac:dyDescent="0.25">
      <c r="A4432" s="224"/>
      <c r="B4432" s="55"/>
      <c r="C4432" s="75"/>
      <c r="D4432" s="106"/>
      <c r="E4432" s="86"/>
      <c r="F4432" s="77"/>
      <c r="G4432" s="63"/>
      <c r="H4432" s="64"/>
      <c r="I4432" s="70"/>
    </row>
    <row r="4433" spans="1:9" ht="15" hidden="1" customHeight="1" x14ac:dyDescent="0.25">
      <c r="A4433" s="224"/>
      <c r="B4433" s="56"/>
      <c r="C4433" s="81"/>
      <c r="D4433" s="106"/>
      <c r="E4433" s="86"/>
      <c r="F4433" s="77"/>
      <c r="G4433" s="63"/>
      <c r="H4433" s="64"/>
      <c r="I4433" s="70"/>
    </row>
    <row r="4434" spans="1:9" ht="15" hidden="1" customHeight="1" x14ac:dyDescent="0.25">
      <c r="A4434" s="224"/>
      <c r="B4434" s="56"/>
      <c r="C4434" s="80"/>
      <c r="D4434" s="105"/>
      <c r="E4434" s="72"/>
      <c r="F4434" s="62"/>
      <c r="G4434" s="63"/>
      <c r="H4434" s="64"/>
      <c r="I4434" s="70"/>
    </row>
    <row r="4435" spans="1:9" ht="15" hidden="1" customHeight="1" x14ac:dyDescent="0.25">
      <c r="A4435" s="224"/>
      <c r="B4435" s="56"/>
      <c r="C4435" s="230"/>
      <c r="D4435" s="137"/>
      <c r="E4435" s="230"/>
      <c r="F4435" s="138"/>
      <c r="G4435" s="63"/>
      <c r="H4435" s="64"/>
      <c r="I4435" s="70"/>
    </row>
    <row r="4436" spans="1:9" ht="15" hidden="1" customHeight="1" x14ac:dyDescent="0.25">
      <c r="A4436" s="224"/>
      <c r="B4436" s="56"/>
      <c r="C4436" s="56"/>
      <c r="D4436" s="106"/>
      <c r="E4436" s="86"/>
      <c r="F4436" s="77"/>
      <c r="G4436" s="63"/>
      <c r="H4436" s="64"/>
      <c r="I4436" s="70"/>
    </row>
    <row r="4437" spans="1:9" ht="15" hidden="1" customHeight="1" x14ac:dyDescent="0.25">
      <c r="A4437" s="224"/>
      <c r="B4437" s="56"/>
      <c r="C4437" s="56"/>
      <c r="D4437" s="105"/>
      <c r="E4437" s="72"/>
      <c r="F4437" s="62"/>
      <c r="G4437" s="63"/>
      <c r="H4437" s="64"/>
      <c r="I4437" s="70"/>
    </row>
    <row r="4438" spans="1:9" ht="15" hidden="1" customHeight="1" x14ac:dyDescent="0.25">
      <c r="A4438" s="224"/>
      <c r="B4438" s="124"/>
      <c r="C4438" s="71"/>
      <c r="D4438" s="128"/>
      <c r="E4438" s="413"/>
      <c r="F4438" s="203"/>
      <c r="G4438" s="63"/>
      <c r="H4438" s="64"/>
      <c r="I4438" s="70"/>
    </row>
    <row r="4439" spans="1:9" ht="15" hidden="1" customHeight="1" x14ac:dyDescent="0.25">
      <c r="A4439" s="224"/>
      <c r="B4439" s="56"/>
      <c r="C4439" s="245"/>
      <c r="D4439" s="57"/>
      <c r="E4439" s="86"/>
      <c r="F4439" s="62"/>
      <c r="G4439" s="63"/>
      <c r="H4439" s="64"/>
      <c r="I4439" s="70"/>
    </row>
    <row r="4440" spans="1:9" ht="15" hidden="1" customHeight="1" x14ac:dyDescent="0.25">
      <c r="A4440" s="224"/>
      <c r="B4440" s="68"/>
      <c r="C4440" s="75"/>
      <c r="D4440" s="57"/>
      <c r="E4440" s="72"/>
      <c r="F4440" s="62"/>
      <c r="G4440" s="63"/>
      <c r="H4440" s="64"/>
      <c r="I4440" s="70"/>
    </row>
    <row r="4441" spans="1:9" ht="15" hidden="1" customHeight="1" x14ac:dyDescent="0.25">
      <c r="A4441" s="224"/>
      <c r="B4441" s="55"/>
      <c r="C4441" s="56"/>
      <c r="D4441" s="57"/>
      <c r="E4441" s="66"/>
      <c r="F4441" s="76"/>
      <c r="G4441" s="100"/>
      <c r="H4441" s="64"/>
      <c r="I4441" s="70"/>
    </row>
    <row r="4442" spans="1:9" ht="15" hidden="1" customHeight="1" x14ac:dyDescent="0.25">
      <c r="A4442" s="224"/>
      <c r="B4442" s="56"/>
      <c r="C4442" s="56"/>
      <c r="D4442" s="105"/>
      <c r="E4442" s="72"/>
      <c r="F4442" s="62"/>
      <c r="G4442" s="63"/>
      <c r="H4442" s="64"/>
      <c r="I4442" s="70"/>
    </row>
    <row r="4443" spans="1:9" ht="15" hidden="1" customHeight="1" x14ac:dyDescent="0.25">
      <c r="A4443" s="224"/>
      <c r="B4443" s="55"/>
      <c r="C4443" s="71"/>
      <c r="D4443" s="57"/>
      <c r="E4443" s="86"/>
      <c r="F4443" s="62"/>
      <c r="G4443" s="63"/>
      <c r="H4443" s="64"/>
      <c r="I4443" s="70"/>
    </row>
    <row r="4444" spans="1:9" ht="15" hidden="1" customHeight="1" x14ac:dyDescent="0.25">
      <c r="A4444" s="224"/>
      <c r="B4444" s="60"/>
      <c r="C4444" s="71"/>
      <c r="D4444" s="57"/>
      <c r="E4444" s="86"/>
      <c r="F4444" s="62"/>
      <c r="G4444" s="63"/>
      <c r="H4444" s="64"/>
      <c r="I4444" s="70"/>
    </row>
    <row r="4445" spans="1:9" ht="15" hidden="1" customHeight="1" x14ac:dyDescent="0.25">
      <c r="A4445" s="224"/>
      <c r="B4445" s="56"/>
      <c r="C4445" s="233"/>
      <c r="D4445" s="57"/>
      <c r="E4445" s="72"/>
      <c r="F4445" s="62"/>
      <c r="G4445" s="100"/>
      <c r="H4445" s="64"/>
      <c r="I4445" s="70"/>
    </row>
    <row r="4446" spans="1:9" ht="15" hidden="1" customHeight="1" x14ac:dyDescent="0.25">
      <c r="A4446" s="224"/>
      <c r="B4446" s="56"/>
      <c r="C4446" s="233"/>
      <c r="D4446" s="57"/>
      <c r="E4446" s="72"/>
      <c r="F4446" s="62"/>
      <c r="G4446" s="100"/>
      <c r="H4446" s="64"/>
      <c r="I4446" s="70"/>
    </row>
    <row r="4447" spans="1:9" ht="15" hidden="1" customHeight="1" x14ac:dyDescent="0.25">
      <c r="A4447" s="224"/>
      <c r="B4447" s="68"/>
      <c r="C4447" s="75"/>
      <c r="D4447" s="57"/>
      <c r="E4447" s="72"/>
      <c r="F4447" s="62"/>
      <c r="G4447" s="63"/>
      <c r="H4447" s="64"/>
      <c r="I4447" s="70"/>
    </row>
    <row r="4448" spans="1:9" ht="15" hidden="1" customHeight="1" x14ac:dyDescent="0.25">
      <c r="A4448" s="224"/>
      <c r="B4448" s="56"/>
      <c r="C4448" s="80"/>
      <c r="D4448" s="83"/>
      <c r="E4448" s="72"/>
      <c r="F4448" s="77"/>
      <c r="G4448" s="63"/>
      <c r="H4448" s="64"/>
      <c r="I4448" s="70"/>
    </row>
    <row r="4449" spans="1:9" ht="15" hidden="1" customHeight="1" x14ac:dyDescent="0.25">
      <c r="A4449" s="224"/>
      <c r="B4449" s="55"/>
      <c r="C4449" s="56"/>
      <c r="D4449" s="57"/>
      <c r="E4449" s="66"/>
      <c r="F4449" s="76"/>
      <c r="G4449" s="100"/>
      <c r="H4449" s="64"/>
      <c r="I4449" s="70"/>
    </row>
    <row r="4450" spans="1:9" ht="15" hidden="1" customHeight="1" x14ac:dyDescent="0.25">
      <c r="A4450" s="224"/>
      <c r="B4450" s="56"/>
      <c r="C4450" s="56"/>
      <c r="D4450" s="105"/>
      <c r="E4450" s="72"/>
      <c r="F4450" s="62"/>
      <c r="G4450" s="63"/>
      <c r="H4450" s="64"/>
      <c r="I4450" s="70"/>
    </row>
    <row r="4451" spans="1:9" ht="15" hidden="1" customHeight="1" x14ac:dyDescent="0.25">
      <c r="A4451" s="224"/>
      <c r="B4451" s="55"/>
      <c r="C4451" s="71"/>
      <c r="D4451" s="57"/>
      <c r="E4451" s="86"/>
      <c r="F4451" s="62"/>
      <c r="G4451" s="63"/>
      <c r="H4451" s="64"/>
      <c r="I4451" s="70"/>
    </row>
    <row r="4452" spans="1:9" ht="15" hidden="1" customHeight="1" x14ac:dyDescent="0.25">
      <c r="A4452" s="224"/>
      <c r="B4452" s="60"/>
      <c r="C4452" s="71"/>
      <c r="D4452" s="57"/>
      <c r="E4452" s="86"/>
      <c r="F4452" s="62"/>
      <c r="G4452" s="63"/>
      <c r="H4452" s="64"/>
      <c r="I4452" s="70"/>
    </row>
    <row r="4453" spans="1:9" ht="15" hidden="1" customHeight="1" x14ac:dyDescent="0.25">
      <c r="A4453" s="224"/>
      <c r="B4453" s="68"/>
      <c r="C4453" s="75"/>
      <c r="D4453" s="57"/>
      <c r="E4453" s="72"/>
      <c r="F4453" s="62"/>
      <c r="G4453" s="63"/>
      <c r="H4453" s="64"/>
      <c r="I4453" s="70"/>
    </row>
    <row r="4454" spans="1:9" ht="15" hidden="1" customHeight="1" x14ac:dyDescent="0.25">
      <c r="A4454" s="224"/>
      <c r="B4454" s="124"/>
      <c r="C4454" s="71"/>
      <c r="D4454" s="128"/>
      <c r="E4454" s="413"/>
      <c r="F4454" s="203"/>
      <c r="G4454" s="63"/>
      <c r="H4454" s="64"/>
      <c r="I4454" s="70"/>
    </row>
    <row r="4455" spans="1:9" ht="15" hidden="1" customHeight="1" x14ac:dyDescent="0.25">
      <c r="A4455" s="224"/>
      <c r="B4455" s="56"/>
      <c r="C4455" s="245"/>
      <c r="D4455" s="57"/>
      <c r="E4455" s="86"/>
      <c r="F4455" s="62"/>
      <c r="G4455" s="63"/>
      <c r="H4455" s="64"/>
      <c r="I4455" s="56"/>
    </row>
    <row r="4456" spans="1:9" ht="15" hidden="1" customHeight="1" x14ac:dyDescent="0.25">
      <c r="A4456" s="224"/>
      <c r="B4456" s="95"/>
      <c r="C4456" s="56"/>
      <c r="D4456" s="57"/>
      <c r="E4456" s="72"/>
      <c r="F4456" s="58"/>
      <c r="G4456" s="63"/>
      <c r="H4456" s="64"/>
      <c r="I4456" s="56"/>
    </row>
    <row r="4457" spans="1:9" ht="15" hidden="1" customHeight="1" x14ac:dyDescent="0.25">
      <c r="A4457" s="224"/>
      <c r="B4457" s="56"/>
      <c r="C4457" s="56"/>
      <c r="D4457" s="57"/>
      <c r="E4457" s="72"/>
      <c r="F4457" s="62"/>
      <c r="G4457" s="100"/>
      <c r="H4457" s="64"/>
      <c r="I4457" s="56"/>
    </row>
    <row r="4458" spans="1:9" ht="15" hidden="1" customHeight="1" x14ac:dyDescent="0.25">
      <c r="A4458" s="224"/>
      <c r="B4458" s="60"/>
      <c r="C4458" s="151"/>
      <c r="D4458" s="57"/>
      <c r="E4458" s="66"/>
      <c r="F4458" s="152"/>
      <c r="G4458" s="100"/>
      <c r="H4458" s="64"/>
      <c r="I4458" s="56"/>
    </row>
    <row r="4459" spans="1:9" ht="15" hidden="1" customHeight="1" x14ac:dyDescent="0.25">
      <c r="A4459" s="224"/>
      <c r="B4459" s="68"/>
      <c r="C4459" s="56"/>
      <c r="D4459" s="83"/>
      <c r="E4459" s="69"/>
      <c r="F4459" s="77"/>
      <c r="G4459" s="100"/>
      <c r="H4459" s="64"/>
      <c r="I4459" s="56"/>
    </row>
    <row r="4460" spans="1:9" ht="15" hidden="1" customHeight="1" x14ac:dyDescent="0.25">
      <c r="A4460" s="224"/>
      <c r="B4460" s="56"/>
      <c r="C4460" s="75"/>
      <c r="D4460" s="129"/>
      <c r="E4460" s="66"/>
      <c r="F4460" s="130"/>
      <c r="G4460" s="100"/>
      <c r="H4460" s="64"/>
      <c r="I4460" s="56"/>
    </row>
    <row r="4461" spans="1:9" ht="15" hidden="1" customHeight="1" x14ac:dyDescent="0.25">
      <c r="A4461" s="224"/>
      <c r="B4461" s="56"/>
      <c r="C4461" s="75"/>
      <c r="D4461" s="129"/>
      <c r="E4461" s="66"/>
      <c r="F4461" s="130"/>
      <c r="G4461" s="100"/>
      <c r="H4461" s="64"/>
      <c r="I4461" s="56"/>
    </row>
    <row r="4462" spans="1:9" ht="15" hidden="1" customHeight="1" x14ac:dyDescent="0.25">
      <c r="A4462" s="224"/>
      <c r="B4462" s="56"/>
      <c r="C4462" s="75"/>
      <c r="D4462" s="57"/>
      <c r="E4462" s="66"/>
      <c r="F4462" s="62"/>
      <c r="G4462" s="63"/>
      <c r="H4462" s="64"/>
      <c r="I4462" s="56"/>
    </row>
    <row r="4463" spans="1:9" ht="15" hidden="1" customHeight="1" x14ac:dyDescent="0.25">
      <c r="A4463" s="224"/>
      <c r="B4463" s="55"/>
      <c r="C4463" s="123"/>
      <c r="D4463" s="57"/>
      <c r="E4463" s="72"/>
      <c r="F4463" s="62"/>
      <c r="G4463" s="63"/>
      <c r="H4463" s="64"/>
      <c r="I4463" s="56"/>
    </row>
    <row r="4464" spans="1:9" ht="15" hidden="1" customHeight="1" x14ac:dyDescent="0.25">
      <c r="A4464" s="224"/>
      <c r="B4464" s="56"/>
      <c r="C4464" s="56"/>
      <c r="D4464" s="242"/>
      <c r="E4464" s="72"/>
      <c r="F4464" s="62"/>
      <c r="G4464" s="100"/>
      <c r="H4464" s="64"/>
      <c r="I4464" s="56"/>
    </row>
    <row r="4465" spans="1:9" ht="15" hidden="1" customHeight="1" x14ac:dyDescent="0.25">
      <c r="A4465" s="224"/>
      <c r="B4465" s="56"/>
      <c r="C4465" s="56"/>
      <c r="D4465" s="242"/>
      <c r="E4465" s="72"/>
      <c r="F4465" s="62"/>
      <c r="G4465" s="100"/>
      <c r="H4465" s="64"/>
      <c r="I4465" s="70"/>
    </row>
    <row r="4466" spans="1:9" ht="15" hidden="1" customHeight="1" x14ac:dyDescent="0.25">
      <c r="A4466" s="224"/>
      <c r="B4466" s="68"/>
      <c r="C4466" s="75"/>
      <c r="D4466" s="57"/>
      <c r="E4466" s="72"/>
      <c r="F4466" s="62"/>
      <c r="G4466" s="63"/>
      <c r="H4466" s="64"/>
      <c r="I4466" s="70"/>
    </row>
    <row r="4467" spans="1:9" ht="15" hidden="1" customHeight="1" x14ac:dyDescent="0.25">
      <c r="A4467" s="224"/>
      <c r="B4467" s="56"/>
      <c r="C4467" s="75"/>
      <c r="D4467" s="57"/>
      <c r="E4467" s="72"/>
      <c r="F4467" s="77"/>
      <c r="G4467" s="63"/>
      <c r="H4467" s="64"/>
      <c r="I4467" s="70"/>
    </row>
    <row r="4468" spans="1:9" ht="15" hidden="1" customHeight="1" x14ac:dyDescent="0.25">
      <c r="A4468" s="224"/>
      <c r="B4468" s="56"/>
      <c r="C4468" s="75"/>
      <c r="D4468" s="242"/>
      <c r="E4468" s="72"/>
      <c r="F4468" s="62"/>
      <c r="G4468" s="63"/>
      <c r="H4468" s="64"/>
      <c r="I4468" s="70"/>
    </row>
    <row r="4469" spans="1:9" ht="15" hidden="1" customHeight="1" x14ac:dyDescent="0.25">
      <c r="A4469" s="224"/>
      <c r="B4469" s="56"/>
      <c r="C4469" s="80"/>
      <c r="D4469" s="83"/>
      <c r="E4469" s="72"/>
      <c r="F4469" s="76"/>
      <c r="G4469" s="63"/>
      <c r="H4469" s="64"/>
      <c r="I4469" s="56"/>
    </row>
    <row r="4470" spans="1:9" ht="15" hidden="1" customHeight="1" x14ac:dyDescent="0.25">
      <c r="A4470" s="224"/>
      <c r="B4470" s="56"/>
      <c r="C4470" s="56"/>
      <c r="D4470" s="57"/>
      <c r="E4470" s="72"/>
      <c r="F4470" s="62"/>
      <c r="G4470" s="63"/>
      <c r="H4470" s="64"/>
      <c r="I4470" s="56"/>
    </row>
    <row r="4471" spans="1:9" ht="15" hidden="1" customHeight="1" x14ac:dyDescent="0.25">
      <c r="A4471" s="224"/>
      <c r="B4471" s="56"/>
      <c r="C4471" s="56"/>
      <c r="D4471" s="98"/>
      <c r="E4471" s="99"/>
      <c r="F4471" s="120"/>
      <c r="G4471" s="63"/>
      <c r="H4471" s="64"/>
      <c r="I4471" s="56"/>
    </row>
    <row r="4472" spans="1:9" ht="15" hidden="1" customHeight="1" x14ac:dyDescent="0.25">
      <c r="A4472" s="224"/>
      <c r="B4472" s="55"/>
      <c r="C4472" s="75"/>
      <c r="D4472" s="57"/>
      <c r="E4472" s="72"/>
      <c r="F4472" s="76"/>
      <c r="G4472" s="63"/>
      <c r="H4472" s="64"/>
      <c r="I4472" s="56"/>
    </row>
    <row r="4473" spans="1:9" ht="15" hidden="1" customHeight="1" x14ac:dyDescent="0.25">
      <c r="A4473" s="224"/>
      <c r="B4473" s="55"/>
      <c r="C4473" s="230"/>
      <c r="D4473" s="106"/>
      <c r="E4473" s="66"/>
      <c r="F4473" s="58"/>
      <c r="G4473" s="63"/>
      <c r="H4473" s="64"/>
      <c r="I4473" s="56"/>
    </row>
    <row r="4474" spans="1:9" ht="15" hidden="1" customHeight="1" x14ac:dyDescent="0.25">
      <c r="A4474" s="224"/>
      <c r="B4474" s="55"/>
      <c r="C4474" s="75"/>
      <c r="D4474" s="57"/>
      <c r="E4474" s="72"/>
      <c r="F4474" s="77"/>
      <c r="G4474" s="63"/>
      <c r="H4474" s="64"/>
      <c r="I4474" s="56"/>
    </row>
    <row r="4475" spans="1:9" ht="15" hidden="1" customHeight="1" x14ac:dyDescent="0.25">
      <c r="A4475" s="224"/>
      <c r="B4475" s="60"/>
      <c r="C4475" s="151"/>
      <c r="D4475" s="57"/>
      <c r="E4475" s="86"/>
      <c r="F4475" s="76"/>
      <c r="G4475" s="743"/>
      <c r="H4475" s="64"/>
      <c r="I4475" s="70"/>
    </row>
    <row r="4476" spans="1:9" ht="15" hidden="1" customHeight="1" x14ac:dyDescent="0.25">
      <c r="A4476" s="224"/>
      <c r="B4476" s="74"/>
      <c r="C4476" s="56"/>
      <c r="D4476" s="56"/>
      <c r="E4476" s="208"/>
      <c r="F4476" s="58"/>
      <c r="G4476" s="63"/>
      <c r="H4476" s="64"/>
      <c r="I4476" s="70"/>
    </row>
    <row r="4477" spans="1:9" ht="15" hidden="1" customHeight="1" x14ac:dyDescent="0.25">
      <c r="A4477" s="224"/>
      <c r="B4477" s="56"/>
      <c r="C4477" s="56"/>
      <c r="D4477" s="106"/>
      <c r="E4477" s="86"/>
      <c r="F4477" s="77"/>
      <c r="G4477" s="63"/>
      <c r="H4477" s="64"/>
      <c r="I4477" s="70"/>
    </row>
    <row r="4478" spans="1:9" ht="15" hidden="1" customHeight="1" x14ac:dyDescent="0.25">
      <c r="A4478" s="224"/>
      <c r="B4478" s="56"/>
      <c r="C4478" s="56"/>
      <c r="D4478" s="244"/>
      <c r="E4478" s="208"/>
      <c r="F4478" s="130"/>
      <c r="G4478" s="63"/>
      <c r="H4478" s="64"/>
      <c r="I4478" s="70"/>
    </row>
    <row r="4479" spans="1:9" ht="15" hidden="1" customHeight="1" x14ac:dyDescent="0.25">
      <c r="A4479" s="224"/>
      <c r="B4479" s="55"/>
      <c r="C4479" s="230"/>
      <c r="D4479" s="137"/>
      <c r="E4479" s="230"/>
      <c r="F4479" s="138"/>
      <c r="G4479" s="63"/>
      <c r="H4479" s="64"/>
      <c r="I4479" s="70"/>
    </row>
    <row r="4480" spans="1:9" ht="15" hidden="1" customHeight="1" x14ac:dyDescent="0.25">
      <c r="A4480" s="224"/>
      <c r="B4480" s="55"/>
      <c r="C4480" s="88"/>
      <c r="D4480" s="137"/>
      <c r="E4480" s="72"/>
      <c r="F4480" s="76"/>
      <c r="G4480" s="63"/>
      <c r="H4480" s="64"/>
      <c r="I4480" s="70"/>
    </row>
    <row r="4481" spans="1:9" ht="15" hidden="1" customHeight="1" x14ac:dyDescent="0.25">
      <c r="A4481" s="224"/>
      <c r="B4481" s="68"/>
      <c r="C4481" s="75"/>
      <c r="D4481" s="57"/>
      <c r="E4481" s="72"/>
      <c r="F4481" s="62"/>
      <c r="G4481" s="63"/>
      <c r="H4481" s="64"/>
      <c r="I4481" s="70"/>
    </row>
    <row r="4482" spans="1:9" ht="15" hidden="1" customHeight="1" x14ac:dyDescent="0.25">
      <c r="A4482" s="224"/>
      <c r="B4482" s="56"/>
      <c r="C4482" s="56"/>
      <c r="D4482" s="57"/>
      <c r="E4482" s="66"/>
      <c r="F4482" s="76"/>
      <c r="G4482" s="63"/>
      <c r="H4482" s="64"/>
      <c r="I4482" s="70"/>
    </row>
    <row r="4483" spans="1:9" ht="15" hidden="1" customHeight="1" x14ac:dyDescent="0.25">
      <c r="A4483" s="224"/>
      <c r="B4483" s="68"/>
      <c r="C4483" s="75"/>
      <c r="D4483" s="57"/>
      <c r="E4483" s="72"/>
      <c r="F4483" s="62"/>
      <c r="G4483" s="743"/>
      <c r="H4483" s="64"/>
      <c r="I4483" s="70"/>
    </row>
    <row r="4484" spans="1:9" ht="15" hidden="1" customHeight="1" x14ac:dyDescent="0.25">
      <c r="A4484" s="224"/>
      <c r="B4484" s="56"/>
      <c r="C4484" s="56"/>
      <c r="D4484" s="56"/>
      <c r="E4484" s="208"/>
      <c r="F4484" s="77"/>
      <c r="G4484" s="63"/>
      <c r="H4484" s="64"/>
      <c r="I4484" s="70"/>
    </row>
    <row r="4485" spans="1:9" ht="15" hidden="1" customHeight="1" x14ac:dyDescent="0.25">
      <c r="A4485" s="224"/>
      <c r="B4485" s="56"/>
      <c r="C4485" s="56"/>
      <c r="D4485" s="137"/>
      <c r="E4485" s="72"/>
      <c r="F4485" s="77"/>
      <c r="G4485" s="63"/>
      <c r="H4485" s="64"/>
      <c r="I4485" s="70"/>
    </row>
    <row r="4486" spans="1:9" ht="15" hidden="1" customHeight="1" x14ac:dyDescent="0.25">
      <c r="A4486" s="224"/>
      <c r="B4486" s="56"/>
      <c r="C4486" s="81"/>
      <c r="D4486" s="244"/>
      <c r="E4486" s="66"/>
      <c r="F4486" s="77"/>
      <c r="G4486" s="63"/>
      <c r="H4486" s="64"/>
      <c r="I4486" s="70"/>
    </row>
    <row r="4487" spans="1:9" ht="15" hidden="1" customHeight="1" x14ac:dyDescent="0.25">
      <c r="A4487" s="224"/>
      <c r="B4487" s="68"/>
      <c r="C4487" s="56"/>
      <c r="D4487" s="57"/>
      <c r="E4487" s="72"/>
      <c r="F4487" s="62"/>
      <c r="G4487" s="63"/>
      <c r="H4487" s="64"/>
      <c r="I4487" s="70"/>
    </row>
    <row r="4488" spans="1:9" ht="15" hidden="1" customHeight="1" x14ac:dyDescent="0.25">
      <c r="A4488" s="224"/>
      <c r="B4488" s="81"/>
      <c r="C4488" s="230"/>
      <c r="D4488" s="57"/>
      <c r="E4488" s="86"/>
      <c r="F4488" s="63"/>
      <c r="G4488" s="63"/>
      <c r="H4488" s="64"/>
      <c r="I4488" s="70"/>
    </row>
    <row r="4489" spans="1:9" ht="15" hidden="1" customHeight="1" x14ac:dyDescent="0.25">
      <c r="A4489" s="224"/>
      <c r="B4489" s="56"/>
      <c r="C4489" s="230"/>
      <c r="D4489" s="83"/>
      <c r="E4489" s="66"/>
      <c r="F4489" s="76"/>
      <c r="G4489" s="63"/>
      <c r="H4489" s="64"/>
      <c r="I4489" s="70"/>
    </row>
    <row r="4490" spans="1:9" ht="15" hidden="1" customHeight="1" x14ac:dyDescent="0.25">
      <c r="A4490" s="224"/>
      <c r="B4490" s="55"/>
      <c r="C4490" s="230"/>
      <c r="D4490" s="106"/>
      <c r="E4490" s="66"/>
      <c r="F4490" s="58"/>
      <c r="G4490" s="63"/>
      <c r="H4490" s="64"/>
      <c r="I4490" s="70"/>
    </row>
    <row r="4491" spans="1:9" ht="15" hidden="1" customHeight="1" x14ac:dyDescent="0.25">
      <c r="A4491" s="224"/>
      <c r="B4491" s="55"/>
      <c r="C4491" s="75"/>
      <c r="D4491" s="57"/>
      <c r="E4491" s="72"/>
      <c r="F4491" s="76"/>
      <c r="G4491" s="63"/>
      <c r="H4491" s="64"/>
      <c r="I4491" s="70"/>
    </row>
    <row r="4492" spans="1:9" ht="15" hidden="1" customHeight="1" x14ac:dyDescent="0.25">
      <c r="A4492" s="224"/>
      <c r="B4492" s="55"/>
      <c r="C4492" s="230"/>
      <c r="D4492" s="137"/>
      <c r="E4492" s="230"/>
      <c r="F4492" s="138"/>
      <c r="G4492" s="63"/>
      <c r="H4492" s="64"/>
      <c r="I4492" s="70"/>
    </row>
    <row r="4493" spans="1:9" ht="15" hidden="1" customHeight="1" x14ac:dyDescent="0.25">
      <c r="A4493" s="224"/>
      <c r="B4493" s="247"/>
      <c r="C4493" s="75"/>
      <c r="D4493" s="248"/>
      <c r="E4493" s="86"/>
      <c r="F4493" s="226"/>
      <c r="G4493" s="100"/>
      <c r="H4493" s="64"/>
      <c r="I4493" s="70"/>
    </row>
    <row r="4494" spans="1:9" ht="15" hidden="1" customHeight="1" x14ac:dyDescent="0.25">
      <c r="A4494" s="224"/>
      <c r="B4494" s="56"/>
      <c r="C4494" s="75"/>
      <c r="D4494" s="83"/>
      <c r="E4494" s="72"/>
      <c r="F4494" s="62"/>
      <c r="G4494" s="63"/>
      <c r="H4494" s="64"/>
      <c r="I4494" s="70"/>
    </row>
    <row r="4495" spans="1:9" ht="15" hidden="1" customHeight="1" x14ac:dyDescent="0.25">
      <c r="A4495" s="224"/>
      <c r="B4495" s="68"/>
      <c r="C4495" s="230"/>
      <c r="D4495" s="57"/>
      <c r="E4495" s="72"/>
      <c r="F4495" s="59"/>
      <c r="G4495" s="63"/>
      <c r="H4495" s="64"/>
      <c r="I4495" s="70"/>
    </row>
    <row r="4496" spans="1:9" ht="15" hidden="1" customHeight="1" x14ac:dyDescent="0.25">
      <c r="A4496" s="224"/>
      <c r="B4496" s="56"/>
      <c r="C4496" s="56"/>
      <c r="D4496" s="57"/>
      <c r="E4496" s="72"/>
      <c r="F4496" s="62"/>
      <c r="G4496" s="63"/>
      <c r="H4496" s="64"/>
      <c r="I4496" s="70"/>
    </row>
    <row r="4497" spans="1:9" ht="15" hidden="1" customHeight="1" x14ac:dyDescent="0.25">
      <c r="A4497" s="224"/>
      <c r="B4497" s="56"/>
      <c r="C4497" s="75"/>
      <c r="D4497" s="72"/>
      <c r="E4497" s="66"/>
      <c r="F4497" s="76"/>
      <c r="G4497" s="63"/>
      <c r="H4497" s="64"/>
      <c r="I4497" s="70"/>
    </row>
    <row r="4498" spans="1:9" ht="15" hidden="1" customHeight="1" x14ac:dyDescent="0.25">
      <c r="A4498" s="224"/>
      <c r="B4498" s="55"/>
      <c r="C4498" s="75"/>
      <c r="D4498" s="72"/>
      <c r="E4498" s="86"/>
      <c r="F4498" s="76"/>
      <c r="G4498" s="743"/>
      <c r="H4498" s="64"/>
      <c r="I4498" s="70"/>
    </row>
    <row r="4499" spans="1:9" ht="15" hidden="1" customHeight="1" x14ac:dyDescent="0.25">
      <c r="A4499" s="224"/>
      <c r="B4499" s="56"/>
      <c r="C4499" s="75"/>
      <c r="D4499" s="129"/>
      <c r="E4499" s="66"/>
      <c r="F4499" s="130"/>
      <c r="G4499" s="63"/>
      <c r="H4499" s="64"/>
      <c r="I4499" s="70"/>
    </row>
    <row r="4500" spans="1:9" ht="15" hidden="1" customHeight="1" x14ac:dyDescent="0.25">
      <c r="A4500" s="224"/>
      <c r="B4500" s="56"/>
      <c r="C4500" s="75"/>
      <c r="D4500" s="57"/>
      <c r="E4500" s="66"/>
      <c r="F4500" s="62"/>
      <c r="G4500" s="63"/>
      <c r="H4500" s="64"/>
      <c r="I4500" s="70"/>
    </row>
    <row r="4501" spans="1:9" ht="15" hidden="1" customHeight="1" x14ac:dyDescent="0.25">
      <c r="A4501" s="224"/>
      <c r="B4501" s="55"/>
      <c r="C4501" s="123"/>
      <c r="D4501" s="57"/>
      <c r="E4501" s="72"/>
      <c r="F4501" s="62"/>
      <c r="G4501" s="63"/>
      <c r="H4501" s="64"/>
      <c r="I4501" s="56"/>
    </row>
    <row r="4502" spans="1:9" ht="15" hidden="1" customHeight="1" x14ac:dyDescent="0.25">
      <c r="A4502" s="224"/>
      <c r="B4502" s="74"/>
      <c r="C4502" s="110"/>
      <c r="D4502" s="57"/>
      <c r="E4502" s="86"/>
      <c r="F4502" s="76"/>
      <c r="G4502" s="100"/>
      <c r="H4502" s="64"/>
      <c r="I4502" s="56"/>
    </row>
    <row r="4503" spans="1:9" ht="15" hidden="1" customHeight="1" x14ac:dyDescent="0.25">
      <c r="A4503" s="224"/>
      <c r="B4503" s="56"/>
      <c r="C4503" s="71"/>
      <c r="D4503" s="57"/>
      <c r="E4503" s="66"/>
      <c r="F4503" s="63"/>
      <c r="G4503" s="100"/>
      <c r="H4503" s="106"/>
      <c r="I4503" s="56"/>
    </row>
    <row r="4504" spans="1:9" ht="15" hidden="1" customHeight="1" x14ac:dyDescent="0.25">
      <c r="A4504" s="224"/>
      <c r="B4504" s="74"/>
      <c r="C4504" s="56"/>
      <c r="D4504" s="56"/>
      <c r="E4504" s="208"/>
      <c r="F4504" s="58"/>
      <c r="G4504" s="100"/>
      <c r="H4504" s="106"/>
      <c r="I4504" s="56"/>
    </row>
    <row r="4505" spans="1:9" ht="15" hidden="1" customHeight="1" x14ac:dyDescent="0.25">
      <c r="A4505" s="224"/>
      <c r="B4505" s="68"/>
      <c r="C4505" s="56"/>
      <c r="D4505" s="61"/>
      <c r="E4505" s="69"/>
      <c r="F4505" s="62"/>
      <c r="G4505" s="100"/>
      <c r="H4505" s="106"/>
      <c r="I4505" s="56"/>
    </row>
    <row r="4506" spans="1:9" ht="15" hidden="1" customHeight="1" x14ac:dyDescent="0.25">
      <c r="A4506" s="224"/>
      <c r="B4506" s="95"/>
      <c r="C4506" s="235"/>
      <c r="D4506" s="57"/>
      <c r="E4506" s="66"/>
      <c r="F4506" s="76"/>
      <c r="G4506" s="100"/>
      <c r="H4506" s="106"/>
      <c r="I4506" s="56"/>
    </row>
    <row r="4507" spans="1:9" ht="15" hidden="1" customHeight="1" x14ac:dyDescent="0.25">
      <c r="A4507" s="224"/>
      <c r="B4507" s="56"/>
      <c r="C4507" s="56"/>
      <c r="D4507" s="57"/>
      <c r="E4507" s="86"/>
      <c r="F4507" s="62"/>
      <c r="G4507" s="100"/>
      <c r="H4507" s="106"/>
      <c r="I4507" s="56"/>
    </row>
    <row r="4508" spans="1:9" ht="15" hidden="1" customHeight="1" x14ac:dyDescent="0.25">
      <c r="A4508" s="224"/>
      <c r="B4508" s="56"/>
      <c r="C4508" s="56"/>
      <c r="D4508" s="56"/>
      <c r="E4508" s="56"/>
      <c r="F4508" s="76"/>
      <c r="G4508" s="100"/>
      <c r="H4508" s="106"/>
      <c r="I4508" s="56"/>
    </row>
    <row r="4509" spans="1:9" ht="15" hidden="1" customHeight="1" x14ac:dyDescent="0.25">
      <c r="A4509" s="224"/>
      <c r="B4509" s="56"/>
      <c r="C4509" s="56"/>
      <c r="D4509" s="56"/>
      <c r="E4509" s="56"/>
      <c r="F4509" s="62"/>
      <c r="G4509" s="100"/>
      <c r="H4509" s="106"/>
      <c r="I4509" s="56"/>
    </row>
    <row r="4510" spans="1:9" ht="15" hidden="1" customHeight="1" x14ac:dyDescent="0.25">
      <c r="A4510" s="224"/>
      <c r="B4510" s="68"/>
      <c r="C4510" s="75"/>
      <c r="D4510" s="57"/>
      <c r="E4510" s="72"/>
      <c r="F4510" s="62"/>
      <c r="G4510" s="100"/>
      <c r="H4510" s="106"/>
      <c r="I4510" s="56"/>
    </row>
    <row r="4511" spans="1:9" ht="15" hidden="1" customHeight="1" x14ac:dyDescent="0.25">
      <c r="A4511" s="224"/>
      <c r="B4511" s="55"/>
      <c r="C4511" s="228"/>
      <c r="D4511" s="57"/>
      <c r="E4511" s="66"/>
      <c r="F4511" s="76"/>
      <c r="G4511" s="63"/>
      <c r="H4511" s="106"/>
      <c r="I4511" s="56"/>
    </row>
    <row r="4512" spans="1:9" ht="15" hidden="1" customHeight="1" x14ac:dyDescent="0.25">
      <c r="A4512" s="224"/>
      <c r="B4512" s="56"/>
      <c r="C4512" s="228"/>
      <c r="D4512" s="57"/>
      <c r="E4512" s="66"/>
      <c r="F4512" s="76"/>
      <c r="G4512" s="63"/>
      <c r="H4512" s="64"/>
      <c r="I4512" s="56"/>
    </row>
    <row r="4513" spans="1:9" ht="15" hidden="1" customHeight="1" x14ac:dyDescent="0.25">
      <c r="A4513" s="224"/>
      <c r="B4513" s="95"/>
      <c r="C4513" s="56"/>
      <c r="D4513" s="57"/>
      <c r="E4513" s="72"/>
      <c r="F4513" s="58"/>
      <c r="G4513" s="63"/>
      <c r="H4513" s="64"/>
      <c r="I4513" s="56"/>
    </row>
    <row r="4514" spans="1:9" ht="15" hidden="1" customHeight="1" x14ac:dyDescent="0.25">
      <c r="A4514" s="224"/>
      <c r="B4514" s="56"/>
      <c r="C4514" s="75"/>
      <c r="D4514" s="106"/>
      <c r="E4514" s="66"/>
      <c r="F4514" s="76"/>
      <c r="G4514" s="100"/>
      <c r="H4514" s="64"/>
      <c r="I4514" s="56"/>
    </row>
    <row r="4515" spans="1:9" ht="15" hidden="1" customHeight="1" x14ac:dyDescent="0.25">
      <c r="A4515" s="224"/>
      <c r="B4515" s="247"/>
      <c r="C4515" s="75"/>
      <c r="D4515" s="248"/>
      <c r="E4515" s="86"/>
      <c r="F4515" s="226"/>
      <c r="G4515" s="100"/>
      <c r="H4515" s="64"/>
      <c r="I4515" s="56"/>
    </row>
    <row r="4516" spans="1:9" ht="15" hidden="1" customHeight="1" x14ac:dyDescent="0.25">
      <c r="A4516" s="224"/>
      <c r="B4516" s="56"/>
      <c r="C4516" s="75"/>
      <c r="D4516" s="83"/>
      <c r="E4516" s="72"/>
      <c r="F4516" s="62"/>
      <c r="G4516" s="63"/>
      <c r="H4516" s="64"/>
      <c r="I4516" s="56"/>
    </row>
    <row r="4517" spans="1:9" ht="15" hidden="1" customHeight="1" x14ac:dyDescent="0.25">
      <c r="A4517" s="224"/>
      <c r="B4517" s="68"/>
      <c r="C4517" s="230"/>
      <c r="D4517" s="57"/>
      <c r="E4517" s="72"/>
      <c r="F4517" s="59"/>
      <c r="G4517" s="63"/>
      <c r="H4517" s="64"/>
      <c r="I4517" s="56"/>
    </row>
    <row r="4518" spans="1:9" hidden="1" x14ac:dyDescent="0.25">
      <c r="A4518" s="224"/>
      <c r="B4518" s="56"/>
      <c r="C4518" s="230"/>
      <c r="D4518" s="57"/>
      <c r="E4518" s="66"/>
      <c r="F4518" s="62"/>
      <c r="G4518" s="63"/>
      <c r="H4518" s="64"/>
      <c r="I4518" s="56"/>
    </row>
    <row r="4519" spans="1:9" ht="15" hidden="1" customHeight="1" x14ac:dyDescent="0.25">
      <c r="A4519" s="224"/>
      <c r="B4519" s="74"/>
      <c r="C4519" s="230"/>
      <c r="D4519" s="57"/>
      <c r="E4519" s="86"/>
      <c r="F4519" s="76"/>
      <c r="G4519" s="743"/>
      <c r="H4519" s="64"/>
      <c r="I4519" s="56"/>
    </row>
    <row r="4520" spans="1:9" ht="15" hidden="1" customHeight="1" x14ac:dyDescent="0.25">
      <c r="A4520" s="224"/>
      <c r="B4520" s="81"/>
      <c r="C4520" s="230"/>
      <c r="D4520" s="105"/>
      <c r="E4520" s="66"/>
      <c r="F4520" s="246"/>
      <c r="G4520" s="63"/>
      <c r="H4520" s="64"/>
      <c r="I4520" s="70"/>
    </row>
    <row r="4521" spans="1:9" ht="15" hidden="1" customHeight="1" x14ac:dyDescent="0.25">
      <c r="A4521" s="224"/>
      <c r="B4521" s="56"/>
      <c r="C4521" s="56"/>
      <c r="D4521" s="56"/>
      <c r="E4521" s="86"/>
      <c r="F4521" s="77"/>
      <c r="G4521" s="63"/>
      <c r="H4521" s="64"/>
      <c r="I4521" s="70"/>
    </row>
    <row r="4522" spans="1:9" ht="15" hidden="1" customHeight="1" x14ac:dyDescent="0.25">
      <c r="A4522" s="224"/>
      <c r="B4522" s="68"/>
      <c r="C4522" s="75"/>
      <c r="D4522" s="57"/>
      <c r="E4522" s="72"/>
      <c r="F4522" s="62"/>
      <c r="G4522" s="63"/>
      <c r="H4522" s="64"/>
      <c r="I4522" s="70"/>
    </row>
    <row r="4523" spans="1:9" ht="15" hidden="1" customHeight="1" x14ac:dyDescent="0.25">
      <c r="A4523" s="224"/>
      <c r="B4523" s="74"/>
      <c r="C4523" s="56"/>
      <c r="D4523" s="56"/>
      <c r="E4523" s="208"/>
      <c r="F4523" s="58"/>
      <c r="G4523" s="63"/>
      <c r="H4523" s="64"/>
      <c r="I4523" s="70"/>
    </row>
    <row r="4524" spans="1:9" ht="15" hidden="1" customHeight="1" x14ac:dyDescent="0.25">
      <c r="A4524" s="224"/>
      <c r="B4524" s="56"/>
      <c r="C4524" s="80"/>
      <c r="D4524" s="83"/>
      <c r="E4524" s="72"/>
      <c r="F4524" s="76"/>
      <c r="G4524" s="63"/>
      <c r="H4524" s="64"/>
      <c r="I4524" s="70"/>
    </row>
    <row r="4525" spans="1:9" ht="15" hidden="1" customHeight="1" x14ac:dyDescent="0.25">
      <c r="A4525" s="224"/>
      <c r="B4525" s="55"/>
      <c r="C4525" s="88"/>
      <c r="D4525" s="137"/>
      <c r="E4525" s="72"/>
      <c r="F4525" s="76"/>
      <c r="G4525" s="63"/>
      <c r="H4525" s="64"/>
      <c r="I4525" s="70"/>
    </row>
    <row r="4526" spans="1:9" ht="15" hidden="1" customHeight="1" x14ac:dyDescent="0.25">
      <c r="A4526" s="224"/>
      <c r="B4526" s="56"/>
      <c r="C4526" s="245"/>
      <c r="D4526" s="57"/>
      <c r="E4526" s="86"/>
      <c r="F4526" s="62"/>
      <c r="G4526" s="63"/>
      <c r="H4526" s="64"/>
      <c r="I4526" s="70"/>
    </row>
    <row r="4527" spans="1:9" ht="15" hidden="1" customHeight="1" x14ac:dyDescent="0.25">
      <c r="A4527" s="224"/>
      <c r="B4527" s="56"/>
      <c r="C4527" s="75"/>
      <c r="D4527" s="57"/>
      <c r="E4527" s="66"/>
      <c r="F4527" s="62"/>
      <c r="G4527" s="63"/>
      <c r="H4527" s="64"/>
      <c r="I4527" s="70"/>
    </row>
    <row r="4528" spans="1:9" ht="15" hidden="1" customHeight="1" x14ac:dyDescent="0.25">
      <c r="A4528" s="224"/>
      <c r="B4528" s="55"/>
      <c r="C4528" s="123"/>
      <c r="D4528" s="57"/>
      <c r="E4528" s="72"/>
      <c r="F4528" s="62"/>
      <c r="G4528" s="63"/>
      <c r="H4528" s="64"/>
      <c r="I4528" s="70"/>
    </row>
    <row r="4529" spans="1:9" ht="15" hidden="1" customHeight="1" x14ac:dyDescent="0.25">
      <c r="A4529" s="224"/>
      <c r="B4529" s="95"/>
      <c r="C4529" s="56"/>
      <c r="D4529" s="57"/>
      <c r="E4529" s="72"/>
      <c r="F4529" s="58"/>
      <c r="G4529" s="63"/>
      <c r="H4529" s="64"/>
      <c r="I4529" s="70"/>
    </row>
    <row r="4530" spans="1:9" hidden="1" x14ac:dyDescent="0.25">
      <c r="A4530" s="224"/>
      <c r="B4530" s="81"/>
      <c r="C4530" s="230"/>
      <c r="D4530" s="57"/>
      <c r="E4530" s="86"/>
      <c r="F4530" s="63"/>
      <c r="G4530" s="63"/>
      <c r="H4530" s="64"/>
      <c r="I4530" s="70"/>
    </row>
    <row r="4531" spans="1:9" ht="15" hidden="1" customHeight="1" x14ac:dyDescent="0.25">
      <c r="A4531" s="224"/>
      <c r="B4531" s="56"/>
      <c r="C4531" s="56"/>
      <c r="D4531" s="137"/>
      <c r="E4531" s="72"/>
      <c r="F4531" s="77"/>
      <c r="G4531" s="63"/>
      <c r="H4531" s="64"/>
      <c r="I4531" s="70"/>
    </row>
    <row r="4532" spans="1:9" ht="15" hidden="1" customHeight="1" x14ac:dyDescent="0.25">
      <c r="A4532" s="224"/>
      <c r="B4532" s="56"/>
      <c r="C4532" s="56"/>
      <c r="D4532" s="57"/>
      <c r="E4532" s="66"/>
      <c r="F4532" s="76"/>
      <c r="G4532" s="63"/>
      <c r="H4532" s="64"/>
      <c r="I4532" s="70"/>
    </row>
    <row r="4533" spans="1:9" ht="15" hidden="1" customHeight="1" x14ac:dyDescent="0.25">
      <c r="A4533" s="224"/>
      <c r="B4533" s="56"/>
      <c r="C4533" s="56"/>
      <c r="D4533" s="242"/>
      <c r="E4533" s="72"/>
      <c r="F4533" s="62"/>
      <c r="G4533" s="63"/>
      <c r="H4533" s="64"/>
      <c r="I4533" s="70"/>
    </row>
    <row r="4534" spans="1:9" ht="15" hidden="1" customHeight="1" x14ac:dyDescent="0.25">
      <c r="A4534" s="224"/>
      <c r="B4534" s="56"/>
      <c r="C4534" s="56"/>
      <c r="D4534" s="242"/>
      <c r="E4534" s="72"/>
      <c r="F4534" s="62"/>
      <c r="G4534" s="63"/>
      <c r="H4534" s="64"/>
      <c r="I4534" s="70"/>
    </row>
    <row r="4535" spans="1:9" ht="15" hidden="1" customHeight="1" x14ac:dyDescent="0.25">
      <c r="A4535" s="224"/>
      <c r="B4535" s="56"/>
      <c r="C4535" s="56"/>
      <c r="D4535" s="57"/>
      <c r="E4535" s="66"/>
      <c r="F4535" s="76"/>
      <c r="G4535" s="63"/>
      <c r="H4535" s="64"/>
      <c r="I4535" s="70"/>
    </row>
    <row r="4536" spans="1:9" ht="15" hidden="1" customHeight="1" x14ac:dyDescent="0.25">
      <c r="A4536" s="224"/>
      <c r="B4536" s="56"/>
      <c r="C4536" s="56"/>
      <c r="D4536" s="137"/>
      <c r="E4536" s="72"/>
      <c r="F4536" s="77"/>
      <c r="G4536" s="63"/>
      <c r="H4536" s="64"/>
      <c r="I4536" s="70"/>
    </row>
    <row r="4537" spans="1:9" ht="15" hidden="1" customHeight="1" x14ac:dyDescent="0.25">
      <c r="A4537" s="224"/>
      <c r="B4537" s="56"/>
      <c r="C4537" s="75"/>
      <c r="D4537" s="106"/>
      <c r="E4537" s="66"/>
      <c r="F4537" s="76"/>
      <c r="G4537" s="100"/>
      <c r="H4537" s="64"/>
      <c r="I4537" s="70"/>
    </row>
    <row r="4538" spans="1:9" ht="15" hidden="1" customHeight="1" x14ac:dyDescent="0.25">
      <c r="A4538" s="224"/>
      <c r="B4538" s="56"/>
      <c r="C4538" s="75"/>
      <c r="D4538" s="106"/>
      <c r="E4538" s="66"/>
      <c r="F4538" s="76"/>
      <c r="G4538" s="100"/>
      <c r="H4538" s="64"/>
      <c r="I4538" s="70"/>
    </row>
    <row r="4539" spans="1:9" ht="15" hidden="1" customHeight="1" x14ac:dyDescent="0.25">
      <c r="A4539" s="224"/>
      <c r="B4539" s="247"/>
      <c r="C4539" s="75"/>
      <c r="D4539" s="248"/>
      <c r="E4539" s="86"/>
      <c r="F4539" s="226"/>
      <c r="G4539" s="100"/>
      <c r="H4539" s="64"/>
      <c r="I4539" s="70"/>
    </row>
    <row r="4540" spans="1:9" ht="15" hidden="1" customHeight="1" x14ac:dyDescent="0.25">
      <c r="A4540" s="224"/>
      <c r="B4540" s="56"/>
      <c r="C4540" s="75"/>
      <c r="D4540" s="83"/>
      <c r="E4540" s="72"/>
      <c r="F4540" s="62"/>
      <c r="G4540" s="63"/>
      <c r="H4540" s="64"/>
      <c r="I4540" s="70"/>
    </row>
    <row r="4541" spans="1:9" ht="15" hidden="1" customHeight="1" x14ac:dyDescent="0.25">
      <c r="A4541" s="224"/>
      <c r="B4541" s="68"/>
      <c r="C4541" s="230"/>
      <c r="D4541" s="57"/>
      <c r="E4541" s="72"/>
      <c r="F4541" s="59"/>
      <c r="G4541" s="63"/>
      <c r="H4541" s="64"/>
      <c r="I4541" s="70"/>
    </row>
    <row r="4542" spans="1:9" ht="15" hidden="1" customHeight="1" x14ac:dyDescent="0.25">
      <c r="A4542" s="224"/>
      <c r="B4542" s="68"/>
      <c r="C4542" s="230"/>
      <c r="D4542" s="57"/>
      <c r="E4542" s="72"/>
      <c r="F4542" s="59"/>
      <c r="G4542" s="63"/>
      <c r="H4542" s="64"/>
      <c r="I4542" s="70"/>
    </row>
    <row r="4543" spans="1:9" ht="15" hidden="1" customHeight="1" x14ac:dyDescent="0.25">
      <c r="A4543" s="224"/>
      <c r="B4543" s="71"/>
      <c r="C4543" s="71"/>
      <c r="D4543" s="57"/>
      <c r="E4543" s="66"/>
      <c r="F4543" s="76"/>
      <c r="G4543" s="63"/>
      <c r="H4543" s="64"/>
      <c r="I4543" s="70"/>
    </row>
    <row r="4544" spans="1:9" ht="15" hidden="1" customHeight="1" x14ac:dyDescent="0.25">
      <c r="A4544" s="224"/>
      <c r="B4544" s="55"/>
      <c r="C4544" s="75"/>
      <c r="D4544" s="57"/>
      <c r="E4544" s="99"/>
      <c r="F4544" s="62"/>
      <c r="G4544" s="63"/>
      <c r="H4544" s="64"/>
      <c r="I4544" s="70"/>
    </row>
    <row r="4545" spans="1:9" ht="15" hidden="1" customHeight="1" x14ac:dyDescent="0.25">
      <c r="A4545" s="224"/>
      <c r="B4545" s="56"/>
      <c r="C4545" s="178"/>
      <c r="D4545" s="57"/>
      <c r="E4545" s="86"/>
      <c r="F4545" s="62"/>
      <c r="G4545" s="63"/>
      <c r="H4545" s="64"/>
      <c r="I4545" s="70"/>
    </row>
    <row r="4546" spans="1:9" ht="15" hidden="1" customHeight="1" x14ac:dyDescent="0.25">
      <c r="A4546" s="224"/>
      <c r="B4546" s="68"/>
      <c r="C4546" s="75"/>
      <c r="D4546" s="57"/>
      <c r="E4546" s="72"/>
      <c r="F4546" s="62"/>
      <c r="G4546" s="63"/>
      <c r="H4546" s="64"/>
      <c r="I4546" s="70"/>
    </row>
    <row r="4547" spans="1:9" ht="15" hidden="1" customHeight="1" x14ac:dyDescent="0.25">
      <c r="A4547" s="224"/>
      <c r="B4547" s="56"/>
      <c r="C4547" s="56"/>
      <c r="D4547" s="105"/>
      <c r="E4547" s="72"/>
      <c r="F4547" s="62"/>
      <c r="G4547" s="63"/>
      <c r="H4547" s="64"/>
      <c r="I4547" s="70"/>
    </row>
    <row r="4548" spans="1:9" ht="15" hidden="1" customHeight="1" x14ac:dyDescent="0.25">
      <c r="A4548" s="224"/>
      <c r="B4548" s="56"/>
      <c r="C4548" s="56"/>
      <c r="D4548" s="57"/>
      <c r="E4548" s="86"/>
      <c r="F4548" s="62"/>
      <c r="G4548" s="63"/>
      <c r="H4548" s="64"/>
      <c r="I4548" s="70"/>
    </row>
    <row r="4549" spans="1:9" ht="15" hidden="1" customHeight="1" x14ac:dyDescent="0.25">
      <c r="A4549" s="224"/>
      <c r="B4549" s="56"/>
      <c r="C4549" s="56"/>
      <c r="D4549" s="57"/>
      <c r="E4549" s="66"/>
      <c r="F4549" s="62"/>
      <c r="G4549" s="100"/>
      <c r="H4549" s="64"/>
      <c r="I4549" s="70"/>
    </row>
    <row r="4550" spans="1:9" ht="15" hidden="1" customHeight="1" x14ac:dyDescent="0.25">
      <c r="A4550" s="224"/>
      <c r="B4550" s="68"/>
      <c r="C4550" s="75"/>
      <c r="D4550" s="57"/>
      <c r="E4550" s="72"/>
      <c r="F4550" s="62"/>
      <c r="G4550" s="100"/>
      <c r="H4550" s="64"/>
      <c r="I4550" s="70"/>
    </row>
    <row r="4551" spans="1:9" ht="15" hidden="1" customHeight="1" x14ac:dyDescent="0.25">
      <c r="A4551" s="224"/>
      <c r="B4551" s="68"/>
      <c r="C4551" s="75"/>
      <c r="D4551" s="57"/>
      <c r="E4551" s="72"/>
      <c r="F4551" s="62"/>
      <c r="G4551" s="100"/>
      <c r="H4551" s="64"/>
      <c r="I4551" s="70"/>
    </row>
    <row r="4552" spans="1:9" ht="15" hidden="1" customHeight="1" x14ac:dyDescent="0.25">
      <c r="A4552" s="224"/>
      <c r="B4552" s="56"/>
      <c r="C4552" s="71"/>
      <c r="D4552" s="57"/>
      <c r="E4552" s="86"/>
      <c r="F4552" s="76"/>
      <c r="G4552" s="63"/>
      <c r="H4552" s="64"/>
      <c r="I4552" s="70"/>
    </row>
    <row r="4553" spans="1:9" ht="15" hidden="1" customHeight="1" x14ac:dyDescent="0.25">
      <c r="A4553" s="224"/>
      <c r="B4553" s="56"/>
      <c r="C4553" s="75"/>
      <c r="D4553" s="57"/>
      <c r="E4553" s="66"/>
      <c r="F4553" s="67"/>
      <c r="G4553" s="63"/>
      <c r="H4553" s="64"/>
      <c r="I4553" s="70"/>
    </row>
    <row r="4554" spans="1:9" ht="15" hidden="1" customHeight="1" x14ac:dyDescent="0.25">
      <c r="A4554" s="224"/>
      <c r="B4554" s="55"/>
      <c r="C4554" s="75"/>
      <c r="D4554" s="57"/>
      <c r="E4554" s="72"/>
      <c r="F4554" s="76"/>
      <c r="G4554" s="63"/>
      <c r="H4554" s="64"/>
      <c r="I4554" s="70"/>
    </row>
    <row r="4555" spans="1:9" ht="15" hidden="1" customHeight="1" x14ac:dyDescent="0.25">
      <c r="A4555" s="224"/>
      <c r="B4555" s="55"/>
      <c r="C4555" s="56"/>
      <c r="D4555" s="105"/>
      <c r="E4555" s="72"/>
      <c r="F4555" s="62"/>
      <c r="G4555" s="63"/>
      <c r="H4555" s="64"/>
      <c r="I4555" s="70"/>
    </row>
    <row r="4556" spans="1:9" ht="15" hidden="1" customHeight="1" x14ac:dyDescent="0.25">
      <c r="A4556" s="224"/>
      <c r="B4556" s="56"/>
      <c r="C4556" s="75"/>
      <c r="D4556" s="83"/>
      <c r="E4556" s="72"/>
      <c r="F4556" s="62"/>
      <c r="G4556" s="100"/>
      <c r="H4556" s="64"/>
      <c r="I4556" s="70"/>
    </row>
    <row r="4557" spans="1:9" ht="15" hidden="1" customHeight="1" x14ac:dyDescent="0.25">
      <c r="A4557" s="224"/>
      <c r="B4557" s="56"/>
      <c r="C4557" s="56"/>
      <c r="D4557" s="57"/>
      <c r="E4557" s="86"/>
      <c r="F4557" s="96"/>
      <c r="G4557" s="63"/>
      <c r="H4557" s="64"/>
      <c r="I4557" s="70"/>
    </row>
    <row r="4558" spans="1:9" ht="15" hidden="1" customHeight="1" x14ac:dyDescent="0.25">
      <c r="A4558" s="224"/>
      <c r="B4558" s="56"/>
      <c r="C4558" s="71"/>
      <c r="D4558" s="57"/>
      <c r="E4558" s="72"/>
      <c r="F4558" s="62"/>
      <c r="G4558" s="63"/>
      <c r="H4558" s="64"/>
      <c r="I4558" s="56"/>
    </row>
    <row r="4559" spans="1:9" ht="15" hidden="1" customHeight="1" x14ac:dyDescent="0.25">
      <c r="A4559" s="224"/>
      <c r="B4559" s="56"/>
      <c r="C4559" s="230"/>
      <c r="D4559" s="57"/>
      <c r="E4559" s="66"/>
      <c r="F4559" s="62"/>
      <c r="G4559" s="63"/>
      <c r="H4559" s="64"/>
      <c r="I4559" s="56"/>
    </row>
    <row r="4560" spans="1:9" ht="15" hidden="1" customHeight="1" x14ac:dyDescent="0.25">
      <c r="A4560" s="224"/>
      <c r="B4560" s="56"/>
      <c r="C4560" s="56"/>
      <c r="D4560" s="106"/>
      <c r="E4560" s="72"/>
      <c r="F4560" s="58"/>
      <c r="G4560" s="100"/>
      <c r="H4560" s="64"/>
      <c r="I4560" s="56"/>
    </row>
    <row r="4561" spans="1:9" ht="15" hidden="1" customHeight="1" x14ac:dyDescent="0.25">
      <c r="A4561" s="224"/>
      <c r="B4561" s="56"/>
      <c r="C4561" s="56"/>
      <c r="D4561" s="106"/>
      <c r="E4561" s="72"/>
      <c r="F4561" s="58"/>
      <c r="G4561" s="63"/>
      <c r="H4561" s="64"/>
      <c r="I4561" s="56"/>
    </row>
    <row r="4562" spans="1:9" ht="15" hidden="1" customHeight="1" x14ac:dyDescent="0.25">
      <c r="A4562" s="224"/>
      <c r="B4562" s="56"/>
      <c r="C4562" s="56"/>
      <c r="D4562" s="61"/>
      <c r="E4562" s="86"/>
      <c r="F4562" s="62"/>
      <c r="G4562" s="100"/>
      <c r="H4562" s="64"/>
      <c r="I4562" s="56"/>
    </row>
    <row r="4563" spans="1:9" ht="15" hidden="1" customHeight="1" x14ac:dyDescent="0.25">
      <c r="A4563" s="224"/>
      <c r="B4563" s="56"/>
      <c r="C4563" s="80"/>
      <c r="D4563" s="83"/>
      <c r="E4563" s="72"/>
      <c r="F4563" s="76"/>
      <c r="G4563" s="63"/>
      <c r="H4563" s="64"/>
      <c r="I4563" s="56"/>
    </row>
    <row r="4564" spans="1:9" ht="15" hidden="1" customHeight="1" x14ac:dyDescent="0.25">
      <c r="A4564" s="224"/>
      <c r="B4564" s="56"/>
      <c r="C4564" s="229"/>
      <c r="D4564" s="83"/>
      <c r="E4564" s="72"/>
      <c r="F4564" s="62"/>
      <c r="G4564" s="63"/>
      <c r="H4564" s="64"/>
      <c r="I4564" s="56"/>
    </row>
    <row r="4565" spans="1:9" ht="15" hidden="1" customHeight="1" x14ac:dyDescent="0.25">
      <c r="A4565" s="224"/>
      <c r="B4565" s="56"/>
      <c r="C4565" s="56"/>
      <c r="D4565" s="57"/>
      <c r="E4565" s="66"/>
      <c r="F4565" s="76"/>
      <c r="G4565" s="63"/>
      <c r="H4565" s="64"/>
      <c r="I4565" s="56"/>
    </row>
    <row r="4566" spans="1:9" ht="15" hidden="1" customHeight="1" x14ac:dyDescent="0.25">
      <c r="A4566" s="224"/>
      <c r="B4566" s="55"/>
      <c r="C4566" s="75"/>
      <c r="D4566" s="129"/>
      <c r="E4566" s="66"/>
      <c r="F4566" s="62"/>
      <c r="G4566" s="63"/>
      <c r="H4566" s="64"/>
      <c r="I4566" s="56"/>
    </row>
    <row r="4567" spans="1:9" ht="15" hidden="1" customHeight="1" x14ac:dyDescent="0.25">
      <c r="A4567" s="224"/>
      <c r="B4567" s="56"/>
      <c r="C4567" s="75"/>
      <c r="D4567" s="57"/>
      <c r="E4567" s="86"/>
      <c r="F4567" s="62"/>
      <c r="G4567" s="63"/>
      <c r="H4567" s="64"/>
      <c r="I4567" s="56"/>
    </row>
    <row r="4568" spans="1:9" ht="15" hidden="1" customHeight="1" x14ac:dyDescent="0.25">
      <c r="A4568" s="224"/>
      <c r="B4568" s="56"/>
      <c r="C4568" s="75"/>
      <c r="D4568" s="57"/>
      <c r="E4568" s="86"/>
      <c r="F4568" s="62"/>
      <c r="G4568" s="63"/>
      <c r="H4568" s="64"/>
      <c r="I4568" s="56"/>
    </row>
    <row r="4569" spans="1:9" ht="15" hidden="1" customHeight="1" x14ac:dyDescent="0.25">
      <c r="A4569" s="224"/>
      <c r="B4569" s="56"/>
      <c r="C4569" s="56"/>
      <c r="D4569" s="105"/>
      <c r="E4569" s="66"/>
      <c r="F4569" s="62"/>
      <c r="G4569" s="63"/>
      <c r="H4569" s="64"/>
      <c r="I4569" s="56"/>
    </row>
    <row r="4570" spans="1:9" ht="15.75" hidden="1" customHeight="1" x14ac:dyDescent="0.25">
      <c r="A4570" s="224"/>
      <c r="B4570" s="55"/>
      <c r="C4570" s="56"/>
      <c r="D4570" s="57"/>
      <c r="E4570" s="86"/>
      <c r="F4570" s="62"/>
      <c r="G4570" s="63"/>
      <c r="H4570" s="64"/>
      <c r="I4570" s="70"/>
    </row>
    <row r="4571" spans="1:9" ht="15" hidden="1" customHeight="1" x14ac:dyDescent="0.25">
      <c r="A4571" s="224"/>
      <c r="B4571" s="74"/>
      <c r="C4571" s="56"/>
      <c r="D4571" s="56"/>
      <c r="E4571" s="208"/>
      <c r="F4571" s="58"/>
      <c r="G4571" s="63"/>
      <c r="H4571" s="64"/>
      <c r="I4571" s="70"/>
    </row>
    <row r="4572" spans="1:9" ht="15" hidden="1" customHeight="1" x14ac:dyDescent="0.25">
      <c r="A4572" s="224"/>
      <c r="B4572" s="56"/>
      <c r="C4572" s="80"/>
      <c r="D4572" s="83"/>
      <c r="E4572" s="72"/>
      <c r="F4572" s="76"/>
      <c r="G4572" s="63"/>
      <c r="H4572" s="64"/>
      <c r="I4572" s="70"/>
    </row>
    <row r="4573" spans="1:9" ht="15" hidden="1" customHeight="1" x14ac:dyDescent="0.25">
      <c r="A4573" s="224"/>
      <c r="B4573" s="56"/>
      <c r="C4573" s="245"/>
      <c r="D4573" s="57"/>
      <c r="E4573" s="86"/>
      <c r="F4573" s="62"/>
      <c r="G4573" s="63"/>
      <c r="H4573" s="64"/>
      <c r="I4573" s="70"/>
    </row>
    <row r="4574" spans="1:9" ht="15" hidden="1" customHeight="1" x14ac:dyDescent="0.25">
      <c r="A4574" s="224"/>
      <c r="B4574" s="56"/>
      <c r="C4574" s="110"/>
      <c r="D4574" s="57"/>
      <c r="E4574" s="72"/>
      <c r="F4574" s="62"/>
      <c r="G4574" s="63"/>
      <c r="H4574" s="64"/>
      <c r="I4574" s="70"/>
    </row>
    <row r="4575" spans="1:9" ht="15" hidden="1" customHeight="1" x14ac:dyDescent="0.25">
      <c r="A4575" s="224"/>
      <c r="B4575" s="56"/>
      <c r="C4575" s="56"/>
      <c r="D4575" s="106"/>
      <c r="E4575" s="86"/>
      <c r="F4575" s="77"/>
      <c r="G4575" s="63"/>
      <c r="H4575" s="64"/>
      <c r="I4575" s="70"/>
    </row>
    <row r="4576" spans="1:9" ht="15" hidden="1" customHeight="1" x14ac:dyDescent="0.25">
      <c r="A4576" s="224"/>
      <c r="B4576" s="55"/>
      <c r="C4576" s="75"/>
      <c r="D4576" s="244"/>
      <c r="E4576" s="66"/>
      <c r="F4576" s="77"/>
      <c r="G4576" s="63"/>
      <c r="H4576" s="64"/>
      <c r="I4576" s="70"/>
    </row>
    <row r="4577" spans="1:9" ht="15" hidden="1" customHeight="1" x14ac:dyDescent="0.25">
      <c r="A4577" s="224"/>
      <c r="B4577" s="56"/>
      <c r="C4577" s="110"/>
      <c r="D4577" s="57"/>
      <c r="E4577" s="72"/>
      <c r="F4577" s="62"/>
      <c r="G4577" s="63"/>
      <c r="H4577" s="64"/>
      <c r="I4577" s="70"/>
    </row>
    <row r="4578" spans="1:9" ht="15" hidden="1" customHeight="1" x14ac:dyDescent="0.25">
      <c r="A4578" s="224"/>
      <c r="B4578" s="56"/>
      <c r="C4578" s="75"/>
      <c r="D4578" s="57"/>
      <c r="E4578" s="66"/>
      <c r="F4578" s="62"/>
      <c r="G4578" s="63"/>
      <c r="H4578" s="64"/>
      <c r="I4578" s="70"/>
    </row>
    <row r="4579" spans="1:9" ht="15" hidden="1" customHeight="1" x14ac:dyDescent="0.25">
      <c r="A4579" s="224"/>
      <c r="B4579" s="74"/>
      <c r="C4579" s="230"/>
      <c r="D4579" s="57"/>
      <c r="E4579" s="86"/>
      <c r="F4579" s="76"/>
      <c r="G4579" s="743"/>
      <c r="H4579" s="64"/>
      <c r="I4579" s="70"/>
    </row>
    <row r="4580" spans="1:9" ht="15" hidden="1" customHeight="1" x14ac:dyDescent="0.25">
      <c r="A4580" s="224"/>
      <c r="B4580" s="81"/>
      <c r="C4580" s="230"/>
      <c r="D4580" s="105"/>
      <c r="E4580" s="66"/>
      <c r="F4580" s="246"/>
      <c r="G4580" s="63"/>
      <c r="H4580" s="64"/>
      <c r="I4580" s="70"/>
    </row>
    <row r="4581" spans="1:9" ht="15" hidden="1" customHeight="1" x14ac:dyDescent="0.25">
      <c r="A4581" s="224"/>
      <c r="B4581" s="55"/>
      <c r="C4581" s="56"/>
      <c r="D4581" s="105"/>
      <c r="E4581" s="72"/>
      <c r="F4581" s="62"/>
      <c r="G4581" s="63"/>
      <c r="H4581" s="64"/>
      <c r="I4581" s="70"/>
    </row>
    <row r="4582" spans="1:9" ht="15" hidden="1" customHeight="1" x14ac:dyDescent="0.25">
      <c r="A4582" s="224"/>
      <c r="B4582" s="56"/>
      <c r="C4582" s="229"/>
      <c r="D4582" s="83"/>
      <c r="E4582" s="72"/>
      <c r="F4582" s="62"/>
      <c r="G4582" s="63"/>
      <c r="H4582" s="64"/>
      <c r="I4582" s="70"/>
    </row>
    <row r="4583" spans="1:9" ht="15" hidden="1" customHeight="1" x14ac:dyDescent="0.25">
      <c r="A4583" s="224"/>
      <c r="B4583" s="124"/>
      <c r="C4583" s="71"/>
      <c r="D4583" s="128"/>
      <c r="E4583" s="413"/>
      <c r="F4583" s="203"/>
      <c r="G4583" s="100"/>
      <c r="H4583" s="64"/>
      <c r="I4583" s="70"/>
    </row>
    <row r="4584" spans="1:9" ht="15" hidden="1" customHeight="1" x14ac:dyDescent="0.25">
      <c r="A4584" s="224"/>
      <c r="B4584" s="56"/>
      <c r="C4584" s="245"/>
      <c r="D4584" s="57"/>
      <c r="E4584" s="86"/>
      <c r="F4584" s="62"/>
      <c r="G4584" s="100"/>
      <c r="H4584" s="64"/>
      <c r="I4584" s="70"/>
    </row>
    <row r="4585" spans="1:9" ht="15" hidden="1" customHeight="1" x14ac:dyDescent="0.25">
      <c r="A4585" s="224"/>
      <c r="B4585" s="55"/>
      <c r="C4585" s="75"/>
      <c r="D4585" s="57"/>
      <c r="E4585" s="72"/>
      <c r="F4585" s="76"/>
      <c r="G4585" s="100"/>
      <c r="H4585" s="64"/>
      <c r="I4585" s="70"/>
    </row>
    <row r="4586" spans="1:9" ht="15" hidden="1" customHeight="1" x14ac:dyDescent="0.25">
      <c r="A4586" s="224"/>
      <c r="B4586" s="71"/>
      <c r="C4586" s="71"/>
      <c r="D4586" s="57"/>
      <c r="E4586" s="66"/>
      <c r="F4586" s="76"/>
      <c r="G4586" s="100"/>
      <c r="H4586" s="64"/>
      <c r="I4586" s="70"/>
    </row>
    <row r="4587" spans="1:9" ht="15" hidden="1" customHeight="1" x14ac:dyDescent="0.25">
      <c r="A4587" s="224"/>
      <c r="B4587" s="56"/>
      <c r="C4587" s="56"/>
      <c r="D4587" s="83"/>
      <c r="E4587" s="72"/>
      <c r="F4587" s="62"/>
      <c r="G4587" s="63"/>
      <c r="H4587" s="64"/>
      <c r="I4587" s="70"/>
    </row>
    <row r="4588" spans="1:9" ht="15" hidden="1" customHeight="1" x14ac:dyDescent="0.25">
      <c r="A4588" s="224"/>
      <c r="B4588" s="56"/>
      <c r="C4588" s="75"/>
      <c r="D4588" s="106"/>
      <c r="E4588" s="66"/>
      <c r="F4588" s="76"/>
      <c r="G4588" s="100"/>
      <c r="H4588" s="64"/>
      <c r="I4588" s="70"/>
    </row>
    <row r="4589" spans="1:9" ht="15" hidden="1" customHeight="1" x14ac:dyDescent="0.25">
      <c r="A4589" s="224"/>
      <c r="B4589" s="247"/>
      <c r="C4589" s="75"/>
      <c r="D4589" s="248"/>
      <c r="E4589" s="86"/>
      <c r="F4589" s="226"/>
      <c r="G4589" s="100"/>
      <c r="H4589" s="64"/>
      <c r="I4589" s="70"/>
    </row>
    <row r="4590" spans="1:9" ht="15" hidden="1" customHeight="1" x14ac:dyDescent="0.25">
      <c r="A4590" s="224"/>
      <c r="B4590" s="56"/>
      <c r="C4590" s="75"/>
      <c r="D4590" s="83"/>
      <c r="E4590" s="72"/>
      <c r="F4590" s="62"/>
      <c r="G4590" s="63"/>
      <c r="H4590" s="64"/>
      <c r="I4590" s="70"/>
    </row>
    <row r="4591" spans="1:9" ht="15" hidden="1" customHeight="1" x14ac:dyDescent="0.25">
      <c r="A4591" s="224"/>
      <c r="B4591" s="55"/>
      <c r="C4591" s="123"/>
      <c r="D4591" s="57"/>
      <c r="E4591" s="72"/>
      <c r="F4591" s="62"/>
      <c r="G4591" s="63"/>
      <c r="H4591" s="64"/>
      <c r="I4591" s="70"/>
    </row>
    <row r="4592" spans="1:9" ht="15" hidden="1" customHeight="1" x14ac:dyDescent="0.25">
      <c r="A4592" s="224"/>
      <c r="B4592" s="95"/>
      <c r="C4592" s="56"/>
      <c r="D4592" s="57"/>
      <c r="E4592" s="72"/>
      <c r="F4592" s="58"/>
      <c r="G4592" s="63"/>
      <c r="H4592" s="64"/>
      <c r="I4592" s="70"/>
    </row>
    <row r="4593" spans="1:9" ht="15" hidden="1" customHeight="1" x14ac:dyDescent="0.25">
      <c r="A4593" s="224"/>
      <c r="B4593" s="68"/>
      <c r="C4593" s="230"/>
      <c r="D4593" s="57"/>
      <c r="E4593" s="72"/>
      <c r="F4593" s="59"/>
      <c r="G4593" s="63"/>
      <c r="H4593" s="64"/>
      <c r="I4593" s="70"/>
    </row>
    <row r="4594" spans="1:9" hidden="1" x14ac:dyDescent="0.25">
      <c r="A4594" s="224"/>
      <c r="B4594" s="56"/>
      <c r="C4594" s="230"/>
      <c r="D4594" s="57"/>
      <c r="E4594" s="66"/>
      <c r="F4594" s="62"/>
      <c r="G4594" s="63"/>
      <c r="H4594" s="64"/>
      <c r="I4594" s="56"/>
    </row>
    <row r="4595" spans="1:9" ht="15" hidden="1" customHeight="1" x14ac:dyDescent="0.25">
      <c r="A4595" s="224"/>
      <c r="B4595" s="55"/>
      <c r="C4595" s="75"/>
      <c r="D4595" s="57"/>
      <c r="E4595" s="86"/>
      <c r="F4595" s="76"/>
      <c r="G4595" s="63"/>
      <c r="H4595" s="64"/>
      <c r="I4595" s="70"/>
    </row>
    <row r="4596" spans="1:9" ht="15" hidden="1" customHeight="1" x14ac:dyDescent="0.25">
      <c r="A4596" s="224"/>
      <c r="B4596" s="56"/>
      <c r="C4596" s="56"/>
      <c r="D4596" s="57"/>
      <c r="E4596" s="66"/>
      <c r="F4596" s="76"/>
      <c r="G4596" s="63"/>
      <c r="H4596" s="64"/>
      <c r="I4596" s="70"/>
    </row>
    <row r="4597" spans="1:9" ht="15" hidden="1" customHeight="1" x14ac:dyDescent="0.25">
      <c r="A4597" s="224"/>
      <c r="B4597" s="56"/>
      <c r="C4597" s="56"/>
      <c r="D4597" s="57"/>
      <c r="E4597" s="66"/>
      <c r="F4597" s="76"/>
      <c r="G4597" s="63"/>
      <c r="H4597" s="64"/>
      <c r="I4597" s="70"/>
    </row>
    <row r="4598" spans="1:9" ht="15" hidden="1" customHeight="1" x14ac:dyDescent="0.25">
      <c r="A4598" s="224"/>
      <c r="B4598" s="124"/>
      <c r="C4598" s="71"/>
      <c r="D4598" s="128"/>
      <c r="E4598" s="413"/>
      <c r="F4598" s="203"/>
      <c r="G4598" s="100"/>
      <c r="H4598" s="64"/>
      <c r="I4598" s="70"/>
    </row>
    <row r="4599" spans="1:9" ht="15" hidden="1" customHeight="1" x14ac:dyDescent="0.25">
      <c r="A4599" s="224"/>
      <c r="B4599" s="56"/>
      <c r="C4599" s="245"/>
      <c r="D4599" s="57"/>
      <c r="E4599" s="86"/>
      <c r="F4599" s="62"/>
      <c r="G4599" s="100"/>
      <c r="H4599" s="64"/>
      <c r="I4599" s="70"/>
    </row>
    <row r="4600" spans="1:9" ht="15" hidden="1" customHeight="1" x14ac:dyDescent="0.25">
      <c r="A4600" s="224"/>
      <c r="B4600" s="60"/>
      <c r="C4600" s="151"/>
      <c r="D4600" s="57"/>
      <c r="E4600" s="86"/>
      <c r="F4600" s="62"/>
      <c r="G4600" s="100"/>
      <c r="H4600" s="64"/>
      <c r="I4600" s="70"/>
    </row>
    <row r="4601" spans="1:9" ht="15.75" hidden="1" customHeight="1" x14ac:dyDescent="0.25">
      <c r="A4601" s="224"/>
      <c r="B4601" s="56"/>
      <c r="C4601" s="81"/>
      <c r="D4601" s="244"/>
      <c r="E4601" s="66"/>
      <c r="F4601" s="77"/>
      <c r="G4601" s="63"/>
      <c r="H4601" s="64"/>
      <c r="I4601" s="70"/>
    </row>
    <row r="4602" spans="1:9" ht="15" hidden="1" customHeight="1" x14ac:dyDescent="0.25">
      <c r="A4602" s="224"/>
      <c r="B4602" s="56"/>
      <c r="C4602" s="80"/>
      <c r="D4602" s="57"/>
      <c r="E4602" s="72"/>
      <c r="F4602" s="62"/>
      <c r="G4602" s="63"/>
      <c r="H4602" s="64"/>
      <c r="I4602" s="70"/>
    </row>
    <row r="4603" spans="1:9" ht="15" hidden="1" customHeight="1" x14ac:dyDescent="0.25">
      <c r="A4603" s="224"/>
      <c r="B4603" s="68"/>
      <c r="C4603" s="56"/>
      <c r="D4603" s="83"/>
      <c r="E4603" s="69"/>
      <c r="F4603" s="77"/>
      <c r="G4603" s="63"/>
      <c r="H4603" s="64"/>
      <c r="I4603" s="70"/>
    </row>
    <row r="4604" spans="1:9" ht="15" hidden="1" customHeight="1" x14ac:dyDescent="0.25">
      <c r="A4604" s="224"/>
      <c r="B4604" s="56"/>
      <c r="C4604" s="80"/>
      <c r="D4604" s="57"/>
      <c r="E4604" s="72"/>
      <c r="F4604" s="62"/>
      <c r="G4604" s="63"/>
      <c r="H4604" s="64"/>
      <c r="I4604" s="70"/>
    </row>
    <row r="4605" spans="1:9" ht="15" hidden="1" customHeight="1" x14ac:dyDescent="0.25">
      <c r="A4605" s="224"/>
      <c r="B4605" s="56"/>
      <c r="C4605" s="245"/>
      <c r="D4605" s="57"/>
      <c r="E4605" s="86"/>
      <c r="F4605" s="62"/>
      <c r="G4605" s="63"/>
      <c r="H4605" s="64"/>
      <c r="I4605" s="70"/>
    </row>
    <row r="4606" spans="1:9" ht="15" hidden="1" customHeight="1" x14ac:dyDescent="0.25">
      <c r="A4606" s="224"/>
      <c r="B4606" s="74"/>
      <c r="C4606" s="56"/>
      <c r="D4606" s="56"/>
      <c r="E4606" s="208"/>
      <c r="F4606" s="58"/>
      <c r="G4606" s="63"/>
      <c r="H4606" s="64"/>
      <c r="I4606" s="70"/>
    </row>
    <row r="4607" spans="1:9" ht="15" hidden="1" customHeight="1" x14ac:dyDescent="0.25">
      <c r="A4607" s="224"/>
      <c r="B4607" s="124"/>
      <c r="C4607" s="71"/>
      <c r="D4607" s="128"/>
      <c r="E4607" s="413"/>
      <c r="F4607" s="203"/>
      <c r="G4607" s="100"/>
      <c r="H4607" s="64"/>
      <c r="I4607" s="70"/>
    </row>
    <row r="4608" spans="1:9" ht="15" hidden="1" customHeight="1" x14ac:dyDescent="0.25">
      <c r="A4608" s="224"/>
      <c r="B4608" s="56"/>
      <c r="C4608" s="245"/>
      <c r="D4608" s="57"/>
      <c r="E4608" s="86"/>
      <c r="F4608" s="62"/>
      <c r="G4608" s="100"/>
      <c r="H4608" s="64"/>
      <c r="I4608" s="70"/>
    </row>
    <row r="4609" spans="1:9" ht="15" hidden="1" customHeight="1" x14ac:dyDescent="0.25">
      <c r="A4609" s="224"/>
      <c r="B4609" s="56"/>
      <c r="C4609" s="56"/>
      <c r="D4609" s="83"/>
      <c r="E4609" s="72"/>
      <c r="F4609" s="62"/>
      <c r="G4609" s="100"/>
      <c r="H4609" s="64"/>
      <c r="I4609" s="70"/>
    </row>
    <row r="4610" spans="1:9" ht="15" hidden="1" customHeight="1" x14ac:dyDescent="0.25">
      <c r="A4610" s="224"/>
      <c r="B4610" s="56"/>
      <c r="C4610" s="80"/>
      <c r="D4610" s="83"/>
      <c r="E4610" s="72"/>
      <c r="F4610" s="76"/>
      <c r="G4610" s="63"/>
      <c r="H4610" s="64"/>
      <c r="I4610" s="70"/>
    </row>
    <row r="4611" spans="1:9" ht="15" hidden="1" customHeight="1" x14ac:dyDescent="0.25">
      <c r="A4611" s="224"/>
      <c r="B4611" s="55"/>
      <c r="C4611" s="72"/>
      <c r="D4611" s="57"/>
      <c r="E4611" s="72"/>
      <c r="F4611" s="62"/>
      <c r="G4611" s="63"/>
      <c r="H4611" s="64"/>
      <c r="I4611" s="70"/>
    </row>
    <row r="4612" spans="1:9" ht="15" hidden="1" customHeight="1" x14ac:dyDescent="0.25">
      <c r="A4612" s="224"/>
      <c r="B4612" s="68"/>
      <c r="C4612" s="123"/>
      <c r="D4612" s="106"/>
      <c r="E4612" s="72"/>
      <c r="F4612" s="62"/>
      <c r="G4612" s="63"/>
      <c r="H4612" s="64"/>
      <c r="I4612" s="70"/>
    </row>
    <row r="4613" spans="1:9" ht="15" hidden="1" customHeight="1" x14ac:dyDescent="0.25">
      <c r="A4613" s="224"/>
      <c r="B4613" s="56"/>
      <c r="C4613" s="232"/>
      <c r="D4613" s="56"/>
      <c r="E4613" s="72"/>
      <c r="F4613" s="58"/>
      <c r="G4613" s="63"/>
      <c r="H4613" s="64"/>
      <c r="I4613" s="70"/>
    </row>
    <row r="4614" spans="1:9" ht="15" hidden="1" customHeight="1" x14ac:dyDescent="0.25">
      <c r="A4614" s="224"/>
      <c r="B4614" s="55"/>
      <c r="C4614" s="75"/>
      <c r="D4614" s="57"/>
      <c r="E4614" s="66"/>
      <c r="F4614" s="62"/>
      <c r="G4614" s="63"/>
      <c r="H4614" s="64"/>
      <c r="I4614" s="70"/>
    </row>
    <row r="4615" spans="1:9" ht="15" hidden="1" customHeight="1" x14ac:dyDescent="0.25">
      <c r="A4615" s="224"/>
      <c r="B4615" s="56"/>
      <c r="C4615" s="56"/>
      <c r="D4615" s="57"/>
      <c r="E4615" s="66"/>
      <c r="F4615" s="76"/>
      <c r="G4615" s="63"/>
      <c r="H4615" s="64"/>
      <c r="I4615" s="70"/>
    </row>
    <row r="4616" spans="1:9" ht="15" hidden="1" customHeight="1" x14ac:dyDescent="0.25">
      <c r="A4616" s="224"/>
      <c r="B4616" s="56"/>
      <c r="C4616" s="56"/>
      <c r="D4616" s="57"/>
      <c r="E4616" s="86"/>
      <c r="F4616" s="62"/>
      <c r="G4616" s="63"/>
      <c r="H4616" s="64"/>
      <c r="I4616" s="70"/>
    </row>
    <row r="4617" spans="1:9" ht="15" hidden="1" customHeight="1" x14ac:dyDescent="0.25">
      <c r="A4617" s="224"/>
      <c r="B4617" s="56"/>
      <c r="C4617" s="80"/>
      <c r="D4617" s="83"/>
      <c r="E4617" s="72"/>
      <c r="F4617" s="76"/>
      <c r="G4617" s="100"/>
      <c r="H4617" s="64"/>
      <c r="I4617" s="70"/>
    </row>
    <row r="4618" spans="1:9" ht="15" hidden="1" customHeight="1" x14ac:dyDescent="0.25">
      <c r="A4618" s="224"/>
      <c r="B4618" s="56"/>
      <c r="C4618" s="56"/>
      <c r="D4618" s="57"/>
      <c r="E4618" s="72"/>
      <c r="F4618" s="59"/>
      <c r="G4618" s="63"/>
      <c r="H4618" s="64"/>
      <c r="I4618" s="70"/>
    </row>
    <row r="4619" spans="1:9" ht="15" hidden="1" customHeight="1" x14ac:dyDescent="0.25">
      <c r="A4619" s="224"/>
      <c r="B4619" s="56"/>
      <c r="C4619" s="56"/>
      <c r="D4619" s="106"/>
      <c r="E4619" s="66"/>
      <c r="F4619" s="76"/>
      <c r="G4619" s="100"/>
      <c r="H4619" s="64"/>
      <c r="I4619" s="70"/>
    </row>
    <row r="4620" spans="1:9" ht="15" hidden="1" customHeight="1" x14ac:dyDescent="0.25">
      <c r="A4620" s="224"/>
      <c r="B4620" s="60"/>
      <c r="C4620" s="151"/>
      <c r="D4620" s="248"/>
      <c r="E4620" s="86"/>
      <c r="F4620" s="226"/>
      <c r="G4620" s="100"/>
      <c r="H4620" s="64"/>
      <c r="I4620" s="70"/>
    </row>
    <row r="4621" spans="1:9" ht="15.75" hidden="1" customHeight="1" x14ac:dyDescent="0.25">
      <c r="A4621" s="224"/>
      <c r="B4621" s="56"/>
      <c r="C4621" s="56"/>
      <c r="D4621" s="57"/>
      <c r="E4621" s="72"/>
      <c r="F4621" s="59"/>
      <c r="G4621" s="63"/>
      <c r="H4621" s="64"/>
      <c r="I4621" s="70"/>
    </row>
    <row r="4622" spans="1:9" ht="15" hidden="1" customHeight="1" x14ac:dyDescent="0.25">
      <c r="A4622" s="224"/>
      <c r="B4622" s="56"/>
      <c r="C4622" s="56"/>
      <c r="D4622" s="106"/>
      <c r="E4622" s="66"/>
      <c r="F4622" s="76"/>
      <c r="G4622" s="100"/>
      <c r="H4622" s="64"/>
      <c r="I4622" s="70"/>
    </row>
    <row r="4623" spans="1:9" ht="15" hidden="1" customHeight="1" x14ac:dyDescent="0.25">
      <c r="A4623" s="224"/>
      <c r="B4623" s="55"/>
      <c r="C4623" s="56"/>
      <c r="D4623" s="105"/>
      <c r="E4623" s="86"/>
      <c r="F4623" s="267"/>
      <c r="G4623" s="63"/>
      <c r="H4623" s="64"/>
      <c r="I4623" s="70"/>
    </row>
    <row r="4624" spans="1:9" ht="15.75" hidden="1" customHeight="1" x14ac:dyDescent="0.25">
      <c r="A4624" s="224"/>
      <c r="B4624" s="71"/>
      <c r="C4624" s="228"/>
      <c r="D4624" s="62"/>
      <c r="E4624" s="56"/>
      <c r="F4624" s="62"/>
      <c r="G4624" s="100"/>
      <c r="H4624" s="64"/>
      <c r="I4624" s="70"/>
    </row>
    <row r="4625" spans="1:9" ht="15" hidden="1" customHeight="1" x14ac:dyDescent="0.25">
      <c r="A4625" s="224"/>
      <c r="B4625" s="74"/>
      <c r="C4625" s="230"/>
      <c r="D4625" s="57"/>
      <c r="E4625" s="86"/>
      <c r="F4625" s="76"/>
      <c r="G4625" s="743"/>
      <c r="H4625" s="64"/>
      <c r="I4625" s="70"/>
    </row>
    <row r="4626" spans="1:9" ht="15" hidden="1" customHeight="1" x14ac:dyDescent="0.25">
      <c r="A4626" s="224"/>
      <c r="B4626" s="81"/>
      <c r="C4626" s="230"/>
      <c r="D4626" s="105"/>
      <c r="E4626" s="66"/>
      <c r="F4626" s="246"/>
      <c r="G4626" s="63"/>
      <c r="H4626" s="64"/>
      <c r="I4626" s="70"/>
    </row>
    <row r="4627" spans="1:9" ht="15" hidden="1" customHeight="1" x14ac:dyDescent="0.25">
      <c r="A4627" s="224"/>
      <c r="B4627" s="81"/>
      <c r="C4627" s="230"/>
      <c r="D4627" s="57"/>
      <c r="E4627" s="86"/>
      <c r="F4627" s="63"/>
      <c r="G4627" s="63"/>
      <c r="H4627" s="64"/>
      <c r="I4627" s="70"/>
    </row>
    <row r="4628" spans="1:9" ht="15" hidden="1" customHeight="1" x14ac:dyDescent="0.25">
      <c r="A4628" s="224"/>
      <c r="B4628" s="56"/>
      <c r="C4628" s="230"/>
      <c r="D4628" s="83"/>
      <c r="E4628" s="66"/>
      <c r="F4628" s="76"/>
      <c r="G4628" s="63"/>
      <c r="H4628" s="64"/>
      <c r="I4628" s="70"/>
    </row>
    <row r="4629" spans="1:9" ht="15" hidden="1" customHeight="1" x14ac:dyDescent="0.25">
      <c r="A4629" s="224"/>
      <c r="B4629" s="55"/>
      <c r="C4629" s="230"/>
      <c r="D4629" s="106"/>
      <c r="E4629" s="66"/>
      <c r="F4629" s="58"/>
      <c r="G4629" s="63"/>
      <c r="H4629" s="64"/>
      <c r="I4629" s="70"/>
    </row>
    <row r="4630" spans="1:9" ht="15" hidden="1" customHeight="1" x14ac:dyDescent="0.25">
      <c r="A4630" s="224"/>
      <c r="B4630" s="68"/>
      <c r="C4630" s="230"/>
      <c r="D4630" s="57"/>
      <c r="E4630" s="66"/>
      <c r="F4630" s="76"/>
      <c r="G4630" s="63"/>
      <c r="H4630" s="64"/>
      <c r="I4630" s="70"/>
    </row>
    <row r="4631" spans="1:9" ht="15" hidden="1" customHeight="1" x14ac:dyDescent="0.25">
      <c r="A4631" s="224"/>
      <c r="B4631" s="56"/>
      <c r="C4631" s="230"/>
      <c r="D4631" s="57"/>
      <c r="E4631" s="86"/>
      <c r="F4631" s="62"/>
      <c r="G4631" s="63"/>
      <c r="H4631" s="64"/>
      <c r="I4631" s="70"/>
    </row>
    <row r="4632" spans="1:9" ht="15" hidden="1" customHeight="1" x14ac:dyDescent="0.25">
      <c r="A4632" s="224"/>
      <c r="B4632" s="249"/>
      <c r="C4632" s="230"/>
      <c r="D4632" s="57"/>
      <c r="E4632" s="72"/>
      <c r="F4632" s="76"/>
      <c r="G4632" s="63"/>
      <c r="H4632" s="64"/>
      <c r="I4632" s="70"/>
    </row>
    <row r="4633" spans="1:9" ht="15" hidden="1" customHeight="1" x14ac:dyDescent="0.25">
      <c r="A4633" s="224"/>
      <c r="B4633" s="55"/>
      <c r="C4633" s="230"/>
      <c r="D4633" s="57"/>
      <c r="E4633" s="72"/>
      <c r="F4633" s="76"/>
      <c r="G4633" s="63"/>
      <c r="H4633" s="64"/>
      <c r="I4633" s="56"/>
    </row>
    <row r="4634" spans="1:9" ht="15" hidden="1" customHeight="1" x14ac:dyDescent="0.25">
      <c r="A4634" s="224"/>
      <c r="B4634" s="95"/>
      <c r="C4634" s="230"/>
      <c r="D4634" s="57"/>
      <c r="E4634" s="72"/>
      <c r="F4634" s="58"/>
      <c r="G4634" s="63"/>
      <c r="H4634" s="64"/>
      <c r="I4634" s="56"/>
    </row>
    <row r="4635" spans="1:9" ht="15" hidden="1" customHeight="1" x14ac:dyDescent="0.25">
      <c r="A4635" s="224"/>
      <c r="B4635" s="95"/>
      <c r="C4635" s="230"/>
      <c r="D4635" s="57"/>
      <c r="E4635" s="66"/>
      <c r="F4635" s="76"/>
      <c r="G4635" s="63"/>
      <c r="H4635" s="64"/>
      <c r="I4635" s="56"/>
    </row>
    <row r="4636" spans="1:9" ht="15" hidden="1" customHeight="1" x14ac:dyDescent="0.25">
      <c r="A4636" s="224"/>
      <c r="B4636" s="95"/>
      <c r="C4636" s="230"/>
      <c r="D4636" s="57"/>
      <c r="E4636" s="72"/>
      <c r="F4636" s="77"/>
      <c r="G4636" s="63"/>
      <c r="H4636" s="64"/>
      <c r="I4636" s="56"/>
    </row>
    <row r="4637" spans="1:9" ht="15" hidden="1" customHeight="1" x14ac:dyDescent="0.25">
      <c r="A4637" s="224"/>
      <c r="B4637" s="56"/>
      <c r="C4637" s="75"/>
      <c r="D4637" s="83"/>
      <c r="E4637" s="72"/>
      <c r="F4637" s="62"/>
      <c r="G4637" s="63"/>
      <c r="H4637" s="64"/>
      <c r="I4637" s="56"/>
    </row>
    <row r="4638" spans="1:9" ht="15" hidden="1" customHeight="1" x14ac:dyDescent="0.25">
      <c r="A4638" s="224"/>
      <c r="B4638" s="68"/>
      <c r="C4638" s="75"/>
      <c r="D4638" s="57"/>
      <c r="E4638" s="72"/>
      <c r="F4638" s="59"/>
      <c r="G4638" s="63"/>
      <c r="H4638" s="64"/>
      <c r="I4638" s="56"/>
    </row>
    <row r="4639" spans="1:9" ht="15" hidden="1" customHeight="1" x14ac:dyDescent="0.25">
      <c r="A4639" s="224"/>
      <c r="B4639" s="56"/>
      <c r="C4639" s="75"/>
      <c r="D4639" s="57"/>
      <c r="E4639" s="72"/>
      <c r="F4639" s="62"/>
      <c r="G4639" s="63"/>
      <c r="H4639" s="64"/>
      <c r="I4639" s="56"/>
    </row>
    <row r="4640" spans="1:9" ht="15" hidden="1" customHeight="1" x14ac:dyDescent="0.25">
      <c r="A4640" s="224"/>
      <c r="B4640" s="56"/>
      <c r="C4640" s="56"/>
      <c r="D4640" s="243"/>
      <c r="E4640" s="72"/>
      <c r="F4640" s="138"/>
      <c r="G4640" s="100"/>
      <c r="H4640" s="64"/>
      <c r="I4640" s="56"/>
    </row>
    <row r="4641" spans="1:9" ht="15" hidden="1" customHeight="1" x14ac:dyDescent="0.25">
      <c r="A4641" s="224"/>
      <c r="B4641" s="56"/>
      <c r="C4641" s="56"/>
      <c r="D4641" s="243"/>
      <c r="E4641" s="72"/>
      <c r="F4641" s="138"/>
      <c r="G4641" s="63"/>
      <c r="H4641" s="64"/>
      <c r="I4641" s="56"/>
    </row>
    <row r="4642" spans="1:9" ht="15" hidden="1" customHeight="1" x14ac:dyDescent="0.25">
      <c r="A4642" s="224"/>
      <c r="B4642" s="56"/>
      <c r="C4642" s="56"/>
      <c r="D4642" s="139"/>
      <c r="E4642" s="72"/>
      <c r="F4642" s="140"/>
      <c r="G4642" s="63"/>
      <c r="H4642" s="64"/>
      <c r="I4642" s="56"/>
    </row>
    <row r="4643" spans="1:9" ht="15" hidden="1" customHeight="1" x14ac:dyDescent="0.25">
      <c r="A4643" s="224"/>
      <c r="B4643" s="55"/>
      <c r="C4643" s="56"/>
      <c r="D4643" s="115"/>
      <c r="E4643" s="72"/>
      <c r="F4643" s="116"/>
      <c r="G4643" s="63"/>
      <c r="H4643" s="64"/>
      <c r="I4643" s="56"/>
    </row>
    <row r="4644" spans="1:9" ht="15" hidden="1" customHeight="1" x14ac:dyDescent="0.25">
      <c r="A4644" s="224"/>
      <c r="B4644" s="56"/>
      <c r="C4644" s="55"/>
      <c r="D4644" s="57"/>
      <c r="E4644" s="66"/>
      <c r="F4644" s="62"/>
      <c r="G4644" s="63"/>
      <c r="H4644" s="64"/>
      <c r="I4644" s="56"/>
    </row>
    <row r="4645" spans="1:9" ht="15" hidden="1" customHeight="1" x14ac:dyDescent="0.25">
      <c r="A4645" s="224"/>
      <c r="B4645" s="56"/>
      <c r="C4645" s="71"/>
      <c r="D4645" s="57"/>
      <c r="E4645" s="72"/>
      <c r="F4645" s="62"/>
      <c r="G4645" s="100"/>
      <c r="H4645" s="64"/>
      <c r="I4645" s="56"/>
    </row>
    <row r="4646" spans="1:9" ht="15.75" hidden="1" customHeight="1" x14ac:dyDescent="0.25">
      <c r="A4646" s="224"/>
      <c r="B4646" s="56"/>
      <c r="C4646" s="71"/>
      <c r="D4646" s="57"/>
      <c r="E4646" s="72"/>
      <c r="F4646" s="62"/>
      <c r="G4646" s="63"/>
      <c r="H4646" s="64"/>
      <c r="I4646" s="56"/>
    </row>
    <row r="4647" spans="1:9" ht="15" hidden="1" customHeight="1" x14ac:dyDescent="0.25">
      <c r="A4647" s="224"/>
      <c r="B4647" s="56"/>
      <c r="C4647" s="71"/>
      <c r="D4647" s="61"/>
      <c r="E4647" s="72"/>
      <c r="F4647" s="62"/>
      <c r="G4647" s="100"/>
      <c r="H4647" s="64"/>
      <c r="I4647" s="56"/>
    </row>
    <row r="4648" spans="1:9" ht="15" hidden="1" customHeight="1" x14ac:dyDescent="0.25">
      <c r="A4648" s="224"/>
      <c r="B4648" s="56"/>
      <c r="C4648" s="71"/>
      <c r="D4648" s="83"/>
      <c r="E4648" s="72"/>
      <c r="F4648" s="62"/>
      <c r="G4648" s="63"/>
      <c r="H4648" s="64"/>
      <c r="I4648" s="56"/>
    </row>
    <row r="4649" spans="1:9" ht="15" hidden="1" customHeight="1" x14ac:dyDescent="0.25">
      <c r="A4649" s="224"/>
      <c r="B4649" s="56"/>
      <c r="C4649" s="71"/>
      <c r="D4649" s="83"/>
      <c r="E4649" s="72"/>
      <c r="F4649" s="62"/>
      <c r="G4649" s="63"/>
      <c r="H4649" s="64"/>
      <c r="I4649" s="56"/>
    </row>
    <row r="4650" spans="1:9" ht="15" hidden="1" customHeight="1" x14ac:dyDescent="0.25">
      <c r="A4650" s="224"/>
      <c r="B4650" s="56"/>
      <c r="C4650" s="71"/>
      <c r="D4650" s="57"/>
      <c r="E4650" s="72"/>
      <c r="F4650" s="62"/>
      <c r="G4650" s="63"/>
      <c r="H4650" s="64"/>
      <c r="I4650" s="56"/>
    </row>
    <row r="4651" spans="1:9" ht="15" hidden="1" customHeight="1" x14ac:dyDescent="0.25">
      <c r="A4651" s="224"/>
      <c r="B4651" s="55"/>
      <c r="C4651" s="75"/>
      <c r="D4651" s="57"/>
      <c r="E4651" s="72"/>
      <c r="F4651" s="77"/>
      <c r="G4651" s="63"/>
      <c r="H4651" s="64"/>
      <c r="I4651" s="56"/>
    </row>
    <row r="4652" spans="1:9" hidden="1" x14ac:dyDescent="0.25">
      <c r="A4652" s="224"/>
      <c r="B4652" s="55"/>
      <c r="C4652" s="75"/>
      <c r="D4652" s="57"/>
      <c r="E4652" s="86"/>
      <c r="F4652" s="77"/>
      <c r="G4652" s="63"/>
      <c r="H4652" s="64"/>
      <c r="I4652" s="56"/>
    </row>
    <row r="4653" spans="1:9" hidden="1" x14ac:dyDescent="0.25">
      <c r="A4653" s="224"/>
      <c r="B4653" s="55"/>
      <c r="C4653" s="75"/>
      <c r="D4653" s="57"/>
      <c r="E4653" s="86"/>
      <c r="F4653" s="77"/>
      <c r="G4653" s="63"/>
      <c r="H4653" s="64"/>
      <c r="I4653" s="56"/>
    </row>
    <row r="4654" spans="1:9" ht="15" hidden="1" customHeight="1" x14ac:dyDescent="0.25">
      <c r="A4654" s="224"/>
      <c r="B4654" s="95"/>
      <c r="C4654" s="56"/>
      <c r="D4654" s="57"/>
      <c r="E4654" s="72"/>
      <c r="F4654" s="58"/>
      <c r="G4654" s="63"/>
      <c r="H4654" s="64"/>
      <c r="I4654" s="56"/>
    </row>
    <row r="4655" spans="1:9" ht="15" hidden="1" customHeight="1" x14ac:dyDescent="0.25">
      <c r="A4655" s="224"/>
      <c r="B4655" s="56"/>
      <c r="C4655" s="75"/>
      <c r="D4655" s="57"/>
      <c r="E4655" s="66"/>
      <c r="F4655" s="76"/>
      <c r="G4655" s="63"/>
      <c r="H4655" s="64"/>
      <c r="I4655" s="56"/>
    </row>
    <row r="4656" spans="1:9" ht="15" hidden="1" customHeight="1" x14ac:dyDescent="0.25">
      <c r="A4656" s="224"/>
      <c r="B4656" s="74"/>
      <c r="C4656" s="56"/>
      <c r="D4656" s="57"/>
      <c r="E4656" s="86"/>
      <c r="F4656" s="62"/>
      <c r="G4656" s="63"/>
      <c r="H4656" s="64"/>
      <c r="I4656" s="70"/>
    </row>
    <row r="4657" spans="1:9" ht="15" hidden="1" customHeight="1" x14ac:dyDescent="0.25">
      <c r="A4657" s="224"/>
      <c r="B4657" s="56"/>
      <c r="C4657" s="56"/>
      <c r="D4657" s="57"/>
      <c r="E4657" s="66"/>
      <c r="F4657" s="76"/>
      <c r="G4657" s="63"/>
      <c r="H4657" s="64"/>
      <c r="I4657" s="70"/>
    </row>
    <row r="4658" spans="1:9" ht="15" hidden="1" customHeight="1" x14ac:dyDescent="0.25">
      <c r="A4658" s="224"/>
      <c r="B4658" s="56"/>
      <c r="C4658" s="56"/>
      <c r="D4658" s="57"/>
      <c r="E4658" s="66"/>
      <c r="F4658" s="76"/>
      <c r="G4658" s="100"/>
      <c r="H4658" s="64"/>
      <c r="I4658" s="70"/>
    </row>
    <row r="4659" spans="1:9" ht="15" hidden="1" customHeight="1" x14ac:dyDescent="0.25">
      <c r="A4659" s="224"/>
      <c r="B4659" s="56"/>
      <c r="C4659" s="56"/>
      <c r="D4659" s="57"/>
      <c r="E4659" s="86"/>
      <c r="F4659" s="62"/>
      <c r="G4659" s="100"/>
      <c r="H4659" s="64"/>
      <c r="I4659" s="70"/>
    </row>
    <row r="4660" spans="1:9" ht="15" hidden="1" customHeight="1" x14ac:dyDescent="0.25">
      <c r="A4660" s="224"/>
      <c r="B4660" s="56"/>
      <c r="C4660" s="80"/>
      <c r="D4660" s="57"/>
      <c r="E4660" s="86"/>
      <c r="F4660" s="62"/>
      <c r="G4660" s="100"/>
      <c r="H4660" s="64"/>
      <c r="I4660" s="70"/>
    </row>
    <row r="4661" spans="1:9" ht="15" hidden="1" customHeight="1" x14ac:dyDescent="0.25">
      <c r="A4661" s="224"/>
      <c r="B4661" s="56"/>
      <c r="C4661" s="81"/>
      <c r="D4661" s="244"/>
      <c r="E4661" s="66"/>
      <c r="F4661" s="77"/>
      <c r="G4661" s="63"/>
      <c r="H4661" s="64"/>
      <c r="I4661" s="70"/>
    </row>
    <row r="4662" spans="1:9" ht="15" hidden="1" customHeight="1" x14ac:dyDescent="0.25">
      <c r="A4662" s="224"/>
      <c r="B4662" s="68"/>
      <c r="C4662" s="71"/>
      <c r="D4662" s="57"/>
      <c r="E4662" s="86"/>
      <c r="F4662" s="62"/>
      <c r="G4662" s="63"/>
      <c r="H4662" s="64"/>
      <c r="I4662" s="70"/>
    </row>
    <row r="4663" spans="1:9" ht="15" hidden="1" customHeight="1" x14ac:dyDescent="0.25">
      <c r="A4663" s="224"/>
      <c r="B4663" s="71"/>
      <c r="C4663" s="228"/>
      <c r="D4663" s="242"/>
      <c r="E4663" s="56"/>
      <c r="F4663" s="62"/>
      <c r="G4663" s="100"/>
      <c r="H4663" s="64"/>
      <c r="I4663" s="70"/>
    </row>
    <row r="4664" spans="1:9" ht="15" hidden="1" customHeight="1" x14ac:dyDescent="0.25">
      <c r="A4664" s="224"/>
      <c r="B4664" s="60"/>
      <c r="C4664" s="151"/>
      <c r="D4664" s="57"/>
      <c r="E4664" s="86"/>
      <c r="F4664" s="62"/>
      <c r="G4664" s="100"/>
      <c r="H4664" s="64"/>
      <c r="I4664" s="70"/>
    </row>
    <row r="4665" spans="1:9" ht="15" hidden="1" customHeight="1" x14ac:dyDescent="0.25">
      <c r="A4665" s="224"/>
      <c r="B4665" s="68"/>
      <c r="C4665" s="56"/>
      <c r="D4665" s="83"/>
      <c r="E4665" s="69"/>
      <c r="F4665" s="77"/>
      <c r="G4665" s="100"/>
      <c r="H4665" s="64"/>
      <c r="I4665" s="70"/>
    </row>
    <row r="4666" spans="1:9" ht="15" hidden="1" customHeight="1" x14ac:dyDescent="0.25">
      <c r="A4666" s="224"/>
      <c r="B4666" s="56"/>
      <c r="C4666" s="80"/>
      <c r="D4666" s="83"/>
      <c r="E4666" s="72"/>
      <c r="F4666" s="76"/>
      <c r="G4666" s="63"/>
      <c r="H4666" s="64"/>
      <c r="I4666" s="70"/>
    </row>
    <row r="4667" spans="1:9" ht="15" hidden="1" customHeight="1" x14ac:dyDescent="0.25">
      <c r="A4667" s="224"/>
      <c r="B4667" s="56"/>
      <c r="C4667" s="56"/>
      <c r="D4667" s="83"/>
      <c r="E4667" s="72"/>
      <c r="F4667" s="76"/>
      <c r="G4667" s="100"/>
      <c r="H4667" s="64"/>
      <c r="I4667" s="70"/>
    </row>
    <row r="4668" spans="1:9" ht="15" hidden="1" customHeight="1" x14ac:dyDescent="0.25">
      <c r="A4668" s="224"/>
      <c r="B4668" s="56"/>
      <c r="C4668" s="80"/>
      <c r="D4668" s="83"/>
      <c r="E4668" s="72"/>
      <c r="F4668" s="76"/>
      <c r="G4668" s="63"/>
      <c r="H4668" s="64"/>
      <c r="I4668" s="70"/>
    </row>
    <row r="4669" spans="1:9" ht="15.75" hidden="1" customHeight="1" x14ac:dyDescent="0.25">
      <c r="A4669" s="224"/>
      <c r="B4669" s="56"/>
      <c r="C4669" s="56"/>
      <c r="D4669" s="83"/>
      <c r="E4669" s="72"/>
      <c r="F4669" s="62"/>
      <c r="G4669" s="100"/>
      <c r="H4669" s="64"/>
      <c r="I4669" s="70"/>
    </row>
    <row r="4670" spans="1:9" ht="15" hidden="1" customHeight="1" x14ac:dyDescent="0.25">
      <c r="A4670" s="224"/>
      <c r="B4670" s="55"/>
      <c r="C4670" s="56"/>
      <c r="D4670" s="57"/>
      <c r="E4670" s="66"/>
      <c r="F4670" s="76"/>
      <c r="G4670" s="63"/>
      <c r="H4670" s="64"/>
      <c r="I4670" s="70"/>
    </row>
    <row r="4671" spans="1:9" ht="15" hidden="1" customHeight="1" x14ac:dyDescent="0.25">
      <c r="A4671" s="224"/>
      <c r="B4671" s="56"/>
      <c r="C4671" s="56"/>
      <c r="D4671" s="57"/>
      <c r="E4671" s="86"/>
      <c r="F4671" s="62"/>
      <c r="G4671" s="63"/>
      <c r="H4671" s="64"/>
      <c r="I4671" s="70"/>
    </row>
    <row r="4672" spans="1:9" ht="15" hidden="1" customHeight="1" x14ac:dyDescent="0.25">
      <c r="A4672" s="224"/>
      <c r="B4672" s="56"/>
      <c r="C4672" s="80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4"/>
      <c r="B4673" s="55"/>
      <c r="C4673" s="71"/>
      <c r="D4673" s="57"/>
      <c r="E4673" s="86"/>
      <c r="F4673" s="62"/>
      <c r="G4673" s="63"/>
      <c r="H4673" s="64"/>
      <c r="I4673" s="70"/>
    </row>
    <row r="4674" spans="1:9" ht="15" hidden="1" customHeight="1" x14ac:dyDescent="0.25">
      <c r="A4674" s="224"/>
      <c r="B4674" s="56"/>
      <c r="C4674" s="71"/>
      <c r="D4674" s="83"/>
      <c r="E4674" s="72"/>
      <c r="F4674" s="77"/>
      <c r="G4674" s="63"/>
      <c r="H4674" s="64"/>
      <c r="I4674" s="70"/>
    </row>
    <row r="4675" spans="1:9" ht="15" hidden="1" customHeight="1" x14ac:dyDescent="0.25">
      <c r="A4675" s="224"/>
      <c r="B4675" s="56"/>
      <c r="C4675" s="71"/>
      <c r="D4675" s="83"/>
      <c r="E4675" s="72"/>
      <c r="F4675" s="77"/>
      <c r="G4675" s="63"/>
      <c r="H4675" s="64"/>
      <c r="I4675" s="70"/>
    </row>
    <row r="4676" spans="1:9" ht="15" hidden="1" customHeight="1" x14ac:dyDescent="0.25">
      <c r="A4676" s="224"/>
      <c r="B4676" s="56"/>
      <c r="C4676" s="110"/>
      <c r="D4676" s="57"/>
      <c r="E4676" s="72"/>
      <c r="F4676" s="62"/>
      <c r="G4676" s="63"/>
      <c r="H4676" s="64"/>
      <c r="I4676" s="70"/>
    </row>
    <row r="4677" spans="1:9" ht="15" hidden="1" customHeight="1" x14ac:dyDescent="0.25">
      <c r="A4677" s="224"/>
      <c r="B4677" s="56"/>
      <c r="C4677" s="55"/>
      <c r="D4677" s="57"/>
      <c r="E4677" s="66"/>
      <c r="F4677" s="62"/>
      <c r="G4677" s="63"/>
      <c r="H4677" s="64"/>
      <c r="I4677" s="70"/>
    </row>
    <row r="4678" spans="1:9" ht="15" hidden="1" customHeight="1" x14ac:dyDescent="0.25">
      <c r="A4678" s="224"/>
      <c r="B4678" s="56"/>
      <c r="C4678" s="230"/>
      <c r="D4678" s="57"/>
      <c r="E4678" s="66"/>
      <c r="F4678" s="62"/>
      <c r="G4678" s="100"/>
      <c r="H4678" s="64"/>
      <c r="I4678" s="70"/>
    </row>
    <row r="4679" spans="1:9" ht="15" hidden="1" customHeight="1" x14ac:dyDescent="0.25">
      <c r="A4679" s="224"/>
      <c r="B4679" s="71"/>
      <c r="C4679" s="71"/>
      <c r="D4679" s="57"/>
      <c r="E4679" s="66"/>
      <c r="F4679" s="76"/>
      <c r="G4679" s="63"/>
      <c r="H4679" s="64"/>
      <c r="I4679" s="70"/>
    </row>
    <row r="4680" spans="1:9" ht="15" hidden="1" customHeight="1" x14ac:dyDescent="0.25">
      <c r="A4680" s="224"/>
      <c r="B4680" s="68"/>
      <c r="C4680" s="230"/>
      <c r="D4680" s="57"/>
      <c r="E4680" s="66"/>
      <c r="F4680" s="76"/>
      <c r="G4680" s="100"/>
      <c r="H4680" s="64"/>
      <c r="I4680" s="70"/>
    </row>
    <row r="4681" spans="1:9" ht="15" hidden="1" customHeight="1" x14ac:dyDescent="0.25">
      <c r="A4681" s="224"/>
      <c r="B4681" s="56"/>
      <c r="C4681" s="56"/>
      <c r="D4681" s="57"/>
      <c r="E4681" s="66"/>
      <c r="F4681" s="76"/>
      <c r="G4681" s="100"/>
      <c r="H4681" s="64"/>
      <c r="I4681" s="70"/>
    </row>
    <row r="4682" spans="1:9" ht="15" hidden="1" customHeight="1" x14ac:dyDescent="0.25">
      <c r="A4682" s="224"/>
      <c r="B4682" s="68"/>
      <c r="C4682" s="56"/>
      <c r="D4682" s="57"/>
      <c r="E4682" s="66"/>
      <c r="F4682" s="76"/>
      <c r="G4682" s="100"/>
      <c r="H4682" s="64"/>
      <c r="I4682" s="70"/>
    </row>
    <row r="4683" spans="1:9" ht="15" hidden="1" customHeight="1" x14ac:dyDescent="0.25">
      <c r="A4683" s="224"/>
      <c r="B4683" s="56"/>
      <c r="C4683" s="56"/>
      <c r="D4683" s="57"/>
      <c r="E4683" s="66"/>
      <c r="F4683" s="76"/>
      <c r="G4683" s="100"/>
      <c r="H4683" s="64"/>
      <c r="I4683" s="70"/>
    </row>
    <row r="4684" spans="1:9" ht="15" hidden="1" customHeight="1" x14ac:dyDescent="0.25">
      <c r="A4684" s="224"/>
      <c r="B4684" s="56"/>
      <c r="C4684" s="56"/>
      <c r="D4684" s="57"/>
      <c r="E4684" s="66"/>
      <c r="F4684" s="76"/>
      <c r="G4684" s="63"/>
      <c r="H4684" s="64"/>
      <c r="I4684" s="70"/>
    </row>
    <row r="4685" spans="1:9" ht="15" hidden="1" customHeight="1" x14ac:dyDescent="0.25">
      <c r="A4685" s="224"/>
      <c r="B4685" s="74"/>
      <c r="C4685" s="230"/>
      <c r="D4685" s="57"/>
      <c r="E4685" s="86"/>
      <c r="F4685" s="76"/>
      <c r="G4685" s="743"/>
      <c r="H4685" s="64"/>
      <c r="I4685" s="70"/>
    </row>
    <row r="4686" spans="1:9" ht="15" hidden="1" customHeight="1" x14ac:dyDescent="0.25">
      <c r="A4686" s="224"/>
      <c r="B4686" s="81"/>
      <c r="C4686" s="230"/>
      <c r="D4686" s="105"/>
      <c r="E4686" s="66"/>
      <c r="F4686" s="246"/>
      <c r="G4686" s="63"/>
      <c r="H4686" s="64"/>
      <c r="I4686" s="70"/>
    </row>
    <row r="4687" spans="1:9" ht="15" hidden="1" customHeight="1" x14ac:dyDescent="0.25">
      <c r="A4687" s="224"/>
      <c r="B4687" s="81"/>
      <c r="C4687" s="230"/>
      <c r="D4687" s="57"/>
      <c r="E4687" s="86"/>
      <c r="F4687" s="63"/>
      <c r="G4687" s="63"/>
      <c r="H4687" s="64"/>
      <c r="I4687" s="70"/>
    </row>
    <row r="4688" spans="1:9" ht="15" hidden="1" customHeight="1" x14ac:dyDescent="0.25">
      <c r="A4688" s="224"/>
      <c r="B4688" s="56"/>
      <c r="C4688" s="230"/>
      <c r="D4688" s="83"/>
      <c r="E4688" s="66"/>
      <c r="F4688" s="76"/>
      <c r="G4688" s="63"/>
      <c r="H4688" s="64"/>
      <c r="I4688" s="70"/>
    </row>
    <row r="4689" spans="1:9" ht="15" hidden="1" customHeight="1" x14ac:dyDescent="0.25">
      <c r="A4689" s="224"/>
      <c r="B4689" s="74"/>
      <c r="C4689" s="56"/>
      <c r="D4689" s="56"/>
      <c r="E4689" s="208"/>
      <c r="F4689" s="58"/>
      <c r="G4689" s="63"/>
      <c r="H4689" s="64"/>
      <c r="I4689" s="70"/>
    </row>
    <row r="4690" spans="1:9" ht="15" hidden="1" customHeight="1" x14ac:dyDescent="0.25">
      <c r="A4690" s="224"/>
      <c r="B4690" s="56"/>
      <c r="C4690" s="245"/>
      <c r="D4690" s="57"/>
      <c r="E4690" s="86"/>
      <c r="F4690" s="62"/>
      <c r="G4690" s="63"/>
      <c r="H4690" s="64"/>
      <c r="I4690" s="56"/>
    </row>
    <row r="4691" spans="1:9" ht="15" hidden="1" customHeight="1" x14ac:dyDescent="0.25">
      <c r="A4691" s="224"/>
      <c r="B4691" s="55"/>
      <c r="C4691" s="230"/>
      <c r="D4691" s="137"/>
      <c r="E4691" s="230"/>
      <c r="F4691" s="138"/>
      <c r="G4691" s="63"/>
      <c r="H4691" s="64"/>
      <c r="I4691" s="70"/>
    </row>
    <row r="4692" spans="1:9" ht="15" hidden="1" customHeight="1" x14ac:dyDescent="0.25">
      <c r="A4692" s="224"/>
      <c r="B4692" s="68"/>
      <c r="C4692" s="230"/>
      <c r="D4692" s="57"/>
      <c r="E4692" s="66"/>
      <c r="F4692" s="76"/>
      <c r="G4692" s="63"/>
      <c r="H4692" s="64"/>
      <c r="I4692" s="56"/>
    </row>
    <row r="4693" spans="1:9" ht="15" hidden="1" customHeight="1" x14ac:dyDescent="0.25">
      <c r="A4693" s="224"/>
      <c r="B4693" s="68"/>
      <c r="C4693" s="230"/>
      <c r="D4693" s="57"/>
      <c r="E4693" s="66"/>
      <c r="F4693" s="76"/>
      <c r="G4693" s="63"/>
      <c r="H4693" s="64"/>
      <c r="I4693" s="56"/>
    </row>
    <row r="4694" spans="1:9" ht="15" hidden="1" customHeight="1" x14ac:dyDescent="0.25">
      <c r="A4694" s="224"/>
      <c r="B4694" s="55"/>
      <c r="C4694" s="75"/>
      <c r="D4694" s="57"/>
      <c r="E4694" s="66"/>
      <c r="F4694" s="62"/>
      <c r="G4694" s="63"/>
      <c r="H4694" s="64"/>
      <c r="I4694" s="56"/>
    </row>
    <row r="4695" spans="1:9" ht="15" hidden="1" customHeight="1" x14ac:dyDescent="0.25">
      <c r="A4695" s="224"/>
      <c r="B4695" s="56"/>
      <c r="C4695" s="75"/>
      <c r="D4695" s="242"/>
      <c r="E4695" s="72"/>
      <c r="F4695" s="62"/>
      <c r="G4695" s="63"/>
      <c r="H4695" s="64"/>
      <c r="I4695" s="56"/>
    </row>
    <row r="4696" spans="1:9" ht="15" hidden="1" customHeight="1" x14ac:dyDescent="0.25">
      <c r="A4696" s="224"/>
      <c r="B4696" s="95"/>
      <c r="C4696" s="56"/>
      <c r="D4696" s="57"/>
      <c r="E4696" s="72"/>
      <c r="F4696" s="1145"/>
      <c r="G4696" s="1148"/>
      <c r="H4696" s="64"/>
      <c r="I4696" s="56"/>
    </row>
    <row r="4697" spans="1:9" ht="15" hidden="1" customHeight="1" x14ac:dyDescent="0.25">
      <c r="A4697" s="224"/>
      <c r="B4697" s="56"/>
      <c r="C4697" s="56"/>
      <c r="D4697" s="106"/>
      <c r="E4697" s="66"/>
      <c r="F4697" s="1146"/>
      <c r="G4697" s="1149"/>
      <c r="H4697" s="1151"/>
      <c r="I4697" s="56"/>
    </row>
    <row r="4698" spans="1:9" ht="15" hidden="1" customHeight="1" x14ac:dyDescent="0.25">
      <c r="A4698" s="224"/>
      <c r="B4698" s="56"/>
      <c r="C4698" s="56"/>
      <c r="D4698" s="83"/>
      <c r="E4698" s="72"/>
      <c r="F4698" s="1146"/>
      <c r="G4698" s="1149"/>
      <c r="H4698" s="1152"/>
      <c r="I4698" s="56"/>
    </row>
    <row r="4699" spans="1:9" ht="15" hidden="1" customHeight="1" x14ac:dyDescent="0.25">
      <c r="A4699" s="224"/>
      <c r="B4699" s="56"/>
      <c r="C4699" s="56"/>
      <c r="D4699" s="83"/>
      <c r="E4699" s="72"/>
      <c r="F4699" s="1147"/>
      <c r="G4699" s="1150"/>
      <c r="H4699" s="1152"/>
      <c r="I4699" s="70"/>
    </row>
    <row r="4700" spans="1:9" ht="15" hidden="1" customHeight="1" x14ac:dyDescent="0.25">
      <c r="A4700" s="224"/>
      <c r="B4700" s="55"/>
      <c r="C4700" s="88"/>
      <c r="D4700" s="137"/>
      <c r="E4700" s="72"/>
      <c r="F4700" s="76"/>
      <c r="G4700" s="63"/>
      <c r="H4700" s="1153"/>
      <c r="I4700" s="70"/>
    </row>
    <row r="4701" spans="1:9" ht="15" hidden="1" customHeight="1" x14ac:dyDescent="0.25">
      <c r="A4701" s="224"/>
      <c r="B4701" s="56"/>
      <c r="C4701" s="245"/>
      <c r="D4701" s="57"/>
      <c r="E4701" s="86"/>
      <c r="F4701" s="62"/>
      <c r="G4701" s="63"/>
      <c r="H4701" s="64"/>
      <c r="I4701" s="70"/>
    </row>
    <row r="4702" spans="1:9" ht="15" hidden="1" customHeight="1" x14ac:dyDescent="0.25">
      <c r="A4702" s="224"/>
      <c r="B4702" s="55"/>
      <c r="C4702" s="75"/>
      <c r="D4702" s="119"/>
      <c r="E4702" s="99"/>
      <c r="F4702" s="62"/>
      <c r="G4702" s="63"/>
      <c r="H4702" s="64"/>
      <c r="I4702" s="70"/>
    </row>
    <row r="4703" spans="1:9" ht="15" hidden="1" customHeight="1" x14ac:dyDescent="0.25">
      <c r="A4703" s="224"/>
      <c r="B4703" s="56"/>
      <c r="C4703" s="75"/>
      <c r="D4703" s="57"/>
      <c r="E4703" s="99"/>
      <c r="F4703" s="62"/>
      <c r="G4703" s="63"/>
      <c r="H4703" s="64"/>
      <c r="I4703" s="70"/>
    </row>
    <row r="4704" spans="1:9" ht="15" hidden="1" customHeight="1" x14ac:dyDescent="0.25">
      <c r="A4704" s="224"/>
      <c r="B4704" s="56"/>
      <c r="C4704" s="75"/>
      <c r="D4704" s="57"/>
      <c r="E4704" s="66"/>
      <c r="F4704" s="62"/>
      <c r="G4704" s="63"/>
      <c r="H4704" s="64"/>
      <c r="I4704" s="70"/>
    </row>
    <row r="4705" spans="1:9" ht="15" hidden="1" customHeight="1" x14ac:dyDescent="0.25">
      <c r="A4705" s="224"/>
      <c r="B4705" s="56"/>
      <c r="C4705" s="81"/>
      <c r="D4705" s="57"/>
      <c r="E4705" s="66"/>
      <c r="F4705" s="62"/>
      <c r="G4705" s="63"/>
      <c r="H4705" s="64"/>
      <c r="I4705" s="70"/>
    </row>
    <row r="4706" spans="1:9" ht="15" hidden="1" customHeight="1" x14ac:dyDescent="0.25">
      <c r="A4706" s="224"/>
      <c r="B4706" s="56"/>
      <c r="C4706" s="75"/>
      <c r="D4706" s="57"/>
      <c r="E4706" s="72"/>
      <c r="F4706" s="62"/>
      <c r="G4706" s="63"/>
      <c r="H4706" s="64"/>
      <c r="I4706" s="70"/>
    </row>
    <row r="4707" spans="1:9" ht="15" hidden="1" customHeight="1" x14ac:dyDescent="0.25">
      <c r="A4707" s="224"/>
      <c r="B4707" s="56"/>
      <c r="C4707" s="75"/>
      <c r="D4707" s="57"/>
      <c r="E4707" s="72"/>
      <c r="F4707" s="59"/>
      <c r="G4707" s="63"/>
      <c r="H4707" s="64"/>
      <c r="I4707" s="70"/>
    </row>
    <row r="4708" spans="1:9" ht="15" hidden="1" customHeight="1" x14ac:dyDescent="0.25">
      <c r="A4708" s="224"/>
      <c r="B4708" s="55"/>
      <c r="C4708" s="230"/>
      <c r="D4708" s="106"/>
      <c r="E4708" s="66"/>
      <c r="F4708" s="58"/>
      <c r="G4708" s="63"/>
      <c r="H4708" s="64"/>
      <c r="I4708" s="70"/>
    </row>
    <row r="4709" spans="1:9" ht="15" hidden="1" customHeight="1" x14ac:dyDescent="0.25">
      <c r="A4709" s="224"/>
      <c r="B4709" s="95"/>
      <c r="C4709" s="230"/>
      <c r="D4709" s="57"/>
      <c r="E4709" s="66"/>
      <c r="F4709" s="76"/>
      <c r="G4709" s="63"/>
      <c r="H4709" s="64"/>
      <c r="I4709" s="70"/>
    </row>
    <row r="4710" spans="1:9" ht="15.75" hidden="1" customHeight="1" x14ac:dyDescent="0.25">
      <c r="A4710" s="224"/>
      <c r="B4710" s="55"/>
      <c r="C4710" s="230"/>
      <c r="D4710" s="57"/>
      <c r="E4710" s="72"/>
      <c r="F4710" s="76"/>
      <c r="G4710" s="63"/>
      <c r="H4710" s="64"/>
      <c r="I4710" s="70"/>
    </row>
    <row r="4711" spans="1:9" ht="15" hidden="1" customHeight="1" x14ac:dyDescent="0.25">
      <c r="A4711" s="224"/>
      <c r="B4711" s="95"/>
      <c r="C4711" s="230"/>
      <c r="D4711" s="57"/>
      <c r="E4711" s="72"/>
      <c r="F4711" s="77"/>
      <c r="G4711" s="63"/>
      <c r="H4711" s="64"/>
      <c r="I4711" s="70"/>
    </row>
    <row r="4712" spans="1:9" ht="15" hidden="1" customHeight="1" x14ac:dyDescent="0.25">
      <c r="A4712" s="224"/>
      <c r="B4712" s="95"/>
      <c r="C4712" s="75"/>
      <c r="D4712" s="57"/>
      <c r="E4712" s="72"/>
      <c r="F4712" s="62"/>
      <c r="G4712" s="63"/>
      <c r="H4712" s="64"/>
      <c r="I4712" s="70"/>
    </row>
    <row r="4713" spans="1:9" ht="15" hidden="1" customHeight="1" x14ac:dyDescent="0.25">
      <c r="A4713" s="224"/>
      <c r="B4713" s="56"/>
      <c r="C4713" s="80"/>
      <c r="D4713" s="57"/>
      <c r="E4713" s="86"/>
      <c r="F4713" s="62"/>
      <c r="G4713" s="63"/>
      <c r="H4713" s="64"/>
      <c r="I4713" s="70"/>
    </row>
    <row r="4714" spans="1:9" ht="15" hidden="1" customHeight="1" x14ac:dyDescent="0.25">
      <c r="A4714" s="224"/>
      <c r="B4714" s="56"/>
      <c r="C4714" s="75"/>
      <c r="D4714" s="242"/>
      <c r="E4714" s="72"/>
      <c r="F4714" s="62"/>
      <c r="G4714" s="63"/>
      <c r="H4714" s="64"/>
      <c r="I4714" s="70"/>
    </row>
    <row r="4715" spans="1:9" ht="15" hidden="1" customHeight="1" x14ac:dyDescent="0.25">
      <c r="A4715" s="224"/>
      <c r="B4715" s="55"/>
      <c r="C4715" s="75"/>
      <c r="D4715" s="57"/>
      <c r="E4715" s="86"/>
      <c r="F4715" s="76"/>
      <c r="G4715" s="63"/>
      <c r="H4715" s="64"/>
      <c r="I4715" s="56"/>
    </row>
    <row r="4716" spans="1:9" ht="15" hidden="1" customHeight="1" x14ac:dyDescent="0.25">
      <c r="A4716" s="224"/>
      <c r="B4716" s="74"/>
      <c r="C4716" s="230"/>
      <c r="D4716" s="57"/>
      <c r="E4716" s="86"/>
      <c r="F4716" s="76"/>
      <c r="G4716" s="743"/>
      <c r="H4716" s="64"/>
      <c r="I4716" s="56"/>
    </row>
    <row r="4717" spans="1:9" ht="15" hidden="1" customHeight="1" x14ac:dyDescent="0.25">
      <c r="A4717" s="224"/>
      <c r="B4717" s="55"/>
      <c r="C4717" s="56"/>
      <c r="D4717" s="115"/>
      <c r="E4717" s="99"/>
      <c r="F4717" s="116"/>
      <c r="G4717" s="63"/>
      <c r="H4717" s="64"/>
      <c r="I4717" s="56"/>
    </row>
    <row r="4718" spans="1:9" ht="15" hidden="1" customHeight="1" x14ac:dyDescent="0.25">
      <c r="A4718" s="224"/>
      <c r="B4718" s="55"/>
      <c r="C4718" s="56"/>
      <c r="D4718" s="119"/>
      <c r="E4718" s="99"/>
      <c r="F4718" s="120"/>
      <c r="G4718" s="63"/>
      <c r="H4718" s="64"/>
      <c r="I4718" s="56"/>
    </row>
    <row r="4719" spans="1:9" ht="15" hidden="1" customHeight="1" x14ac:dyDescent="0.25">
      <c r="A4719" s="224"/>
      <c r="B4719" s="95"/>
      <c r="C4719" s="75"/>
      <c r="D4719" s="57"/>
      <c r="E4719" s="72"/>
      <c r="F4719" s="62"/>
      <c r="G4719" s="63"/>
      <c r="H4719" s="64"/>
      <c r="I4719" s="56"/>
    </row>
    <row r="4720" spans="1:9" ht="15" hidden="1" customHeight="1" x14ac:dyDescent="0.25">
      <c r="A4720" s="224"/>
      <c r="B4720" s="56"/>
      <c r="C4720" s="56"/>
      <c r="D4720" s="57"/>
      <c r="E4720" s="72"/>
      <c r="F4720" s="62"/>
      <c r="G4720" s="63"/>
      <c r="H4720" s="64"/>
      <c r="I4720" s="56"/>
    </row>
    <row r="4721" spans="1:9" ht="15" hidden="1" customHeight="1" x14ac:dyDescent="0.25">
      <c r="A4721" s="224"/>
      <c r="B4721" s="56"/>
      <c r="C4721" s="56"/>
      <c r="D4721" s="98"/>
      <c r="E4721" s="99"/>
      <c r="F4721" s="120"/>
      <c r="G4721" s="63"/>
      <c r="H4721" s="64"/>
      <c r="I4721" s="70"/>
    </row>
    <row r="4722" spans="1:9" ht="15" hidden="1" customHeight="1" x14ac:dyDescent="0.25">
      <c r="A4722" s="224"/>
      <c r="B4722" s="56"/>
      <c r="C4722" s="110"/>
      <c r="D4722" s="57"/>
      <c r="E4722" s="72"/>
      <c r="F4722" s="62"/>
      <c r="G4722" s="63"/>
      <c r="H4722" s="64"/>
      <c r="I4722" s="70"/>
    </row>
    <row r="4723" spans="1:9" ht="15" hidden="1" customHeight="1" x14ac:dyDescent="0.25">
      <c r="A4723" s="224"/>
      <c r="B4723" s="56"/>
      <c r="C4723" s="75"/>
      <c r="D4723" s="57"/>
      <c r="E4723" s="72"/>
      <c r="F4723" s="77"/>
      <c r="G4723" s="63"/>
      <c r="H4723" s="64"/>
      <c r="I4723" s="70"/>
    </row>
    <row r="4724" spans="1:9" ht="15" hidden="1" customHeight="1" x14ac:dyDescent="0.25">
      <c r="A4724" s="224"/>
      <c r="B4724" s="74"/>
      <c r="C4724" s="71"/>
      <c r="D4724" s="83"/>
      <c r="E4724" s="72"/>
      <c r="F4724" s="77"/>
      <c r="G4724" s="63"/>
      <c r="H4724" s="64"/>
      <c r="I4724" s="70"/>
    </row>
    <row r="4725" spans="1:9" ht="15" hidden="1" customHeight="1" x14ac:dyDescent="0.25">
      <c r="A4725" s="224"/>
      <c r="B4725" s="55"/>
      <c r="C4725" s="75"/>
      <c r="D4725" s="57"/>
      <c r="E4725" s="86"/>
      <c r="F4725" s="62"/>
      <c r="G4725" s="100"/>
      <c r="H4725" s="64"/>
      <c r="I4725" s="70"/>
    </row>
    <row r="4726" spans="1:9" ht="15" hidden="1" customHeight="1" x14ac:dyDescent="0.25">
      <c r="A4726" s="224"/>
      <c r="B4726" s="56"/>
      <c r="C4726" s="56"/>
      <c r="D4726" s="57"/>
      <c r="E4726" s="86"/>
      <c r="F4726" s="62"/>
      <c r="G4726" s="100"/>
      <c r="H4726" s="64"/>
      <c r="I4726" s="70"/>
    </row>
    <row r="4727" spans="1:9" ht="15" hidden="1" customHeight="1" x14ac:dyDescent="0.25">
      <c r="A4727" s="224"/>
      <c r="B4727" s="56"/>
      <c r="C4727" s="56"/>
      <c r="D4727" s="57"/>
      <c r="E4727" s="86"/>
      <c r="F4727" s="62"/>
      <c r="G4727" s="63"/>
      <c r="H4727" s="64"/>
      <c r="I4727" s="70"/>
    </row>
    <row r="4728" spans="1:9" ht="15" hidden="1" customHeight="1" x14ac:dyDescent="0.25">
      <c r="A4728" s="224"/>
      <c r="B4728" s="56"/>
      <c r="C4728" s="56"/>
      <c r="D4728" s="57"/>
      <c r="E4728" s="86"/>
      <c r="F4728" s="62"/>
      <c r="G4728" s="63"/>
      <c r="H4728" s="64"/>
      <c r="I4728" s="70"/>
    </row>
    <row r="4729" spans="1:9" ht="15" hidden="1" customHeight="1" x14ac:dyDescent="0.25">
      <c r="A4729" s="224"/>
      <c r="B4729" s="56"/>
      <c r="C4729" s="56"/>
      <c r="D4729" s="57"/>
      <c r="E4729" s="86"/>
      <c r="F4729" s="62"/>
      <c r="G4729" s="100"/>
      <c r="H4729" s="64"/>
      <c r="I4729" s="70"/>
    </row>
    <row r="4730" spans="1:9" ht="15" hidden="1" customHeight="1" x14ac:dyDescent="0.25">
      <c r="A4730" s="224"/>
      <c r="B4730" s="68"/>
      <c r="C4730" s="56"/>
      <c r="D4730" s="83"/>
      <c r="E4730" s="69"/>
      <c r="F4730" s="77"/>
      <c r="G4730" s="100"/>
      <c r="H4730" s="64"/>
      <c r="I4730" s="70"/>
    </row>
    <row r="4731" spans="1:9" ht="15" hidden="1" customHeight="1" x14ac:dyDescent="0.25">
      <c r="A4731" s="224"/>
      <c r="B4731" s="56"/>
      <c r="C4731" s="56"/>
      <c r="D4731" s="105"/>
      <c r="E4731" s="66"/>
      <c r="F4731" s="203"/>
      <c r="G4731" s="100"/>
      <c r="H4731" s="64"/>
      <c r="I4731" s="70"/>
    </row>
    <row r="4732" spans="1:9" ht="15" hidden="1" customHeight="1" x14ac:dyDescent="0.25">
      <c r="A4732" s="224"/>
      <c r="B4732" s="56"/>
      <c r="C4732" s="75"/>
      <c r="D4732" s="57"/>
      <c r="E4732" s="72"/>
      <c r="F4732" s="59"/>
      <c r="G4732" s="100"/>
      <c r="H4732" s="64"/>
      <c r="I4732" s="70"/>
    </row>
    <row r="4733" spans="1:9" ht="15" hidden="1" customHeight="1" x14ac:dyDescent="0.25">
      <c r="A4733" s="224"/>
      <c r="B4733" s="56"/>
      <c r="C4733" s="245"/>
      <c r="D4733" s="57"/>
      <c r="E4733" s="86"/>
      <c r="F4733" s="62"/>
      <c r="G4733" s="63"/>
      <c r="H4733" s="64"/>
      <c r="I4733" s="70"/>
    </row>
    <row r="4734" spans="1:9" ht="15" hidden="1" customHeight="1" x14ac:dyDescent="0.25">
      <c r="A4734" s="224"/>
      <c r="B4734" s="74"/>
      <c r="C4734" s="56"/>
      <c r="D4734" s="56"/>
      <c r="E4734" s="208"/>
      <c r="F4734" s="58"/>
      <c r="G4734" s="63"/>
      <c r="H4734" s="64"/>
      <c r="I4734" s="70"/>
    </row>
    <row r="4735" spans="1:9" ht="15" hidden="1" customHeight="1" x14ac:dyDescent="0.25">
      <c r="A4735" s="224"/>
      <c r="B4735" s="55"/>
      <c r="C4735" s="88"/>
      <c r="D4735" s="137"/>
      <c r="E4735" s="72"/>
      <c r="F4735" s="76"/>
      <c r="G4735" s="63"/>
      <c r="H4735" s="64"/>
      <c r="I4735" s="70"/>
    </row>
    <row r="4736" spans="1:9" ht="15" hidden="1" customHeight="1" x14ac:dyDescent="0.25">
      <c r="A4736" s="224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4"/>
      <c r="B4737" s="74"/>
      <c r="C4737" s="71"/>
      <c r="D4737" s="83"/>
      <c r="E4737" s="72"/>
      <c r="F4737" s="77"/>
      <c r="G4737" s="63"/>
      <c r="H4737" s="64"/>
      <c r="I4737" s="70"/>
    </row>
    <row r="4738" spans="1:9" ht="15" hidden="1" customHeight="1" x14ac:dyDescent="0.25">
      <c r="A4738" s="224"/>
      <c r="B4738" s="56"/>
      <c r="C4738" s="55"/>
      <c r="D4738" s="57"/>
      <c r="E4738" s="66"/>
      <c r="F4738" s="62"/>
      <c r="G4738" s="63"/>
      <c r="H4738" s="64"/>
      <c r="I4738" s="70"/>
    </row>
    <row r="4739" spans="1:9" ht="15" hidden="1" customHeight="1" x14ac:dyDescent="0.25">
      <c r="A4739" s="224"/>
      <c r="B4739" s="68"/>
      <c r="C4739" s="230"/>
      <c r="D4739" s="57"/>
      <c r="E4739" s="66"/>
      <c r="F4739" s="76"/>
      <c r="G4739" s="63"/>
      <c r="H4739" s="64"/>
      <c r="I4739" s="70"/>
    </row>
    <row r="4740" spans="1:9" ht="15" hidden="1" customHeight="1" x14ac:dyDescent="0.25">
      <c r="A4740" s="224"/>
      <c r="B4740" s="56"/>
      <c r="C4740" s="230"/>
      <c r="D4740" s="57"/>
      <c r="E4740" s="86"/>
      <c r="F4740" s="62"/>
      <c r="G4740" s="63"/>
      <c r="H4740" s="64"/>
      <c r="I4740" s="70"/>
    </row>
    <row r="4741" spans="1:9" ht="15" hidden="1" customHeight="1" x14ac:dyDescent="0.25">
      <c r="A4741" s="224"/>
      <c r="B4741" s="56"/>
      <c r="C4741" s="230"/>
      <c r="D4741" s="57"/>
      <c r="E4741" s="66"/>
      <c r="F4741" s="62"/>
      <c r="G4741" s="63"/>
      <c r="H4741" s="64"/>
      <c r="I4741" s="70"/>
    </row>
    <row r="4742" spans="1:9" ht="15" hidden="1" customHeight="1" x14ac:dyDescent="0.25">
      <c r="A4742" s="224"/>
      <c r="B4742" s="71"/>
      <c r="C4742" s="71"/>
      <c r="D4742" s="57"/>
      <c r="E4742" s="66"/>
      <c r="F4742" s="76"/>
      <c r="G4742" s="100"/>
      <c r="H4742" s="64"/>
      <c r="I4742" s="70"/>
    </row>
    <row r="4743" spans="1:9" ht="15" hidden="1" customHeight="1" x14ac:dyDescent="0.25">
      <c r="A4743" s="224"/>
      <c r="B4743" s="56"/>
      <c r="C4743" s="56"/>
      <c r="D4743" s="57"/>
      <c r="E4743" s="66"/>
      <c r="F4743" s="76"/>
      <c r="G4743" s="100"/>
      <c r="H4743" s="64"/>
      <c r="I4743" s="70"/>
    </row>
    <row r="4744" spans="1:9" ht="15.75" hidden="1" customHeight="1" x14ac:dyDescent="0.25">
      <c r="A4744" s="224"/>
      <c r="B4744" s="68"/>
      <c r="C4744" s="230"/>
      <c r="D4744" s="57"/>
      <c r="E4744" s="66"/>
      <c r="F4744" s="76"/>
      <c r="G4744" s="100"/>
      <c r="H4744" s="64"/>
      <c r="I4744" s="70"/>
    </row>
    <row r="4745" spans="1:9" ht="15" hidden="1" customHeight="1" x14ac:dyDescent="0.25">
      <c r="A4745" s="224"/>
      <c r="B4745" s="55"/>
      <c r="C4745" s="123"/>
      <c r="D4745" s="106"/>
      <c r="E4745" s="66"/>
      <c r="F4745" s="63"/>
      <c r="G4745" s="63"/>
      <c r="H4745" s="64"/>
      <c r="I4745" s="56"/>
    </row>
    <row r="4746" spans="1:9" ht="15" hidden="1" customHeight="1" x14ac:dyDescent="0.25">
      <c r="A4746" s="224"/>
      <c r="B4746" s="56"/>
      <c r="C4746" s="56"/>
      <c r="D4746" s="98"/>
      <c r="E4746" s="99"/>
      <c r="F4746" s="120"/>
      <c r="G4746" s="63"/>
      <c r="H4746" s="64"/>
      <c r="I4746" s="56"/>
    </row>
    <row r="4747" spans="1:9" ht="15" hidden="1" customHeight="1" x14ac:dyDescent="0.25">
      <c r="A4747" s="224"/>
      <c r="B4747" s="56"/>
      <c r="C4747" s="56"/>
      <c r="D4747" s="243"/>
      <c r="E4747" s="230"/>
      <c r="F4747" s="138"/>
      <c r="G4747" s="63"/>
      <c r="H4747" s="64"/>
      <c r="I4747" s="56"/>
    </row>
    <row r="4748" spans="1:9" ht="15" hidden="1" customHeight="1" x14ac:dyDescent="0.25">
      <c r="A4748" s="224"/>
      <c r="B4748" s="56"/>
      <c r="C4748" s="56"/>
      <c r="D4748" s="139"/>
      <c r="E4748" s="84"/>
      <c r="F4748" s="140"/>
      <c r="G4748" s="63"/>
      <c r="H4748" s="64"/>
      <c r="I4748" s="56"/>
    </row>
    <row r="4749" spans="1:9" ht="15" hidden="1" customHeight="1" x14ac:dyDescent="0.25">
      <c r="A4749" s="224"/>
      <c r="B4749" s="56"/>
      <c r="C4749" s="75"/>
      <c r="D4749" s="105"/>
      <c r="E4749" s="72"/>
      <c r="F4749" s="62"/>
      <c r="G4749" s="100"/>
      <c r="H4749" s="64"/>
      <c r="I4749" s="56"/>
    </row>
    <row r="4750" spans="1:9" ht="15" hidden="1" customHeight="1" x14ac:dyDescent="0.25">
      <c r="A4750" s="224"/>
      <c r="B4750" s="56"/>
      <c r="C4750" s="75"/>
      <c r="D4750" s="105"/>
      <c r="E4750" s="72"/>
      <c r="F4750" s="62"/>
      <c r="G4750" s="100"/>
      <c r="H4750" s="64"/>
      <c r="I4750" s="56"/>
    </row>
    <row r="4751" spans="1:9" ht="15" hidden="1" customHeight="1" x14ac:dyDescent="0.25">
      <c r="A4751" s="224"/>
      <c r="B4751" s="56"/>
      <c r="C4751" s="75"/>
      <c r="D4751" s="105"/>
      <c r="E4751" s="72"/>
      <c r="F4751" s="62"/>
      <c r="G4751" s="100"/>
      <c r="H4751" s="64"/>
      <c r="I4751" s="56"/>
    </row>
    <row r="4752" spans="1:9" ht="15" hidden="1" customHeight="1" x14ac:dyDescent="0.25">
      <c r="A4752" s="224"/>
      <c r="B4752" s="56"/>
      <c r="C4752" s="75"/>
      <c r="D4752" s="105"/>
      <c r="E4752" s="72"/>
      <c r="F4752" s="62"/>
      <c r="G4752" s="100"/>
      <c r="H4752" s="64"/>
      <c r="I4752" s="56"/>
    </row>
    <row r="4753" spans="1:9" ht="15" hidden="1" customHeight="1" x14ac:dyDescent="0.25">
      <c r="A4753" s="224"/>
      <c r="B4753" s="56"/>
      <c r="C4753" s="56"/>
      <c r="D4753" s="105"/>
      <c r="E4753" s="72"/>
      <c r="F4753" s="62"/>
      <c r="G4753" s="100"/>
      <c r="H4753" s="64"/>
      <c r="I4753" s="56"/>
    </row>
    <row r="4754" spans="1:9" ht="15" hidden="1" customHeight="1" x14ac:dyDescent="0.25">
      <c r="A4754" s="224"/>
      <c r="B4754" s="68"/>
      <c r="C4754" s="56"/>
      <c r="D4754" s="105"/>
      <c r="E4754" s="72"/>
      <c r="F4754" s="62"/>
      <c r="G4754" s="100"/>
      <c r="H4754" s="64"/>
      <c r="I4754" s="56"/>
    </row>
    <row r="4755" spans="1:9" ht="15" hidden="1" customHeight="1" x14ac:dyDescent="0.25">
      <c r="A4755" s="224"/>
      <c r="B4755" s="56"/>
      <c r="C4755" s="71"/>
      <c r="D4755" s="57"/>
      <c r="E4755" s="66"/>
      <c r="F4755" s="96"/>
      <c r="G4755" s="100"/>
      <c r="H4755" s="64"/>
      <c r="I4755" s="56"/>
    </row>
    <row r="4756" spans="1:9" ht="15" hidden="1" customHeight="1" x14ac:dyDescent="0.25">
      <c r="A4756" s="224"/>
      <c r="B4756" s="56"/>
      <c r="C4756" s="71"/>
      <c r="D4756" s="57"/>
      <c r="E4756" s="66"/>
      <c r="F4756" s="96"/>
      <c r="G4756" s="100"/>
      <c r="H4756" s="64"/>
      <c r="I4756" s="56"/>
    </row>
    <row r="4757" spans="1:9" ht="15" hidden="1" customHeight="1" x14ac:dyDescent="0.25">
      <c r="A4757" s="224"/>
      <c r="B4757" s="55"/>
      <c r="C4757" s="71"/>
      <c r="D4757" s="57"/>
      <c r="E4757" s="86"/>
      <c r="F4757" s="62"/>
      <c r="G4757" s="100"/>
      <c r="H4757" s="64"/>
      <c r="I4757" s="70"/>
    </row>
    <row r="4758" spans="1:9" ht="15" hidden="1" customHeight="1" x14ac:dyDescent="0.25">
      <c r="A4758" s="224"/>
      <c r="B4758" s="56"/>
      <c r="C4758" s="56"/>
      <c r="D4758" s="57"/>
      <c r="E4758" s="86"/>
      <c r="F4758" s="62"/>
      <c r="G4758" s="100"/>
      <c r="H4758" s="64"/>
      <c r="I4758" s="70"/>
    </row>
    <row r="4759" spans="1:9" ht="15" hidden="1" customHeight="1" x14ac:dyDescent="0.25">
      <c r="A4759" s="224"/>
      <c r="B4759" s="74"/>
      <c r="C4759" s="71"/>
      <c r="D4759" s="83"/>
      <c r="E4759" s="72"/>
      <c r="F4759" s="77"/>
      <c r="G4759" s="63"/>
      <c r="H4759" s="64"/>
      <c r="I4759" s="70"/>
    </row>
    <row r="4760" spans="1:9" ht="15" hidden="1" customHeight="1" x14ac:dyDescent="0.25">
      <c r="A4760" s="224"/>
      <c r="B4760" s="55"/>
      <c r="C4760" s="88"/>
      <c r="D4760" s="137"/>
      <c r="E4760" s="72"/>
      <c r="F4760" s="76"/>
      <c r="G4760" s="100"/>
      <c r="H4760" s="64"/>
      <c r="I4760" s="70"/>
    </row>
    <row r="4761" spans="1:9" ht="15" hidden="1" customHeight="1" x14ac:dyDescent="0.25">
      <c r="A4761" s="224"/>
      <c r="B4761" s="56"/>
      <c r="C4761" s="71"/>
      <c r="D4761" s="57"/>
      <c r="E4761" s="86"/>
      <c r="F4761" s="441"/>
      <c r="G4761" s="63"/>
      <c r="H4761" s="64"/>
      <c r="I4761" s="70"/>
    </row>
    <row r="4762" spans="1:9" ht="15" hidden="1" customHeight="1" x14ac:dyDescent="0.25">
      <c r="A4762" s="224"/>
      <c r="B4762" s="56"/>
      <c r="C4762" s="56"/>
      <c r="D4762" s="83"/>
      <c r="E4762" s="72"/>
      <c r="F4762" s="62"/>
      <c r="G4762" s="63"/>
      <c r="H4762" s="64"/>
      <c r="I4762" s="70"/>
    </row>
    <row r="4763" spans="1:9" ht="15" hidden="1" customHeight="1" x14ac:dyDescent="0.25">
      <c r="A4763" s="224"/>
      <c r="B4763" s="56"/>
      <c r="C4763" s="56"/>
      <c r="D4763" s="83"/>
      <c r="E4763" s="72"/>
      <c r="F4763" s="62"/>
      <c r="G4763" s="63"/>
      <c r="H4763" s="64"/>
      <c r="I4763" s="70"/>
    </row>
    <row r="4764" spans="1:9" ht="15.75" hidden="1" customHeight="1" x14ac:dyDescent="0.25">
      <c r="A4764" s="224"/>
      <c r="B4764" s="74"/>
      <c r="C4764" s="75"/>
      <c r="D4764" s="83"/>
      <c r="E4764" s="72"/>
      <c r="F4764" s="76"/>
      <c r="G4764" s="63"/>
      <c r="H4764" s="64"/>
      <c r="I4764" s="70"/>
    </row>
    <row r="4765" spans="1:9" ht="15" hidden="1" customHeight="1" x14ac:dyDescent="0.25">
      <c r="A4765" s="224"/>
      <c r="B4765" s="56"/>
      <c r="C4765" s="71"/>
      <c r="D4765" s="83"/>
      <c r="E4765" s="72"/>
      <c r="F4765" s="77"/>
      <c r="G4765" s="63"/>
      <c r="H4765" s="64"/>
      <c r="I4765" s="70"/>
    </row>
    <row r="4766" spans="1:9" ht="15" hidden="1" customHeight="1" x14ac:dyDescent="0.25">
      <c r="A4766" s="224"/>
      <c r="B4766" s="56"/>
      <c r="C4766" s="56"/>
      <c r="D4766" s="57"/>
      <c r="E4766" s="86"/>
      <c r="F4766" s="62"/>
      <c r="G4766" s="100"/>
      <c r="H4766" s="64"/>
      <c r="I4766" s="70"/>
    </row>
    <row r="4767" spans="1:9" ht="15" hidden="1" customHeight="1" x14ac:dyDescent="0.25">
      <c r="A4767" s="224"/>
      <c r="B4767" s="74"/>
      <c r="C4767" s="71"/>
      <c r="D4767" s="83"/>
      <c r="E4767" s="72"/>
      <c r="F4767" s="77"/>
      <c r="G4767" s="63"/>
      <c r="H4767" s="64"/>
      <c r="I4767" s="70"/>
    </row>
    <row r="4768" spans="1:9" ht="15" hidden="1" customHeight="1" x14ac:dyDescent="0.25">
      <c r="A4768" s="224"/>
      <c r="B4768" s="56"/>
      <c r="C4768" s="56"/>
      <c r="D4768" s="137"/>
      <c r="E4768" s="72"/>
      <c r="F4768" s="76"/>
      <c r="G4768" s="63"/>
      <c r="H4768" s="64"/>
      <c r="I4768" s="70"/>
    </row>
    <row r="4769" spans="1:9" ht="15" hidden="1" customHeight="1" x14ac:dyDescent="0.25">
      <c r="A4769" s="224"/>
      <c r="B4769" s="81"/>
      <c r="C4769" s="230"/>
      <c r="D4769" s="57"/>
      <c r="E4769" s="86"/>
      <c r="F4769" s="63"/>
      <c r="G4769" s="63"/>
      <c r="H4769" s="64"/>
      <c r="I4769" s="70"/>
    </row>
    <row r="4770" spans="1:9" ht="15" hidden="1" customHeight="1" x14ac:dyDescent="0.25">
      <c r="A4770" s="224"/>
      <c r="B4770" s="74"/>
      <c r="C4770" s="230"/>
      <c r="D4770" s="57"/>
      <c r="E4770" s="86"/>
      <c r="F4770" s="76"/>
      <c r="G4770" s="63"/>
      <c r="H4770" s="64"/>
      <c r="I4770" s="70"/>
    </row>
    <row r="4771" spans="1:9" ht="15" hidden="1" customHeight="1" x14ac:dyDescent="0.25">
      <c r="A4771" s="224"/>
      <c r="B4771" s="74"/>
      <c r="C4771" s="75"/>
      <c r="D4771" s="83"/>
      <c r="E4771" s="72"/>
      <c r="F4771" s="76"/>
      <c r="G4771" s="63"/>
      <c r="H4771" s="64"/>
      <c r="I4771" s="70"/>
    </row>
    <row r="4772" spans="1:9" ht="15" hidden="1" customHeight="1" x14ac:dyDescent="0.25">
      <c r="A4772" s="224"/>
      <c r="B4772" s="95"/>
      <c r="C4772" s="230"/>
      <c r="D4772" s="57"/>
      <c r="E4772" s="72"/>
      <c r="F4772" s="58"/>
      <c r="G4772" s="63"/>
      <c r="H4772" s="64"/>
      <c r="I4772" s="70"/>
    </row>
    <row r="4773" spans="1:9" ht="15" hidden="1" customHeight="1" x14ac:dyDescent="0.25">
      <c r="A4773" s="224"/>
      <c r="B4773" s="55"/>
      <c r="C4773" s="71"/>
      <c r="D4773" s="57"/>
      <c r="E4773" s="72"/>
      <c r="F4773" s="59"/>
      <c r="G4773" s="100"/>
      <c r="H4773" s="64"/>
      <c r="I4773" s="70"/>
    </row>
    <row r="4774" spans="1:9" ht="15" hidden="1" customHeight="1" x14ac:dyDescent="0.25">
      <c r="A4774" s="224"/>
      <c r="B4774" s="68"/>
      <c r="C4774" s="230"/>
      <c r="D4774" s="57"/>
      <c r="E4774" s="66"/>
      <c r="F4774" s="76"/>
      <c r="G4774" s="100"/>
      <c r="H4774" s="64"/>
      <c r="I4774" s="70"/>
    </row>
    <row r="4775" spans="1:9" ht="15" hidden="1" customHeight="1" x14ac:dyDescent="0.25">
      <c r="A4775" s="224"/>
      <c r="B4775" s="56"/>
      <c r="C4775" s="56"/>
      <c r="D4775" s="57"/>
      <c r="E4775" s="66"/>
      <c r="F4775" s="77"/>
      <c r="G4775" s="100"/>
      <c r="H4775" s="64"/>
      <c r="I4775" s="70"/>
    </row>
    <row r="4776" spans="1:9" ht="15" hidden="1" customHeight="1" x14ac:dyDescent="0.25">
      <c r="A4776" s="224"/>
      <c r="B4776" s="56"/>
      <c r="C4776" s="56"/>
      <c r="D4776" s="243"/>
      <c r="E4776" s="420"/>
      <c r="F4776" s="77"/>
      <c r="G4776" s="100"/>
      <c r="H4776" s="64"/>
      <c r="I4776" s="70"/>
    </row>
    <row r="4777" spans="1:9" ht="15" hidden="1" customHeight="1" x14ac:dyDescent="0.25">
      <c r="A4777" s="224"/>
      <c r="B4777" s="95"/>
      <c r="C4777" s="230"/>
      <c r="D4777" s="57"/>
      <c r="E4777" s="66"/>
      <c r="F4777" s="76"/>
      <c r="G4777" s="63"/>
      <c r="H4777" s="64"/>
      <c r="I4777" s="70"/>
    </row>
    <row r="4778" spans="1:9" ht="15" hidden="1" customHeight="1" x14ac:dyDescent="0.25">
      <c r="A4778" s="224"/>
      <c r="B4778" s="95"/>
      <c r="C4778" s="230"/>
      <c r="D4778" s="57"/>
      <c r="E4778" s="66"/>
      <c r="F4778" s="76"/>
      <c r="G4778" s="63"/>
      <c r="H4778" s="64"/>
      <c r="I4778" s="70"/>
    </row>
    <row r="4779" spans="1:9" ht="15" hidden="1" customHeight="1" x14ac:dyDescent="0.25">
      <c r="A4779" s="224"/>
      <c r="B4779" s="95"/>
      <c r="C4779" s="230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4"/>
      <c r="B4780" s="95"/>
      <c r="C4780" s="75"/>
      <c r="D4780" s="57"/>
      <c r="E4780" s="72"/>
      <c r="F4780" s="62"/>
      <c r="G4780" s="63"/>
      <c r="H4780" s="64"/>
      <c r="I4780" s="70"/>
    </row>
    <row r="4781" spans="1:9" ht="15" hidden="1" customHeight="1" x14ac:dyDescent="0.25">
      <c r="A4781" s="224"/>
      <c r="B4781" s="55"/>
      <c r="C4781" s="123"/>
      <c r="D4781" s="57"/>
      <c r="E4781" s="72"/>
      <c r="F4781" s="62"/>
      <c r="G4781" s="63"/>
      <c r="H4781" s="64"/>
      <c r="I4781" s="70"/>
    </row>
    <row r="4782" spans="1:9" ht="15" hidden="1" customHeight="1" x14ac:dyDescent="0.25">
      <c r="A4782" s="224"/>
      <c r="B4782" s="249"/>
      <c r="C4782" s="230"/>
      <c r="D4782" s="57"/>
      <c r="E4782" s="72"/>
      <c r="F4782" s="76"/>
      <c r="G4782" s="63"/>
      <c r="H4782" s="64"/>
      <c r="I4782" s="70"/>
    </row>
    <row r="4783" spans="1:9" ht="15" hidden="1" customHeight="1" x14ac:dyDescent="0.25">
      <c r="A4783" s="224"/>
      <c r="B4783" s="55"/>
      <c r="C4783" s="75"/>
      <c r="D4783" s="57"/>
      <c r="E4783" s="72"/>
      <c r="F4783" s="77"/>
      <c r="G4783" s="63"/>
      <c r="H4783" s="64"/>
      <c r="I4783" s="70"/>
    </row>
    <row r="4784" spans="1:9" ht="15" hidden="1" customHeight="1" x14ac:dyDescent="0.25">
      <c r="A4784" s="224"/>
      <c r="B4784" s="56"/>
      <c r="C4784" s="75"/>
      <c r="D4784" s="242"/>
      <c r="E4784" s="72"/>
      <c r="F4784" s="62"/>
      <c r="G4784" s="63"/>
      <c r="H4784" s="64"/>
      <c r="I4784" s="70"/>
    </row>
    <row r="4785" spans="1:9" ht="15" hidden="1" customHeight="1" x14ac:dyDescent="0.25">
      <c r="A4785" s="224"/>
      <c r="B4785" s="56"/>
      <c r="C4785" s="56"/>
      <c r="D4785" s="57"/>
      <c r="E4785" s="72"/>
      <c r="F4785" s="62"/>
      <c r="G4785" s="63"/>
      <c r="H4785" s="64"/>
      <c r="I4785" s="70"/>
    </row>
    <row r="4786" spans="1:9" ht="15" hidden="1" customHeight="1" x14ac:dyDescent="0.25">
      <c r="A4786" s="224"/>
      <c r="B4786" s="55"/>
      <c r="C4786" s="75"/>
      <c r="D4786" s="57"/>
      <c r="E4786" s="72"/>
      <c r="F4786" s="76"/>
      <c r="G4786" s="63"/>
      <c r="H4786" s="64"/>
      <c r="I4786" s="70"/>
    </row>
    <row r="4787" spans="1:9" ht="15" hidden="1" customHeight="1" x14ac:dyDescent="0.25">
      <c r="A4787" s="224"/>
      <c r="B4787" s="55"/>
      <c r="C4787" s="75"/>
      <c r="D4787" s="57"/>
      <c r="E4787" s="72"/>
      <c r="F4787" s="67"/>
      <c r="G4787" s="63"/>
      <c r="H4787" s="64"/>
      <c r="I4787" s="70"/>
    </row>
    <row r="4788" spans="1:9" ht="15" hidden="1" customHeight="1" x14ac:dyDescent="0.25">
      <c r="A4788" s="224"/>
      <c r="B4788" s="55"/>
      <c r="C4788" s="75"/>
      <c r="D4788" s="57"/>
      <c r="E4788" s="72"/>
      <c r="F4788" s="67"/>
      <c r="G4788" s="63"/>
      <c r="H4788" s="64"/>
      <c r="I4788" s="70"/>
    </row>
    <row r="4789" spans="1:9" ht="15" hidden="1" customHeight="1" x14ac:dyDescent="0.25">
      <c r="A4789" s="224"/>
      <c r="B4789" s="56"/>
      <c r="C4789" s="71"/>
      <c r="D4789" s="57"/>
      <c r="E4789" s="72"/>
      <c r="F4789" s="62"/>
      <c r="G4789" s="63"/>
      <c r="H4789" s="64"/>
      <c r="I4789" s="70"/>
    </row>
    <row r="4790" spans="1:9" ht="15" hidden="1" customHeight="1" x14ac:dyDescent="0.25">
      <c r="A4790" s="224"/>
      <c r="B4790" s="56"/>
      <c r="C4790" s="71"/>
      <c r="D4790" s="57"/>
      <c r="E4790" s="72"/>
      <c r="F4790" s="62"/>
      <c r="G4790" s="63"/>
      <c r="H4790" s="64"/>
      <c r="I4790" s="106"/>
    </row>
    <row r="4791" spans="1:9" ht="15" hidden="1" customHeight="1" x14ac:dyDescent="0.25">
      <c r="A4791" s="224"/>
      <c r="B4791" s="56"/>
      <c r="C4791" s="56"/>
      <c r="D4791" s="57"/>
      <c r="E4791" s="72"/>
      <c r="F4791" s="62"/>
      <c r="G4791" s="63"/>
      <c r="H4791" s="64"/>
      <c r="I4791" s="106"/>
    </row>
    <row r="4792" spans="1:9" ht="15" hidden="1" customHeight="1" x14ac:dyDescent="0.25">
      <c r="A4792" s="224"/>
      <c r="B4792" s="56"/>
      <c r="C4792" s="56"/>
      <c r="D4792" s="57"/>
      <c r="E4792" s="66"/>
      <c r="F4792" s="76"/>
      <c r="G4792" s="63"/>
      <c r="H4792" s="64"/>
      <c r="I4792" s="106"/>
    </row>
    <row r="4793" spans="1:9" ht="15" hidden="1" customHeight="1" x14ac:dyDescent="0.25">
      <c r="A4793" s="224"/>
      <c r="B4793" s="56"/>
      <c r="C4793" s="81"/>
      <c r="D4793" s="57"/>
      <c r="E4793" s="72"/>
      <c r="F4793" s="58"/>
      <c r="G4793" s="63"/>
      <c r="H4793" s="64"/>
      <c r="I4793" s="106"/>
    </row>
    <row r="4794" spans="1:9" ht="15" hidden="1" customHeight="1" x14ac:dyDescent="0.25">
      <c r="A4794" s="224"/>
      <c r="B4794" s="56"/>
      <c r="C4794" s="80"/>
      <c r="D4794" s="61"/>
      <c r="E4794" s="86"/>
      <c r="F4794" s="62"/>
      <c r="G4794" s="100"/>
      <c r="H4794" s="64"/>
      <c r="I4794" s="106"/>
    </row>
    <row r="4795" spans="1:9" ht="15" hidden="1" customHeight="1" x14ac:dyDescent="0.25">
      <c r="A4795" s="224"/>
      <c r="B4795" s="56"/>
      <c r="C4795" s="75"/>
      <c r="D4795" s="57"/>
      <c r="E4795" s="72"/>
      <c r="F4795" s="62"/>
      <c r="G4795" s="63"/>
      <c r="H4795" s="64"/>
      <c r="I4795" s="56"/>
    </row>
    <row r="4796" spans="1:9" ht="15" hidden="1" customHeight="1" x14ac:dyDescent="0.25">
      <c r="A4796" s="224"/>
      <c r="B4796" s="56"/>
      <c r="C4796" s="230"/>
      <c r="D4796" s="83"/>
      <c r="E4796" s="66"/>
      <c r="F4796" s="76"/>
      <c r="G4796" s="63"/>
      <c r="H4796" s="64"/>
      <c r="I4796" s="70"/>
    </row>
    <row r="4797" spans="1:9" ht="15" hidden="1" customHeight="1" x14ac:dyDescent="0.25">
      <c r="A4797" s="224"/>
      <c r="B4797" s="56"/>
      <c r="C4797" s="56"/>
      <c r="D4797" s="57"/>
      <c r="E4797" s="86"/>
      <c r="F4797" s="62"/>
      <c r="G4797" s="100"/>
      <c r="H4797" s="64"/>
      <c r="I4797" s="70"/>
    </row>
    <row r="4798" spans="1:9" ht="15" hidden="1" customHeight="1" x14ac:dyDescent="0.25">
      <c r="A4798" s="224"/>
      <c r="B4798" s="56"/>
      <c r="C4798" s="56"/>
      <c r="D4798" s="57"/>
      <c r="E4798" s="86"/>
      <c r="F4798" s="62"/>
      <c r="G4798" s="63"/>
      <c r="H4798" s="64"/>
      <c r="I4798" s="70"/>
    </row>
    <row r="4799" spans="1:9" ht="15" hidden="1" customHeight="1" x14ac:dyDescent="0.25">
      <c r="A4799" s="224"/>
      <c r="B4799" s="56"/>
      <c r="C4799" s="56"/>
      <c r="D4799" s="106"/>
      <c r="E4799" s="66"/>
      <c r="F4799" s="62"/>
      <c r="G4799" s="63"/>
      <c r="H4799" s="64"/>
      <c r="I4799" s="56"/>
    </row>
    <row r="4800" spans="1:9" ht="15" hidden="1" customHeight="1" x14ac:dyDescent="0.25">
      <c r="A4800" s="224"/>
      <c r="B4800" s="56"/>
      <c r="C4800" s="71"/>
      <c r="D4800" s="83"/>
      <c r="E4800" s="72"/>
      <c r="F4800" s="77"/>
      <c r="G4800" s="100"/>
      <c r="H4800" s="64"/>
      <c r="I4800" s="70"/>
    </row>
    <row r="4801" spans="1:9" ht="15.75" hidden="1" customHeight="1" x14ac:dyDescent="0.25">
      <c r="A4801" s="224"/>
      <c r="B4801" s="55"/>
      <c r="C4801" s="88"/>
      <c r="D4801" s="137"/>
      <c r="E4801" s="72"/>
      <c r="F4801" s="76"/>
      <c r="G4801" s="63"/>
      <c r="H4801" s="64"/>
      <c r="I4801" s="70"/>
    </row>
    <row r="4802" spans="1:9" ht="15" hidden="1" customHeight="1" x14ac:dyDescent="0.25">
      <c r="A4802" s="224"/>
      <c r="B4802" s="56"/>
      <c r="C4802" s="230"/>
      <c r="D4802" s="57"/>
      <c r="E4802" s="66"/>
      <c r="F4802" s="62"/>
      <c r="G4802" s="100"/>
      <c r="H4802" s="64"/>
      <c r="I4802" s="70"/>
    </row>
    <row r="4803" spans="1:9" ht="15" hidden="1" customHeight="1" x14ac:dyDescent="0.25">
      <c r="A4803" s="224"/>
      <c r="B4803" s="56"/>
      <c r="C4803" s="56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4"/>
      <c r="B4804" s="56"/>
      <c r="C4804" s="56"/>
      <c r="D4804" s="243"/>
      <c r="E4804" s="72"/>
      <c r="F4804" s="76"/>
      <c r="G4804" s="63"/>
      <c r="H4804" s="64"/>
      <c r="I4804" s="70"/>
    </row>
    <row r="4805" spans="1:9" ht="15" hidden="1" customHeight="1" x14ac:dyDescent="0.25">
      <c r="A4805" s="224"/>
      <c r="B4805" s="60"/>
      <c r="C4805" s="151"/>
      <c r="D4805" s="57"/>
      <c r="E4805" s="86"/>
      <c r="F4805" s="63"/>
      <c r="G4805" s="63"/>
      <c r="H4805" s="64"/>
      <c r="I4805" s="70"/>
    </row>
    <row r="4806" spans="1:9" ht="15" hidden="1" customHeight="1" x14ac:dyDescent="0.25">
      <c r="A4806" s="224"/>
      <c r="B4806" s="56"/>
      <c r="C4806" s="56"/>
      <c r="D4806" s="57"/>
      <c r="E4806" s="86"/>
      <c r="F4806" s="76"/>
      <c r="G4806" s="63"/>
      <c r="H4806" s="64"/>
      <c r="I4806" s="70"/>
    </row>
    <row r="4807" spans="1:9" ht="15" hidden="1" customHeight="1" x14ac:dyDescent="0.25">
      <c r="A4807" s="224"/>
      <c r="B4807" s="56"/>
      <c r="C4807" s="56"/>
      <c r="D4807" s="83"/>
      <c r="E4807" s="72"/>
      <c r="F4807" s="77"/>
      <c r="G4807" s="63"/>
      <c r="H4807" s="64"/>
      <c r="I4807" s="70"/>
    </row>
    <row r="4808" spans="1:9" ht="15" hidden="1" customHeight="1" x14ac:dyDescent="0.25">
      <c r="A4808" s="224"/>
      <c r="B4808" s="56"/>
      <c r="C4808" s="56"/>
      <c r="D4808" s="57"/>
      <c r="E4808" s="72"/>
      <c r="F4808" s="77"/>
      <c r="G4808" s="63"/>
      <c r="H4808" s="64"/>
      <c r="I4808" s="70"/>
    </row>
    <row r="4809" spans="1:9" ht="15" hidden="1" customHeight="1" x14ac:dyDescent="0.25">
      <c r="A4809" s="224"/>
      <c r="B4809" s="56"/>
      <c r="C4809" s="81"/>
      <c r="D4809" s="57"/>
      <c r="E4809" s="72"/>
      <c r="F4809" s="77"/>
      <c r="G4809" s="100"/>
      <c r="H4809" s="64"/>
      <c r="I4809" s="70"/>
    </row>
    <row r="4810" spans="1:9" ht="15" hidden="1" customHeight="1" x14ac:dyDescent="0.25">
      <c r="A4810" s="224"/>
      <c r="B4810" s="68"/>
      <c r="C4810" s="230"/>
      <c r="D4810" s="57"/>
      <c r="E4810" s="66"/>
      <c r="F4810" s="76"/>
      <c r="G4810" s="100"/>
      <c r="H4810" s="64"/>
      <c r="I4810" s="70"/>
    </row>
    <row r="4811" spans="1:9" ht="15" hidden="1" customHeight="1" x14ac:dyDescent="0.25">
      <c r="A4811" s="224"/>
      <c r="B4811" s="56"/>
      <c r="C4811" s="56"/>
      <c r="D4811" s="57"/>
      <c r="E4811" s="66"/>
      <c r="F4811" s="77"/>
      <c r="G4811" s="100"/>
      <c r="H4811" s="64"/>
      <c r="I4811" s="70"/>
    </row>
    <row r="4812" spans="1:9" ht="15" hidden="1" customHeight="1" x14ac:dyDescent="0.25">
      <c r="A4812" s="224"/>
      <c r="B4812" s="56"/>
      <c r="C4812" s="56"/>
      <c r="D4812" s="243"/>
      <c r="E4812" s="420"/>
      <c r="F4812" s="77"/>
      <c r="G4812" s="100"/>
      <c r="H4812" s="64"/>
      <c r="I4812" s="70"/>
    </row>
    <row r="4813" spans="1:9" ht="15" hidden="1" customHeight="1" x14ac:dyDescent="0.25">
      <c r="A4813" s="224"/>
      <c r="B4813" s="56"/>
      <c r="C4813" s="56"/>
      <c r="D4813" s="57"/>
      <c r="E4813" s="86"/>
      <c r="F4813" s="77"/>
      <c r="G4813" s="743"/>
      <c r="H4813" s="64"/>
      <c r="I4813" s="70"/>
    </row>
    <row r="4814" spans="1:9" ht="15" hidden="1" customHeight="1" x14ac:dyDescent="0.25">
      <c r="A4814" s="224"/>
      <c r="B4814" s="68"/>
      <c r="C4814" s="56"/>
      <c r="D4814" s="105"/>
      <c r="E4814" s="66"/>
      <c r="F4814" s="77"/>
      <c r="G4814" s="63"/>
      <c r="H4814" s="64"/>
      <c r="I4814" s="70"/>
    </row>
    <row r="4815" spans="1:9" ht="15" hidden="1" customHeight="1" x14ac:dyDescent="0.25">
      <c r="A4815" s="224"/>
      <c r="B4815" s="56"/>
      <c r="C4815" s="56"/>
      <c r="D4815" s="57"/>
      <c r="E4815" s="86"/>
      <c r="F4815" s="62"/>
      <c r="G4815" s="63"/>
      <c r="H4815" s="64"/>
      <c r="I4815" s="70"/>
    </row>
    <row r="4816" spans="1:9" ht="15" hidden="1" customHeight="1" x14ac:dyDescent="0.25">
      <c r="A4816" s="224"/>
      <c r="B4816" s="56"/>
      <c r="C4816" s="56"/>
      <c r="D4816" s="57"/>
      <c r="E4816" s="72"/>
      <c r="F4816" s="62"/>
      <c r="G4816" s="63"/>
      <c r="H4816" s="64"/>
      <c r="I4816" s="70"/>
    </row>
    <row r="4817" spans="1:9" ht="15" hidden="1" customHeight="1" x14ac:dyDescent="0.25">
      <c r="A4817" s="224"/>
      <c r="B4817" s="56"/>
      <c r="C4817" s="56"/>
      <c r="D4817" s="56"/>
      <c r="E4817" s="208"/>
      <c r="F4817" s="77"/>
      <c r="G4817" s="63"/>
      <c r="H4817" s="64"/>
      <c r="I4817" s="70"/>
    </row>
    <row r="4818" spans="1:9" ht="15" hidden="1" customHeight="1" x14ac:dyDescent="0.25">
      <c r="A4818" s="224"/>
      <c r="B4818" s="68"/>
      <c r="C4818" s="56"/>
      <c r="D4818" s="57"/>
      <c r="E4818" s="86"/>
      <c r="F4818" s="77"/>
      <c r="G4818" s="63"/>
      <c r="H4818" s="64"/>
      <c r="I4818" s="56"/>
    </row>
    <row r="4819" spans="1:9" ht="15.75" hidden="1" customHeight="1" x14ac:dyDescent="0.25">
      <c r="A4819" s="224"/>
      <c r="B4819" s="68"/>
      <c r="C4819" s="230"/>
      <c r="D4819" s="57"/>
      <c r="E4819" s="66"/>
      <c r="F4819" s="76"/>
      <c r="G4819" s="63"/>
      <c r="H4819" s="64"/>
      <c r="I4819" s="56"/>
    </row>
    <row r="4820" spans="1:9" ht="15" hidden="1" customHeight="1" x14ac:dyDescent="0.25">
      <c r="A4820" s="224"/>
      <c r="B4820" s="68"/>
      <c r="C4820" s="230"/>
      <c r="D4820" s="57"/>
      <c r="E4820" s="66"/>
      <c r="F4820" s="76"/>
      <c r="G4820" s="63"/>
      <c r="H4820" s="64"/>
      <c r="I4820" s="56"/>
    </row>
    <row r="4821" spans="1:9" ht="15" hidden="1" customHeight="1" x14ac:dyDescent="0.25">
      <c r="A4821" s="224"/>
      <c r="B4821" s="56"/>
      <c r="C4821" s="230"/>
      <c r="D4821" s="57"/>
      <c r="E4821" s="86"/>
      <c r="F4821" s="62"/>
      <c r="G4821" s="63"/>
      <c r="H4821" s="64"/>
      <c r="I4821" s="56"/>
    </row>
    <row r="4822" spans="1:9" ht="15" hidden="1" customHeight="1" x14ac:dyDescent="0.25">
      <c r="A4822" s="224"/>
      <c r="B4822" s="74"/>
      <c r="C4822" s="71"/>
      <c r="D4822" s="83"/>
      <c r="E4822" s="72"/>
      <c r="F4822" s="77"/>
      <c r="G4822" s="63"/>
      <c r="H4822" s="64"/>
      <c r="I4822" s="56"/>
    </row>
    <row r="4823" spans="1:9" ht="15" hidden="1" customHeight="1" x14ac:dyDescent="0.25">
      <c r="A4823" s="224"/>
      <c r="B4823" s="56"/>
      <c r="C4823" s="71"/>
      <c r="D4823" s="83"/>
      <c r="E4823" s="72"/>
      <c r="F4823" s="77"/>
      <c r="G4823" s="63"/>
      <c r="H4823" s="64"/>
      <c r="I4823" s="56"/>
    </row>
    <row r="4824" spans="1:9" ht="15" hidden="1" customHeight="1" x14ac:dyDescent="0.25">
      <c r="A4824" s="224"/>
      <c r="B4824" s="55"/>
      <c r="C4824" s="230"/>
      <c r="D4824" s="106"/>
      <c r="E4824" s="66"/>
      <c r="F4824" s="58"/>
      <c r="G4824" s="63"/>
      <c r="H4824" s="64"/>
      <c r="I4824" s="56"/>
    </row>
    <row r="4825" spans="1:9" ht="15" hidden="1" customHeight="1" x14ac:dyDescent="0.25">
      <c r="A4825" s="224"/>
      <c r="B4825" s="95"/>
      <c r="C4825" s="230"/>
      <c r="D4825" s="57"/>
      <c r="E4825" s="72"/>
      <c r="F4825" s="77"/>
      <c r="G4825" s="100"/>
      <c r="H4825" s="64"/>
      <c r="I4825" s="56"/>
    </row>
    <row r="4826" spans="1:9" ht="15" hidden="1" customHeight="1" x14ac:dyDescent="0.25">
      <c r="A4826" s="224"/>
      <c r="B4826" s="56"/>
      <c r="C4826" s="56"/>
      <c r="D4826" s="106"/>
      <c r="E4826" s="66"/>
      <c r="F4826" s="62"/>
      <c r="G4826" s="63"/>
      <c r="H4826" s="64"/>
      <c r="I4826" s="56"/>
    </row>
    <row r="4827" spans="1:9" ht="15" hidden="1" customHeight="1" x14ac:dyDescent="0.25">
      <c r="A4827" s="224"/>
      <c r="B4827" s="74"/>
      <c r="C4827" s="110"/>
      <c r="D4827" s="56"/>
      <c r="E4827" s="72"/>
      <c r="F4827" s="58"/>
      <c r="G4827" s="63"/>
      <c r="H4827" s="64"/>
      <c r="I4827" s="56"/>
    </row>
    <row r="4828" spans="1:9" ht="15" hidden="1" customHeight="1" x14ac:dyDescent="0.25">
      <c r="A4828" s="224"/>
      <c r="B4828" s="68"/>
      <c r="C4828" s="56"/>
      <c r="D4828" s="83"/>
      <c r="E4828" s="69"/>
      <c r="F4828" s="77"/>
      <c r="G4828" s="100"/>
      <c r="H4828" s="64"/>
      <c r="I4828" s="56"/>
    </row>
    <row r="4829" spans="1:9" ht="15" hidden="1" customHeight="1" x14ac:dyDescent="0.25">
      <c r="A4829" s="224"/>
      <c r="B4829" s="124"/>
      <c r="C4829" s="71"/>
      <c r="D4829" s="128"/>
      <c r="E4829" s="413"/>
      <c r="F4829" s="203"/>
      <c r="G4829" s="100"/>
      <c r="H4829" s="64"/>
      <c r="I4829" s="56"/>
    </row>
    <row r="4830" spans="1:9" ht="15" hidden="1" customHeight="1" x14ac:dyDescent="0.25">
      <c r="A4830" s="224"/>
      <c r="B4830" s="56"/>
      <c r="C4830" s="245"/>
      <c r="D4830" s="57"/>
      <c r="E4830" s="86"/>
      <c r="F4830" s="62"/>
      <c r="G4830" s="100"/>
      <c r="H4830" s="64"/>
      <c r="I4830" s="70"/>
    </row>
    <row r="4831" spans="1:9" ht="15" hidden="1" customHeight="1" x14ac:dyDescent="0.25">
      <c r="A4831" s="224"/>
      <c r="B4831" s="55"/>
      <c r="C4831" s="75"/>
      <c r="D4831" s="57"/>
      <c r="E4831" s="66"/>
      <c r="F4831" s="76"/>
      <c r="G4831" s="63"/>
      <c r="H4831" s="64"/>
      <c r="I4831" s="70"/>
    </row>
    <row r="4832" spans="1:9" ht="15" hidden="1" customHeight="1" x14ac:dyDescent="0.25">
      <c r="A4832" s="224"/>
      <c r="B4832" s="56"/>
      <c r="C4832" s="230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4"/>
      <c r="B4833" s="56"/>
      <c r="C4833" s="230"/>
      <c r="D4833" s="57"/>
      <c r="E4833" s="72"/>
      <c r="F4833" s="76"/>
      <c r="G4833" s="63"/>
      <c r="H4833" s="64"/>
      <c r="I4833" s="70"/>
    </row>
    <row r="4834" spans="1:9" ht="15" hidden="1" customHeight="1" x14ac:dyDescent="0.25">
      <c r="A4834" s="224"/>
      <c r="B4834" s="56"/>
      <c r="C4834" s="71"/>
      <c r="D4834" s="83"/>
      <c r="E4834" s="72"/>
      <c r="F4834" s="77"/>
      <c r="G4834" s="63"/>
      <c r="H4834" s="64"/>
      <c r="I4834" s="106"/>
    </row>
    <row r="4835" spans="1:9" ht="15" hidden="1" customHeight="1" x14ac:dyDescent="0.25">
      <c r="A4835" s="224"/>
      <c r="B4835" s="68"/>
      <c r="C4835" s="56"/>
      <c r="D4835" s="57"/>
      <c r="E4835" s="72"/>
      <c r="F4835" s="62"/>
      <c r="G4835" s="63"/>
      <c r="H4835" s="64"/>
      <c r="I4835" s="106"/>
    </row>
    <row r="4836" spans="1:9" ht="15" hidden="1" customHeight="1" x14ac:dyDescent="0.25">
      <c r="A4836" s="224"/>
      <c r="B4836" s="68"/>
      <c r="C4836" s="56"/>
      <c r="D4836" s="57"/>
      <c r="E4836" s="66"/>
      <c r="F4836" s="76"/>
      <c r="G4836" s="63"/>
      <c r="H4836" s="64"/>
      <c r="I4836" s="106"/>
    </row>
    <row r="4837" spans="1:9" ht="15" hidden="1" customHeight="1" x14ac:dyDescent="0.25">
      <c r="A4837" s="224"/>
      <c r="B4837" s="55"/>
      <c r="C4837" s="230"/>
      <c r="D4837" s="57"/>
      <c r="E4837" s="72"/>
      <c r="F4837" s="76"/>
      <c r="G4837" s="63"/>
      <c r="H4837" s="64"/>
      <c r="I4837" s="106"/>
    </row>
    <row r="4838" spans="1:9" ht="15" hidden="1" customHeight="1" x14ac:dyDescent="0.25">
      <c r="A4838" s="224"/>
      <c r="B4838" s="249"/>
      <c r="C4838" s="230"/>
      <c r="D4838" s="57"/>
      <c r="E4838" s="72"/>
      <c r="F4838" s="76"/>
      <c r="G4838" s="100"/>
      <c r="H4838" s="64"/>
      <c r="I4838" s="106"/>
    </row>
    <row r="4839" spans="1:9" ht="15" hidden="1" customHeight="1" x14ac:dyDescent="0.25">
      <c r="A4839" s="224"/>
      <c r="B4839" s="56"/>
      <c r="C4839" s="56"/>
      <c r="D4839" s="57"/>
      <c r="E4839" s="72"/>
      <c r="F4839" s="62"/>
      <c r="G4839" s="63"/>
      <c r="H4839" s="64"/>
      <c r="I4839" s="106"/>
    </row>
    <row r="4840" spans="1:9" ht="15" hidden="1" customHeight="1" x14ac:dyDescent="0.25">
      <c r="A4840" s="224"/>
      <c r="B4840" s="56"/>
      <c r="C4840" s="229"/>
      <c r="D4840" s="83"/>
      <c r="E4840" s="72"/>
      <c r="F4840" s="62"/>
      <c r="G4840" s="63"/>
      <c r="H4840" s="64"/>
      <c r="I4840" s="106"/>
    </row>
    <row r="4841" spans="1:9" ht="15" hidden="1" customHeight="1" x14ac:dyDescent="0.25">
      <c r="A4841" s="224"/>
      <c r="B4841" s="56"/>
      <c r="C4841" s="56"/>
      <c r="D4841" s="57"/>
      <c r="E4841" s="72"/>
      <c r="F4841" s="76"/>
      <c r="G4841" s="63"/>
      <c r="H4841" s="64"/>
      <c r="I4841" s="106"/>
    </row>
    <row r="4842" spans="1:9" ht="15" hidden="1" customHeight="1" x14ac:dyDescent="0.25">
      <c r="A4842" s="224"/>
      <c r="B4842" s="55"/>
      <c r="C4842" s="75"/>
      <c r="D4842" s="129"/>
      <c r="E4842" s="66"/>
      <c r="F4842" s="62"/>
      <c r="G4842" s="63"/>
      <c r="H4842" s="64"/>
      <c r="I4842" s="106"/>
    </row>
    <row r="4843" spans="1:9" ht="15" hidden="1" customHeight="1" x14ac:dyDescent="0.25">
      <c r="A4843" s="224"/>
      <c r="B4843" s="56"/>
      <c r="C4843" s="75"/>
      <c r="D4843" s="57"/>
      <c r="E4843" s="86"/>
      <c r="F4843" s="62"/>
      <c r="G4843" s="63"/>
      <c r="H4843" s="64"/>
      <c r="I4843" s="106"/>
    </row>
    <row r="4844" spans="1:9" ht="15" hidden="1" customHeight="1" x14ac:dyDescent="0.25">
      <c r="A4844" s="224"/>
      <c r="B4844" s="55"/>
      <c r="C4844" s="75"/>
      <c r="D4844" s="57"/>
      <c r="E4844" s="86"/>
      <c r="F4844" s="76"/>
      <c r="G4844" s="63"/>
      <c r="H4844" s="64"/>
      <c r="I4844" s="106"/>
    </row>
    <row r="4845" spans="1:9" ht="15" hidden="1" customHeight="1" x14ac:dyDescent="0.25">
      <c r="A4845" s="224"/>
      <c r="B4845" s="55"/>
      <c r="C4845" s="56"/>
      <c r="D4845" s="105"/>
      <c r="E4845" s="66"/>
      <c r="F4845" s="76"/>
      <c r="G4845" s="63"/>
      <c r="H4845" s="64"/>
      <c r="I4845" s="106"/>
    </row>
    <row r="4846" spans="1:9" ht="15" hidden="1" customHeight="1" x14ac:dyDescent="0.25">
      <c r="A4846" s="224"/>
      <c r="B4846" s="56"/>
      <c r="C4846" s="110"/>
      <c r="D4846" s="57"/>
      <c r="E4846" s="86"/>
      <c r="F4846" s="62"/>
      <c r="G4846" s="63"/>
      <c r="H4846" s="64"/>
      <c r="I4846" s="106"/>
    </row>
    <row r="4847" spans="1:9" ht="15" hidden="1" customHeight="1" x14ac:dyDescent="0.25">
      <c r="A4847" s="224"/>
      <c r="B4847" s="55"/>
      <c r="C4847" s="230"/>
      <c r="D4847" s="57"/>
      <c r="E4847" s="66"/>
      <c r="F4847" s="58"/>
      <c r="G4847" s="63"/>
      <c r="H4847" s="64"/>
      <c r="I4847" s="70"/>
    </row>
    <row r="4848" spans="1:9" ht="15" hidden="1" customHeight="1" x14ac:dyDescent="0.25">
      <c r="A4848" s="224"/>
      <c r="B4848" s="55"/>
      <c r="C4848" s="88"/>
      <c r="D4848" s="137"/>
      <c r="E4848" s="72"/>
      <c r="F4848" s="76"/>
      <c r="G4848" s="63"/>
      <c r="H4848" s="64"/>
      <c r="I4848" s="70"/>
    </row>
    <row r="4849" spans="1:9" ht="15" hidden="1" customHeight="1" x14ac:dyDescent="0.25">
      <c r="A4849" s="224"/>
      <c r="B4849" s="56"/>
      <c r="C4849" s="56"/>
      <c r="D4849" s="106"/>
      <c r="E4849" s="66"/>
      <c r="F4849" s="62"/>
      <c r="G4849" s="63"/>
      <c r="H4849" s="64"/>
      <c r="I4849" s="70"/>
    </row>
    <row r="4850" spans="1:9" ht="15" hidden="1" customHeight="1" x14ac:dyDescent="0.25">
      <c r="A4850" s="224"/>
      <c r="B4850" s="56"/>
      <c r="C4850" s="71"/>
      <c r="D4850" s="83"/>
      <c r="E4850" s="72"/>
      <c r="F4850" s="77"/>
      <c r="G4850" s="100"/>
      <c r="H4850" s="64"/>
      <c r="I4850" s="56"/>
    </row>
    <row r="4851" spans="1:9" ht="15" hidden="1" customHeight="1" x14ac:dyDescent="0.25">
      <c r="A4851" s="224"/>
      <c r="B4851" s="56"/>
      <c r="C4851" s="71"/>
      <c r="D4851" s="57"/>
      <c r="E4851" s="86"/>
      <c r="F4851" s="441"/>
      <c r="G4851" s="100"/>
      <c r="H4851" s="64"/>
      <c r="I4851" s="70"/>
    </row>
    <row r="4852" spans="1:9" ht="15" hidden="1" customHeight="1" x14ac:dyDescent="0.25">
      <c r="A4852" s="224"/>
      <c r="B4852" s="55"/>
      <c r="C4852" s="75"/>
      <c r="D4852" s="57"/>
      <c r="E4852" s="86"/>
      <c r="F4852" s="62"/>
      <c r="G4852" s="100"/>
      <c r="H4852" s="64"/>
      <c r="I4852" s="70"/>
    </row>
    <row r="4853" spans="1:9" ht="15" hidden="1" customHeight="1" x14ac:dyDescent="0.25">
      <c r="A4853" s="224"/>
      <c r="B4853" s="56"/>
      <c r="C4853" s="56"/>
      <c r="D4853" s="243"/>
      <c r="E4853" s="72"/>
      <c r="F4853" s="76"/>
      <c r="G4853" s="63"/>
      <c r="H4853" s="64"/>
      <c r="I4853" s="70"/>
    </row>
    <row r="4854" spans="1:9" ht="15" hidden="1" customHeight="1" x14ac:dyDescent="0.25">
      <c r="A4854" s="224"/>
      <c r="B4854" s="56"/>
      <c r="C4854" s="56"/>
      <c r="D4854" s="57"/>
      <c r="E4854" s="86"/>
      <c r="F4854" s="63"/>
      <c r="G4854" s="63"/>
      <c r="H4854" s="64"/>
      <c r="I4854" s="70"/>
    </row>
    <row r="4855" spans="1:9" ht="15" hidden="1" customHeight="1" x14ac:dyDescent="0.25">
      <c r="A4855" s="224"/>
      <c r="B4855" s="56"/>
      <c r="C4855" s="75"/>
      <c r="D4855" s="57"/>
      <c r="E4855" s="72"/>
      <c r="F4855" s="62"/>
      <c r="G4855" s="63"/>
      <c r="H4855" s="64"/>
      <c r="I4855" s="70"/>
    </row>
    <row r="4856" spans="1:9" ht="15" hidden="1" customHeight="1" x14ac:dyDescent="0.25">
      <c r="A4856" s="224"/>
      <c r="B4856" s="74"/>
      <c r="C4856" s="75"/>
      <c r="D4856" s="83"/>
      <c r="E4856" s="72"/>
      <c r="F4856" s="76"/>
      <c r="G4856" s="63"/>
      <c r="H4856" s="64"/>
      <c r="I4856" s="70"/>
    </row>
    <row r="4857" spans="1:9" ht="15" hidden="1" customHeight="1" x14ac:dyDescent="0.25">
      <c r="A4857" s="224"/>
      <c r="B4857" s="55"/>
      <c r="C4857" s="75"/>
      <c r="D4857" s="57"/>
      <c r="E4857" s="72"/>
      <c r="F4857" s="76"/>
      <c r="G4857" s="100"/>
      <c r="H4857" s="64"/>
      <c r="I4857" s="70"/>
    </row>
    <row r="4858" spans="1:9" ht="15" hidden="1" customHeight="1" x14ac:dyDescent="0.25">
      <c r="A4858" s="224"/>
      <c r="B4858" s="56"/>
      <c r="C4858" s="56"/>
      <c r="D4858" s="83"/>
      <c r="E4858" s="72"/>
      <c r="F4858" s="76"/>
      <c r="G4858" s="100"/>
      <c r="H4858" s="64"/>
      <c r="I4858" s="70"/>
    </row>
    <row r="4859" spans="1:9" ht="15" hidden="1" customHeight="1" x14ac:dyDescent="0.25">
      <c r="A4859" s="224"/>
      <c r="B4859" s="56"/>
      <c r="C4859" s="71"/>
      <c r="D4859" s="57"/>
      <c r="E4859" s="86"/>
      <c r="F4859" s="62"/>
      <c r="G4859" s="203"/>
      <c r="H4859" s="64"/>
      <c r="I4859" s="70"/>
    </row>
    <row r="4860" spans="1:9" ht="15" hidden="1" customHeight="1" x14ac:dyDescent="0.25">
      <c r="A4860" s="224"/>
      <c r="B4860" s="68"/>
      <c r="C4860" s="56"/>
      <c r="D4860" s="83"/>
      <c r="E4860" s="69"/>
      <c r="F4860" s="77"/>
      <c r="G4860" s="100"/>
      <c r="H4860" s="64"/>
      <c r="I4860" s="70"/>
    </row>
    <row r="4861" spans="1:9" ht="15" hidden="1" customHeight="1" x14ac:dyDescent="0.25">
      <c r="A4861" s="224"/>
      <c r="B4861" s="56"/>
      <c r="C4861" s="75"/>
      <c r="D4861" s="57"/>
      <c r="E4861" s="86"/>
      <c r="F4861" s="62"/>
      <c r="G4861" s="63"/>
      <c r="H4861" s="64"/>
      <c r="I4861" s="70"/>
    </row>
    <row r="4862" spans="1:9" ht="15" hidden="1" customHeight="1" x14ac:dyDescent="0.25">
      <c r="A4862" s="224"/>
      <c r="B4862" s="74"/>
      <c r="C4862" s="71"/>
      <c r="D4862" s="83"/>
      <c r="E4862" s="72"/>
      <c r="F4862" s="77"/>
      <c r="G4862" s="63"/>
      <c r="H4862" s="64"/>
      <c r="I4862" s="70"/>
    </row>
    <row r="4863" spans="1:9" ht="15" hidden="1" customHeight="1" x14ac:dyDescent="0.25">
      <c r="A4863" s="224"/>
      <c r="B4863" s="56"/>
      <c r="C4863" s="71"/>
      <c r="D4863" s="83"/>
      <c r="E4863" s="72"/>
      <c r="F4863" s="77"/>
      <c r="G4863" s="63"/>
      <c r="H4863" s="64"/>
      <c r="I4863" s="70"/>
    </row>
    <row r="4864" spans="1:9" ht="15" hidden="1" customHeight="1" x14ac:dyDescent="0.25">
      <c r="A4864" s="224"/>
      <c r="B4864" s="56"/>
      <c r="C4864" s="71"/>
      <c r="D4864" s="57"/>
      <c r="E4864" s="72"/>
      <c r="F4864" s="62"/>
      <c r="G4864" s="63"/>
      <c r="H4864" s="64"/>
      <c r="I4864" s="70"/>
    </row>
    <row r="4865" spans="1:9" ht="15" hidden="1" customHeight="1" x14ac:dyDescent="0.25">
      <c r="A4865" s="224"/>
      <c r="B4865" s="56"/>
      <c r="C4865" s="71"/>
      <c r="D4865" s="57"/>
      <c r="E4865" s="66"/>
      <c r="F4865" s="62"/>
      <c r="G4865" s="63"/>
      <c r="H4865" s="64"/>
      <c r="I4865" s="70"/>
    </row>
    <row r="4866" spans="1:9" ht="15" hidden="1" customHeight="1" x14ac:dyDescent="0.25">
      <c r="A4866" s="224"/>
      <c r="B4866" s="55"/>
      <c r="C4866" s="123"/>
      <c r="D4866" s="57"/>
      <c r="E4866" s="72"/>
      <c r="F4866" s="62"/>
      <c r="G4866" s="63"/>
      <c r="H4866" s="64"/>
      <c r="I4866" s="70"/>
    </row>
    <row r="4867" spans="1:9" ht="15" hidden="1" customHeight="1" x14ac:dyDescent="0.25">
      <c r="A4867" s="224"/>
      <c r="B4867" s="55"/>
      <c r="C4867" s="123"/>
      <c r="D4867" s="57"/>
      <c r="E4867" s="66"/>
      <c r="F4867" s="76"/>
      <c r="G4867" s="63"/>
      <c r="H4867" s="64"/>
      <c r="I4867" s="70"/>
    </row>
    <row r="4868" spans="1:9" ht="15" hidden="1" customHeight="1" x14ac:dyDescent="0.25">
      <c r="A4868" s="224"/>
      <c r="B4868" s="56"/>
      <c r="C4868" s="56"/>
      <c r="D4868" s="105"/>
      <c r="E4868" s="66"/>
      <c r="F4868" s="77"/>
      <c r="G4868" s="63"/>
      <c r="H4868" s="64"/>
      <c r="I4868" s="70"/>
    </row>
    <row r="4869" spans="1:9" ht="15" hidden="1" customHeight="1" x14ac:dyDescent="0.25">
      <c r="A4869" s="224"/>
      <c r="B4869" s="81"/>
      <c r="C4869" s="230"/>
      <c r="D4869" s="57"/>
      <c r="E4869" s="86"/>
      <c r="F4869" s="63"/>
      <c r="G4869" s="63"/>
      <c r="H4869" s="64"/>
      <c r="I4869" s="70"/>
    </row>
    <row r="4870" spans="1:9" ht="15" hidden="1" customHeight="1" x14ac:dyDescent="0.25">
      <c r="A4870" s="224"/>
      <c r="B4870" s="60"/>
      <c r="C4870" s="151"/>
      <c r="D4870" s="57"/>
      <c r="E4870" s="86"/>
      <c r="F4870" s="63"/>
      <c r="G4870" s="63"/>
      <c r="H4870" s="64"/>
      <c r="I4870" s="70"/>
    </row>
    <row r="4871" spans="1:9" ht="15" hidden="1" customHeight="1" x14ac:dyDescent="0.25">
      <c r="A4871" s="224"/>
      <c r="B4871" s="56"/>
      <c r="C4871" s="71"/>
      <c r="D4871" s="57"/>
      <c r="E4871" s="86"/>
      <c r="F4871" s="441"/>
      <c r="G4871" s="100"/>
      <c r="H4871" s="64"/>
      <c r="I4871" s="56"/>
    </row>
    <row r="4872" spans="1:9" ht="15" hidden="1" customHeight="1" x14ac:dyDescent="0.25">
      <c r="A4872" s="224"/>
      <c r="B4872" s="56"/>
      <c r="C4872" s="71"/>
      <c r="D4872" s="57"/>
      <c r="E4872" s="66"/>
      <c r="F4872" s="62"/>
      <c r="G4872" s="100"/>
      <c r="H4872" s="64"/>
      <c r="I4872" s="70"/>
    </row>
    <row r="4873" spans="1:9" ht="15" hidden="1" customHeight="1" x14ac:dyDescent="0.25">
      <c r="A4873" s="224"/>
      <c r="B4873" s="74"/>
      <c r="C4873" s="71"/>
      <c r="D4873" s="83"/>
      <c r="E4873" s="72"/>
      <c r="F4873" s="77"/>
      <c r="G4873" s="63"/>
      <c r="H4873" s="64"/>
      <c r="I4873" s="70"/>
    </row>
    <row r="4874" spans="1:9" ht="15" hidden="1" customHeight="1" x14ac:dyDescent="0.25">
      <c r="A4874" s="224"/>
      <c r="B4874" s="55"/>
      <c r="C4874" s="75"/>
      <c r="D4874" s="57"/>
      <c r="E4874" s="72"/>
      <c r="F4874" s="77"/>
      <c r="G4874" s="63"/>
      <c r="H4874" s="64"/>
      <c r="I4874" s="70"/>
    </row>
    <row r="4875" spans="1:9" ht="15" hidden="1" customHeight="1" x14ac:dyDescent="0.25">
      <c r="A4875" s="224"/>
      <c r="B4875" s="56"/>
      <c r="C4875" s="75"/>
      <c r="D4875" s="242"/>
      <c r="E4875" s="72"/>
      <c r="F4875" s="62"/>
      <c r="G4875" s="63"/>
      <c r="H4875" s="64"/>
      <c r="I4875" s="70"/>
    </row>
    <row r="4876" spans="1:9" ht="15" hidden="1" customHeight="1" x14ac:dyDescent="0.25">
      <c r="A4876" s="224"/>
      <c r="B4876" s="56"/>
      <c r="C4876" s="56"/>
      <c r="D4876" s="57"/>
      <c r="E4876" s="72"/>
      <c r="F4876" s="62"/>
      <c r="G4876" s="63"/>
      <c r="H4876" s="64"/>
      <c r="I4876" s="70"/>
    </row>
    <row r="4877" spans="1:9" ht="15" hidden="1" customHeight="1" x14ac:dyDescent="0.25">
      <c r="A4877" s="224"/>
      <c r="B4877" s="56"/>
      <c r="C4877" s="71"/>
      <c r="D4877" s="83"/>
      <c r="E4877" s="72"/>
      <c r="F4877" s="77"/>
      <c r="G4877" s="63"/>
      <c r="H4877" s="64"/>
      <c r="I4877" s="70"/>
    </row>
    <row r="4878" spans="1:9" ht="15" hidden="1" customHeight="1" x14ac:dyDescent="0.25">
      <c r="A4878" s="224"/>
      <c r="B4878" s="95"/>
      <c r="C4878" s="230"/>
      <c r="D4878" s="57"/>
      <c r="E4878" s="72"/>
      <c r="F4878" s="77"/>
      <c r="G4878" s="63"/>
      <c r="H4878" s="64"/>
      <c r="I4878" s="70"/>
    </row>
    <row r="4879" spans="1:9" ht="15" hidden="1" customHeight="1" x14ac:dyDescent="0.25">
      <c r="A4879" s="224"/>
      <c r="B4879" s="56"/>
      <c r="C4879" s="56"/>
      <c r="D4879" s="106"/>
      <c r="E4879" s="66"/>
      <c r="F4879" s="62"/>
      <c r="G4879" s="63"/>
      <c r="H4879" s="64"/>
      <c r="I4879" s="70"/>
    </row>
    <row r="4880" spans="1:9" ht="15" hidden="1" customHeight="1" x14ac:dyDescent="0.25">
      <c r="A4880" s="224"/>
      <c r="B4880" s="414"/>
      <c r="C4880" s="414"/>
      <c r="D4880" s="415"/>
      <c r="E4880" s="416"/>
      <c r="F4880" s="417"/>
      <c r="G4880" s="458"/>
      <c r="H4880" s="64"/>
      <c r="I4880" s="56"/>
    </row>
    <row r="4881" spans="1:9" ht="15" hidden="1" customHeight="1" x14ac:dyDescent="0.25">
      <c r="A4881" s="224"/>
      <c r="B4881" s="459"/>
      <c r="C4881" s="460"/>
      <c r="D4881" s="415"/>
      <c r="E4881" s="416"/>
      <c r="F4881" s="417"/>
      <c r="G4881" s="425"/>
      <c r="H4881" s="418"/>
      <c r="I4881" s="56"/>
    </row>
    <row r="4882" spans="1:9" ht="15" hidden="1" customHeight="1" x14ac:dyDescent="0.25">
      <c r="A4882" s="224"/>
      <c r="B4882" s="56"/>
      <c r="C4882" s="71"/>
      <c r="D4882" s="57"/>
      <c r="E4882" s="72"/>
      <c r="F4882" s="62"/>
      <c r="G4882" s="63"/>
      <c r="H4882" s="418"/>
      <c r="I4882" s="56"/>
    </row>
    <row r="4883" spans="1:9" ht="15" hidden="1" customHeight="1" x14ac:dyDescent="0.25">
      <c r="A4883" s="224"/>
      <c r="B4883" s="56"/>
      <c r="C4883" s="71"/>
      <c r="D4883" s="57"/>
      <c r="E4883" s="86"/>
      <c r="F4883" s="441"/>
      <c r="G4883" s="63"/>
      <c r="H4883" s="64"/>
      <c r="I4883" s="56"/>
    </row>
    <row r="4884" spans="1:9" ht="15" hidden="1" customHeight="1" x14ac:dyDescent="0.25">
      <c r="A4884" s="224"/>
      <c r="B4884" s="68"/>
      <c r="C4884" s="230"/>
      <c r="D4884" s="57"/>
      <c r="E4884" s="66"/>
      <c r="F4884" s="76"/>
      <c r="G4884" s="63"/>
      <c r="H4884" s="64"/>
      <c r="I4884" s="56"/>
    </row>
    <row r="4885" spans="1:9" ht="15" hidden="1" customHeight="1" x14ac:dyDescent="0.25">
      <c r="A4885" s="224"/>
      <c r="B4885" s="56"/>
      <c r="C4885" s="230"/>
      <c r="D4885" s="57"/>
      <c r="E4885" s="86"/>
      <c r="F4885" s="62"/>
      <c r="G4885" s="63"/>
      <c r="H4885" s="64"/>
      <c r="I4885" s="56"/>
    </row>
    <row r="4886" spans="1:9" ht="15" hidden="1" customHeight="1" x14ac:dyDescent="0.25">
      <c r="A4886" s="224"/>
      <c r="B4886" s="249"/>
      <c r="C4886" s="230"/>
      <c r="D4886" s="57"/>
      <c r="E4886" s="72"/>
      <c r="F4886" s="76"/>
      <c r="G4886" s="63"/>
      <c r="H4886" s="64"/>
      <c r="I4886" s="56"/>
    </row>
    <row r="4887" spans="1:9" ht="15" hidden="1" customHeight="1" x14ac:dyDescent="0.25">
      <c r="A4887" s="224"/>
      <c r="B4887" s="55"/>
      <c r="C4887" s="71"/>
      <c r="D4887" s="83"/>
      <c r="E4887" s="72"/>
      <c r="F4887" s="67"/>
      <c r="G4887" s="63"/>
      <c r="H4887" s="64"/>
      <c r="I4887" s="56"/>
    </row>
    <row r="4888" spans="1:9" ht="15" hidden="1" customHeight="1" x14ac:dyDescent="0.25">
      <c r="A4888" s="224"/>
      <c r="B4888" s="55"/>
      <c r="C4888" s="230"/>
      <c r="D4888" s="83"/>
      <c r="E4888" s="66"/>
      <c r="F4888" s="67"/>
      <c r="G4888" s="63"/>
      <c r="H4888" s="64"/>
      <c r="I4888" s="56"/>
    </row>
    <row r="4889" spans="1:9" ht="15" hidden="1" customHeight="1" x14ac:dyDescent="0.25">
      <c r="A4889" s="224"/>
      <c r="B4889" s="55"/>
      <c r="C4889" s="230"/>
      <c r="D4889" s="57"/>
      <c r="E4889" s="72"/>
      <c r="F4889" s="67"/>
      <c r="G4889" s="100"/>
      <c r="H4889" s="64"/>
      <c r="I4889" s="56"/>
    </row>
    <row r="4890" spans="1:9" ht="15" hidden="1" customHeight="1" x14ac:dyDescent="0.25">
      <c r="A4890" s="224"/>
      <c r="B4890" s="55"/>
      <c r="C4890" s="56"/>
      <c r="D4890" s="57"/>
      <c r="E4890" s="66"/>
      <c r="F4890" s="67"/>
      <c r="G4890" s="63"/>
      <c r="H4890" s="64"/>
      <c r="I4890" s="56"/>
    </row>
    <row r="4891" spans="1:9" ht="15" hidden="1" customHeight="1" x14ac:dyDescent="0.25">
      <c r="A4891" s="224"/>
      <c r="B4891" s="55"/>
      <c r="C4891" s="110"/>
      <c r="D4891" s="56"/>
      <c r="E4891" s="72"/>
      <c r="F4891" s="67"/>
      <c r="G4891" s="63"/>
      <c r="H4891" s="64"/>
      <c r="I4891" s="56"/>
    </row>
    <row r="4892" spans="1:9" ht="15" hidden="1" customHeight="1" x14ac:dyDescent="0.25">
      <c r="A4892" s="224"/>
      <c r="B4892" s="55"/>
      <c r="C4892" s="56"/>
      <c r="D4892" s="83"/>
      <c r="E4892" s="69"/>
      <c r="F4892" s="67"/>
      <c r="G4892" s="100"/>
      <c r="H4892" s="64"/>
      <c r="I4892" s="56"/>
    </row>
    <row r="4893" spans="1:9" ht="15" hidden="1" customHeight="1" x14ac:dyDescent="0.25">
      <c r="A4893" s="224"/>
      <c r="B4893" s="55"/>
      <c r="C4893" s="71"/>
      <c r="D4893" s="128"/>
      <c r="E4893" s="413"/>
      <c r="F4893" s="67"/>
      <c r="G4893" s="100"/>
      <c r="H4893" s="64"/>
      <c r="I4893" s="56"/>
    </row>
    <row r="4894" spans="1:9" ht="15" hidden="1" customHeight="1" x14ac:dyDescent="0.25">
      <c r="A4894" s="224"/>
      <c r="B4894" s="55"/>
      <c r="C4894" s="245"/>
      <c r="D4894" s="57"/>
      <c r="E4894" s="413"/>
      <c r="F4894" s="67"/>
      <c r="G4894" s="100"/>
      <c r="H4894" s="64"/>
      <c r="I4894" s="56"/>
    </row>
    <row r="4895" spans="1:9" ht="15" hidden="1" customHeight="1" x14ac:dyDescent="0.25">
      <c r="A4895" s="224"/>
      <c r="B4895" s="55"/>
      <c r="C4895" s="456"/>
      <c r="D4895" s="243"/>
      <c r="E4895" s="66"/>
      <c r="F4895" s="67"/>
      <c r="G4895" s="100"/>
      <c r="H4895" s="64"/>
      <c r="I4895" s="70"/>
    </row>
    <row r="4896" spans="1:9" ht="15" hidden="1" customHeight="1" x14ac:dyDescent="0.25">
      <c r="A4896" s="224"/>
      <c r="B4896" s="56"/>
      <c r="C4896" s="56"/>
      <c r="D4896" s="57"/>
      <c r="E4896" s="86"/>
      <c r="F4896" s="96"/>
      <c r="G4896" s="63"/>
      <c r="H4896" s="64"/>
      <c r="I4896" s="70"/>
    </row>
    <row r="4897" spans="1:9" ht="15" hidden="1" customHeight="1" x14ac:dyDescent="0.25">
      <c r="A4897" s="224"/>
      <c r="B4897" s="56"/>
      <c r="C4897" s="80"/>
      <c r="D4897" s="83"/>
      <c r="E4897" s="72"/>
      <c r="F4897" s="76"/>
      <c r="G4897" s="63"/>
      <c r="H4897" s="64"/>
      <c r="I4897" s="70"/>
    </row>
    <row r="4898" spans="1:9" ht="15" hidden="1" customHeight="1" x14ac:dyDescent="0.25">
      <c r="A4898" s="224"/>
      <c r="B4898" s="56"/>
      <c r="C4898" s="75"/>
      <c r="D4898" s="57"/>
      <c r="E4898" s="72"/>
      <c r="F4898" s="62"/>
      <c r="G4898" s="63"/>
      <c r="H4898" s="64"/>
      <c r="I4898" s="70"/>
    </row>
    <row r="4899" spans="1:9" ht="15" hidden="1" customHeight="1" x14ac:dyDescent="0.25">
      <c r="A4899" s="224"/>
      <c r="B4899" s="74"/>
      <c r="C4899" s="75"/>
      <c r="D4899" s="83"/>
      <c r="E4899" s="72"/>
      <c r="F4899" s="76"/>
      <c r="G4899" s="63"/>
      <c r="H4899" s="64"/>
      <c r="I4899" s="70"/>
    </row>
    <row r="4900" spans="1:9" ht="15" hidden="1" customHeight="1" x14ac:dyDescent="0.25">
      <c r="A4900" s="224"/>
      <c r="B4900" s="74"/>
      <c r="C4900" s="75"/>
      <c r="D4900" s="83"/>
      <c r="E4900" s="72"/>
      <c r="F4900" s="76"/>
      <c r="G4900" s="63"/>
      <c r="H4900" s="64"/>
      <c r="I4900" s="70"/>
    </row>
    <row r="4901" spans="1:9" ht="15" hidden="1" customHeight="1" x14ac:dyDescent="0.25">
      <c r="A4901" s="224"/>
      <c r="B4901" s="56"/>
      <c r="C4901" s="80"/>
      <c r="D4901" s="83"/>
      <c r="E4901" s="72"/>
      <c r="F4901" s="77"/>
      <c r="G4901" s="63"/>
      <c r="H4901" s="64"/>
      <c r="I4901" s="56"/>
    </row>
    <row r="4902" spans="1:9" ht="15.75" hidden="1" customHeight="1" x14ac:dyDescent="0.25">
      <c r="A4902" s="224"/>
      <c r="B4902" s="56"/>
      <c r="C4902" s="230"/>
      <c r="D4902" s="83"/>
      <c r="E4902" s="66"/>
      <c r="F4902" s="76"/>
      <c r="G4902" s="63"/>
      <c r="H4902" s="64"/>
      <c r="I4902" s="70"/>
    </row>
    <row r="4903" spans="1:9" ht="15" hidden="1" customHeight="1" x14ac:dyDescent="0.25">
      <c r="A4903" s="224"/>
      <c r="B4903" s="56"/>
      <c r="C4903" s="56"/>
      <c r="D4903" s="57"/>
      <c r="E4903" s="86"/>
      <c r="F4903" s="63"/>
      <c r="G4903" s="63"/>
      <c r="H4903" s="64"/>
      <c r="I4903" s="70"/>
    </row>
    <row r="4904" spans="1:9" ht="15" hidden="1" customHeight="1" x14ac:dyDescent="0.25">
      <c r="A4904" s="224"/>
      <c r="B4904" s="55"/>
      <c r="C4904" s="75"/>
      <c r="D4904" s="57"/>
      <c r="E4904" s="86"/>
      <c r="F4904" s="62"/>
      <c r="G4904" s="63"/>
      <c r="H4904" s="64"/>
      <c r="I4904" s="56"/>
    </row>
    <row r="4905" spans="1:9" ht="15" hidden="1" customHeight="1" x14ac:dyDescent="0.25">
      <c r="A4905" s="224"/>
      <c r="B4905" s="56"/>
      <c r="C4905" s="56"/>
      <c r="D4905" s="57"/>
      <c r="E4905" s="66"/>
      <c r="F4905" s="62"/>
      <c r="G4905" s="100"/>
      <c r="H4905" s="64"/>
      <c r="I4905" s="70"/>
    </row>
    <row r="4906" spans="1:9" ht="15" hidden="1" customHeight="1" x14ac:dyDescent="0.25">
      <c r="A4906" s="224"/>
      <c r="B4906" s="55"/>
      <c r="C4906" s="123"/>
      <c r="D4906" s="57"/>
      <c r="E4906" s="66"/>
      <c r="F4906" s="76"/>
      <c r="G4906" s="63"/>
      <c r="H4906" s="64"/>
      <c r="I4906" s="70"/>
    </row>
    <row r="4907" spans="1:9" ht="15" hidden="1" customHeight="1" x14ac:dyDescent="0.25">
      <c r="A4907" s="224"/>
      <c r="B4907" s="74"/>
      <c r="C4907" s="230"/>
      <c r="D4907" s="57"/>
      <c r="E4907" s="86"/>
      <c r="F4907" s="76"/>
      <c r="G4907" s="63"/>
      <c r="H4907" s="64"/>
      <c r="I4907" s="56"/>
    </row>
    <row r="4908" spans="1:9" ht="15" hidden="1" customHeight="1" x14ac:dyDescent="0.25">
      <c r="A4908" s="224"/>
      <c r="B4908" s="55"/>
      <c r="C4908" s="123"/>
      <c r="D4908" s="57"/>
      <c r="E4908" s="72"/>
      <c r="F4908" s="62"/>
      <c r="G4908" s="63"/>
      <c r="H4908" s="64"/>
      <c r="I4908" s="56"/>
    </row>
    <row r="4909" spans="1:9" ht="15" hidden="1" customHeight="1" x14ac:dyDescent="0.25">
      <c r="A4909" s="224"/>
      <c r="B4909" s="56"/>
      <c r="C4909" s="110"/>
      <c r="D4909" s="57"/>
      <c r="E4909" s="72"/>
      <c r="F4909" s="62"/>
      <c r="G4909" s="63"/>
      <c r="H4909" s="64"/>
      <c r="I4909" s="70"/>
    </row>
    <row r="4910" spans="1:9" ht="13.5" hidden="1" customHeight="1" x14ac:dyDescent="0.25">
      <c r="A4910" s="224"/>
      <c r="B4910" s="55"/>
      <c r="C4910" s="123"/>
      <c r="D4910" s="57"/>
      <c r="E4910" s="66"/>
      <c r="F4910" s="76"/>
      <c r="G4910" s="63"/>
      <c r="H4910" s="64"/>
      <c r="I4910" s="70"/>
    </row>
    <row r="4911" spans="1:9" ht="15" hidden="1" customHeight="1" x14ac:dyDescent="0.25">
      <c r="A4911" s="224"/>
      <c r="B4911" s="56"/>
      <c r="C4911" s="75"/>
      <c r="D4911" s="57"/>
      <c r="E4911" s="72"/>
      <c r="F4911" s="62"/>
      <c r="G4911" s="63"/>
      <c r="H4911" s="64"/>
      <c r="I4911" s="70"/>
    </row>
    <row r="4912" spans="1:9" ht="15" hidden="1" customHeight="1" x14ac:dyDescent="0.25">
      <c r="A4912" s="224"/>
      <c r="B4912" s="56"/>
      <c r="C4912" s="56"/>
      <c r="D4912" s="129"/>
      <c r="E4912" s="72"/>
      <c r="F4912" s="77"/>
      <c r="G4912" s="63"/>
      <c r="H4912" s="64"/>
      <c r="I4912" s="70"/>
    </row>
    <row r="4913" spans="1:9" ht="15" hidden="1" customHeight="1" x14ac:dyDescent="0.25">
      <c r="A4913" s="224"/>
      <c r="B4913" s="56"/>
      <c r="C4913" s="71"/>
      <c r="D4913" s="83"/>
      <c r="E4913" s="72"/>
      <c r="F4913" s="77"/>
      <c r="G4913" s="63"/>
      <c r="H4913" s="64"/>
      <c r="I4913" s="70"/>
    </row>
    <row r="4914" spans="1:9" ht="15" hidden="1" customHeight="1" x14ac:dyDescent="0.25">
      <c r="A4914" s="224"/>
      <c r="B4914" s="56"/>
      <c r="C4914" s="123"/>
      <c r="D4914" s="57"/>
      <c r="E4914" s="72"/>
      <c r="F4914" s="62"/>
      <c r="G4914" s="63"/>
      <c r="H4914" s="64"/>
      <c r="I4914" s="70"/>
    </row>
    <row r="4915" spans="1:9" ht="15" hidden="1" customHeight="1" x14ac:dyDescent="0.25">
      <c r="A4915" s="224"/>
      <c r="B4915" s="74"/>
      <c r="C4915" s="75"/>
      <c r="D4915" s="83"/>
      <c r="E4915" s="72"/>
      <c r="F4915" s="76"/>
      <c r="G4915" s="63"/>
      <c r="H4915" s="64"/>
      <c r="I4915" s="70"/>
    </row>
    <row r="4916" spans="1:9" hidden="1" x14ac:dyDescent="0.25">
      <c r="A4916" s="224"/>
      <c r="B4916" s="56"/>
      <c r="C4916" s="245"/>
      <c r="D4916" s="57"/>
      <c r="E4916" s="86"/>
      <c r="F4916" s="62"/>
      <c r="G4916" s="63"/>
      <c r="H4916" s="64"/>
      <c r="I4916" s="70"/>
    </row>
    <row r="4917" spans="1:9" ht="15" hidden="1" customHeight="1" x14ac:dyDescent="0.25">
      <c r="A4917" s="224"/>
      <c r="B4917" s="74"/>
      <c r="C4917" s="75"/>
      <c r="D4917" s="83"/>
      <c r="E4917" s="72"/>
      <c r="F4917" s="76"/>
      <c r="G4917" s="63"/>
      <c r="H4917" s="64"/>
      <c r="I4917" s="70"/>
    </row>
    <row r="4918" spans="1:9" ht="15" hidden="1" customHeight="1" x14ac:dyDescent="0.25">
      <c r="A4918" s="224"/>
      <c r="B4918" s="56"/>
      <c r="C4918" s="56"/>
      <c r="D4918" s="57"/>
      <c r="E4918" s="72"/>
      <c r="F4918" s="77"/>
      <c r="G4918" s="63"/>
      <c r="H4918" s="64"/>
      <c r="I4918" s="70"/>
    </row>
    <row r="4919" spans="1:9" ht="15" hidden="1" customHeight="1" x14ac:dyDescent="0.25">
      <c r="A4919" s="224"/>
      <c r="B4919" s="56"/>
      <c r="C4919" s="56"/>
      <c r="D4919" s="57"/>
      <c r="E4919" s="66"/>
      <c r="F4919" s="62"/>
      <c r="G4919" s="100"/>
      <c r="H4919" s="64"/>
      <c r="I4919" s="70"/>
    </row>
    <row r="4920" spans="1:9" ht="15" hidden="1" customHeight="1" x14ac:dyDescent="0.25">
      <c r="A4920" s="224"/>
      <c r="B4920" s="56"/>
      <c r="C4920" s="56"/>
      <c r="D4920" s="106"/>
      <c r="E4920" s="66"/>
      <c r="F4920" s="62"/>
      <c r="G4920" s="63"/>
      <c r="H4920" s="64"/>
      <c r="I4920" s="70"/>
    </row>
    <row r="4921" spans="1:9" ht="15" hidden="1" customHeight="1" x14ac:dyDescent="0.25">
      <c r="A4921" s="224"/>
      <c r="B4921" s="74"/>
      <c r="C4921" s="230"/>
      <c r="D4921" s="57"/>
      <c r="E4921" s="86"/>
      <c r="F4921" s="76"/>
      <c r="G4921" s="203"/>
      <c r="H4921" s="64"/>
      <c r="I4921" s="56"/>
    </row>
    <row r="4922" spans="1:9" ht="15" hidden="1" customHeight="1" x14ac:dyDescent="0.25">
      <c r="A4922" s="224"/>
      <c r="B4922" s="56"/>
      <c r="C4922" s="56"/>
      <c r="D4922" s="56"/>
      <c r="E4922" s="66"/>
      <c r="F4922" s="58"/>
      <c r="G4922" s="222"/>
      <c r="H4922" s="271"/>
      <c r="I4922" s="56"/>
    </row>
    <row r="4923" spans="1:9" ht="15" hidden="1" customHeight="1" x14ac:dyDescent="0.25">
      <c r="A4923" s="224"/>
      <c r="B4923" s="55"/>
      <c r="C4923" s="56"/>
      <c r="D4923" s="57"/>
      <c r="E4923" s="66"/>
      <c r="F4923" s="76"/>
      <c r="G4923" s="63"/>
      <c r="H4923" s="271"/>
      <c r="I4923" s="56"/>
    </row>
    <row r="4924" spans="1:9" ht="15" hidden="1" customHeight="1" x14ac:dyDescent="0.25">
      <c r="A4924" s="224"/>
      <c r="B4924" s="56"/>
      <c r="C4924" s="56"/>
      <c r="D4924" s="57"/>
      <c r="E4924" s="66"/>
      <c r="F4924" s="62"/>
      <c r="G4924" s="63"/>
      <c r="H4924" s="64"/>
      <c r="I4924" s="56"/>
    </row>
    <row r="4925" spans="1:9" ht="15" hidden="1" customHeight="1" x14ac:dyDescent="0.25">
      <c r="A4925" s="224"/>
      <c r="B4925" s="56"/>
      <c r="C4925" s="56"/>
      <c r="D4925" s="57"/>
      <c r="E4925" s="66"/>
      <c r="F4925" s="76"/>
      <c r="G4925" s="63"/>
      <c r="H4925" s="64"/>
      <c r="I4925" s="56"/>
    </row>
    <row r="4926" spans="1:9" ht="15" hidden="1" customHeight="1" x14ac:dyDescent="0.25">
      <c r="A4926" s="224"/>
      <c r="B4926" s="56"/>
      <c r="C4926" s="80"/>
      <c r="D4926" s="57"/>
      <c r="E4926" s="86"/>
      <c r="F4926" s="62"/>
      <c r="G4926" s="63"/>
      <c r="H4926" s="64"/>
      <c r="I4926" s="56"/>
    </row>
    <row r="4927" spans="1:9" ht="15" hidden="1" customHeight="1" x14ac:dyDescent="0.25">
      <c r="A4927" s="224"/>
      <c r="B4927" s="55"/>
      <c r="C4927" s="123"/>
      <c r="D4927" s="57"/>
      <c r="E4927" s="66"/>
      <c r="F4927" s="76"/>
      <c r="G4927" s="63"/>
      <c r="H4927" s="64"/>
      <c r="I4927" s="56"/>
    </row>
    <row r="4928" spans="1:9" ht="15" hidden="1" customHeight="1" x14ac:dyDescent="0.25">
      <c r="A4928" s="224"/>
      <c r="B4928" s="68"/>
      <c r="C4928" s="56"/>
      <c r="D4928" s="83"/>
      <c r="E4928" s="69"/>
      <c r="F4928" s="77"/>
      <c r="G4928" s="100"/>
      <c r="H4928" s="64"/>
      <c r="I4928" s="56"/>
    </row>
    <row r="4929" spans="1:9" ht="15.75" hidden="1" customHeight="1" x14ac:dyDescent="0.25">
      <c r="A4929" s="224"/>
      <c r="B4929" s="56"/>
      <c r="C4929" s="56"/>
      <c r="D4929" s="57"/>
      <c r="E4929" s="72"/>
      <c r="F4929" s="62"/>
      <c r="G4929" s="63"/>
      <c r="H4929" s="64"/>
      <c r="I4929" s="56"/>
    </row>
    <row r="4930" spans="1:9" ht="15" hidden="1" customHeight="1" x14ac:dyDescent="0.25">
      <c r="A4930" s="224"/>
      <c r="B4930" s="74"/>
      <c r="C4930" s="75"/>
      <c r="D4930" s="83"/>
      <c r="E4930" s="72"/>
      <c r="F4930" s="76"/>
      <c r="G4930" s="100"/>
      <c r="H4930" s="64"/>
      <c r="I4930" s="56"/>
    </row>
    <row r="4931" spans="1:9" ht="15" hidden="1" customHeight="1" x14ac:dyDescent="0.25">
      <c r="A4931" s="224"/>
      <c r="B4931" s="56"/>
      <c r="C4931" s="178"/>
      <c r="D4931" s="243"/>
      <c r="E4931" s="66"/>
      <c r="F4931" s="76"/>
      <c r="G4931" s="100"/>
      <c r="H4931" s="64"/>
      <c r="I4931" s="56"/>
    </row>
    <row r="4932" spans="1:9" ht="15" hidden="1" customHeight="1" x14ac:dyDescent="0.25">
      <c r="A4932" s="224"/>
      <c r="B4932" s="56"/>
      <c r="C4932" s="56"/>
      <c r="D4932" s="243"/>
      <c r="E4932" s="66"/>
      <c r="F4932" s="96"/>
      <c r="G4932" s="100"/>
      <c r="H4932" s="64"/>
      <c r="I4932" s="56"/>
    </row>
    <row r="4933" spans="1:9" ht="15" hidden="1" customHeight="1" x14ac:dyDescent="0.25">
      <c r="A4933" s="224"/>
      <c r="B4933" s="56"/>
      <c r="C4933" s="56"/>
      <c r="D4933" s="243"/>
      <c r="E4933" s="66"/>
      <c r="F4933" s="96"/>
      <c r="G4933" s="100"/>
      <c r="H4933" s="64"/>
      <c r="I4933" s="56"/>
    </row>
    <row r="4934" spans="1:9" ht="15" hidden="1" customHeight="1" x14ac:dyDescent="0.25">
      <c r="A4934" s="224"/>
      <c r="B4934" s="68"/>
      <c r="C4934" s="56"/>
      <c r="D4934" s="71"/>
      <c r="E4934" s="71"/>
      <c r="F4934" s="96"/>
      <c r="G4934" s="100"/>
      <c r="H4934" s="56"/>
      <c r="I4934" s="56"/>
    </row>
    <row r="4935" spans="1:9" ht="15" hidden="1" customHeight="1" x14ac:dyDescent="0.25">
      <c r="A4935" s="224"/>
      <c r="B4935" s="56"/>
      <c r="C4935" s="56"/>
      <c r="D4935" s="71"/>
      <c r="E4935" s="71"/>
      <c r="F4935" s="96"/>
      <c r="G4935" s="100"/>
      <c r="H4935" s="56"/>
      <c r="I4935" s="56"/>
    </row>
    <row r="4936" spans="1:9" ht="15" hidden="1" customHeight="1" x14ac:dyDescent="0.25">
      <c r="A4936" s="224"/>
      <c r="B4936" s="56"/>
      <c r="C4936" s="56"/>
      <c r="D4936" s="71"/>
      <c r="E4936" s="71"/>
      <c r="F4936" s="96"/>
      <c r="G4936" s="100"/>
      <c r="H4936" s="56"/>
      <c r="I4936" s="56"/>
    </row>
    <row r="4937" spans="1:9" ht="15" hidden="1" customHeight="1" x14ac:dyDescent="0.25">
      <c r="A4937" s="224"/>
      <c r="B4937" s="56"/>
      <c r="C4937" s="230"/>
      <c r="D4937" s="57"/>
      <c r="E4937" s="66"/>
      <c r="F4937" s="62"/>
      <c r="G4937" s="100"/>
      <c r="H4937" s="56"/>
      <c r="I4937" s="56"/>
    </row>
    <row r="4938" spans="1:9" ht="15" hidden="1" customHeight="1" x14ac:dyDescent="0.25">
      <c r="A4938" s="224"/>
      <c r="B4938" s="71"/>
      <c r="C4938" s="71"/>
      <c r="D4938" s="57"/>
      <c r="E4938" s="66"/>
      <c r="F4938" s="76"/>
      <c r="G4938" s="100"/>
      <c r="H4938" s="56"/>
      <c r="I4938" s="70"/>
    </row>
    <row r="4939" spans="1:9" ht="15" hidden="1" customHeight="1" x14ac:dyDescent="0.25">
      <c r="A4939" s="224"/>
      <c r="B4939" s="56"/>
      <c r="C4939" s="75"/>
      <c r="D4939" s="57"/>
      <c r="E4939" s="72"/>
      <c r="F4939" s="62"/>
      <c r="G4939" s="63"/>
      <c r="H4939" s="56"/>
      <c r="I4939" s="70"/>
    </row>
    <row r="4940" spans="1:9" ht="15" hidden="1" customHeight="1" x14ac:dyDescent="0.25">
      <c r="A4940" s="224"/>
      <c r="B4940" s="56"/>
      <c r="C4940" s="110"/>
      <c r="D4940" s="57"/>
      <c r="E4940" s="86"/>
      <c r="F4940" s="62"/>
      <c r="G4940" s="63"/>
      <c r="H4940" s="64"/>
      <c r="I4940" s="70"/>
    </row>
    <row r="4941" spans="1:9" ht="15" hidden="1" customHeight="1" x14ac:dyDescent="0.25">
      <c r="A4941" s="224"/>
      <c r="B4941" s="55"/>
      <c r="C4941" s="230"/>
      <c r="D4941" s="57"/>
      <c r="E4941" s="72"/>
      <c r="F4941" s="76"/>
      <c r="G4941" s="63"/>
      <c r="H4941" s="64"/>
      <c r="I4941" s="70"/>
    </row>
    <row r="4942" spans="1:9" ht="15" hidden="1" customHeight="1" x14ac:dyDescent="0.25">
      <c r="A4942" s="224"/>
      <c r="B4942" s="55"/>
      <c r="C4942" s="56"/>
      <c r="D4942" s="57"/>
      <c r="E4942" s="72"/>
      <c r="F4942" s="62"/>
      <c r="G4942" s="63"/>
      <c r="H4942" s="64"/>
      <c r="I4942" s="70"/>
    </row>
    <row r="4943" spans="1:9" ht="15" hidden="1" customHeight="1" x14ac:dyDescent="0.25">
      <c r="A4943" s="224"/>
      <c r="B4943" s="55"/>
      <c r="C4943" s="75"/>
      <c r="D4943" s="83"/>
      <c r="E4943" s="72"/>
      <c r="F4943" s="58"/>
      <c r="G4943" s="63"/>
      <c r="H4943" s="64"/>
      <c r="I4943" s="70"/>
    </row>
    <row r="4944" spans="1:9" ht="15" hidden="1" customHeight="1" x14ac:dyDescent="0.25">
      <c r="A4944" s="224"/>
      <c r="B4944" s="55"/>
      <c r="C4944" s="75"/>
      <c r="D4944" s="83"/>
      <c r="E4944" s="72"/>
      <c r="F4944" s="58"/>
      <c r="G4944" s="63"/>
      <c r="H4944" s="64"/>
      <c r="I4944" s="70"/>
    </row>
    <row r="4945" spans="1:9" ht="15" hidden="1" customHeight="1" x14ac:dyDescent="0.25">
      <c r="A4945" s="224"/>
      <c r="B4945" s="55"/>
      <c r="C4945" s="75"/>
      <c r="D4945" s="105"/>
      <c r="E4945" s="66"/>
      <c r="F4945" s="58"/>
      <c r="G4945" s="63"/>
      <c r="H4945" s="64"/>
      <c r="I4945" s="70"/>
    </row>
    <row r="4946" spans="1:9" ht="15" hidden="1" customHeight="1" x14ac:dyDescent="0.25">
      <c r="A4946" s="224"/>
      <c r="B4946" s="55"/>
      <c r="C4946" s="75"/>
      <c r="D4946" s="57"/>
      <c r="E4946" s="66"/>
      <c r="F4946" s="58"/>
      <c r="G4946" s="63"/>
      <c r="H4946" s="64"/>
      <c r="I4946" s="70"/>
    </row>
    <row r="4947" spans="1:9" ht="15" hidden="1" customHeight="1" x14ac:dyDescent="0.25">
      <c r="A4947" s="224"/>
      <c r="B4947" s="56"/>
      <c r="C4947" s="71"/>
      <c r="D4947" s="83"/>
      <c r="E4947" s="72"/>
      <c r="F4947" s="77"/>
      <c r="G4947" s="63"/>
      <c r="H4947" s="64"/>
      <c r="I4947" s="70"/>
    </row>
    <row r="4948" spans="1:9" ht="15" hidden="1" customHeight="1" x14ac:dyDescent="0.25">
      <c r="A4948" s="224"/>
      <c r="B4948" s="56"/>
      <c r="C4948" s="71"/>
      <c r="D4948" s="57"/>
      <c r="E4948" s="72"/>
      <c r="F4948" s="62"/>
      <c r="G4948" s="63"/>
      <c r="H4948" s="64"/>
      <c r="I4948" s="56"/>
    </row>
    <row r="4949" spans="1:9" ht="15" hidden="1" customHeight="1" x14ac:dyDescent="0.25">
      <c r="A4949" s="224"/>
      <c r="B4949" s="55"/>
      <c r="C4949" s="75"/>
      <c r="D4949" s="72"/>
      <c r="E4949" s="86"/>
      <c r="F4949" s="76"/>
      <c r="G4949" s="100"/>
      <c r="H4949" s="64"/>
      <c r="I4949" s="56"/>
    </row>
    <row r="4950" spans="1:9" ht="15" hidden="1" customHeight="1" x14ac:dyDescent="0.25">
      <c r="A4950" s="224"/>
      <c r="B4950" s="56"/>
      <c r="C4950" s="75"/>
      <c r="D4950" s="72"/>
      <c r="E4950" s="66"/>
      <c r="F4950" s="76"/>
      <c r="G4950" s="100"/>
      <c r="H4950" s="56"/>
      <c r="I4950" s="56"/>
    </row>
    <row r="4951" spans="1:9" ht="15" hidden="1" customHeight="1" x14ac:dyDescent="0.25">
      <c r="A4951" s="224"/>
      <c r="B4951" s="55"/>
      <c r="C4951" s="123"/>
      <c r="D4951" s="57"/>
      <c r="E4951" s="72"/>
      <c r="F4951" s="62"/>
      <c r="G4951" s="100"/>
      <c r="H4951" s="56"/>
      <c r="I4951" s="56"/>
    </row>
    <row r="4952" spans="1:9" ht="15" hidden="1" customHeight="1" x14ac:dyDescent="0.25">
      <c r="A4952" s="224"/>
      <c r="B4952" s="56"/>
      <c r="C4952" s="56"/>
      <c r="D4952" s="56"/>
      <c r="E4952" s="56"/>
      <c r="F4952" s="58"/>
      <c r="G4952" s="58"/>
      <c r="H4952" s="56"/>
      <c r="I4952" s="56"/>
    </row>
    <row r="4953" spans="1:9" ht="15" hidden="1" customHeight="1" x14ac:dyDescent="0.25">
      <c r="A4953" s="224"/>
      <c r="B4953" s="71"/>
      <c r="C4953" s="71"/>
      <c r="D4953" s="105"/>
      <c r="E4953" s="72"/>
      <c r="F4953" s="222"/>
      <c r="G4953" s="63"/>
      <c r="H4953" s="64"/>
      <c r="I4953" s="56"/>
    </row>
    <row r="4954" spans="1:9" ht="15" hidden="1" customHeight="1" x14ac:dyDescent="0.25">
      <c r="A4954" s="224"/>
      <c r="B4954" s="56"/>
      <c r="C4954" s="56"/>
      <c r="D4954" s="139"/>
      <c r="E4954" s="84"/>
      <c r="F4954" s="140"/>
      <c r="G4954" s="63"/>
      <c r="H4954" s="64"/>
      <c r="I4954" s="56"/>
    </row>
    <row r="4955" spans="1:9" ht="15" hidden="1" customHeight="1" x14ac:dyDescent="0.25">
      <c r="A4955" s="224"/>
      <c r="B4955" s="68"/>
      <c r="C4955" s="75"/>
      <c r="D4955" s="105"/>
      <c r="E4955" s="72"/>
      <c r="F4955" s="62"/>
      <c r="G4955" s="100"/>
      <c r="H4955" s="64"/>
      <c r="I4955" s="56"/>
    </row>
    <row r="4956" spans="1:9" ht="15" hidden="1" customHeight="1" x14ac:dyDescent="0.25">
      <c r="A4956" s="224"/>
      <c r="B4956" s="68"/>
      <c r="C4956" s="75"/>
      <c r="D4956" s="105"/>
      <c r="E4956" s="72"/>
      <c r="F4956" s="62"/>
      <c r="G4956" s="100"/>
      <c r="H4956" s="64"/>
      <c r="I4956" s="56"/>
    </row>
    <row r="4957" spans="1:9" ht="15" hidden="1" customHeight="1" x14ac:dyDescent="0.25">
      <c r="A4957" s="224"/>
      <c r="B4957" s="56"/>
      <c r="C4957" s="75"/>
      <c r="D4957" s="105"/>
      <c r="E4957" s="72"/>
      <c r="F4957" s="62"/>
      <c r="G4957" s="100"/>
      <c r="H4957" s="64"/>
      <c r="I4957" s="56"/>
    </row>
    <row r="4958" spans="1:9" ht="15" hidden="1" customHeight="1" x14ac:dyDescent="0.25">
      <c r="A4958" s="224"/>
      <c r="B4958" s="56"/>
      <c r="C4958" s="75"/>
      <c r="D4958" s="105"/>
      <c r="E4958" s="72"/>
      <c r="F4958" s="62"/>
      <c r="G4958" s="100"/>
      <c r="H4958" s="64"/>
      <c r="I4958" s="56"/>
    </row>
    <row r="4959" spans="1:9" ht="15" hidden="1" customHeight="1" x14ac:dyDescent="0.25">
      <c r="A4959" s="224"/>
      <c r="B4959" s="56"/>
      <c r="C4959" s="71"/>
      <c r="D4959" s="105"/>
      <c r="E4959" s="86"/>
      <c r="F4959" s="62"/>
      <c r="G4959" s="100"/>
      <c r="H4959" s="64"/>
      <c r="I4959" s="56"/>
    </row>
    <row r="4960" spans="1:9" ht="15" hidden="1" customHeight="1" x14ac:dyDescent="0.25">
      <c r="A4960" s="224"/>
      <c r="B4960" s="56"/>
      <c r="C4960" s="56"/>
      <c r="D4960" s="105"/>
      <c r="E4960" s="72"/>
      <c r="F4960" s="62"/>
      <c r="G4960" s="100"/>
      <c r="H4960" s="64"/>
      <c r="I4960" s="56"/>
    </row>
    <row r="4961" spans="1:9" ht="15" hidden="1" customHeight="1" x14ac:dyDescent="0.25">
      <c r="A4961" s="224"/>
      <c r="B4961" s="56"/>
      <c r="C4961" s="71"/>
      <c r="D4961" s="57"/>
      <c r="E4961" s="66"/>
      <c r="F4961" s="96"/>
      <c r="G4961" s="100"/>
      <c r="H4961" s="64"/>
      <c r="I4961" s="56"/>
    </row>
    <row r="4962" spans="1:9" ht="15" hidden="1" customHeight="1" x14ac:dyDescent="0.25">
      <c r="A4962" s="224"/>
      <c r="B4962" s="81"/>
      <c r="C4962" s="230"/>
      <c r="D4962" s="105"/>
      <c r="E4962" s="66"/>
      <c r="F4962" s="246"/>
      <c r="G4962" s="743"/>
      <c r="H4962" s="64"/>
      <c r="I4962" s="56"/>
    </row>
    <row r="4963" spans="1:9" ht="15" hidden="1" customHeight="1" x14ac:dyDescent="0.25">
      <c r="A4963" s="224"/>
      <c r="B4963" s="81"/>
      <c r="C4963" s="230"/>
      <c r="D4963" s="57"/>
      <c r="E4963" s="86"/>
      <c r="F4963" s="63"/>
      <c r="G4963" s="63"/>
      <c r="H4963" s="64"/>
      <c r="I4963" s="56"/>
    </row>
    <row r="4964" spans="1:9" ht="15.75" hidden="1" customHeight="1" x14ac:dyDescent="0.25">
      <c r="A4964" s="224"/>
      <c r="B4964" s="56"/>
      <c r="C4964" s="230"/>
      <c r="D4964" s="83"/>
      <c r="E4964" s="66"/>
      <c r="F4964" s="76"/>
      <c r="G4964" s="63"/>
      <c r="H4964" s="64"/>
      <c r="I4964" s="56"/>
    </row>
    <row r="4965" spans="1:9" ht="15" hidden="1" customHeight="1" x14ac:dyDescent="0.25">
      <c r="A4965" s="224"/>
      <c r="B4965" s="81"/>
      <c r="C4965" s="230"/>
      <c r="D4965" s="57"/>
      <c r="E4965" s="86"/>
      <c r="F4965" s="63"/>
      <c r="G4965" s="63"/>
      <c r="H4965" s="64"/>
      <c r="I4965" s="70"/>
    </row>
    <row r="4966" spans="1:9" ht="15" hidden="1" customHeight="1" x14ac:dyDescent="0.25">
      <c r="A4966" s="224"/>
      <c r="B4966" s="56"/>
      <c r="C4966" s="80"/>
      <c r="D4966" s="83"/>
      <c r="E4966" s="72"/>
      <c r="F4966" s="76"/>
      <c r="G4966" s="63"/>
      <c r="H4966" s="64"/>
      <c r="I4966" s="70"/>
    </row>
    <row r="4967" spans="1:9" ht="15" hidden="1" customHeight="1" x14ac:dyDescent="0.25">
      <c r="A4967" s="224"/>
      <c r="B4967" s="56"/>
      <c r="C4967" s="56"/>
      <c r="D4967" s="57"/>
      <c r="E4967" s="86"/>
      <c r="F4967" s="62"/>
      <c r="G4967" s="63"/>
      <c r="H4967" s="64"/>
      <c r="I4967" s="70"/>
    </row>
    <row r="4968" spans="1:9" ht="15" hidden="1" customHeight="1" x14ac:dyDescent="0.25">
      <c r="A4968" s="224"/>
      <c r="B4968" s="56"/>
      <c r="C4968" s="56"/>
      <c r="D4968" s="56"/>
      <c r="E4968" s="66"/>
      <c r="F4968" s="58"/>
      <c r="G4968" s="63"/>
      <c r="H4968" s="64"/>
      <c r="I4968" s="56"/>
    </row>
    <row r="4969" spans="1:9" ht="15" hidden="1" customHeight="1" x14ac:dyDescent="0.25">
      <c r="A4969" s="224"/>
      <c r="B4969" s="55"/>
      <c r="C4969" s="56"/>
      <c r="D4969" s="57"/>
      <c r="E4969" s="66"/>
      <c r="F4969" s="76"/>
      <c r="G4969" s="100"/>
      <c r="H4969" s="64"/>
      <c r="I4969" s="56"/>
    </row>
    <row r="4970" spans="1:9" ht="15" hidden="1" customHeight="1" x14ac:dyDescent="0.25">
      <c r="A4970" s="224"/>
      <c r="B4970" s="56"/>
      <c r="C4970" s="56"/>
      <c r="D4970" s="57"/>
      <c r="E4970" s="100"/>
      <c r="F4970" s="62"/>
      <c r="G4970" s="63"/>
      <c r="H4970" s="64"/>
      <c r="I4970" s="56"/>
    </row>
    <row r="4971" spans="1:9" ht="15" hidden="1" customHeight="1" x14ac:dyDescent="0.25">
      <c r="A4971" s="224"/>
      <c r="B4971" s="56"/>
      <c r="C4971" s="80"/>
      <c r="D4971" s="57"/>
      <c r="E4971" s="86"/>
      <c r="F4971" s="62"/>
      <c r="G4971" s="63"/>
      <c r="H4971" s="64"/>
      <c r="I4971" s="56"/>
    </row>
    <row r="4972" spans="1:9" ht="15" hidden="1" customHeight="1" x14ac:dyDescent="0.25">
      <c r="A4972" s="224"/>
      <c r="B4972" s="56"/>
      <c r="C4972" s="56"/>
      <c r="D4972" s="56"/>
      <c r="E4972" s="72"/>
      <c r="F4972" s="76"/>
      <c r="G4972" s="63"/>
      <c r="H4972" s="64"/>
      <c r="I4972" s="56"/>
    </row>
    <row r="4973" spans="1:9" ht="15" hidden="1" customHeight="1" x14ac:dyDescent="0.25">
      <c r="A4973" s="224"/>
      <c r="B4973" s="56"/>
      <c r="C4973" s="56"/>
      <c r="D4973" s="83"/>
      <c r="E4973" s="72"/>
      <c r="F4973" s="77"/>
      <c r="G4973" s="63"/>
      <c r="H4973" s="64"/>
      <c r="I4973" s="70"/>
    </row>
    <row r="4974" spans="1:9" ht="15" hidden="1" customHeight="1" x14ac:dyDescent="0.25">
      <c r="A4974" s="224"/>
      <c r="B4974" s="74"/>
      <c r="C4974" s="56"/>
      <c r="D4974" s="57"/>
      <c r="E4974" s="86"/>
      <c r="F4974" s="62"/>
      <c r="G4974" s="63"/>
      <c r="H4974" s="64"/>
      <c r="I4974" s="70"/>
    </row>
    <row r="4975" spans="1:9" ht="15" hidden="1" customHeight="1" x14ac:dyDescent="0.25">
      <c r="A4975" s="224"/>
      <c r="B4975" s="56"/>
      <c r="C4975" s="56"/>
      <c r="D4975" s="57"/>
      <c r="E4975" s="86"/>
      <c r="F4975" s="63"/>
      <c r="G4975" s="63"/>
      <c r="H4975" s="64"/>
      <c r="I4975" s="70"/>
    </row>
    <row r="4976" spans="1:9" ht="15" hidden="1" customHeight="1" x14ac:dyDescent="0.25">
      <c r="A4976" s="224"/>
      <c r="B4976" s="55"/>
      <c r="C4976" s="75"/>
      <c r="D4976" s="57"/>
      <c r="E4976" s="86"/>
      <c r="F4976" s="62"/>
      <c r="G4976" s="63"/>
      <c r="H4976" s="64"/>
      <c r="I4976" s="70"/>
    </row>
    <row r="4977" spans="1:9" ht="15" hidden="1" customHeight="1" x14ac:dyDescent="0.25">
      <c r="A4977" s="224"/>
      <c r="B4977" s="56"/>
      <c r="C4977" s="245"/>
      <c r="D4977" s="57"/>
      <c r="E4977" s="86"/>
      <c r="F4977" s="62"/>
      <c r="G4977" s="63"/>
      <c r="H4977" s="64"/>
      <c r="I4977" s="70"/>
    </row>
    <row r="4978" spans="1:9" ht="15" hidden="1" customHeight="1" x14ac:dyDescent="0.25">
      <c r="A4978" s="224"/>
      <c r="B4978" s="56"/>
      <c r="C4978" s="245"/>
      <c r="D4978" s="57"/>
      <c r="E4978" s="86"/>
      <c r="F4978" s="62"/>
      <c r="G4978" s="100"/>
      <c r="H4978" s="64"/>
      <c r="I4978" s="70"/>
    </row>
    <row r="4979" spans="1:9" ht="15" hidden="1" customHeight="1" x14ac:dyDescent="0.25">
      <c r="A4979" s="224"/>
      <c r="B4979" s="56"/>
      <c r="C4979" s="56"/>
      <c r="D4979" s="57"/>
      <c r="E4979" s="86"/>
      <c r="F4979" s="67"/>
      <c r="G4979" s="63"/>
      <c r="H4979" s="64"/>
      <c r="I4979" s="70"/>
    </row>
    <row r="4980" spans="1:9" ht="15" hidden="1" customHeight="1" x14ac:dyDescent="0.25">
      <c r="A4980" s="224"/>
      <c r="B4980" s="56"/>
      <c r="C4980" s="71"/>
      <c r="D4980" s="83"/>
      <c r="E4980" s="72"/>
      <c r="F4980" s="62"/>
      <c r="G4980" s="222"/>
      <c r="H4980" s="64"/>
      <c r="I4980" s="56"/>
    </row>
    <row r="4981" spans="1:9" ht="15" hidden="1" customHeight="1" x14ac:dyDescent="0.25">
      <c r="A4981" s="224"/>
      <c r="B4981" s="56"/>
      <c r="C4981" s="245"/>
      <c r="D4981" s="57"/>
      <c r="E4981" s="86"/>
      <c r="F4981" s="62"/>
      <c r="G4981" s="100"/>
      <c r="H4981" s="64"/>
      <c r="I4981" s="56"/>
    </row>
    <row r="4982" spans="1:9" ht="15" hidden="1" customHeight="1" x14ac:dyDescent="0.25">
      <c r="A4982" s="224"/>
      <c r="B4982" s="55"/>
      <c r="C4982" s="230"/>
      <c r="D4982" s="57"/>
      <c r="E4982" s="66"/>
      <c r="F4982" s="58"/>
      <c r="G4982" s="63"/>
      <c r="H4982" s="64"/>
      <c r="I4982" s="56"/>
    </row>
    <row r="4983" spans="1:9" ht="15" hidden="1" customHeight="1" x14ac:dyDescent="0.25">
      <c r="A4983" s="224"/>
      <c r="B4983" s="55"/>
      <c r="C4983" s="123"/>
      <c r="D4983" s="57"/>
      <c r="E4983" s="66"/>
      <c r="F4983" s="63"/>
      <c r="G4983" s="63"/>
      <c r="H4983" s="64"/>
      <c r="I4983" s="56"/>
    </row>
    <row r="4984" spans="1:9" ht="15" hidden="1" customHeight="1" x14ac:dyDescent="0.25">
      <c r="A4984" s="224"/>
      <c r="B4984" s="74"/>
      <c r="C4984" s="56"/>
      <c r="D4984" s="57"/>
      <c r="E4984" s="66"/>
      <c r="F4984" s="76"/>
      <c r="G4984" s="63"/>
      <c r="H4984" s="64"/>
      <c r="I4984" s="56"/>
    </row>
    <row r="4985" spans="1:9" ht="15" hidden="1" customHeight="1" x14ac:dyDescent="0.25">
      <c r="A4985" s="224"/>
      <c r="B4985" s="56"/>
      <c r="C4985" s="230"/>
      <c r="D4985" s="83"/>
      <c r="E4985" s="66"/>
      <c r="F4985" s="76"/>
      <c r="G4985" s="63"/>
      <c r="H4985" s="64"/>
      <c r="I4985" s="56"/>
    </row>
    <row r="4986" spans="1:9" ht="15" hidden="1" customHeight="1" x14ac:dyDescent="0.25">
      <c r="A4986" s="224"/>
      <c r="B4986" s="56"/>
      <c r="C4986" s="56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4"/>
      <c r="B4987" s="56"/>
      <c r="C4987" s="178"/>
      <c r="D4987" s="57"/>
      <c r="E4987" s="86"/>
      <c r="F4987" s="62"/>
      <c r="G4987" s="100"/>
      <c r="H4987" s="64"/>
      <c r="I4987" s="56"/>
    </row>
    <row r="4988" spans="1:9" ht="15" hidden="1" customHeight="1" x14ac:dyDescent="0.25">
      <c r="A4988" s="224"/>
      <c r="B4988" s="55"/>
      <c r="C4988" s="80"/>
      <c r="D4988" s="57"/>
      <c r="E4988" s="72"/>
      <c r="F4988" s="62"/>
      <c r="G4988" s="100"/>
      <c r="H4988" s="64"/>
      <c r="I4988" s="56"/>
    </row>
    <row r="4989" spans="1:9" ht="15" hidden="1" customHeight="1" x14ac:dyDescent="0.25">
      <c r="A4989" s="224"/>
      <c r="B4989" s="56"/>
      <c r="C4989" s="56"/>
      <c r="D4989" s="243"/>
      <c r="E4989" s="72"/>
      <c r="F4989" s="96"/>
      <c r="G4989" s="100"/>
      <c r="H4989" s="64"/>
      <c r="I4989" s="56"/>
    </row>
    <row r="4990" spans="1:9" ht="15" hidden="1" customHeight="1" x14ac:dyDescent="0.25">
      <c r="A4990" s="224"/>
      <c r="B4990" s="56"/>
      <c r="C4990" s="56"/>
      <c r="D4990" s="57"/>
      <c r="E4990" s="66"/>
      <c r="F4990" s="62"/>
      <c r="G4990" s="100"/>
      <c r="H4990" s="64"/>
      <c r="I4990" s="56"/>
    </row>
    <row r="4991" spans="1:9" ht="15" hidden="1" customHeight="1" x14ac:dyDescent="0.25">
      <c r="A4991" s="224"/>
      <c r="B4991" s="56"/>
      <c r="C4991" s="71"/>
      <c r="D4991" s="57"/>
      <c r="E4991" s="72"/>
      <c r="F4991" s="67"/>
      <c r="G4991" s="100"/>
      <c r="H4991" s="64"/>
      <c r="I4991" s="56"/>
    </row>
    <row r="4992" spans="1:9" ht="15" hidden="1" customHeight="1" x14ac:dyDescent="0.25">
      <c r="A4992" s="224"/>
      <c r="B4992" s="56"/>
      <c r="C4992" s="245"/>
      <c r="D4992" s="57"/>
      <c r="E4992" s="86"/>
      <c r="F4992" s="62"/>
      <c r="G4992" s="63"/>
      <c r="H4992" s="64"/>
      <c r="I4992" s="56"/>
    </row>
    <row r="4993" spans="1:9" ht="15" hidden="1" customHeight="1" x14ac:dyDescent="0.25">
      <c r="A4993" s="224"/>
      <c r="B4993" s="55"/>
      <c r="C4993" s="88"/>
      <c r="D4993" s="83"/>
      <c r="E4993" s="72"/>
      <c r="F4993" s="77"/>
      <c r="G4993" s="63"/>
      <c r="H4993" s="64"/>
      <c r="I4993" s="56"/>
    </row>
    <row r="4994" spans="1:9" ht="15" hidden="1" customHeight="1" x14ac:dyDescent="0.25">
      <c r="A4994" s="224"/>
      <c r="B4994" s="95"/>
      <c r="C4994" s="230"/>
      <c r="D4994" s="57"/>
      <c r="E4994" s="66"/>
      <c r="F4994" s="76"/>
      <c r="G4994" s="63"/>
      <c r="H4994" s="64"/>
      <c r="I4994" s="56"/>
    </row>
    <row r="4995" spans="1:9" ht="15" hidden="1" customHeight="1" x14ac:dyDescent="0.25">
      <c r="A4995" s="224"/>
      <c r="B4995" s="95"/>
      <c r="C4995" s="230"/>
      <c r="D4995" s="57"/>
      <c r="E4995" s="72"/>
      <c r="F4995" s="77"/>
      <c r="G4995" s="63"/>
      <c r="H4995" s="64"/>
      <c r="I4995" s="56"/>
    </row>
    <row r="4996" spans="1:9" ht="15" hidden="1" customHeight="1" x14ac:dyDescent="0.25">
      <c r="A4996" s="224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4"/>
      <c r="B4997" s="68"/>
      <c r="C4997" s="56"/>
      <c r="D4997" s="57"/>
      <c r="E4997" s="66"/>
      <c r="F4997" s="62"/>
      <c r="G4997" s="63"/>
      <c r="H4997" s="64"/>
      <c r="I4997" s="56"/>
    </row>
    <row r="4998" spans="1:9" ht="15" hidden="1" customHeight="1" x14ac:dyDescent="0.25">
      <c r="A4998" s="224"/>
      <c r="B4998" s="56"/>
      <c r="C4998" s="123"/>
      <c r="D4998" s="57"/>
      <c r="E4998" s="72"/>
      <c r="F4998" s="62"/>
      <c r="G4998" s="63"/>
      <c r="H4998" s="64"/>
      <c r="I4998" s="56"/>
    </row>
    <row r="4999" spans="1:9" ht="15" hidden="1" customHeight="1" x14ac:dyDescent="0.25">
      <c r="A4999" s="224"/>
      <c r="B4999" s="56"/>
      <c r="C4999" s="56"/>
      <c r="D4999" s="57"/>
      <c r="E4999" s="66"/>
      <c r="F4999" s="96"/>
      <c r="G4999" s="63"/>
      <c r="H4999" s="64"/>
      <c r="I4999" s="56"/>
    </row>
    <row r="5000" spans="1:9" ht="15" hidden="1" customHeight="1" x14ac:dyDescent="0.25">
      <c r="A5000" s="224"/>
      <c r="B5000" s="68"/>
      <c r="C5000" s="56"/>
      <c r="D5000" s="57"/>
      <c r="E5000" s="66"/>
      <c r="F5000" s="62"/>
      <c r="G5000" s="63"/>
      <c r="H5000" s="64"/>
      <c r="I5000" s="56"/>
    </row>
    <row r="5001" spans="1:9" ht="15" hidden="1" customHeight="1" x14ac:dyDescent="0.25">
      <c r="A5001" s="224"/>
      <c r="B5001" s="56"/>
      <c r="C5001" s="75"/>
      <c r="D5001" s="105"/>
      <c r="E5001" s="72"/>
      <c r="F5001" s="62"/>
      <c r="G5001" s="63"/>
      <c r="H5001" s="64"/>
      <c r="I5001" s="56"/>
    </row>
    <row r="5002" spans="1:9" ht="15" hidden="1" customHeight="1" x14ac:dyDescent="0.25">
      <c r="A5002" s="224"/>
      <c r="B5002" s="56"/>
      <c r="C5002" s="75"/>
      <c r="D5002" s="105"/>
      <c r="E5002" s="72"/>
      <c r="F5002" s="62"/>
      <c r="G5002" s="63"/>
      <c r="H5002" s="106"/>
      <c r="I5002" s="56"/>
    </row>
    <row r="5003" spans="1:9" ht="15" hidden="1" customHeight="1" x14ac:dyDescent="0.25">
      <c r="A5003" s="224"/>
      <c r="B5003" s="56"/>
      <c r="C5003" s="56"/>
      <c r="D5003" s="105"/>
      <c r="E5003" s="72"/>
      <c r="F5003" s="62"/>
      <c r="G5003" s="63"/>
      <c r="H5003" s="106"/>
      <c r="I5003" s="56"/>
    </row>
    <row r="5004" spans="1:9" ht="15" hidden="1" customHeight="1" x14ac:dyDescent="0.25">
      <c r="A5004" s="224"/>
      <c r="B5004" s="56"/>
      <c r="C5004" s="56"/>
      <c r="D5004" s="105"/>
      <c r="E5004" s="72"/>
      <c r="F5004" s="62"/>
      <c r="G5004" s="63"/>
      <c r="H5004" s="106"/>
      <c r="I5004" s="56"/>
    </row>
    <row r="5005" spans="1:9" ht="15" hidden="1" customHeight="1" x14ac:dyDescent="0.25">
      <c r="A5005" s="224"/>
      <c r="B5005" s="56"/>
      <c r="C5005" s="56"/>
      <c r="D5005" s="105"/>
      <c r="E5005" s="72"/>
      <c r="F5005" s="62"/>
      <c r="G5005" s="63"/>
      <c r="H5005" s="106"/>
      <c r="I5005" s="56"/>
    </row>
    <row r="5006" spans="1:9" ht="15" hidden="1" customHeight="1" x14ac:dyDescent="0.25">
      <c r="A5006" s="224"/>
      <c r="B5006" s="56"/>
      <c r="C5006" s="56"/>
      <c r="D5006" s="105"/>
      <c r="E5006" s="72"/>
      <c r="F5006" s="62"/>
      <c r="G5006" s="63"/>
      <c r="H5006" s="106"/>
      <c r="I5006" s="56"/>
    </row>
    <row r="5007" spans="1:9" ht="15" hidden="1" customHeight="1" x14ac:dyDescent="0.25">
      <c r="A5007" s="224"/>
      <c r="B5007" s="56"/>
      <c r="C5007" s="75"/>
      <c r="D5007" s="105"/>
      <c r="E5007" s="72"/>
      <c r="F5007" s="62"/>
      <c r="G5007" s="63"/>
      <c r="H5007" s="106"/>
      <c r="I5007" s="70"/>
    </row>
    <row r="5008" spans="1:9" ht="15" hidden="1" customHeight="1" x14ac:dyDescent="0.25">
      <c r="A5008" s="224"/>
      <c r="B5008" s="56"/>
      <c r="C5008" s="56"/>
      <c r="D5008" s="57"/>
      <c r="E5008" s="72"/>
      <c r="F5008" s="62"/>
      <c r="G5008" s="63"/>
      <c r="H5008" s="106"/>
      <c r="I5008" s="70"/>
    </row>
    <row r="5009" spans="1:9" ht="15.75" hidden="1" customHeight="1" x14ac:dyDescent="0.25">
      <c r="A5009" s="224"/>
      <c r="B5009" s="74"/>
      <c r="C5009" s="75"/>
      <c r="D5009" s="83"/>
      <c r="E5009" s="72"/>
      <c r="F5009" s="76"/>
      <c r="G5009" s="63"/>
      <c r="H5009" s="64"/>
      <c r="I5009" s="70"/>
    </row>
    <row r="5010" spans="1:9" ht="15" hidden="1" customHeight="1" x14ac:dyDescent="0.25">
      <c r="A5010" s="224"/>
      <c r="B5010" s="56"/>
      <c r="C5010" s="71"/>
      <c r="D5010" s="83"/>
      <c r="E5010" s="72"/>
      <c r="F5010" s="77"/>
      <c r="G5010" s="63"/>
      <c r="H5010" s="64"/>
      <c r="I5010" s="70"/>
    </row>
    <row r="5011" spans="1:9" ht="15" hidden="1" customHeight="1" x14ac:dyDescent="0.25">
      <c r="A5011" s="224"/>
      <c r="B5011" s="56"/>
      <c r="C5011" s="110"/>
      <c r="D5011" s="57"/>
      <c r="E5011" s="86"/>
      <c r="F5011" s="62"/>
      <c r="G5011" s="63"/>
      <c r="H5011" s="64"/>
      <c r="I5011" s="70"/>
    </row>
    <row r="5012" spans="1:9" ht="15" hidden="1" customHeight="1" x14ac:dyDescent="0.25">
      <c r="A5012" s="224"/>
      <c r="B5012" s="56"/>
      <c r="C5012" s="75"/>
      <c r="D5012" s="106"/>
      <c r="E5012" s="66"/>
      <c r="F5012" s="76"/>
      <c r="G5012" s="63"/>
      <c r="H5012" s="64"/>
      <c r="I5012" s="70"/>
    </row>
    <row r="5013" spans="1:9" ht="15" hidden="1" customHeight="1" x14ac:dyDescent="0.25">
      <c r="A5013" s="224"/>
      <c r="B5013" s="55"/>
      <c r="C5013" s="75"/>
      <c r="D5013" s="57"/>
      <c r="E5013" s="72"/>
      <c r="F5013" s="76"/>
      <c r="G5013" s="63"/>
      <c r="H5013" s="64"/>
      <c r="I5013" s="70"/>
    </row>
    <row r="5014" spans="1:9" ht="15" hidden="1" customHeight="1" x14ac:dyDescent="0.25">
      <c r="A5014" s="224"/>
      <c r="B5014" s="55"/>
      <c r="C5014" s="75"/>
      <c r="D5014" s="57"/>
      <c r="E5014" s="72"/>
      <c r="F5014" s="76"/>
      <c r="G5014" s="63"/>
      <c r="H5014" s="64"/>
      <c r="I5014" s="70"/>
    </row>
    <row r="5015" spans="1:9" ht="15" hidden="1" customHeight="1" x14ac:dyDescent="0.25">
      <c r="A5015" s="224"/>
      <c r="B5015" s="56"/>
      <c r="C5015" s="75"/>
      <c r="D5015" s="57"/>
      <c r="E5015" s="72"/>
      <c r="F5015" s="62"/>
      <c r="G5015" s="63"/>
      <c r="H5015" s="64"/>
      <c r="I5015" s="56"/>
    </row>
    <row r="5016" spans="1:9" ht="15" hidden="1" customHeight="1" x14ac:dyDescent="0.25">
      <c r="A5016" s="224"/>
      <c r="B5016" s="56"/>
      <c r="C5016" s="230"/>
      <c r="D5016" s="57"/>
      <c r="E5016" s="86"/>
      <c r="F5016" s="62"/>
      <c r="G5016" s="63"/>
      <c r="H5016" s="64"/>
      <c r="I5016" s="56"/>
    </row>
    <row r="5017" spans="1:9" ht="15" hidden="1" customHeight="1" x14ac:dyDescent="0.25">
      <c r="A5017" s="224"/>
      <c r="B5017" s="249"/>
      <c r="C5017" s="230"/>
      <c r="D5017" s="57"/>
      <c r="E5017" s="72"/>
      <c r="F5017" s="76"/>
      <c r="G5017" s="63"/>
      <c r="H5017" s="64"/>
      <c r="I5017" s="56"/>
    </row>
    <row r="5018" spans="1:9" ht="15" hidden="1" customHeight="1" x14ac:dyDescent="0.25">
      <c r="A5018" s="224"/>
      <c r="B5018" s="56"/>
      <c r="C5018" s="56"/>
      <c r="D5018" s="71"/>
      <c r="E5018" s="71"/>
      <c r="F5018" s="96"/>
      <c r="G5018" s="100"/>
      <c r="H5018" s="64"/>
      <c r="I5018" s="70"/>
    </row>
    <row r="5019" spans="1:9" ht="15" hidden="1" customHeight="1" x14ac:dyDescent="0.25">
      <c r="A5019" s="224"/>
      <c r="B5019" s="56"/>
      <c r="C5019" s="71"/>
      <c r="D5019" s="83"/>
      <c r="E5019" s="72"/>
      <c r="F5019" s="77"/>
      <c r="G5019" s="63"/>
      <c r="H5019" s="56"/>
      <c r="I5019" s="70"/>
    </row>
    <row r="5020" spans="1:9" ht="15" hidden="1" customHeight="1" x14ac:dyDescent="0.25">
      <c r="A5020" s="224"/>
      <c r="B5020" s="55"/>
      <c r="C5020" s="88"/>
      <c r="D5020" s="83"/>
      <c r="E5020" s="72"/>
      <c r="F5020" s="77"/>
      <c r="G5020" s="63"/>
      <c r="H5020" s="64"/>
      <c r="I5020" s="56"/>
    </row>
    <row r="5021" spans="1:9" ht="15" hidden="1" customHeight="1" x14ac:dyDescent="0.25">
      <c r="A5021" s="224"/>
      <c r="B5021" s="56"/>
      <c r="C5021" s="245"/>
      <c r="D5021" s="57"/>
      <c r="E5021" s="86"/>
      <c r="F5021" s="62"/>
      <c r="G5021" s="100"/>
      <c r="H5021" s="64"/>
      <c r="I5021" s="56"/>
    </row>
    <row r="5022" spans="1:9" ht="15.75" hidden="1" customHeight="1" x14ac:dyDescent="0.25">
      <c r="A5022" s="224"/>
      <c r="B5022" s="56"/>
      <c r="C5022" s="71"/>
      <c r="D5022" s="83"/>
      <c r="E5022" s="72"/>
      <c r="F5022" s="62"/>
      <c r="G5022" s="100"/>
      <c r="H5022" s="64"/>
      <c r="I5022" s="56"/>
    </row>
    <row r="5023" spans="1:9" ht="15.75" hidden="1" customHeight="1" x14ac:dyDescent="0.25">
      <c r="A5023" s="224"/>
      <c r="B5023" s="56"/>
      <c r="C5023" s="110"/>
      <c r="D5023" s="57"/>
      <c r="E5023" s="72"/>
      <c r="F5023" s="62"/>
      <c r="G5023" s="63"/>
      <c r="H5023" s="64"/>
      <c r="I5023" s="56"/>
    </row>
    <row r="5024" spans="1:9" ht="15" hidden="1" customHeight="1" x14ac:dyDescent="0.25">
      <c r="A5024" s="224"/>
      <c r="B5024" s="95"/>
      <c r="C5024" s="230"/>
      <c r="D5024" s="57"/>
      <c r="E5024" s="72"/>
      <c r="F5024" s="58"/>
      <c r="G5024" s="63"/>
      <c r="H5024" s="64"/>
      <c r="I5024" s="70"/>
    </row>
    <row r="5025" spans="1:9" hidden="1" x14ac:dyDescent="0.25">
      <c r="A5025" s="224"/>
      <c r="B5025" s="68"/>
      <c r="C5025" s="56"/>
      <c r="D5025" s="57"/>
      <c r="E5025" s="66"/>
      <c r="F5025" s="62"/>
      <c r="G5025" s="63"/>
      <c r="H5025" s="64"/>
      <c r="I5025" s="70"/>
    </row>
    <row r="5026" spans="1:9" ht="15" hidden="1" customHeight="1" x14ac:dyDescent="0.25">
      <c r="A5026" s="224"/>
      <c r="B5026" s="55"/>
      <c r="C5026" s="123"/>
      <c r="D5026" s="57"/>
      <c r="E5026" s="66"/>
      <c r="F5026" s="63"/>
      <c r="G5026" s="63"/>
      <c r="H5026" s="64"/>
      <c r="I5026" s="56"/>
    </row>
    <row r="5027" spans="1:9" ht="15" hidden="1" customHeight="1" x14ac:dyDescent="0.25">
      <c r="A5027" s="224"/>
      <c r="B5027" s="56"/>
      <c r="C5027" s="71"/>
      <c r="D5027" s="57"/>
      <c r="E5027" s="72"/>
      <c r="F5027" s="67"/>
      <c r="G5027" s="100"/>
      <c r="H5027" s="64"/>
      <c r="I5027" s="56"/>
    </row>
    <row r="5028" spans="1:9" ht="15" hidden="1" customHeight="1" x14ac:dyDescent="0.25">
      <c r="A5028" s="224"/>
      <c r="B5028" s="56"/>
      <c r="C5028" s="245"/>
      <c r="D5028" s="57"/>
      <c r="E5028" s="86"/>
      <c r="F5028" s="62"/>
      <c r="G5028" s="63"/>
      <c r="H5028" s="64"/>
      <c r="I5028" s="56"/>
    </row>
    <row r="5029" spans="1:9" ht="15" hidden="1" customHeight="1" x14ac:dyDescent="0.25">
      <c r="A5029" s="224"/>
      <c r="B5029" s="56"/>
      <c r="C5029" s="56"/>
      <c r="D5029" s="57"/>
      <c r="E5029" s="66"/>
      <c r="F5029" s="62"/>
      <c r="G5029" s="63"/>
      <c r="H5029" s="64"/>
      <c r="I5029" s="70"/>
    </row>
    <row r="5030" spans="1:9" ht="15" hidden="1" customHeight="1" x14ac:dyDescent="0.25">
      <c r="A5030" s="224"/>
      <c r="B5030" s="56"/>
      <c r="C5030" s="126"/>
      <c r="D5030" s="57"/>
      <c r="E5030" s="86"/>
      <c r="F5030" s="63"/>
      <c r="G5030" s="63"/>
      <c r="H5030" s="64"/>
      <c r="I5030" s="70"/>
    </row>
    <row r="5031" spans="1:9" ht="15" hidden="1" customHeight="1" x14ac:dyDescent="0.25">
      <c r="A5031" s="224"/>
      <c r="B5031" s="56"/>
      <c r="C5031" s="75"/>
      <c r="D5031" s="57"/>
      <c r="E5031" s="86"/>
      <c r="F5031" s="62"/>
      <c r="G5031" s="63"/>
      <c r="H5031" s="64"/>
      <c r="I5031" s="70"/>
    </row>
    <row r="5032" spans="1:9" ht="15" hidden="1" customHeight="1" x14ac:dyDescent="0.25">
      <c r="A5032" s="224"/>
      <c r="B5032" s="55"/>
      <c r="C5032" s="75"/>
      <c r="D5032" s="57"/>
      <c r="E5032" s="86"/>
      <c r="F5032" s="62"/>
      <c r="G5032" s="63"/>
      <c r="H5032" s="64"/>
      <c r="I5032" s="70"/>
    </row>
    <row r="5033" spans="1:9" ht="15" hidden="1" customHeight="1" x14ac:dyDescent="0.25">
      <c r="A5033" s="224"/>
      <c r="B5033" s="56"/>
      <c r="C5033" s="56"/>
      <c r="D5033" s="57"/>
      <c r="E5033" s="66"/>
      <c r="F5033" s="76"/>
      <c r="G5033" s="63"/>
      <c r="H5033" s="64"/>
      <c r="I5033" s="70"/>
    </row>
    <row r="5034" spans="1:9" ht="15" hidden="1" customHeight="1" x14ac:dyDescent="0.25">
      <c r="A5034" s="224"/>
      <c r="B5034" s="74"/>
      <c r="C5034" s="56"/>
      <c r="D5034" s="57"/>
      <c r="E5034" s="66"/>
      <c r="F5034" s="76"/>
      <c r="G5034" s="63"/>
      <c r="H5034" s="64"/>
      <c r="I5034" s="70"/>
    </row>
    <row r="5035" spans="1:9" ht="15" hidden="1" customHeight="1" x14ac:dyDescent="0.25">
      <c r="A5035" s="224"/>
      <c r="B5035" s="55"/>
      <c r="C5035" s="123"/>
      <c r="D5035" s="57"/>
      <c r="E5035" s="66"/>
      <c r="F5035" s="76"/>
      <c r="G5035" s="63"/>
      <c r="H5035" s="64"/>
      <c r="I5035" s="70"/>
    </row>
    <row r="5036" spans="1:9" ht="15" hidden="1" customHeight="1" x14ac:dyDescent="0.25">
      <c r="A5036" s="224"/>
      <c r="B5036" s="56"/>
      <c r="C5036" s="56"/>
      <c r="D5036" s="83"/>
      <c r="E5036" s="72"/>
      <c r="F5036" s="76"/>
      <c r="G5036" s="63"/>
      <c r="H5036" s="64"/>
      <c r="I5036" s="70"/>
    </row>
    <row r="5037" spans="1:9" ht="15" hidden="1" customHeight="1" x14ac:dyDescent="0.25">
      <c r="A5037" s="224"/>
      <c r="B5037" s="60"/>
      <c r="C5037" s="56"/>
      <c r="D5037" s="105"/>
      <c r="E5037" s="66"/>
      <c r="F5037" s="203"/>
      <c r="G5037" s="63"/>
      <c r="H5037" s="64"/>
      <c r="I5037" s="70"/>
    </row>
    <row r="5038" spans="1:9" ht="15" hidden="1" customHeight="1" x14ac:dyDescent="0.25">
      <c r="A5038" s="224"/>
      <c r="B5038" s="56"/>
      <c r="C5038" s="56"/>
      <c r="D5038" s="57"/>
      <c r="E5038" s="86"/>
      <c r="F5038" s="67"/>
      <c r="G5038" s="63"/>
      <c r="H5038" s="64"/>
      <c r="I5038" s="70"/>
    </row>
    <row r="5039" spans="1:9" ht="15" hidden="1" customHeight="1" x14ac:dyDescent="0.25">
      <c r="A5039" s="224"/>
      <c r="B5039" s="68"/>
      <c r="C5039" s="56"/>
      <c r="D5039" s="57"/>
      <c r="E5039" s="66"/>
      <c r="F5039" s="62"/>
      <c r="G5039" s="203"/>
      <c r="H5039" s="64"/>
      <c r="I5039" s="70"/>
    </row>
    <row r="5040" spans="1:9" ht="15" hidden="1" customHeight="1" x14ac:dyDescent="0.25">
      <c r="A5040" s="224"/>
      <c r="B5040" s="56"/>
      <c r="C5040" s="81"/>
      <c r="D5040" s="83"/>
      <c r="E5040" s="72"/>
      <c r="F5040" s="62"/>
      <c r="G5040" s="222"/>
      <c r="H5040" s="64"/>
      <c r="I5040" s="70"/>
    </row>
    <row r="5041" spans="1:9" ht="15" hidden="1" customHeight="1" x14ac:dyDescent="0.25">
      <c r="A5041" s="224"/>
      <c r="B5041" s="56"/>
      <c r="C5041" s="56"/>
      <c r="D5041" s="71"/>
      <c r="E5041" s="71"/>
      <c r="F5041" s="96"/>
      <c r="G5041" s="100"/>
      <c r="H5041" s="64"/>
      <c r="I5041" s="70"/>
    </row>
    <row r="5042" spans="1:9" ht="15" hidden="1" customHeight="1" x14ac:dyDescent="0.25">
      <c r="A5042" s="224"/>
      <c r="B5042" s="56"/>
      <c r="C5042" s="81"/>
      <c r="D5042" s="57"/>
      <c r="E5042" s="86"/>
      <c r="F5042" s="62"/>
      <c r="G5042" s="100"/>
      <c r="H5042" s="56"/>
      <c r="I5042" s="70"/>
    </row>
    <row r="5043" spans="1:9" ht="15" hidden="1" customHeight="1" x14ac:dyDescent="0.25">
      <c r="A5043" s="224"/>
      <c r="B5043" s="56"/>
      <c r="C5043" s="80"/>
      <c r="D5043" s="57"/>
      <c r="E5043" s="86"/>
      <c r="F5043" s="67"/>
      <c r="G5043" s="100"/>
      <c r="H5043" s="64"/>
      <c r="I5043" s="70"/>
    </row>
    <row r="5044" spans="1:9" ht="15" hidden="1" customHeight="1" x14ac:dyDescent="0.25">
      <c r="A5044" s="224"/>
      <c r="B5044" s="56"/>
      <c r="C5044" s="245"/>
      <c r="D5044" s="57"/>
      <c r="E5044" s="86"/>
      <c r="F5044" s="62"/>
      <c r="G5044" s="100"/>
      <c r="H5044" s="64"/>
      <c r="I5044" s="70"/>
    </row>
    <row r="5045" spans="1:9" ht="15" hidden="1" customHeight="1" x14ac:dyDescent="0.25">
      <c r="A5045" s="224"/>
      <c r="B5045" s="60"/>
      <c r="C5045" s="71"/>
      <c r="D5045" s="57"/>
      <c r="E5045" s="66"/>
      <c r="F5045" s="63"/>
      <c r="G5045" s="63"/>
      <c r="H5045" s="64"/>
      <c r="I5045" s="70"/>
    </row>
    <row r="5046" spans="1:9" ht="15" hidden="1" customHeight="1" x14ac:dyDescent="0.25">
      <c r="A5046" s="224"/>
      <c r="B5046" s="56"/>
      <c r="C5046" s="56"/>
      <c r="D5046" s="57"/>
      <c r="E5046" s="66"/>
      <c r="F5046" s="76"/>
      <c r="G5046" s="63"/>
      <c r="H5046" s="64"/>
      <c r="I5046" s="70"/>
    </row>
    <row r="5047" spans="1:9" ht="15" hidden="1" customHeight="1" x14ac:dyDescent="0.25">
      <c r="A5047" s="224"/>
      <c r="B5047" s="56"/>
      <c r="C5047" s="71"/>
      <c r="D5047" s="83"/>
      <c r="E5047" s="72"/>
      <c r="F5047" s="77"/>
      <c r="G5047" s="63"/>
      <c r="H5047" s="64"/>
      <c r="I5047" s="70"/>
    </row>
    <row r="5048" spans="1:9" ht="15" hidden="1" customHeight="1" x14ac:dyDescent="0.25">
      <c r="A5048" s="224"/>
      <c r="B5048" s="55"/>
      <c r="C5048" s="230"/>
      <c r="D5048" s="57"/>
      <c r="E5048" s="72"/>
      <c r="F5048" s="76"/>
      <c r="G5048" s="100"/>
      <c r="H5048" s="64"/>
      <c r="I5048" s="56"/>
    </row>
    <row r="5049" spans="1:9" ht="15" hidden="1" customHeight="1" x14ac:dyDescent="0.25">
      <c r="A5049" s="224"/>
      <c r="B5049" s="56"/>
      <c r="C5049" s="56"/>
      <c r="D5049" s="56"/>
      <c r="E5049" s="66"/>
      <c r="F5049" s="58"/>
      <c r="G5049" s="100"/>
      <c r="H5049" s="64"/>
      <c r="I5049" s="56"/>
    </row>
    <row r="5050" spans="1:9" ht="15" hidden="1" customHeight="1" x14ac:dyDescent="0.25">
      <c r="A5050" s="224"/>
      <c r="B5050" s="95"/>
      <c r="C5050" s="230"/>
      <c r="D5050" s="57"/>
      <c r="E5050" s="72"/>
      <c r="F5050" s="58"/>
      <c r="G5050" s="63"/>
      <c r="H5050" s="64"/>
      <c r="I5050" s="56"/>
    </row>
    <row r="5051" spans="1:9" ht="15" hidden="1" customHeight="1" x14ac:dyDescent="0.25">
      <c r="A5051" s="224"/>
      <c r="B5051" s="56"/>
      <c r="C5051" s="56"/>
      <c r="D5051" s="250"/>
      <c r="E5051" s="84"/>
      <c r="F5051" s="140"/>
      <c r="G5051" s="63"/>
      <c r="H5051" s="64"/>
      <c r="I5051" s="56"/>
    </row>
    <row r="5052" spans="1:9" ht="15" hidden="1" customHeight="1" x14ac:dyDescent="0.25">
      <c r="A5052" s="224"/>
      <c r="B5052" s="56"/>
      <c r="C5052" s="56"/>
      <c r="D5052" s="57"/>
      <c r="E5052" s="86"/>
      <c r="F5052" s="63"/>
      <c r="G5052" s="63"/>
      <c r="H5052" s="64"/>
      <c r="I5052" s="56"/>
    </row>
    <row r="5053" spans="1:9" ht="15" hidden="1" customHeight="1" x14ac:dyDescent="0.25">
      <c r="A5053" s="224"/>
      <c r="B5053" s="55"/>
      <c r="C5053" s="75"/>
      <c r="D5053" s="57"/>
      <c r="E5053" s="86"/>
      <c r="F5053" s="62"/>
      <c r="G5053" s="63"/>
      <c r="H5053" s="64"/>
      <c r="I5053" s="56"/>
    </row>
    <row r="5054" spans="1:9" ht="15" hidden="1" customHeight="1" x14ac:dyDescent="0.25">
      <c r="A5054" s="224"/>
      <c r="B5054" s="56"/>
      <c r="C5054" s="56"/>
      <c r="D5054" s="57"/>
      <c r="E5054" s="86"/>
      <c r="F5054" s="63"/>
      <c r="G5054" s="63"/>
      <c r="H5054" s="64"/>
      <c r="I5054" s="70"/>
    </row>
    <row r="5055" spans="1:9" ht="15" hidden="1" customHeight="1" x14ac:dyDescent="0.25">
      <c r="A5055" s="224"/>
      <c r="B5055" s="56"/>
      <c r="C5055" s="56"/>
      <c r="D5055" s="57"/>
      <c r="E5055" s="66"/>
      <c r="F5055" s="76"/>
      <c r="G5055" s="63"/>
      <c r="H5055" s="64"/>
      <c r="I5055" s="70"/>
    </row>
    <row r="5056" spans="1:9" ht="15" hidden="1" customHeight="1" x14ac:dyDescent="0.25">
      <c r="A5056" s="224"/>
      <c r="B5056" s="56"/>
      <c r="C5056" s="56"/>
      <c r="D5056" s="57"/>
      <c r="E5056" s="66"/>
      <c r="F5056" s="62"/>
      <c r="G5056" s="63"/>
      <c r="H5056" s="64"/>
      <c r="I5056" s="70"/>
    </row>
    <row r="5057" spans="1:9" ht="15" hidden="1" customHeight="1" x14ac:dyDescent="0.25">
      <c r="A5057" s="224"/>
      <c r="B5057" s="56"/>
      <c r="C5057" s="110"/>
      <c r="D5057" s="57"/>
      <c r="E5057" s="72"/>
      <c r="F5057" s="62"/>
      <c r="G5057" s="100"/>
      <c r="H5057" s="64"/>
      <c r="I5057" s="70"/>
    </row>
    <row r="5058" spans="1:9" ht="15" hidden="1" customHeight="1" x14ac:dyDescent="0.25">
      <c r="A5058" s="224"/>
      <c r="B5058" s="56"/>
      <c r="C5058" s="123"/>
      <c r="D5058" s="57"/>
      <c r="E5058" s="72"/>
      <c r="F5058" s="62"/>
      <c r="G5058" s="100"/>
      <c r="H5058" s="64"/>
      <c r="I5058" s="70"/>
    </row>
    <row r="5059" spans="1:9" ht="15" hidden="1" customHeight="1" x14ac:dyDescent="0.25">
      <c r="A5059" s="224"/>
      <c r="B5059" s="55"/>
      <c r="C5059" s="75"/>
      <c r="D5059" s="57"/>
      <c r="E5059" s="86"/>
      <c r="F5059" s="76"/>
      <c r="G5059" s="100"/>
      <c r="H5059" s="64"/>
      <c r="I5059" s="56"/>
    </row>
    <row r="5060" spans="1:9" ht="15" hidden="1" customHeight="1" x14ac:dyDescent="0.25">
      <c r="A5060" s="224"/>
      <c r="B5060" s="68"/>
      <c r="C5060" s="230"/>
      <c r="D5060" s="57"/>
      <c r="E5060" s="66"/>
      <c r="F5060" s="76"/>
      <c r="G5060" s="100"/>
      <c r="H5060" s="64"/>
      <c r="I5060" s="56"/>
    </row>
    <row r="5061" spans="1:9" ht="15" hidden="1" customHeight="1" x14ac:dyDescent="0.25">
      <c r="A5061" s="224"/>
      <c r="B5061" s="56"/>
      <c r="C5061" s="56"/>
      <c r="D5061" s="83"/>
      <c r="E5061" s="72"/>
      <c r="F5061" s="62"/>
      <c r="G5061" s="63"/>
      <c r="H5061" s="64"/>
      <c r="I5061" s="56"/>
    </row>
    <row r="5062" spans="1:9" ht="15" hidden="1" customHeight="1" x14ac:dyDescent="0.25">
      <c r="A5062" s="224"/>
      <c r="B5062" s="55"/>
      <c r="C5062" s="55"/>
      <c r="D5062" s="57"/>
      <c r="E5062" s="66"/>
      <c r="F5062" s="62"/>
      <c r="G5062" s="63"/>
      <c r="H5062" s="64"/>
      <c r="I5062" s="56"/>
    </row>
    <row r="5063" spans="1:9" ht="15" hidden="1" customHeight="1" x14ac:dyDescent="0.25">
      <c r="A5063" s="224"/>
      <c r="B5063" s="74"/>
      <c r="C5063" s="56"/>
      <c r="D5063" s="57"/>
      <c r="E5063" s="66"/>
      <c r="F5063" s="76"/>
      <c r="G5063" s="63"/>
      <c r="H5063" s="64"/>
      <c r="I5063" s="56"/>
    </row>
    <row r="5064" spans="1:9" ht="15" hidden="1" customHeight="1" x14ac:dyDescent="0.25">
      <c r="A5064" s="224"/>
      <c r="B5064" s="68"/>
      <c r="C5064" s="230"/>
      <c r="D5064" s="57"/>
      <c r="E5064" s="66"/>
      <c r="F5064" s="76"/>
      <c r="G5064" s="63"/>
      <c r="H5064" s="64"/>
      <c r="I5064" s="56"/>
    </row>
    <row r="5065" spans="1:9" ht="15" hidden="1" customHeight="1" x14ac:dyDescent="0.25">
      <c r="A5065" s="224"/>
      <c r="B5065" s="56"/>
      <c r="C5065" s="56"/>
      <c r="D5065" s="57"/>
      <c r="E5065" s="66"/>
      <c r="F5065" s="62"/>
      <c r="G5065" s="63"/>
      <c r="H5065" s="64"/>
      <c r="I5065" s="56"/>
    </row>
    <row r="5066" spans="1:9" ht="15" hidden="1" customHeight="1" x14ac:dyDescent="0.25">
      <c r="A5066" s="224"/>
      <c r="B5066" s="56"/>
      <c r="C5066" s="56"/>
      <c r="D5066" s="57"/>
      <c r="E5066" s="66"/>
      <c r="F5066" s="62"/>
      <c r="G5066" s="63"/>
      <c r="H5066" s="64"/>
      <c r="I5066" s="56"/>
    </row>
    <row r="5067" spans="1:9" ht="15" hidden="1" customHeight="1" x14ac:dyDescent="0.25">
      <c r="A5067" s="224"/>
      <c r="B5067" s="56"/>
      <c r="C5067" s="56"/>
      <c r="D5067" s="57"/>
      <c r="E5067" s="72"/>
      <c r="F5067" s="62"/>
      <c r="G5067" s="63"/>
      <c r="H5067" s="64"/>
      <c r="I5067" s="56"/>
    </row>
    <row r="5068" spans="1:9" ht="15" hidden="1" customHeight="1" x14ac:dyDescent="0.25">
      <c r="A5068" s="224"/>
      <c r="B5068" s="56"/>
      <c r="C5068" s="56"/>
      <c r="D5068" s="129"/>
      <c r="E5068" s="208"/>
      <c r="F5068" s="130"/>
      <c r="G5068" s="100"/>
      <c r="H5068" s="64"/>
      <c r="I5068" s="56"/>
    </row>
    <row r="5069" spans="1:9" ht="15" hidden="1" customHeight="1" x14ac:dyDescent="0.25">
      <c r="A5069" s="224"/>
      <c r="B5069" s="56"/>
      <c r="C5069" s="56"/>
      <c r="D5069" s="57"/>
      <c r="E5069" s="66"/>
      <c r="F5069" s="76"/>
      <c r="G5069" s="100"/>
      <c r="H5069" s="64"/>
      <c r="I5069" s="56"/>
    </row>
    <row r="5070" spans="1:9" ht="15" hidden="1" customHeight="1" x14ac:dyDescent="0.25">
      <c r="A5070" s="224"/>
      <c r="B5070" s="74"/>
      <c r="C5070" s="56"/>
      <c r="D5070" s="57"/>
      <c r="E5070" s="66"/>
      <c r="F5070" s="76"/>
      <c r="G5070" s="100"/>
      <c r="H5070" s="64"/>
      <c r="I5070" s="56"/>
    </row>
    <row r="5071" spans="1:9" ht="15" hidden="1" customHeight="1" x14ac:dyDescent="0.25">
      <c r="A5071" s="224"/>
      <c r="B5071" s="74"/>
      <c r="C5071" s="56"/>
      <c r="D5071" s="57"/>
      <c r="E5071" s="72"/>
      <c r="F5071" s="62"/>
      <c r="G5071" s="100"/>
      <c r="H5071" s="64"/>
      <c r="I5071" s="56"/>
    </row>
    <row r="5072" spans="1:9" ht="15" hidden="1" customHeight="1" x14ac:dyDescent="0.25">
      <c r="A5072" s="224"/>
      <c r="B5072" s="56"/>
      <c r="C5072" s="80"/>
      <c r="D5072" s="57"/>
      <c r="E5072" s="72"/>
      <c r="F5072" s="62"/>
      <c r="G5072" s="100"/>
      <c r="H5072" s="64"/>
      <c r="I5072" s="56"/>
    </row>
    <row r="5073" spans="1:9" ht="15" hidden="1" customHeight="1" x14ac:dyDescent="0.25">
      <c r="A5073" s="224"/>
      <c r="B5073" s="55"/>
      <c r="C5073" s="75"/>
      <c r="D5073" s="106"/>
      <c r="E5073" s="86"/>
      <c r="F5073" s="76"/>
      <c r="G5073" s="63"/>
      <c r="H5073" s="64"/>
      <c r="I5073" s="56"/>
    </row>
    <row r="5074" spans="1:9" ht="15" hidden="1" customHeight="1" x14ac:dyDescent="0.25">
      <c r="A5074" s="224"/>
      <c r="B5074" s="56"/>
      <c r="C5074" s="56"/>
      <c r="D5074" s="57"/>
      <c r="E5074" s="66"/>
      <c r="F5074" s="62"/>
      <c r="G5074" s="63"/>
      <c r="H5074" s="64"/>
      <c r="I5074" s="56"/>
    </row>
    <row r="5075" spans="1:9" ht="15" hidden="1" customHeight="1" x14ac:dyDescent="0.25">
      <c r="A5075" s="224"/>
      <c r="B5075" s="56"/>
      <c r="C5075" s="56"/>
      <c r="D5075" s="57"/>
      <c r="E5075" s="72"/>
      <c r="F5075" s="62"/>
      <c r="G5075" s="63"/>
      <c r="H5075" s="64"/>
      <c r="I5075" s="56"/>
    </row>
    <row r="5076" spans="1:9" ht="15" hidden="1" customHeight="1" x14ac:dyDescent="0.25">
      <c r="A5076" s="224"/>
      <c r="B5076" s="56"/>
      <c r="C5076" s="56"/>
      <c r="D5076" s="57"/>
      <c r="E5076" s="86"/>
      <c r="F5076" s="63"/>
      <c r="G5076" s="63"/>
      <c r="H5076" s="64"/>
      <c r="I5076" s="56"/>
    </row>
    <row r="5077" spans="1:9" ht="15" hidden="1" customHeight="1" x14ac:dyDescent="0.25">
      <c r="A5077" s="224"/>
      <c r="B5077" s="56"/>
      <c r="C5077" s="56"/>
      <c r="D5077" s="57"/>
      <c r="E5077" s="66"/>
      <c r="F5077" s="62"/>
      <c r="G5077" s="63"/>
      <c r="H5077" s="64"/>
      <c r="I5077" s="56"/>
    </row>
    <row r="5078" spans="1:9" ht="15" hidden="1" customHeight="1" x14ac:dyDescent="0.25">
      <c r="A5078" s="224"/>
      <c r="B5078" s="56"/>
      <c r="C5078" s="81"/>
      <c r="D5078" s="57"/>
      <c r="E5078" s="66"/>
      <c r="F5078" s="96"/>
      <c r="G5078" s="63"/>
      <c r="H5078" s="64"/>
      <c r="I5078" s="70"/>
    </row>
    <row r="5079" spans="1:9" ht="15" hidden="1" customHeight="1" x14ac:dyDescent="0.25">
      <c r="A5079" s="224"/>
      <c r="B5079" s="56"/>
      <c r="C5079" s="71"/>
      <c r="D5079" s="83"/>
      <c r="E5079" s="72"/>
      <c r="F5079" s="77"/>
      <c r="G5079" s="63"/>
      <c r="H5079" s="64"/>
      <c r="I5079" s="70"/>
    </row>
    <row r="5080" spans="1:9" ht="15" hidden="1" customHeight="1" x14ac:dyDescent="0.25">
      <c r="A5080" s="224"/>
      <c r="B5080" s="56"/>
      <c r="C5080" s="71"/>
      <c r="D5080" s="83"/>
      <c r="E5080" s="72"/>
      <c r="F5080" s="77"/>
      <c r="G5080" s="63"/>
      <c r="H5080" s="64"/>
      <c r="I5080" s="70"/>
    </row>
    <row r="5081" spans="1:9" ht="15" hidden="1" customHeight="1" x14ac:dyDescent="0.25">
      <c r="A5081" s="224"/>
      <c r="B5081" s="74"/>
      <c r="C5081" s="110"/>
      <c r="D5081" s="56"/>
      <c r="E5081" s="72"/>
      <c r="F5081" s="58"/>
      <c r="G5081" s="63"/>
      <c r="H5081" s="64"/>
      <c r="I5081" s="70"/>
    </row>
    <row r="5082" spans="1:9" ht="15" hidden="1" customHeight="1" x14ac:dyDescent="0.25">
      <c r="A5082" s="224"/>
      <c r="B5082" s="56"/>
      <c r="C5082" s="110"/>
      <c r="D5082" s="83"/>
      <c r="E5082" s="72"/>
      <c r="F5082" s="62"/>
      <c r="G5082" s="63"/>
      <c r="H5082" s="64"/>
      <c r="I5082" s="70"/>
    </row>
    <row r="5083" spans="1:9" ht="15" hidden="1" customHeight="1" x14ac:dyDescent="0.25">
      <c r="A5083" s="224"/>
      <c r="B5083" s="60"/>
      <c r="C5083" s="71"/>
      <c r="D5083" s="57"/>
      <c r="E5083" s="66"/>
      <c r="F5083" s="63"/>
      <c r="G5083" s="63"/>
      <c r="H5083" s="64"/>
      <c r="I5083" s="56"/>
    </row>
    <row r="5084" spans="1:9" ht="15" hidden="1" customHeight="1" x14ac:dyDescent="0.25">
      <c r="A5084" s="224"/>
      <c r="B5084" s="56"/>
      <c r="C5084" s="56"/>
      <c r="D5084" s="57"/>
      <c r="E5084" s="66"/>
      <c r="F5084" s="76"/>
      <c r="G5084" s="63"/>
      <c r="H5084" s="64"/>
      <c r="I5084" s="56"/>
    </row>
    <row r="5085" spans="1:9" ht="15" hidden="1" customHeight="1" x14ac:dyDescent="0.25">
      <c r="A5085" s="224"/>
      <c r="B5085" s="56"/>
      <c r="C5085" s="230"/>
      <c r="D5085" s="83"/>
      <c r="E5085" s="66"/>
      <c r="F5085" s="76"/>
      <c r="G5085" s="100"/>
      <c r="H5085" s="64"/>
      <c r="I5085" s="56"/>
    </row>
    <row r="5086" spans="1:9" ht="15" hidden="1" customHeight="1" x14ac:dyDescent="0.25">
      <c r="A5086" s="224"/>
      <c r="B5086" s="55"/>
      <c r="C5086" s="75"/>
      <c r="D5086" s="57"/>
      <c r="E5086" s="86"/>
      <c r="F5086" s="62"/>
      <c r="G5086" s="63"/>
      <c r="H5086" s="64"/>
      <c r="I5086" s="56"/>
    </row>
    <row r="5087" spans="1:9" ht="15" hidden="1" customHeight="1" x14ac:dyDescent="0.25">
      <c r="A5087" s="224"/>
      <c r="B5087" s="56"/>
      <c r="C5087" s="56"/>
      <c r="D5087" s="250"/>
      <c r="E5087" s="84"/>
      <c r="F5087" s="140"/>
      <c r="G5087" s="63"/>
      <c r="H5087" s="64"/>
      <c r="I5087" s="56"/>
    </row>
    <row r="5088" spans="1:9" ht="15" hidden="1" customHeight="1" x14ac:dyDescent="0.25">
      <c r="A5088" s="224"/>
      <c r="B5088" s="56"/>
      <c r="C5088" s="56"/>
      <c r="D5088" s="57"/>
      <c r="E5088" s="84"/>
      <c r="F5088" s="63"/>
      <c r="G5088" s="63"/>
      <c r="H5088" s="64"/>
      <c r="I5088" s="56"/>
    </row>
    <row r="5089" spans="1:9" ht="15" hidden="1" customHeight="1" x14ac:dyDescent="0.25">
      <c r="A5089" s="224"/>
      <c r="B5089" s="56"/>
      <c r="C5089" s="56"/>
      <c r="D5089" s="57"/>
      <c r="E5089" s="66"/>
      <c r="F5089" s="62"/>
      <c r="G5089" s="63"/>
      <c r="H5089" s="64"/>
      <c r="I5089" s="56"/>
    </row>
    <row r="5090" spans="1:9" ht="15" hidden="1" customHeight="1" x14ac:dyDescent="0.25">
      <c r="A5090" s="224"/>
      <c r="B5090" s="56"/>
      <c r="C5090" s="56"/>
      <c r="D5090" s="57"/>
      <c r="E5090" s="72"/>
      <c r="F5090" s="62"/>
      <c r="G5090" s="63"/>
      <c r="H5090" s="64"/>
      <c r="I5090" s="70"/>
    </row>
    <row r="5091" spans="1:9" ht="15" hidden="1" customHeight="1" x14ac:dyDescent="0.25">
      <c r="A5091" s="224"/>
      <c r="B5091" s="56"/>
      <c r="C5091" s="56"/>
      <c r="D5091" s="57"/>
      <c r="E5091" s="66"/>
      <c r="F5091" s="76"/>
      <c r="G5091" s="63"/>
      <c r="H5091" s="64"/>
      <c r="I5091" s="70"/>
    </row>
    <row r="5092" spans="1:9" ht="15" hidden="1" customHeight="1" x14ac:dyDescent="0.25">
      <c r="A5092" s="224"/>
      <c r="B5092" s="56"/>
      <c r="C5092" s="56"/>
      <c r="D5092" s="57"/>
      <c r="E5092" s="66"/>
      <c r="F5092" s="62"/>
      <c r="G5092" s="100"/>
      <c r="H5092" s="64"/>
      <c r="I5092" s="56"/>
    </row>
    <row r="5093" spans="1:9" ht="15" hidden="1" customHeight="1" x14ac:dyDescent="0.25">
      <c r="A5093" s="224"/>
      <c r="B5093" s="68"/>
      <c r="C5093" s="230"/>
      <c r="D5093" s="57"/>
      <c r="E5093" s="66"/>
      <c r="F5093" s="76"/>
      <c r="G5093" s="100"/>
      <c r="H5093" s="64"/>
      <c r="I5093" s="56"/>
    </row>
    <row r="5094" spans="1:9" ht="15" hidden="1" customHeight="1" x14ac:dyDescent="0.25">
      <c r="A5094" s="224"/>
      <c r="B5094" s="74"/>
      <c r="C5094" s="75"/>
      <c r="D5094" s="83"/>
      <c r="E5094" s="72"/>
      <c r="F5094" s="76"/>
      <c r="G5094" s="63"/>
      <c r="H5094" s="64"/>
      <c r="I5094" s="56"/>
    </row>
    <row r="5095" spans="1:9" ht="15" hidden="1" customHeight="1" x14ac:dyDescent="0.25">
      <c r="A5095" s="224"/>
      <c r="B5095" s="56"/>
      <c r="C5095" s="75"/>
      <c r="D5095" s="57"/>
      <c r="E5095" s="72"/>
      <c r="F5095" s="62"/>
      <c r="G5095" s="63"/>
      <c r="H5095" s="64"/>
      <c r="I5095" s="56"/>
    </row>
    <row r="5096" spans="1:9" ht="15" hidden="1" customHeight="1" x14ac:dyDescent="0.25">
      <c r="A5096" s="224"/>
      <c r="B5096" s="56"/>
      <c r="C5096" s="110"/>
      <c r="D5096" s="57"/>
      <c r="E5096" s="86"/>
      <c r="F5096" s="62"/>
      <c r="G5096" s="63"/>
      <c r="H5096" s="64"/>
      <c r="I5096" s="56"/>
    </row>
    <row r="5097" spans="1:9" ht="15" hidden="1" customHeight="1" x14ac:dyDescent="0.25">
      <c r="A5097" s="224"/>
      <c r="B5097" s="68"/>
      <c r="C5097" s="230"/>
      <c r="D5097" s="57"/>
      <c r="E5097" s="66"/>
      <c r="F5097" s="76"/>
      <c r="G5097" s="63"/>
      <c r="H5097" s="64"/>
      <c r="I5097" s="56"/>
    </row>
    <row r="5098" spans="1:9" ht="15" hidden="1" customHeight="1" x14ac:dyDescent="0.25">
      <c r="A5098" s="224"/>
      <c r="B5098" s="56"/>
      <c r="C5098" s="230"/>
      <c r="D5098" s="57"/>
      <c r="E5098" s="66"/>
      <c r="F5098" s="62"/>
      <c r="G5098" s="63"/>
      <c r="H5098" s="64"/>
      <c r="I5098" s="56"/>
    </row>
    <row r="5099" spans="1:9" ht="15" hidden="1" customHeight="1" x14ac:dyDescent="0.25">
      <c r="A5099" s="224"/>
      <c r="B5099" s="56"/>
      <c r="C5099" s="56"/>
      <c r="D5099" s="57"/>
      <c r="E5099" s="66"/>
      <c r="F5099" s="62"/>
      <c r="G5099" s="63"/>
      <c r="H5099" s="64"/>
      <c r="I5099" s="56"/>
    </row>
    <row r="5100" spans="1:9" ht="15" hidden="1" customHeight="1" x14ac:dyDescent="0.25">
      <c r="A5100" s="224"/>
      <c r="B5100" s="56"/>
      <c r="C5100" s="56"/>
      <c r="D5100" s="57"/>
      <c r="E5100" s="72"/>
      <c r="F5100" s="62"/>
      <c r="G5100" s="63"/>
      <c r="H5100" s="64"/>
      <c r="I5100" s="56"/>
    </row>
    <row r="5101" spans="1:9" ht="15" hidden="1" customHeight="1" x14ac:dyDescent="0.25">
      <c r="A5101" s="224"/>
      <c r="B5101" s="95"/>
      <c r="C5101" s="230"/>
      <c r="D5101" s="57"/>
      <c r="E5101" s="72"/>
      <c r="F5101" s="58"/>
      <c r="G5101" s="100"/>
      <c r="H5101" s="64"/>
      <c r="I5101" s="56"/>
    </row>
    <row r="5102" spans="1:9" ht="15" hidden="1" customHeight="1" x14ac:dyDescent="0.25">
      <c r="A5102" s="224"/>
      <c r="B5102" s="56"/>
      <c r="C5102" s="71"/>
      <c r="D5102" s="83"/>
      <c r="E5102" s="72"/>
      <c r="F5102" s="77"/>
      <c r="G5102" s="63"/>
      <c r="H5102" s="64"/>
      <c r="I5102" s="56"/>
    </row>
    <row r="5103" spans="1:9" ht="15" hidden="1" customHeight="1" x14ac:dyDescent="0.25">
      <c r="A5103" s="224"/>
      <c r="B5103" s="68"/>
      <c r="C5103" s="75"/>
      <c r="D5103" s="57"/>
      <c r="E5103" s="72"/>
      <c r="F5103" s="77"/>
      <c r="G5103" s="100"/>
      <c r="H5103" s="64"/>
      <c r="I5103" s="56"/>
    </row>
    <row r="5104" spans="1:9" ht="15" hidden="1" customHeight="1" x14ac:dyDescent="0.25">
      <c r="A5104" s="224"/>
      <c r="B5104" s="68"/>
      <c r="C5104" s="75"/>
      <c r="D5104" s="57"/>
      <c r="E5104" s="99"/>
      <c r="F5104" s="77"/>
      <c r="G5104" s="100"/>
      <c r="H5104" s="64"/>
      <c r="I5104" s="56"/>
    </row>
    <row r="5105" spans="1:9" ht="15" hidden="1" customHeight="1" x14ac:dyDescent="0.25">
      <c r="A5105" s="224"/>
      <c r="B5105" s="56"/>
      <c r="C5105" s="56"/>
      <c r="D5105" s="57"/>
      <c r="E5105" s="72"/>
      <c r="F5105" s="62"/>
      <c r="G5105" s="100"/>
      <c r="H5105" s="64"/>
      <c r="I5105" s="56"/>
    </row>
    <row r="5106" spans="1:9" ht="15" hidden="1" customHeight="1" x14ac:dyDescent="0.25">
      <c r="A5106" s="224"/>
      <c r="B5106" s="56"/>
      <c r="C5106" s="56"/>
      <c r="D5106" s="57"/>
      <c r="E5106" s="86"/>
      <c r="F5106" s="76"/>
      <c r="G5106" s="63"/>
      <c r="H5106" s="64"/>
      <c r="I5106" s="56"/>
    </row>
    <row r="5107" spans="1:9" ht="15" hidden="1" customHeight="1" x14ac:dyDescent="0.25">
      <c r="A5107" s="224"/>
      <c r="B5107" s="55"/>
      <c r="C5107" s="55"/>
      <c r="D5107" s="57"/>
      <c r="E5107" s="86"/>
      <c r="F5107" s="62"/>
      <c r="G5107" s="63"/>
      <c r="H5107" s="64"/>
      <c r="I5107" s="56"/>
    </row>
    <row r="5108" spans="1:9" ht="15" hidden="1" customHeight="1" x14ac:dyDescent="0.25">
      <c r="A5108" s="224"/>
      <c r="B5108" s="56"/>
      <c r="C5108" s="56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4"/>
      <c r="B5109" s="68"/>
      <c r="C5109" s="56"/>
      <c r="D5109" s="57"/>
      <c r="E5109" s="86"/>
      <c r="F5109" s="63"/>
      <c r="G5109" s="63"/>
      <c r="H5109" s="64"/>
      <c r="I5109" s="56"/>
    </row>
    <row r="5110" spans="1:9" ht="15" hidden="1" customHeight="1" x14ac:dyDescent="0.25">
      <c r="A5110" s="224"/>
      <c r="B5110" s="56"/>
      <c r="C5110" s="65"/>
      <c r="D5110" s="57"/>
      <c r="E5110" s="86"/>
      <c r="F5110" s="62"/>
      <c r="G5110" s="63"/>
      <c r="H5110" s="64"/>
      <c r="I5110" s="56"/>
    </row>
    <row r="5111" spans="1:9" ht="15" hidden="1" customHeight="1" x14ac:dyDescent="0.25">
      <c r="A5111" s="224"/>
      <c r="B5111" s="56"/>
      <c r="C5111" s="56"/>
      <c r="D5111" s="57"/>
      <c r="E5111" s="66"/>
      <c r="F5111" s="96"/>
      <c r="G5111" s="63"/>
      <c r="H5111" s="64"/>
      <c r="I5111" s="56"/>
    </row>
    <row r="5112" spans="1:9" ht="15" hidden="1" customHeight="1" x14ac:dyDescent="0.25">
      <c r="A5112" s="224"/>
      <c r="B5112" s="55"/>
      <c r="C5112" s="123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4"/>
      <c r="B5113" s="56"/>
      <c r="C5113" s="80"/>
      <c r="D5113" s="56"/>
      <c r="E5113" s="56"/>
      <c r="F5113" s="58"/>
      <c r="G5113" s="63"/>
      <c r="H5113" s="64"/>
      <c r="I5113" s="62"/>
    </row>
    <row r="5114" spans="1:9" ht="15" hidden="1" customHeight="1" x14ac:dyDescent="0.25">
      <c r="A5114" s="224"/>
      <c r="B5114" s="55"/>
      <c r="C5114" s="72"/>
      <c r="D5114" s="56"/>
      <c r="E5114" s="56"/>
      <c r="F5114" s="58"/>
      <c r="G5114" s="63"/>
      <c r="H5114" s="64"/>
      <c r="I5114" s="62"/>
    </row>
    <row r="5115" spans="1:9" ht="15" hidden="1" customHeight="1" x14ac:dyDescent="0.25">
      <c r="A5115" s="224"/>
      <c r="B5115" s="56"/>
      <c r="C5115" s="56"/>
      <c r="D5115" s="56"/>
      <c r="E5115" s="56"/>
      <c r="F5115" s="58"/>
      <c r="G5115" s="63"/>
      <c r="H5115" s="64"/>
      <c r="I5115" s="62"/>
    </row>
    <row r="5116" spans="1:9" ht="15" hidden="1" customHeight="1" x14ac:dyDescent="0.25">
      <c r="A5116" s="224"/>
      <c r="B5116" s="56"/>
      <c r="C5116" s="56"/>
      <c r="D5116" s="56"/>
      <c r="E5116" s="56"/>
      <c r="F5116" s="58"/>
      <c r="G5116" s="63"/>
      <c r="H5116" s="64"/>
      <c r="I5116" s="56"/>
    </row>
    <row r="5117" spans="1:9" ht="15" hidden="1" customHeight="1" x14ac:dyDescent="0.25">
      <c r="A5117" s="224"/>
      <c r="B5117" s="56"/>
      <c r="C5117" s="81"/>
      <c r="D5117" s="56"/>
      <c r="E5117" s="56"/>
      <c r="F5117" s="58"/>
      <c r="G5117" s="63"/>
      <c r="H5117" s="64"/>
      <c r="I5117" s="56"/>
    </row>
    <row r="5118" spans="1:9" ht="15" hidden="1" customHeight="1" x14ac:dyDescent="0.25">
      <c r="A5118" s="224"/>
      <c r="B5118" s="95"/>
      <c r="C5118" s="230"/>
      <c r="D5118" s="57"/>
      <c r="E5118" s="72"/>
      <c r="F5118" s="58"/>
      <c r="G5118" s="63"/>
      <c r="H5118" s="64"/>
      <c r="I5118" s="56"/>
    </row>
    <row r="5119" spans="1:9" ht="15" hidden="1" customHeight="1" x14ac:dyDescent="0.25">
      <c r="A5119" s="224"/>
      <c r="B5119" s="95"/>
      <c r="C5119" s="74"/>
      <c r="D5119" s="57"/>
      <c r="E5119" s="145"/>
      <c r="F5119" s="62"/>
      <c r="G5119" s="63"/>
      <c r="H5119" s="64"/>
      <c r="I5119" s="56"/>
    </row>
    <row r="5120" spans="1:9" ht="15" hidden="1" customHeight="1" x14ac:dyDescent="0.25">
      <c r="A5120" s="224"/>
      <c r="B5120" s="55"/>
      <c r="C5120" s="88"/>
      <c r="D5120" s="83"/>
      <c r="E5120" s="72"/>
      <c r="F5120" s="77"/>
      <c r="G5120" s="63"/>
      <c r="H5120" s="64"/>
      <c r="I5120" s="56"/>
    </row>
    <row r="5121" spans="1:9" ht="15" hidden="1" customHeight="1" x14ac:dyDescent="0.25">
      <c r="A5121" s="224"/>
      <c r="B5121" s="68"/>
      <c r="C5121" s="56"/>
      <c r="D5121" s="57"/>
      <c r="E5121" s="66"/>
      <c r="F5121" s="62"/>
      <c r="G5121" s="63"/>
      <c r="H5121" s="64"/>
      <c r="I5121" s="56"/>
    </row>
    <row r="5122" spans="1:9" ht="15" hidden="1" customHeight="1" x14ac:dyDescent="0.25">
      <c r="A5122" s="224"/>
      <c r="B5122" s="55"/>
      <c r="C5122" s="75"/>
      <c r="D5122" s="106"/>
      <c r="E5122" s="86"/>
      <c r="F5122" s="76"/>
      <c r="G5122" s="63"/>
      <c r="H5122" s="64"/>
      <c r="I5122" s="56"/>
    </row>
    <row r="5123" spans="1:9" ht="15" hidden="1" customHeight="1" x14ac:dyDescent="0.25">
      <c r="A5123" s="224"/>
      <c r="B5123" s="95"/>
      <c r="C5123" s="230"/>
      <c r="D5123" s="57"/>
      <c r="E5123" s="72"/>
      <c r="F5123" s="58"/>
      <c r="G5123" s="63"/>
      <c r="H5123" s="64"/>
      <c r="I5123" s="56"/>
    </row>
    <row r="5124" spans="1:9" ht="15" hidden="1" customHeight="1" x14ac:dyDescent="0.25">
      <c r="A5124" s="224"/>
      <c r="B5124" s="56"/>
      <c r="C5124" s="56"/>
      <c r="D5124" s="56"/>
      <c r="E5124" s="66"/>
      <c r="F5124" s="58"/>
      <c r="G5124" s="63"/>
      <c r="H5124" s="64"/>
      <c r="I5124" s="56"/>
    </row>
    <row r="5125" spans="1:9" ht="15" hidden="1" customHeight="1" x14ac:dyDescent="0.25">
      <c r="A5125" s="224"/>
      <c r="B5125" s="56"/>
      <c r="C5125" s="56"/>
      <c r="D5125" s="129"/>
      <c r="E5125" s="208"/>
      <c r="F5125" s="130"/>
      <c r="G5125" s="63"/>
      <c r="H5125" s="64"/>
      <c r="I5125" s="56"/>
    </row>
    <row r="5126" spans="1:9" ht="15" hidden="1" customHeight="1" x14ac:dyDescent="0.25">
      <c r="A5126" s="224"/>
      <c r="B5126" s="56"/>
      <c r="C5126" s="56"/>
      <c r="D5126" s="105"/>
      <c r="E5126" s="72"/>
      <c r="F5126" s="62"/>
      <c r="G5126" s="63"/>
      <c r="H5126" s="64"/>
      <c r="I5126" s="56"/>
    </row>
    <row r="5127" spans="1:9" ht="15" hidden="1" customHeight="1" x14ac:dyDescent="0.25">
      <c r="A5127" s="224"/>
      <c r="B5127" s="56"/>
      <c r="C5127" s="75"/>
      <c r="D5127" s="57"/>
      <c r="E5127" s="72"/>
      <c r="F5127" s="62"/>
      <c r="G5127" s="63"/>
      <c r="H5127" s="64"/>
      <c r="I5127" s="56"/>
    </row>
    <row r="5128" spans="1:9" ht="15" hidden="1" customHeight="1" x14ac:dyDescent="0.25">
      <c r="A5128" s="224"/>
      <c r="B5128" s="55"/>
      <c r="C5128" s="110"/>
      <c r="D5128" s="57"/>
      <c r="E5128" s="86"/>
      <c r="F5128" s="62"/>
      <c r="G5128" s="63"/>
      <c r="H5128" s="64"/>
      <c r="I5128" s="56"/>
    </row>
    <row r="5129" spans="1:9" ht="15" hidden="1" customHeight="1" x14ac:dyDescent="0.25">
      <c r="A5129" s="224"/>
      <c r="B5129" s="56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4"/>
      <c r="B5130" s="56"/>
      <c r="C5130" s="56"/>
      <c r="D5130" s="83"/>
      <c r="E5130" s="72"/>
      <c r="F5130" s="62"/>
      <c r="G5130" s="63"/>
      <c r="H5130" s="64"/>
      <c r="I5130" s="56"/>
    </row>
    <row r="5131" spans="1:9" ht="15" hidden="1" customHeight="1" x14ac:dyDescent="0.25">
      <c r="A5131" s="224"/>
      <c r="B5131" s="56"/>
      <c r="C5131" s="56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4"/>
      <c r="B5132" s="68"/>
      <c r="C5132" s="56"/>
      <c r="D5132" s="106"/>
      <c r="E5132" s="66"/>
      <c r="F5132" s="62"/>
      <c r="G5132" s="63"/>
      <c r="H5132" s="64"/>
      <c r="I5132" s="56"/>
    </row>
    <row r="5133" spans="1:9" ht="15" hidden="1" customHeight="1" x14ac:dyDescent="0.25">
      <c r="A5133" s="224"/>
      <c r="B5133" s="55"/>
      <c r="C5133" s="110"/>
      <c r="D5133" s="57"/>
      <c r="E5133" s="86"/>
      <c r="F5133" s="62"/>
      <c r="G5133" s="63"/>
      <c r="H5133" s="64"/>
      <c r="I5133" s="56"/>
    </row>
    <row r="5134" spans="1:9" ht="15" hidden="1" customHeight="1" x14ac:dyDescent="0.25">
      <c r="A5134" s="224"/>
      <c r="B5134" s="55"/>
      <c r="C5134" s="75"/>
      <c r="D5134" s="106"/>
      <c r="E5134" s="86"/>
      <c r="F5134" s="76"/>
      <c r="G5134" s="63"/>
      <c r="H5134" s="64"/>
      <c r="I5134" s="56"/>
    </row>
    <row r="5135" spans="1:9" ht="15" hidden="1" customHeight="1" x14ac:dyDescent="0.25">
      <c r="A5135" s="224"/>
      <c r="B5135" s="56"/>
      <c r="C5135" s="123"/>
      <c r="D5135" s="57"/>
      <c r="E5135" s="72"/>
      <c r="F5135" s="62"/>
      <c r="G5135" s="63"/>
      <c r="H5135" s="64"/>
      <c r="I5135" s="56"/>
    </row>
    <row r="5136" spans="1:9" ht="15" hidden="1" customHeight="1" x14ac:dyDescent="0.25">
      <c r="A5136" s="224"/>
      <c r="B5136" s="56"/>
      <c r="C5136" s="56"/>
      <c r="D5136" s="57"/>
      <c r="E5136" s="72"/>
      <c r="F5136" s="62"/>
      <c r="G5136" s="63"/>
      <c r="H5136" s="64"/>
      <c r="I5136" s="56"/>
    </row>
    <row r="5137" spans="1:9" ht="15" hidden="1" customHeight="1" x14ac:dyDescent="0.25">
      <c r="A5137" s="224"/>
      <c r="B5137" s="56"/>
      <c r="C5137" s="75"/>
      <c r="D5137" s="57"/>
      <c r="E5137" s="72"/>
      <c r="F5137" s="62"/>
      <c r="G5137" s="63"/>
      <c r="H5137" s="64"/>
      <c r="I5137" s="56"/>
    </row>
    <row r="5138" spans="1:9" ht="15" hidden="1" customHeight="1" x14ac:dyDescent="0.25">
      <c r="A5138" s="224"/>
      <c r="B5138" s="55"/>
      <c r="C5138" s="199"/>
      <c r="D5138" s="57"/>
      <c r="E5138" s="72"/>
      <c r="F5138" s="96"/>
      <c r="G5138" s="63"/>
      <c r="H5138" s="64"/>
      <c r="I5138" s="56"/>
    </row>
    <row r="5139" spans="1:9" ht="15" hidden="1" customHeight="1" x14ac:dyDescent="0.25">
      <c r="A5139" s="224"/>
      <c r="B5139" s="55"/>
      <c r="C5139" s="75"/>
      <c r="D5139" s="57"/>
      <c r="E5139" s="72"/>
      <c r="F5139" s="76"/>
      <c r="G5139" s="63"/>
      <c r="H5139" s="64"/>
      <c r="I5139" s="56"/>
    </row>
    <row r="5140" spans="1:9" ht="15" hidden="1" customHeight="1" x14ac:dyDescent="0.25">
      <c r="A5140" s="224"/>
      <c r="B5140" s="56"/>
      <c r="C5140" s="123"/>
      <c r="D5140" s="57"/>
      <c r="E5140" s="72"/>
      <c r="F5140" s="62"/>
      <c r="G5140" s="63"/>
      <c r="H5140" s="64"/>
      <c r="I5140" s="56"/>
    </row>
    <row r="5141" spans="1:9" ht="15" hidden="1" customHeight="1" x14ac:dyDescent="0.25">
      <c r="A5141" s="224"/>
      <c r="B5141" s="55"/>
      <c r="C5141" s="123"/>
      <c r="D5141" s="57"/>
      <c r="E5141" s="66"/>
      <c r="F5141" s="76"/>
      <c r="G5141" s="63"/>
      <c r="H5141" s="64"/>
      <c r="I5141" s="56"/>
    </row>
    <row r="5142" spans="1:9" ht="15" hidden="1" customHeight="1" x14ac:dyDescent="0.25">
      <c r="A5142" s="224"/>
      <c r="B5142" s="56"/>
      <c r="C5142" s="75"/>
      <c r="D5142" s="106"/>
      <c r="E5142" s="66"/>
      <c r="F5142" s="76"/>
      <c r="G5142" s="63"/>
      <c r="H5142" s="64"/>
      <c r="I5142" s="56"/>
    </row>
    <row r="5143" spans="1:9" ht="15" hidden="1" customHeight="1" x14ac:dyDescent="0.25">
      <c r="A5143" s="224"/>
      <c r="B5143" s="56"/>
      <c r="C5143" s="56"/>
      <c r="D5143" s="243"/>
      <c r="E5143" s="66"/>
      <c r="F5143" s="77"/>
      <c r="G5143" s="63"/>
      <c r="H5143" s="64"/>
      <c r="I5143" s="56"/>
    </row>
    <row r="5144" spans="1:9" ht="15" hidden="1" customHeight="1" x14ac:dyDescent="0.25">
      <c r="A5144" s="224"/>
      <c r="B5144" s="68"/>
      <c r="C5144" s="56"/>
      <c r="D5144" s="243"/>
      <c r="E5144" s="66"/>
      <c r="F5144" s="77"/>
      <c r="G5144" s="63"/>
      <c r="H5144" s="64"/>
      <c r="I5144" s="56"/>
    </row>
    <row r="5145" spans="1:9" ht="15" hidden="1" customHeight="1" x14ac:dyDescent="0.25">
      <c r="A5145" s="224"/>
      <c r="B5145" s="68"/>
      <c r="C5145" s="56"/>
      <c r="D5145" s="57"/>
      <c r="E5145" s="72"/>
      <c r="F5145" s="62"/>
      <c r="G5145" s="63"/>
      <c r="H5145" s="64"/>
      <c r="I5145" s="56"/>
    </row>
    <row r="5146" spans="1:9" ht="15" hidden="1" customHeight="1" x14ac:dyDescent="0.25">
      <c r="A5146" s="224"/>
      <c r="B5146" s="56"/>
      <c r="C5146" s="81"/>
      <c r="D5146" s="243"/>
      <c r="E5146" s="66"/>
      <c r="F5146" s="77"/>
      <c r="G5146" s="63"/>
      <c r="H5146" s="64"/>
      <c r="I5146" s="56"/>
    </row>
    <row r="5147" spans="1:9" ht="15" hidden="1" customHeight="1" x14ac:dyDescent="0.25">
      <c r="A5147" s="224"/>
      <c r="B5147" s="56"/>
      <c r="C5147" s="56"/>
      <c r="D5147" s="83"/>
      <c r="E5147" s="72"/>
      <c r="F5147" s="76"/>
      <c r="G5147" s="63"/>
      <c r="H5147" s="64"/>
      <c r="I5147" s="56"/>
    </row>
    <row r="5148" spans="1:9" ht="15" hidden="1" customHeight="1" x14ac:dyDescent="0.25">
      <c r="A5148" s="224"/>
      <c r="B5148" s="56"/>
      <c r="C5148" s="56"/>
      <c r="D5148" s="57"/>
      <c r="E5148" s="66"/>
      <c r="F5148" s="62"/>
      <c r="G5148" s="63"/>
      <c r="H5148" s="64"/>
      <c r="I5148" s="56"/>
    </row>
    <row r="5149" spans="1:9" ht="15" hidden="1" customHeight="1" x14ac:dyDescent="0.25">
      <c r="A5149" s="224"/>
      <c r="B5149" s="56"/>
      <c r="C5149" s="75"/>
      <c r="D5149" s="57"/>
      <c r="E5149" s="86"/>
      <c r="F5149" s="62"/>
      <c r="G5149" s="63"/>
      <c r="H5149" s="64"/>
      <c r="I5149" s="56"/>
    </row>
    <row r="5150" spans="1:9" ht="15" hidden="1" customHeight="1" x14ac:dyDescent="0.25">
      <c r="A5150" s="224"/>
      <c r="B5150" s="81"/>
      <c r="C5150" s="81"/>
      <c r="D5150" s="57"/>
      <c r="E5150" s="72"/>
      <c r="F5150" s="76"/>
      <c r="G5150" s="63"/>
      <c r="H5150" s="64"/>
      <c r="I5150" s="56"/>
    </row>
    <row r="5151" spans="1:9" ht="15" hidden="1" customHeight="1" x14ac:dyDescent="0.25">
      <c r="A5151" s="224"/>
      <c r="B5151" s="56"/>
      <c r="C5151" s="56"/>
      <c r="D5151" s="243"/>
      <c r="E5151" s="66"/>
      <c r="F5151" s="77"/>
      <c r="G5151" s="63"/>
      <c r="H5151" s="64"/>
      <c r="I5151" s="56"/>
    </row>
    <row r="5152" spans="1:9" ht="15" hidden="1" customHeight="1" x14ac:dyDescent="0.25">
      <c r="A5152" s="224"/>
      <c r="B5152" s="56"/>
      <c r="C5152" s="56"/>
      <c r="D5152" s="243"/>
      <c r="E5152" s="66"/>
      <c r="F5152" s="56"/>
      <c r="G5152" s="63"/>
      <c r="H5152" s="64"/>
      <c r="I5152" s="56"/>
    </row>
    <row r="5153" spans="1:9" ht="15" hidden="1" customHeight="1" x14ac:dyDescent="0.25">
      <c r="A5153" s="224"/>
      <c r="B5153" s="56"/>
      <c r="C5153" s="110"/>
      <c r="D5153" s="56"/>
      <c r="E5153" s="72"/>
      <c r="F5153" s="58"/>
      <c r="G5153" s="63"/>
      <c r="H5153" s="64"/>
      <c r="I5153" s="56"/>
    </row>
    <row r="5154" spans="1:9" ht="15" hidden="1" customHeight="1" x14ac:dyDescent="0.25">
      <c r="A5154" s="224"/>
      <c r="B5154" s="55"/>
      <c r="C5154" s="75"/>
      <c r="D5154" s="57"/>
      <c r="E5154" s="72"/>
      <c r="F5154" s="76"/>
      <c r="G5154" s="63"/>
      <c r="H5154" s="64"/>
      <c r="I5154" s="56"/>
    </row>
    <row r="5155" spans="1:9" ht="15" hidden="1" customHeight="1" x14ac:dyDescent="0.25">
      <c r="A5155" s="224"/>
      <c r="B5155" s="56"/>
      <c r="C5155" s="56"/>
      <c r="D5155" s="83"/>
      <c r="E5155" s="72"/>
      <c r="F5155" s="62"/>
      <c r="G5155" s="63"/>
      <c r="H5155" s="64"/>
      <c r="I5155" s="56"/>
    </row>
    <row r="5156" spans="1:9" ht="15" hidden="1" customHeight="1" x14ac:dyDescent="0.25">
      <c r="A5156" s="224"/>
      <c r="B5156" s="95"/>
      <c r="C5156" s="230"/>
      <c r="D5156" s="57"/>
      <c r="E5156" s="66"/>
      <c r="F5156" s="76"/>
      <c r="G5156" s="63"/>
      <c r="H5156" s="64"/>
      <c r="I5156" s="56"/>
    </row>
    <row r="5157" spans="1:9" ht="15" hidden="1" customHeight="1" x14ac:dyDescent="0.25">
      <c r="A5157" s="224"/>
      <c r="B5157" s="56"/>
      <c r="C5157" s="56"/>
      <c r="D5157" s="98"/>
      <c r="E5157" s="99"/>
      <c r="F5157" s="441"/>
      <c r="G5157" s="63"/>
      <c r="H5157" s="64"/>
      <c r="I5157" s="56"/>
    </row>
    <row r="5158" spans="1:9" ht="15" hidden="1" customHeight="1" x14ac:dyDescent="0.25">
      <c r="A5158" s="224"/>
      <c r="B5158" s="55"/>
      <c r="C5158" s="56"/>
      <c r="D5158" s="83"/>
      <c r="E5158" s="72"/>
      <c r="F5158" s="62"/>
      <c r="G5158" s="63"/>
      <c r="H5158" s="64"/>
      <c r="I5158" s="56"/>
    </row>
    <row r="5159" spans="1:9" ht="15" hidden="1" customHeight="1" x14ac:dyDescent="0.25">
      <c r="A5159" s="224"/>
      <c r="B5159" s="56"/>
      <c r="C5159" s="110"/>
      <c r="D5159" s="57"/>
      <c r="E5159" s="72"/>
      <c r="F5159" s="62"/>
      <c r="G5159" s="63"/>
      <c r="H5159" s="64"/>
      <c r="I5159" s="56"/>
    </row>
    <row r="5160" spans="1:9" ht="15" hidden="1" customHeight="1" x14ac:dyDescent="0.25">
      <c r="A5160" s="224"/>
      <c r="B5160" s="56"/>
      <c r="C5160" s="123"/>
      <c r="D5160" s="57"/>
      <c r="E5160" s="72"/>
      <c r="F5160" s="62"/>
      <c r="G5160" s="63"/>
      <c r="H5160" s="64"/>
      <c r="I5160" s="56"/>
    </row>
    <row r="5161" spans="1:9" ht="15" hidden="1" customHeight="1" x14ac:dyDescent="0.25">
      <c r="A5161" s="224"/>
      <c r="B5161" s="68"/>
      <c r="C5161" s="56"/>
      <c r="D5161" s="57"/>
      <c r="E5161" s="66"/>
      <c r="F5161" s="62"/>
      <c r="G5161" s="63"/>
      <c r="H5161" s="64"/>
      <c r="I5161" s="56"/>
    </row>
    <row r="5162" spans="1:9" ht="15" hidden="1" customHeight="1" x14ac:dyDescent="0.25">
      <c r="A5162" s="224"/>
      <c r="B5162" s="68"/>
      <c r="C5162" s="230"/>
      <c r="D5162" s="57"/>
      <c r="E5162" s="66"/>
      <c r="F5162" s="76"/>
      <c r="G5162" s="63"/>
      <c r="H5162" s="64"/>
      <c r="I5162" s="56"/>
    </row>
    <row r="5163" spans="1:9" ht="15" hidden="1" customHeight="1" x14ac:dyDescent="0.25">
      <c r="A5163" s="224"/>
      <c r="B5163" s="60"/>
      <c r="C5163" s="71"/>
      <c r="D5163" s="57"/>
      <c r="E5163" s="66"/>
      <c r="F5163" s="63"/>
      <c r="G5163" s="63"/>
      <c r="H5163" s="64"/>
      <c r="I5163" s="56"/>
    </row>
    <row r="5164" spans="1:9" ht="15" hidden="1" customHeight="1" x14ac:dyDescent="0.25">
      <c r="A5164" s="224"/>
      <c r="B5164" s="56"/>
      <c r="C5164" s="71"/>
      <c r="D5164" s="83"/>
      <c r="E5164" s="72"/>
      <c r="F5164" s="77"/>
      <c r="G5164" s="63"/>
      <c r="H5164" s="64"/>
      <c r="I5164" s="56"/>
    </row>
    <row r="5165" spans="1:9" ht="15" hidden="1" customHeight="1" x14ac:dyDescent="0.25">
      <c r="A5165" s="224"/>
      <c r="B5165" s="55"/>
      <c r="C5165" s="199"/>
      <c r="D5165" s="57"/>
      <c r="E5165" s="72"/>
      <c r="F5165" s="96"/>
      <c r="G5165" s="63"/>
      <c r="H5165" s="64"/>
      <c r="I5165" s="56"/>
    </row>
    <row r="5166" spans="1:9" ht="15" hidden="1" customHeight="1" x14ac:dyDescent="0.25">
      <c r="A5166" s="224"/>
      <c r="B5166" s="56"/>
      <c r="C5166" s="75"/>
      <c r="D5166" s="106"/>
      <c r="E5166" s="66"/>
      <c r="F5166" s="76"/>
      <c r="G5166" s="63"/>
      <c r="H5166" s="64"/>
      <c r="I5166" s="56"/>
    </row>
    <row r="5167" spans="1:9" ht="15" hidden="1" customHeight="1" x14ac:dyDescent="0.25">
      <c r="A5167" s="224"/>
      <c r="B5167" s="95"/>
      <c r="C5167" s="230"/>
      <c r="D5167" s="57"/>
      <c r="E5167" s="72"/>
      <c r="F5167" s="58"/>
      <c r="G5167" s="63"/>
      <c r="H5167" s="64"/>
      <c r="I5167" s="56"/>
    </row>
    <row r="5168" spans="1:9" ht="15" hidden="1" customHeight="1" x14ac:dyDescent="0.25">
      <c r="A5168" s="224"/>
      <c r="B5168" s="95"/>
      <c r="C5168" s="56"/>
      <c r="D5168" s="57"/>
      <c r="E5168" s="66"/>
      <c r="F5168" s="76"/>
      <c r="G5168" s="63"/>
      <c r="H5168" s="64"/>
      <c r="I5168" s="56"/>
    </row>
    <row r="5169" spans="1:9" ht="15" hidden="1" customHeight="1" x14ac:dyDescent="0.25">
      <c r="A5169" s="224"/>
      <c r="B5169" s="56"/>
      <c r="C5169" s="230"/>
      <c r="D5169" s="83"/>
      <c r="E5169" s="66"/>
      <c r="F5169" s="76"/>
      <c r="G5169" s="63"/>
      <c r="H5169" s="64"/>
      <c r="I5169" s="56"/>
    </row>
    <row r="5170" spans="1:9" ht="15" hidden="1" customHeight="1" x14ac:dyDescent="0.25">
      <c r="A5170" s="224"/>
      <c r="B5170" s="74"/>
      <c r="C5170" s="56"/>
      <c r="D5170" s="57"/>
      <c r="E5170" s="86"/>
      <c r="F5170" s="62"/>
      <c r="G5170" s="63"/>
      <c r="H5170" s="64"/>
      <c r="I5170" s="56"/>
    </row>
    <row r="5171" spans="1:9" ht="15" hidden="1" customHeight="1" x14ac:dyDescent="0.25">
      <c r="A5171" s="224"/>
      <c r="B5171" s="56"/>
      <c r="C5171" s="230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4"/>
      <c r="B5172" s="95"/>
      <c r="C5172" s="230"/>
      <c r="D5172" s="57"/>
      <c r="E5172" s="72"/>
      <c r="F5172" s="77"/>
      <c r="G5172" s="63"/>
      <c r="H5172" s="64"/>
      <c r="I5172" s="56"/>
    </row>
    <row r="5173" spans="1:9" ht="15" hidden="1" customHeight="1" x14ac:dyDescent="0.25">
      <c r="A5173" s="224"/>
      <c r="B5173" s="68"/>
      <c r="C5173" s="56"/>
      <c r="D5173" s="57"/>
      <c r="E5173" s="66"/>
      <c r="F5173" s="62"/>
      <c r="G5173" s="63"/>
      <c r="H5173" s="64"/>
      <c r="I5173" s="56"/>
    </row>
    <row r="5174" spans="1:9" ht="15" hidden="1" customHeight="1" x14ac:dyDescent="0.25">
      <c r="A5174" s="224"/>
      <c r="B5174" s="56"/>
      <c r="C5174" s="56"/>
      <c r="D5174" s="105"/>
      <c r="E5174" s="86"/>
      <c r="F5174" s="59"/>
      <c r="G5174" s="63"/>
      <c r="H5174" s="64"/>
      <c r="I5174" s="56"/>
    </row>
    <row r="5175" spans="1:9" ht="15" hidden="1" customHeight="1" x14ac:dyDescent="0.25">
      <c r="A5175" s="224"/>
      <c r="B5175" s="56"/>
      <c r="C5175" s="75"/>
      <c r="D5175" s="57"/>
      <c r="E5175" s="66"/>
      <c r="F5175" s="76"/>
      <c r="G5175" s="63"/>
      <c r="H5175" s="106"/>
      <c r="I5175" s="56"/>
    </row>
    <row r="5176" spans="1:9" ht="15" hidden="1" customHeight="1" x14ac:dyDescent="0.25">
      <c r="A5176" s="224"/>
      <c r="B5176" s="55"/>
      <c r="C5176" s="75"/>
      <c r="D5176" s="57"/>
      <c r="E5176" s="86"/>
      <c r="F5176" s="76"/>
      <c r="G5176" s="63"/>
      <c r="H5176" s="106"/>
      <c r="I5176" s="56"/>
    </row>
    <row r="5177" spans="1:9" ht="15" hidden="1" customHeight="1" x14ac:dyDescent="0.25">
      <c r="A5177" s="224"/>
      <c r="B5177" s="60"/>
      <c r="C5177" s="151"/>
      <c r="D5177" s="57"/>
      <c r="E5177" s="86"/>
      <c r="F5177" s="63"/>
      <c r="G5177" s="63"/>
      <c r="H5177" s="106"/>
      <c r="I5177" s="56"/>
    </row>
    <row r="5178" spans="1:9" ht="15" hidden="1" customHeight="1" x14ac:dyDescent="0.25">
      <c r="A5178" s="224"/>
      <c r="B5178" s="95"/>
      <c r="C5178" s="56"/>
      <c r="D5178" s="57"/>
      <c r="E5178" s="72"/>
      <c r="F5178" s="58"/>
      <c r="G5178" s="63"/>
      <c r="H5178" s="106"/>
      <c r="I5178" s="56"/>
    </row>
    <row r="5179" spans="1:9" ht="15" hidden="1" customHeight="1" x14ac:dyDescent="0.25">
      <c r="A5179" s="224"/>
      <c r="B5179" s="55"/>
      <c r="C5179" s="75"/>
      <c r="D5179" s="57"/>
      <c r="E5179" s="72"/>
      <c r="F5179" s="77"/>
      <c r="G5179" s="63"/>
      <c r="H5179" s="64"/>
      <c r="I5179" s="56"/>
    </row>
    <row r="5180" spans="1:9" ht="15" hidden="1" customHeight="1" x14ac:dyDescent="0.25">
      <c r="A5180" s="224"/>
      <c r="B5180" s="68"/>
      <c r="C5180" s="56"/>
      <c r="D5180" s="57"/>
      <c r="E5180" s="66"/>
      <c r="F5180" s="62"/>
      <c r="G5180" s="63"/>
      <c r="H5180" s="64"/>
      <c r="I5180" s="56"/>
    </row>
    <row r="5181" spans="1:9" ht="15" hidden="1" customHeight="1" x14ac:dyDescent="0.25">
      <c r="A5181" s="224"/>
      <c r="B5181" s="56"/>
      <c r="C5181" s="230"/>
      <c r="D5181" s="57"/>
      <c r="E5181" s="86"/>
      <c r="F5181" s="62"/>
      <c r="G5181" s="63"/>
      <c r="H5181" s="64"/>
      <c r="I5181" s="56"/>
    </row>
    <row r="5182" spans="1:9" ht="15" hidden="1" customHeight="1" x14ac:dyDescent="0.25">
      <c r="A5182" s="224"/>
      <c r="B5182" s="56"/>
      <c r="C5182" s="75"/>
      <c r="D5182" s="105"/>
      <c r="E5182" s="72"/>
      <c r="F5182" s="62"/>
      <c r="G5182" s="63"/>
      <c r="H5182" s="64"/>
      <c r="I5182" s="56"/>
    </row>
    <row r="5183" spans="1:9" ht="15" hidden="1" customHeight="1" x14ac:dyDescent="0.25">
      <c r="A5183" s="224"/>
      <c r="B5183" s="56"/>
      <c r="C5183" s="75"/>
      <c r="D5183" s="105"/>
      <c r="E5183" s="72"/>
      <c r="F5183" s="62"/>
      <c r="G5183" s="63"/>
      <c r="H5183" s="106"/>
      <c r="I5183" s="56"/>
    </row>
    <row r="5184" spans="1:9" ht="15" hidden="1" customHeight="1" x14ac:dyDescent="0.25">
      <c r="A5184" s="224"/>
      <c r="B5184" s="55"/>
      <c r="C5184" s="75"/>
      <c r="D5184" s="105"/>
      <c r="E5184" s="72"/>
      <c r="F5184" s="67"/>
      <c r="G5184" s="63"/>
      <c r="H5184" s="106"/>
      <c r="I5184" s="56"/>
    </row>
    <row r="5185" spans="1:9" ht="15" hidden="1" customHeight="1" x14ac:dyDescent="0.25">
      <c r="A5185" s="224"/>
      <c r="B5185" s="56"/>
      <c r="C5185" s="56"/>
      <c r="D5185" s="105"/>
      <c r="E5185" s="66"/>
      <c r="F5185" s="77"/>
      <c r="G5185" s="63"/>
      <c r="H5185" s="106"/>
      <c r="I5185" s="56"/>
    </row>
    <row r="5186" spans="1:9" ht="15" hidden="1" customHeight="1" x14ac:dyDescent="0.25">
      <c r="A5186" s="224"/>
      <c r="B5186" s="68"/>
      <c r="C5186" s="56"/>
      <c r="D5186" s="57"/>
      <c r="E5186" s="66"/>
      <c r="F5186" s="62"/>
      <c r="G5186" s="63"/>
      <c r="H5186" s="106"/>
      <c r="I5186" s="56"/>
    </row>
    <row r="5187" spans="1:9" ht="15" hidden="1" customHeight="1" x14ac:dyDescent="0.25">
      <c r="A5187" s="224"/>
      <c r="B5187" s="68"/>
      <c r="C5187" s="56"/>
      <c r="D5187" s="57"/>
      <c r="E5187" s="66"/>
      <c r="F5187" s="62"/>
      <c r="G5187" s="63"/>
      <c r="H5187" s="106"/>
      <c r="I5187" s="56"/>
    </row>
    <row r="5188" spans="1:9" ht="15" hidden="1" customHeight="1" x14ac:dyDescent="0.25">
      <c r="A5188" s="224"/>
      <c r="B5188" s="74"/>
      <c r="C5188" s="56"/>
      <c r="D5188" s="57"/>
      <c r="E5188" s="66"/>
      <c r="F5188" s="76"/>
      <c r="G5188" s="63"/>
      <c r="H5188" s="106"/>
      <c r="I5188" s="56"/>
    </row>
    <row r="5189" spans="1:9" ht="15" hidden="1" customHeight="1" x14ac:dyDescent="0.25">
      <c r="A5189" s="224"/>
      <c r="B5189" s="55"/>
      <c r="C5189" s="123"/>
      <c r="D5189" s="57"/>
      <c r="E5189" s="66"/>
      <c r="F5189" s="76"/>
      <c r="G5189" s="63"/>
      <c r="H5189" s="64"/>
      <c r="I5189" s="56"/>
    </row>
    <row r="5190" spans="1:9" ht="15" hidden="1" customHeight="1" x14ac:dyDescent="0.25">
      <c r="A5190" s="224"/>
      <c r="B5190" s="55"/>
      <c r="C5190" s="75"/>
      <c r="D5190" s="57"/>
      <c r="E5190" s="86"/>
      <c r="F5190" s="76"/>
      <c r="G5190" s="63"/>
      <c r="H5190" s="64"/>
      <c r="I5190" s="70"/>
    </row>
    <row r="5191" spans="1:9" ht="15" hidden="1" customHeight="1" x14ac:dyDescent="0.25">
      <c r="A5191" s="224"/>
      <c r="B5191" s="56"/>
      <c r="C5191" s="123"/>
      <c r="D5191" s="57"/>
      <c r="E5191" s="72"/>
      <c r="F5191" s="62"/>
      <c r="G5191" s="63"/>
      <c r="H5191" s="64"/>
      <c r="I5191" s="70"/>
    </row>
    <row r="5192" spans="1:9" ht="15" hidden="1" customHeight="1" x14ac:dyDescent="0.25">
      <c r="A5192" s="224"/>
      <c r="B5192" s="56"/>
      <c r="C5192" s="56"/>
      <c r="D5192" s="57"/>
      <c r="E5192" s="66"/>
      <c r="F5192" s="76"/>
      <c r="G5192" s="63"/>
      <c r="H5192" s="64"/>
      <c r="I5192" s="70"/>
    </row>
    <row r="5193" spans="1:9" ht="15" hidden="1" customHeight="1" x14ac:dyDescent="0.25">
      <c r="A5193" s="224"/>
      <c r="B5193" s="55"/>
      <c r="C5193" s="230"/>
      <c r="D5193" s="57"/>
      <c r="E5193" s="66"/>
      <c r="F5193" s="58"/>
      <c r="G5193" s="63"/>
      <c r="H5193" s="64"/>
      <c r="I5193" s="70"/>
    </row>
    <row r="5194" spans="1:9" ht="15" hidden="1" customHeight="1" x14ac:dyDescent="0.25">
      <c r="A5194" s="224"/>
      <c r="B5194" s="56"/>
      <c r="C5194" s="56"/>
      <c r="D5194" s="71"/>
      <c r="E5194" s="71"/>
      <c r="F5194" s="96"/>
      <c r="G5194" s="100"/>
      <c r="H5194" s="64"/>
      <c r="I5194" s="70"/>
    </row>
    <row r="5195" spans="1:9" ht="15" hidden="1" customHeight="1" x14ac:dyDescent="0.25">
      <c r="A5195" s="224"/>
      <c r="B5195" s="55"/>
      <c r="C5195" s="75"/>
      <c r="D5195" s="57"/>
      <c r="E5195" s="86"/>
      <c r="F5195" s="62"/>
      <c r="G5195" s="63"/>
      <c r="H5195" s="64"/>
      <c r="I5195" s="70"/>
    </row>
    <row r="5196" spans="1:9" ht="15" hidden="1" customHeight="1" x14ac:dyDescent="0.25">
      <c r="A5196" s="224"/>
      <c r="B5196" s="56"/>
      <c r="C5196" s="56"/>
      <c r="D5196" s="57"/>
      <c r="E5196" s="66"/>
      <c r="F5196" s="62"/>
      <c r="G5196" s="63"/>
      <c r="H5196" s="64"/>
      <c r="I5196" s="70"/>
    </row>
    <row r="5197" spans="1:9" ht="15" hidden="1" customHeight="1" x14ac:dyDescent="0.25">
      <c r="A5197" s="224"/>
      <c r="B5197" s="60"/>
      <c r="C5197" s="71"/>
      <c r="D5197" s="57"/>
      <c r="E5197" s="66"/>
      <c r="F5197" s="63"/>
      <c r="G5197" s="63"/>
      <c r="H5197" s="64"/>
      <c r="I5197" s="70"/>
    </row>
    <row r="5198" spans="1:9" ht="15" hidden="1" customHeight="1" x14ac:dyDescent="0.25">
      <c r="A5198" s="224"/>
      <c r="B5198" s="56"/>
      <c r="C5198" s="245"/>
      <c r="D5198" s="57"/>
      <c r="E5198" s="86"/>
      <c r="F5198" s="62"/>
      <c r="G5198" s="63"/>
      <c r="H5198" s="64"/>
      <c r="I5198" s="56"/>
    </row>
    <row r="5199" spans="1:9" ht="15" hidden="1" customHeight="1" x14ac:dyDescent="0.25">
      <c r="A5199" s="224"/>
      <c r="B5199" s="68"/>
      <c r="C5199" s="56"/>
      <c r="D5199" s="57"/>
      <c r="E5199" s="66"/>
      <c r="F5199" s="62"/>
      <c r="G5199" s="63"/>
      <c r="H5199" s="64"/>
      <c r="I5199" s="56"/>
    </row>
    <row r="5200" spans="1:9" ht="15" hidden="1" customHeight="1" x14ac:dyDescent="0.25">
      <c r="A5200" s="224"/>
      <c r="B5200" s="68"/>
      <c r="C5200" s="230"/>
      <c r="D5200" s="57"/>
      <c r="E5200" s="72"/>
      <c r="F5200" s="76"/>
      <c r="G5200" s="63"/>
      <c r="H5200" s="64"/>
      <c r="I5200" s="56"/>
    </row>
    <row r="5201" spans="1:9" ht="15" hidden="1" customHeight="1" x14ac:dyDescent="0.25">
      <c r="A5201" s="224"/>
      <c r="B5201" s="68"/>
      <c r="C5201" s="230"/>
      <c r="D5201" s="57"/>
      <c r="E5201" s="72"/>
      <c r="F5201" s="58"/>
      <c r="G5201" s="100"/>
      <c r="H5201" s="64"/>
      <c r="I5201" s="56"/>
    </row>
    <row r="5202" spans="1:9" ht="15" hidden="1" customHeight="1" x14ac:dyDescent="0.25">
      <c r="A5202" s="224"/>
      <c r="B5202" s="56"/>
      <c r="C5202" s="80"/>
      <c r="D5202" s="83"/>
      <c r="E5202" s="72"/>
      <c r="F5202" s="76"/>
      <c r="G5202" s="63"/>
      <c r="H5202" s="64"/>
      <c r="I5202" s="56"/>
    </row>
    <row r="5203" spans="1:9" ht="15" hidden="1" customHeight="1" x14ac:dyDescent="0.25">
      <c r="A5203" s="224"/>
      <c r="B5203" s="56"/>
      <c r="C5203" s="245"/>
      <c r="D5203" s="57"/>
      <c r="E5203" s="86"/>
      <c r="F5203" s="62"/>
      <c r="G5203" s="63"/>
      <c r="H5203" s="64"/>
      <c r="I5203" s="56"/>
    </row>
    <row r="5204" spans="1:9" ht="15" hidden="1" customHeight="1" x14ac:dyDescent="0.25">
      <c r="A5204" s="224"/>
      <c r="B5204" s="56"/>
      <c r="C5204" s="56"/>
      <c r="D5204" s="250"/>
      <c r="E5204" s="84"/>
      <c r="F5204" s="140"/>
      <c r="G5204" s="63"/>
      <c r="H5204" s="64"/>
      <c r="I5204" s="56"/>
    </row>
    <row r="5205" spans="1:9" ht="15" hidden="1" customHeight="1" x14ac:dyDescent="0.25">
      <c r="A5205" s="224"/>
      <c r="B5205" s="56"/>
      <c r="C5205" s="56"/>
      <c r="D5205" s="56"/>
      <c r="E5205" s="66"/>
      <c r="F5205" s="58"/>
      <c r="G5205" s="63"/>
      <c r="H5205" s="64"/>
      <c r="I5205" s="56"/>
    </row>
    <row r="5206" spans="1:9" ht="15" hidden="1" customHeight="1" x14ac:dyDescent="0.25">
      <c r="A5206" s="224"/>
      <c r="B5206" s="95"/>
      <c r="C5206" s="230"/>
      <c r="D5206" s="57"/>
      <c r="E5206" s="72"/>
      <c r="F5206" s="58"/>
      <c r="G5206" s="63"/>
      <c r="H5206" s="64"/>
      <c r="I5206" s="56"/>
    </row>
    <row r="5207" spans="1:9" ht="15" hidden="1" customHeight="1" x14ac:dyDescent="0.25">
      <c r="A5207" s="224"/>
      <c r="B5207" s="56"/>
      <c r="C5207" s="56"/>
      <c r="D5207" s="57"/>
      <c r="E5207" s="66"/>
      <c r="F5207" s="76"/>
      <c r="G5207" s="63"/>
      <c r="H5207" s="64"/>
      <c r="I5207" s="70"/>
    </row>
    <row r="5208" spans="1:9" ht="15" hidden="1" customHeight="1" x14ac:dyDescent="0.25">
      <c r="A5208" s="224"/>
      <c r="B5208" s="68"/>
      <c r="C5208" s="230"/>
      <c r="D5208" s="57"/>
      <c r="E5208" s="72"/>
      <c r="F5208" s="58"/>
      <c r="G5208" s="100"/>
      <c r="H5208" s="64"/>
      <c r="I5208" s="70"/>
    </row>
    <row r="5209" spans="1:9" ht="15" hidden="1" customHeight="1" x14ac:dyDescent="0.25">
      <c r="A5209" s="224"/>
      <c r="B5209" s="95"/>
      <c r="C5209" s="230"/>
      <c r="D5209" s="57"/>
      <c r="E5209" s="72"/>
      <c r="F5209" s="58"/>
      <c r="G5209" s="100"/>
      <c r="H5209" s="64"/>
      <c r="I5209" s="56"/>
    </row>
    <row r="5210" spans="1:9" ht="15" hidden="1" customHeight="1" x14ac:dyDescent="0.25">
      <c r="A5210" s="224"/>
      <c r="B5210" s="56"/>
      <c r="C5210" s="56"/>
      <c r="D5210" s="57"/>
      <c r="E5210" s="66"/>
      <c r="F5210" s="76"/>
      <c r="G5210" s="100"/>
      <c r="H5210" s="64"/>
      <c r="I5210" s="56"/>
    </row>
    <row r="5211" spans="1:9" ht="15" hidden="1" customHeight="1" x14ac:dyDescent="0.25">
      <c r="A5211" s="224"/>
      <c r="B5211" s="56"/>
      <c r="C5211" s="228"/>
      <c r="D5211" s="83"/>
      <c r="E5211" s="72"/>
      <c r="F5211" s="62"/>
      <c r="G5211" s="63"/>
      <c r="H5211" s="64"/>
      <c r="I5211" s="56"/>
    </row>
    <row r="5212" spans="1:9" ht="15" hidden="1" customHeight="1" x14ac:dyDescent="0.25">
      <c r="A5212" s="224"/>
      <c r="B5212" s="56"/>
      <c r="C5212" s="110"/>
      <c r="D5212" s="57"/>
      <c r="E5212" s="86"/>
      <c r="F5212" s="62"/>
      <c r="G5212" s="63"/>
      <c r="H5212" s="64"/>
      <c r="I5212" s="56"/>
    </row>
    <row r="5213" spans="1:9" ht="15" hidden="1" customHeight="1" x14ac:dyDescent="0.25">
      <c r="A5213" s="224"/>
      <c r="B5213" s="55"/>
      <c r="C5213" s="75"/>
      <c r="D5213" s="57"/>
      <c r="E5213" s="86"/>
      <c r="F5213" s="62"/>
      <c r="G5213" s="63"/>
      <c r="H5213" s="64"/>
      <c r="I5213" s="56"/>
    </row>
    <row r="5214" spans="1:9" ht="15" hidden="1" customHeight="1" x14ac:dyDescent="0.25">
      <c r="A5214" s="224"/>
      <c r="B5214" s="55"/>
      <c r="C5214" s="75"/>
      <c r="D5214" s="57"/>
      <c r="E5214" s="86"/>
      <c r="F5214" s="62"/>
      <c r="G5214" s="63"/>
      <c r="H5214" s="64"/>
      <c r="I5214" s="56"/>
    </row>
    <row r="5215" spans="1:9" ht="15" hidden="1" customHeight="1" x14ac:dyDescent="0.25">
      <c r="A5215" s="224"/>
      <c r="B5215" s="60"/>
      <c r="C5215" s="151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4"/>
      <c r="B5216" s="95"/>
      <c r="C5216" s="230"/>
      <c r="D5216" s="57"/>
      <c r="E5216" s="72"/>
      <c r="F5216" s="58"/>
      <c r="G5216" s="100"/>
      <c r="H5216" s="64"/>
      <c r="I5216" s="70"/>
    </row>
    <row r="5217" spans="1:9" ht="15" hidden="1" customHeight="1" x14ac:dyDescent="0.25">
      <c r="A5217" s="224"/>
      <c r="B5217" s="56"/>
      <c r="C5217" s="81"/>
      <c r="D5217" s="57"/>
      <c r="E5217" s="66"/>
      <c r="F5217" s="76"/>
      <c r="G5217" s="63"/>
      <c r="H5217" s="64"/>
      <c r="I5217" s="70"/>
    </row>
    <row r="5218" spans="1:9" ht="15" hidden="1" customHeight="1" x14ac:dyDescent="0.25">
      <c r="A5218" s="224"/>
      <c r="B5218" s="74"/>
      <c r="C5218" s="56"/>
      <c r="D5218" s="57"/>
      <c r="E5218" s="66"/>
      <c r="F5218" s="76"/>
      <c r="G5218" s="63"/>
      <c r="H5218" s="64"/>
      <c r="I5218" s="70"/>
    </row>
    <row r="5219" spans="1:9" ht="15" hidden="1" customHeight="1" x14ac:dyDescent="0.25">
      <c r="A5219" s="224"/>
      <c r="B5219" s="55"/>
      <c r="C5219" s="88"/>
      <c r="D5219" s="83"/>
      <c r="E5219" s="72"/>
      <c r="F5219" s="77"/>
      <c r="G5219" s="63"/>
      <c r="H5219" s="64"/>
      <c r="I5219" s="70"/>
    </row>
    <row r="5220" spans="1:9" ht="15" hidden="1" customHeight="1" x14ac:dyDescent="0.25">
      <c r="A5220" s="224"/>
      <c r="B5220" s="56"/>
      <c r="C5220" s="56"/>
      <c r="D5220" s="106"/>
      <c r="E5220" s="66"/>
      <c r="F5220" s="62"/>
      <c r="G5220" s="63"/>
      <c r="H5220" s="64"/>
      <c r="I5220" s="70"/>
    </row>
    <row r="5221" spans="1:9" ht="15" hidden="1" customHeight="1" x14ac:dyDescent="0.25">
      <c r="A5221" s="224"/>
      <c r="B5221" s="55"/>
      <c r="C5221" s="55"/>
      <c r="D5221" s="57"/>
      <c r="E5221" s="86"/>
      <c r="F5221" s="62"/>
      <c r="G5221" s="63"/>
      <c r="H5221" s="64"/>
      <c r="I5221" s="70"/>
    </row>
    <row r="5222" spans="1:9" ht="15" hidden="1" customHeight="1" x14ac:dyDescent="0.25">
      <c r="A5222" s="224"/>
      <c r="B5222" s="68"/>
      <c r="C5222" s="56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4"/>
      <c r="B5223" s="55"/>
      <c r="C5223" s="75"/>
      <c r="D5223" s="57"/>
      <c r="E5223" s="72"/>
      <c r="F5223" s="76"/>
      <c r="G5223" s="63"/>
      <c r="H5223" s="64"/>
      <c r="I5223" s="70"/>
    </row>
    <row r="5224" spans="1:9" ht="15" hidden="1" customHeight="1" x14ac:dyDescent="0.25">
      <c r="A5224" s="224"/>
      <c r="B5224" s="56"/>
      <c r="C5224" s="71"/>
      <c r="D5224" s="57"/>
      <c r="E5224" s="66"/>
      <c r="F5224" s="62"/>
      <c r="G5224" s="203"/>
      <c r="H5224" s="64"/>
      <c r="I5224" s="56"/>
    </row>
    <row r="5225" spans="1:9" ht="15" hidden="1" customHeight="1" x14ac:dyDescent="0.25">
      <c r="A5225" s="224"/>
      <c r="B5225" s="68"/>
      <c r="C5225" s="230"/>
      <c r="D5225" s="57"/>
      <c r="E5225" s="66"/>
      <c r="F5225" s="76"/>
      <c r="G5225" s="100"/>
      <c r="H5225" s="64"/>
      <c r="I5225" s="56"/>
    </row>
    <row r="5226" spans="1:9" ht="15" hidden="1" customHeight="1" x14ac:dyDescent="0.25">
      <c r="A5226" s="224"/>
      <c r="B5226" s="68"/>
      <c r="C5226" s="230"/>
      <c r="D5226" s="57"/>
      <c r="E5226" s="66"/>
      <c r="F5226" s="76"/>
      <c r="G5226" s="100"/>
      <c r="H5226" s="64"/>
      <c r="I5226" s="56"/>
    </row>
    <row r="5227" spans="1:9" ht="15" hidden="1" customHeight="1" x14ac:dyDescent="0.25">
      <c r="A5227" s="224"/>
      <c r="B5227" s="68"/>
      <c r="C5227" s="230"/>
      <c r="D5227" s="57"/>
      <c r="E5227" s="66"/>
      <c r="F5227" s="76"/>
      <c r="G5227" s="100"/>
      <c r="H5227" s="64"/>
      <c r="I5227" s="56"/>
    </row>
    <row r="5228" spans="1:9" ht="15" hidden="1" customHeight="1" x14ac:dyDescent="0.25">
      <c r="A5228" s="224"/>
      <c r="B5228" s="68"/>
      <c r="C5228" s="230"/>
      <c r="D5228" s="57"/>
      <c r="E5228" s="66"/>
      <c r="F5228" s="76"/>
      <c r="G5228" s="100"/>
      <c r="H5228" s="64"/>
      <c r="I5228" s="56"/>
    </row>
    <row r="5229" spans="1:9" ht="15" hidden="1" customHeight="1" x14ac:dyDescent="0.25">
      <c r="A5229" s="224"/>
      <c r="B5229" s="68"/>
      <c r="C5229" s="230"/>
      <c r="D5229" s="57"/>
      <c r="E5229" s="66"/>
      <c r="F5229" s="76"/>
      <c r="G5229" s="100"/>
      <c r="H5229" s="64"/>
      <c r="I5229" s="56"/>
    </row>
    <row r="5230" spans="1:9" ht="15" hidden="1" customHeight="1" x14ac:dyDescent="0.25">
      <c r="A5230" s="224"/>
      <c r="B5230" s="68"/>
      <c r="C5230" s="230"/>
      <c r="D5230" s="57"/>
      <c r="E5230" s="66"/>
      <c r="F5230" s="76"/>
      <c r="G5230" s="100"/>
      <c r="H5230" s="64"/>
      <c r="I5230" s="56"/>
    </row>
    <row r="5231" spans="1:9" ht="15" hidden="1" customHeight="1" x14ac:dyDescent="0.25">
      <c r="A5231" s="224"/>
      <c r="B5231" s="55"/>
      <c r="C5231" s="230"/>
      <c r="D5231" s="57"/>
      <c r="E5231" s="66"/>
      <c r="F5231" s="58"/>
      <c r="G5231" s="100"/>
      <c r="H5231" s="64"/>
      <c r="I5231" s="56"/>
    </row>
    <row r="5232" spans="1:9" ht="15" hidden="1" customHeight="1" x14ac:dyDescent="0.25">
      <c r="A5232" s="224"/>
      <c r="B5232" s="55"/>
      <c r="C5232" s="230"/>
      <c r="D5232" s="56"/>
      <c r="E5232" s="66"/>
      <c r="F5232" s="58"/>
      <c r="G5232" s="100"/>
      <c r="H5232" s="64"/>
      <c r="I5232" s="56"/>
    </row>
    <row r="5233" spans="1:9" ht="15" hidden="1" customHeight="1" x14ac:dyDescent="0.25">
      <c r="A5233" s="224"/>
      <c r="B5233" s="55"/>
      <c r="C5233" s="75"/>
      <c r="D5233" s="57"/>
      <c r="E5233" s="86"/>
      <c r="F5233" s="77"/>
      <c r="G5233" s="100"/>
      <c r="H5233" s="64"/>
      <c r="I5233" s="56"/>
    </row>
    <row r="5234" spans="1:9" ht="15" hidden="1" customHeight="1" x14ac:dyDescent="0.25">
      <c r="A5234" s="224"/>
      <c r="B5234" s="55"/>
      <c r="C5234" s="75"/>
      <c r="D5234" s="57"/>
      <c r="E5234" s="86"/>
      <c r="F5234" s="77"/>
      <c r="G5234" s="100"/>
      <c r="H5234" s="64"/>
      <c r="I5234" s="56"/>
    </row>
    <row r="5235" spans="1:9" ht="15" hidden="1" customHeight="1" x14ac:dyDescent="0.25">
      <c r="A5235" s="224"/>
      <c r="B5235" s="56"/>
      <c r="C5235" s="56"/>
      <c r="D5235" s="56"/>
      <c r="E5235" s="56"/>
      <c r="F5235" s="56"/>
      <c r="G5235" s="100"/>
      <c r="H5235" s="64"/>
      <c r="I5235" s="56"/>
    </row>
    <row r="5236" spans="1:9" ht="15" hidden="1" customHeight="1" x14ac:dyDescent="0.25">
      <c r="A5236" s="224"/>
      <c r="B5236" s="56"/>
      <c r="C5236" s="75"/>
      <c r="D5236" s="57"/>
      <c r="E5236" s="66"/>
      <c r="F5236" s="76"/>
      <c r="G5236" s="100"/>
      <c r="H5236" s="56"/>
      <c r="I5236" s="56"/>
    </row>
    <row r="5237" spans="1:9" ht="15" hidden="1" customHeight="1" x14ac:dyDescent="0.25">
      <c r="A5237" s="224"/>
      <c r="B5237" s="56"/>
      <c r="C5237" s="56"/>
      <c r="D5237" s="83"/>
      <c r="E5237" s="72"/>
      <c r="F5237" s="76"/>
      <c r="G5237" s="100"/>
      <c r="H5237" s="56"/>
      <c r="I5237" s="56"/>
    </row>
    <row r="5238" spans="1:9" ht="15" hidden="1" customHeight="1" x14ac:dyDescent="0.25">
      <c r="A5238" s="224"/>
      <c r="B5238" s="56"/>
      <c r="C5238" s="56"/>
      <c r="D5238" s="83"/>
      <c r="E5238" s="72"/>
      <c r="F5238" s="62"/>
      <c r="G5238" s="63"/>
      <c r="H5238" s="56"/>
      <c r="I5238" s="56"/>
    </row>
    <row r="5239" spans="1:9" ht="15" hidden="1" customHeight="1" x14ac:dyDescent="0.25">
      <c r="A5239" s="224"/>
      <c r="B5239" s="55"/>
      <c r="C5239" s="75"/>
      <c r="D5239" s="57"/>
      <c r="E5239" s="86"/>
      <c r="F5239" s="77"/>
      <c r="G5239" s="63"/>
      <c r="H5239" s="64"/>
      <c r="I5239" s="56"/>
    </row>
    <row r="5240" spans="1:9" ht="15" hidden="1" customHeight="1" x14ac:dyDescent="0.25">
      <c r="A5240" s="224"/>
      <c r="B5240" s="55"/>
      <c r="C5240" s="75"/>
      <c r="D5240" s="57"/>
      <c r="E5240" s="86"/>
      <c r="F5240" s="77"/>
      <c r="G5240" s="63"/>
      <c r="H5240" s="64"/>
      <c r="I5240" s="56"/>
    </row>
    <row r="5241" spans="1:9" ht="15" hidden="1" customHeight="1" x14ac:dyDescent="0.25">
      <c r="A5241" s="224"/>
      <c r="B5241" s="55"/>
      <c r="C5241" s="88"/>
      <c r="D5241" s="83"/>
      <c r="E5241" s="72"/>
      <c r="F5241" s="77"/>
      <c r="G5241" s="100"/>
      <c r="H5241" s="64"/>
      <c r="I5241" s="56"/>
    </row>
    <row r="5242" spans="1:9" ht="15" hidden="1" customHeight="1" x14ac:dyDescent="0.25">
      <c r="A5242" s="224"/>
      <c r="B5242" s="95"/>
      <c r="C5242" s="230"/>
      <c r="D5242" s="57"/>
      <c r="E5242" s="66"/>
      <c r="F5242" s="76"/>
      <c r="G5242" s="100"/>
      <c r="H5242" s="64"/>
      <c r="I5242" s="70"/>
    </row>
    <row r="5243" spans="1:9" ht="15" hidden="1" customHeight="1" x14ac:dyDescent="0.25">
      <c r="A5243" s="224"/>
      <c r="B5243" s="55"/>
      <c r="C5243" s="75"/>
      <c r="D5243" s="57"/>
      <c r="E5243" s="86"/>
      <c r="F5243" s="62"/>
      <c r="G5243" s="63"/>
      <c r="H5243" s="64"/>
      <c r="I5243" s="70"/>
    </row>
    <row r="5244" spans="1:9" ht="15" hidden="1" customHeight="1" x14ac:dyDescent="0.25">
      <c r="A5244" s="224"/>
      <c r="B5244" s="56"/>
      <c r="C5244" s="56"/>
      <c r="D5244" s="57"/>
      <c r="E5244" s="86"/>
      <c r="F5244" s="63"/>
      <c r="G5244" s="63"/>
      <c r="H5244" s="64"/>
      <c r="I5244" s="70"/>
    </row>
    <row r="5245" spans="1:9" ht="15" hidden="1" customHeight="1" x14ac:dyDescent="0.25">
      <c r="A5245" s="224"/>
      <c r="B5245" s="60"/>
      <c r="C5245" s="151"/>
      <c r="D5245" s="57"/>
      <c r="E5245" s="86"/>
      <c r="F5245" s="63"/>
      <c r="G5245" s="63"/>
      <c r="H5245" s="64"/>
      <c r="I5245" s="56"/>
    </row>
    <row r="5246" spans="1:9" ht="15" hidden="1" customHeight="1" x14ac:dyDescent="0.25">
      <c r="A5246" s="224"/>
      <c r="B5246" s="55"/>
      <c r="C5246" s="75"/>
      <c r="D5246" s="105"/>
      <c r="E5246" s="72"/>
      <c r="F5246" s="62"/>
      <c r="G5246" s="63"/>
      <c r="H5246" s="64"/>
      <c r="I5246" s="56"/>
    </row>
    <row r="5247" spans="1:9" ht="15" hidden="1" customHeight="1" x14ac:dyDescent="0.25">
      <c r="A5247" s="224"/>
      <c r="B5247" s="56"/>
      <c r="C5247" s="56"/>
      <c r="D5247" s="57"/>
      <c r="E5247" s="72"/>
      <c r="F5247" s="62"/>
      <c r="G5247" s="63"/>
      <c r="H5247" s="64"/>
      <c r="I5247" s="56"/>
    </row>
    <row r="5248" spans="1:9" ht="15" hidden="1" customHeight="1" x14ac:dyDescent="0.25">
      <c r="A5248" s="224"/>
      <c r="B5248" s="60"/>
      <c r="C5248" s="71"/>
      <c r="D5248" s="57"/>
      <c r="E5248" s="66"/>
      <c r="F5248" s="63"/>
      <c r="G5248" s="63"/>
      <c r="H5248" s="64"/>
      <c r="I5248" s="56"/>
    </row>
    <row r="5249" spans="1:9" ht="15" hidden="1" customHeight="1" x14ac:dyDescent="0.25">
      <c r="A5249" s="224"/>
      <c r="B5249" s="56"/>
      <c r="C5249" s="245"/>
      <c r="D5249" s="57"/>
      <c r="E5249" s="86"/>
      <c r="F5249" s="62"/>
      <c r="G5249" s="63"/>
      <c r="H5249" s="64"/>
      <c r="I5249" s="56"/>
    </row>
    <row r="5250" spans="1:9" ht="15" hidden="1" customHeight="1" x14ac:dyDescent="0.25">
      <c r="A5250" s="224"/>
      <c r="B5250" s="56"/>
      <c r="C5250" s="75"/>
      <c r="D5250" s="57"/>
      <c r="E5250" s="72"/>
      <c r="F5250" s="62"/>
      <c r="G5250" s="63"/>
      <c r="H5250" s="64"/>
      <c r="I5250" s="56"/>
    </row>
    <row r="5251" spans="1:9" ht="15" hidden="1" customHeight="1" x14ac:dyDescent="0.25">
      <c r="A5251" s="224"/>
      <c r="B5251" s="55"/>
      <c r="C5251" s="110"/>
      <c r="D5251" s="57"/>
      <c r="E5251" s="86"/>
      <c r="F5251" s="62"/>
      <c r="G5251" s="63"/>
      <c r="H5251" s="64"/>
      <c r="I5251" s="56"/>
    </row>
    <row r="5252" spans="1:9" ht="15" hidden="1" customHeight="1" x14ac:dyDescent="0.25">
      <c r="A5252" s="224"/>
      <c r="B5252" s="95"/>
      <c r="C5252" s="56"/>
      <c r="D5252" s="57"/>
      <c r="E5252" s="72"/>
      <c r="F5252" s="58"/>
      <c r="G5252" s="63"/>
      <c r="H5252" s="64"/>
      <c r="I5252" s="70"/>
    </row>
    <row r="5253" spans="1:9" ht="15" hidden="1" customHeight="1" x14ac:dyDescent="0.25">
      <c r="A5253" s="224"/>
      <c r="B5253" s="55"/>
      <c r="C5253" s="72"/>
      <c r="D5253" s="57"/>
      <c r="E5253" s="66"/>
      <c r="F5253" s="77"/>
      <c r="G5253" s="63"/>
      <c r="H5253" s="64"/>
      <c r="I5253" s="70"/>
    </row>
    <row r="5254" spans="1:9" ht="15" hidden="1" customHeight="1" x14ac:dyDescent="0.25">
      <c r="A5254" s="224"/>
      <c r="B5254" s="56"/>
      <c r="C5254" s="56"/>
      <c r="D5254" s="57"/>
      <c r="E5254" s="66"/>
      <c r="F5254" s="76"/>
      <c r="G5254" s="63"/>
      <c r="H5254" s="64"/>
      <c r="I5254" s="70"/>
    </row>
    <row r="5255" spans="1:9" ht="15" hidden="1" customHeight="1" x14ac:dyDescent="0.25">
      <c r="A5255" s="224"/>
      <c r="B5255" s="56"/>
      <c r="C5255" s="75"/>
      <c r="D5255" s="57"/>
      <c r="E5255" s="72"/>
      <c r="F5255" s="62"/>
      <c r="G5255" s="63"/>
      <c r="H5255" s="64"/>
      <c r="I5255" s="70"/>
    </row>
    <row r="5256" spans="1:9" ht="15" hidden="1" customHeight="1" x14ac:dyDescent="0.25">
      <c r="A5256" s="224"/>
      <c r="B5256" s="74"/>
      <c r="C5256" s="71"/>
      <c r="D5256" s="83"/>
      <c r="E5256" s="72"/>
      <c r="F5256" s="77"/>
      <c r="G5256" s="63"/>
      <c r="H5256" s="64"/>
      <c r="I5256" s="70"/>
    </row>
    <row r="5257" spans="1:9" ht="15" hidden="1" customHeight="1" x14ac:dyDescent="0.25">
      <c r="A5257" s="224"/>
      <c r="B5257" s="56"/>
      <c r="C5257" s="71"/>
      <c r="D5257" s="57"/>
      <c r="E5257" s="72"/>
      <c r="F5257" s="62"/>
      <c r="G5257" s="63"/>
      <c r="H5257" s="64"/>
      <c r="I5257" s="70"/>
    </row>
    <row r="5258" spans="1:9" ht="15" hidden="1" customHeight="1" x14ac:dyDescent="0.25">
      <c r="A5258" s="224"/>
      <c r="B5258" s="56"/>
      <c r="C5258" s="56"/>
      <c r="D5258" s="57"/>
      <c r="E5258" s="86"/>
      <c r="F5258" s="62"/>
      <c r="G5258" s="63"/>
      <c r="H5258" s="64"/>
      <c r="I5258" s="70"/>
    </row>
    <row r="5259" spans="1:9" ht="15" hidden="1" customHeight="1" x14ac:dyDescent="0.25">
      <c r="A5259" s="224"/>
      <c r="B5259" s="56"/>
      <c r="C5259" s="56"/>
      <c r="D5259" s="57"/>
      <c r="E5259" s="86"/>
      <c r="F5259" s="96"/>
      <c r="G5259" s="63"/>
      <c r="H5259" s="64"/>
      <c r="I5259" s="70"/>
    </row>
    <row r="5260" spans="1:9" ht="15" hidden="1" customHeight="1" x14ac:dyDescent="0.25">
      <c r="A5260" s="224"/>
      <c r="B5260" s="68"/>
      <c r="C5260" s="56"/>
      <c r="D5260" s="57"/>
      <c r="E5260" s="66"/>
      <c r="F5260" s="62"/>
      <c r="G5260" s="63"/>
      <c r="H5260" s="64"/>
      <c r="I5260" s="70"/>
    </row>
    <row r="5261" spans="1:9" ht="15" hidden="1" customHeight="1" x14ac:dyDescent="0.25">
      <c r="A5261" s="224"/>
      <c r="B5261" s="56"/>
      <c r="C5261" s="56"/>
      <c r="D5261" s="57"/>
      <c r="E5261" s="86"/>
      <c r="F5261" s="62"/>
      <c r="G5261" s="63"/>
      <c r="H5261" s="64"/>
      <c r="I5261" s="70"/>
    </row>
    <row r="5262" spans="1:9" ht="15" hidden="1" customHeight="1" x14ac:dyDescent="0.25">
      <c r="A5262" s="224"/>
      <c r="B5262" s="56"/>
      <c r="C5262" s="56"/>
      <c r="D5262" s="57"/>
      <c r="E5262" s="86"/>
      <c r="F5262" s="63"/>
      <c r="G5262" s="63"/>
      <c r="H5262" s="64"/>
      <c r="I5262" s="70"/>
    </row>
    <row r="5263" spans="1:9" ht="15" hidden="1" customHeight="1" x14ac:dyDescent="0.25">
      <c r="A5263" s="224"/>
      <c r="B5263" s="56"/>
      <c r="C5263" s="56"/>
      <c r="D5263" s="56"/>
      <c r="E5263" s="72"/>
      <c r="F5263" s="58"/>
      <c r="G5263" s="63"/>
      <c r="H5263" s="64"/>
      <c r="I5263" s="70"/>
    </row>
    <row r="5264" spans="1:9" ht="15" hidden="1" customHeight="1" x14ac:dyDescent="0.25">
      <c r="A5264" s="224"/>
      <c r="B5264" s="55"/>
      <c r="C5264" s="75"/>
      <c r="D5264" s="57"/>
      <c r="E5264" s="86"/>
      <c r="F5264" s="62"/>
      <c r="G5264" s="63"/>
      <c r="H5264" s="64"/>
      <c r="I5264" s="56"/>
    </row>
    <row r="5265" spans="1:9" ht="15" hidden="1" customHeight="1" x14ac:dyDescent="0.25">
      <c r="A5265" s="224"/>
      <c r="B5265" s="56"/>
      <c r="C5265" s="56"/>
      <c r="D5265" s="57"/>
      <c r="E5265" s="86"/>
      <c r="F5265" s="63"/>
      <c r="G5265" s="63"/>
      <c r="H5265" s="64"/>
      <c r="I5265" s="56"/>
    </row>
    <row r="5266" spans="1:9" ht="15" hidden="1" customHeight="1" x14ac:dyDescent="0.25">
      <c r="A5266" s="224"/>
      <c r="B5266" s="60"/>
      <c r="C5266" s="71"/>
      <c r="D5266" s="57"/>
      <c r="E5266" s="66"/>
      <c r="F5266" s="63"/>
      <c r="G5266" s="63"/>
      <c r="H5266" s="64"/>
      <c r="I5266" s="56"/>
    </row>
    <row r="5267" spans="1:9" ht="15" hidden="1" customHeight="1" x14ac:dyDescent="0.25">
      <c r="A5267" s="224"/>
      <c r="B5267" s="56"/>
      <c r="C5267" s="56"/>
      <c r="D5267" s="57"/>
      <c r="E5267" s="66"/>
      <c r="F5267" s="76"/>
      <c r="G5267" s="63"/>
      <c r="H5267" s="64"/>
      <c r="I5267" s="56"/>
    </row>
    <row r="5268" spans="1:9" ht="15" hidden="1" customHeight="1" x14ac:dyDescent="0.25">
      <c r="A5268" s="224"/>
      <c r="B5268" s="56"/>
      <c r="C5268" s="56"/>
      <c r="D5268" s="57"/>
      <c r="E5268" s="72"/>
      <c r="F5268" s="62"/>
      <c r="G5268" s="63"/>
      <c r="H5268" s="64"/>
      <c r="I5268" s="56"/>
    </row>
    <row r="5269" spans="1:9" ht="15" hidden="1" customHeight="1" x14ac:dyDescent="0.25">
      <c r="A5269" s="224"/>
      <c r="B5269" s="95"/>
      <c r="C5269" s="56"/>
      <c r="D5269" s="57"/>
      <c r="E5269" s="72"/>
      <c r="F5269" s="62"/>
      <c r="G5269" s="63"/>
      <c r="H5269" s="64"/>
      <c r="I5269" s="56"/>
    </row>
    <row r="5270" spans="1:9" ht="15" hidden="1" customHeight="1" x14ac:dyDescent="0.25">
      <c r="A5270" s="224"/>
      <c r="B5270" s="95"/>
      <c r="C5270" s="56"/>
      <c r="D5270" s="57"/>
      <c r="E5270" s="86"/>
      <c r="F5270" s="62"/>
      <c r="G5270" s="63"/>
      <c r="H5270" s="64"/>
      <c r="I5270" s="56"/>
    </row>
    <row r="5271" spans="1:9" ht="15" hidden="1" customHeight="1" x14ac:dyDescent="0.25">
      <c r="A5271" s="224"/>
      <c r="B5271" s="55"/>
      <c r="C5271" s="56"/>
      <c r="D5271" s="98"/>
      <c r="E5271" s="99"/>
      <c r="F5271" s="58"/>
      <c r="G5271" s="63"/>
      <c r="H5271" s="64"/>
      <c r="I5271" s="56"/>
    </row>
    <row r="5272" spans="1:9" ht="15" hidden="1" customHeight="1" x14ac:dyDescent="0.25">
      <c r="A5272" s="224"/>
      <c r="B5272" s="56"/>
      <c r="C5272" s="56"/>
      <c r="D5272" s="128"/>
      <c r="E5272" s="99"/>
      <c r="F5272" s="62"/>
      <c r="G5272" s="63"/>
      <c r="H5272" s="64"/>
      <c r="I5272" s="56"/>
    </row>
    <row r="5273" spans="1:9" ht="15" hidden="1" customHeight="1" x14ac:dyDescent="0.25">
      <c r="A5273" s="224"/>
      <c r="B5273" s="56"/>
      <c r="C5273" s="56"/>
      <c r="D5273" s="139"/>
      <c r="E5273" s="84"/>
      <c r="F5273" s="140"/>
      <c r="G5273" s="63"/>
      <c r="H5273" s="64"/>
      <c r="I5273" s="56"/>
    </row>
    <row r="5274" spans="1:9" ht="15" hidden="1" customHeight="1" x14ac:dyDescent="0.25">
      <c r="A5274" s="224"/>
      <c r="B5274" s="74"/>
      <c r="C5274" s="56"/>
      <c r="D5274" s="57"/>
      <c r="E5274" s="66"/>
      <c r="F5274" s="76"/>
      <c r="G5274" s="63"/>
      <c r="H5274" s="64"/>
      <c r="I5274" s="70"/>
    </row>
    <row r="5275" spans="1:9" ht="15" hidden="1" customHeight="1" x14ac:dyDescent="0.25">
      <c r="A5275" s="224"/>
      <c r="B5275" s="56"/>
      <c r="C5275" s="230"/>
      <c r="D5275" s="57"/>
      <c r="E5275" s="72"/>
      <c r="F5275" s="58"/>
      <c r="G5275" s="100"/>
      <c r="H5275" s="64"/>
      <c r="I5275" s="70"/>
    </row>
    <row r="5276" spans="1:9" ht="15" hidden="1" customHeight="1" x14ac:dyDescent="0.25">
      <c r="A5276" s="224"/>
      <c r="B5276" s="56"/>
      <c r="C5276" s="230"/>
      <c r="D5276" s="57"/>
      <c r="E5276" s="72"/>
      <c r="F5276" s="58"/>
      <c r="G5276" s="100"/>
      <c r="H5276" s="64"/>
      <c r="I5276" s="70"/>
    </row>
    <row r="5277" spans="1:9" ht="15" hidden="1" customHeight="1" x14ac:dyDescent="0.25">
      <c r="A5277" s="224"/>
      <c r="B5277" s="74"/>
      <c r="C5277" s="56"/>
      <c r="D5277" s="57"/>
      <c r="E5277" s="66"/>
      <c r="F5277" s="76"/>
      <c r="G5277" s="100"/>
      <c r="H5277" s="64"/>
      <c r="I5277" s="70"/>
    </row>
    <row r="5278" spans="1:9" ht="15" hidden="1" customHeight="1" x14ac:dyDescent="0.25">
      <c r="A5278" s="224"/>
      <c r="B5278" s="56"/>
      <c r="C5278" s="56"/>
      <c r="D5278" s="243"/>
      <c r="E5278" s="230"/>
      <c r="F5278" s="138"/>
      <c r="G5278" s="100"/>
      <c r="H5278" s="64"/>
      <c r="I5278" s="56"/>
    </row>
    <row r="5279" spans="1:9" ht="15" hidden="1" customHeight="1" x14ac:dyDescent="0.25">
      <c r="A5279" s="224"/>
      <c r="B5279" s="56"/>
      <c r="C5279" s="71"/>
      <c r="D5279" s="57"/>
      <c r="E5279" s="72"/>
      <c r="F5279" s="67"/>
      <c r="G5279" s="63"/>
      <c r="H5279" s="64"/>
      <c r="I5279" s="56"/>
    </row>
    <row r="5280" spans="1:9" ht="15" hidden="1" customHeight="1" x14ac:dyDescent="0.25">
      <c r="A5280" s="224"/>
      <c r="B5280" s="56"/>
      <c r="C5280" s="56"/>
      <c r="D5280" s="57"/>
      <c r="E5280" s="72"/>
      <c r="F5280" s="62"/>
      <c r="G5280" s="63"/>
      <c r="H5280" s="64"/>
      <c r="I5280" s="56"/>
    </row>
    <row r="5281" spans="1:9" ht="15" hidden="1" customHeight="1" x14ac:dyDescent="0.25">
      <c r="A5281" s="224"/>
      <c r="B5281" s="68"/>
      <c r="C5281" s="56"/>
      <c r="D5281" s="57"/>
      <c r="E5281" s="66"/>
      <c r="F5281" s="62"/>
      <c r="G5281" s="63"/>
      <c r="H5281" s="64"/>
      <c r="I5281" s="56"/>
    </row>
    <row r="5282" spans="1:9" ht="15" hidden="1" customHeight="1" x14ac:dyDescent="0.25">
      <c r="A5282" s="224"/>
      <c r="B5282" s="56"/>
      <c r="C5282" s="56"/>
      <c r="D5282" s="57"/>
      <c r="E5282" s="86"/>
      <c r="F5282" s="63"/>
      <c r="G5282" s="63"/>
      <c r="H5282" s="64"/>
      <c r="I5282" s="56"/>
    </row>
    <row r="5283" spans="1:9" ht="15" hidden="1" customHeight="1" x14ac:dyDescent="0.25">
      <c r="A5283" s="224"/>
      <c r="B5283" s="55"/>
      <c r="C5283" s="110"/>
      <c r="D5283" s="57"/>
      <c r="E5283" s="86"/>
      <c r="F5283" s="62"/>
      <c r="G5283" s="63"/>
      <c r="H5283" s="64"/>
      <c r="I5283" s="56"/>
    </row>
    <row r="5284" spans="1:9" ht="15" hidden="1" customHeight="1" x14ac:dyDescent="0.25">
      <c r="A5284" s="224"/>
      <c r="B5284" s="56"/>
      <c r="C5284" s="56"/>
      <c r="D5284" s="250"/>
      <c r="E5284" s="84"/>
      <c r="F5284" s="140"/>
      <c r="G5284" s="63"/>
      <c r="H5284" s="64"/>
      <c r="I5284" s="56"/>
    </row>
    <row r="5285" spans="1:9" ht="15" hidden="1" customHeight="1" x14ac:dyDescent="0.25">
      <c r="A5285" s="224"/>
      <c r="B5285" s="56"/>
      <c r="C5285" s="56"/>
      <c r="D5285" s="57"/>
      <c r="E5285" s="84"/>
      <c r="F5285" s="76"/>
      <c r="G5285" s="63"/>
      <c r="H5285" s="64"/>
      <c r="I5285" s="56"/>
    </row>
    <row r="5286" spans="1:9" ht="15" hidden="1" customHeight="1" x14ac:dyDescent="0.25">
      <c r="A5286" s="224"/>
      <c r="B5286" s="68"/>
      <c r="C5286" s="56"/>
      <c r="D5286" s="57"/>
      <c r="E5286" s="99"/>
      <c r="F5286" s="77"/>
      <c r="G5286" s="100"/>
      <c r="H5286" s="64"/>
      <c r="I5286" s="56"/>
    </row>
    <row r="5287" spans="1:9" ht="15" hidden="1" customHeight="1" x14ac:dyDescent="0.25">
      <c r="A5287" s="224"/>
      <c r="B5287" s="68"/>
      <c r="C5287" s="56"/>
      <c r="D5287" s="57"/>
      <c r="E5287" s="72"/>
      <c r="F5287" s="77"/>
      <c r="G5287" s="100"/>
      <c r="H5287" s="64"/>
      <c r="I5287" s="70"/>
    </row>
    <row r="5288" spans="1:9" ht="15" hidden="1" customHeight="1" x14ac:dyDescent="0.25">
      <c r="A5288" s="224"/>
      <c r="B5288" s="56"/>
      <c r="C5288" s="56"/>
      <c r="D5288" s="250"/>
      <c r="E5288" s="84"/>
      <c r="F5288" s="140"/>
      <c r="G5288" s="63"/>
      <c r="H5288" s="64"/>
      <c r="I5288" s="70"/>
    </row>
    <row r="5289" spans="1:9" ht="15" hidden="1" customHeight="1" x14ac:dyDescent="0.25">
      <c r="A5289" s="224"/>
      <c r="B5289" s="56"/>
      <c r="C5289" s="56"/>
      <c r="D5289" s="57"/>
      <c r="E5289" s="84"/>
      <c r="F5289" s="76"/>
      <c r="G5289" s="63"/>
      <c r="H5289" s="64"/>
      <c r="I5289" s="56"/>
    </row>
    <row r="5290" spans="1:9" ht="15" hidden="1" customHeight="1" x14ac:dyDescent="0.25">
      <c r="A5290" s="224"/>
      <c r="B5290" s="56"/>
      <c r="C5290" s="71"/>
      <c r="D5290" s="83"/>
      <c r="E5290" s="72"/>
      <c r="F5290" s="77"/>
      <c r="G5290" s="63"/>
      <c r="H5290" s="64"/>
      <c r="I5290" s="56"/>
    </row>
    <row r="5291" spans="1:9" ht="15" hidden="1" customHeight="1" x14ac:dyDescent="0.25">
      <c r="A5291" s="224"/>
      <c r="B5291" s="55"/>
      <c r="C5291" s="88"/>
      <c r="D5291" s="83"/>
      <c r="E5291" s="72"/>
      <c r="F5291" s="77"/>
      <c r="G5291" s="63"/>
      <c r="H5291" s="64"/>
      <c r="I5291" s="56"/>
    </row>
    <row r="5292" spans="1:9" ht="15" hidden="1" customHeight="1" x14ac:dyDescent="0.25">
      <c r="A5292" s="224"/>
      <c r="B5292" s="68"/>
      <c r="C5292" s="88"/>
      <c r="D5292" s="57"/>
      <c r="E5292" s="72"/>
      <c r="F5292" s="62"/>
      <c r="G5292" s="63"/>
      <c r="H5292" s="64"/>
      <c r="I5292" s="56"/>
    </row>
    <row r="5293" spans="1:9" ht="15" hidden="1" customHeight="1" x14ac:dyDescent="0.25">
      <c r="A5293" s="224"/>
      <c r="B5293" s="68"/>
      <c r="C5293" s="88"/>
      <c r="D5293" s="57"/>
      <c r="E5293" s="72"/>
      <c r="F5293" s="62"/>
      <c r="G5293" s="63"/>
      <c r="H5293" s="64"/>
      <c r="I5293" s="56"/>
    </row>
    <row r="5294" spans="1:9" ht="15" hidden="1" customHeight="1" x14ac:dyDescent="0.25">
      <c r="A5294" s="224"/>
      <c r="B5294" s="56"/>
      <c r="C5294" s="88"/>
      <c r="D5294" s="57"/>
      <c r="E5294" s="72"/>
      <c r="F5294" s="62"/>
      <c r="G5294" s="63"/>
      <c r="H5294" s="64"/>
      <c r="I5294" s="56"/>
    </row>
    <row r="5295" spans="1:9" ht="15" hidden="1" customHeight="1" x14ac:dyDescent="0.25">
      <c r="A5295" s="224"/>
      <c r="B5295" s="56"/>
      <c r="C5295" s="88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4"/>
      <c r="B5296" s="68"/>
      <c r="C5296" s="230"/>
      <c r="D5296" s="57"/>
      <c r="E5296" s="72"/>
      <c r="F5296" s="58"/>
      <c r="G5296" s="63"/>
      <c r="H5296" s="64"/>
      <c r="I5296" s="56"/>
    </row>
    <row r="5297" spans="1:9" hidden="1" x14ac:dyDescent="0.25">
      <c r="A5297" s="224"/>
      <c r="B5297" s="55"/>
      <c r="C5297" s="55"/>
      <c r="D5297" s="57"/>
      <c r="E5297" s="86"/>
      <c r="F5297" s="77"/>
      <c r="G5297" s="63"/>
      <c r="H5297" s="64"/>
      <c r="I5297" s="56"/>
    </row>
    <row r="5298" spans="1:9" ht="15" hidden="1" customHeight="1" x14ac:dyDescent="0.25">
      <c r="A5298" s="224"/>
      <c r="B5298" s="56"/>
      <c r="C5298" s="110"/>
      <c r="D5298" s="83"/>
      <c r="E5298" s="66"/>
      <c r="F5298" s="76"/>
      <c r="G5298" s="63"/>
      <c r="H5298" s="64"/>
      <c r="I5298" s="56"/>
    </row>
    <row r="5299" spans="1:9" ht="15" hidden="1" customHeight="1" x14ac:dyDescent="0.25">
      <c r="A5299" s="224"/>
      <c r="B5299" s="55"/>
      <c r="C5299" s="110"/>
      <c r="D5299" s="57"/>
      <c r="E5299" s="66"/>
      <c r="F5299" s="58"/>
      <c r="G5299" s="100"/>
      <c r="H5299" s="64"/>
      <c r="I5299" s="56"/>
    </row>
    <row r="5300" spans="1:9" ht="15" hidden="1" customHeight="1" x14ac:dyDescent="0.25">
      <c r="A5300" s="224"/>
      <c r="B5300" s="56"/>
      <c r="C5300" s="110"/>
      <c r="D5300" s="83"/>
      <c r="E5300" s="66"/>
      <c r="F5300" s="76"/>
      <c r="G5300" s="743"/>
      <c r="H5300" s="64"/>
      <c r="I5300" s="56"/>
    </row>
    <row r="5301" spans="1:9" ht="15" hidden="1" customHeight="1" x14ac:dyDescent="0.25">
      <c r="A5301" s="224"/>
      <c r="B5301" s="55"/>
      <c r="C5301" s="110"/>
      <c r="D5301" s="57"/>
      <c r="E5301" s="66"/>
      <c r="F5301" s="58"/>
      <c r="G5301" s="63"/>
      <c r="H5301" s="64"/>
      <c r="I5301" s="56"/>
    </row>
    <row r="5302" spans="1:9" ht="15" hidden="1" customHeight="1" x14ac:dyDescent="0.25">
      <c r="A5302" s="224"/>
      <c r="B5302" s="56"/>
      <c r="C5302" s="230"/>
      <c r="D5302" s="83"/>
      <c r="E5302" s="66"/>
      <c r="F5302" s="76"/>
      <c r="G5302" s="63"/>
      <c r="H5302" s="64"/>
      <c r="I5302" s="56"/>
    </row>
    <row r="5303" spans="1:9" ht="15" hidden="1" customHeight="1" x14ac:dyDescent="0.25">
      <c r="A5303" s="224"/>
      <c r="B5303" s="81"/>
      <c r="C5303" s="230"/>
      <c r="D5303" s="57"/>
      <c r="E5303" s="86"/>
      <c r="F5303" s="63"/>
      <c r="G5303" s="63"/>
      <c r="H5303" s="64"/>
      <c r="I5303" s="70"/>
    </row>
    <row r="5304" spans="1:9" ht="15" hidden="1" customHeight="1" x14ac:dyDescent="0.25">
      <c r="A5304" s="224"/>
      <c r="B5304" s="55"/>
      <c r="C5304" s="75"/>
      <c r="D5304" s="57"/>
      <c r="E5304" s="86"/>
      <c r="F5304" s="62"/>
      <c r="G5304" s="63"/>
      <c r="H5304" s="64"/>
      <c r="I5304" s="70"/>
    </row>
    <row r="5305" spans="1:9" ht="15" hidden="1" customHeight="1" x14ac:dyDescent="0.25">
      <c r="A5305" s="224"/>
      <c r="B5305" s="56"/>
      <c r="C5305" s="56"/>
      <c r="D5305" s="57"/>
      <c r="E5305" s="66"/>
      <c r="F5305" s="62"/>
      <c r="G5305" s="63"/>
      <c r="H5305" s="64"/>
      <c r="I5305" s="56"/>
    </row>
    <row r="5306" spans="1:9" ht="15" hidden="1" customHeight="1" x14ac:dyDescent="0.25">
      <c r="A5306" s="224"/>
      <c r="B5306" s="56"/>
      <c r="C5306" s="56"/>
      <c r="D5306" s="128"/>
      <c r="E5306" s="99"/>
      <c r="F5306" s="62"/>
      <c r="G5306" s="63"/>
      <c r="H5306" s="64"/>
      <c r="I5306" s="56"/>
    </row>
    <row r="5307" spans="1:9" ht="15" hidden="1" customHeight="1" x14ac:dyDescent="0.25">
      <c r="A5307" s="224"/>
      <c r="B5307" s="56"/>
      <c r="C5307" s="56"/>
      <c r="D5307" s="57"/>
      <c r="E5307" s="72"/>
      <c r="F5307" s="62"/>
      <c r="G5307" s="63"/>
      <c r="H5307" s="64"/>
      <c r="I5307" s="56"/>
    </row>
    <row r="5308" spans="1:9" ht="15" hidden="1" customHeight="1" x14ac:dyDescent="0.25">
      <c r="A5308" s="224"/>
      <c r="B5308" s="60"/>
      <c r="C5308" s="71"/>
      <c r="D5308" s="57"/>
      <c r="E5308" s="66"/>
      <c r="F5308" s="63"/>
      <c r="G5308" s="63"/>
      <c r="H5308" s="64"/>
      <c r="I5308" s="56"/>
    </row>
    <row r="5309" spans="1:9" ht="15" hidden="1" customHeight="1" x14ac:dyDescent="0.25">
      <c r="A5309" s="224"/>
      <c r="B5309" s="55"/>
      <c r="C5309" s="75"/>
      <c r="D5309" s="57"/>
      <c r="E5309" s="86"/>
      <c r="F5309" s="62"/>
      <c r="G5309" s="63"/>
      <c r="H5309" s="64"/>
      <c r="I5309" s="56"/>
    </row>
    <row r="5310" spans="1:9" ht="15" hidden="1" customHeight="1" x14ac:dyDescent="0.25">
      <c r="A5310" s="224"/>
      <c r="B5310" s="56"/>
      <c r="C5310" s="56"/>
      <c r="D5310" s="57"/>
      <c r="E5310" s="72"/>
      <c r="F5310" s="62"/>
      <c r="G5310" s="63"/>
      <c r="H5310" s="64"/>
      <c r="I5310" s="56"/>
    </row>
    <row r="5311" spans="1:9" ht="15" hidden="1" customHeight="1" x14ac:dyDescent="0.25">
      <c r="A5311" s="224"/>
      <c r="B5311" s="56"/>
      <c r="C5311" s="56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4"/>
      <c r="B5312" s="68"/>
      <c r="C5312" s="75"/>
      <c r="D5312" s="57"/>
      <c r="E5312" s="72"/>
      <c r="F5312" s="77"/>
      <c r="G5312" s="63"/>
      <c r="H5312" s="64"/>
      <c r="I5312" s="56"/>
    </row>
    <row r="5313" spans="1:9" ht="15" hidden="1" customHeight="1" x14ac:dyDescent="0.25">
      <c r="A5313" s="224"/>
      <c r="B5313" s="95"/>
      <c r="C5313" s="65"/>
      <c r="D5313" s="243"/>
      <c r="E5313" s="420"/>
      <c r="F5313" s="62"/>
      <c r="G5313" s="63"/>
      <c r="H5313" s="64"/>
      <c r="I5313" s="56"/>
    </row>
    <row r="5314" spans="1:9" ht="15" hidden="1" customHeight="1" x14ac:dyDescent="0.25">
      <c r="A5314" s="224"/>
      <c r="B5314" s="95"/>
      <c r="C5314" s="81"/>
      <c r="D5314" s="250"/>
      <c r="E5314" s="461"/>
      <c r="F5314" s="62"/>
      <c r="G5314" s="62"/>
      <c r="H5314" s="106"/>
      <c r="I5314" s="56"/>
    </row>
    <row r="5315" spans="1:9" ht="15" hidden="1" customHeight="1" x14ac:dyDescent="0.25">
      <c r="A5315" s="224"/>
      <c r="B5315" s="56"/>
      <c r="C5315" s="56"/>
      <c r="D5315" s="57"/>
      <c r="E5315" s="66"/>
      <c r="F5315" s="76"/>
      <c r="G5315" s="63"/>
      <c r="H5315" s="106"/>
      <c r="I5315" s="56"/>
    </row>
    <row r="5316" spans="1:9" ht="15" hidden="1" customHeight="1" x14ac:dyDescent="0.25">
      <c r="A5316" s="224"/>
      <c r="B5316" s="56"/>
      <c r="C5316" s="56"/>
      <c r="D5316" s="57"/>
      <c r="E5316" s="66"/>
      <c r="F5316" s="76"/>
      <c r="G5316" s="100"/>
      <c r="H5316" s="106"/>
      <c r="I5316" s="70"/>
    </row>
    <row r="5317" spans="1:9" ht="15" hidden="1" customHeight="1" x14ac:dyDescent="0.25">
      <c r="A5317" s="224"/>
      <c r="B5317" s="60"/>
      <c r="C5317" s="228"/>
      <c r="D5317" s="98"/>
      <c r="E5317" s="99"/>
      <c r="F5317" s="441"/>
      <c r="G5317" s="63"/>
      <c r="H5317" s="106"/>
      <c r="I5317" s="70"/>
    </row>
    <row r="5318" spans="1:9" ht="15" hidden="1" customHeight="1" x14ac:dyDescent="0.25">
      <c r="A5318" s="224"/>
      <c r="B5318" s="74"/>
      <c r="C5318" s="75"/>
      <c r="D5318" s="83"/>
      <c r="E5318" s="72"/>
      <c r="F5318" s="76"/>
      <c r="G5318" s="63"/>
      <c r="H5318" s="106"/>
      <c r="I5318" s="70"/>
    </row>
    <row r="5319" spans="1:9" ht="15" hidden="1" customHeight="1" x14ac:dyDescent="0.25">
      <c r="A5319" s="224"/>
      <c r="B5319" s="95"/>
      <c r="C5319" s="56"/>
      <c r="D5319" s="57"/>
      <c r="E5319" s="72"/>
      <c r="F5319" s="58"/>
      <c r="G5319" s="63"/>
      <c r="H5319" s="64"/>
      <c r="I5319" s="70"/>
    </row>
    <row r="5320" spans="1:9" ht="15" hidden="1" customHeight="1" x14ac:dyDescent="0.25">
      <c r="A5320" s="224"/>
      <c r="B5320" s="95"/>
      <c r="C5320" s="230"/>
      <c r="D5320" s="57"/>
      <c r="E5320" s="72"/>
      <c r="F5320" s="58"/>
      <c r="G5320" s="63"/>
      <c r="H5320" s="64"/>
      <c r="I5320" s="70"/>
    </row>
    <row r="5321" spans="1:9" ht="15" hidden="1" customHeight="1" x14ac:dyDescent="0.25">
      <c r="A5321" s="224"/>
      <c r="B5321" s="56"/>
      <c r="C5321" s="75"/>
      <c r="D5321" s="57"/>
      <c r="E5321" s="72"/>
      <c r="F5321" s="62"/>
      <c r="G5321" s="63"/>
      <c r="H5321" s="64"/>
      <c r="I5321" s="70"/>
    </row>
    <row r="5322" spans="1:9" ht="15" hidden="1" customHeight="1" x14ac:dyDescent="0.25">
      <c r="A5322" s="224"/>
      <c r="B5322" s="60"/>
      <c r="C5322" s="71"/>
      <c r="D5322" s="57"/>
      <c r="E5322" s="66"/>
      <c r="F5322" s="63"/>
      <c r="G5322" s="63"/>
      <c r="H5322" s="64"/>
      <c r="I5322" s="70"/>
    </row>
    <row r="5323" spans="1:9" ht="15" hidden="1" customHeight="1" x14ac:dyDescent="0.25">
      <c r="A5323" s="224"/>
      <c r="B5323" s="74"/>
      <c r="C5323" s="71"/>
      <c r="D5323" s="83"/>
      <c r="E5323" s="72"/>
      <c r="F5323" s="77"/>
      <c r="G5323" s="63"/>
      <c r="H5323" s="64"/>
      <c r="I5323" s="56"/>
    </row>
    <row r="5324" spans="1:9" ht="15" hidden="1" customHeight="1" x14ac:dyDescent="0.25">
      <c r="A5324" s="224"/>
      <c r="B5324" s="249"/>
      <c r="C5324" s="230"/>
      <c r="D5324" s="57"/>
      <c r="E5324" s="72"/>
      <c r="F5324" s="76"/>
      <c r="G5324" s="63"/>
      <c r="H5324" s="64"/>
      <c r="I5324" s="56"/>
    </row>
    <row r="5325" spans="1:9" ht="15" hidden="1" customHeight="1" x14ac:dyDescent="0.25">
      <c r="A5325" s="224"/>
      <c r="B5325" s="56"/>
      <c r="C5325" s="71"/>
      <c r="D5325" s="83"/>
      <c r="E5325" s="72"/>
      <c r="F5325" s="77"/>
      <c r="G5325" s="63"/>
      <c r="H5325" s="64"/>
      <c r="I5325" s="56"/>
    </row>
    <row r="5326" spans="1:9" ht="15" hidden="1" customHeight="1" x14ac:dyDescent="0.25">
      <c r="A5326" s="224"/>
      <c r="B5326" s="56"/>
      <c r="C5326" s="56"/>
      <c r="D5326" s="57"/>
      <c r="E5326" s="84"/>
      <c r="F5326" s="76"/>
      <c r="G5326" s="63"/>
      <c r="H5326" s="64"/>
      <c r="I5326" s="56"/>
    </row>
    <row r="5327" spans="1:9" ht="15" hidden="1" customHeight="1" x14ac:dyDescent="0.25">
      <c r="A5327" s="224"/>
      <c r="B5327" s="68"/>
      <c r="C5327" s="56"/>
      <c r="D5327" s="71"/>
      <c r="E5327" s="71"/>
      <c r="F5327" s="96"/>
      <c r="G5327" s="63"/>
      <c r="H5327" s="64"/>
      <c r="I5327" s="56"/>
    </row>
    <row r="5328" spans="1:9" ht="15" hidden="1" customHeight="1" x14ac:dyDescent="0.25">
      <c r="A5328" s="224"/>
      <c r="B5328" s="56"/>
      <c r="C5328" s="75"/>
      <c r="D5328" s="57"/>
      <c r="E5328" s="72"/>
      <c r="F5328" s="62"/>
      <c r="G5328" s="63"/>
      <c r="H5328" s="64"/>
      <c r="I5328" s="70"/>
    </row>
    <row r="5329" spans="1:9" ht="15" hidden="1" customHeight="1" x14ac:dyDescent="0.25">
      <c r="A5329" s="224"/>
      <c r="B5329" s="56"/>
      <c r="C5329" s="56"/>
      <c r="D5329" s="57"/>
      <c r="E5329" s="72"/>
      <c r="F5329" s="62"/>
      <c r="G5329" s="63"/>
      <c r="H5329" s="64"/>
      <c r="I5329" s="70"/>
    </row>
    <row r="5330" spans="1:9" ht="15" hidden="1" customHeight="1" x14ac:dyDescent="0.25">
      <c r="A5330" s="224"/>
      <c r="B5330" s="55"/>
      <c r="C5330" s="75"/>
      <c r="D5330" s="57"/>
      <c r="E5330" s="86"/>
      <c r="F5330" s="62"/>
      <c r="G5330" s="63"/>
      <c r="H5330" s="64"/>
      <c r="I5330" s="56"/>
    </row>
    <row r="5331" spans="1:9" ht="15" hidden="1" customHeight="1" x14ac:dyDescent="0.25">
      <c r="A5331" s="224"/>
      <c r="B5331" s="56"/>
      <c r="C5331" s="56"/>
      <c r="D5331" s="57"/>
      <c r="E5331" s="86"/>
      <c r="F5331" s="63"/>
      <c r="G5331" s="63"/>
      <c r="H5331" s="64"/>
      <c r="I5331" s="70"/>
    </row>
    <row r="5332" spans="1:9" ht="15" hidden="1" customHeight="1" x14ac:dyDescent="0.25">
      <c r="A5332" s="224"/>
      <c r="B5332" s="56"/>
      <c r="C5332" s="123"/>
      <c r="D5332" s="57"/>
      <c r="E5332" s="72"/>
      <c r="F5332" s="62"/>
      <c r="G5332" s="63"/>
      <c r="H5332" s="64"/>
      <c r="I5332" s="56"/>
    </row>
    <row r="5333" spans="1:9" ht="15" hidden="1" customHeight="1" x14ac:dyDescent="0.25">
      <c r="A5333" s="224"/>
      <c r="B5333" s="56"/>
      <c r="C5333" s="56"/>
      <c r="D5333" s="57"/>
      <c r="E5333" s="66"/>
      <c r="F5333" s="62"/>
      <c r="G5333" s="63"/>
      <c r="H5333" s="64"/>
      <c r="I5333" s="56"/>
    </row>
    <row r="5334" spans="1:9" ht="15" hidden="1" customHeight="1" x14ac:dyDescent="0.25">
      <c r="A5334" s="224"/>
      <c r="B5334" s="60"/>
      <c r="C5334" s="71"/>
      <c r="D5334" s="57"/>
      <c r="E5334" s="66"/>
      <c r="F5334" s="63"/>
      <c r="G5334" s="63"/>
      <c r="H5334" s="64"/>
      <c r="I5334" s="56"/>
    </row>
    <row r="5335" spans="1:9" ht="15" hidden="1" customHeight="1" x14ac:dyDescent="0.25">
      <c r="A5335" s="224"/>
      <c r="B5335" s="60"/>
      <c r="C5335" s="228"/>
      <c r="D5335" s="98"/>
      <c r="E5335" s="99"/>
      <c r="F5335" s="441"/>
      <c r="G5335" s="63"/>
      <c r="H5335" s="64"/>
      <c r="I5335" s="70"/>
    </row>
    <row r="5336" spans="1:9" ht="15" hidden="1" customHeight="1" x14ac:dyDescent="0.25">
      <c r="A5336" s="224"/>
      <c r="B5336" s="56"/>
      <c r="C5336" s="56"/>
      <c r="D5336" s="57"/>
      <c r="E5336" s="86"/>
      <c r="F5336" s="62"/>
      <c r="G5336" s="63"/>
      <c r="H5336" s="106"/>
      <c r="I5336" s="56"/>
    </row>
    <row r="5337" spans="1:9" ht="15" hidden="1" customHeight="1" x14ac:dyDescent="0.25">
      <c r="A5337" s="224"/>
      <c r="B5337" s="60"/>
      <c r="C5337" s="151"/>
      <c r="D5337" s="87"/>
      <c r="E5337" s="462"/>
      <c r="F5337" s="130"/>
      <c r="G5337" s="743"/>
      <c r="H5337" s="64"/>
      <c r="I5337" s="70"/>
    </row>
    <row r="5338" spans="1:9" ht="15" hidden="1" customHeight="1" x14ac:dyDescent="0.25">
      <c r="A5338" s="224"/>
      <c r="B5338" s="56"/>
      <c r="C5338" s="71"/>
      <c r="D5338" s="57"/>
      <c r="E5338" s="72"/>
      <c r="F5338" s="67"/>
      <c r="G5338" s="63"/>
      <c r="H5338" s="746"/>
      <c r="I5338" s="70"/>
    </row>
    <row r="5339" spans="1:9" ht="15" hidden="1" customHeight="1" x14ac:dyDescent="0.25">
      <c r="A5339" s="224"/>
      <c r="B5339" s="68"/>
      <c r="C5339" s="56"/>
      <c r="D5339" s="57"/>
      <c r="E5339" s="72"/>
      <c r="F5339" s="62"/>
      <c r="G5339" s="63"/>
      <c r="H5339" s="64"/>
      <c r="I5339" s="70"/>
    </row>
    <row r="5340" spans="1:9" ht="15" hidden="1" customHeight="1" x14ac:dyDescent="0.25">
      <c r="A5340" s="224"/>
      <c r="B5340" s="95"/>
      <c r="C5340" s="75"/>
      <c r="D5340" s="57"/>
      <c r="E5340" s="72"/>
      <c r="F5340" s="62"/>
      <c r="G5340" s="63"/>
      <c r="H5340" s="64"/>
      <c r="I5340" s="70"/>
    </row>
    <row r="5341" spans="1:9" ht="15" hidden="1" customHeight="1" x14ac:dyDescent="0.25">
      <c r="A5341" s="224"/>
      <c r="B5341" s="56"/>
      <c r="C5341" s="56"/>
      <c r="D5341" s="57"/>
      <c r="E5341" s="66"/>
      <c r="F5341" s="77"/>
      <c r="G5341" s="100"/>
      <c r="H5341" s="64"/>
      <c r="I5341" s="56"/>
    </row>
    <row r="5342" spans="1:9" ht="15" hidden="1" customHeight="1" x14ac:dyDescent="0.25">
      <c r="A5342" s="224"/>
      <c r="B5342" s="56"/>
      <c r="C5342" s="56"/>
      <c r="D5342" s="57"/>
      <c r="E5342" s="72"/>
      <c r="F5342" s="77"/>
      <c r="G5342" s="100"/>
      <c r="H5342" s="106"/>
      <c r="I5342" s="56"/>
    </row>
    <row r="5343" spans="1:9" ht="15" hidden="1" customHeight="1" x14ac:dyDescent="0.25">
      <c r="A5343" s="224"/>
      <c r="B5343" s="56"/>
      <c r="C5343" s="71"/>
      <c r="D5343" s="83"/>
      <c r="E5343" s="72"/>
      <c r="F5343" s="77"/>
      <c r="G5343" s="63"/>
      <c r="H5343" s="64"/>
      <c r="I5343" s="56"/>
    </row>
    <row r="5344" spans="1:9" ht="15" hidden="1" customHeight="1" x14ac:dyDescent="0.25">
      <c r="A5344" s="224"/>
      <c r="B5344" s="55"/>
      <c r="C5344" s="88"/>
      <c r="D5344" s="83"/>
      <c r="E5344" s="72"/>
      <c r="F5344" s="77"/>
      <c r="G5344" s="63"/>
      <c r="H5344" s="64"/>
      <c r="I5344" s="56"/>
    </row>
    <row r="5345" spans="1:9" ht="15" hidden="1" customHeight="1" x14ac:dyDescent="0.25">
      <c r="A5345" s="224"/>
      <c r="B5345" s="68"/>
      <c r="C5345" s="88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4"/>
      <c r="B5346" s="60"/>
      <c r="C5346" s="71"/>
      <c r="D5346" s="57"/>
      <c r="E5346" s="66"/>
      <c r="F5346" s="63"/>
      <c r="G5346" s="63"/>
      <c r="H5346" s="64"/>
      <c r="I5346" s="56"/>
    </row>
    <row r="5347" spans="1:9" ht="15" hidden="1" customHeight="1" x14ac:dyDescent="0.25">
      <c r="A5347" s="224"/>
      <c r="B5347" s="56"/>
      <c r="C5347" s="56"/>
      <c r="D5347" s="57"/>
      <c r="E5347" s="72"/>
      <c r="F5347" s="62"/>
      <c r="G5347" s="63"/>
      <c r="H5347" s="64"/>
      <c r="I5347" s="70"/>
    </row>
    <row r="5348" spans="1:9" ht="15" hidden="1" customHeight="1" x14ac:dyDescent="0.25">
      <c r="A5348" s="224"/>
      <c r="B5348" s="55"/>
      <c r="C5348" s="75"/>
      <c r="D5348" s="57"/>
      <c r="E5348" s="86"/>
      <c r="F5348" s="62"/>
      <c r="G5348" s="63"/>
      <c r="H5348" s="64"/>
      <c r="I5348" s="70"/>
    </row>
    <row r="5349" spans="1:9" ht="15" hidden="1" customHeight="1" x14ac:dyDescent="0.25">
      <c r="A5349" s="224"/>
      <c r="B5349" s="56"/>
      <c r="C5349" s="56"/>
      <c r="D5349" s="57"/>
      <c r="E5349" s="66"/>
      <c r="F5349" s="62"/>
      <c r="G5349" s="63"/>
      <c r="H5349" s="64"/>
      <c r="I5349" s="56"/>
    </row>
    <row r="5350" spans="1:9" ht="15" hidden="1" customHeight="1" x14ac:dyDescent="0.25">
      <c r="A5350" s="224"/>
      <c r="B5350" s="56"/>
      <c r="C5350" s="56"/>
      <c r="D5350" s="57"/>
      <c r="E5350" s="72"/>
      <c r="F5350" s="63"/>
      <c r="G5350" s="63"/>
      <c r="H5350" s="64"/>
      <c r="I5350" s="56"/>
    </row>
    <row r="5351" spans="1:9" ht="15" hidden="1" customHeight="1" x14ac:dyDescent="0.25">
      <c r="A5351" s="224"/>
      <c r="B5351" s="68"/>
      <c r="C5351" s="56"/>
      <c r="D5351" s="56"/>
      <c r="E5351" s="72"/>
      <c r="F5351" s="58"/>
      <c r="G5351" s="63"/>
      <c r="H5351" s="64"/>
      <c r="I5351" s="56"/>
    </row>
    <row r="5352" spans="1:9" ht="15" hidden="1" customHeight="1" x14ac:dyDescent="0.25">
      <c r="A5352" s="224"/>
      <c r="B5352" s="124"/>
      <c r="C5352" s="71"/>
      <c r="D5352" s="128"/>
      <c r="E5352" s="413"/>
      <c r="F5352" s="203"/>
      <c r="G5352" s="63"/>
      <c r="H5352" s="64"/>
      <c r="I5352" s="56"/>
    </row>
    <row r="5353" spans="1:9" ht="15" hidden="1" customHeight="1" x14ac:dyDescent="0.25">
      <c r="A5353" s="224"/>
      <c r="B5353" s="60"/>
      <c r="C5353" s="228"/>
      <c r="D5353" s="98"/>
      <c r="E5353" s="99"/>
      <c r="F5353" s="441"/>
      <c r="G5353" s="63"/>
      <c r="H5353" s="64"/>
      <c r="I5353" s="56"/>
    </row>
    <row r="5354" spans="1:9" ht="15" hidden="1" customHeight="1" x14ac:dyDescent="0.25">
      <c r="A5354" s="224"/>
      <c r="B5354" s="56"/>
      <c r="C5354" s="56"/>
      <c r="D5354" s="57"/>
      <c r="E5354" s="66"/>
      <c r="F5354" s="62"/>
      <c r="G5354" s="63"/>
      <c r="H5354" s="64"/>
      <c r="I5354" s="56"/>
    </row>
    <row r="5355" spans="1:9" ht="15" hidden="1" customHeight="1" x14ac:dyDescent="0.25">
      <c r="A5355" s="224"/>
      <c r="B5355" s="56"/>
      <c r="C5355" s="56"/>
      <c r="D5355" s="57"/>
      <c r="E5355" s="72"/>
      <c r="F5355" s="63"/>
      <c r="G5355" s="63"/>
      <c r="H5355" s="64"/>
      <c r="I5355" s="56"/>
    </row>
    <row r="5356" spans="1:9" ht="15" hidden="1" customHeight="1" x14ac:dyDescent="0.25">
      <c r="A5356" s="224"/>
      <c r="B5356" s="56"/>
      <c r="C5356" s="65"/>
      <c r="D5356" s="57"/>
      <c r="E5356" s="86"/>
      <c r="F5356" s="62"/>
      <c r="G5356" s="63"/>
      <c r="H5356" s="106"/>
      <c r="I5356" s="56"/>
    </row>
    <row r="5357" spans="1:9" ht="15" hidden="1" customHeight="1" x14ac:dyDescent="0.25">
      <c r="A5357" s="224"/>
      <c r="B5357" s="56"/>
      <c r="C5357" s="56"/>
      <c r="D5357" s="98"/>
      <c r="E5357" s="99"/>
      <c r="F5357" s="441"/>
      <c r="G5357" s="63"/>
      <c r="H5357" s="106"/>
      <c r="I5357" s="56"/>
    </row>
    <row r="5358" spans="1:9" ht="15" hidden="1" customHeight="1" x14ac:dyDescent="0.25">
      <c r="A5358" s="224"/>
      <c r="B5358" s="56"/>
      <c r="C5358" s="56"/>
      <c r="D5358" s="57"/>
      <c r="E5358" s="66"/>
      <c r="F5358" s="62"/>
      <c r="G5358" s="743"/>
      <c r="H5358" s="106"/>
      <c r="I5358" s="56"/>
    </row>
    <row r="5359" spans="1:9" ht="15" hidden="1" customHeight="1" x14ac:dyDescent="0.25">
      <c r="A5359" s="224"/>
      <c r="B5359" s="56"/>
      <c r="C5359" s="56"/>
      <c r="D5359" s="56"/>
      <c r="E5359" s="66"/>
      <c r="F5359" s="62"/>
      <c r="G5359" s="63"/>
      <c r="H5359" s="106"/>
      <c r="I5359" s="70"/>
    </row>
    <row r="5360" spans="1:9" ht="15" hidden="1" customHeight="1" x14ac:dyDescent="0.25">
      <c r="A5360" s="224"/>
      <c r="B5360" s="56"/>
      <c r="C5360" s="56"/>
      <c r="D5360" s="57"/>
      <c r="E5360" s="66"/>
      <c r="F5360" s="62"/>
      <c r="G5360" s="63"/>
      <c r="H5360" s="106"/>
      <c r="I5360" s="70"/>
    </row>
    <row r="5361" spans="1:9" ht="15" hidden="1" customHeight="1" x14ac:dyDescent="0.25">
      <c r="A5361" s="224"/>
      <c r="B5361" s="56"/>
      <c r="C5361" s="56"/>
      <c r="D5361" s="57"/>
      <c r="E5361" s="72"/>
      <c r="F5361" s="77"/>
      <c r="G5361" s="63"/>
      <c r="H5361" s="64"/>
      <c r="I5361" s="70"/>
    </row>
    <row r="5362" spans="1:9" ht="15" hidden="1" customHeight="1" x14ac:dyDescent="0.25">
      <c r="A5362" s="224"/>
      <c r="B5362" s="56"/>
      <c r="C5362" s="56"/>
      <c r="D5362" s="56"/>
      <c r="E5362" s="66"/>
      <c r="F5362" s="62"/>
      <c r="G5362" s="63"/>
      <c r="H5362" s="64"/>
      <c r="I5362" s="70"/>
    </row>
    <row r="5363" spans="1:9" ht="15" hidden="1" customHeight="1" x14ac:dyDescent="0.25">
      <c r="A5363" s="224"/>
      <c r="B5363" s="56"/>
      <c r="C5363" s="56"/>
      <c r="D5363" s="56"/>
      <c r="E5363" s="66"/>
      <c r="F5363" s="62"/>
      <c r="G5363" s="63"/>
      <c r="H5363" s="64"/>
      <c r="I5363" s="70"/>
    </row>
    <row r="5364" spans="1:9" ht="15" hidden="1" customHeight="1" x14ac:dyDescent="0.25">
      <c r="A5364" s="224"/>
      <c r="B5364" s="56"/>
      <c r="C5364" s="56"/>
      <c r="D5364" s="83"/>
      <c r="E5364" s="72"/>
      <c r="F5364" s="62"/>
      <c r="G5364" s="100"/>
      <c r="H5364" s="64"/>
      <c r="I5364" s="70"/>
    </row>
    <row r="5365" spans="1:9" ht="15" hidden="1" customHeight="1" x14ac:dyDescent="0.25">
      <c r="A5365" s="224"/>
      <c r="B5365" s="68"/>
      <c r="C5365" s="75"/>
      <c r="D5365" s="57"/>
      <c r="E5365" s="72"/>
      <c r="F5365" s="59"/>
      <c r="G5365" s="100"/>
      <c r="H5365" s="106"/>
      <c r="I5365" s="70"/>
    </row>
    <row r="5366" spans="1:9" ht="15" hidden="1" customHeight="1" x14ac:dyDescent="0.25">
      <c r="A5366" s="224"/>
      <c r="B5366" s="68"/>
      <c r="C5366" s="75"/>
      <c r="D5366" s="57"/>
      <c r="E5366" s="72"/>
      <c r="F5366" s="77"/>
      <c r="G5366" s="100"/>
      <c r="H5366" s="106"/>
      <c r="I5366" s="56"/>
    </row>
    <row r="5367" spans="1:9" ht="15" hidden="1" customHeight="1" x14ac:dyDescent="0.25">
      <c r="A5367" s="224"/>
      <c r="B5367" s="56"/>
      <c r="C5367" s="56"/>
      <c r="D5367" s="98"/>
      <c r="E5367" s="99"/>
      <c r="F5367" s="441"/>
      <c r="G5367" s="63"/>
      <c r="H5367" s="106"/>
      <c r="I5367" s="56"/>
    </row>
    <row r="5368" spans="1:9" ht="15" hidden="1" customHeight="1" x14ac:dyDescent="0.25">
      <c r="A5368" s="224"/>
      <c r="B5368" s="74"/>
      <c r="C5368" s="75"/>
      <c r="D5368" s="83"/>
      <c r="E5368" s="72"/>
      <c r="F5368" s="76"/>
      <c r="G5368" s="63"/>
      <c r="H5368" s="64"/>
      <c r="I5368" s="56"/>
    </row>
    <row r="5369" spans="1:9" ht="15" hidden="1" customHeight="1" x14ac:dyDescent="0.25">
      <c r="A5369" s="224"/>
      <c r="B5369" s="56"/>
      <c r="C5369" s="75"/>
      <c r="D5369" s="106"/>
      <c r="E5369" s="66"/>
      <c r="F5369" s="76"/>
      <c r="G5369" s="63"/>
      <c r="H5369" s="64"/>
      <c r="I5369" s="56"/>
    </row>
    <row r="5370" spans="1:9" ht="15" hidden="1" customHeight="1" x14ac:dyDescent="0.25">
      <c r="A5370" s="224"/>
      <c r="B5370" s="56"/>
      <c r="C5370" s="56"/>
      <c r="D5370" s="57"/>
      <c r="E5370" s="72"/>
      <c r="F5370" s="62"/>
      <c r="G5370" s="63"/>
      <c r="H5370" s="64"/>
      <c r="I5370" s="56"/>
    </row>
    <row r="5371" spans="1:9" ht="15" hidden="1" customHeight="1" x14ac:dyDescent="0.25">
      <c r="A5371" s="224"/>
      <c r="B5371" s="56"/>
      <c r="C5371" s="56"/>
      <c r="D5371" s="57"/>
      <c r="E5371" s="86"/>
      <c r="F5371" s="62"/>
      <c r="G5371" s="63"/>
      <c r="H5371" s="64"/>
      <c r="I5371" s="56"/>
    </row>
    <row r="5372" spans="1:9" ht="15" hidden="1" customHeight="1" x14ac:dyDescent="0.25">
      <c r="A5372" s="224"/>
      <c r="B5372" s="56"/>
      <c r="C5372" s="75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4"/>
      <c r="B5373" s="68"/>
      <c r="C5373" s="88"/>
      <c r="D5373" s="57"/>
      <c r="E5373" s="72"/>
      <c r="F5373" s="62"/>
      <c r="G5373" s="63"/>
      <c r="H5373" s="64"/>
      <c r="I5373" s="56"/>
    </row>
    <row r="5374" spans="1:9" ht="15" hidden="1" customHeight="1" x14ac:dyDescent="0.25">
      <c r="A5374" s="224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4"/>
      <c r="B5375" s="56"/>
      <c r="C5375" s="81"/>
      <c r="D5375" s="57"/>
      <c r="E5375" s="72"/>
      <c r="F5375" s="77"/>
      <c r="G5375" s="100"/>
      <c r="H5375" s="64"/>
      <c r="I5375" s="56"/>
    </row>
    <row r="5376" spans="1:9" ht="15" hidden="1" customHeight="1" x14ac:dyDescent="0.25">
      <c r="A5376" s="224"/>
      <c r="B5376" s="56"/>
      <c r="C5376" s="80"/>
      <c r="D5376" s="57"/>
      <c r="E5376" s="99"/>
      <c r="F5376" s="77"/>
      <c r="G5376" s="100"/>
      <c r="H5376" s="64"/>
      <c r="I5376" s="56"/>
    </row>
    <row r="5377" spans="1:9" ht="15" hidden="1" customHeight="1" x14ac:dyDescent="0.25">
      <c r="A5377" s="224"/>
      <c r="B5377" s="56"/>
      <c r="C5377" s="56"/>
      <c r="D5377" s="57"/>
      <c r="E5377" s="86"/>
      <c r="F5377" s="77"/>
      <c r="G5377" s="63"/>
      <c r="H5377" s="64"/>
      <c r="I5377" s="56"/>
    </row>
    <row r="5378" spans="1:9" ht="15" hidden="1" customHeight="1" x14ac:dyDescent="0.25">
      <c r="A5378" s="224"/>
      <c r="B5378" s="56"/>
      <c r="C5378" s="55"/>
      <c r="D5378" s="57"/>
      <c r="E5378" s="86"/>
      <c r="F5378" s="77"/>
      <c r="G5378" s="63"/>
      <c r="H5378" s="64"/>
      <c r="I5378" s="56"/>
    </row>
    <row r="5379" spans="1:9" ht="15" hidden="1" customHeight="1" x14ac:dyDescent="0.25">
      <c r="A5379" s="224"/>
      <c r="B5379" s="56"/>
      <c r="C5379" s="56"/>
      <c r="D5379" s="57"/>
      <c r="E5379" s="86"/>
      <c r="F5379" s="77"/>
      <c r="G5379" s="63"/>
      <c r="H5379" s="64"/>
      <c r="I5379" s="56"/>
    </row>
    <row r="5380" spans="1:9" ht="15" hidden="1" customHeight="1" x14ac:dyDescent="0.25">
      <c r="A5380" s="224"/>
      <c r="B5380" s="56"/>
      <c r="C5380" s="56"/>
      <c r="D5380" s="57"/>
      <c r="E5380" s="86"/>
      <c r="F5380" s="77"/>
      <c r="G5380" s="63"/>
      <c r="H5380" s="64"/>
      <c r="I5380" s="56"/>
    </row>
    <row r="5381" spans="1:9" ht="15" hidden="1" customHeight="1" x14ac:dyDescent="0.25">
      <c r="A5381" s="224"/>
      <c r="B5381" s="56"/>
      <c r="C5381" s="75"/>
      <c r="D5381" s="57"/>
      <c r="E5381" s="86"/>
      <c r="F5381" s="62"/>
      <c r="G5381" s="63"/>
      <c r="H5381" s="64"/>
      <c r="I5381" s="62"/>
    </row>
    <row r="5382" spans="1:9" ht="15" hidden="1" customHeight="1" x14ac:dyDescent="0.25">
      <c r="A5382" s="224"/>
      <c r="B5382" s="56"/>
      <c r="C5382" s="56"/>
      <c r="D5382" s="57"/>
      <c r="E5382" s="66"/>
      <c r="F5382" s="62"/>
      <c r="G5382" s="63"/>
      <c r="H5382" s="64"/>
      <c r="I5382" s="62"/>
    </row>
    <row r="5383" spans="1:9" ht="15" hidden="1" customHeight="1" x14ac:dyDescent="0.25">
      <c r="A5383" s="224"/>
      <c r="B5383" s="56"/>
      <c r="C5383" s="56"/>
      <c r="D5383" s="57"/>
      <c r="E5383" s="72"/>
      <c r="F5383" s="77"/>
      <c r="G5383" s="63"/>
      <c r="H5383" s="64"/>
      <c r="I5383" s="62"/>
    </row>
    <row r="5384" spans="1:9" ht="15" hidden="1" customHeight="1" x14ac:dyDescent="0.25">
      <c r="A5384" s="224"/>
      <c r="B5384" s="56"/>
      <c r="C5384" s="56"/>
      <c r="D5384" s="56"/>
      <c r="E5384" s="66"/>
      <c r="F5384" s="62"/>
      <c r="G5384" s="63"/>
      <c r="H5384" s="64"/>
      <c r="I5384" s="62"/>
    </row>
    <row r="5385" spans="1:9" ht="15" hidden="1" customHeight="1" x14ac:dyDescent="0.25">
      <c r="A5385" s="224"/>
      <c r="B5385" s="60"/>
      <c r="C5385" s="151"/>
      <c r="D5385" s="56"/>
      <c r="E5385" s="56"/>
      <c r="F5385" s="58"/>
      <c r="G5385" s="63"/>
      <c r="H5385" s="64"/>
      <c r="I5385" s="62"/>
    </row>
    <row r="5386" spans="1:9" ht="15" hidden="1" customHeight="1" x14ac:dyDescent="0.25">
      <c r="A5386" s="224"/>
      <c r="B5386" s="56"/>
      <c r="C5386" s="56"/>
      <c r="D5386" s="57"/>
      <c r="E5386" s="66"/>
      <c r="F5386" s="62"/>
      <c r="G5386" s="63"/>
      <c r="H5386" s="64"/>
      <c r="I5386" s="62"/>
    </row>
    <row r="5387" spans="1:9" ht="15" hidden="1" customHeight="1" x14ac:dyDescent="0.25">
      <c r="A5387" s="224"/>
      <c r="B5387" s="68"/>
      <c r="C5387" s="75"/>
      <c r="D5387" s="57"/>
      <c r="E5387" s="99"/>
      <c r="F5387" s="77"/>
      <c r="G5387" s="63"/>
      <c r="H5387" s="64"/>
      <c r="I5387" s="62"/>
    </row>
    <row r="5388" spans="1:9" ht="15" hidden="1" customHeight="1" x14ac:dyDescent="0.25">
      <c r="A5388" s="224"/>
      <c r="B5388" s="95"/>
      <c r="C5388" s="74"/>
      <c r="D5388" s="57"/>
      <c r="E5388" s="66"/>
      <c r="F5388" s="76"/>
      <c r="G5388" s="63"/>
      <c r="H5388" s="64"/>
      <c r="I5388" s="62"/>
    </row>
    <row r="5389" spans="1:9" ht="15" hidden="1" customHeight="1" x14ac:dyDescent="0.25">
      <c r="A5389" s="224"/>
      <c r="B5389" s="56"/>
      <c r="C5389" s="75"/>
      <c r="D5389" s="57"/>
      <c r="E5389" s="66"/>
      <c r="F5389" s="76"/>
      <c r="G5389" s="63"/>
      <c r="H5389" s="64"/>
      <c r="I5389" s="62"/>
    </row>
    <row r="5390" spans="1:9" ht="15" hidden="1" customHeight="1" x14ac:dyDescent="0.25">
      <c r="A5390" s="224"/>
      <c r="B5390" s="56"/>
      <c r="C5390" s="56"/>
      <c r="D5390" s="57"/>
      <c r="E5390" s="72"/>
      <c r="F5390" s="62"/>
      <c r="G5390" s="63"/>
      <c r="H5390" s="64"/>
      <c r="I5390" s="70"/>
    </row>
    <row r="5391" spans="1:9" ht="15" hidden="1" customHeight="1" x14ac:dyDescent="0.25">
      <c r="A5391" s="224"/>
      <c r="B5391" s="56"/>
      <c r="C5391" s="56"/>
      <c r="D5391" s="57"/>
      <c r="E5391" s="72"/>
      <c r="F5391" s="62"/>
      <c r="G5391" s="63"/>
      <c r="H5391" s="64"/>
      <c r="I5391" s="70"/>
    </row>
    <row r="5392" spans="1:9" ht="15" hidden="1" customHeight="1" x14ac:dyDescent="0.25">
      <c r="A5392" s="224"/>
      <c r="B5392" s="68"/>
      <c r="C5392" s="56"/>
      <c r="D5392" s="71"/>
      <c r="E5392" s="71"/>
      <c r="F5392" s="96"/>
      <c r="G5392" s="63"/>
      <c r="H5392" s="64"/>
      <c r="I5392" s="70"/>
    </row>
    <row r="5393" spans="1:9" ht="15" hidden="1" customHeight="1" x14ac:dyDescent="0.25">
      <c r="A5393" s="224"/>
      <c r="B5393" s="74"/>
      <c r="C5393" s="56"/>
      <c r="D5393" s="57"/>
      <c r="E5393" s="72"/>
      <c r="F5393" s="62"/>
      <c r="G5393" s="63"/>
      <c r="H5393" s="64"/>
      <c r="I5393" s="70"/>
    </row>
    <row r="5394" spans="1:9" ht="15" hidden="1" customHeight="1" x14ac:dyDescent="0.25">
      <c r="A5394" s="224"/>
      <c r="B5394" s="56"/>
      <c r="C5394" s="56"/>
      <c r="D5394" s="57"/>
      <c r="E5394" s="84"/>
      <c r="F5394" s="76"/>
      <c r="G5394" s="63"/>
      <c r="H5394" s="64"/>
      <c r="I5394" s="56"/>
    </row>
    <row r="5395" spans="1:9" ht="15" hidden="1" customHeight="1" x14ac:dyDescent="0.25">
      <c r="A5395" s="224"/>
      <c r="B5395" s="56"/>
      <c r="C5395" s="75"/>
      <c r="D5395" s="57"/>
      <c r="E5395" s="66"/>
      <c r="F5395" s="76"/>
      <c r="G5395" s="63"/>
      <c r="H5395" s="64"/>
      <c r="I5395" s="56"/>
    </row>
    <row r="5396" spans="1:9" ht="15" hidden="1" customHeight="1" x14ac:dyDescent="0.25">
      <c r="A5396" s="224"/>
      <c r="B5396" s="55"/>
      <c r="C5396" s="86"/>
      <c r="D5396" s="62"/>
      <c r="E5396" s="66"/>
      <c r="F5396" s="58"/>
      <c r="G5396" s="63"/>
      <c r="H5396" s="64"/>
      <c r="I5396" s="56"/>
    </row>
    <row r="5397" spans="1:9" ht="15" hidden="1" customHeight="1" x14ac:dyDescent="0.25">
      <c r="A5397" s="224"/>
      <c r="B5397" s="55"/>
      <c r="C5397" s="86"/>
      <c r="D5397" s="57"/>
      <c r="E5397" s="72"/>
      <c r="F5397" s="58"/>
      <c r="G5397" s="63"/>
      <c r="H5397" s="64"/>
      <c r="I5397" s="56"/>
    </row>
    <row r="5398" spans="1:9" ht="15" hidden="1" customHeight="1" x14ac:dyDescent="0.25">
      <c r="A5398" s="224"/>
      <c r="B5398" s="55"/>
      <c r="C5398" s="86"/>
      <c r="D5398" s="129"/>
      <c r="E5398" s="66"/>
      <c r="F5398" s="58"/>
      <c r="G5398" s="63"/>
      <c r="H5398" s="64"/>
      <c r="I5398" s="56"/>
    </row>
    <row r="5399" spans="1:9" ht="15" hidden="1" customHeight="1" x14ac:dyDescent="0.25">
      <c r="A5399" s="224"/>
      <c r="B5399" s="68"/>
      <c r="C5399" s="230"/>
      <c r="D5399" s="57"/>
      <c r="E5399" s="66"/>
      <c r="F5399" s="62"/>
      <c r="G5399" s="63"/>
      <c r="H5399" s="64"/>
      <c r="I5399" s="56"/>
    </row>
    <row r="5400" spans="1:9" ht="15" hidden="1" customHeight="1" x14ac:dyDescent="0.25">
      <c r="A5400" s="224"/>
      <c r="B5400" s="55"/>
      <c r="C5400" s="230"/>
      <c r="D5400" s="57"/>
      <c r="E5400" s="66"/>
      <c r="F5400" s="58"/>
      <c r="G5400" s="63"/>
      <c r="H5400" s="64"/>
      <c r="I5400" s="56"/>
    </row>
    <row r="5401" spans="1:9" ht="15" hidden="1" customHeight="1" x14ac:dyDescent="0.25">
      <c r="A5401" s="224"/>
      <c r="B5401" s="56"/>
      <c r="C5401" s="56"/>
      <c r="D5401" s="57"/>
      <c r="E5401" s="72"/>
      <c r="F5401" s="62"/>
      <c r="G5401" s="63"/>
      <c r="H5401" s="64"/>
      <c r="I5401" s="56"/>
    </row>
    <row r="5402" spans="1:9" ht="15" hidden="1" customHeight="1" x14ac:dyDescent="0.25">
      <c r="A5402" s="224"/>
      <c r="B5402" s="55"/>
      <c r="C5402" s="88"/>
      <c r="D5402" s="83"/>
      <c r="E5402" s="72"/>
      <c r="F5402" s="77"/>
      <c r="G5402" s="63"/>
      <c r="H5402" s="64"/>
      <c r="I5402" s="56"/>
    </row>
    <row r="5403" spans="1:9" ht="15" hidden="1" customHeight="1" x14ac:dyDescent="0.25">
      <c r="A5403" s="224"/>
      <c r="B5403" s="56"/>
      <c r="C5403" s="56"/>
      <c r="D5403" s="57"/>
      <c r="E5403" s="72"/>
      <c r="F5403" s="62"/>
      <c r="G5403" s="63"/>
      <c r="H5403" s="64"/>
      <c r="I5403" s="56"/>
    </row>
    <row r="5404" spans="1:9" ht="15" hidden="1" customHeight="1" x14ac:dyDescent="0.25">
      <c r="A5404" s="224"/>
      <c r="B5404" s="56"/>
      <c r="C5404" s="71"/>
      <c r="D5404" s="57"/>
      <c r="E5404" s="72"/>
      <c r="F5404" s="67"/>
      <c r="G5404" s="63"/>
      <c r="H5404" s="64"/>
      <c r="I5404" s="56"/>
    </row>
    <row r="5405" spans="1:9" ht="15" hidden="1" customHeight="1" x14ac:dyDescent="0.25">
      <c r="A5405" s="224"/>
      <c r="B5405" s="68"/>
      <c r="C5405" s="88"/>
      <c r="D5405" s="57"/>
      <c r="E5405" s="72"/>
      <c r="F5405" s="62"/>
      <c r="G5405" s="63"/>
      <c r="H5405" s="64"/>
      <c r="I5405" s="70"/>
    </row>
    <row r="5406" spans="1:9" ht="15" hidden="1" customHeight="1" x14ac:dyDescent="0.25">
      <c r="A5406" s="224"/>
      <c r="B5406" s="74"/>
      <c r="C5406" s="75"/>
      <c r="D5406" s="83"/>
      <c r="E5406" s="72"/>
      <c r="F5406" s="76"/>
      <c r="G5406" s="63"/>
      <c r="H5406" s="64"/>
      <c r="I5406" s="70"/>
    </row>
    <row r="5407" spans="1:9" ht="15" hidden="1" customHeight="1" x14ac:dyDescent="0.25">
      <c r="A5407" s="224"/>
      <c r="B5407" s="56"/>
      <c r="C5407" s="56"/>
      <c r="D5407" s="57"/>
      <c r="E5407" s="66"/>
      <c r="F5407" s="76"/>
      <c r="G5407" s="63"/>
      <c r="H5407" s="64"/>
      <c r="I5407" s="56"/>
    </row>
    <row r="5408" spans="1:9" ht="15" hidden="1" customHeight="1" x14ac:dyDescent="0.25">
      <c r="A5408" s="224"/>
      <c r="B5408" s="56"/>
      <c r="C5408" s="56"/>
      <c r="D5408" s="57"/>
      <c r="E5408" s="66"/>
      <c r="F5408" s="62"/>
      <c r="G5408" s="63"/>
      <c r="H5408" s="64"/>
      <c r="I5408" s="56"/>
    </row>
    <row r="5409" spans="1:9" ht="15" hidden="1" customHeight="1" x14ac:dyDescent="0.25">
      <c r="A5409" s="224"/>
      <c r="B5409" s="56"/>
      <c r="C5409" s="56"/>
      <c r="D5409" s="57"/>
      <c r="E5409" s="66"/>
      <c r="F5409" s="62"/>
      <c r="G5409" s="63"/>
      <c r="H5409" s="64"/>
      <c r="I5409" s="56"/>
    </row>
    <row r="5410" spans="1:9" ht="15" hidden="1" customHeight="1" x14ac:dyDescent="0.25">
      <c r="A5410" s="224"/>
      <c r="B5410" s="55"/>
      <c r="C5410" s="75"/>
      <c r="D5410" s="57"/>
      <c r="E5410" s="86"/>
      <c r="F5410" s="62"/>
      <c r="G5410" s="63"/>
      <c r="H5410" s="64"/>
      <c r="I5410" s="56"/>
    </row>
    <row r="5411" spans="1:9" ht="15" hidden="1" customHeight="1" x14ac:dyDescent="0.25">
      <c r="A5411" s="224"/>
      <c r="B5411" s="56"/>
      <c r="C5411" s="56"/>
      <c r="D5411" s="57"/>
      <c r="E5411" s="86"/>
      <c r="F5411" s="63"/>
      <c r="G5411" s="63"/>
      <c r="H5411" s="64"/>
      <c r="I5411" s="56"/>
    </row>
    <row r="5412" spans="1:9" ht="15" hidden="1" customHeight="1" x14ac:dyDescent="0.25">
      <c r="A5412" s="224"/>
      <c r="B5412" s="56"/>
      <c r="C5412" s="228"/>
      <c r="D5412" s="137"/>
      <c r="E5412" s="230"/>
      <c r="F5412" s="138"/>
      <c r="G5412" s="63"/>
      <c r="H5412" s="64"/>
      <c r="I5412" s="56"/>
    </row>
    <row r="5413" spans="1:9" ht="15" hidden="1" customHeight="1" x14ac:dyDescent="0.25">
      <c r="A5413" s="224"/>
      <c r="B5413" s="56"/>
      <c r="C5413" s="56"/>
      <c r="D5413" s="57"/>
      <c r="E5413" s="72"/>
      <c r="F5413" s="62"/>
      <c r="G5413" s="63"/>
      <c r="H5413" s="64"/>
      <c r="I5413" s="56"/>
    </row>
    <row r="5414" spans="1:9" ht="15" hidden="1" customHeight="1" x14ac:dyDescent="0.25">
      <c r="A5414" s="224"/>
      <c r="B5414" s="60"/>
      <c r="C5414" s="71"/>
      <c r="D5414" s="57"/>
      <c r="E5414" s="66"/>
      <c r="F5414" s="63"/>
      <c r="G5414" s="63"/>
      <c r="H5414" s="64"/>
      <c r="I5414" s="56"/>
    </row>
    <row r="5415" spans="1:9" ht="15" hidden="1" customHeight="1" x14ac:dyDescent="0.25">
      <c r="A5415" s="224"/>
      <c r="B5415" s="74"/>
      <c r="C5415" s="110"/>
      <c r="D5415" s="56"/>
      <c r="E5415" s="72"/>
      <c r="F5415" s="58"/>
      <c r="G5415" s="743"/>
      <c r="H5415" s="64"/>
      <c r="I5415" s="70"/>
    </row>
    <row r="5416" spans="1:9" ht="15" hidden="1" customHeight="1" x14ac:dyDescent="0.25">
      <c r="A5416" s="224"/>
      <c r="B5416" s="74"/>
      <c r="C5416" s="56"/>
      <c r="D5416" s="57"/>
      <c r="E5416" s="72"/>
      <c r="F5416" s="67"/>
      <c r="G5416" s="63"/>
      <c r="H5416" s="64"/>
      <c r="I5416" s="70"/>
    </row>
    <row r="5417" spans="1:9" ht="15" hidden="1" customHeight="1" x14ac:dyDescent="0.25">
      <c r="A5417" s="224"/>
      <c r="B5417" s="74"/>
      <c r="C5417" s="56"/>
      <c r="D5417" s="57"/>
      <c r="E5417" s="72"/>
      <c r="F5417" s="62"/>
      <c r="G5417" s="63"/>
      <c r="H5417" s="64"/>
      <c r="I5417" s="70"/>
    </row>
    <row r="5418" spans="1:9" ht="15" hidden="1" customHeight="1" x14ac:dyDescent="0.25">
      <c r="A5418" s="224"/>
      <c r="B5418" s="56"/>
      <c r="C5418" s="56"/>
      <c r="D5418" s="57"/>
      <c r="E5418" s="66"/>
      <c r="F5418" s="76"/>
      <c r="G5418" s="63"/>
      <c r="H5418" s="64"/>
      <c r="I5418" s="70"/>
    </row>
    <row r="5419" spans="1:9" ht="15" hidden="1" customHeight="1" x14ac:dyDescent="0.25">
      <c r="A5419" s="224"/>
      <c r="B5419" s="56"/>
      <c r="C5419" s="56"/>
      <c r="D5419" s="57"/>
      <c r="E5419" s="84"/>
      <c r="F5419" s="76"/>
      <c r="G5419" s="63"/>
      <c r="H5419" s="64"/>
      <c r="I5419" s="70"/>
    </row>
    <row r="5420" spans="1:9" ht="15" hidden="1" customHeight="1" x14ac:dyDescent="0.25">
      <c r="A5420" s="224"/>
      <c r="B5420" s="55"/>
      <c r="C5420" s="75"/>
      <c r="D5420" s="57"/>
      <c r="E5420" s="72"/>
      <c r="F5420" s="58"/>
      <c r="G5420" s="63"/>
      <c r="H5420" s="64"/>
      <c r="I5420" s="70"/>
    </row>
    <row r="5421" spans="1:9" ht="15" hidden="1" customHeight="1" x14ac:dyDescent="0.25">
      <c r="A5421" s="224"/>
      <c r="B5421" s="56"/>
      <c r="C5421" s="56"/>
      <c r="D5421" s="250"/>
      <c r="E5421" s="84"/>
      <c r="F5421" s="140"/>
      <c r="G5421" s="63"/>
      <c r="H5421" s="64"/>
      <c r="I5421" s="70"/>
    </row>
    <row r="5422" spans="1:9" ht="15" hidden="1" customHeight="1" x14ac:dyDescent="0.25">
      <c r="A5422" s="224"/>
      <c r="B5422" s="68"/>
      <c r="C5422" s="56"/>
      <c r="D5422" s="57"/>
      <c r="E5422" s="66"/>
      <c r="F5422" s="62"/>
      <c r="G5422" s="100"/>
      <c r="H5422" s="64"/>
      <c r="I5422" s="70"/>
    </row>
    <row r="5423" spans="1:9" ht="15" hidden="1" customHeight="1" x14ac:dyDescent="0.25">
      <c r="A5423" s="224"/>
      <c r="B5423" s="56"/>
      <c r="C5423" s="56"/>
      <c r="D5423" s="57"/>
      <c r="E5423" s="86"/>
      <c r="F5423" s="63"/>
      <c r="G5423" s="100"/>
      <c r="H5423" s="64"/>
      <c r="I5423" s="56"/>
    </row>
    <row r="5424" spans="1:9" ht="15" hidden="1" customHeight="1" x14ac:dyDescent="0.25">
      <c r="A5424" s="224"/>
      <c r="B5424" s="56"/>
      <c r="C5424" s="80"/>
      <c r="D5424" s="57"/>
      <c r="E5424" s="66"/>
      <c r="F5424" s="76"/>
      <c r="G5424" s="100"/>
      <c r="H5424" s="64"/>
      <c r="I5424" s="56"/>
    </row>
    <row r="5425" spans="1:9" ht="15" hidden="1" customHeight="1" x14ac:dyDescent="0.25">
      <c r="A5425" s="224"/>
      <c r="B5425" s="55"/>
      <c r="C5425" s="55"/>
      <c r="D5425" s="83"/>
      <c r="E5425" s="72"/>
      <c r="F5425" s="76"/>
      <c r="G5425" s="63"/>
      <c r="H5425" s="64"/>
      <c r="I5425" s="56"/>
    </row>
    <row r="5426" spans="1:9" ht="15" hidden="1" customHeight="1" x14ac:dyDescent="0.25">
      <c r="A5426" s="224"/>
      <c r="B5426" s="55"/>
      <c r="C5426" s="75"/>
      <c r="D5426" s="57"/>
      <c r="E5426" s="86"/>
      <c r="F5426" s="62"/>
      <c r="G5426" s="63"/>
      <c r="H5426" s="64"/>
      <c r="I5426" s="70"/>
    </row>
    <row r="5427" spans="1:9" ht="15" hidden="1" customHeight="1" x14ac:dyDescent="0.25">
      <c r="A5427" s="224"/>
      <c r="B5427" s="55"/>
      <c r="C5427" s="88"/>
      <c r="D5427" s="83"/>
      <c r="E5427" s="72"/>
      <c r="F5427" s="77"/>
      <c r="G5427" s="63"/>
      <c r="H5427" s="64"/>
      <c r="I5427" s="70"/>
    </row>
    <row r="5428" spans="1:9" ht="15" hidden="1" customHeight="1" x14ac:dyDescent="0.25">
      <c r="A5428" s="224"/>
      <c r="B5428" s="56"/>
      <c r="C5428" s="75"/>
      <c r="D5428" s="57"/>
      <c r="E5428" s="72"/>
      <c r="F5428" s="62"/>
      <c r="G5428" s="63"/>
      <c r="H5428" s="64"/>
      <c r="I5428" s="70"/>
    </row>
    <row r="5429" spans="1:9" ht="15" hidden="1" customHeight="1" x14ac:dyDescent="0.25">
      <c r="A5429" s="224"/>
      <c r="B5429" s="56"/>
      <c r="C5429" s="56"/>
      <c r="D5429" s="57"/>
      <c r="E5429" s="86"/>
      <c r="F5429" s="63"/>
      <c r="G5429" s="63"/>
      <c r="H5429" s="64"/>
      <c r="I5429" s="70"/>
    </row>
    <row r="5430" spans="1:9" ht="15" hidden="1" customHeight="1" x14ac:dyDescent="0.25">
      <c r="A5430" s="224"/>
      <c r="B5430" s="68"/>
      <c r="C5430" s="230"/>
      <c r="D5430" s="57"/>
      <c r="E5430" s="66"/>
      <c r="F5430" s="62"/>
      <c r="G5430" s="63"/>
      <c r="H5430" s="64"/>
      <c r="I5430" s="70"/>
    </row>
    <row r="5431" spans="1:9" ht="15" hidden="1" customHeight="1" x14ac:dyDescent="0.25">
      <c r="A5431" s="224"/>
      <c r="B5431" s="56"/>
      <c r="C5431" s="88"/>
      <c r="D5431" s="57"/>
      <c r="E5431" s="72"/>
      <c r="F5431" s="62"/>
      <c r="G5431" s="63"/>
      <c r="H5431" s="64"/>
      <c r="I5431" s="70"/>
    </row>
    <row r="5432" spans="1:9" ht="15" hidden="1" customHeight="1" x14ac:dyDescent="0.25">
      <c r="A5432" s="224"/>
      <c r="B5432" s="56"/>
      <c r="C5432" s="88"/>
      <c r="D5432" s="57"/>
      <c r="E5432" s="72"/>
      <c r="F5432" s="76"/>
      <c r="G5432" s="63"/>
      <c r="H5432" s="64"/>
      <c r="I5432" s="70"/>
    </row>
    <row r="5433" spans="1:9" ht="15" hidden="1" customHeight="1" x14ac:dyDescent="0.25">
      <c r="A5433" s="224"/>
      <c r="B5433" s="55"/>
      <c r="C5433" s="56"/>
      <c r="D5433" s="57"/>
      <c r="E5433" s="72"/>
      <c r="F5433" s="96"/>
      <c r="G5433" s="63"/>
      <c r="H5433" s="64"/>
      <c r="I5433" s="70"/>
    </row>
    <row r="5434" spans="1:9" ht="15" hidden="1" customHeight="1" x14ac:dyDescent="0.25">
      <c r="A5434" s="224"/>
      <c r="B5434" s="55"/>
      <c r="C5434" s="56"/>
      <c r="D5434" s="57"/>
      <c r="E5434" s="66"/>
      <c r="F5434" s="62"/>
      <c r="G5434" s="63"/>
      <c r="H5434" s="64"/>
      <c r="I5434" s="70"/>
    </row>
    <row r="5435" spans="1:9" ht="15" hidden="1" customHeight="1" x14ac:dyDescent="0.25">
      <c r="A5435" s="224"/>
      <c r="B5435" s="55"/>
      <c r="C5435" s="71"/>
      <c r="D5435" s="57"/>
      <c r="E5435" s="72"/>
      <c r="F5435" s="62"/>
      <c r="G5435" s="63"/>
      <c r="H5435" s="64"/>
      <c r="I5435" s="70"/>
    </row>
    <row r="5436" spans="1:9" ht="15" hidden="1" customHeight="1" x14ac:dyDescent="0.25">
      <c r="A5436" s="224"/>
      <c r="B5436" s="55"/>
      <c r="C5436" s="230"/>
      <c r="D5436" s="57"/>
      <c r="E5436" s="72"/>
      <c r="F5436" s="76"/>
      <c r="G5436" s="63"/>
      <c r="H5436" s="64"/>
      <c r="I5436" s="70"/>
    </row>
    <row r="5437" spans="1:9" ht="15" hidden="1" customHeight="1" x14ac:dyDescent="0.25">
      <c r="A5437" s="224"/>
      <c r="B5437" s="55"/>
      <c r="C5437" s="230"/>
      <c r="D5437" s="57"/>
      <c r="E5437" s="72"/>
      <c r="F5437" s="77"/>
      <c r="G5437" s="63"/>
      <c r="H5437" s="64"/>
      <c r="I5437" s="70"/>
    </row>
    <row r="5438" spans="1:9" ht="15" hidden="1" customHeight="1" x14ac:dyDescent="0.25">
      <c r="A5438" s="224"/>
      <c r="B5438" s="55"/>
      <c r="C5438" s="75"/>
      <c r="D5438" s="57"/>
      <c r="E5438" s="86"/>
      <c r="F5438" s="76"/>
      <c r="G5438" s="63"/>
      <c r="H5438" s="64"/>
      <c r="I5438" s="70"/>
    </row>
    <row r="5439" spans="1:9" ht="15" hidden="1" customHeight="1" x14ac:dyDescent="0.25">
      <c r="A5439" s="224"/>
      <c r="B5439" s="74"/>
      <c r="C5439" s="56"/>
      <c r="D5439" s="57"/>
      <c r="E5439" s="66"/>
      <c r="F5439" s="76"/>
      <c r="G5439" s="63"/>
      <c r="H5439" s="64"/>
      <c r="I5439" s="70"/>
    </row>
    <row r="5440" spans="1:9" ht="15" hidden="1" customHeight="1" x14ac:dyDescent="0.25">
      <c r="A5440" s="224"/>
      <c r="B5440" s="56"/>
      <c r="C5440" s="56"/>
      <c r="D5440" s="83"/>
      <c r="E5440" s="72"/>
      <c r="F5440" s="62"/>
      <c r="G5440" s="63"/>
      <c r="H5440" s="64"/>
      <c r="I5440" s="56"/>
    </row>
    <row r="5441" spans="1:9" ht="15" hidden="1" customHeight="1" x14ac:dyDescent="0.25">
      <c r="A5441" s="224"/>
      <c r="B5441" s="56"/>
      <c r="C5441" s="75"/>
      <c r="D5441" s="57"/>
      <c r="E5441" s="66"/>
      <c r="F5441" s="76"/>
      <c r="G5441" s="63"/>
      <c r="H5441" s="64"/>
      <c r="I5441" s="56"/>
    </row>
    <row r="5442" spans="1:9" ht="15" hidden="1" customHeight="1" x14ac:dyDescent="0.25">
      <c r="A5442" s="224"/>
      <c r="B5442" s="68"/>
      <c r="C5442" s="56"/>
      <c r="D5442" s="57"/>
      <c r="E5442" s="66"/>
      <c r="F5442" s="62"/>
      <c r="G5442" s="63"/>
      <c r="H5442" s="64"/>
      <c r="I5442" s="56"/>
    </row>
    <row r="5443" spans="1:9" ht="15" hidden="1" customHeight="1" x14ac:dyDescent="0.25">
      <c r="A5443" s="224"/>
      <c r="B5443" s="68"/>
      <c r="C5443" s="56"/>
      <c r="D5443" s="57"/>
      <c r="E5443" s="66"/>
      <c r="F5443" s="62"/>
      <c r="G5443" s="63"/>
      <c r="H5443" s="64"/>
      <c r="I5443" s="56"/>
    </row>
    <row r="5444" spans="1:9" ht="15" hidden="1" customHeight="1" x14ac:dyDescent="0.25">
      <c r="A5444" s="224"/>
      <c r="B5444" s="56"/>
      <c r="C5444" s="56"/>
      <c r="D5444" s="57"/>
      <c r="E5444" s="66"/>
      <c r="F5444" s="76"/>
      <c r="G5444" s="100"/>
      <c r="H5444" s="64"/>
      <c r="I5444" s="56"/>
    </row>
    <row r="5445" spans="1:9" ht="15" hidden="1" customHeight="1" x14ac:dyDescent="0.25">
      <c r="A5445" s="224"/>
      <c r="B5445" s="55"/>
      <c r="C5445" s="72"/>
      <c r="D5445" s="243"/>
      <c r="E5445" s="66"/>
      <c r="F5445" s="62"/>
      <c r="G5445" s="63"/>
      <c r="H5445" s="64"/>
      <c r="I5445" s="56"/>
    </row>
    <row r="5446" spans="1:9" ht="15" hidden="1" customHeight="1" x14ac:dyDescent="0.25">
      <c r="A5446" s="224"/>
      <c r="B5446" s="81"/>
      <c r="C5446" s="230"/>
      <c r="D5446" s="57"/>
      <c r="E5446" s="86"/>
      <c r="F5446" s="63"/>
      <c r="G5446" s="100"/>
      <c r="H5446" s="64"/>
      <c r="I5446" s="56"/>
    </row>
    <row r="5447" spans="1:9" ht="15" hidden="1" customHeight="1" x14ac:dyDescent="0.25">
      <c r="A5447" s="224"/>
      <c r="B5447" s="55"/>
      <c r="C5447" s="123"/>
      <c r="D5447" s="57"/>
      <c r="E5447" s="66"/>
      <c r="F5447" s="63"/>
      <c r="G5447" s="100"/>
      <c r="H5447" s="64"/>
      <c r="I5447" s="70"/>
    </row>
    <row r="5448" spans="1:9" ht="15" hidden="1" customHeight="1" x14ac:dyDescent="0.25">
      <c r="A5448" s="224"/>
      <c r="B5448" s="55"/>
      <c r="C5448" s="75"/>
      <c r="D5448" s="57"/>
      <c r="E5448" s="86"/>
      <c r="F5448" s="62"/>
      <c r="G5448" s="63"/>
      <c r="H5448" s="64"/>
      <c r="I5448" s="70"/>
    </row>
    <row r="5449" spans="1:9" ht="15" hidden="1" customHeight="1" x14ac:dyDescent="0.25">
      <c r="A5449" s="224"/>
      <c r="B5449" s="56"/>
      <c r="C5449" s="56"/>
      <c r="D5449" s="57"/>
      <c r="E5449" s="86"/>
      <c r="F5449" s="63"/>
      <c r="G5449" s="63"/>
      <c r="H5449" s="64"/>
      <c r="I5449" s="56"/>
    </row>
    <row r="5450" spans="1:9" ht="15" hidden="1" customHeight="1" x14ac:dyDescent="0.25">
      <c r="A5450" s="224"/>
      <c r="B5450" s="56"/>
      <c r="C5450" s="56"/>
      <c r="D5450" s="57"/>
      <c r="E5450" s="66"/>
      <c r="F5450" s="62"/>
      <c r="G5450" s="63"/>
      <c r="H5450" s="64"/>
      <c r="I5450" s="56"/>
    </row>
    <row r="5451" spans="1:9" ht="15" hidden="1" customHeight="1" x14ac:dyDescent="0.25">
      <c r="A5451" s="224"/>
      <c r="B5451" s="55"/>
      <c r="C5451" s="75"/>
      <c r="D5451" s="57"/>
      <c r="E5451" s="72"/>
      <c r="F5451" s="76"/>
      <c r="G5451" s="63"/>
      <c r="H5451" s="64"/>
      <c r="I5451" s="56"/>
    </row>
    <row r="5452" spans="1:9" ht="15" hidden="1" customHeight="1" x14ac:dyDescent="0.25">
      <c r="A5452" s="224"/>
      <c r="B5452" s="55"/>
      <c r="C5452" s="75"/>
      <c r="D5452" s="57"/>
      <c r="E5452" s="72"/>
      <c r="F5452" s="76"/>
      <c r="G5452" s="63"/>
      <c r="H5452" s="64"/>
      <c r="I5452" s="56"/>
    </row>
    <row r="5453" spans="1:9" hidden="1" x14ac:dyDescent="0.25">
      <c r="A5453" s="224"/>
      <c r="B5453" s="55"/>
      <c r="C5453" s="88"/>
      <c r="D5453" s="137"/>
      <c r="E5453" s="72"/>
      <c r="F5453" s="76"/>
      <c r="G5453" s="63"/>
      <c r="H5453" s="64"/>
      <c r="I5453" s="56"/>
    </row>
    <row r="5454" spans="1:9" ht="15" hidden="1" customHeight="1" x14ac:dyDescent="0.25">
      <c r="A5454" s="224"/>
      <c r="B5454" s="56"/>
      <c r="C5454" s="56"/>
      <c r="D5454" s="57"/>
      <c r="E5454" s="66"/>
      <c r="F5454" s="76"/>
      <c r="G5454" s="63"/>
      <c r="H5454" s="64"/>
      <c r="I5454" s="70"/>
    </row>
    <row r="5455" spans="1:9" ht="15" hidden="1" customHeight="1" x14ac:dyDescent="0.25">
      <c r="A5455" s="224"/>
      <c r="B5455" s="60"/>
      <c r="C5455" s="228"/>
      <c r="D5455" s="98"/>
      <c r="E5455" s="99"/>
      <c r="F5455" s="441"/>
      <c r="G5455" s="63"/>
      <c r="H5455" s="64"/>
      <c r="I5455" s="70"/>
    </row>
    <row r="5456" spans="1:9" ht="15" hidden="1" customHeight="1" x14ac:dyDescent="0.25">
      <c r="A5456" s="224"/>
      <c r="B5456" s="56"/>
      <c r="C5456" s="75"/>
      <c r="D5456" s="83"/>
      <c r="E5456" s="86"/>
      <c r="F5456" s="76"/>
      <c r="G5456" s="63"/>
      <c r="H5456" s="64"/>
      <c r="I5456" s="70"/>
    </row>
    <row r="5457" spans="1:9" ht="15" hidden="1" customHeight="1" x14ac:dyDescent="0.25">
      <c r="A5457" s="224"/>
      <c r="B5457" s="56"/>
      <c r="C5457" s="88"/>
      <c r="D5457" s="57"/>
      <c r="E5457" s="72"/>
      <c r="F5457" s="76"/>
      <c r="G5457" s="63"/>
      <c r="H5457" s="64"/>
      <c r="I5457" s="70"/>
    </row>
    <row r="5458" spans="1:9" ht="15" hidden="1" customHeight="1" x14ac:dyDescent="0.25">
      <c r="A5458" s="224"/>
      <c r="B5458" s="56"/>
      <c r="C5458" s="75"/>
      <c r="D5458" s="244"/>
      <c r="E5458" s="66"/>
      <c r="F5458" s="130"/>
      <c r="G5458" s="63"/>
      <c r="H5458" s="64"/>
      <c r="I5458" s="70"/>
    </row>
    <row r="5459" spans="1:9" ht="15" hidden="1" customHeight="1" x14ac:dyDescent="0.25">
      <c r="A5459" s="224"/>
      <c r="B5459" s="56"/>
      <c r="C5459" s="56"/>
      <c r="D5459" s="57"/>
      <c r="E5459" s="72"/>
      <c r="F5459" s="58"/>
      <c r="G5459" s="63"/>
      <c r="H5459" s="64"/>
      <c r="I5459" s="70"/>
    </row>
    <row r="5460" spans="1:9" ht="15" hidden="1" customHeight="1" x14ac:dyDescent="0.25">
      <c r="A5460" s="224"/>
      <c r="B5460" s="74"/>
      <c r="C5460" s="56"/>
      <c r="D5460" s="57"/>
      <c r="E5460" s="66"/>
      <c r="F5460" s="76"/>
      <c r="G5460" s="100"/>
      <c r="H5460" s="64"/>
      <c r="I5460" s="70"/>
    </row>
    <row r="5461" spans="1:9" ht="15" hidden="1" customHeight="1" x14ac:dyDescent="0.25">
      <c r="A5461" s="224"/>
      <c r="B5461" s="56"/>
      <c r="C5461" s="56"/>
      <c r="D5461" s="243"/>
      <c r="E5461" s="230"/>
      <c r="F5461" s="138"/>
      <c r="G5461" s="100"/>
      <c r="H5461" s="64"/>
      <c r="I5461" s="56"/>
    </row>
    <row r="5462" spans="1:9" ht="15" hidden="1" customHeight="1" x14ac:dyDescent="0.25">
      <c r="A5462" s="224"/>
      <c r="B5462" s="74"/>
      <c r="C5462" s="75"/>
      <c r="D5462" s="83"/>
      <c r="E5462" s="72"/>
      <c r="F5462" s="76"/>
      <c r="G5462" s="100"/>
      <c r="H5462" s="64"/>
      <c r="I5462" s="56"/>
    </row>
    <row r="5463" spans="1:9" ht="15" hidden="1" customHeight="1" x14ac:dyDescent="0.25">
      <c r="A5463" s="224"/>
      <c r="B5463" s="56"/>
      <c r="C5463" s="75"/>
      <c r="D5463" s="106"/>
      <c r="E5463" s="66"/>
      <c r="F5463" s="76"/>
      <c r="G5463" s="63"/>
      <c r="H5463" s="64"/>
      <c r="I5463" s="56"/>
    </row>
    <row r="5464" spans="1:9" ht="15" hidden="1" customHeight="1" x14ac:dyDescent="0.25">
      <c r="A5464" s="224"/>
      <c r="B5464" s="56"/>
      <c r="C5464" s="56"/>
      <c r="D5464" s="57"/>
      <c r="E5464" s="72"/>
      <c r="F5464" s="62"/>
      <c r="G5464" s="63"/>
      <c r="H5464" s="64"/>
      <c r="I5464" s="56"/>
    </row>
    <row r="5465" spans="1:9" ht="15" hidden="1" customHeight="1" x14ac:dyDescent="0.25">
      <c r="A5465" s="224"/>
      <c r="B5465" s="56"/>
      <c r="C5465" s="56"/>
      <c r="D5465" s="57"/>
      <c r="E5465" s="66"/>
      <c r="F5465" s="62"/>
      <c r="G5465" s="63"/>
      <c r="H5465" s="64"/>
      <c r="I5465" s="56"/>
    </row>
    <row r="5466" spans="1:9" ht="15" hidden="1" customHeight="1" x14ac:dyDescent="0.25">
      <c r="A5466" s="224"/>
      <c r="B5466" s="56"/>
      <c r="C5466" s="56"/>
      <c r="D5466" s="57"/>
      <c r="E5466" s="72"/>
      <c r="F5466" s="77"/>
      <c r="G5466" s="63"/>
      <c r="H5466" s="64"/>
      <c r="I5466" s="56"/>
    </row>
    <row r="5467" spans="1:9" ht="15" hidden="1" customHeight="1" x14ac:dyDescent="0.25">
      <c r="A5467" s="224"/>
      <c r="B5467" s="56"/>
      <c r="C5467" s="81"/>
      <c r="D5467" s="57"/>
      <c r="E5467" s="72"/>
      <c r="F5467" s="77"/>
      <c r="G5467" s="100"/>
      <c r="H5467" s="64"/>
      <c r="I5467" s="56"/>
    </row>
    <row r="5468" spans="1:9" ht="15" hidden="1" customHeight="1" x14ac:dyDescent="0.25">
      <c r="A5468" s="224"/>
      <c r="B5468" s="56"/>
      <c r="C5468" s="80"/>
      <c r="D5468" s="57"/>
      <c r="E5468" s="99"/>
      <c r="F5468" s="77"/>
      <c r="G5468" s="100"/>
      <c r="H5468" s="64"/>
      <c r="I5468" s="56"/>
    </row>
    <row r="5469" spans="1:9" ht="15" hidden="1" customHeight="1" x14ac:dyDescent="0.25">
      <c r="A5469" s="224"/>
      <c r="B5469" s="74"/>
      <c r="C5469" s="56"/>
      <c r="D5469" s="57"/>
      <c r="E5469" s="66"/>
      <c r="F5469" s="76"/>
      <c r="G5469" s="63"/>
      <c r="H5469" s="64"/>
      <c r="I5469" s="56"/>
    </row>
    <row r="5470" spans="1:9" ht="15" hidden="1" customHeight="1" x14ac:dyDescent="0.25">
      <c r="A5470" s="224"/>
      <c r="B5470" s="56"/>
      <c r="C5470" s="75"/>
      <c r="D5470" s="57"/>
      <c r="E5470" s="72"/>
      <c r="F5470" s="62"/>
      <c r="G5470" s="63"/>
      <c r="H5470" s="64"/>
      <c r="I5470" s="56"/>
    </row>
    <row r="5471" spans="1:9" ht="15" hidden="1" customHeight="1" x14ac:dyDescent="0.25">
      <c r="A5471" s="224"/>
      <c r="B5471" s="56"/>
      <c r="C5471" s="75"/>
      <c r="D5471" s="57"/>
      <c r="E5471" s="72"/>
      <c r="F5471" s="62"/>
      <c r="G5471" s="63"/>
      <c r="H5471" s="64"/>
      <c r="I5471" s="56"/>
    </row>
    <row r="5472" spans="1:9" ht="15" hidden="1" customHeight="1" x14ac:dyDescent="0.25">
      <c r="A5472" s="224"/>
      <c r="B5472" s="55"/>
      <c r="C5472" s="56"/>
      <c r="D5472" s="57"/>
      <c r="E5472" s="99"/>
      <c r="F5472" s="77"/>
      <c r="G5472" s="100"/>
      <c r="H5472" s="64"/>
      <c r="I5472" s="56"/>
    </row>
    <row r="5473" spans="1:9" ht="15" hidden="1" customHeight="1" x14ac:dyDescent="0.25">
      <c r="A5473" s="224"/>
      <c r="B5473" s="68"/>
      <c r="C5473" s="56"/>
      <c r="D5473" s="57"/>
      <c r="E5473" s="72"/>
      <c r="F5473" s="62"/>
      <c r="G5473" s="100"/>
      <c r="H5473" s="64"/>
      <c r="I5473" s="56"/>
    </row>
    <row r="5474" spans="1:9" ht="15" hidden="1" customHeight="1" x14ac:dyDescent="0.25">
      <c r="A5474" s="224"/>
      <c r="B5474" s="60"/>
      <c r="C5474" s="151"/>
      <c r="D5474" s="56"/>
      <c r="E5474" s="56"/>
      <c r="F5474" s="58"/>
      <c r="G5474" s="63"/>
      <c r="H5474" s="64"/>
      <c r="I5474" s="70"/>
    </row>
    <row r="5475" spans="1:9" ht="15" hidden="1" customHeight="1" x14ac:dyDescent="0.25">
      <c r="A5475" s="224"/>
      <c r="B5475" s="56"/>
      <c r="C5475" s="75"/>
      <c r="D5475" s="57"/>
      <c r="E5475" s="86"/>
      <c r="F5475" s="76"/>
      <c r="G5475" s="63"/>
      <c r="H5475" s="64"/>
      <c r="I5475" s="70"/>
    </row>
    <row r="5476" spans="1:9" ht="15" hidden="1" customHeight="1" x14ac:dyDescent="0.25">
      <c r="A5476" s="224"/>
      <c r="B5476" s="81"/>
      <c r="C5476" s="75"/>
      <c r="D5476" s="57"/>
      <c r="E5476" s="66"/>
      <c r="F5476" s="76"/>
      <c r="G5476" s="63"/>
      <c r="H5476" s="64"/>
      <c r="I5476" s="70"/>
    </row>
    <row r="5477" spans="1:9" ht="15" hidden="1" customHeight="1" x14ac:dyDescent="0.25">
      <c r="A5477" s="224"/>
      <c r="B5477" s="68"/>
      <c r="C5477" s="75"/>
      <c r="D5477" s="57"/>
      <c r="E5477" s="72"/>
      <c r="F5477" s="62"/>
      <c r="G5477" s="63"/>
      <c r="H5477" s="64"/>
      <c r="I5477" s="70"/>
    </row>
    <row r="5478" spans="1:9" ht="15" hidden="1" customHeight="1" x14ac:dyDescent="0.25">
      <c r="A5478" s="224"/>
      <c r="B5478" s="55"/>
      <c r="C5478" s="56"/>
      <c r="D5478" s="57"/>
      <c r="E5478" s="72"/>
      <c r="F5478" s="76"/>
      <c r="G5478" s="63"/>
      <c r="H5478" s="64"/>
      <c r="I5478" s="70"/>
    </row>
    <row r="5479" spans="1:9" ht="15" hidden="1" customHeight="1" x14ac:dyDescent="0.25">
      <c r="A5479" s="224"/>
      <c r="B5479" s="55"/>
      <c r="C5479" s="56"/>
      <c r="D5479" s="57"/>
      <c r="E5479" s="72"/>
      <c r="F5479" s="76"/>
      <c r="G5479" s="63"/>
      <c r="H5479" s="64"/>
      <c r="I5479" s="70"/>
    </row>
    <row r="5480" spans="1:9" ht="15" hidden="1" customHeight="1" x14ac:dyDescent="0.25">
      <c r="A5480" s="224"/>
      <c r="B5480" s="55"/>
      <c r="C5480" s="56"/>
      <c r="D5480" s="62"/>
      <c r="E5480" s="66"/>
      <c r="F5480" s="58"/>
      <c r="G5480" s="63"/>
      <c r="H5480" s="64"/>
      <c r="I5480" s="70"/>
    </row>
    <row r="5481" spans="1:9" ht="15" hidden="1" customHeight="1" x14ac:dyDescent="0.25">
      <c r="A5481" s="224"/>
      <c r="B5481" s="55"/>
      <c r="C5481" s="230"/>
      <c r="D5481" s="57"/>
      <c r="E5481" s="66"/>
      <c r="F5481" s="58"/>
      <c r="G5481" s="63"/>
      <c r="H5481" s="64"/>
      <c r="I5481" s="70"/>
    </row>
    <row r="5482" spans="1:9" ht="15" hidden="1" customHeight="1" x14ac:dyDescent="0.25">
      <c r="A5482" s="224"/>
      <c r="B5482" s="60"/>
      <c r="C5482" s="75"/>
      <c r="D5482" s="57"/>
      <c r="E5482" s="72"/>
      <c r="F5482" s="58"/>
      <c r="G5482" s="63"/>
      <c r="H5482" s="64"/>
      <c r="I5482" s="70"/>
    </row>
    <row r="5483" spans="1:9" ht="15" hidden="1" customHeight="1" x14ac:dyDescent="0.25">
      <c r="A5483" s="224"/>
      <c r="B5483" s="81"/>
      <c r="C5483" s="230"/>
      <c r="D5483" s="57"/>
      <c r="E5483" s="66"/>
      <c r="F5483" s="62"/>
      <c r="G5483" s="63"/>
      <c r="H5483" s="64"/>
      <c r="I5483" s="70"/>
    </row>
    <row r="5484" spans="1:9" ht="15" hidden="1" customHeight="1" x14ac:dyDescent="0.25">
      <c r="A5484" s="224"/>
      <c r="B5484" s="56"/>
      <c r="C5484" s="56"/>
      <c r="D5484" s="57"/>
      <c r="E5484" s="72"/>
      <c r="F5484" s="62"/>
      <c r="G5484" s="63"/>
      <c r="H5484" s="64"/>
      <c r="I5484" s="106"/>
    </row>
    <row r="5485" spans="1:9" ht="15" hidden="1" customHeight="1" x14ac:dyDescent="0.25">
      <c r="A5485" s="224"/>
      <c r="B5485" s="74"/>
      <c r="C5485" s="56"/>
      <c r="D5485" s="57"/>
      <c r="E5485" s="66"/>
      <c r="F5485" s="76"/>
      <c r="G5485" s="63"/>
      <c r="H5485" s="64"/>
      <c r="I5485" s="70"/>
    </row>
    <row r="5486" spans="1:9" ht="15" hidden="1" customHeight="1" x14ac:dyDescent="0.25">
      <c r="A5486" s="224"/>
      <c r="B5486" s="74"/>
      <c r="C5486" s="56"/>
      <c r="D5486" s="57"/>
      <c r="E5486" s="66"/>
      <c r="F5486" s="62"/>
      <c r="G5486" s="63"/>
      <c r="H5486" s="64"/>
      <c r="I5486" s="70"/>
    </row>
    <row r="5487" spans="1:9" ht="15" hidden="1" customHeight="1" x14ac:dyDescent="0.25">
      <c r="A5487" s="224"/>
      <c r="B5487" s="56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4"/>
      <c r="B5488" s="56"/>
      <c r="C5488" s="56"/>
      <c r="D5488" s="57"/>
      <c r="E5488" s="84"/>
      <c r="F5488" s="76"/>
      <c r="G5488" s="63"/>
      <c r="H5488" s="64"/>
      <c r="I5488" s="70"/>
    </row>
    <row r="5489" spans="1:9" ht="15" hidden="1" customHeight="1" x14ac:dyDescent="0.25">
      <c r="A5489" s="224"/>
      <c r="B5489" s="68"/>
      <c r="C5489" s="56"/>
      <c r="D5489" s="71"/>
      <c r="E5489" s="71"/>
      <c r="F5489" s="96"/>
      <c r="G5489" s="63"/>
      <c r="H5489" s="64"/>
      <c r="I5489" s="70"/>
    </row>
    <row r="5490" spans="1:9" ht="15" hidden="1" customHeight="1" x14ac:dyDescent="0.25">
      <c r="A5490" s="224"/>
      <c r="B5490" s="56"/>
      <c r="C5490" s="71"/>
      <c r="D5490" s="57"/>
      <c r="E5490" s="72"/>
      <c r="F5490" s="67"/>
      <c r="G5490" s="63"/>
      <c r="H5490" s="64"/>
      <c r="I5490" s="70"/>
    </row>
    <row r="5491" spans="1:9" ht="15" hidden="1" customHeight="1" x14ac:dyDescent="0.25">
      <c r="A5491" s="224"/>
      <c r="B5491" s="55"/>
      <c r="C5491" s="75"/>
      <c r="D5491" s="57"/>
      <c r="E5491" s="86"/>
      <c r="F5491" s="62"/>
      <c r="G5491" s="63"/>
      <c r="H5491" s="64"/>
      <c r="I5491" s="70"/>
    </row>
    <row r="5492" spans="1:9" ht="15" hidden="1" customHeight="1" x14ac:dyDescent="0.25">
      <c r="A5492" s="224"/>
      <c r="B5492" s="56"/>
      <c r="C5492" s="56"/>
      <c r="D5492" s="57"/>
      <c r="E5492" s="86"/>
      <c r="F5492" s="63"/>
      <c r="G5492" s="63"/>
      <c r="H5492" s="64"/>
      <c r="I5492" s="56"/>
    </row>
    <row r="5493" spans="1:9" ht="15" hidden="1" customHeight="1" x14ac:dyDescent="0.25">
      <c r="A5493" s="224"/>
      <c r="B5493" s="249"/>
      <c r="C5493" s="56"/>
      <c r="D5493" s="56"/>
      <c r="E5493" s="56"/>
      <c r="F5493" s="62"/>
      <c r="G5493" s="63"/>
      <c r="H5493" s="64"/>
      <c r="I5493" s="56"/>
    </row>
    <row r="5494" spans="1:9" ht="15" hidden="1" customHeight="1" x14ac:dyDescent="0.25">
      <c r="A5494" s="224"/>
      <c r="B5494" s="55"/>
      <c r="C5494" s="75"/>
      <c r="D5494" s="57"/>
      <c r="E5494" s="86"/>
      <c r="F5494" s="62"/>
      <c r="G5494" s="63"/>
      <c r="H5494" s="64"/>
      <c r="I5494" s="56"/>
    </row>
    <row r="5495" spans="1:9" ht="15" hidden="1" customHeight="1" x14ac:dyDescent="0.25">
      <c r="A5495" s="224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4"/>
      <c r="B5496" s="56"/>
      <c r="C5496" s="75"/>
      <c r="D5496" s="57"/>
      <c r="E5496" s="86"/>
      <c r="F5496" s="76"/>
      <c r="G5496" s="63"/>
      <c r="H5496" s="64"/>
      <c r="I5496" s="56"/>
    </row>
    <row r="5497" spans="1:9" ht="15" hidden="1" customHeight="1" x14ac:dyDescent="0.25">
      <c r="A5497" s="224"/>
      <c r="B5497" s="81"/>
      <c r="C5497" s="75"/>
      <c r="D5497" s="57"/>
      <c r="E5497" s="66"/>
      <c r="F5497" s="76"/>
      <c r="G5497" s="63"/>
      <c r="H5497" s="64"/>
      <c r="I5497" s="56"/>
    </row>
    <row r="5498" spans="1:9" ht="15" hidden="1" customHeight="1" x14ac:dyDescent="0.25">
      <c r="A5498" s="224"/>
      <c r="B5498" s="55"/>
      <c r="C5498" s="88"/>
      <c r="D5498" s="57"/>
      <c r="E5498" s="72"/>
      <c r="F5498" s="76"/>
      <c r="G5498" s="63"/>
      <c r="H5498" s="64"/>
      <c r="I5498" s="56"/>
    </row>
    <row r="5499" spans="1:9" ht="15" hidden="1" customHeight="1" x14ac:dyDescent="0.25">
      <c r="A5499" s="224"/>
      <c r="B5499" s="74"/>
      <c r="C5499" s="56"/>
      <c r="D5499" s="57"/>
      <c r="E5499" s="66"/>
      <c r="F5499" s="76"/>
      <c r="G5499" s="63"/>
      <c r="H5499" s="64"/>
      <c r="I5499" s="56"/>
    </row>
    <row r="5500" spans="1:9" ht="15" hidden="1" customHeight="1" x14ac:dyDescent="0.25">
      <c r="A5500" s="224"/>
      <c r="B5500" s="60"/>
      <c r="C5500" s="228"/>
      <c r="D5500" s="98"/>
      <c r="E5500" s="99"/>
      <c r="F5500" s="441"/>
      <c r="G5500" s="63"/>
      <c r="H5500" s="64"/>
      <c r="I5500" s="56"/>
    </row>
    <row r="5501" spans="1:9" ht="15" hidden="1" customHeight="1" x14ac:dyDescent="0.25">
      <c r="A5501" s="224"/>
      <c r="B5501" s="55"/>
      <c r="C5501" s="88"/>
      <c r="D5501" s="137"/>
      <c r="E5501" s="72"/>
      <c r="F5501" s="76"/>
      <c r="G5501" s="63"/>
      <c r="H5501" s="64"/>
      <c r="I5501" s="70"/>
    </row>
    <row r="5502" spans="1:9" ht="15" hidden="1" customHeight="1" x14ac:dyDescent="0.25">
      <c r="A5502" s="224"/>
      <c r="B5502" s="55"/>
      <c r="C5502" s="88"/>
      <c r="D5502" s="137"/>
      <c r="E5502" s="72"/>
      <c r="F5502" s="76"/>
      <c r="G5502" s="63"/>
      <c r="H5502" s="64"/>
      <c r="I5502" s="70"/>
    </row>
    <row r="5503" spans="1:9" ht="15" hidden="1" customHeight="1" x14ac:dyDescent="0.25">
      <c r="A5503" s="224"/>
      <c r="B5503" s="249"/>
      <c r="C5503" s="56"/>
      <c r="D5503" s="56"/>
      <c r="E5503" s="56"/>
      <c r="F5503" s="62"/>
      <c r="G5503" s="63"/>
      <c r="H5503" s="64"/>
      <c r="I5503" s="70"/>
    </row>
    <row r="5504" spans="1:9" ht="15" hidden="1" customHeight="1" x14ac:dyDescent="0.25">
      <c r="A5504" s="224"/>
      <c r="B5504" s="56"/>
      <c r="C5504" s="56"/>
      <c r="D5504" s="57"/>
      <c r="E5504" s="66"/>
      <c r="F5504" s="76"/>
      <c r="G5504" s="63"/>
      <c r="H5504" s="64"/>
      <c r="I5504" s="70"/>
    </row>
    <row r="5505" spans="1:9" ht="15" hidden="1" customHeight="1" x14ac:dyDescent="0.25">
      <c r="A5505" s="224"/>
      <c r="B5505" s="74"/>
      <c r="C5505" s="56"/>
      <c r="D5505" s="57"/>
      <c r="E5505" s="66"/>
      <c r="F5505" s="62"/>
      <c r="G5505" s="63"/>
      <c r="H5505" s="64"/>
      <c r="I5505" s="70"/>
    </row>
    <row r="5506" spans="1:9" ht="15" hidden="1" customHeight="1" x14ac:dyDescent="0.25">
      <c r="A5506" s="224"/>
      <c r="B5506" s="56"/>
      <c r="C5506" s="56"/>
      <c r="D5506" s="57"/>
      <c r="E5506" s="84"/>
      <c r="F5506" s="76"/>
      <c r="G5506" s="63"/>
      <c r="H5506" s="64"/>
      <c r="I5506" s="70"/>
    </row>
    <row r="5507" spans="1:9" ht="15" hidden="1" customHeight="1" x14ac:dyDescent="0.25">
      <c r="A5507" s="224"/>
      <c r="B5507" s="68"/>
      <c r="C5507" s="56"/>
      <c r="D5507" s="71"/>
      <c r="E5507" s="71"/>
      <c r="F5507" s="96"/>
      <c r="G5507" s="63"/>
      <c r="H5507" s="64"/>
      <c r="I5507" s="70"/>
    </row>
    <row r="5508" spans="1:9" ht="15" hidden="1" customHeight="1" x14ac:dyDescent="0.25">
      <c r="A5508" s="224"/>
      <c r="B5508" s="55"/>
      <c r="C5508" s="75"/>
      <c r="D5508" s="57"/>
      <c r="E5508" s="72"/>
      <c r="F5508" s="76"/>
      <c r="G5508" s="100"/>
      <c r="H5508" s="64"/>
      <c r="I5508" s="56"/>
    </row>
    <row r="5509" spans="1:9" ht="15" hidden="1" customHeight="1" x14ac:dyDescent="0.25">
      <c r="A5509" s="224"/>
      <c r="B5509" s="56"/>
      <c r="C5509" s="56"/>
      <c r="D5509" s="57"/>
      <c r="E5509" s="66"/>
      <c r="F5509" s="76"/>
      <c r="G5509" s="100"/>
      <c r="H5509" s="64"/>
      <c r="I5509" s="56"/>
    </row>
    <row r="5510" spans="1:9" ht="15" hidden="1" customHeight="1" x14ac:dyDescent="0.25">
      <c r="A5510" s="224"/>
      <c r="B5510" s="56"/>
      <c r="C5510" s="123"/>
      <c r="D5510" s="57"/>
      <c r="E5510" s="72"/>
      <c r="F5510" s="62"/>
      <c r="G5510" s="63"/>
      <c r="H5510" s="64"/>
      <c r="I5510" s="56"/>
    </row>
    <row r="5511" spans="1:9" ht="15" hidden="1" customHeight="1" x14ac:dyDescent="0.25">
      <c r="A5511" s="224"/>
      <c r="B5511" s="60"/>
      <c r="C5511" s="228"/>
      <c r="D5511" s="98"/>
      <c r="E5511" s="99"/>
      <c r="F5511" s="441"/>
      <c r="G5511" s="63"/>
      <c r="H5511" s="64"/>
      <c r="I5511" s="56"/>
    </row>
    <row r="5512" spans="1:9" ht="15" hidden="1" customHeight="1" x14ac:dyDescent="0.25">
      <c r="A5512" s="224"/>
      <c r="B5512" s="56"/>
      <c r="C5512" s="123"/>
      <c r="D5512" s="57"/>
      <c r="E5512" s="72"/>
      <c r="F5512" s="62"/>
      <c r="G5512" s="63"/>
      <c r="H5512" s="64"/>
      <c r="I5512" s="56"/>
    </row>
    <row r="5513" spans="1:9" ht="15" hidden="1" customHeight="1" x14ac:dyDescent="0.25">
      <c r="A5513" s="224"/>
      <c r="B5513" s="60"/>
      <c r="C5513" s="228"/>
      <c r="D5513" s="98"/>
      <c r="E5513" s="99"/>
      <c r="F5513" s="441"/>
      <c r="G5513" s="100"/>
      <c r="H5513" s="64"/>
      <c r="I5513" s="70"/>
    </row>
    <row r="5514" spans="1:9" ht="15" hidden="1" customHeight="1" x14ac:dyDescent="0.25">
      <c r="A5514" s="224"/>
      <c r="B5514" s="55"/>
      <c r="C5514" s="88"/>
      <c r="D5514" s="83"/>
      <c r="E5514" s="72"/>
      <c r="F5514" s="77"/>
      <c r="G5514" s="63"/>
      <c r="H5514" s="64"/>
      <c r="I5514" s="70"/>
    </row>
    <row r="5515" spans="1:9" ht="15" hidden="1" customHeight="1" x14ac:dyDescent="0.25">
      <c r="A5515" s="224"/>
      <c r="B5515" s="71"/>
      <c r="C5515" s="75"/>
      <c r="D5515" s="57"/>
      <c r="E5515" s="72"/>
      <c r="F5515" s="62"/>
      <c r="G5515" s="63"/>
      <c r="H5515" s="64"/>
      <c r="I5515" s="70"/>
    </row>
    <row r="5516" spans="1:9" ht="15" hidden="1" customHeight="1" x14ac:dyDescent="0.25">
      <c r="A5516" s="224"/>
      <c r="B5516" s="74"/>
      <c r="C5516" s="56"/>
      <c r="D5516" s="57"/>
      <c r="E5516" s="66"/>
      <c r="F5516" s="76"/>
      <c r="G5516" s="63"/>
      <c r="H5516" s="64"/>
      <c r="I5516" s="70"/>
    </row>
    <row r="5517" spans="1:9" ht="15" hidden="1" customHeight="1" x14ac:dyDescent="0.25">
      <c r="A5517" s="224"/>
      <c r="B5517" s="56"/>
      <c r="C5517" s="56"/>
      <c r="D5517" s="243"/>
      <c r="E5517" s="230"/>
      <c r="F5517" s="138"/>
      <c r="G5517" s="63"/>
      <c r="H5517" s="64"/>
      <c r="I5517" s="70"/>
    </row>
    <row r="5518" spans="1:9" ht="15" hidden="1" customHeight="1" x14ac:dyDescent="0.25">
      <c r="A5518" s="224"/>
      <c r="B5518" s="55"/>
      <c r="C5518" s="75"/>
      <c r="D5518" s="57"/>
      <c r="E5518" s="86"/>
      <c r="F5518" s="62"/>
      <c r="G5518" s="63"/>
      <c r="H5518" s="64"/>
      <c r="I5518" s="70"/>
    </row>
    <row r="5519" spans="1:9" ht="15" hidden="1" customHeight="1" x14ac:dyDescent="0.25">
      <c r="A5519" s="224"/>
      <c r="B5519" s="56"/>
      <c r="C5519" s="56"/>
      <c r="D5519" s="57"/>
      <c r="E5519" s="86"/>
      <c r="F5519" s="63"/>
      <c r="G5519" s="63"/>
      <c r="H5519" s="64"/>
      <c r="I5519" s="56"/>
    </row>
    <row r="5520" spans="1:9" ht="15" hidden="1" customHeight="1" x14ac:dyDescent="0.25">
      <c r="A5520" s="224"/>
      <c r="B5520" s="56"/>
      <c r="C5520" s="56"/>
      <c r="D5520" s="57"/>
      <c r="E5520" s="66"/>
      <c r="F5520" s="62"/>
      <c r="G5520" s="63"/>
      <c r="H5520" s="64"/>
      <c r="I5520" s="70"/>
    </row>
    <row r="5521" spans="1:9" ht="15" hidden="1" customHeight="1" x14ac:dyDescent="0.25">
      <c r="A5521" s="224"/>
      <c r="B5521" s="56"/>
      <c r="C5521" s="56"/>
      <c r="D5521" s="57"/>
      <c r="E5521" s="66"/>
      <c r="F5521" s="76"/>
      <c r="G5521" s="63"/>
      <c r="H5521" s="64"/>
      <c r="I5521" s="56"/>
    </row>
    <row r="5522" spans="1:9" ht="15" hidden="1" customHeight="1" x14ac:dyDescent="0.25">
      <c r="A5522" s="224"/>
      <c r="B5522" s="74"/>
      <c r="C5522" s="56"/>
      <c r="D5522" s="57"/>
      <c r="E5522" s="66"/>
      <c r="F5522" s="76"/>
      <c r="G5522" s="63"/>
      <c r="H5522" s="64"/>
      <c r="I5522" s="56"/>
    </row>
    <row r="5523" spans="1:9" ht="15" hidden="1" customHeight="1" x14ac:dyDescent="0.25">
      <c r="A5523" s="224"/>
      <c r="B5523" s="56"/>
      <c r="C5523" s="56"/>
      <c r="D5523" s="57"/>
      <c r="E5523" s="72"/>
      <c r="F5523" s="62"/>
      <c r="G5523" s="63"/>
      <c r="H5523" s="64"/>
      <c r="I5523" s="56"/>
    </row>
    <row r="5524" spans="1:9" ht="15" hidden="1" customHeight="1" x14ac:dyDescent="0.25">
      <c r="A5524" s="224"/>
      <c r="B5524" s="56"/>
      <c r="C5524" s="56"/>
      <c r="D5524" s="57"/>
      <c r="E5524" s="66"/>
      <c r="F5524" s="76"/>
      <c r="G5524" s="63"/>
      <c r="H5524" s="64"/>
      <c r="I5524" s="56"/>
    </row>
    <row r="5525" spans="1:9" ht="15" hidden="1" customHeight="1" x14ac:dyDescent="0.25">
      <c r="A5525" s="224"/>
      <c r="B5525" s="55"/>
      <c r="C5525" s="88"/>
      <c r="D5525" s="137"/>
      <c r="E5525" s="72"/>
      <c r="F5525" s="76"/>
      <c r="G5525" s="63"/>
      <c r="H5525" s="64"/>
      <c r="I5525" s="56"/>
    </row>
    <row r="5526" spans="1:9" ht="15" hidden="1" customHeight="1" x14ac:dyDescent="0.25">
      <c r="A5526" s="224"/>
      <c r="B5526" s="55"/>
      <c r="C5526" s="75"/>
      <c r="D5526" s="57"/>
      <c r="E5526" s="86"/>
      <c r="F5526" s="62"/>
      <c r="G5526" s="63"/>
      <c r="H5526" s="64"/>
      <c r="I5526" s="56"/>
    </row>
    <row r="5527" spans="1:9" ht="15" hidden="1" customHeight="1" x14ac:dyDescent="0.25">
      <c r="A5527" s="224"/>
      <c r="B5527" s="56"/>
      <c r="C5527" s="56"/>
      <c r="D5527" s="57"/>
      <c r="E5527" s="86"/>
      <c r="F5527" s="76"/>
      <c r="G5527" s="63"/>
      <c r="H5527" s="64"/>
      <c r="I5527" s="56"/>
    </row>
    <row r="5528" spans="1:9" ht="15" hidden="1" customHeight="1" x14ac:dyDescent="0.25">
      <c r="A5528" s="224"/>
      <c r="B5528" s="81"/>
      <c r="C5528" s="56"/>
      <c r="D5528" s="57"/>
      <c r="E5528" s="66"/>
      <c r="F5528" s="76"/>
      <c r="G5528" s="63"/>
      <c r="H5528" s="64"/>
      <c r="I5528" s="56"/>
    </row>
    <row r="5529" spans="1:9" ht="15" hidden="1" customHeight="1" x14ac:dyDescent="0.25">
      <c r="A5529" s="224"/>
      <c r="B5529" s="81"/>
      <c r="C5529" s="56"/>
      <c r="D5529" s="57"/>
      <c r="E5529" s="66"/>
      <c r="F5529" s="62"/>
      <c r="G5529" s="63"/>
      <c r="H5529" s="64"/>
      <c r="I5529" s="70"/>
    </row>
    <row r="5530" spans="1:9" ht="15" hidden="1" customHeight="1" x14ac:dyDescent="0.25">
      <c r="A5530" s="224"/>
      <c r="B5530" s="56"/>
      <c r="C5530" s="56"/>
      <c r="D5530" s="57"/>
      <c r="E5530" s="66"/>
      <c r="F5530" s="62"/>
      <c r="G5530" s="63"/>
      <c r="H5530" s="64"/>
      <c r="I5530" s="70"/>
    </row>
    <row r="5531" spans="1:9" ht="15" hidden="1" customHeight="1" x14ac:dyDescent="0.25">
      <c r="A5531" s="224"/>
      <c r="B5531" s="56"/>
      <c r="C5531" s="56"/>
      <c r="D5531" s="57"/>
      <c r="E5531" s="86"/>
      <c r="F5531" s="63"/>
      <c r="G5531" s="63"/>
      <c r="H5531" s="64"/>
      <c r="I5531" s="70"/>
    </row>
    <row r="5532" spans="1:9" ht="15" hidden="1" customHeight="1" x14ac:dyDescent="0.25">
      <c r="A5532" s="224"/>
      <c r="B5532" s="56"/>
      <c r="C5532" s="123"/>
      <c r="D5532" s="57"/>
      <c r="E5532" s="72"/>
      <c r="F5532" s="62"/>
      <c r="G5532" s="63"/>
      <c r="H5532" s="64"/>
      <c r="I5532" s="70"/>
    </row>
    <row r="5533" spans="1:9" ht="15" hidden="1" customHeight="1" x14ac:dyDescent="0.25">
      <c r="A5533" s="224"/>
      <c r="B5533" s="60"/>
      <c r="C5533" s="228"/>
      <c r="D5533" s="98"/>
      <c r="E5533" s="99"/>
      <c r="F5533" s="441"/>
      <c r="G5533" s="63"/>
      <c r="H5533" s="64"/>
      <c r="I5533" s="70"/>
    </row>
    <row r="5534" spans="1:9" ht="15" hidden="1" customHeight="1" x14ac:dyDescent="0.25">
      <c r="A5534" s="224"/>
      <c r="B5534" s="68"/>
      <c r="C5534" s="75"/>
      <c r="D5534" s="57"/>
      <c r="E5534" s="72"/>
      <c r="F5534" s="77"/>
      <c r="G5534" s="63"/>
      <c r="H5534" s="64"/>
      <c r="I5534" s="70"/>
    </row>
    <row r="5535" spans="1:9" ht="15" hidden="1" customHeight="1" x14ac:dyDescent="0.25">
      <c r="A5535" s="224"/>
      <c r="B5535" s="55"/>
      <c r="C5535" s="75"/>
      <c r="D5535" s="57"/>
      <c r="E5535" s="72"/>
      <c r="F5535" s="76"/>
      <c r="G5535" s="100"/>
      <c r="H5535" s="64"/>
      <c r="I5535" s="70"/>
    </row>
    <row r="5536" spans="1:9" ht="15" hidden="1" customHeight="1" x14ac:dyDescent="0.25">
      <c r="A5536" s="224"/>
      <c r="B5536" s="56"/>
      <c r="C5536" s="56"/>
      <c r="D5536" s="57"/>
      <c r="E5536" s="86"/>
      <c r="F5536" s="63"/>
      <c r="G5536" s="100"/>
      <c r="H5536" s="64"/>
      <c r="I5536" s="70"/>
    </row>
    <row r="5537" spans="1:9" ht="15" hidden="1" customHeight="1" x14ac:dyDescent="0.25">
      <c r="A5537" s="224"/>
      <c r="B5537" s="60"/>
      <c r="C5537" s="151"/>
      <c r="D5537" s="56"/>
      <c r="E5537" s="56"/>
      <c r="F5537" s="58"/>
      <c r="G5537" s="100"/>
      <c r="H5537" s="64"/>
      <c r="I5537" s="56"/>
    </row>
    <row r="5538" spans="1:9" ht="15" hidden="1" customHeight="1" x14ac:dyDescent="0.25">
      <c r="A5538" s="224"/>
      <c r="B5538" s="56"/>
      <c r="C5538" s="56"/>
      <c r="D5538" s="57"/>
      <c r="E5538" s="72"/>
      <c r="F5538" s="62"/>
      <c r="G5538" s="63"/>
      <c r="H5538" s="64"/>
      <c r="I5538" s="56"/>
    </row>
    <row r="5539" spans="1:9" ht="15" hidden="1" customHeight="1" x14ac:dyDescent="0.25">
      <c r="A5539" s="224"/>
      <c r="B5539" s="56"/>
      <c r="C5539" s="56"/>
      <c r="D5539" s="57"/>
      <c r="E5539" s="86"/>
      <c r="F5539" s="63"/>
      <c r="G5539" s="63"/>
      <c r="H5539" s="64"/>
      <c r="I5539" s="56"/>
    </row>
    <row r="5540" spans="1:9" ht="15" hidden="1" customHeight="1" x14ac:dyDescent="0.25">
      <c r="A5540" s="224"/>
      <c r="B5540" s="56"/>
      <c r="C5540" s="56"/>
      <c r="D5540" s="57"/>
      <c r="E5540" s="66"/>
      <c r="F5540" s="62"/>
      <c r="G5540" s="63"/>
      <c r="H5540" s="64"/>
      <c r="I5540" s="56"/>
    </row>
    <row r="5541" spans="1:9" ht="15" hidden="1" customHeight="1" x14ac:dyDescent="0.25">
      <c r="A5541" s="224"/>
      <c r="B5541" s="56"/>
      <c r="C5541" s="56"/>
      <c r="D5541" s="57"/>
      <c r="E5541" s="72"/>
      <c r="F5541" s="77"/>
      <c r="G5541" s="63"/>
      <c r="H5541" s="64"/>
      <c r="I5541" s="56"/>
    </row>
    <row r="5542" spans="1:9" ht="15" hidden="1" customHeight="1" x14ac:dyDescent="0.25">
      <c r="A5542" s="224"/>
      <c r="B5542" s="56"/>
      <c r="C5542" s="81"/>
      <c r="D5542" s="57"/>
      <c r="E5542" s="72"/>
      <c r="F5542" s="77"/>
      <c r="G5542" s="63"/>
      <c r="H5542" s="64"/>
      <c r="I5542" s="56"/>
    </row>
    <row r="5543" spans="1:9" ht="15" hidden="1" customHeight="1" x14ac:dyDescent="0.25">
      <c r="A5543" s="224"/>
      <c r="B5543" s="56"/>
      <c r="C5543" s="80"/>
      <c r="D5543" s="57"/>
      <c r="E5543" s="99"/>
      <c r="F5543" s="77"/>
      <c r="G5543" s="100"/>
      <c r="H5543" s="64"/>
      <c r="I5543" s="56"/>
    </row>
    <row r="5544" spans="1:9" ht="15" hidden="1" customHeight="1" x14ac:dyDescent="0.25">
      <c r="A5544" s="224"/>
      <c r="B5544" s="56"/>
      <c r="C5544" s="56"/>
      <c r="D5544" s="57"/>
      <c r="E5544" s="66"/>
      <c r="F5544" s="62"/>
      <c r="G5544" s="63"/>
      <c r="H5544" s="64"/>
      <c r="I5544" s="56"/>
    </row>
    <row r="5545" spans="1:9" ht="15" hidden="1" customHeight="1" x14ac:dyDescent="0.25">
      <c r="A5545" s="224"/>
      <c r="B5545" s="56"/>
      <c r="C5545" s="56"/>
      <c r="D5545" s="57"/>
      <c r="E5545" s="84"/>
      <c r="F5545" s="76"/>
      <c r="G5545" s="63"/>
      <c r="H5545" s="64"/>
      <c r="I5545" s="56"/>
    </row>
    <row r="5546" spans="1:9" ht="15" hidden="1" customHeight="1" x14ac:dyDescent="0.25">
      <c r="A5546" s="224"/>
      <c r="B5546" s="56"/>
      <c r="C5546" s="81"/>
      <c r="D5546" s="57"/>
      <c r="E5546" s="72"/>
      <c r="F5546" s="77"/>
      <c r="G5546" s="63"/>
      <c r="H5546" s="64"/>
      <c r="I5546" s="56"/>
    </row>
    <row r="5547" spans="1:9" ht="15" hidden="1" customHeight="1" x14ac:dyDescent="0.25">
      <c r="A5547" s="224"/>
      <c r="B5547" s="56"/>
      <c r="C5547" s="80"/>
      <c r="D5547" s="57"/>
      <c r="E5547" s="99"/>
      <c r="F5547" s="77"/>
      <c r="G5547" s="100"/>
      <c r="H5547" s="64"/>
      <c r="I5547" s="70"/>
    </row>
    <row r="5548" spans="1:9" ht="15" hidden="1" customHeight="1" x14ac:dyDescent="0.25">
      <c r="A5548" s="224"/>
      <c r="B5548" s="55"/>
      <c r="C5548" s="75"/>
      <c r="D5548" s="57"/>
      <c r="E5548" s="86"/>
      <c r="F5548" s="62"/>
      <c r="G5548" s="63"/>
      <c r="H5548" s="64"/>
      <c r="I5548" s="70"/>
    </row>
    <row r="5549" spans="1:9" ht="15" hidden="1" customHeight="1" x14ac:dyDescent="0.25">
      <c r="A5549" s="224"/>
      <c r="B5549" s="56"/>
      <c r="C5549" s="56"/>
      <c r="D5549" s="57"/>
      <c r="E5549" s="86"/>
      <c r="F5549" s="63"/>
      <c r="G5549" s="63"/>
      <c r="H5549" s="64"/>
      <c r="I5549" s="56"/>
    </row>
    <row r="5550" spans="1:9" ht="15" hidden="1" customHeight="1" x14ac:dyDescent="0.25">
      <c r="A5550" s="224"/>
      <c r="B5550" s="56"/>
      <c r="C5550" s="56"/>
      <c r="D5550" s="57"/>
      <c r="E5550" s="66"/>
      <c r="F5550" s="62"/>
      <c r="G5550" s="63"/>
      <c r="H5550" s="64"/>
      <c r="I5550" s="70"/>
    </row>
    <row r="5551" spans="1:9" ht="15" hidden="1" customHeight="1" x14ac:dyDescent="0.25">
      <c r="A5551" s="224"/>
      <c r="B5551" s="56"/>
      <c r="C5551" s="56"/>
      <c r="D5551" s="57"/>
      <c r="E5551" s="86"/>
      <c r="F5551" s="63"/>
      <c r="G5551" s="63"/>
      <c r="H5551" s="64"/>
      <c r="I5551" s="56"/>
    </row>
    <row r="5552" spans="1:9" ht="15" hidden="1" customHeight="1" x14ac:dyDescent="0.25">
      <c r="A5552" s="224"/>
      <c r="B5552" s="68"/>
      <c r="C5552" s="71"/>
      <c r="D5552" s="57"/>
      <c r="E5552" s="86"/>
      <c r="F5552" s="62"/>
      <c r="G5552" s="63"/>
      <c r="H5552" s="64"/>
      <c r="I5552" s="56"/>
    </row>
    <row r="5553" spans="1:9" ht="15" hidden="1" customHeight="1" x14ac:dyDescent="0.25">
      <c r="A5553" s="224"/>
      <c r="B5553" s="56"/>
      <c r="C5553" s="56"/>
      <c r="D5553" s="56"/>
      <c r="E5553" s="72"/>
      <c r="F5553" s="58"/>
      <c r="G5553" s="63"/>
      <c r="H5553" s="64"/>
      <c r="I5553" s="56"/>
    </row>
    <row r="5554" spans="1:9" ht="15" hidden="1" customHeight="1" x14ac:dyDescent="0.25">
      <c r="A5554" s="224"/>
      <c r="B5554" s="81"/>
      <c r="C5554" s="81"/>
      <c r="D5554" s="57"/>
      <c r="E5554" s="86"/>
      <c r="F5554" s="62"/>
      <c r="G5554" s="63"/>
      <c r="H5554" s="64"/>
      <c r="I5554" s="56"/>
    </row>
    <row r="5555" spans="1:9" ht="15" hidden="1" customHeight="1" x14ac:dyDescent="0.25">
      <c r="A5555" s="224"/>
      <c r="B5555" s="60"/>
      <c r="C5555" s="151"/>
      <c r="D5555" s="56"/>
      <c r="E5555" s="56"/>
      <c r="F5555" s="58"/>
      <c r="G5555" s="63"/>
      <c r="H5555" s="64"/>
      <c r="I5555" s="56"/>
    </row>
    <row r="5556" spans="1:9" ht="15" hidden="1" customHeight="1" x14ac:dyDescent="0.25">
      <c r="A5556" s="224"/>
      <c r="B5556" s="56"/>
      <c r="C5556" s="56"/>
      <c r="D5556" s="57"/>
      <c r="E5556" s="66"/>
      <c r="F5556" s="76"/>
      <c r="G5556" s="63"/>
      <c r="H5556" s="64"/>
      <c r="I5556" s="56"/>
    </row>
    <row r="5557" spans="1:9" ht="15" hidden="1" customHeight="1" x14ac:dyDescent="0.25">
      <c r="A5557" s="224"/>
      <c r="B5557" s="68"/>
      <c r="C5557" s="230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4"/>
      <c r="B5558" s="56"/>
      <c r="C5558" s="88"/>
      <c r="D5558" s="57"/>
      <c r="E5558" s="72"/>
      <c r="F5558" s="76"/>
      <c r="G5558" s="63"/>
      <c r="H5558" s="64"/>
      <c r="I5558" s="70"/>
    </row>
    <row r="5559" spans="1:9" ht="15" hidden="1" customHeight="1" x14ac:dyDescent="0.25">
      <c r="A5559" s="224"/>
      <c r="B5559" s="56"/>
      <c r="C5559" s="56"/>
      <c r="D5559" s="57"/>
      <c r="E5559" s="72"/>
      <c r="F5559" s="62"/>
      <c r="G5559" s="63"/>
      <c r="H5559" s="64"/>
      <c r="I5559" s="70"/>
    </row>
    <row r="5560" spans="1:9" ht="15" hidden="1" customHeight="1" x14ac:dyDescent="0.25">
      <c r="A5560" s="224"/>
      <c r="B5560" s="68"/>
      <c r="C5560" s="230"/>
      <c r="D5560" s="57"/>
      <c r="E5560" s="66"/>
      <c r="F5560" s="76"/>
      <c r="G5560" s="63"/>
      <c r="H5560" s="64"/>
      <c r="I5560" s="70"/>
    </row>
    <row r="5561" spans="1:9" ht="15" hidden="1" customHeight="1" x14ac:dyDescent="0.25">
      <c r="A5561" s="224"/>
      <c r="B5561" s="56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4"/>
      <c r="B5562" s="56"/>
      <c r="C5562" s="75"/>
      <c r="D5562" s="106"/>
      <c r="E5562" s="66"/>
      <c r="F5562" s="76"/>
      <c r="G5562" s="63"/>
      <c r="H5562" s="64"/>
      <c r="I5562" s="70"/>
    </row>
    <row r="5563" spans="1:9" ht="15" hidden="1" customHeight="1" x14ac:dyDescent="0.25">
      <c r="A5563" s="224"/>
      <c r="B5563" s="55"/>
      <c r="C5563" s="55"/>
      <c r="D5563" s="57"/>
      <c r="E5563" s="72"/>
      <c r="F5563" s="62"/>
      <c r="G5563" s="63"/>
      <c r="H5563" s="64"/>
      <c r="I5563" s="70"/>
    </row>
    <row r="5564" spans="1:9" ht="15" hidden="1" customHeight="1" x14ac:dyDescent="0.25">
      <c r="A5564" s="224"/>
      <c r="B5564" s="56"/>
      <c r="C5564" s="56"/>
      <c r="D5564" s="57"/>
      <c r="E5564" s="72"/>
      <c r="F5564" s="62"/>
      <c r="G5564" s="63"/>
      <c r="H5564" s="64"/>
      <c r="I5564" s="70"/>
    </row>
    <row r="5565" spans="1:9" ht="15" hidden="1" customHeight="1" x14ac:dyDescent="0.25">
      <c r="A5565" s="224"/>
      <c r="B5565" s="56"/>
      <c r="C5565" s="56"/>
      <c r="D5565" s="57"/>
      <c r="E5565" s="66"/>
      <c r="F5565" s="76"/>
      <c r="G5565" s="100"/>
      <c r="H5565" s="64"/>
      <c r="I5565" s="56"/>
    </row>
    <row r="5566" spans="1:9" ht="15" hidden="1" customHeight="1" x14ac:dyDescent="0.25">
      <c r="A5566" s="224"/>
      <c r="B5566" s="55"/>
      <c r="C5566" s="88"/>
      <c r="D5566" s="137"/>
      <c r="E5566" s="72"/>
      <c r="F5566" s="76"/>
      <c r="G5566" s="100"/>
      <c r="H5566" s="64"/>
      <c r="I5566" s="56"/>
    </row>
    <row r="5567" spans="1:9" ht="15" hidden="1" customHeight="1" x14ac:dyDescent="0.25">
      <c r="A5567" s="224"/>
      <c r="B5567" s="60"/>
      <c r="C5567" s="151"/>
      <c r="D5567" s="56"/>
      <c r="E5567" s="56"/>
      <c r="F5567" s="58"/>
      <c r="G5567" s="63"/>
      <c r="H5567" s="64"/>
      <c r="I5567" s="56"/>
    </row>
    <row r="5568" spans="1:9" ht="15" hidden="1" customHeight="1" x14ac:dyDescent="0.25">
      <c r="A5568" s="224"/>
      <c r="B5568" s="56"/>
      <c r="C5568" s="123"/>
      <c r="D5568" s="57"/>
      <c r="E5568" s="72"/>
      <c r="F5568" s="62"/>
      <c r="G5568" s="63"/>
      <c r="H5568" s="64"/>
      <c r="I5568" s="56"/>
    </row>
    <row r="5569" spans="1:9" ht="15" hidden="1" customHeight="1" x14ac:dyDescent="0.25">
      <c r="A5569" s="224"/>
      <c r="B5569" s="60"/>
      <c r="C5569" s="228"/>
      <c r="D5569" s="98"/>
      <c r="E5569" s="99"/>
      <c r="F5569" s="441"/>
      <c r="G5569" s="63"/>
      <c r="H5569" s="64"/>
      <c r="I5569" s="56"/>
    </row>
    <row r="5570" spans="1:9" ht="15" hidden="1" customHeight="1" x14ac:dyDescent="0.25">
      <c r="A5570" s="224"/>
      <c r="B5570" s="56"/>
      <c r="C5570" s="71"/>
      <c r="D5570" s="57"/>
      <c r="E5570" s="72"/>
      <c r="F5570" s="67"/>
      <c r="G5570" s="63"/>
      <c r="H5570" s="64"/>
      <c r="I5570" s="56"/>
    </row>
    <row r="5571" spans="1:9" ht="15" hidden="1" customHeight="1" x14ac:dyDescent="0.25">
      <c r="A5571" s="224"/>
      <c r="B5571" s="60"/>
      <c r="C5571" s="228"/>
      <c r="D5571" s="98"/>
      <c r="E5571" s="99"/>
      <c r="F5571" s="441"/>
      <c r="G5571" s="63"/>
      <c r="H5571" s="64"/>
      <c r="I5571" s="56"/>
    </row>
    <row r="5572" spans="1:9" ht="15" hidden="1" customHeight="1" x14ac:dyDescent="0.25">
      <c r="A5572" s="224"/>
      <c r="B5572" s="56"/>
      <c r="C5572" s="56"/>
      <c r="D5572" s="57"/>
      <c r="E5572" s="84"/>
      <c r="F5572" s="76"/>
      <c r="G5572" s="63"/>
      <c r="H5572" s="64"/>
      <c r="I5572" s="70"/>
    </row>
    <row r="5573" spans="1:9" ht="15" hidden="1" customHeight="1" x14ac:dyDescent="0.25">
      <c r="A5573" s="224"/>
      <c r="B5573" s="55"/>
      <c r="C5573" s="88"/>
      <c r="D5573" s="57"/>
      <c r="E5573" s="72"/>
      <c r="F5573" s="76"/>
      <c r="G5573" s="63"/>
      <c r="H5573" s="64"/>
      <c r="I5573" s="70"/>
    </row>
    <row r="5574" spans="1:9" ht="15" hidden="1" customHeight="1" x14ac:dyDescent="0.25">
      <c r="A5574" s="224"/>
      <c r="B5574" s="74"/>
      <c r="C5574" s="56"/>
      <c r="D5574" s="57"/>
      <c r="E5574" s="66"/>
      <c r="F5574" s="76"/>
      <c r="G5574" s="63"/>
      <c r="H5574" s="64"/>
      <c r="I5574" s="70"/>
    </row>
    <row r="5575" spans="1:9" ht="15" hidden="1" customHeight="1" x14ac:dyDescent="0.25">
      <c r="A5575" s="224"/>
      <c r="B5575" s="74"/>
      <c r="C5575" s="56"/>
      <c r="D5575" s="57"/>
      <c r="E5575" s="66"/>
      <c r="F5575" s="62"/>
      <c r="G5575" s="63"/>
      <c r="H5575" s="64"/>
      <c r="I5575" s="70"/>
    </row>
    <row r="5576" spans="1:9" ht="15" hidden="1" customHeight="1" x14ac:dyDescent="0.25">
      <c r="A5576" s="224"/>
      <c r="B5576" s="55"/>
      <c r="C5576" s="75"/>
      <c r="D5576" s="57"/>
      <c r="E5576" s="72"/>
      <c r="F5576" s="67"/>
      <c r="G5576" s="63"/>
      <c r="H5576" s="64"/>
      <c r="I5576" s="70"/>
    </row>
    <row r="5577" spans="1:9" ht="15" hidden="1" customHeight="1" x14ac:dyDescent="0.25">
      <c r="A5577" s="224"/>
      <c r="B5577" s="55"/>
      <c r="C5577" s="75"/>
      <c r="D5577" s="57"/>
      <c r="E5577" s="72"/>
      <c r="F5577" s="67"/>
      <c r="G5577" s="63"/>
      <c r="H5577" s="64"/>
      <c r="I5577" s="70"/>
    </row>
    <row r="5578" spans="1:9" ht="15" hidden="1" customHeight="1" x14ac:dyDescent="0.25">
      <c r="A5578" s="224"/>
      <c r="B5578" s="56"/>
      <c r="C5578" s="88"/>
      <c r="D5578" s="57"/>
      <c r="E5578" s="72"/>
      <c r="F5578" s="76"/>
      <c r="G5578" s="63"/>
      <c r="H5578" s="64"/>
      <c r="I5578" s="70"/>
    </row>
    <row r="5579" spans="1:9" ht="15" hidden="1" customHeight="1" x14ac:dyDescent="0.25">
      <c r="A5579" s="224"/>
      <c r="B5579" s="60"/>
      <c r="C5579" s="75"/>
      <c r="D5579" s="57"/>
      <c r="E5579" s="72"/>
      <c r="F5579" s="58"/>
      <c r="G5579" s="63"/>
      <c r="H5579" s="106"/>
      <c r="I5579" s="70"/>
    </row>
    <row r="5580" spans="1:9" ht="15" hidden="1" customHeight="1" x14ac:dyDescent="0.25">
      <c r="A5580" s="224"/>
      <c r="B5580" s="55"/>
      <c r="C5580" s="230"/>
      <c r="D5580" s="57"/>
      <c r="E5580" s="66"/>
      <c r="F5580" s="58"/>
      <c r="G5580" s="63"/>
      <c r="H5580" s="64"/>
      <c r="I5580" s="70"/>
    </row>
    <row r="5581" spans="1:9" ht="15" hidden="1" customHeight="1" x14ac:dyDescent="0.25">
      <c r="A5581" s="224"/>
      <c r="B5581" s="56"/>
      <c r="C5581" s="71"/>
      <c r="D5581" s="57"/>
      <c r="E5581" s="72"/>
      <c r="F5581" s="67"/>
      <c r="G5581" s="63"/>
      <c r="H5581" s="64"/>
      <c r="I5581" s="70"/>
    </row>
    <row r="5582" spans="1:9" ht="15" hidden="1" customHeight="1" x14ac:dyDescent="0.25">
      <c r="A5582" s="224"/>
      <c r="B5582" s="56"/>
      <c r="C5582" s="75"/>
      <c r="D5582" s="57"/>
      <c r="E5582" s="72"/>
      <c r="F5582" s="62"/>
      <c r="G5582" s="63"/>
      <c r="H5582" s="64"/>
      <c r="I5582" s="70"/>
    </row>
    <row r="5583" spans="1:9" ht="15" hidden="1" customHeight="1" x14ac:dyDescent="0.25">
      <c r="A5583" s="224"/>
      <c r="B5583" s="55"/>
      <c r="C5583" s="75"/>
      <c r="D5583" s="83"/>
      <c r="E5583" s="72"/>
      <c r="F5583" s="76"/>
      <c r="G5583" s="63"/>
      <c r="H5583" s="64"/>
      <c r="I5583" s="70"/>
    </row>
    <row r="5584" spans="1:9" ht="15" hidden="1" customHeight="1" x14ac:dyDescent="0.25">
      <c r="A5584" s="224"/>
      <c r="B5584" s="55"/>
      <c r="C5584" s="56"/>
      <c r="D5584" s="57"/>
      <c r="E5584" s="72"/>
      <c r="F5584" s="76"/>
      <c r="G5584" s="63"/>
      <c r="H5584" s="64"/>
      <c r="I5584" s="70"/>
    </row>
    <row r="5585" spans="1:9" ht="15" hidden="1" customHeight="1" x14ac:dyDescent="0.25">
      <c r="A5585" s="224"/>
      <c r="B5585" s="56"/>
      <c r="C5585" s="56"/>
      <c r="D5585" s="57"/>
      <c r="E5585" s="86"/>
      <c r="F5585" s="76"/>
      <c r="G5585" s="63"/>
      <c r="H5585" s="64"/>
      <c r="I5585" s="70"/>
    </row>
    <row r="5586" spans="1:9" ht="15" hidden="1" customHeight="1" x14ac:dyDescent="0.25">
      <c r="A5586" s="224"/>
      <c r="B5586" s="81"/>
      <c r="C5586" s="56"/>
      <c r="D5586" s="57"/>
      <c r="E5586" s="66"/>
      <c r="F5586" s="76"/>
      <c r="G5586" s="63"/>
      <c r="H5586" s="64"/>
      <c r="I5586" s="70"/>
    </row>
    <row r="5587" spans="1:9" ht="15" hidden="1" customHeight="1" x14ac:dyDescent="0.25">
      <c r="A5587" s="224"/>
      <c r="B5587" s="81"/>
      <c r="C5587" s="56"/>
      <c r="D5587" s="57"/>
      <c r="E5587" s="66"/>
      <c r="F5587" s="62"/>
      <c r="G5587" s="63"/>
      <c r="H5587" s="64"/>
      <c r="I5587" s="70"/>
    </row>
    <row r="5588" spans="1:9" ht="15" hidden="1" customHeight="1" x14ac:dyDescent="0.25">
      <c r="A5588" s="224"/>
      <c r="B5588" s="56"/>
      <c r="C5588" s="56"/>
      <c r="D5588" s="57"/>
      <c r="E5588" s="66"/>
      <c r="F5588" s="62"/>
      <c r="G5588" s="63"/>
      <c r="H5588" s="64"/>
      <c r="I5588" s="70"/>
    </row>
    <row r="5589" spans="1:9" ht="15" hidden="1" customHeight="1" x14ac:dyDescent="0.25">
      <c r="A5589" s="224"/>
      <c r="B5589" s="56"/>
      <c r="C5589" s="56"/>
      <c r="D5589" s="57"/>
      <c r="E5589" s="72"/>
      <c r="F5589" s="62"/>
      <c r="G5589" s="63"/>
      <c r="H5589" s="64"/>
      <c r="I5589" s="70"/>
    </row>
    <row r="5590" spans="1:9" ht="15" hidden="1" customHeight="1" x14ac:dyDescent="0.25">
      <c r="A5590" s="224"/>
      <c r="B5590" s="55"/>
      <c r="C5590" s="88"/>
      <c r="D5590" s="57"/>
      <c r="E5590" s="72"/>
      <c r="F5590" s="76"/>
      <c r="G5590" s="63"/>
      <c r="H5590" s="64"/>
      <c r="I5590" s="106"/>
    </row>
    <row r="5591" spans="1:9" ht="15" hidden="1" customHeight="1" x14ac:dyDescent="0.25">
      <c r="A5591" s="224"/>
      <c r="B5591" s="60"/>
      <c r="C5591" s="228"/>
      <c r="D5591" s="98"/>
      <c r="E5591" s="99"/>
      <c r="F5591" s="441"/>
      <c r="G5591" s="63"/>
      <c r="H5591" s="64"/>
      <c r="I5591" s="70"/>
    </row>
    <row r="5592" spans="1:9" ht="15" hidden="1" customHeight="1" x14ac:dyDescent="0.25">
      <c r="A5592" s="224"/>
      <c r="B5592" s="55"/>
      <c r="C5592" s="75"/>
      <c r="D5592" s="57"/>
      <c r="E5592" s="86"/>
      <c r="F5592" s="62"/>
      <c r="G5592" s="63"/>
      <c r="H5592" s="64"/>
      <c r="I5592" s="70"/>
    </row>
    <row r="5593" spans="1:9" ht="15" hidden="1" customHeight="1" x14ac:dyDescent="0.25">
      <c r="A5593" s="224"/>
      <c r="B5593" s="56"/>
      <c r="C5593" s="56"/>
      <c r="D5593" s="57"/>
      <c r="E5593" s="66"/>
      <c r="F5593" s="62"/>
      <c r="G5593" s="63"/>
      <c r="H5593" s="64"/>
      <c r="I5593" s="70"/>
    </row>
    <row r="5594" spans="1:9" ht="15" hidden="1" customHeight="1" x14ac:dyDescent="0.25">
      <c r="A5594" s="224"/>
      <c r="B5594" s="56"/>
      <c r="C5594" s="56"/>
      <c r="D5594" s="57"/>
      <c r="E5594" s="66"/>
      <c r="F5594" s="62"/>
      <c r="G5594" s="63"/>
      <c r="H5594" s="64"/>
      <c r="I5594" s="56"/>
    </row>
    <row r="5595" spans="1:9" ht="15" hidden="1" customHeight="1" x14ac:dyDescent="0.25">
      <c r="A5595" s="224"/>
      <c r="B5595" s="56"/>
      <c r="C5595" s="81"/>
      <c r="D5595" s="57"/>
      <c r="E5595" s="66"/>
      <c r="F5595" s="76"/>
      <c r="G5595" s="63"/>
      <c r="H5595" s="64"/>
      <c r="I5595" s="56"/>
    </row>
    <row r="5596" spans="1:9" ht="15" hidden="1" customHeight="1" x14ac:dyDescent="0.25">
      <c r="A5596" s="224"/>
      <c r="B5596" s="56"/>
      <c r="C5596" s="80"/>
      <c r="D5596" s="57"/>
      <c r="E5596" s="66"/>
      <c r="F5596" s="76"/>
      <c r="G5596" s="63"/>
      <c r="H5596" s="64"/>
      <c r="I5596" s="56"/>
    </row>
    <row r="5597" spans="1:9" ht="15" hidden="1" customHeight="1" x14ac:dyDescent="0.25">
      <c r="A5597" s="224"/>
      <c r="B5597" s="56"/>
      <c r="C5597" s="88"/>
      <c r="D5597" s="57"/>
      <c r="E5597" s="72"/>
      <c r="F5597" s="76"/>
      <c r="G5597" s="63"/>
      <c r="H5597" s="64"/>
      <c r="I5597" s="56"/>
    </row>
    <row r="5598" spans="1:9" ht="15" hidden="1" customHeight="1" x14ac:dyDescent="0.25">
      <c r="A5598" s="224"/>
      <c r="B5598" s="56"/>
      <c r="C5598" s="75"/>
      <c r="D5598" s="57"/>
      <c r="E5598" s="66"/>
      <c r="F5598" s="76"/>
      <c r="G5598" s="63"/>
      <c r="H5598" s="64"/>
      <c r="I5598" s="56"/>
    </row>
    <row r="5599" spans="1:9" ht="15" hidden="1" customHeight="1" x14ac:dyDescent="0.25">
      <c r="A5599" s="224"/>
      <c r="B5599" s="56"/>
      <c r="C5599" s="56"/>
      <c r="D5599" s="57"/>
      <c r="E5599" s="66"/>
      <c r="F5599" s="76"/>
      <c r="G5599" s="63"/>
      <c r="H5599" s="64"/>
      <c r="I5599" s="56"/>
    </row>
    <row r="5600" spans="1:9" ht="15" hidden="1" customHeight="1" x14ac:dyDescent="0.25">
      <c r="A5600" s="224"/>
      <c r="B5600" s="56"/>
      <c r="C5600" s="56"/>
      <c r="D5600" s="57"/>
      <c r="E5600" s="66"/>
      <c r="F5600" s="76"/>
      <c r="G5600" s="63"/>
      <c r="H5600" s="64"/>
      <c r="I5600" s="56"/>
    </row>
    <row r="5601" spans="1:9" ht="15" hidden="1" customHeight="1" x14ac:dyDescent="0.25">
      <c r="A5601" s="224"/>
      <c r="B5601" s="56"/>
      <c r="C5601" s="56"/>
      <c r="D5601" s="83"/>
      <c r="E5601" s="72"/>
      <c r="F5601" s="62"/>
      <c r="G5601" s="63"/>
      <c r="H5601" s="64"/>
      <c r="I5601" s="70"/>
    </row>
    <row r="5602" spans="1:9" ht="15" hidden="1" customHeight="1" x14ac:dyDescent="0.25">
      <c r="A5602" s="224"/>
      <c r="B5602" s="56"/>
      <c r="C5602" s="56"/>
      <c r="D5602" s="57"/>
      <c r="E5602" s="66"/>
      <c r="F5602" s="76"/>
      <c r="G5602" s="63"/>
      <c r="H5602" s="64"/>
      <c r="I5602" s="70"/>
    </row>
    <row r="5603" spans="1:9" ht="15" hidden="1" customHeight="1" x14ac:dyDescent="0.25">
      <c r="A5603" s="224"/>
      <c r="B5603" s="56"/>
      <c r="C5603" s="65"/>
      <c r="D5603" s="57"/>
      <c r="E5603" s="72"/>
      <c r="F5603" s="62"/>
      <c r="G5603" s="63"/>
      <c r="H5603" s="64"/>
      <c r="I5603" s="70"/>
    </row>
    <row r="5604" spans="1:9" ht="15" hidden="1" customHeight="1" x14ac:dyDescent="0.25">
      <c r="A5604" s="224"/>
      <c r="B5604" s="56"/>
      <c r="C5604" s="56"/>
      <c r="D5604" s="57"/>
      <c r="E5604" s="66"/>
      <c r="F5604" s="76"/>
      <c r="G5604" s="63"/>
      <c r="H5604" s="64"/>
      <c r="I5604" s="56"/>
    </row>
    <row r="5605" spans="1:9" ht="15" hidden="1" customHeight="1" x14ac:dyDescent="0.25">
      <c r="A5605" s="224"/>
      <c r="B5605" s="56"/>
      <c r="C5605" s="56"/>
      <c r="D5605" s="57"/>
      <c r="E5605" s="72"/>
      <c r="F5605" s="62"/>
      <c r="G5605" s="63"/>
      <c r="H5605" s="64"/>
      <c r="I5605" s="70"/>
    </row>
    <row r="5606" spans="1:9" ht="15" hidden="1" customHeight="1" x14ac:dyDescent="0.25">
      <c r="A5606" s="224"/>
      <c r="B5606" s="56"/>
      <c r="C5606" s="56"/>
      <c r="D5606" s="57"/>
      <c r="E5606" s="72"/>
      <c r="F5606" s="62"/>
      <c r="G5606" s="63"/>
      <c r="H5606" s="64"/>
      <c r="I5606" s="70"/>
    </row>
    <row r="5607" spans="1:9" ht="15" hidden="1" customHeight="1" x14ac:dyDescent="0.25">
      <c r="A5607" s="224"/>
      <c r="B5607" s="56"/>
      <c r="C5607" s="56"/>
      <c r="D5607" s="57"/>
      <c r="E5607" s="66"/>
      <c r="F5607" s="76"/>
      <c r="G5607" s="100"/>
      <c r="H5607" s="64"/>
      <c r="I5607" s="56"/>
    </row>
    <row r="5608" spans="1:9" ht="15" hidden="1" customHeight="1" x14ac:dyDescent="0.25">
      <c r="A5608" s="224"/>
      <c r="B5608" s="56"/>
      <c r="C5608" s="56"/>
      <c r="D5608" s="57"/>
      <c r="E5608" s="66"/>
      <c r="F5608" s="76"/>
      <c r="G5608" s="63"/>
      <c r="H5608" s="64"/>
      <c r="I5608" s="56"/>
    </row>
    <row r="5609" spans="1:9" ht="15" hidden="1" customHeight="1" x14ac:dyDescent="0.25">
      <c r="A5609" s="224"/>
      <c r="B5609" s="81"/>
      <c r="C5609" s="56"/>
      <c r="D5609" s="57"/>
      <c r="E5609" s="66"/>
      <c r="F5609" s="62"/>
      <c r="G5609" s="63"/>
      <c r="H5609" s="64"/>
      <c r="I5609" s="56"/>
    </row>
    <row r="5610" spans="1:9" ht="15" hidden="1" customHeight="1" x14ac:dyDescent="0.25">
      <c r="A5610" s="224"/>
      <c r="B5610" s="56"/>
      <c r="C5610" s="56"/>
      <c r="D5610" s="56"/>
      <c r="E5610" s="66"/>
      <c r="F5610" s="58"/>
      <c r="G5610" s="63"/>
      <c r="H5610" s="64"/>
      <c r="I5610" s="56"/>
    </row>
    <row r="5611" spans="1:9" ht="15" hidden="1" customHeight="1" x14ac:dyDescent="0.25">
      <c r="A5611" s="224"/>
      <c r="B5611" s="56"/>
      <c r="C5611" s="81"/>
      <c r="D5611" s="57"/>
      <c r="E5611" s="66"/>
      <c r="F5611" s="76"/>
      <c r="G5611" s="63"/>
      <c r="H5611" s="64"/>
      <c r="I5611" s="56"/>
    </row>
    <row r="5612" spans="1:9" ht="15" hidden="1" customHeight="1" x14ac:dyDescent="0.25">
      <c r="A5612" s="224"/>
      <c r="B5612" s="56"/>
      <c r="C5612" s="80"/>
      <c r="D5612" s="57"/>
      <c r="E5612" s="66"/>
      <c r="F5612" s="76"/>
      <c r="G5612" s="63"/>
      <c r="H5612" s="64"/>
      <c r="I5612" s="56"/>
    </row>
    <row r="5613" spans="1:9" ht="15" hidden="1" customHeight="1" x14ac:dyDescent="0.25">
      <c r="A5613" s="224"/>
      <c r="B5613" s="56"/>
      <c r="C5613" s="56"/>
      <c r="D5613" s="243"/>
      <c r="E5613" s="230"/>
      <c r="F5613" s="138"/>
      <c r="G5613" s="63"/>
      <c r="H5613" s="64"/>
      <c r="I5613" s="56"/>
    </row>
    <row r="5614" spans="1:9" ht="15" hidden="1" customHeight="1" x14ac:dyDescent="0.25">
      <c r="A5614" s="224"/>
      <c r="B5614" s="55"/>
      <c r="C5614" s="80"/>
      <c r="D5614" s="57"/>
      <c r="E5614" s="66"/>
      <c r="F5614" s="76"/>
      <c r="G5614" s="63"/>
      <c r="H5614" s="64"/>
      <c r="I5614" s="56"/>
    </row>
    <row r="5615" spans="1:9" ht="15" hidden="1" customHeight="1" x14ac:dyDescent="0.25">
      <c r="A5615" s="224"/>
      <c r="B5615" s="56"/>
      <c r="C5615" s="56"/>
      <c r="D5615" s="57"/>
      <c r="E5615" s="84"/>
      <c r="F5615" s="56"/>
      <c r="G5615" s="63"/>
      <c r="H5615" s="64"/>
      <c r="I5615" s="56"/>
    </row>
    <row r="5616" spans="1:9" ht="15" hidden="1" customHeight="1" x14ac:dyDescent="0.25">
      <c r="A5616" s="224"/>
      <c r="B5616" s="56"/>
      <c r="C5616" s="56"/>
      <c r="D5616" s="71"/>
      <c r="E5616" s="71"/>
      <c r="F5616" s="56"/>
      <c r="G5616" s="63"/>
      <c r="H5616" s="64"/>
      <c r="I5616" s="56"/>
    </row>
    <row r="5617" spans="1:9" ht="15" hidden="1" customHeight="1" x14ac:dyDescent="0.25">
      <c r="A5617" s="224"/>
      <c r="B5617" s="68"/>
      <c r="C5617" s="56"/>
      <c r="D5617" s="71"/>
      <c r="E5617" s="72"/>
      <c r="F5617" s="56"/>
      <c r="G5617" s="100"/>
      <c r="H5617" s="64"/>
      <c r="I5617" s="56"/>
    </row>
    <row r="5618" spans="1:9" ht="15" hidden="1" customHeight="1" x14ac:dyDescent="0.25">
      <c r="A5618" s="224"/>
      <c r="B5618" s="56"/>
      <c r="C5618" s="56"/>
      <c r="D5618" s="139"/>
      <c r="E5618" s="84"/>
      <c r="F5618" s="140"/>
      <c r="G5618" s="63"/>
      <c r="H5618" s="64"/>
      <c r="I5618" s="56"/>
    </row>
    <row r="5619" spans="1:9" ht="15" hidden="1" customHeight="1" x14ac:dyDescent="0.25">
      <c r="A5619" s="224"/>
      <c r="B5619" s="56"/>
      <c r="C5619" s="56"/>
      <c r="D5619" s="57"/>
      <c r="E5619" s="86"/>
      <c r="F5619" s="77"/>
      <c r="G5619" s="63"/>
      <c r="H5619" s="64"/>
      <c r="I5619" s="126"/>
    </row>
    <row r="5620" spans="1:9" ht="15" hidden="1" customHeight="1" x14ac:dyDescent="0.25">
      <c r="A5620" s="224"/>
      <c r="B5620" s="60"/>
      <c r="C5620" s="228"/>
      <c r="D5620" s="98"/>
      <c r="E5620" s="99"/>
      <c r="F5620" s="441"/>
      <c r="G5620" s="63"/>
      <c r="H5620" s="64"/>
      <c r="I5620" s="126"/>
    </row>
    <row r="5621" spans="1:9" ht="15" hidden="1" customHeight="1" x14ac:dyDescent="0.25">
      <c r="A5621" s="224"/>
      <c r="B5621" s="56"/>
      <c r="C5621" s="56"/>
      <c r="D5621" s="57"/>
      <c r="E5621" s="72"/>
      <c r="F5621" s="62"/>
      <c r="G5621" s="63"/>
      <c r="H5621" s="64"/>
      <c r="I5621" s="126"/>
    </row>
    <row r="5622" spans="1:9" ht="15" hidden="1" customHeight="1" x14ac:dyDescent="0.25">
      <c r="A5622" s="224"/>
      <c r="B5622" s="55"/>
      <c r="C5622" s="88"/>
      <c r="D5622" s="57"/>
      <c r="E5622" s="72"/>
      <c r="F5622" s="76"/>
      <c r="G5622" s="63"/>
      <c r="H5622" s="64"/>
      <c r="I5622" s="126"/>
    </row>
    <row r="5623" spans="1:9" ht="15" hidden="1" customHeight="1" x14ac:dyDescent="0.25">
      <c r="A5623" s="224"/>
      <c r="B5623" s="74"/>
      <c r="C5623" s="88"/>
      <c r="D5623" s="57"/>
      <c r="E5623" s="66"/>
      <c r="F5623" s="76"/>
      <c r="G5623" s="63"/>
      <c r="H5623" s="64"/>
      <c r="I5623" s="126"/>
    </row>
    <row r="5624" spans="1:9" ht="15" hidden="1" customHeight="1" x14ac:dyDescent="0.25">
      <c r="A5624" s="224"/>
      <c r="B5624" s="74"/>
      <c r="C5624" s="88"/>
      <c r="D5624" s="57"/>
      <c r="E5624" s="66"/>
      <c r="F5624" s="62"/>
      <c r="G5624" s="63"/>
      <c r="H5624" s="64"/>
      <c r="I5624" s="56"/>
    </row>
    <row r="5625" spans="1:9" ht="15" hidden="1" customHeight="1" x14ac:dyDescent="0.25">
      <c r="A5625" s="224"/>
      <c r="B5625" s="55"/>
      <c r="C5625" s="75"/>
      <c r="D5625" s="57"/>
      <c r="E5625" s="86"/>
      <c r="F5625" s="62"/>
      <c r="G5625" s="63"/>
      <c r="H5625" s="64"/>
      <c r="I5625" s="70"/>
    </row>
    <row r="5626" spans="1:9" ht="15" hidden="1" customHeight="1" x14ac:dyDescent="0.25">
      <c r="A5626" s="224"/>
      <c r="B5626" s="56"/>
      <c r="C5626" s="56"/>
      <c r="D5626" s="57"/>
      <c r="E5626" s="86"/>
      <c r="F5626" s="63"/>
      <c r="G5626" s="63"/>
      <c r="H5626" s="64"/>
      <c r="I5626" s="56"/>
    </row>
    <row r="5627" spans="1:9" ht="15" hidden="1" customHeight="1" x14ac:dyDescent="0.25">
      <c r="A5627" s="224"/>
      <c r="B5627" s="56"/>
      <c r="C5627" s="56"/>
      <c r="D5627" s="57"/>
      <c r="E5627" s="66"/>
      <c r="F5627" s="62"/>
      <c r="G5627" s="63"/>
      <c r="H5627" s="64"/>
      <c r="I5627" s="56"/>
    </row>
    <row r="5628" spans="1:9" ht="15" hidden="1" customHeight="1" x14ac:dyDescent="0.25">
      <c r="A5628" s="224"/>
      <c r="B5628" s="56"/>
      <c r="C5628" s="56"/>
      <c r="D5628" s="57"/>
      <c r="E5628" s="66"/>
      <c r="F5628" s="62"/>
      <c r="G5628" s="63"/>
      <c r="H5628" s="64"/>
      <c r="I5628" s="70"/>
    </row>
    <row r="5629" spans="1:9" ht="15" hidden="1" customHeight="1" x14ac:dyDescent="0.25">
      <c r="A5629" s="224"/>
      <c r="B5629" s="55"/>
      <c r="C5629" s="88"/>
      <c r="D5629" s="57"/>
      <c r="E5629" s="72"/>
      <c r="F5629" s="76"/>
      <c r="G5629" s="63"/>
      <c r="H5629" s="64"/>
      <c r="I5629" s="70"/>
    </row>
    <row r="5630" spans="1:9" ht="15" hidden="1" customHeight="1" x14ac:dyDescent="0.25">
      <c r="A5630" s="224"/>
      <c r="B5630" s="74"/>
      <c r="C5630" s="56"/>
      <c r="D5630" s="57"/>
      <c r="E5630" s="66"/>
      <c r="F5630" s="76"/>
      <c r="G5630" s="63"/>
      <c r="H5630" s="64"/>
      <c r="I5630" s="70"/>
    </row>
    <row r="5631" spans="1:9" ht="15" hidden="1" customHeight="1" x14ac:dyDescent="0.25">
      <c r="A5631" s="224"/>
      <c r="B5631" s="56"/>
      <c r="C5631" s="56"/>
      <c r="D5631" s="57"/>
      <c r="E5631" s="66"/>
      <c r="F5631" s="76"/>
      <c r="G5631" s="100"/>
      <c r="H5631" s="64"/>
      <c r="I5631" s="56"/>
    </row>
    <row r="5632" spans="1:9" ht="15" hidden="1" customHeight="1" x14ac:dyDescent="0.25">
      <c r="A5632" s="224"/>
      <c r="B5632" s="55"/>
      <c r="C5632" s="88"/>
      <c r="D5632" s="137"/>
      <c r="E5632" s="72"/>
      <c r="F5632" s="76"/>
      <c r="G5632" s="63"/>
      <c r="H5632" s="64"/>
      <c r="I5632" s="56"/>
    </row>
    <row r="5633" spans="1:9" ht="15" hidden="1" customHeight="1" x14ac:dyDescent="0.25">
      <c r="A5633" s="224"/>
      <c r="B5633" s="56"/>
      <c r="C5633" s="56"/>
      <c r="D5633" s="57"/>
      <c r="E5633" s="72"/>
      <c r="F5633" s="62"/>
      <c r="G5633" s="63"/>
      <c r="H5633" s="64"/>
      <c r="I5633" s="56"/>
    </row>
    <row r="5634" spans="1:9" ht="15" hidden="1" customHeight="1" x14ac:dyDescent="0.25">
      <c r="A5634" s="224"/>
      <c r="B5634" s="56"/>
      <c r="C5634" s="56"/>
      <c r="D5634" s="57"/>
      <c r="E5634" s="66"/>
      <c r="F5634" s="76"/>
      <c r="G5634" s="63"/>
      <c r="H5634" s="64"/>
      <c r="I5634" s="56"/>
    </row>
    <row r="5635" spans="1:9" ht="15" hidden="1" customHeight="1" x14ac:dyDescent="0.25">
      <c r="A5635" s="224"/>
      <c r="B5635" s="56"/>
      <c r="C5635" s="56"/>
      <c r="D5635" s="57"/>
      <c r="E5635" s="66"/>
      <c r="F5635" s="62"/>
      <c r="G5635" s="63"/>
      <c r="H5635" s="64"/>
      <c r="I5635" s="56"/>
    </row>
    <row r="5636" spans="1:9" ht="15" hidden="1" customHeight="1" x14ac:dyDescent="0.25">
      <c r="A5636" s="224"/>
      <c r="B5636" s="56"/>
      <c r="C5636" s="56"/>
      <c r="D5636" s="57"/>
      <c r="E5636" s="66"/>
      <c r="F5636" s="76"/>
      <c r="G5636" s="63"/>
      <c r="H5636" s="64"/>
      <c r="I5636" s="56"/>
    </row>
    <row r="5637" spans="1:9" ht="15" hidden="1" customHeight="1" x14ac:dyDescent="0.25">
      <c r="A5637" s="224"/>
      <c r="B5637" s="81"/>
      <c r="C5637" s="56"/>
      <c r="D5637" s="57"/>
      <c r="E5637" s="66"/>
      <c r="F5637" s="62"/>
      <c r="G5637" s="63"/>
      <c r="H5637" s="64"/>
      <c r="I5637" s="70"/>
    </row>
    <row r="5638" spans="1:9" ht="15" hidden="1" customHeight="1" x14ac:dyDescent="0.25">
      <c r="A5638" s="224"/>
      <c r="B5638" s="56"/>
      <c r="C5638" s="56"/>
      <c r="D5638" s="57"/>
      <c r="E5638" s="66"/>
      <c r="F5638" s="76"/>
      <c r="G5638" s="63"/>
      <c r="H5638" s="64"/>
      <c r="I5638" s="70"/>
    </row>
    <row r="5639" spans="1:9" ht="15" hidden="1" customHeight="1" x14ac:dyDescent="0.25">
      <c r="A5639" s="224"/>
      <c r="B5639" s="55"/>
      <c r="C5639" s="56"/>
      <c r="D5639" s="57"/>
      <c r="E5639" s="72"/>
      <c r="F5639" s="76"/>
      <c r="G5639" s="63"/>
      <c r="H5639" s="64"/>
      <c r="I5639" s="70"/>
    </row>
    <row r="5640" spans="1:9" ht="15" hidden="1" customHeight="1" x14ac:dyDescent="0.25">
      <c r="A5640" s="224"/>
      <c r="B5640" s="95"/>
      <c r="C5640" s="230"/>
      <c r="D5640" s="57"/>
      <c r="E5640" s="72"/>
      <c r="F5640" s="58"/>
      <c r="G5640" s="63"/>
      <c r="H5640" s="64"/>
      <c r="I5640" s="70"/>
    </row>
    <row r="5641" spans="1:9" ht="15" hidden="1" customHeight="1" x14ac:dyDescent="0.25">
      <c r="A5641" s="224"/>
      <c r="B5641" s="56"/>
      <c r="C5641" s="56"/>
      <c r="D5641" s="57"/>
      <c r="E5641" s="72"/>
      <c r="F5641" s="62"/>
      <c r="G5641" s="63"/>
      <c r="H5641" s="64"/>
      <c r="I5641" s="70"/>
    </row>
    <row r="5642" spans="1:9" ht="15" hidden="1" customHeight="1" x14ac:dyDescent="0.25">
      <c r="A5642" s="224"/>
      <c r="B5642" s="56"/>
      <c r="C5642" s="56"/>
      <c r="D5642" s="57"/>
      <c r="E5642" s="72"/>
      <c r="F5642" s="62"/>
      <c r="G5642" s="63"/>
      <c r="H5642" s="64"/>
      <c r="I5642" s="70"/>
    </row>
    <row r="5643" spans="1:9" ht="15" hidden="1" customHeight="1" x14ac:dyDescent="0.25">
      <c r="A5643" s="224"/>
      <c r="B5643" s="74"/>
      <c r="C5643" s="75"/>
      <c r="D5643" s="56"/>
      <c r="E5643" s="72"/>
      <c r="F5643" s="58"/>
      <c r="G5643" s="100"/>
      <c r="H5643" s="64"/>
      <c r="I5643" s="70"/>
    </row>
    <row r="5644" spans="1:9" ht="15" hidden="1" customHeight="1" x14ac:dyDescent="0.25">
      <c r="A5644" s="224"/>
      <c r="B5644" s="56"/>
      <c r="C5644" s="75"/>
      <c r="D5644" s="83"/>
      <c r="E5644" s="72"/>
      <c r="F5644" s="62"/>
      <c r="G5644" s="100"/>
      <c r="H5644" s="64"/>
      <c r="I5644" s="56"/>
    </row>
    <row r="5645" spans="1:9" ht="15" hidden="1" customHeight="1" x14ac:dyDescent="0.25">
      <c r="A5645" s="224"/>
      <c r="B5645" s="56"/>
      <c r="C5645" s="56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4"/>
      <c r="B5646" s="56"/>
      <c r="C5646" s="56"/>
      <c r="D5646" s="57"/>
      <c r="E5646" s="66"/>
      <c r="F5646" s="62"/>
      <c r="G5646" s="63"/>
      <c r="H5646" s="64"/>
      <c r="I5646" s="56"/>
    </row>
    <row r="5647" spans="1:9" ht="15" hidden="1" customHeight="1" x14ac:dyDescent="0.25">
      <c r="A5647" s="224"/>
      <c r="B5647" s="56"/>
      <c r="C5647" s="56"/>
      <c r="D5647" s="56"/>
      <c r="E5647" s="66"/>
      <c r="F5647" s="62"/>
      <c r="G5647" s="63"/>
      <c r="H5647" s="64"/>
      <c r="I5647" s="56"/>
    </row>
    <row r="5648" spans="1:9" ht="15" hidden="1" customHeight="1" x14ac:dyDescent="0.25">
      <c r="A5648" s="224"/>
      <c r="B5648" s="56"/>
      <c r="C5648" s="228"/>
      <c r="D5648" s="98"/>
      <c r="E5648" s="99"/>
      <c r="F5648" s="62"/>
      <c r="G5648" s="63"/>
      <c r="H5648" s="64"/>
      <c r="I5648" s="70"/>
    </row>
    <row r="5649" spans="1:9" ht="15" hidden="1" customHeight="1" x14ac:dyDescent="0.25">
      <c r="A5649" s="224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4"/>
      <c r="B5650" s="74"/>
      <c r="C5650" s="56"/>
      <c r="D5650" s="57"/>
      <c r="E5650" s="66"/>
      <c r="F5650" s="76"/>
      <c r="G5650" s="63"/>
      <c r="H5650" s="64"/>
      <c r="I5650" s="70"/>
    </row>
    <row r="5651" spans="1:9" ht="15" hidden="1" customHeight="1" x14ac:dyDescent="0.25">
      <c r="A5651" s="224"/>
      <c r="B5651" s="56"/>
      <c r="C5651" s="56"/>
      <c r="D5651" s="57"/>
      <c r="E5651" s="66"/>
      <c r="F5651" s="203"/>
      <c r="G5651" s="63"/>
      <c r="H5651" s="64"/>
      <c r="I5651" s="70"/>
    </row>
    <row r="5652" spans="1:9" ht="15" hidden="1" customHeight="1" x14ac:dyDescent="0.25">
      <c r="A5652" s="224"/>
      <c r="B5652" s="56"/>
      <c r="C5652" s="56"/>
      <c r="D5652" s="57"/>
      <c r="E5652" s="72"/>
      <c r="F5652" s="77"/>
      <c r="G5652" s="63"/>
      <c r="H5652" s="64"/>
      <c r="I5652" s="70"/>
    </row>
    <row r="5653" spans="1:9" ht="15" hidden="1" customHeight="1" x14ac:dyDescent="0.25">
      <c r="A5653" s="224"/>
      <c r="B5653" s="56"/>
      <c r="C5653" s="110"/>
      <c r="D5653" s="57"/>
      <c r="E5653" s="72"/>
      <c r="F5653" s="62"/>
      <c r="G5653" s="63"/>
      <c r="H5653" s="64"/>
      <c r="I5653" s="70"/>
    </row>
    <row r="5654" spans="1:9" ht="15" hidden="1" customHeight="1" x14ac:dyDescent="0.25">
      <c r="A5654" s="224"/>
      <c r="B5654" s="56"/>
      <c r="C5654" s="88"/>
      <c r="D5654" s="57"/>
      <c r="E5654" s="72"/>
      <c r="F5654" s="76"/>
      <c r="G5654" s="63"/>
      <c r="H5654" s="64"/>
      <c r="I5654" s="56"/>
    </row>
    <row r="5655" spans="1:9" ht="15" hidden="1" customHeight="1" x14ac:dyDescent="0.25">
      <c r="A5655" s="224"/>
      <c r="B5655" s="56"/>
      <c r="C5655" s="71"/>
      <c r="D5655" s="57"/>
      <c r="E5655" s="72"/>
      <c r="F5655" s="67"/>
      <c r="G5655" s="63"/>
      <c r="H5655" s="106"/>
      <c r="I5655" s="56"/>
    </row>
    <row r="5656" spans="1:9" ht="15" hidden="1" customHeight="1" x14ac:dyDescent="0.25">
      <c r="A5656" s="224"/>
      <c r="B5656" s="56"/>
      <c r="C5656" s="71"/>
      <c r="D5656" s="57"/>
      <c r="E5656" s="66"/>
      <c r="F5656" s="67"/>
      <c r="G5656" s="63"/>
      <c r="H5656" s="64"/>
      <c r="I5656" s="56"/>
    </row>
    <row r="5657" spans="1:9" ht="15" hidden="1" customHeight="1" x14ac:dyDescent="0.25">
      <c r="A5657" s="224"/>
      <c r="B5657" s="56"/>
      <c r="C5657" s="71"/>
      <c r="D5657" s="57"/>
      <c r="E5657" s="66"/>
      <c r="F5657" s="67"/>
      <c r="G5657" s="63"/>
      <c r="H5657" s="64"/>
      <c r="I5657" s="56"/>
    </row>
    <row r="5658" spans="1:9" ht="15" hidden="1" customHeight="1" x14ac:dyDescent="0.25">
      <c r="A5658" s="224"/>
      <c r="B5658" s="56"/>
      <c r="C5658" s="71"/>
      <c r="D5658" s="57"/>
      <c r="E5658" s="66"/>
      <c r="F5658" s="67"/>
      <c r="G5658" s="100"/>
      <c r="H5658" s="64"/>
      <c r="I5658" s="56"/>
    </row>
    <row r="5659" spans="1:9" ht="15" hidden="1" customHeight="1" x14ac:dyDescent="0.25">
      <c r="A5659" s="224"/>
      <c r="B5659" s="56"/>
      <c r="C5659" s="71"/>
      <c r="D5659" s="57"/>
      <c r="E5659" s="66"/>
      <c r="F5659" s="67"/>
      <c r="G5659" s="63"/>
      <c r="H5659" s="64"/>
      <c r="I5659" s="56"/>
    </row>
    <row r="5660" spans="1:9" ht="15" hidden="1" customHeight="1" x14ac:dyDescent="0.25">
      <c r="A5660" s="224"/>
      <c r="B5660" s="56"/>
      <c r="C5660" s="71"/>
      <c r="D5660" s="57"/>
      <c r="E5660" s="66"/>
      <c r="F5660" s="67"/>
      <c r="G5660" s="100"/>
      <c r="H5660" s="64"/>
      <c r="I5660" s="56"/>
    </row>
    <row r="5661" spans="1:9" ht="15" hidden="1" customHeight="1" x14ac:dyDescent="0.25">
      <c r="A5661" s="224"/>
      <c r="B5661" s="56"/>
      <c r="C5661" s="71"/>
      <c r="D5661" s="57"/>
      <c r="E5661" s="66"/>
      <c r="F5661" s="67"/>
      <c r="G5661" s="100"/>
      <c r="H5661" s="64"/>
      <c r="I5661" s="56"/>
    </row>
    <row r="5662" spans="1:9" ht="15" hidden="1" customHeight="1" x14ac:dyDescent="0.25">
      <c r="A5662" s="224"/>
      <c r="B5662" s="56"/>
      <c r="C5662" s="71"/>
      <c r="D5662" s="57"/>
      <c r="E5662" s="66"/>
      <c r="F5662" s="67"/>
      <c r="G5662" s="100"/>
      <c r="H5662" s="64"/>
      <c r="I5662" s="56"/>
    </row>
    <row r="5663" spans="1:9" ht="15" hidden="1" customHeight="1" x14ac:dyDescent="0.25">
      <c r="A5663" s="224"/>
      <c r="B5663" s="56"/>
      <c r="C5663" s="71"/>
      <c r="D5663" s="57"/>
      <c r="E5663" s="66"/>
      <c r="F5663" s="67"/>
      <c r="G5663" s="100"/>
      <c r="H5663" s="64"/>
      <c r="I5663" s="56"/>
    </row>
    <row r="5664" spans="1:9" ht="15" hidden="1" customHeight="1" x14ac:dyDescent="0.25">
      <c r="A5664" s="224"/>
      <c r="B5664" s="56"/>
      <c r="C5664" s="71"/>
      <c r="D5664" s="57"/>
      <c r="E5664" s="66"/>
      <c r="F5664" s="67"/>
      <c r="G5664" s="100"/>
      <c r="H5664" s="64"/>
      <c r="I5664" s="56"/>
    </row>
    <row r="5665" spans="1:9" ht="15" hidden="1" customHeight="1" x14ac:dyDescent="0.25">
      <c r="A5665" s="224"/>
      <c r="B5665" s="56"/>
      <c r="C5665" s="75"/>
      <c r="D5665" s="57"/>
      <c r="E5665" s="72"/>
      <c r="F5665" s="62"/>
      <c r="G5665" s="100"/>
      <c r="H5665" s="64"/>
      <c r="I5665" s="56"/>
    </row>
    <row r="5666" spans="1:9" ht="15" hidden="1" customHeight="1" x14ac:dyDescent="0.25">
      <c r="A5666" s="224"/>
      <c r="B5666" s="56"/>
      <c r="C5666" s="75"/>
      <c r="D5666" s="57"/>
      <c r="E5666" s="72"/>
      <c r="F5666" s="62"/>
      <c r="G5666" s="100"/>
      <c r="H5666" s="64"/>
      <c r="I5666" s="56"/>
    </row>
    <row r="5667" spans="1:9" ht="15" hidden="1" customHeight="1" x14ac:dyDescent="0.25">
      <c r="A5667" s="224"/>
      <c r="B5667" s="56"/>
      <c r="C5667" s="71"/>
      <c r="D5667" s="57"/>
      <c r="E5667" s="72"/>
      <c r="F5667" s="67"/>
      <c r="G5667" s="100"/>
      <c r="H5667" s="64"/>
      <c r="I5667" s="56"/>
    </row>
    <row r="5668" spans="1:9" ht="15" hidden="1" customHeight="1" x14ac:dyDescent="0.25">
      <c r="A5668" s="224"/>
      <c r="B5668" s="60"/>
      <c r="C5668" s="228"/>
      <c r="D5668" s="98"/>
      <c r="E5668" s="99"/>
      <c r="F5668" s="441"/>
      <c r="G5668" s="100"/>
      <c r="H5668" s="64"/>
      <c r="I5668" s="56"/>
    </row>
    <row r="5669" spans="1:9" ht="15" hidden="1" customHeight="1" x14ac:dyDescent="0.25">
      <c r="A5669" s="224"/>
      <c r="B5669" s="55"/>
      <c r="C5669" s="75"/>
      <c r="D5669" s="57"/>
      <c r="E5669" s="86"/>
      <c r="F5669" s="62"/>
      <c r="G5669" s="63"/>
      <c r="H5669" s="64"/>
      <c r="I5669" s="70"/>
    </row>
    <row r="5670" spans="1:9" ht="15" hidden="1" customHeight="1" x14ac:dyDescent="0.25">
      <c r="A5670" s="224"/>
      <c r="B5670" s="56"/>
      <c r="C5670" s="56"/>
      <c r="D5670" s="57"/>
      <c r="E5670" s="86"/>
      <c r="F5670" s="63"/>
      <c r="G5670" s="63"/>
      <c r="H5670" s="64"/>
      <c r="I5670" s="56"/>
    </row>
    <row r="5671" spans="1:9" ht="15" hidden="1" customHeight="1" x14ac:dyDescent="0.25">
      <c r="A5671" s="224"/>
      <c r="B5671" s="56"/>
      <c r="C5671" s="56"/>
      <c r="D5671" s="57"/>
      <c r="E5671" s="66"/>
      <c r="F5671" s="62"/>
      <c r="G5671" s="63"/>
      <c r="H5671" s="64"/>
      <c r="I5671" s="56"/>
    </row>
    <row r="5672" spans="1:9" ht="15" hidden="1" customHeight="1" x14ac:dyDescent="0.25">
      <c r="A5672" s="224"/>
      <c r="B5672" s="56"/>
      <c r="C5672" s="56"/>
      <c r="D5672" s="57"/>
      <c r="E5672" s="66"/>
      <c r="F5672" s="76"/>
      <c r="G5672" s="63"/>
      <c r="H5672" s="64"/>
      <c r="I5672" s="56"/>
    </row>
    <row r="5673" spans="1:9" ht="15" hidden="1" customHeight="1" x14ac:dyDescent="0.25">
      <c r="A5673" s="224"/>
      <c r="B5673" s="56"/>
      <c r="C5673" s="56"/>
      <c r="D5673" s="57"/>
      <c r="E5673" s="72"/>
      <c r="F5673" s="76"/>
      <c r="G5673" s="63"/>
      <c r="H5673" s="64"/>
      <c r="I5673" s="56"/>
    </row>
    <row r="5674" spans="1:9" ht="15" hidden="1" customHeight="1" x14ac:dyDescent="0.25">
      <c r="A5674" s="224"/>
      <c r="B5674" s="56"/>
      <c r="C5674" s="65"/>
      <c r="D5674" s="57"/>
      <c r="E5674" s="66"/>
      <c r="F5674" s="76"/>
      <c r="G5674" s="63"/>
      <c r="H5674" s="64"/>
      <c r="I5674" s="56"/>
    </row>
    <row r="5675" spans="1:9" ht="15" hidden="1" customHeight="1" x14ac:dyDescent="0.25">
      <c r="A5675" s="224"/>
      <c r="B5675" s="56"/>
      <c r="C5675" s="88"/>
      <c r="D5675" s="57"/>
      <c r="E5675" s="72"/>
      <c r="F5675" s="76"/>
      <c r="G5675" s="100"/>
      <c r="H5675" s="64"/>
      <c r="I5675" s="56"/>
    </row>
    <row r="5676" spans="1:9" ht="15" hidden="1" customHeight="1" x14ac:dyDescent="0.25">
      <c r="A5676" s="224"/>
      <c r="B5676" s="56"/>
      <c r="C5676" s="75"/>
      <c r="D5676" s="106"/>
      <c r="E5676" s="66"/>
      <c r="F5676" s="76"/>
      <c r="G5676" s="63"/>
      <c r="H5676" s="64"/>
      <c r="I5676" s="56"/>
    </row>
    <row r="5677" spans="1:9" ht="15" hidden="1" customHeight="1" x14ac:dyDescent="0.25">
      <c r="A5677" s="224"/>
      <c r="B5677" s="56"/>
      <c r="C5677" s="56"/>
      <c r="D5677" s="57"/>
      <c r="E5677" s="66"/>
      <c r="F5677" s="62"/>
      <c r="G5677" s="63"/>
      <c r="H5677" s="64"/>
      <c r="I5677" s="56"/>
    </row>
    <row r="5678" spans="1:9" ht="15" hidden="1" customHeight="1" x14ac:dyDescent="0.25">
      <c r="A5678" s="224"/>
      <c r="B5678" s="56"/>
      <c r="C5678" s="56"/>
      <c r="D5678" s="57"/>
      <c r="E5678" s="66"/>
      <c r="F5678" s="62"/>
      <c r="G5678" s="63"/>
      <c r="H5678" s="64"/>
      <c r="I5678" s="56"/>
    </row>
    <row r="5679" spans="1:9" ht="15" hidden="1" customHeight="1" x14ac:dyDescent="0.25">
      <c r="A5679" s="224"/>
      <c r="B5679" s="56"/>
      <c r="C5679" s="75"/>
      <c r="D5679" s="57"/>
      <c r="E5679" s="72"/>
      <c r="F5679" s="62"/>
      <c r="G5679" s="63"/>
      <c r="H5679" s="64"/>
      <c r="I5679" s="70"/>
    </row>
    <row r="5680" spans="1:9" ht="15" hidden="1" customHeight="1" x14ac:dyDescent="0.25">
      <c r="A5680" s="224"/>
      <c r="B5680" s="56"/>
      <c r="C5680" s="56"/>
      <c r="D5680" s="57"/>
      <c r="E5680" s="66"/>
      <c r="F5680" s="76"/>
      <c r="G5680" s="63"/>
      <c r="H5680" s="64"/>
      <c r="I5680" s="70"/>
    </row>
    <row r="5681" spans="1:9" ht="15" hidden="1" customHeight="1" x14ac:dyDescent="0.25">
      <c r="A5681" s="224"/>
      <c r="B5681" s="56"/>
      <c r="C5681" s="65"/>
      <c r="D5681" s="57"/>
      <c r="E5681" s="66"/>
      <c r="F5681" s="76"/>
      <c r="G5681" s="63"/>
      <c r="H5681" s="64"/>
      <c r="I5681" s="70"/>
    </row>
    <row r="5682" spans="1:9" ht="15" hidden="1" customHeight="1" x14ac:dyDescent="0.25">
      <c r="A5682" s="224"/>
      <c r="B5682" s="56"/>
      <c r="C5682" s="56"/>
      <c r="D5682" s="57"/>
      <c r="E5682" s="66"/>
      <c r="F5682" s="76"/>
      <c r="G5682" s="63"/>
      <c r="H5682" s="64"/>
      <c r="I5682" s="70"/>
    </row>
    <row r="5683" spans="1:9" ht="15" hidden="1" customHeight="1" x14ac:dyDescent="0.25">
      <c r="A5683" s="224"/>
      <c r="B5683" s="56"/>
      <c r="C5683" s="56"/>
      <c r="D5683" s="57"/>
      <c r="E5683" s="66"/>
      <c r="F5683" s="76"/>
      <c r="G5683" s="63"/>
      <c r="H5683" s="64"/>
      <c r="I5683" s="70"/>
    </row>
    <row r="5684" spans="1:9" ht="15" hidden="1" customHeight="1" x14ac:dyDescent="0.25">
      <c r="A5684" s="224"/>
      <c r="B5684" s="74"/>
      <c r="C5684" s="88"/>
      <c r="D5684" s="57"/>
      <c r="E5684" s="66"/>
      <c r="F5684" s="62"/>
      <c r="G5684" s="63"/>
      <c r="H5684" s="64"/>
      <c r="I5684" s="70"/>
    </row>
    <row r="5685" spans="1:9" ht="15" hidden="1" customHeight="1" x14ac:dyDescent="0.25">
      <c r="A5685" s="224"/>
      <c r="B5685" s="56"/>
      <c r="C5685" s="75"/>
      <c r="D5685" s="106"/>
      <c r="E5685" s="66"/>
      <c r="F5685" s="76"/>
      <c r="G5685" s="63"/>
      <c r="H5685" s="64"/>
      <c r="I5685" s="70"/>
    </row>
    <row r="5686" spans="1:9" ht="15" hidden="1" customHeight="1" x14ac:dyDescent="0.25">
      <c r="A5686" s="224"/>
      <c r="B5686" s="56"/>
      <c r="C5686" s="56"/>
      <c r="D5686" s="57"/>
      <c r="E5686" s="72"/>
      <c r="F5686" s="62"/>
      <c r="G5686" s="63"/>
      <c r="H5686" s="64"/>
      <c r="I5686" s="70"/>
    </row>
    <row r="5687" spans="1:9" ht="15" hidden="1" customHeight="1" x14ac:dyDescent="0.25">
      <c r="A5687" s="224"/>
      <c r="B5687" s="55"/>
      <c r="C5687" s="88"/>
      <c r="D5687" s="57"/>
      <c r="E5687" s="72"/>
      <c r="F5687" s="76"/>
      <c r="G5687" s="63"/>
      <c r="H5687" s="64"/>
      <c r="I5687" s="56"/>
    </row>
    <row r="5688" spans="1:9" ht="15" hidden="1" customHeight="1" x14ac:dyDescent="0.25">
      <c r="A5688" s="224"/>
      <c r="B5688" s="56"/>
      <c r="C5688" s="56"/>
      <c r="D5688" s="57"/>
      <c r="E5688" s="66"/>
      <c r="F5688" s="76"/>
      <c r="G5688" s="63"/>
      <c r="H5688" s="64"/>
      <c r="I5688" s="56"/>
    </row>
    <row r="5689" spans="1:9" ht="15" hidden="1" customHeight="1" x14ac:dyDescent="0.25">
      <c r="A5689" s="224"/>
      <c r="B5689" s="74"/>
      <c r="C5689" s="88"/>
      <c r="D5689" s="57"/>
      <c r="E5689" s="66"/>
      <c r="F5689" s="76"/>
      <c r="G5689" s="63"/>
      <c r="H5689" s="64"/>
      <c r="I5689" s="56"/>
    </row>
    <row r="5690" spans="1:9" hidden="1" x14ac:dyDescent="0.25">
      <c r="A5690" s="224"/>
      <c r="B5690" s="56"/>
      <c r="C5690" s="56"/>
      <c r="D5690" s="57"/>
      <c r="E5690" s="72"/>
      <c r="F5690" s="62"/>
      <c r="G5690" s="63"/>
      <c r="H5690" s="64"/>
      <c r="I5690" s="56"/>
    </row>
    <row r="5691" spans="1:9" ht="15" hidden="1" customHeight="1" x14ac:dyDescent="0.25">
      <c r="A5691" s="224"/>
      <c r="B5691" s="60"/>
      <c r="C5691" s="228"/>
      <c r="D5691" s="98"/>
      <c r="E5691" s="99"/>
      <c r="F5691" s="441"/>
      <c r="G5691" s="63"/>
      <c r="H5691" s="64"/>
      <c r="I5691" s="56"/>
    </row>
    <row r="5692" spans="1:9" ht="15" hidden="1" customHeight="1" x14ac:dyDescent="0.25">
      <c r="A5692" s="224"/>
      <c r="B5692" s="55"/>
      <c r="C5692" s="88"/>
      <c r="D5692" s="137"/>
      <c r="E5692" s="72"/>
      <c r="F5692" s="76"/>
      <c r="G5692" s="63"/>
      <c r="H5692" s="64"/>
      <c r="I5692" s="56"/>
    </row>
    <row r="5693" spans="1:9" ht="15" hidden="1" customHeight="1" x14ac:dyDescent="0.25">
      <c r="A5693" s="224"/>
      <c r="B5693" s="74"/>
      <c r="C5693" s="88"/>
      <c r="D5693" s="57"/>
      <c r="E5693" s="66"/>
      <c r="F5693" s="62"/>
      <c r="G5693" s="63"/>
      <c r="H5693" s="64"/>
      <c r="I5693" s="56"/>
    </row>
    <row r="5694" spans="1:9" ht="15" hidden="1" customHeight="1" x14ac:dyDescent="0.25">
      <c r="A5694" s="224"/>
      <c r="B5694" s="56"/>
      <c r="C5694" s="56"/>
      <c r="D5694" s="57"/>
      <c r="E5694" s="66"/>
      <c r="F5694" s="76"/>
      <c r="G5694" s="63"/>
      <c r="H5694" s="64"/>
      <c r="I5694" s="56"/>
    </row>
    <row r="5695" spans="1:9" ht="15" hidden="1" customHeight="1" x14ac:dyDescent="0.25">
      <c r="A5695" s="224"/>
      <c r="B5695" s="56"/>
      <c r="C5695" s="56"/>
      <c r="D5695" s="57"/>
      <c r="E5695" s="84"/>
      <c r="F5695" s="76"/>
      <c r="G5695" s="63"/>
      <c r="H5695" s="64"/>
      <c r="I5695" s="56"/>
    </row>
    <row r="5696" spans="1:9" ht="15" hidden="1" customHeight="1" x14ac:dyDescent="0.25">
      <c r="A5696" s="224"/>
      <c r="B5696" s="68"/>
      <c r="C5696" s="56"/>
      <c r="D5696" s="71"/>
      <c r="E5696" s="71"/>
      <c r="F5696" s="96"/>
      <c r="G5696" s="63"/>
      <c r="H5696" s="64"/>
      <c r="I5696" s="56"/>
    </row>
    <row r="5697" spans="1:9" ht="15" hidden="1" customHeight="1" x14ac:dyDescent="0.25">
      <c r="A5697" s="224"/>
      <c r="B5697" s="56"/>
      <c r="C5697" s="71"/>
      <c r="D5697" s="57"/>
      <c r="E5697" s="72"/>
      <c r="F5697" s="67"/>
      <c r="G5697" s="63"/>
      <c r="H5697" s="64"/>
      <c r="I5697" s="56"/>
    </row>
    <row r="5698" spans="1:9" ht="15" hidden="1" customHeight="1" x14ac:dyDescent="0.25">
      <c r="A5698" s="224"/>
      <c r="B5698" s="56"/>
      <c r="C5698" s="81"/>
      <c r="D5698" s="71"/>
      <c r="E5698" s="72"/>
      <c r="F5698" s="96"/>
      <c r="G5698" s="100"/>
      <c r="H5698" s="64"/>
      <c r="I5698" s="56"/>
    </row>
    <row r="5699" spans="1:9" ht="15" hidden="1" customHeight="1" x14ac:dyDescent="0.25">
      <c r="A5699" s="224"/>
      <c r="B5699" s="56"/>
      <c r="C5699" s="80"/>
      <c r="D5699" s="57"/>
      <c r="E5699" s="86"/>
      <c r="F5699" s="77"/>
      <c r="G5699" s="63"/>
      <c r="H5699" s="64"/>
      <c r="I5699" s="56"/>
    </row>
    <row r="5700" spans="1:9" ht="15" hidden="1" customHeight="1" x14ac:dyDescent="0.25">
      <c r="A5700" s="224"/>
      <c r="B5700" s="56"/>
      <c r="C5700" s="56"/>
      <c r="D5700" s="106"/>
      <c r="E5700" s="72"/>
      <c r="F5700" s="58"/>
      <c r="G5700" s="63"/>
      <c r="H5700" s="64"/>
      <c r="I5700" s="62"/>
    </row>
    <row r="5701" spans="1:9" ht="15" hidden="1" customHeight="1" x14ac:dyDescent="0.25">
      <c r="A5701" s="224"/>
      <c r="B5701" s="68"/>
      <c r="C5701" s="230"/>
      <c r="D5701" s="57"/>
      <c r="E5701" s="66"/>
      <c r="F5701" s="76"/>
      <c r="G5701" s="63"/>
      <c r="H5701" s="64"/>
      <c r="I5701" s="56"/>
    </row>
    <row r="5702" spans="1:9" ht="15" hidden="1" customHeight="1" x14ac:dyDescent="0.25">
      <c r="A5702" s="224"/>
      <c r="B5702" s="55"/>
      <c r="C5702" s="75"/>
      <c r="D5702" s="57"/>
      <c r="E5702" s="86"/>
      <c r="F5702" s="62"/>
      <c r="G5702" s="63"/>
      <c r="H5702" s="64"/>
      <c r="I5702" s="70"/>
    </row>
    <row r="5703" spans="1:9" ht="15" hidden="1" customHeight="1" x14ac:dyDescent="0.25">
      <c r="A5703" s="224"/>
      <c r="B5703" s="56"/>
      <c r="C5703" s="56"/>
      <c r="D5703" s="57"/>
      <c r="E5703" s="86"/>
      <c r="F5703" s="63"/>
      <c r="G5703" s="63"/>
      <c r="H5703" s="64"/>
      <c r="I5703" s="56"/>
    </row>
    <row r="5704" spans="1:9" ht="15" hidden="1" customHeight="1" x14ac:dyDescent="0.25">
      <c r="A5704" s="224"/>
      <c r="B5704" s="56"/>
      <c r="C5704" s="56"/>
      <c r="D5704" s="57"/>
      <c r="E5704" s="72"/>
      <c r="F5704" s="67"/>
      <c r="G5704" s="63"/>
      <c r="H5704" s="64"/>
      <c r="I5704" s="56"/>
    </row>
    <row r="5705" spans="1:9" ht="15" hidden="1" customHeight="1" x14ac:dyDescent="0.25">
      <c r="A5705" s="224"/>
      <c r="B5705" s="56"/>
      <c r="C5705" s="56"/>
      <c r="D5705" s="57"/>
      <c r="E5705" s="66"/>
      <c r="F5705" s="67"/>
      <c r="G5705" s="63"/>
      <c r="H5705" s="64"/>
      <c r="I5705" s="56"/>
    </row>
    <row r="5706" spans="1:9" ht="15" hidden="1" customHeight="1" x14ac:dyDescent="0.25">
      <c r="A5706" s="224"/>
      <c r="B5706" s="56"/>
      <c r="C5706" s="56"/>
      <c r="D5706" s="57"/>
      <c r="E5706" s="72"/>
      <c r="F5706" s="67"/>
      <c r="G5706" s="100"/>
      <c r="H5706" s="64"/>
      <c r="I5706" s="56"/>
    </row>
    <row r="5707" spans="1:9" ht="15" hidden="1" customHeight="1" x14ac:dyDescent="0.25">
      <c r="A5707" s="224"/>
      <c r="B5707" s="56"/>
      <c r="C5707" s="194"/>
      <c r="D5707" s="57"/>
      <c r="E5707" s="66"/>
      <c r="F5707" s="76"/>
      <c r="G5707" s="63"/>
      <c r="H5707" s="64"/>
      <c r="I5707" s="56"/>
    </row>
    <row r="5708" spans="1:9" ht="15" hidden="1" customHeight="1" x14ac:dyDescent="0.25">
      <c r="A5708" s="224"/>
      <c r="B5708" s="55"/>
      <c r="C5708" s="56"/>
      <c r="D5708" s="106"/>
      <c r="E5708" s="66"/>
      <c r="F5708" s="76"/>
      <c r="G5708" s="63"/>
      <c r="H5708" s="64"/>
      <c r="I5708" s="56"/>
    </row>
    <row r="5709" spans="1:9" ht="15" hidden="1" customHeight="1" x14ac:dyDescent="0.25">
      <c r="A5709" s="224"/>
      <c r="B5709" s="55"/>
      <c r="C5709" s="228"/>
      <c r="D5709" s="57"/>
      <c r="E5709" s="66"/>
      <c r="F5709" s="76"/>
      <c r="G5709" s="63"/>
      <c r="H5709" s="64"/>
      <c r="I5709" s="56"/>
    </row>
    <row r="5710" spans="1:9" ht="15" hidden="1" customHeight="1" x14ac:dyDescent="0.25">
      <c r="A5710" s="224"/>
      <c r="B5710" s="60"/>
      <c r="C5710" s="151"/>
      <c r="D5710" s="57"/>
      <c r="E5710" s="66"/>
      <c r="F5710" s="76"/>
      <c r="G5710" s="63"/>
      <c r="H5710" s="64"/>
      <c r="I5710" s="56"/>
    </row>
    <row r="5711" spans="1:9" ht="15" hidden="1" customHeight="1" x14ac:dyDescent="0.25">
      <c r="A5711" s="224"/>
      <c r="B5711" s="68"/>
      <c r="C5711" s="56"/>
      <c r="D5711" s="83"/>
      <c r="E5711" s="69"/>
      <c r="F5711" s="77"/>
      <c r="G5711" s="100"/>
      <c r="H5711" s="64"/>
      <c r="I5711" s="56"/>
    </row>
    <row r="5712" spans="1:9" ht="15" hidden="1" customHeight="1" x14ac:dyDescent="0.25">
      <c r="A5712" s="224"/>
      <c r="B5712" s="56"/>
      <c r="C5712" s="56"/>
      <c r="D5712" s="57"/>
      <c r="E5712" s="72"/>
      <c r="F5712" s="62"/>
      <c r="G5712" s="63"/>
      <c r="H5712" s="64"/>
      <c r="I5712" s="56"/>
    </row>
    <row r="5713" spans="1:9" ht="15" hidden="1" customHeight="1" x14ac:dyDescent="0.25">
      <c r="A5713" s="224"/>
      <c r="B5713" s="55"/>
      <c r="C5713" s="88"/>
      <c r="D5713" s="83"/>
      <c r="E5713" s="72"/>
      <c r="F5713" s="77"/>
      <c r="G5713" s="63"/>
      <c r="H5713" s="64"/>
      <c r="I5713" s="70"/>
    </row>
    <row r="5714" spans="1:9" ht="15" hidden="1" customHeight="1" x14ac:dyDescent="0.25">
      <c r="A5714" s="224"/>
      <c r="B5714" s="55"/>
      <c r="C5714" s="88"/>
      <c r="D5714" s="137"/>
      <c r="E5714" s="72"/>
      <c r="F5714" s="76"/>
      <c r="G5714" s="63"/>
      <c r="H5714" s="64"/>
      <c r="I5714" s="56"/>
    </row>
    <row r="5715" spans="1:9" ht="15" hidden="1" customHeight="1" x14ac:dyDescent="0.25">
      <c r="A5715" s="224"/>
      <c r="B5715" s="81"/>
      <c r="C5715" s="56"/>
      <c r="D5715" s="57"/>
      <c r="E5715" s="66"/>
      <c r="F5715" s="62"/>
      <c r="G5715" s="63"/>
      <c r="H5715" s="64"/>
      <c r="I5715" s="56"/>
    </row>
    <row r="5716" spans="1:9" ht="15" hidden="1" customHeight="1" x14ac:dyDescent="0.25">
      <c r="A5716" s="224"/>
      <c r="B5716" s="55"/>
      <c r="C5716" s="88"/>
      <c r="D5716" s="57"/>
      <c r="E5716" s="72"/>
      <c r="F5716" s="76"/>
      <c r="G5716" s="63"/>
      <c r="H5716" s="64"/>
      <c r="I5716" s="56"/>
    </row>
    <row r="5717" spans="1:9" ht="15" hidden="1" customHeight="1" x14ac:dyDescent="0.25">
      <c r="A5717" s="224"/>
      <c r="B5717" s="56"/>
      <c r="C5717" s="56"/>
      <c r="D5717" s="57"/>
      <c r="E5717" s="66"/>
      <c r="F5717" s="76"/>
      <c r="G5717" s="63"/>
      <c r="H5717" s="64"/>
      <c r="I5717" s="70"/>
    </row>
    <row r="5718" spans="1:9" ht="15" hidden="1" customHeight="1" x14ac:dyDescent="0.25">
      <c r="A5718" s="224"/>
      <c r="B5718" s="56"/>
      <c r="C5718" s="56"/>
      <c r="D5718" s="57"/>
      <c r="E5718" s="66"/>
      <c r="F5718" s="76"/>
      <c r="G5718" s="63"/>
      <c r="H5718" s="64"/>
      <c r="I5718" s="70"/>
    </row>
    <row r="5719" spans="1:9" ht="15" hidden="1" customHeight="1" x14ac:dyDescent="0.25">
      <c r="A5719" s="224"/>
      <c r="B5719" s="56"/>
      <c r="C5719" s="56"/>
      <c r="D5719" s="57"/>
      <c r="E5719" s="72"/>
      <c r="F5719" s="62"/>
      <c r="G5719" s="63"/>
      <c r="H5719" s="64"/>
      <c r="I5719" s="70"/>
    </row>
    <row r="5720" spans="1:9" ht="15" hidden="1" customHeight="1" x14ac:dyDescent="0.25">
      <c r="A5720" s="224"/>
      <c r="B5720" s="56"/>
      <c r="C5720" s="75"/>
      <c r="D5720" s="106"/>
      <c r="E5720" s="66"/>
      <c r="F5720" s="76"/>
      <c r="G5720" s="63"/>
      <c r="H5720" s="64"/>
      <c r="I5720" s="70"/>
    </row>
    <row r="5721" spans="1:9" ht="15" hidden="1" customHeight="1" x14ac:dyDescent="0.25">
      <c r="A5721" s="224"/>
      <c r="B5721" s="56"/>
      <c r="C5721" s="56"/>
      <c r="D5721" s="57"/>
      <c r="E5721" s="72"/>
      <c r="F5721" s="62"/>
      <c r="G5721" s="63"/>
      <c r="H5721" s="64"/>
      <c r="I5721" s="70"/>
    </row>
    <row r="5722" spans="1:9" ht="15" hidden="1" customHeight="1" x14ac:dyDescent="0.25">
      <c r="A5722" s="224"/>
      <c r="B5722" s="56"/>
      <c r="C5722" s="56"/>
      <c r="D5722" s="57"/>
      <c r="E5722" s="72"/>
      <c r="F5722" s="62"/>
      <c r="G5722" s="63"/>
      <c r="H5722" s="64"/>
      <c r="I5722" s="56"/>
    </row>
    <row r="5723" spans="1:9" ht="15" hidden="1" customHeight="1" x14ac:dyDescent="0.25">
      <c r="A5723" s="224"/>
      <c r="B5723" s="68"/>
      <c r="C5723" s="56"/>
      <c r="D5723" s="71"/>
      <c r="E5723" s="71"/>
      <c r="F5723" s="96"/>
      <c r="G5723" s="63"/>
      <c r="H5723" s="64"/>
      <c r="I5723" s="56"/>
    </row>
    <row r="5724" spans="1:9" ht="15" hidden="1" customHeight="1" x14ac:dyDescent="0.25">
      <c r="A5724" s="224"/>
      <c r="B5724" s="74"/>
      <c r="C5724" s="56"/>
      <c r="D5724" s="57"/>
      <c r="E5724" s="66"/>
      <c r="F5724" s="76"/>
      <c r="G5724" s="63"/>
      <c r="H5724" s="64"/>
      <c r="I5724" s="56"/>
    </row>
    <row r="5725" spans="1:9" ht="15" hidden="1" customHeight="1" x14ac:dyDescent="0.25">
      <c r="A5725" s="224"/>
      <c r="B5725" s="56"/>
      <c r="C5725" s="123"/>
      <c r="D5725" s="57"/>
      <c r="E5725" s="72"/>
      <c r="F5725" s="62"/>
      <c r="G5725" s="63"/>
      <c r="H5725" s="64"/>
      <c r="I5725" s="56"/>
    </row>
    <row r="5726" spans="1:9" ht="15" hidden="1" customHeight="1" x14ac:dyDescent="0.25">
      <c r="A5726" s="224"/>
      <c r="B5726" s="60"/>
      <c r="C5726" s="228"/>
      <c r="D5726" s="98"/>
      <c r="E5726" s="99"/>
      <c r="F5726" s="441"/>
      <c r="G5726" s="63"/>
      <c r="H5726" s="64"/>
      <c r="I5726" s="70"/>
    </row>
    <row r="5727" spans="1:9" ht="15" hidden="1" customHeight="1" x14ac:dyDescent="0.25">
      <c r="A5727" s="224"/>
      <c r="B5727" s="56"/>
      <c r="C5727" s="56"/>
      <c r="D5727" s="57"/>
      <c r="E5727" s="66"/>
      <c r="F5727" s="62"/>
      <c r="G5727" s="63"/>
      <c r="H5727" s="64"/>
      <c r="I5727" s="70"/>
    </row>
    <row r="5728" spans="1:9" ht="15" hidden="1" customHeight="1" x14ac:dyDescent="0.25">
      <c r="A5728" s="224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4"/>
      <c r="B5729" s="56"/>
      <c r="C5729" s="71"/>
      <c r="D5729" s="57"/>
      <c r="E5729" s="72"/>
      <c r="F5729" s="67"/>
      <c r="G5729" s="63"/>
      <c r="H5729" s="64"/>
      <c r="I5729" s="70"/>
    </row>
    <row r="5730" spans="1:9" ht="15" hidden="1" customHeight="1" x14ac:dyDescent="0.25">
      <c r="A5730" s="224"/>
      <c r="B5730" s="56"/>
      <c r="C5730" s="71"/>
      <c r="D5730" s="57"/>
      <c r="E5730" s="72"/>
      <c r="F5730" s="67"/>
      <c r="G5730" s="63"/>
      <c r="H5730" s="64"/>
      <c r="I5730" s="70"/>
    </row>
    <row r="5731" spans="1:9" ht="15" hidden="1" customHeight="1" x14ac:dyDescent="0.25">
      <c r="A5731" s="224"/>
      <c r="B5731" s="56"/>
      <c r="C5731" s="71"/>
      <c r="D5731" s="57"/>
      <c r="E5731" s="72"/>
      <c r="F5731" s="67"/>
      <c r="G5731" s="63"/>
      <c r="H5731" s="64"/>
      <c r="I5731" s="70"/>
    </row>
    <row r="5732" spans="1:9" ht="15" hidden="1" customHeight="1" x14ac:dyDescent="0.25">
      <c r="A5732" s="224"/>
      <c r="B5732" s="56"/>
      <c r="C5732" s="88"/>
      <c r="D5732" s="57"/>
      <c r="E5732" s="72"/>
      <c r="F5732" s="67"/>
      <c r="G5732" s="63"/>
      <c r="H5732" s="64"/>
      <c r="I5732" s="463"/>
    </row>
    <row r="5733" spans="1:9" ht="15" hidden="1" customHeight="1" x14ac:dyDescent="0.25">
      <c r="A5733" s="224"/>
      <c r="B5733" s="68"/>
      <c r="C5733" s="56"/>
      <c r="D5733" s="71"/>
      <c r="E5733" s="71"/>
      <c r="F5733" s="96"/>
      <c r="G5733" s="426"/>
      <c r="H5733" s="744"/>
      <c r="I5733" s="463"/>
    </row>
    <row r="5734" spans="1:9" ht="15" hidden="1" customHeight="1" x14ac:dyDescent="0.25">
      <c r="A5734" s="224"/>
      <c r="B5734" s="68"/>
      <c r="C5734" s="56"/>
      <c r="D5734" s="57"/>
      <c r="E5734" s="66"/>
      <c r="F5734" s="96"/>
      <c r="G5734" s="426"/>
      <c r="H5734" s="1154"/>
      <c r="I5734" s="70"/>
    </row>
    <row r="5735" spans="1:9" ht="15" hidden="1" customHeight="1" x14ac:dyDescent="0.25">
      <c r="A5735" s="224"/>
      <c r="B5735" s="60"/>
      <c r="C5735" s="75"/>
      <c r="D5735" s="57"/>
      <c r="E5735" s="72"/>
      <c r="F5735" s="58"/>
      <c r="G5735" s="63"/>
      <c r="H5735" s="1154"/>
      <c r="I5735" s="70"/>
    </row>
    <row r="5736" spans="1:9" ht="15" hidden="1" customHeight="1" x14ac:dyDescent="0.25">
      <c r="A5736" s="224"/>
      <c r="B5736" s="56"/>
      <c r="C5736" s="56"/>
      <c r="D5736" s="57"/>
      <c r="E5736" s="72"/>
      <c r="F5736" s="62"/>
      <c r="G5736" s="63"/>
      <c r="H5736" s="746"/>
      <c r="I5736" s="70"/>
    </row>
    <row r="5737" spans="1:9" ht="15" hidden="1" customHeight="1" x14ac:dyDescent="0.25">
      <c r="A5737" s="224"/>
      <c r="B5737" s="56"/>
      <c r="C5737" s="56"/>
      <c r="D5737" s="57"/>
      <c r="E5737" s="66"/>
      <c r="F5737" s="62"/>
      <c r="G5737" s="63"/>
      <c r="H5737" s="64"/>
      <c r="I5737" s="1155"/>
    </row>
    <row r="5738" spans="1:9" ht="15" hidden="1" customHeight="1" x14ac:dyDescent="0.25">
      <c r="A5738" s="224"/>
      <c r="B5738" s="81"/>
      <c r="C5738" s="56"/>
      <c r="D5738" s="57"/>
      <c r="E5738" s="66"/>
      <c r="F5738" s="62"/>
      <c r="G5738" s="63"/>
      <c r="H5738" s="64"/>
      <c r="I5738" s="1156"/>
    </row>
    <row r="5739" spans="1:9" ht="15" hidden="1" customHeight="1" x14ac:dyDescent="0.25">
      <c r="A5739" s="224"/>
      <c r="B5739" s="55"/>
      <c r="C5739" s="88"/>
      <c r="D5739" s="57"/>
      <c r="E5739" s="72"/>
      <c r="F5739" s="76"/>
      <c r="G5739" s="63"/>
      <c r="H5739" s="64"/>
      <c r="I5739" s="1156"/>
    </row>
    <row r="5740" spans="1:9" ht="15" hidden="1" customHeight="1" x14ac:dyDescent="0.25">
      <c r="A5740" s="224"/>
      <c r="B5740" s="74"/>
      <c r="C5740" s="88"/>
      <c r="D5740" s="57"/>
      <c r="E5740" s="66"/>
      <c r="F5740" s="76"/>
      <c r="G5740" s="63"/>
      <c r="H5740" s="64"/>
      <c r="I5740" s="1157"/>
    </row>
    <row r="5741" spans="1:9" ht="15" hidden="1" customHeight="1" x14ac:dyDescent="0.25">
      <c r="A5741" s="224"/>
      <c r="B5741" s="56"/>
      <c r="C5741" s="56"/>
      <c r="D5741" s="57"/>
      <c r="E5741" s="72"/>
      <c r="F5741" s="62"/>
      <c r="G5741" s="63"/>
      <c r="H5741" s="64"/>
      <c r="I5741" s="65"/>
    </row>
    <row r="5742" spans="1:9" ht="15" hidden="1" customHeight="1" x14ac:dyDescent="0.25">
      <c r="A5742" s="224"/>
      <c r="B5742" s="68"/>
      <c r="C5742" s="56"/>
      <c r="D5742" s="57"/>
      <c r="E5742" s="72"/>
      <c r="F5742" s="77"/>
      <c r="G5742" s="63"/>
      <c r="H5742" s="64"/>
      <c r="I5742" s="70"/>
    </row>
    <row r="5743" spans="1:9" ht="15" hidden="1" customHeight="1" x14ac:dyDescent="0.25">
      <c r="A5743" s="224"/>
      <c r="B5743" s="68"/>
      <c r="C5743" s="56"/>
      <c r="D5743" s="57"/>
      <c r="E5743" s="72"/>
      <c r="F5743" s="77"/>
      <c r="G5743" s="63"/>
      <c r="H5743" s="64"/>
      <c r="I5743" s="65"/>
    </row>
    <row r="5744" spans="1:9" ht="15" hidden="1" customHeight="1" x14ac:dyDescent="0.25">
      <c r="A5744" s="224"/>
      <c r="B5744" s="55"/>
      <c r="C5744" s="88"/>
      <c r="D5744" s="57"/>
      <c r="E5744" s="72"/>
      <c r="F5744" s="76"/>
      <c r="G5744" s="63"/>
      <c r="H5744" s="64"/>
      <c r="I5744" s="70"/>
    </row>
    <row r="5745" spans="1:9" ht="15" hidden="1" customHeight="1" x14ac:dyDescent="0.25">
      <c r="A5745" s="224"/>
      <c r="B5745" s="56"/>
      <c r="C5745" s="56"/>
      <c r="D5745" s="57"/>
      <c r="E5745" s="84"/>
      <c r="F5745" s="76"/>
      <c r="G5745" s="63"/>
      <c r="H5745" s="64"/>
      <c r="I5745" s="65"/>
    </row>
    <row r="5746" spans="1:9" ht="15" hidden="1" customHeight="1" x14ac:dyDescent="0.25">
      <c r="A5746" s="224"/>
      <c r="B5746" s="68"/>
      <c r="C5746" s="56"/>
      <c r="D5746" s="57"/>
      <c r="E5746" s="66"/>
      <c r="F5746" s="62"/>
      <c r="G5746" s="63"/>
      <c r="H5746" s="64"/>
      <c r="I5746" s="70"/>
    </row>
    <row r="5747" spans="1:9" ht="15" hidden="1" customHeight="1" x14ac:dyDescent="0.25">
      <c r="A5747" s="224"/>
      <c r="B5747" s="60"/>
      <c r="C5747" s="75"/>
      <c r="D5747" s="57"/>
      <c r="E5747" s="72"/>
      <c r="F5747" s="58"/>
      <c r="G5747" s="63"/>
      <c r="H5747" s="64"/>
      <c r="I5747" s="65"/>
    </row>
    <row r="5748" spans="1:9" ht="15" hidden="1" customHeight="1" x14ac:dyDescent="0.25">
      <c r="A5748" s="224"/>
      <c r="B5748" s="56"/>
      <c r="C5748" s="230"/>
      <c r="D5748" s="83"/>
      <c r="E5748" s="66"/>
      <c r="F5748" s="76"/>
      <c r="G5748" s="63"/>
      <c r="H5748" s="64"/>
      <c r="I5748" s="70"/>
    </row>
    <row r="5749" spans="1:9" ht="15" hidden="1" customHeight="1" x14ac:dyDescent="0.25">
      <c r="A5749" s="224"/>
      <c r="B5749" s="56"/>
      <c r="C5749" s="88"/>
      <c r="D5749" s="57"/>
      <c r="E5749" s="72"/>
      <c r="F5749" s="76"/>
      <c r="G5749" s="63"/>
      <c r="H5749" s="64"/>
      <c r="I5749" s="65"/>
    </row>
    <row r="5750" spans="1:9" ht="15" hidden="1" customHeight="1" x14ac:dyDescent="0.25">
      <c r="A5750" s="224"/>
      <c r="B5750" s="56"/>
      <c r="C5750" s="56"/>
      <c r="D5750" s="83"/>
      <c r="E5750" s="72"/>
      <c r="F5750" s="62"/>
      <c r="G5750" s="63"/>
      <c r="H5750" s="64"/>
      <c r="I5750" s="70"/>
    </row>
    <row r="5751" spans="1:9" ht="15" hidden="1" customHeight="1" x14ac:dyDescent="0.25">
      <c r="A5751" s="224"/>
      <c r="B5751" s="56"/>
      <c r="C5751" s="71"/>
      <c r="D5751" s="57"/>
      <c r="E5751" s="72"/>
      <c r="F5751" s="67"/>
      <c r="G5751" s="63"/>
      <c r="H5751" s="64"/>
      <c r="I5751" s="65"/>
    </row>
    <row r="5752" spans="1:9" ht="15" hidden="1" customHeight="1" x14ac:dyDescent="0.25">
      <c r="A5752" s="224"/>
      <c r="B5752" s="56"/>
      <c r="C5752" s="71"/>
      <c r="D5752" s="98"/>
      <c r="E5752" s="99"/>
      <c r="F5752" s="67"/>
      <c r="G5752" s="63"/>
      <c r="H5752" s="64"/>
      <c r="I5752" s="70"/>
    </row>
    <row r="5753" spans="1:9" ht="15" hidden="1" customHeight="1" x14ac:dyDescent="0.25">
      <c r="A5753" s="224"/>
      <c r="B5753" s="56"/>
      <c r="C5753" s="71"/>
      <c r="D5753" s="57"/>
      <c r="E5753" s="72"/>
      <c r="F5753" s="67"/>
      <c r="G5753" s="63"/>
      <c r="H5753" s="64"/>
      <c r="I5753" s="65"/>
    </row>
    <row r="5754" spans="1:9" ht="15" hidden="1" customHeight="1" x14ac:dyDescent="0.25">
      <c r="A5754" s="224"/>
      <c r="B5754" s="56"/>
      <c r="C5754" s="71"/>
      <c r="D5754" s="57"/>
      <c r="E5754" s="72"/>
      <c r="F5754" s="67"/>
      <c r="G5754" s="63"/>
      <c r="H5754" s="64"/>
      <c r="I5754" s="70"/>
    </row>
    <row r="5755" spans="1:9" ht="15" hidden="1" customHeight="1" x14ac:dyDescent="0.25">
      <c r="A5755" s="224"/>
      <c r="B5755" s="56"/>
      <c r="C5755" s="71"/>
      <c r="D5755" s="57"/>
      <c r="E5755" s="72"/>
      <c r="F5755" s="67"/>
      <c r="G5755" s="63"/>
      <c r="H5755" s="64"/>
      <c r="I5755" s="65"/>
    </row>
    <row r="5756" spans="1:9" ht="15" hidden="1" customHeight="1" x14ac:dyDescent="0.25">
      <c r="A5756" s="224"/>
      <c r="B5756" s="56"/>
      <c r="C5756" s="71"/>
      <c r="D5756" s="57"/>
      <c r="E5756" s="72"/>
      <c r="F5756" s="67"/>
      <c r="G5756" s="63"/>
      <c r="H5756" s="64"/>
      <c r="I5756" s="70"/>
    </row>
    <row r="5757" spans="1:9" ht="15" hidden="1" customHeight="1" x14ac:dyDescent="0.25">
      <c r="A5757" s="224"/>
      <c r="B5757" s="60"/>
      <c r="C5757" s="75"/>
      <c r="D5757" s="57"/>
      <c r="E5757" s="72"/>
      <c r="F5757" s="58"/>
      <c r="G5757" s="63"/>
      <c r="H5757" s="64"/>
      <c r="I5757" s="65"/>
    </row>
    <row r="5758" spans="1:9" ht="15" hidden="1" customHeight="1" x14ac:dyDescent="0.25">
      <c r="A5758" s="224"/>
      <c r="B5758" s="68"/>
      <c r="C5758" s="230"/>
      <c r="D5758" s="57"/>
      <c r="E5758" s="66"/>
      <c r="F5758" s="62"/>
      <c r="G5758" s="63"/>
      <c r="H5758" s="64"/>
      <c r="I5758" s="70"/>
    </row>
    <row r="5759" spans="1:9" ht="15" hidden="1" customHeight="1" x14ac:dyDescent="0.25">
      <c r="A5759" s="224"/>
      <c r="B5759" s="55"/>
      <c r="C5759" s="75"/>
      <c r="D5759" s="57"/>
      <c r="E5759"/>
      <c r="F5759" s="62"/>
      <c r="G5759" s="63"/>
      <c r="H5759" s="64"/>
      <c r="I5759" s="56"/>
    </row>
    <row r="5760" spans="1:9" ht="15" hidden="1" customHeight="1" x14ac:dyDescent="0.25">
      <c r="A5760" s="224"/>
      <c r="B5760" s="56"/>
      <c r="C5760" s="56"/>
      <c r="D5760" s="57"/>
      <c r="E5760" s="66"/>
      <c r="F5760" s="62"/>
      <c r="G5760" s="63"/>
      <c r="H5760" s="64"/>
      <c r="I5760" s="56"/>
    </row>
    <row r="5761" spans="1:9" ht="15" hidden="1" customHeight="1" x14ac:dyDescent="0.25">
      <c r="A5761" s="224"/>
      <c r="B5761" s="55"/>
      <c r="C5761" s="75"/>
      <c r="D5761" s="57"/>
      <c r="E5761" s="72"/>
      <c r="F5761" s="76"/>
      <c r="G5761" s="63"/>
      <c r="H5761" s="64"/>
      <c r="I5761" s="56"/>
    </row>
    <row r="5762" spans="1:9" ht="15" hidden="1" customHeight="1" x14ac:dyDescent="0.25">
      <c r="A5762" s="224"/>
      <c r="B5762" s="56"/>
      <c r="C5762" s="56"/>
      <c r="D5762" s="57"/>
      <c r="E5762" s="66"/>
      <c r="F5762" s="62"/>
      <c r="G5762" s="63"/>
      <c r="H5762" s="64"/>
      <c r="I5762" s="56"/>
    </row>
    <row r="5763" spans="1:9" ht="15" hidden="1" customHeight="1" x14ac:dyDescent="0.25">
      <c r="A5763" s="224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4"/>
      <c r="B5764" s="56"/>
      <c r="C5764" s="56"/>
      <c r="D5764" s="57"/>
      <c r="E5764" s="72"/>
      <c r="F5764" s="62"/>
      <c r="G5764" s="63"/>
      <c r="H5764" s="64"/>
      <c r="I5764" s="56"/>
    </row>
    <row r="5765" spans="1:9" ht="15" hidden="1" customHeight="1" x14ac:dyDescent="0.25">
      <c r="A5765" s="224"/>
      <c r="B5765" s="55"/>
      <c r="C5765" s="88"/>
      <c r="D5765" s="83"/>
      <c r="E5765" s="72"/>
      <c r="F5765" s="77"/>
      <c r="G5765" s="63"/>
      <c r="H5765" s="64"/>
      <c r="I5765" s="56"/>
    </row>
    <row r="5766" spans="1:9" ht="15" hidden="1" customHeight="1" x14ac:dyDescent="0.25">
      <c r="A5766" s="224"/>
      <c r="B5766" s="56"/>
      <c r="C5766" s="56"/>
      <c r="D5766" s="57"/>
      <c r="E5766" s="66"/>
      <c r="F5766" s="62"/>
      <c r="G5766" s="63"/>
      <c r="H5766" s="64"/>
      <c r="I5766" s="56"/>
    </row>
    <row r="5767" spans="1:9" ht="15" hidden="1" customHeight="1" x14ac:dyDescent="0.25">
      <c r="A5767" s="224"/>
      <c r="B5767" s="56"/>
      <c r="C5767" s="56"/>
      <c r="D5767" s="57"/>
      <c r="E5767" s="72"/>
      <c r="F5767" s="62"/>
      <c r="G5767" s="63"/>
      <c r="H5767" s="64"/>
      <c r="I5767" s="56"/>
    </row>
    <row r="5768" spans="1:9" ht="15" hidden="1" customHeight="1" x14ac:dyDescent="0.25">
      <c r="A5768" s="224"/>
      <c r="B5768" s="56"/>
      <c r="C5768" s="56"/>
      <c r="D5768" s="57"/>
      <c r="E5768" s="72"/>
      <c r="F5768" s="62"/>
      <c r="G5768" s="63"/>
      <c r="H5768" s="64"/>
      <c r="I5768" s="70"/>
    </row>
    <row r="5769" spans="1:9" ht="15" hidden="1" customHeight="1" x14ac:dyDescent="0.25">
      <c r="A5769" s="224"/>
      <c r="B5769" s="95"/>
      <c r="C5769" s="56"/>
      <c r="D5769" s="57"/>
      <c r="E5769" s="72"/>
      <c r="F5769" s="58"/>
      <c r="G5769" s="63"/>
      <c r="H5769" s="64"/>
      <c r="I5769" s="70"/>
    </row>
    <row r="5770" spans="1:9" ht="15" hidden="1" customHeight="1" x14ac:dyDescent="0.25">
      <c r="A5770" s="224"/>
      <c r="B5770" s="55"/>
      <c r="C5770" s="228"/>
      <c r="D5770" s="57"/>
      <c r="E5770" s="72"/>
      <c r="F5770" s="67"/>
      <c r="G5770" s="63"/>
      <c r="H5770" s="64"/>
      <c r="I5770" s="70"/>
    </row>
    <row r="5771" spans="1:9" ht="15" hidden="1" customHeight="1" x14ac:dyDescent="0.25">
      <c r="A5771" s="224"/>
      <c r="B5771" s="56"/>
      <c r="C5771" s="194"/>
      <c r="D5771" s="57"/>
      <c r="E5771" s="66"/>
      <c r="F5771" s="76"/>
      <c r="G5771" s="63"/>
      <c r="H5771" s="64"/>
      <c r="I5771" s="70"/>
    </row>
    <row r="5772" spans="1:9" ht="15" hidden="1" customHeight="1" x14ac:dyDescent="0.25">
      <c r="A5772" s="224"/>
      <c r="B5772" s="55"/>
      <c r="C5772" s="56"/>
      <c r="D5772" s="106"/>
      <c r="E5772" s="66"/>
      <c r="F5772" s="76"/>
      <c r="G5772" s="63"/>
      <c r="H5772" s="64"/>
      <c r="I5772" s="70"/>
    </row>
    <row r="5773" spans="1:9" ht="15" hidden="1" customHeight="1" x14ac:dyDescent="0.25">
      <c r="A5773" s="224"/>
      <c r="B5773" s="95"/>
      <c r="C5773" s="56"/>
      <c r="D5773" s="57"/>
      <c r="E5773" s="72"/>
      <c r="F5773" s="58"/>
      <c r="G5773" s="63"/>
      <c r="H5773" s="64"/>
      <c r="I5773" s="70"/>
    </row>
    <row r="5774" spans="1:9" ht="15" hidden="1" customHeight="1" x14ac:dyDescent="0.25">
      <c r="A5774" s="224"/>
      <c r="B5774" s="68"/>
      <c r="C5774" s="75"/>
      <c r="D5774" s="57"/>
      <c r="E5774" s="72"/>
      <c r="F5774" s="77"/>
      <c r="G5774" s="63"/>
      <c r="H5774" s="64"/>
      <c r="I5774" s="70"/>
    </row>
    <row r="5775" spans="1:9" ht="15" hidden="1" customHeight="1" x14ac:dyDescent="0.25">
      <c r="A5775" s="224"/>
      <c r="B5775" s="68"/>
      <c r="C5775" s="75"/>
      <c r="D5775" s="57"/>
      <c r="E5775" s="66"/>
      <c r="F5775" s="77"/>
      <c r="G5775" s="63"/>
      <c r="H5775" s="64"/>
      <c r="I5775" s="70"/>
    </row>
    <row r="5776" spans="1:9" ht="15" hidden="1" customHeight="1" x14ac:dyDescent="0.25">
      <c r="A5776" s="224"/>
      <c r="B5776" s="74"/>
      <c r="C5776" s="75"/>
      <c r="D5776" s="83"/>
      <c r="E5776" s="72"/>
      <c r="F5776" s="76"/>
      <c r="G5776" s="63"/>
      <c r="H5776" s="64"/>
      <c r="I5776" s="65"/>
    </row>
    <row r="5777" spans="1:9" ht="15" hidden="1" customHeight="1" x14ac:dyDescent="0.25">
      <c r="A5777" s="224"/>
      <c r="B5777" s="81"/>
      <c r="C5777" s="56"/>
      <c r="D5777" s="57"/>
      <c r="E5777" s="66"/>
      <c r="F5777" s="62"/>
      <c r="G5777" s="63"/>
      <c r="H5777" s="64"/>
      <c r="I5777" s="70"/>
    </row>
    <row r="5778" spans="1:9" ht="15" hidden="1" customHeight="1" x14ac:dyDescent="0.25">
      <c r="A5778" s="224"/>
      <c r="B5778" s="74"/>
      <c r="C5778" s="88"/>
      <c r="D5778" s="57"/>
      <c r="E5778" s="66"/>
      <c r="F5778" s="76"/>
      <c r="G5778" s="63"/>
      <c r="H5778" s="64"/>
      <c r="I5778" s="65"/>
    </row>
    <row r="5779" spans="1:9" ht="15" hidden="1" customHeight="1" x14ac:dyDescent="0.25">
      <c r="A5779" s="224"/>
      <c r="B5779" s="56"/>
      <c r="C5779" s="56"/>
      <c r="D5779" s="57"/>
      <c r="E5779" s="84"/>
      <c r="F5779" s="76"/>
      <c r="G5779" s="63"/>
      <c r="H5779" s="64"/>
      <c r="I5779" s="70"/>
    </row>
    <row r="5780" spans="1:9" ht="15" hidden="1" customHeight="1" x14ac:dyDescent="0.25">
      <c r="A5780" s="224"/>
      <c r="B5780" s="74"/>
      <c r="C5780" s="88"/>
      <c r="D5780" s="57"/>
      <c r="E5780" s="66"/>
      <c r="F5780" s="76"/>
      <c r="G5780" s="63"/>
      <c r="H5780" s="64"/>
      <c r="I5780" s="65"/>
    </row>
    <row r="5781" spans="1:9" ht="15" hidden="1" customHeight="1" x14ac:dyDescent="0.25">
      <c r="A5781" s="224"/>
      <c r="B5781" s="56"/>
      <c r="C5781" s="88"/>
      <c r="D5781" s="57"/>
      <c r="E5781" s="72"/>
      <c r="F5781" s="76"/>
      <c r="G5781" s="63"/>
      <c r="H5781" s="64"/>
      <c r="I5781" s="65"/>
    </row>
    <row r="5782" spans="1:9" ht="15" hidden="1" customHeight="1" x14ac:dyDescent="0.25">
      <c r="A5782" s="224"/>
      <c r="B5782" s="56"/>
      <c r="C5782" s="88"/>
      <c r="D5782" s="57"/>
      <c r="E5782" s="72"/>
      <c r="F5782" s="76"/>
      <c r="G5782" s="63"/>
      <c r="H5782" s="64"/>
      <c r="I5782" s="56"/>
    </row>
    <row r="5783" spans="1:9" ht="15" hidden="1" customHeight="1" x14ac:dyDescent="0.25">
      <c r="A5783" s="224"/>
      <c r="B5783" s="55"/>
      <c r="C5783" s="88"/>
      <c r="D5783" s="57"/>
      <c r="E5783" s="72"/>
      <c r="F5783" s="76"/>
      <c r="G5783" s="63"/>
      <c r="H5783" s="64"/>
      <c r="I5783" s="56"/>
    </row>
    <row r="5784" spans="1:9" ht="15" hidden="1" customHeight="1" x14ac:dyDescent="0.25">
      <c r="A5784" s="224"/>
      <c r="B5784" s="56"/>
      <c r="C5784" s="71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4"/>
      <c r="B5785" s="55"/>
      <c r="C5785" s="75"/>
      <c r="D5785" s="57"/>
      <c r="E5785" s="86"/>
      <c r="F5785" s="62"/>
      <c r="G5785" s="63"/>
      <c r="H5785" s="64"/>
      <c r="I5785" s="56"/>
    </row>
    <row r="5786" spans="1:9" ht="15" hidden="1" customHeight="1" x14ac:dyDescent="0.25">
      <c r="A5786" s="224"/>
      <c r="B5786" s="56"/>
      <c r="C5786" s="71"/>
      <c r="D5786" s="57"/>
      <c r="E5786" s="66"/>
      <c r="F5786" s="67"/>
      <c r="G5786" s="63"/>
      <c r="H5786" s="64"/>
      <c r="I5786" s="70"/>
    </row>
    <row r="5787" spans="1:9" ht="15" hidden="1" customHeight="1" x14ac:dyDescent="0.25">
      <c r="A5787" s="224"/>
      <c r="B5787" s="68"/>
      <c r="C5787" s="75"/>
      <c r="D5787" s="57"/>
      <c r="E5787" s="66"/>
      <c r="F5787" s="77"/>
      <c r="G5787" s="63"/>
      <c r="H5787" s="64"/>
      <c r="I5787" s="56"/>
    </row>
    <row r="5788" spans="1:9" ht="15" hidden="1" customHeight="1" x14ac:dyDescent="0.25">
      <c r="A5788" s="224"/>
      <c r="B5788" s="56"/>
      <c r="C5788" s="81"/>
      <c r="D5788" s="57"/>
      <c r="E5788" s="72"/>
      <c r="F5788" s="62"/>
      <c r="G5788" s="63"/>
      <c r="H5788" s="64"/>
      <c r="I5788" s="56"/>
    </row>
    <row r="5789" spans="1:9" ht="15" hidden="1" customHeight="1" x14ac:dyDescent="0.25">
      <c r="A5789" s="224"/>
      <c r="B5789" s="56"/>
      <c r="C5789" s="56"/>
      <c r="D5789" s="57"/>
      <c r="E5789" s="72"/>
      <c r="F5789" s="62"/>
      <c r="G5789" s="63"/>
      <c r="H5789" s="64"/>
      <c r="I5789" s="56"/>
    </row>
    <row r="5790" spans="1:9" ht="15" hidden="1" customHeight="1" x14ac:dyDescent="0.25">
      <c r="A5790" s="224"/>
      <c r="B5790" s="56"/>
      <c r="C5790" s="56"/>
      <c r="D5790" s="57"/>
      <c r="E5790" s="66"/>
      <c r="F5790" s="62"/>
      <c r="G5790" s="63"/>
      <c r="H5790" s="64"/>
      <c r="I5790" s="56"/>
    </row>
    <row r="5791" spans="1:9" ht="15" hidden="1" customHeight="1" x14ac:dyDescent="0.25">
      <c r="A5791" s="224"/>
      <c r="B5791" s="68"/>
      <c r="C5791" s="56"/>
      <c r="D5791" s="57"/>
      <c r="E5791" s="66"/>
      <c r="F5791" s="76"/>
      <c r="G5791" s="63"/>
      <c r="H5791" s="64"/>
      <c r="I5791" s="56"/>
    </row>
    <row r="5792" spans="1:9" ht="15" hidden="1" customHeight="1" x14ac:dyDescent="0.25">
      <c r="A5792" s="224"/>
      <c r="B5792" s="56"/>
      <c r="C5792" s="56"/>
      <c r="D5792" s="57"/>
      <c r="E5792" s="66"/>
      <c r="F5792" s="76"/>
      <c r="G5792" s="63"/>
      <c r="H5792" s="64"/>
      <c r="I5792" s="56"/>
    </row>
    <row r="5793" spans="1:9" ht="15" hidden="1" customHeight="1" x14ac:dyDescent="0.25">
      <c r="A5793" s="224"/>
      <c r="B5793" s="68"/>
      <c r="C5793" s="75"/>
      <c r="D5793" s="57"/>
      <c r="E5793" s="66"/>
      <c r="F5793" s="77"/>
      <c r="G5793" s="63"/>
      <c r="H5793" s="64"/>
      <c r="I5793" s="56"/>
    </row>
    <row r="5794" spans="1:9" ht="15" hidden="1" customHeight="1" x14ac:dyDescent="0.25">
      <c r="A5794" s="224"/>
      <c r="B5794" s="55"/>
      <c r="C5794" s="75"/>
      <c r="D5794" s="57"/>
      <c r="E5794" s="86"/>
      <c r="F5794" s="62"/>
      <c r="G5794" s="63"/>
      <c r="H5794" s="64"/>
      <c r="I5794" s="56"/>
    </row>
    <row r="5795" spans="1:9" ht="15" hidden="1" customHeight="1" x14ac:dyDescent="0.25">
      <c r="A5795" s="224"/>
      <c r="B5795" s="56"/>
      <c r="C5795" s="56"/>
      <c r="D5795" s="57"/>
      <c r="E5795" s="86"/>
      <c r="F5795" s="63"/>
      <c r="G5795" s="63"/>
      <c r="H5795" s="64"/>
      <c r="I5795" s="56"/>
    </row>
    <row r="5796" spans="1:9" ht="15" hidden="1" customHeight="1" x14ac:dyDescent="0.25">
      <c r="A5796" s="224"/>
      <c r="B5796" s="55"/>
      <c r="C5796" s="88"/>
      <c r="D5796" s="137"/>
      <c r="E5796" s="72"/>
      <c r="F5796" s="76"/>
      <c r="G5796" s="63"/>
      <c r="H5796" s="64"/>
      <c r="I5796" s="56"/>
    </row>
    <row r="5797" spans="1:9" ht="15" hidden="1" customHeight="1" x14ac:dyDescent="0.25">
      <c r="A5797" s="224"/>
      <c r="B5797" s="56"/>
      <c r="C5797" s="56"/>
      <c r="D5797" s="129"/>
      <c r="E5797" s="208"/>
      <c r="F5797" s="130"/>
      <c r="G5797" s="63"/>
      <c r="H5797" s="64"/>
      <c r="I5797" s="56"/>
    </row>
    <row r="5798" spans="1:9" ht="15" hidden="1" customHeight="1" x14ac:dyDescent="0.25">
      <c r="A5798" s="224"/>
      <c r="B5798" s="56"/>
      <c r="C5798" s="71"/>
      <c r="D5798" s="57"/>
      <c r="E5798" s="86"/>
      <c r="F5798" s="441"/>
      <c r="G5798" s="100"/>
      <c r="H5798" s="64"/>
      <c r="I5798" s="56"/>
    </row>
    <row r="5799" spans="1:9" ht="15" hidden="1" customHeight="1" x14ac:dyDescent="0.25">
      <c r="A5799" s="224"/>
      <c r="B5799" s="55"/>
      <c r="C5799" s="75"/>
      <c r="D5799" s="83"/>
      <c r="E5799" s="72"/>
      <c r="F5799" s="76"/>
      <c r="G5799" s="63"/>
      <c r="H5799" s="64"/>
      <c r="I5799" s="56"/>
    </row>
    <row r="5800" spans="1:9" ht="15" hidden="1" customHeight="1" x14ac:dyDescent="0.25">
      <c r="A5800" s="224"/>
      <c r="B5800" s="56"/>
      <c r="C5800" s="88"/>
      <c r="D5800" s="57"/>
      <c r="E5800" s="72"/>
      <c r="F5800" s="76"/>
      <c r="G5800" s="63"/>
      <c r="H5800" s="64"/>
      <c r="I5800" s="70"/>
    </row>
    <row r="5801" spans="1:9" ht="15" hidden="1" customHeight="1" x14ac:dyDescent="0.25">
      <c r="A5801" s="224"/>
      <c r="B5801" s="95"/>
      <c r="C5801" s="56"/>
      <c r="D5801" s="57"/>
      <c r="E5801" s="72"/>
      <c r="F5801" s="58"/>
      <c r="G5801" s="63"/>
      <c r="H5801" s="64"/>
      <c r="I5801" s="70"/>
    </row>
    <row r="5802" spans="1:9" ht="15" hidden="1" customHeight="1" x14ac:dyDescent="0.25">
      <c r="A5802" s="224"/>
      <c r="B5802" s="81"/>
      <c r="C5802" s="56"/>
      <c r="D5802" s="57"/>
      <c r="E5802" s="66"/>
      <c r="F5802" s="62"/>
      <c r="G5802" s="63"/>
      <c r="H5802" s="64"/>
      <c r="I5802" s="70"/>
    </row>
    <row r="5803" spans="1:9" ht="15" hidden="1" customHeight="1" x14ac:dyDescent="0.25">
      <c r="A5803" s="224"/>
      <c r="B5803" s="55"/>
      <c r="C5803" s="228"/>
      <c r="D5803" s="57"/>
      <c r="E5803" s="72"/>
      <c r="F5803" s="67"/>
      <c r="G5803" s="63"/>
      <c r="H5803" s="64"/>
      <c r="I5803" s="70"/>
    </row>
    <row r="5804" spans="1:9" ht="15" hidden="1" customHeight="1" x14ac:dyDescent="0.25">
      <c r="A5804" s="224"/>
      <c r="B5804" s="56"/>
      <c r="C5804" s="56"/>
      <c r="D5804" s="57"/>
      <c r="E5804" s="66"/>
      <c r="F5804" s="76"/>
      <c r="G5804" s="63"/>
      <c r="H5804" s="64"/>
      <c r="I5804" s="70"/>
    </row>
    <row r="5805" spans="1:9" ht="15" hidden="1" customHeight="1" x14ac:dyDescent="0.25">
      <c r="A5805" s="224"/>
      <c r="B5805" s="68"/>
      <c r="C5805" s="56"/>
      <c r="D5805" s="57"/>
      <c r="E5805" s="72"/>
      <c r="F5805" s="62"/>
      <c r="G5805" s="63"/>
      <c r="H5805" s="64"/>
      <c r="I5805" s="70"/>
    </row>
    <row r="5806" spans="1:9" ht="15" hidden="1" customHeight="1" x14ac:dyDescent="0.25">
      <c r="A5806" s="224"/>
      <c r="B5806" s="60"/>
      <c r="C5806" s="151"/>
      <c r="D5806" s="71"/>
      <c r="E5806" s="71"/>
      <c r="F5806" s="96"/>
      <c r="G5806" s="63"/>
      <c r="H5806" s="64"/>
      <c r="I5806" s="70"/>
    </row>
    <row r="5807" spans="1:9" ht="15" hidden="1" customHeight="1" x14ac:dyDescent="0.25">
      <c r="A5807" s="224"/>
      <c r="B5807" s="56"/>
      <c r="C5807" s="123"/>
      <c r="D5807" s="57"/>
      <c r="E5807" s="72"/>
      <c r="F5807" s="62"/>
      <c r="G5807" s="63"/>
      <c r="H5807" s="64"/>
      <c r="I5807" s="70"/>
    </row>
    <row r="5808" spans="1:9" ht="15" hidden="1" customHeight="1" x14ac:dyDescent="0.25">
      <c r="A5808" s="224"/>
      <c r="B5808" s="60"/>
      <c r="C5808" s="228"/>
      <c r="D5808" s="98"/>
      <c r="E5808" s="99"/>
      <c r="F5808" s="441"/>
      <c r="G5808" s="63"/>
      <c r="H5808" s="64"/>
      <c r="I5808" s="70"/>
    </row>
    <row r="5809" spans="1:9" ht="15" hidden="1" customHeight="1" x14ac:dyDescent="0.25">
      <c r="A5809" s="224"/>
      <c r="B5809" s="56"/>
      <c r="C5809" s="123"/>
      <c r="D5809" s="57"/>
      <c r="E5809" s="72"/>
      <c r="F5809" s="62"/>
      <c r="G5809" s="63"/>
      <c r="H5809" s="64"/>
      <c r="I5809" s="70"/>
    </row>
    <row r="5810" spans="1:9" ht="15" hidden="1" customHeight="1" x14ac:dyDescent="0.25">
      <c r="A5810" s="224"/>
      <c r="B5810" s="60"/>
      <c r="C5810" s="228"/>
      <c r="D5810" s="98"/>
      <c r="E5810" s="99"/>
      <c r="F5810" s="441"/>
      <c r="G5810" s="63"/>
      <c r="H5810" s="64"/>
      <c r="I5810" s="56"/>
    </row>
    <row r="5811" spans="1:9" ht="15" hidden="1" customHeight="1" x14ac:dyDescent="0.25">
      <c r="A5811" s="224"/>
      <c r="B5811" s="81"/>
      <c r="C5811" s="230"/>
      <c r="D5811" s="57"/>
      <c r="E5811" s="86"/>
      <c r="F5811" s="63"/>
      <c r="G5811" s="63"/>
      <c r="H5811" s="64"/>
      <c r="I5811" s="56"/>
    </row>
    <row r="5812" spans="1:9" ht="15" hidden="1" customHeight="1" x14ac:dyDescent="0.25">
      <c r="A5812" s="224"/>
      <c r="B5812" s="56"/>
      <c r="C5812" s="56"/>
      <c r="D5812" s="57"/>
      <c r="E5812" s="72"/>
      <c r="F5812" s="67"/>
      <c r="G5812" s="63"/>
      <c r="H5812" s="64"/>
      <c r="I5812" s="56"/>
    </row>
    <row r="5813" spans="1:9" ht="15" hidden="1" customHeight="1" x14ac:dyDescent="0.25">
      <c r="A5813" s="224"/>
      <c r="B5813" s="56"/>
      <c r="C5813" s="56"/>
      <c r="D5813" s="57"/>
      <c r="E5813" s="72"/>
      <c r="F5813" s="67"/>
      <c r="G5813" s="63"/>
      <c r="H5813" s="64"/>
      <c r="I5813" s="56"/>
    </row>
    <row r="5814" spans="1:9" ht="15" hidden="1" customHeight="1" x14ac:dyDescent="0.25">
      <c r="A5814" s="224"/>
      <c r="B5814" s="60"/>
      <c r="C5814" s="75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4"/>
      <c r="B5815" s="95"/>
      <c r="C5815" s="56"/>
      <c r="D5815" s="57"/>
      <c r="E5815" s="72"/>
      <c r="F5815" s="58"/>
      <c r="G5815" s="63"/>
      <c r="H5815" s="64"/>
      <c r="I5815" s="56"/>
    </row>
    <row r="5816" spans="1:9" ht="15" hidden="1" customHeight="1" x14ac:dyDescent="0.25">
      <c r="A5816" s="224"/>
      <c r="B5816" s="55"/>
      <c r="C5816" s="56"/>
      <c r="D5816" s="119"/>
      <c r="E5816" s="99"/>
      <c r="F5816" s="58"/>
      <c r="G5816" s="63"/>
      <c r="H5816" s="64"/>
      <c r="I5816" s="56"/>
    </row>
    <row r="5817" spans="1:9" ht="15" hidden="1" customHeight="1" x14ac:dyDescent="0.25">
      <c r="A5817" s="224"/>
      <c r="B5817" s="56"/>
      <c r="C5817" s="56"/>
      <c r="D5817" s="115"/>
      <c r="E5817" s="99"/>
      <c r="F5817" s="62"/>
      <c r="G5817" s="63"/>
      <c r="H5817" s="64"/>
      <c r="I5817" s="56"/>
    </row>
    <row r="5818" spans="1:9" ht="15" hidden="1" customHeight="1" x14ac:dyDescent="0.25">
      <c r="A5818" s="224"/>
      <c r="B5818" s="56"/>
      <c r="C5818" s="75"/>
      <c r="D5818" s="106"/>
      <c r="E5818" s="66"/>
      <c r="F5818" s="76"/>
      <c r="G5818" s="63"/>
      <c r="H5818" s="64"/>
      <c r="I5818" s="70"/>
    </row>
    <row r="5819" spans="1:9" ht="15" hidden="1" customHeight="1" x14ac:dyDescent="0.25">
      <c r="A5819" s="224"/>
      <c r="B5819" s="56"/>
      <c r="C5819" s="71"/>
      <c r="D5819" s="57"/>
      <c r="E5819" s="72"/>
      <c r="F5819" s="67"/>
      <c r="G5819" s="63"/>
      <c r="H5819" s="64"/>
      <c r="I5819" s="70"/>
    </row>
    <row r="5820" spans="1:9" ht="15" hidden="1" customHeight="1" x14ac:dyDescent="0.25">
      <c r="A5820" s="224"/>
      <c r="B5820" s="55"/>
      <c r="C5820" s="194"/>
      <c r="D5820" s="57"/>
      <c r="E5820" s="72"/>
      <c r="F5820" s="58"/>
      <c r="G5820" s="63"/>
      <c r="H5820" s="64"/>
      <c r="I5820" s="70"/>
    </row>
    <row r="5821" spans="1:9" ht="15" hidden="1" customHeight="1" x14ac:dyDescent="0.25">
      <c r="A5821" s="224"/>
      <c r="B5821" s="56"/>
      <c r="C5821" s="56"/>
      <c r="D5821" s="57"/>
      <c r="E5821" s="72"/>
      <c r="F5821" s="67"/>
      <c r="G5821" s="63"/>
      <c r="H5821" s="64"/>
      <c r="I5821" s="70"/>
    </row>
    <row r="5822" spans="1:9" ht="15" hidden="1" customHeight="1" x14ac:dyDescent="0.25">
      <c r="A5822" s="224"/>
      <c r="B5822" s="56"/>
      <c r="C5822" s="88"/>
      <c r="D5822" s="57"/>
      <c r="E5822" s="72"/>
      <c r="F5822" s="76"/>
      <c r="G5822" s="63"/>
      <c r="H5822" s="64"/>
      <c r="I5822" s="70"/>
    </row>
    <row r="5823" spans="1:9" ht="15" hidden="1" customHeight="1" x14ac:dyDescent="0.25">
      <c r="A5823" s="224"/>
      <c r="B5823" s="56"/>
      <c r="C5823" s="56"/>
      <c r="D5823" s="57"/>
      <c r="E5823" s="72"/>
      <c r="F5823" s="67"/>
      <c r="G5823" s="63"/>
      <c r="H5823" s="64"/>
      <c r="I5823" s="70"/>
    </row>
    <row r="5824" spans="1:9" ht="15" hidden="1" customHeight="1" x14ac:dyDescent="0.25">
      <c r="A5824" s="224"/>
      <c r="B5824" s="56"/>
      <c r="C5824" s="75"/>
      <c r="D5824" s="57"/>
      <c r="E5824" s="86"/>
      <c r="F5824" s="100"/>
      <c r="G5824" s="63"/>
      <c r="H5824" s="64"/>
      <c r="I5824" s="65"/>
    </row>
    <row r="5825" spans="1:9" ht="15" hidden="1" customHeight="1" x14ac:dyDescent="0.25">
      <c r="A5825" s="224"/>
      <c r="B5825" s="60"/>
      <c r="C5825" s="75"/>
      <c r="D5825" s="57"/>
      <c r="E5825" s="72"/>
      <c r="F5825" s="58"/>
      <c r="G5825" s="63"/>
      <c r="H5825" s="64"/>
      <c r="I5825" s="65"/>
    </row>
    <row r="5826" spans="1:9" ht="15" hidden="1" customHeight="1" x14ac:dyDescent="0.25">
      <c r="A5826" s="224"/>
      <c r="B5826" s="56"/>
      <c r="C5826" s="75"/>
      <c r="D5826" s="57"/>
      <c r="E5826" s="66"/>
      <c r="F5826" s="59"/>
      <c r="G5826" s="63"/>
      <c r="H5826" s="64"/>
      <c r="I5826" s="70"/>
    </row>
    <row r="5827" spans="1:9" ht="15" hidden="1" customHeight="1" x14ac:dyDescent="0.25">
      <c r="A5827" s="224"/>
      <c r="B5827" s="56"/>
      <c r="C5827" s="56"/>
      <c r="D5827" s="57"/>
      <c r="E5827" s="66"/>
      <c r="F5827" s="76"/>
      <c r="G5827" s="63"/>
      <c r="H5827" s="64"/>
      <c r="I5827" s="70"/>
    </row>
    <row r="5828" spans="1:9" ht="15" hidden="1" customHeight="1" x14ac:dyDescent="0.25">
      <c r="A5828" s="224"/>
      <c r="B5828" s="56"/>
      <c r="C5828" s="123"/>
      <c r="D5828" s="57"/>
      <c r="E5828" s="72"/>
      <c r="F5828" s="62"/>
      <c r="G5828" s="63"/>
      <c r="H5828" s="64"/>
      <c r="I5828" s="70"/>
    </row>
    <row r="5829" spans="1:9" ht="15" hidden="1" customHeight="1" x14ac:dyDescent="0.25">
      <c r="A5829" s="224"/>
      <c r="B5829" s="60"/>
      <c r="C5829" s="228"/>
      <c r="D5829" s="98"/>
      <c r="E5829" s="99"/>
      <c r="F5829" s="441"/>
      <c r="G5829" s="63"/>
      <c r="H5829" s="64"/>
      <c r="I5829" s="70"/>
    </row>
    <row r="5830" spans="1:9" ht="15" hidden="1" customHeight="1" x14ac:dyDescent="0.25">
      <c r="A5830" s="224"/>
      <c r="B5830" s="56"/>
      <c r="C5830" s="56"/>
      <c r="D5830" s="57"/>
      <c r="E5830" s="72"/>
      <c r="F5830" s="59"/>
      <c r="G5830" s="63"/>
      <c r="H5830" s="64"/>
      <c r="I5830" s="56"/>
    </row>
    <row r="5831" spans="1:9" ht="15" hidden="1" customHeight="1" x14ac:dyDescent="0.25">
      <c r="A5831" s="224"/>
      <c r="B5831" s="55"/>
      <c r="C5831" s="110"/>
      <c r="D5831" s="57"/>
      <c r="E5831" s="86"/>
      <c r="F5831" s="62"/>
      <c r="G5831" s="63"/>
      <c r="H5831" s="64"/>
      <c r="I5831" s="56"/>
    </row>
    <row r="5832" spans="1:9" ht="15" hidden="1" customHeight="1" x14ac:dyDescent="0.25">
      <c r="A5832" s="224"/>
      <c r="B5832" s="55"/>
      <c r="C5832" s="75"/>
      <c r="D5832" s="57"/>
      <c r="E5832" s="86"/>
      <c r="F5832" s="62"/>
      <c r="G5832" s="63"/>
      <c r="H5832" s="64"/>
      <c r="I5832" s="70"/>
    </row>
    <row r="5833" spans="1:9" ht="15" hidden="1" customHeight="1" x14ac:dyDescent="0.25">
      <c r="A5833" s="224"/>
      <c r="B5833" s="56"/>
      <c r="C5833" s="56"/>
      <c r="D5833" s="57"/>
      <c r="E5833" s="86"/>
      <c r="F5833" s="63"/>
      <c r="G5833" s="63"/>
      <c r="H5833" s="64"/>
      <c r="I5833" s="56"/>
    </row>
    <row r="5834" spans="1:9" ht="15" hidden="1" customHeight="1" x14ac:dyDescent="0.25">
      <c r="A5834" s="224"/>
      <c r="B5834" s="55"/>
      <c r="C5834" s="74"/>
      <c r="D5834" s="57"/>
      <c r="E5834" s="72"/>
      <c r="F5834" s="62"/>
      <c r="G5834" s="63"/>
      <c r="H5834" s="64"/>
      <c r="I5834" s="56"/>
    </row>
    <row r="5835" spans="1:9" ht="15" hidden="1" customHeight="1" x14ac:dyDescent="0.25">
      <c r="A5835" s="224"/>
      <c r="B5835" s="56"/>
      <c r="C5835" s="74"/>
      <c r="D5835" s="57"/>
      <c r="E5835" s="66"/>
      <c r="F5835" s="203"/>
      <c r="G5835" s="63"/>
      <c r="H5835" s="64"/>
      <c r="I5835" s="56"/>
    </row>
    <row r="5836" spans="1:9" ht="15" hidden="1" customHeight="1" x14ac:dyDescent="0.25">
      <c r="A5836" s="224"/>
      <c r="B5836" s="56"/>
      <c r="C5836" s="56"/>
      <c r="D5836" s="57"/>
      <c r="E5836" s="72"/>
      <c r="F5836" s="62"/>
      <c r="G5836" s="63"/>
      <c r="H5836" s="64"/>
      <c r="I5836" s="56"/>
    </row>
    <row r="5837" spans="1:9" ht="15" hidden="1" customHeight="1" x14ac:dyDescent="0.25">
      <c r="A5837" s="224"/>
      <c r="B5837" s="55"/>
      <c r="C5837" s="88"/>
      <c r="D5837" s="137"/>
      <c r="E5837" s="72"/>
      <c r="F5837" s="76"/>
      <c r="G5837" s="63"/>
      <c r="H5837" s="64"/>
      <c r="I5837" s="56"/>
    </row>
    <row r="5838" spans="1:9" ht="15" hidden="1" customHeight="1" x14ac:dyDescent="0.25">
      <c r="A5838" s="224"/>
      <c r="B5838" s="55"/>
      <c r="C5838" s="88"/>
      <c r="D5838" s="83"/>
      <c r="E5838" s="72"/>
      <c r="F5838" s="77"/>
      <c r="G5838" s="63"/>
      <c r="H5838" s="64"/>
      <c r="I5838" s="70"/>
    </row>
    <row r="5839" spans="1:9" ht="15" hidden="1" customHeight="1" x14ac:dyDescent="0.25">
      <c r="A5839" s="224"/>
      <c r="B5839" s="56"/>
      <c r="C5839" s="56"/>
      <c r="D5839" s="57"/>
      <c r="E5839" s="72"/>
      <c r="F5839" s="76"/>
      <c r="G5839" s="63"/>
      <c r="H5839" s="64"/>
      <c r="I5839" s="419"/>
    </row>
    <row r="5840" spans="1:9" ht="15" hidden="1" customHeight="1" x14ac:dyDescent="0.25">
      <c r="A5840" s="224"/>
      <c r="B5840" s="414"/>
      <c r="C5840" s="414"/>
      <c r="D5840" s="415"/>
      <c r="E5840" s="464"/>
      <c r="F5840" s="417"/>
      <c r="G5840" s="417"/>
      <c r="H5840" s="64"/>
      <c r="I5840" s="70"/>
    </row>
    <row r="5841" spans="1:9" ht="15" hidden="1" customHeight="1" x14ac:dyDescent="0.25">
      <c r="A5841" s="224"/>
      <c r="B5841" s="56"/>
      <c r="C5841" s="56"/>
      <c r="D5841" s="57"/>
      <c r="E5841" s="72"/>
      <c r="F5841" s="62"/>
      <c r="G5841" s="63"/>
      <c r="H5841" s="418"/>
      <c r="I5841" s="70"/>
    </row>
    <row r="5842" spans="1:9" ht="15" hidden="1" customHeight="1" x14ac:dyDescent="0.25">
      <c r="A5842" s="224"/>
      <c r="B5842" s="60"/>
      <c r="C5842" s="75"/>
      <c r="D5842" s="57"/>
      <c r="E5842" s="72"/>
      <c r="F5842" s="58"/>
      <c r="G5842" s="63"/>
      <c r="H5842" s="64"/>
      <c r="I5842" s="70"/>
    </row>
    <row r="5843" spans="1:9" ht="15" hidden="1" customHeight="1" x14ac:dyDescent="0.25">
      <c r="A5843" s="224"/>
      <c r="B5843" s="95"/>
      <c r="C5843" s="56"/>
      <c r="D5843" s="57"/>
      <c r="E5843" s="72"/>
      <c r="F5843" s="58"/>
      <c r="G5843" s="63"/>
      <c r="H5843" s="64"/>
      <c r="I5843" s="56"/>
    </row>
    <row r="5844" spans="1:9" ht="15" hidden="1" customHeight="1" x14ac:dyDescent="0.25">
      <c r="A5844" s="224"/>
      <c r="B5844" s="81"/>
      <c r="C5844" s="56"/>
      <c r="D5844" s="57"/>
      <c r="E5844" s="66"/>
      <c r="F5844" s="62"/>
      <c r="G5844" s="63"/>
      <c r="H5844" s="64"/>
      <c r="I5844" s="56"/>
    </row>
    <row r="5845" spans="1:9" ht="15" hidden="1" customHeight="1" x14ac:dyDescent="0.25">
      <c r="A5845" s="224"/>
      <c r="B5845" s="56"/>
      <c r="C5845" s="56"/>
      <c r="D5845" s="57"/>
      <c r="E5845" s="72"/>
      <c r="F5845" s="67"/>
      <c r="G5845" s="63"/>
      <c r="H5845" s="64"/>
      <c r="I5845" s="70"/>
    </row>
    <row r="5846" spans="1:9" ht="15" hidden="1" customHeight="1" x14ac:dyDescent="0.25">
      <c r="A5846" s="224"/>
      <c r="B5846" s="56"/>
      <c r="C5846" s="56"/>
      <c r="D5846" s="57"/>
      <c r="E5846" s="66"/>
      <c r="F5846" s="76"/>
      <c r="G5846" s="63"/>
      <c r="H5846" s="64"/>
      <c r="I5846" s="56"/>
    </row>
    <row r="5847" spans="1:9" ht="15" hidden="1" customHeight="1" x14ac:dyDescent="0.25">
      <c r="A5847" s="224"/>
      <c r="B5847" s="81"/>
      <c r="C5847" s="56"/>
      <c r="D5847" s="57"/>
      <c r="E5847" s="66"/>
      <c r="F5847" s="62"/>
      <c r="G5847" s="63"/>
      <c r="H5847" s="64"/>
      <c r="I5847" s="56"/>
    </row>
    <row r="5848" spans="1:9" ht="15" hidden="1" customHeight="1" x14ac:dyDescent="0.25">
      <c r="A5848" s="224"/>
      <c r="B5848" s="56"/>
      <c r="C5848" s="56"/>
      <c r="D5848" s="57"/>
      <c r="E5848" s="72"/>
      <c r="F5848" s="62"/>
      <c r="G5848" s="63"/>
      <c r="H5848" s="64"/>
      <c r="I5848" s="56"/>
    </row>
    <row r="5849" spans="1:9" ht="15" hidden="1" customHeight="1" x14ac:dyDescent="0.25">
      <c r="A5849" s="224"/>
      <c r="B5849" s="56"/>
      <c r="C5849" s="56"/>
      <c r="D5849" s="57"/>
      <c r="E5849" s="66"/>
      <c r="F5849" s="76"/>
      <c r="G5849" s="63"/>
      <c r="H5849" s="64"/>
      <c r="I5849" s="56"/>
    </row>
    <row r="5850" spans="1:9" ht="15" hidden="1" customHeight="1" x14ac:dyDescent="0.25">
      <c r="A5850" s="224"/>
      <c r="B5850" s="56"/>
      <c r="C5850" s="56"/>
      <c r="D5850" s="57"/>
      <c r="E5850" s="84"/>
      <c r="F5850" s="76"/>
      <c r="G5850" s="63"/>
      <c r="H5850" s="64"/>
      <c r="I5850" s="56"/>
    </row>
    <row r="5851" spans="1:9" ht="15" hidden="1" customHeight="1" x14ac:dyDescent="0.25">
      <c r="A5851" s="224"/>
      <c r="B5851" s="68"/>
      <c r="C5851" s="56"/>
      <c r="D5851" s="71"/>
      <c r="E5851" s="71"/>
      <c r="F5851" s="96"/>
      <c r="G5851" s="63"/>
      <c r="H5851" s="64"/>
      <c r="I5851" s="56"/>
    </row>
    <row r="5852" spans="1:9" ht="15" hidden="1" customHeight="1" x14ac:dyDescent="0.25">
      <c r="A5852" s="224"/>
      <c r="B5852" s="55"/>
      <c r="C5852" s="56"/>
      <c r="D5852" s="57"/>
      <c r="E5852" s="72"/>
      <c r="F5852" s="67"/>
      <c r="G5852" s="63"/>
      <c r="H5852" s="64"/>
      <c r="I5852" s="56"/>
    </row>
    <row r="5853" spans="1:9" ht="15" hidden="1" customHeight="1" x14ac:dyDescent="0.25">
      <c r="A5853" s="224"/>
      <c r="B5853" s="56"/>
      <c r="C5853" s="56"/>
      <c r="D5853" s="57"/>
      <c r="E5853" s="72"/>
      <c r="F5853" s="62"/>
      <c r="G5853" s="63"/>
      <c r="H5853" s="64"/>
      <c r="I5853" s="56"/>
    </row>
    <row r="5854" spans="1:9" ht="15" hidden="1" customHeight="1" x14ac:dyDescent="0.25">
      <c r="A5854" s="224"/>
      <c r="B5854" s="55"/>
      <c r="C5854" s="75"/>
      <c r="D5854" s="83"/>
      <c r="E5854" s="72"/>
      <c r="F5854" s="76"/>
      <c r="G5854" s="63"/>
      <c r="H5854" s="64"/>
      <c r="I5854" s="56"/>
    </row>
    <row r="5855" spans="1:9" ht="15" hidden="1" customHeight="1" x14ac:dyDescent="0.25">
      <c r="A5855" s="224"/>
      <c r="B5855" s="56"/>
      <c r="C5855" s="88"/>
      <c r="D5855" s="57"/>
      <c r="E5855" s="72"/>
      <c r="F5855" s="76"/>
      <c r="G5855" s="63"/>
      <c r="H5855" s="64"/>
      <c r="I5855" s="70"/>
    </row>
    <row r="5856" spans="1:9" ht="15" hidden="1" customHeight="1" x14ac:dyDescent="0.25">
      <c r="A5856" s="224"/>
      <c r="B5856" s="55"/>
      <c r="C5856" s="75"/>
      <c r="D5856" s="57"/>
      <c r="E5856" s="86"/>
      <c r="F5856" s="62"/>
      <c r="G5856" s="63"/>
      <c r="H5856" s="64"/>
      <c r="I5856" s="70"/>
    </row>
    <row r="5857" spans="1:9" ht="15" hidden="1" customHeight="1" x14ac:dyDescent="0.25">
      <c r="A5857" s="224"/>
      <c r="B5857" s="56"/>
      <c r="C5857" s="56"/>
      <c r="D5857" s="57"/>
      <c r="E5857" s="66"/>
      <c r="F5857" s="62"/>
      <c r="G5857" s="63"/>
      <c r="H5857" s="64"/>
      <c r="I5857" s="70"/>
    </row>
    <row r="5858" spans="1:9" ht="15" hidden="1" customHeight="1" x14ac:dyDescent="0.25">
      <c r="A5858" s="224"/>
      <c r="B5858" s="56"/>
      <c r="C5858" s="56"/>
      <c r="D5858" s="57"/>
      <c r="E5858" s="66"/>
      <c r="F5858" s="62"/>
      <c r="G5858" s="63"/>
      <c r="H5858" s="64"/>
      <c r="I5858" s="56"/>
    </row>
    <row r="5859" spans="1:9" ht="15" hidden="1" customHeight="1" x14ac:dyDescent="0.25">
      <c r="A5859" s="224"/>
      <c r="B5859" s="68"/>
      <c r="C5859" s="75"/>
      <c r="D5859" s="57"/>
      <c r="E5859" s="72"/>
      <c r="F5859" s="77"/>
      <c r="G5859" s="63"/>
      <c r="H5859" s="64"/>
      <c r="I5859" s="70"/>
    </row>
    <row r="5860" spans="1:9" ht="15" hidden="1" customHeight="1" x14ac:dyDescent="0.25">
      <c r="A5860" s="224"/>
      <c r="B5860" s="56"/>
      <c r="C5860" s="56"/>
      <c r="D5860" s="57"/>
      <c r="E5860" s="66"/>
      <c r="F5860" s="62"/>
      <c r="G5860" s="63"/>
      <c r="H5860" s="64"/>
      <c r="I5860" s="56"/>
    </row>
    <row r="5861" spans="1:9" ht="15" hidden="1" customHeight="1" x14ac:dyDescent="0.25">
      <c r="A5861" s="224"/>
      <c r="B5861" s="56"/>
      <c r="C5861" s="56"/>
      <c r="D5861" s="57"/>
      <c r="E5861" s="72"/>
      <c r="F5861" s="77"/>
      <c r="G5861" s="63"/>
      <c r="H5861" s="64"/>
      <c r="I5861" s="56"/>
    </row>
    <row r="5862" spans="1:9" ht="15" hidden="1" customHeight="1" x14ac:dyDescent="0.25">
      <c r="A5862" s="224"/>
      <c r="B5862" s="68"/>
      <c r="C5862" s="56"/>
      <c r="D5862" s="83"/>
      <c r="E5862" s="69"/>
      <c r="F5862" s="77"/>
      <c r="G5862" s="63"/>
      <c r="H5862" s="64"/>
      <c r="I5862" s="56"/>
    </row>
    <row r="5863" spans="1:9" ht="15" hidden="1" customHeight="1" x14ac:dyDescent="0.25">
      <c r="A5863" s="224"/>
      <c r="B5863" s="56"/>
      <c r="C5863" s="56"/>
      <c r="D5863" s="137"/>
      <c r="E5863" s="72"/>
      <c r="F5863" s="76"/>
      <c r="G5863" s="63"/>
      <c r="H5863" s="64"/>
      <c r="I5863" s="70"/>
    </row>
    <row r="5864" spans="1:9" ht="15" hidden="1" customHeight="1" x14ac:dyDescent="0.25">
      <c r="A5864" s="224"/>
      <c r="B5864" s="56"/>
      <c r="C5864" s="110"/>
      <c r="D5864" s="57"/>
      <c r="E5864" s="72"/>
      <c r="F5864" s="62"/>
      <c r="G5864" s="63"/>
      <c r="H5864" s="64"/>
      <c r="I5864" s="70"/>
    </row>
    <row r="5865" spans="1:9" ht="15" hidden="1" customHeight="1" x14ac:dyDescent="0.25">
      <c r="A5865" s="224"/>
      <c r="B5865" s="56"/>
      <c r="C5865" s="56"/>
      <c r="D5865" s="57"/>
      <c r="E5865" s="72"/>
      <c r="F5865" s="62"/>
      <c r="G5865" s="63"/>
      <c r="H5865" s="64"/>
      <c r="I5865" s="70"/>
    </row>
    <row r="5866" spans="1:9" ht="15" hidden="1" customHeight="1" x14ac:dyDescent="0.25">
      <c r="A5866" s="224"/>
      <c r="B5866" s="55"/>
      <c r="C5866" s="72"/>
      <c r="D5866" s="57"/>
      <c r="E5866" s="72"/>
      <c r="F5866" s="58"/>
      <c r="G5866" s="63"/>
      <c r="H5866" s="64"/>
      <c r="I5866" s="70"/>
    </row>
    <row r="5867" spans="1:9" ht="15" hidden="1" customHeight="1" x14ac:dyDescent="0.25">
      <c r="A5867" s="224"/>
      <c r="B5867" s="68"/>
      <c r="C5867" s="75"/>
      <c r="D5867" s="57"/>
      <c r="E5867" s="72"/>
      <c r="F5867" s="77"/>
      <c r="G5867" s="63"/>
      <c r="H5867" s="64"/>
      <c r="I5867" s="70"/>
    </row>
    <row r="5868" spans="1:9" ht="15" hidden="1" customHeight="1" x14ac:dyDescent="0.25">
      <c r="A5868" s="224"/>
      <c r="B5868" s="56"/>
      <c r="C5868" s="56"/>
      <c r="D5868" s="57"/>
      <c r="E5868" s="66"/>
      <c r="F5868" s="77"/>
      <c r="G5868" s="63"/>
      <c r="H5868" s="64"/>
      <c r="I5868" s="70"/>
    </row>
    <row r="5869" spans="1:9" ht="15" hidden="1" customHeight="1" x14ac:dyDescent="0.25">
      <c r="A5869" s="224"/>
      <c r="B5869" s="56"/>
      <c r="C5869" s="56"/>
      <c r="D5869" s="57"/>
      <c r="E5869" s="66"/>
      <c r="F5869" s="77"/>
      <c r="G5869" s="63"/>
      <c r="H5869" s="65"/>
      <c r="I5869" s="70"/>
    </row>
    <row r="5870" spans="1:9" ht="15" hidden="1" customHeight="1" x14ac:dyDescent="0.25">
      <c r="A5870" s="224"/>
      <c r="B5870" s="56"/>
      <c r="C5870" s="56"/>
      <c r="D5870" s="57"/>
      <c r="E5870" s="66"/>
      <c r="F5870" s="77"/>
      <c r="G5870" s="63"/>
      <c r="H5870" s="65"/>
      <c r="I5870" s="70"/>
    </row>
    <row r="5871" spans="1:9" ht="15" hidden="1" customHeight="1" x14ac:dyDescent="0.25">
      <c r="A5871" s="224"/>
      <c r="B5871" s="56"/>
      <c r="C5871" s="56"/>
      <c r="D5871" s="57"/>
      <c r="E5871" s="66"/>
      <c r="F5871" s="77"/>
      <c r="G5871" s="63"/>
      <c r="H5871" s="65"/>
      <c r="I5871" s="70"/>
    </row>
    <row r="5872" spans="1:9" ht="15" hidden="1" customHeight="1" x14ac:dyDescent="0.25">
      <c r="A5872" s="224"/>
      <c r="B5872" s="56"/>
      <c r="C5872" s="56"/>
      <c r="D5872" s="57"/>
      <c r="E5872" s="66"/>
      <c r="F5872" s="77"/>
      <c r="G5872" s="63"/>
      <c r="H5872" s="65"/>
      <c r="I5872" s="56"/>
    </row>
    <row r="5873" spans="1:9" ht="15" hidden="1" customHeight="1" x14ac:dyDescent="0.25">
      <c r="A5873" s="224"/>
      <c r="B5873" s="55"/>
      <c r="C5873" s="55"/>
      <c r="D5873" s="57"/>
      <c r="E5873" s="72"/>
      <c r="F5873" s="67"/>
      <c r="G5873" s="63"/>
      <c r="H5873" s="65"/>
      <c r="I5873" s="70"/>
    </row>
    <row r="5874" spans="1:9" ht="15" hidden="1" customHeight="1" x14ac:dyDescent="0.25">
      <c r="A5874" s="224"/>
      <c r="B5874" s="56"/>
      <c r="C5874" s="230"/>
      <c r="D5874" s="57"/>
      <c r="E5874" s="66"/>
      <c r="F5874" s="62"/>
      <c r="G5874" s="63"/>
      <c r="H5874" s="64"/>
      <c r="I5874" s="70"/>
    </row>
    <row r="5875" spans="1:9" ht="15" hidden="1" customHeight="1" x14ac:dyDescent="0.25">
      <c r="A5875" s="224"/>
      <c r="B5875" s="249"/>
      <c r="C5875" s="230"/>
      <c r="D5875" s="57"/>
      <c r="E5875" s="72"/>
      <c r="F5875" s="76"/>
      <c r="G5875" s="63"/>
      <c r="H5875" s="64"/>
      <c r="I5875" s="56"/>
    </row>
    <row r="5876" spans="1:9" ht="15" hidden="1" customHeight="1" x14ac:dyDescent="0.25">
      <c r="A5876" s="224"/>
      <c r="B5876" s="55"/>
      <c r="C5876" s="88"/>
      <c r="D5876" s="57"/>
      <c r="E5876" s="72"/>
      <c r="F5876" s="76"/>
      <c r="G5876" s="63"/>
      <c r="H5876" s="64"/>
      <c r="I5876" s="70"/>
    </row>
    <row r="5877" spans="1:9" ht="15" hidden="1" customHeight="1" x14ac:dyDescent="0.25">
      <c r="A5877" s="224"/>
      <c r="B5877" s="56"/>
      <c r="C5877" s="56"/>
      <c r="D5877" s="137"/>
      <c r="E5877" s="72"/>
      <c r="F5877" s="76"/>
      <c r="G5877" s="63"/>
      <c r="H5877" s="64"/>
      <c r="I5877" s="70"/>
    </row>
    <row r="5878" spans="1:9" ht="15" hidden="1" customHeight="1" x14ac:dyDescent="0.25">
      <c r="A5878" s="224"/>
      <c r="B5878" s="60"/>
      <c r="C5878" s="228"/>
      <c r="D5878" s="98"/>
      <c r="E5878" s="99"/>
      <c r="F5878" s="441"/>
      <c r="G5878" s="63"/>
      <c r="H5878" s="64"/>
      <c r="I5878" s="70"/>
    </row>
    <row r="5879" spans="1:9" ht="15" hidden="1" customHeight="1" x14ac:dyDescent="0.25">
      <c r="A5879" s="224"/>
      <c r="B5879" s="56"/>
      <c r="C5879" s="56"/>
      <c r="D5879" s="57"/>
      <c r="E5879" s="72"/>
      <c r="F5879" s="59"/>
      <c r="G5879" s="63"/>
      <c r="H5879" s="64"/>
      <c r="I5879" s="56"/>
    </row>
    <row r="5880" spans="1:9" ht="15" hidden="1" customHeight="1" x14ac:dyDescent="0.25">
      <c r="A5880" s="224"/>
      <c r="B5880" s="56"/>
      <c r="C5880" s="110"/>
      <c r="D5880" s="57"/>
      <c r="E5880" s="72"/>
      <c r="F5880" s="62"/>
      <c r="G5880" s="63"/>
      <c r="H5880" s="64"/>
      <c r="I5880" s="70"/>
    </row>
    <row r="5881" spans="1:9" ht="15" hidden="1" customHeight="1" x14ac:dyDescent="0.25">
      <c r="A5881" s="224"/>
      <c r="B5881" s="56"/>
      <c r="C5881" s="56"/>
      <c r="D5881" s="57"/>
      <c r="E5881" s="72"/>
      <c r="F5881" s="59"/>
      <c r="G5881" s="63"/>
      <c r="H5881" s="64"/>
      <c r="I5881" s="70"/>
    </row>
    <row r="5882" spans="1:9" ht="15" hidden="1" customHeight="1" x14ac:dyDescent="0.25">
      <c r="A5882" s="224"/>
      <c r="B5882" s="56"/>
      <c r="C5882" s="56"/>
      <c r="D5882" s="57"/>
      <c r="E5882" s="66"/>
      <c r="F5882" s="76"/>
      <c r="G5882" s="63"/>
      <c r="H5882" s="64"/>
      <c r="I5882" s="70"/>
    </row>
    <row r="5883" spans="1:9" ht="15" hidden="1" customHeight="1" x14ac:dyDescent="0.25">
      <c r="A5883" s="224"/>
      <c r="B5883" s="55"/>
      <c r="C5883" s="88"/>
      <c r="D5883" s="137"/>
      <c r="E5883" s="72"/>
      <c r="F5883" s="76"/>
      <c r="G5883" s="63"/>
      <c r="H5883" s="64"/>
      <c r="I5883" s="70"/>
    </row>
    <row r="5884" spans="1:9" ht="15" hidden="1" customHeight="1" x14ac:dyDescent="0.25">
      <c r="A5884" s="224"/>
      <c r="B5884" s="56"/>
      <c r="C5884" s="56"/>
      <c r="D5884" s="57"/>
      <c r="E5884" s="72"/>
      <c r="F5884" s="62"/>
      <c r="G5884" s="63"/>
      <c r="H5884" s="64"/>
      <c r="I5884" s="56"/>
    </row>
    <row r="5885" spans="1:9" ht="15" hidden="1" customHeight="1" x14ac:dyDescent="0.25">
      <c r="A5885" s="224"/>
      <c r="B5885" s="81"/>
      <c r="C5885" s="56"/>
      <c r="D5885" s="57"/>
      <c r="E5885" s="66"/>
      <c r="F5885" s="62"/>
      <c r="G5885" s="63"/>
      <c r="H5885" s="64"/>
      <c r="I5885" s="56"/>
    </row>
    <row r="5886" spans="1:9" ht="15" hidden="1" customHeight="1" x14ac:dyDescent="0.25">
      <c r="A5886" s="224"/>
      <c r="B5886" s="81"/>
      <c r="C5886" s="56"/>
      <c r="D5886" s="57"/>
      <c r="E5886" s="66"/>
      <c r="F5886" s="62"/>
      <c r="G5886" s="63"/>
      <c r="H5886" s="64"/>
      <c r="I5886" s="56"/>
    </row>
    <row r="5887" spans="1:9" ht="15" hidden="1" customHeight="1" x14ac:dyDescent="0.25">
      <c r="A5887" s="224"/>
      <c r="B5887" s="68"/>
      <c r="C5887" s="56"/>
      <c r="D5887" s="83"/>
      <c r="E5887" s="69"/>
      <c r="F5887" s="62"/>
      <c r="G5887" s="63"/>
      <c r="H5887" s="64"/>
      <c r="I5887" s="56"/>
    </row>
    <row r="5888" spans="1:9" ht="15" hidden="1" customHeight="1" x14ac:dyDescent="0.25">
      <c r="A5888" s="224"/>
      <c r="B5888" s="68"/>
      <c r="C5888" s="56"/>
      <c r="D5888" s="57"/>
      <c r="E5888" s="69"/>
      <c r="F5888" s="62"/>
      <c r="G5888" s="63"/>
      <c r="H5888" s="64"/>
      <c r="I5888" s="56"/>
    </row>
    <row r="5889" spans="1:9" ht="15" hidden="1" customHeight="1" x14ac:dyDescent="0.25">
      <c r="A5889" s="224"/>
      <c r="B5889" s="81"/>
      <c r="C5889" s="56"/>
      <c r="D5889" s="57"/>
      <c r="E5889" s="66"/>
      <c r="F5889" s="62"/>
      <c r="G5889" s="63"/>
      <c r="H5889" s="64"/>
      <c r="I5889" s="70"/>
    </row>
    <row r="5890" spans="1:9" ht="15" hidden="1" customHeight="1" x14ac:dyDescent="0.25">
      <c r="A5890" s="224"/>
      <c r="B5890" s="81"/>
      <c r="C5890" s="56"/>
      <c r="D5890" s="57"/>
      <c r="E5890" s="66"/>
      <c r="F5890" s="62"/>
      <c r="G5890" s="63"/>
      <c r="H5890" s="64"/>
      <c r="I5890" s="70"/>
    </row>
    <row r="5891" spans="1:9" ht="15" hidden="1" customHeight="1" x14ac:dyDescent="0.25">
      <c r="A5891" s="224"/>
      <c r="B5891" s="68"/>
      <c r="C5891" s="88"/>
      <c r="D5891" s="57"/>
      <c r="E5891" s="72"/>
      <c r="F5891" s="62"/>
      <c r="G5891" s="63"/>
      <c r="H5891" s="64"/>
      <c r="I5891" s="56"/>
    </row>
    <row r="5892" spans="1:9" ht="15" hidden="1" customHeight="1" x14ac:dyDescent="0.25">
      <c r="A5892" s="224"/>
      <c r="B5892" s="56"/>
      <c r="C5892" s="56"/>
      <c r="D5892" s="243"/>
      <c r="E5892" s="230"/>
      <c r="F5892" s="138"/>
      <c r="G5892" s="63"/>
      <c r="H5892" s="64"/>
      <c r="I5892" s="70"/>
    </row>
    <row r="5893" spans="1:9" ht="15" hidden="1" customHeight="1" x14ac:dyDescent="0.25">
      <c r="A5893" s="224"/>
      <c r="B5893" s="68"/>
      <c r="C5893" s="56"/>
      <c r="D5893" s="57"/>
      <c r="E5893" s="66"/>
      <c r="F5893" s="62"/>
      <c r="G5893" s="63"/>
      <c r="H5893" s="64"/>
      <c r="I5893" s="70"/>
    </row>
    <row r="5894" spans="1:9" ht="15" hidden="1" customHeight="1" x14ac:dyDescent="0.25">
      <c r="A5894" s="224"/>
      <c r="B5894" s="55"/>
      <c r="C5894" s="75"/>
      <c r="D5894" s="57"/>
      <c r="E5894" s="72"/>
      <c r="F5894" s="77"/>
      <c r="G5894" s="63"/>
      <c r="H5894" s="64"/>
      <c r="I5894" s="70"/>
    </row>
    <row r="5895" spans="1:9" ht="15" hidden="1" customHeight="1" x14ac:dyDescent="0.25">
      <c r="A5895" s="224"/>
      <c r="B5895" s="74"/>
      <c r="C5895" s="71"/>
      <c r="D5895" s="57"/>
      <c r="E5895" s="86"/>
      <c r="F5895" s="76"/>
      <c r="G5895" s="63"/>
      <c r="H5895" s="64"/>
      <c r="I5895" s="70"/>
    </row>
    <row r="5896" spans="1:9" ht="15" hidden="1" customHeight="1" x14ac:dyDescent="0.25">
      <c r="A5896" s="224"/>
      <c r="B5896" s="56"/>
      <c r="C5896" s="56"/>
      <c r="D5896" s="57"/>
      <c r="E5896" s="72"/>
      <c r="F5896" s="62"/>
      <c r="G5896" s="63"/>
      <c r="H5896" s="64"/>
      <c r="I5896" s="70"/>
    </row>
    <row r="5897" spans="1:9" ht="15" hidden="1" customHeight="1" x14ac:dyDescent="0.25">
      <c r="A5897" s="224"/>
      <c r="B5897" s="55"/>
      <c r="C5897" s="75"/>
      <c r="D5897" s="105"/>
      <c r="E5897" s="86"/>
      <c r="F5897" s="59"/>
      <c r="G5897" s="63"/>
      <c r="H5897" s="64"/>
      <c r="I5897" s="70"/>
    </row>
    <row r="5898" spans="1:9" ht="15" hidden="1" customHeight="1" x14ac:dyDescent="0.25">
      <c r="A5898" s="224"/>
      <c r="B5898" s="55"/>
      <c r="C5898" s="75"/>
      <c r="D5898" s="83"/>
      <c r="E5898" s="72"/>
      <c r="F5898" s="76"/>
      <c r="G5898" s="63"/>
      <c r="H5898" s="64"/>
      <c r="I5898" s="70"/>
    </row>
    <row r="5899" spans="1:9" ht="15" hidden="1" customHeight="1" x14ac:dyDescent="0.25">
      <c r="A5899" s="224"/>
      <c r="B5899" s="95"/>
      <c r="C5899" s="230"/>
      <c r="D5899" s="57"/>
      <c r="E5899" s="66"/>
      <c r="F5899" s="76"/>
      <c r="G5899" s="63"/>
      <c r="H5899" s="64"/>
      <c r="I5899" s="70"/>
    </row>
    <row r="5900" spans="1:9" ht="15" hidden="1" customHeight="1" x14ac:dyDescent="0.25">
      <c r="A5900" s="224"/>
      <c r="B5900" s="56"/>
      <c r="C5900" s="56"/>
      <c r="D5900" s="57"/>
      <c r="E5900" s="72"/>
      <c r="F5900" s="67"/>
      <c r="G5900" s="63"/>
      <c r="H5900" s="64"/>
      <c r="I5900" s="70"/>
    </row>
    <row r="5901" spans="1:9" ht="15" hidden="1" customHeight="1" x14ac:dyDescent="0.25">
      <c r="A5901" s="224"/>
      <c r="B5901" s="55"/>
      <c r="C5901" s="75"/>
      <c r="D5901" s="57"/>
      <c r="E5901" s="86"/>
      <c r="F5901" s="62"/>
      <c r="G5901" s="63"/>
      <c r="H5901" s="64"/>
      <c r="I5901" s="70"/>
    </row>
    <row r="5902" spans="1:9" ht="15" hidden="1" customHeight="1" x14ac:dyDescent="0.25">
      <c r="A5902" s="224"/>
      <c r="B5902" s="55"/>
      <c r="C5902" s="75"/>
      <c r="D5902" s="57"/>
      <c r="E5902" s="86"/>
      <c r="F5902" s="62"/>
      <c r="G5902" s="63"/>
      <c r="H5902" s="64"/>
      <c r="I5902" s="70"/>
    </row>
    <row r="5903" spans="1:9" ht="15" hidden="1" customHeight="1" x14ac:dyDescent="0.25">
      <c r="A5903" s="224"/>
      <c r="B5903" s="56"/>
      <c r="C5903" s="56"/>
      <c r="D5903" s="57"/>
      <c r="E5903" s="72"/>
      <c r="F5903" s="59"/>
      <c r="G5903" s="63"/>
      <c r="H5903" s="64"/>
      <c r="I5903" s="70"/>
    </row>
    <row r="5904" spans="1:9" ht="15" hidden="1" customHeight="1" x14ac:dyDescent="0.25">
      <c r="A5904" s="224"/>
      <c r="B5904" s="74"/>
      <c r="C5904" s="88"/>
      <c r="D5904" s="57"/>
      <c r="E5904" s="66"/>
      <c r="F5904" s="76"/>
      <c r="G5904" s="63"/>
      <c r="H5904" s="64"/>
      <c r="I5904" s="56"/>
    </row>
    <row r="5905" spans="1:9" ht="15" hidden="1" customHeight="1" x14ac:dyDescent="0.25">
      <c r="A5905" s="224"/>
      <c r="B5905" s="56"/>
      <c r="C5905" s="56"/>
      <c r="D5905" s="57"/>
      <c r="E5905" s="72"/>
      <c r="F5905" s="62"/>
      <c r="G5905" s="63"/>
      <c r="H5905" s="106"/>
      <c r="I5905" s="56"/>
    </row>
    <row r="5906" spans="1:9" ht="15" hidden="1" customHeight="1" x14ac:dyDescent="0.25">
      <c r="A5906" s="224"/>
      <c r="B5906" s="68"/>
      <c r="C5906" s="56"/>
      <c r="D5906" s="72"/>
      <c r="E5906" s="69"/>
      <c r="F5906" s="62"/>
      <c r="G5906" s="63"/>
      <c r="H5906" s="106"/>
      <c r="I5906" s="70"/>
    </row>
    <row r="5907" spans="1:9" ht="15" hidden="1" customHeight="1" x14ac:dyDescent="0.25">
      <c r="A5907" s="224"/>
      <c r="B5907" s="68"/>
      <c r="C5907" s="56"/>
      <c r="D5907" s="72"/>
      <c r="E5907" s="69"/>
      <c r="F5907" s="62"/>
      <c r="G5907" s="63"/>
      <c r="H5907" s="106"/>
      <c r="I5907" s="70"/>
    </row>
    <row r="5908" spans="1:9" ht="15" hidden="1" customHeight="1" x14ac:dyDescent="0.25">
      <c r="A5908" s="224"/>
      <c r="B5908" s="81"/>
      <c r="C5908" s="56"/>
      <c r="D5908" s="57"/>
      <c r="E5908" s="66"/>
      <c r="F5908" s="62"/>
      <c r="G5908" s="63"/>
      <c r="H5908" s="106"/>
      <c r="I5908" s="70"/>
    </row>
    <row r="5909" spans="1:9" ht="15" hidden="1" customHeight="1" x14ac:dyDescent="0.25">
      <c r="A5909" s="224"/>
      <c r="B5909" s="56"/>
      <c r="C5909" s="56"/>
      <c r="D5909" s="72"/>
      <c r="E5909" s="66"/>
      <c r="F5909" s="77"/>
      <c r="G5909" s="63"/>
      <c r="H5909" s="106"/>
      <c r="I5909" s="70"/>
    </row>
    <row r="5910" spans="1:9" ht="15" hidden="1" customHeight="1" x14ac:dyDescent="0.25">
      <c r="A5910" s="224"/>
      <c r="B5910" s="56"/>
      <c r="C5910" s="56"/>
      <c r="D5910" s="72"/>
      <c r="E5910" s="66"/>
      <c r="F5910" s="77"/>
      <c r="G5910" s="63"/>
      <c r="H5910" s="106"/>
      <c r="I5910" s="56"/>
    </row>
    <row r="5911" spans="1:9" ht="15" hidden="1" customHeight="1" x14ac:dyDescent="0.25">
      <c r="A5911" s="224"/>
      <c r="B5911" s="56"/>
      <c r="C5911" s="56"/>
      <c r="D5911" s="72"/>
      <c r="E5911" s="66"/>
      <c r="F5911" s="77"/>
      <c r="G5911" s="63"/>
      <c r="H5911" s="106"/>
      <c r="I5911" s="56"/>
    </row>
    <row r="5912" spans="1:9" ht="15" hidden="1" customHeight="1" x14ac:dyDescent="0.25">
      <c r="A5912" s="224"/>
      <c r="B5912" s="56"/>
      <c r="C5912" s="56"/>
      <c r="D5912" s="72"/>
      <c r="E5912" s="66"/>
      <c r="F5912" s="77"/>
      <c r="G5912" s="63"/>
      <c r="H5912" s="106"/>
      <c r="I5912" s="56"/>
    </row>
    <row r="5913" spans="1:9" ht="15" hidden="1" customHeight="1" x14ac:dyDescent="0.25">
      <c r="A5913" s="224"/>
      <c r="B5913" s="56"/>
      <c r="C5913" s="56"/>
      <c r="D5913" s="72"/>
      <c r="E5913" s="66"/>
      <c r="F5913" s="77"/>
      <c r="G5913" s="63"/>
      <c r="H5913" s="106"/>
      <c r="I5913" s="56"/>
    </row>
    <row r="5914" spans="1:9" ht="15" hidden="1" customHeight="1" x14ac:dyDescent="0.25">
      <c r="A5914" s="224"/>
      <c r="B5914" s="81"/>
      <c r="C5914" s="56"/>
      <c r="D5914" s="57"/>
      <c r="E5914" s="66"/>
      <c r="F5914" s="62"/>
      <c r="G5914" s="63"/>
      <c r="H5914" s="106"/>
      <c r="I5914" s="56"/>
    </row>
    <row r="5915" spans="1:9" ht="15" hidden="1" customHeight="1" x14ac:dyDescent="0.25">
      <c r="A5915" s="224"/>
      <c r="B5915" s="56"/>
      <c r="C5915" s="245"/>
      <c r="D5915" s="57"/>
      <c r="E5915" s="86"/>
      <c r="F5915" s="62"/>
      <c r="G5915" s="63"/>
      <c r="H5915" s="106"/>
      <c r="I5915" s="56"/>
    </row>
    <row r="5916" spans="1:9" ht="15" hidden="1" customHeight="1" x14ac:dyDescent="0.25">
      <c r="A5916" s="224"/>
      <c r="B5916" s="56"/>
      <c r="C5916" s="56"/>
      <c r="D5916" s="129"/>
      <c r="E5916" s="72"/>
      <c r="F5916" s="77"/>
      <c r="G5916" s="63"/>
      <c r="H5916" s="64"/>
      <c r="I5916" s="70"/>
    </row>
    <row r="5917" spans="1:9" ht="15" hidden="1" customHeight="1" x14ac:dyDescent="0.25">
      <c r="A5917" s="224"/>
      <c r="B5917" s="56"/>
      <c r="C5917" s="65"/>
      <c r="D5917" s="57"/>
      <c r="E5917" s="66"/>
      <c r="F5917" s="67"/>
      <c r="G5917" s="63"/>
      <c r="H5917" s="64"/>
      <c r="I5917" s="56"/>
    </row>
    <row r="5918" spans="1:9" ht="15" hidden="1" customHeight="1" x14ac:dyDescent="0.25">
      <c r="A5918" s="224"/>
      <c r="B5918" s="56"/>
      <c r="C5918" s="56"/>
      <c r="D5918" s="57"/>
      <c r="E5918" s="72"/>
      <c r="F5918" s="67"/>
      <c r="G5918" s="63"/>
      <c r="H5918" s="64"/>
      <c r="I5918" s="70"/>
    </row>
    <row r="5919" spans="1:9" ht="15" hidden="1" customHeight="1" x14ac:dyDescent="0.25">
      <c r="A5919" s="224"/>
      <c r="B5919" s="55"/>
      <c r="C5919" s="55"/>
      <c r="D5919" s="57"/>
      <c r="E5919" s="72"/>
      <c r="F5919" s="62"/>
      <c r="G5919" s="63"/>
      <c r="H5919" s="64"/>
      <c r="I5919" s="70"/>
    </row>
    <row r="5920" spans="1:9" ht="15" hidden="1" customHeight="1" x14ac:dyDescent="0.25">
      <c r="A5920" s="224"/>
      <c r="B5920" s="56"/>
      <c r="C5920" s="56"/>
      <c r="D5920" s="57"/>
      <c r="E5920" s="66"/>
      <c r="F5920" s="76"/>
      <c r="G5920" s="63"/>
      <c r="H5920" s="64"/>
      <c r="I5920" s="70"/>
    </row>
    <row r="5921" spans="1:9" ht="15" hidden="1" customHeight="1" x14ac:dyDescent="0.25">
      <c r="A5921" s="224"/>
      <c r="B5921" s="55"/>
      <c r="C5921" s="75"/>
      <c r="D5921" s="57"/>
      <c r="E5921" s="86"/>
      <c r="F5921" s="62"/>
      <c r="G5921" s="63"/>
      <c r="H5921" s="64"/>
      <c r="I5921" s="70"/>
    </row>
    <row r="5922" spans="1:9" ht="15" hidden="1" customHeight="1" x14ac:dyDescent="0.25">
      <c r="A5922" s="224"/>
      <c r="B5922" s="56"/>
      <c r="C5922" s="56"/>
      <c r="D5922" s="57"/>
      <c r="E5922" s="86"/>
      <c r="F5922" s="77"/>
      <c r="G5922" s="63"/>
      <c r="H5922" s="64"/>
      <c r="I5922" s="70"/>
    </row>
    <row r="5923" spans="1:9" ht="15" hidden="1" customHeight="1" x14ac:dyDescent="0.25">
      <c r="A5923" s="224"/>
      <c r="B5923" s="56"/>
      <c r="C5923" s="56"/>
      <c r="D5923" s="57"/>
      <c r="E5923" s="66"/>
      <c r="F5923" s="77"/>
      <c r="G5923" s="63"/>
      <c r="H5923" s="106"/>
      <c r="I5923" s="70"/>
    </row>
    <row r="5924" spans="1:9" ht="15" hidden="1" customHeight="1" x14ac:dyDescent="0.25">
      <c r="A5924" s="224"/>
      <c r="B5924" s="68"/>
      <c r="C5924" s="75"/>
      <c r="D5924" s="57"/>
      <c r="E5924" s="72"/>
      <c r="F5924" s="77"/>
      <c r="G5924" s="63"/>
      <c r="H5924" s="106"/>
      <c r="I5924" s="70"/>
    </row>
    <row r="5925" spans="1:9" ht="15" hidden="1" customHeight="1" x14ac:dyDescent="0.25">
      <c r="A5925" s="224"/>
      <c r="B5925" s="68"/>
      <c r="C5925" s="75"/>
      <c r="D5925" s="57"/>
      <c r="E5925" s="99"/>
      <c r="F5925" s="77"/>
      <c r="G5925" s="63"/>
      <c r="H5925" s="106"/>
      <c r="I5925" s="70"/>
    </row>
    <row r="5926" spans="1:9" ht="15" hidden="1" customHeight="1" x14ac:dyDescent="0.25">
      <c r="A5926" s="224"/>
      <c r="B5926" s="56"/>
      <c r="C5926" s="56"/>
      <c r="D5926" s="71"/>
      <c r="E5926" s="71"/>
      <c r="F5926" s="96"/>
      <c r="G5926" s="63"/>
      <c r="H5926" s="106"/>
      <c r="I5926" s="70"/>
    </row>
    <row r="5927" spans="1:9" ht="15" hidden="1" customHeight="1" x14ac:dyDescent="0.25">
      <c r="A5927" s="224"/>
      <c r="B5927" s="56"/>
      <c r="C5927" s="56"/>
      <c r="D5927" s="57"/>
      <c r="E5927" s="66"/>
      <c r="F5927" s="76"/>
      <c r="G5927" s="63"/>
      <c r="H5927" s="106"/>
      <c r="I5927" s="70"/>
    </row>
    <row r="5928" spans="1:9" ht="15" hidden="1" customHeight="1" x14ac:dyDescent="0.25">
      <c r="A5928" s="224"/>
      <c r="B5928" s="56"/>
      <c r="C5928" s="56"/>
      <c r="D5928" s="106"/>
      <c r="E5928" s="72"/>
      <c r="F5928" s="58"/>
      <c r="G5928" s="63"/>
      <c r="H5928" s="106"/>
      <c r="I5928" s="62"/>
    </row>
    <row r="5929" spans="1:9" ht="15" hidden="1" customHeight="1" x14ac:dyDescent="0.25">
      <c r="A5929" s="224"/>
      <c r="B5929" s="60"/>
      <c r="C5929" s="75"/>
      <c r="D5929" s="57"/>
      <c r="E5929" s="72"/>
      <c r="F5929" s="58"/>
      <c r="G5929" s="63"/>
      <c r="H5929" s="106"/>
      <c r="I5929" s="62"/>
    </row>
    <row r="5930" spans="1:9" ht="15" hidden="1" customHeight="1" x14ac:dyDescent="0.25">
      <c r="A5930" s="224"/>
      <c r="B5930" s="56"/>
      <c r="C5930" s="56"/>
      <c r="D5930" s="71"/>
      <c r="E5930" s="72"/>
      <c r="F5930" s="96"/>
      <c r="G5930" s="100"/>
      <c r="H5930" s="64"/>
      <c r="I5930" s="62"/>
    </row>
    <row r="5931" spans="1:9" ht="15" hidden="1" customHeight="1" x14ac:dyDescent="0.25">
      <c r="A5931" s="224"/>
      <c r="B5931" s="56"/>
      <c r="C5931" s="56"/>
      <c r="D5931" s="57"/>
      <c r="E5931" s="66"/>
      <c r="F5931" s="76"/>
      <c r="G5931" s="63"/>
      <c r="H5931" s="64"/>
      <c r="I5931" s="62"/>
    </row>
    <row r="5932" spans="1:9" ht="15" hidden="1" customHeight="1" x14ac:dyDescent="0.25">
      <c r="A5932" s="224"/>
      <c r="B5932" s="60"/>
      <c r="C5932" s="151"/>
      <c r="D5932" s="57"/>
      <c r="E5932" s="86"/>
      <c r="F5932" s="152"/>
      <c r="G5932" s="63"/>
      <c r="H5932" s="64"/>
      <c r="I5932" s="56"/>
    </row>
    <row r="5933" spans="1:9" ht="15" hidden="1" customHeight="1" x14ac:dyDescent="0.25">
      <c r="A5933" s="224"/>
      <c r="B5933" s="55"/>
      <c r="C5933" s="56"/>
      <c r="D5933" s="57"/>
      <c r="E5933" s="72"/>
      <c r="F5933" s="76"/>
      <c r="G5933" s="63"/>
      <c r="H5933" s="64"/>
      <c r="I5933" s="56"/>
    </row>
    <row r="5934" spans="1:9" ht="15" hidden="1" customHeight="1" x14ac:dyDescent="0.25">
      <c r="A5934" s="224"/>
      <c r="B5934" s="56"/>
      <c r="C5934" s="75"/>
      <c r="D5934" s="57"/>
      <c r="E5934" s="66"/>
      <c r="F5934" s="62"/>
      <c r="G5934" s="63"/>
      <c r="H5934" s="64"/>
      <c r="I5934" s="56"/>
    </row>
    <row r="5935" spans="1:9" ht="15" hidden="1" customHeight="1" x14ac:dyDescent="0.25">
      <c r="A5935" s="224"/>
      <c r="B5935" s="95"/>
      <c r="C5935" s="75"/>
      <c r="D5935" s="57"/>
      <c r="E5935" s="72"/>
      <c r="F5935" s="58"/>
      <c r="G5935" s="63"/>
      <c r="H5935" s="64"/>
      <c r="I5935" s="56"/>
    </row>
    <row r="5936" spans="1:9" ht="15" hidden="1" customHeight="1" x14ac:dyDescent="0.25">
      <c r="A5936" s="224"/>
      <c r="B5936" s="56"/>
      <c r="C5936" s="75"/>
      <c r="D5936" s="83"/>
      <c r="E5936" s="66"/>
      <c r="F5936" s="76"/>
      <c r="G5936" s="63"/>
      <c r="H5936" s="64"/>
      <c r="I5936" s="56"/>
    </row>
    <row r="5937" spans="1:9" ht="15" hidden="1" customHeight="1" x14ac:dyDescent="0.25">
      <c r="A5937" s="224"/>
      <c r="B5937" s="56"/>
      <c r="C5937" s="75"/>
      <c r="D5937" s="106"/>
      <c r="E5937" s="66"/>
      <c r="F5937" s="62"/>
      <c r="G5937" s="63"/>
      <c r="H5937" s="64"/>
      <c r="I5937" s="56"/>
    </row>
    <row r="5938" spans="1:9" ht="15" hidden="1" customHeight="1" x14ac:dyDescent="0.25">
      <c r="A5938" s="224"/>
      <c r="B5938" s="56"/>
      <c r="C5938" s="56"/>
      <c r="D5938" s="57"/>
      <c r="E5938" s="84"/>
      <c r="F5938" s="76"/>
      <c r="G5938" s="63"/>
      <c r="H5938" s="64"/>
      <c r="I5938" s="56"/>
    </row>
    <row r="5939" spans="1:9" ht="15" hidden="1" customHeight="1" x14ac:dyDescent="0.25">
      <c r="A5939" s="224"/>
      <c r="B5939" s="55"/>
      <c r="C5939" s="71"/>
      <c r="D5939" s="57"/>
      <c r="E5939" s="66"/>
      <c r="F5939" s="62"/>
      <c r="G5939" s="63"/>
      <c r="H5939" s="64"/>
      <c r="I5939" s="56"/>
    </row>
    <row r="5940" spans="1:9" ht="15" hidden="1" customHeight="1" x14ac:dyDescent="0.25">
      <c r="A5940" s="224"/>
      <c r="B5940" s="74"/>
      <c r="C5940" s="71"/>
      <c r="D5940" s="57"/>
      <c r="E5940" s="86"/>
      <c r="F5940" s="76"/>
      <c r="G5940" s="63"/>
      <c r="H5940" s="64"/>
      <c r="I5940" s="56"/>
    </row>
    <row r="5941" spans="1:9" ht="15" hidden="1" customHeight="1" x14ac:dyDescent="0.25">
      <c r="A5941" s="224"/>
      <c r="B5941" s="56"/>
      <c r="C5941" s="56"/>
      <c r="D5941" s="57"/>
      <c r="E5941" s="84"/>
      <c r="F5941" s="76"/>
      <c r="G5941" s="63"/>
      <c r="H5941" s="64"/>
      <c r="I5941" s="56"/>
    </row>
    <row r="5942" spans="1:9" ht="15" hidden="1" customHeight="1" x14ac:dyDescent="0.25">
      <c r="A5942" s="224"/>
      <c r="B5942" s="81"/>
      <c r="C5942" s="56"/>
      <c r="D5942" s="57"/>
      <c r="E5942" s="66"/>
      <c r="F5942" s="62"/>
      <c r="G5942" s="63"/>
      <c r="H5942" s="64"/>
      <c r="I5942" s="56"/>
    </row>
    <row r="5943" spans="1:9" ht="15" hidden="1" customHeight="1" x14ac:dyDescent="0.25">
      <c r="A5943" s="224"/>
      <c r="B5943" s="81"/>
      <c r="C5943" s="56"/>
      <c r="D5943" s="57"/>
      <c r="E5943" s="66"/>
      <c r="F5943" s="62"/>
      <c r="G5943" s="63"/>
      <c r="H5943" s="64"/>
      <c r="I5943" s="56"/>
    </row>
    <row r="5944" spans="1:9" ht="15" hidden="1" customHeight="1" x14ac:dyDescent="0.25">
      <c r="A5944" s="224"/>
      <c r="B5944" s="56"/>
      <c r="C5944" s="230"/>
      <c r="D5944" s="83"/>
      <c r="E5944" s="66"/>
      <c r="F5944" s="76"/>
      <c r="G5944" s="63"/>
      <c r="H5944" s="64"/>
      <c r="I5944" s="56"/>
    </row>
    <row r="5945" spans="1:9" ht="15" hidden="1" customHeight="1" x14ac:dyDescent="0.25">
      <c r="A5945" s="224"/>
      <c r="B5945" s="56"/>
      <c r="C5945" s="75"/>
      <c r="D5945" s="106"/>
      <c r="E5945" s="72"/>
      <c r="F5945" s="58"/>
      <c r="G5945" s="63"/>
      <c r="H5945" s="64"/>
      <c r="I5945" s="56"/>
    </row>
    <row r="5946" spans="1:9" ht="15" hidden="1" customHeight="1" x14ac:dyDescent="0.25">
      <c r="A5946" s="224"/>
      <c r="B5946" s="56"/>
      <c r="C5946" s="75"/>
      <c r="D5946" s="57"/>
      <c r="E5946" s="86"/>
      <c r="F5946" s="76"/>
      <c r="G5946" s="63"/>
      <c r="H5946" s="64"/>
      <c r="I5946" s="56"/>
    </row>
    <row r="5947" spans="1:9" ht="15" hidden="1" customHeight="1" x14ac:dyDescent="0.25">
      <c r="A5947" s="224"/>
      <c r="B5947" s="55"/>
      <c r="C5947" s="110"/>
      <c r="D5947" s="57"/>
      <c r="E5947" s="72"/>
      <c r="F5947" s="76"/>
      <c r="G5947" s="63"/>
      <c r="H5947" s="64"/>
      <c r="I5947" s="56"/>
    </row>
    <row r="5948" spans="1:9" ht="15" hidden="1" customHeight="1" x14ac:dyDescent="0.25">
      <c r="A5948" s="224"/>
      <c r="B5948" s="56"/>
      <c r="C5948" s="123"/>
      <c r="D5948" s="106"/>
      <c r="E5948" s="66"/>
      <c r="F5948" s="62"/>
      <c r="G5948" s="63"/>
      <c r="H5948" s="64"/>
      <c r="I5948" s="56"/>
    </row>
    <row r="5949" spans="1:9" ht="15" hidden="1" customHeight="1" x14ac:dyDescent="0.25">
      <c r="A5949" s="224"/>
      <c r="B5949" s="55"/>
      <c r="C5949" s="230"/>
      <c r="D5949" s="57"/>
      <c r="E5949" s="72"/>
      <c r="F5949" s="76"/>
      <c r="G5949" s="63"/>
      <c r="H5949" s="64"/>
      <c r="I5949" s="56"/>
    </row>
    <row r="5950" spans="1:9" ht="15" hidden="1" customHeight="1" x14ac:dyDescent="0.25">
      <c r="A5950" s="224"/>
      <c r="B5950" s="55"/>
      <c r="C5950" s="75"/>
      <c r="D5950" s="83"/>
      <c r="E5950" s="72"/>
      <c r="F5950" s="76"/>
      <c r="G5950" s="63"/>
      <c r="H5950" s="64"/>
      <c r="I5950" s="56"/>
    </row>
    <row r="5951" spans="1:9" ht="15" hidden="1" customHeight="1" x14ac:dyDescent="0.25">
      <c r="A5951" s="224"/>
      <c r="B5951" s="68"/>
      <c r="C5951" s="75"/>
      <c r="D5951" s="57"/>
      <c r="E5951" s="72"/>
      <c r="F5951" s="62"/>
      <c r="G5951" s="63"/>
      <c r="H5951" s="64"/>
      <c r="I5951" s="56"/>
    </row>
    <row r="5952" spans="1:9" ht="15" hidden="1" customHeight="1" x14ac:dyDescent="0.25">
      <c r="A5952" s="224"/>
      <c r="B5952" s="56"/>
      <c r="C5952" s="88"/>
      <c r="D5952" s="57"/>
      <c r="E5952" s="72"/>
      <c r="F5952" s="76"/>
      <c r="G5952" s="63"/>
      <c r="H5952" s="64"/>
      <c r="I5952" s="56"/>
    </row>
    <row r="5953" spans="1:9" ht="15" hidden="1" customHeight="1" x14ac:dyDescent="0.25">
      <c r="A5953" s="224"/>
      <c r="B5953" s="56"/>
      <c r="C5953" s="81"/>
      <c r="D5953" s="56"/>
      <c r="E5953" s="66"/>
      <c r="F5953" s="77"/>
      <c r="G5953" s="63"/>
      <c r="H5953" s="64"/>
      <c r="I5953" s="56"/>
    </row>
    <row r="5954" spans="1:9" ht="15" hidden="1" customHeight="1" x14ac:dyDescent="0.25">
      <c r="A5954" s="224"/>
      <c r="B5954" s="95"/>
      <c r="C5954" s="230"/>
      <c r="D5954" s="57"/>
      <c r="E5954" s="72"/>
      <c r="F5954" s="77"/>
      <c r="G5954" s="63"/>
      <c r="H5954" s="64"/>
      <c r="I5954" s="56"/>
    </row>
    <row r="5955" spans="1:9" ht="15" hidden="1" customHeight="1" x14ac:dyDescent="0.25">
      <c r="A5955" s="224"/>
      <c r="B5955" s="55"/>
      <c r="C5955" s="230"/>
      <c r="D5955" s="57"/>
      <c r="E5955" s="66"/>
      <c r="F5955" s="58"/>
      <c r="G5955" s="63"/>
      <c r="H5955" s="64"/>
      <c r="I5955" s="56"/>
    </row>
    <row r="5956" spans="1:9" ht="15" hidden="1" customHeight="1" x14ac:dyDescent="0.25">
      <c r="A5956" s="224"/>
      <c r="B5956" s="56"/>
      <c r="C5956" s="230"/>
      <c r="D5956" s="83"/>
      <c r="E5956" s="66"/>
      <c r="F5956" s="76"/>
      <c r="G5956" s="63"/>
      <c r="H5956" s="64"/>
      <c r="I5956" s="56"/>
    </row>
    <row r="5957" spans="1:9" ht="15" hidden="1" customHeight="1" x14ac:dyDescent="0.25">
      <c r="A5957" s="224"/>
      <c r="B5957" s="56"/>
      <c r="C5957" s="75"/>
      <c r="D5957" s="57"/>
      <c r="E5957" s="86"/>
      <c r="F5957" s="76"/>
      <c r="G5957" s="63"/>
      <c r="H5957" s="64"/>
      <c r="I5957" s="56"/>
    </row>
    <row r="5958" spans="1:9" ht="15" hidden="1" customHeight="1" x14ac:dyDescent="0.25">
      <c r="A5958" s="224"/>
      <c r="B5958" s="55"/>
      <c r="C5958" s="230"/>
      <c r="D5958" s="57"/>
      <c r="E5958" s="66"/>
      <c r="F5958" s="58"/>
      <c r="G5958" s="63"/>
      <c r="H5958" s="64"/>
      <c r="I5958" s="56"/>
    </row>
    <row r="5959" spans="1:9" ht="15" hidden="1" customHeight="1" x14ac:dyDescent="0.25">
      <c r="A5959" s="224"/>
      <c r="B5959" s="68"/>
      <c r="C5959" s="230"/>
      <c r="D5959" s="57"/>
      <c r="E5959" s="66"/>
      <c r="F5959" s="62"/>
      <c r="G5959" s="63"/>
      <c r="H5959" s="433"/>
      <c r="I5959" s="56"/>
    </row>
    <row r="5960" spans="1:9" ht="15" hidden="1" customHeight="1" x14ac:dyDescent="0.25">
      <c r="A5960" s="224"/>
      <c r="B5960" s="55"/>
      <c r="C5960" s="56"/>
      <c r="D5960" s="72"/>
      <c r="E5960" s="69"/>
      <c r="F5960" s="77"/>
      <c r="G5960" s="63"/>
      <c r="H5960" s="433"/>
      <c r="I5960" s="56"/>
    </row>
    <row r="5961" spans="1:9" ht="15" hidden="1" customHeight="1" x14ac:dyDescent="0.25">
      <c r="A5961" s="224"/>
      <c r="B5961" s="55"/>
      <c r="C5961" s="56"/>
      <c r="D5961" s="72"/>
      <c r="E5961" s="69"/>
      <c r="F5961" s="77"/>
      <c r="G5961" s="63"/>
      <c r="H5961" s="56"/>
      <c r="I5961" s="56"/>
    </row>
    <row r="5962" spans="1:9" ht="15" hidden="1" customHeight="1" x14ac:dyDescent="0.25">
      <c r="A5962" s="224"/>
      <c r="B5962" s="55"/>
      <c r="C5962" s="56"/>
      <c r="D5962" s="72"/>
      <c r="E5962" s="69"/>
      <c r="F5962" s="77"/>
      <c r="G5962" s="63"/>
      <c r="H5962" s="56"/>
      <c r="I5962" s="56"/>
    </row>
    <row r="5963" spans="1:9" ht="15" hidden="1" customHeight="1" x14ac:dyDescent="0.25">
      <c r="A5963" s="224"/>
      <c r="B5963" s="55"/>
      <c r="C5963" s="56"/>
      <c r="D5963" s="72"/>
      <c r="E5963" s="69"/>
      <c r="F5963" s="77"/>
      <c r="G5963" s="63"/>
      <c r="H5963" s="56"/>
      <c r="I5963" s="56"/>
    </row>
    <row r="5964" spans="1:9" ht="15" hidden="1" customHeight="1" x14ac:dyDescent="0.25">
      <c r="A5964" s="224"/>
      <c r="B5964" s="55"/>
      <c r="C5964" s="56"/>
      <c r="D5964" s="72"/>
      <c r="E5964" s="69"/>
      <c r="F5964" s="77"/>
      <c r="G5964" s="63"/>
      <c r="H5964" s="56"/>
      <c r="I5964" s="56"/>
    </row>
    <row r="5965" spans="1:9" ht="15" hidden="1" customHeight="1" x14ac:dyDescent="0.25">
      <c r="A5965" s="224"/>
      <c r="B5965" s="55"/>
      <c r="C5965" s="56"/>
      <c r="D5965" s="72"/>
      <c r="E5965" s="69"/>
      <c r="F5965" s="77"/>
      <c r="G5965" s="63"/>
      <c r="H5965" s="56"/>
      <c r="I5965" s="56"/>
    </row>
    <row r="5966" spans="1:9" ht="15" hidden="1" customHeight="1" x14ac:dyDescent="0.25">
      <c r="A5966" s="224"/>
      <c r="B5966" s="81"/>
      <c r="C5966" s="56"/>
      <c r="D5966" s="57"/>
      <c r="E5966" s="66"/>
      <c r="F5966" s="62"/>
      <c r="G5966" s="63"/>
      <c r="H5966" s="56"/>
      <c r="I5966" s="56"/>
    </row>
    <row r="5967" spans="1:9" ht="15" hidden="1" customHeight="1" x14ac:dyDescent="0.25">
      <c r="A5967" s="224"/>
      <c r="B5967" s="55"/>
      <c r="C5967" s="71"/>
      <c r="D5967" s="57"/>
      <c r="E5967" s="66"/>
      <c r="F5967" s="62"/>
      <c r="G5967" s="63"/>
      <c r="H5967" s="433"/>
      <c r="I5967" s="70"/>
    </row>
    <row r="5968" spans="1:9" ht="15" hidden="1" customHeight="1" x14ac:dyDescent="0.25">
      <c r="A5968" s="224"/>
      <c r="B5968" s="56"/>
      <c r="C5968" s="110"/>
      <c r="D5968" s="57"/>
      <c r="E5968" s="72"/>
      <c r="F5968" s="62"/>
      <c r="G5968" s="63"/>
      <c r="H5968" s="64"/>
      <c r="I5968" s="70"/>
    </row>
    <row r="5969" spans="1:9" ht="15" hidden="1" customHeight="1" x14ac:dyDescent="0.25">
      <c r="A5969" s="224"/>
      <c r="B5969" s="81"/>
      <c r="C5969" s="56"/>
      <c r="D5969" s="57"/>
      <c r="E5969" s="66"/>
      <c r="F5969" s="62"/>
      <c r="G5969" s="63"/>
      <c r="H5969" s="64"/>
      <c r="I5969" s="56"/>
    </row>
    <row r="5970" spans="1:9" ht="15" hidden="1" customHeight="1" x14ac:dyDescent="0.25">
      <c r="A5970" s="224"/>
      <c r="B5970" s="81"/>
      <c r="C5970" s="56"/>
      <c r="D5970" s="57"/>
      <c r="E5970" s="66"/>
      <c r="F5970" s="62"/>
      <c r="G5970" s="63"/>
      <c r="H5970" s="106"/>
      <c r="I5970" s="56"/>
    </row>
    <row r="5971" spans="1:9" ht="15" hidden="1" customHeight="1" x14ac:dyDescent="0.25">
      <c r="A5971" s="224"/>
      <c r="B5971" s="68"/>
      <c r="C5971" s="56"/>
      <c r="D5971" s="72"/>
      <c r="E5971" s="69"/>
      <c r="F5971" s="62"/>
      <c r="G5971" s="63"/>
      <c r="H5971" s="64"/>
      <c r="I5971" s="70"/>
    </row>
    <row r="5972" spans="1:9" ht="15" hidden="1" customHeight="1" x14ac:dyDescent="0.25">
      <c r="A5972" s="224"/>
      <c r="B5972" s="81"/>
      <c r="C5972" s="56"/>
      <c r="D5972" s="57"/>
      <c r="E5972" s="66"/>
      <c r="F5972" s="62"/>
      <c r="G5972" s="63"/>
      <c r="H5972" s="106"/>
      <c r="I5972" s="70"/>
    </row>
    <row r="5973" spans="1:9" ht="15" hidden="1" customHeight="1" x14ac:dyDescent="0.25">
      <c r="A5973" s="224"/>
      <c r="B5973" s="55"/>
      <c r="C5973" s="56"/>
      <c r="D5973" s="57"/>
      <c r="E5973" s="72"/>
      <c r="F5973" s="76"/>
      <c r="G5973" s="63"/>
      <c r="H5973" s="64"/>
      <c r="I5973" s="70"/>
    </row>
    <row r="5974" spans="1:9" ht="15" hidden="1" customHeight="1" x14ac:dyDescent="0.25">
      <c r="A5974" s="224"/>
      <c r="B5974" s="74"/>
      <c r="C5974" s="56"/>
      <c r="D5974" s="57"/>
      <c r="E5974" s="66"/>
      <c r="F5974" s="76"/>
      <c r="G5974" s="63"/>
      <c r="H5974" s="64"/>
      <c r="I5974" s="70"/>
    </row>
    <row r="5975" spans="1:9" ht="15" hidden="1" customHeight="1" x14ac:dyDescent="0.25">
      <c r="A5975" s="224"/>
      <c r="B5975" s="81"/>
      <c r="C5975" s="56"/>
      <c r="D5975" s="57"/>
      <c r="E5975" s="66"/>
      <c r="F5975" s="62"/>
      <c r="G5975" s="63"/>
      <c r="H5975" s="64"/>
      <c r="I5975" s="56"/>
    </row>
    <row r="5976" spans="1:9" ht="15" hidden="1" customHeight="1" x14ac:dyDescent="0.25">
      <c r="A5976" s="224"/>
      <c r="B5976" s="56"/>
      <c r="C5976" s="56"/>
      <c r="D5976" s="57"/>
      <c r="E5976" s="72"/>
      <c r="F5976" s="62"/>
      <c r="G5976" s="63"/>
      <c r="H5976" s="64"/>
      <c r="I5976" s="56"/>
    </row>
    <row r="5977" spans="1:9" ht="15" hidden="1" customHeight="1" x14ac:dyDescent="0.25">
      <c r="A5977" s="224"/>
      <c r="B5977" s="56"/>
      <c r="C5977" s="56"/>
      <c r="D5977" s="57"/>
      <c r="E5977" s="66"/>
      <c r="F5977" s="76"/>
      <c r="G5977" s="63"/>
      <c r="H5977" s="64"/>
      <c r="I5977" s="56"/>
    </row>
    <row r="5978" spans="1:9" ht="15" hidden="1" customHeight="1" x14ac:dyDescent="0.25">
      <c r="A5978" s="224"/>
      <c r="B5978" s="56"/>
      <c r="C5978" s="56"/>
      <c r="D5978" s="57"/>
      <c r="E5978" s="84"/>
      <c r="F5978" s="76"/>
      <c r="G5978" s="63"/>
      <c r="H5978" s="64"/>
      <c r="I5978" s="56"/>
    </row>
    <row r="5979" spans="1:9" ht="15" hidden="1" customHeight="1" x14ac:dyDescent="0.25">
      <c r="A5979" s="224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4"/>
      <c r="B5980" s="55"/>
      <c r="C5980" s="75"/>
      <c r="D5980" s="105"/>
      <c r="E5980" s="66"/>
      <c r="F5980" s="62"/>
      <c r="G5980" s="63"/>
      <c r="H5980" s="106"/>
      <c r="I5980" s="70"/>
    </row>
    <row r="5981" spans="1:9" ht="15" hidden="1" customHeight="1" x14ac:dyDescent="0.25">
      <c r="A5981" s="224"/>
      <c r="B5981" s="56"/>
      <c r="C5981" s="56"/>
      <c r="D5981" s="57"/>
      <c r="E5981" s="86"/>
      <c r="F5981" s="77"/>
      <c r="G5981" s="63"/>
      <c r="H5981" s="64"/>
      <c r="I5981" s="56"/>
    </row>
    <row r="5982" spans="1:9" ht="15" hidden="1" customHeight="1" x14ac:dyDescent="0.25">
      <c r="A5982" s="224"/>
      <c r="B5982" s="56"/>
      <c r="C5982" s="56"/>
      <c r="D5982" s="57"/>
      <c r="E5982" s="86"/>
      <c r="F5982" s="77"/>
      <c r="G5982" s="63"/>
      <c r="H5982" s="64"/>
      <c r="I5982" s="70"/>
    </row>
    <row r="5983" spans="1:9" ht="15" hidden="1" customHeight="1" x14ac:dyDescent="0.25">
      <c r="A5983" s="224"/>
      <c r="B5983" s="56"/>
      <c r="C5983" s="56"/>
      <c r="D5983" s="57"/>
      <c r="E5983" s="86"/>
      <c r="F5983" s="77"/>
      <c r="G5983" s="63"/>
      <c r="H5983" s="64"/>
      <c r="I5983" s="70"/>
    </row>
    <row r="5984" spans="1:9" ht="15" hidden="1" customHeight="1" x14ac:dyDescent="0.25">
      <c r="A5984" s="224"/>
      <c r="B5984" s="56"/>
      <c r="C5984" s="56"/>
      <c r="D5984" s="57"/>
      <c r="E5984" s="86"/>
      <c r="F5984" s="77"/>
      <c r="G5984" s="63"/>
      <c r="H5984" s="64"/>
      <c r="I5984" s="70"/>
    </row>
    <row r="5985" spans="1:9" ht="15" hidden="1" customHeight="1" x14ac:dyDescent="0.25">
      <c r="A5985" s="224"/>
      <c r="B5985" s="55"/>
      <c r="C5985" s="75"/>
      <c r="D5985" s="57"/>
      <c r="E5985" s="86"/>
      <c r="F5985" s="62"/>
      <c r="G5985" s="63"/>
      <c r="H5985" s="64"/>
      <c r="I5985" s="70"/>
    </row>
    <row r="5986" spans="1:9" ht="15" hidden="1" customHeight="1" x14ac:dyDescent="0.25">
      <c r="A5986" s="224"/>
      <c r="B5986" s="56"/>
      <c r="C5986" s="56"/>
      <c r="D5986" s="57"/>
      <c r="E5986" s="86"/>
      <c r="F5986" s="63"/>
      <c r="G5986" s="63"/>
      <c r="H5986" s="64"/>
      <c r="I5986" s="70"/>
    </row>
    <row r="5987" spans="1:9" ht="15" hidden="1" customHeight="1" x14ac:dyDescent="0.25">
      <c r="A5987" s="224"/>
      <c r="B5987" s="56"/>
      <c r="C5987" s="75"/>
      <c r="D5987" s="106"/>
      <c r="E5987" s="66"/>
      <c r="F5987" s="62"/>
      <c r="G5987" s="63"/>
      <c r="H5987" s="64"/>
      <c r="I5987" s="70"/>
    </row>
    <row r="5988" spans="1:9" ht="15" hidden="1" customHeight="1" x14ac:dyDescent="0.25">
      <c r="A5988" s="224"/>
      <c r="B5988" s="56"/>
      <c r="C5988" s="75"/>
      <c r="D5988" s="57"/>
      <c r="E5988" s="66"/>
      <c r="F5988" s="62"/>
      <c r="G5988" s="63"/>
      <c r="H5988" s="64"/>
      <c r="I5988" s="70"/>
    </row>
    <row r="5989" spans="1:9" ht="15" hidden="1" customHeight="1" x14ac:dyDescent="0.25">
      <c r="A5989" s="224"/>
      <c r="B5989" s="56"/>
      <c r="C5989" s="56"/>
      <c r="D5989" s="57"/>
      <c r="E5989" s="86"/>
      <c r="F5989" s="63"/>
      <c r="G5989" s="63"/>
      <c r="H5989" s="64"/>
      <c r="I5989" s="70"/>
    </row>
    <row r="5990" spans="1:9" ht="15" hidden="1" customHeight="1" x14ac:dyDescent="0.25">
      <c r="A5990" s="224"/>
      <c r="B5990" s="56"/>
      <c r="C5990" s="56"/>
      <c r="D5990" s="57"/>
      <c r="E5990" s="86"/>
      <c r="F5990" s="63"/>
      <c r="G5990" s="63"/>
      <c r="H5990" s="64"/>
      <c r="I5990" s="70"/>
    </row>
    <row r="5991" spans="1:9" ht="15" hidden="1" customHeight="1" x14ac:dyDescent="0.25">
      <c r="A5991" s="224"/>
      <c r="B5991" s="55"/>
      <c r="C5991" s="71"/>
      <c r="D5991" s="83"/>
      <c r="E5991" s="72"/>
      <c r="F5991" s="76"/>
      <c r="G5991" s="63"/>
      <c r="H5991" s="106"/>
      <c r="I5991" s="70"/>
    </row>
    <row r="5992" spans="1:9" ht="15" hidden="1" customHeight="1" x14ac:dyDescent="0.25">
      <c r="A5992" s="224"/>
      <c r="B5992" s="74"/>
      <c r="C5992" s="88"/>
      <c r="D5992" s="57"/>
      <c r="E5992" s="66"/>
      <c r="F5992" s="76"/>
      <c r="G5992" s="63"/>
      <c r="H5992" s="106"/>
      <c r="I5992" s="70"/>
    </row>
    <row r="5993" spans="1:9" ht="15" hidden="1" customHeight="1" x14ac:dyDescent="0.25">
      <c r="A5993" s="224"/>
      <c r="B5993" s="55"/>
      <c r="C5993" s="88"/>
      <c r="D5993" s="137"/>
      <c r="E5993" s="72"/>
      <c r="F5993" s="76"/>
      <c r="G5993" s="63"/>
      <c r="H5993" s="106"/>
      <c r="I5993" s="62"/>
    </row>
    <row r="5994" spans="1:9" ht="15" hidden="1" customHeight="1" x14ac:dyDescent="0.25">
      <c r="A5994" s="224"/>
      <c r="B5994" s="55"/>
      <c r="C5994" s="75"/>
      <c r="D5994" s="105"/>
      <c r="E5994" s="86"/>
      <c r="F5994" s="59"/>
      <c r="G5994" s="63"/>
      <c r="H5994" s="64"/>
      <c r="I5994" s="62"/>
    </row>
    <row r="5995" spans="1:9" ht="15" hidden="1" customHeight="1" x14ac:dyDescent="0.25">
      <c r="A5995" s="224"/>
      <c r="B5995" s="55"/>
      <c r="C5995" s="71"/>
      <c r="D5995" s="83"/>
      <c r="E5995" s="72"/>
      <c r="F5995" s="76"/>
      <c r="G5995" s="63"/>
      <c r="H5995" s="64"/>
      <c r="I5995" s="62"/>
    </row>
    <row r="5996" spans="1:9" ht="15" hidden="1" customHeight="1" x14ac:dyDescent="0.25">
      <c r="A5996" s="224"/>
      <c r="B5996" s="56"/>
      <c r="C5996" s="56"/>
      <c r="D5996" s="57"/>
      <c r="E5996" s="66"/>
      <c r="F5996" s="76"/>
      <c r="G5996" s="63"/>
      <c r="H5996" s="64"/>
      <c r="I5996" s="56"/>
    </row>
    <row r="5997" spans="1:9" ht="15" hidden="1" customHeight="1" x14ac:dyDescent="0.25">
      <c r="A5997" s="224"/>
      <c r="B5997" s="56"/>
      <c r="C5997" s="75"/>
      <c r="D5997" s="83"/>
      <c r="E5997" s="66"/>
      <c r="F5997" s="76"/>
      <c r="G5997" s="63"/>
      <c r="H5997" s="64"/>
      <c r="I5997" s="56"/>
    </row>
    <row r="5998" spans="1:9" ht="15" hidden="1" customHeight="1" x14ac:dyDescent="0.25">
      <c r="A5998" s="224"/>
      <c r="B5998" s="55"/>
      <c r="C5998" s="75"/>
      <c r="D5998" s="57"/>
      <c r="E5998" s="86"/>
      <c r="F5998" s="62"/>
      <c r="G5998" s="63"/>
      <c r="H5998" s="64"/>
      <c r="I5998" s="65"/>
    </row>
    <row r="5999" spans="1:9" ht="15" hidden="1" customHeight="1" x14ac:dyDescent="0.25">
      <c r="A5999" s="224"/>
      <c r="B5999" s="74"/>
      <c r="C5999" s="71"/>
      <c r="D5999" s="57"/>
      <c r="E5999" s="86"/>
      <c r="F5999" s="76"/>
      <c r="G5999" s="63"/>
      <c r="H5999" s="64"/>
      <c r="I5999" s="56"/>
    </row>
    <row r="6000" spans="1:9" ht="15" hidden="1" customHeight="1" x14ac:dyDescent="0.25">
      <c r="A6000" s="224"/>
      <c r="B6000" s="68"/>
      <c r="C6000" s="56"/>
      <c r="D6000" s="57"/>
      <c r="E6000" s="66"/>
      <c r="F6000" s="76"/>
      <c r="G6000" s="63"/>
      <c r="H6000" s="64"/>
      <c r="I6000" s="56"/>
    </row>
    <row r="6001" spans="1:9" ht="15" hidden="1" customHeight="1" x14ac:dyDescent="0.25">
      <c r="A6001" s="224"/>
      <c r="B6001" s="68"/>
      <c r="C6001" s="56"/>
      <c r="D6001" s="57"/>
      <c r="E6001" s="66"/>
      <c r="F6001" s="67"/>
      <c r="G6001" s="63"/>
      <c r="H6001" s="64"/>
      <c r="I6001" s="56"/>
    </row>
    <row r="6002" spans="1:9" ht="15" hidden="1" customHeight="1" x14ac:dyDescent="0.25">
      <c r="A6002" s="224"/>
      <c r="B6002" s="55"/>
      <c r="C6002" s="75"/>
      <c r="D6002" s="57"/>
      <c r="E6002" s="66"/>
      <c r="F6002" s="63"/>
      <c r="G6002" s="63"/>
      <c r="H6002" s="64"/>
      <c r="I6002" s="56"/>
    </row>
    <row r="6003" spans="1:9" ht="15" hidden="1" customHeight="1" x14ac:dyDescent="0.25">
      <c r="A6003" s="224"/>
      <c r="B6003" s="95"/>
      <c r="C6003" s="230"/>
      <c r="D6003" s="57"/>
      <c r="E6003" s="66"/>
      <c r="F6003" s="76"/>
      <c r="G6003" s="100"/>
      <c r="H6003" s="64"/>
      <c r="I6003" s="56"/>
    </row>
    <row r="6004" spans="1:9" ht="15" hidden="1" customHeight="1" x14ac:dyDescent="0.25">
      <c r="A6004" s="224"/>
      <c r="B6004" s="56"/>
      <c r="C6004" s="56"/>
      <c r="D6004" s="57"/>
      <c r="E6004" s="66"/>
      <c r="F6004" s="76"/>
      <c r="G6004" s="63"/>
      <c r="H6004" s="64"/>
      <c r="I6004" s="56"/>
    </row>
    <row r="6005" spans="1:9" ht="15" hidden="1" customHeight="1" x14ac:dyDescent="0.25">
      <c r="A6005" s="224"/>
      <c r="B6005" s="81"/>
      <c r="C6005" s="56"/>
      <c r="D6005" s="57"/>
      <c r="E6005" s="66"/>
      <c r="F6005" s="62"/>
      <c r="G6005" s="63"/>
      <c r="H6005" s="64"/>
      <c r="I6005" s="56"/>
    </row>
    <row r="6006" spans="1:9" ht="15" hidden="1" customHeight="1" x14ac:dyDescent="0.25">
      <c r="A6006" s="224"/>
      <c r="B6006" s="68"/>
      <c r="C6006" s="56"/>
      <c r="D6006" s="71"/>
      <c r="E6006" s="71"/>
      <c r="F6006" s="96"/>
      <c r="G6006" s="63"/>
      <c r="H6006" s="64"/>
      <c r="I6006" s="56"/>
    </row>
    <row r="6007" spans="1:9" ht="15" hidden="1" customHeight="1" x14ac:dyDescent="0.25">
      <c r="A6007" s="224"/>
      <c r="B6007" s="56"/>
      <c r="C6007" s="56"/>
      <c r="D6007" s="57"/>
      <c r="E6007" s="66"/>
      <c r="F6007" s="76"/>
      <c r="G6007" s="63"/>
      <c r="H6007" s="64"/>
      <c r="I6007" s="56"/>
    </row>
    <row r="6008" spans="1:9" ht="15" hidden="1" customHeight="1" x14ac:dyDescent="0.25">
      <c r="A6008" s="224"/>
      <c r="B6008" s="81"/>
      <c r="C6008" s="56"/>
      <c r="D6008" s="57"/>
      <c r="E6008" s="66"/>
      <c r="F6008" s="62"/>
      <c r="G6008" s="63"/>
      <c r="H6008" s="64"/>
      <c r="I6008" s="56"/>
    </row>
    <row r="6009" spans="1:9" ht="15" hidden="1" customHeight="1" x14ac:dyDescent="0.25">
      <c r="A6009" s="224"/>
      <c r="B6009" s="81"/>
      <c r="C6009" s="56"/>
      <c r="D6009" s="57"/>
      <c r="E6009" s="66"/>
      <c r="F6009" s="62"/>
      <c r="G6009" s="100"/>
      <c r="H6009" s="64"/>
      <c r="I6009" s="56"/>
    </row>
    <row r="6010" spans="1:9" ht="15" hidden="1" customHeight="1" x14ac:dyDescent="0.25">
      <c r="A6010" s="224"/>
      <c r="B6010" s="55"/>
      <c r="C6010" s="55"/>
      <c r="D6010" s="57"/>
      <c r="E6010" s="72"/>
      <c r="F6010" s="62"/>
      <c r="G6010" s="100"/>
      <c r="H6010" s="64"/>
      <c r="I6010" s="56"/>
    </row>
    <row r="6011" spans="1:9" ht="15" hidden="1" customHeight="1" x14ac:dyDescent="0.25">
      <c r="A6011" s="224"/>
      <c r="B6011" s="68"/>
      <c r="C6011" s="75"/>
      <c r="D6011" s="57"/>
      <c r="E6011" s="72"/>
      <c r="F6011" s="77"/>
      <c r="G6011" s="100"/>
      <c r="H6011" s="64"/>
      <c r="I6011" s="56"/>
    </row>
    <row r="6012" spans="1:9" ht="15" hidden="1" customHeight="1" x14ac:dyDescent="0.25">
      <c r="A6012" s="224"/>
      <c r="B6012" s="68"/>
      <c r="C6012" s="75"/>
      <c r="D6012" s="57"/>
      <c r="E6012" s="72"/>
      <c r="F6012" s="77"/>
      <c r="G6012" s="100"/>
      <c r="H6012" s="64"/>
      <c r="I6012" s="56"/>
    </row>
    <row r="6013" spans="1:9" ht="15" hidden="1" customHeight="1" x14ac:dyDescent="0.25">
      <c r="A6013" s="224"/>
      <c r="B6013" s="56"/>
      <c r="C6013" s="56"/>
      <c r="D6013" s="98"/>
      <c r="E6013" s="99"/>
      <c r="F6013" s="441"/>
      <c r="G6013" s="100"/>
      <c r="H6013" s="64"/>
      <c r="I6013" s="56"/>
    </row>
    <row r="6014" spans="1:9" ht="15" hidden="1" customHeight="1" x14ac:dyDescent="0.25">
      <c r="A6014" s="224"/>
      <c r="B6014" s="68"/>
      <c r="C6014" s="56"/>
      <c r="D6014" s="56"/>
      <c r="E6014" s="66"/>
      <c r="F6014" s="56"/>
      <c r="G6014" s="100"/>
      <c r="H6014" s="64"/>
      <c r="I6014" s="56"/>
    </row>
    <row r="6015" spans="1:9" ht="15" hidden="1" customHeight="1" x14ac:dyDescent="0.25">
      <c r="A6015" s="224"/>
      <c r="B6015" s="56"/>
      <c r="C6015" s="56"/>
      <c r="D6015" s="57"/>
      <c r="E6015" s="72"/>
      <c r="F6015" s="62"/>
      <c r="G6015" s="100"/>
      <c r="H6015" s="64"/>
      <c r="I6015" s="56"/>
    </row>
    <row r="6016" spans="1:9" ht="15" hidden="1" customHeight="1" x14ac:dyDescent="0.25">
      <c r="A6016" s="224"/>
      <c r="B6016" s="56"/>
      <c r="C6016" s="56"/>
      <c r="D6016" s="57"/>
      <c r="E6016" s="66"/>
      <c r="F6016" s="76"/>
      <c r="G6016" s="100"/>
      <c r="H6016" s="64"/>
      <c r="I6016" s="56"/>
    </row>
    <row r="6017" spans="1:9" ht="15" hidden="1" customHeight="1" x14ac:dyDescent="0.25">
      <c r="A6017" s="224"/>
      <c r="B6017" s="74"/>
      <c r="C6017" s="88"/>
      <c r="D6017" s="57"/>
      <c r="E6017" s="66"/>
      <c r="F6017" s="62"/>
      <c r="G6017" s="100"/>
      <c r="H6017" s="64"/>
      <c r="I6017" s="56"/>
    </row>
    <row r="6018" spans="1:9" ht="15" hidden="1" customHeight="1" x14ac:dyDescent="0.25">
      <c r="A6018" s="224"/>
      <c r="B6018" s="68"/>
      <c r="C6018" s="56"/>
      <c r="D6018" s="57"/>
      <c r="E6018" s="66"/>
      <c r="F6018" s="63"/>
      <c r="G6018" s="100"/>
      <c r="H6018" s="64"/>
      <c r="I6018" s="56"/>
    </row>
    <row r="6019" spans="1:9" ht="15" hidden="1" customHeight="1" x14ac:dyDescent="0.25">
      <c r="A6019" s="224"/>
      <c r="B6019" s="56"/>
      <c r="C6019" s="56"/>
      <c r="D6019" s="56"/>
      <c r="E6019" s="56"/>
      <c r="F6019" s="58"/>
      <c r="G6019" s="100"/>
      <c r="H6019" s="56"/>
      <c r="I6019" s="56"/>
    </row>
    <row r="6020" spans="1:9" ht="15" hidden="1" customHeight="1" x14ac:dyDescent="0.25">
      <c r="A6020" s="224"/>
      <c r="B6020" s="55"/>
      <c r="C6020" s="65"/>
      <c r="D6020" s="115"/>
      <c r="E6020" s="99"/>
      <c r="F6020" s="116"/>
      <c r="G6020" s="100"/>
      <c r="H6020" s="56"/>
      <c r="I6020" s="56"/>
    </row>
    <row r="6021" spans="1:9" ht="15" hidden="1" customHeight="1" x14ac:dyDescent="0.25">
      <c r="A6021" s="224"/>
      <c r="B6021" s="56"/>
      <c r="C6021" s="56"/>
      <c r="D6021" s="106"/>
      <c r="E6021" s="72"/>
      <c r="F6021" s="58"/>
      <c r="G6021" s="63"/>
      <c r="H6021" s="56"/>
      <c r="I6021" s="56"/>
    </row>
    <row r="6022" spans="1:9" ht="15" hidden="1" customHeight="1" x14ac:dyDescent="0.25">
      <c r="A6022" s="224"/>
      <c r="B6022" s="56"/>
      <c r="C6022" s="56"/>
      <c r="D6022" s="56"/>
      <c r="E6022" s="56"/>
      <c r="F6022" s="58"/>
      <c r="G6022" s="63"/>
      <c r="H6022" s="64"/>
      <c r="I6022" s="56"/>
    </row>
    <row r="6023" spans="1:9" ht="15" hidden="1" customHeight="1" x14ac:dyDescent="0.25">
      <c r="A6023" s="224"/>
      <c r="B6023" s="56"/>
      <c r="C6023" s="56"/>
      <c r="D6023" s="56"/>
      <c r="E6023" s="56"/>
      <c r="F6023" s="58"/>
      <c r="G6023" s="63"/>
      <c r="H6023" s="106"/>
      <c r="I6023" s="56"/>
    </row>
    <row r="6024" spans="1:9" ht="15" hidden="1" customHeight="1" x14ac:dyDescent="0.25">
      <c r="A6024" s="224"/>
      <c r="B6024" s="81"/>
      <c r="C6024" s="56"/>
      <c r="D6024" s="57"/>
      <c r="E6024" s="66"/>
      <c r="F6024" s="62"/>
      <c r="G6024" s="63"/>
      <c r="H6024" s="106"/>
      <c r="I6024" s="70"/>
    </row>
    <row r="6025" spans="1:9" ht="15" hidden="1" customHeight="1" x14ac:dyDescent="0.25">
      <c r="A6025" s="224"/>
      <c r="B6025" s="55"/>
      <c r="C6025" s="75"/>
      <c r="D6025" s="57"/>
      <c r="E6025" s="86"/>
      <c r="F6025" s="62"/>
      <c r="G6025" s="63"/>
      <c r="H6025" s="64"/>
      <c r="I6025" s="70"/>
    </row>
    <row r="6026" spans="1:9" ht="15" hidden="1" customHeight="1" x14ac:dyDescent="0.25">
      <c r="A6026" s="224"/>
      <c r="B6026" s="56"/>
      <c r="C6026" s="56"/>
      <c r="D6026" s="57"/>
      <c r="E6026" s="86"/>
      <c r="F6026" s="63"/>
      <c r="G6026" s="63"/>
      <c r="H6026" s="64"/>
      <c r="I6026" s="56"/>
    </row>
    <row r="6027" spans="1:9" ht="15" hidden="1" customHeight="1" x14ac:dyDescent="0.25">
      <c r="A6027" s="224"/>
      <c r="B6027" s="56"/>
      <c r="C6027" s="56"/>
      <c r="D6027" s="57"/>
      <c r="E6027" s="86"/>
      <c r="F6027" s="77"/>
      <c r="G6027" s="63"/>
      <c r="H6027" s="64"/>
      <c r="I6027" s="70"/>
    </row>
    <row r="6028" spans="1:9" ht="15" hidden="1" customHeight="1" x14ac:dyDescent="0.25">
      <c r="A6028" s="224"/>
      <c r="B6028" s="55"/>
      <c r="C6028" s="75"/>
      <c r="D6028" s="57"/>
      <c r="E6028" s="86"/>
      <c r="F6028" s="62"/>
      <c r="G6028" s="63"/>
      <c r="H6028" s="106"/>
      <c r="I6028" s="70"/>
    </row>
    <row r="6029" spans="1:9" ht="15" hidden="1" customHeight="1" x14ac:dyDescent="0.25">
      <c r="A6029" s="224"/>
      <c r="B6029" s="56"/>
      <c r="C6029" s="56"/>
      <c r="D6029" s="57"/>
      <c r="E6029" s="72"/>
      <c r="F6029" s="62"/>
      <c r="G6029" s="63"/>
      <c r="H6029" s="64"/>
      <c r="I6029" s="56"/>
    </row>
    <row r="6030" spans="1:9" ht="15" hidden="1" customHeight="1" x14ac:dyDescent="0.25">
      <c r="A6030" s="224"/>
      <c r="B6030" s="56"/>
      <c r="C6030" s="56"/>
      <c r="D6030" s="57"/>
      <c r="E6030" s="84"/>
      <c r="F6030" s="76"/>
      <c r="G6030" s="63"/>
      <c r="H6030" s="64"/>
      <c r="I6030" s="56"/>
    </row>
    <row r="6031" spans="1:9" ht="15" hidden="1" customHeight="1" x14ac:dyDescent="0.25">
      <c r="A6031" s="224"/>
      <c r="B6031" s="81"/>
      <c r="C6031" s="56"/>
      <c r="D6031" s="57"/>
      <c r="E6031" s="66"/>
      <c r="F6031" s="62"/>
      <c r="G6031" s="63"/>
      <c r="H6031" s="64"/>
      <c r="I6031" s="56"/>
    </row>
    <row r="6032" spans="1:9" ht="15" hidden="1" customHeight="1" x14ac:dyDescent="0.25">
      <c r="A6032" s="224"/>
      <c r="B6032" s="74"/>
      <c r="C6032" s="88"/>
      <c r="D6032" s="57"/>
      <c r="E6032" s="66"/>
      <c r="F6032" s="76"/>
      <c r="G6032" s="63"/>
      <c r="H6032" s="106"/>
      <c r="I6032" s="70"/>
    </row>
    <row r="6033" spans="1:9" ht="15" hidden="1" customHeight="1" x14ac:dyDescent="0.25">
      <c r="A6033" s="224"/>
      <c r="B6033" s="55"/>
      <c r="C6033" s="56"/>
      <c r="D6033" s="57"/>
      <c r="E6033" s="72"/>
      <c r="F6033" s="76"/>
      <c r="G6033" s="63"/>
      <c r="H6033" s="106"/>
      <c r="I6033" s="56"/>
    </row>
    <row r="6034" spans="1:9" ht="15" hidden="1" customHeight="1" x14ac:dyDescent="0.25">
      <c r="A6034" s="224"/>
      <c r="B6034" s="56"/>
      <c r="C6034" s="230"/>
      <c r="D6034" s="137"/>
      <c r="E6034" s="230"/>
      <c r="F6034" s="138"/>
      <c r="G6034" s="63"/>
      <c r="H6034" s="106"/>
      <c r="I6034" s="70"/>
    </row>
    <row r="6035" spans="1:9" ht="15" hidden="1" customHeight="1" x14ac:dyDescent="0.25">
      <c r="A6035" s="224"/>
      <c r="B6035" s="74"/>
      <c r="C6035" s="56"/>
      <c r="D6035" s="57"/>
      <c r="E6035" s="66"/>
      <c r="F6035" s="76"/>
      <c r="G6035" s="63"/>
      <c r="H6035" s="64"/>
      <c r="I6035" s="419"/>
    </row>
    <row r="6036" spans="1:9" ht="15" hidden="1" customHeight="1" x14ac:dyDescent="0.25">
      <c r="A6036" s="224"/>
      <c r="B6036" s="459"/>
      <c r="C6036" s="460"/>
      <c r="D6036" s="415"/>
      <c r="E6036" s="416"/>
      <c r="F6036" s="417"/>
      <c r="G6036" s="417"/>
      <c r="H6036" s="64"/>
      <c r="I6036" s="419"/>
    </row>
    <row r="6037" spans="1:9" ht="15" hidden="1" customHeight="1" x14ac:dyDescent="0.25">
      <c r="A6037" s="224"/>
      <c r="B6037" s="414"/>
      <c r="C6037" s="414"/>
      <c r="D6037" s="415"/>
      <c r="E6037" s="416"/>
      <c r="F6037" s="417"/>
      <c r="G6037" s="417"/>
      <c r="H6037" s="418"/>
      <c r="I6037" s="70"/>
    </row>
    <row r="6038" spans="1:9" ht="15" hidden="1" customHeight="1" x14ac:dyDescent="0.25">
      <c r="A6038" s="224"/>
      <c r="B6038" s="56"/>
      <c r="C6038" s="230"/>
      <c r="D6038" s="57"/>
      <c r="E6038" s="72"/>
      <c r="F6038" s="76"/>
      <c r="G6038" s="63"/>
      <c r="H6038" s="418"/>
      <c r="I6038" s="70"/>
    </row>
    <row r="6039" spans="1:9" ht="15" hidden="1" customHeight="1" x14ac:dyDescent="0.25">
      <c r="A6039" s="224"/>
      <c r="B6039" s="56"/>
      <c r="C6039" s="56"/>
      <c r="D6039" s="57"/>
      <c r="E6039" s="86"/>
      <c r="F6039" s="63"/>
      <c r="G6039" s="63"/>
      <c r="H6039" s="64"/>
      <c r="I6039" s="70"/>
    </row>
    <row r="6040" spans="1:9" ht="15" hidden="1" customHeight="1" x14ac:dyDescent="0.25">
      <c r="A6040" s="224"/>
      <c r="B6040" s="68"/>
      <c r="C6040" s="75"/>
      <c r="D6040" s="57"/>
      <c r="E6040" s="99"/>
      <c r="F6040" s="77"/>
      <c r="G6040" s="63"/>
      <c r="H6040" s="64"/>
      <c r="I6040" s="70"/>
    </row>
    <row r="6041" spans="1:9" ht="15" hidden="1" customHeight="1" x14ac:dyDescent="0.25">
      <c r="A6041" s="224"/>
      <c r="B6041" s="68"/>
      <c r="C6041" s="75"/>
      <c r="D6041" s="57"/>
      <c r="E6041" s="72"/>
      <c r="F6041" s="77"/>
      <c r="G6041" s="63"/>
      <c r="H6041" s="106"/>
      <c r="I6041" s="62"/>
    </row>
    <row r="6042" spans="1:9" ht="15" hidden="1" customHeight="1" x14ac:dyDescent="0.25">
      <c r="A6042" s="224"/>
      <c r="B6042" s="68"/>
      <c r="C6042" s="56"/>
      <c r="D6042" s="71"/>
      <c r="E6042" s="71"/>
      <c r="F6042" s="96"/>
      <c r="G6042" s="63"/>
      <c r="H6042" s="64"/>
      <c r="I6042" s="62"/>
    </row>
    <row r="6043" spans="1:9" ht="15" hidden="1" customHeight="1" x14ac:dyDescent="0.25">
      <c r="A6043" s="224"/>
      <c r="B6043" s="56"/>
      <c r="C6043" s="81"/>
      <c r="D6043" s="57"/>
      <c r="E6043" s="66"/>
      <c r="F6043" s="76"/>
      <c r="G6043" s="63"/>
      <c r="H6043" s="64"/>
      <c r="I6043" s="62"/>
    </row>
    <row r="6044" spans="1:9" ht="15" hidden="1" customHeight="1" x14ac:dyDescent="0.25">
      <c r="A6044" s="224"/>
      <c r="B6044" s="56"/>
      <c r="C6044" s="80"/>
      <c r="D6044" s="83"/>
      <c r="E6044" s="66"/>
      <c r="F6044" s="76"/>
      <c r="G6044" s="63"/>
      <c r="H6044" s="64"/>
      <c r="I6044" s="56"/>
    </row>
    <row r="6045" spans="1:9" ht="15" hidden="1" customHeight="1" x14ac:dyDescent="0.25">
      <c r="A6045" s="224"/>
      <c r="B6045" s="56"/>
      <c r="C6045" s="56"/>
      <c r="D6045" s="57"/>
      <c r="E6045" s="86"/>
      <c r="F6045" s="77"/>
      <c r="G6045" s="63"/>
      <c r="H6045" s="64"/>
      <c r="I6045" s="56"/>
    </row>
    <row r="6046" spans="1:9" ht="15" hidden="1" customHeight="1" x14ac:dyDescent="0.25">
      <c r="A6046" s="224"/>
      <c r="B6046" s="68"/>
      <c r="C6046" s="75"/>
      <c r="D6046" s="57"/>
      <c r="E6046" s="99"/>
      <c r="F6046" s="77"/>
      <c r="G6046" s="63"/>
      <c r="H6046" s="64"/>
      <c r="I6046" s="56"/>
    </row>
    <row r="6047" spans="1:9" ht="15" hidden="1" customHeight="1" x14ac:dyDescent="0.25">
      <c r="A6047" s="224"/>
      <c r="B6047" s="68"/>
      <c r="C6047" s="75"/>
      <c r="D6047" s="57"/>
      <c r="E6047" s="72"/>
      <c r="F6047" s="77"/>
      <c r="G6047" s="63"/>
      <c r="H6047" s="64"/>
      <c r="I6047" s="56"/>
    </row>
    <row r="6048" spans="1:9" ht="15" hidden="1" customHeight="1" x14ac:dyDescent="0.25">
      <c r="A6048" s="224"/>
      <c r="B6048" s="55"/>
      <c r="C6048" s="110"/>
      <c r="D6048" s="57"/>
      <c r="E6048" s="86"/>
      <c r="F6048" s="62"/>
      <c r="G6048" s="63"/>
      <c r="H6048" s="64"/>
      <c r="I6048" s="65"/>
    </row>
    <row r="6049" spans="1:9" ht="15" hidden="1" customHeight="1" x14ac:dyDescent="0.25">
      <c r="A6049" s="224"/>
      <c r="B6049" s="56"/>
      <c r="C6049" s="56"/>
      <c r="D6049" s="57"/>
      <c r="E6049" s="72"/>
      <c r="F6049" s="62"/>
      <c r="G6049" s="63"/>
      <c r="H6049" s="64"/>
      <c r="I6049" s="65"/>
    </row>
    <row r="6050" spans="1:9" ht="15" hidden="1" customHeight="1" x14ac:dyDescent="0.25">
      <c r="A6050" s="224"/>
      <c r="B6050" s="56"/>
      <c r="C6050" s="56"/>
      <c r="D6050" s="57"/>
      <c r="E6050" s="66"/>
      <c r="F6050" s="76"/>
      <c r="G6050" s="63"/>
      <c r="H6050" s="64"/>
      <c r="I6050" s="65"/>
    </row>
    <row r="6051" spans="1:9" ht="15" hidden="1" customHeight="1" x14ac:dyDescent="0.25">
      <c r="A6051" s="224"/>
      <c r="B6051" s="56"/>
      <c r="C6051" s="56"/>
      <c r="D6051" s="57"/>
      <c r="E6051" s="84"/>
      <c r="F6051" s="76"/>
      <c r="G6051" s="63"/>
      <c r="H6051" s="64"/>
      <c r="I6051" s="70"/>
    </row>
    <row r="6052" spans="1:9" ht="15" hidden="1" customHeight="1" x14ac:dyDescent="0.25">
      <c r="A6052" s="224"/>
      <c r="B6052" s="60"/>
      <c r="C6052" s="56"/>
      <c r="D6052" s="71"/>
      <c r="E6052" s="84"/>
      <c r="F6052" s="96"/>
      <c r="G6052" s="63"/>
      <c r="H6052" s="64"/>
      <c r="I6052" s="65"/>
    </row>
    <row r="6053" spans="1:9" ht="15" hidden="1" customHeight="1" x14ac:dyDescent="0.25">
      <c r="A6053" s="224"/>
      <c r="B6053" s="55"/>
      <c r="C6053" s="56"/>
      <c r="D6053" s="57"/>
      <c r="E6053" s="84"/>
      <c r="F6053" s="62"/>
      <c r="G6053" s="63"/>
      <c r="H6053" s="64"/>
      <c r="I6053" s="65"/>
    </row>
    <row r="6054" spans="1:9" ht="15" hidden="1" customHeight="1" x14ac:dyDescent="0.25">
      <c r="A6054" s="224"/>
      <c r="B6054" s="74"/>
      <c r="C6054" s="56"/>
      <c r="D6054" s="57"/>
      <c r="E6054" s="84"/>
      <c r="F6054" s="76"/>
      <c r="G6054" s="63"/>
      <c r="H6054" s="64"/>
      <c r="I6054" s="65"/>
    </row>
    <row r="6055" spans="1:9" ht="15" hidden="1" customHeight="1" x14ac:dyDescent="0.25">
      <c r="A6055" s="224"/>
      <c r="B6055" s="55"/>
      <c r="C6055" s="56"/>
      <c r="D6055" s="83"/>
      <c r="E6055" s="84"/>
      <c r="F6055" s="76"/>
      <c r="G6055" s="63"/>
      <c r="H6055" s="64"/>
      <c r="I6055" s="70"/>
    </row>
    <row r="6056" spans="1:9" ht="15" hidden="1" customHeight="1" x14ac:dyDescent="0.25">
      <c r="A6056" s="224"/>
      <c r="B6056" s="55"/>
      <c r="C6056" s="56"/>
      <c r="D6056" s="83"/>
      <c r="E6056" s="84"/>
      <c r="F6056" s="76"/>
      <c r="G6056" s="63"/>
      <c r="H6056" s="64"/>
      <c r="I6056" s="65"/>
    </row>
    <row r="6057" spans="1:9" ht="15" hidden="1" customHeight="1" x14ac:dyDescent="0.25">
      <c r="A6057" s="224"/>
      <c r="B6057" s="56"/>
      <c r="C6057" s="81"/>
      <c r="D6057" s="57"/>
      <c r="E6057" s="411"/>
      <c r="F6057" s="76"/>
      <c r="G6057" s="63"/>
      <c r="H6057" s="64"/>
      <c r="I6057" s="70"/>
    </row>
    <row r="6058" spans="1:9" ht="15" hidden="1" customHeight="1" x14ac:dyDescent="0.25">
      <c r="A6058" s="224"/>
      <c r="B6058" s="56"/>
      <c r="C6058" s="75"/>
      <c r="D6058" s="83"/>
      <c r="E6058" s="66"/>
      <c r="F6058" s="76"/>
      <c r="G6058" s="63"/>
      <c r="H6058" s="64"/>
      <c r="I6058" s="65"/>
    </row>
    <row r="6059" spans="1:9" ht="15" hidden="1" customHeight="1" x14ac:dyDescent="0.25">
      <c r="A6059" s="224"/>
      <c r="B6059" s="56"/>
      <c r="C6059" s="75"/>
      <c r="D6059" s="106"/>
      <c r="E6059" s="66"/>
      <c r="F6059" s="62"/>
      <c r="G6059" s="63"/>
      <c r="H6059" s="64"/>
      <c r="I6059" s="70"/>
    </row>
    <row r="6060" spans="1:9" ht="15" hidden="1" customHeight="1" x14ac:dyDescent="0.25">
      <c r="A6060" s="224"/>
      <c r="B6060" s="56"/>
      <c r="C6060" s="75"/>
      <c r="D6060" s="106"/>
      <c r="E6060" s="72"/>
      <c r="F6060" s="58"/>
      <c r="G6060" s="63"/>
      <c r="H6060" s="64"/>
      <c r="I6060" s="65"/>
    </row>
    <row r="6061" spans="1:9" ht="15" hidden="1" customHeight="1" x14ac:dyDescent="0.25">
      <c r="A6061" s="224"/>
      <c r="B6061" s="56"/>
      <c r="C6061" s="75"/>
      <c r="D6061" s="57"/>
      <c r="E6061" s="66"/>
      <c r="F6061" s="62"/>
      <c r="G6061" s="63"/>
      <c r="H6061" s="64"/>
      <c r="I6061" s="70"/>
    </row>
    <row r="6062" spans="1:9" ht="15" hidden="1" customHeight="1" x14ac:dyDescent="0.25">
      <c r="A6062" s="224"/>
      <c r="B6062" s="60"/>
      <c r="C6062" s="56"/>
      <c r="D6062" s="71"/>
      <c r="E6062" s="71"/>
      <c r="F6062" s="96"/>
      <c r="G6062" s="63"/>
      <c r="H6062" s="64"/>
      <c r="I6062" s="70"/>
    </row>
    <row r="6063" spans="1:9" ht="15" hidden="1" customHeight="1" x14ac:dyDescent="0.25">
      <c r="A6063" s="224"/>
      <c r="B6063" s="55"/>
      <c r="C6063" s="71"/>
      <c r="D6063" s="83"/>
      <c r="E6063" s="72"/>
      <c r="F6063" s="76"/>
      <c r="G6063" s="63"/>
      <c r="H6063" s="64"/>
      <c r="I6063" s="70"/>
    </row>
    <row r="6064" spans="1:9" ht="15" hidden="1" customHeight="1" x14ac:dyDescent="0.25">
      <c r="A6064" s="224"/>
      <c r="B6064" s="55"/>
      <c r="C6064" s="123"/>
      <c r="D6064" s="57"/>
      <c r="E6064" s="66"/>
      <c r="F6064" s="76"/>
      <c r="G6064" s="63"/>
      <c r="H6064" s="64"/>
      <c r="I6064" s="70"/>
    </row>
    <row r="6065" spans="1:9" ht="15" hidden="1" customHeight="1" x14ac:dyDescent="0.25">
      <c r="A6065" s="224"/>
      <c r="B6065" s="55"/>
      <c r="C6065" s="75"/>
      <c r="D6065" s="105"/>
      <c r="E6065" s="86"/>
      <c r="F6065" s="59"/>
      <c r="G6065" s="63"/>
      <c r="H6065" s="64"/>
      <c r="I6065" s="70"/>
    </row>
    <row r="6066" spans="1:9" ht="15" hidden="1" customHeight="1" x14ac:dyDescent="0.25">
      <c r="A6066" s="224"/>
      <c r="B6066" s="81"/>
      <c r="C6066" s="56"/>
      <c r="D6066" s="57"/>
      <c r="E6066" s="66"/>
      <c r="F6066" s="62"/>
      <c r="G6066" s="63"/>
      <c r="H6066" s="64"/>
      <c r="I6066" s="70"/>
    </row>
    <row r="6067" spans="1:9" ht="15" hidden="1" customHeight="1" x14ac:dyDescent="0.25">
      <c r="A6067" s="224"/>
      <c r="B6067" s="55"/>
      <c r="C6067" s="56"/>
      <c r="D6067" s="57"/>
      <c r="E6067" s="72"/>
      <c r="F6067" s="76"/>
      <c r="G6067" s="63"/>
      <c r="H6067" s="64"/>
      <c r="I6067" s="70"/>
    </row>
    <row r="6068" spans="1:9" ht="15" hidden="1" customHeight="1" x14ac:dyDescent="0.25">
      <c r="A6068" s="224"/>
      <c r="B6068" s="74"/>
      <c r="C6068" s="56"/>
      <c r="D6068" s="57"/>
      <c r="E6068" s="66"/>
      <c r="F6068" s="76"/>
      <c r="G6068" s="63"/>
      <c r="H6068" s="64"/>
      <c r="I6068" s="70"/>
    </row>
    <row r="6069" spans="1:9" ht="15" hidden="1" customHeight="1" x14ac:dyDescent="0.25">
      <c r="A6069" s="224"/>
      <c r="B6069" s="81"/>
      <c r="C6069" s="56"/>
      <c r="D6069" s="57"/>
      <c r="E6069" s="66"/>
      <c r="F6069" s="62"/>
      <c r="G6069" s="63"/>
      <c r="H6069" s="64"/>
      <c r="I6069" s="56"/>
    </row>
    <row r="6070" spans="1:9" ht="15" hidden="1" customHeight="1" x14ac:dyDescent="0.25">
      <c r="A6070" s="224"/>
      <c r="B6070" s="55"/>
      <c r="C6070" s="123"/>
      <c r="D6070" s="57"/>
      <c r="E6070" s="66"/>
      <c r="F6070" s="76"/>
      <c r="G6070" s="63"/>
      <c r="H6070" s="64"/>
      <c r="I6070" s="56"/>
    </row>
    <row r="6071" spans="1:9" ht="15" hidden="1" customHeight="1" x14ac:dyDescent="0.25">
      <c r="A6071" s="224"/>
      <c r="B6071" s="56"/>
      <c r="C6071" s="56"/>
      <c r="D6071" s="57"/>
      <c r="E6071" s="86"/>
      <c r="F6071" s="62"/>
      <c r="G6071" s="63"/>
      <c r="H6071" s="64"/>
      <c r="I6071" s="56"/>
    </row>
    <row r="6072" spans="1:9" ht="15" hidden="1" customHeight="1" x14ac:dyDescent="0.25">
      <c r="A6072" s="224"/>
      <c r="B6072" s="81"/>
      <c r="C6072" s="56"/>
      <c r="D6072" s="57"/>
      <c r="E6072" s="66"/>
      <c r="F6072" s="62"/>
      <c r="G6072" s="63"/>
      <c r="H6072" s="64"/>
      <c r="I6072" s="56"/>
    </row>
    <row r="6073" spans="1:9" ht="15" hidden="1" customHeight="1" x14ac:dyDescent="0.25">
      <c r="A6073" s="224"/>
      <c r="B6073" s="81"/>
      <c r="C6073" s="56"/>
      <c r="D6073" s="61"/>
      <c r="E6073" s="69"/>
      <c r="F6073" s="62"/>
      <c r="G6073" s="63"/>
      <c r="H6073" s="64"/>
      <c r="I6073" s="56"/>
    </row>
    <row r="6074" spans="1:9" ht="15" hidden="1" customHeight="1" x14ac:dyDescent="0.25">
      <c r="A6074" s="224"/>
      <c r="B6074" s="95"/>
      <c r="C6074" s="230"/>
      <c r="D6074" s="57"/>
      <c r="E6074" s="72"/>
      <c r="F6074" s="77"/>
      <c r="G6074" s="63"/>
      <c r="H6074" s="64"/>
      <c r="I6074" s="56"/>
    </row>
    <row r="6075" spans="1:9" ht="15" hidden="1" customHeight="1" x14ac:dyDescent="0.25">
      <c r="A6075" s="224"/>
      <c r="B6075" s="95"/>
      <c r="C6075" s="230"/>
      <c r="D6075" s="57"/>
      <c r="E6075" s="66"/>
      <c r="F6075" s="76"/>
      <c r="G6075" s="63"/>
      <c r="H6075" s="64"/>
      <c r="I6075" s="56"/>
    </row>
    <row r="6076" spans="1:9" ht="15" hidden="1" customHeight="1" x14ac:dyDescent="0.25">
      <c r="A6076" s="224"/>
      <c r="B6076" s="81"/>
      <c r="C6076" s="56"/>
      <c r="D6076" s="57"/>
      <c r="E6076" s="66"/>
      <c r="F6076" s="62"/>
      <c r="G6076" s="63"/>
      <c r="H6076" s="64"/>
      <c r="I6076" s="56"/>
    </row>
    <row r="6077" spans="1:9" ht="15" hidden="1" customHeight="1" x14ac:dyDescent="0.25">
      <c r="A6077" s="224"/>
      <c r="B6077" s="81"/>
      <c r="C6077" s="56"/>
      <c r="D6077" s="57"/>
      <c r="E6077" s="66"/>
      <c r="F6077" s="62"/>
      <c r="G6077" s="63"/>
      <c r="H6077" s="64"/>
      <c r="I6077" s="56"/>
    </row>
    <row r="6078" spans="1:9" ht="15" hidden="1" customHeight="1" x14ac:dyDescent="0.25">
      <c r="A6078" s="224"/>
      <c r="B6078" s="56"/>
      <c r="C6078" s="56"/>
      <c r="D6078" s="57"/>
      <c r="E6078" s="84"/>
      <c r="F6078" s="76"/>
      <c r="G6078" s="743"/>
      <c r="H6078" s="64"/>
      <c r="I6078" s="70"/>
    </row>
    <row r="6079" spans="1:9" ht="15" hidden="1" customHeight="1" x14ac:dyDescent="0.25">
      <c r="A6079" s="224"/>
      <c r="B6079" s="55"/>
      <c r="C6079" s="75"/>
      <c r="D6079" s="57"/>
      <c r="E6079" s="86"/>
      <c r="F6079" s="62"/>
      <c r="G6079" s="63"/>
      <c r="H6079" s="64"/>
      <c r="I6079" s="70"/>
    </row>
    <row r="6080" spans="1:9" ht="15" hidden="1" customHeight="1" x14ac:dyDescent="0.25">
      <c r="A6080" s="224"/>
      <c r="B6080" s="56"/>
      <c r="C6080" s="56"/>
      <c r="D6080" s="57"/>
      <c r="E6080" s="66"/>
      <c r="F6080" s="76"/>
      <c r="G6080" s="63"/>
      <c r="H6080" s="64"/>
      <c r="I6080" s="70"/>
    </row>
    <row r="6081" spans="1:9" ht="15" hidden="1" customHeight="1" x14ac:dyDescent="0.25">
      <c r="A6081" s="224"/>
      <c r="B6081" s="55"/>
      <c r="C6081" s="56"/>
      <c r="D6081" s="83"/>
      <c r="E6081" s="84"/>
      <c r="F6081" s="76"/>
      <c r="G6081" s="63"/>
      <c r="H6081" s="64"/>
      <c r="I6081" s="70"/>
    </row>
    <row r="6082" spans="1:9" ht="15" hidden="1" customHeight="1" x14ac:dyDescent="0.25">
      <c r="A6082" s="224"/>
      <c r="B6082" s="56"/>
      <c r="C6082" s="56"/>
      <c r="D6082" s="57"/>
      <c r="E6082" s="86"/>
      <c r="F6082" s="77"/>
      <c r="G6082" s="63"/>
      <c r="H6082" s="64"/>
      <c r="I6082" s="70"/>
    </row>
    <row r="6083" spans="1:9" ht="15" hidden="1" customHeight="1" x14ac:dyDescent="0.25">
      <c r="A6083" s="224"/>
      <c r="B6083" s="56"/>
      <c r="C6083" s="56"/>
      <c r="D6083" s="57"/>
      <c r="E6083" s="86"/>
      <c r="F6083" s="77"/>
      <c r="G6083" s="63"/>
      <c r="H6083" s="64"/>
      <c r="I6083" s="70"/>
    </row>
    <row r="6084" spans="1:9" ht="15" hidden="1" customHeight="1" x14ac:dyDescent="0.25">
      <c r="A6084" s="224"/>
      <c r="B6084" s="56"/>
      <c r="C6084" s="71"/>
      <c r="D6084" s="57"/>
      <c r="E6084" s="86"/>
      <c r="F6084" s="62"/>
      <c r="G6084" s="63"/>
      <c r="H6084" s="64"/>
      <c r="I6084" s="56"/>
    </row>
    <row r="6085" spans="1:9" ht="15" hidden="1" customHeight="1" x14ac:dyDescent="0.25">
      <c r="A6085" s="224"/>
      <c r="B6085" s="55"/>
      <c r="C6085" s="75"/>
      <c r="D6085" s="57"/>
      <c r="E6085" s="86"/>
      <c r="F6085" s="62"/>
      <c r="G6085" s="63"/>
      <c r="H6085" s="64"/>
      <c r="I6085" s="56"/>
    </row>
    <row r="6086" spans="1:9" ht="15" hidden="1" customHeight="1" x14ac:dyDescent="0.25">
      <c r="A6086" s="224"/>
      <c r="B6086" s="56"/>
      <c r="C6086" s="56"/>
      <c r="D6086" s="57"/>
      <c r="E6086" s="86"/>
      <c r="F6086" s="63"/>
      <c r="G6086" s="63"/>
      <c r="H6086" s="64"/>
      <c r="I6086" s="70"/>
    </row>
    <row r="6087" spans="1:9" ht="15" hidden="1" customHeight="1" x14ac:dyDescent="0.25">
      <c r="A6087" s="224"/>
      <c r="B6087" s="68"/>
      <c r="C6087" s="56"/>
      <c r="D6087" s="72"/>
      <c r="E6087" s="69"/>
      <c r="F6087" s="62"/>
      <c r="G6087" s="63"/>
      <c r="H6087" s="64"/>
      <c r="I6087" s="56"/>
    </row>
    <row r="6088" spans="1:9" ht="15" hidden="1" customHeight="1" x14ac:dyDescent="0.25">
      <c r="A6088" s="224"/>
      <c r="B6088" s="56"/>
      <c r="C6088" s="56"/>
      <c r="D6088" s="57"/>
      <c r="E6088" s="66"/>
      <c r="F6088" s="76"/>
      <c r="G6088" s="63"/>
      <c r="H6088" s="64"/>
      <c r="I6088" s="56"/>
    </row>
    <row r="6089" spans="1:9" ht="15" hidden="1" customHeight="1" x14ac:dyDescent="0.25">
      <c r="A6089" s="224"/>
      <c r="B6089" s="74"/>
      <c r="C6089" s="75"/>
      <c r="D6089" s="83"/>
      <c r="E6089" s="72"/>
      <c r="F6089" s="76"/>
      <c r="G6089" s="63"/>
      <c r="H6089" s="64"/>
      <c r="I6089" s="56"/>
    </row>
    <row r="6090" spans="1:9" ht="15" hidden="1" customHeight="1" x14ac:dyDescent="0.25">
      <c r="A6090" s="224"/>
      <c r="B6090" s="60"/>
      <c r="C6090" s="75"/>
      <c r="D6090" s="57"/>
      <c r="E6090" s="72"/>
      <c r="F6090" s="58"/>
      <c r="G6090" s="63"/>
      <c r="H6090" s="64"/>
      <c r="I6090" s="56"/>
    </row>
    <row r="6091" spans="1:9" ht="15" hidden="1" customHeight="1" x14ac:dyDescent="0.25">
      <c r="A6091" s="224"/>
      <c r="B6091" s="55"/>
      <c r="C6091" s="56"/>
      <c r="D6091" s="57"/>
      <c r="E6091" s="84"/>
      <c r="F6091" s="76"/>
      <c r="G6091" s="63"/>
      <c r="H6091" s="64"/>
      <c r="I6091" s="56"/>
    </row>
    <row r="6092" spans="1:9" ht="15" hidden="1" customHeight="1" x14ac:dyDescent="0.25">
      <c r="A6092" s="224"/>
      <c r="B6092" s="68"/>
      <c r="C6092" s="75"/>
      <c r="D6092" s="57"/>
      <c r="E6092" s="72"/>
      <c r="F6092" s="77"/>
      <c r="G6092" s="63"/>
      <c r="H6092" s="64"/>
      <c r="I6092" s="56"/>
    </row>
    <row r="6093" spans="1:9" ht="15" hidden="1" customHeight="1" x14ac:dyDescent="0.25">
      <c r="A6093" s="224"/>
      <c r="B6093" s="56"/>
      <c r="C6093" s="56"/>
      <c r="D6093" s="57"/>
      <c r="E6093" s="66"/>
      <c r="F6093" s="76"/>
      <c r="G6093" s="63"/>
      <c r="H6093" s="106"/>
      <c r="I6093" s="56"/>
    </row>
    <row r="6094" spans="1:9" ht="15" hidden="1" customHeight="1" x14ac:dyDescent="0.25">
      <c r="A6094" s="224"/>
      <c r="B6094" s="56"/>
      <c r="C6094" s="56"/>
      <c r="D6094" s="57"/>
      <c r="E6094" s="72"/>
      <c r="F6094" s="76"/>
      <c r="G6094" s="63"/>
      <c r="H6094" s="106"/>
      <c r="I6094" s="56"/>
    </row>
    <row r="6095" spans="1:9" ht="15" hidden="1" customHeight="1" x14ac:dyDescent="0.25">
      <c r="A6095" s="224"/>
      <c r="B6095" s="56"/>
      <c r="C6095" s="56"/>
      <c r="D6095" s="57"/>
      <c r="E6095" s="86"/>
      <c r="F6095" s="63"/>
      <c r="G6095" s="63"/>
      <c r="H6095" s="106"/>
      <c r="I6095" s="56"/>
    </row>
    <row r="6096" spans="1:9" ht="15" hidden="1" customHeight="1" x14ac:dyDescent="0.25">
      <c r="A6096" s="224"/>
      <c r="B6096" s="74"/>
      <c r="C6096" s="88"/>
      <c r="D6096" s="57"/>
      <c r="E6096" s="66"/>
      <c r="F6096" s="62"/>
      <c r="G6096" s="63"/>
      <c r="H6096" s="64"/>
      <c r="I6096" s="56"/>
    </row>
    <row r="6097" spans="1:9" ht="15" hidden="1" customHeight="1" x14ac:dyDescent="0.25">
      <c r="A6097" s="224"/>
      <c r="B6097" s="56"/>
      <c r="C6097" s="56"/>
      <c r="D6097" s="57"/>
      <c r="E6097" s="86"/>
      <c r="F6097" s="426"/>
      <c r="G6097" s="63"/>
      <c r="H6097" s="64"/>
      <c r="I6097" s="70"/>
    </row>
    <row r="6098" spans="1:9" ht="15" hidden="1" customHeight="1" x14ac:dyDescent="0.25">
      <c r="A6098" s="224"/>
      <c r="B6098" s="56"/>
      <c r="C6098" s="75"/>
      <c r="D6098" s="106"/>
      <c r="E6098" s="72"/>
      <c r="F6098" s="58"/>
      <c r="G6098" s="63"/>
      <c r="H6098" s="64"/>
      <c r="I6098" s="70"/>
    </row>
    <row r="6099" spans="1:9" ht="15" hidden="1" customHeight="1" x14ac:dyDescent="0.25">
      <c r="A6099" s="224"/>
      <c r="B6099" s="56"/>
      <c r="C6099" s="71"/>
      <c r="D6099" s="125"/>
      <c r="E6099" s="221"/>
      <c r="F6099" s="58"/>
      <c r="G6099" s="63"/>
      <c r="H6099" s="64"/>
      <c r="I6099" s="70"/>
    </row>
    <row r="6100" spans="1:9" ht="15" hidden="1" customHeight="1" x14ac:dyDescent="0.25">
      <c r="A6100" s="224"/>
      <c r="B6100" s="56"/>
      <c r="C6100" s="75"/>
      <c r="D6100" s="106"/>
      <c r="E6100" s="66"/>
      <c r="F6100" s="58"/>
      <c r="G6100" s="63"/>
      <c r="H6100" s="271"/>
      <c r="I6100" s="70"/>
    </row>
    <row r="6101" spans="1:9" ht="15" hidden="1" customHeight="1" x14ac:dyDescent="0.25">
      <c r="A6101" s="224"/>
      <c r="B6101" s="60"/>
      <c r="C6101" s="75"/>
      <c r="D6101" s="106"/>
      <c r="E6101" s="72"/>
      <c r="F6101" s="58"/>
      <c r="G6101" s="63"/>
      <c r="H6101" s="64"/>
      <c r="I6101" s="70"/>
    </row>
    <row r="6102" spans="1:9" ht="15" hidden="1" customHeight="1" x14ac:dyDescent="0.25">
      <c r="A6102" s="224"/>
      <c r="B6102" s="95"/>
      <c r="C6102" s="56"/>
      <c r="D6102" s="57"/>
      <c r="E6102" s="72"/>
      <c r="F6102" s="58"/>
      <c r="G6102" s="63"/>
      <c r="H6102" s="64"/>
      <c r="I6102" s="70"/>
    </row>
    <row r="6103" spans="1:9" ht="15" hidden="1" customHeight="1" x14ac:dyDescent="0.25">
      <c r="A6103" s="224"/>
      <c r="B6103" s="56"/>
      <c r="C6103" s="75"/>
      <c r="D6103" s="106"/>
      <c r="E6103" s="66"/>
      <c r="F6103" s="58"/>
      <c r="G6103" s="63"/>
      <c r="H6103" s="64"/>
      <c r="I6103" s="70"/>
    </row>
    <row r="6104" spans="1:9" ht="15" hidden="1" customHeight="1" x14ac:dyDescent="0.25">
      <c r="A6104" s="224"/>
      <c r="B6104" s="60"/>
      <c r="C6104" s="75"/>
      <c r="D6104" s="106"/>
      <c r="E6104" s="72"/>
      <c r="F6104" s="58"/>
      <c r="G6104" s="63"/>
      <c r="H6104" s="106"/>
      <c r="I6104" s="70"/>
    </row>
    <row r="6105" spans="1:9" ht="15" hidden="1" customHeight="1" x14ac:dyDescent="0.25">
      <c r="A6105" s="224"/>
      <c r="B6105" s="95"/>
      <c r="C6105" s="56"/>
      <c r="D6105" s="57"/>
      <c r="E6105" s="72"/>
      <c r="F6105" s="58"/>
      <c r="G6105" s="63"/>
      <c r="H6105" s="106"/>
      <c r="I6105" s="70"/>
    </row>
    <row r="6106" spans="1:9" ht="15" hidden="1" customHeight="1" x14ac:dyDescent="0.25">
      <c r="A6106" s="224"/>
      <c r="B6106" s="55"/>
      <c r="C6106" s="123"/>
      <c r="D6106" s="57"/>
      <c r="E6106" s="66"/>
      <c r="F6106" s="76"/>
      <c r="G6106" s="63"/>
      <c r="H6106" s="106"/>
      <c r="I6106" s="70"/>
    </row>
    <row r="6107" spans="1:9" ht="15" hidden="1" customHeight="1" x14ac:dyDescent="0.25">
      <c r="A6107" s="224"/>
      <c r="B6107" s="81"/>
      <c r="C6107" s="123"/>
      <c r="D6107" s="57"/>
      <c r="E6107" s="66"/>
      <c r="F6107" s="62"/>
      <c r="G6107" s="63"/>
      <c r="H6107" s="64"/>
      <c r="I6107" s="70"/>
    </row>
    <row r="6108" spans="1:9" ht="15" hidden="1" customHeight="1" x14ac:dyDescent="0.25">
      <c r="A6108" s="224"/>
      <c r="B6108" s="68"/>
      <c r="C6108" s="56"/>
      <c r="D6108" s="83"/>
      <c r="E6108" s="69"/>
      <c r="F6108" s="77"/>
      <c r="G6108" s="63"/>
      <c r="H6108" s="64"/>
      <c r="I6108" s="70"/>
    </row>
    <row r="6109" spans="1:9" ht="15" hidden="1" customHeight="1" x14ac:dyDescent="0.25">
      <c r="A6109" s="224"/>
      <c r="B6109" s="81"/>
      <c r="C6109" s="123"/>
      <c r="D6109" s="57"/>
      <c r="E6109" s="66"/>
      <c r="F6109" s="62"/>
      <c r="G6109" s="63"/>
      <c r="H6109" s="64"/>
      <c r="I6109" s="70"/>
    </row>
    <row r="6110" spans="1:9" ht="15" hidden="1" customHeight="1" x14ac:dyDescent="0.25">
      <c r="A6110" s="224"/>
      <c r="B6110" s="81"/>
      <c r="C6110" s="123"/>
      <c r="D6110" s="57"/>
      <c r="E6110" s="66"/>
      <c r="F6110" s="62"/>
      <c r="G6110" s="63"/>
      <c r="H6110" s="64"/>
      <c r="I6110" s="70"/>
    </row>
    <row r="6111" spans="1:9" ht="15" hidden="1" customHeight="1" x14ac:dyDescent="0.25">
      <c r="A6111" s="224"/>
      <c r="B6111" s="55"/>
      <c r="C6111" s="123"/>
      <c r="D6111" s="57"/>
      <c r="E6111" s="66"/>
      <c r="F6111" s="76"/>
      <c r="G6111" s="63"/>
      <c r="H6111" s="64"/>
      <c r="I6111" s="70"/>
    </row>
    <row r="6112" spans="1:9" ht="15" hidden="1" customHeight="1" x14ac:dyDescent="0.25">
      <c r="A6112" s="224"/>
      <c r="B6112" s="74"/>
      <c r="C6112" s="123"/>
      <c r="D6112" s="57"/>
      <c r="E6112" s="66"/>
      <c r="F6112" s="76"/>
      <c r="G6112" s="63"/>
      <c r="H6112" s="64"/>
      <c r="I6112" s="70"/>
    </row>
    <row r="6113" spans="1:9" ht="15" hidden="1" customHeight="1" x14ac:dyDescent="0.25">
      <c r="A6113" s="224"/>
      <c r="B6113" s="81"/>
      <c r="C6113" s="123"/>
      <c r="D6113" s="57"/>
      <c r="E6113" s="66"/>
      <c r="F6113" s="62"/>
      <c r="G6113" s="63"/>
      <c r="H6113" s="64"/>
      <c r="I6113" s="70"/>
    </row>
    <row r="6114" spans="1:9" ht="15" hidden="1" customHeight="1" x14ac:dyDescent="0.25">
      <c r="A6114" s="224"/>
      <c r="B6114" s="56"/>
      <c r="C6114" s="123"/>
      <c r="D6114" s="57"/>
      <c r="E6114" s="72"/>
      <c r="F6114" s="62"/>
      <c r="G6114" s="63"/>
      <c r="H6114" s="64"/>
      <c r="I6114" s="70"/>
    </row>
    <row r="6115" spans="1:9" ht="15" hidden="1" customHeight="1" x14ac:dyDescent="0.25">
      <c r="A6115" s="224"/>
      <c r="B6115" s="56"/>
      <c r="C6115" s="123"/>
      <c r="D6115" s="57"/>
      <c r="E6115" s="66"/>
      <c r="F6115" s="76"/>
      <c r="G6115" s="63"/>
      <c r="H6115" s="64"/>
      <c r="I6115" s="70"/>
    </row>
    <row r="6116" spans="1:9" ht="15" hidden="1" customHeight="1" x14ac:dyDescent="0.25">
      <c r="A6116" s="224"/>
      <c r="B6116" s="56"/>
      <c r="C6116" s="123"/>
      <c r="D6116" s="57"/>
      <c r="E6116" s="84"/>
      <c r="F6116" s="76"/>
      <c r="G6116" s="63"/>
      <c r="H6116" s="64"/>
      <c r="I6116" s="70"/>
    </row>
    <row r="6117" spans="1:9" ht="15" hidden="1" customHeight="1" x14ac:dyDescent="0.25">
      <c r="A6117" s="224"/>
      <c r="B6117" s="56"/>
      <c r="C6117" s="123"/>
      <c r="D6117" s="71"/>
      <c r="E6117" s="84"/>
      <c r="F6117" s="96"/>
      <c r="G6117" s="63"/>
      <c r="H6117" s="64"/>
      <c r="I6117" s="70"/>
    </row>
    <row r="6118" spans="1:9" ht="15" hidden="1" customHeight="1" x14ac:dyDescent="0.25">
      <c r="A6118" s="224"/>
      <c r="B6118" s="60"/>
      <c r="C6118" s="123"/>
      <c r="D6118" s="57"/>
      <c r="E6118" s="84"/>
      <c r="F6118" s="62"/>
      <c r="G6118" s="63"/>
      <c r="H6118" s="64"/>
      <c r="I6118" s="70"/>
    </row>
    <row r="6119" spans="1:9" ht="15" hidden="1" customHeight="1" x14ac:dyDescent="0.25">
      <c r="A6119" s="224"/>
      <c r="B6119" s="465"/>
      <c r="C6119" s="466"/>
      <c r="D6119" s="467"/>
      <c r="E6119" s="468"/>
      <c r="F6119" s="469"/>
      <c r="G6119" s="63"/>
      <c r="H6119" s="64"/>
      <c r="I6119" s="70"/>
    </row>
    <row r="6120" spans="1:9" ht="15" hidden="1" customHeight="1" x14ac:dyDescent="0.25">
      <c r="A6120" s="224"/>
      <c r="B6120" s="465"/>
      <c r="C6120" s="470"/>
      <c r="D6120" s="467"/>
      <c r="E6120" s="468"/>
      <c r="F6120" s="469"/>
      <c r="G6120" s="63"/>
      <c r="H6120" s="64"/>
      <c r="I6120" s="65"/>
    </row>
    <row r="6121" spans="1:9" ht="15" hidden="1" customHeight="1" x14ac:dyDescent="0.25">
      <c r="A6121" s="224"/>
      <c r="B6121" s="56"/>
      <c r="C6121" s="75"/>
      <c r="D6121" s="106"/>
      <c r="E6121" s="66"/>
      <c r="F6121" s="62"/>
      <c r="G6121" s="63"/>
      <c r="H6121" s="64"/>
      <c r="I6121" s="70"/>
    </row>
    <row r="6122" spans="1:9" ht="15" hidden="1" customHeight="1" x14ac:dyDescent="0.25">
      <c r="A6122" s="224"/>
      <c r="B6122" s="55"/>
      <c r="C6122" s="88"/>
      <c r="D6122" s="57"/>
      <c r="E6122" s="72"/>
      <c r="F6122" s="62"/>
      <c r="G6122" s="63"/>
      <c r="H6122" s="64"/>
      <c r="I6122" s="70"/>
    </row>
    <row r="6123" spans="1:9" ht="15" hidden="1" customHeight="1" x14ac:dyDescent="0.25">
      <c r="A6123" s="224"/>
      <c r="B6123" s="56"/>
      <c r="C6123" s="56"/>
      <c r="D6123" s="57"/>
      <c r="E6123" s="86"/>
      <c r="F6123" s="77"/>
      <c r="G6123" s="63"/>
      <c r="H6123" s="64"/>
      <c r="I6123" s="70"/>
    </row>
    <row r="6124" spans="1:9" ht="15" hidden="1" customHeight="1" x14ac:dyDescent="0.25">
      <c r="A6124" s="224"/>
      <c r="B6124" s="56"/>
      <c r="C6124" s="56"/>
      <c r="D6124" s="57"/>
      <c r="E6124" s="86"/>
      <c r="F6124" s="63"/>
      <c r="G6124" s="63"/>
      <c r="H6124" s="64"/>
      <c r="I6124" s="56"/>
    </row>
    <row r="6125" spans="1:9" ht="15" hidden="1" customHeight="1" x14ac:dyDescent="0.25">
      <c r="A6125" s="224"/>
      <c r="B6125" s="74"/>
      <c r="C6125" s="56"/>
      <c r="D6125" s="57"/>
      <c r="E6125" s="72"/>
      <c r="F6125" s="62"/>
      <c r="G6125" s="63"/>
      <c r="H6125" s="64"/>
      <c r="I6125" s="70"/>
    </row>
    <row r="6126" spans="1:9" ht="15" hidden="1" customHeight="1" x14ac:dyDescent="0.25">
      <c r="A6126" s="224"/>
      <c r="B6126" s="56"/>
      <c r="C6126" s="56"/>
      <c r="D6126" s="57"/>
      <c r="E6126" s="86"/>
      <c r="F6126" s="77"/>
      <c r="G6126" s="63"/>
      <c r="H6126" s="64"/>
      <c r="I6126" s="70"/>
    </row>
    <row r="6127" spans="1:9" ht="15" hidden="1" customHeight="1" x14ac:dyDescent="0.25">
      <c r="A6127" s="224"/>
      <c r="B6127" s="56"/>
      <c r="C6127" s="56"/>
      <c r="D6127" s="57"/>
      <c r="E6127" s="86"/>
      <c r="F6127" s="63"/>
      <c r="G6127" s="63"/>
      <c r="H6127" s="64"/>
      <c r="I6127" s="56"/>
    </row>
    <row r="6128" spans="1:9" ht="15" hidden="1" customHeight="1" x14ac:dyDescent="0.25">
      <c r="A6128" s="224"/>
      <c r="B6128" s="56"/>
      <c r="C6128" s="56"/>
      <c r="D6128" s="57"/>
      <c r="E6128" s="86"/>
      <c r="F6128" s="63"/>
      <c r="G6128" s="63"/>
      <c r="H6128" s="64"/>
      <c r="I6128" s="56"/>
    </row>
    <row r="6129" spans="1:9" ht="15" hidden="1" customHeight="1" x14ac:dyDescent="0.25">
      <c r="A6129" s="224"/>
      <c r="B6129" s="55"/>
      <c r="C6129" s="75"/>
      <c r="D6129" s="57"/>
      <c r="E6129" s="86"/>
      <c r="F6129" s="62"/>
      <c r="G6129" s="63"/>
      <c r="H6129" s="64"/>
      <c r="I6129" s="70"/>
    </row>
    <row r="6130" spans="1:9" ht="15" hidden="1" customHeight="1" x14ac:dyDescent="0.25">
      <c r="A6130" s="224"/>
      <c r="B6130" s="55"/>
      <c r="C6130" s="75"/>
      <c r="D6130" s="57"/>
      <c r="E6130" s="86"/>
      <c r="F6130" s="62"/>
      <c r="G6130" s="63"/>
      <c r="H6130" s="64"/>
      <c r="I6130" s="56"/>
    </row>
    <row r="6131" spans="1:9" ht="15" hidden="1" customHeight="1" x14ac:dyDescent="0.25">
      <c r="A6131" s="224"/>
      <c r="B6131" s="56"/>
      <c r="C6131" s="56"/>
      <c r="D6131" s="57"/>
      <c r="E6131" s="66"/>
      <c r="F6131" s="76"/>
      <c r="G6131" s="63"/>
      <c r="H6131" s="64"/>
      <c r="I6131" s="56"/>
    </row>
    <row r="6132" spans="1:9" ht="15" hidden="1" customHeight="1" x14ac:dyDescent="0.25">
      <c r="A6132" s="224"/>
      <c r="B6132" s="55"/>
      <c r="C6132" s="88"/>
      <c r="D6132" s="137"/>
      <c r="E6132" s="72"/>
      <c r="F6132" s="76"/>
      <c r="G6132" s="63"/>
      <c r="H6132" s="64"/>
      <c r="I6132" s="56"/>
    </row>
    <row r="6133" spans="1:9" ht="15" hidden="1" customHeight="1" x14ac:dyDescent="0.25">
      <c r="A6133" s="224"/>
      <c r="B6133" s="68"/>
      <c r="C6133" s="56"/>
      <c r="D6133" s="83"/>
      <c r="E6133" s="69"/>
      <c r="F6133" s="77"/>
      <c r="G6133" s="63"/>
      <c r="H6133" s="64"/>
      <c r="I6133" s="56"/>
    </row>
    <row r="6134" spans="1:9" ht="15" hidden="1" customHeight="1" x14ac:dyDescent="0.25">
      <c r="A6134" s="224"/>
      <c r="B6134" s="56"/>
      <c r="C6134" s="123"/>
      <c r="D6134" s="71"/>
      <c r="E6134" s="84"/>
      <c r="F6134" s="96"/>
      <c r="G6134" s="63"/>
      <c r="H6134" s="64"/>
      <c r="I6134" s="56"/>
    </row>
    <row r="6135" spans="1:9" ht="15" hidden="1" customHeight="1" x14ac:dyDescent="0.25">
      <c r="A6135" s="224"/>
      <c r="B6135" s="74"/>
      <c r="C6135" s="123"/>
      <c r="D6135" s="57"/>
      <c r="E6135" s="66"/>
      <c r="F6135" s="76"/>
      <c r="G6135" s="63"/>
      <c r="H6135" s="64"/>
      <c r="I6135" s="56"/>
    </row>
    <row r="6136" spans="1:9" ht="15" hidden="1" customHeight="1" x14ac:dyDescent="0.25">
      <c r="A6136" s="224"/>
      <c r="B6136" s="55"/>
      <c r="C6136" s="56"/>
      <c r="D6136" s="57"/>
      <c r="E6136" s="84"/>
      <c r="F6136" s="76"/>
      <c r="G6136" s="63"/>
      <c r="H6136" s="64"/>
      <c r="I6136" s="56"/>
    </row>
    <row r="6137" spans="1:9" ht="15" hidden="1" customHeight="1" x14ac:dyDescent="0.25">
      <c r="A6137" s="224"/>
      <c r="B6137" s="74"/>
      <c r="C6137" s="56"/>
      <c r="D6137" s="83"/>
      <c r="E6137" s="84"/>
      <c r="F6137" s="76"/>
      <c r="G6137" s="63"/>
      <c r="H6137" s="64"/>
      <c r="I6137" s="56"/>
    </row>
    <row r="6138" spans="1:9" ht="15" hidden="1" customHeight="1" x14ac:dyDescent="0.25">
      <c r="A6138" s="224"/>
      <c r="B6138" s="55"/>
      <c r="C6138" s="56"/>
      <c r="D6138" s="83"/>
      <c r="E6138" s="84"/>
      <c r="F6138" s="76"/>
      <c r="G6138" s="63"/>
      <c r="H6138" s="64"/>
      <c r="I6138" s="70"/>
    </row>
    <row r="6139" spans="1:9" ht="15" hidden="1" customHeight="1" x14ac:dyDescent="0.25">
      <c r="A6139" s="224"/>
      <c r="B6139" s="56"/>
      <c r="C6139" s="71"/>
      <c r="D6139" s="125"/>
      <c r="E6139" s="221"/>
      <c r="F6139" s="58"/>
      <c r="G6139" s="63"/>
      <c r="H6139" s="64"/>
      <c r="I6139" s="70"/>
    </row>
    <row r="6140" spans="1:9" ht="15" hidden="1" customHeight="1" x14ac:dyDescent="0.25">
      <c r="A6140" s="224"/>
      <c r="B6140" s="56"/>
      <c r="C6140" s="75"/>
      <c r="D6140" s="106"/>
      <c r="E6140" s="66"/>
      <c r="F6140" s="58"/>
      <c r="G6140" s="63"/>
      <c r="H6140" s="271"/>
      <c r="I6140" s="65"/>
    </row>
    <row r="6141" spans="1:9" ht="15" hidden="1" customHeight="1" x14ac:dyDescent="0.25">
      <c r="A6141" s="224"/>
      <c r="B6141" s="55"/>
      <c r="C6141" s="88"/>
      <c r="D6141" s="137"/>
      <c r="E6141" s="72"/>
      <c r="F6141" s="76"/>
      <c r="G6141" s="63"/>
      <c r="H6141" s="64"/>
      <c r="I6141" s="65"/>
    </row>
    <row r="6142" spans="1:9" ht="15" hidden="1" customHeight="1" x14ac:dyDescent="0.25">
      <c r="A6142" s="224"/>
      <c r="B6142" s="55"/>
      <c r="C6142" s="123"/>
      <c r="D6142" s="57"/>
      <c r="E6142" s="66"/>
      <c r="F6142" s="76"/>
      <c r="G6142" s="63"/>
      <c r="H6142" s="64"/>
      <c r="I6142" s="65"/>
    </row>
    <row r="6143" spans="1:9" ht="15" hidden="1" customHeight="1" x14ac:dyDescent="0.25">
      <c r="A6143" s="224"/>
      <c r="B6143" s="81"/>
      <c r="C6143" s="123"/>
      <c r="D6143" s="57"/>
      <c r="E6143" s="66"/>
      <c r="F6143" s="62"/>
      <c r="G6143" s="63"/>
      <c r="H6143" s="64"/>
      <c r="I6143" s="70"/>
    </row>
    <row r="6144" spans="1:9" ht="15" hidden="1" customHeight="1" x14ac:dyDescent="0.25">
      <c r="A6144" s="224"/>
      <c r="B6144" s="81"/>
      <c r="C6144" s="123"/>
      <c r="D6144" s="57"/>
      <c r="E6144" s="66"/>
      <c r="F6144" s="62"/>
      <c r="G6144" s="63"/>
      <c r="H6144" s="64"/>
      <c r="I6144" s="65"/>
    </row>
    <row r="6145" spans="1:9" ht="15" hidden="1" customHeight="1" x14ac:dyDescent="0.25">
      <c r="A6145" s="224"/>
      <c r="B6145" s="81"/>
      <c r="C6145" s="123"/>
      <c r="D6145" s="57"/>
      <c r="E6145" s="66"/>
      <c r="F6145" s="62"/>
      <c r="G6145" s="63"/>
      <c r="H6145" s="64"/>
      <c r="I6145" s="65"/>
    </row>
    <row r="6146" spans="1:9" ht="15" hidden="1" customHeight="1" x14ac:dyDescent="0.25">
      <c r="A6146" s="224"/>
      <c r="B6146" s="95"/>
      <c r="C6146" s="71"/>
      <c r="D6146" s="57"/>
      <c r="E6146" s="66"/>
      <c r="F6146" s="76"/>
      <c r="G6146" s="63"/>
      <c r="H6146" s="64"/>
      <c r="I6146" s="65"/>
    </row>
    <row r="6147" spans="1:9" ht="15" hidden="1" customHeight="1" x14ac:dyDescent="0.25">
      <c r="A6147" s="224"/>
      <c r="B6147" s="55"/>
      <c r="C6147" s="75"/>
      <c r="D6147" s="57"/>
      <c r="E6147" s="56"/>
      <c r="F6147" s="62"/>
      <c r="G6147" s="63"/>
      <c r="H6147" s="64"/>
      <c r="I6147" s="65"/>
    </row>
    <row r="6148" spans="1:9" ht="15" hidden="1" customHeight="1" x14ac:dyDescent="0.25">
      <c r="A6148" s="224"/>
      <c r="B6148" s="56"/>
      <c r="C6148" s="75"/>
      <c r="D6148" s="57"/>
      <c r="E6148" s="56"/>
      <c r="F6148" s="76"/>
      <c r="G6148" s="63"/>
      <c r="H6148" s="64"/>
      <c r="I6148" s="65"/>
    </row>
    <row r="6149" spans="1:9" ht="15" hidden="1" customHeight="1" x14ac:dyDescent="0.25">
      <c r="A6149" s="224"/>
      <c r="B6149" s="56"/>
      <c r="C6149" s="75"/>
      <c r="D6149" s="57"/>
      <c r="E6149" s="56"/>
      <c r="F6149" s="62"/>
      <c r="G6149" s="63"/>
      <c r="H6149" s="64"/>
      <c r="I6149" s="65"/>
    </row>
    <row r="6150" spans="1:9" ht="15" hidden="1" customHeight="1" x14ac:dyDescent="0.25">
      <c r="A6150" s="224"/>
      <c r="B6150" s="81"/>
      <c r="C6150" s="56"/>
      <c r="D6150" s="57"/>
      <c r="E6150" s="66"/>
      <c r="F6150" s="76"/>
      <c r="G6150" s="63"/>
      <c r="H6150" s="64"/>
      <c r="I6150" s="65"/>
    </row>
    <row r="6151" spans="1:9" ht="15" hidden="1" customHeight="1" x14ac:dyDescent="0.25">
      <c r="A6151" s="224"/>
      <c r="B6151" s="81"/>
      <c r="C6151" s="56"/>
      <c r="D6151" s="57"/>
      <c r="E6151" s="84"/>
      <c r="F6151" s="76"/>
      <c r="G6151" s="63"/>
      <c r="H6151" s="64"/>
      <c r="I6151" s="65"/>
    </row>
    <row r="6152" spans="1:9" ht="15" hidden="1" customHeight="1" x14ac:dyDescent="0.25">
      <c r="A6152" s="224"/>
      <c r="B6152" s="81"/>
      <c r="C6152" s="65"/>
      <c r="D6152" s="71"/>
      <c r="E6152" s="84"/>
      <c r="F6152" s="96"/>
      <c r="G6152" s="63"/>
      <c r="H6152" s="64"/>
      <c r="I6152" s="65"/>
    </row>
    <row r="6153" spans="1:9" ht="15" hidden="1" customHeight="1" x14ac:dyDescent="0.25">
      <c r="A6153" s="224"/>
      <c r="B6153" s="81"/>
      <c r="C6153" s="56"/>
      <c r="D6153" s="57"/>
      <c r="E6153" s="84"/>
      <c r="F6153" s="62"/>
      <c r="G6153" s="63"/>
      <c r="H6153" s="64"/>
      <c r="I6153" s="65"/>
    </row>
    <row r="6154" spans="1:9" ht="15" hidden="1" customHeight="1" x14ac:dyDescent="0.25">
      <c r="A6154" s="224"/>
      <c r="B6154" s="81"/>
      <c r="C6154" s="56"/>
      <c r="D6154" s="467"/>
      <c r="E6154" s="84"/>
      <c r="F6154" s="469"/>
      <c r="G6154" s="63"/>
      <c r="H6154" s="64"/>
      <c r="I6154" s="65"/>
    </row>
    <row r="6155" spans="1:9" ht="15" hidden="1" customHeight="1" x14ac:dyDescent="0.25">
      <c r="A6155" s="224"/>
      <c r="B6155" s="81"/>
      <c r="C6155" s="56"/>
      <c r="D6155" s="57"/>
      <c r="E6155" s="84"/>
      <c r="F6155" s="62"/>
      <c r="G6155" s="63"/>
      <c r="H6155" s="64"/>
      <c r="I6155" s="65"/>
    </row>
    <row r="6156" spans="1:9" ht="15" hidden="1" customHeight="1" x14ac:dyDescent="0.25">
      <c r="A6156" s="224"/>
      <c r="B6156" s="56"/>
      <c r="C6156" s="123"/>
      <c r="D6156" s="57"/>
      <c r="E6156" s="66"/>
      <c r="F6156" s="76"/>
      <c r="G6156" s="63"/>
      <c r="H6156" s="64"/>
      <c r="I6156" s="65"/>
    </row>
    <row r="6157" spans="1:9" ht="15" hidden="1" customHeight="1" x14ac:dyDescent="0.25">
      <c r="A6157" s="224"/>
      <c r="B6157" s="56"/>
      <c r="C6157" s="123"/>
      <c r="D6157" s="57"/>
      <c r="E6157" s="84"/>
      <c r="F6157" s="76"/>
      <c r="G6157" s="63"/>
      <c r="H6157" s="64"/>
      <c r="I6157" s="65"/>
    </row>
    <row r="6158" spans="1:9" ht="15" hidden="1" customHeight="1" x14ac:dyDescent="0.25">
      <c r="A6158" s="224"/>
      <c r="B6158" s="81"/>
      <c r="C6158" s="123"/>
      <c r="D6158" s="57"/>
      <c r="E6158" s="66"/>
      <c r="F6158" s="62"/>
      <c r="G6158" s="63"/>
      <c r="H6158" s="64"/>
      <c r="I6158" s="65"/>
    </row>
    <row r="6159" spans="1:9" ht="15" hidden="1" customHeight="1" x14ac:dyDescent="0.25">
      <c r="A6159" s="224"/>
      <c r="B6159" s="95"/>
      <c r="C6159" s="230"/>
      <c r="D6159" s="57"/>
      <c r="E6159" s="72"/>
      <c r="F6159" s="77"/>
      <c r="G6159" s="63"/>
      <c r="H6159" s="64"/>
      <c r="I6159" s="65"/>
    </row>
    <row r="6160" spans="1:9" ht="15" hidden="1" customHeight="1" x14ac:dyDescent="0.25">
      <c r="A6160" s="224"/>
      <c r="B6160" s="95"/>
      <c r="C6160" s="230"/>
      <c r="D6160" s="57"/>
      <c r="E6160" s="66"/>
      <c r="F6160" s="76"/>
      <c r="G6160" s="63"/>
      <c r="H6160" s="64"/>
      <c r="I6160" s="65"/>
    </row>
    <row r="6161" spans="1:9" ht="15" hidden="1" customHeight="1" x14ac:dyDescent="0.25">
      <c r="A6161" s="224"/>
      <c r="B6161" s="68"/>
      <c r="C6161" s="56"/>
      <c r="D6161" s="61"/>
      <c r="E6161" s="69"/>
      <c r="F6161" s="62"/>
      <c r="G6161" s="63"/>
      <c r="H6161" s="64"/>
      <c r="I6161" s="65"/>
    </row>
    <row r="6162" spans="1:9" ht="15" hidden="1" customHeight="1" x14ac:dyDescent="0.25">
      <c r="A6162" s="224"/>
      <c r="B6162" s="68"/>
      <c r="C6162" s="56"/>
      <c r="D6162" s="61"/>
      <c r="E6162" s="69"/>
      <c r="F6162" s="62"/>
      <c r="G6162" s="63"/>
      <c r="H6162" s="64"/>
      <c r="I6162" s="65"/>
    </row>
    <row r="6163" spans="1:9" ht="15" hidden="1" customHeight="1" x14ac:dyDescent="0.25">
      <c r="A6163" s="224"/>
      <c r="B6163" s="56"/>
      <c r="C6163" s="56"/>
      <c r="D6163" s="61"/>
      <c r="E6163" s="69"/>
      <c r="F6163" s="62"/>
      <c r="G6163" s="63"/>
      <c r="H6163" s="64"/>
      <c r="I6163" s="65"/>
    </row>
    <row r="6164" spans="1:9" ht="15" hidden="1" customHeight="1" x14ac:dyDescent="0.25">
      <c r="A6164" s="224"/>
      <c r="B6164" s="56"/>
      <c r="C6164" s="56"/>
      <c r="D6164" s="61"/>
      <c r="E6164" s="69"/>
      <c r="F6164" s="62"/>
      <c r="G6164" s="63"/>
      <c r="H6164" s="64"/>
      <c r="I6164" s="65"/>
    </row>
    <row r="6165" spans="1:9" ht="15" hidden="1" customHeight="1" x14ac:dyDescent="0.25">
      <c r="A6165" s="224"/>
      <c r="B6165" s="60"/>
      <c r="C6165" s="75"/>
      <c r="D6165" s="57"/>
      <c r="E6165" s="72"/>
      <c r="F6165" s="58"/>
      <c r="G6165" s="63"/>
      <c r="H6165" s="64"/>
      <c r="I6165" s="65"/>
    </row>
    <row r="6166" spans="1:9" ht="15" hidden="1" customHeight="1" x14ac:dyDescent="0.25">
      <c r="A6166" s="224"/>
      <c r="B6166" s="95"/>
      <c r="C6166" s="56"/>
      <c r="D6166" s="57"/>
      <c r="E6166" s="72"/>
      <c r="F6166" s="58"/>
      <c r="G6166" s="63"/>
      <c r="H6166" s="64"/>
      <c r="I6166" s="56"/>
    </row>
    <row r="6167" spans="1:9" ht="15" hidden="1" customHeight="1" x14ac:dyDescent="0.25">
      <c r="A6167" s="224"/>
      <c r="B6167" s="60"/>
      <c r="C6167" s="151"/>
      <c r="D6167" s="56"/>
      <c r="E6167" s="56"/>
      <c r="F6167" s="58"/>
      <c r="G6167" s="63"/>
      <c r="H6167" s="64"/>
      <c r="I6167" s="56"/>
    </row>
    <row r="6168" spans="1:9" ht="15" hidden="1" customHeight="1" x14ac:dyDescent="0.25">
      <c r="A6168" s="224"/>
      <c r="B6168" s="95"/>
      <c r="C6168" s="230"/>
      <c r="D6168" s="57"/>
      <c r="E6168" s="66"/>
      <c r="F6168" s="76"/>
      <c r="G6168" s="63"/>
      <c r="H6168" s="56"/>
      <c r="I6168" s="56"/>
    </row>
    <row r="6169" spans="1:9" ht="15" hidden="1" customHeight="1" x14ac:dyDescent="0.25">
      <c r="A6169" s="224"/>
      <c r="B6169" s="56"/>
      <c r="C6169" s="56"/>
      <c r="D6169" s="83"/>
      <c r="E6169" s="72"/>
      <c r="F6169" s="77"/>
      <c r="G6169" s="63"/>
      <c r="H6169" s="64"/>
      <c r="I6169" s="56"/>
    </row>
    <row r="6170" spans="1:9" ht="15" hidden="1" customHeight="1" x14ac:dyDescent="0.25">
      <c r="A6170" s="224"/>
      <c r="B6170" s="55"/>
      <c r="C6170" s="230"/>
      <c r="D6170" s="57"/>
      <c r="E6170" s="66"/>
      <c r="F6170" s="58"/>
      <c r="G6170" s="63"/>
      <c r="H6170" s="64"/>
      <c r="I6170" s="56"/>
    </row>
    <row r="6171" spans="1:9" ht="15" hidden="1" customHeight="1" x14ac:dyDescent="0.25">
      <c r="A6171" s="224"/>
      <c r="B6171" s="74"/>
      <c r="C6171" s="56"/>
      <c r="D6171" s="57"/>
      <c r="E6171" s="86"/>
      <c r="F6171" s="76"/>
      <c r="G6171" s="63"/>
      <c r="H6171" s="64"/>
      <c r="I6171" s="56"/>
    </row>
    <row r="6172" spans="1:9" ht="15" hidden="1" customHeight="1" x14ac:dyDescent="0.25">
      <c r="A6172" s="224"/>
      <c r="B6172" s="56"/>
      <c r="C6172" s="71"/>
      <c r="D6172" s="105"/>
      <c r="E6172" s="72"/>
      <c r="F6172" s="62"/>
      <c r="G6172" s="63"/>
      <c r="H6172" s="64"/>
      <c r="I6172" s="70"/>
    </row>
    <row r="6173" spans="1:9" ht="15" hidden="1" customHeight="1" x14ac:dyDescent="0.25">
      <c r="A6173" s="224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4"/>
      <c r="B6174" s="56"/>
      <c r="C6174" s="56"/>
      <c r="D6174" s="57"/>
      <c r="E6174" s="86"/>
      <c r="F6174" s="77"/>
      <c r="G6174" s="63"/>
      <c r="H6174" s="64"/>
      <c r="I6174" s="70"/>
    </row>
    <row r="6175" spans="1:9" ht="15" hidden="1" customHeight="1" x14ac:dyDescent="0.25">
      <c r="A6175" s="224"/>
      <c r="B6175" s="56"/>
      <c r="C6175" s="56"/>
      <c r="D6175" s="57"/>
      <c r="E6175" s="86"/>
      <c r="F6175" s="77"/>
      <c r="G6175" s="63"/>
      <c r="H6175" s="64"/>
      <c r="I6175" s="70"/>
    </row>
    <row r="6176" spans="1:9" ht="15" hidden="1" customHeight="1" x14ac:dyDescent="0.25">
      <c r="A6176" s="224"/>
      <c r="B6176" s="95"/>
      <c r="C6176" s="56"/>
      <c r="D6176" s="57"/>
      <c r="E6176" s="72"/>
      <c r="F6176" s="58"/>
      <c r="G6176" s="63"/>
      <c r="H6176" s="64"/>
      <c r="I6176" s="56"/>
    </row>
    <row r="6177" spans="1:9" ht="15" hidden="1" customHeight="1" x14ac:dyDescent="0.25">
      <c r="A6177" s="224"/>
      <c r="B6177" s="56"/>
      <c r="C6177" s="56"/>
      <c r="D6177" s="56"/>
      <c r="E6177" s="66"/>
      <c r="F6177" s="58"/>
      <c r="G6177" s="63"/>
      <c r="H6177" s="64"/>
      <c r="I6177" s="56"/>
    </row>
    <row r="6178" spans="1:9" ht="15" hidden="1" customHeight="1" x14ac:dyDescent="0.25">
      <c r="A6178" s="224"/>
      <c r="B6178" s="74"/>
      <c r="C6178" s="88"/>
      <c r="D6178" s="57"/>
      <c r="E6178" s="66"/>
      <c r="F6178" s="76"/>
      <c r="G6178" s="63"/>
      <c r="H6178" s="64"/>
      <c r="I6178" s="56"/>
    </row>
    <row r="6179" spans="1:9" ht="15" hidden="1" customHeight="1" x14ac:dyDescent="0.25">
      <c r="A6179" s="224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4"/>
      <c r="B6180" s="60"/>
      <c r="C6180" s="228"/>
      <c r="D6180" s="98"/>
      <c r="E6180" s="99"/>
      <c r="F6180" s="441"/>
      <c r="G6180" s="63"/>
      <c r="H6180" s="64"/>
      <c r="I6180" s="56"/>
    </row>
    <row r="6181" spans="1:9" ht="15" hidden="1" customHeight="1" x14ac:dyDescent="0.25">
      <c r="A6181" s="224"/>
      <c r="B6181" s="81"/>
      <c r="C6181" s="56"/>
      <c r="D6181" s="57"/>
      <c r="E6181" s="66"/>
      <c r="F6181" s="62"/>
      <c r="G6181" s="63"/>
      <c r="H6181" s="64"/>
      <c r="I6181" s="56"/>
    </row>
    <row r="6182" spans="1:9" ht="15" hidden="1" customHeight="1" x14ac:dyDescent="0.25">
      <c r="A6182" s="224"/>
      <c r="B6182" s="55"/>
      <c r="C6182" s="88"/>
      <c r="D6182" s="137"/>
      <c r="E6182" s="72"/>
      <c r="F6182" s="76"/>
      <c r="G6182" s="63"/>
      <c r="H6182" s="64"/>
      <c r="I6182" s="56"/>
    </row>
    <row r="6183" spans="1:9" ht="15" hidden="1" customHeight="1" x14ac:dyDescent="0.25">
      <c r="A6183" s="224"/>
      <c r="B6183" s="55"/>
      <c r="C6183" s="56"/>
      <c r="D6183" s="57"/>
      <c r="E6183" s="72"/>
      <c r="F6183" s="62"/>
      <c r="G6183" s="63"/>
      <c r="H6183" s="64"/>
      <c r="I6183" s="56"/>
    </row>
    <row r="6184" spans="1:9" ht="15" hidden="1" customHeight="1" x14ac:dyDescent="0.25">
      <c r="A6184" s="224"/>
      <c r="B6184" s="81"/>
      <c r="C6184" s="56"/>
      <c r="D6184" s="57"/>
      <c r="E6184" s="66"/>
      <c r="F6184" s="62"/>
      <c r="G6184" s="63"/>
      <c r="H6184" s="64"/>
      <c r="I6184" s="56"/>
    </row>
    <row r="6185" spans="1:9" ht="15" hidden="1" customHeight="1" x14ac:dyDescent="0.25">
      <c r="A6185" s="224"/>
      <c r="B6185" s="81"/>
      <c r="C6185" s="56"/>
      <c r="D6185" s="57"/>
      <c r="E6185" s="66"/>
      <c r="F6185" s="62"/>
      <c r="G6185" s="63"/>
      <c r="H6185" s="64"/>
      <c r="I6185" s="70"/>
    </row>
    <row r="6186" spans="1:9" ht="15" hidden="1" customHeight="1" x14ac:dyDescent="0.25">
      <c r="A6186" s="224"/>
      <c r="B6186" s="56"/>
      <c r="C6186" s="56"/>
      <c r="D6186" s="106"/>
      <c r="E6186" s="66"/>
      <c r="F6186" s="62"/>
      <c r="G6186" s="63"/>
      <c r="H6186" s="64"/>
      <c r="I6186" s="70"/>
    </row>
    <row r="6187" spans="1:9" ht="15" hidden="1" customHeight="1" x14ac:dyDescent="0.25">
      <c r="A6187" s="224"/>
      <c r="B6187" s="55"/>
      <c r="C6187" s="123"/>
      <c r="D6187" s="57"/>
      <c r="E6187" s="66"/>
      <c r="F6187" s="76"/>
      <c r="G6187" s="63"/>
      <c r="H6187" s="64"/>
      <c r="I6187" s="70"/>
    </row>
    <row r="6188" spans="1:9" ht="15" hidden="1" customHeight="1" x14ac:dyDescent="0.25">
      <c r="A6188" s="224"/>
      <c r="B6188" s="55"/>
      <c r="C6188" s="178"/>
      <c r="D6188" s="105"/>
      <c r="E6188" s="86"/>
      <c r="F6188" s="59"/>
      <c r="G6188" s="63"/>
      <c r="H6188" s="64"/>
      <c r="I6188" s="70"/>
    </row>
    <row r="6189" spans="1:9" ht="15" hidden="1" customHeight="1" x14ac:dyDescent="0.25">
      <c r="A6189" s="224"/>
      <c r="B6189" s="74"/>
      <c r="C6189" s="56"/>
      <c r="D6189" s="83"/>
      <c r="E6189" s="84"/>
      <c r="F6189" s="76"/>
      <c r="G6189" s="63"/>
      <c r="H6189" s="64"/>
      <c r="I6189" s="70"/>
    </row>
    <row r="6190" spans="1:9" ht="15" hidden="1" customHeight="1" x14ac:dyDescent="0.25">
      <c r="A6190" s="224"/>
      <c r="B6190" s="68"/>
      <c r="C6190" s="68"/>
      <c r="D6190" s="57"/>
      <c r="E6190" s="66"/>
      <c r="F6190" s="76"/>
      <c r="G6190" s="63"/>
      <c r="H6190" s="64"/>
      <c r="I6190" s="70"/>
    </row>
    <row r="6191" spans="1:9" ht="15" hidden="1" customHeight="1" x14ac:dyDescent="0.25">
      <c r="A6191" s="224"/>
      <c r="B6191" s="55"/>
      <c r="C6191" s="65"/>
      <c r="D6191" s="115"/>
      <c r="E6191" s="99"/>
      <c r="F6191" s="116"/>
      <c r="G6191" s="63"/>
      <c r="H6191" s="64"/>
      <c r="I6191" s="70"/>
    </row>
    <row r="6192" spans="1:9" ht="15" hidden="1" customHeight="1" x14ac:dyDescent="0.25">
      <c r="A6192" s="224"/>
      <c r="B6192" s="56"/>
      <c r="C6192" s="56"/>
      <c r="D6192" s="57"/>
      <c r="E6192" s="66"/>
      <c r="F6192" s="62"/>
      <c r="G6192" s="63"/>
      <c r="H6192" s="64"/>
      <c r="I6192" s="70"/>
    </row>
    <row r="6193" spans="1:9" ht="15" hidden="1" customHeight="1" x14ac:dyDescent="0.25">
      <c r="A6193" s="224"/>
      <c r="B6193" s="68"/>
      <c r="C6193" s="56"/>
      <c r="D6193" s="61"/>
      <c r="E6193" s="84"/>
      <c r="F6193" s="62"/>
      <c r="G6193" s="63"/>
      <c r="H6193" s="64"/>
      <c r="I6193" s="70"/>
    </row>
    <row r="6194" spans="1:9" ht="15" hidden="1" customHeight="1" x14ac:dyDescent="0.25">
      <c r="A6194" s="224"/>
      <c r="B6194" s="55"/>
      <c r="C6194" s="56"/>
      <c r="D6194" s="57"/>
      <c r="E6194" s="84"/>
      <c r="F6194" s="76"/>
      <c r="G6194" s="63"/>
      <c r="H6194" s="64"/>
      <c r="I6194" s="70"/>
    </row>
    <row r="6195" spans="1:9" ht="15" hidden="1" customHeight="1" x14ac:dyDescent="0.25">
      <c r="A6195" s="224"/>
      <c r="B6195" s="56"/>
      <c r="C6195" s="123"/>
      <c r="D6195" s="57"/>
      <c r="E6195" s="72"/>
      <c r="F6195" s="62"/>
      <c r="G6195" s="63"/>
      <c r="H6195" s="64"/>
      <c r="I6195" s="70"/>
    </row>
    <row r="6196" spans="1:9" ht="15" hidden="1" customHeight="1" x14ac:dyDescent="0.25">
      <c r="A6196" s="224"/>
      <c r="B6196" s="81"/>
      <c r="C6196" s="56"/>
      <c r="D6196" s="57"/>
      <c r="E6196" s="66"/>
      <c r="F6196" s="62"/>
      <c r="G6196" s="63"/>
      <c r="H6196" s="746"/>
      <c r="I6196" s="471"/>
    </row>
    <row r="6197" spans="1:9" ht="15" hidden="1" customHeight="1" x14ac:dyDescent="0.25">
      <c r="A6197" s="224"/>
      <c r="B6197" s="56"/>
      <c r="C6197" s="123"/>
      <c r="D6197" s="57"/>
      <c r="E6197" s="72"/>
      <c r="F6197" s="62"/>
      <c r="G6197" s="63"/>
      <c r="H6197" s="64"/>
      <c r="I6197" s="471"/>
    </row>
    <row r="6198" spans="1:9" ht="15" hidden="1" customHeight="1" x14ac:dyDescent="0.25">
      <c r="A6198" s="224"/>
      <c r="B6198" s="56"/>
      <c r="C6198" s="123"/>
      <c r="D6198" s="57"/>
      <c r="E6198" s="72"/>
      <c r="F6198" s="76"/>
      <c r="G6198" s="63"/>
      <c r="H6198" s="64"/>
      <c r="I6198" s="472"/>
    </row>
    <row r="6199" spans="1:9" ht="15" hidden="1" customHeight="1" x14ac:dyDescent="0.25">
      <c r="A6199" s="224"/>
      <c r="B6199" s="56"/>
      <c r="C6199" s="123"/>
      <c r="D6199" s="57"/>
      <c r="E6199" s="72"/>
      <c r="F6199" s="76"/>
      <c r="G6199" s="63"/>
      <c r="H6199" s="64"/>
      <c r="I6199" s="70"/>
    </row>
    <row r="6200" spans="1:9" ht="15" hidden="1" customHeight="1" x14ac:dyDescent="0.25">
      <c r="A6200" s="224"/>
      <c r="B6200" s="56"/>
      <c r="C6200" s="56"/>
      <c r="D6200" s="57"/>
      <c r="E6200" s="86"/>
      <c r="F6200" s="63"/>
      <c r="G6200" s="63"/>
      <c r="H6200" s="64"/>
      <c r="I6200" s="56"/>
    </row>
    <row r="6201" spans="1:9" ht="15" hidden="1" customHeight="1" x14ac:dyDescent="0.25">
      <c r="A6201" s="224"/>
      <c r="B6201" s="56"/>
      <c r="C6201" s="56"/>
      <c r="D6201" s="57"/>
      <c r="E6201" s="86"/>
      <c r="F6201" s="77"/>
      <c r="G6201" s="63"/>
      <c r="H6201" s="64"/>
      <c r="I6201" s="70"/>
    </row>
    <row r="6202" spans="1:9" ht="15" hidden="1" customHeight="1" x14ac:dyDescent="0.25">
      <c r="A6202" s="224"/>
      <c r="B6202" s="56"/>
      <c r="C6202" s="56"/>
      <c r="D6202" s="57"/>
      <c r="E6202" s="86"/>
      <c r="F6202" s="77"/>
      <c r="G6202" s="63"/>
      <c r="H6202" s="64"/>
      <c r="I6202" s="70"/>
    </row>
    <row r="6203" spans="1:9" ht="15" hidden="1" customHeight="1" x14ac:dyDescent="0.25">
      <c r="A6203" s="224"/>
      <c r="B6203" s="60"/>
      <c r="C6203" s="228"/>
      <c r="D6203" s="98"/>
      <c r="E6203" s="99"/>
      <c r="F6203" s="441"/>
      <c r="G6203" s="63"/>
      <c r="H6203" s="64"/>
      <c r="I6203" s="56"/>
    </row>
    <row r="6204" spans="1:9" ht="15" hidden="1" customHeight="1" x14ac:dyDescent="0.25">
      <c r="A6204" s="224"/>
      <c r="B6204" s="56"/>
      <c r="C6204" s="56"/>
      <c r="D6204" s="57"/>
      <c r="E6204" s="72"/>
      <c r="F6204" s="62"/>
      <c r="G6204" s="63"/>
      <c r="H6204" s="64"/>
      <c r="I6204" s="56"/>
    </row>
    <row r="6205" spans="1:9" ht="15" hidden="1" customHeight="1" x14ac:dyDescent="0.25">
      <c r="A6205" s="224"/>
      <c r="B6205" s="55"/>
      <c r="C6205" s="88"/>
      <c r="D6205" s="137"/>
      <c r="E6205" s="72"/>
      <c r="F6205" s="76"/>
      <c r="G6205" s="63"/>
      <c r="H6205" s="64"/>
      <c r="I6205" s="56"/>
    </row>
    <row r="6206" spans="1:9" ht="15" hidden="1" customHeight="1" x14ac:dyDescent="0.25">
      <c r="A6206" s="224"/>
      <c r="B6206" s="55"/>
      <c r="C6206" s="110"/>
      <c r="D6206" s="57"/>
      <c r="E6206" s="66"/>
      <c r="F6206" s="62"/>
      <c r="G6206" s="63"/>
      <c r="H6206" s="64"/>
      <c r="I6206" s="56"/>
    </row>
    <row r="6207" spans="1:9" ht="15" hidden="1" customHeight="1" x14ac:dyDescent="0.25">
      <c r="A6207" s="224"/>
      <c r="B6207" s="56"/>
      <c r="C6207" s="56"/>
      <c r="D6207" s="57"/>
      <c r="E6207" s="66"/>
      <c r="F6207" s="62"/>
      <c r="G6207" s="63"/>
      <c r="H6207" s="64"/>
      <c r="I6207" s="56"/>
    </row>
    <row r="6208" spans="1:9" ht="15" hidden="1" customHeight="1" x14ac:dyDescent="0.25">
      <c r="A6208" s="224"/>
      <c r="B6208" s="56"/>
      <c r="C6208" s="56"/>
      <c r="D6208" s="57"/>
      <c r="E6208" s="66"/>
      <c r="F6208" s="76"/>
      <c r="G6208" s="63"/>
      <c r="H6208" s="64"/>
      <c r="I6208" s="56"/>
    </row>
    <row r="6209" spans="1:9" ht="15" hidden="1" customHeight="1" x14ac:dyDescent="0.25">
      <c r="A6209" s="224"/>
      <c r="B6209" s="55"/>
      <c r="C6209" s="75"/>
      <c r="D6209" s="57"/>
      <c r="E6209" s="66"/>
      <c r="F6209" s="62"/>
      <c r="G6209" s="63"/>
      <c r="H6209" s="64"/>
      <c r="I6209" s="56"/>
    </row>
    <row r="6210" spans="1:9" ht="15" hidden="1" customHeight="1" x14ac:dyDescent="0.25">
      <c r="A6210" s="224"/>
      <c r="B6210" s="56"/>
      <c r="C6210" s="123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4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4"/>
      <c r="B6212" s="55"/>
      <c r="C6212" s="75"/>
      <c r="D6212" s="57"/>
      <c r="E6212" s="72"/>
      <c r="F6212" s="76"/>
      <c r="G6212" s="63"/>
      <c r="H6212" s="64"/>
      <c r="I6212" s="56"/>
    </row>
    <row r="6213" spans="1:9" ht="15" hidden="1" customHeight="1" x14ac:dyDescent="0.25">
      <c r="A6213" s="224"/>
      <c r="B6213" s="55"/>
      <c r="C6213" s="75"/>
      <c r="D6213" s="57"/>
      <c r="E6213" s="72"/>
      <c r="F6213" s="76"/>
      <c r="G6213" s="63"/>
      <c r="H6213" s="64"/>
      <c r="I6213" s="56"/>
    </row>
    <row r="6214" spans="1:9" ht="15" hidden="1" customHeight="1" x14ac:dyDescent="0.25">
      <c r="A6214" s="224"/>
      <c r="B6214" s="60"/>
      <c r="C6214" s="56"/>
      <c r="D6214" s="71"/>
      <c r="E6214" s="71"/>
      <c r="F6214" s="96"/>
      <c r="G6214" s="63"/>
      <c r="H6214" s="64"/>
      <c r="I6214" s="56"/>
    </row>
    <row r="6215" spans="1:9" ht="15" hidden="1" customHeight="1" x14ac:dyDescent="0.25">
      <c r="A6215" s="224"/>
      <c r="B6215" s="56"/>
      <c r="C6215" s="110"/>
      <c r="D6215" s="57"/>
      <c r="E6215" s="66"/>
      <c r="F6215" s="62"/>
      <c r="G6215" s="63"/>
      <c r="H6215" s="64"/>
      <c r="I6215" s="56"/>
    </row>
    <row r="6216" spans="1:9" ht="15" hidden="1" customHeight="1" x14ac:dyDescent="0.25">
      <c r="A6216" s="224"/>
      <c r="B6216" s="68"/>
      <c r="C6216" s="56"/>
      <c r="D6216" s="83"/>
      <c r="E6216" s="69"/>
      <c r="F6216" s="77"/>
      <c r="G6216" s="63"/>
      <c r="H6216" s="64"/>
      <c r="I6216" s="56"/>
    </row>
    <row r="6217" spans="1:9" ht="15" hidden="1" customHeight="1" x14ac:dyDescent="0.25">
      <c r="A6217" s="224"/>
      <c r="B6217" s="68"/>
      <c r="C6217" s="56"/>
      <c r="D6217" s="83"/>
      <c r="E6217" s="69"/>
      <c r="F6217" s="77"/>
      <c r="G6217" s="63"/>
      <c r="H6217" s="64"/>
      <c r="I6217" s="56"/>
    </row>
    <row r="6218" spans="1:9" ht="15" hidden="1" customHeight="1" x14ac:dyDescent="0.25">
      <c r="A6218" s="224"/>
      <c r="B6218" s="60"/>
      <c r="C6218" s="151"/>
      <c r="D6218" s="83"/>
      <c r="E6218" s="69"/>
      <c r="F6218" s="77"/>
      <c r="G6218" s="63"/>
      <c r="H6218" s="64"/>
      <c r="I6218" s="70"/>
    </row>
    <row r="6219" spans="1:9" ht="15" hidden="1" customHeight="1" x14ac:dyDescent="0.25">
      <c r="A6219" s="224"/>
      <c r="B6219" s="55"/>
      <c r="C6219" s="56"/>
      <c r="D6219" s="57"/>
      <c r="E6219" s="84"/>
      <c r="F6219" s="76"/>
      <c r="G6219" s="63"/>
      <c r="H6219" s="64"/>
      <c r="I6219" s="70"/>
    </row>
    <row r="6220" spans="1:9" ht="15" hidden="1" customHeight="1" x14ac:dyDescent="0.25">
      <c r="A6220" s="224"/>
      <c r="B6220" s="71"/>
      <c r="C6220" s="71"/>
      <c r="D6220" s="57"/>
      <c r="E6220" s="66"/>
      <c r="F6220" s="76"/>
      <c r="G6220" s="100"/>
      <c r="H6220" s="64"/>
      <c r="I6220" s="70"/>
    </row>
    <row r="6221" spans="1:9" ht="15" hidden="1" customHeight="1" x14ac:dyDescent="0.25">
      <c r="A6221" s="224"/>
      <c r="B6221" s="56"/>
      <c r="C6221" s="56"/>
      <c r="D6221" s="57"/>
      <c r="E6221" s="86"/>
      <c r="F6221" s="77"/>
      <c r="G6221" s="63"/>
      <c r="H6221" s="64"/>
      <c r="I6221" s="70"/>
    </row>
    <row r="6222" spans="1:9" ht="15" hidden="1" customHeight="1" x14ac:dyDescent="0.25">
      <c r="A6222" s="224"/>
      <c r="B6222" s="56"/>
      <c r="C6222" s="56"/>
      <c r="D6222" s="106"/>
      <c r="E6222" s="66"/>
      <c r="F6222" s="77"/>
      <c r="G6222" s="63"/>
      <c r="H6222" s="64"/>
      <c r="I6222" s="70"/>
    </row>
    <row r="6223" spans="1:9" ht="15" hidden="1" customHeight="1" x14ac:dyDescent="0.25">
      <c r="A6223" s="224"/>
      <c r="B6223" s="56"/>
      <c r="C6223" s="56"/>
      <c r="D6223" s="57"/>
      <c r="E6223" s="66"/>
      <c r="F6223" s="76"/>
      <c r="G6223" s="63"/>
      <c r="H6223" s="64"/>
      <c r="I6223" s="70"/>
    </row>
    <row r="6224" spans="1:9" ht="15" hidden="1" customHeight="1" x14ac:dyDescent="0.25">
      <c r="A6224" s="224"/>
      <c r="B6224" s="55"/>
      <c r="C6224" s="228"/>
      <c r="D6224" s="57"/>
      <c r="E6224" s="66"/>
      <c r="F6224" s="76"/>
      <c r="G6224" s="63"/>
      <c r="H6224" s="64"/>
      <c r="I6224" s="70"/>
    </row>
    <row r="6225" spans="1:9" ht="15" hidden="1" customHeight="1" x14ac:dyDescent="0.25">
      <c r="A6225" s="224"/>
      <c r="B6225" s="55"/>
      <c r="C6225" s="56"/>
      <c r="D6225" s="106"/>
      <c r="E6225" s="72"/>
      <c r="F6225" s="58"/>
      <c r="G6225" s="63"/>
      <c r="H6225" s="64"/>
      <c r="I6225" s="70"/>
    </row>
    <row r="6226" spans="1:9" ht="15" hidden="1" customHeight="1" x14ac:dyDescent="0.25">
      <c r="A6226" s="224"/>
      <c r="B6226" s="95"/>
      <c r="C6226" s="56"/>
      <c r="D6226" s="57"/>
      <c r="E6226" s="72"/>
      <c r="F6226" s="58"/>
      <c r="G6226" s="63"/>
      <c r="H6226" s="64"/>
      <c r="I6226" s="70"/>
    </row>
    <row r="6227" spans="1:9" ht="15" hidden="1" customHeight="1" x14ac:dyDescent="0.25">
      <c r="A6227" s="224"/>
      <c r="B6227" s="68"/>
      <c r="C6227" s="56"/>
      <c r="D6227" s="83"/>
      <c r="E6227" s="69"/>
      <c r="F6227" s="77"/>
      <c r="G6227" s="63"/>
      <c r="H6227" s="64"/>
      <c r="I6227" s="70"/>
    </row>
    <row r="6228" spans="1:9" ht="15" hidden="1" customHeight="1" x14ac:dyDescent="0.25">
      <c r="A6228" s="224"/>
      <c r="B6228" s="60"/>
      <c r="C6228" s="151"/>
      <c r="D6228" s="83"/>
      <c r="E6228" s="69"/>
      <c r="F6228" s="77"/>
      <c r="G6228" s="63"/>
      <c r="H6228" s="64"/>
      <c r="I6228" s="70"/>
    </row>
    <row r="6229" spans="1:9" ht="15" hidden="1" customHeight="1" x14ac:dyDescent="0.25">
      <c r="A6229" s="224"/>
      <c r="B6229" s="68"/>
      <c r="C6229" s="56"/>
      <c r="D6229" s="83"/>
      <c r="E6229" s="145"/>
      <c r="F6229" s="62"/>
      <c r="G6229" s="63"/>
      <c r="H6229" s="106"/>
      <c r="I6229" s="70"/>
    </row>
    <row r="6230" spans="1:9" ht="15" hidden="1" customHeight="1" x14ac:dyDescent="0.25">
      <c r="A6230" s="224"/>
      <c r="B6230" s="68"/>
      <c r="C6230" s="178"/>
      <c r="D6230" s="83"/>
      <c r="E6230" s="145"/>
      <c r="F6230" s="62"/>
      <c r="G6230" s="63"/>
      <c r="H6230" s="64"/>
      <c r="I6230" s="70"/>
    </row>
    <row r="6231" spans="1:9" ht="15" hidden="1" customHeight="1" x14ac:dyDescent="0.25">
      <c r="A6231" s="224"/>
      <c r="B6231" s="56"/>
      <c r="C6231" s="56"/>
      <c r="D6231" s="57"/>
      <c r="E6231" s="86"/>
      <c r="F6231" s="96"/>
      <c r="G6231" s="63"/>
      <c r="H6231" s="64"/>
      <c r="I6231" s="70"/>
    </row>
    <row r="6232" spans="1:9" ht="15" hidden="1" customHeight="1" x14ac:dyDescent="0.25">
      <c r="A6232" s="224"/>
      <c r="B6232" s="60"/>
      <c r="C6232" s="75"/>
      <c r="D6232" s="57"/>
      <c r="E6232" s="72"/>
      <c r="F6232" s="77"/>
      <c r="G6232" s="63"/>
      <c r="H6232" s="64"/>
      <c r="I6232" s="70"/>
    </row>
    <row r="6233" spans="1:9" ht="15" hidden="1" customHeight="1" x14ac:dyDescent="0.25">
      <c r="A6233" s="224"/>
      <c r="B6233" s="56"/>
      <c r="C6233" s="56"/>
      <c r="D6233" s="57"/>
      <c r="E6233" s="72"/>
      <c r="F6233" s="58"/>
      <c r="G6233" s="63"/>
      <c r="H6233" s="64"/>
      <c r="I6233" s="70"/>
    </row>
    <row r="6234" spans="1:9" ht="15" hidden="1" customHeight="1" x14ac:dyDescent="0.25">
      <c r="A6234" s="224"/>
      <c r="B6234" s="56"/>
      <c r="C6234" s="56"/>
      <c r="D6234" s="57"/>
      <c r="E6234" s="66"/>
      <c r="F6234" s="62"/>
      <c r="G6234" s="63"/>
      <c r="H6234" s="64"/>
      <c r="I6234" s="70"/>
    </row>
    <row r="6235" spans="1:9" ht="15" hidden="1" customHeight="1" x14ac:dyDescent="0.25">
      <c r="A6235" s="224"/>
      <c r="B6235" s="81"/>
      <c r="C6235" s="56"/>
      <c r="D6235" s="61"/>
      <c r="E6235" s="84"/>
      <c r="F6235" s="62"/>
      <c r="G6235" s="63"/>
      <c r="H6235" s="64"/>
      <c r="I6235" s="70"/>
    </row>
    <row r="6236" spans="1:9" ht="15" hidden="1" customHeight="1" x14ac:dyDescent="0.25">
      <c r="A6236" s="224"/>
      <c r="B6236" s="81"/>
      <c r="C6236" s="56"/>
      <c r="D6236" s="57"/>
      <c r="E6236" s="84"/>
      <c r="F6236" s="76"/>
      <c r="G6236" s="63"/>
      <c r="H6236" s="64"/>
      <c r="I6236" s="70"/>
    </row>
    <row r="6237" spans="1:9" ht="15" hidden="1" customHeight="1" x14ac:dyDescent="0.25">
      <c r="A6237" s="224"/>
      <c r="B6237" s="81"/>
      <c r="C6237" s="56"/>
      <c r="D6237" s="57"/>
      <c r="E6237" s="72"/>
      <c r="F6237" s="62"/>
      <c r="G6237" s="63"/>
      <c r="H6237" s="64"/>
      <c r="I6237" s="65"/>
    </row>
    <row r="6238" spans="1:9" ht="15" hidden="1" customHeight="1" x14ac:dyDescent="0.25">
      <c r="A6238" s="224"/>
      <c r="B6238" s="55"/>
      <c r="C6238" s="123"/>
      <c r="D6238" s="57"/>
      <c r="E6238" s="66"/>
      <c r="F6238" s="76"/>
      <c r="G6238" s="63"/>
      <c r="H6238" s="64"/>
      <c r="I6238" s="65"/>
    </row>
    <row r="6239" spans="1:9" ht="15" hidden="1" customHeight="1" x14ac:dyDescent="0.25">
      <c r="A6239" s="224"/>
      <c r="B6239" s="55"/>
      <c r="C6239" s="56"/>
      <c r="D6239" s="57"/>
      <c r="E6239" s="72"/>
      <c r="F6239" s="62"/>
      <c r="G6239" s="63"/>
      <c r="H6239" s="64"/>
      <c r="I6239" s="65"/>
    </row>
    <row r="6240" spans="1:9" ht="15" hidden="1" customHeight="1" x14ac:dyDescent="0.25">
      <c r="A6240" s="224"/>
      <c r="B6240" s="81"/>
      <c r="C6240" s="56"/>
      <c r="D6240" s="57"/>
      <c r="E6240" s="66"/>
      <c r="F6240" s="62"/>
      <c r="G6240" s="63"/>
      <c r="H6240" s="64"/>
      <c r="I6240" s="70"/>
    </row>
    <row r="6241" spans="1:9" ht="15" hidden="1" customHeight="1" x14ac:dyDescent="0.25">
      <c r="A6241" s="224"/>
      <c r="B6241" s="56"/>
      <c r="C6241" s="56"/>
      <c r="D6241" s="57"/>
      <c r="E6241" s="66"/>
      <c r="F6241" s="62"/>
      <c r="G6241" s="63"/>
      <c r="H6241" s="64"/>
      <c r="I6241" s="70"/>
    </row>
    <row r="6242" spans="1:9" ht="15" hidden="1" customHeight="1" x14ac:dyDescent="0.25">
      <c r="A6242" s="224"/>
      <c r="B6242" s="68"/>
      <c r="C6242" s="56"/>
      <c r="D6242" s="61"/>
      <c r="E6242" s="84"/>
      <c r="F6242" s="62"/>
      <c r="G6242" s="63"/>
      <c r="H6242" s="64"/>
      <c r="I6242" s="70"/>
    </row>
    <row r="6243" spans="1:9" ht="15" hidden="1" customHeight="1" x14ac:dyDescent="0.25">
      <c r="A6243" s="224"/>
      <c r="B6243" s="55"/>
      <c r="C6243" s="56"/>
      <c r="D6243" s="57"/>
      <c r="E6243" s="84"/>
      <c r="F6243" s="76"/>
      <c r="G6243" s="63"/>
      <c r="H6243" s="64"/>
      <c r="I6243" s="70"/>
    </row>
    <row r="6244" spans="1:9" ht="15" hidden="1" customHeight="1" x14ac:dyDescent="0.25">
      <c r="A6244" s="224"/>
      <c r="B6244" s="56"/>
      <c r="C6244" s="56"/>
      <c r="D6244" s="57"/>
      <c r="E6244" s="72"/>
      <c r="F6244" s="76"/>
      <c r="G6244" s="63"/>
      <c r="H6244" s="64"/>
      <c r="I6244" s="70"/>
    </row>
    <row r="6245" spans="1:9" ht="15" hidden="1" customHeight="1" x14ac:dyDescent="0.25">
      <c r="A6245" s="224"/>
      <c r="B6245" s="56"/>
      <c r="C6245" s="123"/>
      <c r="D6245" s="71"/>
      <c r="E6245" s="84"/>
      <c r="F6245" s="96"/>
      <c r="G6245" s="63"/>
      <c r="H6245" s="64"/>
      <c r="I6245" s="70"/>
    </row>
    <row r="6246" spans="1:9" ht="15" hidden="1" customHeight="1" x14ac:dyDescent="0.25">
      <c r="A6246" s="224"/>
      <c r="B6246" s="56"/>
      <c r="C6246" s="56"/>
      <c r="D6246" s="57"/>
      <c r="E6246" s="66"/>
      <c r="F6246" s="76"/>
      <c r="G6246" s="63"/>
      <c r="H6246" s="64"/>
      <c r="I6246" s="70"/>
    </row>
    <row r="6247" spans="1:9" ht="15" hidden="1" customHeight="1" x14ac:dyDescent="0.25">
      <c r="A6247" s="224"/>
      <c r="B6247" s="56"/>
      <c r="C6247" s="56"/>
      <c r="D6247" s="57"/>
      <c r="E6247" s="72"/>
      <c r="F6247" s="58"/>
      <c r="G6247" s="63"/>
      <c r="H6247" s="64"/>
      <c r="I6247" s="56"/>
    </row>
    <row r="6248" spans="1:9" ht="15" hidden="1" customHeight="1" x14ac:dyDescent="0.25">
      <c r="A6248" s="224"/>
      <c r="B6248" s="60"/>
      <c r="C6248" s="75"/>
      <c r="D6248" s="57"/>
      <c r="E6248" s="72"/>
      <c r="F6248" s="77"/>
      <c r="G6248" s="63"/>
      <c r="H6248" s="64"/>
      <c r="I6248" s="56"/>
    </row>
    <row r="6249" spans="1:9" ht="15" hidden="1" customHeight="1" x14ac:dyDescent="0.25">
      <c r="A6249" s="224"/>
      <c r="B6249" s="55"/>
      <c r="C6249" s="56"/>
      <c r="D6249" s="83"/>
      <c r="E6249" s="66"/>
      <c r="F6249" s="77"/>
      <c r="G6249" s="63"/>
      <c r="H6249" s="64"/>
      <c r="I6249" s="56"/>
    </row>
    <row r="6250" spans="1:9" ht="15" hidden="1" customHeight="1" x14ac:dyDescent="0.25">
      <c r="A6250" s="224"/>
      <c r="B6250" s="55"/>
      <c r="C6250" s="56"/>
      <c r="D6250" s="57"/>
      <c r="E6250" s="66"/>
      <c r="F6250" s="58"/>
      <c r="G6250" s="63"/>
      <c r="H6250" s="64"/>
      <c r="I6250" s="56"/>
    </row>
    <row r="6251" spans="1:9" ht="15" hidden="1" customHeight="1" x14ac:dyDescent="0.25">
      <c r="A6251" s="224"/>
      <c r="B6251" s="55"/>
      <c r="C6251" s="56"/>
      <c r="D6251" s="57"/>
      <c r="E6251" s="86"/>
      <c r="F6251" s="76"/>
      <c r="G6251" s="63"/>
      <c r="H6251" s="64"/>
      <c r="I6251" s="56"/>
    </row>
    <row r="6252" spans="1:9" ht="15" hidden="1" customHeight="1" x14ac:dyDescent="0.25">
      <c r="A6252" s="224"/>
      <c r="B6252" s="55"/>
      <c r="C6252" s="71"/>
      <c r="D6252" s="105"/>
      <c r="E6252" s="86"/>
      <c r="F6252" s="62"/>
      <c r="G6252" s="63"/>
      <c r="H6252" s="64"/>
      <c r="I6252" s="56"/>
    </row>
    <row r="6253" spans="1:9" ht="15" hidden="1" customHeight="1" x14ac:dyDescent="0.25">
      <c r="A6253" s="224"/>
      <c r="B6253" s="55"/>
      <c r="C6253" s="71"/>
      <c r="D6253" s="76"/>
      <c r="E6253" s="66"/>
      <c r="F6253" s="62"/>
      <c r="G6253" s="63"/>
      <c r="H6253" s="64"/>
      <c r="I6253" s="56"/>
    </row>
    <row r="6254" spans="1:9" ht="15" hidden="1" customHeight="1" x14ac:dyDescent="0.25">
      <c r="A6254" s="224"/>
      <c r="B6254" s="55"/>
      <c r="C6254" s="71"/>
      <c r="D6254" s="57"/>
      <c r="E6254" s="66"/>
      <c r="F6254" s="62"/>
      <c r="G6254" s="100"/>
      <c r="H6254" s="64"/>
      <c r="I6254" s="56"/>
    </row>
    <row r="6255" spans="1:9" ht="15" hidden="1" customHeight="1" x14ac:dyDescent="0.25">
      <c r="A6255" s="224"/>
      <c r="B6255" s="55"/>
      <c r="C6255" s="71"/>
      <c r="D6255" s="56"/>
      <c r="E6255" s="66"/>
      <c r="F6255" s="62"/>
      <c r="G6255" s="100"/>
      <c r="H6255" s="64"/>
      <c r="I6255" s="56"/>
    </row>
    <row r="6256" spans="1:9" ht="15" hidden="1" customHeight="1" x14ac:dyDescent="0.25">
      <c r="A6256" s="224"/>
      <c r="B6256" s="68"/>
      <c r="C6256" s="75"/>
      <c r="D6256" s="57"/>
      <c r="E6256" s="86"/>
      <c r="F6256" s="77"/>
      <c r="G6256" s="100"/>
      <c r="H6256" s="64"/>
      <c r="I6256" s="56"/>
    </row>
    <row r="6257" spans="1:9" ht="15" hidden="1" customHeight="1" x14ac:dyDescent="0.25">
      <c r="A6257" s="224"/>
      <c r="B6257" s="81"/>
      <c r="C6257" s="56"/>
      <c r="D6257" s="57"/>
      <c r="E6257" s="66"/>
      <c r="F6257" s="62"/>
      <c r="G6257" s="100"/>
      <c r="H6257" s="64"/>
      <c r="I6257" s="56"/>
    </row>
    <row r="6258" spans="1:9" ht="15" hidden="1" customHeight="1" x14ac:dyDescent="0.25">
      <c r="A6258" s="224"/>
      <c r="B6258" s="74"/>
      <c r="C6258" s="56"/>
      <c r="D6258" s="83"/>
      <c r="E6258" s="84"/>
      <c r="F6258" s="76"/>
      <c r="G6258" s="63"/>
      <c r="H6258" s="64"/>
      <c r="I6258" s="56"/>
    </row>
    <row r="6259" spans="1:9" ht="15" hidden="1" customHeight="1" x14ac:dyDescent="0.25">
      <c r="A6259" s="224"/>
      <c r="B6259" s="56"/>
      <c r="C6259" s="56"/>
      <c r="D6259" s="57"/>
      <c r="E6259" s="86"/>
      <c r="F6259" s="63"/>
      <c r="G6259" s="63"/>
      <c r="H6259" s="64"/>
      <c r="I6259" s="56"/>
    </row>
    <row r="6260" spans="1:9" ht="15" hidden="1" customHeight="1" x14ac:dyDescent="0.25">
      <c r="A6260" s="224"/>
      <c r="B6260" s="56"/>
      <c r="C6260" s="56"/>
      <c r="D6260" s="56"/>
      <c r="E6260" s="56"/>
      <c r="F6260" s="58"/>
      <c r="G6260" s="63"/>
      <c r="H6260" s="64"/>
      <c r="I6260" s="56"/>
    </row>
    <row r="6261" spans="1:9" ht="15" hidden="1" customHeight="1" x14ac:dyDescent="0.25">
      <c r="A6261" s="224"/>
      <c r="B6261" s="56"/>
      <c r="C6261" s="56"/>
      <c r="D6261" s="56"/>
      <c r="E6261" s="56"/>
      <c r="F6261" s="58"/>
      <c r="G6261" s="63"/>
      <c r="H6261" s="64"/>
      <c r="I6261" s="56"/>
    </row>
    <row r="6262" spans="1:9" ht="15" hidden="1" customHeight="1" x14ac:dyDescent="0.25">
      <c r="A6262" s="224"/>
      <c r="B6262" s="56"/>
      <c r="C6262" s="56"/>
      <c r="D6262" s="56"/>
      <c r="E6262" s="56"/>
      <c r="F6262" s="58"/>
      <c r="G6262" s="63"/>
      <c r="H6262" s="64"/>
      <c r="I6262" s="70"/>
    </row>
    <row r="6263" spans="1:9" ht="15" hidden="1" customHeight="1" x14ac:dyDescent="0.25">
      <c r="A6263" s="224"/>
      <c r="B6263" s="55"/>
      <c r="C6263" s="75"/>
      <c r="D6263" s="105"/>
      <c r="E6263" s="72"/>
      <c r="F6263" s="62"/>
      <c r="G6263" s="63"/>
      <c r="H6263" s="64"/>
      <c r="I6263" s="70"/>
    </row>
    <row r="6264" spans="1:9" ht="15" hidden="1" customHeight="1" x14ac:dyDescent="0.25">
      <c r="A6264" s="224"/>
      <c r="B6264" s="56"/>
      <c r="C6264" s="56"/>
      <c r="D6264" s="250"/>
      <c r="E6264" s="84"/>
      <c r="F6264" s="140"/>
      <c r="G6264" s="63"/>
      <c r="H6264" s="64"/>
      <c r="I6264" s="70"/>
    </row>
    <row r="6265" spans="1:9" ht="15" hidden="1" customHeight="1" x14ac:dyDescent="0.25">
      <c r="A6265" s="224"/>
      <c r="B6265" s="55"/>
      <c r="C6265" s="75"/>
      <c r="D6265" s="105"/>
      <c r="E6265" s="66"/>
      <c r="F6265" s="62"/>
      <c r="G6265" s="63"/>
      <c r="H6265" s="64"/>
      <c r="I6265" s="70"/>
    </row>
    <row r="6266" spans="1:9" ht="15" hidden="1" customHeight="1" x14ac:dyDescent="0.25">
      <c r="A6266" s="224"/>
      <c r="B6266" s="56"/>
      <c r="C6266" s="56"/>
      <c r="D6266" s="106"/>
      <c r="E6266" s="72"/>
      <c r="F6266" s="58"/>
      <c r="G6266" s="63"/>
      <c r="H6266" s="64"/>
      <c r="I6266" s="70"/>
    </row>
    <row r="6267" spans="1:9" ht="15" hidden="1" customHeight="1" x14ac:dyDescent="0.25">
      <c r="A6267" s="224"/>
      <c r="B6267" s="68"/>
      <c r="C6267" s="75"/>
      <c r="D6267" s="57"/>
      <c r="E6267" s="72"/>
      <c r="F6267" s="77"/>
      <c r="G6267" s="63"/>
      <c r="H6267" s="64"/>
      <c r="I6267" s="56"/>
    </row>
    <row r="6268" spans="1:9" ht="15" hidden="1" customHeight="1" x14ac:dyDescent="0.25">
      <c r="A6268" s="224"/>
      <c r="B6268" s="55"/>
      <c r="C6268" s="75"/>
      <c r="D6268" s="57"/>
      <c r="E6268" s="86"/>
      <c r="F6268" s="62"/>
      <c r="G6268" s="63"/>
      <c r="H6268" s="64"/>
      <c r="I6268" s="56"/>
    </row>
    <row r="6269" spans="1:9" ht="15" hidden="1" customHeight="1" x14ac:dyDescent="0.25">
      <c r="A6269" s="224"/>
      <c r="B6269" s="56"/>
      <c r="C6269" s="56"/>
      <c r="D6269" s="57"/>
      <c r="E6269" s="86"/>
      <c r="F6269" s="77"/>
      <c r="G6269" s="63"/>
      <c r="H6269" s="64"/>
      <c r="I6269" s="56"/>
    </row>
    <row r="6270" spans="1:9" ht="15" hidden="1" customHeight="1" x14ac:dyDescent="0.25">
      <c r="A6270" s="224"/>
      <c r="B6270" s="55"/>
      <c r="C6270" s="56"/>
      <c r="D6270" s="83"/>
      <c r="E6270" s="84"/>
      <c r="F6270" s="76"/>
      <c r="G6270" s="63"/>
      <c r="H6270" s="64"/>
      <c r="I6270" s="56"/>
    </row>
    <row r="6271" spans="1:9" ht="15" hidden="1" customHeight="1" x14ac:dyDescent="0.25">
      <c r="A6271" s="224"/>
      <c r="B6271" s="56"/>
      <c r="C6271" s="123"/>
      <c r="D6271" s="71"/>
      <c r="E6271" s="84"/>
      <c r="F6271" s="96"/>
      <c r="G6271" s="63"/>
      <c r="H6271" s="64"/>
      <c r="I6271" s="70"/>
    </row>
    <row r="6272" spans="1:9" ht="15" hidden="1" customHeight="1" x14ac:dyDescent="0.25">
      <c r="A6272" s="224"/>
      <c r="B6272" s="56"/>
      <c r="C6272" s="56"/>
      <c r="D6272" s="57"/>
      <c r="E6272" s="66"/>
      <c r="F6272" s="76"/>
      <c r="G6272" s="63"/>
      <c r="H6272" s="64"/>
      <c r="I6272" s="70"/>
    </row>
    <row r="6273" spans="1:9" ht="15" hidden="1" customHeight="1" x14ac:dyDescent="0.25">
      <c r="A6273" s="224"/>
      <c r="B6273" s="55"/>
      <c r="C6273" s="88"/>
      <c r="D6273" s="137"/>
      <c r="E6273" s="72"/>
      <c r="F6273" s="76"/>
      <c r="G6273" s="63"/>
      <c r="H6273" s="64"/>
      <c r="I6273" s="56"/>
    </row>
    <row r="6274" spans="1:9" ht="15" hidden="1" customHeight="1" x14ac:dyDescent="0.25">
      <c r="A6274" s="224"/>
      <c r="B6274" s="56"/>
      <c r="C6274" s="75"/>
      <c r="D6274" s="57"/>
      <c r="E6274" s="66"/>
      <c r="F6274" s="62"/>
      <c r="G6274" s="63"/>
      <c r="H6274" s="64"/>
      <c r="I6274" s="56"/>
    </row>
    <row r="6275" spans="1:9" ht="15" hidden="1" customHeight="1" x14ac:dyDescent="0.25">
      <c r="A6275" s="224"/>
      <c r="B6275" s="55"/>
      <c r="C6275" s="56"/>
      <c r="D6275" s="57"/>
      <c r="E6275" s="84"/>
      <c r="F6275" s="76"/>
      <c r="G6275" s="63"/>
      <c r="H6275" s="64"/>
      <c r="I6275" s="56"/>
    </row>
    <row r="6276" spans="1:9" ht="15" hidden="1" customHeight="1" x14ac:dyDescent="0.25">
      <c r="A6276" s="224"/>
      <c r="B6276" s="55"/>
      <c r="C6276" s="110"/>
      <c r="D6276" s="57"/>
      <c r="E6276" s="66"/>
      <c r="F6276" s="62"/>
      <c r="G6276" s="63"/>
      <c r="H6276" s="64"/>
      <c r="I6276" s="56"/>
    </row>
    <row r="6277" spans="1:9" ht="15" hidden="1" customHeight="1" x14ac:dyDescent="0.25">
      <c r="A6277" s="224"/>
      <c r="B6277" s="56"/>
      <c r="C6277" s="56"/>
      <c r="D6277" s="57"/>
      <c r="E6277" s="66"/>
      <c r="F6277" s="76"/>
      <c r="G6277" s="63"/>
      <c r="H6277" s="64"/>
      <c r="I6277" s="70"/>
    </row>
    <row r="6278" spans="1:9" ht="15" hidden="1" customHeight="1" x14ac:dyDescent="0.25">
      <c r="A6278" s="224"/>
      <c r="B6278" s="55"/>
      <c r="C6278" s="56"/>
      <c r="D6278" s="83"/>
      <c r="E6278" s="84"/>
      <c r="F6278" s="76"/>
      <c r="G6278" s="63"/>
      <c r="H6278" s="64"/>
      <c r="I6278" s="56"/>
    </row>
    <row r="6279" spans="1:9" ht="15" hidden="1" customHeight="1" x14ac:dyDescent="0.25">
      <c r="A6279" s="224"/>
      <c r="B6279" s="56"/>
      <c r="C6279" s="56"/>
      <c r="D6279" s="57"/>
      <c r="E6279" s="72"/>
      <c r="F6279" s="62"/>
      <c r="G6279" s="63"/>
      <c r="H6279" s="64"/>
      <c r="I6279" s="70"/>
    </row>
    <row r="6280" spans="1:9" ht="15" hidden="1" customHeight="1" x14ac:dyDescent="0.25">
      <c r="A6280" s="224"/>
      <c r="B6280" s="55"/>
      <c r="C6280" s="110"/>
      <c r="D6280" s="57"/>
      <c r="E6280" s="66"/>
      <c r="F6280" s="62"/>
      <c r="G6280" s="63"/>
      <c r="H6280" s="64"/>
      <c r="I6280" s="70"/>
    </row>
    <row r="6281" spans="1:9" ht="15" hidden="1" customHeight="1" x14ac:dyDescent="0.25">
      <c r="A6281" s="224"/>
      <c r="B6281" s="56"/>
      <c r="C6281" s="56"/>
      <c r="D6281" s="57"/>
      <c r="E6281" s="66"/>
      <c r="F6281" s="62"/>
      <c r="G6281" s="63"/>
      <c r="H6281" s="64"/>
      <c r="I6281" s="70"/>
    </row>
    <row r="6282" spans="1:9" ht="15" hidden="1" customHeight="1" x14ac:dyDescent="0.25">
      <c r="A6282" s="224"/>
      <c r="B6282" s="56"/>
      <c r="C6282" s="56"/>
      <c r="D6282" s="57"/>
      <c r="E6282" s="66"/>
      <c r="F6282" s="76"/>
      <c r="G6282" s="63"/>
      <c r="H6282" s="64"/>
      <c r="I6282" s="70"/>
    </row>
    <row r="6283" spans="1:9" ht="15" hidden="1" customHeight="1" x14ac:dyDescent="0.25">
      <c r="A6283" s="224"/>
      <c r="B6283" s="56"/>
      <c r="C6283" s="123"/>
      <c r="D6283" s="57"/>
      <c r="E6283" s="72"/>
      <c r="F6283" s="76"/>
      <c r="G6283" s="63"/>
      <c r="H6283" s="64"/>
      <c r="I6283" s="70"/>
    </row>
    <row r="6284" spans="1:9" ht="15" hidden="1" customHeight="1" x14ac:dyDescent="0.25">
      <c r="A6284" s="224"/>
      <c r="B6284" s="56"/>
      <c r="C6284" s="123"/>
      <c r="D6284" s="71"/>
      <c r="E6284" s="84"/>
      <c r="F6284" s="96"/>
      <c r="G6284" s="63"/>
      <c r="H6284" s="64"/>
      <c r="I6284" s="70"/>
    </row>
    <row r="6285" spans="1:9" ht="15" hidden="1" customHeight="1" x14ac:dyDescent="0.25">
      <c r="A6285" s="224"/>
      <c r="B6285" s="56"/>
      <c r="C6285" s="75"/>
      <c r="D6285" s="57"/>
      <c r="E6285" s="66"/>
      <c r="F6285" s="62"/>
      <c r="G6285" s="63"/>
      <c r="H6285" s="64"/>
      <c r="I6285" s="56"/>
    </row>
    <row r="6286" spans="1:9" ht="15" hidden="1" customHeight="1" x14ac:dyDescent="0.25">
      <c r="A6286" s="224"/>
      <c r="B6286" s="249"/>
      <c r="C6286" s="56"/>
      <c r="D6286" s="56"/>
      <c r="E6286" s="56"/>
      <c r="F6286" s="62"/>
      <c r="G6286" s="63"/>
      <c r="H6286" s="64"/>
      <c r="I6286" s="56"/>
    </row>
    <row r="6287" spans="1:9" ht="15" hidden="1" customHeight="1" x14ac:dyDescent="0.25">
      <c r="A6287" s="224"/>
      <c r="B6287" s="55"/>
      <c r="C6287" s="75"/>
      <c r="D6287" s="56"/>
      <c r="E6287" s="56"/>
      <c r="F6287" s="77"/>
      <c r="G6287" s="63"/>
      <c r="H6287" s="64"/>
      <c r="I6287" s="56"/>
    </row>
    <row r="6288" spans="1:9" ht="15" hidden="1" customHeight="1" x14ac:dyDescent="0.25">
      <c r="A6288" s="224"/>
      <c r="B6288" s="68"/>
      <c r="C6288" s="56"/>
      <c r="D6288" s="71"/>
      <c r="E6288" s="71"/>
      <c r="F6288" s="96"/>
      <c r="G6288" s="63"/>
      <c r="H6288" s="64"/>
      <c r="I6288" s="70"/>
    </row>
    <row r="6289" spans="1:9" ht="15" hidden="1" customHeight="1" x14ac:dyDescent="0.25">
      <c r="A6289" s="224"/>
      <c r="B6289" s="55"/>
      <c r="C6289" s="75"/>
      <c r="D6289" s="57"/>
      <c r="E6289" s="86"/>
      <c r="F6289" s="62"/>
      <c r="G6289" s="63"/>
      <c r="H6289" s="64"/>
      <c r="I6289" s="70"/>
    </row>
    <row r="6290" spans="1:9" ht="15" hidden="1" customHeight="1" x14ac:dyDescent="0.25">
      <c r="A6290" s="224"/>
      <c r="B6290" s="56"/>
      <c r="C6290" s="56"/>
      <c r="D6290" s="57"/>
      <c r="E6290" s="86"/>
      <c r="F6290" s="63"/>
      <c r="G6290" s="63"/>
      <c r="H6290" s="64"/>
      <c r="I6290" s="70"/>
    </row>
    <row r="6291" spans="1:9" ht="15" hidden="1" customHeight="1" x14ac:dyDescent="0.25">
      <c r="A6291" s="224"/>
      <c r="B6291" s="56"/>
      <c r="C6291" s="56"/>
      <c r="D6291" s="57"/>
      <c r="E6291" s="86"/>
      <c r="F6291" s="76"/>
      <c r="G6291" s="63"/>
      <c r="H6291" s="64"/>
      <c r="I6291" s="70"/>
    </row>
    <row r="6292" spans="1:9" ht="15" hidden="1" customHeight="1" x14ac:dyDescent="0.25">
      <c r="A6292" s="224"/>
      <c r="B6292" s="56"/>
      <c r="C6292" s="56"/>
      <c r="D6292" s="57"/>
      <c r="E6292" s="86"/>
      <c r="F6292" s="77"/>
      <c r="G6292" s="63"/>
      <c r="H6292" s="64"/>
      <c r="I6292" s="70"/>
    </row>
    <row r="6293" spans="1:9" ht="15" hidden="1" customHeight="1" x14ac:dyDescent="0.25">
      <c r="A6293" s="224"/>
      <c r="B6293" s="56"/>
      <c r="C6293" s="56"/>
      <c r="D6293" s="57"/>
      <c r="E6293" s="86"/>
      <c r="F6293" s="76"/>
      <c r="G6293" s="63"/>
      <c r="H6293" s="64"/>
      <c r="I6293" s="56"/>
    </row>
    <row r="6294" spans="1:9" ht="15" hidden="1" customHeight="1" x14ac:dyDescent="0.25">
      <c r="A6294" s="224"/>
      <c r="B6294" s="56"/>
      <c r="C6294" s="56"/>
      <c r="D6294" s="57"/>
      <c r="E6294" s="86"/>
      <c r="F6294" s="76"/>
      <c r="G6294" s="63"/>
      <c r="H6294" s="64"/>
      <c r="I6294" s="56"/>
    </row>
    <row r="6295" spans="1:9" ht="15" hidden="1" customHeight="1" x14ac:dyDescent="0.25">
      <c r="A6295" s="224"/>
      <c r="B6295" s="56"/>
      <c r="C6295" s="56"/>
      <c r="D6295" s="57"/>
      <c r="E6295" s="84"/>
      <c r="F6295" s="76"/>
      <c r="G6295" s="63"/>
      <c r="H6295" s="64"/>
      <c r="I6295" s="56"/>
    </row>
    <row r="6296" spans="1:9" ht="15" hidden="1" customHeight="1" x14ac:dyDescent="0.25">
      <c r="A6296" s="224"/>
      <c r="B6296" s="56"/>
      <c r="C6296" s="56"/>
      <c r="D6296" s="57"/>
      <c r="E6296" s="86"/>
      <c r="F6296" s="76"/>
      <c r="G6296" s="63"/>
      <c r="H6296" s="64"/>
      <c r="I6296" s="56"/>
    </row>
    <row r="6297" spans="1:9" ht="15" hidden="1" customHeight="1" x14ac:dyDescent="0.25">
      <c r="A6297" s="224"/>
      <c r="B6297" s="56"/>
      <c r="C6297" s="56"/>
      <c r="D6297" s="57"/>
      <c r="E6297" s="84"/>
      <c r="F6297" s="76"/>
      <c r="G6297" s="63"/>
      <c r="H6297" s="64"/>
      <c r="I6297" s="56"/>
    </row>
    <row r="6298" spans="1:9" ht="15" hidden="1" customHeight="1" x14ac:dyDescent="0.25">
      <c r="A6298" s="224"/>
      <c r="B6298" s="56"/>
      <c r="C6298" s="80"/>
      <c r="D6298" s="57"/>
      <c r="E6298" s="84"/>
      <c r="F6298" s="76"/>
      <c r="G6298" s="63"/>
      <c r="H6298" s="64"/>
      <c r="I6298" s="56"/>
    </row>
    <row r="6299" spans="1:9" ht="15" hidden="1" customHeight="1" x14ac:dyDescent="0.25">
      <c r="A6299" s="224"/>
      <c r="B6299" s="56"/>
      <c r="C6299" s="81"/>
      <c r="D6299" s="57"/>
      <c r="E6299" s="66"/>
      <c r="F6299" s="76"/>
      <c r="G6299" s="100"/>
      <c r="H6299" s="64"/>
      <c r="I6299" s="56"/>
    </row>
    <row r="6300" spans="1:9" ht="15" hidden="1" customHeight="1" x14ac:dyDescent="0.25">
      <c r="A6300" s="224"/>
      <c r="B6300" s="74"/>
      <c r="C6300" s="56"/>
      <c r="D6300" s="57"/>
      <c r="E6300" s="66"/>
      <c r="F6300" s="62"/>
      <c r="G6300" s="63"/>
      <c r="H6300" s="64"/>
      <c r="I6300" s="56"/>
    </row>
    <row r="6301" spans="1:9" ht="15" hidden="1" customHeight="1" x14ac:dyDescent="0.25">
      <c r="A6301" s="224"/>
      <c r="B6301" s="68"/>
      <c r="C6301" s="56"/>
      <c r="D6301" s="71"/>
      <c r="E6301" s="71"/>
      <c r="F6301" s="96"/>
      <c r="G6301" s="63"/>
      <c r="H6301" s="64"/>
      <c r="I6301" s="56"/>
    </row>
    <row r="6302" spans="1:9" ht="15" hidden="1" customHeight="1" x14ac:dyDescent="0.25">
      <c r="A6302" s="224"/>
      <c r="B6302" s="56"/>
      <c r="C6302" s="56"/>
      <c r="D6302" s="106"/>
      <c r="E6302" s="72"/>
      <c r="F6302" s="58"/>
      <c r="G6302" s="63"/>
      <c r="H6302" s="64"/>
      <c r="I6302" s="56"/>
    </row>
    <row r="6303" spans="1:9" ht="15" hidden="1" customHeight="1" x14ac:dyDescent="0.25">
      <c r="A6303" s="224"/>
      <c r="B6303" s="56"/>
      <c r="C6303" s="56"/>
      <c r="D6303" s="106"/>
      <c r="E6303" s="72"/>
      <c r="F6303" s="58"/>
      <c r="G6303" s="63"/>
      <c r="H6303" s="64"/>
      <c r="I6303" s="56"/>
    </row>
    <row r="6304" spans="1:9" ht="15" hidden="1" customHeight="1" x14ac:dyDescent="0.25">
      <c r="A6304" s="224"/>
      <c r="B6304" s="56"/>
      <c r="C6304" s="81"/>
      <c r="D6304" s="106"/>
      <c r="E6304" s="72"/>
      <c r="F6304" s="58"/>
      <c r="G6304" s="63"/>
      <c r="H6304" s="64"/>
      <c r="I6304" s="70"/>
    </row>
    <row r="6305" spans="1:9" ht="15" hidden="1" customHeight="1" x14ac:dyDescent="0.25">
      <c r="A6305" s="224"/>
      <c r="B6305" s="56"/>
      <c r="C6305" s="123"/>
      <c r="D6305" s="57"/>
      <c r="E6305" s="72"/>
      <c r="F6305" s="62"/>
      <c r="G6305" s="63"/>
      <c r="H6305" s="64"/>
      <c r="I6305" s="70"/>
    </row>
    <row r="6306" spans="1:9" ht="15" hidden="1" customHeight="1" x14ac:dyDescent="0.25">
      <c r="A6306" s="224"/>
      <c r="B6306" s="56"/>
      <c r="C6306" s="71"/>
      <c r="D6306" s="57"/>
      <c r="E6306" s="72"/>
      <c r="F6306" s="62"/>
      <c r="G6306" s="63"/>
      <c r="H6306" s="64"/>
      <c r="I6306" s="56"/>
    </row>
    <row r="6307" spans="1:9" ht="15" hidden="1" customHeight="1" x14ac:dyDescent="0.25">
      <c r="A6307" s="224"/>
      <c r="B6307" s="56"/>
      <c r="C6307" s="71"/>
      <c r="D6307" s="57"/>
      <c r="E6307" s="72"/>
      <c r="F6307" s="67"/>
      <c r="G6307" s="63"/>
      <c r="H6307" s="64"/>
      <c r="I6307" s="56"/>
    </row>
    <row r="6308" spans="1:9" ht="15" hidden="1" customHeight="1" x14ac:dyDescent="0.25">
      <c r="A6308" s="224"/>
      <c r="B6308" s="56"/>
      <c r="C6308" s="71"/>
      <c r="D6308" s="57"/>
      <c r="E6308" s="72"/>
      <c r="F6308" s="62"/>
      <c r="G6308" s="63"/>
      <c r="H6308" s="64"/>
      <c r="I6308" s="56"/>
    </row>
    <row r="6309" spans="1:9" ht="15" hidden="1" customHeight="1" x14ac:dyDescent="0.25">
      <c r="A6309" s="224"/>
      <c r="B6309" s="55"/>
      <c r="C6309" s="75"/>
      <c r="D6309" s="105"/>
      <c r="E6309" s="66"/>
      <c r="F6309" s="62"/>
      <c r="G6309" s="63"/>
      <c r="H6309" s="64"/>
      <c r="I6309" s="56"/>
    </row>
    <row r="6310" spans="1:9" ht="15" hidden="1" customHeight="1" x14ac:dyDescent="0.25">
      <c r="A6310" s="224"/>
      <c r="B6310" s="74"/>
      <c r="C6310" s="88"/>
      <c r="D6310" s="57"/>
      <c r="E6310" s="66"/>
      <c r="F6310" s="62"/>
      <c r="G6310" s="63"/>
      <c r="H6310" s="64"/>
      <c r="I6310" s="56"/>
    </row>
    <row r="6311" spans="1:9" ht="15" hidden="1" customHeight="1" x14ac:dyDescent="0.25">
      <c r="A6311" s="224"/>
      <c r="B6311" s="68"/>
      <c r="C6311" s="56"/>
      <c r="D6311" s="71"/>
      <c r="E6311" s="71"/>
      <c r="F6311" s="96"/>
      <c r="G6311" s="63"/>
      <c r="H6311" s="64"/>
      <c r="I6311" s="56"/>
    </row>
    <row r="6312" spans="1:9" ht="15" hidden="1" customHeight="1" x14ac:dyDescent="0.25">
      <c r="A6312" s="224"/>
      <c r="B6312" s="56"/>
      <c r="C6312" s="56"/>
      <c r="D6312" s="57"/>
      <c r="E6312" s="66"/>
      <c r="F6312" s="62"/>
      <c r="G6312" s="63"/>
      <c r="H6312" s="64"/>
      <c r="I6312" s="56"/>
    </row>
    <row r="6313" spans="1:9" ht="15" hidden="1" customHeight="1" x14ac:dyDescent="0.25">
      <c r="A6313" s="224"/>
      <c r="B6313" s="56"/>
      <c r="C6313" s="75"/>
      <c r="D6313" s="106"/>
      <c r="E6313" s="66"/>
      <c r="F6313" s="76"/>
      <c r="G6313" s="63"/>
      <c r="H6313" s="64"/>
      <c r="I6313" s="56"/>
    </row>
    <row r="6314" spans="1:9" ht="15" hidden="1" customHeight="1" x14ac:dyDescent="0.25">
      <c r="A6314" s="224"/>
      <c r="B6314" s="56"/>
      <c r="C6314" s="56"/>
      <c r="D6314" s="57"/>
      <c r="E6314" s="86"/>
      <c r="F6314" s="76"/>
      <c r="G6314" s="63"/>
      <c r="H6314" s="64"/>
      <c r="I6314" s="56"/>
    </row>
    <row r="6315" spans="1:9" ht="15" hidden="1" customHeight="1" x14ac:dyDescent="0.25">
      <c r="A6315" s="224"/>
      <c r="B6315" s="56"/>
      <c r="C6315" s="56"/>
      <c r="D6315" s="57"/>
      <c r="E6315" s="84"/>
      <c r="F6315" s="76"/>
      <c r="G6315" s="63"/>
      <c r="H6315" s="64"/>
      <c r="I6315" s="56"/>
    </row>
    <row r="6316" spans="1:9" ht="15" hidden="1" customHeight="1" x14ac:dyDescent="0.25">
      <c r="A6316" s="224"/>
      <c r="B6316" s="56"/>
      <c r="C6316" s="80"/>
      <c r="D6316" s="83"/>
      <c r="E6316" s="84"/>
      <c r="F6316" s="76"/>
      <c r="G6316" s="63"/>
      <c r="H6316" s="64"/>
      <c r="I6316" s="56"/>
    </row>
    <row r="6317" spans="1:9" ht="15" hidden="1" customHeight="1" x14ac:dyDescent="0.25">
      <c r="A6317" s="224"/>
      <c r="B6317" s="55"/>
      <c r="C6317" s="72"/>
      <c r="D6317" s="57"/>
      <c r="E6317" s="66"/>
      <c r="F6317" s="62"/>
      <c r="G6317" s="63"/>
      <c r="H6317" s="64"/>
      <c r="I6317" s="56"/>
    </row>
    <row r="6318" spans="1:9" hidden="1" x14ac:dyDescent="0.25">
      <c r="A6318" s="224"/>
      <c r="B6318" s="56"/>
      <c r="C6318" s="75"/>
      <c r="D6318" s="57"/>
      <c r="E6318" s="72"/>
      <c r="F6318" s="76"/>
      <c r="G6318" s="63"/>
      <c r="H6318" s="64"/>
      <c r="I6318" s="56"/>
    </row>
    <row r="6319" spans="1:9" hidden="1" x14ac:dyDescent="0.25">
      <c r="A6319" s="224"/>
      <c r="B6319" s="55"/>
      <c r="C6319" s="75"/>
      <c r="D6319" s="56"/>
      <c r="E6319" s="56"/>
      <c r="F6319" s="77"/>
      <c r="G6319" s="63"/>
      <c r="H6319" s="64"/>
      <c r="I6319" s="56"/>
    </row>
    <row r="6320" spans="1:9" hidden="1" x14ac:dyDescent="0.25">
      <c r="A6320" s="224"/>
      <c r="B6320" s="68"/>
      <c r="C6320" s="56"/>
      <c r="D6320" s="71"/>
      <c r="E6320" s="71"/>
      <c r="F6320" s="96"/>
      <c r="G6320" s="63"/>
      <c r="H6320" s="64"/>
      <c r="I6320" s="56"/>
    </row>
    <row r="6321" spans="1:9" hidden="1" x14ac:dyDescent="0.25">
      <c r="A6321" s="224"/>
      <c r="B6321" s="74"/>
      <c r="C6321" s="230"/>
      <c r="D6321" s="57"/>
      <c r="E6321" s="86"/>
      <c r="F6321" s="76"/>
      <c r="G6321" s="63"/>
      <c r="H6321" s="64"/>
      <c r="I6321" s="56"/>
    </row>
    <row r="6322" spans="1:9" hidden="1" x14ac:dyDescent="0.25">
      <c r="A6322" s="224"/>
      <c r="B6322" s="56"/>
      <c r="C6322" s="56"/>
      <c r="D6322" s="56"/>
      <c r="E6322" s="66"/>
      <c r="F6322" s="58"/>
      <c r="G6322" s="63"/>
      <c r="H6322" s="64"/>
      <c r="I6322" s="56"/>
    </row>
    <row r="6323" spans="1:9" hidden="1" x14ac:dyDescent="0.25">
      <c r="A6323" s="224"/>
      <c r="B6323" s="56"/>
      <c r="C6323" s="56"/>
      <c r="D6323" s="56"/>
      <c r="E6323" s="56"/>
      <c r="F6323" s="58"/>
      <c r="G6323" s="63"/>
      <c r="H6323" s="64"/>
      <c r="I6323" s="56"/>
    </row>
    <row r="6324" spans="1:9" hidden="1" x14ac:dyDescent="0.25">
      <c r="A6324" s="224"/>
      <c r="B6324" s="56"/>
      <c r="C6324" s="56"/>
      <c r="D6324" s="243"/>
      <c r="E6324" s="230"/>
      <c r="F6324" s="138"/>
      <c r="G6324" s="63"/>
      <c r="H6324" s="64"/>
      <c r="I6324" s="56"/>
    </row>
    <row r="6325" spans="1:9" hidden="1" x14ac:dyDescent="0.25">
      <c r="A6325" s="224"/>
      <c r="B6325" s="60"/>
      <c r="C6325" s="151"/>
      <c r="D6325" s="83"/>
      <c r="E6325" s="72"/>
      <c r="F6325" s="76"/>
      <c r="G6325" s="63"/>
      <c r="H6325" s="64"/>
      <c r="I6325" s="56"/>
    </row>
    <row r="6326" spans="1:9" hidden="1" x14ac:dyDescent="0.25">
      <c r="A6326" s="224"/>
      <c r="B6326" s="60"/>
      <c r="C6326" s="151"/>
      <c r="D6326" s="83"/>
      <c r="E6326" s="72"/>
      <c r="F6326" s="76"/>
      <c r="G6326" s="63"/>
      <c r="H6326" s="64"/>
      <c r="I6326" s="56"/>
    </row>
    <row r="6327" spans="1:9" hidden="1" x14ac:dyDescent="0.25">
      <c r="A6327" s="224"/>
      <c r="B6327" s="56"/>
      <c r="C6327" s="123"/>
      <c r="D6327" s="57"/>
      <c r="E6327" s="72"/>
      <c r="F6327" s="62"/>
      <c r="G6327" s="63"/>
      <c r="H6327" s="64"/>
      <c r="I6327" s="56"/>
    </row>
    <row r="6328" spans="1:9" hidden="1" x14ac:dyDescent="0.25">
      <c r="A6328" s="224"/>
      <c r="B6328" s="56"/>
      <c r="C6328" s="71"/>
      <c r="D6328" s="57"/>
      <c r="E6328" s="72"/>
      <c r="F6328" s="62"/>
      <c r="G6328" s="63"/>
      <c r="H6328" s="64"/>
      <c r="I6328" s="70"/>
    </row>
    <row r="6329" spans="1:9" hidden="1" x14ac:dyDescent="0.25">
      <c r="A6329" s="224"/>
      <c r="B6329" s="56"/>
      <c r="C6329" s="75"/>
      <c r="D6329" s="57"/>
      <c r="E6329" s="66"/>
      <c r="F6329" s="62"/>
      <c r="G6329" s="63"/>
      <c r="H6329" s="64"/>
      <c r="I6329" s="70"/>
    </row>
    <row r="6330" spans="1:9" hidden="1" x14ac:dyDescent="0.25">
      <c r="A6330" s="224"/>
      <c r="B6330" s="68"/>
      <c r="C6330" s="56"/>
      <c r="D6330" s="83"/>
      <c r="E6330" s="145"/>
      <c r="F6330" s="62"/>
      <c r="G6330" s="63"/>
      <c r="H6330" s="64"/>
      <c r="I6330" s="70"/>
    </row>
    <row r="6331" spans="1:9" hidden="1" x14ac:dyDescent="0.25">
      <c r="A6331" s="224"/>
      <c r="B6331" s="68"/>
      <c r="C6331" s="56"/>
      <c r="D6331" s="57"/>
      <c r="E6331" s="86"/>
      <c r="F6331" s="62"/>
      <c r="G6331" s="63"/>
      <c r="H6331" s="64"/>
      <c r="I6331" s="70"/>
    </row>
    <row r="6332" spans="1:9" hidden="1" x14ac:dyDescent="0.25">
      <c r="A6332" s="224"/>
      <c r="B6332" s="60"/>
      <c r="C6332" s="75"/>
      <c r="D6332" s="57"/>
      <c r="E6332" s="72"/>
      <c r="F6332" s="77"/>
      <c r="G6332" s="63"/>
      <c r="H6332" s="64"/>
      <c r="I6332" s="70"/>
    </row>
    <row r="6333" spans="1:9" hidden="1" x14ac:dyDescent="0.25">
      <c r="A6333" s="224"/>
      <c r="B6333" s="55"/>
      <c r="C6333" s="123"/>
      <c r="D6333" s="57"/>
      <c r="E6333" s="66"/>
      <c r="F6333" s="76"/>
      <c r="G6333" s="63"/>
      <c r="H6333" s="64"/>
      <c r="I6333" s="65"/>
    </row>
    <row r="6334" spans="1:9" hidden="1" x14ac:dyDescent="0.25">
      <c r="A6334" s="224"/>
      <c r="B6334" s="55"/>
      <c r="C6334" s="123"/>
      <c r="D6334" s="57"/>
      <c r="E6334" s="66"/>
      <c r="F6334" s="76"/>
      <c r="G6334" s="63"/>
      <c r="H6334" s="64"/>
      <c r="I6334" s="65"/>
    </row>
    <row r="6335" spans="1:9" hidden="1" x14ac:dyDescent="0.25">
      <c r="A6335" s="224"/>
      <c r="B6335" s="56"/>
      <c r="C6335" s="110"/>
      <c r="D6335" s="57"/>
      <c r="E6335" s="66"/>
      <c r="F6335" s="62"/>
      <c r="G6335" s="63"/>
      <c r="H6335" s="64"/>
      <c r="I6335" s="65"/>
    </row>
    <row r="6336" spans="1:9" hidden="1" x14ac:dyDescent="0.25">
      <c r="A6336" s="224"/>
      <c r="B6336" s="56"/>
      <c r="C6336" s="123"/>
      <c r="D6336" s="57"/>
      <c r="E6336" s="72"/>
      <c r="F6336" s="76"/>
      <c r="G6336" s="63"/>
      <c r="H6336" s="64"/>
      <c r="I6336" s="65"/>
    </row>
    <row r="6337" spans="1:9" hidden="1" x14ac:dyDescent="0.25">
      <c r="A6337" s="224"/>
      <c r="B6337" s="56"/>
      <c r="C6337" s="75"/>
      <c r="D6337" s="83"/>
      <c r="E6337" s="66"/>
      <c r="F6337" s="76"/>
      <c r="G6337" s="63"/>
      <c r="H6337" s="64"/>
      <c r="I6337" s="65"/>
    </row>
    <row r="6338" spans="1:9" hidden="1" x14ac:dyDescent="0.25">
      <c r="A6338" s="224"/>
      <c r="B6338" s="56"/>
      <c r="C6338" s="56"/>
      <c r="D6338" s="57"/>
      <c r="E6338" s="66"/>
      <c r="F6338" s="62"/>
      <c r="G6338" s="63"/>
      <c r="H6338" s="64"/>
      <c r="I6338" s="70"/>
    </row>
    <row r="6339" spans="1:9" hidden="1" x14ac:dyDescent="0.25">
      <c r="A6339" s="224"/>
      <c r="B6339" s="55"/>
      <c r="C6339" s="75"/>
      <c r="D6339" s="57"/>
      <c r="E6339" s="86"/>
      <c r="F6339" s="62"/>
      <c r="G6339" s="63"/>
      <c r="H6339" s="64"/>
      <c r="I6339" s="70"/>
    </row>
    <row r="6340" spans="1:9" hidden="1" x14ac:dyDescent="0.25">
      <c r="A6340" s="224"/>
      <c r="B6340" s="56"/>
      <c r="C6340" s="56"/>
      <c r="D6340" s="57"/>
      <c r="E6340" s="86"/>
      <c r="F6340" s="63"/>
      <c r="G6340" s="63"/>
      <c r="H6340" s="64"/>
      <c r="I6340" s="70"/>
    </row>
    <row r="6341" spans="1:9" hidden="1" x14ac:dyDescent="0.25">
      <c r="A6341" s="224"/>
      <c r="B6341" s="56"/>
      <c r="C6341" s="123"/>
      <c r="D6341" s="57"/>
      <c r="E6341" s="72"/>
      <c r="F6341" s="76"/>
      <c r="G6341" s="63"/>
      <c r="H6341" s="64"/>
      <c r="I6341" s="70"/>
    </row>
    <row r="6342" spans="1:9" hidden="1" x14ac:dyDescent="0.25">
      <c r="A6342" s="224"/>
      <c r="B6342" s="56"/>
      <c r="C6342" s="56"/>
      <c r="D6342" s="57"/>
      <c r="E6342" s="66"/>
      <c r="F6342" s="76"/>
      <c r="G6342" s="63"/>
      <c r="H6342" s="64"/>
      <c r="I6342" s="70"/>
    </row>
    <row r="6343" spans="1:9" hidden="1" x14ac:dyDescent="0.25">
      <c r="A6343" s="224"/>
      <c r="B6343" s="55"/>
      <c r="C6343" s="75"/>
      <c r="D6343" s="57"/>
      <c r="E6343" s="66"/>
      <c r="F6343" s="62"/>
      <c r="G6343" s="63"/>
      <c r="H6343" s="64"/>
      <c r="I6343" s="70"/>
    </row>
    <row r="6344" spans="1:9" hidden="1" x14ac:dyDescent="0.25">
      <c r="A6344" s="224"/>
      <c r="B6344" s="56"/>
      <c r="C6344" s="123"/>
      <c r="D6344" s="71"/>
      <c r="E6344" s="84"/>
      <c r="F6344" s="96"/>
      <c r="G6344" s="63"/>
      <c r="H6344" s="64"/>
      <c r="I6344" s="56"/>
    </row>
    <row r="6345" spans="1:9" hidden="1" x14ac:dyDescent="0.25">
      <c r="A6345" s="224"/>
      <c r="B6345" s="56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4"/>
      <c r="B6346" s="68"/>
      <c r="C6346" s="56"/>
      <c r="D6346" s="56"/>
      <c r="E6346" s="56"/>
      <c r="F6346" s="77"/>
      <c r="G6346" s="63"/>
      <c r="H6346" s="64"/>
      <c r="I6346" s="56"/>
    </row>
    <row r="6347" spans="1:9" hidden="1" x14ac:dyDescent="0.25">
      <c r="A6347" s="224"/>
      <c r="B6347" s="56"/>
      <c r="C6347" s="56"/>
      <c r="D6347" s="71"/>
      <c r="E6347" s="71"/>
      <c r="F6347" s="96"/>
      <c r="G6347" s="63"/>
      <c r="H6347" s="64"/>
      <c r="I6347" s="56"/>
    </row>
    <row r="6348" spans="1:9" hidden="1" x14ac:dyDescent="0.25">
      <c r="A6348" s="224"/>
      <c r="B6348" s="56"/>
      <c r="C6348" s="56"/>
      <c r="D6348" s="57"/>
      <c r="E6348" s="86"/>
      <c r="F6348" s="63"/>
      <c r="G6348" s="63"/>
      <c r="H6348" s="64"/>
      <c r="I6348" s="56"/>
    </row>
    <row r="6349" spans="1:9" hidden="1" x14ac:dyDescent="0.25">
      <c r="A6349" s="224"/>
      <c r="B6349" s="81"/>
      <c r="C6349" s="81"/>
      <c r="D6349" s="57"/>
      <c r="E6349" s="86"/>
      <c r="F6349" s="76"/>
      <c r="G6349" s="63"/>
      <c r="H6349" s="64"/>
      <c r="I6349" s="56"/>
    </row>
    <row r="6350" spans="1:9" hidden="1" x14ac:dyDescent="0.25">
      <c r="A6350" s="224"/>
      <c r="B6350" s="55"/>
      <c r="C6350" s="75"/>
      <c r="D6350" s="56"/>
      <c r="E6350" s="56"/>
      <c r="F6350" s="77"/>
      <c r="G6350" s="63"/>
      <c r="H6350" s="64"/>
      <c r="I6350" s="106"/>
    </row>
    <row r="6351" spans="1:9" hidden="1" x14ac:dyDescent="0.25">
      <c r="A6351" s="224"/>
      <c r="B6351" s="56"/>
      <c r="C6351" s="56"/>
      <c r="D6351" s="57"/>
      <c r="E6351" s="66"/>
      <c r="F6351" s="76"/>
      <c r="G6351" s="63"/>
      <c r="H6351" s="64"/>
      <c r="I6351" s="106"/>
    </row>
    <row r="6352" spans="1:9" hidden="1" x14ac:dyDescent="0.25">
      <c r="A6352" s="224"/>
      <c r="B6352" s="56"/>
      <c r="C6352" s="123"/>
      <c r="D6352" s="57"/>
      <c r="E6352" s="72"/>
      <c r="F6352" s="76"/>
      <c r="G6352" s="63"/>
      <c r="H6352" s="64"/>
      <c r="I6352" s="65"/>
    </row>
    <row r="6353" spans="1:9" hidden="1" x14ac:dyDescent="0.25">
      <c r="A6353" s="224"/>
      <c r="B6353" s="81"/>
      <c r="C6353" s="56"/>
      <c r="D6353" s="57"/>
      <c r="E6353" s="66"/>
      <c r="F6353" s="62"/>
      <c r="G6353" s="63"/>
      <c r="H6353" s="64"/>
      <c r="I6353" s="65"/>
    </row>
    <row r="6354" spans="1:9" hidden="1" x14ac:dyDescent="0.25">
      <c r="A6354" s="224"/>
      <c r="B6354" s="74"/>
      <c r="C6354" s="56"/>
      <c r="D6354" s="83"/>
      <c r="E6354" s="84"/>
      <c r="F6354" s="76"/>
      <c r="G6354" s="63"/>
      <c r="H6354" s="64"/>
      <c r="I6354" s="65"/>
    </row>
    <row r="6355" spans="1:9" hidden="1" x14ac:dyDescent="0.25">
      <c r="A6355" s="224"/>
      <c r="B6355" s="68"/>
      <c r="C6355" s="56"/>
      <c r="D6355" s="57"/>
      <c r="E6355" s="72"/>
      <c r="F6355" s="76"/>
      <c r="G6355" s="63"/>
      <c r="H6355" s="64"/>
      <c r="I6355" s="65"/>
    </row>
    <row r="6356" spans="1:9" hidden="1" x14ac:dyDescent="0.25">
      <c r="A6356" s="224"/>
      <c r="B6356" s="68"/>
      <c r="C6356" s="56"/>
      <c r="D6356" s="83"/>
      <c r="E6356" s="66"/>
      <c r="F6356" s="76"/>
      <c r="G6356" s="63"/>
      <c r="H6356" s="64"/>
      <c r="I6356" s="65"/>
    </row>
    <row r="6357" spans="1:9" hidden="1" x14ac:dyDescent="0.25">
      <c r="A6357" s="224"/>
      <c r="B6357" s="68"/>
      <c r="C6357" s="56"/>
      <c r="D6357" s="57"/>
      <c r="E6357" s="66"/>
      <c r="F6357" s="76"/>
      <c r="G6357" s="63"/>
      <c r="H6357" s="64"/>
      <c r="I6357" s="65"/>
    </row>
    <row r="6358" spans="1:9" hidden="1" x14ac:dyDescent="0.25">
      <c r="A6358" s="224"/>
      <c r="B6358" s="81"/>
      <c r="C6358" s="71"/>
      <c r="D6358" s="57"/>
      <c r="E6358" s="66"/>
      <c r="F6358" s="76"/>
      <c r="G6358" s="63"/>
      <c r="H6358" s="64"/>
      <c r="I6358" s="65"/>
    </row>
    <row r="6359" spans="1:9" hidden="1" x14ac:dyDescent="0.25">
      <c r="A6359" s="224"/>
      <c r="B6359" s="81"/>
      <c r="C6359" s="75"/>
      <c r="D6359" s="57"/>
      <c r="E6359" s="56"/>
      <c r="F6359" s="76"/>
      <c r="G6359" s="63"/>
      <c r="H6359" s="64"/>
      <c r="I6359" s="65"/>
    </row>
    <row r="6360" spans="1:9" hidden="1" x14ac:dyDescent="0.25">
      <c r="A6360" s="224"/>
      <c r="B6360" s="81"/>
      <c r="C6360" s="75"/>
      <c r="D6360" s="57"/>
      <c r="E6360" s="56"/>
      <c r="F6360" s="76"/>
      <c r="G6360" s="63"/>
      <c r="H6360" s="64"/>
      <c r="I6360" s="65"/>
    </row>
    <row r="6361" spans="1:9" hidden="1" x14ac:dyDescent="0.25">
      <c r="A6361" s="224"/>
      <c r="B6361" s="81"/>
      <c r="C6361" s="75"/>
      <c r="D6361" s="57"/>
      <c r="E6361" s="56"/>
      <c r="F6361" s="76"/>
      <c r="G6361" s="63"/>
      <c r="H6361" s="64"/>
      <c r="I6361" s="65"/>
    </row>
    <row r="6362" spans="1:9" hidden="1" x14ac:dyDescent="0.25">
      <c r="A6362" s="224"/>
      <c r="B6362" s="60"/>
      <c r="C6362" s="75"/>
      <c r="D6362" s="57"/>
      <c r="E6362" s="72"/>
      <c r="F6362" s="77"/>
      <c r="G6362" s="63"/>
      <c r="H6362" s="64"/>
      <c r="I6362" s="65"/>
    </row>
    <row r="6363" spans="1:9" hidden="1" x14ac:dyDescent="0.25">
      <c r="A6363" s="224"/>
      <c r="B6363" s="95"/>
      <c r="C6363" s="230"/>
      <c r="D6363" s="57"/>
      <c r="E6363" s="66"/>
      <c r="F6363" s="76"/>
      <c r="G6363" s="63"/>
      <c r="H6363" s="64"/>
      <c r="I6363" s="56"/>
    </row>
    <row r="6364" spans="1:9" hidden="1" x14ac:dyDescent="0.25">
      <c r="A6364" s="224"/>
      <c r="B6364" s="56"/>
      <c r="C6364" s="56"/>
      <c r="D6364" s="57"/>
      <c r="E6364" s="72"/>
      <c r="F6364" s="62"/>
      <c r="G6364" s="63"/>
      <c r="H6364" s="64"/>
      <c r="I6364" s="56"/>
    </row>
    <row r="6365" spans="1:9" hidden="1" x14ac:dyDescent="0.25">
      <c r="A6365" s="224"/>
      <c r="B6365" s="68"/>
      <c r="C6365" s="56"/>
      <c r="D6365" s="57"/>
      <c r="E6365" s="66"/>
      <c r="F6365" s="62"/>
      <c r="G6365" s="63"/>
      <c r="H6365" s="64"/>
      <c r="I6365" s="56"/>
    </row>
    <row r="6366" spans="1:9" hidden="1" x14ac:dyDescent="0.25">
      <c r="A6366" s="224"/>
      <c r="B6366" s="68"/>
      <c r="C6366" s="56"/>
      <c r="D6366" s="57"/>
      <c r="E6366" s="66"/>
      <c r="F6366" s="62"/>
      <c r="G6366" s="63"/>
      <c r="H6366" s="64"/>
      <c r="I6366" s="56"/>
    </row>
    <row r="6367" spans="1:9" hidden="1" x14ac:dyDescent="0.25">
      <c r="A6367" s="224"/>
      <c r="B6367" s="68"/>
      <c r="C6367" s="56"/>
      <c r="D6367" s="57"/>
      <c r="E6367" s="66"/>
      <c r="F6367" s="62"/>
      <c r="G6367" s="100"/>
      <c r="H6367" s="64"/>
      <c r="I6367" s="56"/>
    </row>
    <row r="6368" spans="1:9" hidden="1" x14ac:dyDescent="0.25">
      <c r="A6368" s="224"/>
      <c r="B6368" s="68"/>
      <c r="C6368" s="56"/>
      <c r="D6368" s="57"/>
      <c r="E6368" s="66"/>
      <c r="F6368" s="62"/>
      <c r="G6368" s="63"/>
      <c r="H6368" s="64"/>
      <c r="I6368" s="56"/>
    </row>
    <row r="6369" spans="1:9" hidden="1" x14ac:dyDescent="0.25">
      <c r="A6369" s="224"/>
      <c r="B6369" s="68"/>
      <c r="C6369" s="56"/>
      <c r="D6369" s="57"/>
      <c r="E6369" s="66"/>
      <c r="F6369" s="62"/>
      <c r="G6369" s="63"/>
      <c r="H6369" s="64"/>
      <c r="I6369" s="56"/>
    </row>
    <row r="6370" spans="1:9" hidden="1" x14ac:dyDescent="0.25">
      <c r="A6370" s="224"/>
      <c r="B6370" s="68"/>
      <c r="C6370" s="56"/>
      <c r="D6370" s="71"/>
      <c r="E6370" s="71"/>
      <c r="F6370" s="62"/>
      <c r="G6370" s="63"/>
      <c r="H6370" s="64"/>
      <c r="I6370" s="56"/>
    </row>
    <row r="6371" spans="1:9" hidden="1" x14ac:dyDescent="0.25">
      <c r="A6371" s="224"/>
      <c r="B6371" s="68"/>
      <c r="C6371" s="56"/>
      <c r="D6371" s="57"/>
      <c r="E6371" s="66"/>
      <c r="F6371" s="62"/>
      <c r="G6371" s="63"/>
      <c r="H6371" s="64"/>
      <c r="I6371" s="56"/>
    </row>
    <row r="6372" spans="1:9" hidden="1" x14ac:dyDescent="0.25">
      <c r="A6372" s="224"/>
      <c r="B6372" s="68"/>
      <c r="C6372" s="56"/>
      <c r="D6372" s="57"/>
      <c r="E6372" s="66"/>
      <c r="F6372" s="62"/>
      <c r="G6372" s="63"/>
      <c r="H6372" s="64"/>
      <c r="I6372" s="56"/>
    </row>
    <row r="6373" spans="1:9" hidden="1" x14ac:dyDescent="0.25">
      <c r="A6373" s="224"/>
      <c r="B6373" s="56"/>
      <c r="C6373" s="56"/>
      <c r="D6373" s="57"/>
      <c r="E6373" s="66"/>
      <c r="F6373" s="76"/>
      <c r="G6373" s="63"/>
      <c r="H6373" s="64"/>
      <c r="I6373" s="56"/>
    </row>
    <row r="6374" spans="1:9" hidden="1" x14ac:dyDescent="0.25">
      <c r="A6374" s="224"/>
      <c r="B6374" s="55"/>
      <c r="C6374" s="56"/>
      <c r="D6374" s="57"/>
      <c r="E6374" s="72"/>
      <c r="F6374" s="62"/>
      <c r="G6374" s="63"/>
      <c r="H6374" s="64"/>
      <c r="I6374" s="56"/>
    </row>
    <row r="6375" spans="1:9" hidden="1" x14ac:dyDescent="0.25">
      <c r="A6375" s="224"/>
      <c r="B6375" s="81"/>
      <c r="C6375" s="56"/>
      <c r="D6375" s="57"/>
      <c r="E6375" s="66"/>
      <c r="F6375" s="62"/>
      <c r="G6375" s="63"/>
      <c r="H6375" s="64"/>
      <c r="I6375" s="56"/>
    </row>
    <row r="6376" spans="1:9" hidden="1" x14ac:dyDescent="0.25">
      <c r="A6376" s="224"/>
      <c r="B6376" s="55"/>
      <c r="C6376" s="88"/>
      <c r="D6376" s="57"/>
      <c r="E6376" s="72"/>
      <c r="F6376" s="76"/>
      <c r="G6376" s="63"/>
      <c r="H6376" s="64"/>
      <c r="I6376" s="56"/>
    </row>
    <row r="6377" spans="1:9" hidden="1" x14ac:dyDescent="0.25">
      <c r="A6377" s="224"/>
      <c r="B6377" s="74"/>
      <c r="C6377" s="88"/>
      <c r="D6377" s="57"/>
      <c r="E6377" s="66"/>
      <c r="F6377" s="76"/>
      <c r="G6377" s="63"/>
      <c r="H6377" s="64"/>
      <c r="I6377" s="56"/>
    </row>
    <row r="6378" spans="1:9" hidden="1" x14ac:dyDescent="0.25">
      <c r="A6378" s="224"/>
      <c r="B6378" s="56"/>
      <c r="C6378" s="56"/>
      <c r="D6378" s="57"/>
      <c r="E6378" s="84"/>
      <c r="F6378" s="76"/>
      <c r="G6378" s="63"/>
      <c r="H6378" s="64"/>
      <c r="I6378" s="56"/>
    </row>
    <row r="6379" spans="1:9" hidden="1" x14ac:dyDescent="0.25">
      <c r="A6379" s="224"/>
      <c r="B6379" s="56"/>
      <c r="C6379" s="56"/>
      <c r="D6379" s="57"/>
      <c r="E6379" s="72"/>
      <c r="F6379" s="62"/>
      <c r="G6379" s="63"/>
      <c r="H6379" s="64"/>
      <c r="I6379" s="56"/>
    </row>
    <row r="6380" spans="1:9" hidden="1" x14ac:dyDescent="0.25">
      <c r="A6380" s="224"/>
      <c r="B6380" s="56"/>
      <c r="C6380" s="56"/>
      <c r="D6380" s="57"/>
      <c r="E6380" s="66"/>
      <c r="F6380" s="76"/>
      <c r="G6380" s="100"/>
      <c r="H6380" s="64"/>
      <c r="I6380" s="56"/>
    </row>
    <row r="6381" spans="1:9" hidden="1" x14ac:dyDescent="0.25">
      <c r="A6381" s="224"/>
      <c r="B6381" s="68"/>
      <c r="C6381" s="68"/>
      <c r="D6381" s="57"/>
      <c r="E6381" s="66"/>
      <c r="F6381" s="62"/>
      <c r="G6381" s="100"/>
      <c r="H6381" s="64"/>
      <c r="I6381" s="56"/>
    </row>
    <row r="6382" spans="1:9" hidden="1" x14ac:dyDescent="0.25">
      <c r="A6382" s="224"/>
      <c r="B6382" s="56"/>
      <c r="C6382" s="56"/>
      <c r="D6382" s="57"/>
      <c r="E6382" s="66"/>
      <c r="F6382" s="63"/>
      <c r="G6382" s="100"/>
      <c r="H6382" s="64"/>
      <c r="I6382" s="56"/>
    </row>
    <row r="6383" spans="1:9" hidden="1" x14ac:dyDescent="0.25">
      <c r="A6383" s="224"/>
      <c r="B6383" s="55"/>
      <c r="C6383" s="55"/>
      <c r="D6383" s="56"/>
      <c r="E6383" s="56"/>
      <c r="F6383" s="58"/>
      <c r="G6383" s="100"/>
      <c r="H6383" s="64"/>
      <c r="I6383" s="56"/>
    </row>
    <row r="6384" spans="1:9" hidden="1" x14ac:dyDescent="0.25">
      <c r="A6384" s="224"/>
      <c r="B6384" s="56"/>
      <c r="C6384" s="56"/>
      <c r="D6384" s="115"/>
      <c r="E6384" s="99"/>
      <c r="F6384" s="116"/>
      <c r="G6384" s="100"/>
      <c r="H6384" s="64"/>
      <c r="I6384" s="56"/>
    </row>
    <row r="6385" spans="1:9" hidden="1" x14ac:dyDescent="0.25">
      <c r="A6385" s="224"/>
      <c r="B6385" s="68"/>
      <c r="C6385" s="56"/>
      <c r="D6385" s="57"/>
      <c r="E6385" s="84"/>
      <c r="F6385" s="62"/>
      <c r="G6385" s="743"/>
      <c r="H6385" s="64"/>
      <c r="I6385" s="56"/>
    </row>
    <row r="6386" spans="1:9" hidden="1" x14ac:dyDescent="0.25">
      <c r="A6386" s="224"/>
      <c r="B6386" s="68"/>
      <c r="C6386" s="56"/>
      <c r="D6386" s="57"/>
      <c r="E6386" s="86"/>
      <c r="F6386" s="62"/>
      <c r="G6386" s="63"/>
      <c r="H6386" s="64"/>
      <c r="I6386" s="56"/>
    </row>
    <row r="6387" spans="1:9" hidden="1" x14ac:dyDescent="0.25">
      <c r="A6387" s="224"/>
      <c r="B6387" s="68"/>
      <c r="C6387" s="56"/>
      <c r="D6387" s="57"/>
      <c r="E6387" s="86"/>
      <c r="F6387" s="62"/>
      <c r="G6387" s="63"/>
      <c r="H6387" s="64"/>
      <c r="I6387" s="56"/>
    </row>
    <row r="6388" spans="1:9" hidden="1" x14ac:dyDescent="0.25">
      <c r="A6388" s="224"/>
      <c r="B6388" s="68"/>
      <c r="C6388" s="56"/>
      <c r="D6388" s="83"/>
      <c r="E6388" s="66"/>
      <c r="F6388" s="62"/>
      <c r="G6388" s="63"/>
      <c r="H6388" s="64"/>
      <c r="I6388" s="56"/>
    </row>
    <row r="6389" spans="1:9" hidden="1" x14ac:dyDescent="0.25">
      <c r="A6389" s="224"/>
      <c r="B6389" s="56"/>
      <c r="C6389" s="230"/>
      <c r="D6389" s="57"/>
      <c r="E6389" s="86"/>
      <c r="F6389" s="63"/>
      <c r="G6389" s="63"/>
      <c r="H6389" s="64"/>
      <c r="I6389" s="56"/>
    </row>
    <row r="6390" spans="1:9" hidden="1" x14ac:dyDescent="0.25">
      <c r="A6390" s="224"/>
      <c r="B6390" s="56"/>
      <c r="C6390" s="56"/>
      <c r="D6390" s="57"/>
      <c r="E6390" s="72"/>
      <c r="F6390" s="63"/>
      <c r="G6390" s="63"/>
      <c r="H6390" s="64"/>
      <c r="I6390" s="56"/>
    </row>
    <row r="6391" spans="1:9" hidden="1" x14ac:dyDescent="0.25">
      <c r="A6391" s="224"/>
      <c r="B6391" s="56"/>
      <c r="C6391" s="72"/>
      <c r="D6391" s="62"/>
      <c r="E6391" s="72"/>
      <c r="F6391" s="63"/>
      <c r="G6391" s="63"/>
      <c r="H6391" s="64"/>
      <c r="I6391" s="56"/>
    </row>
    <row r="6392" spans="1:9" hidden="1" x14ac:dyDescent="0.25">
      <c r="A6392" s="224"/>
      <c r="B6392" s="56"/>
      <c r="C6392" s="230"/>
      <c r="D6392" s="57"/>
      <c r="E6392" s="72"/>
      <c r="F6392" s="63"/>
      <c r="G6392" s="63"/>
      <c r="H6392" s="64"/>
      <c r="I6392" s="56"/>
    </row>
    <row r="6393" spans="1:9" hidden="1" x14ac:dyDescent="0.25">
      <c r="A6393" s="224"/>
      <c r="B6393" s="60"/>
      <c r="C6393" s="75"/>
      <c r="D6393" s="57"/>
      <c r="E6393" s="72"/>
      <c r="F6393" s="77"/>
      <c r="G6393" s="63"/>
      <c r="H6393" s="64"/>
      <c r="I6393" s="56"/>
    </row>
    <row r="6394" spans="1:9" hidden="1" x14ac:dyDescent="0.25">
      <c r="A6394" s="224"/>
      <c r="B6394" s="95"/>
      <c r="C6394" s="230"/>
      <c r="D6394" s="57"/>
      <c r="E6394" s="72"/>
      <c r="F6394" s="77"/>
      <c r="G6394" s="743"/>
      <c r="H6394" s="64"/>
      <c r="I6394" s="70"/>
    </row>
    <row r="6395" spans="1:9" hidden="1" x14ac:dyDescent="0.25">
      <c r="A6395" s="224"/>
      <c r="B6395" s="55"/>
      <c r="C6395" s="110"/>
      <c r="D6395" s="57"/>
      <c r="E6395" s="86"/>
      <c r="F6395" s="62"/>
      <c r="G6395" s="63"/>
      <c r="H6395" s="64"/>
      <c r="I6395" s="70"/>
    </row>
    <row r="6396" spans="1:9" hidden="1" x14ac:dyDescent="0.25">
      <c r="A6396" s="224"/>
      <c r="B6396" s="56"/>
      <c r="C6396" s="56"/>
      <c r="D6396" s="57"/>
      <c r="E6396" s="86"/>
      <c r="F6396" s="76"/>
      <c r="G6396" s="63"/>
      <c r="H6396" s="64"/>
      <c r="I6396" s="56"/>
    </row>
    <row r="6397" spans="1:9" hidden="1" x14ac:dyDescent="0.25">
      <c r="A6397" s="224"/>
      <c r="B6397" s="55"/>
      <c r="C6397" s="75"/>
      <c r="D6397" s="57"/>
      <c r="E6397" s="86"/>
      <c r="F6397" s="62"/>
      <c r="G6397" s="63"/>
      <c r="H6397" s="64"/>
      <c r="I6397" s="56"/>
    </row>
    <row r="6398" spans="1:9" hidden="1" x14ac:dyDescent="0.25">
      <c r="A6398" s="224"/>
      <c r="B6398" s="56"/>
      <c r="C6398" s="56"/>
      <c r="D6398" s="57"/>
      <c r="E6398" s="86"/>
      <c r="F6398" s="63"/>
      <c r="G6398" s="63"/>
      <c r="H6398" s="64"/>
      <c r="I6398" s="73"/>
    </row>
    <row r="6399" spans="1:9" hidden="1" x14ac:dyDescent="0.25">
      <c r="A6399" s="224"/>
      <c r="B6399" s="192"/>
      <c r="C6399" s="75"/>
      <c r="D6399" s="87"/>
      <c r="E6399" s="208"/>
      <c r="F6399" s="130"/>
      <c r="G6399" s="743"/>
      <c r="H6399" s="64"/>
      <c r="I6399" s="70"/>
    </row>
    <row r="6400" spans="1:9" hidden="1" x14ac:dyDescent="0.25">
      <c r="A6400" s="224"/>
      <c r="B6400" s="56"/>
      <c r="C6400" s="56"/>
      <c r="D6400" s="57"/>
      <c r="E6400" s="66"/>
      <c r="F6400" s="76"/>
      <c r="G6400" s="63"/>
      <c r="H6400" s="746"/>
      <c r="I6400" s="56"/>
    </row>
    <row r="6401" spans="1:9" hidden="1" x14ac:dyDescent="0.25">
      <c r="A6401" s="224"/>
      <c r="B6401" s="55"/>
      <c r="C6401" s="88"/>
      <c r="D6401" s="137"/>
      <c r="E6401" s="72"/>
      <c r="F6401" s="76"/>
      <c r="G6401" s="63"/>
      <c r="H6401" s="64"/>
      <c r="I6401" s="56"/>
    </row>
    <row r="6402" spans="1:9" hidden="1" x14ac:dyDescent="0.25">
      <c r="A6402" s="224"/>
      <c r="B6402" s="68"/>
      <c r="C6402" s="75"/>
      <c r="D6402" s="57"/>
      <c r="E6402" s="72"/>
      <c r="F6402" s="62"/>
      <c r="G6402" s="63"/>
      <c r="H6402" s="64"/>
      <c r="I6402" s="70"/>
    </row>
    <row r="6403" spans="1:9" hidden="1" x14ac:dyDescent="0.25">
      <c r="A6403" s="224"/>
      <c r="B6403" s="56"/>
      <c r="C6403" s="110"/>
      <c r="D6403" s="57"/>
      <c r="E6403" s="66"/>
      <c r="F6403" s="62"/>
      <c r="G6403" s="63"/>
      <c r="H6403" s="64"/>
      <c r="I6403" s="56"/>
    </row>
    <row r="6404" spans="1:9" hidden="1" x14ac:dyDescent="0.25">
      <c r="A6404" s="224"/>
      <c r="B6404" s="56"/>
      <c r="C6404" s="75"/>
      <c r="D6404" s="57"/>
      <c r="E6404" s="86"/>
      <c r="F6404" s="62"/>
      <c r="G6404" s="63"/>
      <c r="H6404" s="64"/>
      <c r="I6404" s="70"/>
    </row>
    <row r="6405" spans="1:9" hidden="1" x14ac:dyDescent="0.25">
      <c r="A6405" s="224"/>
      <c r="B6405" s="55"/>
      <c r="C6405" s="75"/>
      <c r="D6405" s="57"/>
      <c r="E6405" s="86"/>
      <c r="F6405" s="62"/>
      <c r="G6405" s="63"/>
      <c r="H6405" s="64"/>
      <c r="I6405" s="70"/>
    </row>
    <row r="6406" spans="1:9" hidden="1" x14ac:dyDescent="0.25">
      <c r="A6406" s="224"/>
      <c r="B6406" s="81"/>
      <c r="C6406" s="81"/>
      <c r="D6406" s="57"/>
      <c r="E6406" s="66"/>
      <c r="F6406" s="76"/>
      <c r="G6406" s="63"/>
      <c r="H6406" s="64"/>
      <c r="I6406" s="56"/>
    </row>
    <row r="6407" spans="1:9" hidden="1" x14ac:dyDescent="0.25">
      <c r="A6407" s="224"/>
      <c r="B6407" s="56"/>
      <c r="C6407" s="56"/>
      <c r="D6407" s="57"/>
      <c r="E6407" s="86"/>
      <c r="F6407" s="76"/>
      <c r="G6407" s="63"/>
      <c r="H6407" s="64"/>
      <c r="I6407" s="56"/>
    </row>
    <row r="6408" spans="1:9" hidden="1" x14ac:dyDescent="0.25">
      <c r="A6408" s="224"/>
      <c r="B6408" s="56"/>
      <c r="C6408" s="56"/>
      <c r="D6408" s="57"/>
      <c r="E6408" s="66"/>
      <c r="F6408" s="76"/>
      <c r="G6408" s="63"/>
      <c r="H6408" s="64"/>
      <c r="I6408" s="56"/>
    </row>
    <row r="6409" spans="1:9" hidden="1" x14ac:dyDescent="0.25">
      <c r="A6409" s="224"/>
      <c r="B6409" s="56"/>
      <c r="C6409" s="123"/>
      <c r="D6409" s="57"/>
      <c r="E6409" s="72"/>
      <c r="F6409" s="76"/>
      <c r="G6409" s="63"/>
      <c r="H6409" s="64"/>
      <c r="I6409" s="56"/>
    </row>
    <row r="6410" spans="1:9" hidden="1" x14ac:dyDescent="0.25">
      <c r="A6410" s="224"/>
      <c r="B6410" s="56"/>
      <c r="C6410" s="56"/>
      <c r="D6410" s="57"/>
      <c r="E6410" s="66"/>
      <c r="F6410" s="62"/>
      <c r="G6410" s="63"/>
      <c r="H6410" s="64"/>
      <c r="I6410" s="70"/>
    </row>
    <row r="6411" spans="1:9" hidden="1" x14ac:dyDescent="0.25">
      <c r="A6411" s="224"/>
      <c r="B6411" s="56"/>
      <c r="C6411" s="123"/>
      <c r="D6411" s="57"/>
      <c r="E6411" s="72"/>
      <c r="F6411" s="76"/>
      <c r="G6411" s="63"/>
      <c r="H6411" s="64"/>
      <c r="I6411" s="70"/>
    </row>
    <row r="6412" spans="1:9" hidden="1" x14ac:dyDescent="0.25">
      <c r="A6412" s="224"/>
      <c r="B6412" s="55"/>
      <c r="C6412" s="88"/>
      <c r="D6412" s="137"/>
      <c r="E6412" s="72"/>
      <c r="F6412" s="76"/>
      <c r="G6412" s="63"/>
      <c r="H6412" s="64"/>
      <c r="I6412" s="65"/>
    </row>
    <row r="6413" spans="1:9" hidden="1" x14ac:dyDescent="0.25">
      <c r="A6413" s="224"/>
      <c r="B6413" s="56"/>
      <c r="C6413" s="123"/>
      <c r="D6413" s="57"/>
      <c r="E6413" s="72"/>
      <c r="F6413" s="62"/>
      <c r="G6413" s="63"/>
      <c r="H6413" s="64"/>
      <c r="I6413" s="65"/>
    </row>
    <row r="6414" spans="1:9" hidden="1" x14ac:dyDescent="0.25">
      <c r="A6414" s="224"/>
      <c r="B6414" s="56"/>
      <c r="C6414" s="123"/>
      <c r="D6414" s="57"/>
      <c r="E6414" s="72"/>
      <c r="F6414" s="76"/>
      <c r="G6414" s="63"/>
      <c r="H6414" s="64"/>
      <c r="I6414" s="70"/>
    </row>
    <row r="6415" spans="1:9" hidden="1" x14ac:dyDescent="0.25">
      <c r="A6415" s="224"/>
      <c r="B6415" s="56"/>
      <c r="C6415" s="56"/>
      <c r="D6415" s="57"/>
      <c r="E6415" s="86"/>
      <c r="F6415" s="76"/>
      <c r="G6415" s="63"/>
      <c r="H6415" s="64"/>
      <c r="I6415" s="70"/>
    </row>
    <row r="6416" spans="1:9" hidden="1" x14ac:dyDescent="0.25">
      <c r="A6416" s="224"/>
      <c r="B6416" s="55"/>
      <c r="C6416" s="75"/>
      <c r="D6416" s="57"/>
      <c r="E6416" s="86"/>
      <c r="F6416" s="62"/>
      <c r="G6416" s="63"/>
      <c r="H6416" s="64"/>
      <c r="I6416" s="56"/>
    </row>
    <row r="6417" spans="1:9" hidden="1" x14ac:dyDescent="0.25">
      <c r="A6417" s="224"/>
      <c r="B6417" s="56"/>
      <c r="C6417" s="56"/>
      <c r="D6417" s="57"/>
      <c r="E6417" s="86"/>
      <c r="F6417" s="63"/>
      <c r="G6417" s="63"/>
      <c r="H6417" s="64"/>
      <c r="I6417" s="73"/>
    </row>
    <row r="6418" spans="1:9" hidden="1" x14ac:dyDescent="0.25">
      <c r="A6418" s="224"/>
      <c r="B6418" s="56"/>
      <c r="C6418" s="56"/>
      <c r="D6418" s="57"/>
      <c r="E6418" s="86"/>
      <c r="F6418" s="76"/>
      <c r="G6418" s="743"/>
      <c r="H6418" s="64"/>
      <c r="I6418" s="56"/>
    </row>
    <row r="6419" spans="1:9" hidden="1" x14ac:dyDescent="0.25">
      <c r="A6419" s="224"/>
      <c r="B6419" s="55"/>
      <c r="C6419" s="75"/>
      <c r="D6419" s="57"/>
      <c r="E6419" s="66"/>
      <c r="F6419" s="62"/>
      <c r="G6419" s="63"/>
      <c r="H6419" s="746"/>
      <c r="I6419" s="56"/>
    </row>
    <row r="6420" spans="1:9" hidden="1" x14ac:dyDescent="0.25">
      <c r="A6420" s="224"/>
      <c r="B6420" s="56"/>
      <c r="C6420" s="56"/>
      <c r="D6420" s="57"/>
      <c r="E6420" s="66"/>
      <c r="F6420" s="76"/>
      <c r="G6420" s="63"/>
      <c r="H6420" s="64"/>
      <c r="I6420" s="56"/>
    </row>
    <row r="6421" spans="1:9" hidden="1" x14ac:dyDescent="0.25">
      <c r="A6421" s="224"/>
      <c r="B6421" s="55"/>
      <c r="C6421" s="88"/>
      <c r="D6421" s="137"/>
      <c r="E6421" s="72"/>
      <c r="F6421" s="76"/>
      <c r="G6421" s="63"/>
      <c r="H6421" s="64"/>
      <c r="I6421" s="56"/>
    </row>
    <row r="6422" spans="1:9" hidden="1" x14ac:dyDescent="0.25">
      <c r="A6422" s="224"/>
      <c r="B6422" s="74"/>
      <c r="C6422" s="56"/>
      <c r="D6422" s="83"/>
      <c r="E6422" s="84"/>
      <c r="F6422" s="76"/>
      <c r="G6422" s="63"/>
      <c r="H6422" s="64"/>
      <c r="I6422" s="56"/>
    </row>
    <row r="6423" spans="1:9" hidden="1" x14ac:dyDescent="0.25">
      <c r="A6423" s="224"/>
      <c r="B6423" s="81"/>
      <c r="C6423" s="56"/>
      <c r="D6423" s="57"/>
      <c r="E6423" s="66"/>
      <c r="F6423" s="62"/>
      <c r="G6423" s="63"/>
      <c r="H6423" s="64"/>
      <c r="I6423" s="56"/>
    </row>
    <row r="6424" spans="1:9" hidden="1" x14ac:dyDescent="0.25">
      <c r="A6424" s="224"/>
      <c r="B6424" s="55"/>
      <c r="C6424" s="56"/>
      <c r="D6424" s="57"/>
      <c r="E6424" s="72"/>
      <c r="F6424" s="62"/>
      <c r="G6424" s="63"/>
      <c r="H6424" s="64"/>
      <c r="I6424" s="56"/>
    </row>
    <row r="6425" spans="1:9" hidden="1" x14ac:dyDescent="0.25">
      <c r="A6425" s="224"/>
      <c r="B6425" s="81"/>
      <c r="C6425" s="56"/>
      <c r="D6425" s="57"/>
      <c r="E6425" s="66"/>
      <c r="F6425" s="62"/>
      <c r="G6425" s="63"/>
      <c r="H6425" s="64"/>
      <c r="I6425" s="56"/>
    </row>
    <row r="6426" spans="1:9" hidden="1" x14ac:dyDescent="0.25">
      <c r="A6426" s="224"/>
      <c r="B6426" s="81"/>
      <c r="C6426" s="56"/>
      <c r="D6426" s="57"/>
      <c r="E6426" s="66"/>
      <c r="F6426" s="62"/>
      <c r="G6426" s="63"/>
      <c r="H6426" s="64"/>
      <c r="I6426" s="56"/>
    </row>
    <row r="6427" spans="1:9" hidden="1" x14ac:dyDescent="0.25">
      <c r="A6427" s="224"/>
      <c r="B6427" s="56"/>
      <c r="C6427" s="56"/>
      <c r="D6427" s="57"/>
      <c r="E6427" s="66"/>
      <c r="F6427" s="62"/>
      <c r="G6427" s="63"/>
      <c r="H6427" s="64"/>
      <c r="I6427" s="56"/>
    </row>
    <row r="6428" spans="1:9" hidden="1" x14ac:dyDescent="0.25">
      <c r="A6428" s="224"/>
      <c r="B6428" s="68"/>
      <c r="C6428" s="56"/>
      <c r="D6428" s="61"/>
      <c r="E6428" s="84"/>
      <c r="F6428" s="62"/>
      <c r="G6428" s="63"/>
      <c r="H6428" s="64"/>
      <c r="I6428" s="56"/>
    </row>
    <row r="6429" spans="1:9" hidden="1" x14ac:dyDescent="0.25">
      <c r="A6429" s="224"/>
      <c r="B6429" s="55"/>
      <c r="C6429" s="56"/>
      <c r="D6429" s="57"/>
      <c r="E6429" s="84"/>
      <c r="F6429" s="76"/>
      <c r="G6429" s="63"/>
      <c r="H6429" s="64"/>
      <c r="I6429" s="56"/>
    </row>
    <row r="6430" spans="1:9" hidden="1" x14ac:dyDescent="0.25">
      <c r="A6430" s="224"/>
      <c r="B6430" s="56"/>
      <c r="C6430" s="75"/>
      <c r="D6430" s="57"/>
      <c r="E6430" s="72"/>
      <c r="F6430" s="76"/>
      <c r="G6430" s="63"/>
      <c r="H6430" s="64"/>
      <c r="I6430" s="56"/>
    </row>
    <row r="6431" spans="1:9" hidden="1" x14ac:dyDescent="0.25">
      <c r="A6431" s="224"/>
      <c r="B6431" s="55"/>
      <c r="C6431" s="123"/>
      <c r="D6431" s="57"/>
      <c r="E6431" s="66"/>
      <c r="F6431" s="76"/>
      <c r="G6431" s="63"/>
      <c r="H6431" s="64"/>
      <c r="I6431" s="56"/>
    </row>
    <row r="6432" spans="1:9" hidden="1" x14ac:dyDescent="0.25">
      <c r="A6432" s="224"/>
      <c r="B6432" s="56"/>
      <c r="C6432" s="56"/>
      <c r="D6432" s="57"/>
      <c r="E6432" s="72"/>
      <c r="F6432" s="58"/>
      <c r="G6432" s="63"/>
      <c r="H6432" s="64"/>
      <c r="I6432" s="56"/>
    </row>
    <row r="6433" spans="1:9" hidden="1" x14ac:dyDescent="0.25">
      <c r="A6433" s="224"/>
      <c r="B6433" s="56"/>
      <c r="C6433" s="230"/>
      <c r="D6433" s="137"/>
      <c r="E6433" s="99"/>
      <c r="F6433" s="138"/>
      <c r="G6433" s="63"/>
      <c r="H6433" s="64"/>
      <c r="I6433" s="56"/>
    </row>
    <row r="6434" spans="1:9" hidden="1" x14ac:dyDescent="0.25">
      <c r="A6434" s="224"/>
      <c r="B6434" s="56"/>
      <c r="C6434" s="230"/>
      <c r="D6434" s="119"/>
      <c r="E6434" s="99"/>
      <c r="F6434" s="120"/>
      <c r="G6434" s="63"/>
      <c r="H6434" s="64"/>
      <c r="I6434" s="56"/>
    </row>
    <row r="6435" spans="1:9" hidden="1" x14ac:dyDescent="0.25">
      <c r="A6435" s="224"/>
      <c r="B6435" s="81"/>
      <c r="C6435" s="230"/>
      <c r="D6435" s="137"/>
      <c r="E6435" s="99"/>
      <c r="F6435" s="138"/>
      <c r="G6435" s="63"/>
      <c r="H6435" s="64"/>
      <c r="I6435" s="56"/>
    </row>
    <row r="6436" spans="1:9" hidden="1" x14ac:dyDescent="0.25">
      <c r="A6436" s="224"/>
      <c r="B6436" s="56"/>
      <c r="C6436" s="230"/>
      <c r="D6436" s="139"/>
      <c r="E6436" s="99"/>
      <c r="F6436" s="140"/>
      <c r="G6436" s="63"/>
      <c r="H6436" s="64"/>
      <c r="I6436" s="56"/>
    </row>
    <row r="6437" spans="1:9" hidden="1" x14ac:dyDescent="0.25">
      <c r="A6437" s="224"/>
      <c r="B6437" s="56"/>
      <c r="C6437" s="230"/>
      <c r="D6437" s="139"/>
      <c r="E6437" s="99"/>
      <c r="F6437" s="140"/>
      <c r="G6437" s="63"/>
      <c r="H6437" s="64"/>
      <c r="I6437" s="56"/>
    </row>
    <row r="6438" spans="1:9" hidden="1" x14ac:dyDescent="0.25">
      <c r="A6438" s="224"/>
      <c r="B6438" s="56"/>
      <c r="C6438" s="230"/>
      <c r="D6438" s="115"/>
      <c r="E6438" s="99"/>
      <c r="F6438" s="116"/>
      <c r="G6438" s="63"/>
      <c r="H6438" s="64"/>
      <c r="I6438" s="70"/>
    </row>
    <row r="6439" spans="1:9" hidden="1" x14ac:dyDescent="0.25">
      <c r="A6439" s="224"/>
      <c r="B6439" s="56"/>
      <c r="C6439" s="56"/>
      <c r="D6439" s="57"/>
      <c r="E6439" s="86"/>
      <c r="F6439" s="76"/>
      <c r="G6439" s="63"/>
      <c r="H6439" s="64"/>
      <c r="I6439" s="70"/>
    </row>
    <row r="6440" spans="1:9" hidden="1" x14ac:dyDescent="0.25">
      <c r="A6440" s="224"/>
      <c r="B6440" s="56"/>
      <c r="C6440" s="71"/>
      <c r="D6440" s="57"/>
      <c r="E6440" s="72"/>
      <c r="F6440" s="67"/>
      <c r="G6440" s="63"/>
      <c r="H6440" s="64"/>
      <c r="I6440" s="70"/>
    </row>
    <row r="6441" spans="1:9" hidden="1" x14ac:dyDescent="0.25">
      <c r="A6441" s="224"/>
      <c r="B6441" s="56"/>
      <c r="C6441" s="71"/>
      <c r="D6441" s="57"/>
      <c r="E6441" s="72"/>
      <c r="F6441" s="62"/>
      <c r="G6441" s="63"/>
      <c r="H6441" s="64"/>
      <c r="I6441" s="70"/>
    </row>
    <row r="6442" spans="1:9" hidden="1" x14ac:dyDescent="0.25">
      <c r="A6442" s="224"/>
      <c r="B6442" s="56"/>
      <c r="C6442" s="56"/>
      <c r="D6442" s="57"/>
      <c r="E6442" s="86"/>
      <c r="F6442" s="76"/>
      <c r="G6442" s="63"/>
      <c r="H6442" s="64"/>
      <c r="I6442" s="70"/>
    </row>
    <row r="6443" spans="1:9" hidden="1" x14ac:dyDescent="0.25">
      <c r="A6443" s="224"/>
      <c r="B6443" s="55"/>
      <c r="C6443" s="56"/>
      <c r="D6443" s="57"/>
      <c r="E6443" s="66"/>
      <c r="F6443" s="76"/>
      <c r="G6443" s="63"/>
      <c r="H6443" s="64"/>
      <c r="I6443" s="70"/>
    </row>
    <row r="6444" spans="1:9" hidden="1" x14ac:dyDescent="0.25">
      <c r="A6444" s="224"/>
      <c r="B6444" s="56"/>
      <c r="C6444" s="56"/>
      <c r="D6444" s="57"/>
      <c r="E6444" s="72"/>
      <c r="F6444" s="76"/>
      <c r="G6444" s="63"/>
      <c r="H6444" s="64"/>
      <c r="I6444" s="70"/>
    </row>
    <row r="6445" spans="1:9" hidden="1" x14ac:dyDescent="0.25">
      <c r="A6445" s="224"/>
      <c r="B6445" s="68"/>
      <c r="C6445" s="75"/>
      <c r="D6445" s="57"/>
      <c r="E6445" s="72"/>
      <c r="F6445" s="77"/>
      <c r="G6445" s="63"/>
      <c r="H6445" s="64"/>
      <c r="I6445" s="56"/>
    </row>
    <row r="6446" spans="1:9" hidden="1" x14ac:dyDescent="0.25">
      <c r="A6446" s="224"/>
      <c r="B6446" s="56"/>
      <c r="C6446" s="123"/>
      <c r="D6446" s="57"/>
      <c r="E6446" s="72"/>
      <c r="F6446" s="62"/>
      <c r="G6446" s="63"/>
      <c r="H6446" s="64"/>
      <c r="I6446" s="56"/>
    </row>
    <row r="6447" spans="1:9" hidden="1" x14ac:dyDescent="0.25">
      <c r="A6447" s="224"/>
      <c r="B6447" s="56"/>
      <c r="C6447" s="71"/>
      <c r="D6447" s="57"/>
      <c r="E6447" s="72"/>
      <c r="F6447" s="62"/>
      <c r="G6447" s="63"/>
      <c r="H6447" s="64"/>
      <c r="I6447" s="70"/>
    </row>
    <row r="6448" spans="1:9" hidden="1" x14ac:dyDescent="0.25">
      <c r="A6448" s="224"/>
      <c r="B6448" s="56"/>
      <c r="C6448" s="71"/>
      <c r="D6448" s="57"/>
      <c r="E6448" s="86"/>
      <c r="F6448" s="441"/>
      <c r="G6448" s="63"/>
      <c r="H6448" s="64"/>
      <c r="I6448" s="56"/>
    </row>
    <row r="6449" spans="1:9" hidden="1" x14ac:dyDescent="0.25">
      <c r="A6449" s="224"/>
      <c r="B6449" s="55"/>
      <c r="C6449" s="56"/>
      <c r="D6449" s="57"/>
      <c r="E6449" s="72"/>
      <c r="F6449" s="62"/>
      <c r="G6449" s="63"/>
      <c r="H6449" s="64"/>
      <c r="I6449" s="56"/>
    </row>
    <row r="6450" spans="1:9" hidden="1" x14ac:dyDescent="0.25">
      <c r="A6450" s="224"/>
      <c r="B6450" s="55"/>
      <c r="C6450" s="75"/>
      <c r="D6450" s="57"/>
      <c r="E6450" s="86"/>
      <c r="F6450" s="62"/>
      <c r="G6450" s="63"/>
      <c r="H6450" s="64"/>
      <c r="I6450" s="56"/>
    </row>
    <row r="6451" spans="1:9" hidden="1" x14ac:dyDescent="0.25">
      <c r="A6451" s="224"/>
      <c r="B6451" s="55"/>
      <c r="C6451" s="56"/>
      <c r="D6451" s="83"/>
      <c r="E6451" s="84"/>
      <c r="F6451" s="76"/>
      <c r="G6451" s="63"/>
      <c r="H6451" s="64"/>
      <c r="I6451" s="70"/>
    </row>
    <row r="6452" spans="1:9" hidden="1" x14ac:dyDescent="0.25">
      <c r="A6452" s="224"/>
      <c r="B6452" s="60"/>
      <c r="C6452" s="123"/>
      <c r="D6452" s="57"/>
      <c r="E6452" s="72"/>
      <c r="F6452" s="76"/>
      <c r="G6452" s="63"/>
      <c r="H6452" s="64"/>
      <c r="I6452" s="70"/>
    </row>
    <row r="6453" spans="1:9" hidden="1" x14ac:dyDescent="0.25">
      <c r="A6453" s="224"/>
      <c r="B6453" s="56"/>
      <c r="C6453" s="56"/>
      <c r="D6453" s="137"/>
      <c r="E6453" s="72"/>
      <c r="F6453" s="76"/>
      <c r="G6453" s="63"/>
      <c r="H6453" s="56"/>
      <c r="I6453" s="70"/>
    </row>
    <row r="6454" spans="1:9" hidden="1" x14ac:dyDescent="0.25">
      <c r="A6454" s="224"/>
      <c r="B6454" s="56"/>
      <c r="C6454" s="123"/>
      <c r="D6454" s="57"/>
      <c r="E6454" s="72"/>
      <c r="F6454" s="62"/>
      <c r="G6454" s="63"/>
      <c r="H6454" s="56"/>
      <c r="I6454" s="70"/>
    </row>
    <row r="6455" spans="1:9" hidden="1" x14ac:dyDescent="0.25">
      <c r="A6455" s="224"/>
      <c r="B6455" s="56"/>
      <c r="C6455" s="123"/>
      <c r="D6455" s="57"/>
      <c r="E6455" s="72"/>
      <c r="F6455" s="76"/>
      <c r="G6455" s="63"/>
      <c r="H6455" s="56"/>
      <c r="I6455" s="70"/>
    </row>
    <row r="6456" spans="1:9" hidden="1" x14ac:dyDescent="0.25">
      <c r="A6456" s="224"/>
      <c r="B6456" s="68"/>
      <c r="C6456" s="123"/>
      <c r="D6456" s="57"/>
      <c r="E6456" s="66"/>
      <c r="F6456" s="76"/>
      <c r="G6456" s="63"/>
      <c r="H6456" s="56"/>
      <c r="I6456" s="70"/>
    </row>
    <row r="6457" spans="1:9" hidden="1" x14ac:dyDescent="0.25">
      <c r="A6457" s="224"/>
      <c r="B6457" s="68"/>
      <c r="C6457" s="123"/>
      <c r="D6457" s="57"/>
      <c r="E6457" s="66"/>
      <c r="F6457" s="76"/>
      <c r="G6457" s="63"/>
      <c r="H6457" s="64"/>
      <c r="I6457" s="70"/>
    </row>
    <row r="6458" spans="1:9" hidden="1" x14ac:dyDescent="0.25">
      <c r="A6458" s="224"/>
      <c r="B6458" s="68"/>
      <c r="C6458" s="123"/>
      <c r="D6458" s="61"/>
      <c r="E6458" s="84"/>
      <c r="F6458" s="76"/>
      <c r="G6458" s="63"/>
      <c r="H6458" s="64"/>
      <c r="I6458" s="70"/>
    </row>
    <row r="6459" spans="1:9" hidden="1" x14ac:dyDescent="0.25">
      <c r="A6459" s="224"/>
      <c r="B6459" s="68"/>
      <c r="C6459" s="123"/>
      <c r="D6459" s="57"/>
      <c r="E6459" s="84"/>
      <c r="F6459" s="76"/>
      <c r="G6459" s="63"/>
      <c r="H6459" s="64"/>
      <c r="I6459" s="70"/>
    </row>
    <row r="6460" spans="1:9" hidden="1" x14ac:dyDescent="0.25">
      <c r="A6460" s="224"/>
      <c r="B6460" s="56"/>
      <c r="C6460" s="123"/>
      <c r="D6460" s="57"/>
      <c r="E6460" s="72"/>
      <c r="F6460" s="62"/>
      <c r="G6460" s="63"/>
      <c r="H6460" s="64"/>
      <c r="I6460" s="70"/>
    </row>
    <row r="6461" spans="1:9" hidden="1" x14ac:dyDescent="0.25">
      <c r="A6461" s="224"/>
      <c r="B6461" s="56"/>
      <c r="C6461" s="123"/>
      <c r="D6461" s="57"/>
      <c r="E6461" s="72"/>
      <c r="F6461" s="76"/>
      <c r="G6461" s="63"/>
      <c r="H6461" s="64"/>
      <c r="I6461" s="70"/>
    </row>
    <row r="6462" spans="1:9" hidden="1" x14ac:dyDescent="0.25">
      <c r="A6462" s="224"/>
      <c r="B6462" s="95"/>
      <c r="C6462" s="230"/>
      <c r="D6462" s="57"/>
      <c r="E6462" s="66"/>
      <c r="F6462" s="76"/>
      <c r="G6462" s="63"/>
      <c r="H6462" s="64"/>
      <c r="I6462" s="70"/>
    </row>
    <row r="6463" spans="1:9" hidden="1" x14ac:dyDescent="0.25">
      <c r="A6463" s="224"/>
      <c r="B6463" s="56"/>
      <c r="C6463" s="56"/>
      <c r="D6463" s="57"/>
      <c r="E6463" s="86"/>
      <c r="F6463" s="76"/>
      <c r="G6463" s="743"/>
      <c r="H6463" s="64"/>
      <c r="I6463" s="70"/>
    </row>
    <row r="6464" spans="1:9" hidden="1" x14ac:dyDescent="0.25">
      <c r="A6464" s="224"/>
      <c r="B6464" s="56"/>
      <c r="C6464" s="56"/>
      <c r="D6464" s="57"/>
      <c r="E6464" s="86"/>
      <c r="F6464" s="62"/>
      <c r="G6464" s="63"/>
      <c r="H6464" s="746"/>
      <c r="I6464" s="73"/>
    </row>
    <row r="6465" spans="1:9" hidden="1" x14ac:dyDescent="0.25">
      <c r="A6465" s="224"/>
      <c r="B6465" s="56"/>
      <c r="C6465" s="110"/>
      <c r="D6465" s="57"/>
      <c r="E6465" s="66"/>
      <c r="F6465" s="62"/>
      <c r="G6465" s="63"/>
      <c r="H6465" s="64"/>
      <c r="I6465" s="56"/>
    </row>
    <row r="6466" spans="1:9" hidden="1" x14ac:dyDescent="0.25">
      <c r="A6466" s="224"/>
      <c r="B6466" s="249"/>
      <c r="C6466" s="56"/>
      <c r="D6466" s="56"/>
      <c r="E6466" s="56"/>
      <c r="F6466" s="62"/>
      <c r="G6466" s="63"/>
      <c r="H6466" s="64"/>
      <c r="I6466" s="56"/>
    </row>
    <row r="6467" spans="1:9" hidden="1" x14ac:dyDescent="0.25">
      <c r="A6467" s="224"/>
      <c r="B6467" s="56"/>
      <c r="C6467" s="56"/>
      <c r="D6467" s="57"/>
      <c r="E6467" s="66"/>
      <c r="F6467" s="76"/>
      <c r="G6467" s="63"/>
      <c r="H6467" s="64"/>
      <c r="I6467" s="70"/>
    </row>
    <row r="6468" spans="1:9" hidden="1" x14ac:dyDescent="0.25">
      <c r="A6468" s="224"/>
      <c r="B6468" s="56"/>
      <c r="C6468" s="75"/>
      <c r="D6468" s="57"/>
      <c r="E6468" s="66"/>
      <c r="F6468" s="62"/>
      <c r="G6468" s="63"/>
      <c r="H6468" s="64"/>
      <c r="I6468" s="56"/>
    </row>
    <row r="6469" spans="1:9" hidden="1" x14ac:dyDescent="0.25">
      <c r="A6469" s="224"/>
      <c r="B6469" s="95"/>
      <c r="C6469" s="56"/>
      <c r="D6469" s="57"/>
      <c r="E6469" s="72"/>
      <c r="F6469" s="58"/>
      <c r="G6469" s="63"/>
      <c r="H6469" s="64"/>
      <c r="I6469" s="56"/>
    </row>
    <row r="6470" spans="1:9" hidden="1" x14ac:dyDescent="0.25">
      <c r="A6470" s="224"/>
      <c r="B6470" s="81"/>
      <c r="C6470" s="56"/>
      <c r="D6470" s="57"/>
      <c r="E6470" s="66"/>
      <c r="F6470" s="62"/>
      <c r="G6470" s="63"/>
      <c r="H6470" s="64"/>
      <c r="I6470" s="56"/>
    </row>
    <row r="6471" spans="1:9" hidden="1" x14ac:dyDescent="0.25">
      <c r="A6471" s="224"/>
      <c r="B6471" s="56"/>
      <c r="C6471" s="56"/>
      <c r="D6471" s="57"/>
      <c r="E6471" s="86"/>
      <c r="F6471" s="76"/>
      <c r="G6471" s="63"/>
      <c r="H6471" s="64"/>
      <c r="I6471" s="56"/>
    </row>
    <row r="6472" spans="1:9" hidden="1" x14ac:dyDescent="0.25">
      <c r="A6472" s="224"/>
      <c r="B6472" s="60"/>
      <c r="C6472" s="151"/>
      <c r="D6472" s="57"/>
      <c r="E6472" s="86"/>
      <c r="F6472" s="62"/>
      <c r="G6472" s="63"/>
      <c r="H6472" s="64"/>
      <c r="I6472" s="56"/>
    </row>
    <row r="6473" spans="1:9" hidden="1" x14ac:dyDescent="0.25">
      <c r="A6473" s="224"/>
      <c r="B6473" s="56"/>
      <c r="C6473" s="56"/>
      <c r="D6473" s="57"/>
      <c r="E6473" s="86"/>
      <c r="F6473" s="62"/>
      <c r="G6473" s="63"/>
      <c r="H6473" s="64"/>
      <c r="I6473" s="56"/>
    </row>
    <row r="6474" spans="1:9" hidden="1" x14ac:dyDescent="0.25">
      <c r="A6474" s="224"/>
      <c r="B6474" s="56"/>
      <c r="C6474" s="71"/>
      <c r="D6474" s="57"/>
      <c r="E6474" s="86"/>
      <c r="F6474" s="62"/>
      <c r="G6474" s="63"/>
      <c r="H6474" s="64"/>
      <c r="I6474" s="56"/>
    </row>
    <row r="6475" spans="1:9" hidden="1" x14ac:dyDescent="0.25">
      <c r="A6475" s="224"/>
      <c r="B6475" s="74"/>
      <c r="C6475" s="75"/>
      <c r="D6475" s="83"/>
      <c r="E6475" s="72"/>
      <c r="F6475" s="76"/>
      <c r="G6475" s="63"/>
      <c r="H6475" s="64"/>
      <c r="I6475" s="56"/>
    </row>
    <row r="6476" spans="1:9" hidden="1" x14ac:dyDescent="0.25">
      <c r="A6476" s="224"/>
      <c r="B6476" s="56"/>
      <c r="C6476" s="56"/>
      <c r="D6476" s="243"/>
      <c r="E6476" s="230"/>
      <c r="F6476" s="138"/>
      <c r="G6476" s="63"/>
      <c r="H6476" s="64"/>
      <c r="I6476" s="56"/>
    </row>
    <row r="6477" spans="1:9" hidden="1" x14ac:dyDescent="0.25">
      <c r="A6477" s="224"/>
      <c r="B6477" s="56"/>
      <c r="C6477" s="56"/>
      <c r="D6477" s="57"/>
      <c r="E6477" s="86"/>
      <c r="F6477" s="76"/>
      <c r="G6477" s="63"/>
      <c r="H6477" s="64"/>
      <c r="I6477" s="70"/>
    </row>
    <row r="6478" spans="1:9" hidden="1" x14ac:dyDescent="0.25">
      <c r="A6478" s="224"/>
      <c r="B6478" s="56"/>
      <c r="C6478" s="56"/>
      <c r="D6478" s="57"/>
      <c r="E6478" s="86"/>
      <c r="F6478" s="62"/>
      <c r="G6478" s="203"/>
      <c r="H6478" s="64"/>
      <c r="I6478" s="70"/>
    </row>
    <row r="6479" spans="1:9" hidden="1" x14ac:dyDescent="0.25">
      <c r="A6479" s="224"/>
      <c r="B6479" s="56"/>
      <c r="C6479" s="56"/>
      <c r="D6479" s="57"/>
      <c r="E6479" s="72"/>
      <c r="F6479" s="62"/>
      <c r="G6479" s="63"/>
      <c r="H6479" s="106"/>
      <c r="I6479" s="70"/>
    </row>
    <row r="6480" spans="1:9" hidden="1" x14ac:dyDescent="0.25">
      <c r="A6480" s="224"/>
      <c r="B6480" s="56"/>
      <c r="C6480" s="123"/>
      <c r="D6480" s="71"/>
      <c r="E6480" s="84"/>
      <c r="F6480" s="96"/>
      <c r="G6480" s="63"/>
      <c r="H6480" s="106"/>
      <c r="I6480" s="70"/>
    </row>
    <row r="6481" spans="1:9" hidden="1" x14ac:dyDescent="0.25">
      <c r="A6481" s="224"/>
      <c r="B6481" s="56"/>
      <c r="C6481" s="110"/>
      <c r="D6481" s="57"/>
      <c r="E6481" s="66"/>
      <c r="F6481" s="62"/>
      <c r="G6481" s="63"/>
      <c r="H6481" s="64"/>
      <c r="I6481" s="56"/>
    </row>
    <row r="6482" spans="1:9" hidden="1" x14ac:dyDescent="0.25">
      <c r="A6482" s="224"/>
      <c r="B6482" s="56"/>
      <c r="C6482" s="75"/>
      <c r="D6482" s="57"/>
      <c r="E6482" s="86"/>
      <c r="F6482" s="62"/>
      <c r="G6482" s="63"/>
      <c r="H6482" s="64"/>
      <c r="I6482" s="56"/>
    </row>
    <row r="6483" spans="1:9" hidden="1" x14ac:dyDescent="0.25">
      <c r="A6483" s="224"/>
      <c r="B6483" s="56"/>
      <c r="C6483" s="123"/>
      <c r="D6483" s="57"/>
      <c r="E6483" s="72"/>
      <c r="F6483" s="76"/>
      <c r="G6483" s="63"/>
      <c r="H6483" s="64"/>
      <c r="I6483" s="70"/>
    </row>
    <row r="6484" spans="1:9" hidden="1" x14ac:dyDescent="0.25">
      <c r="A6484" s="224"/>
      <c r="B6484" s="68"/>
      <c r="C6484" s="56"/>
      <c r="D6484" s="61"/>
      <c r="E6484" s="84"/>
      <c r="F6484" s="62"/>
      <c r="G6484" s="63"/>
      <c r="H6484" s="64"/>
      <c r="I6484" s="56"/>
    </row>
    <row r="6485" spans="1:9" hidden="1" x14ac:dyDescent="0.25">
      <c r="A6485" s="224"/>
      <c r="B6485" s="55"/>
      <c r="C6485" s="56"/>
      <c r="D6485" s="57"/>
      <c r="E6485" s="84"/>
      <c r="F6485" s="76"/>
      <c r="G6485" s="63"/>
      <c r="H6485" s="64"/>
      <c r="I6485" s="56"/>
    </row>
    <row r="6486" spans="1:9" hidden="1" x14ac:dyDescent="0.25">
      <c r="A6486" s="224"/>
      <c r="B6486" s="56"/>
      <c r="C6486" s="56"/>
      <c r="D6486" s="57"/>
      <c r="E6486" s="66"/>
      <c r="F6486" s="76"/>
      <c r="G6486" s="63"/>
      <c r="H6486" s="64"/>
      <c r="I6486" s="56"/>
    </row>
    <row r="6487" spans="1:9" hidden="1" x14ac:dyDescent="0.25">
      <c r="A6487" s="224"/>
      <c r="B6487" s="60"/>
      <c r="C6487" s="75"/>
      <c r="D6487" s="57"/>
      <c r="E6487" s="72"/>
      <c r="F6487" s="77"/>
      <c r="G6487" s="63"/>
      <c r="H6487" s="64"/>
      <c r="I6487" s="56"/>
    </row>
    <row r="6488" spans="1:9" hidden="1" x14ac:dyDescent="0.25">
      <c r="A6488" s="224"/>
      <c r="B6488" s="95"/>
      <c r="C6488" s="56"/>
      <c r="D6488" s="57"/>
      <c r="E6488" s="66"/>
      <c r="F6488" s="62"/>
      <c r="G6488" s="63"/>
      <c r="H6488" s="64"/>
      <c r="I6488" s="56"/>
    </row>
    <row r="6489" spans="1:9" hidden="1" x14ac:dyDescent="0.25">
      <c r="A6489" s="224"/>
      <c r="B6489" s="56"/>
      <c r="C6489" s="75"/>
      <c r="D6489" s="106"/>
      <c r="E6489" s="66"/>
      <c r="F6489" s="76"/>
      <c r="G6489" s="63"/>
      <c r="H6489" s="64"/>
      <c r="I6489" s="56"/>
    </row>
    <row r="6490" spans="1:9" hidden="1" x14ac:dyDescent="0.25">
      <c r="A6490" s="224"/>
      <c r="B6490" s="55"/>
      <c r="C6490" s="65"/>
      <c r="D6490" s="115"/>
      <c r="E6490" s="99"/>
      <c r="F6490" s="116"/>
      <c r="G6490" s="63"/>
      <c r="H6490" s="64"/>
      <c r="I6490" s="56"/>
    </row>
    <row r="6491" spans="1:9" hidden="1" x14ac:dyDescent="0.25">
      <c r="A6491" s="224"/>
      <c r="B6491" s="56"/>
      <c r="C6491" s="65"/>
      <c r="D6491" s="83"/>
      <c r="E6491" s="72"/>
      <c r="F6491" s="76"/>
      <c r="G6491" s="63"/>
      <c r="H6491" s="64"/>
      <c r="I6491" s="56"/>
    </row>
    <row r="6492" spans="1:9" hidden="1" x14ac:dyDescent="0.25">
      <c r="A6492" s="224"/>
      <c r="B6492" s="56"/>
      <c r="C6492" s="56"/>
      <c r="D6492" s="105"/>
      <c r="E6492" s="66"/>
      <c r="F6492" s="203"/>
      <c r="G6492" s="63"/>
      <c r="H6492" s="64"/>
      <c r="I6492" s="56"/>
    </row>
    <row r="6493" spans="1:9" hidden="1" x14ac:dyDescent="0.25">
      <c r="A6493" s="224"/>
      <c r="B6493" s="74"/>
      <c r="C6493" s="56"/>
      <c r="D6493" s="57"/>
      <c r="E6493" s="86"/>
      <c r="F6493" s="62"/>
      <c r="G6493" s="63"/>
      <c r="H6493" s="64"/>
      <c r="I6493" s="70"/>
    </row>
    <row r="6494" spans="1:9" hidden="1" x14ac:dyDescent="0.25">
      <c r="A6494" s="224"/>
      <c r="B6494" s="56"/>
      <c r="C6494" s="75"/>
      <c r="D6494" s="57"/>
      <c r="E6494" s="66"/>
      <c r="F6494" s="62"/>
      <c r="G6494" s="63"/>
      <c r="H6494" s="64"/>
      <c r="I6494" s="70"/>
    </row>
    <row r="6495" spans="1:9" hidden="1" x14ac:dyDescent="0.25">
      <c r="A6495" s="224"/>
      <c r="B6495" s="55"/>
      <c r="C6495" s="72"/>
      <c r="D6495" s="137"/>
      <c r="E6495" s="72"/>
      <c r="F6495" s="76"/>
      <c r="G6495" s="63"/>
      <c r="H6495" s="106"/>
      <c r="I6495" s="70"/>
    </row>
    <row r="6496" spans="1:9" hidden="1" x14ac:dyDescent="0.25">
      <c r="A6496" s="224"/>
      <c r="B6496" s="81"/>
      <c r="C6496" s="75"/>
      <c r="D6496" s="57"/>
      <c r="E6496" s="56"/>
      <c r="F6496" s="76"/>
      <c r="G6496" s="63"/>
      <c r="H6496" s="106"/>
      <c r="I6496" s="70"/>
    </row>
    <row r="6497" spans="1:9" hidden="1" x14ac:dyDescent="0.25">
      <c r="A6497" s="224"/>
      <c r="B6497" s="81"/>
      <c r="C6497" s="75"/>
      <c r="D6497" s="57"/>
      <c r="E6497" s="56"/>
      <c r="F6497" s="76"/>
      <c r="G6497" s="63"/>
      <c r="H6497" s="106"/>
      <c r="I6497" s="70"/>
    </row>
    <row r="6498" spans="1:9" hidden="1" x14ac:dyDescent="0.25">
      <c r="A6498" s="224"/>
      <c r="B6498" s="68"/>
      <c r="C6498" s="56"/>
      <c r="D6498" s="61"/>
      <c r="E6498" s="84"/>
      <c r="F6498" s="62"/>
      <c r="G6498" s="63"/>
      <c r="H6498" s="106"/>
      <c r="I6498" s="70"/>
    </row>
    <row r="6499" spans="1:9" hidden="1" x14ac:dyDescent="0.25">
      <c r="A6499" s="224"/>
      <c r="B6499" s="55"/>
      <c r="C6499" s="56"/>
      <c r="D6499" s="57"/>
      <c r="E6499" s="84"/>
      <c r="F6499" s="76"/>
      <c r="G6499" s="63"/>
      <c r="H6499" s="64"/>
      <c r="I6499" s="70"/>
    </row>
    <row r="6500" spans="1:9" hidden="1" x14ac:dyDescent="0.25">
      <c r="A6500" s="224"/>
      <c r="B6500" s="56"/>
      <c r="C6500" s="56"/>
      <c r="D6500" s="106"/>
      <c r="E6500" s="72"/>
      <c r="F6500" s="58"/>
      <c r="G6500" s="63"/>
      <c r="H6500" s="64"/>
      <c r="I6500" s="70"/>
    </row>
    <row r="6501" spans="1:9" hidden="1" x14ac:dyDescent="0.25">
      <c r="A6501" s="224"/>
      <c r="B6501" s="55"/>
      <c r="C6501" s="75"/>
      <c r="D6501" s="57"/>
      <c r="E6501" s="66"/>
      <c r="F6501" s="62"/>
      <c r="G6501" s="63"/>
      <c r="H6501" s="64"/>
      <c r="I6501" s="70"/>
    </row>
    <row r="6502" spans="1:9" hidden="1" x14ac:dyDescent="0.25">
      <c r="A6502" s="224"/>
      <c r="B6502" s="56"/>
      <c r="C6502" s="56"/>
      <c r="D6502" s="115"/>
      <c r="E6502" s="99"/>
      <c r="F6502" s="116"/>
      <c r="G6502" s="63"/>
      <c r="H6502" s="64"/>
      <c r="I6502" s="70"/>
    </row>
    <row r="6503" spans="1:9" hidden="1" x14ac:dyDescent="0.25">
      <c r="A6503" s="224"/>
      <c r="B6503" s="55"/>
      <c r="C6503" s="56"/>
      <c r="D6503" s="119"/>
      <c r="E6503" s="99"/>
      <c r="F6503" s="120"/>
      <c r="G6503" s="63"/>
      <c r="H6503" s="106"/>
      <c r="I6503" s="70"/>
    </row>
    <row r="6504" spans="1:9" hidden="1" x14ac:dyDescent="0.25">
      <c r="A6504" s="224"/>
      <c r="B6504" s="95"/>
      <c r="C6504" s="230"/>
      <c r="D6504" s="57"/>
      <c r="E6504" s="66"/>
      <c r="F6504" s="76"/>
      <c r="G6504" s="63"/>
      <c r="H6504" s="106"/>
      <c r="I6504" s="56"/>
    </row>
    <row r="6505" spans="1:9" hidden="1" x14ac:dyDescent="0.25">
      <c r="A6505" s="224"/>
      <c r="B6505" s="56"/>
      <c r="C6505" s="56"/>
      <c r="D6505" s="106"/>
      <c r="E6505" s="72"/>
      <c r="F6505" s="58"/>
      <c r="G6505" s="63"/>
      <c r="H6505" s="106"/>
      <c r="I6505" s="56"/>
    </row>
    <row r="6506" spans="1:9" hidden="1" x14ac:dyDescent="0.25">
      <c r="A6506" s="224"/>
      <c r="B6506" s="55"/>
      <c r="C6506" s="75"/>
      <c r="D6506" s="57"/>
      <c r="E6506" s="86"/>
      <c r="F6506" s="62"/>
      <c r="G6506" s="63"/>
      <c r="H6506" s="64"/>
      <c r="I6506" s="56"/>
    </row>
    <row r="6507" spans="1:9" hidden="1" x14ac:dyDescent="0.25">
      <c r="A6507" s="224"/>
      <c r="B6507" s="68"/>
      <c r="C6507" s="56"/>
      <c r="D6507" s="61"/>
      <c r="E6507" s="69"/>
      <c r="F6507" s="76"/>
      <c r="G6507" s="63"/>
      <c r="H6507" s="64"/>
      <c r="I6507" s="56"/>
    </row>
    <row r="6508" spans="1:9" hidden="1" x14ac:dyDescent="0.25">
      <c r="A6508" s="224"/>
      <c r="B6508" s="56"/>
      <c r="C6508" s="56"/>
      <c r="D6508" s="57"/>
      <c r="E6508" s="66"/>
      <c r="F6508" s="76"/>
      <c r="G6508" s="63"/>
      <c r="H6508" s="64"/>
      <c r="I6508" s="56"/>
    </row>
    <row r="6509" spans="1:9" hidden="1" x14ac:dyDescent="0.25">
      <c r="A6509" s="224"/>
      <c r="B6509" s="55"/>
      <c r="C6509" s="75"/>
      <c r="D6509" s="57"/>
      <c r="E6509" s="66"/>
      <c r="F6509" s="62"/>
      <c r="G6509" s="63"/>
      <c r="H6509" s="64"/>
      <c r="I6509" s="56"/>
    </row>
    <row r="6510" spans="1:9" hidden="1" x14ac:dyDescent="0.25">
      <c r="A6510" s="224"/>
      <c r="B6510" s="56"/>
      <c r="C6510" s="56"/>
      <c r="D6510" s="57"/>
      <c r="E6510" s="66"/>
      <c r="F6510" s="76"/>
      <c r="G6510" s="63"/>
      <c r="H6510" s="64"/>
      <c r="I6510" s="106"/>
    </row>
    <row r="6511" spans="1:9" hidden="1" x14ac:dyDescent="0.25">
      <c r="A6511" s="224"/>
      <c r="B6511" s="60"/>
      <c r="C6511" s="151"/>
      <c r="D6511" s="57"/>
      <c r="E6511" s="56"/>
      <c r="F6511" s="152"/>
      <c r="G6511" s="63"/>
      <c r="H6511" s="64"/>
      <c r="I6511" s="106"/>
    </row>
    <row r="6512" spans="1:9" hidden="1" x14ac:dyDescent="0.25">
      <c r="A6512" s="224"/>
      <c r="B6512" s="68"/>
      <c r="C6512" s="56"/>
      <c r="D6512" s="83"/>
      <c r="E6512" s="69"/>
      <c r="F6512" s="77"/>
      <c r="G6512" s="63"/>
      <c r="H6512" s="64"/>
      <c r="I6512" s="70"/>
    </row>
    <row r="6513" spans="1:9" hidden="1" x14ac:dyDescent="0.25">
      <c r="A6513" s="224"/>
      <c r="B6513" s="56"/>
      <c r="C6513" s="56"/>
      <c r="D6513" s="57"/>
      <c r="E6513" s="86"/>
      <c r="F6513" s="76"/>
      <c r="G6513" s="743"/>
      <c r="H6513" s="64"/>
      <c r="I6513" s="70"/>
    </row>
    <row r="6514" spans="1:9" hidden="1" x14ac:dyDescent="0.25">
      <c r="A6514" s="224"/>
      <c r="B6514" s="56"/>
      <c r="C6514" s="56"/>
      <c r="D6514" s="57"/>
      <c r="E6514" s="86"/>
      <c r="F6514" s="62"/>
      <c r="G6514" s="63"/>
      <c r="H6514" s="746"/>
      <c r="I6514" s="73"/>
    </row>
    <row r="6515" spans="1:9" hidden="1" x14ac:dyDescent="0.25">
      <c r="A6515" s="224"/>
      <c r="B6515" s="56"/>
      <c r="C6515" s="56"/>
      <c r="D6515" s="57"/>
      <c r="E6515" s="86"/>
      <c r="F6515" s="76"/>
      <c r="G6515" s="743"/>
      <c r="H6515" s="746"/>
      <c r="I6515" s="73"/>
    </row>
    <row r="6516" spans="1:9" hidden="1" x14ac:dyDescent="0.25">
      <c r="A6516" s="224"/>
      <c r="B6516" s="56"/>
      <c r="C6516" s="56"/>
      <c r="D6516" s="83"/>
      <c r="E6516" s="66"/>
      <c r="F6516" s="62"/>
      <c r="G6516" s="63"/>
      <c r="H6516" s="64"/>
      <c r="I6516" s="73"/>
    </row>
    <row r="6517" spans="1:9" hidden="1" x14ac:dyDescent="0.25">
      <c r="A6517" s="224"/>
      <c r="B6517" s="56"/>
      <c r="C6517" s="56"/>
      <c r="D6517" s="139"/>
      <c r="E6517" s="84"/>
      <c r="F6517" s="140"/>
      <c r="G6517" s="63"/>
      <c r="H6517" s="64"/>
      <c r="I6517" s="73"/>
    </row>
    <row r="6518" spans="1:9" hidden="1" x14ac:dyDescent="0.25">
      <c r="A6518" s="224"/>
      <c r="B6518" s="56"/>
      <c r="C6518" s="56"/>
      <c r="D6518" s="98"/>
      <c r="E6518" s="99"/>
      <c r="F6518" s="441"/>
      <c r="G6518" s="63"/>
      <c r="H6518" s="64"/>
      <c r="I6518" s="73"/>
    </row>
    <row r="6519" spans="1:9" hidden="1" x14ac:dyDescent="0.25">
      <c r="A6519" s="224"/>
      <c r="B6519" s="74"/>
      <c r="C6519" s="88"/>
      <c r="D6519" s="57"/>
      <c r="E6519" s="66"/>
      <c r="F6519" s="62"/>
      <c r="G6519" s="63"/>
      <c r="H6519" s="64"/>
      <c r="I6519" s="73"/>
    </row>
    <row r="6520" spans="1:9" hidden="1" x14ac:dyDescent="0.25">
      <c r="A6520" s="224"/>
      <c r="B6520" s="56"/>
      <c r="C6520" s="75"/>
      <c r="D6520" s="106"/>
      <c r="E6520" s="66"/>
      <c r="F6520" s="76"/>
      <c r="G6520" s="63"/>
      <c r="H6520" s="64"/>
      <c r="I6520" s="73"/>
    </row>
    <row r="6521" spans="1:9" hidden="1" x14ac:dyDescent="0.25">
      <c r="A6521" s="224"/>
      <c r="B6521" s="56"/>
      <c r="C6521" s="56"/>
      <c r="D6521" s="57"/>
      <c r="E6521" s="86"/>
      <c r="F6521" s="62"/>
      <c r="G6521" s="63"/>
      <c r="H6521" s="64"/>
      <c r="I6521" s="73"/>
    </row>
    <row r="6522" spans="1:9" hidden="1" x14ac:dyDescent="0.25">
      <c r="A6522" s="224"/>
      <c r="B6522" s="68"/>
      <c r="C6522" s="68"/>
      <c r="D6522" s="57"/>
      <c r="E6522" s="66"/>
      <c r="F6522" s="62"/>
      <c r="G6522" s="63"/>
      <c r="H6522" s="64"/>
      <c r="I6522" s="73"/>
    </row>
    <row r="6523" spans="1:9" hidden="1" x14ac:dyDescent="0.25">
      <c r="A6523" s="224"/>
      <c r="B6523" s="68"/>
      <c r="C6523" s="56"/>
      <c r="D6523" s="83"/>
      <c r="E6523" s="84"/>
      <c r="F6523" s="76"/>
      <c r="G6523" s="63"/>
      <c r="H6523" s="64"/>
      <c r="I6523" s="73"/>
    </row>
    <row r="6524" spans="1:9" hidden="1" x14ac:dyDescent="0.25">
      <c r="A6524" s="224"/>
      <c r="B6524" s="56"/>
      <c r="C6524" s="80"/>
      <c r="D6524" s="57"/>
      <c r="E6524" s="72"/>
      <c r="F6524" s="58"/>
      <c r="G6524" s="63"/>
      <c r="H6524" s="64"/>
      <c r="I6524" s="73"/>
    </row>
    <row r="6525" spans="1:9" hidden="1" x14ac:dyDescent="0.25">
      <c r="A6525" s="224"/>
      <c r="B6525" s="56"/>
      <c r="C6525" s="81"/>
      <c r="D6525" s="57"/>
      <c r="E6525" s="66"/>
      <c r="F6525" s="62"/>
      <c r="G6525" s="63"/>
      <c r="H6525" s="64"/>
      <c r="I6525" s="56"/>
    </row>
    <row r="6526" spans="1:9" hidden="1" x14ac:dyDescent="0.25">
      <c r="A6526" s="224"/>
      <c r="B6526" s="249"/>
      <c r="C6526" s="56"/>
      <c r="D6526" s="56"/>
      <c r="E6526" s="56"/>
      <c r="F6526" s="62"/>
      <c r="G6526" s="63"/>
      <c r="H6526" s="64"/>
      <c r="I6526" s="56"/>
    </row>
    <row r="6527" spans="1:9" hidden="1" x14ac:dyDescent="0.25">
      <c r="A6527" s="224"/>
      <c r="B6527" s="74"/>
      <c r="C6527" s="56"/>
      <c r="D6527" s="57"/>
      <c r="E6527" s="86"/>
      <c r="F6527" s="62"/>
      <c r="G6527" s="63"/>
      <c r="H6527" s="64"/>
      <c r="I6527" s="70"/>
    </row>
    <row r="6528" spans="1:9" hidden="1" x14ac:dyDescent="0.25">
      <c r="A6528" s="224"/>
      <c r="B6528" s="68"/>
      <c r="C6528" s="56"/>
      <c r="D6528" s="61"/>
      <c r="E6528" s="69"/>
      <c r="F6528" s="76"/>
      <c r="G6528" s="63"/>
      <c r="H6528" s="64"/>
      <c r="I6528" s="70"/>
    </row>
    <row r="6529" spans="1:9" hidden="1" x14ac:dyDescent="0.25">
      <c r="A6529" s="224"/>
      <c r="B6529" s="56"/>
      <c r="C6529" s="56"/>
      <c r="D6529" s="106"/>
      <c r="E6529" s="72"/>
      <c r="F6529" s="58"/>
      <c r="G6529" s="63"/>
      <c r="H6529" s="64"/>
      <c r="I6529" s="70"/>
    </row>
    <row r="6530" spans="1:9" hidden="1" x14ac:dyDescent="0.25">
      <c r="A6530" s="224"/>
      <c r="B6530" s="56"/>
      <c r="C6530" s="75"/>
      <c r="D6530" s="57"/>
      <c r="E6530" s="86"/>
      <c r="F6530" s="62"/>
      <c r="G6530" s="63"/>
      <c r="H6530" s="64"/>
      <c r="I6530" s="70"/>
    </row>
    <row r="6531" spans="1:9" hidden="1" x14ac:dyDescent="0.25">
      <c r="A6531" s="224"/>
      <c r="B6531" s="95"/>
      <c r="C6531" s="230"/>
      <c r="D6531" s="57"/>
      <c r="E6531" s="72"/>
      <c r="F6531" s="77"/>
      <c r="G6531" s="203"/>
      <c r="H6531" s="64"/>
      <c r="I6531" s="56"/>
    </row>
    <row r="6532" spans="1:9" hidden="1" x14ac:dyDescent="0.25">
      <c r="A6532" s="224"/>
      <c r="B6532" s="56"/>
      <c r="C6532" s="56"/>
      <c r="D6532" s="57"/>
      <c r="E6532" s="66"/>
      <c r="F6532" s="76"/>
      <c r="G6532" s="63"/>
      <c r="H6532" s="64"/>
      <c r="I6532" s="56"/>
    </row>
    <row r="6533" spans="1:9" hidden="1" x14ac:dyDescent="0.25">
      <c r="A6533" s="224"/>
      <c r="B6533" s="56"/>
      <c r="C6533" s="75"/>
      <c r="D6533" s="57"/>
      <c r="E6533" s="66"/>
      <c r="F6533" s="62"/>
      <c r="G6533" s="63"/>
      <c r="H6533" s="64"/>
      <c r="I6533" s="70"/>
    </row>
    <row r="6534" spans="1:9" hidden="1" x14ac:dyDescent="0.25">
      <c r="A6534" s="224"/>
      <c r="B6534" s="56"/>
      <c r="C6534" s="56"/>
      <c r="D6534" s="56"/>
      <c r="E6534" s="66"/>
      <c r="F6534" s="58"/>
      <c r="G6534" s="63"/>
      <c r="H6534" s="64"/>
      <c r="I6534" s="70"/>
    </row>
    <row r="6535" spans="1:9" hidden="1" x14ac:dyDescent="0.25">
      <c r="A6535" s="224"/>
      <c r="B6535" s="68"/>
      <c r="C6535" s="75"/>
      <c r="D6535" s="57"/>
      <c r="E6535" s="72"/>
      <c r="F6535" s="77"/>
      <c r="G6535" s="63"/>
      <c r="H6535" s="64"/>
      <c r="I6535" s="56"/>
    </row>
    <row r="6536" spans="1:9" hidden="1" x14ac:dyDescent="0.25">
      <c r="A6536" s="224"/>
      <c r="B6536" s="56"/>
      <c r="C6536" s="56"/>
      <c r="D6536" s="57"/>
      <c r="E6536" s="66"/>
      <c r="F6536" s="76"/>
      <c r="G6536" s="63"/>
      <c r="H6536" s="64"/>
      <c r="I6536" s="56"/>
    </row>
    <row r="6537" spans="1:9" hidden="1" x14ac:dyDescent="0.25">
      <c r="A6537" s="224"/>
      <c r="B6537" s="55"/>
      <c r="C6537" s="75"/>
      <c r="D6537" s="57"/>
      <c r="E6537" s="66"/>
      <c r="F6537" s="62"/>
      <c r="G6537" s="63"/>
      <c r="H6537" s="64"/>
      <c r="I6537" s="70"/>
    </row>
    <row r="6538" spans="1:9" hidden="1" x14ac:dyDescent="0.25">
      <c r="A6538" s="224"/>
      <c r="B6538" s="56"/>
      <c r="C6538" s="56"/>
      <c r="D6538" s="57"/>
      <c r="E6538" s="72"/>
      <c r="F6538" s="62"/>
      <c r="G6538" s="63"/>
      <c r="H6538" s="64"/>
      <c r="I6538" s="56"/>
    </row>
    <row r="6539" spans="1:9" hidden="1" x14ac:dyDescent="0.25">
      <c r="A6539" s="224"/>
      <c r="B6539" s="56"/>
      <c r="C6539" s="56"/>
      <c r="D6539" s="57"/>
      <c r="E6539" s="72"/>
      <c r="F6539" s="76"/>
      <c r="G6539" s="63"/>
      <c r="H6539" s="64"/>
      <c r="I6539" s="56"/>
    </row>
    <row r="6540" spans="1:9" hidden="1" x14ac:dyDescent="0.25">
      <c r="A6540" s="224"/>
      <c r="B6540" s="56"/>
      <c r="C6540" s="56"/>
      <c r="D6540" s="57"/>
      <c r="E6540" s="72"/>
      <c r="F6540" s="76"/>
      <c r="G6540" s="63"/>
      <c r="H6540" s="64"/>
      <c r="I6540" s="56"/>
    </row>
    <row r="6541" spans="1:9" hidden="1" x14ac:dyDescent="0.25">
      <c r="A6541" s="224"/>
      <c r="B6541" s="56"/>
      <c r="C6541" s="56"/>
      <c r="D6541" s="71"/>
      <c r="E6541" s="84"/>
      <c r="F6541" s="96"/>
      <c r="G6541" s="63"/>
      <c r="H6541" s="64"/>
      <c r="I6541" s="56"/>
    </row>
    <row r="6542" spans="1:9" hidden="1" x14ac:dyDescent="0.25">
      <c r="A6542" s="224"/>
      <c r="B6542" s="68"/>
      <c r="C6542" s="56"/>
      <c r="D6542" s="61"/>
      <c r="E6542" s="84"/>
      <c r="F6542" s="62"/>
      <c r="G6542" s="63"/>
      <c r="H6542" s="64"/>
      <c r="I6542" s="56"/>
    </row>
    <row r="6543" spans="1:9" hidden="1" x14ac:dyDescent="0.25">
      <c r="A6543" s="224"/>
      <c r="B6543" s="55"/>
      <c r="C6543" s="56"/>
      <c r="D6543" s="57"/>
      <c r="E6543" s="84"/>
      <c r="F6543" s="76"/>
      <c r="G6543" s="63"/>
      <c r="H6543" s="64"/>
      <c r="I6543" s="56"/>
    </row>
    <row r="6544" spans="1:9" hidden="1" x14ac:dyDescent="0.25">
      <c r="A6544" s="224"/>
      <c r="B6544" s="74"/>
      <c r="C6544" s="56"/>
      <c r="D6544" s="83"/>
      <c r="E6544" s="84"/>
      <c r="F6544" s="76"/>
      <c r="G6544" s="63"/>
      <c r="H6544" s="64"/>
      <c r="I6544" s="56"/>
    </row>
    <row r="6545" spans="1:9" hidden="1" x14ac:dyDescent="0.25">
      <c r="A6545" s="224"/>
      <c r="B6545" s="81"/>
      <c r="C6545" s="56"/>
      <c r="D6545" s="57"/>
      <c r="E6545" s="66"/>
      <c r="F6545" s="62"/>
      <c r="G6545" s="63"/>
      <c r="H6545" s="64"/>
      <c r="I6545" s="56"/>
    </row>
    <row r="6546" spans="1:9" hidden="1" x14ac:dyDescent="0.25">
      <c r="A6546" s="224"/>
      <c r="B6546" s="55"/>
      <c r="C6546" s="56"/>
      <c r="D6546" s="57"/>
      <c r="E6546" s="72"/>
      <c r="F6546" s="62"/>
      <c r="G6546" s="63"/>
      <c r="H6546" s="64"/>
      <c r="I6546" s="56"/>
    </row>
    <row r="6547" spans="1:9" hidden="1" x14ac:dyDescent="0.25">
      <c r="A6547" s="224"/>
      <c r="B6547" s="81"/>
      <c r="C6547" s="56"/>
      <c r="D6547" s="57"/>
      <c r="E6547" s="66"/>
      <c r="F6547" s="62"/>
      <c r="G6547" s="63"/>
      <c r="H6547" s="64"/>
      <c r="I6547" s="56"/>
    </row>
    <row r="6548" spans="1:9" hidden="1" x14ac:dyDescent="0.25">
      <c r="A6548" s="224"/>
      <c r="B6548" s="81"/>
      <c r="C6548" s="56"/>
      <c r="D6548" s="57"/>
      <c r="E6548" s="66"/>
      <c r="F6548" s="62"/>
      <c r="G6548" s="63"/>
      <c r="H6548" s="64"/>
      <c r="I6548" s="56"/>
    </row>
    <row r="6549" spans="1:9" hidden="1" x14ac:dyDescent="0.25">
      <c r="A6549" s="224"/>
      <c r="B6549" s="56"/>
      <c r="C6549" s="56"/>
      <c r="D6549" s="57"/>
      <c r="E6549" s="66"/>
      <c r="F6549" s="62"/>
      <c r="G6549" s="63"/>
      <c r="H6549" s="64"/>
      <c r="I6549" s="56"/>
    </row>
    <row r="6550" spans="1:9" hidden="1" x14ac:dyDescent="0.25">
      <c r="A6550" s="224"/>
      <c r="B6550" s="68"/>
      <c r="C6550" s="56"/>
      <c r="D6550" s="61"/>
      <c r="E6550" s="84"/>
      <c r="F6550" s="62"/>
      <c r="G6550" s="63"/>
      <c r="H6550" s="64"/>
      <c r="I6550" s="56"/>
    </row>
    <row r="6551" spans="1:9" hidden="1" x14ac:dyDescent="0.25">
      <c r="A6551" s="224"/>
      <c r="B6551" s="55"/>
      <c r="C6551" s="56"/>
      <c r="D6551" s="57"/>
      <c r="E6551" s="84"/>
      <c r="F6551" s="76"/>
      <c r="G6551" s="63"/>
      <c r="H6551" s="64"/>
      <c r="I6551" s="70"/>
    </row>
    <row r="6552" spans="1:9" hidden="1" x14ac:dyDescent="0.25">
      <c r="A6552" s="224"/>
      <c r="B6552" s="68"/>
      <c r="C6552" s="56"/>
      <c r="D6552" s="61"/>
      <c r="E6552" s="69"/>
      <c r="F6552" s="76"/>
      <c r="G6552" s="63"/>
      <c r="H6552" s="64"/>
      <c r="I6552" s="70"/>
    </row>
    <row r="6553" spans="1:9" hidden="1" x14ac:dyDescent="0.25">
      <c r="A6553" s="224"/>
      <c r="B6553" s="56"/>
      <c r="C6553" s="56"/>
      <c r="D6553" s="57"/>
      <c r="E6553" s="66"/>
      <c r="F6553" s="76"/>
      <c r="G6553" s="63"/>
      <c r="H6553" s="64"/>
      <c r="I6553" s="70"/>
    </row>
    <row r="6554" spans="1:9" hidden="1" x14ac:dyDescent="0.25">
      <c r="A6554" s="224"/>
      <c r="B6554" s="81"/>
      <c r="C6554" s="75"/>
      <c r="D6554" s="57"/>
      <c r="E6554" s="56"/>
      <c r="F6554" s="76"/>
      <c r="G6554" s="63"/>
      <c r="H6554" s="64"/>
      <c r="I6554" s="70"/>
    </row>
    <row r="6555" spans="1:9" hidden="1" x14ac:dyDescent="0.25">
      <c r="A6555" s="224"/>
      <c r="B6555" s="56"/>
      <c r="C6555" s="56"/>
      <c r="D6555" s="57"/>
      <c r="E6555" s="86"/>
      <c r="F6555" s="62"/>
      <c r="G6555" s="63"/>
      <c r="H6555" s="106"/>
      <c r="I6555" s="70"/>
    </row>
    <row r="6556" spans="1:9" hidden="1" x14ac:dyDescent="0.25">
      <c r="A6556" s="224"/>
      <c r="B6556" s="55"/>
      <c r="C6556" s="75"/>
      <c r="D6556" s="57"/>
      <c r="E6556" s="86"/>
      <c r="F6556" s="62"/>
      <c r="G6556" s="63"/>
      <c r="H6556" s="746"/>
      <c r="I6556" s="73"/>
    </row>
    <row r="6557" spans="1:9" hidden="1" x14ac:dyDescent="0.25">
      <c r="A6557" s="224"/>
      <c r="B6557" s="56"/>
      <c r="C6557" s="56"/>
      <c r="D6557" s="57"/>
      <c r="E6557" s="86"/>
      <c r="F6557" s="76"/>
      <c r="G6557" s="743"/>
      <c r="H6557" s="64"/>
      <c r="I6557" s="73"/>
    </row>
    <row r="6558" spans="1:9" hidden="1" x14ac:dyDescent="0.25">
      <c r="A6558" s="224"/>
      <c r="B6558" s="56"/>
      <c r="C6558" s="56"/>
      <c r="D6558" s="57"/>
      <c r="E6558" s="86"/>
      <c r="F6558" s="76"/>
      <c r="G6558" s="743"/>
      <c r="H6558" s="746"/>
      <c r="I6558" s="73"/>
    </row>
    <row r="6559" spans="1:9" hidden="1" x14ac:dyDescent="0.25">
      <c r="A6559" s="224"/>
      <c r="B6559" s="56"/>
      <c r="C6559" s="56"/>
      <c r="D6559" s="129"/>
      <c r="E6559" s="72"/>
      <c r="F6559" s="77"/>
      <c r="G6559" s="63"/>
      <c r="H6559" s="746"/>
      <c r="I6559" s="56"/>
    </row>
    <row r="6560" spans="1:9" hidden="1" x14ac:dyDescent="0.25">
      <c r="A6560" s="224"/>
      <c r="B6560" s="56"/>
      <c r="C6560" s="56"/>
      <c r="D6560" s="106"/>
      <c r="E6560" s="72"/>
      <c r="F6560" s="58"/>
      <c r="G6560" s="63"/>
      <c r="H6560" s="64"/>
      <c r="I6560" s="73"/>
    </row>
    <row r="6561" spans="1:9" hidden="1" x14ac:dyDescent="0.25">
      <c r="A6561" s="224"/>
      <c r="B6561" s="74"/>
      <c r="C6561" s="56"/>
      <c r="D6561" s="57"/>
      <c r="E6561" s="86"/>
      <c r="F6561" s="62"/>
      <c r="G6561" s="63"/>
      <c r="H6561" s="64"/>
      <c r="I6561" s="81"/>
    </row>
    <row r="6562" spans="1:9" hidden="1" x14ac:dyDescent="0.25">
      <c r="A6562" s="224"/>
      <c r="B6562" s="56"/>
      <c r="C6562" s="110"/>
      <c r="D6562" s="57"/>
      <c r="E6562" s="66"/>
      <c r="F6562" s="62"/>
      <c r="G6562" s="63"/>
      <c r="H6562" s="64"/>
      <c r="I6562" s="73"/>
    </row>
    <row r="6563" spans="1:9" hidden="1" x14ac:dyDescent="0.25">
      <c r="A6563" s="224"/>
      <c r="B6563" s="56"/>
      <c r="C6563" s="56"/>
      <c r="D6563" s="57"/>
      <c r="E6563" s="86"/>
      <c r="F6563" s="76"/>
      <c r="G6563" s="743"/>
      <c r="H6563" s="64"/>
      <c r="I6563" s="73"/>
    </row>
    <row r="6564" spans="1:9" hidden="1" x14ac:dyDescent="0.25">
      <c r="A6564" s="224"/>
      <c r="B6564" s="68"/>
      <c r="C6564" s="75"/>
      <c r="D6564" s="57"/>
      <c r="E6564" s="99"/>
      <c r="F6564" s="77"/>
      <c r="G6564" s="63"/>
      <c r="H6564" s="64"/>
      <c r="I6564" s="73"/>
    </row>
    <row r="6565" spans="1:9" hidden="1" x14ac:dyDescent="0.25">
      <c r="A6565" s="224"/>
      <c r="B6565" s="56"/>
      <c r="C6565" s="56"/>
      <c r="D6565" s="57"/>
      <c r="E6565" s="66"/>
      <c r="F6565" s="62"/>
      <c r="G6565" s="63"/>
      <c r="H6565" s="64"/>
      <c r="I6565" s="73"/>
    </row>
    <row r="6566" spans="1:9" hidden="1" x14ac:dyDescent="0.25">
      <c r="A6566" s="224"/>
      <c r="B6566" s="56"/>
      <c r="C6566" s="245"/>
      <c r="D6566" s="57"/>
      <c r="E6566" s="86"/>
      <c r="F6566" s="62"/>
      <c r="G6566" s="63"/>
      <c r="H6566" s="64"/>
      <c r="I6566" s="73"/>
    </row>
    <row r="6567" spans="1:9" hidden="1" x14ac:dyDescent="0.25">
      <c r="A6567" s="224"/>
      <c r="B6567" s="56"/>
      <c r="C6567" s="56"/>
      <c r="D6567" s="57"/>
      <c r="E6567" s="66"/>
      <c r="F6567" s="62"/>
      <c r="G6567" s="63"/>
      <c r="H6567" s="64"/>
      <c r="I6567" s="56"/>
    </row>
    <row r="6568" spans="1:9" hidden="1" x14ac:dyDescent="0.25">
      <c r="A6568" s="224"/>
      <c r="B6568" s="74"/>
      <c r="C6568" s="56"/>
      <c r="D6568" s="83"/>
      <c r="E6568" s="84"/>
      <c r="F6568" s="76"/>
      <c r="G6568" s="63"/>
      <c r="H6568" s="64"/>
      <c r="I6568" s="73"/>
    </row>
    <row r="6569" spans="1:9" hidden="1" x14ac:dyDescent="0.25">
      <c r="A6569" s="224"/>
      <c r="B6569" s="56"/>
      <c r="C6569" s="56"/>
      <c r="D6569" s="57"/>
      <c r="E6569" s="86"/>
      <c r="F6569" s="76"/>
      <c r="G6569" s="743"/>
      <c r="H6569" s="64"/>
      <c r="I6569" s="73"/>
    </row>
    <row r="6570" spans="1:9" hidden="1" x14ac:dyDescent="0.25">
      <c r="A6570" s="224"/>
      <c r="B6570" s="68"/>
      <c r="C6570" s="75"/>
      <c r="D6570" s="57"/>
      <c r="E6570" s="99"/>
      <c r="F6570" s="77"/>
      <c r="G6570" s="63"/>
      <c r="H6570" s="64"/>
      <c r="I6570" s="56"/>
    </row>
    <row r="6571" spans="1:9" hidden="1" x14ac:dyDescent="0.25">
      <c r="A6571" s="224"/>
      <c r="B6571" s="68"/>
      <c r="C6571" s="75"/>
      <c r="D6571" s="57"/>
      <c r="E6571" s="72"/>
      <c r="F6571" s="77"/>
      <c r="G6571" s="63"/>
      <c r="H6571" s="64"/>
      <c r="I6571" s="56"/>
    </row>
    <row r="6572" spans="1:9" hidden="1" x14ac:dyDescent="0.25">
      <c r="A6572" s="224"/>
      <c r="B6572" s="56"/>
      <c r="C6572" s="56"/>
      <c r="D6572" s="61"/>
      <c r="E6572" s="72"/>
      <c r="F6572" s="77"/>
      <c r="G6572" s="63"/>
      <c r="H6572" s="64"/>
      <c r="I6572" s="56"/>
    </row>
    <row r="6573" spans="1:9" hidden="1" x14ac:dyDescent="0.25">
      <c r="A6573" s="224"/>
      <c r="B6573" s="68"/>
      <c r="C6573" s="56"/>
      <c r="D6573" s="57"/>
      <c r="E6573" s="66"/>
      <c r="F6573" s="77"/>
      <c r="G6573" s="63"/>
      <c r="H6573" s="64"/>
      <c r="I6573" s="56"/>
    </row>
    <row r="6574" spans="1:9" hidden="1" x14ac:dyDescent="0.25">
      <c r="A6574" s="224"/>
      <c r="B6574" s="56"/>
      <c r="C6574" s="75"/>
      <c r="D6574" s="57"/>
      <c r="E6574" s="72"/>
      <c r="F6574" s="76"/>
      <c r="G6574" s="63"/>
      <c r="H6574" s="64"/>
      <c r="I6574" s="56"/>
    </row>
    <row r="6575" spans="1:9" hidden="1" x14ac:dyDescent="0.25">
      <c r="A6575" s="224"/>
      <c r="B6575" s="56"/>
      <c r="C6575" s="56"/>
      <c r="D6575" s="57"/>
      <c r="E6575" s="72"/>
      <c r="F6575" s="77"/>
      <c r="G6575" s="203"/>
      <c r="H6575" s="64"/>
      <c r="I6575" s="56"/>
    </row>
    <row r="6576" spans="1:9" hidden="1" x14ac:dyDescent="0.25">
      <c r="A6576" s="224"/>
      <c r="B6576" s="68"/>
      <c r="C6576" s="56"/>
      <c r="D6576" s="57"/>
      <c r="E6576" s="72"/>
      <c r="F6576" s="77"/>
      <c r="G6576" s="63"/>
      <c r="H6576" s="64"/>
      <c r="I6576" s="56"/>
    </row>
    <row r="6577" spans="1:9" hidden="1" x14ac:dyDescent="0.25">
      <c r="A6577" s="224"/>
      <c r="B6577" s="56"/>
      <c r="C6577" s="56"/>
      <c r="D6577" s="57"/>
      <c r="E6577" s="66"/>
      <c r="F6577" s="76"/>
      <c r="G6577" s="63"/>
      <c r="H6577" s="64"/>
      <c r="I6577" s="56"/>
    </row>
    <row r="6578" spans="1:9" hidden="1" x14ac:dyDescent="0.25">
      <c r="A6578" s="224"/>
      <c r="B6578" s="55"/>
      <c r="C6578" s="75"/>
      <c r="D6578" s="57"/>
      <c r="E6578" s="66"/>
      <c r="F6578" s="62"/>
      <c r="G6578" s="63"/>
      <c r="H6578" s="64"/>
      <c r="I6578" s="56"/>
    </row>
    <row r="6579" spans="1:9" hidden="1" x14ac:dyDescent="0.25">
      <c r="A6579" s="224"/>
      <c r="B6579" s="56"/>
      <c r="C6579" s="56"/>
      <c r="D6579" s="57"/>
      <c r="E6579" s="72"/>
      <c r="F6579" s="62"/>
      <c r="G6579" s="63"/>
      <c r="H6579" s="64"/>
      <c r="I6579" s="70"/>
    </row>
    <row r="6580" spans="1:9" hidden="1" x14ac:dyDescent="0.25">
      <c r="A6580" s="224"/>
      <c r="B6580" s="56"/>
      <c r="C6580" s="75"/>
      <c r="D6580" s="57"/>
      <c r="E6580" s="86"/>
      <c r="F6580" s="62"/>
      <c r="G6580" s="63"/>
      <c r="H6580" s="64"/>
      <c r="I6580" s="70"/>
    </row>
    <row r="6581" spans="1:9" hidden="1" x14ac:dyDescent="0.25">
      <c r="A6581" s="224"/>
      <c r="B6581" s="56"/>
      <c r="C6581" s="75"/>
      <c r="D6581" s="57"/>
      <c r="E6581" s="66"/>
      <c r="F6581" s="62"/>
      <c r="G6581" s="63"/>
      <c r="H6581" s="64"/>
      <c r="I6581" s="56"/>
    </row>
    <row r="6582" spans="1:9" hidden="1" x14ac:dyDescent="0.25">
      <c r="A6582" s="224"/>
      <c r="B6582" s="56"/>
      <c r="C6582" s="56"/>
      <c r="D6582" s="57"/>
      <c r="E6582" s="66"/>
      <c r="F6582" s="76"/>
      <c r="G6582" s="63"/>
      <c r="H6582" s="64"/>
      <c r="I6582" s="56"/>
    </row>
    <row r="6583" spans="1:9" hidden="1" x14ac:dyDescent="0.25">
      <c r="A6583" s="224"/>
      <c r="B6583" s="56"/>
      <c r="C6583" s="88"/>
      <c r="D6583" s="57"/>
      <c r="E6583" s="72"/>
      <c r="F6583" s="76"/>
      <c r="G6583" s="63"/>
      <c r="H6583" s="106"/>
      <c r="I6583" s="56"/>
    </row>
    <row r="6584" spans="1:9" hidden="1" x14ac:dyDescent="0.25">
      <c r="A6584" s="224"/>
      <c r="B6584" s="56"/>
      <c r="C6584" s="56"/>
      <c r="D6584" s="57"/>
      <c r="E6584" s="86"/>
      <c r="F6584" s="62"/>
      <c r="G6584" s="63"/>
      <c r="H6584" s="106"/>
      <c r="I6584" s="56"/>
    </row>
    <row r="6585" spans="1:9" hidden="1" x14ac:dyDescent="0.25">
      <c r="A6585" s="224"/>
      <c r="B6585" s="56"/>
      <c r="C6585" s="123"/>
      <c r="D6585" s="57"/>
      <c r="E6585" s="72"/>
      <c r="F6585" s="62"/>
      <c r="G6585" s="63"/>
      <c r="H6585" s="106"/>
      <c r="I6585" s="56"/>
    </row>
    <row r="6586" spans="1:9" hidden="1" x14ac:dyDescent="0.25">
      <c r="A6586" s="224"/>
      <c r="B6586" s="56"/>
      <c r="C6586" s="228"/>
      <c r="D6586" s="57"/>
      <c r="E6586" s="86"/>
      <c r="F6586" s="62"/>
      <c r="G6586" s="63"/>
      <c r="H6586" s="64"/>
      <c r="I6586" s="56"/>
    </row>
    <row r="6587" spans="1:9" hidden="1" x14ac:dyDescent="0.25">
      <c r="A6587" s="224"/>
      <c r="B6587" s="56"/>
      <c r="C6587" s="110"/>
      <c r="D6587" s="57"/>
      <c r="E6587" s="66"/>
      <c r="F6587" s="62"/>
      <c r="G6587" s="63"/>
      <c r="H6587" s="64"/>
      <c r="I6587" s="56"/>
    </row>
    <row r="6588" spans="1:9" hidden="1" x14ac:dyDescent="0.25">
      <c r="A6588" s="224"/>
      <c r="B6588" s="68"/>
      <c r="C6588" s="75"/>
      <c r="D6588" s="57"/>
      <c r="E6588" s="72"/>
      <c r="F6588" s="77"/>
      <c r="G6588" s="63"/>
      <c r="H6588" s="64"/>
      <c r="I6588" s="56"/>
    </row>
    <row r="6589" spans="1:9" hidden="1" x14ac:dyDescent="0.25">
      <c r="A6589" s="224"/>
      <c r="B6589" s="56"/>
      <c r="C6589" s="56"/>
      <c r="D6589" s="57"/>
      <c r="E6589" s="84"/>
      <c r="F6589" s="76"/>
      <c r="G6589" s="63"/>
      <c r="H6589" s="64"/>
      <c r="I6589" s="56"/>
    </row>
    <row r="6590" spans="1:9" hidden="1" x14ac:dyDescent="0.25">
      <c r="A6590" s="224"/>
      <c r="B6590" s="68"/>
      <c r="C6590" s="56"/>
      <c r="D6590" s="71"/>
      <c r="E6590" s="71"/>
      <c r="F6590" s="96"/>
      <c r="G6590" s="63"/>
      <c r="H6590" s="64"/>
      <c r="I6590" s="56"/>
    </row>
    <row r="6591" spans="1:9" hidden="1" x14ac:dyDescent="0.25">
      <c r="A6591" s="224"/>
      <c r="B6591" s="55"/>
      <c r="C6591" s="56"/>
      <c r="D6591" s="61"/>
      <c r="E6591" s="71"/>
      <c r="F6591" s="67"/>
      <c r="G6591" s="63"/>
      <c r="H6591" s="64"/>
      <c r="I6591" s="56"/>
    </row>
    <row r="6592" spans="1:9" hidden="1" x14ac:dyDescent="0.25">
      <c r="A6592" s="224"/>
      <c r="B6592" s="55"/>
      <c r="C6592" s="56"/>
      <c r="D6592" s="57"/>
      <c r="E6592" s="71"/>
      <c r="F6592" s="77"/>
      <c r="G6592" s="63"/>
      <c r="H6592" s="64"/>
      <c r="I6592" s="56"/>
    </row>
    <row r="6593" spans="1:9" hidden="1" x14ac:dyDescent="0.25">
      <c r="A6593" s="224"/>
      <c r="B6593" s="56"/>
      <c r="C6593" s="123"/>
      <c r="D6593" s="57"/>
      <c r="E6593" s="72"/>
      <c r="F6593" s="62"/>
      <c r="G6593" s="63"/>
      <c r="H6593" s="64"/>
      <c r="I6593" s="56"/>
    </row>
    <row r="6594" spans="1:9" hidden="1" x14ac:dyDescent="0.25">
      <c r="A6594" s="224"/>
      <c r="B6594" s="56"/>
      <c r="C6594" s="228"/>
      <c r="D6594" s="57"/>
      <c r="E6594" s="86"/>
      <c r="F6594" s="62"/>
      <c r="G6594" s="63"/>
      <c r="H6594" s="64"/>
      <c r="I6594" s="70"/>
    </row>
    <row r="6595" spans="1:9" hidden="1" x14ac:dyDescent="0.25">
      <c r="A6595" s="224"/>
      <c r="B6595" s="55"/>
      <c r="C6595" s="56"/>
      <c r="D6595" s="57"/>
      <c r="E6595" s="86"/>
      <c r="F6595" s="62"/>
      <c r="G6595" s="63"/>
      <c r="H6595" s="64"/>
      <c r="I6595" s="70"/>
    </row>
    <row r="6596" spans="1:9" hidden="1" x14ac:dyDescent="0.25">
      <c r="A6596" s="224"/>
      <c r="B6596" s="55"/>
      <c r="C6596" s="56"/>
      <c r="D6596" s="57"/>
      <c r="E6596" s="86"/>
      <c r="F6596" s="62"/>
      <c r="G6596" s="63"/>
      <c r="H6596" s="64"/>
      <c r="I6596" s="70"/>
    </row>
    <row r="6597" spans="1:9" hidden="1" x14ac:dyDescent="0.25">
      <c r="A6597" s="224"/>
      <c r="B6597" s="56"/>
      <c r="C6597" s="75"/>
      <c r="D6597" s="57"/>
      <c r="E6597" s="66"/>
      <c r="F6597" s="62"/>
      <c r="G6597" s="63"/>
      <c r="H6597" s="64"/>
      <c r="I6597" s="70"/>
    </row>
    <row r="6598" spans="1:9" hidden="1" x14ac:dyDescent="0.25">
      <c r="A6598" s="224"/>
      <c r="B6598" s="55"/>
      <c r="C6598" s="72"/>
      <c r="D6598" s="57"/>
      <c r="E6598" s="56"/>
      <c r="F6598" s="76"/>
      <c r="G6598" s="63"/>
      <c r="H6598" s="106"/>
      <c r="I6598" s="65"/>
    </row>
    <row r="6599" spans="1:9" hidden="1" x14ac:dyDescent="0.25">
      <c r="A6599" s="224"/>
      <c r="B6599" s="68"/>
      <c r="C6599" s="56"/>
      <c r="D6599" s="61"/>
      <c r="E6599" s="69"/>
      <c r="F6599" s="76"/>
      <c r="G6599" s="63"/>
      <c r="H6599" s="106"/>
      <c r="I6599" s="70"/>
    </row>
    <row r="6600" spans="1:9" hidden="1" x14ac:dyDescent="0.25">
      <c r="A6600" s="224"/>
      <c r="B6600" s="56"/>
      <c r="C6600" s="56"/>
      <c r="D6600" s="57"/>
      <c r="E6600" s="86"/>
      <c r="F6600" s="62"/>
      <c r="G6600" s="63"/>
      <c r="H6600" s="64"/>
      <c r="I6600" s="70"/>
    </row>
    <row r="6601" spans="1:9" hidden="1" x14ac:dyDescent="0.25">
      <c r="A6601" s="224"/>
      <c r="B6601" s="55"/>
      <c r="C6601" s="75"/>
      <c r="D6601" s="57"/>
      <c r="E6601" s="86"/>
      <c r="F6601" s="62"/>
      <c r="G6601" s="63"/>
      <c r="H6601" s="746"/>
      <c r="I6601" s="73"/>
    </row>
    <row r="6602" spans="1:9" hidden="1" x14ac:dyDescent="0.25">
      <c r="A6602" s="224"/>
      <c r="B6602" s="56"/>
      <c r="C6602" s="56"/>
      <c r="D6602" s="57"/>
      <c r="E6602" s="86"/>
      <c r="F6602" s="76"/>
      <c r="G6602" s="743"/>
      <c r="H6602" s="64"/>
      <c r="I6602" s="73"/>
    </row>
    <row r="6603" spans="1:9" hidden="1" x14ac:dyDescent="0.25">
      <c r="A6603" s="224"/>
      <c r="B6603" s="56"/>
      <c r="C6603" s="56"/>
      <c r="D6603" s="57"/>
      <c r="E6603" s="86"/>
      <c r="F6603" s="76"/>
      <c r="G6603" s="743"/>
      <c r="H6603" s="746"/>
      <c r="I6603" s="73"/>
    </row>
    <row r="6604" spans="1:9" hidden="1" x14ac:dyDescent="0.25">
      <c r="A6604" s="224"/>
      <c r="B6604" s="56"/>
      <c r="C6604" s="56"/>
      <c r="D6604" s="57"/>
      <c r="E6604" s="86"/>
      <c r="F6604" s="76"/>
      <c r="G6604" s="743"/>
      <c r="H6604" s="746"/>
      <c r="I6604" s="81"/>
    </row>
    <row r="6605" spans="1:9" hidden="1" x14ac:dyDescent="0.25">
      <c r="A6605" s="224"/>
      <c r="B6605" s="56"/>
      <c r="C6605" s="80"/>
      <c r="D6605" s="57"/>
      <c r="E6605" s="66"/>
      <c r="F6605" s="76"/>
      <c r="G6605" s="63"/>
      <c r="H6605" s="746"/>
      <c r="I6605" s="81"/>
    </row>
    <row r="6606" spans="1:9" hidden="1" x14ac:dyDescent="0.25">
      <c r="A6606" s="224"/>
      <c r="B6606" s="60"/>
      <c r="C6606" s="80"/>
      <c r="D6606" s="57"/>
      <c r="E6606" s="66"/>
      <c r="F6606" s="77"/>
      <c r="G6606" s="743"/>
      <c r="H6606" s="64"/>
      <c r="I6606" s="81"/>
    </row>
    <row r="6607" spans="1:9" hidden="1" x14ac:dyDescent="0.25">
      <c r="A6607" s="224"/>
      <c r="B6607" s="56"/>
      <c r="C6607" s="56"/>
      <c r="D6607" s="57"/>
      <c r="E6607" s="99"/>
      <c r="F6607" s="77"/>
      <c r="G6607" s="63"/>
      <c r="H6607" s="64"/>
      <c r="I6607" s="81"/>
    </row>
    <row r="6608" spans="1:9" hidden="1" x14ac:dyDescent="0.25">
      <c r="A6608" s="224"/>
      <c r="B6608" s="68"/>
      <c r="C6608" s="56"/>
      <c r="D6608" s="57"/>
      <c r="E6608" s="66"/>
      <c r="F6608" s="77"/>
      <c r="G6608" s="63"/>
      <c r="H6608" s="64"/>
      <c r="I6608" s="81"/>
    </row>
    <row r="6609" spans="1:9" hidden="1" x14ac:dyDescent="0.25">
      <c r="A6609" s="224"/>
      <c r="B6609" s="56"/>
      <c r="C6609" s="56"/>
      <c r="D6609" s="57"/>
      <c r="E6609" s="86"/>
      <c r="F6609" s="62"/>
      <c r="G6609" s="63"/>
      <c r="H6609" s="64"/>
      <c r="I6609" s="56"/>
    </row>
    <row r="6610" spans="1:9" hidden="1" x14ac:dyDescent="0.25">
      <c r="A6610" s="224"/>
      <c r="B6610" s="56"/>
      <c r="C6610" s="56"/>
      <c r="D6610" s="56"/>
      <c r="E6610" s="66"/>
      <c r="F6610" s="58"/>
      <c r="G6610" s="63"/>
      <c r="H6610" s="64"/>
      <c r="I6610" s="73"/>
    </row>
    <row r="6611" spans="1:9" hidden="1" x14ac:dyDescent="0.25">
      <c r="A6611" s="224"/>
      <c r="B6611" s="56"/>
      <c r="C6611" s="56"/>
      <c r="D6611" s="129"/>
      <c r="E6611" s="208"/>
      <c r="F6611" s="130"/>
      <c r="G6611" s="63"/>
      <c r="H6611" s="64"/>
      <c r="I6611" s="73"/>
    </row>
    <row r="6612" spans="1:9" hidden="1" x14ac:dyDescent="0.25">
      <c r="A6612" s="224"/>
      <c r="B6612" s="56"/>
      <c r="C6612" s="56"/>
      <c r="D6612" s="105"/>
      <c r="E6612" s="72"/>
      <c r="F6612" s="62"/>
      <c r="G6612" s="63"/>
      <c r="H6612" s="64"/>
      <c r="I6612" s="56"/>
    </row>
    <row r="6613" spans="1:9" hidden="1" x14ac:dyDescent="0.25">
      <c r="A6613" s="224"/>
      <c r="B6613" s="68"/>
      <c r="C6613" s="56"/>
      <c r="D6613" s="57"/>
      <c r="E6613" s="72"/>
      <c r="F6613" s="77"/>
      <c r="G6613" s="63"/>
      <c r="H6613" s="64"/>
      <c r="I6613" s="56"/>
    </row>
    <row r="6614" spans="1:9" hidden="1" x14ac:dyDescent="0.25">
      <c r="A6614" s="224"/>
      <c r="B6614" s="56"/>
      <c r="C6614" s="56"/>
      <c r="D6614" s="57"/>
      <c r="E6614" s="99"/>
      <c r="F6614" s="77"/>
      <c r="G6614" s="63"/>
      <c r="H6614" s="64"/>
      <c r="I6614" s="56"/>
    </row>
    <row r="6615" spans="1:9" hidden="1" x14ac:dyDescent="0.25">
      <c r="A6615" s="224"/>
      <c r="B6615" s="56"/>
      <c r="C6615" s="56"/>
      <c r="D6615" s="243"/>
      <c r="E6615" s="230"/>
      <c r="F6615" s="138"/>
      <c r="G6615" s="63"/>
      <c r="H6615" s="64"/>
      <c r="I6615" s="56"/>
    </row>
    <row r="6616" spans="1:9" hidden="1" x14ac:dyDescent="0.25">
      <c r="A6616" s="224"/>
      <c r="B6616" s="56"/>
      <c r="C6616" s="56"/>
      <c r="D6616" s="139"/>
      <c r="E6616" s="84"/>
      <c r="F6616" s="140"/>
      <c r="G6616" s="63"/>
      <c r="H6616" s="64"/>
      <c r="I6616" s="56"/>
    </row>
    <row r="6617" spans="1:9" hidden="1" x14ac:dyDescent="0.25">
      <c r="A6617" s="224"/>
      <c r="B6617" s="56"/>
      <c r="C6617" s="56"/>
      <c r="D6617" s="115"/>
      <c r="E6617" s="99"/>
      <c r="F6617" s="116"/>
      <c r="G6617" s="63"/>
      <c r="H6617" s="64"/>
      <c r="I6617" s="56"/>
    </row>
    <row r="6618" spans="1:9" hidden="1" x14ac:dyDescent="0.25">
      <c r="A6618" s="224"/>
      <c r="B6618" s="55"/>
      <c r="C6618" s="56"/>
      <c r="D6618" s="119"/>
      <c r="E6618" s="99"/>
      <c r="F6618" s="120"/>
      <c r="G6618" s="63"/>
      <c r="H6618" s="64"/>
      <c r="I6618" s="56"/>
    </row>
    <row r="6619" spans="1:9" hidden="1" x14ac:dyDescent="0.25">
      <c r="A6619" s="224"/>
      <c r="B6619" s="56"/>
      <c r="C6619" s="56"/>
      <c r="D6619" s="57"/>
      <c r="E6619" s="72"/>
      <c r="F6619" s="62"/>
      <c r="G6619" s="63"/>
      <c r="H6619" s="64"/>
      <c r="I6619" s="56"/>
    </row>
    <row r="6620" spans="1:9" hidden="1" x14ac:dyDescent="0.25">
      <c r="A6620" s="224"/>
      <c r="B6620" s="55"/>
      <c r="C6620" s="88"/>
      <c r="D6620" s="57"/>
      <c r="E6620" s="72"/>
      <c r="F6620" s="76"/>
      <c r="G6620" s="63"/>
      <c r="H6620" s="64"/>
      <c r="I6620" s="56"/>
    </row>
    <row r="6621" spans="1:9" hidden="1" x14ac:dyDescent="0.25">
      <c r="A6621" s="224"/>
      <c r="B6621" s="56"/>
      <c r="C6621" s="56"/>
      <c r="D6621" s="57"/>
      <c r="E6621" s="66"/>
      <c r="F6621" s="76"/>
      <c r="G6621" s="63"/>
      <c r="H6621" s="64"/>
      <c r="I6621" s="70"/>
    </row>
    <row r="6622" spans="1:9" hidden="1" x14ac:dyDescent="0.25">
      <c r="A6622" s="224"/>
      <c r="B6622" s="95"/>
      <c r="C6622" s="56"/>
      <c r="D6622" s="57"/>
      <c r="E6622" s="66"/>
      <c r="F6622" s="62"/>
      <c r="G6622" s="63"/>
      <c r="H6622" s="64"/>
      <c r="I6622" s="56"/>
    </row>
    <row r="6623" spans="1:9" hidden="1" x14ac:dyDescent="0.25">
      <c r="A6623" s="224"/>
      <c r="B6623" s="55"/>
      <c r="C6623" s="88"/>
      <c r="D6623" s="137"/>
      <c r="E6623" s="72"/>
      <c r="F6623" s="76"/>
      <c r="G6623" s="63"/>
      <c r="H6623" s="64"/>
      <c r="I6623" s="56"/>
    </row>
    <row r="6624" spans="1:9" hidden="1" x14ac:dyDescent="0.25">
      <c r="A6624" s="224"/>
      <c r="B6624" s="55"/>
      <c r="C6624" s="75"/>
      <c r="D6624" s="57"/>
      <c r="E6624" s="66"/>
      <c r="F6624" s="62"/>
      <c r="G6624" s="63"/>
      <c r="H6624" s="64"/>
      <c r="I6624" s="56"/>
    </row>
    <row r="6625" spans="1:9" hidden="1" x14ac:dyDescent="0.25">
      <c r="A6625" s="224"/>
      <c r="B6625" s="56"/>
      <c r="C6625" s="80"/>
      <c r="D6625" s="57"/>
      <c r="E6625" s="72"/>
      <c r="F6625" s="62"/>
      <c r="G6625" s="62"/>
      <c r="H6625" s="64"/>
      <c r="I6625" s="56"/>
    </row>
    <row r="6626" spans="1:9" hidden="1" x14ac:dyDescent="0.25">
      <c r="A6626" s="224"/>
      <c r="B6626" s="68"/>
      <c r="C6626" s="80"/>
      <c r="D6626" s="61"/>
      <c r="E6626" s="84"/>
      <c r="F6626" s="62"/>
      <c r="G6626" s="63"/>
      <c r="H6626" s="64"/>
      <c r="I6626" s="56"/>
    </row>
    <row r="6627" spans="1:9" hidden="1" x14ac:dyDescent="0.25">
      <c r="A6627" s="224"/>
      <c r="B6627" s="74"/>
      <c r="C6627" s="88"/>
      <c r="D6627" s="57"/>
      <c r="E6627" s="66"/>
      <c r="F6627" s="76"/>
      <c r="G6627" s="63"/>
      <c r="H6627" s="64"/>
      <c r="I6627" s="56"/>
    </row>
    <row r="6628" spans="1:9" hidden="1" x14ac:dyDescent="0.25">
      <c r="A6628" s="224"/>
      <c r="B6628" s="56"/>
      <c r="C6628" s="56"/>
      <c r="D6628" s="129"/>
      <c r="E6628" s="208"/>
      <c r="F6628" s="130"/>
      <c r="G6628" s="63"/>
      <c r="H6628" s="64"/>
      <c r="I6628" s="56"/>
    </row>
    <row r="6629" spans="1:9" hidden="1" x14ac:dyDescent="0.25">
      <c r="A6629" s="224"/>
      <c r="B6629" s="56"/>
      <c r="C6629" s="56"/>
      <c r="D6629" s="83"/>
      <c r="E6629" s="72"/>
      <c r="F6629" s="62"/>
      <c r="G6629" s="63"/>
      <c r="H6629" s="64"/>
      <c r="I6629" s="56"/>
    </row>
    <row r="6630" spans="1:9" hidden="1" x14ac:dyDescent="0.25">
      <c r="A6630" s="224"/>
      <c r="B6630" s="55"/>
      <c r="C6630" s="56"/>
      <c r="D6630" s="57"/>
      <c r="E6630" s="72"/>
      <c r="F6630" s="76"/>
      <c r="G6630" s="63"/>
      <c r="H6630" s="64"/>
      <c r="I6630" s="56"/>
    </row>
    <row r="6631" spans="1:9" hidden="1" x14ac:dyDescent="0.25">
      <c r="A6631" s="224"/>
      <c r="B6631" s="55"/>
      <c r="C6631" s="56"/>
      <c r="D6631" s="57"/>
      <c r="E6631" s="66"/>
      <c r="F6631" s="62"/>
      <c r="G6631" s="63"/>
      <c r="H6631" s="64"/>
      <c r="I6631" s="56"/>
    </row>
    <row r="6632" spans="1:9" hidden="1" x14ac:dyDescent="0.25">
      <c r="A6632" s="224"/>
      <c r="B6632" s="55"/>
      <c r="C6632" s="56"/>
      <c r="D6632" s="57"/>
      <c r="E6632" s="72"/>
      <c r="F6632" s="62"/>
      <c r="G6632" s="63"/>
      <c r="H6632" s="64"/>
      <c r="I6632" s="70"/>
    </row>
    <row r="6633" spans="1:9" hidden="1" x14ac:dyDescent="0.25">
      <c r="A6633" s="224"/>
      <c r="B6633" s="56"/>
      <c r="C6633" s="80"/>
      <c r="D6633" s="57"/>
      <c r="E6633" s="72"/>
      <c r="F6633" s="62"/>
      <c r="G6633" s="63"/>
      <c r="H6633" s="64"/>
      <c r="I6633" s="70"/>
    </row>
    <row r="6634" spans="1:9" hidden="1" x14ac:dyDescent="0.25">
      <c r="A6634" s="224"/>
      <c r="B6634" s="55"/>
      <c r="C6634" s="80"/>
      <c r="D6634" s="57"/>
      <c r="E6634" s="84"/>
      <c r="F6634" s="76"/>
      <c r="G6634" s="63"/>
      <c r="H6634" s="64"/>
      <c r="I6634" s="70"/>
    </row>
    <row r="6635" spans="1:9" hidden="1" x14ac:dyDescent="0.25">
      <c r="A6635" s="224"/>
      <c r="B6635" s="74"/>
      <c r="C6635" s="80"/>
      <c r="D6635" s="83"/>
      <c r="E6635" s="84"/>
      <c r="F6635" s="76"/>
      <c r="G6635" s="63"/>
      <c r="H6635" s="64"/>
      <c r="I6635" s="70"/>
    </row>
    <row r="6636" spans="1:9" hidden="1" x14ac:dyDescent="0.25">
      <c r="A6636" s="224"/>
      <c r="B6636" s="56"/>
      <c r="C6636" s="56"/>
      <c r="D6636" s="57"/>
      <c r="E6636" s="66"/>
      <c r="F6636" s="62"/>
      <c r="G6636" s="63"/>
      <c r="H6636" s="64"/>
      <c r="I6636" s="70"/>
    </row>
    <row r="6637" spans="1:9" hidden="1" x14ac:dyDescent="0.25">
      <c r="A6637" s="224"/>
      <c r="B6637" s="68"/>
      <c r="C6637" s="56"/>
      <c r="D6637" s="61"/>
      <c r="E6637" s="66"/>
      <c r="F6637" s="62"/>
      <c r="G6637" s="63"/>
      <c r="H6637" s="64"/>
      <c r="I6637" s="70"/>
    </row>
    <row r="6638" spans="1:9" hidden="1" x14ac:dyDescent="0.25">
      <c r="A6638" s="224"/>
      <c r="B6638" s="55"/>
      <c r="C6638" s="56"/>
      <c r="D6638" s="57"/>
      <c r="E6638" s="84"/>
      <c r="F6638" s="76"/>
      <c r="G6638" s="63"/>
      <c r="H6638" s="64"/>
      <c r="I6638" s="70"/>
    </row>
    <row r="6639" spans="1:9" hidden="1" x14ac:dyDescent="0.25">
      <c r="A6639" s="224"/>
      <c r="B6639" s="81"/>
      <c r="C6639" s="56"/>
      <c r="D6639" s="57"/>
      <c r="E6639" s="66"/>
      <c r="F6639" s="62"/>
      <c r="G6639" s="63"/>
      <c r="H6639" s="64"/>
      <c r="I6639" s="70"/>
    </row>
    <row r="6640" spans="1:9" hidden="1" x14ac:dyDescent="0.25">
      <c r="A6640" s="224"/>
      <c r="B6640" s="81"/>
      <c r="C6640" s="56"/>
      <c r="D6640" s="57"/>
      <c r="E6640" s="66"/>
      <c r="F6640" s="62"/>
      <c r="G6640" s="63"/>
      <c r="H6640" s="64"/>
      <c r="I6640" s="70"/>
    </row>
    <row r="6641" spans="1:9" hidden="1" x14ac:dyDescent="0.25">
      <c r="A6641" s="224"/>
      <c r="B6641" s="56"/>
      <c r="C6641" s="80"/>
      <c r="D6641" s="57"/>
      <c r="E6641" s="72"/>
      <c r="F6641" s="76"/>
      <c r="G6641" s="63"/>
      <c r="H6641" s="64"/>
      <c r="I6641" s="70"/>
    </row>
    <row r="6642" spans="1:9" hidden="1" x14ac:dyDescent="0.25">
      <c r="A6642" s="224"/>
      <c r="B6642" s="56"/>
      <c r="C6642" s="80"/>
      <c r="D6642" s="57"/>
      <c r="E6642" s="72"/>
      <c r="F6642" s="58"/>
      <c r="G6642" s="63"/>
      <c r="H6642" s="64"/>
      <c r="I6642" s="70"/>
    </row>
    <row r="6643" spans="1:9" hidden="1" x14ac:dyDescent="0.25">
      <c r="A6643" s="224"/>
      <c r="B6643" s="55"/>
      <c r="C6643" s="80"/>
      <c r="D6643" s="57"/>
      <c r="E6643" s="66"/>
      <c r="F6643" s="76"/>
      <c r="G6643" s="63"/>
      <c r="H6643" s="64"/>
      <c r="I6643" s="70"/>
    </row>
    <row r="6644" spans="1:9" hidden="1" x14ac:dyDescent="0.25">
      <c r="A6644" s="224"/>
      <c r="B6644" s="56"/>
      <c r="C6644" s="56"/>
      <c r="D6644" s="57"/>
      <c r="E6644" s="72"/>
      <c r="F6644" s="62"/>
      <c r="G6644" s="63"/>
      <c r="H6644" s="64"/>
      <c r="I6644" s="70"/>
    </row>
    <row r="6645" spans="1:9" hidden="1" x14ac:dyDescent="0.25">
      <c r="A6645" s="224"/>
      <c r="B6645" s="56"/>
      <c r="C6645" s="56"/>
      <c r="D6645" s="57"/>
      <c r="E6645" s="86"/>
      <c r="F6645" s="62"/>
      <c r="G6645" s="63"/>
      <c r="H6645" s="64"/>
      <c r="I6645" s="70"/>
    </row>
    <row r="6646" spans="1:9" hidden="1" x14ac:dyDescent="0.25">
      <c r="A6646" s="224"/>
      <c r="B6646" s="56"/>
      <c r="C6646" s="56"/>
      <c r="D6646" s="57"/>
      <c r="E6646" s="72"/>
      <c r="F6646" s="62"/>
      <c r="G6646" s="63"/>
      <c r="H6646" s="64"/>
      <c r="I6646" s="70"/>
    </row>
    <row r="6647" spans="1:9" hidden="1" x14ac:dyDescent="0.25">
      <c r="A6647" s="224"/>
      <c r="B6647" s="56"/>
      <c r="C6647" s="56"/>
      <c r="D6647" s="242"/>
      <c r="E6647" s="72"/>
      <c r="F6647" s="62"/>
      <c r="G6647" s="63"/>
      <c r="H6647" s="64"/>
      <c r="I6647" s="70"/>
    </row>
    <row r="6648" spans="1:9" hidden="1" x14ac:dyDescent="0.25">
      <c r="A6648" s="224"/>
      <c r="B6648" s="68"/>
      <c r="C6648" s="56"/>
      <c r="D6648" s="57"/>
      <c r="E6648" s="72"/>
      <c r="F6648" s="76"/>
      <c r="G6648" s="63"/>
      <c r="H6648" s="64"/>
      <c r="I6648" s="70"/>
    </row>
    <row r="6649" spans="1:9" hidden="1" x14ac:dyDescent="0.25">
      <c r="A6649" s="224"/>
      <c r="B6649" s="56"/>
      <c r="C6649" s="56"/>
      <c r="D6649" s="115"/>
      <c r="E6649" s="99"/>
      <c r="F6649" s="116"/>
      <c r="G6649" s="63"/>
      <c r="H6649" s="64"/>
      <c r="I6649" s="70"/>
    </row>
    <row r="6650" spans="1:9" hidden="1" x14ac:dyDescent="0.25">
      <c r="A6650" s="224"/>
      <c r="B6650" s="55"/>
      <c r="C6650" s="56"/>
      <c r="D6650" s="119"/>
      <c r="E6650" s="99"/>
      <c r="F6650" s="120"/>
      <c r="G6650" s="63"/>
      <c r="H6650" s="64"/>
      <c r="I6650" s="65"/>
    </row>
    <row r="6651" spans="1:9" hidden="1" x14ac:dyDescent="0.25">
      <c r="A6651" s="224"/>
      <c r="B6651" s="68"/>
      <c r="C6651" s="56"/>
      <c r="D6651" s="61"/>
      <c r="E6651" s="69"/>
      <c r="F6651" s="76"/>
      <c r="G6651" s="63"/>
      <c r="H6651" s="64"/>
      <c r="I6651" s="65"/>
    </row>
    <row r="6652" spans="1:9" hidden="1" x14ac:dyDescent="0.25">
      <c r="A6652" s="224"/>
      <c r="B6652" s="56"/>
      <c r="C6652" s="56"/>
      <c r="D6652" s="57"/>
      <c r="E6652" s="66"/>
      <c r="F6652" s="76"/>
      <c r="G6652" s="63"/>
      <c r="H6652" s="64"/>
      <c r="I6652" s="65"/>
    </row>
    <row r="6653" spans="1:9" hidden="1" x14ac:dyDescent="0.25">
      <c r="A6653" s="224"/>
      <c r="B6653" s="55"/>
      <c r="C6653" s="56"/>
      <c r="D6653" s="83"/>
      <c r="E6653" s="84"/>
      <c r="F6653" s="76"/>
      <c r="G6653" s="63"/>
      <c r="H6653" s="64"/>
      <c r="I6653" s="56"/>
    </row>
    <row r="6654" spans="1:9" hidden="1" x14ac:dyDescent="0.25">
      <c r="A6654" s="224"/>
      <c r="B6654" s="68"/>
      <c r="C6654" s="56"/>
      <c r="D6654" s="57"/>
      <c r="E6654" s="72"/>
      <c r="F6654" s="76"/>
      <c r="G6654" s="63"/>
      <c r="H6654" s="64"/>
      <c r="I6654" s="56"/>
    </row>
    <row r="6655" spans="1:9" hidden="1" x14ac:dyDescent="0.25">
      <c r="A6655" s="224"/>
      <c r="B6655" s="68"/>
      <c r="C6655" s="56"/>
      <c r="D6655" s="57"/>
      <c r="E6655" s="66"/>
      <c r="F6655" s="76"/>
      <c r="G6655" s="63"/>
      <c r="H6655" s="64"/>
      <c r="I6655" s="56"/>
    </row>
    <row r="6656" spans="1:9" hidden="1" x14ac:dyDescent="0.25">
      <c r="A6656" s="224"/>
      <c r="B6656" s="68"/>
      <c r="C6656" s="56"/>
      <c r="D6656" s="57"/>
      <c r="E6656" s="66"/>
      <c r="F6656" s="76"/>
      <c r="G6656" s="63"/>
      <c r="H6656" s="64"/>
      <c r="I6656" s="56"/>
    </row>
    <row r="6657" spans="1:9" hidden="1" x14ac:dyDescent="0.25">
      <c r="A6657" s="224"/>
      <c r="B6657" s="68"/>
      <c r="C6657" s="56"/>
      <c r="D6657" s="57"/>
      <c r="E6657" s="66"/>
      <c r="F6657" s="76"/>
      <c r="G6657" s="100"/>
      <c r="H6657" s="64"/>
      <c r="I6657" s="56"/>
    </row>
    <row r="6658" spans="1:9" hidden="1" x14ac:dyDescent="0.25">
      <c r="A6658" s="224"/>
      <c r="B6658" s="68"/>
      <c r="C6658" s="56"/>
      <c r="D6658" s="57"/>
      <c r="E6658" s="66"/>
      <c r="F6658" s="76"/>
      <c r="G6658" s="63"/>
      <c r="H6658" s="64"/>
      <c r="I6658" s="56"/>
    </row>
    <row r="6659" spans="1:9" hidden="1" x14ac:dyDescent="0.25">
      <c r="A6659" s="224"/>
      <c r="B6659" s="68"/>
      <c r="C6659" s="56"/>
      <c r="D6659" s="57"/>
      <c r="E6659" s="66"/>
      <c r="F6659" s="76"/>
      <c r="G6659" s="63"/>
      <c r="H6659" s="64"/>
      <c r="I6659" s="56"/>
    </row>
    <row r="6660" spans="1:9" hidden="1" x14ac:dyDescent="0.25">
      <c r="A6660" s="224"/>
      <c r="B6660" s="68"/>
      <c r="C6660" s="56"/>
      <c r="D6660" s="71"/>
      <c r="E6660" s="71"/>
      <c r="F6660" s="62"/>
      <c r="G6660" s="63"/>
      <c r="H6660" s="64"/>
      <c r="I6660" s="56"/>
    </row>
    <row r="6661" spans="1:9" hidden="1" x14ac:dyDescent="0.25">
      <c r="A6661" s="224"/>
      <c r="B6661" s="68"/>
      <c r="C6661" s="56"/>
      <c r="D6661" s="57"/>
      <c r="E6661" s="66"/>
      <c r="F6661" s="62"/>
      <c r="G6661" s="63"/>
      <c r="H6661" s="64"/>
      <c r="I6661" s="56"/>
    </row>
    <row r="6662" spans="1:9" hidden="1" x14ac:dyDescent="0.25">
      <c r="A6662" s="224"/>
      <c r="B6662" s="81"/>
      <c r="C6662" s="56"/>
      <c r="D6662" s="57"/>
      <c r="E6662" s="66"/>
      <c r="F6662" s="62"/>
      <c r="G6662" s="63"/>
      <c r="H6662" s="64"/>
      <c r="I6662" s="56"/>
    </row>
    <row r="6663" spans="1:9" hidden="1" x14ac:dyDescent="0.25">
      <c r="A6663" s="224"/>
      <c r="B6663" s="68"/>
      <c r="C6663" s="56"/>
      <c r="D6663" s="57"/>
      <c r="E6663" s="66"/>
      <c r="F6663" s="76"/>
      <c r="G6663" s="63"/>
      <c r="H6663" s="64"/>
      <c r="I6663" s="56"/>
    </row>
    <row r="6664" spans="1:9" hidden="1" x14ac:dyDescent="0.25">
      <c r="A6664" s="224"/>
      <c r="B6664" s="56"/>
      <c r="C6664" s="56"/>
      <c r="D6664" s="57"/>
      <c r="E6664" s="86"/>
      <c r="F6664" s="62"/>
      <c r="G6664" s="63"/>
      <c r="H6664" s="64"/>
      <c r="I6664" s="70"/>
    </row>
    <row r="6665" spans="1:9" hidden="1" x14ac:dyDescent="0.25">
      <c r="A6665" s="224"/>
      <c r="B6665" s="55"/>
      <c r="C6665" s="75"/>
      <c r="D6665" s="83"/>
      <c r="E6665" s="72"/>
      <c r="F6665" s="96"/>
      <c r="G6665" s="63"/>
      <c r="H6665" s="64"/>
      <c r="I6665" s="73"/>
    </row>
    <row r="6666" spans="1:9" hidden="1" x14ac:dyDescent="0.25">
      <c r="A6666" s="224"/>
      <c r="B6666" s="74"/>
      <c r="C6666" s="230"/>
      <c r="D6666" s="57"/>
      <c r="E6666" s="86"/>
      <c r="F6666" s="76"/>
      <c r="G6666" s="743"/>
      <c r="H6666" s="412"/>
      <c r="I6666" s="81"/>
    </row>
    <row r="6667" spans="1:9" hidden="1" x14ac:dyDescent="0.25">
      <c r="A6667" s="224"/>
      <c r="B6667" s="56"/>
      <c r="C6667" s="80"/>
      <c r="D6667" s="57"/>
      <c r="E6667" s="66"/>
      <c r="F6667" s="76"/>
      <c r="G6667" s="743"/>
      <c r="H6667" s="746"/>
      <c r="I6667" s="73"/>
    </row>
    <row r="6668" spans="1:9" hidden="1" x14ac:dyDescent="0.25">
      <c r="A6668" s="224"/>
      <c r="B6668" s="56"/>
      <c r="C6668" s="123"/>
      <c r="D6668" s="57"/>
      <c r="E6668" s="72"/>
      <c r="F6668" s="76"/>
      <c r="G6668" s="743"/>
      <c r="H6668" s="746"/>
      <c r="I6668" s="73"/>
    </row>
    <row r="6669" spans="1:9" hidden="1" x14ac:dyDescent="0.25">
      <c r="A6669" s="224"/>
      <c r="B6669" s="56"/>
      <c r="C6669" s="71"/>
      <c r="D6669" s="57"/>
      <c r="E6669" s="72"/>
      <c r="F6669" s="67"/>
      <c r="G6669" s="743"/>
      <c r="H6669" s="745"/>
      <c r="I6669" s="81"/>
    </row>
    <row r="6670" spans="1:9" hidden="1" x14ac:dyDescent="0.25">
      <c r="A6670" s="224"/>
      <c r="B6670" s="60"/>
      <c r="C6670" s="80"/>
      <c r="D6670" s="57"/>
      <c r="E6670" s="66"/>
      <c r="F6670" s="77"/>
      <c r="G6670" s="63"/>
      <c r="H6670" s="64"/>
      <c r="I6670" s="81"/>
    </row>
    <row r="6671" spans="1:9" hidden="1" x14ac:dyDescent="0.25">
      <c r="A6671" s="224"/>
      <c r="B6671" s="55"/>
      <c r="C6671" s="80"/>
      <c r="D6671" s="57"/>
      <c r="E6671" s="84"/>
      <c r="F6671" s="96"/>
      <c r="G6671" s="63"/>
      <c r="H6671" s="64"/>
      <c r="I6671" s="81"/>
    </row>
    <row r="6672" spans="1:9" hidden="1" x14ac:dyDescent="0.25">
      <c r="A6672" s="224"/>
      <c r="B6672" s="56"/>
      <c r="C6672" s="71"/>
      <c r="D6672" s="57"/>
      <c r="E6672" s="72"/>
      <c r="F6672" s="62"/>
      <c r="G6672" s="63"/>
      <c r="H6672" s="64"/>
      <c r="I6672" s="73"/>
    </row>
    <row r="6673" spans="1:9" hidden="1" x14ac:dyDescent="0.25">
      <c r="A6673" s="224"/>
      <c r="B6673" s="56"/>
      <c r="C6673" s="56"/>
      <c r="D6673" s="56"/>
      <c r="E6673" s="66"/>
      <c r="F6673" s="58"/>
      <c r="G6673" s="63"/>
      <c r="H6673" s="64"/>
      <c r="I6673" s="81"/>
    </row>
    <row r="6674" spans="1:9" hidden="1" x14ac:dyDescent="0.25">
      <c r="A6674" s="224"/>
      <c r="B6674" s="74"/>
      <c r="C6674" s="473"/>
      <c r="D6674" s="56"/>
      <c r="E6674" s="72"/>
      <c r="F6674" s="58"/>
      <c r="G6674" s="63"/>
      <c r="H6674" s="64"/>
      <c r="I6674" s="81"/>
    </row>
    <row r="6675" spans="1:9" hidden="1" x14ac:dyDescent="0.25">
      <c r="A6675" s="224"/>
      <c r="B6675" s="56"/>
      <c r="C6675" s="251"/>
      <c r="D6675" s="57"/>
      <c r="E6675" s="84"/>
      <c r="F6675" s="67"/>
      <c r="G6675" s="63"/>
      <c r="H6675" s="64"/>
      <c r="I6675" s="56"/>
    </row>
    <row r="6676" spans="1:9" hidden="1" x14ac:dyDescent="0.25">
      <c r="A6676" s="224"/>
      <c r="B6676" s="56"/>
      <c r="C6676" s="251"/>
      <c r="D6676" s="71"/>
      <c r="E6676" s="84"/>
      <c r="F6676" s="96"/>
      <c r="G6676" s="63"/>
      <c r="H6676" s="64"/>
      <c r="I6676" s="56"/>
    </row>
    <row r="6677" spans="1:9" hidden="1" x14ac:dyDescent="0.25">
      <c r="A6677" s="224"/>
      <c r="B6677" s="56"/>
      <c r="C6677" s="80"/>
      <c r="D6677" s="57"/>
      <c r="E6677" s="72"/>
      <c r="F6677" s="76"/>
      <c r="G6677" s="63"/>
      <c r="H6677" s="64"/>
      <c r="I6677" s="56"/>
    </row>
    <row r="6678" spans="1:9" hidden="1" x14ac:dyDescent="0.25">
      <c r="A6678" s="224"/>
      <c r="B6678" s="56"/>
      <c r="C6678" s="80"/>
      <c r="D6678" s="83"/>
      <c r="E6678" s="72"/>
      <c r="F6678" s="76"/>
      <c r="G6678" s="63"/>
      <c r="H6678" s="64"/>
      <c r="I6678" s="70"/>
    </row>
    <row r="6679" spans="1:9" hidden="1" x14ac:dyDescent="0.25">
      <c r="A6679" s="224"/>
      <c r="B6679" s="56"/>
      <c r="C6679" s="56"/>
      <c r="D6679" s="57"/>
      <c r="E6679" s="86"/>
      <c r="F6679" s="96"/>
      <c r="G6679" s="63"/>
      <c r="H6679" s="64"/>
      <c r="I6679" s="70"/>
    </row>
    <row r="6680" spans="1:9" hidden="1" x14ac:dyDescent="0.25">
      <c r="A6680" s="224"/>
      <c r="B6680" s="60"/>
      <c r="C6680" s="199"/>
      <c r="D6680" s="61"/>
      <c r="E6680" s="86"/>
      <c r="F6680" s="62"/>
      <c r="G6680" s="63"/>
      <c r="H6680" s="64"/>
      <c r="I6680" s="70"/>
    </row>
    <row r="6681" spans="1:9" hidden="1" x14ac:dyDescent="0.25">
      <c r="A6681" s="224"/>
      <c r="B6681" s="56"/>
      <c r="C6681" s="56"/>
      <c r="D6681" s="57"/>
      <c r="E6681" s="86"/>
      <c r="F6681" s="67"/>
      <c r="G6681" s="63"/>
      <c r="H6681" s="64"/>
      <c r="I6681" s="70"/>
    </row>
    <row r="6682" spans="1:9" hidden="1" x14ac:dyDescent="0.25">
      <c r="A6682" s="224"/>
      <c r="B6682" s="56"/>
      <c r="C6682" s="81"/>
      <c r="D6682" s="57"/>
      <c r="E6682" s="66"/>
      <c r="F6682" s="253"/>
      <c r="G6682" s="63"/>
      <c r="H6682" s="64"/>
      <c r="I6682" s="56"/>
    </row>
    <row r="6683" spans="1:9" hidden="1" x14ac:dyDescent="0.25">
      <c r="A6683" s="224"/>
      <c r="B6683" s="55"/>
      <c r="C6683" s="199"/>
      <c r="D6683" s="83"/>
      <c r="E6683" s="72"/>
      <c r="F6683" s="96"/>
      <c r="G6683" s="63"/>
      <c r="H6683" s="64"/>
      <c r="I6683" s="56"/>
    </row>
    <row r="6684" spans="1:9" hidden="1" x14ac:dyDescent="0.25">
      <c r="A6684" s="224"/>
      <c r="B6684" s="55"/>
      <c r="C6684" s="80"/>
      <c r="D6684" s="57"/>
      <c r="E6684" s="66"/>
      <c r="F6684" s="62"/>
      <c r="G6684" s="63"/>
      <c r="H6684" s="64"/>
      <c r="I6684" s="56"/>
    </row>
    <row r="6685" spans="1:9" hidden="1" x14ac:dyDescent="0.25">
      <c r="A6685" s="224"/>
      <c r="B6685" s="56"/>
      <c r="C6685" s="56"/>
      <c r="D6685" s="57"/>
      <c r="E6685" s="86"/>
      <c r="F6685" s="76"/>
      <c r="G6685" s="63"/>
      <c r="H6685" s="64"/>
      <c r="I6685" s="56"/>
    </row>
    <row r="6686" spans="1:9" hidden="1" x14ac:dyDescent="0.25">
      <c r="A6686" s="224"/>
      <c r="B6686" s="68"/>
      <c r="C6686" s="75"/>
      <c r="D6686" s="57"/>
      <c r="E6686" s="99"/>
      <c r="F6686" s="77"/>
      <c r="G6686" s="63"/>
      <c r="H6686" s="64"/>
      <c r="I6686" s="56"/>
    </row>
    <row r="6687" spans="1:9" hidden="1" x14ac:dyDescent="0.25">
      <c r="A6687" s="224"/>
      <c r="B6687" s="56"/>
      <c r="C6687" s="56"/>
      <c r="D6687" s="57"/>
      <c r="E6687" s="86"/>
      <c r="F6687" s="62"/>
      <c r="G6687" s="63"/>
      <c r="H6687" s="64"/>
      <c r="I6687" s="56"/>
    </row>
    <row r="6688" spans="1:9" hidden="1" x14ac:dyDescent="0.25">
      <c r="A6688" s="224"/>
      <c r="B6688" s="56"/>
      <c r="C6688" s="56"/>
      <c r="D6688" s="57"/>
      <c r="E6688" s="86"/>
      <c r="F6688" s="62"/>
      <c r="G6688" s="63"/>
      <c r="H6688" s="64"/>
      <c r="I6688" s="56"/>
    </row>
    <row r="6689" spans="1:9" hidden="1" x14ac:dyDescent="0.25">
      <c r="A6689" s="224"/>
      <c r="B6689" s="81"/>
      <c r="C6689" s="56"/>
      <c r="D6689" s="57"/>
      <c r="E6689" s="66"/>
      <c r="F6689" s="62"/>
      <c r="G6689" s="63"/>
      <c r="H6689" s="64"/>
      <c r="I6689" s="56"/>
    </row>
    <row r="6690" spans="1:9" hidden="1" x14ac:dyDescent="0.25">
      <c r="A6690" s="224"/>
      <c r="B6690" s="55"/>
      <c r="C6690" s="75"/>
      <c r="D6690" s="57"/>
      <c r="E6690" s="86"/>
      <c r="F6690" s="76"/>
      <c r="G6690" s="63"/>
      <c r="H6690" s="64"/>
      <c r="I6690" s="56"/>
    </row>
    <row r="6691" spans="1:9" hidden="1" x14ac:dyDescent="0.25">
      <c r="A6691" s="224"/>
      <c r="B6691" s="56"/>
      <c r="C6691" s="56"/>
      <c r="D6691" s="57"/>
      <c r="E6691" s="86"/>
      <c r="F6691" s="62"/>
      <c r="G6691" s="63"/>
      <c r="H6691" s="64"/>
      <c r="I6691" s="70"/>
    </row>
    <row r="6692" spans="1:9" hidden="1" x14ac:dyDescent="0.25">
      <c r="A6692" s="224"/>
      <c r="B6692" s="56"/>
      <c r="C6692" s="199"/>
      <c r="D6692" s="87"/>
      <c r="E6692" s="66"/>
      <c r="F6692" s="474"/>
      <c r="G6692" s="63"/>
      <c r="H6692" s="64"/>
      <c r="I6692" s="65"/>
    </row>
    <row r="6693" spans="1:9" hidden="1" x14ac:dyDescent="0.25">
      <c r="A6693" s="224"/>
      <c r="B6693" s="56"/>
      <c r="C6693" s="81"/>
      <c r="D6693" s="57"/>
      <c r="E6693" s="66"/>
      <c r="F6693" s="67"/>
      <c r="G6693" s="63"/>
      <c r="H6693" s="64"/>
      <c r="I6693" s="65"/>
    </row>
    <row r="6694" spans="1:9" hidden="1" x14ac:dyDescent="0.25">
      <c r="A6694" s="224"/>
      <c r="B6694" s="56"/>
      <c r="C6694" s="71"/>
      <c r="D6694" s="57"/>
      <c r="E6694" s="72"/>
      <c r="F6694" s="67"/>
      <c r="G6694" s="63"/>
      <c r="H6694" s="64"/>
      <c r="I6694" s="65"/>
    </row>
    <row r="6695" spans="1:9" hidden="1" x14ac:dyDescent="0.25">
      <c r="A6695" s="224"/>
      <c r="B6695" s="55"/>
      <c r="C6695" s="475"/>
      <c r="D6695" s="57"/>
      <c r="E6695" s="66"/>
      <c r="F6695" s="96"/>
      <c r="G6695" s="63"/>
      <c r="H6695" s="64"/>
      <c r="I6695" s="65"/>
    </row>
    <row r="6696" spans="1:9" hidden="1" x14ac:dyDescent="0.25">
      <c r="A6696" s="224"/>
      <c r="B6696" s="55"/>
      <c r="C6696" s="56"/>
      <c r="D6696" s="115"/>
      <c r="E6696" s="99"/>
      <c r="F6696" s="116"/>
      <c r="G6696" s="63"/>
      <c r="H6696" s="64"/>
      <c r="I6696" s="65"/>
    </row>
    <row r="6697" spans="1:9" hidden="1" x14ac:dyDescent="0.25">
      <c r="A6697" s="224"/>
      <c r="B6697" s="55"/>
      <c r="C6697" s="81"/>
      <c r="D6697" s="83"/>
      <c r="E6697" s="84"/>
      <c r="F6697" s="76"/>
      <c r="G6697" s="63"/>
      <c r="H6697" s="64"/>
      <c r="I6697" s="65"/>
    </row>
    <row r="6698" spans="1:9" hidden="1" x14ac:dyDescent="0.25">
      <c r="A6698" s="224"/>
      <c r="B6698" s="55"/>
      <c r="C6698" s="88"/>
      <c r="D6698" s="137"/>
      <c r="E6698" s="72"/>
      <c r="F6698" s="76"/>
      <c r="G6698" s="63"/>
      <c r="H6698" s="64"/>
      <c r="I6698" s="65"/>
    </row>
    <row r="6699" spans="1:9" hidden="1" x14ac:dyDescent="0.25">
      <c r="A6699" s="224"/>
      <c r="B6699" s="192"/>
      <c r="C6699" s="475"/>
      <c r="D6699" s="476"/>
      <c r="E6699" s="99"/>
      <c r="F6699" s="432"/>
      <c r="G6699" s="63"/>
      <c r="H6699" s="64"/>
      <c r="I6699" s="65"/>
    </row>
    <row r="6700" spans="1:9" hidden="1" x14ac:dyDescent="0.25">
      <c r="A6700" s="224"/>
      <c r="B6700" s="60"/>
      <c r="C6700" s="75"/>
      <c r="D6700" s="57"/>
      <c r="E6700" s="72"/>
      <c r="F6700" s="77"/>
      <c r="G6700" s="63"/>
      <c r="H6700" s="64"/>
      <c r="I6700" s="65"/>
    </row>
    <row r="6701" spans="1:9" hidden="1" x14ac:dyDescent="0.25">
      <c r="A6701" s="224"/>
      <c r="B6701" s="56"/>
      <c r="C6701" s="56"/>
      <c r="D6701" s="57"/>
      <c r="E6701" s="66"/>
      <c r="F6701" s="76"/>
      <c r="G6701" s="63"/>
      <c r="H6701" s="64"/>
      <c r="I6701" s="65"/>
    </row>
    <row r="6702" spans="1:9" hidden="1" x14ac:dyDescent="0.25">
      <c r="A6702" s="224"/>
      <c r="B6702" s="81"/>
      <c r="C6702" s="75"/>
      <c r="D6702" s="57"/>
      <c r="E6702" s="66"/>
      <c r="F6702" s="76"/>
      <c r="G6702" s="63"/>
      <c r="H6702" s="64"/>
      <c r="I6702" s="65"/>
    </row>
    <row r="6703" spans="1:9" hidden="1" x14ac:dyDescent="0.25">
      <c r="A6703" s="224"/>
      <c r="B6703" s="95"/>
      <c r="C6703" s="230"/>
      <c r="D6703" s="57"/>
      <c r="E6703" s="72"/>
      <c r="F6703" s="58"/>
      <c r="G6703" s="63"/>
      <c r="H6703" s="64"/>
      <c r="I6703" s="65"/>
    </row>
    <row r="6704" spans="1:9" hidden="1" x14ac:dyDescent="0.25">
      <c r="A6704" s="224"/>
      <c r="B6704" s="56"/>
      <c r="C6704" s="56"/>
      <c r="D6704" s="57"/>
      <c r="E6704" s="72"/>
      <c r="F6704" s="58"/>
      <c r="G6704" s="63"/>
      <c r="H6704" s="64"/>
      <c r="I6704" s="65"/>
    </row>
    <row r="6705" spans="1:9" hidden="1" x14ac:dyDescent="0.25">
      <c r="A6705" s="224"/>
      <c r="B6705" s="56"/>
      <c r="C6705" s="136"/>
      <c r="D6705" s="119"/>
      <c r="E6705" s="99"/>
      <c r="F6705" s="120"/>
      <c r="G6705" s="63"/>
      <c r="H6705" s="64"/>
      <c r="I6705" s="65"/>
    </row>
    <row r="6706" spans="1:9" hidden="1" x14ac:dyDescent="0.25">
      <c r="A6706" s="224"/>
      <c r="B6706" s="56"/>
      <c r="C6706" s="56"/>
      <c r="D6706" s="57"/>
      <c r="E6706" s="72"/>
      <c r="F6706" s="62"/>
      <c r="G6706" s="63"/>
      <c r="H6706" s="64"/>
      <c r="I6706" s="70"/>
    </row>
    <row r="6707" spans="1:9" hidden="1" x14ac:dyDescent="0.25">
      <c r="A6707" s="224"/>
      <c r="B6707" s="56"/>
      <c r="C6707" s="123"/>
      <c r="D6707" s="57"/>
      <c r="E6707" s="72"/>
      <c r="F6707" s="62"/>
      <c r="G6707" s="63"/>
      <c r="H6707" s="64"/>
      <c r="I6707" s="70"/>
    </row>
    <row r="6708" spans="1:9" hidden="1" x14ac:dyDescent="0.25">
      <c r="A6708" s="224"/>
      <c r="B6708" s="56"/>
      <c r="C6708" s="80"/>
      <c r="D6708" s="57"/>
      <c r="E6708" s="72"/>
      <c r="F6708" s="62"/>
      <c r="G6708" s="63"/>
      <c r="H6708" s="64"/>
      <c r="I6708" s="73"/>
    </row>
    <row r="6709" spans="1:9" hidden="1" x14ac:dyDescent="0.25">
      <c r="A6709" s="224"/>
      <c r="B6709" s="56"/>
      <c r="C6709" s="80"/>
      <c r="D6709" s="57"/>
      <c r="E6709" s="72"/>
      <c r="F6709" s="76"/>
      <c r="G6709" s="63"/>
      <c r="H6709" s="64"/>
      <c r="I6709" s="73"/>
    </row>
    <row r="6710" spans="1:9" hidden="1" x14ac:dyDescent="0.25">
      <c r="A6710" s="224"/>
      <c r="B6710" s="56"/>
      <c r="C6710" s="80"/>
      <c r="D6710" s="57"/>
      <c r="E6710" s="72"/>
      <c r="F6710" s="58"/>
      <c r="G6710" s="63"/>
      <c r="H6710" s="64"/>
      <c r="I6710" s="73"/>
    </row>
    <row r="6711" spans="1:9" hidden="1" x14ac:dyDescent="0.25">
      <c r="A6711" s="224"/>
      <c r="B6711" s="56"/>
      <c r="C6711" s="56"/>
      <c r="D6711" s="57"/>
      <c r="E6711" s="86"/>
      <c r="F6711" s="62"/>
      <c r="G6711" s="63"/>
      <c r="H6711" s="64"/>
      <c r="I6711" s="73"/>
    </row>
    <row r="6712" spans="1:9" hidden="1" x14ac:dyDescent="0.25">
      <c r="A6712" s="224"/>
      <c r="B6712" s="55"/>
      <c r="C6712" s="75"/>
      <c r="D6712" s="57"/>
      <c r="E6712" s="86"/>
      <c r="F6712" s="62"/>
      <c r="G6712" s="63"/>
      <c r="H6712" s="64"/>
      <c r="I6712" s="73"/>
    </row>
    <row r="6713" spans="1:9" hidden="1" x14ac:dyDescent="0.25">
      <c r="A6713" s="224"/>
      <c r="B6713" s="56"/>
      <c r="C6713" s="56"/>
      <c r="D6713" s="57"/>
      <c r="E6713" s="86"/>
      <c r="F6713" s="76"/>
      <c r="G6713" s="743"/>
      <c r="H6713" s="64"/>
      <c r="I6713" s="81"/>
    </row>
    <row r="6714" spans="1:9" hidden="1" x14ac:dyDescent="0.25">
      <c r="A6714" s="224"/>
      <c r="B6714" s="56"/>
      <c r="C6714" s="56"/>
      <c r="D6714" s="57"/>
      <c r="E6714" s="86"/>
      <c r="F6714" s="76"/>
      <c r="G6714" s="743"/>
      <c r="H6714" s="477"/>
      <c r="I6714" s="81"/>
    </row>
    <row r="6715" spans="1:9" hidden="1" x14ac:dyDescent="0.25">
      <c r="A6715" s="224"/>
      <c r="B6715" s="56"/>
      <c r="C6715" s="56"/>
      <c r="D6715" s="57"/>
      <c r="E6715" s="86"/>
      <c r="F6715" s="76"/>
      <c r="G6715" s="743"/>
      <c r="H6715" s="64"/>
      <c r="I6715" s="81"/>
    </row>
    <row r="6716" spans="1:9" hidden="1" x14ac:dyDescent="0.25">
      <c r="A6716" s="224"/>
      <c r="B6716" s="56"/>
      <c r="C6716" s="56"/>
      <c r="D6716" s="57"/>
      <c r="E6716" s="86"/>
      <c r="F6716" s="76"/>
      <c r="G6716" s="743"/>
      <c r="H6716" s="412"/>
      <c r="I6716" s="73"/>
    </row>
    <row r="6717" spans="1:9" hidden="1" x14ac:dyDescent="0.25">
      <c r="A6717" s="224"/>
      <c r="B6717" s="56"/>
      <c r="C6717" s="56"/>
      <c r="D6717" s="57"/>
      <c r="E6717" s="86"/>
      <c r="F6717" s="76"/>
      <c r="G6717" s="743"/>
      <c r="H6717" s="412"/>
      <c r="I6717" s="81"/>
    </row>
    <row r="6718" spans="1:9" hidden="1" x14ac:dyDescent="0.25">
      <c r="A6718" s="224"/>
      <c r="B6718" s="55"/>
      <c r="C6718" s="75"/>
      <c r="D6718" s="57"/>
      <c r="E6718" s="86"/>
      <c r="F6718" s="62"/>
      <c r="G6718" s="63"/>
      <c r="H6718" s="412"/>
      <c r="I6718" s="56"/>
    </row>
    <row r="6719" spans="1:9" hidden="1" x14ac:dyDescent="0.25">
      <c r="A6719" s="224"/>
      <c r="B6719" s="55"/>
      <c r="C6719" s="110"/>
      <c r="D6719" s="57"/>
      <c r="E6719" s="86"/>
      <c r="F6719" s="62"/>
      <c r="G6719" s="63"/>
      <c r="H6719" s="64"/>
      <c r="I6719" s="414"/>
    </row>
    <row r="6720" spans="1:9" hidden="1" x14ac:dyDescent="0.25">
      <c r="A6720" s="224"/>
      <c r="B6720" s="414"/>
      <c r="C6720" s="414"/>
      <c r="D6720" s="415"/>
      <c r="E6720" s="416"/>
      <c r="F6720" s="431"/>
      <c r="G6720" s="478"/>
      <c r="H6720" s="64"/>
      <c r="I6720" s="56"/>
    </row>
    <row r="6721" spans="1:9" hidden="1" x14ac:dyDescent="0.25">
      <c r="A6721" s="224"/>
      <c r="B6721" s="68"/>
      <c r="C6721" s="56"/>
      <c r="D6721" s="57"/>
      <c r="E6721" s="72"/>
      <c r="F6721" s="77"/>
      <c r="G6721" s="63"/>
      <c r="H6721" s="418"/>
      <c r="I6721" s="56"/>
    </row>
    <row r="6722" spans="1:9" hidden="1" x14ac:dyDescent="0.25">
      <c r="A6722" s="224"/>
      <c r="B6722" s="56"/>
      <c r="C6722" s="56"/>
      <c r="D6722" s="57"/>
      <c r="E6722" s="99"/>
      <c r="F6722" s="77"/>
      <c r="G6722" s="63"/>
      <c r="H6722" s="64"/>
      <c r="I6722" s="56"/>
    </row>
    <row r="6723" spans="1:9" hidden="1" x14ac:dyDescent="0.25">
      <c r="A6723" s="224"/>
      <c r="B6723" s="56"/>
      <c r="C6723" s="56"/>
      <c r="D6723" s="57"/>
      <c r="E6723" s="66"/>
      <c r="F6723" s="76"/>
      <c r="G6723" s="63"/>
      <c r="H6723" s="64"/>
      <c r="I6723" s="56"/>
    </row>
    <row r="6724" spans="1:9" hidden="1" x14ac:dyDescent="0.25">
      <c r="A6724" s="224"/>
      <c r="B6724" s="56"/>
      <c r="C6724" s="56"/>
      <c r="D6724" s="57"/>
      <c r="E6724" s="66"/>
      <c r="F6724" s="62"/>
      <c r="G6724" s="63"/>
      <c r="H6724" s="64"/>
      <c r="I6724" s="56"/>
    </row>
    <row r="6725" spans="1:9" hidden="1" x14ac:dyDescent="0.25">
      <c r="A6725" s="224"/>
      <c r="B6725" s="56"/>
      <c r="C6725" s="56"/>
      <c r="D6725" s="57"/>
      <c r="E6725" s="86"/>
      <c r="F6725" s="62"/>
      <c r="G6725" s="63"/>
      <c r="H6725" s="64"/>
      <c r="I6725" s="56"/>
    </row>
    <row r="6726" spans="1:9" hidden="1" x14ac:dyDescent="0.25">
      <c r="A6726" s="224"/>
      <c r="B6726" s="56"/>
      <c r="C6726" s="56"/>
      <c r="D6726" s="57"/>
      <c r="E6726" s="84"/>
      <c r="F6726" s="76"/>
      <c r="G6726" s="63"/>
      <c r="H6726" s="64"/>
      <c r="I6726" s="56"/>
    </row>
    <row r="6727" spans="1:9" hidden="1" x14ac:dyDescent="0.25">
      <c r="A6727" s="224"/>
      <c r="B6727" s="56"/>
      <c r="C6727" s="56"/>
      <c r="D6727" s="57"/>
      <c r="E6727" s="66"/>
      <c r="F6727" s="62"/>
      <c r="G6727" s="63"/>
      <c r="H6727" s="64"/>
      <c r="I6727" s="56"/>
    </row>
    <row r="6728" spans="1:9" hidden="1" x14ac:dyDescent="0.25">
      <c r="A6728" s="224"/>
      <c r="B6728" s="56"/>
      <c r="C6728" s="56"/>
      <c r="D6728" s="57"/>
      <c r="E6728" s="86"/>
      <c r="F6728" s="62"/>
      <c r="G6728" s="63"/>
      <c r="H6728" s="64"/>
      <c r="I6728" s="64"/>
    </row>
    <row r="6729" spans="1:9" hidden="1" x14ac:dyDescent="0.25">
      <c r="A6729" s="224"/>
      <c r="B6729" s="56"/>
      <c r="C6729" s="56"/>
      <c r="D6729" s="57"/>
      <c r="E6729" s="84"/>
      <c r="F6729" s="76"/>
      <c r="G6729" s="63"/>
      <c r="H6729" s="64"/>
      <c r="I6729" s="64"/>
    </row>
    <row r="6730" spans="1:9" hidden="1" x14ac:dyDescent="0.25">
      <c r="A6730" s="224"/>
      <c r="B6730" s="95"/>
      <c r="C6730" s="56"/>
      <c r="D6730" s="57"/>
      <c r="E6730" s="86"/>
      <c r="F6730" s="62"/>
      <c r="G6730" s="63"/>
      <c r="H6730" s="64"/>
      <c r="I6730" s="64"/>
    </row>
    <row r="6731" spans="1:9" hidden="1" x14ac:dyDescent="0.25">
      <c r="A6731" s="224"/>
      <c r="B6731" s="95"/>
      <c r="C6731" s="56"/>
      <c r="D6731" s="83"/>
      <c r="E6731" s="72"/>
      <c r="F6731" s="62"/>
      <c r="G6731" s="63"/>
      <c r="H6731" s="64"/>
      <c r="I6731" s="64"/>
    </row>
    <row r="6732" spans="1:9" hidden="1" x14ac:dyDescent="0.25">
      <c r="A6732" s="224"/>
      <c r="B6732" s="56"/>
      <c r="C6732" s="228"/>
      <c r="D6732" s="83"/>
      <c r="E6732" s="72"/>
      <c r="F6732" s="62"/>
      <c r="G6732" s="63"/>
      <c r="H6732" s="64"/>
      <c r="I6732" s="64"/>
    </row>
    <row r="6733" spans="1:9" hidden="1" x14ac:dyDescent="0.25">
      <c r="A6733" s="224"/>
      <c r="B6733" s="56"/>
      <c r="C6733" s="56"/>
      <c r="D6733" s="57"/>
      <c r="E6733" s="72"/>
      <c r="F6733" s="76"/>
      <c r="G6733" s="63"/>
      <c r="H6733" s="64"/>
      <c r="I6733" s="64"/>
    </row>
    <row r="6734" spans="1:9" hidden="1" x14ac:dyDescent="0.25">
      <c r="A6734" s="224"/>
      <c r="B6734" s="479"/>
      <c r="C6734" s="480"/>
      <c r="D6734" s="269"/>
      <c r="E6734" s="277"/>
      <c r="F6734" s="481"/>
      <c r="G6734" s="742"/>
      <c r="H6734" s="64"/>
      <c r="I6734" s="64"/>
    </row>
    <row r="6735" spans="1:9" hidden="1" x14ac:dyDescent="0.25">
      <c r="A6735" s="224"/>
      <c r="B6735" s="56"/>
      <c r="C6735" s="56"/>
      <c r="D6735" s="57"/>
      <c r="E6735" s="86"/>
      <c r="F6735" s="62"/>
      <c r="G6735" s="63"/>
      <c r="H6735" s="744"/>
      <c r="I6735" s="56"/>
    </row>
    <row r="6736" spans="1:9" hidden="1" x14ac:dyDescent="0.25">
      <c r="A6736" s="224"/>
      <c r="B6736" s="56"/>
      <c r="C6736" s="80"/>
      <c r="D6736" s="57"/>
      <c r="E6736" s="66"/>
      <c r="F6736" s="96"/>
      <c r="G6736" s="63"/>
      <c r="H6736" s="64"/>
      <c r="I6736" s="56"/>
    </row>
    <row r="6737" spans="1:9" hidden="1" x14ac:dyDescent="0.25">
      <c r="A6737" s="224"/>
      <c r="B6737" s="55"/>
      <c r="C6737" s="80"/>
      <c r="D6737" s="57"/>
      <c r="E6737" s="66"/>
      <c r="F6737" s="62"/>
      <c r="G6737" s="63"/>
      <c r="H6737" s="64"/>
      <c r="I6737" s="56"/>
    </row>
    <row r="6738" spans="1:9" hidden="1" x14ac:dyDescent="0.25">
      <c r="A6738" s="224"/>
      <c r="B6738" s="56"/>
      <c r="C6738" s="80"/>
      <c r="D6738" s="57"/>
      <c r="E6738" s="66"/>
      <c r="F6738" s="96"/>
      <c r="G6738" s="63"/>
      <c r="H6738" s="64"/>
      <c r="I6738" s="56"/>
    </row>
    <row r="6739" spans="1:9" hidden="1" x14ac:dyDescent="0.25">
      <c r="A6739" s="224"/>
      <c r="B6739" s="56"/>
      <c r="C6739" s="56"/>
      <c r="D6739" s="56"/>
      <c r="E6739" s="56"/>
      <c r="F6739" s="62"/>
      <c r="G6739" s="63"/>
      <c r="H6739" s="64"/>
      <c r="I6739" s="56"/>
    </row>
    <row r="6740" spans="1:9" hidden="1" x14ac:dyDescent="0.25">
      <c r="A6740" s="224"/>
      <c r="B6740" s="56"/>
      <c r="C6740" s="56"/>
      <c r="D6740" s="56"/>
      <c r="E6740" s="56"/>
      <c r="F6740" s="56"/>
      <c r="G6740" s="63"/>
      <c r="H6740" s="64"/>
      <c r="I6740" s="56"/>
    </row>
    <row r="6741" spans="1:9" hidden="1" x14ac:dyDescent="0.25">
      <c r="A6741" s="224"/>
      <c r="B6741" s="55"/>
      <c r="C6741" s="75"/>
      <c r="D6741" s="57"/>
      <c r="E6741" s="66"/>
      <c r="F6741" s="62"/>
      <c r="G6741" s="63"/>
      <c r="H6741" s="56"/>
      <c r="I6741" s="56"/>
    </row>
    <row r="6742" spans="1:9" hidden="1" x14ac:dyDescent="0.25">
      <c r="A6742" s="224"/>
      <c r="B6742" s="56"/>
      <c r="C6742" s="75"/>
      <c r="D6742" s="57"/>
      <c r="E6742" s="66"/>
      <c r="F6742" s="76"/>
      <c r="G6742" s="63"/>
      <c r="H6742" s="56"/>
      <c r="I6742" s="56"/>
    </row>
    <row r="6743" spans="1:9" hidden="1" x14ac:dyDescent="0.25">
      <c r="A6743" s="224"/>
      <c r="B6743" s="55"/>
      <c r="C6743" s="80"/>
      <c r="D6743" s="57"/>
      <c r="E6743" s="84"/>
      <c r="F6743" s="76"/>
      <c r="G6743" s="63"/>
      <c r="H6743" s="64"/>
      <c r="I6743" s="56"/>
    </row>
    <row r="6744" spans="1:9" hidden="1" x14ac:dyDescent="0.25">
      <c r="A6744" s="224"/>
      <c r="B6744" s="68"/>
      <c r="C6744" s="80"/>
      <c r="D6744" s="61"/>
      <c r="E6744" s="84"/>
      <c r="F6744" s="62"/>
      <c r="G6744" s="63"/>
      <c r="H6744" s="64"/>
      <c r="I6744" s="56"/>
    </row>
    <row r="6745" spans="1:9" hidden="1" x14ac:dyDescent="0.25">
      <c r="A6745" s="224"/>
      <c r="B6745" s="55"/>
      <c r="C6745" s="80"/>
      <c r="D6745" s="57"/>
      <c r="E6745" s="84"/>
      <c r="F6745" s="76"/>
      <c r="G6745" s="63"/>
      <c r="H6745" s="64"/>
      <c r="I6745" s="56"/>
    </row>
    <row r="6746" spans="1:9" hidden="1" x14ac:dyDescent="0.25">
      <c r="A6746" s="224"/>
      <c r="B6746" s="55"/>
      <c r="C6746" s="80"/>
      <c r="D6746" s="57"/>
      <c r="E6746" s="66"/>
      <c r="F6746" s="76"/>
      <c r="G6746" s="63"/>
      <c r="H6746" s="64"/>
      <c r="I6746" s="56"/>
    </row>
    <row r="6747" spans="1:9" hidden="1" x14ac:dyDescent="0.25">
      <c r="A6747" s="224"/>
      <c r="B6747" s="56"/>
      <c r="C6747" s="56"/>
      <c r="D6747" s="56"/>
      <c r="E6747" s="66"/>
      <c r="F6747" s="56"/>
      <c r="G6747" s="63"/>
      <c r="H6747" s="64"/>
      <c r="I6747" s="56"/>
    </row>
    <row r="6748" spans="1:9" hidden="1" x14ac:dyDescent="0.25">
      <c r="A6748" s="224"/>
      <c r="B6748" s="56"/>
      <c r="C6748" s="56"/>
      <c r="D6748" s="56"/>
      <c r="E6748" s="66"/>
      <c r="F6748" s="56"/>
      <c r="G6748" s="56"/>
      <c r="H6748" s="64"/>
      <c r="I6748" s="56"/>
    </row>
    <row r="6749" spans="1:9" hidden="1" x14ac:dyDescent="0.25">
      <c r="A6749" s="224"/>
      <c r="B6749" s="56"/>
      <c r="C6749" s="56"/>
      <c r="D6749" s="56"/>
      <c r="E6749" s="66"/>
      <c r="F6749" s="56"/>
      <c r="G6749" s="56"/>
      <c r="H6749" s="64"/>
      <c r="I6749" s="56"/>
    </row>
    <row r="6750" spans="1:9" hidden="1" x14ac:dyDescent="0.25">
      <c r="A6750" s="224"/>
      <c r="B6750" s="56"/>
      <c r="C6750" s="56"/>
      <c r="D6750" s="56"/>
      <c r="E6750" s="66"/>
      <c r="F6750" s="56"/>
      <c r="G6750" s="56"/>
      <c r="H6750" s="64"/>
      <c r="I6750" s="56"/>
    </row>
    <row r="6751" spans="1:9" hidden="1" x14ac:dyDescent="0.25">
      <c r="A6751" s="224"/>
      <c r="B6751" s="81"/>
      <c r="C6751" s="56"/>
      <c r="D6751" s="57"/>
      <c r="E6751" s="66"/>
      <c r="F6751" s="62"/>
      <c r="G6751" s="63"/>
      <c r="H6751" s="64"/>
      <c r="I6751" s="56"/>
    </row>
    <row r="6752" spans="1:9" hidden="1" x14ac:dyDescent="0.25">
      <c r="A6752" s="224"/>
      <c r="B6752" s="55"/>
      <c r="C6752" s="56"/>
      <c r="D6752" s="57"/>
      <c r="E6752" s="66"/>
      <c r="F6752" s="62"/>
      <c r="G6752" s="63"/>
      <c r="H6752" s="64"/>
      <c r="I6752" s="56"/>
    </row>
    <row r="6753" spans="1:9" hidden="1" x14ac:dyDescent="0.25">
      <c r="A6753" s="224"/>
      <c r="B6753" s="68"/>
      <c r="C6753" s="56"/>
      <c r="D6753" s="61"/>
      <c r="E6753" s="66"/>
      <c r="F6753" s="62"/>
      <c r="G6753" s="63"/>
      <c r="H6753" s="64"/>
      <c r="I6753" s="56"/>
    </row>
    <row r="6754" spans="1:9" hidden="1" x14ac:dyDescent="0.25">
      <c r="A6754" s="224"/>
      <c r="B6754" s="56"/>
      <c r="C6754" s="71"/>
      <c r="D6754" s="57"/>
      <c r="E6754" s="86"/>
      <c r="F6754" s="76"/>
      <c r="G6754" s="63"/>
      <c r="H6754" s="64"/>
      <c r="I6754" s="56"/>
    </row>
    <row r="6755" spans="1:9" hidden="1" x14ac:dyDescent="0.25">
      <c r="A6755" s="224"/>
      <c r="B6755" s="60"/>
      <c r="C6755" s="80"/>
      <c r="D6755" s="57"/>
      <c r="E6755" s="66"/>
      <c r="F6755" s="77"/>
      <c r="G6755" s="63"/>
      <c r="H6755" s="64"/>
      <c r="I6755" s="56"/>
    </row>
    <row r="6756" spans="1:9" hidden="1" x14ac:dyDescent="0.25">
      <c r="A6756" s="224"/>
      <c r="B6756" s="95"/>
      <c r="C6756" s="80"/>
      <c r="D6756" s="57"/>
      <c r="E6756" s="66"/>
      <c r="F6756" s="62"/>
      <c r="G6756" s="63"/>
      <c r="H6756" s="64"/>
      <c r="I6756" s="56"/>
    </row>
    <row r="6757" spans="1:9" hidden="1" x14ac:dyDescent="0.25">
      <c r="A6757" s="224"/>
      <c r="B6757" s="56"/>
      <c r="C6757" s="80"/>
      <c r="D6757" s="56"/>
      <c r="E6757" s="66"/>
      <c r="F6757" s="58"/>
      <c r="G6757" s="63"/>
      <c r="H6757" s="64"/>
      <c r="I6757" s="56"/>
    </row>
    <row r="6758" spans="1:9" hidden="1" x14ac:dyDescent="0.25">
      <c r="A6758" s="224"/>
      <c r="B6758" s="56"/>
      <c r="C6758" s="80"/>
      <c r="D6758" s="129"/>
      <c r="E6758" s="208"/>
      <c r="F6758" s="130"/>
      <c r="G6758" s="63"/>
      <c r="H6758" s="64"/>
      <c r="I6758" s="56"/>
    </row>
    <row r="6759" spans="1:9" hidden="1" x14ac:dyDescent="0.25">
      <c r="A6759" s="224"/>
      <c r="B6759" s="56"/>
      <c r="C6759" s="80"/>
      <c r="D6759" s="105"/>
      <c r="E6759" s="72"/>
      <c r="F6759" s="62"/>
      <c r="G6759" s="63"/>
      <c r="H6759" s="64"/>
      <c r="I6759" s="70"/>
    </row>
    <row r="6760" spans="1:9" hidden="1" x14ac:dyDescent="0.25">
      <c r="A6760" s="224"/>
      <c r="B6760" s="55"/>
      <c r="C6760" s="56"/>
      <c r="D6760" s="57"/>
      <c r="E6760" s="66"/>
      <c r="F6760" s="62"/>
      <c r="G6760" s="63"/>
      <c r="H6760" s="64"/>
      <c r="I6760" s="70"/>
    </row>
    <row r="6761" spans="1:9" hidden="1" x14ac:dyDescent="0.25">
      <c r="A6761" s="224"/>
      <c r="B6761" s="55"/>
      <c r="C6761" s="56"/>
      <c r="D6761" s="57"/>
      <c r="E6761" s="66"/>
      <c r="F6761" s="62"/>
      <c r="G6761" s="63"/>
      <c r="H6761" s="64"/>
      <c r="I6761" s="70"/>
    </row>
    <row r="6762" spans="1:9" hidden="1" x14ac:dyDescent="0.25">
      <c r="A6762" s="224"/>
      <c r="B6762" s="56"/>
      <c r="C6762" s="56"/>
      <c r="D6762" s="115"/>
      <c r="E6762" s="99"/>
      <c r="F6762" s="116"/>
      <c r="G6762" s="63"/>
      <c r="H6762" s="64"/>
      <c r="I6762" s="70"/>
    </row>
    <row r="6763" spans="1:9" hidden="1" x14ac:dyDescent="0.25">
      <c r="A6763" s="224"/>
      <c r="B6763" s="55"/>
      <c r="C6763" s="56"/>
      <c r="D6763" s="119"/>
      <c r="E6763" s="99"/>
      <c r="F6763" s="120"/>
      <c r="G6763" s="63"/>
      <c r="H6763" s="64"/>
      <c r="I6763" s="70"/>
    </row>
    <row r="6764" spans="1:9" hidden="1" x14ac:dyDescent="0.25">
      <c r="A6764" s="224"/>
      <c r="B6764" s="68"/>
      <c r="C6764" s="56"/>
      <c r="D6764" s="57"/>
      <c r="E6764" s="66"/>
      <c r="F6764" s="62"/>
      <c r="G6764" s="63"/>
      <c r="H6764" s="64"/>
      <c r="I6764" s="70"/>
    </row>
    <row r="6765" spans="1:9" hidden="1" x14ac:dyDescent="0.25">
      <c r="A6765" s="224"/>
      <c r="B6765" s="55"/>
      <c r="C6765" s="56"/>
      <c r="D6765" s="57"/>
      <c r="E6765" s="66"/>
      <c r="F6765" s="76"/>
      <c r="G6765" s="63"/>
      <c r="H6765" s="64"/>
      <c r="I6765" s="70"/>
    </row>
    <row r="6766" spans="1:9" hidden="1" x14ac:dyDescent="0.25">
      <c r="A6766" s="224"/>
      <c r="B6766" s="55"/>
      <c r="C6766" s="75"/>
      <c r="D6766" s="57"/>
      <c r="E6766" s="66"/>
      <c r="F6766" s="62"/>
      <c r="G6766" s="63"/>
      <c r="H6766" s="64"/>
      <c r="I6766" s="70"/>
    </row>
    <row r="6767" spans="1:9" hidden="1" x14ac:dyDescent="0.25">
      <c r="A6767" s="224"/>
      <c r="B6767" s="56"/>
      <c r="C6767" s="123"/>
      <c r="D6767" s="57"/>
      <c r="E6767" s="72"/>
      <c r="F6767" s="76"/>
      <c r="G6767" s="63"/>
      <c r="H6767" s="64"/>
      <c r="I6767" s="70"/>
    </row>
    <row r="6768" spans="1:9" hidden="1" x14ac:dyDescent="0.25">
      <c r="A6768" s="224"/>
      <c r="B6768" s="74"/>
      <c r="C6768" s="230"/>
      <c r="D6768" s="57"/>
      <c r="E6768" s="86"/>
      <c r="F6768" s="76"/>
      <c r="G6768" s="63"/>
      <c r="H6768" s="64"/>
      <c r="I6768" s="70"/>
    </row>
    <row r="6769" spans="1:9" hidden="1" x14ac:dyDescent="0.25">
      <c r="A6769" s="224"/>
      <c r="B6769" s="68"/>
      <c r="C6769" s="56"/>
      <c r="D6769" s="57"/>
      <c r="E6769" s="66"/>
      <c r="F6769" s="62"/>
      <c r="G6769" s="63"/>
      <c r="H6769" s="64"/>
      <c r="I6769" s="70"/>
    </row>
    <row r="6770" spans="1:9" hidden="1" x14ac:dyDescent="0.25">
      <c r="A6770" s="224"/>
      <c r="B6770" s="56"/>
      <c r="C6770" s="80"/>
      <c r="D6770" s="71"/>
      <c r="E6770" s="84"/>
      <c r="F6770" s="96"/>
      <c r="G6770" s="63"/>
      <c r="H6770" s="64"/>
      <c r="I6770" s="70"/>
    </row>
    <row r="6771" spans="1:9" hidden="1" x14ac:dyDescent="0.25">
      <c r="A6771" s="224"/>
      <c r="B6771" s="56"/>
      <c r="C6771" s="80"/>
      <c r="D6771" s="57"/>
      <c r="E6771" s="72"/>
      <c r="F6771" s="62"/>
      <c r="G6771" s="63"/>
      <c r="H6771" s="64"/>
      <c r="I6771" s="70"/>
    </row>
    <row r="6772" spans="1:9" hidden="1" x14ac:dyDescent="0.25">
      <c r="A6772" s="224"/>
      <c r="B6772" s="56"/>
      <c r="C6772" s="80"/>
      <c r="D6772" s="83"/>
      <c r="E6772" s="72"/>
      <c r="F6772" s="76"/>
      <c r="G6772" s="63"/>
      <c r="H6772" s="64"/>
      <c r="I6772" s="65"/>
    </row>
    <row r="6773" spans="1:9" hidden="1" x14ac:dyDescent="0.25">
      <c r="A6773" s="224"/>
      <c r="B6773" s="56"/>
      <c r="C6773" s="56"/>
      <c r="D6773" s="57"/>
      <c r="E6773" s="66"/>
      <c r="F6773" s="76"/>
      <c r="G6773" s="63"/>
      <c r="H6773" s="64"/>
      <c r="I6773" s="65"/>
    </row>
    <row r="6774" spans="1:9" hidden="1" x14ac:dyDescent="0.25">
      <c r="A6774" s="224"/>
      <c r="B6774" s="55"/>
      <c r="C6774" s="88"/>
      <c r="D6774" s="243"/>
      <c r="E6774" s="72"/>
      <c r="F6774" s="76"/>
      <c r="G6774" s="63"/>
      <c r="H6774" s="64"/>
      <c r="I6774" s="65"/>
    </row>
    <row r="6775" spans="1:9" hidden="1" x14ac:dyDescent="0.25">
      <c r="A6775" s="224"/>
      <c r="B6775" s="60"/>
      <c r="C6775" s="151"/>
      <c r="D6775" s="83"/>
      <c r="E6775" s="84"/>
      <c r="F6775" s="76"/>
      <c r="G6775" s="63"/>
      <c r="H6775" s="64"/>
      <c r="I6775" s="65"/>
    </row>
    <row r="6776" spans="1:9" hidden="1" x14ac:dyDescent="0.25">
      <c r="A6776" s="224"/>
      <c r="B6776" s="68"/>
      <c r="C6776" s="56"/>
      <c r="D6776" s="83"/>
      <c r="E6776" s="69"/>
      <c r="F6776" s="77"/>
      <c r="G6776" s="63"/>
      <c r="H6776" s="64"/>
      <c r="I6776" s="65"/>
    </row>
    <row r="6777" spans="1:9" hidden="1" x14ac:dyDescent="0.25">
      <c r="A6777" s="224"/>
      <c r="B6777" s="60"/>
      <c r="C6777" s="151"/>
      <c r="D6777" s="83"/>
      <c r="E6777" s="84"/>
      <c r="F6777" s="76"/>
      <c r="G6777" s="63"/>
      <c r="H6777" s="64"/>
      <c r="I6777" s="65"/>
    </row>
    <row r="6778" spans="1:9" hidden="1" x14ac:dyDescent="0.25">
      <c r="A6778" s="224"/>
      <c r="B6778" s="55"/>
      <c r="C6778" s="75"/>
      <c r="D6778" s="57"/>
      <c r="E6778" s="86"/>
      <c r="F6778" s="62"/>
      <c r="G6778" s="63"/>
      <c r="H6778" s="64"/>
      <c r="I6778" s="65"/>
    </row>
    <row r="6779" spans="1:9" hidden="1" x14ac:dyDescent="0.25">
      <c r="A6779" s="224"/>
      <c r="B6779" s="81"/>
      <c r="C6779" s="56"/>
      <c r="D6779" s="57"/>
      <c r="E6779" s="66"/>
      <c r="F6779" s="62"/>
      <c r="G6779" s="63"/>
      <c r="H6779" s="64"/>
      <c r="I6779" s="65"/>
    </row>
    <row r="6780" spans="1:9" hidden="1" x14ac:dyDescent="0.25">
      <c r="A6780" s="224"/>
      <c r="B6780" s="56"/>
      <c r="C6780" s="56"/>
      <c r="D6780" s="57"/>
      <c r="E6780" s="66"/>
      <c r="F6780" s="76"/>
      <c r="G6780" s="63"/>
      <c r="H6780" s="64"/>
      <c r="I6780" s="65"/>
    </row>
    <row r="6781" spans="1:9" hidden="1" x14ac:dyDescent="0.25">
      <c r="A6781" s="224"/>
      <c r="B6781" s="55"/>
      <c r="C6781" s="72"/>
      <c r="D6781" s="83"/>
      <c r="E6781" s="69"/>
      <c r="F6781" s="77"/>
      <c r="G6781" s="63"/>
      <c r="H6781" s="64"/>
      <c r="I6781" s="65"/>
    </row>
    <row r="6782" spans="1:9" hidden="1" x14ac:dyDescent="0.25">
      <c r="A6782" s="224"/>
      <c r="B6782" s="56"/>
      <c r="C6782" s="80"/>
      <c r="D6782" s="57"/>
      <c r="E6782" s="72"/>
      <c r="F6782" s="77"/>
      <c r="G6782" s="63"/>
      <c r="H6782" s="64"/>
      <c r="I6782" s="56"/>
    </row>
    <row r="6783" spans="1:9" hidden="1" x14ac:dyDescent="0.25">
      <c r="A6783" s="224"/>
      <c r="B6783" s="68"/>
      <c r="C6783" s="75"/>
      <c r="D6783" s="57"/>
      <c r="E6783" s="72"/>
      <c r="F6783" s="62"/>
      <c r="G6783" s="63"/>
      <c r="H6783" s="64"/>
      <c r="I6783" s="56"/>
    </row>
    <row r="6784" spans="1:9" hidden="1" x14ac:dyDescent="0.25">
      <c r="A6784" s="224"/>
      <c r="B6784" s="68"/>
      <c r="C6784" s="56"/>
      <c r="D6784" s="83"/>
      <c r="E6784" s="66"/>
      <c r="F6784" s="62"/>
      <c r="G6784" s="63"/>
      <c r="H6784" s="64"/>
      <c r="I6784" s="56"/>
    </row>
    <row r="6785" spans="1:9" hidden="1" x14ac:dyDescent="0.25">
      <c r="A6785" s="224"/>
      <c r="B6785" s="56"/>
      <c r="C6785" s="56"/>
      <c r="D6785" s="115"/>
      <c r="E6785" s="99"/>
      <c r="F6785" s="116"/>
      <c r="G6785" s="63"/>
      <c r="H6785" s="64"/>
      <c r="I6785" s="56"/>
    </row>
    <row r="6786" spans="1:9" hidden="1" x14ac:dyDescent="0.25">
      <c r="A6786" s="224"/>
      <c r="B6786" s="55"/>
      <c r="C6786" s="56"/>
      <c r="D6786" s="119"/>
      <c r="E6786" s="99"/>
      <c r="F6786" s="120"/>
      <c r="G6786" s="63"/>
      <c r="H6786" s="64"/>
      <c r="I6786" s="56"/>
    </row>
    <row r="6787" spans="1:9" hidden="1" x14ac:dyDescent="0.25">
      <c r="A6787" s="224"/>
      <c r="B6787" s="68"/>
      <c r="C6787" s="56"/>
      <c r="D6787" s="57"/>
      <c r="E6787" s="72"/>
      <c r="F6787" s="62"/>
      <c r="G6787" s="63"/>
      <c r="H6787" s="64"/>
      <c r="I6787" s="56"/>
    </row>
    <row r="6788" spans="1:9" hidden="1" x14ac:dyDescent="0.25">
      <c r="A6788" s="224"/>
      <c r="B6788" s="68"/>
      <c r="C6788" s="56"/>
      <c r="D6788" s="57"/>
      <c r="E6788" s="66"/>
      <c r="F6788" s="62"/>
      <c r="G6788" s="63"/>
      <c r="H6788" s="64"/>
      <c r="I6788" s="56"/>
    </row>
    <row r="6789" spans="1:9" hidden="1" x14ac:dyDescent="0.25">
      <c r="A6789" s="224"/>
      <c r="B6789" s="56"/>
      <c r="C6789" s="123"/>
      <c r="D6789" s="57"/>
      <c r="E6789" s="72"/>
      <c r="F6789" s="76"/>
      <c r="G6789" s="63"/>
      <c r="H6789" s="64"/>
      <c r="I6789" s="70"/>
    </row>
    <row r="6790" spans="1:9" hidden="1" x14ac:dyDescent="0.25">
      <c r="A6790" s="224"/>
      <c r="B6790" s="56"/>
      <c r="C6790" s="56"/>
      <c r="D6790" s="57"/>
      <c r="E6790" s="86"/>
      <c r="F6790" s="62"/>
      <c r="G6790" s="63"/>
      <c r="H6790" s="64"/>
      <c r="I6790" s="70"/>
    </row>
    <row r="6791" spans="1:9" hidden="1" x14ac:dyDescent="0.25">
      <c r="A6791" s="224"/>
      <c r="B6791" s="55"/>
      <c r="C6791" s="75"/>
      <c r="D6791" s="57"/>
      <c r="E6791" s="86"/>
      <c r="F6791" s="62"/>
      <c r="G6791" s="63"/>
      <c r="H6791" s="64"/>
      <c r="I6791" s="73"/>
    </row>
    <row r="6792" spans="1:9" hidden="1" x14ac:dyDescent="0.25">
      <c r="A6792" s="224"/>
      <c r="B6792" s="56"/>
      <c r="C6792" s="56"/>
      <c r="D6792" s="57"/>
      <c r="E6792" s="86"/>
      <c r="F6792" s="76"/>
      <c r="G6792" s="63"/>
      <c r="H6792" s="64"/>
      <c r="I6792" s="73"/>
    </row>
    <row r="6793" spans="1:9" hidden="1" x14ac:dyDescent="0.25">
      <c r="A6793" s="224"/>
      <c r="B6793" s="56"/>
      <c r="C6793" s="56"/>
      <c r="D6793" s="57"/>
      <c r="E6793" s="86"/>
      <c r="F6793" s="76"/>
      <c r="G6793" s="743"/>
      <c r="H6793" s="64"/>
      <c r="I6793" s="73"/>
    </row>
    <row r="6794" spans="1:9" hidden="1" x14ac:dyDescent="0.25">
      <c r="A6794" s="224"/>
      <c r="B6794" s="56"/>
      <c r="C6794" s="56"/>
      <c r="D6794" s="57"/>
      <c r="E6794" s="86"/>
      <c r="F6794" s="62"/>
      <c r="G6794" s="63"/>
      <c r="H6794" s="412"/>
      <c r="I6794" s="429"/>
    </row>
    <row r="6795" spans="1:9" hidden="1" x14ac:dyDescent="0.25">
      <c r="A6795" s="224"/>
      <c r="B6795" s="55"/>
      <c r="C6795" s="75"/>
      <c r="D6795" s="57"/>
      <c r="E6795" s="66"/>
      <c r="F6795" s="62"/>
      <c r="G6795" s="63"/>
      <c r="H6795" s="412"/>
      <c r="I6795" s="429"/>
    </row>
    <row r="6796" spans="1:9" hidden="1" x14ac:dyDescent="0.25">
      <c r="A6796" s="224"/>
      <c r="B6796" s="56"/>
      <c r="C6796" s="56"/>
      <c r="D6796" s="57"/>
      <c r="E6796" s="86"/>
      <c r="F6796" s="76"/>
      <c r="G6796" s="743"/>
      <c r="H6796" s="64"/>
      <c r="I6796" s="429"/>
    </row>
    <row r="6797" spans="1:9" hidden="1" x14ac:dyDescent="0.25">
      <c r="A6797" s="224"/>
      <c r="B6797" s="56"/>
      <c r="C6797" s="80"/>
      <c r="D6797" s="83"/>
      <c r="E6797" s="72"/>
      <c r="F6797" s="77"/>
      <c r="G6797" s="100"/>
      <c r="H6797" s="64"/>
      <c r="I6797" s="81"/>
    </row>
    <row r="6798" spans="1:9" hidden="1" x14ac:dyDescent="0.25">
      <c r="A6798" s="224"/>
      <c r="B6798" s="55"/>
      <c r="C6798" s="88"/>
      <c r="D6798" s="57"/>
      <c r="E6798" s="72"/>
      <c r="F6798" s="76"/>
      <c r="G6798" s="743"/>
      <c r="H6798" s="64"/>
      <c r="I6798" s="73"/>
    </row>
    <row r="6799" spans="1:9" hidden="1" x14ac:dyDescent="0.25">
      <c r="A6799" s="224"/>
      <c r="B6799" s="56"/>
      <c r="C6799" s="56"/>
      <c r="D6799" s="57"/>
      <c r="E6799" s="66"/>
      <c r="F6799" s="76"/>
      <c r="G6799" s="743"/>
      <c r="H6799" s="412"/>
      <c r="I6799" s="81"/>
    </row>
    <row r="6800" spans="1:9" hidden="1" x14ac:dyDescent="0.25">
      <c r="A6800" s="224"/>
      <c r="B6800" s="56"/>
      <c r="C6800" s="56"/>
      <c r="D6800" s="57"/>
      <c r="E6800" s="66"/>
      <c r="F6800" s="76"/>
      <c r="G6800" s="743"/>
      <c r="H6800" s="412"/>
      <c r="I6800" s="81"/>
    </row>
    <row r="6801" spans="1:9" hidden="1" x14ac:dyDescent="0.25">
      <c r="A6801" s="224"/>
      <c r="B6801" s="56"/>
      <c r="C6801" s="56"/>
      <c r="D6801" s="57"/>
      <c r="E6801" s="66"/>
      <c r="F6801" s="76"/>
      <c r="G6801" s="63"/>
      <c r="H6801" s="64"/>
      <c r="I6801" s="56"/>
    </row>
    <row r="6802" spans="1:9" hidden="1" x14ac:dyDescent="0.25">
      <c r="A6802" s="224"/>
      <c r="B6802" s="56"/>
      <c r="C6802" s="56"/>
      <c r="D6802" s="57"/>
      <c r="E6802" s="66"/>
      <c r="F6802" s="76"/>
      <c r="G6802" s="63"/>
      <c r="H6802" s="64"/>
      <c r="I6802" s="56"/>
    </row>
    <row r="6803" spans="1:9" hidden="1" x14ac:dyDescent="0.25">
      <c r="A6803" s="224"/>
      <c r="B6803" s="56"/>
      <c r="C6803" s="80"/>
      <c r="D6803" s="57"/>
      <c r="E6803" s="84"/>
      <c r="F6803" s="62"/>
      <c r="G6803" s="63"/>
      <c r="H6803" s="64"/>
      <c r="I6803" s="56"/>
    </row>
    <row r="6804" spans="1:9" hidden="1" x14ac:dyDescent="0.25">
      <c r="A6804" s="224"/>
      <c r="B6804" s="56"/>
      <c r="C6804" s="80"/>
      <c r="D6804" s="83"/>
      <c r="E6804" s="84"/>
      <c r="F6804" s="76"/>
      <c r="G6804" s="63"/>
      <c r="H6804" s="64"/>
      <c r="I6804" s="56"/>
    </row>
    <row r="6805" spans="1:9" hidden="1" x14ac:dyDescent="0.25">
      <c r="A6805" s="224"/>
      <c r="B6805" s="68"/>
      <c r="C6805" s="80"/>
      <c r="D6805" s="61"/>
      <c r="E6805" s="84"/>
      <c r="F6805" s="76"/>
      <c r="G6805" s="63"/>
      <c r="H6805" s="64"/>
      <c r="I6805" s="56"/>
    </row>
    <row r="6806" spans="1:9" hidden="1" x14ac:dyDescent="0.25">
      <c r="A6806" s="224"/>
      <c r="B6806" s="56"/>
      <c r="C6806" s="80"/>
      <c r="D6806" s="71"/>
      <c r="E6806" s="84"/>
      <c r="F6806" s="96"/>
      <c r="G6806" s="63"/>
      <c r="H6806" s="64"/>
      <c r="I6806" s="56"/>
    </row>
    <row r="6807" spans="1:9" hidden="1" x14ac:dyDescent="0.25">
      <c r="A6807" s="224"/>
      <c r="B6807" s="68"/>
      <c r="C6807" s="80"/>
      <c r="D6807" s="61"/>
      <c r="E6807" s="84"/>
      <c r="F6807" s="62"/>
      <c r="G6807" s="63"/>
      <c r="H6807" s="64"/>
      <c r="I6807" s="56"/>
    </row>
    <row r="6808" spans="1:9" hidden="1" x14ac:dyDescent="0.25">
      <c r="A6808" s="224"/>
      <c r="B6808" s="55"/>
      <c r="C6808" s="80"/>
      <c r="D6808" s="57"/>
      <c r="E6808" s="84"/>
      <c r="F6808" s="76"/>
      <c r="G6808" s="63"/>
      <c r="H6808" s="64"/>
      <c r="I6808" s="56"/>
    </row>
    <row r="6809" spans="1:9" hidden="1" x14ac:dyDescent="0.25">
      <c r="A6809" s="224"/>
      <c r="B6809" s="55"/>
      <c r="C6809" s="75"/>
      <c r="D6809" s="57"/>
      <c r="E6809" s="86"/>
      <c r="F6809" s="62"/>
      <c r="G6809" s="63"/>
      <c r="H6809" s="64"/>
      <c r="I6809" s="56"/>
    </row>
    <row r="6810" spans="1:9" hidden="1" x14ac:dyDescent="0.25">
      <c r="A6810" s="224"/>
      <c r="B6810" s="68"/>
      <c r="C6810" s="75"/>
      <c r="D6810" s="57"/>
      <c r="E6810" s="99"/>
      <c r="F6810" s="77"/>
      <c r="G6810" s="63"/>
      <c r="H6810" s="64"/>
      <c r="I6810" s="56"/>
    </row>
    <row r="6811" spans="1:9" hidden="1" x14ac:dyDescent="0.25">
      <c r="A6811" s="224"/>
      <c r="B6811" s="56"/>
      <c r="C6811" s="56"/>
      <c r="D6811" s="57"/>
      <c r="E6811" s="86"/>
      <c r="F6811" s="76"/>
      <c r="G6811" s="63"/>
      <c r="H6811" s="64"/>
      <c r="I6811" s="56"/>
    </row>
    <row r="6812" spans="1:9" hidden="1" x14ac:dyDescent="0.25">
      <c r="A6812" s="224"/>
      <c r="B6812" s="56"/>
      <c r="C6812" s="56"/>
      <c r="D6812" s="57"/>
      <c r="E6812" s="66"/>
      <c r="F6812" s="76"/>
      <c r="G6812" s="63"/>
      <c r="H6812" s="64"/>
      <c r="I6812" s="56"/>
    </row>
    <row r="6813" spans="1:9" hidden="1" x14ac:dyDescent="0.25">
      <c r="A6813" s="224"/>
      <c r="B6813" s="56"/>
      <c r="C6813" s="81"/>
      <c r="D6813" s="57"/>
      <c r="E6813" s="66"/>
      <c r="F6813" s="77"/>
      <c r="G6813" s="63"/>
      <c r="H6813" s="64"/>
      <c r="I6813" s="56"/>
    </row>
    <row r="6814" spans="1:9" hidden="1" x14ac:dyDescent="0.25">
      <c r="A6814" s="224"/>
      <c r="B6814" s="56"/>
      <c r="C6814" s="80"/>
      <c r="D6814" s="57"/>
      <c r="E6814" s="66"/>
      <c r="F6814" s="62"/>
      <c r="G6814" s="63"/>
      <c r="H6814" s="64"/>
      <c r="I6814" s="56"/>
    </row>
    <row r="6815" spans="1:9" hidden="1" x14ac:dyDescent="0.25">
      <c r="A6815" s="224"/>
      <c r="B6815" s="56"/>
      <c r="C6815" s="56"/>
      <c r="D6815" s="57"/>
      <c r="E6815" s="86"/>
      <c r="F6815" s="76"/>
      <c r="G6815" s="63"/>
      <c r="H6815" s="64"/>
      <c r="I6815" s="56"/>
    </row>
    <row r="6816" spans="1:9" hidden="1" x14ac:dyDescent="0.25">
      <c r="A6816" s="224"/>
      <c r="B6816" s="56"/>
      <c r="C6816" s="56"/>
      <c r="D6816" s="57"/>
      <c r="E6816" s="66"/>
      <c r="F6816" s="76"/>
      <c r="G6816" s="63"/>
      <c r="H6816" s="64"/>
      <c r="I6816" s="56"/>
    </row>
    <row r="6817" spans="1:9" hidden="1" x14ac:dyDescent="0.25">
      <c r="A6817" s="224"/>
      <c r="B6817" s="56"/>
      <c r="C6817" s="81"/>
      <c r="D6817" s="57"/>
      <c r="E6817" s="66"/>
      <c r="F6817" s="77"/>
      <c r="G6817" s="63"/>
      <c r="H6817" s="64"/>
      <c r="I6817" s="56"/>
    </row>
    <row r="6818" spans="1:9" hidden="1" x14ac:dyDescent="0.25">
      <c r="A6818" s="224"/>
      <c r="B6818" s="56"/>
      <c r="C6818" s="80"/>
      <c r="D6818" s="57"/>
      <c r="E6818" s="66"/>
      <c r="F6818" s="62"/>
      <c r="G6818" s="63"/>
      <c r="H6818" s="64"/>
      <c r="I6818" s="56"/>
    </row>
    <row r="6819" spans="1:9" hidden="1" x14ac:dyDescent="0.25">
      <c r="A6819" s="224"/>
      <c r="B6819" s="56"/>
      <c r="C6819" s="71"/>
      <c r="D6819" s="57"/>
      <c r="E6819" s="100"/>
      <c r="F6819" s="96"/>
      <c r="G6819" s="63"/>
      <c r="H6819" s="64"/>
      <c r="I6819" s="70"/>
    </row>
    <row r="6820" spans="1:9" hidden="1" x14ac:dyDescent="0.25">
      <c r="A6820" s="224"/>
      <c r="B6820" s="68"/>
      <c r="C6820" s="56"/>
      <c r="D6820" s="57"/>
      <c r="E6820" s="66"/>
      <c r="F6820" s="62"/>
      <c r="G6820" s="63"/>
      <c r="H6820" s="64"/>
      <c r="I6820" s="70"/>
    </row>
    <row r="6821" spans="1:9" hidden="1" x14ac:dyDescent="0.25">
      <c r="A6821" s="224"/>
      <c r="B6821" s="56"/>
      <c r="C6821" s="56"/>
      <c r="D6821" s="57"/>
      <c r="E6821" s="66"/>
      <c r="F6821" s="62"/>
      <c r="G6821" s="63"/>
      <c r="H6821" s="64"/>
      <c r="I6821" s="70"/>
    </row>
    <row r="6822" spans="1:9" hidden="1" x14ac:dyDescent="0.25">
      <c r="A6822" s="224"/>
      <c r="B6822" s="56"/>
      <c r="C6822" s="56"/>
      <c r="D6822" s="115"/>
      <c r="E6822" s="99"/>
      <c r="F6822" s="116"/>
      <c r="G6822" s="63"/>
      <c r="H6822" s="64"/>
      <c r="I6822" s="65"/>
    </row>
    <row r="6823" spans="1:9" hidden="1" x14ac:dyDescent="0.25">
      <c r="A6823" s="224"/>
      <c r="B6823" s="55"/>
      <c r="C6823" s="80"/>
      <c r="D6823" s="57"/>
      <c r="E6823" s="66"/>
      <c r="F6823" s="62"/>
      <c r="G6823" s="63"/>
      <c r="H6823" s="64"/>
      <c r="I6823" s="70"/>
    </row>
    <row r="6824" spans="1:9" hidden="1" x14ac:dyDescent="0.25">
      <c r="A6824" s="224"/>
      <c r="B6824" s="56"/>
      <c r="C6824" s="56"/>
      <c r="D6824" s="57"/>
      <c r="E6824" s="86"/>
      <c r="F6824" s="62"/>
      <c r="G6824" s="63"/>
      <c r="H6824" s="64"/>
      <c r="I6824" s="70"/>
    </row>
    <row r="6825" spans="1:9" hidden="1" x14ac:dyDescent="0.25">
      <c r="A6825" s="224"/>
      <c r="B6825" s="55"/>
      <c r="C6825" s="75"/>
      <c r="D6825" s="57"/>
      <c r="E6825" s="86"/>
      <c r="F6825" s="62"/>
      <c r="G6825" s="63"/>
      <c r="H6825" s="64"/>
      <c r="I6825" s="73"/>
    </row>
    <row r="6826" spans="1:9" hidden="1" x14ac:dyDescent="0.25">
      <c r="A6826" s="224"/>
      <c r="B6826" s="60"/>
      <c r="C6826" s="151"/>
      <c r="D6826" s="83"/>
      <c r="E6826" s="84"/>
      <c r="F6826" s="76"/>
      <c r="G6826" s="63"/>
      <c r="H6826" s="64"/>
      <c r="I6826" s="429"/>
    </row>
    <row r="6827" spans="1:9" hidden="1" x14ac:dyDescent="0.25">
      <c r="A6827" s="224"/>
      <c r="B6827" s="56"/>
      <c r="C6827" s="75"/>
      <c r="D6827" s="57"/>
      <c r="E6827" s="86"/>
      <c r="F6827" s="62"/>
      <c r="G6827" s="63"/>
      <c r="H6827" s="64"/>
      <c r="I6827" s="429"/>
    </row>
    <row r="6828" spans="1:9" hidden="1" x14ac:dyDescent="0.25">
      <c r="A6828" s="224"/>
      <c r="B6828" s="81"/>
      <c r="C6828" s="230"/>
      <c r="D6828" s="57"/>
      <c r="E6828" s="86"/>
      <c r="F6828" s="63"/>
      <c r="G6828" s="743"/>
      <c r="H6828" s="64"/>
      <c r="I6828" s="429"/>
    </row>
    <row r="6829" spans="1:9" hidden="1" x14ac:dyDescent="0.25">
      <c r="A6829" s="224"/>
      <c r="B6829" s="56"/>
      <c r="C6829" s="56"/>
      <c r="D6829" s="57"/>
      <c r="E6829" s="72"/>
      <c r="F6829" s="58"/>
      <c r="G6829" s="63"/>
      <c r="H6829" s="64"/>
      <c r="I6829" s="73"/>
    </row>
    <row r="6830" spans="1:9" hidden="1" x14ac:dyDescent="0.25">
      <c r="A6830" s="224"/>
      <c r="B6830" s="56"/>
      <c r="C6830" s="56"/>
      <c r="D6830" s="98"/>
      <c r="E6830" s="99"/>
      <c r="F6830" s="441"/>
      <c r="G6830" s="743"/>
      <c r="H6830" s="64"/>
      <c r="I6830" s="81"/>
    </row>
    <row r="6831" spans="1:9" hidden="1" x14ac:dyDescent="0.25">
      <c r="A6831" s="224"/>
      <c r="B6831" s="56"/>
      <c r="C6831" s="80"/>
      <c r="D6831" s="57"/>
      <c r="E6831" s="66"/>
      <c r="F6831" s="76"/>
      <c r="G6831" s="63"/>
      <c r="H6831" s="412"/>
      <c r="I6831" s="56"/>
    </row>
    <row r="6832" spans="1:9" hidden="1" x14ac:dyDescent="0.25">
      <c r="A6832" s="224"/>
      <c r="B6832" s="55"/>
      <c r="C6832" s="80"/>
      <c r="D6832" s="57"/>
      <c r="E6832" s="66"/>
      <c r="F6832" s="62"/>
      <c r="G6832" s="63"/>
      <c r="H6832" s="64"/>
      <c r="I6832" s="73"/>
    </row>
    <row r="6833" spans="1:9" hidden="1" x14ac:dyDescent="0.25">
      <c r="A6833" s="224"/>
      <c r="B6833" s="55"/>
      <c r="C6833" s="56"/>
      <c r="D6833" s="57"/>
      <c r="E6833" s="66"/>
      <c r="F6833" s="76"/>
      <c r="G6833" s="100"/>
      <c r="H6833" s="64"/>
      <c r="I6833" s="73"/>
    </row>
    <row r="6834" spans="1:9" hidden="1" x14ac:dyDescent="0.25">
      <c r="A6834" s="224"/>
      <c r="B6834" s="56"/>
      <c r="C6834" s="80"/>
      <c r="D6834" s="61"/>
      <c r="E6834" s="84"/>
      <c r="F6834" s="76"/>
      <c r="G6834" s="63"/>
      <c r="H6834" s="64"/>
      <c r="I6834" s="73"/>
    </row>
    <row r="6835" spans="1:9" hidden="1" x14ac:dyDescent="0.25">
      <c r="A6835" s="224"/>
      <c r="B6835" s="56"/>
      <c r="C6835" s="56"/>
      <c r="D6835" s="71"/>
      <c r="E6835" s="84"/>
      <c r="F6835" s="96"/>
      <c r="G6835" s="63"/>
      <c r="H6835" s="64"/>
      <c r="I6835" s="73"/>
    </row>
    <row r="6836" spans="1:9" hidden="1" x14ac:dyDescent="0.25">
      <c r="A6836" s="224"/>
      <c r="B6836" s="56"/>
      <c r="C6836" s="56"/>
      <c r="D6836" s="61"/>
      <c r="E6836" s="84"/>
      <c r="F6836" s="62"/>
      <c r="G6836" s="63"/>
      <c r="H6836" s="64"/>
      <c r="I6836" s="73"/>
    </row>
    <row r="6837" spans="1:9" hidden="1" x14ac:dyDescent="0.25">
      <c r="A6837" s="224"/>
      <c r="B6837" s="68"/>
      <c r="C6837" s="75"/>
      <c r="D6837" s="57"/>
      <c r="E6837" s="99"/>
      <c r="F6837" s="77"/>
      <c r="G6837" s="63"/>
      <c r="H6837" s="64"/>
      <c r="I6837" s="73"/>
    </row>
    <row r="6838" spans="1:9" hidden="1" x14ac:dyDescent="0.25">
      <c r="A6838" s="224"/>
      <c r="B6838" s="60"/>
      <c r="C6838" s="151"/>
      <c r="D6838" s="83"/>
      <c r="E6838" s="84"/>
      <c r="F6838" s="76"/>
      <c r="G6838" s="743"/>
      <c r="H6838" s="64"/>
      <c r="I6838" s="73"/>
    </row>
    <row r="6839" spans="1:9" hidden="1" x14ac:dyDescent="0.25">
      <c r="A6839" s="224"/>
      <c r="B6839" s="56"/>
      <c r="C6839" s="123"/>
      <c r="D6839" s="57"/>
      <c r="E6839" s="72"/>
      <c r="F6839" s="62"/>
      <c r="G6839" s="63"/>
      <c r="H6839" s="412"/>
      <c r="I6839" s="73"/>
    </row>
    <row r="6840" spans="1:9" hidden="1" x14ac:dyDescent="0.25">
      <c r="A6840" s="224"/>
      <c r="B6840" s="68"/>
      <c r="C6840" s="56"/>
      <c r="D6840" s="57"/>
      <c r="E6840" s="66"/>
      <c r="F6840" s="62"/>
      <c r="G6840" s="63"/>
      <c r="H6840" s="412"/>
      <c r="I6840" s="73"/>
    </row>
    <row r="6841" spans="1:9" hidden="1" x14ac:dyDescent="0.25">
      <c r="A6841" s="224"/>
      <c r="B6841" s="56"/>
      <c r="C6841" s="56"/>
      <c r="D6841" s="57"/>
      <c r="E6841" s="86"/>
      <c r="F6841" s="76"/>
      <c r="G6841" s="63"/>
      <c r="H6841" s="412"/>
      <c r="I6841" s="73"/>
    </row>
    <row r="6842" spans="1:9" hidden="1" x14ac:dyDescent="0.25">
      <c r="A6842" s="224"/>
      <c r="B6842" s="56"/>
      <c r="C6842" s="56"/>
      <c r="D6842" s="56"/>
      <c r="E6842" s="66"/>
      <c r="F6842" s="58"/>
      <c r="G6842" s="63"/>
      <c r="H6842" s="412"/>
      <c r="I6842" s="73"/>
    </row>
    <row r="6843" spans="1:9" hidden="1" x14ac:dyDescent="0.25">
      <c r="A6843" s="224"/>
      <c r="B6843" s="56"/>
      <c r="C6843" s="65"/>
      <c r="D6843" s="129"/>
      <c r="E6843" s="66"/>
      <c r="F6843" s="67"/>
      <c r="G6843" s="63"/>
      <c r="H6843" s="412"/>
      <c r="I6843" s="73"/>
    </row>
    <row r="6844" spans="1:9" hidden="1" x14ac:dyDescent="0.25">
      <c r="A6844" s="224"/>
      <c r="B6844" s="56"/>
      <c r="C6844" s="56"/>
      <c r="D6844" s="105"/>
      <c r="E6844" s="66"/>
      <c r="F6844" s="67"/>
      <c r="G6844" s="63"/>
      <c r="H6844" s="412"/>
      <c r="I6844" s="73"/>
    </row>
    <row r="6845" spans="1:9" hidden="1" x14ac:dyDescent="0.25">
      <c r="A6845" s="224"/>
      <c r="B6845" s="56"/>
      <c r="C6845" s="56"/>
      <c r="D6845" s="56"/>
      <c r="E6845" s="72"/>
      <c r="F6845" s="58"/>
      <c r="G6845" s="63"/>
      <c r="H6845" s="412"/>
      <c r="I6845" s="73"/>
    </row>
    <row r="6846" spans="1:9" hidden="1" x14ac:dyDescent="0.25">
      <c r="A6846" s="224"/>
      <c r="B6846" s="68"/>
      <c r="C6846" s="56"/>
      <c r="D6846" s="105"/>
      <c r="E6846" s="72"/>
      <c r="F6846" s="482"/>
      <c r="G6846" s="743"/>
      <c r="H6846" s="412"/>
      <c r="I6846" s="56"/>
    </row>
    <row r="6847" spans="1:9" hidden="1" x14ac:dyDescent="0.25">
      <c r="A6847" s="224"/>
      <c r="B6847" s="56"/>
      <c r="C6847" s="56"/>
      <c r="D6847" s="57"/>
      <c r="E6847" s="99"/>
      <c r="F6847" s="62"/>
      <c r="G6847" s="63"/>
      <c r="H6847" s="412"/>
      <c r="I6847" s="56"/>
    </row>
    <row r="6848" spans="1:9" hidden="1" x14ac:dyDescent="0.25">
      <c r="A6848" s="224"/>
      <c r="B6848" s="56"/>
      <c r="C6848" s="56"/>
      <c r="D6848" s="57"/>
      <c r="E6848" s="72"/>
      <c r="F6848" s="62"/>
      <c r="G6848" s="63"/>
      <c r="H6848" s="64"/>
      <c r="I6848" s="56"/>
    </row>
    <row r="6849" spans="1:9" hidden="1" x14ac:dyDescent="0.25">
      <c r="A6849" s="224"/>
      <c r="B6849" s="68"/>
      <c r="C6849" s="68"/>
      <c r="D6849" s="57"/>
      <c r="E6849" s="86"/>
      <c r="F6849" s="62"/>
      <c r="G6849" s="63"/>
      <c r="H6849" s="64"/>
      <c r="I6849" s="56"/>
    </row>
    <row r="6850" spans="1:9" hidden="1" x14ac:dyDescent="0.25">
      <c r="A6850" s="224"/>
      <c r="B6850" s="55"/>
      <c r="C6850" s="75"/>
      <c r="D6850" s="57"/>
      <c r="E6850" s="86"/>
      <c r="F6850" s="62"/>
      <c r="G6850" s="63"/>
      <c r="H6850" s="64"/>
      <c r="I6850" s="65"/>
    </row>
    <row r="6851" spans="1:9" hidden="1" x14ac:dyDescent="0.25">
      <c r="A6851" s="224"/>
      <c r="B6851" s="68"/>
      <c r="C6851" s="56"/>
      <c r="D6851" s="57"/>
      <c r="E6851" s="66"/>
      <c r="F6851" s="62"/>
      <c r="G6851" s="63"/>
      <c r="H6851" s="64"/>
      <c r="I6851" s="65"/>
    </row>
    <row r="6852" spans="1:9" hidden="1" x14ac:dyDescent="0.25">
      <c r="A6852" s="224"/>
      <c r="B6852" s="68"/>
      <c r="C6852" s="56"/>
      <c r="D6852" s="243"/>
      <c r="E6852" s="72"/>
      <c r="F6852" s="76"/>
      <c r="G6852" s="63"/>
      <c r="H6852" s="64"/>
      <c r="I6852" s="65"/>
    </row>
    <row r="6853" spans="1:9" hidden="1" x14ac:dyDescent="0.25">
      <c r="A6853" s="224"/>
      <c r="B6853" s="56"/>
      <c r="C6853" s="110"/>
      <c r="D6853" s="57"/>
      <c r="E6853" s="66"/>
      <c r="F6853" s="62"/>
      <c r="G6853" s="63"/>
      <c r="H6853" s="64"/>
      <c r="I6853" s="65"/>
    </row>
    <row r="6854" spans="1:9" hidden="1" x14ac:dyDescent="0.25">
      <c r="A6854" s="224"/>
      <c r="B6854" s="55"/>
      <c r="C6854" s="56"/>
      <c r="D6854" s="119"/>
      <c r="E6854" s="99"/>
      <c r="F6854" s="120"/>
      <c r="G6854" s="63"/>
      <c r="H6854" s="64"/>
      <c r="I6854" s="65"/>
    </row>
    <row r="6855" spans="1:9" hidden="1" x14ac:dyDescent="0.25">
      <c r="A6855" s="224"/>
      <c r="B6855" s="56"/>
      <c r="C6855" s="56"/>
      <c r="D6855" s="83"/>
      <c r="E6855" s="84"/>
      <c r="F6855" s="76"/>
      <c r="G6855" s="63"/>
      <c r="H6855" s="64"/>
      <c r="I6855" s="65"/>
    </row>
    <row r="6856" spans="1:9" hidden="1" x14ac:dyDescent="0.25">
      <c r="A6856" s="224"/>
      <c r="B6856" s="56"/>
      <c r="C6856" s="56"/>
      <c r="D6856" s="57"/>
      <c r="E6856" s="66"/>
      <c r="F6856" s="62"/>
      <c r="G6856" s="63"/>
      <c r="H6856" s="64"/>
      <c r="I6856" s="65"/>
    </row>
    <row r="6857" spans="1:9" hidden="1" x14ac:dyDescent="0.25">
      <c r="A6857" s="224"/>
      <c r="B6857" s="56"/>
      <c r="C6857" s="56"/>
      <c r="D6857" s="57"/>
      <c r="E6857" s="66"/>
      <c r="F6857" s="62"/>
      <c r="G6857" s="63"/>
      <c r="H6857" s="64"/>
      <c r="I6857" s="65"/>
    </row>
    <row r="6858" spans="1:9" hidden="1" x14ac:dyDescent="0.25">
      <c r="A6858" s="224"/>
      <c r="B6858" s="56"/>
      <c r="C6858" s="56"/>
      <c r="D6858" s="57"/>
      <c r="E6858" s="66"/>
      <c r="F6858" s="62"/>
      <c r="G6858" s="63"/>
      <c r="H6858" s="64"/>
      <c r="I6858" s="65"/>
    </row>
    <row r="6859" spans="1:9" hidden="1" x14ac:dyDescent="0.25">
      <c r="A6859" s="224"/>
      <c r="B6859" s="56"/>
      <c r="C6859" s="56"/>
      <c r="D6859" s="83"/>
      <c r="E6859" s="69"/>
      <c r="F6859" s="62"/>
      <c r="G6859" s="63"/>
      <c r="H6859" s="64"/>
      <c r="I6859" s="65"/>
    </row>
    <row r="6860" spans="1:9" hidden="1" x14ac:dyDescent="0.25">
      <c r="A6860" s="224"/>
      <c r="B6860" s="55"/>
      <c r="C6860" s="56"/>
      <c r="D6860" s="119"/>
      <c r="E6860" s="99"/>
      <c r="F6860" s="120"/>
      <c r="G6860" s="63"/>
      <c r="H6860" s="64"/>
      <c r="I6860" s="56"/>
    </row>
    <row r="6861" spans="1:9" hidden="1" x14ac:dyDescent="0.25">
      <c r="A6861" s="224"/>
      <c r="B6861" s="56"/>
      <c r="C6861" s="56"/>
      <c r="D6861" s="57"/>
      <c r="E6861" s="66"/>
      <c r="F6861" s="76"/>
      <c r="G6861" s="63"/>
      <c r="H6861" s="64"/>
      <c r="I6861" s="70"/>
    </row>
    <row r="6862" spans="1:9" hidden="1" x14ac:dyDescent="0.25">
      <c r="A6862" s="224"/>
      <c r="B6862" s="56"/>
      <c r="C6862" s="123"/>
      <c r="D6862" s="57"/>
      <c r="E6862" s="72"/>
      <c r="F6862" s="62"/>
      <c r="G6862" s="63"/>
      <c r="H6862" s="64"/>
      <c r="I6862" s="70"/>
    </row>
    <row r="6863" spans="1:9" hidden="1" x14ac:dyDescent="0.25">
      <c r="A6863" s="224"/>
      <c r="B6863" s="68"/>
      <c r="C6863" s="56"/>
      <c r="D6863" s="57"/>
      <c r="E6863" s="66"/>
      <c r="F6863" s="62"/>
      <c r="G6863" s="63"/>
      <c r="H6863" s="64"/>
      <c r="I6863" s="430"/>
    </row>
    <row r="6864" spans="1:9" hidden="1" x14ac:dyDescent="0.25">
      <c r="A6864" s="224"/>
      <c r="B6864" s="68"/>
      <c r="C6864" s="75"/>
      <c r="D6864" s="57"/>
      <c r="E6864" s="99"/>
      <c r="F6864" s="77"/>
      <c r="G6864" s="63"/>
      <c r="H6864" s="64"/>
      <c r="I6864" s="430"/>
    </row>
    <row r="6865" spans="1:9" hidden="1" x14ac:dyDescent="0.25">
      <c r="A6865" s="224"/>
      <c r="B6865" s="56"/>
      <c r="C6865" s="56"/>
      <c r="D6865" s="83"/>
      <c r="E6865" s="72"/>
      <c r="F6865" s="62"/>
      <c r="G6865" s="743"/>
      <c r="H6865" s="64"/>
      <c r="I6865" s="430"/>
    </row>
    <row r="6866" spans="1:9" hidden="1" x14ac:dyDescent="0.25">
      <c r="A6866" s="224"/>
      <c r="B6866" s="56"/>
      <c r="C6866" s="123"/>
      <c r="D6866" s="57"/>
      <c r="E6866" s="72"/>
      <c r="F6866" s="62"/>
      <c r="G6866" s="743"/>
      <c r="H6866" s="64"/>
      <c r="I6866" s="429"/>
    </row>
    <row r="6867" spans="1:9" hidden="1" x14ac:dyDescent="0.25">
      <c r="A6867" s="224"/>
      <c r="B6867" s="55"/>
      <c r="C6867" s="75"/>
      <c r="D6867" s="57"/>
      <c r="E6867" s="86"/>
      <c r="F6867" s="62"/>
      <c r="G6867" s="63"/>
      <c r="H6867" s="64"/>
      <c r="I6867" s="64"/>
    </row>
    <row r="6868" spans="1:9" hidden="1" x14ac:dyDescent="0.25">
      <c r="A6868" s="224"/>
      <c r="B6868" s="55"/>
      <c r="C6868" s="80"/>
      <c r="D6868" s="57"/>
      <c r="E6868" s="66"/>
      <c r="F6868" s="62"/>
      <c r="G6868" s="63"/>
      <c r="H6868" s="64"/>
      <c r="I6868" s="64"/>
    </row>
    <row r="6869" spans="1:9" hidden="1" x14ac:dyDescent="0.25">
      <c r="A6869" s="224"/>
      <c r="B6869" s="56"/>
      <c r="C6869" s="80"/>
      <c r="D6869" s="57"/>
      <c r="E6869" s="66"/>
      <c r="F6869" s="76"/>
      <c r="G6869" s="63"/>
      <c r="H6869" s="64"/>
      <c r="I6869" s="64"/>
    </row>
    <row r="6870" spans="1:9" hidden="1" x14ac:dyDescent="0.25">
      <c r="A6870" s="224"/>
      <c r="B6870" s="56"/>
      <c r="C6870" s="56"/>
      <c r="D6870" s="56"/>
      <c r="E6870" s="72"/>
      <c r="F6870" s="56"/>
      <c r="G6870" s="63"/>
      <c r="H6870" s="64"/>
      <c r="I6870" s="64"/>
    </row>
    <row r="6871" spans="1:9" hidden="1" x14ac:dyDescent="0.25">
      <c r="A6871" s="224"/>
      <c r="B6871" s="56"/>
      <c r="C6871" s="71"/>
      <c r="D6871" s="57"/>
      <c r="E6871" s="72"/>
      <c r="F6871" s="62"/>
      <c r="G6871" s="63"/>
      <c r="H6871" s="64"/>
      <c r="I6871" s="244"/>
    </row>
    <row r="6872" spans="1:9" hidden="1" x14ac:dyDescent="0.25">
      <c r="A6872" s="224"/>
      <c r="B6872" s="68"/>
      <c r="C6872" s="56"/>
      <c r="D6872" s="61"/>
      <c r="E6872" s="56"/>
      <c r="F6872" s="76"/>
      <c r="G6872" s="63"/>
      <c r="H6872" s="64"/>
      <c r="I6872" s="244"/>
    </row>
    <row r="6873" spans="1:9" hidden="1" x14ac:dyDescent="0.25">
      <c r="A6873" s="224"/>
      <c r="B6873" s="56"/>
      <c r="C6873" s="56"/>
      <c r="D6873" s="57"/>
      <c r="E6873" s="72"/>
      <c r="F6873" s="58"/>
      <c r="G6873" s="63"/>
      <c r="H6873" s="64"/>
      <c r="I6873" s="244"/>
    </row>
    <row r="6874" spans="1:9" hidden="1" x14ac:dyDescent="0.25">
      <c r="A6874" s="224"/>
      <c r="B6874" s="56"/>
      <c r="C6874" s="56"/>
      <c r="D6874" s="57"/>
      <c r="E6874" s="66"/>
      <c r="F6874" s="76"/>
      <c r="G6874" s="63"/>
      <c r="H6874" s="64"/>
      <c r="I6874" s="244"/>
    </row>
    <row r="6875" spans="1:9" hidden="1" x14ac:dyDescent="0.25">
      <c r="A6875" s="224"/>
      <c r="B6875" s="56"/>
      <c r="C6875" s="80"/>
      <c r="D6875" s="57"/>
      <c r="E6875" s="66"/>
      <c r="F6875" s="76"/>
      <c r="G6875" s="63"/>
      <c r="H6875" s="64"/>
      <c r="I6875" s="244"/>
    </row>
    <row r="6876" spans="1:9" hidden="1" x14ac:dyDescent="0.25">
      <c r="A6876" s="224"/>
      <c r="B6876" s="55"/>
      <c r="C6876" s="80"/>
      <c r="D6876" s="57"/>
      <c r="E6876" s="66"/>
      <c r="F6876" s="62"/>
      <c r="G6876" s="63"/>
      <c r="H6876" s="64"/>
      <c r="I6876" s="244"/>
    </row>
    <row r="6877" spans="1:9" hidden="1" x14ac:dyDescent="0.25">
      <c r="A6877" s="224"/>
      <c r="B6877" s="56"/>
      <c r="C6877" s="80"/>
      <c r="D6877" s="57"/>
      <c r="E6877" s="84"/>
      <c r="F6877" s="62"/>
      <c r="G6877" s="63"/>
      <c r="H6877" s="64"/>
      <c r="I6877" s="244"/>
    </row>
    <row r="6878" spans="1:9" hidden="1" x14ac:dyDescent="0.25">
      <c r="A6878" s="224"/>
      <c r="B6878" s="56"/>
      <c r="C6878" s="80"/>
      <c r="D6878" s="83"/>
      <c r="E6878" s="84"/>
      <c r="F6878" s="76"/>
      <c r="G6878" s="63"/>
      <c r="H6878" s="64"/>
      <c r="I6878" s="244"/>
    </row>
    <row r="6879" spans="1:9" hidden="1" x14ac:dyDescent="0.25">
      <c r="A6879" s="224"/>
      <c r="B6879" s="68"/>
      <c r="C6879" s="80"/>
      <c r="D6879" s="61"/>
      <c r="E6879" s="84"/>
      <c r="F6879" s="76"/>
      <c r="G6879" s="63"/>
      <c r="H6879" s="64"/>
      <c r="I6879" s="244"/>
    </row>
    <row r="6880" spans="1:9" hidden="1" x14ac:dyDescent="0.25">
      <c r="A6880" s="224"/>
      <c r="B6880" s="56"/>
      <c r="C6880" s="80"/>
      <c r="D6880" s="71"/>
      <c r="E6880" s="84"/>
      <c r="F6880" s="96"/>
      <c r="G6880" s="63"/>
      <c r="H6880" s="64"/>
      <c r="I6880" s="244"/>
    </row>
    <row r="6881" spans="1:9" hidden="1" x14ac:dyDescent="0.25">
      <c r="A6881" s="224"/>
      <c r="B6881" s="56"/>
      <c r="C6881" s="80"/>
      <c r="D6881" s="56"/>
      <c r="E6881" s="66"/>
      <c r="F6881" s="58"/>
      <c r="G6881" s="63"/>
      <c r="H6881" s="64"/>
      <c r="I6881" s="244"/>
    </row>
    <row r="6882" spans="1:9" hidden="1" x14ac:dyDescent="0.25">
      <c r="A6882" s="224"/>
      <c r="B6882" s="56"/>
      <c r="C6882" s="80"/>
      <c r="D6882" s="129"/>
      <c r="E6882" s="66"/>
      <c r="F6882" s="130"/>
      <c r="G6882" s="63"/>
      <c r="H6882" s="64"/>
      <c r="I6882" s="64"/>
    </row>
    <row r="6883" spans="1:9" hidden="1" x14ac:dyDescent="0.25">
      <c r="A6883" s="224"/>
      <c r="B6883" s="56"/>
      <c r="C6883" s="56"/>
      <c r="D6883" s="243"/>
      <c r="E6883" s="230"/>
      <c r="F6883" s="138"/>
      <c r="G6883" s="63"/>
      <c r="H6883" s="64"/>
      <c r="I6883" s="73"/>
    </row>
    <row r="6884" spans="1:9" hidden="1" x14ac:dyDescent="0.25">
      <c r="A6884" s="224"/>
      <c r="B6884" s="68"/>
      <c r="C6884" s="80"/>
      <c r="D6884" s="61"/>
      <c r="E6884" s="84"/>
      <c r="F6884" s="62"/>
      <c r="G6884" s="63"/>
      <c r="H6884" s="64"/>
      <c r="I6884" s="73"/>
    </row>
    <row r="6885" spans="1:9" hidden="1" x14ac:dyDescent="0.25">
      <c r="A6885" s="224"/>
      <c r="B6885" s="55"/>
      <c r="C6885" s="80"/>
      <c r="D6885" s="57"/>
      <c r="E6885" s="84"/>
      <c r="F6885" s="76"/>
      <c r="G6885" s="63"/>
      <c r="H6885" s="64"/>
      <c r="I6885" s="73"/>
    </row>
    <row r="6886" spans="1:9" hidden="1" x14ac:dyDescent="0.25">
      <c r="A6886" s="224"/>
      <c r="B6886" s="56"/>
      <c r="C6886" s="75"/>
      <c r="D6886" s="57"/>
      <c r="E6886" s="66"/>
      <c r="F6886" s="76"/>
      <c r="G6886" s="63"/>
      <c r="H6886" s="64"/>
      <c r="I6886" s="73"/>
    </row>
    <row r="6887" spans="1:9" hidden="1" x14ac:dyDescent="0.25">
      <c r="A6887" s="224"/>
      <c r="B6887" s="56"/>
      <c r="C6887" s="80"/>
      <c r="D6887" s="57"/>
      <c r="E6887" s="72"/>
      <c r="F6887" s="76"/>
      <c r="G6887" s="63"/>
      <c r="H6887" s="64"/>
      <c r="I6887" s="73"/>
    </row>
    <row r="6888" spans="1:9" hidden="1" x14ac:dyDescent="0.25">
      <c r="A6888" s="224"/>
      <c r="B6888" s="55"/>
      <c r="C6888" s="72"/>
      <c r="D6888" s="57"/>
      <c r="E6888" s="66"/>
      <c r="F6888" s="62"/>
      <c r="G6888" s="63"/>
      <c r="H6888" s="64"/>
      <c r="I6888" s="73"/>
    </row>
    <row r="6889" spans="1:9" hidden="1" x14ac:dyDescent="0.25">
      <c r="A6889" s="224"/>
      <c r="B6889" s="81"/>
      <c r="C6889" s="72"/>
      <c r="D6889" s="57"/>
      <c r="E6889" s="66"/>
      <c r="F6889" s="62"/>
      <c r="G6889" s="63"/>
      <c r="H6889" s="64"/>
      <c r="I6889" s="73"/>
    </row>
    <row r="6890" spans="1:9" hidden="1" x14ac:dyDescent="0.25">
      <c r="A6890" s="224"/>
      <c r="B6890" s="56"/>
      <c r="C6890" s="56"/>
      <c r="D6890" s="57"/>
      <c r="E6890" s="66"/>
      <c r="F6890" s="76"/>
      <c r="G6890" s="63"/>
      <c r="H6890" s="64"/>
      <c r="I6890" s="73"/>
    </row>
    <row r="6891" spans="1:9" hidden="1" x14ac:dyDescent="0.25">
      <c r="A6891" s="224"/>
      <c r="B6891" s="55"/>
      <c r="C6891" s="75"/>
      <c r="D6891" s="57"/>
      <c r="E6891" s="86"/>
      <c r="F6891" s="62"/>
      <c r="G6891" s="743"/>
      <c r="H6891" s="64"/>
      <c r="I6891" s="56"/>
    </row>
    <row r="6892" spans="1:9" hidden="1" x14ac:dyDescent="0.25">
      <c r="A6892" s="224"/>
      <c r="B6892" s="56"/>
      <c r="C6892" s="56"/>
      <c r="D6892" s="57"/>
      <c r="E6892" s="86"/>
      <c r="F6892" s="76"/>
      <c r="G6892" s="63"/>
      <c r="H6892" s="412"/>
      <c r="I6892" s="56"/>
    </row>
    <row r="6893" spans="1:9" hidden="1" x14ac:dyDescent="0.25">
      <c r="A6893" s="224"/>
      <c r="B6893" s="55"/>
      <c r="C6893" s="56"/>
      <c r="D6893" s="57"/>
      <c r="E6893" s="72"/>
      <c r="F6893" s="76"/>
      <c r="G6893" s="63"/>
      <c r="H6893" s="64"/>
      <c r="I6893" s="56"/>
    </row>
    <row r="6894" spans="1:9" hidden="1" x14ac:dyDescent="0.25">
      <c r="A6894" s="224"/>
      <c r="B6894" s="68"/>
      <c r="C6894" s="56"/>
      <c r="D6894" s="71"/>
      <c r="E6894" s="71"/>
      <c r="F6894" s="96"/>
      <c r="G6894" s="63"/>
      <c r="H6894" s="64"/>
      <c r="I6894" s="56"/>
    </row>
    <row r="6895" spans="1:9" hidden="1" x14ac:dyDescent="0.25">
      <c r="A6895" s="224"/>
      <c r="B6895" s="55"/>
      <c r="C6895" s="75"/>
      <c r="D6895" s="83"/>
      <c r="E6895" s="72"/>
      <c r="F6895" s="76"/>
      <c r="G6895" s="63"/>
      <c r="H6895" s="64"/>
      <c r="I6895" s="56"/>
    </row>
    <row r="6896" spans="1:9" hidden="1" x14ac:dyDescent="0.25">
      <c r="A6896" s="224"/>
      <c r="B6896" s="56"/>
      <c r="C6896" s="56"/>
      <c r="D6896" s="57"/>
      <c r="E6896" s="86"/>
      <c r="F6896" s="62"/>
      <c r="G6896" s="63"/>
      <c r="H6896" s="64"/>
      <c r="I6896" s="56"/>
    </row>
    <row r="6897" spans="1:9" hidden="1" x14ac:dyDescent="0.25">
      <c r="A6897" s="224"/>
      <c r="B6897" s="56"/>
      <c r="C6897" s="123"/>
      <c r="D6897" s="57"/>
      <c r="E6897" s="72"/>
      <c r="F6897" s="76"/>
      <c r="G6897" s="63"/>
      <c r="H6897" s="64"/>
      <c r="I6897" s="56"/>
    </row>
    <row r="6898" spans="1:9" hidden="1" x14ac:dyDescent="0.25">
      <c r="A6898" s="224"/>
      <c r="B6898" s="56"/>
      <c r="C6898" s="56"/>
      <c r="D6898" s="57"/>
      <c r="E6898" s="66"/>
      <c r="F6898" s="62"/>
      <c r="G6898" s="63"/>
      <c r="H6898" s="64"/>
      <c r="I6898" s="56"/>
    </row>
    <row r="6899" spans="1:9" hidden="1" x14ac:dyDescent="0.25">
      <c r="A6899" s="224"/>
      <c r="B6899" s="124"/>
      <c r="C6899" s="71"/>
      <c r="D6899" s="128"/>
      <c r="E6899" s="413"/>
      <c r="F6899" s="203"/>
      <c r="G6899" s="63"/>
      <c r="H6899" s="64"/>
      <c r="I6899" s="56"/>
    </row>
    <row r="6900" spans="1:9" hidden="1" x14ac:dyDescent="0.25">
      <c r="A6900" s="224"/>
      <c r="B6900" s="56"/>
      <c r="C6900" s="56"/>
      <c r="D6900" s="57"/>
      <c r="E6900" s="72"/>
      <c r="F6900" s="62"/>
      <c r="G6900" s="63"/>
      <c r="H6900" s="64"/>
      <c r="I6900" s="64"/>
    </row>
    <row r="6901" spans="1:9" hidden="1" x14ac:dyDescent="0.25">
      <c r="A6901" s="224"/>
      <c r="B6901" s="56"/>
      <c r="C6901" s="56"/>
      <c r="D6901" s="57"/>
      <c r="E6901" s="72"/>
      <c r="F6901" s="62"/>
      <c r="G6901" s="63"/>
      <c r="H6901" s="64"/>
      <c r="I6901" s="64"/>
    </row>
    <row r="6902" spans="1:9" hidden="1" x14ac:dyDescent="0.25">
      <c r="A6902" s="224"/>
      <c r="B6902" s="56"/>
      <c r="C6902" s="56"/>
      <c r="D6902" s="57"/>
      <c r="E6902" s="86"/>
      <c r="F6902" s="62"/>
      <c r="G6902" s="63"/>
      <c r="H6902" s="64"/>
      <c r="I6902" s="64"/>
    </row>
    <row r="6903" spans="1:9" hidden="1" x14ac:dyDescent="0.25">
      <c r="A6903" s="224"/>
      <c r="B6903" s="55"/>
      <c r="C6903" s="75"/>
      <c r="D6903" s="57"/>
      <c r="E6903" s="86"/>
      <c r="F6903" s="62"/>
      <c r="G6903" s="63"/>
      <c r="H6903" s="64"/>
      <c r="I6903" s="244"/>
    </row>
    <row r="6904" spans="1:9" hidden="1" x14ac:dyDescent="0.25">
      <c r="A6904" s="224"/>
      <c r="B6904" s="55"/>
      <c r="C6904" s="72"/>
      <c r="D6904" s="57"/>
      <c r="E6904" s="66"/>
      <c r="F6904" s="62"/>
      <c r="G6904" s="63"/>
      <c r="H6904" s="64"/>
      <c r="I6904" s="70"/>
    </row>
    <row r="6905" spans="1:9" hidden="1" x14ac:dyDescent="0.25">
      <c r="A6905" s="224"/>
      <c r="B6905" s="56"/>
      <c r="C6905" s="80"/>
      <c r="D6905" s="105"/>
      <c r="E6905" s="66"/>
      <c r="F6905" s="62"/>
      <c r="G6905" s="63"/>
      <c r="H6905" s="64"/>
      <c r="I6905" s="70"/>
    </row>
    <row r="6906" spans="1:9" hidden="1" x14ac:dyDescent="0.25">
      <c r="A6906" s="224"/>
      <c r="B6906" s="68"/>
      <c r="C6906" s="80"/>
      <c r="D6906" s="57"/>
      <c r="E6906" s="72"/>
      <c r="F6906" s="77"/>
      <c r="G6906" s="63"/>
      <c r="H6906" s="64"/>
      <c r="I6906" s="70"/>
    </row>
    <row r="6907" spans="1:9" hidden="1" x14ac:dyDescent="0.25">
      <c r="A6907" s="224"/>
      <c r="B6907" s="56"/>
      <c r="C6907" s="80"/>
      <c r="D6907" s="57"/>
      <c r="E6907" s="99"/>
      <c r="F6907" s="77"/>
      <c r="G6907" s="63"/>
      <c r="H6907" s="64"/>
      <c r="I6907" s="70"/>
    </row>
    <row r="6908" spans="1:9" hidden="1" x14ac:dyDescent="0.25">
      <c r="A6908" s="224"/>
      <c r="B6908" s="56"/>
      <c r="C6908" s="80"/>
      <c r="D6908" s="139"/>
      <c r="E6908" s="84"/>
      <c r="F6908" s="140"/>
      <c r="G6908" s="63"/>
      <c r="H6908" s="64"/>
      <c r="I6908" s="70"/>
    </row>
    <row r="6909" spans="1:9" hidden="1" x14ac:dyDescent="0.25">
      <c r="A6909" s="224"/>
      <c r="B6909" s="68"/>
      <c r="C6909" s="56"/>
      <c r="D6909" s="57"/>
      <c r="E6909" s="66"/>
      <c r="F6909" s="62"/>
      <c r="G6909" s="63"/>
      <c r="H6909" s="64"/>
      <c r="I6909" s="70"/>
    </row>
    <row r="6910" spans="1:9" hidden="1" x14ac:dyDescent="0.25">
      <c r="A6910" s="224"/>
      <c r="B6910" s="68"/>
      <c r="C6910" s="56"/>
      <c r="D6910" s="61"/>
      <c r="E6910" s="66"/>
      <c r="F6910" s="62"/>
      <c r="G6910" s="63"/>
      <c r="H6910" s="64"/>
      <c r="I6910" s="70"/>
    </row>
    <row r="6911" spans="1:9" hidden="1" x14ac:dyDescent="0.25">
      <c r="A6911" s="224"/>
      <c r="B6911" s="56"/>
      <c r="C6911" s="80"/>
      <c r="D6911" s="57"/>
      <c r="E6911" s="72"/>
      <c r="F6911" s="58"/>
      <c r="G6911" s="63"/>
      <c r="H6911" s="64"/>
      <c r="I6911" s="70"/>
    </row>
    <row r="6912" spans="1:9" hidden="1" x14ac:dyDescent="0.25">
      <c r="A6912" s="224"/>
      <c r="B6912" s="56"/>
      <c r="C6912" s="123"/>
      <c r="D6912" s="57"/>
      <c r="E6912" s="72"/>
      <c r="F6912" s="62"/>
      <c r="G6912" s="63"/>
      <c r="H6912" s="64"/>
      <c r="I6912" s="70"/>
    </row>
    <row r="6913" spans="1:9" hidden="1" x14ac:dyDescent="0.25">
      <c r="A6913" s="224"/>
      <c r="B6913" s="74"/>
      <c r="C6913" s="230"/>
      <c r="D6913" s="57"/>
      <c r="E6913" s="86"/>
      <c r="F6913" s="62"/>
      <c r="G6913" s="63"/>
      <c r="H6913" s="64"/>
      <c r="I6913" s="70"/>
    </row>
    <row r="6914" spans="1:9" hidden="1" x14ac:dyDescent="0.25">
      <c r="A6914" s="224"/>
      <c r="B6914" s="56"/>
      <c r="C6914" s="80"/>
      <c r="D6914" s="57"/>
      <c r="E6914" s="72"/>
      <c r="F6914" s="76"/>
      <c r="G6914" s="63"/>
      <c r="H6914" s="64"/>
      <c r="I6914" s="70"/>
    </row>
    <row r="6915" spans="1:9" hidden="1" x14ac:dyDescent="0.25">
      <c r="A6915" s="224"/>
      <c r="B6915" s="55"/>
      <c r="C6915" s="56"/>
      <c r="D6915" s="105"/>
      <c r="E6915" s="66"/>
      <c r="F6915" s="76"/>
      <c r="G6915" s="63"/>
      <c r="H6915" s="64"/>
      <c r="I6915" s="70"/>
    </row>
    <row r="6916" spans="1:9" hidden="1" x14ac:dyDescent="0.25">
      <c r="A6916" s="224"/>
      <c r="B6916" s="55"/>
      <c r="C6916" s="56"/>
      <c r="D6916" s="105"/>
      <c r="E6916" s="66"/>
      <c r="F6916" s="77"/>
      <c r="G6916" s="63"/>
      <c r="H6916" s="64"/>
      <c r="I6916" s="56"/>
    </row>
    <row r="6917" spans="1:9" hidden="1" x14ac:dyDescent="0.25">
      <c r="A6917" s="224"/>
      <c r="B6917" s="56"/>
      <c r="C6917" s="110"/>
      <c r="D6917" s="57"/>
      <c r="E6917" s="86"/>
      <c r="F6917" s="62"/>
      <c r="G6917" s="63"/>
      <c r="H6917" s="64"/>
      <c r="I6917" s="56"/>
    </row>
    <row r="6918" spans="1:9" hidden="1" x14ac:dyDescent="0.25">
      <c r="A6918" s="224"/>
      <c r="B6918" s="56"/>
      <c r="C6918" s="56"/>
      <c r="D6918" s="57"/>
      <c r="E6918" s="66"/>
      <c r="F6918" s="67"/>
      <c r="G6918" s="63"/>
      <c r="H6918" s="64"/>
      <c r="I6918" s="70"/>
    </row>
    <row r="6919" spans="1:9" hidden="1" x14ac:dyDescent="0.25">
      <c r="A6919" s="224"/>
      <c r="B6919" s="68"/>
      <c r="C6919" s="56"/>
      <c r="D6919" s="57"/>
      <c r="E6919" s="66"/>
      <c r="F6919" s="63"/>
      <c r="G6919" s="63"/>
      <c r="H6919" s="64"/>
      <c r="I6919" s="70"/>
    </row>
    <row r="6920" spans="1:9" hidden="1" x14ac:dyDescent="0.25">
      <c r="A6920" s="224"/>
      <c r="B6920" s="81"/>
      <c r="C6920" s="56"/>
      <c r="D6920" s="57"/>
      <c r="E6920" s="66"/>
      <c r="F6920" s="62"/>
      <c r="G6920" s="63"/>
      <c r="H6920" s="64"/>
      <c r="I6920" s="70"/>
    </row>
    <row r="6921" spans="1:9" hidden="1" x14ac:dyDescent="0.25">
      <c r="A6921" s="224"/>
      <c r="B6921" s="56"/>
      <c r="C6921" s="123"/>
      <c r="D6921" s="57"/>
      <c r="E6921" s="72"/>
      <c r="F6921" s="62"/>
      <c r="G6921" s="63"/>
      <c r="H6921" s="64"/>
      <c r="I6921" s="70"/>
    </row>
    <row r="6922" spans="1:9" hidden="1" x14ac:dyDescent="0.25">
      <c r="A6922" s="224"/>
      <c r="B6922" s="81"/>
      <c r="C6922" s="81"/>
      <c r="D6922" s="57"/>
      <c r="E6922" s="66"/>
      <c r="F6922" s="67"/>
      <c r="G6922" s="63"/>
      <c r="H6922" s="64"/>
      <c r="I6922" s="70"/>
    </row>
    <row r="6923" spans="1:9" hidden="1" x14ac:dyDescent="0.25">
      <c r="A6923" s="224"/>
      <c r="B6923" s="56"/>
      <c r="C6923" s="56"/>
      <c r="D6923" s="57"/>
      <c r="E6923" s="66"/>
      <c r="F6923" s="76"/>
      <c r="G6923" s="63"/>
      <c r="H6923" s="64"/>
      <c r="I6923" s="430"/>
    </row>
    <row r="6924" spans="1:9" hidden="1" x14ac:dyDescent="0.25">
      <c r="A6924" s="224"/>
      <c r="B6924" s="56"/>
      <c r="C6924" s="56"/>
      <c r="D6924" s="57"/>
      <c r="E6924" s="86"/>
      <c r="F6924" s="62"/>
      <c r="G6924" s="63"/>
      <c r="H6924" s="64"/>
      <c r="I6924" s="430"/>
    </row>
    <row r="6925" spans="1:9" hidden="1" x14ac:dyDescent="0.25">
      <c r="A6925" s="224"/>
      <c r="B6925" s="55"/>
      <c r="C6925" s="75"/>
      <c r="D6925" s="57"/>
      <c r="E6925" s="86"/>
      <c r="F6925" s="62"/>
      <c r="G6925" s="63"/>
      <c r="H6925" s="64"/>
      <c r="I6925" s="429"/>
    </row>
    <row r="6926" spans="1:9" hidden="1" x14ac:dyDescent="0.25">
      <c r="A6926" s="224"/>
      <c r="B6926" s="56"/>
      <c r="C6926" s="56"/>
      <c r="D6926" s="57"/>
      <c r="E6926" s="86"/>
      <c r="F6926" s="76"/>
      <c r="G6926" s="63"/>
      <c r="H6926" s="64"/>
      <c r="I6926" s="73"/>
    </row>
    <row r="6927" spans="1:9" hidden="1" x14ac:dyDescent="0.25">
      <c r="A6927" s="224"/>
      <c r="B6927" s="56"/>
      <c r="C6927" s="56"/>
      <c r="D6927" s="57"/>
      <c r="E6927" s="86"/>
      <c r="F6927" s="76"/>
      <c r="G6927" s="63"/>
      <c r="H6927" s="64"/>
      <c r="I6927" s="81"/>
    </row>
    <row r="6928" spans="1:9" hidden="1" x14ac:dyDescent="0.25">
      <c r="A6928" s="224"/>
      <c r="B6928" s="56"/>
      <c r="C6928" s="56"/>
      <c r="D6928" s="57"/>
      <c r="E6928" s="86"/>
      <c r="F6928" s="62"/>
      <c r="G6928" s="63"/>
      <c r="H6928" s="64"/>
      <c r="I6928" s="73"/>
    </row>
    <row r="6929" spans="1:9" hidden="1" x14ac:dyDescent="0.25">
      <c r="A6929" s="224"/>
      <c r="B6929" s="68"/>
      <c r="C6929" s="56"/>
      <c r="D6929" s="57"/>
      <c r="E6929" s="66"/>
      <c r="F6929" s="62"/>
      <c r="G6929" s="63"/>
      <c r="H6929" s="64"/>
      <c r="I6929" s="73"/>
    </row>
    <row r="6930" spans="1:9" hidden="1" x14ac:dyDescent="0.25">
      <c r="A6930" s="224"/>
      <c r="B6930" s="68"/>
      <c r="C6930" s="56"/>
      <c r="D6930" s="61"/>
      <c r="E6930" s="56"/>
      <c r="F6930" s="76"/>
      <c r="G6930" s="63"/>
      <c r="H6930" s="64"/>
      <c r="I6930" s="73"/>
    </row>
    <row r="6931" spans="1:9" hidden="1" x14ac:dyDescent="0.25">
      <c r="A6931" s="224"/>
      <c r="B6931" s="55"/>
      <c r="C6931" s="80"/>
      <c r="D6931" s="57"/>
      <c r="E6931" s="66"/>
      <c r="F6931" s="62"/>
      <c r="G6931" s="63"/>
      <c r="H6931" s="64"/>
      <c r="I6931" s="73"/>
    </row>
    <row r="6932" spans="1:9" hidden="1" x14ac:dyDescent="0.25">
      <c r="A6932" s="224"/>
      <c r="B6932" s="56"/>
      <c r="C6932" s="80"/>
      <c r="D6932" s="57"/>
      <c r="E6932" s="84"/>
      <c r="F6932" s="62"/>
      <c r="G6932" s="63"/>
      <c r="H6932" s="64"/>
      <c r="I6932" s="73"/>
    </row>
    <row r="6933" spans="1:9" hidden="1" x14ac:dyDescent="0.25">
      <c r="A6933" s="224"/>
      <c r="B6933" s="56"/>
      <c r="C6933" s="80"/>
      <c r="D6933" s="83"/>
      <c r="E6933" s="84"/>
      <c r="F6933" s="76"/>
      <c r="G6933" s="63"/>
      <c r="H6933" s="64"/>
      <c r="I6933" s="73"/>
    </row>
    <row r="6934" spans="1:9" hidden="1" x14ac:dyDescent="0.25">
      <c r="A6934" s="224"/>
      <c r="B6934" s="68"/>
      <c r="C6934" s="80"/>
      <c r="D6934" s="61"/>
      <c r="E6934" s="84"/>
      <c r="F6934" s="76"/>
      <c r="G6934" s="63"/>
      <c r="H6934" s="64"/>
      <c r="I6934" s="73"/>
    </row>
    <row r="6935" spans="1:9" hidden="1" x14ac:dyDescent="0.25">
      <c r="A6935" s="224"/>
      <c r="B6935" s="55"/>
      <c r="C6935" s="80"/>
      <c r="D6935" s="57"/>
      <c r="E6935" s="66"/>
      <c r="F6935" s="76"/>
      <c r="G6935" s="63"/>
      <c r="H6935" s="64"/>
      <c r="I6935" s="73"/>
    </row>
    <row r="6936" spans="1:9" hidden="1" x14ac:dyDescent="0.25">
      <c r="A6936" s="224"/>
      <c r="B6936" s="60"/>
      <c r="C6936" s="151"/>
      <c r="D6936" s="83"/>
      <c r="E6936" s="84"/>
      <c r="F6936" s="76"/>
      <c r="G6936" s="63"/>
      <c r="H6936" s="64"/>
      <c r="I6936" s="70"/>
    </row>
    <row r="6937" spans="1:9" hidden="1" x14ac:dyDescent="0.25">
      <c r="A6937" s="224"/>
      <c r="B6937" s="56"/>
      <c r="C6937" s="56"/>
      <c r="D6937" s="57"/>
      <c r="E6937" s="86"/>
      <c r="F6937" s="62"/>
      <c r="G6937" s="63"/>
      <c r="H6937" s="64"/>
      <c r="I6937" s="70"/>
    </row>
    <row r="6938" spans="1:9" hidden="1" x14ac:dyDescent="0.25">
      <c r="A6938" s="224"/>
      <c r="B6938" s="55"/>
      <c r="C6938" s="75"/>
      <c r="D6938" s="57"/>
      <c r="E6938" s="86"/>
      <c r="F6938" s="62"/>
      <c r="G6938" s="63"/>
      <c r="H6938" s="64"/>
      <c r="I6938" s="70"/>
    </row>
    <row r="6939" spans="1:9" hidden="1" x14ac:dyDescent="0.25">
      <c r="A6939" s="224"/>
      <c r="B6939" s="56"/>
      <c r="C6939" s="56"/>
      <c r="D6939" s="57"/>
      <c r="E6939" s="86"/>
      <c r="F6939" s="76"/>
      <c r="G6939" s="63"/>
      <c r="H6939" s="64"/>
      <c r="I6939" s="70"/>
    </row>
    <row r="6940" spans="1:9" hidden="1" x14ac:dyDescent="0.25">
      <c r="A6940" s="224"/>
      <c r="B6940" s="56"/>
      <c r="C6940" s="56"/>
      <c r="D6940" s="57"/>
      <c r="E6940" s="86"/>
      <c r="F6940" s="76"/>
      <c r="G6940" s="63"/>
      <c r="H6940" s="64"/>
      <c r="I6940" s="70"/>
    </row>
    <row r="6941" spans="1:9" hidden="1" x14ac:dyDescent="0.25">
      <c r="A6941" s="224"/>
      <c r="B6941" s="56"/>
      <c r="C6941" s="110"/>
      <c r="D6941" s="57"/>
      <c r="E6941" s="66"/>
      <c r="F6941" s="62"/>
      <c r="G6941" s="63"/>
      <c r="H6941" s="64"/>
      <c r="I6941" s="430"/>
    </row>
    <row r="6942" spans="1:9" hidden="1" x14ac:dyDescent="0.25">
      <c r="A6942" s="224"/>
      <c r="B6942" s="55"/>
      <c r="C6942" s="56"/>
      <c r="D6942" s="57"/>
      <c r="E6942" s="84"/>
      <c r="F6942" s="76"/>
      <c r="G6942" s="63"/>
      <c r="H6942" s="64"/>
      <c r="I6942" s="430"/>
    </row>
    <row r="6943" spans="1:9" hidden="1" x14ac:dyDescent="0.25">
      <c r="A6943" s="224"/>
      <c r="B6943" s="56"/>
      <c r="C6943" s="80"/>
      <c r="D6943" s="57"/>
      <c r="E6943" s="84"/>
      <c r="F6943" s="62"/>
      <c r="G6943" s="63"/>
      <c r="H6943" s="64"/>
      <c r="I6943" s="429"/>
    </row>
    <row r="6944" spans="1:9" hidden="1" x14ac:dyDescent="0.25">
      <c r="A6944" s="224"/>
      <c r="B6944" s="56"/>
      <c r="C6944" s="123"/>
      <c r="D6944" s="57"/>
      <c r="E6944" s="72"/>
      <c r="F6944" s="62"/>
      <c r="G6944" s="63"/>
      <c r="H6944" s="64"/>
      <c r="I6944" s="73"/>
    </row>
    <row r="6945" spans="1:9" hidden="1" x14ac:dyDescent="0.25">
      <c r="A6945" s="224"/>
      <c r="B6945" s="68"/>
      <c r="C6945" s="56"/>
      <c r="D6945" s="57"/>
      <c r="E6945" s="66"/>
      <c r="F6945" s="62"/>
      <c r="G6945" s="63"/>
      <c r="H6945" s="64"/>
      <c r="I6945" s="81"/>
    </row>
    <row r="6946" spans="1:9" hidden="1" x14ac:dyDescent="0.25">
      <c r="A6946" s="224"/>
      <c r="B6946" s="68"/>
      <c r="C6946" s="56"/>
      <c r="D6946" s="61"/>
      <c r="E6946" s="56"/>
      <c r="F6946" s="76"/>
      <c r="G6946" s="63"/>
      <c r="H6946" s="64"/>
      <c r="I6946" s="73"/>
    </row>
    <row r="6947" spans="1:9" hidden="1" x14ac:dyDescent="0.25">
      <c r="A6947" s="224"/>
      <c r="B6947" s="56"/>
      <c r="C6947" s="56"/>
      <c r="D6947" s="57"/>
      <c r="E6947" s="72"/>
      <c r="F6947" s="58"/>
      <c r="G6947" s="63"/>
      <c r="H6947" s="64"/>
      <c r="I6947" s="73"/>
    </row>
    <row r="6948" spans="1:9" hidden="1" x14ac:dyDescent="0.25">
      <c r="A6948" s="224"/>
      <c r="B6948" s="56"/>
      <c r="C6948" s="56"/>
      <c r="D6948" s="57"/>
      <c r="E6948" s="66"/>
      <c r="F6948" s="76"/>
      <c r="G6948" s="63"/>
      <c r="H6948" s="64"/>
      <c r="I6948" s="73"/>
    </row>
    <row r="6949" spans="1:9" hidden="1" x14ac:dyDescent="0.25">
      <c r="A6949" s="224"/>
      <c r="B6949" s="56"/>
      <c r="C6949" s="56"/>
      <c r="D6949" s="57"/>
      <c r="E6949" s="66"/>
      <c r="F6949" s="76"/>
      <c r="G6949" s="63"/>
      <c r="H6949" s="64"/>
      <c r="I6949" s="73"/>
    </row>
    <row r="6950" spans="1:9" hidden="1" x14ac:dyDescent="0.25">
      <c r="A6950" s="224"/>
      <c r="B6950" s="55"/>
      <c r="C6950" s="56"/>
      <c r="D6950" s="57"/>
      <c r="E6950" s="66"/>
      <c r="F6950" s="62"/>
      <c r="G6950" s="63"/>
      <c r="H6950" s="64"/>
      <c r="I6950" s="73"/>
    </row>
    <row r="6951" spans="1:9" hidden="1" x14ac:dyDescent="0.25">
      <c r="A6951" s="224"/>
      <c r="B6951" s="56"/>
      <c r="C6951" s="56"/>
      <c r="D6951" s="57"/>
      <c r="E6951" s="84"/>
      <c r="F6951" s="62"/>
      <c r="G6951" s="63"/>
      <c r="H6951" s="64"/>
      <c r="I6951" s="73"/>
    </row>
    <row r="6952" spans="1:9" hidden="1" x14ac:dyDescent="0.25">
      <c r="A6952" s="224"/>
      <c r="B6952" s="56"/>
      <c r="C6952" s="56"/>
      <c r="D6952" s="83"/>
      <c r="E6952" s="84"/>
      <c r="F6952" s="76"/>
      <c r="G6952" s="63"/>
      <c r="H6952" s="64"/>
      <c r="I6952" s="73"/>
    </row>
    <row r="6953" spans="1:9" hidden="1" x14ac:dyDescent="0.25">
      <c r="A6953" s="224"/>
      <c r="B6953" s="68"/>
      <c r="C6953" s="56"/>
      <c r="D6953" s="61"/>
      <c r="E6953" s="84"/>
      <c r="F6953" s="76"/>
      <c r="G6953" s="63"/>
      <c r="H6953" s="64"/>
      <c r="I6953" s="73"/>
    </row>
    <row r="6954" spans="1:9" hidden="1" x14ac:dyDescent="0.25">
      <c r="A6954" s="224"/>
      <c r="B6954" s="56"/>
      <c r="C6954" s="56"/>
      <c r="D6954" s="71"/>
      <c r="E6954" s="84"/>
      <c r="F6954" s="96"/>
      <c r="G6954" s="63"/>
      <c r="H6954" s="64"/>
      <c r="I6954" s="73"/>
    </row>
    <row r="6955" spans="1:9" hidden="1" x14ac:dyDescent="0.25">
      <c r="A6955" s="224"/>
      <c r="B6955" s="68"/>
      <c r="C6955" s="56"/>
      <c r="D6955" s="61"/>
      <c r="E6955" s="56"/>
      <c r="F6955" s="62"/>
      <c r="G6955" s="63"/>
      <c r="H6955" s="64"/>
      <c r="I6955" s="73"/>
    </row>
    <row r="6956" spans="1:9" hidden="1" x14ac:dyDescent="0.25">
      <c r="A6956" s="224"/>
      <c r="B6956" s="68"/>
      <c r="C6956" s="56"/>
      <c r="D6956" s="61"/>
      <c r="E6956" s="56"/>
      <c r="F6956" s="62"/>
      <c r="G6956" s="63"/>
      <c r="H6956" s="64"/>
      <c r="I6956" s="73"/>
    </row>
    <row r="6957" spans="1:9" hidden="1" x14ac:dyDescent="0.25">
      <c r="A6957" s="224"/>
      <c r="B6957" s="56"/>
      <c r="C6957" s="56"/>
      <c r="D6957" s="57"/>
      <c r="E6957" s="66"/>
      <c r="F6957" s="76"/>
      <c r="G6957" s="63"/>
      <c r="H6957" s="64"/>
      <c r="I6957" s="73"/>
    </row>
    <row r="6958" spans="1:9" hidden="1" x14ac:dyDescent="0.25">
      <c r="A6958" s="224"/>
      <c r="B6958" s="55"/>
      <c r="C6958" s="56"/>
      <c r="D6958" s="57"/>
      <c r="E6958" s="86"/>
      <c r="F6958" s="62"/>
      <c r="G6958" s="63"/>
      <c r="H6958" s="64"/>
      <c r="I6958" s="73"/>
    </row>
    <row r="6959" spans="1:9" hidden="1" x14ac:dyDescent="0.25">
      <c r="A6959" s="224"/>
      <c r="B6959" s="56"/>
      <c r="C6959" s="56"/>
      <c r="D6959" s="57"/>
      <c r="E6959" s="86"/>
      <c r="F6959" s="76"/>
      <c r="G6959" s="63"/>
      <c r="H6959" s="64"/>
      <c r="I6959" s="56"/>
    </row>
    <row r="6960" spans="1:9" hidden="1" x14ac:dyDescent="0.25">
      <c r="A6960" s="224"/>
      <c r="B6960" s="55"/>
      <c r="C6960" s="56"/>
      <c r="D6960" s="57"/>
      <c r="E6960" s="86"/>
      <c r="F6960" s="62"/>
      <c r="G6960" s="63"/>
      <c r="H6960" s="64"/>
      <c r="I6960" s="56"/>
    </row>
    <row r="6961" spans="1:9" hidden="1" x14ac:dyDescent="0.25">
      <c r="A6961" s="224"/>
      <c r="B6961" s="81"/>
      <c r="C6961" s="56"/>
      <c r="D6961" s="57"/>
      <c r="E6961" s="66"/>
      <c r="F6961" s="62"/>
      <c r="G6961" s="63"/>
      <c r="H6961" s="64"/>
      <c r="I6961" s="56"/>
    </row>
    <row r="6962" spans="1:9" hidden="1" x14ac:dyDescent="0.25">
      <c r="A6962" s="224"/>
      <c r="B6962" s="55"/>
      <c r="C6962" s="56"/>
      <c r="D6962" s="57"/>
      <c r="E6962" s="66"/>
      <c r="F6962" s="62"/>
      <c r="G6962" s="63"/>
      <c r="H6962" s="64"/>
      <c r="I6962" s="56"/>
    </row>
    <row r="6963" spans="1:9" hidden="1" x14ac:dyDescent="0.25">
      <c r="A6963" s="224"/>
      <c r="B6963" s="68"/>
      <c r="C6963" s="56"/>
      <c r="D6963" s="61"/>
      <c r="E6963" s="66"/>
      <c r="F6963" s="62"/>
      <c r="G6963" s="63"/>
      <c r="H6963" s="64"/>
      <c r="I6963" s="56"/>
    </row>
    <row r="6964" spans="1:9" hidden="1" x14ac:dyDescent="0.25">
      <c r="A6964" s="224"/>
      <c r="B6964" s="55"/>
      <c r="C6964" s="56"/>
      <c r="D6964" s="57"/>
      <c r="E6964" s="86"/>
      <c r="F6964" s="76"/>
      <c r="G6964" s="63"/>
      <c r="H6964" s="64"/>
      <c r="I6964" s="56"/>
    </row>
    <row r="6965" spans="1:9" hidden="1" x14ac:dyDescent="0.25">
      <c r="A6965" s="224"/>
      <c r="B6965" s="56"/>
      <c r="C6965" s="56"/>
      <c r="D6965" s="128"/>
      <c r="E6965" s="99"/>
      <c r="F6965" s="116"/>
      <c r="G6965" s="63"/>
      <c r="H6965" s="64"/>
      <c r="I6965" s="56"/>
    </row>
    <row r="6966" spans="1:9" hidden="1" x14ac:dyDescent="0.25">
      <c r="A6966" s="224"/>
      <c r="B6966" s="56"/>
      <c r="C6966" s="56"/>
      <c r="D6966" s="57"/>
      <c r="E6966" s="56"/>
      <c r="F6966" s="62"/>
      <c r="G6966" s="63"/>
      <c r="H6966" s="64"/>
      <c r="I6966" s="56"/>
    </row>
    <row r="6967" spans="1:9" hidden="1" x14ac:dyDescent="0.25">
      <c r="A6967" s="224"/>
      <c r="B6967" s="56"/>
      <c r="C6967" s="56"/>
      <c r="D6967" s="57"/>
      <c r="E6967" s="56"/>
      <c r="F6967" s="62"/>
      <c r="G6967" s="63"/>
      <c r="H6967" s="64"/>
      <c r="I6967" s="56"/>
    </row>
    <row r="6968" spans="1:9" hidden="1" x14ac:dyDescent="0.25">
      <c r="A6968" s="224"/>
      <c r="B6968" s="55"/>
      <c r="C6968" s="56"/>
      <c r="D6968" s="57"/>
      <c r="E6968" s="56"/>
      <c r="F6968" s="62"/>
      <c r="G6968" s="63"/>
      <c r="H6968" s="64"/>
      <c r="I6968" s="64"/>
    </row>
    <row r="6969" spans="1:9" hidden="1" x14ac:dyDescent="0.25">
      <c r="A6969" s="224"/>
      <c r="B6969" s="55"/>
      <c r="C6969" s="56"/>
      <c r="D6969" s="105"/>
      <c r="E6969" s="66"/>
      <c r="F6969" s="76"/>
      <c r="G6969" s="63"/>
      <c r="H6969" s="64"/>
      <c r="I6969" s="64"/>
    </row>
    <row r="6970" spans="1:9" hidden="1" x14ac:dyDescent="0.25">
      <c r="A6970" s="224"/>
      <c r="B6970" s="55"/>
      <c r="C6970" s="56"/>
      <c r="D6970" s="105"/>
      <c r="E6970" s="66"/>
      <c r="F6970" s="77"/>
      <c r="G6970" s="63"/>
      <c r="H6970" s="64"/>
      <c r="I6970" s="64"/>
    </row>
    <row r="6971" spans="1:9" hidden="1" x14ac:dyDescent="0.25">
      <c r="A6971" s="224"/>
      <c r="B6971" s="56"/>
      <c r="C6971" s="80"/>
      <c r="D6971" s="57"/>
      <c r="E6971" s="99"/>
      <c r="F6971" s="77"/>
      <c r="G6971" s="63"/>
      <c r="H6971" s="64"/>
      <c r="I6971" s="64"/>
    </row>
    <row r="6972" spans="1:9" hidden="1" x14ac:dyDescent="0.25">
      <c r="A6972" s="224"/>
      <c r="B6972" s="60"/>
      <c r="C6972" s="252"/>
      <c r="D6972" s="57"/>
      <c r="E6972" s="72"/>
      <c r="F6972" s="96"/>
      <c r="G6972" s="63"/>
      <c r="H6972" s="64"/>
      <c r="I6972" s="64"/>
    </row>
    <row r="6973" spans="1:9" hidden="1" x14ac:dyDescent="0.25">
      <c r="A6973" s="224"/>
      <c r="B6973" s="56"/>
      <c r="C6973" s="80"/>
      <c r="D6973" s="57"/>
      <c r="E6973" s="99"/>
      <c r="F6973" s="77"/>
      <c r="G6973" s="63"/>
      <c r="H6973" s="64"/>
      <c r="I6973" s="56"/>
    </row>
    <row r="6974" spans="1:9" hidden="1" x14ac:dyDescent="0.25">
      <c r="A6974" s="224"/>
      <c r="B6974" s="56"/>
      <c r="C6974" s="80"/>
      <c r="D6974" s="139"/>
      <c r="E6974" s="84"/>
      <c r="F6974" s="140"/>
      <c r="G6974" s="63"/>
      <c r="H6974" s="64"/>
      <c r="I6974" s="56"/>
    </row>
    <row r="6975" spans="1:9" hidden="1" x14ac:dyDescent="0.25">
      <c r="A6975" s="224"/>
      <c r="B6975" s="56"/>
      <c r="C6975" s="80"/>
      <c r="D6975" s="115"/>
      <c r="E6975" s="99"/>
      <c r="F6975" s="116"/>
      <c r="G6975" s="63"/>
      <c r="H6975" s="64"/>
      <c r="I6975" s="56"/>
    </row>
    <row r="6976" spans="1:9" hidden="1" x14ac:dyDescent="0.25">
      <c r="A6976" s="224"/>
      <c r="B6976" s="55"/>
      <c r="C6976" s="80"/>
      <c r="D6976" s="119"/>
      <c r="E6976" s="99"/>
      <c r="F6976" s="120"/>
      <c r="G6976" s="63"/>
      <c r="H6976" s="64"/>
      <c r="I6976" s="56"/>
    </row>
    <row r="6977" spans="1:9" hidden="1" x14ac:dyDescent="0.25">
      <c r="A6977" s="224"/>
      <c r="B6977" s="55"/>
      <c r="C6977" s="80"/>
      <c r="D6977" s="115"/>
      <c r="E6977" s="99"/>
      <c r="F6977" s="116"/>
      <c r="G6977" s="63"/>
      <c r="H6977" s="64"/>
      <c r="I6977" s="56"/>
    </row>
    <row r="6978" spans="1:9" hidden="1" x14ac:dyDescent="0.25">
      <c r="A6978" s="224"/>
      <c r="B6978" s="55"/>
      <c r="C6978" s="80"/>
      <c r="D6978" s="119"/>
      <c r="E6978" s="99"/>
      <c r="F6978" s="120"/>
      <c r="G6978" s="63"/>
      <c r="H6978" s="64"/>
      <c r="I6978" s="56"/>
    </row>
    <row r="6979" spans="1:9" hidden="1" x14ac:dyDescent="0.25">
      <c r="A6979" s="224"/>
      <c r="B6979" s="56"/>
      <c r="C6979" s="56"/>
      <c r="D6979" s="57"/>
      <c r="E6979" s="86"/>
      <c r="F6979" s="62"/>
      <c r="G6979" s="63"/>
      <c r="H6979" s="64"/>
      <c r="I6979" s="56"/>
    </row>
    <row r="6980" spans="1:9" hidden="1" x14ac:dyDescent="0.25">
      <c r="A6980" s="224"/>
      <c r="B6980" s="81"/>
      <c r="C6980" s="136"/>
      <c r="D6980" s="137"/>
      <c r="E6980" s="99"/>
      <c r="F6980" s="138"/>
      <c r="G6980" s="63"/>
      <c r="H6980" s="64"/>
      <c r="I6980" s="56"/>
    </row>
    <row r="6981" spans="1:9" hidden="1" x14ac:dyDescent="0.25">
      <c r="A6981" s="224"/>
      <c r="B6981" s="56"/>
      <c r="C6981" s="136"/>
      <c r="D6981" s="139"/>
      <c r="E6981" s="99"/>
      <c r="F6981" s="140"/>
      <c r="G6981" s="63"/>
      <c r="H6981" s="64"/>
      <c r="I6981" s="56"/>
    </row>
    <row r="6982" spans="1:9" hidden="1" x14ac:dyDescent="0.25">
      <c r="A6982" s="224"/>
      <c r="B6982" s="56"/>
      <c r="C6982" s="136"/>
      <c r="D6982" s="139"/>
      <c r="E6982" s="99"/>
      <c r="F6982" s="140"/>
      <c r="G6982" s="63"/>
      <c r="H6982" s="64"/>
      <c r="I6982" s="56"/>
    </row>
    <row r="6983" spans="1:9" hidden="1" x14ac:dyDescent="0.25">
      <c r="A6983" s="224"/>
      <c r="B6983" s="56"/>
      <c r="C6983" s="136"/>
      <c r="D6983" s="115"/>
      <c r="E6983" s="99"/>
      <c r="F6983" s="116"/>
      <c r="G6983" s="63"/>
      <c r="H6983" s="64"/>
      <c r="I6983" s="56"/>
    </row>
    <row r="6984" spans="1:9" hidden="1" x14ac:dyDescent="0.25">
      <c r="A6984" s="224"/>
      <c r="B6984" s="56"/>
      <c r="C6984" s="136"/>
      <c r="D6984" s="115"/>
      <c r="E6984" s="99"/>
      <c r="F6984" s="116"/>
      <c r="G6984" s="63"/>
      <c r="H6984" s="64"/>
      <c r="I6984" s="56"/>
    </row>
    <row r="6985" spans="1:9" hidden="1" x14ac:dyDescent="0.25">
      <c r="A6985" s="224"/>
      <c r="B6985" s="56"/>
      <c r="C6985" s="136"/>
      <c r="D6985" s="137"/>
      <c r="E6985" s="99"/>
      <c r="F6985" s="138"/>
      <c r="G6985" s="63"/>
      <c r="H6985" s="64"/>
      <c r="I6985" s="56"/>
    </row>
    <row r="6986" spans="1:9" hidden="1" x14ac:dyDescent="0.25">
      <c r="A6986" s="224"/>
      <c r="B6986" s="483"/>
      <c r="C6986" s="136"/>
      <c r="D6986" s="115"/>
      <c r="E6986" s="99"/>
      <c r="F6986" s="116"/>
      <c r="G6986" s="63"/>
      <c r="H6986" s="64"/>
      <c r="I6986" s="56"/>
    </row>
    <row r="6987" spans="1:9" hidden="1" x14ac:dyDescent="0.25">
      <c r="A6987" s="224"/>
      <c r="B6987" s="249"/>
      <c r="C6987" s="136"/>
      <c r="D6987" s="115"/>
      <c r="E6987" s="99"/>
      <c r="F6987" s="116"/>
      <c r="G6987" s="63"/>
      <c r="H6987" s="64"/>
      <c r="I6987" s="56"/>
    </row>
    <row r="6988" spans="1:9" hidden="1" x14ac:dyDescent="0.25">
      <c r="A6988" s="224"/>
      <c r="B6988" s="249"/>
      <c r="C6988" s="136"/>
      <c r="D6988" s="115"/>
      <c r="E6988" s="99"/>
      <c r="F6988" s="116"/>
      <c r="G6988" s="63"/>
      <c r="H6988" s="64"/>
      <c r="I6988" s="56"/>
    </row>
    <row r="6989" spans="1:9" hidden="1" x14ac:dyDescent="0.25">
      <c r="A6989" s="224"/>
      <c r="B6989" s="249"/>
      <c r="C6989" s="106"/>
      <c r="D6989" s="106"/>
      <c r="E6989" s="56"/>
      <c r="F6989" s="56"/>
      <c r="G6989" s="63"/>
      <c r="H6989" s="64"/>
      <c r="I6989" s="56"/>
    </row>
    <row r="6990" spans="1:9" hidden="1" x14ac:dyDescent="0.25">
      <c r="A6990" s="224"/>
      <c r="B6990" s="56"/>
      <c r="C6990" s="56"/>
      <c r="D6990" s="56"/>
      <c r="E6990" s="56"/>
      <c r="F6990" s="58"/>
      <c r="G6990" s="63"/>
      <c r="H6990" s="64"/>
      <c r="I6990" s="56"/>
    </row>
    <row r="6991" spans="1:9" hidden="1" x14ac:dyDescent="0.25">
      <c r="A6991" s="224"/>
      <c r="B6991" s="56"/>
      <c r="C6991" s="56"/>
      <c r="D6991" s="56"/>
      <c r="E6991" s="56"/>
      <c r="F6991" s="58"/>
      <c r="G6991" s="63"/>
      <c r="H6991" s="56"/>
      <c r="I6991" s="56"/>
    </row>
    <row r="6992" spans="1:9" hidden="1" x14ac:dyDescent="0.25">
      <c r="A6992" s="224"/>
      <c r="B6992" s="68"/>
      <c r="C6992" s="75"/>
      <c r="D6992" s="57"/>
      <c r="E6992" s="72"/>
      <c r="F6992" s="77"/>
      <c r="G6992" s="63"/>
      <c r="H6992" s="56"/>
      <c r="I6992" s="70"/>
    </row>
    <row r="6993" spans="1:9" hidden="1" x14ac:dyDescent="0.25">
      <c r="A6993" s="224"/>
      <c r="B6993" s="55"/>
      <c r="C6993" s="72"/>
      <c r="D6993" s="105"/>
      <c r="E6993" s="66"/>
      <c r="F6993" s="77"/>
      <c r="G6993" s="63"/>
      <c r="H6993" s="106"/>
      <c r="I6993" s="70"/>
    </row>
    <row r="6994" spans="1:9" hidden="1" x14ac:dyDescent="0.25">
      <c r="A6994" s="224"/>
      <c r="B6994" s="55"/>
      <c r="C6994" s="72"/>
      <c r="D6994" s="105"/>
      <c r="E6994" s="66"/>
      <c r="F6994" s="77"/>
      <c r="G6994" s="63"/>
      <c r="H6994" s="64"/>
      <c r="I6994" s="70"/>
    </row>
    <row r="6995" spans="1:9" hidden="1" x14ac:dyDescent="0.25">
      <c r="A6995" s="224"/>
      <c r="B6995" s="68"/>
      <c r="C6995" s="56"/>
      <c r="D6995" s="61"/>
      <c r="E6995" s="56"/>
      <c r="F6995" s="62"/>
      <c r="G6995" s="63"/>
      <c r="H6995" s="64"/>
      <c r="I6995" s="70"/>
    </row>
    <row r="6996" spans="1:9" hidden="1" x14ac:dyDescent="0.25">
      <c r="A6996" s="224"/>
      <c r="B6996" s="68"/>
      <c r="C6996" s="56"/>
      <c r="D6996" s="250"/>
      <c r="E6996" s="84"/>
      <c r="F6996" s="140"/>
      <c r="G6996" s="63"/>
      <c r="H6996" s="64"/>
      <c r="I6996" s="70"/>
    </row>
    <row r="6997" spans="1:9" hidden="1" x14ac:dyDescent="0.25">
      <c r="A6997" s="224"/>
      <c r="B6997" s="56"/>
      <c r="C6997" s="56"/>
      <c r="D6997" s="128"/>
      <c r="E6997" s="99"/>
      <c r="F6997" s="116"/>
      <c r="G6997" s="63"/>
      <c r="H6997" s="64"/>
      <c r="I6997" s="70"/>
    </row>
    <row r="6998" spans="1:9" hidden="1" x14ac:dyDescent="0.25">
      <c r="A6998" s="224"/>
      <c r="B6998" s="56"/>
      <c r="C6998" s="75"/>
      <c r="D6998" s="57"/>
      <c r="E6998" s="56"/>
      <c r="F6998" s="62"/>
      <c r="G6998" s="63"/>
      <c r="H6998" s="64"/>
      <c r="I6998" s="65"/>
    </row>
    <row r="6999" spans="1:9" hidden="1" x14ac:dyDescent="0.25">
      <c r="A6999" s="224"/>
      <c r="B6999" s="68"/>
      <c r="C6999" s="56"/>
      <c r="D6999" s="56"/>
      <c r="E6999" s="72"/>
      <c r="F6999" s="58"/>
      <c r="G6999" s="63"/>
      <c r="H6999" s="64"/>
      <c r="I6999" s="65"/>
    </row>
    <row r="7000" spans="1:9" hidden="1" x14ac:dyDescent="0.25">
      <c r="A7000" s="224"/>
      <c r="B7000" s="68"/>
      <c r="C7000" s="56"/>
      <c r="D7000" s="243"/>
      <c r="E7000" s="72"/>
      <c r="F7000" s="76"/>
      <c r="G7000" s="63"/>
      <c r="H7000" s="106"/>
      <c r="I7000" s="65"/>
    </row>
    <row r="7001" spans="1:9" hidden="1" x14ac:dyDescent="0.25">
      <c r="A7001" s="224"/>
      <c r="B7001" s="56"/>
      <c r="C7001" s="110"/>
      <c r="D7001" s="57"/>
      <c r="E7001" s="66"/>
      <c r="F7001" s="62"/>
      <c r="G7001" s="63"/>
      <c r="H7001" s="106"/>
      <c r="I7001" s="65"/>
    </row>
    <row r="7002" spans="1:9" hidden="1" x14ac:dyDescent="0.25">
      <c r="A7002" s="224"/>
      <c r="B7002" s="55"/>
      <c r="C7002" s="56"/>
      <c r="D7002" s="115"/>
      <c r="E7002" s="99"/>
      <c r="F7002" s="116"/>
      <c r="G7002" s="63"/>
      <c r="H7002" s="106"/>
      <c r="I7002" s="65"/>
    </row>
    <row r="7003" spans="1:9" hidden="1" x14ac:dyDescent="0.25">
      <c r="A7003" s="224"/>
      <c r="B7003" s="55"/>
      <c r="C7003" s="56"/>
      <c r="D7003" s="119"/>
      <c r="E7003" s="99"/>
      <c r="F7003" s="120"/>
      <c r="G7003" s="63"/>
      <c r="H7003" s="106"/>
      <c r="I7003" s="70"/>
    </row>
    <row r="7004" spans="1:9" hidden="1" x14ac:dyDescent="0.25">
      <c r="A7004" s="224"/>
      <c r="B7004" s="56"/>
      <c r="C7004" s="56"/>
      <c r="D7004" s="57"/>
      <c r="E7004" s="86"/>
      <c r="F7004" s="62"/>
      <c r="G7004" s="63"/>
      <c r="H7004" s="106"/>
      <c r="I7004" s="70"/>
    </row>
    <row r="7005" spans="1:9" hidden="1" x14ac:dyDescent="0.25">
      <c r="A7005" s="224"/>
      <c r="B7005" s="55"/>
      <c r="C7005" s="75"/>
      <c r="D7005" s="57"/>
      <c r="E7005" s="86"/>
      <c r="F7005" s="62"/>
      <c r="G7005" s="63"/>
      <c r="H7005" s="64"/>
      <c r="I7005" s="70"/>
    </row>
    <row r="7006" spans="1:9" hidden="1" x14ac:dyDescent="0.25">
      <c r="A7006" s="224"/>
      <c r="B7006" s="56"/>
      <c r="C7006" s="56"/>
      <c r="D7006" s="57"/>
      <c r="E7006" s="86"/>
      <c r="F7006" s="76"/>
      <c r="G7006" s="63"/>
      <c r="H7006" s="64"/>
      <c r="I7006" s="430"/>
    </row>
    <row r="7007" spans="1:9" hidden="1" x14ac:dyDescent="0.25">
      <c r="A7007" s="224"/>
      <c r="B7007" s="68"/>
      <c r="C7007" s="75"/>
      <c r="D7007" s="57"/>
      <c r="E7007" s="72"/>
      <c r="F7007" s="77"/>
      <c r="G7007" s="63"/>
      <c r="H7007" s="64"/>
      <c r="I7007" s="430"/>
    </row>
    <row r="7008" spans="1:9" hidden="1" x14ac:dyDescent="0.25">
      <c r="A7008" s="224"/>
      <c r="B7008" s="56"/>
      <c r="C7008" s="56"/>
      <c r="D7008" s="57"/>
      <c r="E7008" s="84"/>
      <c r="F7008" s="62"/>
      <c r="G7008" s="63"/>
      <c r="H7008" s="64"/>
      <c r="I7008" s="81"/>
    </row>
    <row r="7009" spans="1:9" hidden="1" x14ac:dyDescent="0.25">
      <c r="A7009" s="224"/>
      <c r="B7009" s="56"/>
      <c r="C7009" s="56"/>
      <c r="D7009" s="57"/>
      <c r="E7009" s="84"/>
      <c r="F7009" s="62"/>
      <c r="G7009" s="63"/>
      <c r="H7009" s="64"/>
      <c r="I7009" s="73"/>
    </row>
    <row r="7010" spans="1:9" hidden="1" x14ac:dyDescent="0.25">
      <c r="A7010" s="224"/>
      <c r="B7010" s="68"/>
      <c r="C7010" s="56"/>
      <c r="D7010" s="57"/>
      <c r="E7010" s="84"/>
      <c r="F7010" s="62"/>
      <c r="G7010" s="63"/>
      <c r="H7010" s="64"/>
      <c r="I7010" s="73"/>
    </row>
    <row r="7011" spans="1:9" hidden="1" x14ac:dyDescent="0.25">
      <c r="A7011" s="224"/>
      <c r="B7011" s="56"/>
      <c r="C7011" s="123"/>
      <c r="D7011" s="57"/>
      <c r="E7011" s="66"/>
      <c r="F7011" s="76"/>
      <c r="G7011" s="63"/>
      <c r="H7011" s="64"/>
      <c r="I7011" s="73"/>
    </row>
    <row r="7012" spans="1:9" hidden="1" x14ac:dyDescent="0.25">
      <c r="A7012" s="224"/>
      <c r="B7012" s="55"/>
      <c r="C7012" s="56"/>
      <c r="D7012" s="57"/>
      <c r="E7012" s="86"/>
      <c r="F7012" s="62"/>
      <c r="G7012" s="63"/>
      <c r="H7012" s="64"/>
      <c r="I7012" s="73"/>
    </row>
    <row r="7013" spans="1:9" hidden="1" x14ac:dyDescent="0.25">
      <c r="A7013" s="224"/>
      <c r="B7013" s="56"/>
      <c r="C7013" s="56"/>
      <c r="D7013" s="57"/>
      <c r="E7013" s="86"/>
      <c r="F7013" s="76"/>
      <c r="G7013" s="63"/>
      <c r="H7013" s="64"/>
      <c r="I7013" s="73"/>
    </row>
    <row r="7014" spans="1:9" hidden="1" x14ac:dyDescent="0.25">
      <c r="A7014" s="224"/>
      <c r="B7014" s="81"/>
      <c r="C7014" s="56"/>
      <c r="D7014" s="57"/>
      <c r="E7014" s="66"/>
      <c r="F7014" s="62"/>
      <c r="G7014" s="63"/>
      <c r="H7014" s="64"/>
      <c r="I7014" s="73"/>
    </row>
    <row r="7015" spans="1:9" hidden="1" x14ac:dyDescent="0.25">
      <c r="A7015" s="224"/>
      <c r="B7015" s="55"/>
      <c r="C7015" s="56"/>
      <c r="D7015" s="57"/>
      <c r="E7015" s="66"/>
      <c r="F7015" s="62"/>
      <c r="G7015" s="63"/>
      <c r="H7015" s="64"/>
      <c r="I7015" s="73"/>
    </row>
    <row r="7016" spans="1:9" hidden="1" x14ac:dyDescent="0.25">
      <c r="A7016" s="224"/>
      <c r="B7016" s="56"/>
      <c r="C7016" s="56"/>
      <c r="D7016" s="61"/>
      <c r="E7016" s="84"/>
      <c r="F7016" s="76"/>
      <c r="G7016" s="63"/>
      <c r="H7016" s="64"/>
      <c r="I7016" s="73"/>
    </row>
    <row r="7017" spans="1:9" hidden="1" x14ac:dyDescent="0.25">
      <c r="A7017" s="224"/>
      <c r="B7017" s="56"/>
      <c r="C7017" s="71"/>
      <c r="D7017" s="57"/>
      <c r="E7017" s="66"/>
      <c r="F7017" s="203"/>
      <c r="G7017" s="63"/>
      <c r="H7017" s="64"/>
      <c r="I7017" s="73"/>
    </row>
    <row r="7018" spans="1:9" hidden="1" x14ac:dyDescent="0.25">
      <c r="A7018" s="224"/>
      <c r="B7018" s="56"/>
      <c r="C7018" s="56"/>
      <c r="D7018" s="57"/>
      <c r="E7018" s="86"/>
      <c r="F7018" s="76"/>
      <c r="G7018" s="63"/>
      <c r="H7018" s="64"/>
      <c r="I7018" s="73"/>
    </row>
    <row r="7019" spans="1:9" hidden="1" x14ac:dyDescent="0.25">
      <c r="A7019" s="224"/>
      <c r="B7019" s="56"/>
      <c r="C7019" s="56"/>
      <c r="D7019" s="61"/>
      <c r="E7019" s="56"/>
      <c r="F7019" s="62"/>
      <c r="G7019" s="63"/>
      <c r="H7019" s="64"/>
      <c r="I7019" s="73"/>
    </row>
    <row r="7020" spans="1:9" hidden="1" x14ac:dyDescent="0.25">
      <c r="A7020" s="224"/>
      <c r="B7020" s="56"/>
      <c r="C7020" s="56"/>
      <c r="D7020" s="57"/>
      <c r="E7020" s="86"/>
      <c r="F7020" s="76"/>
      <c r="G7020" s="63"/>
      <c r="H7020" s="64"/>
      <c r="I7020" s="73"/>
    </row>
    <row r="7021" spans="1:9" hidden="1" x14ac:dyDescent="0.25">
      <c r="A7021" s="224"/>
      <c r="B7021" s="55"/>
      <c r="C7021" s="72"/>
      <c r="D7021" s="71"/>
      <c r="E7021" s="84"/>
      <c r="F7021" s="96"/>
      <c r="G7021" s="63"/>
      <c r="H7021" s="64"/>
      <c r="I7021" s="56"/>
    </row>
    <row r="7022" spans="1:9" hidden="1" x14ac:dyDescent="0.25">
      <c r="A7022" s="224"/>
      <c r="B7022" s="56"/>
      <c r="C7022" s="56"/>
      <c r="D7022" s="57"/>
      <c r="E7022" s="86"/>
      <c r="F7022" s="76"/>
      <c r="G7022" s="63"/>
      <c r="H7022" s="64"/>
      <c r="I7022" s="56"/>
    </row>
    <row r="7023" spans="1:9" hidden="1" x14ac:dyDescent="0.25">
      <c r="A7023" s="224"/>
      <c r="B7023" s="56"/>
      <c r="C7023" s="56"/>
      <c r="D7023" s="61"/>
      <c r="E7023" s="56"/>
      <c r="F7023" s="62"/>
      <c r="G7023" s="63"/>
      <c r="H7023" s="64"/>
      <c r="I7023" s="56"/>
    </row>
    <row r="7024" spans="1:9" hidden="1" x14ac:dyDescent="0.25">
      <c r="A7024" s="224"/>
      <c r="B7024" s="56"/>
      <c r="C7024" s="56"/>
      <c r="D7024" s="57"/>
      <c r="E7024" s="86"/>
      <c r="F7024" s="76"/>
      <c r="G7024" s="63"/>
      <c r="H7024" s="64"/>
      <c r="I7024" s="56"/>
    </row>
    <row r="7025" spans="1:9" hidden="1" x14ac:dyDescent="0.25">
      <c r="A7025" s="224"/>
      <c r="B7025" s="56"/>
      <c r="C7025" s="80"/>
      <c r="D7025" s="57"/>
      <c r="E7025" s="86"/>
      <c r="F7025" s="76"/>
      <c r="G7025" s="63"/>
      <c r="H7025" s="64"/>
      <c r="I7025" s="56"/>
    </row>
    <row r="7026" spans="1:9" hidden="1" x14ac:dyDescent="0.25">
      <c r="A7026" s="224"/>
      <c r="B7026" s="56"/>
      <c r="C7026" s="81"/>
      <c r="D7026" s="128"/>
      <c r="E7026" s="99"/>
      <c r="F7026" s="116"/>
      <c r="G7026" s="63"/>
      <c r="H7026" s="64"/>
      <c r="I7026" s="56"/>
    </row>
    <row r="7027" spans="1:9" hidden="1" x14ac:dyDescent="0.25">
      <c r="A7027" s="224"/>
      <c r="B7027" s="56"/>
      <c r="C7027" s="56"/>
      <c r="D7027" s="57"/>
      <c r="E7027" s="56"/>
      <c r="F7027" s="62"/>
      <c r="G7027" s="63"/>
      <c r="H7027" s="64"/>
      <c r="I7027" s="56"/>
    </row>
    <row r="7028" spans="1:9" hidden="1" x14ac:dyDescent="0.25">
      <c r="A7028" s="224"/>
      <c r="B7028" s="68"/>
      <c r="C7028" s="80"/>
      <c r="D7028" s="61"/>
      <c r="E7028" s="84"/>
      <c r="F7028" s="62"/>
      <c r="G7028" s="63"/>
      <c r="H7028" s="64"/>
      <c r="I7028" s="56"/>
    </row>
    <row r="7029" spans="1:9" hidden="1" x14ac:dyDescent="0.25">
      <c r="A7029" s="224"/>
      <c r="B7029" s="55"/>
      <c r="C7029" s="80"/>
      <c r="D7029" s="57"/>
      <c r="E7029" s="84"/>
      <c r="F7029" s="76"/>
      <c r="G7029" s="63"/>
      <c r="H7029" s="64"/>
      <c r="I7029" s="56"/>
    </row>
    <row r="7030" spans="1:9" hidden="1" x14ac:dyDescent="0.25">
      <c r="A7030" s="224"/>
      <c r="B7030" s="56"/>
      <c r="C7030" s="56"/>
      <c r="D7030" s="139"/>
      <c r="E7030" s="84"/>
      <c r="F7030" s="140"/>
      <c r="G7030" s="63"/>
      <c r="H7030" s="64"/>
      <c r="I7030" s="56"/>
    </row>
    <row r="7031" spans="1:9" hidden="1" x14ac:dyDescent="0.25">
      <c r="A7031" s="224"/>
      <c r="B7031" s="56"/>
      <c r="C7031" s="56"/>
      <c r="D7031" s="115"/>
      <c r="E7031" s="99"/>
      <c r="F7031" s="116"/>
      <c r="G7031" s="63"/>
      <c r="H7031" s="64"/>
      <c r="I7031" s="56"/>
    </row>
    <row r="7032" spans="1:9" hidden="1" x14ac:dyDescent="0.25">
      <c r="A7032" s="224"/>
      <c r="B7032" s="55"/>
      <c r="C7032" s="56"/>
      <c r="D7032" s="57"/>
      <c r="E7032" s="86"/>
      <c r="F7032" s="62"/>
      <c r="G7032" s="63"/>
      <c r="H7032" s="64"/>
      <c r="I7032" s="56"/>
    </row>
    <row r="7033" spans="1:9" hidden="1" x14ac:dyDescent="0.25">
      <c r="A7033" s="224"/>
      <c r="B7033" s="55"/>
      <c r="C7033" s="71"/>
      <c r="D7033" s="57"/>
      <c r="E7033" s="66"/>
      <c r="F7033" s="62"/>
      <c r="G7033" s="63"/>
      <c r="H7033" s="64"/>
      <c r="I7033" s="56"/>
    </row>
    <row r="7034" spans="1:9" hidden="1" x14ac:dyDescent="0.25">
      <c r="A7034" s="224"/>
      <c r="B7034" s="55"/>
      <c r="C7034" s="56"/>
      <c r="D7034" s="57"/>
      <c r="E7034" s="86"/>
      <c r="F7034" s="76"/>
      <c r="G7034" s="63"/>
      <c r="H7034" s="64"/>
      <c r="I7034" s="56"/>
    </row>
    <row r="7035" spans="1:9" hidden="1" x14ac:dyDescent="0.25">
      <c r="A7035" s="224"/>
      <c r="B7035" s="56"/>
      <c r="C7035" s="71"/>
      <c r="D7035" s="57"/>
      <c r="E7035" s="86"/>
      <c r="F7035" s="76"/>
      <c r="G7035" s="63"/>
      <c r="H7035" s="64"/>
      <c r="I7035" s="56"/>
    </row>
    <row r="7036" spans="1:9" hidden="1" x14ac:dyDescent="0.25">
      <c r="A7036" s="224"/>
      <c r="B7036" s="56"/>
      <c r="C7036" s="56"/>
      <c r="D7036" s="119"/>
      <c r="E7036" s="99"/>
      <c r="F7036" s="120"/>
      <c r="G7036" s="63"/>
      <c r="H7036" s="64"/>
      <c r="I7036" s="56"/>
    </row>
    <row r="7037" spans="1:9" hidden="1" x14ac:dyDescent="0.25">
      <c r="A7037" s="224"/>
      <c r="B7037" s="56"/>
      <c r="C7037" s="56"/>
      <c r="D7037" s="57"/>
      <c r="E7037" s="66"/>
      <c r="F7037" s="76"/>
      <c r="G7037" s="63"/>
      <c r="H7037" s="64"/>
      <c r="I7037" s="56"/>
    </row>
    <row r="7038" spans="1:9" hidden="1" x14ac:dyDescent="0.25">
      <c r="A7038" s="224"/>
      <c r="B7038" s="56"/>
      <c r="C7038" s="56"/>
      <c r="D7038" s="57"/>
      <c r="E7038" s="66"/>
      <c r="F7038" s="62"/>
      <c r="G7038" s="63"/>
      <c r="H7038" s="64"/>
      <c r="I7038" s="56"/>
    </row>
    <row r="7039" spans="1:9" hidden="1" x14ac:dyDescent="0.25">
      <c r="A7039" s="224"/>
      <c r="B7039" s="60"/>
      <c r="C7039" s="151"/>
      <c r="D7039" s="57"/>
      <c r="E7039" s="86"/>
      <c r="F7039" s="62"/>
      <c r="G7039" s="63"/>
      <c r="H7039" s="64"/>
      <c r="I7039" s="56"/>
    </row>
    <row r="7040" spans="1:9" hidden="1" x14ac:dyDescent="0.25">
      <c r="A7040" s="224"/>
      <c r="B7040" s="56"/>
      <c r="C7040" s="123"/>
      <c r="D7040" s="57"/>
      <c r="E7040" s="72"/>
      <c r="F7040" s="62"/>
      <c r="G7040" s="63"/>
      <c r="H7040" s="64"/>
      <c r="I7040" s="56"/>
    </row>
    <row r="7041" spans="1:9" hidden="1" x14ac:dyDescent="0.25">
      <c r="A7041" s="224"/>
      <c r="B7041" s="68"/>
      <c r="C7041" s="56"/>
      <c r="D7041" s="61"/>
      <c r="E7041" s="56"/>
      <c r="F7041" s="62"/>
      <c r="G7041" s="63"/>
      <c r="H7041" s="64"/>
      <c r="I7041" s="56"/>
    </row>
    <row r="7042" spans="1:9" hidden="1" x14ac:dyDescent="0.25">
      <c r="A7042" s="224"/>
      <c r="B7042" s="68"/>
      <c r="C7042" s="56"/>
      <c r="D7042" s="61"/>
      <c r="E7042" s="56"/>
      <c r="F7042" s="62"/>
      <c r="G7042" s="63"/>
      <c r="H7042" s="64"/>
      <c r="I7042" s="70"/>
    </row>
    <row r="7043" spans="1:9" hidden="1" x14ac:dyDescent="0.25">
      <c r="A7043" s="224"/>
      <c r="B7043" s="56"/>
      <c r="C7043" s="123"/>
      <c r="D7043" s="57"/>
      <c r="E7043" s="72"/>
      <c r="F7043" s="62"/>
      <c r="G7043" s="63"/>
      <c r="H7043" s="64"/>
      <c r="I7043" s="70"/>
    </row>
    <row r="7044" spans="1:9" hidden="1" x14ac:dyDescent="0.25">
      <c r="A7044" s="224"/>
      <c r="B7044" s="68"/>
      <c r="C7044" s="123"/>
      <c r="D7044" s="57"/>
      <c r="E7044" s="66"/>
      <c r="F7044" s="62"/>
      <c r="G7044" s="63"/>
      <c r="H7044" s="64"/>
      <c r="I7044" s="70"/>
    </row>
    <row r="7045" spans="1:9" hidden="1" x14ac:dyDescent="0.25">
      <c r="A7045" s="224"/>
      <c r="B7045" s="68"/>
      <c r="C7045" s="123"/>
      <c r="D7045" s="61"/>
      <c r="E7045" s="56"/>
      <c r="F7045" s="76"/>
      <c r="G7045" s="63"/>
      <c r="H7045" s="64"/>
      <c r="I7045" s="70"/>
    </row>
    <row r="7046" spans="1:9" hidden="1" x14ac:dyDescent="0.25">
      <c r="A7046" s="224"/>
      <c r="B7046" s="56"/>
      <c r="C7046" s="123"/>
      <c r="D7046" s="57"/>
      <c r="E7046" s="72"/>
      <c r="F7046" s="58"/>
      <c r="G7046" s="63"/>
      <c r="H7046" s="64"/>
      <c r="I7046" s="70"/>
    </row>
    <row r="7047" spans="1:9" hidden="1" x14ac:dyDescent="0.25">
      <c r="A7047" s="224"/>
      <c r="B7047" s="56"/>
      <c r="C7047" s="123"/>
      <c r="D7047" s="57"/>
      <c r="E7047" s="66"/>
      <c r="F7047" s="76"/>
      <c r="G7047" s="63"/>
      <c r="H7047" s="64"/>
      <c r="I7047" s="70"/>
    </row>
    <row r="7048" spans="1:9" hidden="1" x14ac:dyDescent="0.25">
      <c r="A7048" s="224"/>
      <c r="B7048" s="56"/>
      <c r="C7048" s="80"/>
      <c r="D7048" s="57"/>
      <c r="E7048" s="72"/>
      <c r="F7048" s="59"/>
      <c r="G7048" s="63"/>
      <c r="H7048" s="64"/>
      <c r="I7048" s="70"/>
    </row>
    <row r="7049" spans="1:9" hidden="1" x14ac:dyDescent="0.25">
      <c r="A7049" s="224"/>
      <c r="B7049" s="55"/>
      <c r="C7049" s="56"/>
      <c r="D7049" s="57"/>
      <c r="E7049" s="72"/>
      <c r="F7049" s="62"/>
      <c r="G7049" s="63"/>
      <c r="H7049" s="64"/>
      <c r="I7049" s="70"/>
    </row>
    <row r="7050" spans="1:9" hidden="1" x14ac:dyDescent="0.25">
      <c r="A7050" s="224"/>
      <c r="B7050" s="68"/>
      <c r="C7050" s="56"/>
      <c r="D7050" s="61"/>
      <c r="E7050" s="69"/>
      <c r="F7050" s="76"/>
      <c r="G7050" s="63"/>
      <c r="H7050" s="64"/>
      <c r="I7050" s="70"/>
    </row>
    <row r="7051" spans="1:9" hidden="1" x14ac:dyDescent="0.25">
      <c r="A7051" s="224"/>
      <c r="B7051" s="56"/>
      <c r="C7051" s="56"/>
      <c r="D7051" s="57"/>
      <c r="E7051" s="72"/>
      <c r="F7051" s="62"/>
      <c r="G7051" s="63"/>
      <c r="H7051" s="64"/>
      <c r="I7051" s="70"/>
    </row>
    <row r="7052" spans="1:9" hidden="1" x14ac:dyDescent="0.25">
      <c r="A7052" s="224"/>
      <c r="B7052" s="55"/>
      <c r="C7052" s="56"/>
      <c r="D7052" s="83"/>
      <c r="E7052" s="84"/>
      <c r="F7052" s="76"/>
      <c r="G7052" s="63"/>
      <c r="H7052" s="64"/>
      <c r="I7052" s="70"/>
    </row>
    <row r="7053" spans="1:9" hidden="1" x14ac:dyDescent="0.25">
      <c r="A7053" s="224"/>
      <c r="B7053" s="71"/>
      <c r="C7053" s="71"/>
      <c r="D7053" s="57"/>
      <c r="E7053" s="66"/>
      <c r="F7053" s="76"/>
      <c r="G7053" s="63"/>
      <c r="H7053" s="64"/>
      <c r="I7053" s="70"/>
    </row>
    <row r="7054" spans="1:9" hidden="1" x14ac:dyDescent="0.25">
      <c r="A7054" s="224"/>
      <c r="B7054" s="55"/>
      <c r="C7054" s="56"/>
      <c r="D7054" s="119"/>
      <c r="E7054" s="99"/>
      <c r="F7054" s="120"/>
      <c r="G7054" s="63"/>
      <c r="H7054" s="64"/>
      <c r="I7054" s="70"/>
    </row>
    <row r="7055" spans="1:9" hidden="1" x14ac:dyDescent="0.25">
      <c r="A7055" s="224"/>
      <c r="B7055" s="55"/>
      <c r="C7055" s="56"/>
      <c r="D7055" s="115"/>
      <c r="E7055" s="99"/>
      <c r="F7055" s="116"/>
      <c r="G7055" s="63"/>
      <c r="H7055" s="64"/>
      <c r="I7055" s="70"/>
    </row>
    <row r="7056" spans="1:9" hidden="1" x14ac:dyDescent="0.25">
      <c r="A7056" s="224"/>
      <c r="B7056" s="55"/>
      <c r="C7056" s="56"/>
      <c r="D7056" s="119"/>
      <c r="E7056" s="99"/>
      <c r="F7056" s="120"/>
      <c r="G7056" s="63"/>
      <c r="H7056" s="64"/>
      <c r="I7056" s="65"/>
    </row>
    <row r="7057" spans="1:9" hidden="1" x14ac:dyDescent="0.25">
      <c r="A7057" s="224"/>
      <c r="B7057" s="81"/>
      <c r="C7057" s="72"/>
      <c r="D7057" s="57"/>
      <c r="E7057" s="66"/>
      <c r="F7057" s="62"/>
      <c r="G7057" s="63"/>
      <c r="H7057" s="64"/>
      <c r="I7057" s="56"/>
    </row>
    <row r="7058" spans="1:9" hidden="1" x14ac:dyDescent="0.25">
      <c r="A7058" s="224"/>
      <c r="B7058" s="68"/>
      <c r="C7058" s="56"/>
      <c r="D7058" s="57"/>
      <c r="E7058" s="72"/>
      <c r="F7058" s="62"/>
      <c r="G7058" s="63"/>
      <c r="H7058" s="64"/>
      <c r="I7058" s="56"/>
    </row>
    <row r="7059" spans="1:9" hidden="1" x14ac:dyDescent="0.25">
      <c r="A7059" s="224"/>
      <c r="B7059" s="68"/>
      <c r="C7059" s="56"/>
      <c r="D7059" s="57"/>
      <c r="E7059" s="66"/>
      <c r="F7059" s="62"/>
      <c r="G7059" s="63"/>
      <c r="H7059" s="64"/>
      <c r="I7059" s="56"/>
    </row>
    <row r="7060" spans="1:9" hidden="1" x14ac:dyDescent="0.25">
      <c r="A7060" s="224"/>
      <c r="B7060" s="68"/>
      <c r="C7060" s="56"/>
      <c r="D7060" s="57"/>
      <c r="E7060" s="66"/>
      <c r="F7060" s="62"/>
      <c r="G7060" s="63"/>
      <c r="H7060" s="64"/>
      <c r="I7060" s="56"/>
    </row>
    <row r="7061" spans="1:9" hidden="1" x14ac:dyDescent="0.25">
      <c r="A7061" s="224"/>
      <c r="B7061" s="68"/>
      <c r="C7061" s="56"/>
      <c r="D7061" s="57"/>
      <c r="E7061" s="66"/>
      <c r="F7061" s="62"/>
      <c r="G7061" s="100"/>
      <c r="H7061" s="64"/>
      <c r="I7061" s="56"/>
    </row>
    <row r="7062" spans="1:9" hidden="1" x14ac:dyDescent="0.25">
      <c r="A7062" s="224"/>
      <c r="B7062" s="56"/>
      <c r="C7062" s="80"/>
      <c r="D7062" s="56"/>
      <c r="E7062" s="66"/>
      <c r="F7062" s="58"/>
      <c r="G7062" s="63"/>
      <c r="H7062" s="64"/>
      <c r="I7062" s="56"/>
    </row>
    <row r="7063" spans="1:9" hidden="1" x14ac:dyDescent="0.25">
      <c r="A7063" s="224"/>
      <c r="B7063" s="95"/>
      <c r="C7063" s="80"/>
      <c r="D7063" s="57"/>
      <c r="E7063" s="66"/>
      <c r="F7063" s="62"/>
      <c r="G7063" s="63"/>
      <c r="H7063" s="64"/>
      <c r="I7063" s="70"/>
    </row>
    <row r="7064" spans="1:9" hidden="1" x14ac:dyDescent="0.25">
      <c r="A7064" s="224"/>
      <c r="B7064" s="56"/>
      <c r="C7064" s="56"/>
      <c r="D7064" s="57"/>
      <c r="E7064" s="86"/>
      <c r="F7064" s="62"/>
      <c r="G7064" s="63"/>
      <c r="H7064" s="64"/>
      <c r="I7064" s="70"/>
    </row>
    <row r="7065" spans="1:9" hidden="1" x14ac:dyDescent="0.25">
      <c r="A7065" s="224"/>
      <c r="B7065" s="55"/>
      <c r="C7065" s="75"/>
      <c r="D7065" s="57"/>
      <c r="E7065" s="86"/>
      <c r="F7065" s="62"/>
      <c r="G7065" s="63"/>
      <c r="H7065" s="64"/>
      <c r="I7065" s="430"/>
    </row>
    <row r="7066" spans="1:9" hidden="1" x14ac:dyDescent="0.25">
      <c r="A7066" s="224"/>
      <c r="B7066" s="55"/>
      <c r="C7066" s="75"/>
      <c r="D7066" s="57"/>
      <c r="E7066" s="86"/>
      <c r="F7066" s="62"/>
      <c r="G7066" s="63"/>
      <c r="H7066" s="64"/>
      <c r="I7066" s="73"/>
    </row>
    <row r="7067" spans="1:9" hidden="1" x14ac:dyDescent="0.25">
      <c r="A7067" s="224"/>
      <c r="B7067" s="56"/>
      <c r="C7067" s="56"/>
      <c r="D7067" s="57"/>
      <c r="E7067" s="66"/>
      <c r="F7067" s="62"/>
      <c r="G7067" s="63"/>
      <c r="H7067" s="64"/>
      <c r="I7067" s="81"/>
    </row>
    <row r="7068" spans="1:9" hidden="1" x14ac:dyDescent="0.25">
      <c r="A7068" s="224"/>
      <c r="B7068" s="56"/>
      <c r="C7068" s="56"/>
      <c r="D7068" s="57"/>
      <c r="E7068" s="84"/>
      <c r="F7068" s="62"/>
      <c r="G7068" s="63"/>
      <c r="H7068" s="64"/>
      <c r="I7068" s="73"/>
    </row>
    <row r="7069" spans="1:9" hidden="1" x14ac:dyDescent="0.25">
      <c r="A7069" s="224"/>
      <c r="B7069" s="68"/>
      <c r="C7069" s="56"/>
      <c r="D7069" s="57"/>
      <c r="E7069" s="84"/>
      <c r="F7069" s="62"/>
      <c r="G7069" s="63"/>
      <c r="H7069" s="64"/>
      <c r="I7069" s="73"/>
    </row>
    <row r="7070" spans="1:9" hidden="1" x14ac:dyDescent="0.25">
      <c r="A7070" s="224"/>
      <c r="B7070" s="56"/>
      <c r="C7070" s="56"/>
      <c r="D7070" s="57"/>
      <c r="E7070" s="86"/>
      <c r="F7070" s="76"/>
      <c r="G7070" s="63"/>
      <c r="H7070" s="64"/>
      <c r="I7070" s="73"/>
    </row>
    <row r="7071" spans="1:9" hidden="1" x14ac:dyDescent="0.25">
      <c r="A7071" s="224"/>
      <c r="B7071" s="68"/>
      <c r="C7071" s="56"/>
      <c r="D7071" s="61"/>
      <c r="E7071" s="56"/>
      <c r="F7071" s="62"/>
      <c r="G7071" s="63"/>
      <c r="H7071" s="64"/>
      <c r="I7071" s="430"/>
    </row>
    <row r="7072" spans="1:9" hidden="1" x14ac:dyDescent="0.25">
      <c r="A7072" s="224"/>
      <c r="B7072" s="55"/>
      <c r="C7072" s="72"/>
      <c r="D7072" s="57"/>
      <c r="E7072" s="84"/>
      <c r="F7072" s="62"/>
      <c r="G7072" s="63"/>
      <c r="H7072" s="64"/>
      <c r="I7072" s="430"/>
    </row>
    <row r="7073" spans="1:9" hidden="1" x14ac:dyDescent="0.25">
      <c r="A7073" s="224"/>
      <c r="B7073" s="56"/>
      <c r="C7073" s="56"/>
      <c r="D7073" s="57"/>
      <c r="E7073" s="86"/>
      <c r="F7073" s="76"/>
      <c r="G7073" s="63"/>
      <c r="H7073" s="64"/>
      <c r="I7073" s="73"/>
    </row>
    <row r="7074" spans="1:9" hidden="1" x14ac:dyDescent="0.25">
      <c r="A7074" s="224"/>
      <c r="B7074" s="55"/>
      <c r="C7074" s="56"/>
      <c r="D7074" s="57"/>
      <c r="E7074" s="86"/>
      <c r="F7074" s="62"/>
      <c r="G7074" s="63"/>
      <c r="H7074" s="64"/>
      <c r="I7074" s="73"/>
    </row>
    <row r="7075" spans="1:9" hidden="1" x14ac:dyDescent="0.25">
      <c r="A7075" s="224"/>
      <c r="B7075" s="68"/>
      <c r="C7075" s="75"/>
      <c r="D7075" s="57"/>
      <c r="E7075" s="72"/>
      <c r="F7075" s="77"/>
      <c r="G7075" s="63"/>
      <c r="H7075" s="64"/>
      <c r="I7075" s="457"/>
    </row>
    <row r="7076" spans="1:9" hidden="1" x14ac:dyDescent="0.25">
      <c r="A7076" s="224"/>
      <c r="B7076" s="414"/>
      <c r="C7076" s="414"/>
      <c r="D7076" s="435"/>
      <c r="E7076" s="484"/>
      <c r="F7076" s="437"/>
      <c r="G7076" s="417"/>
      <c r="H7076" s="64"/>
      <c r="I7076" s="457"/>
    </row>
    <row r="7077" spans="1:9" hidden="1" x14ac:dyDescent="0.25">
      <c r="A7077" s="224"/>
      <c r="B7077" s="414"/>
      <c r="C7077" s="414"/>
      <c r="D7077" s="435"/>
      <c r="E7077" s="484"/>
      <c r="F7077" s="437"/>
      <c r="G7077" s="417"/>
      <c r="H7077" s="418"/>
      <c r="I7077" s="56"/>
    </row>
    <row r="7078" spans="1:9" hidden="1" x14ac:dyDescent="0.25">
      <c r="A7078" s="224"/>
      <c r="B7078" s="55"/>
      <c r="C7078" s="56"/>
      <c r="D7078" s="57"/>
      <c r="E7078" s="86"/>
      <c r="F7078" s="76"/>
      <c r="G7078" s="63"/>
      <c r="H7078" s="418"/>
      <c r="I7078" s="56"/>
    </row>
    <row r="7079" spans="1:9" hidden="1" x14ac:dyDescent="0.25">
      <c r="A7079" s="224"/>
      <c r="B7079" s="81"/>
      <c r="C7079" s="81"/>
      <c r="D7079" s="57"/>
      <c r="E7079" s="86"/>
      <c r="F7079" s="62"/>
      <c r="G7079" s="63"/>
      <c r="H7079" s="64"/>
      <c r="I7079" s="56"/>
    </row>
    <row r="7080" spans="1:9" hidden="1" x14ac:dyDescent="0.25">
      <c r="A7080" s="224"/>
      <c r="B7080" s="56"/>
      <c r="C7080" s="56"/>
      <c r="D7080" s="139"/>
      <c r="E7080" s="84"/>
      <c r="F7080" s="140"/>
      <c r="G7080" s="63"/>
      <c r="H7080" s="64"/>
      <c r="I7080" s="56"/>
    </row>
    <row r="7081" spans="1:9" hidden="1" x14ac:dyDescent="0.25">
      <c r="A7081" s="224"/>
      <c r="B7081" s="56"/>
      <c r="C7081" s="80"/>
      <c r="D7081" s="57"/>
      <c r="E7081" s="84"/>
      <c r="F7081" s="62"/>
      <c r="G7081" s="63"/>
      <c r="H7081" s="64"/>
      <c r="I7081" s="70"/>
    </row>
    <row r="7082" spans="1:9" hidden="1" x14ac:dyDescent="0.25">
      <c r="A7082" s="224"/>
      <c r="B7082" s="56"/>
      <c r="C7082" s="56"/>
      <c r="D7082" s="57"/>
      <c r="E7082" s="86"/>
      <c r="F7082" s="96"/>
      <c r="G7082" s="63"/>
      <c r="H7082" s="64"/>
      <c r="I7082" s="70"/>
    </row>
    <row r="7083" spans="1:9" hidden="1" x14ac:dyDescent="0.25">
      <c r="A7083" s="224"/>
      <c r="B7083" s="56"/>
      <c r="C7083" s="56"/>
      <c r="D7083" s="57"/>
      <c r="E7083" s="86"/>
      <c r="F7083" s="62"/>
      <c r="G7083" s="63"/>
      <c r="H7083" s="64"/>
      <c r="I7083" s="70"/>
    </row>
    <row r="7084" spans="1:9" hidden="1" x14ac:dyDescent="0.25">
      <c r="A7084" s="224"/>
      <c r="B7084" s="56"/>
      <c r="C7084" s="56"/>
      <c r="D7084" s="57"/>
      <c r="E7084" s="66"/>
      <c r="F7084" s="76"/>
      <c r="G7084" s="63"/>
      <c r="H7084" s="64"/>
      <c r="I7084" s="70"/>
    </row>
    <row r="7085" spans="1:9" hidden="1" x14ac:dyDescent="0.25">
      <c r="A7085" s="224"/>
      <c r="B7085" s="68"/>
      <c r="C7085" s="56"/>
      <c r="D7085" s="57"/>
      <c r="E7085" s="66"/>
      <c r="F7085" s="63"/>
      <c r="G7085" s="63"/>
      <c r="H7085" s="64"/>
      <c r="I7085" s="70"/>
    </row>
    <row r="7086" spans="1:9" hidden="1" x14ac:dyDescent="0.25">
      <c r="A7086" s="224"/>
      <c r="B7086" s="56"/>
      <c r="C7086" s="56"/>
      <c r="D7086" s="57"/>
      <c r="E7086" s="56"/>
      <c r="F7086" s="62"/>
      <c r="G7086" s="63"/>
      <c r="H7086" s="64"/>
      <c r="I7086" s="65"/>
    </row>
    <row r="7087" spans="1:9" hidden="1" x14ac:dyDescent="0.25">
      <c r="A7087" s="224"/>
      <c r="B7087" s="56"/>
      <c r="C7087" s="56"/>
      <c r="D7087" s="128"/>
      <c r="E7087" s="99"/>
      <c r="F7087" s="116"/>
      <c r="G7087" s="63"/>
      <c r="H7087" s="64"/>
      <c r="I7087" s="65"/>
    </row>
    <row r="7088" spans="1:9" hidden="1" x14ac:dyDescent="0.25">
      <c r="A7088" s="224"/>
      <c r="B7088" s="56"/>
      <c r="C7088" s="56"/>
      <c r="D7088" s="57"/>
      <c r="E7088" s="56"/>
      <c r="F7088" s="62"/>
      <c r="G7088" s="63"/>
      <c r="H7088" s="64"/>
      <c r="I7088" s="65"/>
    </row>
    <row r="7089" spans="1:9" hidden="1" x14ac:dyDescent="0.25">
      <c r="A7089" s="224"/>
      <c r="B7089" s="56"/>
      <c r="C7089" s="56"/>
      <c r="D7089" s="57"/>
      <c r="E7089" s="56"/>
      <c r="F7089" s="62"/>
      <c r="G7089" s="63"/>
      <c r="H7089" s="64"/>
      <c r="I7089" s="65"/>
    </row>
    <row r="7090" spans="1:9" hidden="1" x14ac:dyDescent="0.25">
      <c r="A7090" s="224"/>
      <c r="B7090" s="55"/>
      <c r="C7090" s="56"/>
      <c r="D7090" s="57"/>
      <c r="E7090" s="56"/>
      <c r="F7090" s="62"/>
      <c r="G7090" s="63"/>
      <c r="H7090" s="64"/>
      <c r="I7090" s="65"/>
    </row>
    <row r="7091" spans="1:9" hidden="1" x14ac:dyDescent="0.25">
      <c r="A7091" s="224"/>
      <c r="B7091" s="55"/>
      <c r="C7091" s="56"/>
      <c r="D7091" s="105"/>
      <c r="E7091" s="66"/>
      <c r="F7091" s="76"/>
      <c r="G7091" s="63"/>
      <c r="H7091" s="64"/>
      <c r="I7091" s="65"/>
    </row>
    <row r="7092" spans="1:9" hidden="1" x14ac:dyDescent="0.25">
      <c r="A7092" s="224"/>
      <c r="B7092" s="55"/>
      <c r="C7092" s="56"/>
      <c r="D7092" s="105"/>
      <c r="E7092" s="66"/>
      <c r="F7092" s="77"/>
      <c r="G7092" s="63"/>
      <c r="H7092" s="64"/>
      <c r="I7092" s="65"/>
    </row>
    <row r="7093" spans="1:9" hidden="1" x14ac:dyDescent="0.25">
      <c r="A7093" s="224"/>
      <c r="B7093" s="56"/>
      <c r="C7093" s="80"/>
      <c r="D7093" s="129"/>
      <c r="E7093" s="66"/>
      <c r="F7093" s="130"/>
      <c r="G7093" s="63"/>
      <c r="H7093" s="64"/>
      <c r="I7093" s="65"/>
    </row>
    <row r="7094" spans="1:9" hidden="1" x14ac:dyDescent="0.25">
      <c r="A7094" s="224"/>
      <c r="B7094" s="56"/>
      <c r="C7094" s="56"/>
      <c r="D7094" s="57"/>
      <c r="E7094" s="56"/>
      <c r="F7094" s="62"/>
      <c r="G7094" s="63"/>
      <c r="H7094" s="64"/>
      <c r="I7094" s="65"/>
    </row>
    <row r="7095" spans="1:9" hidden="1" x14ac:dyDescent="0.25">
      <c r="A7095" s="224"/>
      <c r="B7095" s="56"/>
      <c r="C7095" s="80"/>
      <c r="D7095" s="56"/>
      <c r="E7095" s="66"/>
      <c r="F7095" s="58"/>
      <c r="G7095" s="63"/>
      <c r="H7095" s="64"/>
      <c r="I7095" s="65"/>
    </row>
    <row r="7096" spans="1:9" hidden="1" x14ac:dyDescent="0.25">
      <c r="A7096" s="224"/>
      <c r="B7096" s="56"/>
      <c r="C7096" s="75"/>
      <c r="D7096" s="57"/>
      <c r="E7096" s="66"/>
      <c r="F7096" s="76"/>
      <c r="G7096" s="63"/>
      <c r="H7096" s="64"/>
      <c r="I7096" s="65"/>
    </row>
    <row r="7097" spans="1:9" hidden="1" x14ac:dyDescent="0.25">
      <c r="A7097" s="224"/>
      <c r="B7097" s="55"/>
      <c r="C7097" s="75"/>
      <c r="D7097" s="57"/>
      <c r="E7097" s="86"/>
      <c r="F7097" s="62"/>
      <c r="G7097" s="63"/>
      <c r="H7097" s="64"/>
      <c r="I7097" s="65"/>
    </row>
    <row r="7098" spans="1:9" hidden="1" x14ac:dyDescent="0.25">
      <c r="A7098" s="224"/>
      <c r="B7098" s="56"/>
      <c r="C7098" s="75"/>
      <c r="D7098" s="57"/>
      <c r="E7098" s="86"/>
      <c r="F7098" s="76"/>
      <c r="G7098" s="63"/>
      <c r="H7098" s="64"/>
      <c r="I7098" s="65"/>
    </row>
    <row r="7099" spans="1:9" hidden="1" x14ac:dyDescent="0.25">
      <c r="A7099" s="224"/>
      <c r="B7099" s="55"/>
      <c r="C7099" s="75"/>
      <c r="D7099" s="57"/>
      <c r="E7099" s="86"/>
      <c r="F7099" s="62"/>
      <c r="G7099" s="63"/>
      <c r="H7099" s="64"/>
      <c r="I7099" s="65"/>
    </row>
    <row r="7100" spans="1:9" hidden="1" x14ac:dyDescent="0.25">
      <c r="A7100" s="224"/>
      <c r="B7100" s="56"/>
      <c r="C7100" s="56"/>
      <c r="D7100" s="57"/>
      <c r="E7100" s="72"/>
      <c r="F7100" s="58"/>
      <c r="G7100" s="63"/>
      <c r="H7100" s="64"/>
      <c r="I7100" s="65"/>
    </row>
    <row r="7101" spans="1:9" hidden="1" x14ac:dyDescent="0.25">
      <c r="A7101" s="224"/>
      <c r="B7101" s="56"/>
      <c r="C7101" s="56"/>
      <c r="D7101" s="57"/>
      <c r="E7101" s="66"/>
      <c r="F7101" s="62"/>
      <c r="G7101" s="63"/>
      <c r="H7101" s="64"/>
      <c r="I7101" s="65"/>
    </row>
    <row r="7102" spans="1:9" hidden="1" x14ac:dyDescent="0.25">
      <c r="A7102" s="224"/>
      <c r="B7102" s="60"/>
      <c r="C7102" s="151"/>
      <c r="D7102" s="57"/>
      <c r="E7102" s="84"/>
      <c r="F7102" s="152"/>
      <c r="G7102" s="63"/>
      <c r="H7102" s="64"/>
      <c r="I7102" s="65"/>
    </row>
    <row r="7103" spans="1:9" hidden="1" x14ac:dyDescent="0.25">
      <c r="A7103" s="224"/>
      <c r="B7103" s="55"/>
      <c r="C7103" s="72"/>
      <c r="D7103" s="57"/>
      <c r="E7103" s="66"/>
      <c r="F7103" s="77"/>
      <c r="G7103" s="63"/>
      <c r="H7103" s="64"/>
      <c r="I7103" s="65"/>
    </row>
    <row r="7104" spans="1:9" hidden="1" x14ac:dyDescent="0.25">
      <c r="A7104" s="224"/>
      <c r="B7104" s="55"/>
      <c r="C7104" s="56"/>
      <c r="D7104" s="57"/>
      <c r="E7104" s="86"/>
      <c r="F7104" s="62"/>
      <c r="G7104" s="63"/>
      <c r="H7104" s="64"/>
      <c r="I7104" s="65"/>
    </row>
    <row r="7105" spans="1:9" hidden="1" x14ac:dyDescent="0.25">
      <c r="A7105" s="224"/>
      <c r="B7105" s="55"/>
      <c r="C7105" s="56"/>
      <c r="D7105" s="57"/>
      <c r="E7105" s="66"/>
      <c r="F7105" s="62"/>
      <c r="G7105" s="63"/>
      <c r="H7105" s="64"/>
      <c r="I7105" s="65"/>
    </row>
    <row r="7106" spans="1:9" hidden="1" x14ac:dyDescent="0.25">
      <c r="A7106" s="224"/>
      <c r="B7106" s="55"/>
      <c r="C7106" s="56"/>
      <c r="D7106" s="57"/>
      <c r="E7106" s="56"/>
      <c r="F7106" s="62"/>
      <c r="G7106" s="63"/>
      <c r="H7106" s="64"/>
      <c r="I7106" s="65"/>
    </row>
    <row r="7107" spans="1:9" hidden="1" x14ac:dyDescent="0.25">
      <c r="A7107" s="224"/>
      <c r="B7107" s="55"/>
      <c r="C7107" s="56"/>
      <c r="D7107" s="105"/>
      <c r="E7107" s="66"/>
      <c r="F7107" s="76"/>
      <c r="G7107" s="63"/>
      <c r="H7107" s="64"/>
      <c r="I7107" s="70"/>
    </row>
    <row r="7108" spans="1:9" hidden="1" x14ac:dyDescent="0.25">
      <c r="A7108" s="224"/>
      <c r="B7108" s="56"/>
      <c r="C7108" s="56"/>
      <c r="D7108" s="57"/>
      <c r="E7108" s="86"/>
      <c r="F7108" s="76"/>
      <c r="G7108" s="63"/>
      <c r="H7108" s="64"/>
      <c r="I7108" s="70"/>
    </row>
    <row r="7109" spans="1:9" hidden="1" x14ac:dyDescent="0.25">
      <c r="A7109" s="224"/>
      <c r="B7109" s="56"/>
      <c r="C7109" s="56"/>
      <c r="D7109" s="57"/>
      <c r="E7109" s="86"/>
      <c r="F7109" s="76"/>
      <c r="G7109" s="63"/>
      <c r="H7109" s="64"/>
      <c r="I7109" s="70"/>
    </row>
    <row r="7110" spans="1:9" hidden="1" x14ac:dyDescent="0.25">
      <c r="A7110" s="224"/>
      <c r="B7110" s="56"/>
      <c r="C7110" s="56"/>
      <c r="D7110" s="61"/>
      <c r="E7110" s="56"/>
      <c r="F7110" s="62"/>
      <c r="G7110" s="63"/>
      <c r="H7110" s="64"/>
      <c r="I7110" s="70"/>
    </row>
    <row r="7111" spans="1:9" hidden="1" x14ac:dyDescent="0.25">
      <c r="A7111" s="224"/>
      <c r="B7111" s="68"/>
      <c r="C7111" s="230"/>
      <c r="D7111" s="57"/>
      <c r="E7111" s="66"/>
      <c r="F7111" s="76"/>
      <c r="G7111" s="63"/>
      <c r="H7111" s="64"/>
      <c r="I7111" s="73"/>
    </row>
    <row r="7112" spans="1:9" hidden="1" x14ac:dyDescent="0.25">
      <c r="A7112" s="224"/>
      <c r="B7112" s="56"/>
      <c r="C7112" s="56"/>
      <c r="D7112" s="57"/>
      <c r="E7112" s="86"/>
      <c r="F7112" s="76"/>
      <c r="G7112" s="63"/>
      <c r="H7112" s="64"/>
      <c r="I7112" s="73"/>
    </row>
    <row r="7113" spans="1:9" hidden="1" x14ac:dyDescent="0.25">
      <c r="A7113" s="224"/>
      <c r="B7113" s="56"/>
      <c r="C7113" s="56"/>
      <c r="D7113" s="61"/>
      <c r="E7113" s="56"/>
      <c r="F7113" s="62"/>
      <c r="G7113" s="63"/>
      <c r="H7113" s="64"/>
      <c r="I7113" s="73"/>
    </row>
    <row r="7114" spans="1:9" hidden="1" x14ac:dyDescent="0.25">
      <c r="A7114" s="224"/>
      <c r="B7114" s="68"/>
      <c r="C7114" s="230"/>
      <c r="D7114" s="57"/>
      <c r="E7114" s="66"/>
      <c r="F7114" s="76"/>
      <c r="G7114" s="63"/>
      <c r="H7114" s="64"/>
      <c r="I7114" s="73"/>
    </row>
    <row r="7115" spans="1:9" hidden="1" x14ac:dyDescent="0.25">
      <c r="A7115" s="224"/>
      <c r="B7115" s="56"/>
      <c r="C7115" s="56"/>
      <c r="D7115" s="57"/>
      <c r="E7115" s="66"/>
      <c r="F7115" s="76"/>
      <c r="G7115" s="63"/>
      <c r="H7115" s="64"/>
      <c r="I7115" s="73"/>
    </row>
    <row r="7116" spans="1:9" hidden="1" x14ac:dyDescent="0.25">
      <c r="A7116" s="224"/>
      <c r="B7116" s="56"/>
      <c r="C7116" s="75"/>
      <c r="D7116" s="57"/>
      <c r="E7116" s="86"/>
      <c r="F7116" s="62"/>
      <c r="G7116" s="63"/>
      <c r="H7116" s="64"/>
      <c r="I7116" s="73"/>
    </row>
    <row r="7117" spans="1:9" hidden="1" x14ac:dyDescent="0.25">
      <c r="A7117" s="224"/>
      <c r="B7117" s="56"/>
      <c r="C7117" s="56"/>
      <c r="D7117" s="57"/>
      <c r="E7117" s="86"/>
      <c r="F7117" s="76"/>
      <c r="G7117" s="63"/>
      <c r="H7117" s="64"/>
      <c r="I7117" s="73"/>
    </row>
    <row r="7118" spans="1:9" hidden="1" x14ac:dyDescent="0.25">
      <c r="A7118" s="224"/>
      <c r="B7118" s="56"/>
      <c r="C7118" s="56"/>
      <c r="D7118" s="61"/>
      <c r="E7118" s="56"/>
      <c r="F7118" s="62"/>
      <c r="G7118" s="63"/>
      <c r="H7118" s="64"/>
      <c r="I7118" s="430"/>
    </row>
    <row r="7119" spans="1:9" hidden="1" x14ac:dyDescent="0.25">
      <c r="A7119" s="224"/>
      <c r="B7119" s="56"/>
      <c r="C7119" s="56"/>
      <c r="D7119" s="115"/>
      <c r="E7119" s="99"/>
      <c r="F7119" s="116"/>
      <c r="G7119" s="63"/>
      <c r="H7119" s="64"/>
      <c r="I7119" s="73"/>
    </row>
    <row r="7120" spans="1:9" hidden="1" x14ac:dyDescent="0.25">
      <c r="A7120" s="224"/>
      <c r="B7120" s="56"/>
      <c r="C7120" s="56"/>
      <c r="D7120" s="57"/>
      <c r="E7120" s="86"/>
      <c r="F7120" s="62"/>
      <c r="G7120" s="63"/>
      <c r="H7120" s="64"/>
      <c r="I7120" s="73"/>
    </row>
    <row r="7121" spans="1:9" hidden="1" x14ac:dyDescent="0.25">
      <c r="A7121" s="224"/>
      <c r="B7121" s="55"/>
      <c r="C7121" s="75"/>
      <c r="D7121" s="57"/>
      <c r="E7121" s="86"/>
      <c r="F7121" s="62"/>
      <c r="G7121" s="63"/>
      <c r="H7121" s="64"/>
      <c r="I7121" s="73"/>
    </row>
    <row r="7122" spans="1:9" hidden="1" x14ac:dyDescent="0.25">
      <c r="A7122" s="224"/>
      <c r="B7122" s="55"/>
      <c r="C7122" s="75"/>
      <c r="D7122" s="57"/>
      <c r="E7122" s="86"/>
      <c r="F7122" s="62"/>
      <c r="G7122" s="63"/>
      <c r="H7122" s="64"/>
      <c r="I7122" s="56"/>
    </row>
    <row r="7123" spans="1:9" hidden="1" x14ac:dyDescent="0.25">
      <c r="A7123" s="224"/>
      <c r="B7123" s="56"/>
      <c r="C7123" s="56"/>
      <c r="D7123" s="105"/>
      <c r="E7123" s="66"/>
      <c r="F7123" s="77"/>
      <c r="G7123" s="63"/>
      <c r="H7123" s="64"/>
      <c r="I7123" s="56"/>
    </row>
    <row r="7124" spans="1:9" hidden="1" x14ac:dyDescent="0.25">
      <c r="A7124" s="224"/>
      <c r="B7124" s="56"/>
      <c r="C7124" s="56"/>
      <c r="D7124" s="56"/>
      <c r="E7124" s="66"/>
      <c r="F7124" s="58"/>
      <c r="G7124" s="63"/>
      <c r="H7124" s="64"/>
      <c r="I7124" s="56"/>
    </row>
    <row r="7125" spans="1:9" hidden="1" x14ac:dyDescent="0.25">
      <c r="A7125" s="224"/>
      <c r="B7125" s="56"/>
      <c r="C7125" s="56"/>
      <c r="D7125" s="129"/>
      <c r="E7125" s="208"/>
      <c r="F7125" s="130"/>
      <c r="G7125" s="63"/>
      <c r="H7125" s="271"/>
      <c r="I7125" s="56"/>
    </row>
    <row r="7126" spans="1:9" hidden="1" x14ac:dyDescent="0.25">
      <c r="A7126" s="224"/>
      <c r="B7126" s="56"/>
      <c r="C7126" s="56"/>
      <c r="D7126" s="105"/>
      <c r="E7126" s="72"/>
      <c r="F7126" s="62"/>
      <c r="G7126" s="63"/>
      <c r="H7126" s="271"/>
      <c r="I7126" s="56"/>
    </row>
    <row r="7127" spans="1:9" hidden="1" x14ac:dyDescent="0.25">
      <c r="A7127" s="224"/>
      <c r="B7127" s="56"/>
      <c r="C7127" s="56"/>
      <c r="D7127" s="83"/>
      <c r="E7127" s="72"/>
      <c r="F7127" s="62"/>
      <c r="G7127" s="63"/>
      <c r="H7127" s="271"/>
      <c r="I7127" s="56"/>
    </row>
    <row r="7128" spans="1:9" hidden="1" x14ac:dyDescent="0.25">
      <c r="A7128" s="224"/>
      <c r="B7128" s="56"/>
      <c r="C7128" s="123"/>
      <c r="D7128" s="57"/>
      <c r="E7128" s="66"/>
      <c r="F7128" s="76"/>
      <c r="G7128" s="63"/>
      <c r="H7128" s="271"/>
      <c r="I7128" s="56"/>
    </row>
    <row r="7129" spans="1:9" hidden="1" x14ac:dyDescent="0.25">
      <c r="A7129" s="224"/>
      <c r="B7129" s="56"/>
      <c r="C7129" s="80"/>
      <c r="D7129" s="57"/>
      <c r="E7129" s="66"/>
      <c r="F7129" s="96"/>
      <c r="G7129" s="63"/>
      <c r="H7129" s="271"/>
      <c r="I7129" s="56"/>
    </row>
    <row r="7130" spans="1:9" hidden="1" x14ac:dyDescent="0.25">
      <c r="A7130" s="224"/>
      <c r="B7130" s="56"/>
      <c r="C7130" s="56"/>
      <c r="D7130" s="57"/>
      <c r="E7130" s="86"/>
      <c r="F7130" s="76"/>
      <c r="G7130" s="63"/>
      <c r="H7130" s="271"/>
      <c r="I7130" s="56"/>
    </row>
    <row r="7131" spans="1:9" hidden="1" x14ac:dyDescent="0.25">
      <c r="A7131" s="224"/>
      <c r="B7131" s="56"/>
      <c r="C7131" s="56"/>
      <c r="D7131" s="61"/>
      <c r="E7131" s="56"/>
      <c r="F7131" s="62"/>
      <c r="G7131" s="63"/>
      <c r="H7131" s="64"/>
      <c r="I7131" s="56"/>
    </row>
    <row r="7132" spans="1:9" hidden="1" x14ac:dyDescent="0.25">
      <c r="A7132" s="224"/>
      <c r="B7132" s="56"/>
      <c r="C7132" s="80"/>
      <c r="D7132" s="61"/>
      <c r="E7132" s="84"/>
      <c r="F7132" s="77"/>
      <c r="G7132" s="63"/>
      <c r="H7132" s="64"/>
      <c r="I7132" s="56"/>
    </row>
    <row r="7133" spans="1:9" hidden="1" x14ac:dyDescent="0.25">
      <c r="A7133" s="224"/>
      <c r="B7133" s="56"/>
      <c r="C7133" s="81"/>
      <c r="D7133" s="61"/>
      <c r="E7133" s="84"/>
      <c r="F7133" s="62"/>
      <c r="G7133" s="63"/>
      <c r="H7133" s="64"/>
      <c r="I7133" s="56"/>
    </row>
    <row r="7134" spans="1:9" hidden="1" x14ac:dyDescent="0.25">
      <c r="A7134" s="224"/>
      <c r="B7134" s="56"/>
      <c r="C7134" s="56"/>
      <c r="D7134" s="57"/>
      <c r="E7134" s="66"/>
      <c r="F7134" s="76"/>
      <c r="G7134" s="63"/>
      <c r="H7134" s="64"/>
      <c r="I7134" s="56"/>
    </row>
    <row r="7135" spans="1:9" hidden="1" x14ac:dyDescent="0.25">
      <c r="A7135" s="224"/>
      <c r="B7135" s="56"/>
      <c r="C7135" s="56"/>
      <c r="D7135" s="115"/>
      <c r="E7135" s="99"/>
      <c r="F7135" s="77"/>
      <c r="G7135" s="63"/>
      <c r="H7135" s="64"/>
      <c r="I7135" s="56"/>
    </row>
    <row r="7136" spans="1:9" hidden="1" x14ac:dyDescent="0.25">
      <c r="A7136" s="224"/>
      <c r="B7136" s="68"/>
      <c r="C7136" s="56"/>
      <c r="D7136" s="57"/>
      <c r="E7136" s="86"/>
      <c r="F7136" s="77"/>
      <c r="G7136" s="63"/>
      <c r="H7136" s="64"/>
      <c r="I7136" s="56"/>
    </row>
    <row r="7137" spans="1:9" hidden="1" x14ac:dyDescent="0.25">
      <c r="A7137" s="224"/>
      <c r="B7137" s="55"/>
      <c r="C7137" s="56"/>
      <c r="D7137" s="57"/>
      <c r="E7137" s="66"/>
      <c r="F7137" s="62"/>
      <c r="G7137" s="63"/>
      <c r="H7137" s="64"/>
      <c r="I7137" s="56"/>
    </row>
    <row r="7138" spans="1:9" hidden="1" x14ac:dyDescent="0.25">
      <c r="A7138" s="224"/>
      <c r="B7138" s="95"/>
      <c r="C7138" s="80"/>
      <c r="D7138" s="57"/>
      <c r="E7138" s="66"/>
      <c r="F7138" s="62"/>
      <c r="G7138" s="63"/>
      <c r="H7138" s="64"/>
      <c r="I7138" s="56"/>
    </row>
    <row r="7139" spans="1:9" hidden="1" x14ac:dyDescent="0.25">
      <c r="A7139" s="224"/>
      <c r="B7139" s="55"/>
      <c r="C7139" s="75"/>
      <c r="D7139" s="57"/>
      <c r="E7139" s="86"/>
      <c r="F7139" s="76"/>
      <c r="G7139" s="63"/>
      <c r="H7139" s="64"/>
      <c r="I7139" s="56"/>
    </row>
    <row r="7140" spans="1:9" hidden="1" x14ac:dyDescent="0.25">
      <c r="A7140" s="224"/>
      <c r="B7140" s="68"/>
      <c r="C7140" s="230"/>
      <c r="D7140" s="57"/>
      <c r="E7140" s="66"/>
      <c r="F7140" s="76"/>
      <c r="G7140" s="63"/>
      <c r="H7140" s="64"/>
      <c r="I7140" s="56"/>
    </row>
    <row r="7141" spans="1:9" hidden="1" x14ac:dyDescent="0.25">
      <c r="A7141" s="224"/>
      <c r="B7141" s="56"/>
      <c r="C7141" s="56"/>
      <c r="D7141" s="57"/>
      <c r="E7141" s="66"/>
      <c r="F7141" s="76"/>
      <c r="G7141" s="63"/>
      <c r="H7141" s="64"/>
      <c r="I7141" s="56"/>
    </row>
    <row r="7142" spans="1:9" hidden="1" x14ac:dyDescent="0.25">
      <c r="A7142" s="224"/>
      <c r="B7142" s="55"/>
      <c r="C7142" s="56"/>
      <c r="D7142" s="57"/>
      <c r="E7142" s="66"/>
      <c r="F7142" s="76"/>
      <c r="G7142" s="63"/>
      <c r="H7142" s="64"/>
      <c r="I7142" s="56"/>
    </row>
    <row r="7143" spans="1:9" hidden="1" x14ac:dyDescent="0.25">
      <c r="A7143" s="224"/>
      <c r="B7143" s="56"/>
      <c r="C7143" s="56"/>
      <c r="D7143" s="61"/>
      <c r="E7143" s="56"/>
      <c r="F7143" s="62"/>
      <c r="G7143" s="63"/>
      <c r="H7143" s="64"/>
      <c r="I7143" s="56"/>
    </row>
    <row r="7144" spans="1:9" hidden="1" x14ac:dyDescent="0.25">
      <c r="A7144" s="224"/>
      <c r="B7144" s="56"/>
      <c r="C7144" s="80"/>
      <c r="D7144" s="57"/>
      <c r="E7144" s="86"/>
      <c r="F7144" s="62"/>
      <c r="G7144" s="63"/>
      <c r="H7144" s="64"/>
      <c r="I7144" s="56"/>
    </row>
    <row r="7145" spans="1:9" hidden="1" x14ac:dyDescent="0.25">
      <c r="A7145" s="224"/>
      <c r="B7145" s="56"/>
      <c r="C7145" s="56"/>
      <c r="D7145" s="115"/>
      <c r="E7145" s="99"/>
      <c r="F7145" s="116"/>
      <c r="G7145" s="63"/>
      <c r="H7145" s="64"/>
      <c r="I7145" s="56"/>
    </row>
    <row r="7146" spans="1:9" hidden="1" x14ac:dyDescent="0.25">
      <c r="A7146" s="224"/>
      <c r="B7146" s="55"/>
      <c r="C7146" s="56"/>
      <c r="D7146" s="57"/>
      <c r="E7146" s="66"/>
      <c r="F7146" s="76"/>
      <c r="G7146" s="63"/>
      <c r="H7146" s="64"/>
      <c r="I7146" s="56"/>
    </row>
    <row r="7147" spans="1:9" hidden="1" x14ac:dyDescent="0.25">
      <c r="A7147" s="224"/>
      <c r="B7147" s="56"/>
      <c r="C7147" s="56"/>
      <c r="D7147" s="61"/>
      <c r="E7147" s="56"/>
      <c r="F7147" s="62"/>
      <c r="G7147" s="63"/>
      <c r="H7147" s="64"/>
      <c r="I7147" s="56"/>
    </row>
    <row r="7148" spans="1:9" hidden="1" x14ac:dyDescent="0.25">
      <c r="A7148" s="224"/>
      <c r="B7148" s="56"/>
      <c r="C7148" s="80"/>
      <c r="D7148" s="57"/>
      <c r="E7148" s="86"/>
      <c r="F7148" s="62"/>
      <c r="G7148" s="63"/>
      <c r="H7148" s="64"/>
      <c r="I7148" s="56"/>
    </row>
    <row r="7149" spans="1:9" hidden="1" x14ac:dyDescent="0.25">
      <c r="A7149" s="224"/>
      <c r="B7149" s="56"/>
      <c r="C7149" s="56"/>
      <c r="D7149" s="115"/>
      <c r="E7149" s="99"/>
      <c r="F7149" s="116"/>
      <c r="G7149" s="63"/>
      <c r="H7149" s="64"/>
      <c r="I7149" s="65"/>
    </row>
    <row r="7150" spans="1:9" hidden="1" x14ac:dyDescent="0.25">
      <c r="A7150" s="224"/>
      <c r="B7150" s="55"/>
      <c r="C7150" s="230"/>
      <c r="D7150" s="57"/>
      <c r="E7150" s="72"/>
      <c r="F7150" s="76"/>
      <c r="G7150" s="63"/>
      <c r="H7150" s="64"/>
      <c r="I7150" s="65"/>
    </row>
    <row r="7151" spans="1:9" hidden="1" x14ac:dyDescent="0.25">
      <c r="A7151" s="224"/>
      <c r="B7151" s="68"/>
      <c r="C7151" s="123"/>
      <c r="D7151" s="57"/>
      <c r="E7151" s="66"/>
      <c r="F7151" s="62"/>
      <c r="G7151" s="63"/>
      <c r="H7151" s="64"/>
      <c r="I7151" s="65"/>
    </row>
    <row r="7152" spans="1:9" hidden="1" x14ac:dyDescent="0.25">
      <c r="A7152" s="224"/>
      <c r="B7152" s="68"/>
      <c r="C7152" s="123"/>
      <c r="D7152" s="61"/>
      <c r="E7152" s="66"/>
      <c r="F7152" s="76"/>
      <c r="G7152" s="63"/>
      <c r="H7152" s="64"/>
      <c r="I7152" s="65"/>
    </row>
    <row r="7153" spans="1:9" hidden="1" x14ac:dyDescent="0.25">
      <c r="A7153" s="224"/>
      <c r="B7153" s="56"/>
      <c r="C7153" s="75"/>
      <c r="D7153" s="57"/>
      <c r="E7153" s="56"/>
      <c r="F7153" s="62"/>
      <c r="G7153" s="63"/>
      <c r="H7153" s="64"/>
      <c r="I7153" s="65"/>
    </row>
    <row r="7154" spans="1:9" hidden="1" x14ac:dyDescent="0.25">
      <c r="A7154" s="224"/>
      <c r="B7154" s="56"/>
      <c r="C7154" s="56"/>
      <c r="D7154" s="105"/>
      <c r="E7154" s="66"/>
      <c r="F7154" s="76"/>
      <c r="G7154" s="63"/>
      <c r="H7154" s="64"/>
      <c r="I7154" s="65"/>
    </row>
    <row r="7155" spans="1:9" hidden="1" x14ac:dyDescent="0.25">
      <c r="A7155" s="224"/>
      <c r="B7155" s="55"/>
      <c r="C7155" s="56"/>
      <c r="D7155" s="105"/>
      <c r="E7155" s="66"/>
      <c r="F7155" s="116"/>
      <c r="G7155" s="63"/>
      <c r="H7155" s="64"/>
      <c r="I7155" s="65"/>
    </row>
    <row r="7156" spans="1:9" hidden="1" x14ac:dyDescent="0.25">
      <c r="A7156" s="224"/>
      <c r="B7156" s="68"/>
      <c r="C7156" s="123"/>
      <c r="D7156" s="61"/>
      <c r="E7156" s="66"/>
      <c r="F7156" s="76"/>
      <c r="G7156" s="63"/>
      <c r="H7156" s="64"/>
      <c r="I7156" s="65"/>
    </row>
    <row r="7157" spans="1:9" hidden="1" x14ac:dyDescent="0.25">
      <c r="A7157" s="224"/>
      <c r="B7157" s="56"/>
      <c r="C7157" s="56"/>
      <c r="D7157" s="56"/>
      <c r="E7157" s="66"/>
      <c r="F7157" s="58"/>
      <c r="G7157" s="63"/>
      <c r="H7157" s="64"/>
      <c r="I7157" s="65"/>
    </row>
    <row r="7158" spans="1:9" hidden="1" x14ac:dyDescent="0.25">
      <c r="A7158" s="224"/>
      <c r="B7158" s="56"/>
      <c r="C7158" s="56"/>
      <c r="D7158" s="57"/>
      <c r="E7158" s="66"/>
      <c r="F7158" s="76"/>
      <c r="G7158" s="63"/>
      <c r="H7158" s="64"/>
      <c r="I7158" s="65"/>
    </row>
    <row r="7159" spans="1:9" hidden="1" x14ac:dyDescent="0.25">
      <c r="A7159" s="224"/>
      <c r="B7159" s="68"/>
      <c r="C7159" s="56"/>
      <c r="D7159" s="57"/>
      <c r="E7159" s="86"/>
      <c r="F7159" s="62"/>
      <c r="G7159" s="63"/>
      <c r="H7159" s="64"/>
      <c r="I7159" s="65"/>
    </row>
    <row r="7160" spans="1:9" hidden="1" x14ac:dyDescent="0.25">
      <c r="A7160" s="224"/>
      <c r="B7160" s="68"/>
      <c r="C7160" s="56"/>
      <c r="D7160" s="57"/>
      <c r="E7160" s="86"/>
      <c r="F7160" s="76"/>
      <c r="G7160" s="63"/>
      <c r="H7160" s="64"/>
      <c r="I7160" s="70"/>
    </row>
    <row r="7161" spans="1:9" hidden="1" x14ac:dyDescent="0.25">
      <c r="A7161" s="224"/>
      <c r="B7161" s="55"/>
      <c r="C7161" s="230"/>
      <c r="D7161" s="57"/>
      <c r="E7161" s="72"/>
      <c r="F7161" s="76"/>
      <c r="G7161" s="63"/>
      <c r="H7161" s="64"/>
      <c r="I7161" s="70"/>
    </row>
    <row r="7162" spans="1:9" hidden="1" x14ac:dyDescent="0.25">
      <c r="A7162" s="224"/>
      <c r="B7162" s="56"/>
      <c r="C7162" s="123"/>
      <c r="D7162" s="57"/>
      <c r="E7162" s="66"/>
      <c r="F7162" s="76"/>
      <c r="G7162" s="63"/>
      <c r="H7162" s="64"/>
      <c r="I7162" s="70"/>
    </row>
    <row r="7163" spans="1:9" hidden="1" x14ac:dyDescent="0.25">
      <c r="A7163" s="224"/>
      <c r="B7163" s="55"/>
      <c r="C7163" s="123"/>
      <c r="D7163" s="61"/>
      <c r="E7163" s="66"/>
      <c r="F7163" s="76"/>
      <c r="G7163" s="63"/>
      <c r="H7163" s="64"/>
      <c r="I7163" s="70"/>
    </row>
    <row r="7164" spans="1:9" hidden="1" x14ac:dyDescent="0.25">
      <c r="A7164" s="224"/>
      <c r="B7164" s="56"/>
      <c r="C7164" s="56"/>
      <c r="D7164" s="57"/>
      <c r="E7164" s="86"/>
      <c r="F7164" s="76"/>
      <c r="G7164" s="63"/>
      <c r="H7164" s="64"/>
      <c r="I7164" s="430"/>
    </row>
    <row r="7165" spans="1:9" hidden="1" x14ac:dyDescent="0.25">
      <c r="A7165" s="224"/>
      <c r="B7165" s="56"/>
      <c r="C7165" s="56"/>
      <c r="D7165" s="57"/>
      <c r="E7165" s="86"/>
      <c r="F7165" s="76"/>
      <c r="G7165" s="63"/>
      <c r="H7165" s="64"/>
      <c r="I7165" s="485"/>
    </row>
    <row r="7166" spans="1:9" hidden="1" x14ac:dyDescent="0.25">
      <c r="A7166" s="224"/>
      <c r="B7166" s="56"/>
      <c r="C7166" s="56"/>
      <c r="D7166" s="57"/>
      <c r="E7166" s="72"/>
      <c r="F7166" s="58"/>
      <c r="G7166" s="63"/>
      <c r="H7166" s="64"/>
      <c r="I7166" s="73"/>
    </row>
    <row r="7167" spans="1:9" hidden="1" x14ac:dyDescent="0.25">
      <c r="A7167" s="224"/>
      <c r="B7167" s="56"/>
      <c r="C7167" s="56"/>
      <c r="D7167" s="57"/>
      <c r="E7167" s="86"/>
      <c r="F7167" s="76"/>
      <c r="G7167" s="63"/>
      <c r="H7167" s="64"/>
      <c r="I7167" s="73"/>
    </row>
    <row r="7168" spans="1:9" hidden="1" x14ac:dyDescent="0.25">
      <c r="A7168" s="224"/>
      <c r="B7168" s="56"/>
      <c r="C7168" s="56"/>
      <c r="D7168" s="57"/>
      <c r="E7168" s="86"/>
      <c r="F7168" s="76"/>
      <c r="G7168" s="63"/>
      <c r="H7168" s="64"/>
      <c r="I7168" s="73"/>
    </row>
    <row r="7169" spans="1:9" hidden="1" x14ac:dyDescent="0.25">
      <c r="A7169" s="224"/>
      <c r="B7169" s="56"/>
      <c r="C7169" s="56"/>
      <c r="D7169" s="83"/>
      <c r="E7169" s="84"/>
      <c r="F7169" s="76"/>
      <c r="G7169" s="63"/>
      <c r="H7169" s="64"/>
      <c r="I7169" s="73"/>
    </row>
    <row r="7170" spans="1:9" hidden="1" x14ac:dyDescent="0.25">
      <c r="A7170" s="224"/>
      <c r="B7170" s="68"/>
      <c r="C7170" s="56"/>
      <c r="D7170" s="57"/>
      <c r="E7170" s="86"/>
      <c r="F7170" s="62"/>
      <c r="G7170" s="63"/>
      <c r="H7170" s="64"/>
      <c r="I7170" s="73"/>
    </row>
    <row r="7171" spans="1:9" hidden="1" x14ac:dyDescent="0.25">
      <c r="A7171" s="224"/>
      <c r="B7171" s="56"/>
      <c r="C7171" s="56"/>
      <c r="D7171" s="57"/>
      <c r="E7171" s="86"/>
      <c r="F7171" s="62"/>
      <c r="G7171" s="63"/>
      <c r="H7171" s="64"/>
      <c r="I7171" s="73"/>
    </row>
    <row r="7172" spans="1:9" hidden="1" x14ac:dyDescent="0.25">
      <c r="A7172" s="224"/>
      <c r="B7172" s="55"/>
      <c r="C7172" s="55"/>
      <c r="D7172" s="61"/>
      <c r="E7172" s="56"/>
      <c r="F7172" s="62"/>
      <c r="G7172" s="63"/>
      <c r="H7172" s="64"/>
      <c r="I7172" s="73"/>
    </row>
    <row r="7173" spans="1:9" hidden="1" x14ac:dyDescent="0.25">
      <c r="A7173" s="224"/>
      <c r="B7173" s="60"/>
      <c r="C7173" s="151"/>
      <c r="D7173" s="61"/>
      <c r="E7173" s="84"/>
      <c r="F7173" s="62"/>
      <c r="G7173" s="63"/>
      <c r="H7173" s="64"/>
      <c r="I7173" s="430"/>
    </row>
    <row r="7174" spans="1:9" hidden="1" x14ac:dyDescent="0.25">
      <c r="A7174" s="224"/>
      <c r="B7174" s="74"/>
      <c r="C7174" s="56"/>
      <c r="D7174" s="57"/>
      <c r="E7174" s="66"/>
      <c r="F7174" s="76"/>
      <c r="G7174" s="63"/>
      <c r="H7174" s="64"/>
      <c r="I7174" s="73"/>
    </row>
    <row r="7175" spans="1:9" hidden="1" x14ac:dyDescent="0.25">
      <c r="A7175" s="224"/>
      <c r="B7175" s="56"/>
      <c r="C7175" s="56"/>
      <c r="D7175" s="57"/>
      <c r="E7175" s="86"/>
      <c r="F7175" s="76"/>
      <c r="G7175" s="63"/>
      <c r="H7175" s="64"/>
      <c r="I7175" s="73"/>
    </row>
    <row r="7176" spans="1:9" hidden="1" x14ac:dyDescent="0.25">
      <c r="A7176" s="224"/>
      <c r="B7176" s="56"/>
      <c r="C7176" s="56"/>
      <c r="D7176" s="61"/>
      <c r="E7176" s="56"/>
      <c r="F7176" s="62"/>
      <c r="G7176" s="63"/>
      <c r="H7176" s="64"/>
      <c r="I7176" s="73"/>
    </row>
    <row r="7177" spans="1:9" hidden="1" x14ac:dyDescent="0.25">
      <c r="A7177" s="224"/>
      <c r="B7177" s="56"/>
      <c r="C7177" s="80"/>
      <c r="D7177" s="61"/>
      <c r="E7177" s="84"/>
      <c r="F7177" s="77"/>
      <c r="G7177" s="63"/>
      <c r="H7177" s="64"/>
      <c r="I7177" s="73"/>
    </row>
    <row r="7178" spans="1:9" hidden="1" x14ac:dyDescent="0.25">
      <c r="A7178" s="224"/>
      <c r="B7178" s="56"/>
      <c r="C7178" s="81"/>
      <c r="D7178" s="61"/>
      <c r="E7178" s="84"/>
      <c r="F7178" s="62"/>
      <c r="G7178" s="63"/>
      <c r="H7178" s="64"/>
      <c r="I7178" s="56"/>
    </row>
    <row r="7179" spans="1:9" hidden="1" x14ac:dyDescent="0.25">
      <c r="A7179" s="224"/>
      <c r="B7179" s="56"/>
      <c r="C7179" s="80"/>
      <c r="D7179" s="57"/>
      <c r="E7179" s="84"/>
      <c r="F7179" s="62"/>
      <c r="G7179" s="63"/>
      <c r="H7179" s="64"/>
      <c r="I7179" s="56"/>
    </row>
    <row r="7180" spans="1:9" hidden="1" x14ac:dyDescent="0.25">
      <c r="A7180" s="224"/>
      <c r="B7180" s="55"/>
      <c r="C7180" s="56"/>
      <c r="D7180" s="57"/>
      <c r="E7180" s="86"/>
      <c r="F7180" s="62"/>
      <c r="G7180" s="63"/>
      <c r="H7180" s="271"/>
      <c r="I7180" s="56"/>
    </row>
    <row r="7181" spans="1:9" hidden="1" x14ac:dyDescent="0.25">
      <c r="A7181" s="224"/>
      <c r="B7181" s="56"/>
      <c r="C7181" s="56"/>
      <c r="D7181" s="57"/>
      <c r="E7181" s="86"/>
      <c r="F7181" s="76"/>
      <c r="G7181" s="63"/>
      <c r="H7181" s="271"/>
      <c r="I7181" s="125"/>
    </row>
    <row r="7182" spans="1:9" hidden="1" x14ac:dyDescent="0.25">
      <c r="A7182" s="224"/>
      <c r="B7182" s="68"/>
      <c r="C7182" s="80"/>
      <c r="D7182" s="57"/>
      <c r="E7182" s="72"/>
      <c r="F7182" s="77"/>
      <c r="G7182" s="63"/>
      <c r="H7182" s="271"/>
      <c r="I7182" s="56"/>
    </row>
    <row r="7183" spans="1:9" hidden="1" x14ac:dyDescent="0.25">
      <c r="A7183" s="224"/>
      <c r="B7183" s="56"/>
      <c r="C7183" s="56"/>
      <c r="D7183" s="56"/>
      <c r="E7183" s="56"/>
      <c r="F7183" s="58"/>
      <c r="G7183" s="63"/>
      <c r="H7183" s="64"/>
      <c r="I7183" s="56"/>
    </row>
    <row r="7184" spans="1:9" hidden="1" x14ac:dyDescent="0.25">
      <c r="A7184" s="224"/>
      <c r="B7184" s="68"/>
      <c r="C7184" s="81"/>
      <c r="D7184" s="61"/>
      <c r="E7184" s="84"/>
      <c r="F7184" s="62"/>
      <c r="G7184" s="63"/>
      <c r="H7184" s="64"/>
      <c r="I7184" s="56"/>
    </row>
    <row r="7185" spans="1:9" hidden="1" x14ac:dyDescent="0.25">
      <c r="A7185" s="224"/>
      <c r="B7185" s="68"/>
      <c r="C7185" s="123"/>
      <c r="D7185" s="57"/>
      <c r="E7185" s="66"/>
      <c r="F7185" s="62"/>
      <c r="G7185" s="63"/>
      <c r="H7185" s="64"/>
      <c r="I7185" s="56"/>
    </row>
    <row r="7186" spans="1:9" hidden="1" x14ac:dyDescent="0.25">
      <c r="A7186" s="224"/>
      <c r="B7186" s="56"/>
      <c r="C7186" s="80"/>
      <c r="D7186" s="71"/>
      <c r="E7186" s="84"/>
      <c r="F7186" s="96"/>
      <c r="G7186" s="63"/>
      <c r="H7186" s="64"/>
      <c r="I7186" s="56"/>
    </row>
    <row r="7187" spans="1:9" hidden="1" x14ac:dyDescent="0.25">
      <c r="A7187" s="224"/>
      <c r="B7187" s="81"/>
      <c r="C7187" s="56"/>
      <c r="D7187" s="57"/>
      <c r="E7187" s="66"/>
      <c r="F7187" s="62"/>
      <c r="G7187" s="63"/>
      <c r="H7187" s="64"/>
      <c r="I7187" s="56"/>
    </row>
    <row r="7188" spans="1:9" hidden="1" x14ac:dyDescent="0.25">
      <c r="A7188" s="224"/>
      <c r="B7188" s="81"/>
      <c r="C7188" s="56"/>
      <c r="D7188" s="57"/>
      <c r="E7188" s="66"/>
      <c r="F7188" s="62"/>
      <c r="G7188" s="63"/>
      <c r="H7188" s="64"/>
      <c r="I7188" s="56"/>
    </row>
    <row r="7189" spans="1:9" hidden="1" x14ac:dyDescent="0.25">
      <c r="A7189" s="224"/>
      <c r="B7189" s="95"/>
      <c r="C7189" s="254"/>
      <c r="D7189" s="57"/>
      <c r="E7189" s="72"/>
      <c r="F7189" s="58"/>
      <c r="G7189" s="63"/>
      <c r="H7189" s="64"/>
      <c r="I7189" s="56"/>
    </row>
    <row r="7190" spans="1:9" hidden="1" x14ac:dyDescent="0.25">
      <c r="A7190" s="224"/>
      <c r="B7190" s="55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4"/>
      <c r="B7191" s="56"/>
      <c r="C7191" s="56"/>
      <c r="D7191" s="57"/>
      <c r="E7191" s="86"/>
      <c r="F7191" s="76"/>
      <c r="G7191" s="63"/>
      <c r="H7191" s="64"/>
      <c r="I7191" s="70"/>
    </row>
    <row r="7192" spans="1:9" hidden="1" x14ac:dyDescent="0.25">
      <c r="A7192" s="224"/>
      <c r="B7192" s="68"/>
      <c r="C7192" s="56"/>
      <c r="D7192" s="61"/>
      <c r="E7192" s="66"/>
      <c r="F7192" s="62"/>
      <c r="G7192" s="63"/>
      <c r="H7192" s="64"/>
      <c r="I7192" s="70"/>
    </row>
    <row r="7193" spans="1:9" hidden="1" x14ac:dyDescent="0.25">
      <c r="A7193" s="224"/>
      <c r="B7193" s="56"/>
      <c r="C7193" s="75"/>
      <c r="D7193" s="57"/>
      <c r="E7193" s="66"/>
      <c r="F7193" s="62"/>
      <c r="G7193" s="63"/>
      <c r="H7193" s="64"/>
      <c r="I7193" s="70"/>
    </row>
    <row r="7194" spans="1:9" hidden="1" x14ac:dyDescent="0.25">
      <c r="A7194" s="224"/>
      <c r="B7194" s="55"/>
      <c r="C7194" s="75"/>
      <c r="D7194" s="57"/>
      <c r="E7194" s="86"/>
      <c r="F7194" s="62"/>
      <c r="G7194" s="63"/>
      <c r="H7194" s="64"/>
      <c r="I7194" s="70"/>
    </row>
    <row r="7195" spans="1:9" hidden="1" x14ac:dyDescent="0.25">
      <c r="A7195" s="224"/>
      <c r="B7195" s="81"/>
      <c r="C7195" s="81"/>
      <c r="D7195" s="87"/>
      <c r="E7195" s="69"/>
      <c r="F7195" s="253"/>
      <c r="G7195" s="63"/>
      <c r="H7195" s="64"/>
      <c r="I7195" s="70"/>
    </row>
    <row r="7196" spans="1:9" hidden="1" x14ac:dyDescent="0.25">
      <c r="A7196" s="224"/>
      <c r="B7196" s="81"/>
      <c r="C7196" s="81"/>
      <c r="D7196" s="87"/>
      <c r="E7196" s="69"/>
      <c r="F7196" s="253"/>
      <c r="G7196" s="63"/>
      <c r="H7196" s="64"/>
      <c r="I7196" s="70"/>
    </row>
    <row r="7197" spans="1:9" hidden="1" x14ac:dyDescent="0.25">
      <c r="A7197" s="224"/>
      <c r="B7197" s="68"/>
      <c r="C7197" s="123"/>
      <c r="D7197" s="61"/>
      <c r="E7197" s="66"/>
      <c r="F7197" s="76"/>
      <c r="G7197" s="63"/>
      <c r="H7197" s="64"/>
      <c r="I7197" s="70"/>
    </row>
    <row r="7198" spans="1:9" hidden="1" x14ac:dyDescent="0.25">
      <c r="A7198" s="224"/>
      <c r="B7198" s="68"/>
      <c r="C7198" s="56"/>
      <c r="D7198" s="61"/>
      <c r="E7198" s="66"/>
      <c r="F7198" s="76"/>
      <c r="G7198" s="63"/>
      <c r="H7198" s="64"/>
      <c r="I7198" s="70"/>
    </row>
    <row r="7199" spans="1:9" hidden="1" x14ac:dyDescent="0.25">
      <c r="A7199" s="224"/>
      <c r="B7199" s="81"/>
      <c r="C7199" s="81"/>
      <c r="D7199" s="87"/>
      <c r="E7199" s="69"/>
      <c r="F7199" s="58"/>
      <c r="G7199" s="63"/>
      <c r="H7199" s="64"/>
      <c r="I7199" s="70"/>
    </row>
    <row r="7200" spans="1:9" hidden="1" x14ac:dyDescent="0.25">
      <c r="A7200" s="224"/>
      <c r="B7200" s="81"/>
      <c r="C7200" s="81"/>
      <c r="D7200" s="105"/>
      <c r="E7200" s="66"/>
      <c r="F7200" s="58"/>
      <c r="G7200" s="63"/>
      <c r="H7200" s="64"/>
      <c r="I7200" s="70"/>
    </row>
    <row r="7201" spans="1:9" hidden="1" x14ac:dyDescent="0.25">
      <c r="A7201" s="224"/>
      <c r="B7201" s="81"/>
      <c r="C7201" s="81"/>
      <c r="D7201" s="83"/>
      <c r="E7201" s="72"/>
      <c r="F7201" s="58"/>
      <c r="G7201" s="63"/>
      <c r="H7201" s="64"/>
      <c r="I7201" s="70"/>
    </row>
    <row r="7202" spans="1:9" hidden="1" x14ac:dyDescent="0.25">
      <c r="A7202" s="224"/>
      <c r="B7202" s="81"/>
      <c r="C7202" s="56"/>
      <c r="D7202" s="57"/>
      <c r="E7202" s="72"/>
      <c r="F7202" s="58"/>
      <c r="G7202" s="63"/>
      <c r="H7202" s="64"/>
      <c r="I7202" s="70"/>
    </row>
    <row r="7203" spans="1:9" hidden="1" x14ac:dyDescent="0.25">
      <c r="A7203" s="224"/>
      <c r="B7203" s="56"/>
      <c r="C7203" s="56"/>
      <c r="D7203" s="115"/>
      <c r="E7203" s="99"/>
      <c r="F7203" s="116"/>
      <c r="G7203" s="63"/>
      <c r="H7203" s="64"/>
      <c r="I7203" s="70"/>
    </row>
    <row r="7204" spans="1:9" hidden="1" x14ac:dyDescent="0.25">
      <c r="A7204" s="224"/>
      <c r="B7204" s="55"/>
      <c r="C7204" s="56"/>
      <c r="D7204" s="115"/>
      <c r="E7204" s="99"/>
      <c r="F7204" s="116"/>
      <c r="G7204" s="63"/>
      <c r="H7204" s="64"/>
      <c r="I7204" s="70"/>
    </row>
    <row r="7205" spans="1:9" hidden="1" x14ac:dyDescent="0.25">
      <c r="A7205" s="224"/>
      <c r="B7205" s="55"/>
      <c r="C7205" s="56"/>
      <c r="D7205" s="119"/>
      <c r="E7205" s="99"/>
      <c r="F7205" s="120"/>
      <c r="G7205" s="63"/>
      <c r="H7205" s="64"/>
      <c r="I7205" s="70"/>
    </row>
    <row r="7206" spans="1:9" hidden="1" x14ac:dyDescent="0.25">
      <c r="A7206" s="224"/>
      <c r="B7206" s="56"/>
      <c r="C7206" s="71"/>
      <c r="D7206" s="57"/>
      <c r="E7206" s="86"/>
      <c r="F7206" s="76"/>
      <c r="G7206" s="63"/>
      <c r="H7206" s="64"/>
      <c r="I7206" s="70"/>
    </row>
    <row r="7207" spans="1:9" hidden="1" x14ac:dyDescent="0.25">
      <c r="A7207" s="224"/>
      <c r="B7207" s="95"/>
      <c r="C7207" s="56"/>
      <c r="D7207" s="57"/>
      <c r="E7207" s="66"/>
      <c r="F7207" s="62"/>
      <c r="G7207" s="63"/>
      <c r="H7207" s="64"/>
      <c r="I7207" s="70"/>
    </row>
    <row r="7208" spans="1:9" hidden="1" x14ac:dyDescent="0.25">
      <c r="A7208" s="224"/>
      <c r="B7208" s="56"/>
      <c r="C7208" s="56"/>
      <c r="D7208" s="56"/>
      <c r="E7208" s="66"/>
      <c r="F7208" s="58"/>
      <c r="G7208" s="63"/>
      <c r="H7208" s="64"/>
      <c r="I7208" s="65"/>
    </row>
    <row r="7209" spans="1:9" hidden="1" x14ac:dyDescent="0.25">
      <c r="A7209" s="224"/>
      <c r="B7209" s="60"/>
      <c r="C7209" s="151"/>
      <c r="D7209" s="61"/>
      <c r="E7209" s="84"/>
      <c r="F7209" s="62"/>
      <c r="G7209" s="63"/>
      <c r="H7209" s="64"/>
      <c r="I7209" s="65"/>
    </row>
    <row r="7210" spans="1:9" hidden="1" x14ac:dyDescent="0.25">
      <c r="A7210" s="224"/>
      <c r="B7210" s="68"/>
      <c r="C7210" s="123"/>
      <c r="D7210" s="57"/>
      <c r="E7210" s="66"/>
      <c r="F7210" s="62"/>
      <c r="G7210" s="63"/>
      <c r="H7210" s="64"/>
      <c r="I7210" s="65"/>
    </row>
    <row r="7211" spans="1:9" hidden="1" x14ac:dyDescent="0.25">
      <c r="A7211" s="224"/>
      <c r="B7211" s="81"/>
      <c r="C7211" s="81"/>
      <c r="D7211" s="87"/>
      <c r="E7211" s="69"/>
      <c r="F7211" s="253"/>
      <c r="G7211" s="63"/>
      <c r="H7211" s="64"/>
      <c r="I7211" s="65"/>
    </row>
    <row r="7212" spans="1:9" hidden="1" x14ac:dyDescent="0.25">
      <c r="A7212" s="224"/>
      <c r="B7212" s="56"/>
      <c r="C7212" s="75"/>
      <c r="D7212" s="57"/>
      <c r="E7212" s="56"/>
      <c r="F7212" s="62"/>
      <c r="G7212" s="63"/>
      <c r="H7212" s="64"/>
      <c r="I7212" s="65"/>
    </row>
    <row r="7213" spans="1:9" hidden="1" x14ac:dyDescent="0.25">
      <c r="A7213" s="224"/>
      <c r="B7213" s="56"/>
      <c r="C7213" s="56"/>
      <c r="D7213" s="129"/>
      <c r="E7213" s="66"/>
      <c r="F7213" s="130"/>
      <c r="G7213" s="63"/>
      <c r="H7213" s="64"/>
      <c r="I7213" s="65"/>
    </row>
    <row r="7214" spans="1:9" hidden="1" x14ac:dyDescent="0.25">
      <c r="A7214" s="224"/>
      <c r="B7214" s="56"/>
      <c r="C7214" s="56"/>
      <c r="D7214" s="105"/>
      <c r="E7214" s="66"/>
      <c r="F7214" s="62"/>
      <c r="G7214" s="63"/>
      <c r="H7214" s="64"/>
      <c r="I7214" s="56"/>
    </row>
    <row r="7215" spans="1:9" hidden="1" x14ac:dyDescent="0.25">
      <c r="A7215" s="224"/>
      <c r="B7215" s="68"/>
      <c r="C7215" s="56"/>
      <c r="D7215" s="57"/>
      <c r="E7215" s="86"/>
      <c r="F7215" s="62"/>
      <c r="G7215" s="63"/>
      <c r="H7215" s="64"/>
      <c r="I7215" s="56"/>
    </row>
    <row r="7216" spans="1:9" hidden="1" x14ac:dyDescent="0.25">
      <c r="A7216" s="224"/>
      <c r="B7216" s="68"/>
      <c r="C7216" s="56"/>
      <c r="D7216" s="57"/>
      <c r="E7216" s="86"/>
      <c r="F7216" s="62"/>
      <c r="G7216" s="63"/>
      <c r="H7216" s="64"/>
      <c r="I7216" s="56"/>
    </row>
    <row r="7217" spans="1:9" hidden="1" x14ac:dyDescent="0.25">
      <c r="A7217" s="224"/>
      <c r="B7217" s="68"/>
      <c r="C7217" s="56"/>
      <c r="D7217" s="57"/>
      <c r="E7217" s="86"/>
      <c r="F7217" s="62"/>
      <c r="G7217" s="63"/>
      <c r="H7217" s="64"/>
      <c r="I7217" s="56"/>
    </row>
    <row r="7218" spans="1:9" hidden="1" x14ac:dyDescent="0.25">
      <c r="A7218" s="224"/>
      <c r="B7218" s="68"/>
      <c r="C7218" s="56"/>
      <c r="D7218" s="57"/>
      <c r="E7218" s="86"/>
      <c r="F7218" s="62"/>
      <c r="G7218" s="100"/>
      <c r="H7218" s="64"/>
      <c r="I7218" s="56"/>
    </row>
    <row r="7219" spans="1:9" hidden="1" x14ac:dyDescent="0.25">
      <c r="A7219" s="224"/>
      <c r="B7219" s="68"/>
      <c r="C7219" s="56"/>
      <c r="D7219" s="57"/>
      <c r="E7219" s="86"/>
      <c r="F7219" s="62"/>
      <c r="G7219" s="63"/>
      <c r="H7219" s="64"/>
      <c r="I7219" s="56"/>
    </row>
    <row r="7220" spans="1:9" hidden="1" x14ac:dyDescent="0.25">
      <c r="A7220" s="224"/>
      <c r="B7220" s="68"/>
      <c r="C7220" s="56"/>
      <c r="D7220" s="57"/>
      <c r="E7220" s="86"/>
      <c r="F7220" s="62"/>
      <c r="G7220" s="63"/>
      <c r="H7220" s="64"/>
      <c r="I7220" s="56"/>
    </row>
    <row r="7221" spans="1:9" hidden="1" x14ac:dyDescent="0.25">
      <c r="A7221" s="224"/>
      <c r="B7221" s="56"/>
      <c r="C7221" s="56"/>
      <c r="D7221" s="71"/>
      <c r="E7221" s="71"/>
      <c r="F7221" s="62"/>
      <c r="G7221" s="63"/>
      <c r="H7221" s="64"/>
      <c r="I7221" s="56"/>
    </row>
    <row r="7222" spans="1:9" hidden="1" x14ac:dyDescent="0.25">
      <c r="A7222" s="224"/>
      <c r="B7222" s="56"/>
      <c r="C7222" s="81"/>
      <c r="D7222" s="57"/>
      <c r="E7222" s="66"/>
      <c r="F7222" s="62"/>
      <c r="G7222" s="63"/>
      <c r="H7222" s="64"/>
      <c r="I7222" s="56"/>
    </row>
    <row r="7223" spans="1:9" hidden="1" x14ac:dyDescent="0.25">
      <c r="A7223" s="224"/>
      <c r="B7223" s="95"/>
      <c r="C7223" s="230"/>
      <c r="D7223" s="57"/>
      <c r="E7223" s="72"/>
      <c r="F7223" s="58"/>
      <c r="G7223" s="63"/>
      <c r="H7223" s="64"/>
      <c r="I7223" s="56"/>
    </row>
    <row r="7224" spans="1:9" hidden="1" x14ac:dyDescent="0.25">
      <c r="A7224" s="224"/>
      <c r="B7224" s="68"/>
      <c r="C7224" s="56"/>
      <c r="D7224" s="57"/>
      <c r="E7224" s="66"/>
      <c r="F7224" s="76"/>
      <c r="G7224" s="63"/>
      <c r="H7224" s="64"/>
      <c r="I7224" s="56"/>
    </row>
    <row r="7225" spans="1:9" hidden="1" x14ac:dyDescent="0.25">
      <c r="A7225" s="224"/>
      <c r="B7225" s="56"/>
      <c r="C7225" s="123"/>
      <c r="D7225" s="57"/>
      <c r="E7225" s="66"/>
      <c r="F7225" s="76"/>
      <c r="G7225" s="63"/>
      <c r="H7225" s="64"/>
      <c r="I7225" s="56"/>
    </row>
    <row r="7226" spans="1:9" hidden="1" x14ac:dyDescent="0.25">
      <c r="A7226" s="224"/>
      <c r="B7226" s="247"/>
      <c r="C7226" s="123"/>
      <c r="D7226" s="57"/>
      <c r="E7226" s="66"/>
      <c r="F7226" s="62"/>
      <c r="G7226" s="63"/>
      <c r="H7226" s="64"/>
      <c r="I7226" s="56"/>
    </row>
    <row r="7227" spans="1:9" hidden="1" x14ac:dyDescent="0.25">
      <c r="A7227" s="224"/>
      <c r="B7227" s="55"/>
      <c r="C7227" s="123"/>
      <c r="D7227" s="57"/>
      <c r="E7227" s="66"/>
      <c r="F7227" s="62"/>
      <c r="G7227" s="63"/>
      <c r="H7227" s="64"/>
      <c r="I7227" s="56"/>
    </row>
    <row r="7228" spans="1:9" hidden="1" x14ac:dyDescent="0.25">
      <c r="A7228" s="224"/>
      <c r="B7228" s="55"/>
      <c r="C7228" s="123"/>
      <c r="D7228" s="83"/>
      <c r="E7228" s="66"/>
      <c r="F7228" s="76"/>
      <c r="G7228" s="63"/>
      <c r="H7228" s="64"/>
      <c r="I7228" s="73"/>
    </row>
    <row r="7229" spans="1:9" hidden="1" x14ac:dyDescent="0.25">
      <c r="A7229" s="224"/>
      <c r="B7229" s="55"/>
      <c r="C7229" s="123"/>
      <c r="D7229" s="83"/>
      <c r="E7229" s="66"/>
      <c r="F7229" s="76"/>
      <c r="G7229" s="63"/>
      <c r="H7229" s="64"/>
      <c r="I7229" s="73"/>
    </row>
    <row r="7230" spans="1:9" hidden="1" x14ac:dyDescent="0.25">
      <c r="A7230" s="224"/>
      <c r="B7230" s="56"/>
      <c r="C7230" s="56"/>
      <c r="D7230" s="129"/>
      <c r="E7230" s="72"/>
      <c r="F7230" s="77"/>
      <c r="G7230" s="63"/>
      <c r="H7230" s="64"/>
      <c r="I7230" s="73"/>
    </row>
    <row r="7231" spans="1:9" hidden="1" x14ac:dyDescent="0.25">
      <c r="A7231" s="224"/>
      <c r="B7231" s="55"/>
      <c r="C7231" s="75"/>
      <c r="D7231" s="61"/>
      <c r="E7231" s="56"/>
      <c r="F7231" s="62"/>
      <c r="G7231" s="63"/>
      <c r="H7231" s="64"/>
      <c r="I7231" s="73"/>
    </row>
    <row r="7232" spans="1:9" hidden="1" x14ac:dyDescent="0.25">
      <c r="A7232" s="224"/>
      <c r="B7232" s="56"/>
      <c r="C7232" s="56"/>
      <c r="D7232" s="61"/>
      <c r="E7232" s="84"/>
      <c r="F7232" s="77"/>
      <c r="G7232" s="63"/>
      <c r="H7232" s="64"/>
      <c r="I7232" s="430"/>
    </row>
    <row r="7233" spans="1:9" hidden="1" x14ac:dyDescent="0.25">
      <c r="A7233" s="224"/>
      <c r="B7233" s="56"/>
      <c r="C7233" s="56"/>
      <c r="D7233" s="57"/>
      <c r="E7233" s="84"/>
      <c r="F7233" s="62"/>
      <c r="G7233" s="63"/>
      <c r="H7233" s="64"/>
      <c r="I7233" s="73"/>
    </row>
    <row r="7234" spans="1:9" hidden="1" x14ac:dyDescent="0.25">
      <c r="A7234" s="224"/>
      <c r="B7234" s="56"/>
      <c r="C7234" s="56"/>
      <c r="D7234" s="61"/>
      <c r="E7234" s="84"/>
      <c r="F7234" s="62"/>
      <c r="G7234" s="63"/>
      <c r="H7234" s="64"/>
      <c r="I7234" s="73"/>
    </row>
    <row r="7235" spans="1:9" hidden="1" x14ac:dyDescent="0.25">
      <c r="A7235" s="224"/>
      <c r="B7235" s="56"/>
      <c r="C7235" s="56"/>
      <c r="D7235" s="129"/>
      <c r="E7235" s="208"/>
      <c r="F7235" s="130"/>
      <c r="G7235" s="63"/>
      <c r="H7235" s="64"/>
      <c r="I7235" s="73"/>
    </row>
    <row r="7236" spans="1:9" hidden="1" x14ac:dyDescent="0.25">
      <c r="A7236" s="224"/>
      <c r="B7236" s="55"/>
      <c r="C7236" s="56"/>
      <c r="D7236" s="57"/>
      <c r="E7236" s="72"/>
      <c r="F7236" s="62"/>
      <c r="G7236" s="63"/>
      <c r="H7236" s="64"/>
      <c r="I7236" s="56"/>
    </row>
    <row r="7237" spans="1:9" hidden="1" x14ac:dyDescent="0.25">
      <c r="A7237" s="224"/>
      <c r="B7237" s="56"/>
      <c r="C7237" s="126"/>
      <c r="D7237" s="57"/>
      <c r="E7237" s="66"/>
      <c r="F7237" s="62"/>
      <c r="G7237" s="63"/>
      <c r="H7237" s="64"/>
      <c r="I7237" s="56"/>
    </row>
    <row r="7238" spans="1:9" hidden="1" x14ac:dyDescent="0.25">
      <c r="A7238" s="224"/>
      <c r="B7238" s="56"/>
      <c r="C7238" s="227"/>
      <c r="D7238" s="57"/>
      <c r="E7238" s="66"/>
      <c r="F7238" s="62"/>
      <c r="G7238" s="63"/>
      <c r="H7238" s="271"/>
      <c r="I7238" s="56"/>
    </row>
    <row r="7239" spans="1:9" hidden="1" x14ac:dyDescent="0.25">
      <c r="A7239" s="224"/>
      <c r="B7239" s="56"/>
      <c r="C7239" s="227"/>
      <c r="D7239" s="57"/>
      <c r="E7239" s="66"/>
      <c r="F7239" s="62"/>
      <c r="G7239" s="63"/>
      <c r="H7239" s="271"/>
      <c r="I7239" s="56"/>
    </row>
    <row r="7240" spans="1:9" hidden="1" x14ac:dyDescent="0.25">
      <c r="A7240" s="224"/>
      <c r="B7240" s="56"/>
      <c r="C7240" s="126"/>
      <c r="D7240" s="57"/>
      <c r="E7240" s="66"/>
      <c r="F7240" s="62"/>
      <c r="G7240" s="63"/>
      <c r="H7240" s="271"/>
      <c r="I7240" s="73"/>
    </row>
    <row r="7241" spans="1:9" hidden="1" x14ac:dyDescent="0.25">
      <c r="A7241" s="224"/>
      <c r="B7241" s="56"/>
      <c r="C7241" s="56"/>
      <c r="D7241" s="57"/>
      <c r="E7241" s="86"/>
      <c r="F7241" s="62"/>
      <c r="G7241" s="63"/>
      <c r="H7241" s="271"/>
      <c r="I7241" s="73"/>
    </row>
    <row r="7242" spans="1:9" hidden="1" x14ac:dyDescent="0.25">
      <c r="A7242" s="224"/>
      <c r="B7242" s="56"/>
      <c r="C7242" s="56"/>
      <c r="D7242" s="57"/>
      <c r="E7242" s="84"/>
      <c r="F7242" s="62"/>
      <c r="G7242" s="63"/>
      <c r="H7242" s="64"/>
      <c r="I7242" s="56"/>
    </row>
    <row r="7243" spans="1:9" hidden="1" x14ac:dyDescent="0.25">
      <c r="A7243" s="224"/>
      <c r="B7243" s="95"/>
      <c r="C7243" s="254"/>
      <c r="D7243" s="57"/>
      <c r="E7243" s="66"/>
      <c r="F7243" s="76"/>
      <c r="G7243" s="63"/>
      <c r="H7243" s="64"/>
      <c r="I7243" s="56"/>
    </row>
    <row r="7244" spans="1:9" hidden="1" x14ac:dyDescent="0.25">
      <c r="A7244" s="224"/>
      <c r="B7244" s="56"/>
      <c r="C7244" s="227"/>
      <c r="D7244" s="57"/>
      <c r="E7244" s="66"/>
      <c r="F7244" s="62"/>
      <c r="G7244" s="63"/>
      <c r="H7244" s="64"/>
      <c r="I7244" s="56"/>
    </row>
    <row r="7245" spans="1:9" hidden="1" x14ac:dyDescent="0.25">
      <c r="A7245" s="224"/>
      <c r="B7245" s="56"/>
      <c r="C7245" s="126"/>
      <c r="D7245" s="57"/>
      <c r="E7245" s="66"/>
      <c r="F7245" s="62"/>
      <c r="G7245" s="63"/>
      <c r="H7245" s="271"/>
      <c r="I7245" s="56"/>
    </row>
    <row r="7246" spans="1:9" hidden="1" x14ac:dyDescent="0.25">
      <c r="A7246" s="224"/>
      <c r="B7246" s="74"/>
      <c r="C7246" s="75"/>
      <c r="D7246" s="57"/>
      <c r="E7246" s="86"/>
      <c r="F7246" s="62"/>
      <c r="G7246" s="63"/>
      <c r="H7246" s="271"/>
      <c r="I7246" s="56"/>
    </row>
    <row r="7247" spans="1:9" hidden="1" x14ac:dyDescent="0.25">
      <c r="A7247" s="224"/>
      <c r="B7247" s="56"/>
      <c r="C7247" s="56"/>
      <c r="D7247" s="57"/>
      <c r="E7247" s="66"/>
      <c r="F7247" s="67"/>
      <c r="G7247" s="63"/>
      <c r="H7247" s="64"/>
      <c r="I7247" s="56"/>
    </row>
    <row r="7248" spans="1:9" hidden="1" x14ac:dyDescent="0.25">
      <c r="A7248" s="224"/>
      <c r="B7248" s="95"/>
      <c r="C7248" s="230"/>
      <c r="D7248" s="57"/>
      <c r="E7248" s="72"/>
      <c r="F7248" s="58"/>
      <c r="G7248" s="63"/>
      <c r="H7248" s="64"/>
      <c r="I7248" s="65"/>
    </row>
    <row r="7249" spans="1:9" hidden="1" x14ac:dyDescent="0.25">
      <c r="A7249" s="224"/>
      <c r="B7249" s="255"/>
      <c r="C7249" s="123"/>
      <c r="D7249" s="57"/>
      <c r="E7249" s="66"/>
      <c r="F7249" s="62"/>
      <c r="G7249" s="63"/>
      <c r="H7249" s="64"/>
      <c r="I7249" s="56"/>
    </row>
    <row r="7250" spans="1:9" hidden="1" x14ac:dyDescent="0.25">
      <c r="A7250" s="224"/>
      <c r="B7250" s="56"/>
      <c r="C7250" s="230"/>
      <c r="D7250" s="83"/>
      <c r="E7250" s="66"/>
      <c r="F7250" s="76"/>
      <c r="G7250" s="63"/>
      <c r="H7250" s="64"/>
      <c r="I7250" s="56"/>
    </row>
    <row r="7251" spans="1:9" hidden="1" x14ac:dyDescent="0.25">
      <c r="A7251" s="224"/>
      <c r="B7251" s="68"/>
      <c r="C7251" s="56"/>
      <c r="D7251" s="57"/>
      <c r="E7251" s="86"/>
      <c r="F7251" s="62"/>
      <c r="G7251" s="63"/>
      <c r="H7251" s="64"/>
      <c r="I7251" s="70"/>
    </row>
    <row r="7252" spans="1:9" hidden="1" x14ac:dyDescent="0.25">
      <c r="A7252" s="224"/>
      <c r="B7252" s="55"/>
      <c r="C7252" s="230"/>
      <c r="D7252" s="57"/>
      <c r="E7252" s="72"/>
      <c r="F7252" s="76"/>
      <c r="G7252" s="63"/>
      <c r="H7252" s="64"/>
      <c r="I7252" s="70"/>
    </row>
    <row r="7253" spans="1:9" hidden="1" x14ac:dyDescent="0.25">
      <c r="A7253" s="224"/>
      <c r="B7253" s="68"/>
      <c r="C7253" s="123"/>
      <c r="D7253" s="57"/>
      <c r="E7253" s="66"/>
      <c r="F7253" s="62"/>
      <c r="G7253" s="63"/>
      <c r="H7253" s="64"/>
      <c r="I7253" s="70"/>
    </row>
    <row r="7254" spans="1:9" hidden="1" x14ac:dyDescent="0.25">
      <c r="A7254" s="224"/>
      <c r="B7254" s="68"/>
      <c r="C7254" s="123"/>
      <c r="D7254" s="61"/>
      <c r="E7254" s="66"/>
      <c r="F7254" s="76"/>
      <c r="G7254" s="63"/>
      <c r="H7254" s="64"/>
      <c r="I7254" s="70"/>
    </row>
    <row r="7255" spans="1:9" hidden="1" x14ac:dyDescent="0.25">
      <c r="A7255" s="224"/>
      <c r="B7255" s="81"/>
      <c r="C7255" s="81"/>
      <c r="D7255" s="87"/>
      <c r="E7255" s="69"/>
      <c r="F7255" s="58"/>
      <c r="G7255" s="63"/>
      <c r="H7255" s="64"/>
      <c r="I7255" s="70"/>
    </row>
    <row r="7256" spans="1:9" hidden="1" x14ac:dyDescent="0.25">
      <c r="A7256" s="224"/>
      <c r="B7256" s="81"/>
      <c r="C7256" s="81"/>
      <c r="D7256" s="87"/>
      <c r="E7256" s="69"/>
      <c r="F7256" s="486"/>
      <c r="G7256" s="743"/>
      <c r="H7256" s="64"/>
      <c r="I7256" s="70"/>
    </row>
    <row r="7257" spans="1:9" hidden="1" x14ac:dyDescent="0.25">
      <c r="A7257" s="224"/>
      <c r="B7257" s="56"/>
      <c r="C7257" s="123"/>
      <c r="D7257" s="57"/>
      <c r="E7257" s="66"/>
      <c r="F7257" s="76"/>
      <c r="G7257" s="63"/>
      <c r="H7257" s="746"/>
      <c r="I7257" s="70"/>
    </row>
    <row r="7258" spans="1:9" hidden="1" x14ac:dyDescent="0.25">
      <c r="A7258" s="224"/>
      <c r="B7258" s="56"/>
      <c r="C7258" s="123"/>
      <c r="D7258" s="57"/>
      <c r="E7258" s="72"/>
      <c r="F7258" s="62"/>
      <c r="G7258" s="63"/>
      <c r="H7258" s="64"/>
      <c r="I7258" s="70"/>
    </row>
    <row r="7259" spans="1:9" hidden="1" x14ac:dyDescent="0.25">
      <c r="A7259" s="224"/>
      <c r="B7259" s="55"/>
      <c r="C7259" s="56"/>
      <c r="D7259" s="57"/>
      <c r="E7259" s="86"/>
      <c r="F7259" s="62"/>
      <c r="G7259" s="63"/>
      <c r="H7259" s="64"/>
      <c r="I7259" s="70"/>
    </row>
    <row r="7260" spans="1:9" hidden="1" x14ac:dyDescent="0.25">
      <c r="A7260" s="224"/>
      <c r="B7260" s="68"/>
      <c r="C7260" s="56"/>
      <c r="D7260" s="57"/>
      <c r="E7260" s="86"/>
      <c r="F7260" s="62"/>
      <c r="G7260" s="63"/>
      <c r="H7260" s="64"/>
      <c r="I7260" s="70"/>
    </row>
    <row r="7261" spans="1:9" hidden="1" x14ac:dyDescent="0.25">
      <c r="A7261" s="224"/>
      <c r="B7261" s="56"/>
      <c r="C7261" s="71"/>
      <c r="D7261" s="57"/>
      <c r="E7261" s="72"/>
      <c r="F7261" s="67"/>
      <c r="G7261" s="63"/>
      <c r="H7261" s="64"/>
      <c r="I7261" s="70"/>
    </row>
    <row r="7262" spans="1:9" hidden="1" x14ac:dyDescent="0.25">
      <c r="A7262" s="224"/>
      <c r="B7262" s="56"/>
      <c r="C7262" s="56"/>
      <c r="D7262" s="57"/>
      <c r="E7262" s="56"/>
      <c r="F7262" s="62"/>
      <c r="G7262" s="63"/>
      <c r="H7262" s="64"/>
      <c r="I7262" s="70"/>
    </row>
    <row r="7263" spans="1:9" hidden="1" x14ac:dyDescent="0.25">
      <c r="A7263" s="224"/>
      <c r="B7263" s="56"/>
      <c r="C7263" s="56"/>
      <c r="D7263" s="57"/>
      <c r="E7263" s="56"/>
      <c r="F7263" s="62"/>
      <c r="G7263" s="63"/>
      <c r="H7263" s="64"/>
      <c r="I7263" s="70"/>
    </row>
    <row r="7264" spans="1:9" hidden="1" x14ac:dyDescent="0.25">
      <c r="A7264" s="224"/>
      <c r="B7264" s="68"/>
      <c r="C7264" s="56"/>
      <c r="D7264" s="57"/>
      <c r="E7264" s="66"/>
      <c r="F7264" s="62"/>
      <c r="G7264" s="63"/>
      <c r="H7264" s="64"/>
      <c r="I7264" s="70"/>
    </row>
    <row r="7265" spans="1:9" hidden="1" x14ac:dyDescent="0.25">
      <c r="A7265" s="224"/>
      <c r="B7265" s="56"/>
      <c r="C7265" s="56"/>
      <c r="D7265" s="83"/>
      <c r="E7265" s="145"/>
      <c r="F7265" s="77"/>
      <c r="G7265" s="63"/>
      <c r="H7265" s="64"/>
      <c r="I7265" s="70"/>
    </row>
    <row r="7266" spans="1:9" hidden="1" x14ac:dyDescent="0.25">
      <c r="A7266" s="224"/>
      <c r="B7266" s="55"/>
      <c r="C7266" s="56"/>
      <c r="D7266" s="57"/>
      <c r="E7266" s="86"/>
      <c r="F7266" s="76"/>
      <c r="G7266" s="63"/>
      <c r="H7266" s="64"/>
      <c r="I7266" s="70"/>
    </row>
    <row r="7267" spans="1:9" hidden="1" x14ac:dyDescent="0.25">
      <c r="A7267" s="224"/>
      <c r="B7267" s="56"/>
      <c r="C7267" s="56"/>
      <c r="D7267" s="128"/>
      <c r="E7267" s="99"/>
      <c r="F7267" s="116"/>
      <c r="G7267" s="63"/>
      <c r="H7267" s="64"/>
      <c r="I7267" s="65"/>
    </row>
    <row r="7268" spans="1:9" hidden="1" x14ac:dyDescent="0.25">
      <c r="A7268" s="224"/>
      <c r="B7268" s="56"/>
      <c r="C7268" s="123"/>
      <c r="D7268" s="57"/>
      <c r="E7268" s="66"/>
      <c r="F7268" s="76"/>
      <c r="G7268" s="63"/>
      <c r="H7268" s="64"/>
      <c r="I7268" s="65"/>
    </row>
    <row r="7269" spans="1:9" hidden="1" x14ac:dyDescent="0.25">
      <c r="A7269" s="224"/>
      <c r="B7269" s="255"/>
      <c r="C7269" s="123"/>
      <c r="D7269" s="57"/>
      <c r="E7269" s="66"/>
      <c r="F7269" s="62"/>
      <c r="G7269" s="63"/>
      <c r="H7269" s="64"/>
      <c r="I7269" s="56"/>
    </row>
    <row r="7270" spans="1:9" hidden="1" x14ac:dyDescent="0.25">
      <c r="A7270" s="224"/>
      <c r="B7270" s="81"/>
      <c r="C7270" s="81"/>
      <c r="D7270" s="87"/>
      <c r="E7270" s="69"/>
      <c r="F7270" s="253"/>
      <c r="G7270" s="63"/>
      <c r="H7270" s="64"/>
      <c r="I7270" s="56"/>
    </row>
    <row r="7271" spans="1:9" hidden="1" x14ac:dyDescent="0.25">
      <c r="A7271" s="224"/>
      <c r="B7271" s="81"/>
      <c r="C7271" s="81"/>
      <c r="D7271" s="87"/>
      <c r="E7271" s="69"/>
      <c r="F7271" s="253"/>
      <c r="G7271" s="63"/>
      <c r="H7271" s="64"/>
      <c r="I7271" s="56"/>
    </row>
    <row r="7272" spans="1:9" hidden="1" x14ac:dyDescent="0.25">
      <c r="A7272" s="224"/>
      <c r="B7272" s="68"/>
      <c r="C7272" s="56"/>
      <c r="D7272" s="57"/>
      <c r="E7272" s="86"/>
      <c r="F7272" s="62"/>
      <c r="G7272" s="63"/>
      <c r="H7272" s="64"/>
      <c r="I7272" s="56"/>
    </row>
    <row r="7273" spans="1:9" hidden="1" x14ac:dyDescent="0.25">
      <c r="A7273" s="224"/>
      <c r="B7273" s="56"/>
      <c r="C7273" s="56"/>
      <c r="D7273" s="83"/>
      <c r="E7273" s="84"/>
      <c r="F7273" s="76"/>
      <c r="G7273" s="63"/>
      <c r="H7273" s="64"/>
      <c r="I7273" s="56"/>
    </row>
    <row r="7274" spans="1:9" hidden="1" x14ac:dyDescent="0.25">
      <c r="A7274" s="224"/>
      <c r="B7274" s="56"/>
      <c r="C7274" s="55"/>
      <c r="D7274" s="57"/>
      <c r="E7274" s="66"/>
      <c r="F7274" s="62"/>
      <c r="G7274" s="63"/>
      <c r="H7274" s="64"/>
      <c r="I7274" s="56"/>
    </row>
    <row r="7275" spans="1:9" hidden="1" x14ac:dyDescent="0.25">
      <c r="A7275" s="224"/>
      <c r="B7275" s="55"/>
      <c r="C7275" s="230"/>
      <c r="D7275" s="57"/>
      <c r="E7275" s="72"/>
      <c r="F7275" s="76"/>
      <c r="G7275" s="63"/>
      <c r="H7275" s="64"/>
      <c r="I7275" s="56"/>
    </row>
    <row r="7276" spans="1:9" hidden="1" x14ac:dyDescent="0.25">
      <c r="A7276" s="224"/>
      <c r="B7276" s="55"/>
      <c r="C7276" s="56"/>
      <c r="D7276" s="105"/>
      <c r="E7276" s="66"/>
      <c r="F7276" s="76"/>
      <c r="G7276" s="63"/>
      <c r="H7276" s="64"/>
      <c r="I7276" s="56"/>
    </row>
    <row r="7277" spans="1:9" hidden="1" x14ac:dyDescent="0.25">
      <c r="A7277" s="224"/>
      <c r="B7277" s="55"/>
      <c r="C7277" s="56"/>
      <c r="D7277" s="105"/>
      <c r="E7277" s="66"/>
      <c r="F7277" s="77"/>
      <c r="G7277" s="63"/>
      <c r="H7277" s="64"/>
      <c r="I7277" s="56"/>
    </row>
    <row r="7278" spans="1:9" hidden="1" x14ac:dyDescent="0.25">
      <c r="A7278" s="224"/>
      <c r="B7278" s="56"/>
      <c r="C7278" s="80"/>
      <c r="D7278" s="71"/>
      <c r="E7278" s="84"/>
      <c r="F7278" s="96"/>
      <c r="G7278" s="743"/>
      <c r="H7278" s="64"/>
      <c r="I7278" s="56"/>
    </row>
    <row r="7279" spans="1:9" hidden="1" x14ac:dyDescent="0.25">
      <c r="A7279" s="224"/>
      <c r="B7279" s="55"/>
      <c r="C7279" s="72"/>
      <c r="D7279" s="57"/>
      <c r="E7279" s="72"/>
      <c r="F7279" s="77"/>
      <c r="G7279" s="63"/>
      <c r="H7279" s="64"/>
      <c r="I7279" s="56"/>
    </row>
    <row r="7280" spans="1:9" hidden="1" x14ac:dyDescent="0.25">
      <c r="A7280" s="224"/>
      <c r="B7280" s="95"/>
      <c r="C7280" s="80"/>
      <c r="D7280" s="57"/>
      <c r="E7280" s="66"/>
      <c r="F7280" s="62"/>
      <c r="G7280" s="63"/>
      <c r="H7280" s="64"/>
      <c r="I7280" s="56"/>
    </row>
    <row r="7281" spans="1:9" hidden="1" x14ac:dyDescent="0.25">
      <c r="A7281" s="224"/>
      <c r="B7281" s="56"/>
      <c r="C7281" s="56"/>
      <c r="D7281" s="106"/>
      <c r="E7281" s="72"/>
      <c r="F7281" s="58"/>
      <c r="G7281" s="63"/>
      <c r="H7281" s="64"/>
      <c r="I7281" s="56"/>
    </row>
    <row r="7282" spans="1:9" hidden="1" x14ac:dyDescent="0.25">
      <c r="A7282" s="224"/>
      <c r="B7282" s="81"/>
      <c r="C7282" s="56"/>
      <c r="D7282" s="57"/>
      <c r="E7282" s="72"/>
      <c r="F7282" s="58"/>
      <c r="G7282" s="63"/>
      <c r="H7282" s="64"/>
      <c r="I7282" s="56"/>
    </row>
    <row r="7283" spans="1:9" hidden="1" x14ac:dyDescent="0.25">
      <c r="A7283" s="224"/>
      <c r="B7283" s="81"/>
      <c r="C7283" s="56"/>
      <c r="D7283" s="57"/>
      <c r="E7283" s="72"/>
      <c r="F7283" s="58"/>
      <c r="G7283" s="63"/>
      <c r="H7283" s="64"/>
      <c r="I7283" s="56"/>
    </row>
    <row r="7284" spans="1:9" hidden="1" x14ac:dyDescent="0.25">
      <c r="A7284" s="224"/>
      <c r="B7284" s="81"/>
      <c r="C7284" s="56"/>
      <c r="D7284" s="57"/>
      <c r="E7284" s="72"/>
      <c r="F7284" s="58"/>
      <c r="G7284" s="63"/>
      <c r="H7284" s="64"/>
      <c r="I7284" s="56"/>
    </row>
    <row r="7285" spans="1:9" hidden="1" x14ac:dyDescent="0.25">
      <c r="A7285" s="224"/>
      <c r="B7285" s="81"/>
      <c r="C7285" s="56"/>
      <c r="D7285" s="57"/>
      <c r="E7285" s="72"/>
      <c r="F7285" s="58"/>
      <c r="G7285" s="63"/>
      <c r="H7285" s="64"/>
      <c r="I7285" s="56"/>
    </row>
    <row r="7286" spans="1:9" hidden="1" x14ac:dyDescent="0.25">
      <c r="A7286" s="224"/>
      <c r="B7286" s="81"/>
      <c r="C7286" s="56"/>
      <c r="D7286" s="57"/>
      <c r="E7286" s="72"/>
      <c r="F7286" s="58"/>
      <c r="G7286" s="63"/>
      <c r="H7286" s="64"/>
      <c r="I7286" s="56"/>
    </row>
    <row r="7287" spans="1:9" hidden="1" x14ac:dyDescent="0.25">
      <c r="A7287" s="224"/>
      <c r="B7287" s="81"/>
      <c r="C7287" s="56"/>
      <c r="D7287" s="98"/>
      <c r="E7287" s="72"/>
      <c r="F7287" s="58"/>
      <c r="G7287" s="63"/>
      <c r="H7287" s="64"/>
      <c r="I7287" s="56"/>
    </row>
    <row r="7288" spans="1:9" hidden="1" x14ac:dyDescent="0.25">
      <c r="A7288" s="224"/>
      <c r="B7288" s="68"/>
      <c r="C7288" s="56"/>
      <c r="D7288" s="57"/>
      <c r="E7288" s="86"/>
      <c r="F7288" s="62"/>
      <c r="G7288" s="63"/>
      <c r="H7288" s="64"/>
      <c r="I7288" s="56"/>
    </row>
    <row r="7289" spans="1:9" hidden="1" x14ac:dyDescent="0.25">
      <c r="A7289" s="224"/>
      <c r="B7289" s="68"/>
      <c r="C7289" s="56"/>
      <c r="D7289" s="57"/>
      <c r="E7289" s="86"/>
      <c r="F7289" s="62"/>
      <c r="G7289" s="63"/>
      <c r="H7289" s="64"/>
      <c r="I7289" s="56"/>
    </row>
    <row r="7290" spans="1:9" hidden="1" x14ac:dyDescent="0.25">
      <c r="A7290" s="224"/>
      <c r="B7290" s="68"/>
      <c r="C7290" s="56"/>
      <c r="D7290" s="57"/>
      <c r="E7290" s="66"/>
      <c r="F7290" s="62"/>
      <c r="G7290" s="63"/>
      <c r="H7290" s="64"/>
      <c r="I7290" s="56"/>
    </row>
    <row r="7291" spans="1:9" hidden="1" x14ac:dyDescent="0.25">
      <c r="A7291" s="224"/>
      <c r="B7291" s="68"/>
      <c r="C7291" s="56"/>
      <c r="D7291" s="57"/>
      <c r="E7291" s="66"/>
      <c r="F7291" s="62"/>
      <c r="G7291" s="63"/>
      <c r="H7291" s="64"/>
      <c r="I7291" s="56"/>
    </row>
    <row r="7292" spans="1:9" hidden="1" x14ac:dyDescent="0.25">
      <c r="A7292" s="224"/>
      <c r="B7292" s="55"/>
      <c r="C7292" s="56"/>
      <c r="D7292" s="115"/>
      <c r="E7292" s="99"/>
      <c r="F7292" s="116"/>
      <c r="G7292" s="63"/>
      <c r="H7292" s="64"/>
      <c r="I7292" s="56"/>
    </row>
    <row r="7293" spans="1:9" hidden="1" x14ac:dyDescent="0.25">
      <c r="A7293" s="224"/>
      <c r="B7293" s="55"/>
      <c r="C7293" s="56"/>
      <c r="D7293" s="119"/>
      <c r="E7293" s="99"/>
      <c r="F7293" s="120"/>
      <c r="G7293" s="63"/>
      <c r="H7293" s="64"/>
      <c r="I7293" s="70"/>
    </row>
    <row r="7294" spans="1:9" hidden="1" x14ac:dyDescent="0.25">
      <c r="A7294" s="224"/>
      <c r="B7294" s="55"/>
      <c r="C7294" s="75"/>
      <c r="D7294" s="61"/>
      <c r="E7294" s="56"/>
      <c r="F7294" s="62"/>
      <c r="G7294" s="63"/>
      <c r="H7294" s="64"/>
      <c r="I7294" s="70"/>
    </row>
    <row r="7295" spans="1:9" hidden="1" x14ac:dyDescent="0.25">
      <c r="A7295" s="224"/>
      <c r="B7295" s="56"/>
      <c r="C7295" s="56"/>
      <c r="D7295" s="61"/>
      <c r="E7295" s="56"/>
      <c r="F7295" s="77"/>
      <c r="G7295" s="63"/>
      <c r="H7295" s="64"/>
      <c r="I7295" s="70"/>
    </row>
    <row r="7296" spans="1:9" hidden="1" x14ac:dyDescent="0.25">
      <c r="A7296" s="224"/>
      <c r="B7296" s="56"/>
      <c r="C7296" s="56"/>
      <c r="D7296" s="57"/>
      <c r="E7296" s="56"/>
      <c r="F7296" s="62"/>
      <c r="G7296" s="63"/>
      <c r="H7296" s="64"/>
      <c r="I7296" s="70"/>
    </row>
    <row r="7297" spans="1:9" hidden="1" x14ac:dyDescent="0.25">
      <c r="A7297" s="224"/>
      <c r="B7297" s="56"/>
      <c r="C7297" s="56"/>
      <c r="D7297" s="57"/>
      <c r="E7297" s="56"/>
      <c r="F7297" s="62"/>
      <c r="G7297" s="63"/>
      <c r="H7297" s="64"/>
      <c r="I7297" s="70"/>
    </row>
    <row r="7298" spans="1:9" hidden="1" x14ac:dyDescent="0.25">
      <c r="A7298" s="224"/>
      <c r="B7298" s="81"/>
      <c r="C7298" s="81"/>
      <c r="D7298" s="87"/>
      <c r="E7298" s="69"/>
      <c r="F7298" s="253"/>
      <c r="G7298" s="63"/>
      <c r="H7298" s="64"/>
      <c r="I7298" s="70"/>
    </row>
    <row r="7299" spans="1:9" hidden="1" x14ac:dyDescent="0.25">
      <c r="A7299" s="224"/>
      <c r="B7299" s="68"/>
      <c r="C7299" s="56"/>
      <c r="D7299" s="57"/>
      <c r="E7299" s="86"/>
      <c r="F7299" s="62"/>
      <c r="G7299" s="63"/>
      <c r="H7299" s="64"/>
      <c r="I7299" s="70"/>
    </row>
    <row r="7300" spans="1:9" hidden="1" x14ac:dyDescent="0.25">
      <c r="A7300" s="224"/>
      <c r="B7300" s="56"/>
      <c r="C7300" s="123"/>
      <c r="D7300" s="57"/>
      <c r="E7300" s="72"/>
      <c r="F7300" s="62"/>
      <c r="G7300" s="63"/>
      <c r="H7300" s="64"/>
      <c r="I7300" s="70"/>
    </row>
    <row r="7301" spans="1:9" hidden="1" x14ac:dyDescent="0.25">
      <c r="A7301" s="224"/>
      <c r="B7301" s="60"/>
      <c r="C7301" s="228"/>
      <c r="D7301" s="98"/>
      <c r="E7301" s="99"/>
      <c r="F7301" s="441"/>
      <c r="G7301" s="63"/>
      <c r="H7301" s="64"/>
      <c r="I7301" s="70"/>
    </row>
    <row r="7302" spans="1:9" hidden="1" x14ac:dyDescent="0.25">
      <c r="A7302" s="224"/>
      <c r="B7302" s="68"/>
      <c r="C7302" s="75"/>
      <c r="D7302" s="57"/>
      <c r="E7302" s="99"/>
      <c r="F7302" s="77"/>
      <c r="G7302" s="63"/>
      <c r="H7302" s="64"/>
      <c r="I7302" s="70"/>
    </row>
    <row r="7303" spans="1:9" hidden="1" x14ac:dyDescent="0.25">
      <c r="A7303" s="224"/>
      <c r="B7303" s="56"/>
      <c r="C7303" s="56"/>
      <c r="D7303" s="57"/>
      <c r="E7303" s="86"/>
      <c r="F7303" s="62"/>
      <c r="G7303" s="63"/>
      <c r="H7303" s="64"/>
      <c r="I7303" s="70"/>
    </row>
    <row r="7304" spans="1:9" hidden="1" x14ac:dyDescent="0.25">
      <c r="A7304" s="224"/>
      <c r="B7304" s="56"/>
      <c r="C7304" s="123"/>
      <c r="D7304" s="57"/>
      <c r="E7304" s="72"/>
      <c r="F7304" s="76"/>
      <c r="G7304" s="63"/>
      <c r="H7304" s="64"/>
      <c r="I7304" s="70"/>
    </row>
    <row r="7305" spans="1:9" hidden="1" x14ac:dyDescent="0.25">
      <c r="A7305" s="224"/>
      <c r="B7305" s="60"/>
      <c r="C7305" s="80"/>
      <c r="D7305" s="57"/>
      <c r="E7305" s="66"/>
      <c r="F7305" s="77"/>
      <c r="G7305" s="63"/>
      <c r="H7305" s="64"/>
      <c r="I7305" s="65"/>
    </row>
    <row r="7306" spans="1:9" hidden="1" x14ac:dyDescent="0.25">
      <c r="A7306" s="224"/>
      <c r="B7306" s="56"/>
      <c r="C7306" s="56"/>
      <c r="D7306" s="56"/>
      <c r="E7306" s="66"/>
      <c r="F7306" s="58"/>
      <c r="G7306" s="63"/>
      <c r="H7306" s="64"/>
      <c r="I7306" s="65"/>
    </row>
    <row r="7307" spans="1:9" hidden="1" x14ac:dyDescent="0.25">
      <c r="A7307" s="224"/>
      <c r="B7307" s="56"/>
      <c r="C7307" s="56"/>
      <c r="D7307" s="105"/>
      <c r="E7307" s="72"/>
      <c r="F7307" s="62"/>
      <c r="G7307" s="63"/>
      <c r="H7307" s="64"/>
      <c r="I7307" s="65"/>
    </row>
    <row r="7308" spans="1:9" hidden="1" x14ac:dyDescent="0.25">
      <c r="A7308" s="224"/>
      <c r="B7308" s="56"/>
      <c r="C7308" s="56"/>
      <c r="D7308" s="83"/>
      <c r="E7308" s="72"/>
      <c r="F7308" s="76"/>
      <c r="G7308" s="63"/>
      <c r="H7308" s="64"/>
      <c r="I7308" s="65"/>
    </row>
    <row r="7309" spans="1:9" hidden="1" x14ac:dyDescent="0.25">
      <c r="A7309" s="224"/>
      <c r="B7309" s="56"/>
      <c r="C7309" s="123"/>
      <c r="D7309" s="57"/>
      <c r="E7309" s="72"/>
      <c r="F7309" s="76"/>
      <c r="G7309" s="63"/>
      <c r="H7309" s="64"/>
      <c r="I7309" s="65"/>
    </row>
    <row r="7310" spans="1:9" hidden="1" x14ac:dyDescent="0.25">
      <c r="A7310" s="224"/>
      <c r="B7310" s="68"/>
      <c r="C7310" s="56"/>
      <c r="D7310" s="129"/>
      <c r="E7310" s="72"/>
      <c r="F7310" s="77"/>
      <c r="G7310" s="63"/>
      <c r="H7310" s="64"/>
      <c r="I7310" s="65"/>
    </row>
    <row r="7311" spans="1:9" hidden="1" x14ac:dyDescent="0.25">
      <c r="A7311" s="224"/>
      <c r="B7311" s="56"/>
      <c r="C7311" s="123"/>
      <c r="D7311" s="57"/>
      <c r="E7311" s="72"/>
      <c r="F7311" s="62"/>
      <c r="G7311" s="63"/>
      <c r="H7311" s="64"/>
      <c r="I7311" s="65"/>
    </row>
    <row r="7312" spans="1:9" hidden="1" x14ac:dyDescent="0.25">
      <c r="A7312" s="224"/>
      <c r="B7312" s="60"/>
      <c r="C7312" s="228"/>
      <c r="D7312" s="98"/>
      <c r="E7312" s="99"/>
      <c r="F7312" s="441"/>
      <c r="G7312" s="63"/>
      <c r="H7312" s="64"/>
      <c r="I7312" s="65"/>
    </row>
    <row r="7313" spans="1:9" hidden="1" x14ac:dyDescent="0.25">
      <c r="A7313" s="224"/>
      <c r="B7313" s="56"/>
      <c r="C7313" s="56"/>
      <c r="D7313" s="57"/>
      <c r="E7313" s="56"/>
      <c r="F7313" s="62"/>
      <c r="G7313" s="63"/>
      <c r="H7313" s="64"/>
      <c r="I7313" s="430"/>
    </row>
    <row r="7314" spans="1:9" hidden="1" x14ac:dyDescent="0.25">
      <c r="A7314" s="224"/>
      <c r="B7314" s="68"/>
      <c r="C7314" s="75"/>
      <c r="D7314" s="57"/>
      <c r="E7314" s="99"/>
      <c r="F7314" s="77"/>
      <c r="G7314" s="63"/>
      <c r="H7314" s="64"/>
      <c r="I7314" s="73"/>
    </row>
    <row r="7315" spans="1:9" hidden="1" x14ac:dyDescent="0.25">
      <c r="A7315" s="224"/>
      <c r="B7315" s="56"/>
      <c r="C7315" s="123"/>
      <c r="D7315" s="57"/>
      <c r="E7315" s="66"/>
      <c r="F7315" s="76"/>
      <c r="G7315" s="63"/>
      <c r="H7315" s="64"/>
      <c r="I7315" s="73"/>
    </row>
    <row r="7316" spans="1:9" hidden="1" x14ac:dyDescent="0.25">
      <c r="A7316" s="224"/>
      <c r="B7316" s="56"/>
      <c r="C7316" s="56"/>
      <c r="D7316" s="57"/>
      <c r="E7316" s="72"/>
      <c r="F7316" s="58"/>
      <c r="G7316" s="63"/>
      <c r="H7316" s="64"/>
      <c r="I7316" s="56"/>
    </row>
    <row r="7317" spans="1:9" hidden="1" x14ac:dyDescent="0.25">
      <c r="A7317" s="224"/>
      <c r="B7317" s="56"/>
      <c r="C7317" s="227"/>
      <c r="D7317" s="57"/>
      <c r="E7317" s="66"/>
      <c r="F7317" s="62"/>
      <c r="G7317" s="63"/>
      <c r="H7317" s="64"/>
      <c r="I7317" s="56"/>
    </row>
    <row r="7318" spans="1:9" hidden="1" x14ac:dyDescent="0.25">
      <c r="A7318" s="224"/>
      <c r="B7318" s="56"/>
      <c r="C7318" s="126"/>
      <c r="D7318" s="57"/>
      <c r="E7318" s="66"/>
      <c r="F7318" s="62"/>
      <c r="G7318" s="63"/>
      <c r="H7318" s="271"/>
      <c r="I7318" s="56"/>
    </row>
    <row r="7319" spans="1:9" hidden="1" x14ac:dyDescent="0.25">
      <c r="A7319" s="224"/>
      <c r="B7319" s="255"/>
      <c r="C7319" s="123"/>
      <c r="D7319" s="57"/>
      <c r="E7319" s="66"/>
      <c r="F7319" s="62"/>
      <c r="G7319" s="63"/>
      <c r="H7319" s="271"/>
      <c r="I7319" s="56"/>
    </row>
    <row r="7320" spans="1:9" hidden="1" x14ac:dyDescent="0.25">
      <c r="A7320" s="224"/>
      <c r="B7320" s="255"/>
      <c r="C7320" s="123"/>
      <c r="D7320" s="57"/>
      <c r="E7320" s="66"/>
      <c r="F7320" s="62"/>
      <c r="G7320" s="63"/>
      <c r="H7320" s="271"/>
      <c r="I7320" s="56"/>
    </row>
    <row r="7321" spans="1:9" hidden="1" x14ac:dyDescent="0.25">
      <c r="A7321" s="224"/>
      <c r="B7321" s="56"/>
      <c r="C7321" s="56"/>
      <c r="D7321" s="61"/>
      <c r="E7321" s="56"/>
      <c r="F7321" s="77"/>
      <c r="G7321" s="63"/>
      <c r="H7321" s="271"/>
      <c r="I7321" s="56"/>
    </row>
    <row r="7322" spans="1:9" hidden="1" x14ac:dyDescent="0.25">
      <c r="A7322" s="224"/>
      <c r="B7322" s="56"/>
      <c r="C7322" s="56"/>
      <c r="D7322" s="57"/>
      <c r="E7322" s="56"/>
      <c r="F7322" s="62"/>
      <c r="G7322" s="743"/>
      <c r="H7322" s="64"/>
      <c r="I7322" s="73"/>
    </row>
    <row r="7323" spans="1:9" hidden="1" x14ac:dyDescent="0.25">
      <c r="A7323" s="224"/>
      <c r="B7323" s="56"/>
      <c r="C7323" s="56"/>
      <c r="D7323" s="57"/>
      <c r="E7323" s="72"/>
      <c r="F7323" s="62"/>
      <c r="G7323" s="63"/>
      <c r="H7323" s="64"/>
      <c r="I7323" s="65"/>
    </row>
    <row r="7324" spans="1:9" hidden="1" x14ac:dyDescent="0.25">
      <c r="A7324" s="224"/>
      <c r="B7324" s="55"/>
      <c r="C7324" s="230"/>
      <c r="D7324" s="57"/>
      <c r="E7324" s="72"/>
      <c r="F7324" s="76"/>
      <c r="G7324" s="63"/>
      <c r="H7324" s="64"/>
      <c r="I7324" s="65"/>
    </row>
    <row r="7325" spans="1:9" hidden="1" x14ac:dyDescent="0.25">
      <c r="A7325" s="224"/>
      <c r="B7325" s="68"/>
      <c r="C7325" s="123"/>
      <c r="D7325" s="57"/>
      <c r="E7325" s="66"/>
      <c r="F7325" s="62"/>
      <c r="G7325" s="63"/>
      <c r="H7325" s="64"/>
      <c r="I7325" s="65"/>
    </row>
    <row r="7326" spans="1:9" hidden="1" x14ac:dyDescent="0.25">
      <c r="A7326" s="224"/>
      <c r="B7326" s="56"/>
      <c r="C7326" s="75"/>
      <c r="D7326" s="57"/>
      <c r="E7326" s="72"/>
      <c r="F7326" s="76"/>
      <c r="G7326" s="63"/>
      <c r="H7326" s="64"/>
      <c r="I7326" s="65"/>
    </row>
    <row r="7327" spans="1:9" hidden="1" x14ac:dyDescent="0.25">
      <c r="A7327" s="224"/>
      <c r="B7327" s="56"/>
      <c r="C7327" s="75"/>
      <c r="D7327" s="57"/>
      <c r="E7327" s="56"/>
      <c r="F7327" s="62"/>
      <c r="G7327" s="63"/>
      <c r="H7327" s="64"/>
      <c r="I7327" s="65"/>
    </row>
    <row r="7328" spans="1:9" hidden="1" x14ac:dyDescent="0.25">
      <c r="A7328" s="224"/>
      <c r="B7328" s="56"/>
      <c r="C7328" s="56"/>
      <c r="D7328" s="129"/>
      <c r="E7328" s="66"/>
      <c r="F7328" s="130"/>
      <c r="G7328" s="63"/>
      <c r="H7328" s="64"/>
      <c r="I7328" s="65"/>
    </row>
    <row r="7329" spans="1:9" hidden="1" x14ac:dyDescent="0.25">
      <c r="A7329" s="224"/>
      <c r="B7329" s="56"/>
      <c r="C7329" s="56"/>
      <c r="D7329" s="105"/>
      <c r="E7329" s="66"/>
      <c r="F7329" s="62"/>
      <c r="G7329" s="63"/>
      <c r="H7329" s="64"/>
      <c r="I7329" s="56"/>
    </row>
    <row r="7330" spans="1:9" hidden="1" x14ac:dyDescent="0.25">
      <c r="A7330" s="224"/>
      <c r="B7330" s="55"/>
      <c r="C7330" s="123"/>
      <c r="D7330" s="83"/>
      <c r="E7330" s="66"/>
      <c r="F7330" s="76"/>
      <c r="G7330" s="63"/>
      <c r="H7330" s="64"/>
      <c r="I7330" s="70"/>
    </row>
    <row r="7331" spans="1:9" hidden="1" x14ac:dyDescent="0.25">
      <c r="A7331" s="224"/>
      <c r="B7331" s="55"/>
      <c r="C7331" s="75"/>
      <c r="D7331" s="61"/>
      <c r="E7331" s="56"/>
      <c r="F7331" s="62"/>
      <c r="G7331" s="63"/>
      <c r="H7331" s="64"/>
      <c r="I7331" s="70"/>
    </row>
    <row r="7332" spans="1:9" hidden="1" x14ac:dyDescent="0.25">
      <c r="A7332" s="224"/>
      <c r="B7332" s="56"/>
      <c r="C7332" s="56"/>
      <c r="D7332" s="61"/>
      <c r="E7332" s="56"/>
      <c r="F7332" s="77"/>
      <c r="G7332" s="63"/>
      <c r="H7332" s="64"/>
      <c r="I7332" s="70"/>
    </row>
    <row r="7333" spans="1:9" hidden="1" x14ac:dyDescent="0.25">
      <c r="A7333" s="224"/>
      <c r="B7333" s="56"/>
      <c r="C7333" s="56"/>
      <c r="D7333" s="57"/>
      <c r="E7333" s="56"/>
      <c r="F7333" s="62"/>
      <c r="G7333" s="63"/>
      <c r="H7333" s="64"/>
      <c r="I7333" s="70"/>
    </row>
    <row r="7334" spans="1:9" hidden="1" x14ac:dyDescent="0.25">
      <c r="A7334" s="224"/>
      <c r="B7334" s="56"/>
      <c r="C7334" s="56"/>
      <c r="D7334" s="57"/>
      <c r="E7334" s="56"/>
      <c r="F7334" s="62"/>
      <c r="G7334" s="63"/>
      <c r="H7334" s="64"/>
      <c r="I7334" s="70"/>
    </row>
    <row r="7335" spans="1:9" hidden="1" x14ac:dyDescent="0.25">
      <c r="A7335" s="224"/>
      <c r="B7335" s="68"/>
      <c r="C7335" s="123"/>
      <c r="D7335" s="106"/>
      <c r="E7335" s="72"/>
      <c r="F7335" s="62"/>
      <c r="G7335" s="63"/>
      <c r="H7335" s="64"/>
      <c r="I7335" s="70"/>
    </row>
    <row r="7336" spans="1:9" hidden="1" x14ac:dyDescent="0.25">
      <c r="A7336" s="224"/>
      <c r="B7336" s="55"/>
      <c r="C7336" s="230"/>
      <c r="D7336" s="57"/>
      <c r="E7336" s="72"/>
      <c r="F7336" s="76"/>
      <c r="G7336" s="63"/>
      <c r="H7336" s="64"/>
      <c r="I7336" s="70"/>
    </row>
    <row r="7337" spans="1:9" hidden="1" x14ac:dyDescent="0.25">
      <c r="A7337" s="224"/>
      <c r="B7337" s="56"/>
      <c r="C7337" s="56"/>
      <c r="D7337" s="57"/>
      <c r="E7337" s="56"/>
      <c r="F7337" s="62"/>
      <c r="G7337" s="63"/>
      <c r="H7337" s="64"/>
      <c r="I7337" s="70"/>
    </row>
    <row r="7338" spans="1:9" hidden="1" x14ac:dyDescent="0.25">
      <c r="A7338" s="224"/>
      <c r="B7338" s="56"/>
      <c r="C7338" s="56"/>
      <c r="D7338" s="57"/>
      <c r="E7338" s="99"/>
      <c r="F7338" s="77"/>
      <c r="G7338" s="63"/>
      <c r="H7338" s="64"/>
      <c r="I7338" s="70"/>
    </row>
    <row r="7339" spans="1:9" hidden="1" x14ac:dyDescent="0.25">
      <c r="A7339" s="224"/>
      <c r="B7339" s="68"/>
      <c r="C7339" s="123"/>
      <c r="D7339" s="57"/>
      <c r="E7339" s="66"/>
      <c r="F7339" s="62"/>
      <c r="G7339" s="63"/>
      <c r="H7339" s="64"/>
      <c r="I7339" s="73"/>
    </row>
    <row r="7340" spans="1:9" hidden="1" x14ac:dyDescent="0.25">
      <c r="A7340" s="224"/>
      <c r="B7340" s="56"/>
      <c r="C7340" s="256"/>
      <c r="D7340" s="57"/>
      <c r="E7340" s="66"/>
      <c r="F7340" s="76"/>
      <c r="G7340" s="63"/>
      <c r="H7340" s="64"/>
      <c r="I7340" s="73"/>
    </row>
    <row r="7341" spans="1:9" hidden="1" x14ac:dyDescent="0.25">
      <c r="A7341" s="224"/>
      <c r="B7341" s="255"/>
      <c r="C7341" s="123"/>
      <c r="D7341" s="57"/>
      <c r="E7341" s="66"/>
      <c r="F7341" s="62"/>
      <c r="G7341" s="63"/>
      <c r="H7341" s="64"/>
      <c r="I7341" s="73"/>
    </row>
    <row r="7342" spans="1:9" hidden="1" x14ac:dyDescent="0.25">
      <c r="A7342" s="224"/>
      <c r="B7342" s="55"/>
      <c r="C7342" s="123"/>
      <c r="D7342" s="83"/>
      <c r="E7342" s="66"/>
      <c r="F7342" s="76"/>
      <c r="G7342" s="63"/>
      <c r="H7342" s="64"/>
      <c r="I7342" s="65"/>
    </row>
    <row r="7343" spans="1:9" hidden="1" x14ac:dyDescent="0.25">
      <c r="A7343" s="224"/>
      <c r="B7343" s="56"/>
      <c r="C7343" s="56"/>
      <c r="D7343" s="128"/>
      <c r="E7343" s="99"/>
      <c r="F7343" s="116"/>
      <c r="G7343" s="63"/>
      <c r="H7343" s="64"/>
      <c r="I7343" s="65"/>
    </row>
    <row r="7344" spans="1:9" hidden="1" x14ac:dyDescent="0.25">
      <c r="A7344" s="224"/>
      <c r="B7344" s="68"/>
      <c r="C7344" s="75"/>
      <c r="D7344" s="57"/>
      <c r="E7344" s="72"/>
      <c r="F7344" s="77"/>
      <c r="G7344" s="63"/>
      <c r="H7344" s="64"/>
      <c r="I7344" s="65"/>
    </row>
    <row r="7345" spans="1:9" hidden="1" x14ac:dyDescent="0.25">
      <c r="A7345" s="224"/>
      <c r="B7345" s="56"/>
      <c r="C7345" s="56"/>
      <c r="D7345" s="128"/>
      <c r="E7345" s="99"/>
      <c r="F7345" s="116"/>
      <c r="G7345" s="63"/>
      <c r="H7345" s="64"/>
      <c r="I7345" s="73"/>
    </row>
    <row r="7346" spans="1:9" hidden="1" x14ac:dyDescent="0.25">
      <c r="A7346" s="224"/>
      <c r="B7346" s="56"/>
      <c r="C7346" s="56"/>
      <c r="D7346" s="57"/>
      <c r="E7346" s="86"/>
      <c r="F7346" s="76"/>
      <c r="G7346" s="63"/>
      <c r="H7346" s="64"/>
      <c r="I7346" s="56"/>
    </row>
    <row r="7347" spans="1:9" hidden="1" x14ac:dyDescent="0.25">
      <c r="A7347" s="224"/>
      <c r="B7347" s="56"/>
      <c r="C7347" s="56"/>
      <c r="D7347" s="128"/>
      <c r="E7347" s="99"/>
      <c r="F7347" s="116"/>
      <c r="G7347" s="63"/>
      <c r="H7347" s="64"/>
      <c r="I7347" s="56"/>
    </row>
    <row r="7348" spans="1:9" hidden="1" x14ac:dyDescent="0.25">
      <c r="A7348" s="224"/>
      <c r="B7348" s="56"/>
      <c r="C7348" s="75"/>
      <c r="D7348" s="57"/>
      <c r="E7348" s="56"/>
      <c r="F7348" s="62"/>
      <c r="G7348" s="63"/>
      <c r="H7348" s="64"/>
      <c r="I7348" s="56"/>
    </row>
    <row r="7349" spans="1:9" hidden="1" x14ac:dyDescent="0.25">
      <c r="A7349" s="224"/>
      <c r="B7349" s="81"/>
      <c r="C7349" s="81"/>
      <c r="D7349" s="87"/>
      <c r="E7349" s="69"/>
      <c r="F7349" s="253"/>
      <c r="G7349" s="63"/>
      <c r="H7349" s="64"/>
      <c r="I7349" s="56"/>
    </row>
    <row r="7350" spans="1:9" hidden="1" x14ac:dyDescent="0.25">
      <c r="A7350" s="224"/>
      <c r="B7350" s="81"/>
      <c r="C7350" s="81"/>
      <c r="D7350" s="87"/>
      <c r="E7350" s="69"/>
      <c r="F7350" s="253"/>
      <c r="G7350" s="63"/>
      <c r="H7350" s="64"/>
      <c r="I7350" s="56"/>
    </row>
    <row r="7351" spans="1:9" hidden="1" x14ac:dyDescent="0.25">
      <c r="A7351" s="224"/>
      <c r="B7351" s="81"/>
      <c r="C7351" s="71"/>
      <c r="D7351" s="87"/>
      <c r="E7351" s="69"/>
      <c r="F7351" s="62"/>
      <c r="G7351" s="63"/>
      <c r="H7351" s="64"/>
      <c r="I7351" s="56"/>
    </row>
    <row r="7352" spans="1:9" hidden="1" x14ac:dyDescent="0.25">
      <c r="A7352" s="224"/>
      <c r="B7352" s="81"/>
      <c r="C7352" s="71"/>
      <c r="D7352" s="87"/>
      <c r="E7352" s="69"/>
      <c r="F7352" s="62"/>
      <c r="G7352" s="63"/>
      <c r="H7352" s="64"/>
      <c r="I7352" s="56"/>
    </row>
    <row r="7353" spans="1:9" hidden="1" x14ac:dyDescent="0.25">
      <c r="A7353" s="224"/>
      <c r="B7353" s="81"/>
      <c r="C7353" s="71"/>
      <c r="D7353" s="87"/>
      <c r="E7353" s="69"/>
      <c r="F7353" s="62"/>
      <c r="G7353" s="100"/>
      <c r="H7353" s="64"/>
      <c r="I7353" s="56"/>
    </row>
    <row r="7354" spans="1:9" hidden="1" x14ac:dyDescent="0.25">
      <c r="A7354" s="224"/>
      <c r="B7354" s="81"/>
      <c r="C7354" s="71"/>
      <c r="D7354" s="87"/>
      <c r="E7354" s="69"/>
      <c r="F7354" s="62"/>
      <c r="G7354" s="100"/>
      <c r="H7354" s="64"/>
      <c r="I7354" s="56"/>
    </row>
    <row r="7355" spans="1:9" hidden="1" x14ac:dyDescent="0.25">
      <c r="A7355" s="224"/>
      <c r="B7355" s="81"/>
      <c r="C7355" s="71"/>
      <c r="D7355" s="87"/>
      <c r="E7355" s="69"/>
      <c r="F7355" s="62"/>
      <c r="G7355" s="100"/>
      <c r="H7355" s="64"/>
      <c r="I7355" s="56"/>
    </row>
    <row r="7356" spans="1:9" hidden="1" x14ac:dyDescent="0.25">
      <c r="A7356" s="224"/>
      <c r="B7356" s="81"/>
      <c r="C7356" s="56"/>
      <c r="D7356" s="87"/>
      <c r="E7356" s="69"/>
      <c r="F7356" s="62"/>
      <c r="G7356" s="100"/>
      <c r="H7356" s="64"/>
      <c r="I7356" s="56"/>
    </row>
    <row r="7357" spans="1:9" hidden="1" x14ac:dyDescent="0.25">
      <c r="A7357" s="224"/>
      <c r="B7357" s="81"/>
      <c r="C7357" s="56"/>
      <c r="D7357" s="87"/>
      <c r="E7357" s="69"/>
      <c r="F7357" s="62"/>
      <c r="G7357" s="63"/>
      <c r="H7357" s="64"/>
      <c r="I7357" s="56"/>
    </row>
    <row r="7358" spans="1:9" hidden="1" x14ac:dyDescent="0.25">
      <c r="A7358" s="224"/>
      <c r="B7358" s="81"/>
      <c r="C7358" s="56"/>
      <c r="D7358" s="87"/>
      <c r="E7358" s="69"/>
      <c r="F7358" s="62"/>
      <c r="G7358" s="63"/>
      <c r="H7358" s="64"/>
      <c r="I7358" s="56"/>
    </row>
    <row r="7359" spans="1:9" hidden="1" x14ac:dyDescent="0.25">
      <c r="A7359" s="224"/>
      <c r="B7359" s="56"/>
      <c r="C7359" s="56"/>
      <c r="D7359" s="108"/>
      <c r="E7359" s="69"/>
      <c r="F7359" s="62"/>
      <c r="G7359" s="63"/>
      <c r="H7359" s="64"/>
      <c r="I7359" s="56"/>
    </row>
    <row r="7360" spans="1:9" hidden="1" x14ac:dyDescent="0.25">
      <c r="A7360" s="224"/>
      <c r="B7360" s="56"/>
      <c r="C7360" s="56"/>
      <c r="D7360" s="57"/>
      <c r="E7360" s="69"/>
      <c r="F7360" s="77"/>
      <c r="G7360" s="63"/>
      <c r="H7360" s="64"/>
      <c r="I7360" s="56"/>
    </row>
    <row r="7361" spans="1:9" hidden="1" x14ac:dyDescent="0.25">
      <c r="A7361" s="224"/>
      <c r="B7361" s="56"/>
      <c r="C7361" s="81"/>
      <c r="D7361" s="57"/>
      <c r="E7361" s="69"/>
      <c r="F7361" s="76"/>
      <c r="G7361" s="63"/>
      <c r="H7361" s="64"/>
      <c r="I7361" s="56"/>
    </row>
    <row r="7362" spans="1:9" hidden="1" x14ac:dyDescent="0.25">
      <c r="A7362" s="224"/>
      <c r="B7362" s="56"/>
      <c r="C7362" s="75"/>
      <c r="D7362" s="61"/>
      <c r="E7362" s="66"/>
      <c r="F7362" s="76"/>
      <c r="G7362" s="63"/>
      <c r="H7362" s="64"/>
      <c r="I7362" s="56"/>
    </row>
    <row r="7363" spans="1:9" hidden="1" x14ac:dyDescent="0.25">
      <c r="A7363" s="224"/>
      <c r="B7363" s="56"/>
      <c r="C7363" s="56"/>
      <c r="D7363" s="56"/>
      <c r="E7363" s="66"/>
      <c r="F7363" s="56"/>
      <c r="G7363" s="63"/>
      <c r="H7363" s="64"/>
      <c r="I7363" s="56"/>
    </row>
    <row r="7364" spans="1:9" hidden="1" x14ac:dyDescent="0.25">
      <c r="A7364" s="224"/>
      <c r="B7364" s="56"/>
      <c r="C7364" s="56"/>
      <c r="D7364" s="56"/>
      <c r="E7364" s="66"/>
      <c r="F7364" s="56"/>
      <c r="G7364" s="63"/>
      <c r="H7364" s="64"/>
      <c r="I7364" s="56"/>
    </row>
    <row r="7365" spans="1:9" hidden="1" x14ac:dyDescent="0.25">
      <c r="A7365" s="224"/>
      <c r="B7365" s="56"/>
      <c r="C7365" s="56"/>
      <c r="D7365" s="56"/>
      <c r="E7365" s="66"/>
      <c r="F7365" s="56"/>
      <c r="G7365" s="63"/>
      <c r="H7365" s="64"/>
      <c r="I7365" s="56"/>
    </row>
    <row r="7366" spans="1:9" hidden="1" x14ac:dyDescent="0.25">
      <c r="A7366" s="224"/>
      <c r="B7366" s="56"/>
      <c r="C7366" s="56"/>
      <c r="D7366" s="56"/>
      <c r="E7366" s="66"/>
      <c r="F7366" s="56"/>
      <c r="G7366" s="63"/>
      <c r="H7366" s="64"/>
      <c r="I7366" s="56"/>
    </row>
    <row r="7367" spans="1:9" hidden="1" x14ac:dyDescent="0.25">
      <c r="A7367" s="224"/>
      <c r="B7367" s="56"/>
      <c r="C7367" s="56"/>
      <c r="D7367" s="56"/>
      <c r="E7367" s="66"/>
      <c r="F7367" s="56"/>
      <c r="G7367" s="63"/>
      <c r="H7367" s="64"/>
      <c r="I7367" s="56"/>
    </row>
    <row r="7368" spans="1:9" hidden="1" x14ac:dyDescent="0.25">
      <c r="A7368" s="224"/>
      <c r="B7368" s="56"/>
      <c r="C7368" s="56"/>
      <c r="D7368" s="56"/>
      <c r="E7368" s="66"/>
      <c r="F7368" s="56"/>
      <c r="G7368" s="63"/>
      <c r="H7368" s="64"/>
      <c r="I7368" s="56"/>
    </row>
    <row r="7369" spans="1:9" hidden="1" x14ac:dyDescent="0.25">
      <c r="A7369" s="224"/>
      <c r="B7369" s="56"/>
      <c r="C7369" s="56"/>
      <c r="D7369" s="56"/>
      <c r="E7369" s="66"/>
      <c r="F7369" s="56"/>
      <c r="G7369" s="63"/>
      <c r="H7369" s="64"/>
      <c r="I7369" s="56"/>
    </row>
    <row r="7370" spans="1:9" hidden="1" x14ac:dyDescent="0.25">
      <c r="A7370" s="224"/>
      <c r="B7370" s="56"/>
      <c r="C7370" s="56"/>
      <c r="D7370" s="56"/>
      <c r="E7370" s="66"/>
      <c r="F7370" s="56"/>
      <c r="G7370" s="63"/>
      <c r="H7370" s="64"/>
      <c r="I7370" s="56"/>
    </row>
    <row r="7371" spans="1:9" hidden="1" x14ac:dyDescent="0.25">
      <c r="A7371" s="224"/>
      <c r="B7371" s="56"/>
      <c r="C7371" s="56"/>
      <c r="D7371" s="56"/>
      <c r="E7371" s="66"/>
      <c r="F7371" s="56"/>
      <c r="G7371" s="63"/>
      <c r="H7371" s="64"/>
      <c r="I7371" s="56"/>
    </row>
    <row r="7372" spans="1:9" hidden="1" x14ac:dyDescent="0.25">
      <c r="A7372" s="224"/>
      <c r="B7372" s="56"/>
      <c r="C7372" s="126"/>
      <c r="D7372" s="56"/>
      <c r="E7372" s="56"/>
      <c r="F7372" s="58"/>
      <c r="G7372" s="63"/>
      <c r="H7372" s="64"/>
      <c r="I7372" s="56"/>
    </row>
    <row r="7373" spans="1:9" hidden="1" x14ac:dyDescent="0.25">
      <c r="A7373" s="224"/>
      <c r="B7373" s="56"/>
      <c r="C7373" s="126"/>
      <c r="D7373" s="56"/>
      <c r="E7373" s="56"/>
      <c r="F7373" s="58"/>
      <c r="G7373" s="63"/>
      <c r="H7373" s="64"/>
      <c r="I7373" s="56"/>
    </row>
    <row r="7374" spans="1:9" hidden="1" x14ac:dyDescent="0.25">
      <c r="A7374" s="224"/>
      <c r="B7374" s="56"/>
      <c r="C7374" s="56"/>
      <c r="D7374" s="56"/>
      <c r="E7374" s="56"/>
      <c r="F7374" s="58"/>
      <c r="G7374" s="63"/>
      <c r="H7374" s="64"/>
      <c r="I7374" s="56"/>
    </row>
    <row r="7375" spans="1:9" hidden="1" x14ac:dyDescent="0.25">
      <c r="A7375" s="224"/>
      <c r="B7375" s="56"/>
      <c r="C7375" s="56"/>
      <c r="D7375" s="56"/>
      <c r="E7375" s="56"/>
      <c r="F7375" s="58"/>
      <c r="G7375" s="63"/>
      <c r="H7375" s="64"/>
      <c r="I7375" s="56"/>
    </row>
    <row r="7376" spans="1:9" hidden="1" x14ac:dyDescent="0.25">
      <c r="A7376" s="224"/>
      <c r="B7376" s="56"/>
      <c r="C7376" s="56"/>
      <c r="D7376" s="56"/>
      <c r="E7376" s="56"/>
      <c r="F7376" s="58"/>
      <c r="G7376" s="63"/>
      <c r="H7376" s="64"/>
      <c r="I7376" s="56"/>
    </row>
    <row r="7377" spans="1:9" hidden="1" x14ac:dyDescent="0.25">
      <c r="A7377" s="224"/>
      <c r="B7377" s="56"/>
      <c r="C7377" s="56"/>
      <c r="D7377" s="56"/>
      <c r="E7377" s="56"/>
      <c r="F7377" s="58"/>
      <c r="G7377" s="63"/>
      <c r="H7377" s="64"/>
      <c r="I7377" s="56"/>
    </row>
    <row r="7378" spans="1:9" hidden="1" x14ac:dyDescent="0.25">
      <c r="A7378" s="224"/>
      <c r="B7378" s="56"/>
      <c r="C7378" s="75"/>
      <c r="D7378" s="57"/>
      <c r="E7378" s="66"/>
      <c r="F7378" s="96"/>
      <c r="G7378" s="63"/>
      <c r="H7378" s="64"/>
      <c r="I7378" s="56"/>
    </row>
    <row r="7379" spans="1:9" hidden="1" x14ac:dyDescent="0.25">
      <c r="A7379" s="224"/>
      <c r="B7379" s="56"/>
      <c r="C7379" s="123"/>
      <c r="D7379" s="57"/>
      <c r="E7379" s="66"/>
      <c r="F7379" s="76"/>
      <c r="G7379" s="63"/>
      <c r="H7379" s="64"/>
      <c r="I7379" s="70"/>
    </row>
    <row r="7380" spans="1:9" hidden="1" x14ac:dyDescent="0.25">
      <c r="A7380" s="224"/>
      <c r="B7380" s="55"/>
      <c r="C7380" s="75"/>
      <c r="D7380" s="61"/>
      <c r="E7380" s="56"/>
      <c r="F7380" s="62"/>
      <c r="G7380" s="63"/>
      <c r="H7380" s="64"/>
      <c r="I7380" s="70"/>
    </row>
    <row r="7381" spans="1:9" hidden="1" x14ac:dyDescent="0.25">
      <c r="A7381" s="224"/>
      <c r="B7381" s="56"/>
      <c r="C7381" s="56"/>
      <c r="D7381" s="61"/>
      <c r="E7381" s="56"/>
      <c r="F7381" s="77"/>
      <c r="G7381" s="63"/>
      <c r="H7381" s="64"/>
      <c r="I7381" s="70"/>
    </row>
    <row r="7382" spans="1:9" hidden="1" x14ac:dyDescent="0.25">
      <c r="A7382" s="224"/>
      <c r="B7382" s="55"/>
      <c r="C7382" s="75"/>
      <c r="D7382" s="61"/>
      <c r="E7382" s="56"/>
      <c r="F7382" s="62"/>
      <c r="G7382" s="63"/>
      <c r="H7382" s="64"/>
      <c r="I7382" s="70"/>
    </row>
    <row r="7383" spans="1:9" hidden="1" x14ac:dyDescent="0.25">
      <c r="A7383" s="224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4"/>
      <c r="B7384" s="60"/>
      <c r="C7384" s="151"/>
      <c r="D7384" s="57"/>
      <c r="E7384" s="56"/>
      <c r="F7384" s="62"/>
      <c r="G7384" s="63"/>
      <c r="H7384" s="64"/>
      <c r="I7384" s="70"/>
    </row>
    <row r="7385" spans="1:9" hidden="1" x14ac:dyDescent="0.25">
      <c r="A7385" s="224"/>
      <c r="B7385" s="56"/>
      <c r="C7385" s="56"/>
      <c r="D7385" s="57"/>
      <c r="E7385" s="56"/>
      <c r="F7385" s="62"/>
      <c r="G7385" s="63"/>
      <c r="H7385" s="64"/>
      <c r="I7385" s="70"/>
    </row>
    <row r="7386" spans="1:9" hidden="1" x14ac:dyDescent="0.25">
      <c r="A7386" s="224"/>
      <c r="B7386" s="68"/>
      <c r="C7386" s="71"/>
      <c r="D7386" s="57"/>
      <c r="E7386" s="86"/>
      <c r="F7386" s="62"/>
      <c r="G7386" s="63"/>
      <c r="H7386" s="64"/>
      <c r="I7386" s="73"/>
    </row>
    <row r="7387" spans="1:9" hidden="1" x14ac:dyDescent="0.25">
      <c r="A7387" s="224"/>
      <c r="B7387" s="56"/>
      <c r="C7387" s="56"/>
      <c r="D7387" s="57"/>
      <c r="E7387" s="66"/>
      <c r="F7387" s="76"/>
      <c r="G7387" s="63"/>
      <c r="H7387" s="64"/>
      <c r="I7387" s="73"/>
    </row>
    <row r="7388" spans="1:9" hidden="1" x14ac:dyDescent="0.25">
      <c r="A7388" s="224"/>
      <c r="B7388" s="56"/>
      <c r="C7388" s="56"/>
      <c r="D7388" s="57"/>
      <c r="E7388" s="86"/>
      <c r="F7388" s="62"/>
      <c r="G7388" s="63"/>
      <c r="H7388" s="64"/>
      <c r="I7388" s="65"/>
    </row>
    <row r="7389" spans="1:9" hidden="1" x14ac:dyDescent="0.25">
      <c r="A7389" s="224"/>
      <c r="B7389" s="81"/>
      <c r="C7389" s="81"/>
      <c r="D7389" s="87"/>
      <c r="E7389" s="69"/>
      <c r="F7389" s="253"/>
      <c r="G7389" s="63"/>
      <c r="H7389" s="64"/>
      <c r="I7389" s="73"/>
    </row>
    <row r="7390" spans="1:9" hidden="1" x14ac:dyDescent="0.25">
      <c r="A7390" s="224"/>
      <c r="B7390" s="56"/>
      <c r="C7390" s="56"/>
      <c r="D7390" s="57"/>
      <c r="E7390" s="56"/>
      <c r="F7390" s="62"/>
      <c r="G7390" s="63"/>
      <c r="H7390" s="64"/>
      <c r="I7390" s="73"/>
    </row>
    <row r="7391" spans="1:9" hidden="1" x14ac:dyDescent="0.25">
      <c r="A7391" s="224"/>
      <c r="B7391" s="56"/>
      <c r="C7391" s="56"/>
      <c r="D7391" s="57"/>
      <c r="E7391" s="99"/>
      <c r="F7391" s="77"/>
      <c r="G7391" s="63"/>
      <c r="H7391" s="64"/>
      <c r="I7391" s="73"/>
    </row>
    <row r="7392" spans="1:9" hidden="1" x14ac:dyDescent="0.25">
      <c r="A7392" s="224"/>
      <c r="B7392" s="56"/>
      <c r="C7392" s="81"/>
      <c r="D7392" s="57"/>
      <c r="E7392" s="66"/>
      <c r="F7392" s="76"/>
      <c r="G7392" s="63"/>
      <c r="H7392" s="64"/>
      <c r="I7392" s="73"/>
    </row>
    <row r="7393" spans="1:9" hidden="1" x14ac:dyDescent="0.25">
      <c r="A7393" s="224"/>
      <c r="B7393" s="56"/>
      <c r="C7393" s="80"/>
      <c r="D7393" s="57"/>
      <c r="E7393" s="66"/>
      <c r="F7393" s="76"/>
      <c r="G7393" s="63"/>
      <c r="H7393" s="64"/>
      <c r="I7393" s="73"/>
    </row>
    <row r="7394" spans="1:9" hidden="1" x14ac:dyDescent="0.25">
      <c r="A7394" s="224"/>
      <c r="B7394" s="81"/>
      <c r="C7394" s="81"/>
      <c r="D7394" s="87"/>
      <c r="E7394" s="69"/>
      <c r="F7394" s="58"/>
      <c r="G7394" s="63"/>
      <c r="H7394" s="64"/>
      <c r="I7394" s="56"/>
    </row>
    <row r="7395" spans="1:9" hidden="1" x14ac:dyDescent="0.25">
      <c r="A7395" s="224"/>
      <c r="B7395" s="56"/>
      <c r="C7395" s="75"/>
      <c r="D7395" s="105"/>
      <c r="E7395" s="66"/>
      <c r="F7395" s="62"/>
      <c r="G7395" s="63"/>
      <c r="H7395" s="64"/>
      <c r="I7395" s="56"/>
    </row>
    <row r="7396" spans="1:9" hidden="1" x14ac:dyDescent="0.25">
      <c r="A7396" s="224"/>
      <c r="B7396" s="56"/>
      <c r="C7396" s="56"/>
      <c r="D7396" s="57"/>
      <c r="E7396" s="66"/>
      <c r="F7396" s="62"/>
      <c r="G7396" s="63"/>
      <c r="H7396" s="271"/>
      <c r="I7396" s="56"/>
    </row>
    <row r="7397" spans="1:9" hidden="1" x14ac:dyDescent="0.25">
      <c r="A7397" s="224"/>
      <c r="B7397" s="56"/>
      <c r="C7397" s="123"/>
      <c r="D7397" s="57"/>
      <c r="E7397" s="69"/>
      <c r="F7397" s="76"/>
      <c r="G7397" s="63"/>
      <c r="H7397" s="271"/>
      <c r="I7397" s="56"/>
    </row>
    <row r="7398" spans="1:9" hidden="1" x14ac:dyDescent="0.25">
      <c r="A7398" s="224"/>
      <c r="B7398" s="56"/>
      <c r="C7398" s="256"/>
      <c r="D7398" s="57"/>
      <c r="E7398" s="66"/>
      <c r="F7398" s="76"/>
      <c r="G7398" s="63"/>
      <c r="H7398" s="64"/>
      <c r="I7398" s="56"/>
    </row>
    <row r="7399" spans="1:9" hidden="1" x14ac:dyDescent="0.25">
      <c r="A7399" s="224"/>
      <c r="B7399" s="255"/>
      <c r="C7399" s="256"/>
      <c r="D7399" s="57"/>
      <c r="E7399" s="66"/>
      <c r="F7399" s="62"/>
      <c r="G7399" s="63"/>
      <c r="H7399" s="64"/>
      <c r="I7399" s="56"/>
    </row>
    <row r="7400" spans="1:9" hidden="1" x14ac:dyDescent="0.25">
      <c r="A7400" s="224"/>
      <c r="B7400" s="55"/>
      <c r="C7400" s="230"/>
      <c r="D7400" s="57"/>
      <c r="E7400" s="72"/>
      <c r="F7400" s="76"/>
      <c r="G7400" s="63"/>
      <c r="H7400" s="64"/>
      <c r="I7400" s="56"/>
    </row>
    <row r="7401" spans="1:9" hidden="1" x14ac:dyDescent="0.25">
      <c r="A7401" s="224"/>
      <c r="B7401" s="68"/>
      <c r="C7401" s="123"/>
      <c r="D7401" s="57"/>
      <c r="E7401" s="66"/>
      <c r="F7401" s="62"/>
      <c r="G7401" s="63"/>
      <c r="H7401" s="64"/>
      <c r="I7401" s="56"/>
    </row>
    <row r="7402" spans="1:9" hidden="1" x14ac:dyDescent="0.25">
      <c r="A7402" s="224"/>
      <c r="B7402" s="56"/>
      <c r="C7402" s="75"/>
      <c r="D7402" s="61"/>
      <c r="E7402" s="66"/>
      <c r="F7402" s="76"/>
      <c r="G7402" s="63"/>
      <c r="H7402" s="64"/>
      <c r="I7402" s="56"/>
    </row>
    <row r="7403" spans="1:9" hidden="1" x14ac:dyDescent="0.25">
      <c r="A7403" s="224"/>
      <c r="B7403" s="81"/>
      <c r="C7403" s="81"/>
      <c r="D7403" s="87"/>
      <c r="E7403" s="69"/>
      <c r="F7403" s="253"/>
      <c r="G7403" s="63"/>
      <c r="H7403" s="64"/>
      <c r="I7403" s="56"/>
    </row>
    <row r="7404" spans="1:9" hidden="1" x14ac:dyDescent="0.25">
      <c r="A7404" s="224"/>
      <c r="B7404" s="56"/>
      <c r="C7404" s="56"/>
      <c r="D7404" s="57"/>
      <c r="E7404" s="56"/>
      <c r="F7404" s="62"/>
      <c r="G7404" s="63"/>
      <c r="H7404" s="64"/>
      <c r="I7404" s="56"/>
    </row>
    <row r="7405" spans="1:9" hidden="1" x14ac:dyDescent="0.25">
      <c r="A7405" s="224"/>
      <c r="B7405" s="68"/>
      <c r="C7405" s="56"/>
      <c r="D7405" s="57"/>
      <c r="E7405" s="86"/>
      <c r="F7405" s="62"/>
      <c r="G7405" s="63"/>
      <c r="H7405" s="64"/>
      <c r="I7405" s="56"/>
    </row>
    <row r="7406" spans="1:9" hidden="1" x14ac:dyDescent="0.25">
      <c r="A7406" s="224"/>
      <c r="B7406" s="56"/>
      <c r="C7406" s="56"/>
      <c r="D7406" s="57"/>
      <c r="E7406" s="66"/>
      <c r="F7406" s="62"/>
      <c r="G7406" s="63"/>
      <c r="H7406" s="64"/>
      <c r="I7406" s="56"/>
    </row>
    <row r="7407" spans="1:9" hidden="1" x14ac:dyDescent="0.25">
      <c r="A7407" s="224"/>
      <c r="B7407" s="56"/>
      <c r="C7407" s="81"/>
      <c r="D7407" s="57"/>
      <c r="E7407" s="66"/>
      <c r="F7407" s="62"/>
      <c r="G7407" s="63"/>
      <c r="H7407" s="64"/>
      <c r="I7407" s="56"/>
    </row>
    <row r="7408" spans="1:9" hidden="1" x14ac:dyDescent="0.25">
      <c r="A7408" s="224"/>
      <c r="B7408" s="95"/>
      <c r="C7408" s="230"/>
      <c r="D7408" s="57"/>
      <c r="E7408" s="72"/>
      <c r="F7408" s="58"/>
      <c r="G7408" s="63"/>
      <c r="H7408" s="64"/>
      <c r="I7408" s="56"/>
    </row>
    <row r="7409" spans="1:9" hidden="1" x14ac:dyDescent="0.25">
      <c r="A7409" s="224"/>
      <c r="B7409" s="68"/>
      <c r="C7409" s="56"/>
      <c r="D7409" s="57"/>
      <c r="E7409" s="66"/>
      <c r="F7409" s="76"/>
      <c r="G7409" s="63"/>
      <c r="H7409" s="64"/>
      <c r="I7409" s="70"/>
    </row>
    <row r="7410" spans="1:9" hidden="1" x14ac:dyDescent="0.25">
      <c r="A7410" s="224"/>
      <c r="B7410" s="55"/>
      <c r="C7410" s="75"/>
      <c r="D7410" s="61"/>
      <c r="E7410" s="56"/>
      <c r="F7410" s="62"/>
      <c r="G7410" s="63"/>
      <c r="H7410" s="64"/>
      <c r="I7410" s="70"/>
    </row>
    <row r="7411" spans="1:9" hidden="1" x14ac:dyDescent="0.25">
      <c r="A7411" s="224"/>
      <c r="B7411" s="56"/>
      <c r="C7411" s="56"/>
      <c r="D7411" s="61"/>
      <c r="E7411" s="56"/>
      <c r="F7411" s="77"/>
      <c r="G7411" s="63"/>
      <c r="H7411" s="64"/>
      <c r="I7411" s="70"/>
    </row>
    <row r="7412" spans="1:9" hidden="1" x14ac:dyDescent="0.25">
      <c r="A7412" s="224"/>
      <c r="B7412" s="56"/>
      <c r="C7412" s="56"/>
      <c r="D7412" s="57"/>
      <c r="E7412" s="56"/>
      <c r="F7412" s="62"/>
      <c r="G7412" s="63"/>
      <c r="H7412" s="64"/>
      <c r="I7412" s="70"/>
    </row>
    <row r="7413" spans="1:9" hidden="1" x14ac:dyDescent="0.25">
      <c r="A7413" s="224"/>
      <c r="B7413" s="55"/>
      <c r="C7413" s="75"/>
      <c r="D7413" s="61"/>
      <c r="E7413" s="56"/>
      <c r="F7413" s="62"/>
      <c r="G7413" s="63"/>
      <c r="H7413" s="64"/>
      <c r="I7413" s="70"/>
    </row>
    <row r="7414" spans="1:9" hidden="1" x14ac:dyDescent="0.25">
      <c r="A7414" s="224"/>
      <c r="B7414" s="56"/>
      <c r="C7414" s="56"/>
      <c r="D7414" s="57"/>
      <c r="E7414" s="66"/>
      <c r="F7414" s="76"/>
      <c r="G7414" s="63"/>
      <c r="H7414" s="64"/>
      <c r="I7414" s="70"/>
    </row>
    <row r="7415" spans="1:9" hidden="1" x14ac:dyDescent="0.25">
      <c r="A7415" s="224"/>
      <c r="B7415" s="55"/>
      <c r="C7415" s="75"/>
      <c r="D7415" s="61"/>
      <c r="E7415" s="56"/>
      <c r="F7415" s="62"/>
      <c r="G7415" s="63"/>
      <c r="H7415" s="64"/>
      <c r="I7415" s="73"/>
    </row>
    <row r="7416" spans="1:9" hidden="1" x14ac:dyDescent="0.25">
      <c r="A7416" s="224"/>
      <c r="B7416" s="56"/>
      <c r="C7416" s="56"/>
      <c r="D7416" s="57"/>
      <c r="E7416" s="86"/>
      <c r="F7416" s="62"/>
      <c r="G7416" s="63"/>
      <c r="H7416" s="64"/>
      <c r="I7416" s="65"/>
    </row>
    <row r="7417" spans="1:9" hidden="1" x14ac:dyDescent="0.25">
      <c r="A7417" s="224"/>
      <c r="B7417" s="68"/>
      <c r="C7417" s="75"/>
      <c r="D7417" s="57"/>
      <c r="E7417" s="72"/>
      <c r="F7417" s="77"/>
      <c r="G7417" s="63"/>
      <c r="H7417" s="64"/>
      <c r="I7417" s="73"/>
    </row>
    <row r="7418" spans="1:9" hidden="1" x14ac:dyDescent="0.25">
      <c r="A7418" s="224"/>
      <c r="B7418" s="55"/>
      <c r="C7418" s="56"/>
      <c r="D7418" s="57"/>
      <c r="E7418" s="66"/>
      <c r="F7418" s="76"/>
      <c r="G7418" s="63"/>
      <c r="H7418" s="64"/>
      <c r="I7418" s="73"/>
    </row>
    <row r="7419" spans="1:9" hidden="1" x14ac:dyDescent="0.25">
      <c r="A7419" s="224"/>
      <c r="B7419" s="56"/>
      <c r="C7419" s="56"/>
      <c r="D7419" s="57"/>
      <c r="E7419" s="99"/>
      <c r="F7419" s="77"/>
      <c r="G7419" s="63"/>
      <c r="H7419" s="64"/>
      <c r="I7419" s="56"/>
    </row>
    <row r="7420" spans="1:9" hidden="1" x14ac:dyDescent="0.25">
      <c r="A7420" s="224"/>
      <c r="B7420" s="56"/>
      <c r="C7420" s="56"/>
      <c r="D7420" s="57"/>
      <c r="E7420" s="56"/>
      <c r="F7420" s="62"/>
      <c r="G7420" s="63"/>
      <c r="H7420" s="64"/>
      <c r="I7420" s="56"/>
    </row>
    <row r="7421" spans="1:9" hidden="1" x14ac:dyDescent="0.25">
      <c r="A7421" s="224"/>
      <c r="B7421" s="56"/>
      <c r="C7421" s="56"/>
      <c r="D7421" s="57"/>
      <c r="E7421" s="99"/>
      <c r="F7421" s="77"/>
      <c r="G7421" s="63"/>
      <c r="H7421" s="64"/>
      <c r="I7421" s="56"/>
    </row>
    <row r="7422" spans="1:9" hidden="1" x14ac:dyDescent="0.25">
      <c r="A7422" s="224"/>
      <c r="B7422" s="55"/>
      <c r="C7422" s="72"/>
      <c r="D7422" s="57"/>
      <c r="E7422" s="66"/>
      <c r="F7422" s="62"/>
      <c r="G7422" s="63"/>
      <c r="H7422" s="271"/>
      <c r="I7422" s="56"/>
    </row>
    <row r="7423" spans="1:9" hidden="1" x14ac:dyDescent="0.25">
      <c r="A7423" s="224"/>
      <c r="B7423" s="56"/>
      <c r="C7423" s="56"/>
      <c r="D7423" s="57"/>
      <c r="E7423" s="66"/>
      <c r="F7423" s="62"/>
      <c r="G7423" s="63"/>
      <c r="H7423" s="271"/>
      <c r="I7423" s="56"/>
    </row>
    <row r="7424" spans="1:9" hidden="1" x14ac:dyDescent="0.25">
      <c r="A7424" s="224"/>
      <c r="B7424" s="56"/>
      <c r="C7424" s="81"/>
      <c r="D7424" s="57"/>
      <c r="E7424" s="66"/>
      <c r="F7424" s="76"/>
      <c r="G7424" s="63"/>
      <c r="H7424" s="271"/>
      <c r="I7424" s="56"/>
    </row>
    <row r="7425" spans="1:9" hidden="1" x14ac:dyDescent="0.25">
      <c r="A7425" s="224"/>
      <c r="B7425" s="56"/>
      <c r="C7425" s="80"/>
      <c r="D7425" s="57"/>
      <c r="E7425" s="66"/>
      <c r="F7425" s="76"/>
      <c r="G7425" s="63"/>
      <c r="H7425" s="271"/>
      <c r="I7425" s="56"/>
    </row>
    <row r="7426" spans="1:9" hidden="1" x14ac:dyDescent="0.25">
      <c r="A7426" s="224"/>
      <c r="B7426" s="255"/>
      <c r="C7426" s="256"/>
      <c r="D7426" s="57"/>
      <c r="E7426" s="66"/>
      <c r="F7426" s="62"/>
      <c r="G7426" s="63"/>
      <c r="H7426" s="271"/>
      <c r="I7426" s="56"/>
    </row>
    <row r="7427" spans="1:9" hidden="1" x14ac:dyDescent="0.25">
      <c r="A7427" s="224"/>
      <c r="B7427" s="255"/>
      <c r="C7427" s="123"/>
      <c r="D7427" s="57"/>
      <c r="E7427" s="66"/>
      <c r="F7427" s="62"/>
      <c r="G7427" s="63"/>
      <c r="H7427" s="64"/>
      <c r="I7427" s="56"/>
    </row>
    <row r="7428" spans="1:9" hidden="1" x14ac:dyDescent="0.25">
      <c r="A7428" s="224"/>
      <c r="B7428" s="55"/>
      <c r="C7428" s="123"/>
      <c r="D7428" s="83"/>
      <c r="E7428" s="66"/>
      <c r="F7428" s="76"/>
      <c r="G7428" s="63"/>
      <c r="H7428" s="64"/>
      <c r="I7428" s="56"/>
    </row>
    <row r="7429" spans="1:9" hidden="1" x14ac:dyDescent="0.25">
      <c r="A7429" s="224"/>
      <c r="B7429" s="60"/>
      <c r="C7429" s="151"/>
      <c r="D7429" s="57"/>
      <c r="E7429" s="56"/>
      <c r="F7429" s="62"/>
      <c r="G7429" s="63"/>
      <c r="H7429" s="64"/>
      <c r="I7429" s="56"/>
    </row>
    <row r="7430" spans="1:9" hidden="1" x14ac:dyDescent="0.25">
      <c r="A7430" s="224"/>
      <c r="B7430" s="55"/>
      <c r="C7430" s="123"/>
      <c r="D7430" s="83"/>
      <c r="E7430" s="66"/>
      <c r="F7430" s="76"/>
      <c r="G7430" s="63"/>
      <c r="H7430" s="64"/>
      <c r="I7430" s="56"/>
    </row>
    <row r="7431" spans="1:9" hidden="1" x14ac:dyDescent="0.25">
      <c r="A7431" s="224"/>
      <c r="B7431" s="255"/>
      <c r="C7431" s="256"/>
      <c r="D7431" s="57"/>
      <c r="E7431" s="66"/>
      <c r="F7431" s="62"/>
      <c r="G7431" s="63"/>
      <c r="H7431" s="64"/>
      <c r="I7431" s="73"/>
    </row>
    <row r="7432" spans="1:9" hidden="1" x14ac:dyDescent="0.25">
      <c r="A7432" s="224"/>
      <c r="B7432" s="56"/>
      <c r="C7432" s="80"/>
      <c r="D7432" s="57"/>
      <c r="E7432" s="66"/>
      <c r="F7432" s="76"/>
      <c r="G7432" s="63"/>
      <c r="H7432" s="64"/>
      <c r="I7432" s="56"/>
    </row>
    <row r="7433" spans="1:9" hidden="1" x14ac:dyDescent="0.25">
      <c r="A7433" s="224"/>
      <c r="B7433" s="56"/>
      <c r="C7433" s="56"/>
      <c r="D7433" s="57"/>
      <c r="E7433" s="100"/>
      <c r="F7433" s="96"/>
      <c r="G7433" s="63"/>
      <c r="H7433" s="64"/>
      <c r="I7433" s="56"/>
    </row>
    <row r="7434" spans="1:9" hidden="1" x14ac:dyDescent="0.25">
      <c r="A7434" s="224"/>
      <c r="B7434" s="55"/>
      <c r="C7434" s="75"/>
      <c r="D7434" s="61"/>
      <c r="E7434" s="56"/>
      <c r="F7434" s="62"/>
      <c r="G7434" s="63"/>
      <c r="H7434" s="64"/>
      <c r="I7434" s="56"/>
    </row>
    <row r="7435" spans="1:9" hidden="1" x14ac:dyDescent="0.25">
      <c r="A7435" s="224"/>
      <c r="B7435" s="68"/>
      <c r="C7435" s="123"/>
      <c r="D7435" s="61"/>
      <c r="E7435" s="66"/>
      <c r="F7435" s="76"/>
      <c r="G7435" s="63"/>
      <c r="H7435" s="64"/>
      <c r="I7435" s="56"/>
    </row>
    <row r="7436" spans="1:9" hidden="1" x14ac:dyDescent="0.25">
      <c r="A7436" s="224"/>
      <c r="B7436" s="55"/>
      <c r="C7436" s="123"/>
      <c r="D7436" s="61"/>
      <c r="E7436" s="56"/>
      <c r="F7436" s="62"/>
      <c r="G7436" s="63"/>
      <c r="H7436" s="64"/>
      <c r="I7436" s="56"/>
    </row>
    <row r="7437" spans="1:9" hidden="1" x14ac:dyDescent="0.25">
      <c r="A7437" s="224"/>
      <c r="B7437" s="55"/>
      <c r="C7437" s="241"/>
      <c r="D7437" s="57"/>
      <c r="E7437" s="72"/>
      <c r="F7437" s="62"/>
      <c r="G7437" s="63"/>
      <c r="H7437" s="64"/>
      <c r="I7437" s="56"/>
    </row>
    <row r="7438" spans="1:9" hidden="1" x14ac:dyDescent="0.25">
      <c r="A7438" s="224"/>
      <c r="B7438" s="55"/>
      <c r="C7438" s="126"/>
      <c r="D7438" s="57"/>
      <c r="E7438" s="72"/>
      <c r="F7438" s="62"/>
      <c r="G7438" s="63"/>
      <c r="H7438" s="64"/>
      <c r="I7438" s="56"/>
    </row>
    <row r="7439" spans="1:9" hidden="1" x14ac:dyDescent="0.25">
      <c r="A7439" s="224"/>
      <c r="B7439" s="56"/>
      <c r="C7439" s="56"/>
      <c r="D7439" s="115"/>
      <c r="E7439" s="99"/>
      <c r="F7439" s="116"/>
      <c r="G7439" s="63"/>
      <c r="H7439" s="64"/>
      <c r="I7439" s="56"/>
    </row>
    <row r="7440" spans="1:9" hidden="1" x14ac:dyDescent="0.25">
      <c r="A7440" s="224"/>
      <c r="B7440" s="95"/>
      <c r="C7440" s="230"/>
      <c r="D7440" s="57"/>
      <c r="E7440" s="66"/>
      <c r="F7440" s="76"/>
      <c r="G7440" s="63"/>
      <c r="H7440" s="64"/>
      <c r="I7440" s="65"/>
    </row>
    <row r="7441" spans="1:9" hidden="1" x14ac:dyDescent="0.25">
      <c r="A7441" s="224"/>
      <c r="B7441" s="68"/>
      <c r="C7441" s="56"/>
      <c r="D7441" s="61"/>
      <c r="E7441" s="56"/>
      <c r="F7441" s="62"/>
      <c r="G7441" s="63"/>
      <c r="H7441" s="64"/>
      <c r="I7441" s="65"/>
    </row>
    <row r="7442" spans="1:9" hidden="1" x14ac:dyDescent="0.25">
      <c r="A7442" s="224"/>
      <c r="B7442" s="68"/>
      <c r="C7442" s="56"/>
      <c r="D7442" s="57"/>
      <c r="E7442" s="66"/>
      <c r="F7442" s="62"/>
      <c r="G7442" s="63"/>
      <c r="H7442" s="64"/>
      <c r="I7442" s="65"/>
    </row>
    <row r="7443" spans="1:9" hidden="1" x14ac:dyDescent="0.25">
      <c r="A7443" s="224"/>
      <c r="B7443" s="68"/>
      <c r="C7443" s="56"/>
      <c r="D7443" s="57"/>
      <c r="E7443" s="66"/>
      <c r="F7443" s="62"/>
      <c r="G7443" s="63"/>
      <c r="H7443" s="56"/>
      <c r="I7443" s="65"/>
    </row>
    <row r="7444" spans="1:9" hidden="1" x14ac:dyDescent="0.25">
      <c r="A7444" s="224"/>
      <c r="B7444" s="68"/>
      <c r="C7444" s="56"/>
      <c r="D7444" s="57"/>
      <c r="E7444" s="66"/>
      <c r="F7444" s="62"/>
      <c r="G7444" s="63"/>
      <c r="H7444" s="56"/>
      <c r="I7444" s="65"/>
    </row>
    <row r="7445" spans="1:9" hidden="1" x14ac:dyDescent="0.25">
      <c r="A7445" s="224"/>
      <c r="B7445" s="68"/>
      <c r="C7445" s="56"/>
      <c r="D7445" s="129"/>
      <c r="E7445" s="66"/>
      <c r="F7445" s="62"/>
      <c r="G7445" s="63"/>
      <c r="H7445" s="56"/>
      <c r="I7445" s="65"/>
    </row>
    <row r="7446" spans="1:9" hidden="1" x14ac:dyDescent="0.25">
      <c r="A7446" s="224"/>
      <c r="B7446" s="81"/>
      <c r="C7446" s="81"/>
      <c r="D7446" s="87"/>
      <c r="E7446" s="69"/>
      <c r="F7446" s="253"/>
      <c r="G7446" s="63"/>
      <c r="H7446" s="56"/>
      <c r="I7446" s="65"/>
    </row>
    <row r="7447" spans="1:9" hidden="1" x14ac:dyDescent="0.25">
      <c r="A7447" s="224"/>
      <c r="B7447" s="56"/>
      <c r="C7447" s="123"/>
      <c r="D7447" s="57"/>
      <c r="E7447" s="69"/>
      <c r="F7447" s="76"/>
      <c r="G7447" s="63"/>
      <c r="H7447" s="64"/>
      <c r="I7447" s="65"/>
    </row>
    <row r="7448" spans="1:9" hidden="1" x14ac:dyDescent="0.25">
      <c r="A7448" s="224"/>
      <c r="B7448" s="56"/>
      <c r="C7448" s="80"/>
      <c r="D7448" s="56"/>
      <c r="E7448" s="66"/>
      <c r="F7448" s="58"/>
      <c r="G7448" s="63"/>
      <c r="H7448" s="64"/>
      <c r="I7448" s="65"/>
    </row>
    <row r="7449" spans="1:9" hidden="1" x14ac:dyDescent="0.25">
      <c r="A7449" s="224"/>
      <c r="B7449" s="56"/>
      <c r="C7449" s="56"/>
      <c r="D7449" s="57"/>
      <c r="E7449" s="66"/>
      <c r="F7449" s="76"/>
      <c r="G7449" s="63"/>
      <c r="H7449" s="64"/>
      <c r="I7449" s="65"/>
    </row>
    <row r="7450" spans="1:9" hidden="1" x14ac:dyDescent="0.25">
      <c r="A7450" s="224"/>
      <c r="B7450" s="81"/>
      <c r="C7450" s="56"/>
      <c r="D7450" s="57"/>
      <c r="E7450" s="86"/>
      <c r="F7450" s="62"/>
      <c r="G7450" s="63"/>
      <c r="H7450" s="64"/>
      <c r="I7450" s="65"/>
    </row>
    <row r="7451" spans="1:9" hidden="1" x14ac:dyDescent="0.25">
      <c r="A7451" s="224"/>
      <c r="B7451" s="81"/>
      <c r="C7451" s="56"/>
      <c r="D7451" s="57"/>
      <c r="E7451" s="86"/>
      <c r="F7451" s="76"/>
      <c r="G7451" s="63"/>
      <c r="H7451" s="64"/>
      <c r="I7451" s="65"/>
    </row>
    <row r="7452" spans="1:9" hidden="1" x14ac:dyDescent="0.25">
      <c r="A7452" s="224"/>
      <c r="B7452" s="81"/>
      <c r="C7452" s="81"/>
      <c r="D7452" s="87"/>
      <c r="E7452" s="69"/>
      <c r="F7452" s="253"/>
      <c r="G7452" s="63"/>
      <c r="H7452" s="64"/>
      <c r="I7452" s="65"/>
    </row>
    <row r="7453" spans="1:9" hidden="1" x14ac:dyDescent="0.25">
      <c r="A7453" s="224"/>
      <c r="B7453" s="56"/>
      <c r="C7453" s="56"/>
      <c r="D7453" s="57"/>
      <c r="E7453" s="66"/>
      <c r="F7453" s="76"/>
      <c r="G7453" s="63"/>
      <c r="H7453" s="64"/>
      <c r="I7453" s="70"/>
    </row>
    <row r="7454" spans="1:9" hidden="1" x14ac:dyDescent="0.25">
      <c r="A7454" s="224"/>
      <c r="B7454" s="55"/>
      <c r="C7454" s="75"/>
      <c r="D7454" s="61"/>
      <c r="E7454" s="56"/>
      <c r="F7454" s="62"/>
      <c r="G7454" s="63"/>
      <c r="H7454" s="64"/>
      <c r="I7454" s="70"/>
    </row>
    <row r="7455" spans="1:9" hidden="1" x14ac:dyDescent="0.25">
      <c r="A7455" s="224"/>
      <c r="B7455" s="56"/>
      <c r="C7455" s="56"/>
      <c r="D7455" s="61"/>
      <c r="E7455" s="56"/>
      <c r="F7455" s="77"/>
      <c r="G7455" s="63"/>
      <c r="H7455" s="64"/>
      <c r="I7455" s="70"/>
    </row>
    <row r="7456" spans="1:9" hidden="1" x14ac:dyDescent="0.25">
      <c r="A7456" s="224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4"/>
      <c r="B7457" s="56"/>
      <c r="C7457" s="56"/>
      <c r="D7457" s="57"/>
      <c r="E7457" s="56"/>
      <c r="F7457" s="62"/>
      <c r="G7457" s="63"/>
      <c r="H7457" s="64"/>
      <c r="I7457" s="70"/>
    </row>
    <row r="7458" spans="1:9" hidden="1" x14ac:dyDescent="0.25">
      <c r="A7458" s="224"/>
      <c r="B7458" s="56"/>
      <c r="C7458" s="71"/>
      <c r="D7458" s="57"/>
      <c r="E7458" s="72"/>
      <c r="F7458" s="67"/>
      <c r="G7458" s="63"/>
      <c r="H7458" s="64"/>
      <c r="I7458" s="73"/>
    </row>
    <row r="7459" spans="1:9" hidden="1" x14ac:dyDescent="0.25">
      <c r="A7459" s="224"/>
      <c r="B7459" s="60"/>
      <c r="C7459" s="151"/>
      <c r="D7459" s="57"/>
      <c r="E7459" s="56"/>
      <c r="F7459" s="62"/>
      <c r="G7459" s="63"/>
      <c r="H7459" s="64"/>
      <c r="I7459" s="73"/>
    </row>
    <row r="7460" spans="1:9" hidden="1" x14ac:dyDescent="0.25">
      <c r="A7460" s="224"/>
      <c r="B7460" s="56"/>
      <c r="C7460" s="56"/>
      <c r="D7460" s="57"/>
      <c r="E7460" s="56"/>
      <c r="F7460" s="62"/>
      <c r="G7460" s="63"/>
      <c r="H7460" s="64"/>
      <c r="I7460" s="73"/>
    </row>
    <row r="7461" spans="1:9" hidden="1" x14ac:dyDescent="0.25">
      <c r="A7461" s="224"/>
      <c r="B7461" s="56"/>
      <c r="C7461" s="56"/>
      <c r="D7461" s="56"/>
      <c r="E7461" s="66"/>
      <c r="F7461" s="58"/>
      <c r="G7461" s="63"/>
      <c r="H7461" s="64"/>
      <c r="I7461" s="73"/>
    </row>
    <row r="7462" spans="1:9" hidden="1" x14ac:dyDescent="0.25">
      <c r="A7462" s="224"/>
      <c r="B7462" s="56"/>
      <c r="C7462" s="56"/>
      <c r="D7462" s="129"/>
      <c r="E7462" s="208"/>
      <c r="F7462" s="130"/>
      <c r="G7462" s="63"/>
      <c r="H7462" s="64"/>
      <c r="I7462" s="56"/>
    </row>
    <row r="7463" spans="1:9" hidden="1" x14ac:dyDescent="0.25">
      <c r="A7463" s="224"/>
      <c r="B7463" s="56"/>
      <c r="C7463" s="56"/>
      <c r="D7463" s="105"/>
      <c r="E7463" s="72"/>
      <c r="F7463" s="62"/>
      <c r="G7463" s="63"/>
      <c r="H7463" s="64"/>
      <c r="I7463" s="56"/>
    </row>
    <row r="7464" spans="1:9" hidden="1" x14ac:dyDescent="0.25">
      <c r="A7464" s="224"/>
      <c r="B7464" s="56"/>
      <c r="C7464" s="80"/>
      <c r="D7464" s="57"/>
      <c r="E7464" s="66"/>
      <c r="F7464" s="96"/>
      <c r="G7464" s="63"/>
      <c r="H7464" s="64"/>
      <c r="I7464" s="56"/>
    </row>
    <row r="7465" spans="1:9" hidden="1" x14ac:dyDescent="0.25">
      <c r="A7465" s="224"/>
      <c r="B7465" s="56"/>
      <c r="C7465" s="56"/>
      <c r="D7465" s="57"/>
      <c r="E7465" s="66"/>
      <c r="F7465" s="76"/>
      <c r="G7465" s="63"/>
      <c r="H7465" s="64"/>
      <c r="I7465" s="56"/>
    </row>
    <row r="7466" spans="1:9" hidden="1" x14ac:dyDescent="0.25">
      <c r="A7466" s="224"/>
      <c r="B7466" s="55"/>
      <c r="C7466" s="75"/>
      <c r="D7466" s="105"/>
      <c r="E7466" s="72"/>
      <c r="F7466" s="62"/>
      <c r="G7466" s="63"/>
      <c r="H7466" s="64"/>
      <c r="I7466" s="56"/>
    </row>
    <row r="7467" spans="1:9" hidden="1" x14ac:dyDescent="0.25">
      <c r="A7467" s="224"/>
      <c r="B7467" s="56"/>
      <c r="C7467" s="245"/>
      <c r="D7467" s="57"/>
      <c r="E7467" s="86"/>
      <c r="F7467" s="62"/>
      <c r="G7467" s="63"/>
      <c r="H7467" s="271"/>
      <c r="I7467" s="56"/>
    </row>
    <row r="7468" spans="1:9" hidden="1" x14ac:dyDescent="0.25">
      <c r="A7468" s="224"/>
      <c r="B7468" s="56"/>
      <c r="C7468" s="56"/>
      <c r="D7468" s="57"/>
      <c r="E7468" s="66"/>
      <c r="F7468" s="76"/>
      <c r="G7468" s="63"/>
      <c r="H7468" s="271"/>
      <c r="I7468" s="56"/>
    </row>
    <row r="7469" spans="1:9" hidden="1" x14ac:dyDescent="0.25">
      <c r="A7469" s="224"/>
      <c r="B7469" s="56"/>
      <c r="C7469" s="56"/>
      <c r="D7469" s="61"/>
      <c r="E7469" s="56"/>
      <c r="F7469" s="77"/>
      <c r="G7469" s="63"/>
      <c r="H7469" s="271"/>
      <c r="I7469" s="56"/>
    </row>
    <row r="7470" spans="1:9" hidden="1" x14ac:dyDescent="0.25">
      <c r="A7470" s="224"/>
      <c r="B7470" s="60"/>
      <c r="C7470" s="151"/>
      <c r="D7470" s="57"/>
      <c r="E7470" s="56"/>
      <c r="F7470" s="62"/>
      <c r="G7470" s="63"/>
      <c r="H7470" s="64"/>
      <c r="I7470" s="56"/>
    </row>
    <row r="7471" spans="1:9" hidden="1" x14ac:dyDescent="0.25">
      <c r="A7471" s="224"/>
      <c r="B7471" s="56"/>
      <c r="C7471" s="56"/>
      <c r="D7471" s="57"/>
      <c r="E7471" s="72"/>
      <c r="F7471" s="62"/>
      <c r="G7471" s="63"/>
      <c r="H7471" s="64"/>
      <c r="I7471" s="56"/>
    </row>
    <row r="7472" spans="1:9" hidden="1" x14ac:dyDescent="0.25">
      <c r="A7472" s="224"/>
      <c r="B7472" s="55"/>
      <c r="C7472" s="123"/>
      <c r="D7472" s="83"/>
      <c r="E7472" s="66"/>
      <c r="F7472" s="76"/>
      <c r="G7472" s="63"/>
      <c r="H7472" s="64"/>
      <c r="I7472" s="56"/>
    </row>
    <row r="7473" spans="1:9" hidden="1" x14ac:dyDescent="0.25">
      <c r="A7473" s="224"/>
      <c r="B7473" s="56"/>
      <c r="C7473" s="56"/>
      <c r="D7473" s="57"/>
      <c r="E7473" s="66"/>
      <c r="F7473" s="62"/>
      <c r="G7473" s="63"/>
      <c r="H7473" s="64"/>
      <c r="I7473" s="56"/>
    </row>
    <row r="7474" spans="1:9" hidden="1" x14ac:dyDescent="0.25">
      <c r="A7474" s="224"/>
      <c r="B7474" s="55"/>
      <c r="C7474" s="191"/>
      <c r="D7474" s="57"/>
      <c r="E7474" s="86"/>
      <c r="F7474" s="62"/>
      <c r="G7474" s="63"/>
      <c r="H7474" s="64"/>
      <c r="I7474" s="56"/>
    </row>
    <row r="7475" spans="1:9" hidden="1" x14ac:dyDescent="0.25">
      <c r="A7475" s="224"/>
      <c r="B7475" s="56"/>
      <c r="C7475" s="75"/>
      <c r="D7475" s="57"/>
      <c r="E7475" s="56"/>
      <c r="F7475" s="58"/>
      <c r="G7475" s="63"/>
      <c r="H7475" s="64"/>
      <c r="I7475" s="56"/>
    </row>
    <row r="7476" spans="1:9" hidden="1" x14ac:dyDescent="0.25">
      <c r="A7476" s="224"/>
      <c r="B7476" s="68"/>
      <c r="C7476" s="75"/>
      <c r="D7476" s="57"/>
      <c r="E7476" s="72"/>
      <c r="F7476" s="77"/>
      <c r="G7476" s="63"/>
      <c r="H7476" s="64"/>
      <c r="I7476" s="56"/>
    </row>
    <row r="7477" spans="1:9" hidden="1" x14ac:dyDescent="0.25">
      <c r="A7477" s="224"/>
      <c r="B7477" s="56"/>
      <c r="C7477" s="75"/>
      <c r="D7477" s="57"/>
      <c r="E7477" s="66"/>
      <c r="F7477" s="62"/>
      <c r="G7477" s="63"/>
      <c r="H7477" s="271"/>
      <c r="I7477" s="56"/>
    </row>
    <row r="7478" spans="1:9" hidden="1" x14ac:dyDescent="0.25">
      <c r="A7478" s="224"/>
      <c r="B7478" s="56"/>
      <c r="C7478" s="56"/>
      <c r="D7478" s="128"/>
      <c r="E7478" s="99"/>
      <c r="F7478" s="116"/>
      <c r="G7478" s="63"/>
      <c r="H7478" s="64"/>
      <c r="I7478" s="56"/>
    </row>
    <row r="7479" spans="1:9" hidden="1" x14ac:dyDescent="0.25">
      <c r="A7479" s="224"/>
      <c r="B7479" s="56"/>
      <c r="C7479" s="75"/>
      <c r="D7479" s="57"/>
      <c r="E7479" s="56"/>
      <c r="F7479" s="62"/>
      <c r="G7479" s="63"/>
      <c r="H7479" s="64"/>
      <c r="I7479" s="56"/>
    </row>
    <row r="7480" spans="1:9" hidden="1" x14ac:dyDescent="0.25">
      <c r="A7480" s="224"/>
      <c r="B7480" s="68"/>
      <c r="C7480" s="56"/>
      <c r="D7480" s="87"/>
      <c r="E7480" s="69"/>
      <c r="F7480" s="62"/>
      <c r="G7480" s="63"/>
      <c r="H7480" s="64"/>
      <c r="I7480" s="56"/>
    </row>
    <row r="7481" spans="1:9" hidden="1" x14ac:dyDescent="0.25">
      <c r="A7481" s="224"/>
      <c r="B7481" s="68"/>
      <c r="C7481" s="56"/>
      <c r="D7481" s="87"/>
      <c r="E7481" s="69"/>
      <c r="F7481" s="62"/>
      <c r="G7481" s="63"/>
      <c r="H7481" s="64"/>
      <c r="I7481" s="56"/>
    </row>
    <row r="7482" spans="1:9" hidden="1" x14ac:dyDescent="0.25">
      <c r="A7482" s="224"/>
      <c r="B7482" s="68"/>
      <c r="C7482" s="56"/>
      <c r="D7482" s="87"/>
      <c r="E7482" s="69"/>
      <c r="F7482" s="62"/>
      <c r="G7482" s="63"/>
      <c r="H7482" s="64"/>
      <c r="I7482" s="65"/>
    </row>
    <row r="7483" spans="1:9" hidden="1" x14ac:dyDescent="0.25">
      <c r="A7483" s="224"/>
      <c r="B7483" s="56"/>
      <c r="C7483" s="256"/>
      <c r="D7483" s="57"/>
      <c r="E7483" s="66"/>
      <c r="F7483" s="76"/>
      <c r="G7483" s="63"/>
      <c r="H7483" s="64"/>
      <c r="I7483" s="65"/>
    </row>
    <row r="7484" spans="1:9" hidden="1" x14ac:dyDescent="0.25">
      <c r="A7484" s="224"/>
      <c r="B7484" s="56"/>
      <c r="C7484" s="56"/>
      <c r="D7484" s="57"/>
      <c r="E7484" s="66"/>
      <c r="F7484" s="62"/>
      <c r="G7484" s="63"/>
      <c r="H7484" s="64"/>
      <c r="I7484" s="70"/>
    </row>
    <row r="7485" spans="1:9" hidden="1" x14ac:dyDescent="0.25">
      <c r="A7485" s="224"/>
      <c r="B7485" s="56"/>
      <c r="C7485" s="56"/>
      <c r="D7485" s="57"/>
      <c r="E7485" s="56"/>
      <c r="F7485" s="62"/>
      <c r="G7485" s="63"/>
      <c r="H7485" s="56"/>
      <c r="I7485" s="70"/>
    </row>
    <row r="7486" spans="1:9" hidden="1" x14ac:dyDescent="0.25">
      <c r="A7486" s="224"/>
      <c r="B7486" s="56"/>
      <c r="C7486" s="56"/>
      <c r="D7486" s="57"/>
      <c r="E7486" s="66"/>
      <c r="F7486" s="76"/>
      <c r="G7486" s="63"/>
      <c r="H7486" s="64"/>
      <c r="I7486" s="70"/>
    </row>
    <row r="7487" spans="1:9" hidden="1" x14ac:dyDescent="0.25">
      <c r="A7487" s="224"/>
      <c r="B7487" s="56"/>
      <c r="C7487" s="56"/>
      <c r="D7487" s="57"/>
      <c r="E7487" s="66"/>
      <c r="F7487" s="67"/>
      <c r="G7487" s="63"/>
      <c r="H7487" s="64"/>
      <c r="I7487" s="73"/>
    </row>
    <row r="7488" spans="1:9" hidden="1" x14ac:dyDescent="0.25">
      <c r="A7488" s="224"/>
      <c r="B7488" s="124"/>
      <c r="C7488" s="71"/>
      <c r="D7488" s="128"/>
      <c r="E7488" s="413"/>
      <c r="F7488" s="203"/>
      <c r="G7488" s="63"/>
      <c r="H7488" s="64"/>
      <c r="I7488" s="65"/>
    </row>
    <row r="7489" spans="1:9" hidden="1" x14ac:dyDescent="0.25">
      <c r="A7489" s="224"/>
      <c r="B7489" s="60"/>
      <c r="C7489" s="228"/>
      <c r="D7489" s="98"/>
      <c r="E7489" s="99"/>
      <c r="F7489" s="441"/>
      <c r="G7489" s="63"/>
      <c r="H7489" s="64"/>
      <c r="I7489" s="73"/>
    </row>
    <row r="7490" spans="1:9" hidden="1" x14ac:dyDescent="0.25">
      <c r="A7490" s="224"/>
      <c r="B7490" s="55"/>
      <c r="C7490" s="228"/>
      <c r="D7490" s="57"/>
      <c r="E7490" s="66"/>
      <c r="F7490" s="76"/>
      <c r="G7490" s="63"/>
      <c r="H7490" s="64"/>
      <c r="I7490" s="73"/>
    </row>
    <row r="7491" spans="1:9" hidden="1" x14ac:dyDescent="0.25">
      <c r="A7491" s="224"/>
      <c r="B7491" s="55"/>
      <c r="C7491" s="56"/>
      <c r="D7491" s="57"/>
      <c r="E7491" s="66"/>
      <c r="F7491" s="76"/>
      <c r="G7491" s="63"/>
      <c r="H7491" s="64"/>
      <c r="I7491" s="73"/>
    </row>
    <row r="7492" spans="1:9" hidden="1" x14ac:dyDescent="0.25">
      <c r="A7492" s="224"/>
      <c r="B7492" s="56"/>
      <c r="C7492" s="80"/>
      <c r="D7492" s="57"/>
      <c r="E7492" s="66"/>
      <c r="F7492" s="76"/>
      <c r="G7492" s="63"/>
      <c r="H7492" s="64"/>
      <c r="I7492" s="73"/>
    </row>
    <row r="7493" spans="1:9" hidden="1" x14ac:dyDescent="0.25">
      <c r="A7493" s="224"/>
      <c r="B7493" s="95"/>
      <c r="C7493" s="56"/>
      <c r="D7493" s="57"/>
      <c r="E7493" s="72"/>
      <c r="F7493" s="58"/>
      <c r="G7493" s="63"/>
      <c r="H7493" s="64"/>
      <c r="I7493" s="73"/>
    </row>
    <row r="7494" spans="1:9" hidden="1" x14ac:dyDescent="0.25">
      <c r="A7494" s="224"/>
      <c r="B7494" s="68"/>
      <c r="C7494" s="56"/>
      <c r="D7494" s="61"/>
      <c r="E7494" s="56"/>
      <c r="F7494" s="62"/>
      <c r="G7494" s="63"/>
      <c r="H7494" s="64"/>
      <c r="I7494" s="73"/>
    </row>
    <row r="7495" spans="1:9" hidden="1" x14ac:dyDescent="0.25">
      <c r="A7495" s="224"/>
      <c r="B7495" s="68"/>
      <c r="C7495" s="56"/>
      <c r="D7495" s="61"/>
      <c r="E7495" s="56"/>
      <c r="F7495" s="62"/>
      <c r="G7495" s="63"/>
      <c r="H7495" s="64"/>
      <c r="I7495" s="73"/>
    </row>
    <row r="7496" spans="1:9" hidden="1" x14ac:dyDescent="0.25">
      <c r="A7496" s="224"/>
      <c r="B7496" s="56"/>
      <c r="C7496" s="56"/>
      <c r="D7496" s="57"/>
      <c r="E7496" s="66"/>
      <c r="F7496" s="76"/>
      <c r="G7496" s="63"/>
      <c r="H7496" s="64"/>
      <c r="I7496" s="73"/>
    </row>
    <row r="7497" spans="1:9" hidden="1" x14ac:dyDescent="0.25">
      <c r="A7497" s="224"/>
      <c r="B7497" s="60"/>
      <c r="C7497" s="151"/>
      <c r="D7497" s="57"/>
      <c r="E7497" s="56"/>
      <c r="F7497" s="62"/>
      <c r="G7497" s="63"/>
      <c r="H7497" s="64"/>
      <c r="I7497" s="56"/>
    </row>
    <row r="7498" spans="1:9" hidden="1" x14ac:dyDescent="0.25">
      <c r="A7498" s="224"/>
      <c r="B7498" s="55"/>
      <c r="C7498" s="56"/>
      <c r="D7498" s="105"/>
      <c r="E7498" s="72"/>
      <c r="F7498" s="62"/>
      <c r="G7498" s="63"/>
      <c r="H7498" s="64"/>
      <c r="I7498" s="56"/>
    </row>
    <row r="7499" spans="1:9" hidden="1" x14ac:dyDescent="0.25">
      <c r="A7499" s="224"/>
      <c r="B7499" s="56"/>
      <c r="C7499" s="56"/>
      <c r="D7499" s="128"/>
      <c r="E7499" s="99"/>
      <c r="F7499" s="116"/>
      <c r="G7499" s="63"/>
      <c r="H7499" s="271"/>
      <c r="I7499" s="56"/>
    </row>
    <row r="7500" spans="1:9" hidden="1" x14ac:dyDescent="0.25">
      <c r="A7500" s="224"/>
      <c r="B7500" s="81"/>
      <c r="C7500" s="81"/>
      <c r="D7500" s="87"/>
      <c r="E7500" s="69"/>
      <c r="F7500" s="253"/>
      <c r="G7500" s="63"/>
      <c r="H7500" s="271"/>
      <c r="I7500" s="56"/>
    </row>
    <row r="7501" spans="1:9" hidden="1" x14ac:dyDescent="0.25">
      <c r="A7501" s="224"/>
      <c r="B7501" s="56"/>
      <c r="C7501" s="123"/>
      <c r="D7501" s="57"/>
      <c r="E7501" s="72"/>
      <c r="F7501" s="76"/>
      <c r="G7501" s="63"/>
      <c r="H7501" s="271"/>
      <c r="I7501" s="56"/>
    </row>
    <row r="7502" spans="1:9" hidden="1" x14ac:dyDescent="0.25">
      <c r="A7502" s="224"/>
      <c r="B7502" s="60"/>
      <c r="C7502" s="80"/>
      <c r="D7502" s="57"/>
      <c r="E7502" s="66"/>
      <c r="F7502" s="77"/>
      <c r="G7502" s="63"/>
      <c r="H7502" s="64"/>
      <c r="I7502" s="56"/>
    </row>
    <row r="7503" spans="1:9" hidden="1" x14ac:dyDescent="0.25">
      <c r="A7503" s="224"/>
      <c r="B7503" s="56"/>
      <c r="C7503" s="56"/>
      <c r="D7503" s="83"/>
      <c r="E7503" s="66"/>
      <c r="F7503" s="76"/>
      <c r="G7503" s="63"/>
      <c r="H7503" s="64"/>
      <c r="I7503" s="56"/>
    </row>
    <row r="7504" spans="1:9" hidden="1" x14ac:dyDescent="0.25">
      <c r="A7504" s="224"/>
      <c r="B7504" s="56"/>
      <c r="C7504" s="123"/>
      <c r="D7504" s="57"/>
      <c r="E7504" s="72"/>
      <c r="F7504" s="62"/>
      <c r="G7504" s="63"/>
      <c r="H7504" s="64"/>
      <c r="I7504" s="56"/>
    </row>
    <row r="7505" spans="1:9" hidden="1" x14ac:dyDescent="0.25">
      <c r="A7505" s="224"/>
      <c r="B7505" s="60"/>
      <c r="C7505" s="228"/>
      <c r="D7505" s="98"/>
      <c r="E7505" s="99"/>
      <c r="F7505" s="441"/>
      <c r="G7505" s="63"/>
      <c r="H7505" s="64"/>
      <c r="I7505" s="56"/>
    </row>
    <row r="7506" spans="1:9" hidden="1" x14ac:dyDescent="0.25">
      <c r="A7506" s="224"/>
      <c r="B7506" s="68"/>
      <c r="C7506" s="75"/>
      <c r="D7506" s="57"/>
      <c r="E7506" s="72"/>
      <c r="F7506" s="77"/>
      <c r="G7506" s="63"/>
      <c r="H7506" s="64"/>
      <c r="I7506" s="73"/>
    </row>
    <row r="7507" spans="1:9" hidden="1" x14ac:dyDescent="0.25">
      <c r="A7507" s="224"/>
      <c r="B7507" s="68"/>
      <c r="C7507" s="75"/>
      <c r="D7507" s="57"/>
      <c r="E7507" s="72"/>
      <c r="F7507" s="77"/>
      <c r="G7507" s="63"/>
      <c r="H7507" s="271"/>
      <c r="I7507" s="56"/>
    </row>
    <row r="7508" spans="1:9" hidden="1" x14ac:dyDescent="0.25">
      <c r="A7508" s="224"/>
      <c r="B7508" s="68"/>
      <c r="C7508" s="75"/>
      <c r="D7508" s="57"/>
      <c r="E7508" s="72"/>
      <c r="F7508" s="77"/>
      <c r="G7508" s="63"/>
      <c r="H7508" s="64"/>
      <c r="I7508" s="56"/>
    </row>
    <row r="7509" spans="1:9" hidden="1" x14ac:dyDescent="0.25">
      <c r="A7509" s="224"/>
      <c r="B7509" s="68"/>
      <c r="C7509" s="56"/>
      <c r="D7509" s="57"/>
      <c r="E7509" s="66"/>
      <c r="F7509" s="76"/>
      <c r="G7509" s="63"/>
      <c r="H7509" s="64"/>
      <c r="I7509" s="56"/>
    </row>
    <row r="7510" spans="1:9" hidden="1" x14ac:dyDescent="0.25">
      <c r="A7510" s="224"/>
      <c r="B7510" s="68"/>
      <c r="C7510" s="75"/>
      <c r="D7510" s="57"/>
      <c r="E7510" s="72"/>
      <c r="F7510" s="77"/>
      <c r="G7510" s="63"/>
      <c r="H7510" s="64"/>
      <c r="I7510" s="56"/>
    </row>
    <row r="7511" spans="1:9" hidden="1" x14ac:dyDescent="0.25">
      <c r="A7511" s="224"/>
      <c r="B7511" s="68"/>
      <c r="C7511" s="56"/>
      <c r="D7511" s="487"/>
      <c r="E7511" s="56"/>
      <c r="F7511" s="67"/>
      <c r="G7511" s="63"/>
      <c r="H7511" s="64"/>
      <c r="I7511" s="56"/>
    </row>
    <row r="7512" spans="1:9" hidden="1" x14ac:dyDescent="0.25">
      <c r="A7512" s="224"/>
      <c r="B7512" s="56"/>
      <c r="C7512" s="65"/>
      <c r="D7512" s="115"/>
      <c r="E7512" s="99"/>
      <c r="F7512" s="67"/>
      <c r="G7512" s="63"/>
      <c r="H7512" s="64"/>
      <c r="I7512" s="56"/>
    </row>
    <row r="7513" spans="1:9" hidden="1" x14ac:dyDescent="0.25">
      <c r="A7513" s="224"/>
      <c r="B7513" s="55"/>
      <c r="C7513" s="55"/>
      <c r="D7513" s="115"/>
      <c r="E7513" s="99"/>
      <c r="F7513" s="116"/>
      <c r="G7513" s="63"/>
      <c r="H7513" s="64"/>
      <c r="I7513" s="56"/>
    </row>
    <row r="7514" spans="1:9" hidden="1" x14ac:dyDescent="0.25">
      <c r="A7514" s="224"/>
      <c r="B7514" s="56"/>
      <c r="C7514" s="56"/>
      <c r="D7514" s="57"/>
      <c r="E7514" s="66"/>
      <c r="F7514" s="62"/>
      <c r="G7514" s="63"/>
      <c r="H7514" s="64"/>
      <c r="I7514" s="56"/>
    </row>
    <row r="7515" spans="1:9" hidden="1" x14ac:dyDescent="0.25">
      <c r="A7515" s="224"/>
      <c r="B7515" s="56"/>
      <c r="C7515" s="56"/>
      <c r="D7515" s="57"/>
      <c r="E7515" s="99"/>
      <c r="F7515" s="62"/>
      <c r="G7515" s="63"/>
      <c r="H7515" s="64"/>
      <c r="I7515" s="56"/>
    </row>
    <row r="7516" spans="1:9" hidden="1" x14ac:dyDescent="0.25">
      <c r="A7516" s="224"/>
      <c r="B7516" s="56"/>
      <c r="C7516" s="56"/>
      <c r="D7516" s="57"/>
      <c r="E7516" s="99"/>
      <c r="F7516" s="62"/>
      <c r="G7516" s="63"/>
      <c r="H7516" s="64"/>
      <c r="I7516" s="56"/>
    </row>
    <row r="7517" spans="1:9" hidden="1" x14ac:dyDescent="0.25">
      <c r="A7517" s="224"/>
      <c r="B7517" s="68"/>
      <c r="C7517" s="56"/>
      <c r="D7517" s="57"/>
      <c r="E7517" s="99"/>
      <c r="F7517" s="62"/>
      <c r="G7517" s="63"/>
      <c r="H7517" s="64"/>
      <c r="I7517" s="56"/>
    </row>
    <row r="7518" spans="1:9" hidden="1" x14ac:dyDescent="0.25">
      <c r="A7518" s="224"/>
      <c r="B7518" s="56"/>
      <c r="C7518" s="56"/>
      <c r="D7518" s="57"/>
      <c r="E7518" s="66"/>
      <c r="F7518" s="62"/>
      <c r="G7518" s="63"/>
      <c r="H7518" s="64"/>
      <c r="I7518" s="56"/>
    </row>
    <row r="7519" spans="1:9" hidden="1" x14ac:dyDescent="0.25">
      <c r="A7519" s="224"/>
      <c r="B7519" s="56"/>
      <c r="C7519" s="75"/>
      <c r="D7519" s="57"/>
      <c r="E7519" s="66"/>
      <c r="F7519" s="62"/>
      <c r="G7519" s="63"/>
      <c r="H7519" s="64"/>
      <c r="I7519" s="56"/>
    </row>
    <row r="7520" spans="1:9" hidden="1" x14ac:dyDescent="0.25">
      <c r="A7520" s="224"/>
      <c r="B7520" s="56"/>
      <c r="C7520" s="75"/>
      <c r="D7520" s="57"/>
      <c r="E7520" s="66"/>
      <c r="F7520" s="62"/>
      <c r="G7520" s="63"/>
      <c r="H7520" s="64"/>
      <c r="I7520" s="56"/>
    </row>
    <row r="7521" spans="1:9" hidden="1" x14ac:dyDescent="0.25">
      <c r="A7521" s="224"/>
      <c r="B7521" s="81"/>
      <c r="C7521" s="75"/>
      <c r="D7521" s="87"/>
      <c r="E7521" s="66"/>
      <c r="F7521" s="67"/>
      <c r="G7521" s="63"/>
      <c r="H7521" s="64"/>
      <c r="I7521" s="56"/>
    </row>
    <row r="7522" spans="1:9" hidden="1" x14ac:dyDescent="0.25">
      <c r="A7522" s="224"/>
      <c r="B7522" s="55"/>
      <c r="C7522" s="75"/>
      <c r="D7522" s="57"/>
      <c r="E7522" s="66"/>
      <c r="F7522" s="62"/>
      <c r="G7522" s="63"/>
      <c r="H7522" s="64"/>
      <c r="I7522" s="56"/>
    </row>
    <row r="7523" spans="1:9" hidden="1" x14ac:dyDescent="0.25">
      <c r="A7523" s="224"/>
      <c r="B7523" s="68"/>
      <c r="C7523" s="75"/>
      <c r="D7523" s="57"/>
      <c r="E7523" s="72"/>
      <c r="F7523" s="77"/>
      <c r="G7523" s="63"/>
      <c r="H7523" s="64"/>
      <c r="I7523" s="56"/>
    </row>
    <row r="7524" spans="1:9" hidden="1" x14ac:dyDescent="0.25">
      <c r="A7524" s="224"/>
      <c r="B7524" s="60"/>
      <c r="C7524" s="228"/>
      <c r="D7524" s="98"/>
      <c r="E7524" s="99"/>
      <c r="F7524" s="441"/>
      <c r="G7524" s="63"/>
      <c r="H7524" s="64"/>
      <c r="I7524" s="56"/>
    </row>
    <row r="7525" spans="1:9" hidden="1" x14ac:dyDescent="0.25">
      <c r="A7525" s="224"/>
      <c r="B7525" s="56"/>
      <c r="C7525" s="56"/>
      <c r="D7525" s="57"/>
      <c r="E7525" s="56"/>
      <c r="F7525" s="62"/>
      <c r="G7525" s="63"/>
      <c r="H7525" s="64"/>
      <c r="I7525" s="56"/>
    </row>
    <row r="7526" spans="1:9" hidden="1" x14ac:dyDescent="0.25">
      <c r="A7526" s="224"/>
      <c r="B7526" s="56"/>
      <c r="C7526" s="56"/>
      <c r="D7526" s="106"/>
      <c r="E7526" s="56"/>
      <c r="F7526" s="77"/>
      <c r="G7526" s="63"/>
      <c r="H7526" s="64"/>
      <c r="I7526" s="56"/>
    </row>
    <row r="7527" spans="1:9" hidden="1" x14ac:dyDescent="0.25">
      <c r="A7527" s="224"/>
      <c r="B7527" s="56"/>
      <c r="C7527" s="80"/>
      <c r="D7527" s="106"/>
      <c r="E7527" s="56"/>
      <c r="F7527" s="77"/>
      <c r="G7527" s="63"/>
      <c r="H7527" s="64"/>
      <c r="I7527" s="56"/>
    </row>
    <row r="7528" spans="1:9" hidden="1" x14ac:dyDescent="0.25">
      <c r="A7528" s="224"/>
      <c r="B7528" s="56"/>
      <c r="C7528" s="81"/>
      <c r="D7528" s="106"/>
      <c r="E7528" s="56"/>
      <c r="F7528" s="77"/>
      <c r="G7528" s="63"/>
      <c r="H7528" s="64"/>
      <c r="I7528" s="56"/>
    </row>
    <row r="7529" spans="1:9" hidden="1" x14ac:dyDescent="0.25">
      <c r="A7529" s="224"/>
      <c r="B7529" s="56"/>
      <c r="C7529" s="56"/>
      <c r="D7529" s="106"/>
      <c r="E7529" s="56"/>
      <c r="F7529" s="59"/>
      <c r="G7529" s="63"/>
      <c r="H7529" s="64"/>
      <c r="I7529" s="414"/>
    </row>
    <row r="7530" spans="1:9" hidden="1" x14ac:dyDescent="0.25">
      <c r="A7530" s="224"/>
      <c r="B7530" s="414"/>
      <c r="C7530" s="414"/>
      <c r="D7530" s="415"/>
      <c r="E7530" s="414"/>
      <c r="F7530" s="417"/>
      <c r="G7530" s="417"/>
      <c r="H7530" s="64"/>
      <c r="I7530" s="56"/>
    </row>
    <row r="7531" spans="1:9" hidden="1" x14ac:dyDescent="0.25">
      <c r="A7531" s="224"/>
      <c r="B7531" s="68"/>
      <c r="C7531" s="56"/>
      <c r="D7531" s="105"/>
      <c r="E7531" s="66"/>
      <c r="F7531" s="203"/>
      <c r="G7531" s="63"/>
      <c r="H7531" s="418"/>
      <c r="I7531" s="56"/>
    </row>
    <row r="7532" spans="1:9" hidden="1" x14ac:dyDescent="0.25">
      <c r="A7532" s="224"/>
      <c r="B7532" s="56"/>
      <c r="C7532" s="56"/>
      <c r="D7532" s="57"/>
      <c r="E7532" s="72"/>
      <c r="F7532" s="58"/>
      <c r="G7532" s="63"/>
      <c r="H7532" s="64"/>
      <c r="I7532" s="56"/>
    </row>
    <row r="7533" spans="1:9" hidden="1" x14ac:dyDescent="0.25">
      <c r="A7533" s="224"/>
      <c r="B7533" s="68"/>
      <c r="C7533" s="123"/>
      <c r="D7533" s="57"/>
      <c r="E7533" s="66"/>
      <c r="F7533" s="62"/>
      <c r="G7533" s="63"/>
      <c r="H7533" s="64"/>
      <c r="I7533" s="56"/>
    </row>
    <row r="7534" spans="1:9" hidden="1" x14ac:dyDescent="0.25">
      <c r="A7534" s="224"/>
      <c r="B7534" s="56"/>
      <c r="C7534" s="56"/>
      <c r="D7534" s="57"/>
      <c r="E7534" s="86"/>
      <c r="F7534" s="96"/>
      <c r="G7534" s="63"/>
      <c r="H7534" s="64"/>
      <c r="I7534" s="56"/>
    </row>
    <row r="7535" spans="1:9" hidden="1" x14ac:dyDescent="0.25">
      <c r="A7535" s="224"/>
      <c r="B7535" s="56"/>
      <c r="C7535" s="56"/>
      <c r="D7535" s="128"/>
      <c r="E7535" s="99"/>
      <c r="F7535" s="116"/>
      <c r="G7535" s="63"/>
      <c r="H7535" s="64"/>
      <c r="I7535" s="56"/>
    </row>
    <row r="7536" spans="1:9" hidden="1" x14ac:dyDescent="0.25">
      <c r="A7536" s="224"/>
      <c r="B7536" s="81"/>
      <c r="C7536" s="81"/>
      <c r="D7536" s="87"/>
      <c r="E7536" s="69"/>
      <c r="F7536" s="253"/>
      <c r="G7536" s="63"/>
      <c r="H7536" s="64"/>
      <c r="I7536" s="56"/>
    </row>
    <row r="7537" spans="1:9" hidden="1" x14ac:dyDescent="0.25">
      <c r="A7537" s="224"/>
      <c r="B7537" s="56"/>
      <c r="C7537" s="123"/>
      <c r="D7537" s="57"/>
      <c r="E7537" s="72"/>
      <c r="F7537" s="76"/>
      <c r="G7537" s="63"/>
      <c r="H7537" s="64"/>
      <c r="I7537" s="56"/>
    </row>
    <row r="7538" spans="1:9" hidden="1" x14ac:dyDescent="0.25">
      <c r="A7538" s="224"/>
      <c r="B7538" s="55"/>
      <c r="C7538" s="55"/>
      <c r="D7538" s="57"/>
      <c r="E7538" s="86"/>
      <c r="F7538" s="62"/>
      <c r="G7538" s="63"/>
      <c r="H7538" s="64"/>
      <c r="I7538" s="56"/>
    </row>
    <row r="7539" spans="1:9" hidden="1" x14ac:dyDescent="0.25">
      <c r="A7539" s="224"/>
      <c r="B7539" s="55"/>
      <c r="C7539" s="75"/>
      <c r="D7539" s="57"/>
      <c r="E7539" s="86"/>
      <c r="F7539" s="76"/>
      <c r="G7539" s="63"/>
      <c r="H7539" s="64"/>
      <c r="I7539" s="70"/>
    </row>
    <row r="7540" spans="1:9" hidden="1" x14ac:dyDescent="0.25">
      <c r="A7540" s="224"/>
      <c r="B7540" s="55"/>
      <c r="C7540" s="75"/>
      <c r="D7540" s="61"/>
      <c r="E7540" s="56"/>
      <c r="F7540" s="62"/>
      <c r="G7540" s="63"/>
      <c r="H7540" s="64"/>
      <c r="I7540" s="70"/>
    </row>
    <row r="7541" spans="1:9" hidden="1" x14ac:dyDescent="0.25">
      <c r="A7541" s="224"/>
      <c r="B7541" s="56"/>
      <c r="C7541" s="56"/>
      <c r="D7541" s="61"/>
      <c r="E7541" s="56"/>
      <c r="F7541" s="77"/>
      <c r="G7541" s="63"/>
      <c r="H7541" s="64"/>
      <c r="I7541" s="73"/>
    </row>
    <row r="7542" spans="1:9" hidden="1" x14ac:dyDescent="0.25">
      <c r="A7542" s="224"/>
      <c r="B7542" s="56"/>
      <c r="C7542" s="56"/>
      <c r="D7542" s="56"/>
      <c r="E7542" s="66"/>
      <c r="F7542" s="58"/>
      <c r="G7542" s="63"/>
      <c r="H7542" s="64"/>
      <c r="I7542" s="73"/>
    </row>
    <row r="7543" spans="1:9" hidden="1" x14ac:dyDescent="0.25">
      <c r="A7543" s="224"/>
      <c r="B7543" s="56"/>
      <c r="C7543" s="56"/>
      <c r="D7543" s="57"/>
      <c r="E7543" s="66"/>
      <c r="F7543" s="62"/>
      <c r="G7543" s="63"/>
      <c r="H7543" s="64"/>
      <c r="I7543" s="73"/>
    </row>
    <row r="7544" spans="1:9" hidden="1" x14ac:dyDescent="0.25">
      <c r="A7544" s="224"/>
      <c r="B7544" s="56"/>
      <c r="C7544" s="56"/>
      <c r="D7544" s="129"/>
      <c r="E7544" s="208"/>
      <c r="F7544" s="130"/>
      <c r="G7544" s="63"/>
      <c r="H7544" s="64"/>
      <c r="I7544" s="73"/>
    </row>
    <row r="7545" spans="1:9" hidden="1" x14ac:dyDescent="0.25">
      <c r="A7545" s="224"/>
      <c r="B7545" s="56"/>
      <c r="C7545" s="56"/>
      <c r="D7545" s="57"/>
      <c r="E7545" s="84"/>
      <c r="F7545" s="76"/>
      <c r="G7545" s="63"/>
      <c r="H7545" s="64"/>
      <c r="I7545" s="70"/>
    </row>
    <row r="7546" spans="1:9" hidden="1" x14ac:dyDescent="0.25">
      <c r="A7546" s="224"/>
      <c r="B7546" s="68"/>
      <c r="C7546" s="56"/>
      <c r="D7546" s="87"/>
      <c r="E7546" s="69"/>
      <c r="F7546" s="58"/>
      <c r="G7546" s="63"/>
      <c r="H7546" s="64"/>
      <c r="I7546" s="70"/>
    </row>
    <row r="7547" spans="1:9" hidden="1" x14ac:dyDescent="0.25">
      <c r="A7547" s="224"/>
      <c r="B7547" s="56"/>
      <c r="C7547" s="56"/>
      <c r="D7547" s="57"/>
      <c r="E7547" s="86"/>
      <c r="F7547" s="62"/>
      <c r="G7547" s="63"/>
      <c r="H7547" s="64"/>
      <c r="I7547" s="73"/>
    </row>
    <row r="7548" spans="1:9" hidden="1" x14ac:dyDescent="0.25">
      <c r="A7548" s="224"/>
      <c r="B7548" s="81"/>
      <c r="C7548" s="81"/>
      <c r="D7548" s="87"/>
      <c r="E7548" s="69"/>
      <c r="F7548" s="58"/>
      <c r="G7548" s="63"/>
      <c r="H7548" s="64"/>
      <c r="I7548" s="73"/>
    </row>
    <row r="7549" spans="1:9" hidden="1" x14ac:dyDescent="0.25">
      <c r="A7549" s="224"/>
      <c r="B7549" s="56"/>
      <c r="C7549" s="56"/>
      <c r="D7549" s="57"/>
      <c r="E7549" s="66"/>
      <c r="F7549" s="76"/>
      <c r="G7549" s="63"/>
      <c r="H7549" s="64"/>
      <c r="I7549" s="73"/>
    </row>
    <row r="7550" spans="1:9" hidden="1" x14ac:dyDescent="0.25">
      <c r="A7550" s="224"/>
      <c r="B7550" s="55"/>
      <c r="C7550" s="191"/>
      <c r="D7550" s="57"/>
      <c r="E7550" s="86"/>
      <c r="F7550" s="62"/>
      <c r="G7550" s="63"/>
      <c r="H7550" s="64"/>
      <c r="I7550" s="73"/>
    </row>
    <row r="7551" spans="1:9" hidden="1" x14ac:dyDescent="0.25">
      <c r="A7551" s="224"/>
      <c r="B7551" s="55"/>
      <c r="C7551" s="191"/>
      <c r="D7551" s="57"/>
      <c r="E7551" s="86"/>
      <c r="F7551" s="62"/>
      <c r="G7551" s="63"/>
      <c r="H7551" s="64"/>
      <c r="I7551" s="65"/>
    </row>
    <row r="7552" spans="1:9" hidden="1" x14ac:dyDescent="0.25">
      <c r="A7552" s="224"/>
      <c r="B7552" s="56"/>
      <c r="C7552" s="56"/>
      <c r="D7552" s="57"/>
      <c r="E7552" s="86"/>
      <c r="F7552" s="62"/>
      <c r="G7552" s="63"/>
      <c r="H7552" s="64"/>
      <c r="I7552" s="65"/>
    </row>
    <row r="7553" spans="1:9" hidden="1" x14ac:dyDescent="0.25">
      <c r="A7553" s="224"/>
      <c r="B7553" s="81"/>
      <c r="C7553" s="81"/>
      <c r="D7553" s="87"/>
      <c r="E7553" s="69"/>
      <c r="F7553" s="253"/>
      <c r="G7553" s="63"/>
      <c r="H7553" s="64"/>
      <c r="I7553" s="65"/>
    </row>
    <row r="7554" spans="1:9" hidden="1" x14ac:dyDescent="0.25">
      <c r="A7554" s="224"/>
      <c r="B7554" s="56"/>
      <c r="C7554" s="75"/>
      <c r="D7554" s="57"/>
      <c r="E7554" s="56"/>
      <c r="F7554" s="58"/>
      <c r="G7554" s="63"/>
      <c r="H7554" s="64"/>
      <c r="I7554" s="65"/>
    </row>
    <row r="7555" spans="1:9" hidden="1" x14ac:dyDescent="0.25">
      <c r="A7555" s="224"/>
      <c r="B7555" s="55"/>
      <c r="C7555" s="75"/>
      <c r="D7555" s="56"/>
      <c r="E7555" s="66"/>
      <c r="F7555" s="58"/>
      <c r="G7555" s="63"/>
      <c r="H7555" s="64"/>
      <c r="I7555" s="65"/>
    </row>
    <row r="7556" spans="1:9" hidden="1" x14ac:dyDescent="0.25">
      <c r="A7556" s="224"/>
      <c r="B7556" s="56"/>
      <c r="C7556" s="75"/>
      <c r="D7556" s="57"/>
      <c r="E7556" s="66"/>
      <c r="F7556" s="76"/>
      <c r="G7556" s="63"/>
      <c r="H7556" s="64"/>
      <c r="I7556" s="65"/>
    </row>
    <row r="7557" spans="1:9" hidden="1" x14ac:dyDescent="0.25">
      <c r="A7557" s="224"/>
      <c r="B7557" s="56"/>
      <c r="C7557" s="56"/>
      <c r="D7557" s="57"/>
      <c r="E7557" s="66"/>
      <c r="F7557" s="62"/>
      <c r="G7557" s="63"/>
      <c r="H7557" s="64"/>
      <c r="I7557" s="65"/>
    </row>
    <row r="7558" spans="1:9" hidden="1" x14ac:dyDescent="0.25">
      <c r="A7558" s="224"/>
      <c r="B7558" s="56"/>
      <c r="C7558" s="56"/>
      <c r="D7558" s="57"/>
      <c r="E7558" s="72"/>
      <c r="F7558" s="58"/>
      <c r="G7558" s="63"/>
      <c r="H7558" s="64"/>
      <c r="I7558" s="65"/>
    </row>
    <row r="7559" spans="1:9" hidden="1" x14ac:dyDescent="0.25">
      <c r="A7559" s="224"/>
      <c r="B7559" s="56"/>
      <c r="C7559" s="56"/>
      <c r="D7559" s="57"/>
      <c r="E7559" s="72"/>
      <c r="F7559" s="58"/>
      <c r="G7559" s="63"/>
      <c r="H7559" s="64"/>
      <c r="I7559" s="65"/>
    </row>
    <row r="7560" spans="1:9" hidden="1" x14ac:dyDescent="0.25">
      <c r="A7560" s="224"/>
      <c r="B7560" s="68"/>
      <c r="C7560" s="56"/>
      <c r="D7560" s="57"/>
      <c r="E7560" s="56"/>
      <c r="F7560" s="62"/>
      <c r="G7560" s="63"/>
      <c r="H7560" s="64"/>
      <c r="I7560" s="65"/>
    </row>
    <row r="7561" spans="1:9" hidden="1" x14ac:dyDescent="0.25">
      <c r="A7561" s="224"/>
      <c r="B7561" s="68"/>
      <c r="C7561" s="56"/>
      <c r="D7561" s="57"/>
      <c r="E7561" s="56"/>
      <c r="F7561" s="62"/>
      <c r="G7561" s="63"/>
      <c r="H7561" s="64"/>
      <c r="I7561" s="65"/>
    </row>
    <row r="7562" spans="1:9" hidden="1" x14ac:dyDescent="0.25">
      <c r="A7562" s="224"/>
      <c r="B7562" s="68"/>
      <c r="C7562" s="56"/>
      <c r="D7562" s="57"/>
      <c r="E7562" s="56"/>
      <c r="F7562" s="62"/>
      <c r="G7562" s="63"/>
      <c r="H7562" s="64"/>
      <c r="I7562" s="65"/>
    </row>
    <row r="7563" spans="1:9" hidden="1" x14ac:dyDescent="0.25">
      <c r="A7563" s="224"/>
      <c r="B7563" s="68"/>
      <c r="C7563" s="56"/>
      <c r="D7563" s="57"/>
      <c r="E7563" s="56"/>
      <c r="F7563" s="62"/>
      <c r="G7563" s="63"/>
      <c r="H7563" s="64"/>
      <c r="I7563" s="65"/>
    </row>
    <row r="7564" spans="1:9" hidden="1" x14ac:dyDescent="0.25">
      <c r="A7564" s="224"/>
      <c r="B7564" s="68"/>
      <c r="C7564" s="56"/>
      <c r="D7564" s="57"/>
      <c r="E7564" s="56"/>
      <c r="F7564" s="62"/>
      <c r="G7564" s="63"/>
      <c r="H7564" s="64"/>
      <c r="I7564" s="65"/>
    </row>
    <row r="7565" spans="1:9" hidden="1" x14ac:dyDescent="0.25">
      <c r="A7565" s="224"/>
      <c r="B7565" s="68"/>
      <c r="C7565" s="56"/>
      <c r="D7565" s="57"/>
      <c r="E7565" s="56"/>
      <c r="F7565" s="62"/>
      <c r="G7565" s="63"/>
      <c r="H7565" s="64"/>
      <c r="I7565" s="65"/>
    </row>
    <row r="7566" spans="1:9" hidden="1" x14ac:dyDescent="0.25">
      <c r="A7566" s="224"/>
      <c r="B7566" s="81"/>
      <c r="C7566" s="75"/>
      <c r="D7566" s="87"/>
      <c r="E7566" s="66"/>
      <c r="F7566" s="67"/>
      <c r="G7566" s="63"/>
      <c r="H7566" s="64"/>
      <c r="I7566" s="65"/>
    </row>
    <row r="7567" spans="1:9" hidden="1" x14ac:dyDescent="0.25">
      <c r="A7567" s="224"/>
      <c r="B7567" s="56"/>
      <c r="C7567" s="75"/>
      <c r="D7567" s="61"/>
      <c r="E7567" s="66"/>
      <c r="F7567" s="76"/>
      <c r="G7567" s="63"/>
      <c r="H7567" s="64"/>
      <c r="I7567" s="65"/>
    </row>
    <row r="7568" spans="1:9" hidden="1" x14ac:dyDescent="0.25">
      <c r="A7568" s="224"/>
      <c r="B7568" s="56"/>
      <c r="C7568" s="75"/>
      <c r="D7568" s="57"/>
      <c r="E7568" s="72"/>
      <c r="F7568" s="76"/>
      <c r="G7568" s="63"/>
      <c r="H7568" s="64"/>
      <c r="I7568" s="65"/>
    </row>
    <row r="7569" spans="1:9" hidden="1" x14ac:dyDescent="0.25">
      <c r="A7569" s="224"/>
      <c r="B7569" s="60"/>
      <c r="C7569" s="151"/>
      <c r="D7569" s="57"/>
      <c r="E7569" s="66"/>
      <c r="F7569" s="77"/>
      <c r="G7569" s="63"/>
      <c r="H7569" s="64"/>
      <c r="I7569" s="65"/>
    </row>
    <row r="7570" spans="1:9" hidden="1" x14ac:dyDescent="0.25">
      <c r="A7570" s="224"/>
      <c r="B7570" s="81"/>
      <c r="C7570" s="81"/>
      <c r="D7570" s="87"/>
      <c r="E7570" s="69"/>
      <c r="F7570" s="253"/>
      <c r="G7570" s="63"/>
      <c r="H7570" s="64"/>
      <c r="I7570" s="65"/>
    </row>
    <row r="7571" spans="1:9" hidden="1" x14ac:dyDescent="0.25">
      <c r="A7571" s="224"/>
      <c r="B7571" s="68"/>
      <c r="C7571" s="56"/>
      <c r="D7571" s="61"/>
      <c r="E7571" s="56"/>
      <c r="F7571" s="62"/>
      <c r="G7571" s="63"/>
      <c r="H7571" s="64"/>
      <c r="I7571" s="65"/>
    </row>
    <row r="7572" spans="1:9" hidden="1" x14ac:dyDescent="0.25">
      <c r="A7572" s="224"/>
      <c r="B7572" s="68"/>
      <c r="C7572" s="56"/>
      <c r="D7572" s="129"/>
      <c r="E7572" s="66"/>
      <c r="F7572" s="62"/>
      <c r="G7572" s="63"/>
      <c r="H7572" s="64"/>
      <c r="I7572" s="65"/>
    </row>
    <row r="7573" spans="1:9" hidden="1" x14ac:dyDescent="0.25">
      <c r="A7573" s="224"/>
      <c r="B7573" s="56"/>
      <c r="C7573" s="75"/>
      <c r="D7573" s="57"/>
      <c r="E7573" s="72"/>
      <c r="F7573" s="76"/>
      <c r="G7573" s="63"/>
      <c r="H7573" s="56"/>
      <c r="I7573" s="65"/>
    </row>
    <row r="7574" spans="1:9" hidden="1" x14ac:dyDescent="0.25">
      <c r="A7574" s="224"/>
      <c r="B7574" s="55"/>
      <c r="C7574" s="56"/>
      <c r="D7574" s="57"/>
      <c r="E7574" s="86"/>
      <c r="F7574" s="62"/>
      <c r="G7574" s="63"/>
      <c r="H7574" s="64"/>
      <c r="I7574" s="70"/>
    </row>
    <row r="7575" spans="1:9" hidden="1" x14ac:dyDescent="0.25">
      <c r="A7575" s="224"/>
      <c r="B7575" s="55"/>
      <c r="C7575" s="88"/>
      <c r="D7575" s="137"/>
      <c r="E7575" s="72"/>
      <c r="F7575" s="76"/>
      <c r="G7575" s="63"/>
      <c r="H7575" s="64"/>
      <c r="I7575" s="56"/>
    </row>
    <row r="7576" spans="1:9" hidden="1" x14ac:dyDescent="0.25">
      <c r="A7576" s="224"/>
      <c r="B7576" s="56"/>
      <c r="C7576" s="56"/>
      <c r="D7576" s="57"/>
      <c r="E7576" s="72"/>
      <c r="F7576" s="58"/>
      <c r="G7576" s="63"/>
      <c r="H7576" s="64"/>
      <c r="I7576" s="56"/>
    </row>
    <row r="7577" spans="1:9" hidden="1" x14ac:dyDescent="0.25">
      <c r="A7577" s="224"/>
      <c r="B7577" s="68"/>
      <c r="C7577" s="123"/>
      <c r="D7577" s="57"/>
      <c r="E7577" s="66"/>
      <c r="F7577" s="62"/>
      <c r="G7577" s="63"/>
      <c r="H7577" s="64"/>
      <c r="I7577" s="56"/>
    </row>
    <row r="7578" spans="1:9" hidden="1" x14ac:dyDescent="0.25">
      <c r="A7578" s="224"/>
      <c r="B7578" s="56"/>
      <c r="C7578" s="75"/>
      <c r="D7578" s="61"/>
      <c r="E7578" s="66"/>
      <c r="F7578" s="76"/>
      <c r="G7578" s="63"/>
      <c r="H7578" s="64"/>
      <c r="I7578" s="56"/>
    </row>
    <row r="7579" spans="1:9" hidden="1" x14ac:dyDescent="0.25">
      <c r="A7579" s="224"/>
      <c r="B7579" s="68"/>
      <c r="C7579" s="56"/>
      <c r="D7579" s="87"/>
      <c r="E7579" s="69"/>
      <c r="F7579" s="58"/>
      <c r="G7579" s="63"/>
      <c r="H7579" s="64"/>
      <c r="I7579" s="56"/>
    </row>
    <row r="7580" spans="1:9" hidden="1" x14ac:dyDescent="0.25">
      <c r="A7580" s="224"/>
      <c r="B7580" s="68"/>
      <c r="C7580" s="56"/>
      <c r="D7580" s="87"/>
      <c r="E7580" s="69"/>
      <c r="F7580" s="62"/>
      <c r="G7580" s="63"/>
      <c r="H7580" s="64"/>
      <c r="I7580" s="56"/>
    </row>
    <row r="7581" spans="1:9" hidden="1" x14ac:dyDescent="0.25">
      <c r="A7581" s="224"/>
      <c r="B7581" s="68"/>
      <c r="C7581" s="56"/>
      <c r="D7581" s="57"/>
      <c r="E7581" s="66"/>
      <c r="F7581" s="62"/>
      <c r="G7581" s="63"/>
      <c r="H7581" s="64"/>
      <c r="I7581" s="56"/>
    </row>
    <row r="7582" spans="1:9" hidden="1" x14ac:dyDescent="0.25">
      <c r="A7582" s="224"/>
      <c r="B7582" s="68"/>
      <c r="C7582" s="56"/>
      <c r="D7582" s="57"/>
      <c r="E7582" s="66"/>
      <c r="F7582" s="62"/>
      <c r="G7582" s="63"/>
      <c r="H7582" s="64"/>
      <c r="I7582" s="56"/>
    </row>
    <row r="7583" spans="1:9" hidden="1" x14ac:dyDescent="0.25">
      <c r="A7583" s="224"/>
      <c r="B7583" s="56"/>
      <c r="C7583" s="56"/>
      <c r="D7583" s="128"/>
      <c r="E7583" s="99"/>
      <c r="F7583" s="116"/>
      <c r="G7583" s="63"/>
      <c r="H7583" s="64"/>
      <c r="I7583" s="56"/>
    </row>
    <row r="7584" spans="1:9" hidden="1" x14ac:dyDescent="0.25">
      <c r="A7584" s="224"/>
      <c r="B7584" s="68"/>
      <c r="C7584" s="56"/>
      <c r="D7584" s="61"/>
      <c r="E7584" s="56"/>
      <c r="F7584" s="62"/>
      <c r="G7584" s="63"/>
      <c r="H7584" s="64"/>
      <c r="I7584" s="56"/>
    </row>
    <row r="7585" spans="1:9" hidden="1" x14ac:dyDescent="0.25">
      <c r="A7585" s="224"/>
      <c r="B7585" s="56"/>
      <c r="C7585" s="56"/>
      <c r="D7585" s="57"/>
      <c r="E7585" s="66"/>
      <c r="F7585" s="62"/>
      <c r="G7585" s="63"/>
      <c r="H7585" s="64"/>
      <c r="I7585" s="56"/>
    </row>
    <row r="7586" spans="1:9" hidden="1" x14ac:dyDescent="0.25">
      <c r="A7586" s="224"/>
      <c r="B7586" s="56"/>
      <c r="C7586" s="56"/>
      <c r="D7586" s="57"/>
      <c r="E7586" s="56"/>
      <c r="F7586" s="58"/>
      <c r="G7586" s="63"/>
      <c r="H7586" s="64"/>
      <c r="I7586" s="56"/>
    </row>
    <row r="7587" spans="1:9" hidden="1" x14ac:dyDescent="0.25">
      <c r="A7587" s="224"/>
      <c r="B7587" s="56"/>
      <c r="C7587" s="56"/>
      <c r="D7587" s="57"/>
      <c r="E7587" s="56"/>
      <c r="F7587" s="62"/>
      <c r="G7587" s="63"/>
      <c r="H7587" s="64"/>
      <c r="I7587" s="56"/>
    </row>
    <row r="7588" spans="1:9" hidden="1" x14ac:dyDescent="0.25">
      <c r="A7588" s="224"/>
      <c r="B7588" s="56"/>
      <c r="C7588" s="56"/>
      <c r="D7588" s="57"/>
      <c r="E7588" s="56"/>
      <c r="F7588" s="62"/>
      <c r="G7588" s="63"/>
      <c r="H7588" s="64"/>
      <c r="I7588" s="56"/>
    </row>
    <row r="7589" spans="1:9" hidden="1" x14ac:dyDescent="0.25">
      <c r="A7589" s="224"/>
      <c r="B7589" s="55"/>
      <c r="C7589" s="191"/>
      <c r="D7589" s="57"/>
      <c r="E7589" s="86"/>
      <c r="F7589" s="62"/>
      <c r="G7589" s="63"/>
      <c r="H7589" s="64"/>
      <c r="I7589" s="56"/>
    </row>
    <row r="7590" spans="1:9" hidden="1" x14ac:dyDescent="0.25">
      <c r="A7590" s="224"/>
      <c r="B7590" s="55"/>
      <c r="C7590" s="191"/>
      <c r="D7590" s="57"/>
      <c r="E7590" s="86"/>
      <c r="F7590" s="62"/>
      <c r="G7590" s="63"/>
      <c r="H7590" s="64"/>
      <c r="I7590" s="56"/>
    </row>
    <row r="7591" spans="1:9" hidden="1" x14ac:dyDescent="0.25">
      <c r="A7591" s="224"/>
      <c r="B7591" s="56"/>
      <c r="C7591" s="56"/>
      <c r="D7591" s="108"/>
      <c r="E7591" s="69"/>
      <c r="F7591" s="62"/>
      <c r="G7591" s="63"/>
      <c r="H7591" s="64"/>
      <c r="I7591" s="56"/>
    </row>
    <row r="7592" spans="1:9" hidden="1" x14ac:dyDescent="0.25">
      <c r="A7592" s="224"/>
      <c r="B7592" s="56"/>
      <c r="C7592" s="56"/>
      <c r="D7592" s="57"/>
      <c r="E7592" s="69"/>
      <c r="F7592" s="77"/>
      <c r="G7592" s="63"/>
      <c r="H7592" s="64"/>
      <c r="I7592" s="56"/>
    </row>
    <row r="7593" spans="1:9" hidden="1" x14ac:dyDescent="0.25">
      <c r="A7593" s="224"/>
      <c r="B7593" s="56"/>
      <c r="C7593" s="81"/>
      <c r="D7593" s="57"/>
      <c r="E7593" s="69"/>
      <c r="F7593" s="76"/>
      <c r="G7593" s="63"/>
      <c r="H7593" s="64"/>
      <c r="I7593" s="56"/>
    </row>
    <row r="7594" spans="1:9" hidden="1" x14ac:dyDescent="0.25">
      <c r="A7594" s="224"/>
      <c r="B7594" s="56"/>
      <c r="C7594" s="56"/>
      <c r="D7594" s="128"/>
      <c r="E7594" s="99"/>
      <c r="F7594" s="116"/>
      <c r="G7594" s="63"/>
      <c r="H7594" s="64"/>
      <c r="I7594" s="56"/>
    </row>
    <row r="7595" spans="1:9" hidden="1" x14ac:dyDescent="0.25">
      <c r="A7595" s="224"/>
      <c r="B7595" s="56"/>
      <c r="C7595" s="56"/>
      <c r="D7595" s="57"/>
      <c r="E7595" s="56"/>
      <c r="F7595" s="62"/>
      <c r="G7595" s="63"/>
      <c r="H7595" s="64"/>
      <c r="I7595" s="56"/>
    </row>
    <row r="7596" spans="1:9" hidden="1" x14ac:dyDescent="0.25">
      <c r="A7596" s="224"/>
      <c r="B7596" s="56"/>
      <c r="C7596" s="56"/>
      <c r="D7596" s="57"/>
      <c r="E7596" s="56"/>
      <c r="F7596" s="62"/>
      <c r="G7596" s="63"/>
      <c r="H7596" s="64"/>
      <c r="I7596" s="56"/>
    </row>
    <row r="7597" spans="1:9" hidden="1" x14ac:dyDescent="0.25">
      <c r="A7597" s="224"/>
      <c r="B7597" s="74"/>
      <c r="C7597" s="75"/>
      <c r="D7597" s="57"/>
      <c r="E7597" s="86"/>
      <c r="F7597" s="62"/>
      <c r="G7597" s="63"/>
      <c r="H7597" s="64"/>
      <c r="I7597" s="56"/>
    </row>
    <row r="7598" spans="1:9" hidden="1" x14ac:dyDescent="0.25">
      <c r="A7598" s="224"/>
      <c r="B7598" s="56"/>
      <c r="C7598" s="56"/>
      <c r="D7598" s="57"/>
      <c r="E7598" s="66"/>
      <c r="F7598" s="62"/>
      <c r="G7598" s="63"/>
      <c r="H7598" s="64"/>
      <c r="I7598" s="70"/>
    </row>
    <row r="7599" spans="1:9" hidden="1" x14ac:dyDescent="0.25">
      <c r="A7599" s="224"/>
      <c r="B7599" s="55"/>
      <c r="C7599" s="75"/>
      <c r="D7599" s="61"/>
      <c r="E7599" s="56"/>
      <c r="F7599" s="62"/>
      <c r="G7599" s="63"/>
      <c r="H7599" s="64"/>
      <c r="I7599" s="70"/>
    </row>
    <row r="7600" spans="1:9" hidden="1" x14ac:dyDescent="0.25">
      <c r="A7600" s="224"/>
      <c r="B7600" s="56"/>
      <c r="C7600" s="56"/>
      <c r="D7600" s="61"/>
      <c r="E7600" s="56"/>
      <c r="F7600" s="77"/>
      <c r="G7600" s="63"/>
      <c r="H7600" s="64"/>
      <c r="I7600" s="73"/>
    </row>
    <row r="7601" spans="1:9" hidden="1" x14ac:dyDescent="0.25">
      <c r="A7601" s="224"/>
      <c r="B7601" s="56"/>
      <c r="C7601" s="56"/>
      <c r="D7601" s="57"/>
      <c r="E7601" s="56"/>
      <c r="F7601" s="62"/>
      <c r="G7601" s="63"/>
      <c r="H7601" s="64"/>
      <c r="I7601" s="73"/>
    </row>
    <row r="7602" spans="1:9" hidden="1" x14ac:dyDescent="0.25">
      <c r="A7602" s="224"/>
      <c r="B7602" s="56"/>
      <c r="C7602" s="56"/>
      <c r="D7602" s="83"/>
      <c r="E7602" s="66"/>
      <c r="F7602" s="76"/>
      <c r="G7602" s="63"/>
      <c r="H7602" s="64"/>
      <c r="I7602" s="73"/>
    </row>
    <row r="7603" spans="1:9" hidden="1" x14ac:dyDescent="0.25">
      <c r="A7603" s="224"/>
      <c r="B7603" s="55"/>
      <c r="C7603" s="75"/>
      <c r="D7603" s="57"/>
      <c r="E7603" s="86"/>
      <c r="F7603" s="76"/>
      <c r="G7603" s="63"/>
      <c r="H7603" s="64"/>
      <c r="I7603" s="70"/>
    </row>
    <row r="7604" spans="1:9" hidden="1" x14ac:dyDescent="0.25">
      <c r="A7604" s="224"/>
      <c r="B7604" s="56"/>
      <c r="C7604" s="123"/>
      <c r="D7604" s="57"/>
      <c r="E7604" s="72"/>
      <c r="F7604" s="76"/>
      <c r="G7604" s="63"/>
      <c r="H7604" s="64"/>
      <c r="I7604" s="73"/>
    </row>
    <row r="7605" spans="1:9" hidden="1" x14ac:dyDescent="0.25">
      <c r="A7605" s="224"/>
      <c r="B7605" s="81"/>
      <c r="C7605" s="81"/>
      <c r="D7605" s="87"/>
      <c r="E7605" s="69"/>
      <c r="F7605" s="253"/>
      <c r="G7605" s="63"/>
      <c r="H7605" s="64"/>
      <c r="I7605" s="73"/>
    </row>
    <row r="7606" spans="1:9" hidden="1" x14ac:dyDescent="0.25">
      <c r="A7606" s="224"/>
      <c r="B7606" s="56"/>
      <c r="C7606" s="123"/>
      <c r="D7606" s="57"/>
      <c r="E7606" s="66"/>
      <c r="F7606" s="76"/>
      <c r="G7606" s="63"/>
      <c r="H7606" s="64"/>
      <c r="I7606" s="73"/>
    </row>
    <row r="7607" spans="1:9" hidden="1" x14ac:dyDescent="0.25">
      <c r="A7607" s="224"/>
      <c r="B7607" s="68"/>
      <c r="C7607" s="56"/>
      <c r="D7607" s="83"/>
      <c r="E7607" s="69"/>
      <c r="F7607" s="77"/>
      <c r="G7607" s="63"/>
      <c r="H7607" s="64"/>
      <c r="I7607" s="73"/>
    </row>
    <row r="7608" spans="1:9" hidden="1" x14ac:dyDescent="0.25">
      <c r="A7608" s="224"/>
      <c r="B7608" s="55"/>
      <c r="C7608" s="56"/>
      <c r="D7608" s="61"/>
      <c r="E7608" s="56"/>
      <c r="F7608" s="62"/>
      <c r="G7608" s="63"/>
      <c r="H7608" s="64"/>
      <c r="I7608" s="73"/>
    </row>
    <row r="7609" spans="1:9" hidden="1" x14ac:dyDescent="0.25">
      <c r="A7609" s="224"/>
      <c r="B7609" s="56"/>
      <c r="C7609" s="56"/>
      <c r="D7609" s="61"/>
      <c r="E7609" s="56"/>
      <c r="F7609" s="59"/>
      <c r="G7609" s="63"/>
      <c r="H7609" s="64"/>
      <c r="I7609" s="73"/>
    </row>
    <row r="7610" spans="1:9" hidden="1" x14ac:dyDescent="0.25">
      <c r="A7610" s="224"/>
      <c r="B7610" s="56"/>
      <c r="C7610" s="56"/>
      <c r="D7610" s="57"/>
      <c r="E7610" s="66"/>
      <c r="F7610" s="76"/>
      <c r="G7610" s="63"/>
      <c r="H7610" s="64"/>
      <c r="I7610" s="73"/>
    </row>
    <row r="7611" spans="1:9" hidden="1" x14ac:dyDescent="0.25">
      <c r="A7611" s="224"/>
      <c r="B7611" s="56"/>
      <c r="C7611" s="56"/>
      <c r="D7611" s="57"/>
      <c r="E7611" s="56"/>
      <c r="F7611" s="77"/>
      <c r="G7611" s="63"/>
      <c r="H7611" s="64"/>
      <c r="I7611" s="73"/>
    </row>
    <row r="7612" spans="1:9" hidden="1" x14ac:dyDescent="0.25">
      <c r="A7612" s="224"/>
      <c r="B7612" s="68"/>
      <c r="C7612" s="56"/>
      <c r="D7612" s="105"/>
      <c r="E7612" s="72"/>
      <c r="F7612" s="77"/>
      <c r="G7612" s="63"/>
      <c r="H7612" s="64"/>
      <c r="I7612" s="73"/>
    </row>
    <row r="7613" spans="1:9" hidden="1" x14ac:dyDescent="0.25">
      <c r="A7613" s="224"/>
      <c r="B7613" s="60"/>
      <c r="C7613" s="151"/>
      <c r="D7613" s="57"/>
      <c r="E7613" s="56"/>
      <c r="F7613" s="62"/>
      <c r="G7613" s="63"/>
      <c r="H7613" s="64"/>
      <c r="I7613" s="73"/>
    </row>
    <row r="7614" spans="1:9" hidden="1" x14ac:dyDescent="0.25">
      <c r="A7614" s="224"/>
      <c r="B7614" s="56"/>
      <c r="C7614" s="56"/>
      <c r="D7614" s="83"/>
      <c r="E7614" s="66"/>
      <c r="F7614" s="76"/>
      <c r="G7614" s="63"/>
      <c r="H7614" s="64"/>
      <c r="I7614" s="73"/>
    </row>
    <row r="7615" spans="1:9" hidden="1" x14ac:dyDescent="0.25">
      <c r="A7615" s="224"/>
      <c r="B7615" s="68"/>
      <c r="C7615" s="56"/>
      <c r="D7615" s="87"/>
      <c r="E7615" s="56"/>
      <c r="F7615" s="58"/>
      <c r="G7615" s="63"/>
      <c r="H7615" s="64"/>
      <c r="I7615" s="73"/>
    </row>
    <row r="7616" spans="1:9" hidden="1" x14ac:dyDescent="0.25">
      <c r="A7616" s="224"/>
      <c r="B7616" s="56"/>
      <c r="C7616" s="56"/>
      <c r="D7616" s="57"/>
      <c r="E7616" s="66"/>
      <c r="F7616" s="76"/>
      <c r="G7616" s="63"/>
      <c r="H7616" s="64"/>
      <c r="I7616" s="56"/>
    </row>
    <row r="7617" spans="1:9" hidden="1" x14ac:dyDescent="0.25">
      <c r="A7617" s="224"/>
      <c r="B7617" s="56"/>
      <c r="C7617" s="56"/>
      <c r="D7617" s="57"/>
      <c r="E7617" s="66"/>
      <c r="F7617" s="76"/>
      <c r="G7617" s="63"/>
      <c r="H7617" s="64"/>
      <c r="I7617" s="56"/>
    </row>
    <row r="7618" spans="1:9" hidden="1" x14ac:dyDescent="0.25">
      <c r="A7618" s="224"/>
      <c r="B7618" s="68"/>
      <c r="C7618" s="56"/>
      <c r="D7618" s="87"/>
      <c r="E7618" s="56"/>
      <c r="F7618" s="62"/>
      <c r="G7618" s="63"/>
      <c r="H7618" s="271"/>
      <c r="I7618" s="56"/>
    </row>
    <row r="7619" spans="1:9" hidden="1" x14ac:dyDescent="0.25">
      <c r="A7619" s="224"/>
      <c r="B7619" s="68"/>
      <c r="C7619" s="56"/>
      <c r="D7619" s="61"/>
      <c r="E7619" s="56"/>
      <c r="F7619" s="62"/>
      <c r="G7619" s="63"/>
      <c r="H7619" s="64"/>
      <c r="I7619" s="65"/>
    </row>
    <row r="7620" spans="1:9" hidden="1" x14ac:dyDescent="0.25">
      <c r="A7620" s="224"/>
      <c r="B7620" s="68"/>
      <c r="C7620" s="123"/>
      <c r="D7620" s="57"/>
      <c r="E7620" s="56"/>
      <c r="F7620" s="62"/>
      <c r="G7620" s="63"/>
      <c r="H7620" s="64"/>
      <c r="I7620" s="65"/>
    </row>
    <row r="7621" spans="1:9" hidden="1" x14ac:dyDescent="0.25">
      <c r="A7621" s="224"/>
      <c r="B7621" s="56"/>
      <c r="C7621" s="56"/>
      <c r="D7621" s="57"/>
      <c r="E7621" s="56"/>
      <c r="F7621" s="58"/>
      <c r="G7621" s="63"/>
      <c r="H7621" s="64"/>
      <c r="I7621" s="65"/>
    </row>
    <row r="7622" spans="1:9" hidden="1" x14ac:dyDescent="0.25">
      <c r="A7622" s="224"/>
      <c r="B7622" s="81"/>
      <c r="C7622" s="56"/>
      <c r="D7622" s="87"/>
      <c r="E7622" s="69"/>
      <c r="F7622" s="253"/>
      <c r="G7622" s="63"/>
      <c r="H7622" s="64"/>
      <c r="I7622" s="70"/>
    </row>
    <row r="7623" spans="1:9" hidden="1" x14ac:dyDescent="0.25">
      <c r="A7623" s="224"/>
      <c r="B7623" s="55"/>
      <c r="C7623" s="75"/>
      <c r="D7623" s="61"/>
      <c r="E7623" s="56"/>
      <c r="F7623" s="62"/>
      <c r="G7623" s="63"/>
      <c r="H7623" s="64"/>
      <c r="I7623" s="56"/>
    </row>
    <row r="7624" spans="1:9" hidden="1" x14ac:dyDescent="0.25">
      <c r="A7624" s="224"/>
      <c r="B7624" s="56"/>
      <c r="C7624" s="56"/>
      <c r="D7624" s="57"/>
      <c r="E7624" s="66"/>
      <c r="F7624" s="76"/>
      <c r="G7624" s="63"/>
      <c r="H7624" s="64"/>
      <c r="I7624" s="56"/>
    </row>
    <row r="7625" spans="1:9" hidden="1" x14ac:dyDescent="0.25">
      <c r="A7625" s="224"/>
      <c r="B7625" s="81"/>
      <c r="C7625" s="81"/>
      <c r="D7625" s="87"/>
      <c r="E7625" s="69"/>
      <c r="F7625" s="253"/>
      <c r="G7625" s="63"/>
      <c r="H7625" s="64"/>
      <c r="I7625" s="70"/>
    </row>
    <row r="7626" spans="1:9" hidden="1" x14ac:dyDescent="0.25">
      <c r="A7626" s="224"/>
      <c r="B7626" s="55"/>
      <c r="C7626" s="75"/>
      <c r="D7626" s="61"/>
      <c r="E7626" s="56"/>
      <c r="F7626" s="62"/>
      <c r="G7626" s="63"/>
      <c r="H7626" s="64"/>
      <c r="I7626" s="70"/>
    </row>
    <row r="7627" spans="1:9" hidden="1" x14ac:dyDescent="0.25">
      <c r="A7627" s="224"/>
      <c r="B7627" s="56"/>
      <c r="C7627" s="56"/>
      <c r="D7627" s="61"/>
      <c r="E7627" s="56"/>
      <c r="F7627" s="77"/>
      <c r="G7627" s="63"/>
      <c r="H7627" s="64"/>
      <c r="I7627" s="70"/>
    </row>
    <row r="7628" spans="1:9" hidden="1" x14ac:dyDescent="0.25">
      <c r="A7628" s="224"/>
      <c r="B7628" s="56"/>
      <c r="C7628" s="56"/>
      <c r="D7628" s="57"/>
      <c r="E7628" s="56"/>
      <c r="F7628" s="62"/>
      <c r="G7628" s="63"/>
      <c r="H7628" s="64"/>
      <c r="I7628" s="73"/>
    </row>
    <row r="7629" spans="1:9" hidden="1" x14ac:dyDescent="0.25">
      <c r="A7629" s="224"/>
      <c r="B7629" s="56"/>
      <c r="C7629" s="56"/>
      <c r="D7629" s="57"/>
      <c r="E7629" s="56"/>
      <c r="F7629" s="62"/>
      <c r="G7629" s="63"/>
      <c r="H7629" s="64"/>
      <c r="I7629" s="73"/>
    </row>
    <row r="7630" spans="1:9" hidden="1" x14ac:dyDescent="0.25">
      <c r="A7630" s="224"/>
      <c r="B7630" s="56"/>
      <c r="C7630" s="56"/>
      <c r="D7630" s="57"/>
      <c r="E7630" s="56"/>
      <c r="F7630" s="62"/>
      <c r="G7630" s="63"/>
      <c r="H7630" s="64"/>
      <c r="I7630" s="73"/>
    </row>
    <row r="7631" spans="1:9" hidden="1" x14ac:dyDescent="0.25">
      <c r="A7631" s="224"/>
      <c r="B7631" s="56"/>
      <c r="C7631" s="56"/>
      <c r="D7631" s="57"/>
      <c r="E7631" s="56"/>
      <c r="F7631" s="77"/>
      <c r="G7631" s="63"/>
      <c r="H7631" s="64"/>
      <c r="I7631" s="65"/>
    </row>
    <row r="7632" spans="1:9" hidden="1" x14ac:dyDescent="0.25">
      <c r="A7632" s="224"/>
      <c r="B7632" s="56"/>
      <c r="C7632" s="81"/>
      <c r="D7632" s="57"/>
      <c r="E7632" s="56"/>
      <c r="F7632" s="77"/>
      <c r="G7632" s="63"/>
      <c r="H7632" s="64"/>
      <c r="I7632" s="73"/>
    </row>
    <row r="7633" spans="1:9" hidden="1" x14ac:dyDescent="0.25">
      <c r="A7633" s="224"/>
      <c r="B7633" s="55"/>
      <c r="C7633" s="72"/>
      <c r="D7633" s="57"/>
      <c r="E7633" s="86"/>
      <c r="F7633" s="76"/>
      <c r="G7633" s="63"/>
      <c r="H7633" s="64"/>
      <c r="I7633" s="70"/>
    </row>
    <row r="7634" spans="1:9" hidden="1" x14ac:dyDescent="0.25">
      <c r="A7634" s="224"/>
      <c r="B7634" s="56"/>
      <c r="C7634" s="245"/>
      <c r="D7634" s="57"/>
      <c r="E7634" s="86"/>
      <c r="F7634" s="62"/>
      <c r="G7634" s="63"/>
      <c r="H7634" s="64"/>
      <c r="I7634" s="70"/>
    </row>
    <row r="7635" spans="1:9" hidden="1" x14ac:dyDescent="0.25">
      <c r="A7635" s="224"/>
      <c r="B7635" s="68"/>
      <c r="C7635" s="71"/>
      <c r="D7635" s="57"/>
      <c r="E7635" s="86"/>
      <c r="F7635" s="62"/>
      <c r="G7635" s="63"/>
      <c r="H7635" s="64"/>
      <c r="I7635" s="73"/>
    </row>
    <row r="7636" spans="1:9" hidden="1" x14ac:dyDescent="0.25">
      <c r="A7636" s="224"/>
      <c r="B7636" s="56"/>
      <c r="C7636" s="251"/>
      <c r="D7636" s="57"/>
      <c r="E7636" s="72"/>
      <c r="F7636" s="62"/>
      <c r="G7636" s="63"/>
      <c r="H7636" s="64"/>
      <c r="I7636" s="73"/>
    </row>
    <row r="7637" spans="1:9" hidden="1" x14ac:dyDescent="0.25">
      <c r="A7637" s="224"/>
      <c r="B7637" s="68"/>
      <c r="C7637" s="56"/>
      <c r="D7637" s="87"/>
      <c r="E7637" s="56"/>
      <c r="F7637" s="62"/>
      <c r="G7637" s="63"/>
      <c r="H7637" s="64"/>
      <c r="I7637" s="73"/>
    </row>
    <row r="7638" spans="1:9" hidden="1" x14ac:dyDescent="0.25">
      <c r="A7638" s="224"/>
      <c r="B7638" s="56"/>
      <c r="C7638" s="123"/>
      <c r="D7638" s="57"/>
      <c r="E7638" s="72"/>
      <c r="F7638" s="62"/>
      <c r="G7638" s="63"/>
      <c r="H7638" s="64"/>
      <c r="I7638" s="73"/>
    </row>
    <row r="7639" spans="1:9" hidden="1" x14ac:dyDescent="0.25">
      <c r="A7639" s="224"/>
      <c r="B7639" s="56"/>
      <c r="C7639" s="71"/>
      <c r="D7639" s="57"/>
      <c r="E7639" s="72"/>
      <c r="F7639" s="62"/>
      <c r="G7639" s="63"/>
      <c r="H7639" s="64"/>
      <c r="I7639" s="56"/>
    </row>
    <row r="7640" spans="1:9" hidden="1" x14ac:dyDescent="0.25">
      <c r="A7640" s="224"/>
      <c r="B7640" s="56"/>
      <c r="C7640" s="71"/>
      <c r="D7640" s="57"/>
      <c r="E7640" s="72"/>
      <c r="F7640" s="62"/>
      <c r="G7640" s="63"/>
      <c r="H7640" s="64"/>
      <c r="I7640" s="56"/>
    </row>
    <row r="7641" spans="1:9" hidden="1" x14ac:dyDescent="0.25">
      <c r="A7641" s="224"/>
      <c r="B7641" s="68"/>
      <c r="C7641" s="56"/>
      <c r="D7641" s="87"/>
      <c r="E7641" s="69"/>
      <c r="F7641" s="58"/>
      <c r="G7641" s="63"/>
      <c r="H7641" s="64"/>
      <c r="I7641" s="56"/>
    </row>
    <row r="7642" spans="1:9" hidden="1" x14ac:dyDescent="0.25">
      <c r="A7642" s="224"/>
      <c r="B7642" s="81"/>
      <c r="C7642" s="56"/>
      <c r="D7642" s="57"/>
      <c r="E7642" s="66"/>
      <c r="F7642" s="62"/>
      <c r="G7642" s="63"/>
      <c r="H7642" s="64"/>
      <c r="I7642" s="56"/>
    </row>
    <row r="7643" spans="1:9" hidden="1" x14ac:dyDescent="0.25">
      <c r="A7643" s="224"/>
      <c r="B7643" s="56"/>
      <c r="C7643" s="230"/>
      <c r="D7643" s="137"/>
      <c r="E7643" s="230"/>
      <c r="F7643" s="138"/>
      <c r="G7643" s="63"/>
      <c r="H7643" s="64"/>
      <c r="I7643" s="56"/>
    </row>
    <row r="7644" spans="1:9" hidden="1" x14ac:dyDescent="0.25">
      <c r="A7644" s="224"/>
      <c r="B7644" s="56"/>
      <c r="C7644" s="71"/>
      <c r="D7644" s="57"/>
      <c r="E7644" s="72"/>
      <c r="F7644" s="62"/>
      <c r="G7644" s="63"/>
      <c r="H7644" s="64"/>
      <c r="I7644" s="56"/>
    </row>
    <row r="7645" spans="1:9" hidden="1" x14ac:dyDescent="0.25">
      <c r="A7645" s="224"/>
      <c r="B7645" s="56"/>
      <c r="C7645" s="256"/>
      <c r="D7645" s="57"/>
      <c r="E7645" s="66"/>
      <c r="F7645" s="76"/>
      <c r="G7645" s="63"/>
      <c r="H7645" s="64"/>
      <c r="I7645" s="56"/>
    </row>
    <row r="7646" spans="1:9" hidden="1" x14ac:dyDescent="0.25">
      <c r="A7646" s="224"/>
      <c r="B7646" s="56"/>
      <c r="C7646" s="71"/>
      <c r="D7646" s="57"/>
      <c r="E7646" s="56"/>
      <c r="F7646" s="62"/>
      <c r="G7646" s="63"/>
      <c r="H7646" s="64"/>
      <c r="I7646" s="56"/>
    </row>
    <row r="7647" spans="1:9" hidden="1" x14ac:dyDescent="0.25">
      <c r="A7647" s="224"/>
      <c r="B7647" s="56"/>
      <c r="C7647" s="256"/>
      <c r="D7647" s="57"/>
      <c r="E7647" s="56"/>
      <c r="F7647" s="76"/>
      <c r="G7647" s="63"/>
      <c r="H7647" s="64"/>
      <c r="I7647" s="56"/>
    </row>
    <row r="7648" spans="1:9" hidden="1" x14ac:dyDescent="0.25">
      <c r="A7648" s="224"/>
      <c r="B7648" s="56"/>
      <c r="C7648" s="80"/>
      <c r="D7648" s="57"/>
      <c r="E7648" s="72"/>
      <c r="F7648" s="58"/>
      <c r="G7648" s="63"/>
      <c r="H7648" s="64"/>
      <c r="I7648" s="56"/>
    </row>
    <row r="7649" spans="1:9" hidden="1" x14ac:dyDescent="0.25">
      <c r="A7649" s="224"/>
      <c r="B7649" s="55"/>
      <c r="C7649" s="75"/>
      <c r="D7649" s="57"/>
      <c r="E7649" s="56"/>
      <c r="F7649" s="62"/>
      <c r="G7649" s="63"/>
      <c r="H7649" s="64"/>
      <c r="I7649" s="56"/>
    </row>
    <row r="7650" spans="1:9" hidden="1" x14ac:dyDescent="0.25">
      <c r="A7650" s="224"/>
      <c r="B7650" s="56"/>
      <c r="C7650" s="75"/>
      <c r="D7650" s="57"/>
      <c r="E7650" s="56"/>
      <c r="F7650" s="76"/>
      <c r="G7650" s="63"/>
      <c r="H7650" s="64"/>
      <c r="I7650" s="56"/>
    </row>
    <row r="7651" spans="1:9" hidden="1" x14ac:dyDescent="0.25">
      <c r="A7651" s="224"/>
      <c r="B7651" s="81"/>
      <c r="C7651" s="75"/>
      <c r="D7651" s="87"/>
      <c r="E7651" s="56"/>
      <c r="F7651" s="67"/>
      <c r="G7651" s="63"/>
      <c r="H7651" s="64"/>
      <c r="I7651" s="56"/>
    </row>
    <row r="7652" spans="1:9" hidden="1" x14ac:dyDescent="0.25">
      <c r="A7652" s="224"/>
      <c r="B7652" s="56"/>
      <c r="C7652" s="56"/>
      <c r="D7652" s="57"/>
      <c r="E7652" s="66"/>
      <c r="F7652" s="67"/>
      <c r="G7652" s="63"/>
      <c r="H7652" s="64"/>
      <c r="I7652" s="56"/>
    </row>
    <row r="7653" spans="1:9" hidden="1" x14ac:dyDescent="0.25">
      <c r="A7653" s="224"/>
      <c r="B7653" s="95"/>
      <c r="C7653" s="230"/>
      <c r="D7653" s="57"/>
      <c r="E7653" s="72"/>
      <c r="F7653" s="58"/>
      <c r="G7653" s="63"/>
      <c r="H7653" s="64"/>
      <c r="I7653" s="70"/>
    </row>
    <row r="7654" spans="1:9" hidden="1" x14ac:dyDescent="0.25">
      <c r="A7654" s="224"/>
      <c r="B7654" s="74"/>
      <c r="C7654" s="56"/>
      <c r="D7654" s="57"/>
      <c r="E7654" s="56"/>
      <c r="F7654" s="58"/>
      <c r="G7654" s="63"/>
      <c r="H7654" s="64"/>
      <c r="I7654" s="70"/>
    </row>
    <row r="7655" spans="1:9" hidden="1" x14ac:dyDescent="0.25">
      <c r="A7655" s="224"/>
      <c r="B7655" s="56"/>
      <c r="C7655" s="80"/>
      <c r="D7655" s="57"/>
      <c r="E7655" s="72"/>
      <c r="F7655" s="62"/>
      <c r="G7655" s="63"/>
      <c r="H7655" s="64"/>
      <c r="I7655" s="56"/>
    </row>
    <row r="7656" spans="1:9" hidden="1" x14ac:dyDescent="0.25">
      <c r="A7656" s="224"/>
      <c r="B7656" s="68"/>
      <c r="C7656" s="56"/>
      <c r="D7656" s="57"/>
      <c r="E7656" s="56"/>
      <c r="F7656" s="62"/>
      <c r="G7656" s="63"/>
      <c r="H7656" s="64"/>
      <c r="I7656" s="56"/>
    </row>
    <row r="7657" spans="1:9" hidden="1" x14ac:dyDescent="0.25">
      <c r="A7657" s="224"/>
      <c r="B7657" s="68"/>
      <c r="C7657" s="56"/>
      <c r="D7657" s="57"/>
      <c r="E7657" s="56"/>
      <c r="F7657" s="62"/>
      <c r="G7657" s="63"/>
      <c r="H7657" s="64"/>
      <c r="I7657" s="56"/>
    </row>
    <row r="7658" spans="1:9" hidden="1" x14ac:dyDescent="0.25">
      <c r="A7658" s="224"/>
      <c r="B7658" s="56"/>
      <c r="C7658" s="256"/>
      <c r="D7658" s="57"/>
      <c r="E7658" s="56"/>
      <c r="F7658" s="76"/>
      <c r="G7658" s="63"/>
      <c r="H7658" s="64"/>
      <c r="I7658" s="65"/>
    </row>
    <row r="7659" spans="1:9" hidden="1" x14ac:dyDescent="0.25">
      <c r="A7659" s="224"/>
      <c r="B7659" s="56"/>
      <c r="C7659" s="56"/>
      <c r="D7659" s="57"/>
      <c r="E7659" s="56"/>
      <c r="F7659" s="58"/>
      <c r="G7659" s="63"/>
      <c r="H7659" s="64"/>
      <c r="I7659" s="65"/>
    </row>
    <row r="7660" spans="1:9" hidden="1" x14ac:dyDescent="0.25">
      <c r="A7660" s="224"/>
      <c r="B7660" s="56"/>
      <c r="C7660" s="56"/>
      <c r="D7660" s="56"/>
      <c r="E7660" s="56"/>
      <c r="F7660" s="58"/>
      <c r="G7660" s="63"/>
      <c r="H7660" s="64"/>
      <c r="I7660" s="65"/>
    </row>
    <row r="7661" spans="1:9" hidden="1" x14ac:dyDescent="0.25">
      <c r="A7661" s="224"/>
      <c r="B7661" s="81"/>
      <c r="C7661" s="81"/>
      <c r="D7661" s="87"/>
      <c r="E7661" s="69"/>
      <c r="F7661" s="253"/>
      <c r="G7661" s="63"/>
      <c r="H7661" s="106"/>
      <c r="I7661" s="65"/>
    </row>
    <row r="7662" spans="1:9" hidden="1" x14ac:dyDescent="0.25">
      <c r="A7662" s="224"/>
      <c r="B7662" s="81"/>
      <c r="C7662" s="81"/>
      <c r="D7662" s="87"/>
      <c r="E7662" s="69"/>
      <c r="F7662" s="253"/>
      <c r="G7662" s="63"/>
      <c r="H7662" s="64"/>
      <c r="I7662" s="65"/>
    </row>
    <row r="7663" spans="1:9" hidden="1" x14ac:dyDescent="0.25">
      <c r="A7663" s="224"/>
      <c r="B7663" s="255"/>
      <c r="C7663" s="123"/>
      <c r="D7663" s="57"/>
      <c r="E7663" s="66"/>
      <c r="F7663" s="62"/>
      <c r="G7663" s="63"/>
      <c r="H7663" s="64"/>
      <c r="I7663" s="65"/>
    </row>
    <row r="7664" spans="1:9" hidden="1" x14ac:dyDescent="0.25">
      <c r="A7664" s="224"/>
      <c r="B7664" s="56"/>
      <c r="C7664" s="256"/>
      <c r="D7664" s="57"/>
      <c r="E7664" s="66"/>
      <c r="F7664" s="76"/>
      <c r="G7664" s="63"/>
      <c r="H7664" s="64"/>
      <c r="I7664" s="65"/>
    </row>
    <row r="7665" spans="1:9" hidden="1" x14ac:dyDescent="0.25">
      <c r="A7665" s="224"/>
      <c r="B7665" s="68"/>
      <c r="C7665" s="56"/>
      <c r="D7665" s="57"/>
      <c r="E7665" s="56"/>
      <c r="F7665" s="62"/>
      <c r="G7665" s="63"/>
      <c r="H7665" s="64"/>
      <c r="I7665" s="65"/>
    </row>
    <row r="7666" spans="1:9" hidden="1" x14ac:dyDescent="0.25">
      <c r="A7666" s="224"/>
      <c r="B7666" s="68"/>
      <c r="C7666" s="56"/>
      <c r="D7666" s="57"/>
      <c r="E7666" s="56"/>
      <c r="F7666" s="62"/>
      <c r="G7666" s="63"/>
      <c r="H7666" s="64"/>
      <c r="I7666" s="65"/>
    </row>
    <row r="7667" spans="1:9" hidden="1" x14ac:dyDescent="0.25">
      <c r="A7667" s="224"/>
      <c r="B7667" s="68"/>
      <c r="C7667" s="56"/>
      <c r="D7667" s="57"/>
      <c r="E7667" s="56"/>
      <c r="F7667" s="97"/>
      <c r="G7667" s="63"/>
      <c r="H7667" s="64"/>
      <c r="I7667" s="65"/>
    </row>
    <row r="7668" spans="1:9" hidden="1" x14ac:dyDescent="0.25">
      <c r="A7668" s="224"/>
      <c r="B7668" s="55"/>
      <c r="C7668" s="56"/>
      <c r="D7668" s="57"/>
      <c r="E7668" s="56"/>
      <c r="F7668" s="62"/>
      <c r="G7668" s="63"/>
      <c r="H7668" s="64"/>
      <c r="I7668" s="65"/>
    </row>
    <row r="7669" spans="1:9" hidden="1" x14ac:dyDescent="0.25">
      <c r="A7669" s="224"/>
      <c r="B7669" s="81"/>
      <c r="C7669" s="123"/>
      <c r="D7669" s="57"/>
      <c r="E7669" s="66"/>
      <c r="F7669" s="62"/>
      <c r="G7669" s="63"/>
      <c r="H7669" s="64"/>
      <c r="I7669" s="70"/>
    </row>
    <row r="7670" spans="1:9" hidden="1" x14ac:dyDescent="0.25">
      <c r="A7670" s="224"/>
      <c r="B7670" s="55"/>
      <c r="C7670" s="75"/>
      <c r="D7670" s="61"/>
      <c r="E7670" s="56"/>
      <c r="F7670" s="62"/>
      <c r="G7670" s="63"/>
      <c r="H7670" s="64"/>
      <c r="I7670" s="70"/>
    </row>
    <row r="7671" spans="1:9" hidden="1" x14ac:dyDescent="0.25">
      <c r="A7671" s="224"/>
      <c r="B7671" s="56"/>
      <c r="C7671" s="56"/>
      <c r="D7671" s="61"/>
      <c r="E7671" s="56"/>
      <c r="F7671" s="77"/>
      <c r="G7671" s="63"/>
      <c r="H7671" s="64"/>
      <c r="I7671" s="70"/>
    </row>
    <row r="7672" spans="1:9" hidden="1" x14ac:dyDescent="0.25">
      <c r="A7672" s="224"/>
      <c r="B7672" s="56"/>
      <c r="C7672" s="56"/>
      <c r="D7672" s="57"/>
      <c r="E7672" s="56"/>
      <c r="F7672" s="58"/>
      <c r="G7672" s="63"/>
      <c r="H7672" s="64"/>
      <c r="I7672" s="73"/>
    </row>
    <row r="7673" spans="1:9" hidden="1" x14ac:dyDescent="0.25">
      <c r="A7673" s="224"/>
      <c r="B7673" s="56"/>
      <c r="C7673" s="56"/>
      <c r="D7673" s="57"/>
      <c r="E7673" s="72"/>
      <c r="F7673" s="58"/>
      <c r="G7673" s="63"/>
      <c r="H7673" s="64"/>
      <c r="I7673" s="73"/>
    </row>
    <row r="7674" spans="1:9" hidden="1" x14ac:dyDescent="0.25">
      <c r="A7674" s="224"/>
      <c r="B7674" s="68"/>
      <c r="C7674" s="72"/>
      <c r="D7674" s="57"/>
      <c r="E7674" s="56"/>
      <c r="F7674" s="62"/>
      <c r="G7674" s="63"/>
      <c r="H7674" s="64"/>
      <c r="I7674" s="73"/>
    </row>
    <row r="7675" spans="1:9" hidden="1" x14ac:dyDescent="0.25">
      <c r="A7675" s="224"/>
      <c r="B7675" s="56"/>
      <c r="C7675" s="123"/>
      <c r="D7675" s="57"/>
      <c r="E7675" s="72"/>
      <c r="F7675" s="62"/>
      <c r="G7675" s="63"/>
      <c r="H7675" s="64"/>
      <c r="I7675" s="70"/>
    </row>
    <row r="7676" spans="1:9" hidden="1" x14ac:dyDescent="0.25">
      <c r="A7676" s="224"/>
      <c r="B7676" s="56"/>
      <c r="C7676" s="71"/>
      <c r="D7676" s="57"/>
      <c r="E7676" s="72"/>
      <c r="F7676" s="62"/>
      <c r="G7676" s="63"/>
      <c r="H7676" s="64"/>
      <c r="I7676" s="73"/>
    </row>
    <row r="7677" spans="1:9" hidden="1" x14ac:dyDescent="0.25">
      <c r="A7677" s="224"/>
      <c r="B7677" s="55"/>
      <c r="C7677" s="191"/>
      <c r="D7677" s="57"/>
      <c r="E7677" s="56"/>
      <c r="F7677" s="62"/>
      <c r="G7677" s="63"/>
      <c r="H7677" s="64"/>
      <c r="I7677" s="56"/>
    </row>
    <row r="7678" spans="1:9" hidden="1" x14ac:dyDescent="0.25">
      <c r="A7678" s="224"/>
      <c r="B7678" s="249"/>
      <c r="C7678" s="56"/>
      <c r="D7678" s="56"/>
      <c r="E7678" s="56"/>
      <c r="F7678" s="62"/>
      <c r="G7678" s="63"/>
      <c r="H7678" s="64"/>
      <c r="I7678" s="56"/>
    </row>
    <row r="7679" spans="1:9" hidden="1" x14ac:dyDescent="0.25">
      <c r="A7679" s="224"/>
      <c r="B7679" s="56"/>
      <c r="C7679" s="56"/>
      <c r="D7679" s="57"/>
      <c r="E7679" s="66"/>
      <c r="F7679" s="76"/>
      <c r="G7679" s="63"/>
      <c r="H7679" s="64"/>
      <c r="I7679" s="73"/>
    </row>
    <row r="7680" spans="1:9" hidden="1" x14ac:dyDescent="0.25">
      <c r="A7680" s="224"/>
      <c r="B7680" s="56"/>
      <c r="C7680" s="191"/>
      <c r="D7680" s="83"/>
      <c r="E7680" s="56"/>
      <c r="F7680" s="62"/>
      <c r="G7680" s="63"/>
      <c r="H7680" s="64"/>
      <c r="I7680" s="73"/>
    </row>
    <row r="7681" spans="1:9" hidden="1" x14ac:dyDescent="0.25">
      <c r="A7681" s="224"/>
      <c r="B7681" s="56"/>
      <c r="C7681" s="191"/>
      <c r="D7681" s="108"/>
      <c r="E7681" s="69"/>
      <c r="F7681" s="62"/>
      <c r="G7681" s="63"/>
      <c r="H7681" s="64"/>
      <c r="I7681" s="73"/>
    </row>
    <row r="7682" spans="1:9" hidden="1" x14ac:dyDescent="0.25">
      <c r="A7682" s="224"/>
      <c r="B7682" s="56"/>
      <c r="C7682" s="56"/>
      <c r="D7682" s="57"/>
      <c r="E7682" s="56"/>
      <c r="F7682" s="62"/>
      <c r="G7682" s="63"/>
      <c r="H7682" s="64"/>
      <c r="I7682" s="73"/>
    </row>
    <row r="7683" spans="1:9" hidden="1" x14ac:dyDescent="0.25">
      <c r="A7683" s="224"/>
      <c r="B7683" s="56"/>
      <c r="C7683" s="56"/>
      <c r="D7683" s="57"/>
      <c r="E7683" s="56"/>
      <c r="F7683" s="77"/>
      <c r="G7683" s="63"/>
      <c r="H7683" s="64"/>
      <c r="I7683" s="73"/>
    </row>
    <row r="7684" spans="1:9" hidden="1" x14ac:dyDescent="0.25">
      <c r="A7684" s="224"/>
      <c r="B7684" s="56"/>
      <c r="C7684" s="81"/>
      <c r="D7684" s="57"/>
      <c r="E7684" s="56"/>
      <c r="F7684" s="77"/>
      <c r="G7684" s="63"/>
      <c r="H7684" s="64"/>
      <c r="I7684" s="73"/>
    </row>
    <row r="7685" spans="1:9" hidden="1" x14ac:dyDescent="0.25">
      <c r="A7685" s="224"/>
      <c r="B7685" s="56"/>
      <c r="C7685" s="80"/>
      <c r="D7685" s="106"/>
      <c r="E7685" s="56"/>
      <c r="F7685" s="77"/>
      <c r="G7685" s="63"/>
      <c r="H7685" s="64"/>
      <c r="I7685" s="73"/>
    </row>
    <row r="7686" spans="1:9" hidden="1" x14ac:dyDescent="0.25">
      <c r="A7686" s="224"/>
      <c r="B7686" s="68"/>
      <c r="C7686" s="56"/>
      <c r="D7686" s="71"/>
      <c r="E7686" s="71"/>
      <c r="F7686" s="96"/>
      <c r="G7686" s="63"/>
      <c r="H7686" s="64"/>
      <c r="I7686" s="73"/>
    </row>
    <row r="7687" spans="1:9" hidden="1" x14ac:dyDescent="0.25">
      <c r="A7687" s="224"/>
      <c r="B7687" s="81"/>
      <c r="C7687" s="81"/>
      <c r="D7687" s="87"/>
      <c r="E7687" s="69"/>
      <c r="F7687" s="253"/>
      <c r="G7687" s="63"/>
      <c r="H7687" s="64"/>
      <c r="I7687" s="73"/>
    </row>
    <row r="7688" spans="1:9" hidden="1" x14ac:dyDescent="0.25">
      <c r="A7688" s="224"/>
      <c r="B7688" s="56"/>
      <c r="C7688" s="75"/>
      <c r="D7688" s="61"/>
      <c r="E7688" s="66"/>
      <c r="F7688" s="76"/>
      <c r="G7688" s="63"/>
      <c r="H7688" s="64"/>
      <c r="I7688" s="73"/>
    </row>
    <row r="7689" spans="1:9" hidden="1" x14ac:dyDescent="0.25">
      <c r="A7689" s="224"/>
      <c r="B7689" s="56"/>
      <c r="C7689" s="56"/>
      <c r="D7689" s="57"/>
      <c r="E7689" s="56"/>
      <c r="F7689" s="62"/>
      <c r="G7689" s="63"/>
      <c r="H7689" s="64"/>
      <c r="I7689" s="56"/>
    </row>
    <row r="7690" spans="1:9" hidden="1" x14ac:dyDescent="0.25">
      <c r="A7690" s="224"/>
      <c r="B7690" s="56"/>
      <c r="C7690" s="56"/>
      <c r="D7690" s="57"/>
      <c r="E7690" s="56"/>
      <c r="F7690" s="62"/>
      <c r="G7690" s="63"/>
      <c r="H7690" s="64"/>
      <c r="I7690" s="56"/>
    </row>
    <row r="7691" spans="1:9" hidden="1" x14ac:dyDescent="0.25">
      <c r="A7691" s="224"/>
      <c r="B7691" s="56"/>
      <c r="C7691" s="56"/>
      <c r="D7691" s="83"/>
      <c r="E7691" s="66"/>
      <c r="F7691" s="76"/>
      <c r="G7691" s="63"/>
      <c r="H7691" s="64"/>
      <c r="I7691" s="56"/>
    </row>
    <row r="7692" spans="1:9" hidden="1" x14ac:dyDescent="0.25">
      <c r="A7692" s="224"/>
      <c r="B7692" s="60"/>
      <c r="C7692" s="151"/>
      <c r="D7692" s="61"/>
      <c r="E7692" s="56"/>
      <c r="F7692" s="62"/>
      <c r="G7692" s="63"/>
      <c r="H7692" s="64"/>
      <c r="I7692" s="56"/>
    </row>
    <row r="7693" spans="1:9" hidden="1" x14ac:dyDescent="0.25">
      <c r="A7693" s="224"/>
      <c r="B7693" s="68"/>
      <c r="C7693" s="56"/>
      <c r="D7693" s="83"/>
      <c r="E7693" s="69"/>
      <c r="F7693" s="77"/>
      <c r="G7693" s="63"/>
      <c r="H7693" s="64"/>
      <c r="I7693" s="56"/>
    </row>
    <row r="7694" spans="1:9" hidden="1" x14ac:dyDescent="0.25">
      <c r="A7694" s="224"/>
      <c r="B7694" s="56"/>
      <c r="C7694" s="75"/>
      <c r="D7694" s="57"/>
      <c r="E7694" s="66"/>
      <c r="F7694" s="62"/>
      <c r="G7694" s="63"/>
      <c r="H7694" s="64"/>
      <c r="I7694" s="56"/>
    </row>
    <row r="7695" spans="1:9" hidden="1" x14ac:dyDescent="0.25">
      <c r="A7695" s="224"/>
      <c r="B7695" s="56"/>
      <c r="C7695" s="56"/>
      <c r="D7695" s="83"/>
      <c r="E7695" s="66"/>
      <c r="F7695" s="76"/>
      <c r="G7695" s="63"/>
      <c r="H7695" s="64"/>
      <c r="I7695" s="56"/>
    </row>
    <row r="7696" spans="1:9" hidden="1" x14ac:dyDescent="0.25">
      <c r="A7696" s="224"/>
      <c r="B7696" s="56"/>
      <c r="C7696" s="56"/>
      <c r="D7696" s="57"/>
      <c r="E7696" s="72"/>
      <c r="F7696" s="77"/>
      <c r="G7696" s="63"/>
      <c r="H7696" s="64"/>
      <c r="I7696" s="73"/>
    </row>
    <row r="7697" spans="1:9" hidden="1" x14ac:dyDescent="0.25">
      <c r="A7697" s="224"/>
      <c r="B7697" s="68"/>
      <c r="C7697" s="56"/>
      <c r="D7697" s="57"/>
      <c r="E7697" s="72"/>
      <c r="F7697" s="77"/>
      <c r="G7697" s="63"/>
      <c r="H7697" s="64"/>
      <c r="I7697" s="56"/>
    </row>
    <row r="7698" spans="1:9" hidden="1" x14ac:dyDescent="0.25">
      <c r="A7698" s="224"/>
      <c r="B7698" s="56"/>
      <c r="C7698" s="56"/>
      <c r="D7698" s="57"/>
      <c r="E7698" s="66"/>
      <c r="F7698" s="67"/>
      <c r="G7698" s="63"/>
      <c r="H7698" s="64"/>
      <c r="I7698" s="56"/>
    </row>
    <row r="7699" spans="1:9" hidden="1" x14ac:dyDescent="0.25">
      <c r="A7699" s="224"/>
      <c r="B7699" s="68"/>
      <c r="C7699" s="56"/>
      <c r="D7699" s="87"/>
      <c r="E7699" s="56"/>
      <c r="F7699" s="62"/>
      <c r="G7699" s="63"/>
      <c r="H7699" s="64"/>
      <c r="I7699" s="56"/>
    </row>
    <row r="7700" spans="1:9" hidden="1" x14ac:dyDescent="0.25">
      <c r="A7700" s="224"/>
      <c r="B7700" s="68"/>
      <c r="C7700" s="56"/>
      <c r="D7700" s="57"/>
      <c r="E7700" s="56"/>
      <c r="F7700" s="62"/>
      <c r="G7700" s="63"/>
      <c r="H7700" s="64"/>
      <c r="I7700" s="56"/>
    </row>
    <row r="7701" spans="1:9" hidden="1" x14ac:dyDescent="0.25">
      <c r="A7701" s="224"/>
      <c r="B7701" s="56"/>
      <c r="C7701" s="191"/>
      <c r="D7701" s="57"/>
      <c r="E7701" s="69"/>
      <c r="F7701" s="76"/>
      <c r="G7701" s="63"/>
      <c r="H7701" s="64"/>
      <c r="I7701" s="70"/>
    </row>
    <row r="7702" spans="1:9" hidden="1" x14ac:dyDescent="0.25">
      <c r="A7702" s="224"/>
      <c r="B7702" s="56"/>
      <c r="C7702" s="80"/>
      <c r="D7702" s="83"/>
      <c r="E7702" s="56"/>
      <c r="F7702" s="62"/>
      <c r="G7702" s="63"/>
      <c r="H7702" s="64"/>
      <c r="I7702" s="56"/>
    </row>
    <row r="7703" spans="1:9" hidden="1" x14ac:dyDescent="0.25">
      <c r="A7703" s="224"/>
      <c r="B7703" s="56"/>
      <c r="C7703" s="191"/>
      <c r="D7703" s="57"/>
      <c r="E7703" s="69"/>
      <c r="F7703" s="77"/>
      <c r="G7703" s="63"/>
      <c r="H7703" s="64"/>
      <c r="I7703" s="56"/>
    </row>
    <row r="7704" spans="1:9" hidden="1" x14ac:dyDescent="0.25">
      <c r="A7704" s="224"/>
      <c r="B7704" s="249"/>
      <c r="C7704" s="56"/>
      <c r="D7704" s="56"/>
      <c r="E7704" s="56"/>
      <c r="F7704" s="62"/>
      <c r="G7704" s="63"/>
      <c r="H7704" s="64"/>
      <c r="I7704" s="56"/>
    </row>
    <row r="7705" spans="1:9" hidden="1" x14ac:dyDescent="0.25">
      <c r="A7705" s="224"/>
      <c r="B7705" s="56"/>
      <c r="C7705" s="56"/>
      <c r="D7705" s="57"/>
      <c r="E7705" s="66"/>
      <c r="F7705" s="76"/>
      <c r="G7705" s="63"/>
      <c r="H7705" s="64"/>
      <c r="I7705" s="70"/>
    </row>
    <row r="7706" spans="1:9" hidden="1" x14ac:dyDescent="0.25">
      <c r="A7706" s="224"/>
      <c r="B7706" s="56"/>
      <c r="C7706" s="56"/>
      <c r="D7706" s="61"/>
      <c r="E7706" s="56"/>
      <c r="F7706" s="77"/>
      <c r="G7706" s="63"/>
      <c r="H7706" s="64"/>
      <c r="I7706" s="70"/>
    </row>
    <row r="7707" spans="1:9" hidden="1" x14ac:dyDescent="0.25">
      <c r="A7707" s="224"/>
      <c r="B7707" s="56"/>
      <c r="C7707" s="56"/>
      <c r="D7707" s="57"/>
      <c r="E7707" s="56"/>
      <c r="F7707" s="62"/>
      <c r="G7707" s="63"/>
      <c r="H7707" s="64"/>
      <c r="I7707" s="70"/>
    </row>
    <row r="7708" spans="1:9" hidden="1" x14ac:dyDescent="0.25">
      <c r="A7708" s="224"/>
      <c r="B7708" s="68"/>
      <c r="C7708" s="72"/>
      <c r="D7708" s="57"/>
      <c r="E7708" s="56"/>
      <c r="F7708" s="62"/>
      <c r="G7708" s="63"/>
      <c r="H7708" s="64"/>
      <c r="I7708" s="73"/>
    </row>
    <row r="7709" spans="1:9" hidden="1" x14ac:dyDescent="0.25">
      <c r="A7709" s="224"/>
      <c r="B7709" s="56"/>
      <c r="C7709" s="75"/>
      <c r="D7709" s="61"/>
      <c r="E7709" s="56"/>
      <c r="F7709" s="76"/>
      <c r="G7709" s="63"/>
      <c r="H7709" s="64"/>
      <c r="I7709" s="73"/>
    </row>
    <row r="7710" spans="1:9" hidden="1" x14ac:dyDescent="0.25">
      <c r="A7710" s="224"/>
      <c r="B7710" s="56"/>
      <c r="C7710" s="75"/>
      <c r="D7710" s="61"/>
      <c r="E7710" s="56"/>
      <c r="F7710" s="76"/>
      <c r="G7710" s="63"/>
      <c r="H7710" s="64"/>
      <c r="I7710" s="73"/>
    </row>
    <row r="7711" spans="1:9" hidden="1" x14ac:dyDescent="0.25">
      <c r="A7711" s="224"/>
      <c r="B7711" s="56"/>
      <c r="C7711" s="75"/>
      <c r="D7711" s="57"/>
      <c r="E7711" s="66"/>
      <c r="F7711" s="67"/>
      <c r="G7711" s="63"/>
      <c r="H7711" s="64"/>
      <c r="I7711" s="73"/>
    </row>
    <row r="7712" spans="1:9" hidden="1" x14ac:dyDescent="0.25">
      <c r="A7712" s="224"/>
      <c r="B7712" s="68"/>
      <c r="C7712" s="75"/>
      <c r="D7712" s="87"/>
      <c r="E7712" s="56"/>
      <c r="F7712" s="62"/>
      <c r="G7712" s="63"/>
      <c r="H7712" s="64"/>
      <c r="I7712" s="70"/>
    </row>
    <row r="7713" spans="1:9" hidden="1" x14ac:dyDescent="0.25">
      <c r="A7713" s="224"/>
      <c r="B7713" s="56"/>
      <c r="C7713" s="56"/>
      <c r="D7713" s="57"/>
      <c r="E7713" s="56"/>
      <c r="F7713" s="62"/>
      <c r="G7713" s="63"/>
      <c r="H7713" s="64"/>
      <c r="I7713" s="70"/>
    </row>
    <row r="7714" spans="1:9" hidden="1" x14ac:dyDescent="0.25">
      <c r="A7714" s="224"/>
      <c r="B7714" s="56"/>
      <c r="C7714" s="56"/>
      <c r="D7714" s="57"/>
      <c r="E7714" s="56"/>
      <c r="F7714" s="62"/>
      <c r="G7714" s="63"/>
      <c r="H7714" s="64"/>
      <c r="I7714" s="70"/>
    </row>
    <row r="7715" spans="1:9" hidden="1" x14ac:dyDescent="0.25">
      <c r="A7715" s="224"/>
      <c r="B7715" s="68"/>
      <c r="C7715" s="75"/>
      <c r="D7715" s="57"/>
      <c r="E7715" s="72"/>
      <c r="F7715" s="77"/>
      <c r="G7715" s="63"/>
      <c r="H7715" s="64"/>
      <c r="I7715" s="70"/>
    </row>
    <row r="7716" spans="1:9" hidden="1" x14ac:dyDescent="0.25">
      <c r="A7716" s="224"/>
      <c r="B7716" s="56"/>
      <c r="C7716" s="75"/>
      <c r="D7716" s="57"/>
      <c r="E7716" s="66"/>
      <c r="F7716" s="62"/>
      <c r="G7716" s="63"/>
      <c r="H7716" s="64"/>
      <c r="I7716" s="73"/>
    </row>
    <row r="7717" spans="1:9" hidden="1" x14ac:dyDescent="0.25">
      <c r="A7717" s="224"/>
      <c r="B7717" s="68"/>
      <c r="C7717" s="56"/>
      <c r="D7717" s="57"/>
      <c r="E7717" s="56"/>
      <c r="F7717" s="62"/>
      <c r="G7717" s="63"/>
      <c r="H7717" s="64"/>
      <c r="I7717" s="73"/>
    </row>
    <row r="7718" spans="1:9" hidden="1" x14ac:dyDescent="0.25">
      <c r="A7718" s="224"/>
      <c r="B7718" s="68"/>
      <c r="C7718" s="157"/>
      <c r="D7718" s="108"/>
      <c r="E7718" s="69"/>
      <c r="F7718" s="62"/>
      <c r="G7718" s="63"/>
      <c r="H7718" s="64"/>
      <c r="I7718" s="73"/>
    </row>
    <row r="7719" spans="1:9" hidden="1" x14ac:dyDescent="0.25">
      <c r="A7719" s="224"/>
      <c r="B7719" s="68"/>
      <c r="C7719" s="56"/>
      <c r="D7719" s="87"/>
      <c r="E7719" s="56"/>
      <c r="F7719" s="62"/>
      <c r="G7719" s="63"/>
      <c r="H7719" s="64"/>
      <c r="I7719" s="73"/>
    </row>
    <row r="7720" spans="1:9" hidden="1" x14ac:dyDescent="0.25">
      <c r="A7720" s="224"/>
      <c r="B7720" s="56"/>
      <c r="C7720" s="56"/>
      <c r="D7720" s="57"/>
      <c r="E7720" s="66"/>
      <c r="F7720" s="76"/>
      <c r="G7720" s="63"/>
      <c r="H7720" s="64"/>
      <c r="I7720" s="73"/>
    </row>
    <row r="7721" spans="1:9" hidden="1" x14ac:dyDescent="0.25">
      <c r="A7721" s="224"/>
      <c r="B7721" s="55"/>
      <c r="C7721" s="88"/>
      <c r="D7721" s="243"/>
      <c r="E7721" s="72"/>
      <c r="F7721" s="76"/>
      <c r="G7721" s="63"/>
      <c r="H7721" s="64"/>
      <c r="I7721" s="73"/>
    </row>
    <row r="7722" spans="1:9" hidden="1" x14ac:dyDescent="0.25">
      <c r="A7722" s="224"/>
      <c r="B7722" s="56"/>
      <c r="C7722" s="56"/>
      <c r="D7722" s="57"/>
      <c r="E7722" s="72"/>
      <c r="F7722" s="62"/>
      <c r="G7722" s="63"/>
      <c r="H7722" s="64"/>
      <c r="I7722" s="73"/>
    </row>
    <row r="7723" spans="1:9" hidden="1" x14ac:dyDescent="0.25">
      <c r="A7723" s="224"/>
      <c r="B7723" s="68"/>
      <c r="C7723" s="72"/>
      <c r="D7723" s="57"/>
      <c r="E7723" s="56"/>
      <c r="F7723" s="62"/>
      <c r="G7723" s="63"/>
      <c r="H7723" s="64"/>
      <c r="I7723" s="73"/>
    </row>
    <row r="7724" spans="1:9" hidden="1" x14ac:dyDescent="0.25">
      <c r="A7724" s="224"/>
      <c r="B7724" s="68"/>
      <c r="C7724" s="74"/>
      <c r="D7724" s="71"/>
      <c r="E7724" s="56"/>
      <c r="F7724" s="96"/>
      <c r="G7724" s="63"/>
      <c r="H7724" s="64"/>
      <c r="I7724" s="73"/>
    </row>
    <row r="7725" spans="1:9" hidden="1" x14ac:dyDescent="0.25">
      <c r="A7725" s="224"/>
      <c r="B7725" s="56"/>
      <c r="C7725" s="123"/>
      <c r="D7725" s="71"/>
      <c r="E7725" s="84"/>
      <c r="F7725" s="96"/>
      <c r="G7725" s="63"/>
      <c r="H7725" s="64"/>
      <c r="I7725" s="73"/>
    </row>
    <row r="7726" spans="1:9" hidden="1" x14ac:dyDescent="0.25">
      <c r="A7726" s="224"/>
      <c r="B7726" s="68"/>
      <c r="C7726" s="157"/>
      <c r="D7726" s="108"/>
      <c r="E7726" s="69"/>
      <c r="F7726" s="62"/>
      <c r="G7726" s="63"/>
      <c r="H7726" s="64"/>
      <c r="I7726" s="73"/>
    </row>
    <row r="7727" spans="1:9" hidden="1" x14ac:dyDescent="0.25">
      <c r="A7727" s="224"/>
      <c r="B7727" s="56"/>
      <c r="C7727" s="80"/>
      <c r="D7727" s="57"/>
      <c r="E7727" s="66"/>
      <c r="F7727" s="96"/>
      <c r="G7727" s="63"/>
      <c r="H7727" s="64"/>
      <c r="I7727" s="56"/>
    </row>
    <row r="7728" spans="1:9" hidden="1" x14ac:dyDescent="0.25">
      <c r="A7728" s="224"/>
      <c r="B7728" s="81"/>
      <c r="C7728" s="75"/>
      <c r="D7728" s="87"/>
      <c r="E7728" s="56"/>
      <c r="F7728" s="67"/>
      <c r="G7728" s="63"/>
      <c r="H7728" s="64"/>
      <c r="I7728" s="56"/>
    </row>
    <row r="7729" spans="1:9" hidden="1" x14ac:dyDescent="0.25">
      <c r="A7729" s="224"/>
      <c r="B7729" s="68"/>
      <c r="C7729" s="56"/>
      <c r="D7729" s="87"/>
      <c r="E7729" s="56"/>
      <c r="F7729" s="62"/>
      <c r="G7729" s="63"/>
      <c r="H7729" s="64"/>
      <c r="I7729" s="56"/>
    </row>
    <row r="7730" spans="1:9" hidden="1" x14ac:dyDescent="0.25">
      <c r="A7730" s="224"/>
      <c r="B7730" s="81"/>
      <c r="C7730" s="75"/>
      <c r="D7730" s="57"/>
      <c r="E7730" s="56"/>
      <c r="F7730" s="76"/>
      <c r="G7730" s="63"/>
      <c r="H7730" s="64"/>
      <c r="I7730" s="56"/>
    </row>
    <row r="7731" spans="1:9" hidden="1" x14ac:dyDescent="0.25">
      <c r="A7731" s="224"/>
      <c r="B7731" s="55"/>
      <c r="C7731" s="123"/>
      <c r="D7731" s="57"/>
      <c r="E7731" s="66"/>
      <c r="F7731" s="76"/>
      <c r="G7731" s="63"/>
      <c r="H7731" s="64"/>
      <c r="I7731" s="56"/>
    </row>
    <row r="7732" spans="1:9" hidden="1" x14ac:dyDescent="0.25">
      <c r="A7732" s="224"/>
      <c r="B7732" s="55"/>
      <c r="C7732" s="72"/>
      <c r="D7732" s="57"/>
      <c r="E7732" s="66"/>
      <c r="F7732" s="77"/>
      <c r="G7732" s="63"/>
      <c r="H7732" s="64"/>
      <c r="I7732" s="56"/>
    </row>
    <row r="7733" spans="1:9" hidden="1" x14ac:dyDescent="0.25">
      <c r="A7733" s="224"/>
      <c r="B7733" s="60"/>
      <c r="C7733" s="151"/>
      <c r="D7733" s="57"/>
      <c r="E7733" s="56"/>
      <c r="F7733" s="62"/>
      <c r="G7733" s="63"/>
      <c r="H7733" s="64"/>
      <c r="I7733" s="56"/>
    </row>
    <row r="7734" spans="1:9" hidden="1" x14ac:dyDescent="0.25">
      <c r="A7734" s="224"/>
      <c r="B7734" s="68"/>
      <c r="C7734" s="230"/>
      <c r="D7734" s="137"/>
      <c r="E7734" s="230"/>
      <c r="F7734" s="138"/>
      <c r="G7734" s="63"/>
      <c r="H7734" s="64"/>
      <c r="I7734" s="56"/>
    </row>
    <row r="7735" spans="1:9" hidden="1" x14ac:dyDescent="0.25">
      <c r="A7735" s="224"/>
      <c r="B7735" s="56"/>
      <c r="C7735" s="71"/>
      <c r="D7735" s="57"/>
      <c r="E7735" s="72"/>
      <c r="F7735" s="62"/>
      <c r="G7735" s="63"/>
      <c r="H7735" s="64"/>
      <c r="I7735" s="56"/>
    </row>
    <row r="7736" spans="1:9" hidden="1" x14ac:dyDescent="0.25">
      <c r="A7736" s="224"/>
      <c r="B7736" s="56"/>
      <c r="C7736" s="256"/>
      <c r="D7736" s="57"/>
      <c r="E7736" s="66"/>
      <c r="F7736" s="76"/>
      <c r="G7736" s="63"/>
      <c r="H7736" s="64"/>
      <c r="I7736" s="56"/>
    </row>
    <row r="7737" spans="1:9" hidden="1" x14ac:dyDescent="0.25">
      <c r="A7737" s="224"/>
      <c r="B7737" s="56"/>
      <c r="C7737" s="71"/>
      <c r="D7737" s="57"/>
      <c r="E7737" s="56"/>
      <c r="F7737" s="62"/>
      <c r="G7737" s="63"/>
      <c r="H7737" s="64"/>
      <c r="I7737" s="56"/>
    </row>
    <row r="7738" spans="1:9" hidden="1" x14ac:dyDescent="0.25">
      <c r="A7738" s="224"/>
      <c r="B7738" s="56"/>
      <c r="C7738" s="256"/>
      <c r="D7738" s="57"/>
      <c r="E7738" s="56"/>
      <c r="F7738" s="76"/>
      <c r="G7738" s="63"/>
      <c r="H7738" s="64"/>
      <c r="I7738" s="56"/>
    </row>
    <row r="7739" spans="1:9" hidden="1" x14ac:dyDescent="0.25">
      <c r="A7739" s="224"/>
      <c r="B7739" s="55"/>
      <c r="C7739" s="65"/>
      <c r="D7739" s="128"/>
      <c r="E7739" s="99"/>
      <c r="F7739" s="116"/>
      <c r="G7739" s="63"/>
      <c r="H7739" s="64"/>
      <c r="I7739" s="56"/>
    </row>
    <row r="7740" spans="1:9" hidden="1" x14ac:dyDescent="0.25">
      <c r="A7740" s="224"/>
      <c r="B7740" s="56"/>
      <c r="C7740" s="56"/>
      <c r="D7740" s="57"/>
      <c r="E7740" s="66"/>
      <c r="F7740" s="203"/>
      <c r="G7740" s="63"/>
      <c r="H7740" s="64"/>
      <c r="I7740" s="56"/>
    </row>
    <row r="7741" spans="1:9" hidden="1" x14ac:dyDescent="0.25">
      <c r="A7741" s="224"/>
      <c r="B7741" s="56"/>
      <c r="C7741" s="56"/>
      <c r="D7741" s="57"/>
      <c r="E7741" s="56"/>
      <c r="F7741" s="76"/>
      <c r="G7741" s="63"/>
      <c r="H7741" s="64"/>
      <c r="I7741" s="56"/>
    </row>
    <row r="7742" spans="1:9" hidden="1" x14ac:dyDescent="0.25">
      <c r="A7742" s="224"/>
      <c r="B7742" s="56"/>
      <c r="C7742" s="56"/>
      <c r="D7742" s="57"/>
      <c r="E7742" s="66"/>
      <c r="F7742" s="203"/>
      <c r="G7742" s="63"/>
      <c r="H7742" s="64"/>
      <c r="I7742" s="56"/>
    </row>
    <row r="7743" spans="1:9" hidden="1" x14ac:dyDescent="0.25">
      <c r="A7743" s="224"/>
      <c r="B7743" s="255"/>
      <c r="C7743" s="123"/>
      <c r="D7743" s="57"/>
      <c r="E7743" s="66"/>
      <c r="F7743" s="62"/>
      <c r="G7743" s="63"/>
      <c r="H7743" s="64"/>
      <c r="I7743" s="56"/>
    </row>
    <row r="7744" spans="1:9" hidden="1" x14ac:dyDescent="0.25">
      <c r="A7744" s="224"/>
      <c r="B7744" s="56"/>
      <c r="C7744" s="256"/>
      <c r="D7744" s="57"/>
      <c r="E7744" s="66"/>
      <c r="F7744" s="76"/>
      <c r="G7744" s="63"/>
      <c r="H7744" s="64"/>
      <c r="I7744" s="56"/>
    </row>
    <row r="7745" spans="1:9" hidden="1" x14ac:dyDescent="0.25">
      <c r="A7745" s="224"/>
      <c r="B7745" s="56"/>
      <c r="C7745" s="56"/>
      <c r="D7745" s="128"/>
      <c r="E7745" s="99"/>
      <c r="F7745" s="116"/>
      <c r="G7745" s="63"/>
      <c r="H7745" s="64"/>
      <c r="I7745" s="56"/>
    </row>
    <row r="7746" spans="1:9" hidden="1" x14ac:dyDescent="0.25">
      <c r="A7746" s="224"/>
      <c r="B7746" s="74"/>
      <c r="C7746" s="56"/>
      <c r="D7746" s="57"/>
      <c r="E7746" s="56"/>
      <c r="F7746" s="58"/>
      <c r="G7746" s="63"/>
      <c r="H7746" s="64"/>
      <c r="I7746" s="56"/>
    </row>
    <row r="7747" spans="1:9" hidden="1" x14ac:dyDescent="0.25">
      <c r="A7747" s="224"/>
      <c r="B7747" s="56"/>
      <c r="C7747" s="56"/>
      <c r="D7747" s="57"/>
      <c r="E7747" s="56"/>
      <c r="F7747" s="62"/>
      <c r="G7747" s="63"/>
      <c r="H7747" s="64"/>
      <c r="I7747" s="70"/>
    </row>
    <row r="7748" spans="1:9" hidden="1" x14ac:dyDescent="0.25">
      <c r="A7748" s="224"/>
      <c r="B7748" s="56"/>
      <c r="C7748" s="75"/>
      <c r="D7748" s="61"/>
      <c r="E7748" s="56"/>
      <c r="F7748" s="76"/>
      <c r="G7748" s="63"/>
      <c r="H7748" s="64"/>
      <c r="I7748" s="56"/>
    </row>
    <row r="7749" spans="1:9" hidden="1" x14ac:dyDescent="0.25">
      <c r="A7749" s="224"/>
      <c r="B7749" s="56"/>
      <c r="C7749" s="56"/>
      <c r="D7749" s="57"/>
      <c r="E7749" s="69"/>
      <c r="F7749" s="77"/>
      <c r="G7749" s="63"/>
      <c r="H7749" s="64"/>
      <c r="I7749" s="56"/>
    </row>
    <row r="7750" spans="1:9" hidden="1" x14ac:dyDescent="0.25">
      <c r="A7750" s="224"/>
      <c r="B7750" s="56"/>
      <c r="C7750" s="56"/>
      <c r="D7750" s="57"/>
      <c r="E7750" s="86"/>
      <c r="F7750" s="96"/>
      <c r="G7750" s="63"/>
      <c r="H7750" s="64"/>
      <c r="I7750" s="56"/>
    </row>
    <row r="7751" spans="1:9" hidden="1" x14ac:dyDescent="0.25">
      <c r="A7751" s="224"/>
      <c r="B7751" s="95"/>
      <c r="C7751" s="230"/>
      <c r="D7751" s="57"/>
      <c r="E7751" s="66"/>
      <c r="F7751" s="76"/>
      <c r="G7751" s="63"/>
      <c r="H7751" s="64"/>
      <c r="I7751" s="56"/>
    </row>
    <row r="7752" spans="1:9" hidden="1" x14ac:dyDescent="0.25">
      <c r="A7752" s="224"/>
      <c r="B7752" s="56"/>
      <c r="C7752" s="56"/>
      <c r="D7752" s="57"/>
      <c r="E7752" s="66"/>
      <c r="F7752" s="76"/>
      <c r="G7752" s="63"/>
      <c r="H7752" s="64"/>
      <c r="I7752" s="56"/>
    </row>
    <row r="7753" spans="1:9" hidden="1" x14ac:dyDescent="0.25">
      <c r="A7753" s="224"/>
      <c r="B7753" s="55"/>
      <c r="C7753" s="191"/>
      <c r="D7753" s="57"/>
      <c r="E7753" s="86"/>
      <c r="F7753" s="62"/>
      <c r="G7753" s="63"/>
      <c r="H7753" s="64"/>
      <c r="I7753" s="56"/>
    </row>
    <row r="7754" spans="1:9" hidden="1" x14ac:dyDescent="0.25">
      <c r="A7754" s="224"/>
      <c r="B7754" s="95"/>
      <c r="C7754" s="230"/>
      <c r="D7754" s="57"/>
      <c r="E7754" s="72"/>
      <c r="F7754" s="58"/>
      <c r="G7754" s="63"/>
      <c r="H7754" s="64"/>
      <c r="I7754" s="56"/>
    </row>
    <row r="7755" spans="1:9" hidden="1" x14ac:dyDescent="0.25">
      <c r="A7755" s="224"/>
      <c r="B7755" s="68"/>
      <c r="C7755" s="56"/>
      <c r="D7755" s="57"/>
      <c r="E7755" s="66"/>
      <c r="F7755" s="62"/>
      <c r="G7755" s="63"/>
      <c r="H7755" s="64"/>
      <c r="I7755" s="56"/>
    </row>
    <row r="7756" spans="1:9" hidden="1" x14ac:dyDescent="0.25">
      <c r="A7756" s="224"/>
      <c r="B7756" s="68"/>
      <c r="C7756" s="56"/>
      <c r="D7756" s="128"/>
      <c r="E7756" s="99"/>
      <c r="F7756" s="62"/>
      <c r="G7756" s="63"/>
      <c r="H7756" s="64"/>
      <c r="I7756" s="56"/>
    </row>
    <row r="7757" spans="1:9" hidden="1" x14ac:dyDescent="0.25">
      <c r="A7757" s="224"/>
      <c r="B7757" s="68"/>
      <c r="C7757" s="56"/>
      <c r="D7757" s="57"/>
      <c r="E7757" s="66"/>
      <c r="F7757" s="62"/>
      <c r="G7757" s="63"/>
      <c r="H7757" s="64"/>
      <c r="I7757" s="56"/>
    </row>
    <row r="7758" spans="1:9" hidden="1" x14ac:dyDescent="0.25">
      <c r="A7758" s="224"/>
      <c r="B7758" s="68"/>
      <c r="C7758" s="56"/>
      <c r="D7758" s="57"/>
      <c r="E7758" s="66"/>
      <c r="F7758" s="62"/>
      <c r="G7758" s="63"/>
      <c r="H7758" s="64"/>
      <c r="I7758" s="56"/>
    </row>
    <row r="7759" spans="1:9" hidden="1" x14ac:dyDescent="0.25">
      <c r="A7759" s="224"/>
      <c r="B7759" s="81"/>
      <c r="C7759" s="123"/>
      <c r="D7759" s="57"/>
      <c r="E7759" s="66"/>
      <c r="F7759" s="62"/>
      <c r="G7759" s="63"/>
      <c r="H7759" s="64"/>
      <c r="I7759" s="56"/>
    </row>
    <row r="7760" spans="1:9" hidden="1" x14ac:dyDescent="0.25">
      <c r="A7760" s="224"/>
      <c r="B7760" s="81"/>
      <c r="C7760" s="123"/>
      <c r="D7760" s="57"/>
      <c r="E7760" s="66"/>
      <c r="F7760" s="62"/>
      <c r="G7760" s="63"/>
      <c r="H7760" s="64"/>
      <c r="I7760" s="56"/>
    </row>
    <row r="7761" spans="1:9" hidden="1" x14ac:dyDescent="0.25">
      <c r="A7761" s="224"/>
      <c r="B7761" s="81"/>
      <c r="C7761" s="123"/>
      <c r="D7761" s="83"/>
      <c r="E7761" s="66"/>
      <c r="F7761" s="76"/>
      <c r="G7761" s="63"/>
      <c r="H7761" s="64"/>
      <c r="I7761" s="56"/>
    </row>
    <row r="7762" spans="1:9" hidden="1" x14ac:dyDescent="0.25">
      <c r="A7762" s="224"/>
      <c r="B7762" s="81"/>
      <c r="C7762" s="56"/>
      <c r="D7762" s="57"/>
      <c r="E7762" s="84"/>
      <c r="F7762" s="76"/>
      <c r="G7762" s="63"/>
      <c r="H7762" s="64"/>
      <c r="I7762" s="56"/>
    </row>
    <row r="7763" spans="1:9" hidden="1" x14ac:dyDescent="0.25">
      <c r="A7763" s="224"/>
      <c r="B7763" s="81"/>
      <c r="C7763" s="56"/>
      <c r="D7763" s="57"/>
      <c r="E7763" s="72"/>
      <c r="F7763" s="62"/>
      <c r="G7763" s="63"/>
      <c r="H7763" s="64"/>
      <c r="I7763" s="56"/>
    </row>
    <row r="7764" spans="1:9" hidden="1" x14ac:dyDescent="0.25">
      <c r="A7764" s="224"/>
      <c r="B7764" s="56"/>
      <c r="C7764" s="56"/>
      <c r="D7764" s="57"/>
      <c r="E7764" s="66"/>
      <c r="F7764" s="76"/>
      <c r="G7764" s="100"/>
      <c r="H7764" s="64"/>
      <c r="I7764" s="56"/>
    </row>
    <row r="7765" spans="1:9" hidden="1" x14ac:dyDescent="0.25">
      <c r="A7765" s="224"/>
      <c r="B7765" s="68"/>
      <c r="C7765" s="68"/>
      <c r="D7765" s="57"/>
      <c r="E7765" s="66"/>
      <c r="F7765" s="62"/>
      <c r="G7765" s="100"/>
      <c r="H7765" s="64"/>
      <c r="I7765" s="56"/>
    </row>
    <row r="7766" spans="1:9" hidden="1" x14ac:dyDescent="0.25">
      <c r="A7766" s="224"/>
      <c r="B7766" s="55"/>
      <c r="C7766" s="88"/>
      <c r="D7766" s="243"/>
      <c r="E7766" s="72"/>
      <c r="F7766" s="76"/>
      <c r="G7766" s="100"/>
      <c r="H7766" s="64"/>
      <c r="I7766" s="56"/>
    </row>
    <row r="7767" spans="1:9" hidden="1" x14ac:dyDescent="0.25">
      <c r="A7767" s="224"/>
      <c r="B7767" s="56"/>
      <c r="C7767" s="56"/>
      <c r="D7767" s="57"/>
      <c r="E7767" s="66"/>
      <c r="F7767" s="76"/>
      <c r="G7767" s="100"/>
      <c r="H7767" s="64"/>
      <c r="I7767" s="56"/>
    </row>
    <row r="7768" spans="1:9" hidden="1" x14ac:dyDescent="0.25">
      <c r="A7768" s="224"/>
      <c r="B7768" s="249"/>
      <c r="C7768" s="56"/>
      <c r="D7768" s="56"/>
      <c r="E7768" s="56"/>
      <c r="F7768" s="62"/>
      <c r="G7768" s="100"/>
      <c r="H7768" s="64"/>
      <c r="I7768" s="56"/>
    </row>
    <row r="7769" spans="1:9" hidden="1" x14ac:dyDescent="0.25">
      <c r="A7769" s="224"/>
      <c r="B7769" s="55"/>
      <c r="C7769" s="123"/>
      <c r="D7769" s="57"/>
      <c r="E7769" s="66"/>
      <c r="F7769" s="76"/>
      <c r="G7769" s="63"/>
      <c r="H7769" s="64"/>
      <c r="I7769" s="70"/>
    </row>
    <row r="7770" spans="1:9" hidden="1" x14ac:dyDescent="0.25">
      <c r="A7770" s="224"/>
      <c r="B7770" s="55"/>
      <c r="C7770" s="75"/>
      <c r="D7770" s="61"/>
      <c r="E7770" s="56"/>
      <c r="F7770" s="62"/>
      <c r="G7770" s="63"/>
      <c r="H7770" s="64"/>
      <c r="I7770" s="70"/>
    </row>
    <row r="7771" spans="1:9" hidden="1" x14ac:dyDescent="0.25">
      <c r="A7771" s="224"/>
      <c r="B7771" s="56"/>
      <c r="C7771" s="56"/>
      <c r="D7771" s="61"/>
      <c r="E7771" s="56"/>
      <c r="F7771" s="77"/>
      <c r="G7771" s="63"/>
      <c r="H7771" s="64"/>
      <c r="I7771" s="73"/>
    </row>
    <row r="7772" spans="1:9" hidden="1" x14ac:dyDescent="0.25">
      <c r="A7772" s="224"/>
      <c r="B7772" s="56"/>
      <c r="C7772" s="56"/>
      <c r="D7772" s="57"/>
      <c r="E7772" s="56"/>
      <c r="F7772" s="62"/>
      <c r="G7772" s="63"/>
      <c r="H7772" s="64"/>
      <c r="I7772" s="73"/>
    </row>
    <row r="7773" spans="1:9" hidden="1" x14ac:dyDescent="0.25">
      <c r="A7773" s="224"/>
      <c r="B7773" s="81"/>
      <c r="C7773" s="71"/>
      <c r="D7773" s="57"/>
      <c r="E7773" s="56"/>
      <c r="F7773" s="62"/>
      <c r="G7773" s="63"/>
      <c r="H7773" s="64"/>
      <c r="I7773" s="73"/>
    </row>
    <row r="7774" spans="1:9" hidden="1" x14ac:dyDescent="0.25">
      <c r="A7774" s="224"/>
      <c r="B7774" s="56"/>
      <c r="C7774" s="75"/>
      <c r="D7774" s="57"/>
      <c r="E7774" s="66"/>
      <c r="F7774" s="62"/>
      <c r="G7774" s="63"/>
      <c r="H7774" s="64"/>
      <c r="I7774" s="73"/>
    </row>
    <row r="7775" spans="1:9" hidden="1" x14ac:dyDescent="0.25">
      <c r="A7775" s="224"/>
      <c r="B7775" s="81"/>
      <c r="C7775" s="230"/>
      <c r="D7775" s="57"/>
      <c r="E7775" s="86"/>
      <c r="F7775" s="63"/>
      <c r="G7775" s="63"/>
      <c r="H7775" s="64"/>
      <c r="I7775" s="70"/>
    </row>
    <row r="7776" spans="1:9" hidden="1" x14ac:dyDescent="0.25">
      <c r="A7776" s="224"/>
      <c r="B7776" s="56"/>
      <c r="C7776" s="56"/>
      <c r="D7776" s="57"/>
      <c r="E7776" s="86"/>
      <c r="F7776" s="96"/>
      <c r="G7776" s="63"/>
      <c r="H7776" s="64"/>
      <c r="I7776" s="73"/>
    </row>
    <row r="7777" spans="1:9" hidden="1" x14ac:dyDescent="0.25">
      <c r="A7777" s="224"/>
      <c r="B7777" s="56"/>
      <c r="C7777" s="56"/>
      <c r="D7777" s="57"/>
      <c r="E7777" s="56"/>
      <c r="F7777" s="62"/>
      <c r="G7777" s="63"/>
      <c r="H7777" s="64"/>
      <c r="I7777" s="73"/>
    </row>
    <row r="7778" spans="1:9" hidden="1" x14ac:dyDescent="0.25">
      <c r="A7778" s="224"/>
      <c r="B7778" s="56"/>
      <c r="C7778" s="56"/>
      <c r="D7778" s="57"/>
      <c r="E7778" s="56"/>
      <c r="F7778" s="77"/>
      <c r="G7778" s="63"/>
      <c r="H7778" s="64"/>
      <c r="I7778" s="73"/>
    </row>
    <row r="7779" spans="1:9" hidden="1" x14ac:dyDescent="0.25">
      <c r="A7779" s="224"/>
      <c r="B7779" s="56"/>
      <c r="C7779" s="81"/>
      <c r="D7779" s="57"/>
      <c r="E7779" s="56"/>
      <c r="F7779" s="77"/>
      <c r="G7779" s="63"/>
      <c r="H7779" s="64"/>
      <c r="I7779" s="73"/>
    </row>
    <row r="7780" spans="1:9" hidden="1" x14ac:dyDescent="0.25">
      <c r="A7780" s="224"/>
      <c r="B7780" s="56"/>
      <c r="C7780" s="80"/>
      <c r="D7780" s="57"/>
      <c r="E7780" s="56"/>
      <c r="F7780" s="77"/>
      <c r="G7780" s="63"/>
      <c r="H7780" s="64"/>
      <c r="I7780" s="73"/>
    </row>
    <row r="7781" spans="1:9" hidden="1" x14ac:dyDescent="0.25">
      <c r="A7781" s="224"/>
      <c r="B7781" s="56"/>
      <c r="C7781" s="56"/>
      <c r="D7781" s="57"/>
      <c r="E7781" s="56"/>
      <c r="F7781" s="62"/>
      <c r="G7781" s="63"/>
      <c r="H7781" s="64"/>
      <c r="I7781" s="73"/>
    </row>
    <row r="7782" spans="1:9" hidden="1" x14ac:dyDescent="0.25">
      <c r="A7782" s="224"/>
      <c r="B7782" s="56"/>
      <c r="C7782" s="56"/>
      <c r="D7782" s="250"/>
      <c r="E7782" s="84"/>
      <c r="F7782" s="140"/>
      <c r="G7782" s="63"/>
      <c r="H7782" s="64"/>
      <c r="I7782" s="73"/>
    </row>
    <row r="7783" spans="1:9" hidden="1" x14ac:dyDescent="0.25">
      <c r="A7783" s="224"/>
      <c r="B7783" s="56"/>
      <c r="C7783" s="56"/>
      <c r="D7783" s="57"/>
      <c r="E7783" s="66"/>
      <c r="F7783" s="76"/>
      <c r="G7783" s="63"/>
      <c r="H7783" s="64"/>
      <c r="I7783" s="73"/>
    </row>
    <row r="7784" spans="1:9" hidden="1" x14ac:dyDescent="0.25">
      <c r="A7784" s="224"/>
      <c r="B7784" s="56"/>
      <c r="C7784" s="56"/>
      <c r="D7784" s="57"/>
      <c r="E7784" s="72"/>
      <c r="F7784" s="62"/>
      <c r="G7784" s="63"/>
      <c r="H7784" s="64"/>
      <c r="I7784" s="73"/>
    </row>
    <row r="7785" spans="1:9" hidden="1" x14ac:dyDescent="0.25">
      <c r="A7785" s="224"/>
      <c r="B7785" s="56"/>
      <c r="C7785" s="56"/>
      <c r="D7785" s="57"/>
      <c r="E7785" s="66"/>
      <c r="F7785" s="76"/>
      <c r="G7785" s="63"/>
      <c r="H7785" s="64"/>
      <c r="I7785" s="73"/>
    </row>
    <row r="7786" spans="1:9" hidden="1" x14ac:dyDescent="0.25">
      <c r="A7786" s="224"/>
      <c r="B7786" s="68"/>
      <c r="C7786" s="56"/>
      <c r="D7786" s="57"/>
      <c r="E7786" s="66"/>
      <c r="F7786" s="62"/>
      <c r="G7786" s="63"/>
      <c r="H7786" s="64"/>
      <c r="I7786" s="73"/>
    </row>
    <row r="7787" spans="1:9" hidden="1" x14ac:dyDescent="0.25">
      <c r="A7787" s="224"/>
      <c r="B7787" s="56"/>
      <c r="C7787" s="81"/>
      <c r="D7787" s="57"/>
      <c r="E7787" s="56"/>
      <c r="F7787" s="77"/>
      <c r="G7787" s="63"/>
      <c r="H7787" s="64"/>
      <c r="I7787" s="73"/>
    </row>
    <row r="7788" spans="1:9" hidden="1" x14ac:dyDescent="0.25">
      <c r="A7788" s="224"/>
      <c r="B7788" s="56"/>
      <c r="C7788" s="80"/>
      <c r="D7788" s="57"/>
      <c r="E7788" s="56"/>
      <c r="F7788" s="77"/>
      <c r="G7788" s="63"/>
      <c r="H7788" s="64"/>
      <c r="I7788" s="73"/>
    </row>
    <row r="7789" spans="1:9" hidden="1" x14ac:dyDescent="0.25">
      <c r="A7789" s="224"/>
      <c r="B7789" s="74"/>
      <c r="C7789" s="56"/>
      <c r="D7789" s="57"/>
      <c r="E7789" s="56"/>
      <c r="F7789" s="58"/>
      <c r="G7789" s="63"/>
      <c r="H7789" s="64"/>
      <c r="I7789" s="73"/>
    </row>
    <row r="7790" spans="1:9" hidden="1" x14ac:dyDescent="0.25">
      <c r="A7790" s="224"/>
      <c r="B7790" s="68"/>
      <c r="C7790" s="56"/>
      <c r="D7790" s="57"/>
      <c r="E7790" s="56"/>
      <c r="F7790" s="97"/>
      <c r="G7790" s="63"/>
      <c r="H7790" s="64"/>
      <c r="I7790" s="73"/>
    </row>
    <row r="7791" spans="1:9" hidden="1" x14ac:dyDescent="0.25">
      <c r="A7791" s="224"/>
      <c r="B7791" s="68"/>
      <c r="C7791" s="56"/>
      <c r="D7791" s="61"/>
      <c r="E7791" s="56"/>
      <c r="F7791" s="62"/>
      <c r="G7791" s="63"/>
      <c r="H7791" s="64"/>
      <c r="I7791" s="73"/>
    </row>
    <row r="7792" spans="1:9" hidden="1" x14ac:dyDescent="0.25">
      <c r="A7792" s="224"/>
      <c r="B7792" s="56"/>
      <c r="C7792" s="56"/>
      <c r="D7792" s="57"/>
      <c r="E7792" s="56"/>
      <c r="F7792" s="62"/>
      <c r="G7792" s="63"/>
      <c r="H7792" s="64"/>
      <c r="I7792" s="73"/>
    </row>
    <row r="7793" spans="1:9" hidden="1" x14ac:dyDescent="0.25">
      <c r="A7793" s="224"/>
      <c r="B7793" s="56"/>
      <c r="C7793" s="56"/>
      <c r="D7793" s="57"/>
      <c r="E7793" s="72"/>
      <c r="F7793" s="62"/>
      <c r="G7793" s="63"/>
      <c r="H7793" s="64"/>
      <c r="I7793" s="73"/>
    </row>
    <row r="7794" spans="1:9" hidden="1" x14ac:dyDescent="0.25">
      <c r="A7794" s="224"/>
      <c r="B7794" s="55"/>
      <c r="C7794" s="72"/>
      <c r="D7794" s="108"/>
      <c r="E7794" s="69"/>
      <c r="F7794" s="62"/>
      <c r="G7794" s="63"/>
      <c r="H7794" s="64"/>
      <c r="I7794" s="73"/>
    </row>
    <row r="7795" spans="1:9" hidden="1" x14ac:dyDescent="0.25">
      <c r="A7795" s="224"/>
      <c r="B7795" s="56"/>
      <c r="C7795" s="56"/>
      <c r="D7795" s="57"/>
      <c r="E7795" s="72"/>
      <c r="F7795" s="62"/>
      <c r="G7795" s="63"/>
      <c r="H7795" s="64"/>
      <c r="I7795" s="73"/>
    </row>
    <row r="7796" spans="1:9" hidden="1" x14ac:dyDescent="0.25">
      <c r="A7796" s="224"/>
      <c r="B7796" s="81"/>
      <c r="C7796" s="75"/>
      <c r="D7796" s="87"/>
      <c r="E7796" s="56"/>
      <c r="F7796" s="67"/>
      <c r="G7796" s="63"/>
      <c r="H7796" s="64"/>
      <c r="I7796" s="73"/>
    </row>
    <row r="7797" spans="1:9" hidden="1" x14ac:dyDescent="0.25">
      <c r="A7797" s="224"/>
      <c r="B7797" s="68"/>
      <c r="C7797" s="72"/>
      <c r="D7797" s="57"/>
      <c r="E7797" s="56"/>
      <c r="F7797" s="62"/>
      <c r="G7797" s="63"/>
      <c r="H7797" s="64"/>
      <c r="I7797" s="70"/>
    </row>
    <row r="7798" spans="1:9" hidden="1" x14ac:dyDescent="0.25">
      <c r="A7798" s="224"/>
      <c r="B7798" s="74"/>
      <c r="C7798" s="56"/>
      <c r="D7798" s="57"/>
      <c r="E7798" s="56"/>
      <c r="F7798" s="58"/>
      <c r="G7798" s="63"/>
      <c r="H7798" s="64"/>
      <c r="I7798" s="70"/>
    </row>
    <row r="7799" spans="1:9" hidden="1" x14ac:dyDescent="0.25">
      <c r="A7799" s="224"/>
      <c r="B7799" s="56"/>
      <c r="C7799" s="56"/>
      <c r="D7799" s="57"/>
      <c r="E7799" s="86"/>
      <c r="F7799" s="96"/>
      <c r="G7799" s="63"/>
      <c r="H7799" s="64"/>
      <c r="I7799" s="70"/>
    </row>
    <row r="7800" spans="1:9" hidden="1" x14ac:dyDescent="0.25">
      <c r="A7800" s="224"/>
      <c r="B7800" s="81"/>
      <c r="C7800" s="75"/>
      <c r="D7800" s="57"/>
      <c r="E7800" s="56"/>
      <c r="F7800" s="76"/>
      <c r="G7800" s="63"/>
      <c r="H7800" s="64"/>
      <c r="I7800" s="70"/>
    </row>
    <row r="7801" spans="1:9" hidden="1" x14ac:dyDescent="0.25">
      <c r="A7801" s="224"/>
      <c r="B7801" s="81"/>
      <c r="C7801" s="75"/>
      <c r="D7801" s="57"/>
      <c r="E7801" s="56"/>
      <c r="F7801" s="76"/>
      <c r="G7801" s="63"/>
      <c r="H7801" s="64"/>
      <c r="I7801" s="70"/>
    </row>
    <row r="7802" spans="1:9" hidden="1" x14ac:dyDescent="0.25">
      <c r="A7802" s="224"/>
      <c r="B7802" s="81"/>
      <c r="C7802" s="75"/>
      <c r="D7802" s="57"/>
      <c r="E7802" s="56"/>
      <c r="F7802" s="76"/>
      <c r="G7802" s="63"/>
      <c r="H7802" s="64"/>
      <c r="I7802" s="70"/>
    </row>
    <row r="7803" spans="1:9" hidden="1" x14ac:dyDescent="0.25">
      <c r="A7803" s="224"/>
      <c r="B7803" s="81"/>
      <c r="C7803" s="75"/>
      <c r="D7803" s="57"/>
      <c r="E7803" s="56"/>
      <c r="F7803" s="76"/>
      <c r="G7803" s="63"/>
      <c r="H7803" s="64"/>
      <c r="I7803" s="70"/>
    </row>
    <row r="7804" spans="1:9" hidden="1" x14ac:dyDescent="0.25">
      <c r="A7804" s="224"/>
      <c r="B7804" s="56"/>
      <c r="C7804" s="56"/>
      <c r="D7804" s="61"/>
      <c r="E7804" s="56"/>
      <c r="F7804" s="77"/>
      <c r="G7804" s="63"/>
      <c r="H7804" s="64"/>
      <c r="I7804" s="70"/>
    </row>
    <row r="7805" spans="1:9" hidden="1" x14ac:dyDescent="0.25">
      <c r="A7805" s="224"/>
      <c r="B7805" s="55"/>
      <c r="C7805" s="56"/>
      <c r="D7805" s="83"/>
      <c r="E7805" s="84"/>
      <c r="F7805" s="76"/>
      <c r="G7805" s="63"/>
      <c r="H7805" s="64"/>
      <c r="I7805" s="56"/>
    </row>
    <row r="7806" spans="1:9" hidden="1" x14ac:dyDescent="0.25">
      <c r="A7806" s="224"/>
      <c r="B7806" s="68"/>
      <c r="C7806" s="75"/>
      <c r="D7806" s="87"/>
      <c r="E7806" s="56"/>
      <c r="F7806" s="62"/>
      <c r="G7806" s="63"/>
      <c r="H7806" s="64"/>
      <c r="I7806" s="65"/>
    </row>
    <row r="7807" spans="1:9" hidden="1" x14ac:dyDescent="0.25">
      <c r="A7807" s="224"/>
      <c r="B7807" s="56"/>
      <c r="C7807" s="75"/>
      <c r="D7807" s="61"/>
      <c r="E7807" s="56"/>
      <c r="F7807" s="76"/>
      <c r="G7807" s="63"/>
      <c r="H7807" s="64"/>
      <c r="I7807" s="65"/>
    </row>
    <row r="7808" spans="1:9" hidden="1" x14ac:dyDescent="0.25">
      <c r="A7808" s="224"/>
      <c r="B7808" s="56"/>
      <c r="C7808" s="75"/>
      <c r="D7808" s="57"/>
      <c r="E7808" s="66"/>
      <c r="F7808" s="67"/>
      <c r="G7808" s="63"/>
      <c r="H7808" s="64"/>
      <c r="I7808" s="65"/>
    </row>
    <row r="7809" spans="1:9" hidden="1" x14ac:dyDescent="0.25">
      <c r="A7809" s="224"/>
      <c r="B7809" s="81"/>
      <c r="C7809" s="75"/>
      <c r="D7809" s="57"/>
      <c r="E7809" s="56"/>
      <c r="F7809" s="76"/>
      <c r="G7809" s="63"/>
      <c r="H7809" s="64"/>
      <c r="I7809" s="65"/>
    </row>
    <row r="7810" spans="1:9" hidden="1" x14ac:dyDescent="0.25">
      <c r="A7810" s="224"/>
      <c r="B7810" s="81"/>
      <c r="C7810" s="75"/>
      <c r="D7810" s="57"/>
      <c r="E7810" s="69"/>
      <c r="F7810" s="76"/>
      <c r="G7810" s="63"/>
      <c r="H7810" s="64"/>
      <c r="I7810" s="65"/>
    </row>
    <row r="7811" spans="1:9" hidden="1" x14ac:dyDescent="0.25">
      <c r="A7811" s="224"/>
      <c r="B7811" s="81"/>
      <c r="C7811" s="75"/>
      <c r="D7811" s="56"/>
      <c r="E7811" s="66"/>
      <c r="F7811" s="76"/>
      <c r="G7811" s="63"/>
      <c r="H7811" s="64"/>
      <c r="I7811" s="65"/>
    </row>
    <row r="7812" spans="1:9" hidden="1" x14ac:dyDescent="0.25">
      <c r="A7812" s="224"/>
      <c r="B7812" s="81"/>
      <c r="C7812" s="75"/>
      <c r="D7812" s="57"/>
      <c r="E7812" s="66"/>
      <c r="F7812" s="76"/>
      <c r="G7812" s="63"/>
      <c r="H7812" s="64"/>
      <c r="I7812" s="65"/>
    </row>
    <row r="7813" spans="1:9" hidden="1" x14ac:dyDescent="0.25">
      <c r="A7813" s="224"/>
      <c r="B7813" s="81"/>
      <c r="C7813" s="75"/>
      <c r="D7813" s="57"/>
      <c r="E7813" s="66"/>
      <c r="F7813" s="76"/>
      <c r="G7813" s="63"/>
      <c r="H7813" s="64"/>
      <c r="I7813" s="65"/>
    </row>
    <row r="7814" spans="1:9" hidden="1" x14ac:dyDescent="0.25">
      <c r="A7814" s="224"/>
      <c r="B7814" s="68"/>
      <c r="C7814" s="56"/>
      <c r="D7814" s="61"/>
      <c r="E7814" s="56"/>
      <c r="F7814" s="62"/>
      <c r="G7814" s="63"/>
      <c r="H7814" s="64"/>
      <c r="I7814" s="70"/>
    </row>
    <row r="7815" spans="1:9" hidden="1" x14ac:dyDescent="0.25">
      <c r="A7815" s="224"/>
      <c r="B7815" s="56"/>
      <c r="C7815" s="56"/>
      <c r="D7815" s="57"/>
      <c r="E7815" s="72"/>
      <c r="F7815" s="62"/>
      <c r="G7815" s="63"/>
      <c r="H7815" s="64"/>
      <c r="I7815" s="56"/>
    </row>
    <row r="7816" spans="1:9" hidden="1" x14ac:dyDescent="0.25">
      <c r="A7816" s="224"/>
      <c r="B7816" s="249"/>
      <c r="C7816" s="56"/>
      <c r="D7816" s="56"/>
      <c r="E7816" s="56"/>
      <c r="F7816" s="62"/>
      <c r="G7816" s="63"/>
      <c r="H7816" s="64"/>
      <c r="I7816" s="56"/>
    </row>
    <row r="7817" spans="1:9" hidden="1" x14ac:dyDescent="0.25">
      <c r="A7817" s="224"/>
      <c r="B7817" s="68"/>
      <c r="C7817" s="56"/>
      <c r="D7817" s="57"/>
      <c r="E7817" s="56"/>
      <c r="F7817" s="76"/>
      <c r="G7817" s="63"/>
      <c r="H7817" s="64"/>
      <c r="I7817" s="56"/>
    </row>
    <row r="7818" spans="1:9" hidden="1" x14ac:dyDescent="0.25">
      <c r="A7818" s="224"/>
      <c r="B7818" s="68"/>
      <c r="C7818" s="56"/>
      <c r="D7818" s="57"/>
      <c r="E7818" s="56"/>
      <c r="F7818" s="62"/>
      <c r="G7818" s="63"/>
      <c r="H7818" s="64"/>
      <c r="I7818" s="56"/>
    </row>
    <row r="7819" spans="1:9" hidden="1" x14ac:dyDescent="0.25">
      <c r="A7819" s="224"/>
      <c r="B7819" s="68"/>
      <c r="C7819" s="56"/>
      <c r="D7819" s="57"/>
      <c r="E7819" s="56"/>
      <c r="F7819" s="97"/>
      <c r="G7819" s="63"/>
      <c r="H7819" s="64"/>
      <c r="I7819" s="56"/>
    </row>
    <row r="7820" spans="1:9" hidden="1" x14ac:dyDescent="0.25">
      <c r="A7820" s="224"/>
      <c r="B7820" s="68"/>
      <c r="C7820" s="56"/>
      <c r="D7820" s="61"/>
      <c r="E7820" s="56"/>
      <c r="F7820" s="62"/>
      <c r="G7820" s="63"/>
      <c r="H7820" s="64"/>
      <c r="I7820" s="56"/>
    </row>
    <row r="7821" spans="1:9" hidden="1" x14ac:dyDescent="0.25">
      <c r="A7821" s="224"/>
      <c r="B7821" s="55"/>
      <c r="C7821" s="56"/>
      <c r="D7821" s="57"/>
      <c r="E7821" s="86"/>
      <c r="F7821" s="76"/>
      <c r="G7821" s="63"/>
      <c r="H7821" s="64"/>
      <c r="I7821" s="70"/>
    </row>
    <row r="7822" spans="1:9" hidden="1" x14ac:dyDescent="0.25">
      <c r="A7822" s="224"/>
      <c r="B7822" s="55"/>
      <c r="C7822" s="75"/>
      <c r="D7822" s="61"/>
      <c r="E7822" s="56"/>
      <c r="F7822" s="62"/>
      <c r="G7822" s="63"/>
      <c r="H7822" s="64"/>
      <c r="I7822" s="70"/>
    </row>
    <row r="7823" spans="1:9" hidden="1" x14ac:dyDescent="0.25">
      <c r="A7823" s="224"/>
      <c r="B7823" s="56"/>
      <c r="C7823" s="56"/>
      <c r="D7823" s="61"/>
      <c r="E7823" s="56"/>
      <c r="F7823" s="77"/>
      <c r="G7823" s="63"/>
      <c r="H7823" s="64"/>
      <c r="I7823" s="73"/>
    </row>
    <row r="7824" spans="1:9" hidden="1" x14ac:dyDescent="0.25">
      <c r="A7824" s="224"/>
      <c r="B7824" s="56"/>
      <c r="C7824" s="56"/>
      <c r="D7824" s="61"/>
      <c r="E7824" s="56"/>
      <c r="F7824" s="77"/>
      <c r="G7824" s="63"/>
      <c r="H7824" s="64"/>
      <c r="I7824" s="73"/>
    </row>
    <row r="7825" spans="1:9" hidden="1" x14ac:dyDescent="0.25">
      <c r="A7825" s="224"/>
      <c r="B7825" s="56"/>
      <c r="C7825" s="56"/>
      <c r="D7825" s="57"/>
      <c r="E7825" s="72"/>
      <c r="F7825" s="62"/>
      <c r="G7825" s="63"/>
      <c r="H7825" s="64"/>
      <c r="I7825" s="73"/>
    </row>
    <row r="7826" spans="1:9" hidden="1" x14ac:dyDescent="0.25">
      <c r="A7826" s="224"/>
      <c r="B7826" s="56"/>
      <c r="C7826" s="56"/>
      <c r="D7826" s="57"/>
      <c r="E7826" s="72"/>
      <c r="F7826" s="62"/>
      <c r="G7826" s="63"/>
      <c r="H7826" s="64"/>
      <c r="I7826" s="70"/>
    </row>
    <row r="7827" spans="1:9" hidden="1" x14ac:dyDescent="0.25">
      <c r="A7827" s="224"/>
      <c r="B7827" s="56"/>
      <c r="C7827" s="75"/>
      <c r="D7827" s="57"/>
      <c r="E7827" s="66"/>
      <c r="F7827" s="62"/>
      <c r="G7827" s="63"/>
      <c r="H7827" s="64"/>
      <c r="I7827" s="73"/>
    </row>
    <row r="7828" spans="1:9" hidden="1" x14ac:dyDescent="0.25">
      <c r="A7828" s="224"/>
      <c r="B7828" s="56"/>
      <c r="C7828" s="56"/>
      <c r="D7828" s="57"/>
      <c r="E7828" s="56"/>
      <c r="F7828" s="62"/>
      <c r="G7828" s="63"/>
      <c r="H7828" s="64"/>
      <c r="I7828" s="73"/>
    </row>
    <row r="7829" spans="1:9" hidden="1" x14ac:dyDescent="0.25">
      <c r="A7829" s="224"/>
      <c r="B7829" s="56"/>
      <c r="C7829" s="75"/>
      <c r="D7829" s="61"/>
      <c r="E7829" s="56"/>
      <c r="F7829" s="76"/>
      <c r="G7829" s="63"/>
      <c r="H7829" s="64"/>
      <c r="I7829" s="73"/>
    </row>
    <row r="7830" spans="1:9" hidden="1" x14ac:dyDescent="0.25">
      <c r="A7830" s="224"/>
      <c r="B7830" s="55"/>
      <c r="C7830" s="75"/>
      <c r="D7830" s="57"/>
      <c r="E7830" s="56"/>
      <c r="F7830" s="62"/>
      <c r="G7830" s="63"/>
      <c r="H7830" s="64"/>
      <c r="I7830" s="73"/>
    </row>
    <row r="7831" spans="1:9" hidden="1" x14ac:dyDescent="0.25">
      <c r="A7831" s="224"/>
      <c r="B7831" s="56"/>
      <c r="C7831" s="75"/>
      <c r="D7831" s="57"/>
      <c r="E7831" s="56"/>
      <c r="F7831" s="76"/>
      <c r="G7831" s="63"/>
      <c r="H7831" s="64"/>
      <c r="I7831" s="73"/>
    </row>
    <row r="7832" spans="1:9" hidden="1" x14ac:dyDescent="0.25">
      <c r="A7832" s="224"/>
      <c r="B7832" s="56"/>
      <c r="C7832" s="56"/>
      <c r="D7832" s="57"/>
      <c r="E7832" s="56"/>
      <c r="F7832" s="62"/>
      <c r="G7832" s="63"/>
      <c r="H7832" s="64"/>
      <c r="I7832" s="73"/>
    </row>
    <row r="7833" spans="1:9" hidden="1" x14ac:dyDescent="0.25">
      <c r="A7833" s="224"/>
      <c r="B7833" s="56"/>
      <c r="C7833" s="75"/>
      <c r="D7833" s="57"/>
      <c r="E7833" s="66"/>
      <c r="F7833" s="62"/>
      <c r="G7833" s="63"/>
      <c r="H7833" s="64"/>
      <c r="I7833" s="73"/>
    </row>
    <row r="7834" spans="1:9" hidden="1" x14ac:dyDescent="0.25">
      <c r="A7834" s="224"/>
      <c r="B7834" s="60"/>
      <c r="C7834" s="151"/>
      <c r="D7834" s="57"/>
      <c r="E7834" s="56"/>
      <c r="F7834" s="62"/>
      <c r="G7834" s="63"/>
      <c r="H7834" s="64"/>
      <c r="I7834" s="73"/>
    </row>
    <row r="7835" spans="1:9" hidden="1" x14ac:dyDescent="0.25">
      <c r="A7835" s="224"/>
      <c r="B7835" s="55"/>
      <c r="C7835" s="75"/>
      <c r="D7835" s="250"/>
      <c r="E7835" s="56"/>
      <c r="F7835" s="62"/>
      <c r="G7835" s="63"/>
      <c r="H7835" s="64"/>
      <c r="I7835" s="73"/>
    </row>
    <row r="7836" spans="1:9" hidden="1" x14ac:dyDescent="0.25">
      <c r="A7836" s="224"/>
      <c r="B7836" s="68"/>
      <c r="C7836" s="56"/>
      <c r="D7836" s="83"/>
      <c r="E7836" s="69"/>
      <c r="F7836" s="77"/>
      <c r="G7836" s="63"/>
      <c r="H7836" s="64"/>
      <c r="I7836" s="73"/>
    </row>
    <row r="7837" spans="1:9" hidden="1" x14ac:dyDescent="0.25">
      <c r="A7837" s="224"/>
      <c r="B7837" s="56"/>
      <c r="C7837" s="56"/>
      <c r="D7837" s="57"/>
      <c r="E7837" s="56"/>
      <c r="F7837" s="62"/>
      <c r="G7837" s="63"/>
      <c r="H7837" s="64"/>
      <c r="I7837" s="73"/>
    </row>
    <row r="7838" spans="1:9" hidden="1" x14ac:dyDescent="0.25">
      <c r="A7838" s="224"/>
      <c r="B7838" s="56"/>
      <c r="C7838" s="56"/>
      <c r="D7838" s="57"/>
      <c r="E7838" s="56"/>
      <c r="F7838" s="62"/>
      <c r="G7838" s="63"/>
      <c r="H7838" s="64"/>
      <c r="I7838" s="73"/>
    </row>
    <row r="7839" spans="1:9" hidden="1" x14ac:dyDescent="0.25">
      <c r="A7839" s="224"/>
      <c r="B7839" s="81"/>
      <c r="C7839" s="81"/>
      <c r="D7839" s="87"/>
      <c r="E7839" s="69"/>
      <c r="F7839" s="253"/>
      <c r="G7839" s="63"/>
      <c r="H7839" s="64"/>
      <c r="I7839" s="73"/>
    </row>
    <row r="7840" spans="1:9" hidden="1" x14ac:dyDescent="0.25">
      <c r="A7840" s="224"/>
      <c r="B7840" s="56"/>
      <c r="C7840" s="56"/>
      <c r="D7840" s="61"/>
      <c r="E7840" s="56"/>
      <c r="F7840" s="62"/>
      <c r="G7840" s="63"/>
      <c r="H7840" s="64"/>
      <c r="I7840" s="73"/>
    </row>
    <row r="7841" spans="1:9" hidden="1" x14ac:dyDescent="0.25">
      <c r="A7841" s="224"/>
      <c r="B7841" s="56"/>
      <c r="C7841" s="56"/>
      <c r="D7841" s="57"/>
      <c r="E7841" s="56"/>
      <c r="F7841" s="62"/>
      <c r="G7841" s="63"/>
      <c r="H7841" s="64"/>
      <c r="I7841" s="70"/>
    </row>
    <row r="7842" spans="1:9" hidden="1" x14ac:dyDescent="0.25">
      <c r="A7842" s="224"/>
      <c r="B7842" s="68"/>
      <c r="C7842" s="56"/>
      <c r="D7842" s="87"/>
      <c r="E7842" s="56"/>
      <c r="F7842" s="62"/>
      <c r="G7842" s="63"/>
      <c r="H7842" s="64"/>
      <c r="I7842" s="70"/>
    </row>
    <row r="7843" spans="1:9" hidden="1" x14ac:dyDescent="0.25">
      <c r="A7843" s="224"/>
      <c r="B7843" s="68"/>
      <c r="C7843" s="56"/>
      <c r="D7843" s="57"/>
      <c r="E7843" s="56"/>
      <c r="F7843" s="96"/>
      <c r="G7843" s="63"/>
      <c r="H7843" s="64"/>
      <c r="I7843" s="70"/>
    </row>
    <row r="7844" spans="1:9" hidden="1" x14ac:dyDescent="0.25">
      <c r="A7844" s="224"/>
      <c r="B7844" s="68"/>
      <c r="C7844" s="56"/>
      <c r="D7844" s="57"/>
      <c r="E7844" s="56"/>
      <c r="F7844" s="76"/>
      <c r="G7844" s="63"/>
      <c r="H7844" s="64"/>
      <c r="I7844" s="70"/>
    </row>
    <row r="7845" spans="1:9" hidden="1" x14ac:dyDescent="0.25">
      <c r="A7845" s="224"/>
      <c r="B7845" s="56"/>
      <c r="C7845" s="75"/>
      <c r="D7845" s="87"/>
      <c r="E7845" s="69"/>
      <c r="F7845" s="253"/>
      <c r="G7845" s="63"/>
      <c r="H7845" s="64"/>
      <c r="I7845" s="70"/>
    </row>
    <row r="7846" spans="1:9" hidden="1" x14ac:dyDescent="0.25">
      <c r="A7846" s="224"/>
      <c r="B7846" s="55"/>
      <c r="C7846" s="56"/>
      <c r="D7846" s="57"/>
      <c r="E7846" s="56"/>
      <c r="F7846" s="62"/>
      <c r="G7846" s="63"/>
      <c r="H7846" s="64"/>
      <c r="I7846" s="70"/>
    </row>
    <row r="7847" spans="1:9" hidden="1" x14ac:dyDescent="0.25">
      <c r="A7847" s="224"/>
      <c r="B7847" s="55"/>
      <c r="C7847" s="75"/>
      <c r="D7847" s="128"/>
      <c r="E7847" s="99"/>
      <c r="F7847" s="116"/>
      <c r="G7847" s="63"/>
      <c r="H7847" s="64"/>
      <c r="I7847" s="70"/>
    </row>
    <row r="7848" spans="1:9" hidden="1" x14ac:dyDescent="0.25">
      <c r="A7848" s="224"/>
      <c r="B7848" s="55"/>
      <c r="C7848" s="56"/>
      <c r="D7848" s="57"/>
      <c r="E7848" s="56"/>
      <c r="F7848" s="62"/>
      <c r="G7848" s="63"/>
      <c r="H7848" s="64"/>
      <c r="I7848" s="70"/>
    </row>
    <row r="7849" spans="1:9" hidden="1" x14ac:dyDescent="0.25">
      <c r="A7849" s="224"/>
      <c r="B7849" s="81"/>
      <c r="C7849" s="123"/>
      <c r="D7849" s="57"/>
      <c r="E7849" s="66"/>
      <c r="F7849" s="62"/>
      <c r="G7849" s="63"/>
      <c r="H7849" s="64"/>
      <c r="I7849" s="70"/>
    </row>
    <row r="7850" spans="1:9" hidden="1" x14ac:dyDescent="0.25">
      <c r="A7850" s="224"/>
      <c r="B7850" s="68"/>
      <c r="C7850" s="72"/>
      <c r="D7850" s="57"/>
      <c r="E7850" s="72"/>
      <c r="F7850" s="62"/>
      <c r="G7850" s="63"/>
      <c r="H7850" s="64"/>
      <c r="I7850" s="70"/>
    </row>
    <row r="7851" spans="1:9" hidden="1" x14ac:dyDescent="0.25">
      <c r="A7851" s="224"/>
      <c r="B7851" s="55"/>
      <c r="C7851" s="72"/>
      <c r="D7851" s="57"/>
      <c r="E7851" s="72"/>
      <c r="F7851" s="76"/>
      <c r="G7851" s="63"/>
      <c r="H7851" s="64"/>
      <c r="I7851" s="70"/>
    </row>
    <row r="7852" spans="1:9" hidden="1" x14ac:dyDescent="0.25">
      <c r="A7852" s="224"/>
      <c r="B7852" s="68"/>
      <c r="C7852" s="72"/>
      <c r="D7852" s="57"/>
      <c r="E7852" s="72"/>
      <c r="F7852" s="62"/>
      <c r="G7852" s="63"/>
      <c r="H7852" s="64"/>
      <c r="I7852" s="70"/>
    </row>
    <row r="7853" spans="1:9" hidden="1" x14ac:dyDescent="0.25">
      <c r="A7853" s="224"/>
      <c r="B7853" s="81"/>
      <c r="C7853" s="75"/>
      <c r="D7853" s="87"/>
      <c r="E7853" s="56"/>
      <c r="F7853" s="67"/>
      <c r="G7853" s="63"/>
      <c r="H7853" s="64"/>
      <c r="I7853" s="70"/>
    </row>
    <row r="7854" spans="1:9" hidden="1" x14ac:dyDescent="0.25">
      <c r="A7854" s="224"/>
      <c r="B7854" s="68"/>
      <c r="C7854" s="56"/>
      <c r="D7854" s="87"/>
      <c r="E7854" s="56"/>
      <c r="F7854" s="62"/>
      <c r="G7854" s="63"/>
      <c r="H7854" s="64"/>
      <c r="I7854" s="125"/>
    </row>
    <row r="7855" spans="1:9" hidden="1" x14ac:dyDescent="0.25">
      <c r="A7855" s="224"/>
      <c r="B7855" s="56"/>
      <c r="C7855" s="56"/>
      <c r="D7855" s="56"/>
      <c r="E7855" s="56"/>
      <c r="F7855" s="62"/>
      <c r="G7855" s="100"/>
      <c r="H7855" s="64"/>
      <c r="I7855" s="125"/>
    </row>
    <row r="7856" spans="1:9" hidden="1" x14ac:dyDescent="0.25">
      <c r="A7856" s="224"/>
      <c r="B7856" s="81"/>
      <c r="C7856" s="71"/>
      <c r="D7856" s="57"/>
      <c r="E7856" s="56"/>
      <c r="F7856" s="62"/>
      <c r="G7856" s="63"/>
      <c r="H7856" s="64"/>
      <c r="I7856" s="125"/>
    </row>
    <row r="7857" spans="1:9" hidden="1" x14ac:dyDescent="0.25">
      <c r="A7857" s="224"/>
      <c r="B7857" s="56"/>
      <c r="C7857" s="56"/>
      <c r="D7857" s="57"/>
      <c r="E7857" s="72"/>
      <c r="F7857" s="62"/>
      <c r="G7857" s="63"/>
      <c r="H7857" s="64"/>
      <c r="I7857" s="70"/>
    </row>
    <row r="7858" spans="1:9" hidden="1" x14ac:dyDescent="0.25">
      <c r="A7858" s="224"/>
      <c r="B7858" s="56"/>
      <c r="C7858" s="56"/>
      <c r="D7858" s="57"/>
      <c r="E7858" s="66"/>
      <c r="F7858" s="67"/>
      <c r="G7858" s="63"/>
      <c r="H7858" s="64"/>
      <c r="I7858" s="70"/>
    </row>
    <row r="7859" spans="1:9" hidden="1" x14ac:dyDescent="0.25">
      <c r="A7859" s="224"/>
      <c r="B7859" s="68"/>
      <c r="C7859" s="56"/>
      <c r="D7859" s="87"/>
      <c r="E7859" s="56"/>
      <c r="F7859" s="62"/>
      <c r="G7859" s="63"/>
      <c r="H7859" s="64"/>
      <c r="I7859" s="70"/>
    </row>
    <row r="7860" spans="1:9" hidden="1" x14ac:dyDescent="0.25">
      <c r="A7860" s="224"/>
      <c r="B7860" s="68"/>
      <c r="C7860" s="56"/>
      <c r="D7860" s="57"/>
      <c r="E7860" s="56"/>
      <c r="F7860" s="62"/>
      <c r="G7860" s="63"/>
      <c r="H7860" s="64"/>
      <c r="I7860" s="73"/>
    </row>
    <row r="7861" spans="1:9" hidden="1" x14ac:dyDescent="0.25">
      <c r="A7861" s="224"/>
      <c r="B7861" s="56"/>
      <c r="C7861" s="56"/>
      <c r="D7861" s="57"/>
      <c r="E7861" s="66"/>
      <c r="F7861" s="76"/>
      <c r="G7861" s="63"/>
      <c r="H7861" s="64"/>
      <c r="I7861" s="73"/>
    </row>
    <row r="7862" spans="1:9" hidden="1" x14ac:dyDescent="0.25">
      <c r="A7862" s="224"/>
      <c r="B7862" s="56"/>
      <c r="C7862" s="56"/>
      <c r="D7862" s="57"/>
      <c r="E7862" s="66"/>
      <c r="F7862" s="76"/>
      <c r="G7862" s="63"/>
      <c r="H7862" s="64"/>
      <c r="I7862" s="73"/>
    </row>
    <row r="7863" spans="1:9" hidden="1" x14ac:dyDescent="0.25">
      <c r="A7863" s="224"/>
      <c r="B7863" s="56"/>
      <c r="C7863" s="56"/>
      <c r="D7863" s="57"/>
      <c r="E7863" s="66"/>
      <c r="F7863" s="76"/>
      <c r="G7863" s="63"/>
      <c r="H7863" s="64"/>
      <c r="I7863" s="70"/>
    </row>
    <row r="7864" spans="1:9" hidden="1" x14ac:dyDescent="0.25">
      <c r="A7864" s="224"/>
      <c r="B7864" s="56"/>
      <c r="C7864" s="71"/>
      <c r="D7864" s="57"/>
      <c r="E7864" s="72"/>
      <c r="F7864" s="62"/>
      <c r="G7864" s="63"/>
      <c r="H7864" s="64"/>
      <c r="I7864" s="73"/>
    </row>
    <row r="7865" spans="1:9" hidden="1" x14ac:dyDescent="0.25">
      <c r="A7865" s="224"/>
      <c r="B7865" s="56"/>
      <c r="C7865" s="56"/>
      <c r="D7865" s="57"/>
      <c r="E7865" s="56"/>
      <c r="F7865" s="62"/>
      <c r="G7865" s="63"/>
      <c r="H7865" s="64"/>
      <c r="I7865" s="73"/>
    </row>
    <row r="7866" spans="1:9" hidden="1" x14ac:dyDescent="0.25">
      <c r="A7866" s="224"/>
      <c r="B7866" s="56"/>
      <c r="C7866" s="56"/>
      <c r="D7866" s="57"/>
      <c r="E7866" s="66"/>
      <c r="F7866" s="76"/>
      <c r="G7866" s="63"/>
      <c r="H7866" s="64"/>
      <c r="I7866" s="73"/>
    </row>
    <row r="7867" spans="1:9" hidden="1" x14ac:dyDescent="0.25">
      <c r="A7867" s="224"/>
      <c r="B7867" s="68"/>
      <c r="C7867" s="75"/>
      <c r="D7867" s="57"/>
      <c r="E7867" s="72"/>
      <c r="F7867" s="59"/>
      <c r="G7867" s="63"/>
      <c r="H7867" s="64"/>
      <c r="I7867" s="73"/>
    </row>
    <row r="7868" spans="1:9" hidden="1" x14ac:dyDescent="0.25">
      <c r="A7868" s="224"/>
      <c r="B7868" s="74"/>
      <c r="C7868" s="56"/>
      <c r="D7868" s="57"/>
      <c r="E7868" s="56"/>
      <c r="F7868" s="58"/>
      <c r="G7868" s="63"/>
      <c r="H7868" s="64"/>
      <c r="I7868" s="73"/>
    </row>
    <row r="7869" spans="1:9" hidden="1" x14ac:dyDescent="0.25">
      <c r="A7869" s="224"/>
      <c r="B7869" s="68"/>
      <c r="C7869" s="56"/>
      <c r="D7869" s="83"/>
      <c r="E7869" s="69"/>
      <c r="F7869" s="77"/>
      <c r="G7869" s="63"/>
      <c r="H7869" s="64"/>
      <c r="I7869" s="73"/>
    </row>
    <row r="7870" spans="1:9" hidden="1" x14ac:dyDescent="0.25">
      <c r="A7870" s="224"/>
      <c r="B7870" s="60"/>
      <c r="C7870" s="151"/>
      <c r="D7870" s="57"/>
      <c r="E7870" s="56"/>
      <c r="F7870" s="62"/>
      <c r="G7870" s="63"/>
      <c r="H7870" s="64"/>
      <c r="I7870" s="73"/>
    </row>
    <row r="7871" spans="1:9" hidden="1" x14ac:dyDescent="0.25">
      <c r="A7871" s="224"/>
      <c r="B7871" s="55"/>
      <c r="C7871" s="88"/>
      <c r="D7871" s="137"/>
      <c r="E7871" s="72"/>
      <c r="F7871" s="76"/>
      <c r="G7871" s="63"/>
      <c r="H7871" s="64"/>
      <c r="I7871" s="73"/>
    </row>
    <row r="7872" spans="1:9" hidden="1" x14ac:dyDescent="0.25">
      <c r="A7872" s="224"/>
      <c r="B7872" s="68"/>
      <c r="C7872" s="56"/>
      <c r="D7872" s="83"/>
      <c r="E7872" s="56"/>
      <c r="F7872" s="62"/>
      <c r="G7872" s="63"/>
      <c r="H7872" s="64"/>
      <c r="I7872" s="73"/>
    </row>
    <row r="7873" spans="1:9" hidden="1" x14ac:dyDescent="0.25">
      <c r="A7873" s="224"/>
      <c r="B7873" s="55"/>
      <c r="C7873" s="72"/>
      <c r="D7873" s="61"/>
      <c r="E7873" s="56"/>
      <c r="F7873" s="62"/>
      <c r="G7873" s="63"/>
      <c r="H7873" s="64"/>
      <c r="I7873" s="73"/>
    </row>
    <row r="7874" spans="1:9" hidden="1" x14ac:dyDescent="0.25">
      <c r="A7874" s="224"/>
      <c r="B7874" s="55"/>
      <c r="C7874" s="75"/>
      <c r="D7874" s="61"/>
      <c r="E7874" s="56"/>
      <c r="F7874" s="62"/>
      <c r="G7874" s="63"/>
      <c r="H7874" s="64"/>
      <c r="I7874" s="73"/>
    </row>
    <row r="7875" spans="1:9" hidden="1" x14ac:dyDescent="0.25">
      <c r="A7875" s="224"/>
      <c r="B7875" s="56"/>
      <c r="C7875" s="71"/>
      <c r="D7875" s="83"/>
      <c r="E7875" s="72"/>
      <c r="F7875" s="62"/>
      <c r="G7875" s="63"/>
      <c r="H7875" s="64"/>
      <c r="I7875" s="73"/>
    </row>
    <row r="7876" spans="1:9" hidden="1" x14ac:dyDescent="0.25">
      <c r="A7876" s="224"/>
      <c r="B7876" s="55"/>
      <c r="C7876" s="75"/>
      <c r="D7876" s="61"/>
      <c r="E7876" s="56"/>
      <c r="F7876" s="62"/>
      <c r="G7876" s="63"/>
      <c r="H7876" s="64"/>
      <c r="I7876" s="73"/>
    </row>
    <row r="7877" spans="1:9" hidden="1" x14ac:dyDescent="0.25">
      <c r="A7877" s="224"/>
      <c r="B7877" s="56"/>
      <c r="C7877" s="56"/>
      <c r="D7877" s="61"/>
      <c r="E7877" s="56"/>
      <c r="F7877" s="77"/>
      <c r="G7877" s="63"/>
      <c r="H7877" s="64"/>
      <c r="I7877" s="73"/>
    </row>
    <row r="7878" spans="1:9" hidden="1" x14ac:dyDescent="0.25">
      <c r="A7878" s="224"/>
      <c r="B7878" s="56"/>
      <c r="C7878" s="56"/>
      <c r="D7878" s="57"/>
      <c r="E7878" s="66"/>
      <c r="F7878" s="76"/>
      <c r="G7878" s="63"/>
      <c r="H7878" s="64"/>
      <c r="I7878" s="73"/>
    </row>
    <row r="7879" spans="1:9" hidden="1" x14ac:dyDescent="0.25">
      <c r="A7879" s="224"/>
      <c r="B7879" s="68"/>
      <c r="C7879" s="56"/>
      <c r="D7879" s="83"/>
      <c r="E7879" s="69"/>
      <c r="F7879" s="77"/>
      <c r="G7879" s="63"/>
      <c r="H7879" s="64"/>
      <c r="I7879" s="73"/>
    </row>
    <row r="7880" spans="1:9" hidden="1" x14ac:dyDescent="0.25">
      <c r="A7880" s="224"/>
      <c r="B7880" s="60"/>
      <c r="C7880" s="151"/>
      <c r="D7880" s="87"/>
      <c r="E7880" s="56"/>
      <c r="F7880" s="67"/>
      <c r="G7880" s="63"/>
      <c r="H7880" s="64"/>
      <c r="I7880" s="73"/>
    </row>
    <row r="7881" spans="1:9" hidden="1" x14ac:dyDescent="0.25">
      <c r="A7881" s="224"/>
      <c r="B7881" s="56"/>
      <c r="C7881" s="56"/>
      <c r="D7881" s="57"/>
      <c r="E7881" s="56"/>
      <c r="F7881" s="76"/>
      <c r="G7881" s="63"/>
      <c r="H7881" s="64"/>
      <c r="I7881" s="73"/>
    </row>
    <row r="7882" spans="1:9" hidden="1" x14ac:dyDescent="0.25">
      <c r="A7882" s="224"/>
      <c r="B7882" s="56"/>
      <c r="C7882" s="123"/>
      <c r="D7882" s="57"/>
      <c r="E7882" s="72"/>
      <c r="F7882" s="76"/>
      <c r="G7882" s="63"/>
      <c r="H7882" s="64"/>
      <c r="I7882" s="73"/>
    </row>
    <row r="7883" spans="1:9" hidden="1" x14ac:dyDescent="0.25">
      <c r="A7883" s="224"/>
      <c r="B7883" s="60"/>
      <c r="C7883" s="60"/>
      <c r="D7883" s="61"/>
      <c r="E7883" s="69"/>
      <c r="F7883" s="62"/>
      <c r="G7883" s="63"/>
      <c r="H7883" s="64"/>
      <c r="I7883" s="70"/>
    </row>
    <row r="7884" spans="1:9" hidden="1" x14ac:dyDescent="0.25">
      <c r="A7884" s="224"/>
      <c r="B7884" s="68"/>
      <c r="C7884" s="56"/>
      <c r="D7884" s="87"/>
      <c r="E7884" s="56"/>
      <c r="F7884" s="62"/>
      <c r="G7884" s="63"/>
      <c r="H7884" s="64"/>
      <c r="I7884" s="70"/>
    </row>
    <row r="7885" spans="1:9" hidden="1" x14ac:dyDescent="0.25">
      <c r="A7885" s="224"/>
      <c r="B7885" s="56"/>
      <c r="C7885" s="75"/>
      <c r="D7885" s="106"/>
      <c r="E7885" s="72"/>
      <c r="F7885" s="58"/>
      <c r="G7885" s="63"/>
      <c r="H7885" s="64"/>
      <c r="I7885" s="70"/>
    </row>
    <row r="7886" spans="1:9" hidden="1" x14ac:dyDescent="0.25">
      <c r="A7886" s="224"/>
      <c r="B7886" s="68"/>
      <c r="C7886" s="56"/>
      <c r="D7886" s="87"/>
      <c r="E7886" s="56"/>
      <c r="F7886" s="62"/>
      <c r="G7886" s="63"/>
      <c r="H7886" s="64"/>
      <c r="I7886" s="70"/>
    </row>
    <row r="7887" spans="1:9" hidden="1" x14ac:dyDescent="0.25">
      <c r="A7887" s="224"/>
      <c r="B7887" s="68"/>
      <c r="C7887" s="56"/>
      <c r="D7887" s="87"/>
      <c r="E7887" s="56"/>
      <c r="F7887" s="62"/>
      <c r="G7887" s="63"/>
      <c r="H7887" s="64"/>
      <c r="I7887" s="70"/>
    </row>
    <row r="7888" spans="1:9" hidden="1" x14ac:dyDescent="0.25">
      <c r="A7888" s="224"/>
      <c r="B7888" s="55"/>
      <c r="C7888" s="56"/>
      <c r="D7888" s="128"/>
      <c r="E7888" s="86"/>
      <c r="F7888" s="253"/>
      <c r="G7888" s="63"/>
      <c r="H7888" s="64"/>
      <c r="I7888" s="70"/>
    </row>
    <row r="7889" spans="1:9" hidden="1" x14ac:dyDescent="0.25">
      <c r="A7889" s="224"/>
      <c r="B7889" s="55"/>
      <c r="C7889" s="56"/>
      <c r="D7889" s="98"/>
      <c r="E7889" s="99"/>
      <c r="F7889" s="120"/>
      <c r="G7889" s="63"/>
      <c r="H7889" s="64"/>
      <c r="I7889" s="70"/>
    </row>
    <row r="7890" spans="1:9" hidden="1" x14ac:dyDescent="0.25">
      <c r="A7890" s="224"/>
      <c r="B7890" s="56"/>
      <c r="C7890" s="56"/>
      <c r="D7890" s="129"/>
      <c r="E7890" s="208"/>
      <c r="F7890" s="130"/>
      <c r="G7890" s="100"/>
      <c r="H7890" s="64"/>
      <c r="I7890" s="56"/>
    </row>
    <row r="7891" spans="1:9" hidden="1" x14ac:dyDescent="0.25">
      <c r="A7891" s="224"/>
      <c r="B7891" s="56"/>
      <c r="C7891" s="56"/>
      <c r="D7891" s="105"/>
      <c r="E7891" s="72"/>
      <c r="F7891" s="62"/>
      <c r="G7891" s="63"/>
      <c r="H7891" s="64"/>
      <c r="I7891" s="70"/>
    </row>
    <row r="7892" spans="1:9" hidden="1" x14ac:dyDescent="0.25">
      <c r="A7892" s="224"/>
      <c r="B7892" s="68"/>
      <c r="C7892" s="56"/>
      <c r="D7892" s="57"/>
      <c r="E7892" s="72"/>
      <c r="F7892" s="62"/>
      <c r="G7892" s="63"/>
      <c r="H7892" s="64"/>
      <c r="I7892" s="73"/>
    </row>
    <row r="7893" spans="1:9" hidden="1" x14ac:dyDescent="0.25">
      <c r="A7893" s="224"/>
      <c r="B7893" s="55"/>
      <c r="C7893" s="75"/>
      <c r="D7893" s="61"/>
      <c r="E7893" s="56"/>
      <c r="F7893" s="62"/>
      <c r="G7893" s="63"/>
      <c r="H7893" s="64"/>
      <c r="I7893" s="73"/>
    </row>
    <row r="7894" spans="1:9" hidden="1" x14ac:dyDescent="0.25">
      <c r="A7894" s="224"/>
      <c r="B7894" s="56"/>
      <c r="C7894" s="56"/>
      <c r="D7894" s="61"/>
      <c r="E7894" s="56"/>
      <c r="F7894" s="77"/>
      <c r="G7894" s="63"/>
      <c r="H7894" s="64"/>
      <c r="I7894" s="70"/>
    </row>
    <row r="7895" spans="1:9" hidden="1" x14ac:dyDescent="0.25">
      <c r="A7895" s="224"/>
      <c r="B7895" s="56"/>
      <c r="C7895" s="56"/>
      <c r="D7895" s="57"/>
      <c r="E7895" s="56"/>
      <c r="F7895" s="62"/>
      <c r="G7895" s="63"/>
      <c r="H7895" s="64"/>
      <c r="I7895" s="73"/>
    </row>
    <row r="7896" spans="1:9" hidden="1" x14ac:dyDescent="0.25">
      <c r="A7896" s="224"/>
      <c r="B7896" s="56"/>
      <c r="C7896" s="56"/>
      <c r="D7896" s="61"/>
      <c r="E7896" s="56"/>
      <c r="F7896" s="77"/>
      <c r="G7896" s="63"/>
      <c r="H7896" s="64"/>
      <c r="I7896" s="73"/>
    </row>
    <row r="7897" spans="1:9" hidden="1" x14ac:dyDescent="0.25">
      <c r="A7897" s="224"/>
      <c r="B7897" s="60"/>
      <c r="C7897" s="151"/>
      <c r="D7897" s="57"/>
      <c r="E7897" s="56"/>
      <c r="F7897" s="62"/>
      <c r="G7897" s="63"/>
      <c r="H7897" s="64"/>
      <c r="I7897" s="73"/>
    </row>
    <row r="7898" spans="1:9" hidden="1" x14ac:dyDescent="0.25">
      <c r="A7898" s="224"/>
      <c r="B7898" s="56"/>
      <c r="C7898" s="56"/>
      <c r="D7898" s="57"/>
      <c r="E7898" s="56"/>
      <c r="F7898" s="62"/>
      <c r="G7898" s="63"/>
      <c r="H7898" s="64"/>
      <c r="I7898" s="73"/>
    </row>
    <row r="7899" spans="1:9" hidden="1" x14ac:dyDescent="0.25">
      <c r="A7899" s="224"/>
      <c r="B7899" s="56"/>
      <c r="C7899" s="56"/>
      <c r="D7899" s="61"/>
      <c r="E7899" s="72"/>
      <c r="F7899" s="76"/>
      <c r="G7899" s="63"/>
      <c r="H7899" s="64"/>
      <c r="I7899" s="73"/>
    </row>
    <row r="7900" spans="1:9" hidden="1" x14ac:dyDescent="0.25">
      <c r="A7900" s="224"/>
      <c r="B7900" s="56"/>
      <c r="C7900" s="56"/>
      <c r="D7900" s="57"/>
      <c r="E7900" s="72"/>
      <c r="F7900" s="67"/>
      <c r="G7900" s="63"/>
      <c r="H7900" s="64"/>
      <c r="I7900" s="73"/>
    </row>
    <row r="7901" spans="1:9" hidden="1" x14ac:dyDescent="0.25">
      <c r="A7901" s="224"/>
      <c r="B7901" s="56"/>
      <c r="C7901" s="56"/>
      <c r="D7901" s="57"/>
      <c r="E7901" s="72"/>
      <c r="F7901" s="58"/>
      <c r="G7901" s="63"/>
      <c r="H7901" s="64"/>
      <c r="I7901" s="73"/>
    </row>
    <row r="7902" spans="1:9" hidden="1" x14ac:dyDescent="0.25">
      <c r="A7902" s="224"/>
      <c r="B7902" s="56"/>
      <c r="C7902" s="56"/>
      <c r="D7902" s="57"/>
      <c r="E7902" s="56"/>
      <c r="F7902" s="62"/>
      <c r="G7902" s="63"/>
      <c r="H7902" s="64"/>
      <c r="I7902" s="73"/>
    </row>
    <row r="7903" spans="1:9" hidden="1" x14ac:dyDescent="0.25">
      <c r="A7903" s="224"/>
      <c r="B7903" s="56"/>
      <c r="C7903" s="56"/>
      <c r="D7903" s="61"/>
      <c r="E7903" s="56"/>
      <c r="F7903" s="62"/>
      <c r="G7903" s="63"/>
      <c r="H7903" s="64"/>
      <c r="I7903" s="73"/>
    </row>
    <row r="7904" spans="1:9" hidden="1" x14ac:dyDescent="0.25">
      <c r="A7904" s="224"/>
      <c r="B7904" s="56"/>
      <c r="C7904" s="56"/>
      <c r="D7904" s="61"/>
      <c r="E7904" s="56"/>
      <c r="F7904" s="62"/>
      <c r="G7904" s="63"/>
      <c r="H7904" s="64"/>
      <c r="I7904" s="73"/>
    </row>
    <row r="7905" spans="1:9" hidden="1" x14ac:dyDescent="0.25">
      <c r="A7905" s="224"/>
      <c r="B7905" s="56"/>
      <c r="C7905" s="56"/>
      <c r="D7905" s="61"/>
      <c r="E7905" s="56"/>
      <c r="F7905" s="62"/>
      <c r="G7905" s="63"/>
      <c r="H7905" s="64"/>
      <c r="I7905" s="73"/>
    </row>
    <row r="7906" spans="1:9" hidden="1" x14ac:dyDescent="0.25">
      <c r="A7906" s="224"/>
      <c r="B7906" s="56"/>
      <c r="C7906" s="56"/>
      <c r="D7906" s="61"/>
      <c r="E7906" s="56"/>
      <c r="F7906" s="62"/>
      <c r="G7906" s="63"/>
      <c r="H7906" s="64"/>
      <c r="I7906" s="73"/>
    </row>
    <row r="7907" spans="1:9" hidden="1" x14ac:dyDescent="0.25">
      <c r="A7907" s="224"/>
      <c r="B7907" s="56"/>
      <c r="C7907" s="56"/>
      <c r="D7907" s="61"/>
      <c r="E7907" s="56"/>
      <c r="F7907" s="62"/>
      <c r="G7907" s="63"/>
      <c r="H7907" s="64"/>
      <c r="I7907" s="73"/>
    </row>
    <row r="7908" spans="1:9" hidden="1" x14ac:dyDescent="0.25">
      <c r="A7908" s="224"/>
      <c r="B7908" s="56"/>
      <c r="C7908" s="56"/>
      <c r="D7908" s="61"/>
      <c r="E7908" s="56"/>
      <c r="F7908" s="62"/>
      <c r="G7908" s="63"/>
      <c r="H7908" s="64"/>
      <c r="I7908" s="73"/>
    </row>
    <row r="7909" spans="1:9" hidden="1" x14ac:dyDescent="0.25">
      <c r="A7909" s="224"/>
      <c r="B7909" s="56"/>
      <c r="C7909" s="56"/>
      <c r="D7909" s="61"/>
      <c r="E7909" s="56"/>
      <c r="F7909" s="62"/>
      <c r="G7909" s="63"/>
      <c r="H7909" s="64"/>
      <c r="I7909" s="73"/>
    </row>
    <row r="7910" spans="1:9" hidden="1" x14ac:dyDescent="0.25">
      <c r="A7910" s="224"/>
      <c r="B7910" s="56"/>
      <c r="C7910" s="56"/>
      <c r="D7910" s="61"/>
      <c r="E7910" s="56"/>
      <c r="F7910" s="62"/>
      <c r="G7910" s="63"/>
      <c r="H7910" s="64"/>
      <c r="I7910" s="73"/>
    </row>
    <row r="7911" spans="1:9" hidden="1" x14ac:dyDescent="0.25">
      <c r="A7911" s="224"/>
      <c r="B7911" s="55"/>
      <c r="C7911" s="56"/>
      <c r="D7911" s="57"/>
      <c r="E7911" s="56"/>
      <c r="F7911" s="62"/>
      <c r="G7911" s="63"/>
      <c r="H7911" s="64"/>
      <c r="I7911" s="73"/>
    </row>
    <row r="7912" spans="1:9" hidden="1" x14ac:dyDescent="0.25">
      <c r="A7912" s="224"/>
      <c r="B7912" s="56"/>
      <c r="C7912" s="56"/>
      <c r="D7912" s="57"/>
      <c r="E7912" s="72"/>
      <c r="F7912" s="58"/>
      <c r="G7912" s="63"/>
      <c r="H7912" s="64"/>
      <c r="I7912" s="73"/>
    </row>
    <row r="7913" spans="1:9" hidden="1" x14ac:dyDescent="0.25">
      <c r="A7913" s="224"/>
      <c r="B7913" s="56"/>
      <c r="C7913" s="56"/>
      <c r="D7913" s="57"/>
      <c r="E7913" s="56"/>
      <c r="F7913" s="62"/>
      <c r="G7913" s="63"/>
      <c r="H7913" s="64"/>
      <c r="I7913" s="73"/>
    </row>
    <row r="7914" spans="1:9" hidden="1" x14ac:dyDescent="0.25">
      <c r="A7914" s="224"/>
      <c r="B7914" s="81"/>
      <c r="C7914" s="75"/>
      <c r="D7914" s="87"/>
      <c r="E7914" s="56"/>
      <c r="F7914" s="67"/>
      <c r="G7914" s="63"/>
      <c r="H7914" s="64"/>
      <c r="I7914" s="73"/>
    </row>
    <row r="7915" spans="1:9" hidden="1" x14ac:dyDescent="0.25">
      <c r="A7915" s="224"/>
      <c r="B7915" s="56"/>
      <c r="C7915" s="56"/>
      <c r="D7915" s="57"/>
      <c r="E7915" s="56"/>
      <c r="F7915" s="62"/>
      <c r="G7915" s="63"/>
      <c r="H7915" s="64"/>
      <c r="I7915" s="73"/>
    </row>
    <row r="7916" spans="1:9" hidden="1" x14ac:dyDescent="0.25">
      <c r="A7916" s="224"/>
      <c r="B7916" s="68"/>
      <c r="C7916" s="56"/>
      <c r="D7916" s="57"/>
      <c r="E7916" s="56"/>
      <c r="F7916" s="62"/>
      <c r="G7916" s="63"/>
      <c r="H7916" s="64"/>
      <c r="I7916" s="73"/>
    </row>
    <row r="7917" spans="1:9" hidden="1" x14ac:dyDescent="0.25">
      <c r="A7917" s="224"/>
      <c r="B7917" s="69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4"/>
      <c r="B7918" s="55"/>
      <c r="C7918" s="56"/>
      <c r="D7918" s="57"/>
      <c r="E7918" s="56"/>
      <c r="F7918" s="62"/>
      <c r="G7918" s="63"/>
      <c r="H7918" s="64"/>
      <c r="I7918" s="73"/>
    </row>
    <row r="7919" spans="1:9" hidden="1" x14ac:dyDescent="0.25">
      <c r="A7919" s="224"/>
      <c r="B7919" s="81"/>
      <c r="C7919" s="75"/>
      <c r="D7919" s="57"/>
      <c r="E7919" s="56"/>
      <c r="F7919" s="76"/>
      <c r="G7919" s="63"/>
      <c r="H7919" s="64"/>
      <c r="I7919" s="73"/>
    </row>
    <row r="7920" spans="1:9" hidden="1" x14ac:dyDescent="0.25">
      <c r="A7920" s="224"/>
      <c r="B7920" s="68"/>
      <c r="C7920" s="75"/>
      <c r="D7920" s="57"/>
      <c r="E7920" s="72"/>
      <c r="F7920" s="59"/>
      <c r="G7920" s="63"/>
      <c r="H7920" s="64"/>
      <c r="I7920" s="73"/>
    </row>
    <row r="7921" spans="1:9" hidden="1" x14ac:dyDescent="0.25">
      <c r="A7921" s="224"/>
      <c r="B7921" s="56"/>
      <c r="C7921" s="56"/>
      <c r="D7921" s="243"/>
      <c r="E7921" s="230"/>
      <c r="F7921" s="138"/>
      <c r="G7921" s="63"/>
      <c r="H7921" s="64"/>
      <c r="I7921" s="73"/>
    </row>
    <row r="7922" spans="1:9" hidden="1" x14ac:dyDescent="0.25">
      <c r="A7922" s="224"/>
      <c r="B7922" s="68"/>
      <c r="C7922" s="80"/>
      <c r="D7922" s="57"/>
      <c r="E7922" s="72"/>
      <c r="F7922" s="77"/>
      <c r="G7922" s="63"/>
      <c r="H7922" s="64"/>
      <c r="I7922" s="56"/>
    </row>
    <row r="7923" spans="1:9" hidden="1" x14ac:dyDescent="0.25">
      <c r="A7923" s="224"/>
      <c r="B7923" s="56"/>
      <c r="C7923" s="56"/>
      <c r="D7923" s="108"/>
      <c r="E7923" s="69"/>
      <c r="F7923" s="77"/>
      <c r="G7923" s="63"/>
      <c r="H7923" s="64"/>
      <c r="I7923" s="56"/>
    </row>
    <row r="7924" spans="1:9" hidden="1" x14ac:dyDescent="0.25">
      <c r="A7924" s="224"/>
      <c r="B7924" s="68"/>
      <c r="C7924" s="56"/>
      <c r="D7924" s="57"/>
      <c r="E7924" s="66"/>
      <c r="F7924" s="77"/>
      <c r="G7924" s="63"/>
      <c r="H7924" s="64"/>
      <c r="I7924" s="56"/>
    </row>
    <row r="7925" spans="1:9" hidden="1" x14ac:dyDescent="0.25">
      <c r="A7925" s="224"/>
      <c r="B7925" s="56"/>
      <c r="C7925" s="56"/>
      <c r="D7925" s="57"/>
      <c r="E7925" s="66"/>
      <c r="F7925" s="76"/>
      <c r="G7925" s="63"/>
      <c r="H7925" s="64"/>
      <c r="I7925" s="56"/>
    </row>
    <row r="7926" spans="1:9" hidden="1" x14ac:dyDescent="0.25">
      <c r="A7926" s="224"/>
      <c r="B7926" s="56"/>
      <c r="C7926" s="123"/>
      <c r="D7926" s="57"/>
      <c r="E7926" s="72"/>
      <c r="F7926" s="76"/>
      <c r="G7926" s="63"/>
      <c r="H7926" s="64"/>
      <c r="I7926" s="56"/>
    </row>
    <row r="7927" spans="1:9" hidden="1" x14ac:dyDescent="0.25">
      <c r="A7927" s="224"/>
      <c r="B7927" s="56"/>
      <c r="C7927" s="56"/>
      <c r="D7927" s="108"/>
      <c r="E7927" s="69"/>
      <c r="F7927" s="77"/>
      <c r="G7927" s="63"/>
      <c r="H7927" s="64"/>
      <c r="I7927" s="56"/>
    </row>
    <row r="7928" spans="1:9" hidden="1" x14ac:dyDescent="0.25">
      <c r="A7928" s="224"/>
      <c r="B7928" s="68"/>
      <c r="C7928" s="56"/>
      <c r="D7928" s="57"/>
      <c r="E7928" s="66"/>
      <c r="F7928" s="77"/>
      <c r="G7928" s="63"/>
      <c r="H7928" s="64"/>
      <c r="I7928" s="56"/>
    </row>
    <row r="7929" spans="1:9" hidden="1" x14ac:dyDescent="0.25">
      <c r="A7929" s="224"/>
      <c r="B7929" s="56"/>
      <c r="C7929" s="56"/>
      <c r="D7929" s="57"/>
      <c r="E7929" s="66"/>
      <c r="F7929" s="76"/>
      <c r="G7929" s="63"/>
      <c r="H7929" s="64"/>
      <c r="I7929" s="73"/>
    </row>
    <row r="7930" spans="1:9" hidden="1" x14ac:dyDescent="0.25">
      <c r="A7930" s="224"/>
      <c r="B7930" s="56"/>
      <c r="C7930" s="56"/>
      <c r="D7930" s="57"/>
      <c r="E7930" s="66"/>
      <c r="F7930" s="76"/>
      <c r="G7930" s="63"/>
      <c r="H7930" s="64"/>
      <c r="I7930" s="56"/>
    </row>
    <row r="7931" spans="1:9" hidden="1" x14ac:dyDescent="0.25">
      <c r="A7931" s="224"/>
      <c r="B7931" s="68"/>
      <c r="C7931" s="56"/>
      <c r="D7931" s="57"/>
      <c r="E7931" s="56"/>
      <c r="F7931" s="62"/>
      <c r="G7931" s="63"/>
      <c r="H7931" s="64"/>
      <c r="I7931" s="70"/>
    </row>
    <row r="7932" spans="1:9" hidden="1" x14ac:dyDescent="0.25">
      <c r="A7932" s="224"/>
      <c r="B7932" s="56"/>
      <c r="C7932" s="56"/>
      <c r="D7932" s="57"/>
      <c r="E7932" s="72"/>
      <c r="F7932" s="62"/>
      <c r="G7932" s="63"/>
      <c r="H7932" s="64"/>
      <c r="I7932" s="70"/>
    </row>
    <row r="7933" spans="1:9" hidden="1" x14ac:dyDescent="0.25">
      <c r="A7933" s="224"/>
      <c r="B7933" s="56"/>
      <c r="C7933" s="56"/>
      <c r="D7933" s="57"/>
      <c r="E7933" s="72"/>
      <c r="F7933" s="62"/>
      <c r="G7933" s="63"/>
      <c r="H7933" s="64"/>
      <c r="I7933" s="56"/>
    </row>
    <row r="7934" spans="1:9" hidden="1" x14ac:dyDescent="0.25">
      <c r="A7934" s="224"/>
      <c r="B7934" s="56"/>
      <c r="C7934" s="56"/>
      <c r="D7934" s="57"/>
      <c r="E7934" s="66"/>
      <c r="F7934" s="76"/>
      <c r="G7934" s="63"/>
      <c r="H7934" s="64"/>
      <c r="I7934" s="56"/>
    </row>
    <row r="7935" spans="1:9" hidden="1" x14ac:dyDescent="0.25">
      <c r="A7935" s="224"/>
      <c r="B7935" s="55"/>
      <c r="C7935" s="56"/>
      <c r="D7935" s="98"/>
      <c r="E7935" s="99"/>
      <c r="F7935" s="120"/>
      <c r="G7935" s="63"/>
      <c r="H7935" s="64"/>
      <c r="I7935" s="81"/>
    </row>
    <row r="7936" spans="1:9" hidden="1" x14ac:dyDescent="0.25">
      <c r="A7936" s="224"/>
      <c r="B7936" s="56"/>
      <c r="C7936" s="56"/>
      <c r="D7936" s="57"/>
      <c r="E7936" s="56"/>
      <c r="F7936" s="62"/>
      <c r="G7936" s="63"/>
      <c r="H7936" s="64"/>
      <c r="I7936" s="73"/>
    </row>
    <row r="7937" spans="1:9" hidden="1" x14ac:dyDescent="0.25">
      <c r="A7937" s="224"/>
      <c r="B7937" s="55"/>
      <c r="C7937" s="75"/>
      <c r="D7937" s="61"/>
      <c r="E7937" s="56"/>
      <c r="F7937" s="62"/>
      <c r="G7937" s="63"/>
      <c r="H7937" s="64"/>
      <c r="I7937" s="73"/>
    </row>
    <row r="7938" spans="1:9" hidden="1" x14ac:dyDescent="0.25">
      <c r="A7938" s="224"/>
      <c r="B7938" s="56"/>
      <c r="C7938" s="56"/>
      <c r="D7938" s="61"/>
      <c r="E7938" s="56"/>
      <c r="F7938" s="77"/>
      <c r="G7938" s="63"/>
      <c r="H7938" s="64"/>
      <c r="I7938" s="73"/>
    </row>
    <row r="7939" spans="1:9" hidden="1" x14ac:dyDescent="0.25">
      <c r="A7939" s="224"/>
      <c r="B7939" s="56"/>
      <c r="C7939" s="71"/>
      <c r="D7939" s="57"/>
      <c r="E7939" s="72"/>
      <c r="F7939" s="62"/>
      <c r="G7939" s="63"/>
      <c r="H7939" s="64"/>
      <c r="I7939" s="73"/>
    </row>
    <row r="7940" spans="1:9" hidden="1" x14ac:dyDescent="0.25">
      <c r="A7940" s="224"/>
      <c r="B7940" s="56"/>
      <c r="C7940" s="56"/>
      <c r="D7940" s="61"/>
      <c r="E7940" s="56"/>
      <c r="F7940" s="77"/>
      <c r="G7940" s="63"/>
      <c r="H7940" s="64"/>
      <c r="I7940" s="73"/>
    </row>
    <row r="7941" spans="1:9" hidden="1" x14ac:dyDescent="0.25">
      <c r="A7941" s="224"/>
      <c r="B7941" s="56"/>
      <c r="C7941" s="123"/>
      <c r="D7941" s="57"/>
      <c r="E7941" s="72"/>
      <c r="F7941" s="76"/>
      <c r="G7941" s="63"/>
      <c r="H7941" s="64"/>
      <c r="I7941" s="70"/>
    </row>
    <row r="7942" spans="1:9" hidden="1" x14ac:dyDescent="0.25">
      <c r="A7942" s="224"/>
      <c r="B7942" s="68"/>
      <c r="C7942" s="56"/>
      <c r="D7942" s="83"/>
      <c r="E7942" s="69"/>
      <c r="F7942" s="77"/>
      <c r="G7942" s="63"/>
      <c r="H7942" s="64"/>
      <c r="I7942" s="73"/>
    </row>
    <row r="7943" spans="1:9" hidden="1" x14ac:dyDescent="0.25">
      <c r="A7943" s="224"/>
      <c r="B7943" s="60"/>
      <c r="C7943" s="151"/>
      <c r="D7943" s="57"/>
      <c r="E7943" s="56"/>
      <c r="F7943" s="62"/>
      <c r="G7943" s="63"/>
      <c r="H7943" s="64"/>
      <c r="I7943" s="73"/>
    </row>
    <row r="7944" spans="1:9" hidden="1" x14ac:dyDescent="0.25">
      <c r="A7944" s="224"/>
      <c r="B7944" s="60"/>
      <c r="C7944" s="151"/>
      <c r="D7944" s="57"/>
      <c r="E7944" s="56"/>
      <c r="F7944" s="62"/>
      <c r="G7944" s="63"/>
      <c r="H7944" s="64"/>
      <c r="I7944" s="73"/>
    </row>
    <row r="7945" spans="1:9" hidden="1" x14ac:dyDescent="0.25">
      <c r="A7945" s="224"/>
      <c r="B7945" s="68"/>
      <c r="C7945" s="56"/>
      <c r="D7945" s="87"/>
      <c r="E7945" s="56"/>
      <c r="F7945" s="62"/>
      <c r="G7945" s="63"/>
      <c r="H7945" s="64"/>
      <c r="I7945" s="73"/>
    </row>
    <row r="7946" spans="1:9" hidden="1" x14ac:dyDescent="0.25">
      <c r="A7946" s="224"/>
      <c r="B7946" s="68"/>
      <c r="C7946" s="56"/>
      <c r="D7946" s="87"/>
      <c r="E7946" s="56"/>
      <c r="F7946" s="62"/>
      <c r="G7946" s="63"/>
      <c r="H7946" s="64"/>
      <c r="I7946" s="73"/>
    </row>
    <row r="7947" spans="1:9" hidden="1" x14ac:dyDescent="0.25">
      <c r="A7947" s="224"/>
      <c r="B7947" s="55"/>
      <c r="C7947" s="72"/>
      <c r="D7947" s="57"/>
      <c r="E7947" s="72"/>
      <c r="F7947" s="76"/>
      <c r="G7947" s="63"/>
      <c r="H7947" s="64"/>
      <c r="I7947" s="73"/>
    </row>
    <row r="7948" spans="1:9" hidden="1" x14ac:dyDescent="0.25">
      <c r="A7948" s="224"/>
      <c r="B7948" s="81"/>
      <c r="C7948" s="75"/>
      <c r="D7948" s="87"/>
      <c r="E7948" s="56"/>
      <c r="F7948" s="67"/>
      <c r="G7948" s="63"/>
      <c r="H7948" s="64"/>
      <c r="I7948" s="73"/>
    </row>
    <row r="7949" spans="1:9" hidden="1" x14ac:dyDescent="0.25">
      <c r="A7949" s="224"/>
      <c r="B7949" s="68"/>
      <c r="C7949" s="72"/>
      <c r="D7949" s="57"/>
      <c r="E7949" s="72"/>
      <c r="F7949" s="62"/>
      <c r="G7949" s="63"/>
      <c r="H7949" s="64"/>
      <c r="I7949" s="73"/>
    </row>
    <row r="7950" spans="1:9" hidden="1" x14ac:dyDescent="0.25">
      <c r="A7950" s="224"/>
      <c r="B7950" s="56"/>
      <c r="C7950" s="81"/>
      <c r="D7950" s="57"/>
      <c r="E7950" s="56"/>
      <c r="F7950" s="77"/>
      <c r="G7950" s="63"/>
      <c r="H7950" s="64"/>
      <c r="I7950" s="73"/>
    </row>
    <row r="7951" spans="1:9" hidden="1" x14ac:dyDescent="0.25">
      <c r="A7951" s="224"/>
      <c r="B7951" s="56"/>
      <c r="C7951" s="80"/>
      <c r="D7951" s="57"/>
      <c r="E7951" s="56"/>
      <c r="F7951" s="77"/>
      <c r="G7951" s="63"/>
      <c r="H7951" s="64"/>
      <c r="I7951" s="73"/>
    </row>
    <row r="7952" spans="1:9" hidden="1" x14ac:dyDescent="0.25">
      <c r="A7952" s="224"/>
      <c r="B7952" s="56"/>
      <c r="C7952" s="56"/>
      <c r="D7952" s="57"/>
      <c r="E7952" s="72"/>
      <c r="F7952" s="67"/>
      <c r="G7952" s="63"/>
      <c r="H7952" s="64"/>
      <c r="I7952" s="73"/>
    </row>
    <row r="7953" spans="1:9" hidden="1" x14ac:dyDescent="0.25">
      <c r="A7953" s="224"/>
      <c r="B7953" s="68"/>
      <c r="C7953" s="56"/>
      <c r="D7953" s="61"/>
      <c r="E7953" s="56"/>
      <c r="F7953" s="62"/>
      <c r="G7953" s="63"/>
      <c r="H7953" s="64"/>
      <c r="I7953" s="73"/>
    </row>
    <row r="7954" spans="1:9" hidden="1" x14ac:dyDescent="0.25">
      <c r="A7954" s="224"/>
      <c r="B7954" s="56"/>
      <c r="C7954" s="56"/>
      <c r="D7954" s="57"/>
      <c r="E7954" s="56"/>
      <c r="F7954" s="62"/>
      <c r="G7954" s="63"/>
      <c r="H7954" s="64"/>
      <c r="I7954" s="73"/>
    </row>
    <row r="7955" spans="1:9" hidden="1" x14ac:dyDescent="0.25">
      <c r="A7955" s="224"/>
      <c r="B7955" s="56"/>
      <c r="C7955" s="56"/>
      <c r="D7955" s="57"/>
      <c r="E7955" s="56"/>
      <c r="F7955" s="62"/>
      <c r="G7955" s="63"/>
      <c r="H7955" s="64"/>
      <c r="I7955" s="70"/>
    </row>
    <row r="7956" spans="1:9" hidden="1" x14ac:dyDescent="0.25">
      <c r="A7956" s="224"/>
      <c r="B7956" s="55"/>
      <c r="C7956" s="72"/>
      <c r="D7956" s="57"/>
      <c r="E7956" s="72"/>
      <c r="F7956" s="76"/>
      <c r="G7956" s="63"/>
      <c r="H7956" s="64"/>
      <c r="I7956" s="70"/>
    </row>
    <row r="7957" spans="1:9" hidden="1" x14ac:dyDescent="0.25">
      <c r="A7957" s="224"/>
      <c r="B7957" s="68"/>
      <c r="C7957" s="72"/>
      <c r="D7957" s="87"/>
      <c r="E7957" s="72"/>
      <c r="F7957" s="62"/>
      <c r="G7957" s="63"/>
      <c r="H7957" s="64"/>
      <c r="I7957" s="70"/>
    </row>
    <row r="7958" spans="1:9" hidden="1" x14ac:dyDescent="0.25">
      <c r="A7958" s="224"/>
      <c r="B7958" s="56"/>
      <c r="C7958" s="56"/>
      <c r="D7958" s="128"/>
      <c r="E7958" s="86"/>
      <c r="F7958" s="62"/>
      <c r="G7958" s="63"/>
      <c r="H7958" s="64"/>
      <c r="I7958" s="70"/>
    </row>
    <row r="7959" spans="1:9" hidden="1" x14ac:dyDescent="0.25">
      <c r="A7959" s="224"/>
      <c r="B7959" s="55"/>
      <c r="C7959" s="56"/>
      <c r="D7959" s="105"/>
      <c r="E7959" s="66"/>
      <c r="F7959" s="76"/>
      <c r="G7959" s="63"/>
      <c r="H7959" s="64"/>
      <c r="I7959" s="70"/>
    </row>
    <row r="7960" spans="1:9" hidden="1" x14ac:dyDescent="0.25">
      <c r="A7960" s="224"/>
      <c r="B7960" s="55"/>
      <c r="C7960" s="56"/>
      <c r="D7960" s="105"/>
      <c r="E7960" s="66"/>
      <c r="F7960" s="77"/>
      <c r="G7960" s="63"/>
      <c r="H7960" s="64"/>
      <c r="I7960" s="70"/>
    </row>
    <row r="7961" spans="1:9" hidden="1" x14ac:dyDescent="0.25">
      <c r="A7961" s="224"/>
      <c r="B7961" s="81"/>
      <c r="C7961" s="71"/>
      <c r="D7961" s="57"/>
      <c r="E7961" s="56"/>
      <c r="F7961" s="62"/>
      <c r="G7961" s="63"/>
      <c r="H7961" s="64"/>
      <c r="I7961" s="70"/>
    </row>
    <row r="7962" spans="1:9" hidden="1" x14ac:dyDescent="0.25">
      <c r="A7962" s="224"/>
      <c r="B7962" s="68"/>
      <c r="C7962" s="72"/>
      <c r="D7962" s="87"/>
      <c r="E7962" s="72"/>
      <c r="F7962" s="62"/>
      <c r="G7962" s="63"/>
      <c r="H7962" s="64"/>
      <c r="I7962" s="70"/>
    </row>
    <row r="7963" spans="1:9" hidden="1" x14ac:dyDescent="0.25">
      <c r="A7963" s="224"/>
      <c r="B7963" s="68"/>
      <c r="C7963" s="72"/>
      <c r="D7963" s="57"/>
      <c r="E7963" s="72"/>
      <c r="F7963" s="62"/>
      <c r="G7963" s="63"/>
      <c r="H7963" s="64"/>
      <c r="I7963" s="70"/>
    </row>
    <row r="7964" spans="1:9" hidden="1" x14ac:dyDescent="0.25">
      <c r="A7964" s="224"/>
      <c r="B7964" s="55"/>
      <c r="C7964" s="72"/>
      <c r="D7964" s="57"/>
      <c r="E7964" s="72"/>
      <c r="F7964" s="76"/>
      <c r="G7964" s="63"/>
      <c r="H7964" s="64"/>
      <c r="I7964" s="70"/>
    </row>
    <row r="7965" spans="1:9" hidden="1" x14ac:dyDescent="0.25">
      <c r="A7965" s="224"/>
      <c r="B7965" s="81"/>
      <c r="C7965" s="75"/>
      <c r="D7965" s="57"/>
      <c r="E7965" s="56"/>
      <c r="F7965" s="76"/>
      <c r="G7965" s="63"/>
      <c r="H7965" s="64"/>
      <c r="I7965" s="70"/>
    </row>
    <row r="7966" spans="1:9" hidden="1" x14ac:dyDescent="0.25">
      <c r="A7966" s="224"/>
      <c r="B7966" s="68"/>
      <c r="C7966" s="123"/>
      <c r="D7966" s="57"/>
      <c r="E7966" s="66"/>
      <c r="F7966" s="62"/>
      <c r="G7966" s="63"/>
      <c r="H7966" s="64"/>
      <c r="I7966" s="70"/>
    </row>
    <row r="7967" spans="1:9" hidden="1" x14ac:dyDescent="0.25">
      <c r="A7967" s="224"/>
      <c r="B7967" s="56"/>
      <c r="C7967" s="75"/>
      <c r="D7967" s="57"/>
      <c r="E7967" s="66"/>
      <c r="F7967" s="76"/>
      <c r="G7967" s="63"/>
      <c r="H7967" s="64"/>
      <c r="I7967" s="70"/>
    </row>
    <row r="7968" spans="1:9" hidden="1" x14ac:dyDescent="0.25">
      <c r="A7968" s="224"/>
      <c r="B7968" s="56"/>
      <c r="C7968" s="75"/>
      <c r="D7968" s="57"/>
      <c r="E7968" s="72"/>
      <c r="F7968" s="62"/>
      <c r="G7968" s="63"/>
      <c r="H7968" s="64"/>
      <c r="I7968" s="70"/>
    </row>
    <row r="7969" spans="1:9" hidden="1" x14ac:dyDescent="0.25">
      <c r="A7969" s="224"/>
      <c r="B7969" s="56"/>
      <c r="C7969" s="56"/>
      <c r="D7969" s="57"/>
      <c r="E7969" s="72"/>
      <c r="F7969" s="62"/>
      <c r="G7969" s="63"/>
      <c r="H7969" s="64"/>
      <c r="I7969" s="70"/>
    </row>
    <row r="7970" spans="1:9" hidden="1" x14ac:dyDescent="0.25">
      <c r="A7970" s="224"/>
      <c r="B7970" s="68"/>
      <c r="C7970" s="56"/>
      <c r="D7970" s="61"/>
      <c r="E7970" s="56"/>
      <c r="F7970" s="62"/>
      <c r="G7970" s="63"/>
      <c r="H7970" s="64"/>
      <c r="I7970" s="70"/>
    </row>
    <row r="7971" spans="1:9" hidden="1" x14ac:dyDescent="0.25">
      <c r="A7971" s="224"/>
      <c r="B7971" s="56"/>
      <c r="C7971" s="56"/>
      <c r="D7971" s="128"/>
      <c r="E7971" s="99"/>
      <c r="F7971" s="116"/>
      <c r="G7971" s="63"/>
      <c r="H7971" s="64"/>
      <c r="I7971" s="70"/>
    </row>
    <row r="7972" spans="1:9" hidden="1" x14ac:dyDescent="0.25">
      <c r="A7972" s="224"/>
      <c r="B7972" s="68"/>
      <c r="C7972" s="56"/>
      <c r="D7972" s="57"/>
      <c r="E7972" s="66"/>
      <c r="F7972" s="62"/>
      <c r="G7972" s="63"/>
      <c r="H7972" s="64"/>
      <c r="I7972" s="70"/>
    </row>
    <row r="7973" spans="1:9" hidden="1" x14ac:dyDescent="0.25">
      <c r="A7973" s="224"/>
      <c r="B7973" s="56"/>
      <c r="C7973" s="56"/>
      <c r="D7973" s="57"/>
      <c r="E7973" s="66"/>
      <c r="F7973" s="62"/>
      <c r="G7973" s="63"/>
      <c r="H7973" s="64"/>
      <c r="I7973" s="70"/>
    </row>
    <row r="7974" spans="1:9" hidden="1" x14ac:dyDescent="0.25">
      <c r="A7974" s="224"/>
      <c r="B7974" s="56"/>
      <c r="C7974" s="56"/>
      <c r="D7974" s="83"/>
      <c r="E7974" s="66"/>
      <c r="F7974" s="76"/>
      <c r="G7974" s="63"/>
      <c r="H7974" s="64"/>
      <c r="I7974" s="70"/>
    </row>
    <row r="7975" spans="1:9" hidden="1" x14ac:dyDescent="0.25">
      <c r="A7975" s="224"/>
      <c r="B7975" s="56"/>
      <c r="C7975" s="65"/>
      <c r="D7975" s="61"/>
      <c r="E7975" s="66"/>
      <c r="F7975" s="76"/>
      <c r="G7975" s="63"/>
      <c r="H7975" s="64"/>
      <c r="I7975" s="70"/>
    </row>
    <row r="7976" spans="1:9" hidden="1" x14ac:dyDescent="0.25">
      <c r="A7976" s="224"/>
      <c r="B7976" s="56"/>
      <c r="C7976" s="56"/>
      <c r="D7976" s="71"/>
      <c r="E7976" s="66"/>
      <c r="F7976" s="96"/>
      <c r="G7976" s="63"/>
      <c r="H7976" s="64"/>
      <c r="I7976" s="70"/>
    </row>
    <row r="7977" spans="1:9" hidden="1" x14ac:dyDescent="0.25">
      <c r="A7977" s="224"/>
      <c r="B7977" s="55"/>
      <c r="C7977" s="55"/>
      <c r="D7977" s="57"/>
      <c r="E7977" s="66"/>
      <c r="F7977" s="76"/>
      <c r="G7977" s="100"/>
      <c r="H7977" s="64"/>
      <c r="I7977" s="70"/>
    </row>
    <row r="7978" spans="1:9" hidden="1" x14ac:dyDescent="0.25">
      <c r="A7978" s="224"/>
      <c r="B7978" s="56"/>
      <c r="C7978" s="56"/>
      <c r="D7978" s="71"/>
      <c r="E7978" s="84"/>
      <c r="F7978" s="96"/>
      <c r="G7978" s="63"/>
      <c r="H7978" s="64"/>
      <c r="I7978" s="70"/>
    </row>
    <row r="7979" spans="1:9" hidden="1" x14ac:dyDescent="0.25">
      <c r="A7979" s="224"/>
      <c r="B7979" s="68"/>
      <c r="C7979" s="68"/>
      <c r="D7979" s="57"/>
      <c r="E7979" s="66"/>
      <c r="F7979" s="76"/>
      <c r="G7979" s="63"/>
      <c r="H7979" s="64"/>
      <c r="I7979" s="70"/>
    </row>
    <row r="7980" spans="1:9" hidden="1" x14ac:dyDescent="0.25">
      <c r="A7980" s="224"/>
      <c r="B7980" s="55"/>
      <c r="C7980" s="74"/>
      <c r="D7980" s="83"/>
      <c r="E7980" s="84"/>
      <c r="F7980" s="76"/>
      <c r="G7980" s="63"/>
      <c r="H7980" s="64"/>
      <c r="I7980" s="70"/>
    </row>
    <row r="7981" spans="1:9" hidden="1" x14ac:dyDescent="0.25">
      <c r="A7981" s="224"/>
      <c r="B7981" s="68"/>
      <c r="C7981" s="56"/>
      <c r="D7981" s="57"/>
      <c r="E7981" s="66"/>
      <c r="F7981" s="62"/>
      <c r="G7981" s="63"/>
      <c r="H7981" s="64"/>
      <c r="I7981" s="56"/>
    </row>
    <row r="7982" spans="1:9" hidden="1" x14ac:dyDescent="0.25">
      <c r="A7982" s="224"/>
      <c r="B7982" s="81"/>
      <c r="C7982" s="71"/>
      <c r="D7982" s="57"/>
      <c r="E7982" s="56"/>
      <c r="F7982" s="62"/>
      <c r="G7982" s="63"/>
      <c r="H7982" s="64"/>
      <c r="I7982" s="56"/>
    </row>
    <row r="7983" spans="1:9" hidden="1" x14ac:dyDescent="0.25">
      <c r="A7983" s="224"/>
      <c r="B7983" s="56"/>
      <c r="C7983" s="56"/>
      <c r="D7983" s="61"/>
      <c r="E7983" s="72"/>
      <c r="F7983" s="76"/>
      <c r="G7983" s="63"/>
      <c r="H7983" s="64"/>
      <c r="I7983" s="56"/>
    </row>
    <row r="7984" spans="1:9" hidden="1" x14ac:dyDescent="0.25">
      <c r="A7984" s="224"/>
      <c r="B7984" s="433"/>
      <c r="C7984" s="123"/>
      <c r="D7984" s="57"/>
      <c r="E7984" s="66"/>
      <c r="F7984" s="62"/>
      <c r="G7984" s="63"/>
      <c r="H7984" s="64"/>
      <c r="I7984" s="73"/>
    </row>
    <row r="7985" spans="1:9" hidden="1" x14ac:dyDescent="0.25">
      <c r="A7985" s="224"/>
      <c r="B7985" s="55"/>
      <c r="C7985" s="75"/>
      <c r="D7985" s="61"/>
      <c r="E7985" s="56"/>
      <c r="F7985" s="62"/>
      <c r="G7985" s="63"/>
      <c r="H7985" s="64"/>
      <c r="I7985" s="73"/>
    </row>
    <row r="7986" spans="1:9" hidden="1" x14ac:dyDescent="0.25">
      <c r="A7986" s="224"/>
      <c r="B7986" s="56"/>
      <c r="C7986" s="56"/>
      <c r="D7986" s="61"/>
      <c r="E7986" s="56"/>
      <c r="F7986" s="77"/>
      <c r="G7986" s="63"/>
      <c r="H7986" s="64"/>
      <c r="I7986" s="73"/>
    </row>
    <row r="7987" spans="1:9" hidden="1" x14ac:dyDescent="0.25">
      <c r="A7987" s="224"/>
      <c r="B7987" s="56"/>
      <c r="C7987" s="56"/>
      <c r="D7987" s="57"/>
      <c r="E7987" s="56"/>
      <c r="F7987" s="62"/>
      <c r="G7987" s="63"/>
      <c r="H7987" s="64"/>
      <c r="I7987" s="73"/>
    </row>
    <row r="7988" spans="1:9" hidden="1" x14ac:dyDescent="0.25">
      <c r="A7988" s="224"/>
      <c r="B7988" s="60"/>
      <c r="C7988" s="151"/>
      <c r="D7988" s="57"/>
      <c r="E7988" s="56"/>
      <c r="F7988" s="62"/>
      <c r="G7988" s="63"/>
      <c r="H7988" s="64"/>
      <c r="I7988" s="73"/>
    </row>
    <row r="7989" spans="1:9" hidden="1" x14ac:dyDescent="0.25">
      <c r="A7989" s="224"/>
      <c r="B7989" s="68"/>
      <c r="C7989" s="56"/>
      <c r="D7989" s="87"/>
      <c r="E7989" s="56"/>
      <c r="F7989" s="62"/>
      <c r="G7989" s="63"/>
      <c r="H7989" s="64"/>
      <c r="I7989" s="73"/>
    </row>
    <row r="7990" spans="1:9" hidden="1" x14ac:dyDescent="0.25">
      <c r="A7990" s="224"/>
      <c r="B7990" s="56"/>
      <c r="C7990" s="56"/>
      <c r="D7990" s="57"/>
      <c r="E7990" s="56"/>
      <c r="F7990" s="62"/>
      <c r="G7990" s="63"/>
      <c r="H7990" s="64"/>
      <c r="I7990" s="73"/>
    </row>
    <row r="7991" spans="1:9" hidden="1" x14ac:dyDescent="0.25">
      <c r="A7991" s="224"/>
      <c r="B7991" s="56"/>
      <c r="C7991" s="56"/>
      <c r="D7991" s="57"/>
      <c r="E7991" s="56"/>
      <c r="F7991" s="62"/>
      <c r="G7991" s="63"/>
      <c r="H7991" s="64"/>
      <c r="I7991" s="73"/>
    </row>
    <row r="7992" spans="1:9" hidden="1" x14ac:dyDescent="0.25">
      <c r="A7992" s="224"/>
      <c r="B7992" s="56"/>
      <c r="C7992" s="56"/>
      <c r="D7992" s="57"/>
      <c r="E7992" s="56"/>
      <c r="F7992" s="62"/>
      <c r="G7992" s="63"/>
      <c r="H7992" s="64"/>
      <c r="I7992" s="73"/>
    </row>
    <row r="7993" spans="1:9" hidden="1" x14ac:dyDescent="0.25">
      <c r="A7993" s="224"/>
      <c r="B7993" s="56"/>
      <c r="C7993" s="56"/>
      <c r="D7993" s="57"/>
      <c r="E7993" s="56"/>
      <c r="F7993" s="62"/>
      <c r="G7993" s="63"/>
      <c r="H7993" s="64"/>
      <c r="I7993" s="73"/>
    </row>
    <row r="7994" spans="1:9" hidden="1" x14ac:dyDescent="0.25">
      <c r="A7994" s="224"/>
      <c r="B7994" s="56"/>
      <c r="C7994" s="80"/>
      <c r="D7994" s="57"/>
      <c r="E7994" s="56"/>
      <c r="F7994" s="62"/>
      <c r="G7994" s="63"/>
      <c r="H7994" s="64"/>
      <c r="I7994" s="73"/>
    </row>
    <row r="7995" spans="1:9" hidden="1" x14ac:dyDescent="0.25">
      <c r="A7995" s="224"/>
      <c r="B7995" s="56"/>
      <c r="C7995" s="81"/>
      <c r="D7995" s="61"/>
      <c r="E7995" s="56"/>
      <c r="F7995" s="62"/>
      <c r="G7995" s="63"/>
      <c r="H7995" s="64"/>
      <c r="I7995" s="73"/>
    </row>
    <row r="7996" spans="1:9" hidden="1" x14ac:dyDescent="0.25">
      <c r="A7996" s="224"/>
      <c r="B7996" s="56"/>
      <c r="C7996" s="56"/>
      <c r="D7996" s="57"/>
      <c r="E7996" s="56"/>
      <c r="F7996" s="62"/>
      <c r="G7996" s="63"/>
      <c r="H7996" s="64"/>
      <c r="I7996" s="73"/>
    </row>
    <row r="7997" spans="1:9" hidden="1" x14ac:dyDescent="0.25">
      <c r="A7997" s="224"/>
      <c r="B7997" s="56"/>
      <c r="C7997" s="56"/>
      <c r="D7997" s="57"/>
      <c r="E7997" s="56"/>
      <c r="F7997" s="62"/>
      <c r="G7997" s="63"/>
      <c r="H7997" s="64"/>
      <c r="I7997" s="73"/>
    </row>
    <row r="7998" spans="1:9" hidden="1" x14ac:dyDescent="0.25">
      <c r="A7998" s="224"/>
      <c r="B7998" s="56"/>
      <c r="C7998" s="56"/>
      <c r="D7998" s="57"/>
      <c r="E7998" s="72"/>
      <c r="F7998" s="62"/>
      <c r="G7998" s="63"/>
      <c r="H7998" s="64"/>
      <c r="I7998" s="73"/>
    </row>
    <row r="7999" spans="1:9" hidden="1" x14ac:dyDescent="0.25">
      <c r="A7999" s="224"/>
      <c r="B7999" s="68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4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4"/>
      <c r="B8001" s="55"/>
      <c r="C8001" s="75"/>
      <c r="D8001" s="61"/>
      <c r="E8001" s="56"/>
      <c r="F8001" s="62"/>
      <c r="G8001" s="63"/>
      <c r="H8001" s="64"/>
      <c r="I8001" s="73"/>
    </row>
    <row r="8002" spans="1:9" hidden="1" x14ac:dyDescent="0.25">
      <c r="A8002" s="224"/>
      <c r="B8002" s="55"/>
      <c r="C8002" s="56"/>
      <c r="D8002" s="83"/>
      <c r="E8002" s="84"/>
      <c r="F8002" s="76"/>
      <c r="G8002" s="63"/>
      <c r="H8002" s="64"/>
      <c r="I8002" s="73"/>
    </row>
    <row r="8003" spans="1:9" hidden="1" x14ac:dyDescent="0.25">
      <c r="A8003" s="224"/>
      <c r="B8003" s="56"/>
      <c r="C8003" s="56"/>
      <c r="D8003" s="57"/>
      <c r="E8003" s="72"/>
      <c r="F8003" s="67"/>
      <c r="G8003" s="63"/>
      <c r="H8003" s="64"/>
      <c r="I8003" s="73"/>
    </row>
    <row r="8004" spans="1:9" hidden="1" x14ac:dyDescent="0.25">
      <c r="A8004" s="224"/>
      <c r="B8004" s="56"/>
      <c r="C8004" s="80"/>
      <c r="D8004" s="57"/>
      <c r="E8004" s="56"/>
      <c r="F8004" s="77"/>
      <c r="G8004" s="63"/>
      <c r="H8004" s="64"/>
      <c r="I8004" s="73"/>
    </row>
    <row r="8005" spans="1:9" hidden="1" x14ac:dyDescent="0.25">
      <c r="A8005" s="224"/>
      <c r="B8005" s="55"/>
      <c r="C8005" s="75"/>
      <c r="D8005" s="61"/>
      <c r="E8005" s="56"/>
      <c r="F8005" s="62"/>
      <c r="G8005" s="63"/>
      <c r="H8005" s="64"/>
      <c r="I8005" s="73"/>
    </row>
    <row r="8006" spans="1:9" hidden="1" x14ac:dyDescent="0.25">
      <c r="A8006" s="224"/>
      <c r="B8006" s="68"/>
      <c r="C8006" s="72"/>
      <c r="D8006" s="87"/>
      <c r="E8006" s="72"/>
      <c r="F8006" s="62"/>
      <c r="G8006" s="63"/>
      <c r="H8006" s="64"/>
      <c r="I8006" s="73"/>
    </row>
    <row r="8007" spans="1:9" hidden="1" x14ac:dyDescent="0.25">
      <c r="A8007" s="224"/>
      <c r="B8007" s="55"/>
      <c r="C8007" s="56"/>
      <c r="D8007" s="128"/>
      <c r="E8007" s="86"/>
      <c r="F8007" s="253"/>
      <c r="G8007" s="63"/>
      <c r="H8007" s="64"/>
      <c r="I8007" s="73"/>
    </row>
    <row r="8008" spans="1:9" hidden="1" x14ac:dyDescent="0.25">
      <c r="A8008" s="224"/>
      <c r="B8008" s="55"/>
      <c r="C8008" s="56"/>
      <c r="D8008" s="98"/>
      <c r="E8008" s="99"/>
      <c r="F8008" s="120"/>
      <c r="G8008" s="63"/>
      <c r="H8008" s="64"/>
      <c r="I8008" s="73"/>
    </row>
    <row r="8009" spans="1:9" hidden="1" x14ac:dyDescent="0.25">
      <c r="A8009" s="224"/>
      <c r="B8009" s="56"/>
      <c r="C8009" s="56"/>
      <c r="D8009" s="128"/>
      <c r="E8009" s="99"/>
      <c r="F8009" s="116"/>
      <c r="G8009" s="63"/>
      <c r="H8009" s="64"/>
      <c r="I8009" s="73"/>
    </row>
    <row r="8010" spans="1:9" hidden="1" x14ac:dyDescent="0.25">
      <c r="A8010" s="224"/>
      <c r="B8010" s="55"/>
      <c r="C8010" s="75"/>
      <c r="D8010" s="61"/>
      <c r="E8010" s="56"/>
      <c r="F8010" s="62"/>
      <c r="G8010" s="63"/>
      <c r="H8010" s="64"/>
      <c r="I8010" s="73"/>
    </row>
    <row r="8011" spans="1:9" hidden="1" x14ac:dyDescent="0.25">
      <c r="A8011" s="224"/>
      <c r="B8011" s="56"/>
      <c r="C8011" s="56"/>
      <c r="D8011" s="61"/>
      <c r="E8011" s="56"/>
      <c r="F8011" s="77"/>
      <c r="G8011" s="63"/>
      <c r="H8011" s="64"/>
      <c r="I8011" s="73"/>
    </row>
    <row r="8012" spans="1:9" hidden="1" x14ac:dyDescent="0.25">
      <c r="A8012" s="224"/>
      <c r="B8012" s="56"/>
      <c r="C8012" s="56"/>
      <c r="D8012" s="57"/>
      <c r="E8012" s="56"/>
      <c r="F8012" s="62"/>
      <c r="G8012" s="63"/>
      <c r="H8012" s="64"/>
      <c r="I8012" s="73"/>
    </row>
    <row r="8013" spans="1:9" hidden="1" x14ac:dyDescent="0.25">
      <c r="A8013" s="224"/>
      <c r="B8013" s="68"/>
      <c r="C8013" s="56"/>
      <c r="D8013" s="87"/>
      <c r="E8013" s="56"/>
      <c r="F8013" s="62"/>
      <c r="G8013" s="63"/>
      <c r="H8013" s="64"/>
      <c r="I8013" s="73"/>
    </row>
    <row r="8014" spans="1:9" hidden="1" x14ac:dyDescent="0.25">
      <c r="A8014" s="224"/>
      <c r="B8014" s="56"/>
      <c r="C8014" s="56"/>
      <c r="D8014" s="57"/>
      <c r="E8014" s="56"/>
      <c r="F8014" s="62"/>
      <c r="G8014" s="63"/>
      <c r="H8014" s="64"/>
      <c r="I8014" s="70"/>
    </row>
    <row r="8015" spans="1:9" hidden="1" x14ac:dyDescent="0.25">
      <c r="A8015" s="224"/>
      <c r="B8015" s="55"/>
      <c r="C8015" s="75"/>
      <c r="D8015" s="61"/>
      <c r="E8015" s="56"/>
      <c r="F8015" s="62"/>
      <c r="G8015" s="63"/>
      <c r="H8015" s="64"/>
      <c r="I8015" s="73"/>
    </row>
    <row r="8016" spans="1:9" hidden="1" x14ac:dyDescent="0.25">
      <c r="A8016" s="224"/>
      <c r="B8016" s="56"/>
      <c r="C8016" s="56"/>
      <c r="D8016" s="57"/>
      <c r="E8016" s="66"/>
      <c r="F8016" s="76"/>
      <c r="G8016" s="63"/>
      <c r="H8016" s="64"/>
      <c r="I8016" s="73"/>
    </row>
    <row r="8017" spans="1:9" hidden="1" x14ac:dyDescent="0.25">
      <c r="A8017" s="224"/>
      <c r="B8017" s="55"/>
      <c r="C8017" s="88"/>
      <c r="D8017" s="243"/>
      <c r="E8017" s="72"/>
      <c r="F8017" s="76"/>
      <c r="G8017" s="63"/>
      <c r="H8017" s="64"/>
      <c r="I8017" s="73"/>
    </row>
    <row r="8018" spans="1:9" hidden="1" x14ac:dyDescent="0.25">
      <c r="A8018" s="224"/>
      <c r="B8018" s="60"/>
      <c r="C8018" s="228"/>
      <c r="D8018" s="98"/>
      <c r="E8018" s="99"/>
      <c r="F8018" s="441"/>
      <c r="G8018" s="63"/>
      <c r="H8018" s="64"/>
      <c r="I8018" s="73"/>
    </row>
    <row r="8019" spans="1:9" hidden="1" x14ac:dyDescent="0.25">
      <c r="A8019" s="224"/>
      <c r="B8019" s="81"/>
      <c r="C8019" s="75"/>
      <c r="D8019" s="87"/>
      <c r="E8019" s="56"/>
      <c r="F8019" s="67"/>
      <c r="G8019" s="63"/>
      <c r="H8019" s="64"/>
      <c r="I8019" s="73"/>
    </row>
    <row r="8020" spans="1:9" hidden="1" x14ac:dyDescent="0.25">
      <c r="A8020" s="224"/>
      <c r="B8020" s="56"/>
      <c r="C8020" s="56"/>
      <c r="D8020" s="105"/>
      <c r="E8020" s="72"/>
      <c r="F8020" s="62"/>
      <c r="G8020" s="63"/>
      <c r="H8020" s="64"/>
      <c r="I8020" s="73"/>
    </row>
    <row r="8021" spans="1:9" hidden="1" x14ac:dyDescent="0.25">
      <c r="A8021" s="224"/>
      <c r="B8021" s="56"/>
      <c r="C8021" s="56"/>
      <c r="D8021" s="61"/>
      <c r="E8021" s="72"/>
      <c r="F8021" s="76"/>
      <c r="G8021" s="63"/>
      <c r="H8021" s="64"/>
      <c r="I8021" s="73"/>
    </row>
    <row r="8022" spans="1:9" hidden="1" x14ac:dyDescent="0.25">
      <c r="A8022" s="224"/>
      <c r="B8022" s="68"/>
      <c r="C8022" s="75"/>
      <c r="D8022" s="57"/>
      <c r="E8022" s="99"/>
      <c r="F8022" s="77"/>
      <c r="G8022" s="63"/>
      <c r="H8022" s="64"/>
      <c r="I8022" s="73"/>
    </row>
    <row r="8023" spans="1:9" hidden="1" x14ac:dyDescent="0.25">
      <c r="A8023" s="224"/>
      <c r="B8023" s="56"/>
      <c r="C8023" s="56"/>
      <c r="D8023" s="57"/>
      <c r="E8023" s="56"/>
      <c r="F8023" s="62"/>
      <c r="G8023" s="63"/>
      <c r="H8023" s="64"/>
      <c r="I8023" s="73"/>
    </row>
    <row r="8024" spans="1:9" hidden="1" x14ac:dyDescent="0.25">
      <c r="A8024" s="224"/>
      <c r="B8024" s="56"/>
      <c r="C8024" s="123"/>
      <c r="D8024" s="57"/>
      <c r="E8024" s="72"/>
      <c r="F8024" s="62"/>
      <c r="G8024" s="63"/>
      <c r="H8024" s="64"/>
      <c r="I8024" s="73"/>
    </row>
    <row r="8025" spans="1:9" hidden="1" x14ac:dyDescent="0.25">
      <c r="A8025" s="224"/>
      <c r="B8025" s="56"/>
      <c r="C8025" s="71"/>
      <c r="D8025" s="57"/>
      <c r="E8025" s="72"/>
      <c r="F8025" s="62"/>
      <c r="G8025" s="63"/>
      <c r="H8025" s="64"/>
      <c r="I8025" s="73"/>
    </row>
    <row r="8026" spans="1:9" hidden="1" x14ac:dyDescent="0.25">
      <c r="A8026" s="224"/>
      <c r="B8026" s="68"/>
      <c r="C8026" s="75"/>
      <c r="D8026" s="57"/>
      <c r="E8026" s="99"/>
      <c r="F8026" s="77"/>
      <c r="G8026" s="63"/>
      <c r="H8026" s="64"/>
      <c r="I8026" s="73"/>
    </row>
    <row r="8027" spans="1:9" hidden="1" x14ac:dyDescent="0.25">
      <c r="A8027" s="224"/>
      <c r="B8027" s="68"/>
      <c r="C8027" s="56"/>
      <c r="D8027" s="57"/>
      <c r="E8027" s="56"/>
      <c r="F8027" s="97"/>
      <c r="G8027" s="63"/>
      <c r="H8027" s="64"/>
      <c r="I8027" s="73"/>
    </row>
    <row r="8028" spans="1:9" hidden="1" x14ac:dyDescent="0.25">
      <c r="A8028" s="224"/>
      <c r="B8028" s="56"/>
      <c r="C8028" s="56"/>
      <c r="D8028" s="57"/>
      <c r="E8028" s="72"/>
      <c r="F8028" s="62"/>
      <c r="G8028" s="63"/>
      <c r="H8028" s="64"/>
      <c r="I8028" s="73"/>
    </row>
    <row r="8029" spans="1:9" hidden="1" x14ac:dyDescent="0.25">
      <c r="A8029" s="224"/>
      <c r="B8029" s="56"/>
      <c r="C8029" s="56"/>
      <c r="D8029" s="61"/>
      <c r="E8029" s="72"/>
      <c r="F8029" s="76"/>
      <c r="G8029" s="63"/>
      <c r="H8029" s="64"/>
      <c r="I8029" s="73"/>
    </row>
    <row r="8030" spans="1:9" hidden="1" x14ac:dyDescent="0.25">
      <c r="A8030" s="224"/>
      <c r="B8030" s="68"/>
      <c r="C8030" s="72"/>
      <c r="D8030" s="87"/>
      <c r="E8030" s="72"/>
      <c r="F8030" s="62"/>
      <c r="G8030" s="63"/>
      <c r="H8030" s="64"/>
      <c r="I8030" s="73"/>
    </row>
    <row r="8031" spans="1:9" hidden="1" x14ac:dyDescent="0.25">
      <c r="A8031" s="224"/>
      <c r="B8031" s="56"/>
      <c r="C8031" s="56"/>
      <c r="D8031" s="57"/>
      <c r="E8031" s="72"/>
      <c r="F8031" s="77"/>
      <c r="G8031" s="63"/>
      <c r="H8031" s="64"/>
      <c r="I8031" s="73"/>
    </row>
    <row r="8032" spans="1:9" hidden="1" x14ac:dyDescent="0.25">
      <c r="A8032" s="224"/>
      <c r="B8032" s="56"/>
      <c r="C8032" s="75"/>
      <c r="D8032" s="61"/>
      <c r="E8032" s="56"/>
      <c r="F8032" s="76"/>
      <c r="G8032" s="63"/>
      <c r="H8032" s="64"/>
      <c r="I8032" s="73"/>
    </row>
    <row r="8033" spans="1:9" hidden="1" x14ac:dyDescent="0.25">
      <c r="A8033" s="224"/>
      <c r="B8033" s="81"/>
      <c r="C8033" s="75"/>
      <c r="D8033" s="57"/>
      <c r="E8033" s="56"/>
      <c r="F8033" s="76"/>
      <c r="G8033" s="63"/>
      <c r="H8033" s="64"/>
      <c r="I8033" s="73"/>
    </row>
    <row r="8034" spans="1:9" hidden="1" x14ac:dyDescent="0.25">
      <c r="A8034" s="224"/>
      <c r="B8034" s="56"/>
      <c r="C8034" s="56"/>
      <c r="D8034" s="57"/>
      <c r="E8034" s="72"/>
      <c r="F8034" s="59"/>
      <c r="G8034" s="63"/>
      <c r="H8034" s="64"/>
      <c r="I8034" s="73"/>
    </row>
    <row r="8035" spans="1:9" hidden="1" x14ac:dyDescent="0.25">
      <c r="A8035" s="224"/>
      <c r="B8035" s="56"/>
      <c r="C8035" s="56"/>
      <c r="D8035" s="57"/>
      <c r="E8035" s="56"/>
      <c r="F8035" s="62"/>
      <c r="G8035" s="63"/>
      <c r="H8035" s="64"/>
      <c r="I8035" s="73"/>
    </row>
    <row r="8036" spans="1:9" hidden="1" x14ac:dyDescent="0.25">
      <c r="A8036" s="224"/>
      <c r="B8036" s="56"/>
      <c r="C8036" s="56"/>
      <c r="D8036" s="57"/>
      <c r="E8036" s="56"/>
      <c r="F8036" s="62"/>
      <c r="G8036" s="63"/>
      <c r="H8036" s="64"/>
      <c r="I8036" s="56"/>
    </row>
    <row r="8037" spans="1:9" hidden="1" x14ac:dyDescent="0.25">
      <c r="A8037" s="224"/>
      <c r="B8037" s="56"/>
      <c r="C8037" s="56"/>
      <c r="D8037" s="57"/>
      <c r="E8037" s="56"/>
      <c r="F8037" s="62"/>
      <c r="G8037" s="63"/>
      <c r="H8037" s="64"/>
      <c r="I8037" s="56"/>
    </row>
    <row r="8038" spans="1:9" hidden="1" x14ac:dyDescent="0.25">
      <c r="A8038" s="224"/>
      <c r="B8038" s="60"/>
      <c r="C8038" s="151"/>
      <c r="D8038" s="57"/>
      <c r="E8038" s="56"/>
      <c r="F8038" s="62"/>
      <c r="G8038" s="63"/>
      <c r="H8038" s="64"/>
      <c r="I8038" s="56"/>
    </row>
    <row r="8039" spans="1:9" hidden="1" x14ac:dyDescent="0.25">
      <c r="A8039" s="224"/>
      <c r="B8039" s="60"/>
      <c r="C8039" s="151"/>
      <c r="D8039" s="57"/>
      <c r="E8039" s="56"/>
      <c r="F8039" s="62"/>
      <c r="G8039" s="63"/>
      <c r="H8039" s="64"/>
      <c r="I8039" s="56"/>
    </row>
    <row r="8040" spans="1:9" hidden="1" x14ac:dyDescent="0.25">
      <c r="A8040" s="224"/>
      <c r="B8040" s="56"/>
      <c r="C8040" s="56"/>
      <c r="D8040" s="57"/>
      <c r="E8040" s="66"/>
      <c r="F8040" s="76"/>
      <c r="G8040" s="63"/>
      <c r="H8040" s="64"/>
      <c r="I8040" s="56"/>
    </row>
    <row r="8041" spans="1:9" hidden="1" x14ac:dyDescent="0.25">
      <c r="A8041" s="224"/>
      <c r="B8041" s="68"/>
      <c r="C8041" s="56"/>
      <c r="D8041" s="57"/>
      <c r="E8041" s="72"/>
      <c r="F8041" s="76"/>
      <c r="G8041" s="63"/>
      <c r="H8041" s="64"/>
      <c r="I8041" s="56"/>
    </row>
    <row r="8042" spans="1:9" hidden="1" x14ac:dyDescent="0.25">
      <c r="A8042" s="224"/>
      <c r="B8042" s="56"/>
      <c r="C8042" s="56"/>
      <c r="D8042" s="83"/>
      <c r="E8042" s="66"/>
      <c r="F8042" s="76"/>
      <c r="G8042" s="63"/>
      <c r="H8042" s="64"/>
      <c r="I8042" s="56"/>
    </row>
    <row r="8043" spans="1:9" hidden="1" x14ac:dyDescent="0.25">
      <c r="A8043" s="224"/>
      <c r="B8043" s="56"/>
      <c r="C8043" s="56"/>
      <c r="D8043" s="108"/>
      <c r="E8043" s="69"/>
      <c r="F8043" s="77"/>
      <c r="G8043" s="63"/>
      <c r="H8043" s="64"/>
      <c r="I8043" s="56"/>
    </row>
    <row r="8044" spans="1:9" hidden="1" x14ac:dyDescent="0.25">
      <c r="A8044" s="224"/>
      <c r="B8044" s="68"/>
      <c r="C8044" s="56"/>
      <c r="D8044" s="83"/>
      <c r="E8044" s="69"/>
      <c r="F8044" s="77"/>
      <c r="G8044" s="63"/>
      <c r="H8044" s="64"/>
      <c r="I8044" s="56"/>
    </row>
    <row r="8045" spans="1:9" hidden="1" x14ac:dyDescent="0.25">
      <c r="A8045" s="224"/>
      <c r="B8045" s="56"/>
      <c r="C8045" s="56"/>
      <c r="D8045" s="57"/>
      <c r="E8045" s="66"/>
      <c r="F8045" s="76"/>
      <c r="G8045" s="63"/>
      <c r="H8045" s="64"/>
      <c r="I8045" s="70"/>
    </row>
    <row r="8046" spans="1:9" hidden="1" x14ac:dyDescent="0.25">
      <c r="A8046" s="224"/>
      <c r="B8046" s="55"/>
      <c r="C8046" s="72"/>
      <c r="D8046" s="57"/>
      <c r="E8046" s="66"/>
      <c r="F8046" s="77"/>
      <c r="G8046" s="63"/>
      <c r="H8046" s="64"/>
      <c r="I8046" s="70"/>
    </row>
    <row r="8047" spans="1:9" hidden="1" x14ac:dyDescent="0.25">
      <c r="A8047" s="224"/>
      <c r="B8047" s="56"/>
      <c r="C8047" s="56"/>
      <c r="D8047" s="57"/>
      <c r="E8047" s="86"/>
      <c r="F8047" s="96"/>
      <c r="G8047" s="63"/>
      <c r="H8047" s="64"/>
      <c r="I8047" s="70"/>
    </row>
    <row r="8048" spans="1:9" hidden="1" x14ac:dyDescent="0.25">
      <c r="A8048" s="224"/>
      <c r="B8048" s="56"/>
      <c r="C8048" s="56"/>
      <c r="D8048" s="61"/>
      <c r="E8048" s="56"/>
      <c r="F8048" s="77"/>
      <c r="G8048" s="63"/>
      <c r="H8048" s="64"/>
      <c r="I8048" s="70"/>
    </row>
    <row r="8049" spans="1:9" hidden="1" x14ac:dyDescent="0.25">
      <c r="A8049" s="224"/>
      <c r="B8049" s="68"/>
      <c r="C8049" s="72"/>
      <c r="D8049" s="87"/>
      <c r="E8049" s="72"/>
      <c r="F8049" s="62"/>
      <c r="G8049" s="63"/>
      <c r="H8049" s="64"/>
      <c r="I8049" s="70"/>
    </row>
    <row r="8050" spans="1:9" hidden="1" x14ac:dyDescent="0.25">
      <c r="A8050" s="224"/>
      <c r="B8050" s="60"/>
      <c r="C8050" s="151"/>
      <c r="D8050" s="57"/>
      <c r="E8050" s="66"/>
      <c r="F8050" s="77"/>
      <c r="G8050" s="63"/>
      <c r="H8050" s="64"/>
      <c r="I8050" s="70"/>
    </row>
    <row r="8051" spans="1:9" hidden="1" x14ac:dyDescent="0.25">
      <c r="A8051" s="224"/>
      <c r="B8051" s="81"/>
      <c r="C8051" s="71"/>
      <c r="D8051" s="57"/>
      <c r="E8051" s="56"/>
      <c r="F8051" s="62"/>
      <c r="G8051" s="63"/>
      <c r="H8051" s="64"/>
      <c r="I8051" s="70"/>
    </row>
    <row r="8052" spans="1:9" hidden="1" x14ac:dyDescent="0.25">
      <c r="A8052" s="224"/>
      <c r="B8052" s="68"/>
      <c r="C8052" s="56"/>
      <c r="D8052" s="87"/>
      <c r="E8052" s="56"/>
      <c r="F8052" s="62"/>
      <c r="G8052" s="63"/>
      <c r="H8052" s="64"/>
      <c r="I8052" s="70"/>
    </row>
    <row r="8053" spans="1:9" hidden="1" x14ac:dyDescent="0.25">
      <c r="A8053" s="224"/>
      <c r="B8053" s="68"/>
      <c r="C8053" s="72"/>
      <c r="D8053" s="57"/>
      <c r="E8053" s="72"/>
      <c r="F8053" s="62"/>
      <c r="G8053" s="63"/>
      <c r="H8053" s="64"/>
      <c r="I8053" s="70"/>
    </row>
    <row r="8054" spans="1:9" hidden="1" x14ac:dyDescent="0.25">
      <c r="A8054" s="224"/>
      <c r="B8054" s="56"/>
      <c r="C8054" s="56"/>
      <c r="D8054" s="57"/>
      <c r="E8054" s="72"/>
      <c r="F8054" s="76"/>
      <c r="G8054" s="63"/>
      <c r="H8054" s="64"/>
      <c r="I8054" s="70"/>
    </row>
    <row r="8055" spans="1:9" hidden="1" x14ac:dyDescent="0.25">
      <c r="A8055" s="224"/>
      <c r="B8055" s="56"/>
      <c r="C8055" s="75"/>
      <c r="D8055" s="57"/>
      <c r="E8055" s="72"/>
      <c r="F8055" s="62"/>
      <c r="G8055" s="63"/>
      <c r="H8055" s="64"/>
      <c r="I8055" s="70"/>
    </row>
    <row r="8056" spans="1:9" hidden="1" x14ac:dyDescent="0.25">
      <c r="A8056" s="224"/>
      <c r="B8056" s="56"/>
      <c r="C8056" s="56"/>
      <c r="D8056" s="57"/>
      <c r="E8056" s="72"/>
      <c r="F8056" s="62"/>
      <c r="G8056" s="63"/>
      <c r="H8056" s="64"/>
      <c r="I8056" s="70"/>
    </row>
    <row r="8057" spans="1:9" hidden="1" x14ac:dyDescent="0.25">
      <c r="A8057" s="224"/>
      <c r="B8057" s="55"/>
      <c r="C8057" s="56"/>
      <c r="D8057" s="61"/>
      <c r="E8057" s="72"/>
      <c r="F8057" s="62"/>
      <c r="G8057" s="63"/>
      <c r="H8057" s="64"/>
      <c r="I8057" s="70"/>
    </row>
    <row r="8058" spans="1:9" hidden="1" x14ac:dyDescent="0.25">
      <c r="A8058" s="224"/>
      <c r="B8058" s="56"/>
      <c r="C8058" s="75"/>
      <c r="D8058" s="128"/>
      <c r="E8058" s="99"/>
      <c r="F8058" s="116"/>
      <c r="G8058" s="63"/>
      <c r="H8058" s="64"/>
      <c r="I8058" s="70"/>
    </row>
    <row r="8059" spans="1:9" hidden="1" x14ac:dyDescent="0.25">
      <c r="A8059" s="224"/>
      <c r="B8059" s="68"/>
      <c r="C8059" s="56"/>
      <c r="D8059" s="87"/>
      <c r="E8059" s="56"/>
      <c r="F8059" s="62"/>
      <c r="G8059" s="63"/>
      <c r="H8059" s="64"/>
      <c r="I8059" s="70"/>
    </row>
    <row r="8060" spans="1:9" hidden="1" x14ac:dyDescent="0.25">
      <c r="A8060" s="224"/>
      <c r="B8060" s="68"/>
      <c r="C8060" s="56"/>
      <c r="D8060" s="56"/>
      <c r="E8060" s="56"/>
      <c r="F8060" s="58"/>
      <c r="G8060" s="63"/>
      <c r="H8060" s="64"/>
      <c r="I8060" s="70"/>
    </row>
    <row r="8061" spans="1:9" hidden="1" x14ac:dyDescent="0.25">
      <c r="A8061" s="224"/>
      <c r="B8061" s="68"/>
      <c r="C8061" s="56"/>
      <c r="D8061" s="87"/>
      <c r="E8061" s="56"/>
      <c r="F8061" s="62"/>
      <c r="G8061" s="63"/>
      <c r="H8061" s="64"/>
      <c r="I8061" s="70"/>
    </row>
    <row r="8062" spans="1:9" hidden="1" x14ac:dyDescent="0.25">
      <c r="A8062" s="224"/>
      <c r="B8062" s="68"/>
      <c r="C8062" s="56"/>
      <c r="D8062" s="56"/>
      <c r="E8062" s="56"/>
      <c r="F8062" s="58"/>
      <c r="G8062" s="63"/>
      <c r="H8062" s="64"/>
      <c r="I8062" s="70"/>
    </row>
    <row r="8063" spans="1:9" hidden="1" x14ac:dyDescent="0.25">
      <c r="A8063" s="224"/>
      <c r="B8063" s="56"/>
      <c r="C8063" s="56"/>
      <c r="D8063" s="57"/>
      <c r="E8063" s="66"/>
      <c r="F8063" s="76"/>
      <c r="G8063" s="63"/>
      <c r="H8063" s="64"/>
      <c r="I8063" s="70"/>
    </row>
    <row r="8064" spans="1:9" hidden="1" x14ac:dyDescent="0.25">
      <c r="A8064" s="224"/>
      <c r="B8064" s="56"/>
      <c r="C8064" s="56"/>
      <c r="D8064" s="57"/>
      <c r="E8064" s="86"/>
      <c r="F8064" s="62"/>
      <c r="G8064" s="63"/>
      <c r="H8064" s="64"/>
      <c r="I8064" s="70"/>
    </row>
    <row r="8065" spans="1:9" hidden="1" x14ac:dyDescent="0.25">
      <c r="A8065" s="224"/>
      <c r="B8065" s="56"/>
      <c r="C8065" s="56"/>
      <c r="D8065" s="61"/>
      <c r="E8065" s="56"/>
      <c r="F8065" s="77"/>
      <c r="G8065" s="63"/>
      <c r="H8065" s="64"/>
      <c r="I8065" s="70"/>
    </row>
    <row r="8066" spans="1:9" hidden="1" x14ac:dyDescent="0.25">
      <c r="A8066" s="224"/>
      <c r="B8066" s="68"/>
      <c r="C8066" s="56"/>
      <c r="D8066" s="87"/>
      <c r="E8066" s="56"/>
      <c r="F8066" s="62"/>
      <c r="G8066" s="63"/>
      <c r="H8066" s="64"/>
      <c r="I8066" s="65"/>
    </row>
    <row r="8067" spans="1:9" hidden="1" x14ac:dyDescent="0.25">
      <c r="A8067" s="224"/>
      <c r="B8067" s="68"/>
      <c r="C8067" s="56"/>
      <c r="D8067" s="57"/>
      <c r="E8067" s="56"/>
      <c r="F8067" s="97"/>
      <c r="G8067" s="63"/>
      <c r="H8067" s="64"/>
      <c r="I8067" s="73"/>
    </row>
    <row r="8068" spans="1:9" hidden="1" x14ac:dyDescent="0.25">
      <c r="A8068" s="224"/>
      <c r="B8068" s="55"/>
      <c r="C8068" s="75"/>
      <c r="D8068" s="61"/>
      <c r="E8068" s="56"/>
      <c r="F8068" s="62"/>
      <c r="G8068" s="63"/>
      <c r="H8068" s="64"/>
      <c r="I8068" s="73"/>
    </row>
    <row r="8069" spans="1:9" hidden="1" x14ac:dyDescent="0.25">
      <c r="A8069" s="224"/>
      <c r="B8069" s="56"/>
      <c r="C8069" s="56"/>
      <c r="D8069" s="61"/>
      <c r="E8069" s="56"/>
      <c r="F8069" s="77"/>
      <c r="G8069" s="63"/>
      <c r="H8069" s="64"/>
      <c r="I8069" s="70"/>
    </row>
    <row r="8070" spans="1:9" hidden="1" x14ac:dyDescent="0.25">
      <c r="A8070" s="224"/>
      <c r="B8070" s="56"/>
      <c r="C8070" s="56"/>
      <c r="D8070" s="57"/>
      <c r="E8070" s="56"/>
      <c r="F8070" s="62"/>
      <c r="G8070" s="63"/>
      <c r="H8070" s="64"/>
      <c r="I8070" s="73"/>
    </row>
    <row r="8071" spans="1:9" hidden="1" x14ac:dyDescent="0.25">
      <c r="A8071" s="224"/>
      <c r="B8071" s="56"/>
      <c r="C8071" s="56"/>
      <c r="D8071" s="57"/>
      <c r="E8071" s="56"/>
      <c r="F8071" s="62"/>
      <c r="G8071" s="63"/>
      <c r="H8071" s="64"/>
      <c r="I8071" s="73"/>
    </row>
    <row r="8072" spans="1:9" hidden="1" x14ac:dyDescent="0.25">
      <c r="A8072" s="224"/>
      <c r="B8072" s="56"/>
      <c r="C8072" s="56"/>
      <c r="D8072" s="57"/>
      <c r="E8072" s="56"/>
      <c r="F8072" s="62"/>
      <c r="G8072" s="63"/>
      <c r="H8072" s="64"/>
      <c r="I8072" s="73"/>
    </row>
    <row r="8073" spans="1:9" hidden="1" x14ac:dyDescent="0.25">
      <c r="A8073" s="224"/>
      <c r="B8073" s="56"/>
      <c r="C8073" s="56"/>
      <c r="D8073" s="61"/>
      <c r="E8073" s="56"/>
      <c r="F8073" s="77"/>
      <c r="G8073" s="63"/>
      <c r="H8073" s="64"/>
      <c r="I8073" s="73"/>
    </row>
    <row r="8074" spans="1:9" hidden="1" x14ac:dyDescent="0.25">
      <c r="A8074" s="224"/>
      <c r="B8074" s="56"/>
      <c r="C8074" s="75"/>
      <c r="D8074" s="57"/>
      <c r="E8074" s="56"/>
      <c r="F8074" s="62"/>
      <c r="G8074" s="63"/>
      <c r="H8074" s="64"/>
      <c r="I8074" s="70"/>
    </row>
    <row r="8075" spans="1:9" hidden="1" x14ac:dyDescent="0.25">
      <c r="A8075" s="224"/>
      <c r="B8075" s="56"/>
      <c r="C8075" s="56"/>
      <c r="D8075" s="57"/>
      <c r="E8075" s="56"/>
      <c r="F8075" s="62"/>
      <c r="G8075" s="63"/>
      <c r="H8075" s="64"/>
      <c r="I8075" s="73"/>
    </row>
    <row r="8076" spans="1:9" hidden="1" x14ac:dyDescent="0.25">
      <c r="A8076" s="224"/>
      <c r="B8076" s="56"/>
      <c r="C8076" s="56"/>
      <c r="D8076" s="57"/>
      <c r="E8076" s="66"/>
      <c r="F8076" s="76"/>
      <c r="G8076" s="63"/>
      <c r="H8076" s="64"/>
      <c r="I8076" s="73"/>
    </row>
    <row r="8077" spans="1:9" hidden="1" x14ac:dyDescent="0.25">
      <c r="A8077" s="224"/>
      <c r="B8077" s="56"/>
      <c r="C8077" s="81"/>
      <c r="D8077" s="243"/>
      <c r="E8077" s="72"/>
      <c r="F8077" s="76"/>
      <c r="G8077" s="63"/>
      <c r="H8077" s="64"/>
      <c r="I8077" s="73"/>
    </row>
    <row r="8078" spans="1:9" hidden="1" x14ac:dyDescent="0.25">
      <c r="A8078" s="224"/>
      <c r="B8078" s="56"/>
      <c r="C8078" s="56"/>
      <c r="D8078" s="57"/>
      <c r="E8078" s="56"/>
      <c r="F8078" s="62"/>
      <c r="G8078" s="63"/>
      <c r="H8078" s="64"/>
      <c r="I8078" s="73"/>
    </row>
    <row r="8079" spans="1:9" hidden="1" x14ac:dyDescent="0.25">
      <c r="A8079" s="224"/>
      <c r="B8079" s="56"/>
      <c r="C8079" s="56"/>
      <c r="D8079" s="87"/>
      <c r="E8079" s="56"/>
      <c r="F8079" s="67"/>
      <c r="G8079" s="63"/>
      <c r="H8079" s="64"/>
      <c r="I8079" s="73"/>
    </row>
    <row r="8080" spans="1:9" hidden="1" x14ac:dyDescent="0.25">
      <c r="A8080" s="224"/>
      <c r="B8080" s="55"/>
      <c r="C8080" s="123"/>
      <c r="D8080" s="57"/>
      <c r="E8080" s="66"/>
      <c r="F8080" s="76"/>
      <c r="G8080" s="63"/>
      <c r="H8080" s="64"/>
      <c r="I8080" s="73"/>
    </row>
    <row r="8081" spans="1:9" hidden="1" x14ac:dyDescent="0.25">
      <c r="A8081" s="224"/>
      <c r="B8081" s="56"/>
      <c r="C8081" s="56"/>
      <c r="D8081" s="57"/>
      <c r="E8081" s="56"/>
      <c r="F8081" s="62"/>
      <c r="G8081" s="63"/>
      <c r="H8081" s="64"/>
      <c r="I8081" s="73"/>
    </row>
    <row r="8082" spans="1:9" hidden="1" x14ac:dyDescent="0.25">
      <c r="A8082" s="224"/>
      <c r="B8082" s="55"/>
      <c r="C8082" s="191"/>
      <c r="D8082" s="57"/>
      <c r="E8082" s="56"/>
      <c r="F8082" s="62"/>
      <c r="G8082" s="63"/>
      <c r="H8082" s="64"/>
      <c r="I8082" s="73"/>
    </row>
    <row r="8083" spans="1:9" hidden="1" x14ac:dyDescent="0.25">
      <c r="A8083" s="224"/>
      <c r="B8083" s="68"/>
      <c r="C8083" s="56"/>
      <c r="D8083" s="87"/>
      <c r="E8083" s="56"/>
      <c r="F8083" s="62"/>
      <c r="G8083" s="63"/>
      <c r="H8083" s="64"/>
      <c r="I8083" s="73"/>
    </row>
    <row r="8084" spans="1:9" hidden="1" x14ac:dyDescent="0.25">
      <c r="A8084" s="224"/>
      <c r="B8084" s="55"/>
      <c r="C8084" s="56"/>
      <c r="D8084" s="57"/>
      <c r="E8084" s="86"/>
      <c r="F8084" s="62"/>
      <c r="G8084" s="63"/>
      <c r="H8084" s="64"/>
      <c r="I8084" s="73"/>
    </row>
    <row r="8085" spans="1:9" hidden="1" x14ac:dyDescent="0.25">
      <c r="A8085" s="224"/>
      <c r="B8085" s="56"/>
      <c r="C8085" s="56"/>
      <c r="D8085" s="105"/>
      <c r="E8085" s="72"/>
      <c r="F8085" s="59"/>
      <c r="G8085" s="63"/>
      <c r="H8085" s="64"/>
      <c r="I8085" s="73"/>
    </row>
    <row r="8086" spans="1:9" hidden="1" x14ac:dyDescent="0.25">
      <c r="A8086" s="224"/>
      <c r="B8086" s="56"/>
      <c r="C8086" s="56"/>
      <c r="D8086" s="57"/>
      <c r="E8086" s="66"/>
      <c r="F8086" s="76"/>
      <c r="G8086" s="63"/>
      <c r="H8086" s="64"/>
      <c r="I8086" s="73"/>
    </row>
    <row r="8087" spans="1:9" hidden="1" x14ac:dyDescent="0.25">
      <c r="A8087" s="224"/>
      <c r="B8087" s="68"/>
      <c r="C8087" s="75"/>
      <c r="D8087" s="57"/>
      <c r="E8087" s="56"/>
      <c r="F8087" s="62"/>
      <c r="G8087" s="63"/>
      <c r="H8087" s="64"/>
      <c r="I8087" s="73"/>
    </row>
    <row r="8088" spans="1:9" hidden="1" x14ac:dyDescent="0.25">
      <c r="A8088" s="224"/>
      <c r="B8088" s="55"/>
      <c r="C8088" s="88"/>
      <c r="D8088" s="243"/>
      <c r="E8088" s="72"/>
      <c r="F8088" s="76"/>
      <c r="G8088" s="63"/>
      <c r="H8088" s="64"/>
      <c r="I8088" s="73"/>
    </row>
    <row r="8089" spans="1:9" hidden="1" x14ac:dyDescent="0.25">
      <c r="A8089" s="224"/>
      <c r="B8089" s="56"/>
      <c r="C8089" s="56"/>
      <c r="D8089" s="57"/>
      <c r="E8089" s="66"/>
      <c r="F8089" s="76"/>
      <c r="G8089" s="63"/>
      <c r="H8089" s="64"/>
      <c r="I8089" s="73"/>
    </row>
    <row r="8090" spans="1:9" hidden="1" x14ac:dyDescent="0.25">
      <c r="A8090" s="224"/>
      <c r="B8090" s="60"/>
      <c r="C8090" s="228"/>
      <c r="D8090" s="98"/>
      <c r="E8090" s="99"/>
      <c r="F8090" s="441"/>
      <c r="G8090" s="63"/>
      <c r="H8090" s="64"/>
      <c r="I8090" s="73"/>
    </row>
    <row r="8091" spans="1:9" hidden="1" x14ac:dyDescent="0.25">
      <c r="A8091" s="224"/>
      <c r="B8091" s="68"/>
      <c r="C8091" s="56"/>
      <c r="D8091" s="57"/>
      <c r="E8091" s="72"/>
      <c r="F8091" s="62"/>
      <c r="G8091" s="63"/>
      <c r="H8091" s="64"/>
      <c r="I8091" s="73"/>
    </row>
    <row r="8092" spans="1:9" hidden="1" x14ac:dyDescent="0.25">
      <c r="A8092" s="224"/>
      <c r="B8092" s="56"/>
      <c r="C8092" s="56"/>
      <c r="D8092" s="129"/>
      <c r="E8092" s="208"/>
      <c r="F8092" s="130"/>
      <c r="G8092" s="63"/>
      <c r="H8092" s="64"/>
      <c r="I8092" s="73"/>
    </row>
    <row r="8093" spans="1:9" hidden="1" x14ac:dyDescent="0.25">
      <c r="A8093" s="224"/>
      <c r="B8093" s="56"/>
      <c r="C8093" s="56"/>
      <c r="D8093" s="57"/>
      <c r="E8093" s="56"/>
      <c r="F8093" s="62"/>
      <c r="G8093" s="63"/>
      <c r="H8093" s="64"/>
      <c r="I8093" s="73"/>
    </row>
    <row r="8094" spans="1:9" hidden="1" x14ac:dyDescent="0.25">
      <c r="A8094" s="224"/>
      <c r="B8094" s="56"/>
      <c r="C8094" s="56"/>
      <c r="D8094" s="61"/>
      <c r="E8094" s="72"/>
      <c r="F8094" s="76"/>
      <c r="G8094" s="63"/>
      <c r="H8094" s="64"/>
      <c r="I8094" s="73"/>
    </row>
    <row r="8095" spans="1:9" hidden="1" x14ac:dyDescent="0.25">
      <c r="A8095" s="224"/>
      <c r="B8095" s="81"/>
      <c r="C8095" s="71"/>
      <c r="D8095" s="57"/>
      <c r="E8095" s="56"/>
      <c r="F8095" s="62"/>
      <c r="G8095" s="63"/>
      <c r="H8095" s="64"/>
      <c r="I8095" s="73"/>
    </row>
    <row r="8096" spans="1:9" hidden="1" x14ac:dyDescent="0.25">
      <c r="A8096" s="224"/>
      <c r="B8096" s="56"/>
      <c r="C8096" s="56"/>
      <c r="D8096" s="57"/>
      <c r="E8096" s="72"/>
      <c r="F8096" s="67"/>
      <c r="G8096" s="63"/>
      <c r="H8096" s="64"/>
      <c r="I8096" s="70"/>
    </row>
    <row r="8097" spans="1:9" hidden="1" x14ac:dyDescent="0.25">
      <c r="A8097" s="224"/>
      <c r="B8097" s="56"/>
      <c r="C8097" s="72"/>
      <c r="D8097" s="61"/>
      <c r="E8097" s="72"/>
      <c r="F8097" s="76"/>
      <c r="G8097" s="63"/>
      <c r="H8097" s="64"/>
      <c r="I8097" s="70"/>
    </row>
    <row r="8098" spans="1:9" hidden="1" x14ac:dyDescent="0.25">
      <c r="A8098" s="224"/>
      <c r="B8098" s="56"/>
      <c r="C8098" s="72"/>
      <c r="D8098" s="57"/>
      <c r="E8098" s="72"/>
      <c r="F8098" s="67"/>
      <c r="G8098" s="63"/>
      <c r="H8098" s="64"/>
      <c r="I8098" s="70"/>
    </row>
    <row r="8099" spans="1:9" hidden="1" x14ac:dyDescent="0.25">
      <c r="A8099" s="224"/>
      <c r="B8099" s="68"/>
      <c r="C8099" s="72"/>
      <c r="D8099" s="87"/>
      <c r="E8099" s="72"/>
      <c r="F8099" s="62"/>
      <c r="G8099" s="63"/>
      <c r="H8099" s="64"/>
      <c r="I8099" s="70"/>
    </row>
    <row r="8100" spans="1:9" hidden="1" x14ac:dyDescent="0.25">
      <c r="A8100" s="224"/>
      <c r="B8100" s="68"/>
      <c r="C8100" s="56"/>
      <c r="D8100" s="87"/>
      <c r="E8100" s="56"/>
      <c r="F8100" s="62"/>
      <c r="G8100" s="63"/>
      <c r="H8100" s="64"/>
      <c r="I8100" s="70"/>
    </row>
    <row r="8101" spans="1:9" hidden="1" x14ac:dyDescent="0.25">
      <c r="A8101" s="224"/>
      <c r="B8101" s="69"/>
      <c r="C8101" s="56"/>
      <c r="D8101" s="87"/>
      <c r="E8101" s="56"/>
      <c r="F8101" s="62"/>
      <c r="G8101" s="63"/>
      <c r="H8101" s="64"/>
      <c r="I8101" s="70"/>
    </row>
    <row r="8102" spans="1:9" hidden="1" x14ac:dyDescent="0.25">
      <c r="A8102" s="224"/>
      <c r="B8102" s="56"/>
      <c r="C8102" s="56"/>
      <c r="D8102" s="57"/>
      <c r="E8102" s="72"/>
      <c r="F8102" s="67"/>
      <c r="G8102" s="63"/>
      <c r="H8102" s="64"/>
      <c r="I8102" s="73"/>
    </row>
    <row r="8103" spans="1:9" hidden="1" x14ac:dyDescent="0.25">
      <c r="A8103" s="224"/>
      <c r="B8103" s="55"/>
      <c r="C8103" s="75"/>
      <c r="D8103" s="61"/>
      <c r="E8103" s="56"/>
      <c r="F8103" s="62"/>
      <c r="G8103" s="63"/>
      <c r="H8103" s="64"/>
      <c r="I8103" s="73"/>
    </row>
    <row r="8104" spans="1:9" hidden="1" x14ac:dyDescent="0.25">
      <c r="A8104" s="224"/>
      <c r="B8104" s="56"/>
      <c r="C8104" s="56"/>
      <c r="D8104" s="61"/>
      <c r="E8104" s="56"/>
      <c r="F8104" s="77"/>
      <c r="G8104" s="63"/>
      <c r="H8104" s="64"/>
      <c r="I8104" s="73"/>
    </row>
    <row r="8105" spans="1:9" hidden="1" x14ac:dyDescent="0.25">
      <c r="A8105" s="224"/>
      <c r="B8105" s="56"/>
      <c r="C8105" s="56"/>
      <c r="D8105" s="57"/>
      <c r="E8105" s="72"/>
      <c r="F8105" s="59"/>
      <c r="G8105" s="63"/>
      <c r="H8105" s="64"/>
      <c r="I8105" s="73"/>
    </row>
    <row r="8106" spans="1:9" hidden="1" x14ac:dyDescent="0.25">
      <c r="A8106" s="224"/>
      <c r="B8106" s="56"/>
      <c r="C8106" s="56"/>
      <c r="D8106" s="57"/>
      <c r="E8106" s="56"/>
      <c r="F8106" s="62"/>
      <c r="G8106" s="63"/>
      <c r="H8106" s="64"/>
      <c r="I8106" s="70"/>
    </row>
    <row r="8107" spans="1:9" hidden="1" x14ac:dyDescent="0.25">
      <c r="A8107" s="224"/>
      <c r="B8107" s="55"/>
      <c r="C8107" s="75"/>
      <c r="D8107" s="61"/>
      <c r="E8107" s="56"/>
      <c r="F8107" s="62"/>
      <c r="G8107" s="63"/>
      <c r="H8107" s="64"/>
      <c r="I8107" s="73"/>
    </row>
    <row r="8108" spans="1:9" hidden="1" x14ac:dyDescent="0.25">
      <c r="A8108" s="224"/>
      <c r="B8108" s="68"/>
      <c r="C8108" s="56"/>
      <c r="D8108" s="57"/>
      <c r="E8108" s="56"/>
      <c r="F8108" s="62"/>
      <c r="G8108" s="63"/>
      <c r="H8108" s="64"/>
      <c r="I8108" s="73"/>
    </row>
    <row r="8109" spans="1:9" hidden="1" x14ac:dyDescent="0.25">
      <c r="A8109" s="224"/>
      <c r="B8109" s="69"/>
      <c r="C8109" s="56"/>
      <c r="D8109" s="57"/>
      <c r="E8109" s="56"/>
      <c r="F8109" s="62"/>
      <c r="G8109" s="63"/>
      <c r="H8109" s="64"/>
      <c r="I8109" s="73"/>
    </row>
    <row r="8110" spans="1:9" hidden="1" x14ac:dyDescent="0.25">
      <c r="A8110" s="224"/>
      <c r="B8110" s="56"/>
      <c r="C8110" s="56"/>
      <c r="D8110" s="57"/>
      <c r="E8110" s="72"/>
      <c r="F8110" s="62"/>
      <c r="G8110" s="63"/>
      <c r="H8110" s="64"/>
      <c r="I8110" s="73"/>
    </row>
    <row r="8111" spans="1:9" hidden="1" x14ac:dyDescent="0.25">
      <c r="A8111" s="224"/>
      <c r="B8111" s="68"/>
      <c r="C8111" s="75"/>
      <c r="D8111" s="57"/>
      <c r="E8111" s="99"/>
      <c r="F8111" s="77"/>
      <c r="G8111" s="63"/>
      <c r="H8111" s="64"/>
      <c r="I8111" s="73"/>
    </row>
    <row r="8112" spans="1:9" hidden="1" x14ac:dyDescent="0.25">
      <c r="A8112" s="224"/>
      <c r="B8112" s="56"/>
      <c r="C8112" s="110"/>
      <c r="D8112" s="57"/>
      <c r="E8112" s="72"/>
      <c r="F8112" s="62"/>
      <c r="G8112" s="63"/>
      <c r="H8112" s="64"/>
      <c r="I8112" s="73"/>
    </row>
    <row r="8113" spans="1:9" hidden="1" x14ac:dyDescent="0.25">
      <c r="A8113" s="224"/>
      <c r="B8113" s="68"/>
      <c r="C8113" s="71"/>
      <c r="D8113" s="57"/>
      <c r="E8113" s="86"/>
      <c r="F8113" s="62"/>
      <c r="G8113" s="63"/>
      <c r="H8113" s="64"/>
      <c r="I8113" s="73"/>
    </row>
    <row r="8114" spans="1:9" hidden="1" x14ac:dyDescent="0.25">
      <c r="A8114" s="224"/>
      <c r="B8114" s="56"/>
      <c r="C8114" s="56"/>
      <c r="D8114" s="61"/>
      <c r="E8114" s="72"/>
      <c r="F8114" s="76"/>
      <c r="G8114" s="63"/>
      <c r="H8114" s="64"/>
      <c r="I8114" s="73"/>
    </row>
    <row r="8115" spans="1:9" hidden="1" x14ac:dyDescent="0.25">
      <c r="A8115" s="224"/>
      <c r="B8115" s="56"/>
      <c r="C8115" s="56"/>
      <c r="D8115" s="57"/>
      <c r="E8115" s="72"/>
      <c r="F8115" s="67"/>
      <c r="G8115" s="63"/>
      <c r="H8115" s="64"/>
      <c r="I8115" s="73"/>
    </row>
    <row r="8116" spans="1:9" hidden="1" x14ac:dyDescent="0.25">
      <c r="A8116" s="224"/>
      <c r="B8116" s="56"/>
      <c r="C8116" s="56"/>
      <c r="D8116" s="57"/>
      <c r="E8116" s="66"/>
      <c r="F8116" s="62"/>
      <c r="G8116" s="63"/>
      <c r="H8116" s="64"/>
      <c r="I8116" s="73"/>
    </row>
    <row r="8117" spans="1:9" hidden="1" x14ac:dyDescent="0.25">
      <c r="A8117" s="224"/>
      <c r="B8117" s="56"/>
      <c r="C8117" s="56"/>
      <c r="D8117" s="57"/>
      <c r="E8117" s="66"/>
      <c r="F8117" s="62"/>
      <c r="G8117" s="63"/>
      <c r="H8117" s="64"/>
      <c r="I8117" s="73"/>
    </row>
    <row r="8118" spans="1:9" hidden="1" x14ac:dyDescent="0.25">
      <c r="A8118" s="224"/>
      <c r="B8118" s="81"/>
      <c r="C8118" s="81"/>
      <c r="D8118" s="87"/>
      <c r="E8118" s="69"/>
      <c r="F8118" s="253"/>
      <c r="G8118" s="63"/>
      <c r="H8118" s="64"/>
      <c r="I8118" s="73"/>
    </row>
    <row r="8119" spans="1:9" hidden="1" x14ac:dyDescent="0.25">
      <c r="A8119" s="224"/>
      <c r="B8119" s="68"/>
      <c r="C8119" s="56"/>
      <c r="D8119" s="57"/>
      <c r="E8119" s="72"/>
      <c r="F8119" s="62"/>
      <c r="G8119" s="63"/>
      <c r="H8119" s="64"/>
      <c r="I8119" s="73"/>
    </row>
    <row r="8120" spans="1:9" hidden="1" x14ac:dyDescent="0.25">
      <c r="A8120" s="224"/>
      <c r="B8120" s="56"/>
      <c r="C8120" s="56"/>
      <c r="D8120" s="57"/>
      <c r="E8120" s="56"/>
      <c r="F8120" s="62"/>
      <c r="G8120" s="63"/>
      <c r="H8120" s="64"/>
      <c r="I8120" s="73"/>
    </row>
    <row r="8121" spans="1:9" hidden="1" x14ac:dyDescent="0.25">
      <c r="A8121" s="224"/>
      <c r="B8121" s="56"/>
      <c r="C8121" s="56"/>
      <c r="D8121" s="87"/>
      <c r="E8121" s="56"/>
      <c r="F8121" s="67"/>
      <c r="G8121" s="63"/>
      <c r="H8121" s="64"/>
      <c r="I8121" s="73"/>
    </row>
    <row r="8122" spans="1:9" hidden="1" x14ac:dyDescent="0.25">
      <c r="A8122" s="224"/>
      <c r="B8122" s="56"/>
      <c r="C8122" s="81"/>
      <c r="D8122" s="243"/>
      <c r="E8122" s="72"/>
      <c r="F8122" s="76"/>
      <c r="G8122" s="63"/>
      <c r="H8122" s="64"/>
      <c r="I8122" s="73"/>
    </row>
    <row r="8123" spans="1:9" hidden="1" x14ac:dyDescent="0.25">
      <c r="A8123" s="224"/>
      <c r="B8123" s="56"/>
      <c r="C8123" s="80"/>
      <c r="D8123" s="57"/>
      <c r="E8123" s="56"/>
      <c r="F8123" s="76"/>
      <c r="G8123" s="63"/>
      <c r="H8123" s="64"/>
      <c r="I8123" s="73"/>
    </row>
    <row r="8124" spans="1:9" hidden="1" x14ac:dyDescent="0.25">
      <c r="A8124" s="224"/>
      <c r="B8124" s="56"/>
      <c r="C8124" s="56"/>
      <c r="D8124" s="57"/>
      <c r="E8124" s="72"/>
      <c r="F8124" s="67"/>
      <c r="G8124" s="63"/>
      <c r="H8124" s="64"/>
      <c r="I8124" s="73"/>
    </row>
    <row r="8125" spans="1:9" hidden="1" x14ac:dyDescent="0.25">
      <c r="A8125" s="224"/>
      <c r="B8125" s="56"/>
      <c r="C8125" s="126"/>
      <c r="D8125" s="57"/>
      <c r="E8125" s="56"/>
      <c r="F8125" s="76"/>
      <c r="G8125" s="63"/>
      <c r="H8125" s="64"/>
      <c r="I8125" s="73"/>
    </row>
    <row r="8126" spans="1:9" hidden="1" x14ac:dyDescent="0.25">
      <c r="A8126" s="224"/>
      <c r="B8126" s="56"/>
      <c r="C8126" s="126"/>
      <c r="D8126" s="57"/>
      <c r="E8126" s="56"/>
      <c r="F8126" s="76"/>
      <c r="G8126" s="63"/>
      <c r="H8126" s="64"/>
      <c r="I8126" s="73"/>
    </row>
    <row r="8127" spans="1:9" hidden="1" x14ac:dyDescent="0.25">
      <c r="A8127" s="224"/>
      <c r="B8127" s="56"/>
      <c r="C8127" s="126"/>
      <c r="D8127" s="57"/>
      <c r="E8127" s="56"/>
      <c r="F8127" s="76"/>
      <c r="G8127" s="63"/>
      <c r="H8127" s="64"/>
      <c r="I8127" s="73"/>
    </row>
    <row r="8128" spans="1:9" hidden="1" x14ac:dyDescent="0.25">
      <c r="A8128" s="224"/>
      <c r="B8128" s="56"/>
      <c r="C8128" s="56"/>
      <c r="D8128" s="57"/>
      <c r="E8128" s="66"/>
      <c r="F8128" s="62"/>
      <c r="G8128" s="63"/>
      <c r="H8128" s="64"/>
      <c r="I8128" s="56"/>
    </row>
    <row r="8129" spans="1:9" hidden="1" x14ac:dyDescent="0.25">
      <c r="A8129" s="224"/>
      <c r="B8129" s="56"/>
      <c r="C8129" s="56"/>
      <c r="D8129" s="57"/>
      <c r="E8129" s="72"/>
      <c r="F8129" s="67"/>
      <c r="G8129" s="63"/>
      <c r="H8129" s="64"/>
      <c r="I8129" s="56"/>
    </row>
    <row r="8130" spans="1:9" hidden="1" x14ac:dyDescent="0.25">
      <c r="A8130" s="224"/>
      <c r="B8130" s="414"/>
      <c r="C8130" s="414"/>
      <c r="D8130" s="415"/>
      <c r="E8130" s="414"/>
      <c r="F8130" s="417"/>
      <c r="G8130" s="417"/>
      <c r="H8130" s="64"/>
      <c r="I8130" s="70"/>
    </row>
    <row r="8131" spans="1:9" hidden="1" x14ac:dyDescent="0.25">
      <c r="A8131" s="224"/>
      <c r="B8131" s="55"/>
      <c r="C8131" s="71"/>
      <c r="D8131" s="105"/>
      <c r="E8131" s="72"/>
      <c r="F8131" s="203"/>
      <c r="G8131" s="63"/>
      <c r="H8131" s="418"/>
      <c r="I8131" s="70"/>
    </row>
    <row r="8132" spans="1:9" hidden="1" x14ac:dyDescent="0.25">
      <c r="A8132" s="224"/>
      <c r="B8132" s="56"/>
      <c r="C8132" s="56"/>
      <c r="D8132" s="57"/>
      <c r="E8132" s="56"/>
      <c r="F8132" s="62"/>
      <c r="G8132" s="63"/>
      <c r="H8132" s="64"/>
      <c r="I8132" s="70"/>
    </row>
    <row r="8133" spans="1:9" hidden="1" x14ac:dyDescent="0.25">
      <c r="A8133" s="224"/>
      <c r="B8133" s="56"/>
      <c r="C8133" s="80"/>
      <c r="D8133" s="57"/>
      <c r="E8133" s="72"/>
      <c r="F8133" s="67"/>
      <c r="G8133" s="63"/>
      <c r="H8133" s="64"/>
      <c r="I8133" s="70"/>
    </row>
    <row r="8134" spans="1:9" hidden="1" x14ac:dyDescent="0.25">
      <c r="A8134" s="224"/>
      <c r="B8134" s="56"/>
      <c r="C8134" s="126"/>
      <c r="D8134" s="57"/>
      <c r="E8134" s="56"/>
      <c r="F8134" s="62"/>
      <c r="G8134" s="63"/>
      <c r="H8134" s="64"/>
      <c r="I8134" s="70"/>
    </row>
    <row r="8135" spans="1:9" hidden="1" x14ac:dyDescent="0.25">
      <c r="A8135" s="224"/>
      <c r="B8135" s="68"/>
      <c r="C8135" s="72"/>
      <c r="D8135" s="57"/>
      <c r="E8135" s="56"/>
      <c r="F8135" s="62"/>
      <c r="G8135" s="63"/>
      <c r="H8135" s="64"/>
      <c r="I8135" s="70"/>
    </row>
    <row r="8136" spans="1:9" hidden="1" x14ac:dyDescent="0.25">
      <c r="A8136" s="224"/>
      <c r="B8136" s="56"/>
      <c r="C8136" s="56"/>
      <c r="D8136" s="57"/>
      <c r="E8136" s="66"/>
      <c r="F8136" s="76"/>
      <c r="G8136" s="63"/>
      <c r="H8136" s="64"/>
      <c r="I8136" s="70"/>
    </row>
    <row r="8137" spans="1:9" hidden="1" x14ac:dyDescent="0.25">
      <c r="A8137" s="224"/>
      <c r="B8137" s="56"/>
      <c r="C8137" s="56"/>
      <c r="D8137" s="128"/>
      <c r="E8137" s="99"/>
      <c r="F8137" s="116"/>
      <c r="G8137" s="63"/>
      <c r="H8137" s="64"/>
      <c r="I8137" s="70"/>
    </row>
    <row r="8138" spans="1:9" hidden="1" x14ac:dyDescent="0.25">
      <c r="A8138" s="224"/>
      <c r="B8138" s="56"/>
      <c r="C8138" s="56"/>
      <c r="D8138" s="57"/>
      <c r="E8138" s="72"/>
      <c r="F8138" s="76"/>
      <c r="G8138" s="63"/>
      <c r="H8138" s="64"/>
      <c r="I8138" s="70"/>
    </row>
    <row r="8139" spans="1:9" hidden="1" x14ac:dyDescent="0.25">
      <c r="A8139" s="224"/>
      <c r="B8139" s="81"/>
      <c r="C8139" s="75"/>
      <c r="D8139" s="57"/>
      <c r="E8139" s="56"/>
      <c r="F8139" s="76"/>
      <c r="G8139" s="63"/>
      <c r="H8139" s="64"/>
      <c r="I8139" s="70"/>
    </row>
    <row r="8140" spans="1:9" hidden="1" x14ac:dyDescent="0.25">
      <c r="A8140" s="224"/>
      <c r="B8140" s="56"/>
      <c r="C8140" s="56"/>
      <c r="D8140" s="57"/>
      <c r="E8140" s="56"/>
      <c r="F8140" s="62"/>
      <c r="G8140" s="63"/>
      <c r="H8140" s="64"/>
      <c r="I8140" s="70"/>
    </row>
    <row r="8141" spans="1:9" hidden="1" x14ac:dyDescent="0.25">
      <c r="A8141" s="224"/>
      <c r="B8141" s="56"/>
      <c r="C8141" s="56"/>
      <c r="D8141" s="57"/>
      <c r="E8141" s="72"/>
      <c r="F8141" s="62"/>
      <c r="G8141" s="63"/>
      <c r="H8141" s="64"/>
      <c r="I8141" s="70"/>
    </row>
    <row r="8142" spans="1:9" hidden="1" x14ac:dyDescent="0.25">
      <c r="A8142" s="224"/>
      <c r="B8142" s="56"/>
      <c r="C8142" s="56"/>
      <c r="D8142" s="57"/>
      <c r="E8142" s="72"/>
      <c r="F8142" s="67"/>
      <c r="G8142" s="63"/>
      <c r="H8142" s="64"/>
      <c r="I8142" s="70"/>
    </row>
    <row r="8143" spans="1:9" hidden="1" x14ac:dyDescent="0.25">
      <c r="A8143" s="224"/>
      <c r="B8143" s="56"/>
      <c r="C8143" s="56"/>
      <c r="D8143" s="57"/>
      <c r="E8143" s="66"/>
      <c r="F8143" s="62"/>
      <c r="G8143" s="63"/>
      <c r="H8143" s="64"/>
      <c r="I8143" s="70"/>
    </row>
    <row r="8144" spans="1:9" hidden="1" x14ac:dyDescent="0.25">
      <c r="A8144" s="224"/>
      <c r="B8144" s="74"/>
      <c r="C8144" s="75"/>
      <c r="D8144" s="57"/>
      <c r="E8144" s="86"/>
      <c r="F8144" s="62"/>
      <c r="G8144" s="63"/>
      <c r="H8144" s="64"/>
      <c r="I8144" s="73"/>
    </row>
    <row r="8145" spans="1:9" hidden="1" x14ac:dyDescent="0.25">
      <c r="A8145" s="224"/>
      <c r="B8145" s="55"/>
      <c r="C8145" s="75"/>
      <c r="D8145" s="61"/>
      <c r="E8145" s="56"/>
      <c r="F8145" s="62"/>
      <c r="G8145" s="63"/>
      <c r="H8145" s="64"/>
      <c r="I8145" s="73"/>
    </row>
    <row r="8146" spans="1:9" hidden="1" x14ac:dyDescent="0.25">
      <c r="A8146" s="224"/>
      <c r="B8146" s="56"/>
      <c r="C8146" s="56"/>
      <c r="D8146" s="61"/>
      <c r="E8146" s="56"/>
      <c r="F8146" s="77"/>
      <c r="G8146" s="63"/>
      <c r="H8146" s="64"/>
      <c r="I8146" s="70"/>
    </row>
    <row r="8147" spans="1:9" hidden="1" x14ac:dyDescent="0.25">
      <c r="A8147" s="224"/>
      <c r="B8147" s="56"/>
      <c r="C8147" s="56"/>
      <c r="D8147" s="57"/>
      <c r="E8147" s="56"/>
      <c r="F8147" s="62"/>
      <c r="G8147" s="63"/>
      <c r="H8147" s="64"/>
      <c r="I8147" s="73"/>
    </row>
    <row r="8148" spans="1:9" hidden="1" x14ac:dyDescent="0.25">
      <c r="A8148" s="224"/>
      <c r="B8148" s="56"/>
      <c r="C8148" s="56"/>
      <c r="D8148" s="57"/>
      <c r="E8148" s="56"/>
      <c r="F8148" s="62"/>
      <c r="G8148" s="63"/>
      <c r="H8148" s="64"/>
      <c r="I8148" s="73"/>
    </row>
    <row r="8149" spans="1:9" hidden="1" x14ac:dyDescent="0.25">
      <c r="A8149" s="224"/>
      <c r="B8149" s="68"/>
      <c r="C8149" s="56"/>
      <c r="D8149" s="57"/>
      <c r="E8149" s="72"/>
      <c r="F8149" s="62"/>
      <c r="G8149" s="63"/>
      <c r="H8149" s="64"/>
      <c r="I8149" s="70"/>
    </row>
    <row r="8150" spans="1:9" hidden="1" x14ac:dyDescent="0.25">
      <c r="A8150" s="224"/>
      <c r="B8150" s="68"/>
      <c r="C8150" s="72"/>
      <c r="D8150" s="87"/>
      <c r="E8150" s="72"/>
      <c r="F8150" s="62"/>
      <c r="G8150" s="63"/>
      <c r="H8150" s="64"/>
      <c r="I8150" s="73"/>
    </row>
    <row r="8151" spans="1:9" hidden="1" x14ac:dyDescent="0.25">
      <c r="A8151" s="224"/>
      <c r="B8151" s="68"/>
      <c r="C8151" s="72"/>
      <c r="D8151" s="87"/>
      <c r="E8151" s="72"/>
      <c r="F8151" s="62"/>
      <c r="G8151" s="63"/>
      <c r="H8151" s="64"/>
      <c r="I8151" s="73"/>
    </row>
    <row r="8152" spans="1:9" hidden="1" x14ac:dyDescent="0.25">
      <c r="A8152" s="224"/>
      <c r="B8152" s="56"/>
      <c r="C8152" s="56"/>
      <c r="D8152" s="57"/>
      <c r="E8152" s="66"/>
      <c r="F8152" s="62"/>
      <c r="G8152" s="63"/>
      <c r="H8152" s="64"/>
      <c r="I8152" s="73"/>
    </row>
    <row r="8153" spans="1:9" hidden="1" x14ac:dyDescent="0.25">
      <c r="A8153" s="224"/>
      <c r="B8153" s="56"/>
      <c r="C8153" s="56"/>
      <c r="D8153" s="128"/>
      <c r="E8153" s="86"/>
      <c r="F8153" s="62"/>
      <c r="G8153" s="63"/>
      <c r="H8153" s="64"/>
      <c r="I8153" s="73"/>
    </row>
    <row r="8154" spans="1:9" hidden="1" x14ac:dyDescent="0.25">
      <c r="A8154" s="224"/>
      <c r="B8154" s="55"/>
      <c r="C8154" s="56"/>
      <c r="D8154" s="128"/>
      <c r="E8154" s="86"/>
      <c r="F8154" s="253"/>
      <c r="G8154" s="63"/>
      <c r="H8154" s="64"/>
      <c r="I8154" s="73"/>
    </row>
    <row r="8155" spans="1:9" hidden="1" x14ac:dyDescent="0.25">
      <c r="A8155" s="224"/>
      <c r="B8155" s="56"/>
      <c r="C8155" s="123"/>
      <c r="D8155" s="57"/>
      <c r="E8155" s="72"/>
      <c r="F8155" s="62"/>
      <c r="G8155" s="63"/>
      <c r="H8155" s="64"/>
      <c r="I8155" s="73"/>
    </row>
    <row r="8156" spans="1:9" hidden="1" x14ac:dyDescent="0.25">
      <c r="A8156" s="224"/>
      <c r="B8156" s="56"/>
      <c r="C8156" s="71"/>
      <c r="D8156" s="57"/>
      <c r="E8156" s="72"/>
      <c r="F8156" s="62"/>
      <c r="G8156" s="63"/>
      <c r="H8156" s="64"/>
      <c r="I8156" s="73"/>
    </row>
    <row r="8157" spans="1:9" hidden="1" x14ac:dyDescent="0.25">
      <c r="A8157" s="224"/>
      <c r="B8157" s="56"/>
      <c r="C8157" s="56"/>
      <c r="D8157" s="57"/>
      <c r="E8157" s="72"/>
      <c r="F8157" s="62"/>
      <c r="G8157" s="63"/>
      <c r="H8157" s="64"/>
      <c r="I8157" s="73"/>
    </row>
    <row r="8158" spans="1:9" hidden="1" x14ac:dyDescent="0.25">
      <c r="A8158" s="224"/>
      <c r="B8158" s="56"/>
      <c r="C8158" s="123"/>
      <c r="D8158" s="57"/>
      <c r="E8158" s="72"/>
      <c r="F8158" s="62"/>
      <c r="G8158" s="63"/>
      <c r="H8158" s="64"/>
      <c r="I8158" s="73"/>
    </row>
    <row r="8159" spans="1:9" hidden="1" x14ac:dyDescent="0.25">
      <c r="A8159" s="224"/>
      <c r="B8159" s="56"/>
      <c r="C8159" s="71"/>
      <c r="D8159" s="57"/>
      <c r="E8159" s="72"/>
      <c r="F8159" s="62"/>
      <c r="G8159" s="63"/>
      <c r="H8159" s="64"/>
      <c r="I8159" s="73"/>
    </row>
    <row r="8160" spans="1:9" hidden="1" x14ac:dyDescent="0.25">
      <c r="A8160" s="224"/>
      <c r="B8160" s="68"/>
      <c r="C8160" s="56"/>
      <c r="D8160" s="57"/>
      <c r="E8160" s="72"/>
      <c r="F8160" s="62"/>
      <c r="G8160" s="63"/>
      <c r="H8160" s="64"/>
      <c r="I8160" s="73"/>
    </row>
    <row r="8161" spans="1:9" hidden="1" x14ac:dyDescent="0.25">
      <c r="A8161" s="224"/>
      <c r="B8161" s="56"/>
      <c r="C8161" s="56"/>
      <c r="D8161" s="57"/>
      <c r="E8161" s="56"/>
      <c r="F8161" s="62"/>
      <c r="G8161" s="63"/>
      <c r="H8161" s="64"/>
      <c r="I8161" s="73"/>
    </row>
    <row r="8162" spans="1:9" hidden="1" x14ac:dyDescent="0.25">
      <c r="A8162" s="224"/>
      <c r="B8162" s="56"/>
      <c r="C8162" s="251"/>
      <c r="D8162" s="57"/>
      <c r="E8162" s="72"/>
      <c r="F8162" s="62"/>
      <c r="G8162" s="63"/>
      <c r="H8162" s="64"/>
      <c r="I8162" s="73"/>
    </row>
    <row r="8163" spans="1:9" hidden="1" x14ac:dyDescent="0.25">
      <c r="A8163" s="224"/>
      <c r="B8163" s="55"/>
      <c r="C8163" s="75"/>
      <c r="D8163" s="61"/>
      <c r="E8163" s="56"/>
      <c r="F8163" s="62"/>
      <c r="G8163" s="63"/>
      <c r="H8163" s="64"/>
      <c r="I8163" s="73"/>
    </row>
    <row r="8164" spans="1:9" hidden="1" x14ac:dyDescent="0.25">
      <c r="A8164" s="224"/>
      <c r="B8164" s="56"/>
      <c r="C8164" s="56"/>
      <c r="D8164" s="57"/>
      <c r="E8164" s="72"/>
      <c r="F8164" s="62"/>
      <c r="G8164" s="63"/>
      <c r="H8164" s="64"/>
      <c r="I8164" s="73"/>
    </row>
    <row r="8165" spans="1:9" hidden="1" x14ac:dyDescent="0.25">
      <c r="A8165" s="224"/>
      <c r="B8165" s="56"/>
      <c r="C8165" s="75"/>
      <c r="D8165" s="57"/>
      <c r="E8165" s="72"/>
      <c r="F8165" s="62"/>
      <c r="G8165" s="63"/>
      <c r="H8165" s="64"/>
      <c r="I8165" s="73"/>
    </row>
    <row r="8166" spans="1:9" hidden="1" x14ac:dyDescent="0.25">
      <c r="A8166" s="224"/>
      <c r="B8166" s="69"/>
      <c r="C8166" s="56"/>
      <c r="D8166" s="57"/>
      <c r="E8166" s="56"/>
      <c r="F8166" s="62"/>
      <c r="G8166" s="63"/>
      <c r="H8166" s="64"/>
      <c r="I8166" s="73"/>
    </row>
    <row r="8167" spans="1:9" hidden="1" x14ac:dyDescent="0.25">
      <c r="A8167" s="224"/>
      <c r="B8167" s="81"/>
      <c r="C8167" s="126"/>
      <c r="D8167" s="57"/>
      <c r="E8167" s="56"/>
      <c r="F8167" s="76"/>
      <c r="G8167" s="63"/>
      <c r="H8167" s="64"/>
      <c r="I8167" s="73"/>
    </row>
    <row r="8168" spans="1:9" hidden="1" x14ac:dyDescent="0.25">
      <c r="A8168" s="224"/>
      <c r="B8168" s="81"/>
      <c r="C8168" s="126"/>
      <c r="D8168" s="57"/>
      <c r="E8168" s="56"/>
      <c r="F8168" s="76"/>
      <c r="G8168" s="63"/>
      <c r="H8168" s="64"/>
      <c r="I8168" s="73"/>
    </row>
    <row r="8169" spans="1:9" hidden="1" x14ac:dyDescent="0.25">
      <c r="A8169" s="224"/>
      <c r="B8169" s="81"/>
      <c r="C8169" s="126"/>
      <c r="D8169" s="57"/>
      <c r="E8169" s="56"/>
      <c r="F8169" s="76"/>
      <c r="G8169" s="63"/>
      <c r="H8169" s="64"/>
      <c r="I8169" s="73"/>
    </row>
    <row r="8170" spans="1:9" hidden="1" x14ac:dyDescent="0.25">
      <c r="A8170" s="224"/>
      <c r="B8170" s="81"/>
      <c r="C8170" s="126"/>
      <c r="D8170" s="57"/>
      <c r="E8170" s="56"/>
      <c r="F8170" s="76"/>
      <c r="G8170" s="63"/>
      <c r="H8170" s="64"/>
      <c r="I8170" s="73"/>
    </row>
    <row r="8171" spans="1:9" hidden="1" x14ac:dyDescent="0.25">
      <c r="A8171" s="224"/>
      <c r="B8171" s="81"/>
      <c r="C8171" s="126"/>
      <c r="D8171" s="57"/>
      <c r="E8171" s="56"/>
      <c r="F8171" s="76"/>
      <c r="G8171" s="63"/>
      <c r="H8171" s="64"/>
      <c r="I8171" s="56"/>
    </row>
    <row r="8172" spans="1:9" hidden="1" x14ac:dyDescent="0.25">
      <c r="A8172" s="224"/>
      <c r="B8172" s="68"/>
      <c r="C8172" s="56"/>
      <c r="D8172" s="87"/>
      <c r="E8172" s="56"/>
      <c r="F8172" s="62"/>
      <c r="G8172" s="63"/>
      <c r="H8172" s="64"/>
      <c r="I8172" s="56"/>
    </row>
    <row r="8173" spans="1:9" hidden="1" x14ac:dyDescent="0.25">
      <c r="A8173" s="224"/>
      <c r="B8173" s="56"/>
      <c r="C8173" s="56"/>
      <c r="D8173" s="57"/>
      <c r="E8173" s="56"/>
      <c r="F8173" s="76"/>
      <c r="G8173" s="63"/>
      <c r="H8173" s="64"/>
      <c r="I8173" s="56"/>
    </row>
    <row r="8174" spans="1:9" hidden="1" x14ac:dyDescent="0.25">
      <c r="A8174" s="224"/>
      <c r="B8174" s="56"/>
      <c r="C8174" s="56"/>
      <c r="D8174" s="128"/>
      <c r="E8174" s="99"/>
      <c r="F8174" s="116"/>
      <c r="G8174" s="63"/>
      <c r="H8174" s="64"/>
      <c r="I8174" s="56"/>
    </row>
    <row r="8175" spans="1:9" hidden="1" x14ac:dyDescent="0.25">
      <c r="A8175" s="224"/>
      <c r="B8175" s="56"/>
      <c r="C8175" s="123"/>
      <c r="D8175" s="57"/>
      <c r="E8175" s="72"/>
      <c r="F8175" s="62"/>
      <c r="G8175" s="63"/>
      <c r="H8175" s="64"/>
      <c r="I8175" s="56"/>
    </row>
    <row r="8176" spans="1:9" hidden="1" x14ac:dyDescent="0.25">
      <c r="A8176" s="224"/>
      <c r="B8176" s="56"/>
      <c r="C8176" s="71"/>
      <c r="D8176" s="57"/>
      <c r="E8176" s="72"/>
      <c r="F8176" s="62"/>
      <c r="G8176" s="63"/>
      <c r="H8176" s="64"/>
      <c r="I8176" s="56"/>
    </row>
    <row r="8177" spans="1:9" hidden="1" x14ac:dyDescent="0.25">
      <c r="A8177" s="224"/>
      <c r="B8177" s="56"/>
      <c r="C8177" s="56"/>
      <c r="D8177" s="57"/>
      <c r="E8177" s="72"/>
      <c r="F8177" s="62"/>
      <c r="G8177" s="63"/>
      <c r="H8177" s="64"/>
      <c r="I8177" s="56"/>
    </row>
    <row r="8178" spans="1:9" hidden="1" x14ac:dyDescent="0.25">
      <c r="A8178" s="224"/>
      <c r="B8178" s="56"/>
      <c r="C8178" s="56"/>
      <c r="D8178" s="57"/>
      <c r="E8178" s="72"/>
      <c r="F8178" s="62"/>
      <c r="G8178" s="63"/>
      <c r="H8178" s="64"/>
      <c r="I8178" s="56"/>
    </row>
    <row r="8179" spans="1:9" hidden="1" x14ac:dyDescent="0.25">
      <c r="A8179" s="224"/>
      <c r="B8179" s="55"/>
      <c r="C8179" s="56"/>
      <c r="D8179" s="57"/>
      <c r="E8179" s="84"/>
      <c r="F8179" s="76"/>
      <c r="G8179" s="63"/>
      <c r="H8179" s="64"/>
      <c r="I8179" s="56"/>
    </row>
    <row r="8180" spans="1:9" hidden="1" x14ac:dyDescent="0.25">
      <c r="A8180" s="224"/>
      <c r="B8180" s="81"/>
      <c r="C8180" s="81"/>
      <c r="D8180" s="87"/>
      <c r="E8180" s="69"/>
      <c r="F8180" s="253"/>
      <c r="G8180" s="63"/>
      <c r="H8180" s="64"/>
      <c r="I8180" s="56"/>
    </row>
    <row r="8181" spans="1:9" hidden="1" x14ac:dyDescent="0.25">
      <c r="A8181" s="224"/>
      <c r="B8181" s="56"/>
      <c r="C8181" s="56"/>
      <c r="D8181" s="57"/>
      <c r="E8181" s="72"/>
      <c r="F8181" s="62"/>
      <c r="G8181" s="63"/>
      <c r="H8181" s="64"/>
      <c r="I8181" s="56"/>
    </row>
    <row r="8182" spans="1:9" hidden="1" x14ac:dyDescent="0.25">
      <c r="A8182" s="224"/>
      <c r="B8182" s="56"/>
      <c r="C8182" s="56"/>
      <c r="D8182" s="57"/>
      <c r="E8182" s="56"/>
      <c r="F8182" s="62"/>
      <c r="G8182" s="63"/>
      <c r="H8182" s="64"/>
      <c r="I8182" s="56"/>
    </row>
    <row r="8183" spans="1:9" hidden="1" x14ac:dyDescent="0.25">
      <c r="A8183" s="224"/>
      <c r="B8183" s="56"/>
      <c r="C8183" s="56"/>
      <c r="D8183" s="57"/>
      <c r="E8183" s="66"/>
      <c r="F8183" s="76"/>
      <c r="G8183" s="63"/>
      <c r="H8183" s="64"/>
      <c r="I8183" s="56"/>
    </row>
    <row r="8184" spans="1:9" hidden="1" x14ac:dyDescent="0.25">
      <c r="A8184" s="224"/>
      <c r="B8184" s="56"/>
      <c r="C8184" s="56"/>
      <c r="D8184" s="57"/>
      <c r="E8184" s="56"/>
      <c r="F8184" s="62"/>
      <c r="G8184" s="63"/>
      <c r="H8184" s="64"/>
      <c r="I8184" s="56"/>
    </row>
    <row r="8185" spans="1:9" hidden="1" x14ac:dyDescent="0.25">
      <c r="A8185" s="224"/>
      <c r="B8185" s="56"/>
      <c r="C8185" s="56"/>
      <c r="D8185" s="57"/>
      <c r="E8185" s="66"/>
      <c r="F8185" s="76"/>
      <c r="G8185" s="63"/>
      <c r="H8185" s="64"/>
      <c r="I8185" s="56"/>
    </row>
    <row r="8186" spans="1:9" hidden="1" x14ac:dyDescent="0.25">
      <c r="A8186" s="224"/>
      <c r="B8186" s="56"/>
      <c r="C8186" s="81"/>
      <c r="D8186" s="57"/>
      <c r="E8186" s="72"/>
      <c r="F8186" s="77"/>
      <c r="G8186" s="63"/>
      <c r="H8186" s="64"/>
      <c r="I8186" s="56"/>
    </row>
    <row r="8187" spans="1:9" hidden="1" x14ac:dyDescent="0.25">
      <c r="A8187" s="224"/>
      <c r="B8187" s="56"/>
      <c r="C8187" s="80"/>
      <c r="D8187" s="57"/>
      <c r="E8187" s="72"/>
      <c r="F8187" s="77"/>
      <c r="G8187" s="63"/>
      <c r="H8187" s="64"/>
      <c r="I8187" s="56"/>
    </row>
    <row r="8188" spans="1:9" hidden="1" x14ac:dyDescent="0.25">
      <c r="A8188" s="224"/>
      <c r="B8188" s="56"/>
      <c r="C8188" s="56"/>
      <c r="D8188" s="57"/>
      <c r="E8188" s="56"/>
      <c r="F8188" s="62"/>
      <c r="G8188" s="63"/>
      <c r="H8188" s="64"/>
      <c r="I8188" s="56"/>
    </row>
    <row r="8189" spans="1:9" hidden="1" x14ac:dyDescent="0.25">
      <c r="A8189" s="224"/>
      <c r="B8189" s="56"/>
      <c r="C8189" s="56"/>
      <c r="D8189" s="57"/>
      <c r="E8189" s="66"/>
      <c r="F8189" s="76"/>
      <c r="G8189" s="63"/>
      <c r="H8189" s="64"/>
      <c r="I8189" s="56"/>
    </row>
    <row r="8190" spans="1:9" hidden="1" x14ac:dyDescent="0.25">
      <c r="A8190" s="224"/>
      <c r="B8190" s="56"/>
      <c r="C8190" s="56"/>
      <c r="D8190" s="57"/>
      <c r="E8190" s="72"/>
      <c r="F8190" s="77"/>
      <c r="G8190" s="63"/>
      <c r="H8190" s="64"/>
      <c r="I8190" s="56"/>
    </row>
    <row r="8191" spans="1:9" hidden="1" x14ac:dyDescent="0.25">
      <c r="A8191" s="224"/>
      <c r="B8191" s="56"/>
      <c r="C8191" s="56"/>
      <c r="D8191" s="57"/>
      <c r="E8191" s="72"/>
      <c r="F8191" s="67"/>
      <c r="G8191" s="63"/>
      <c r="H8191" s="64"/>
      <c r="I8191" s="70"/>
    </row>
    <row r="8192" spans="1:9" hidden="1" x14ac:dyDescent="0.25">
      <c r="A8192" s="224"/>
      <c r="B8192" s="56"/>
      <c r="C8192" s="56"/>
      <c r="D8192" s="57"/>
      <c r="E8192" s="72"/>
      <c r="F8192" s="62"/>
      <c r="G8192" s="63"/>
      <c r="H8192" s="64"/>
      <c r="I8192" s="70"/>
    </row>
    <row r="8193" spans="1:9" hidden="1" x14ac:dyDescent="0.25">
      <c r="A8193" s="224"/>
      <c r="B8193" s="68"/>
      <c r="C8193" s="75"/>
      <c r="D8193" s="87"/>
      <c r="E8193" s="56"/>
      <c r="F8193" s="67"/>
      <c r="G8193" s="63"/>
      <c r="H8193" s="64"/>
      <c r="I8193" s="70"/>
    </row>
    <row r="8194" spans="1:9" hidden="1" x14ac:dyDescent="0.25">
      <c r="A8194" s="224"/>
      <c r="B8194" s="68"/>
      <c r="C8194" s="75"/>
      <c r="D8194" s="87"/>
      <c r="E8194" s="56"/>
      <c r="F8194" s="67"/>
      <c r="G8194" s="63"/>
      <c r="H8194" s="64"/>
      <c r="I8194" s="70"/>
    </row>
    <row r="8195" spans="1:9" hidden="1" x14ac:dyDescent="0.25">
      <c r="A8195" s="224"/>
      <c r="B8195" s="68"/>
      <c r="C8195" s="56"/>
      <c r="D8195" s="87"/>
      <c r="E8195" s="56"/>
      <c r="F8195" s="62"/>
      <c r="G8195" s="63"/>
      <c r="H8195" s="64"/>
      <c r="I8195" s="70"/>
    </row>
    <row r="8196" spans="1:9" hidden="1" x14ac:dyDescent="0.25">
      <c r="A8196" s="224"/>
      <c r="B8196" s="69"/>
      <c r="C8196" s="56"/>
      <c r="D8196" s="57"/>
      <c r="E8196" s="56"/>
      <c r="F8196" s="62"/>
      <c r="G8196" s="63"/>
      <c r="H8196" s="64"/>
      <c r="I8196" s="73"/>
    </row>
    <row r="8197" spans="1:9" hidden="1" x14ac:dyDescent="0.25">
      <c r="A8197" s="224"/>
      <c r="B8197" s="68"/>
      <c r="C8197" s="72"/>
      <c r="D8197" s="57"/>
      <c r="E8197" s="72"/>
      <c r="F8197" s="62"/>
      <c r="G8197" s="63"/>
      <c r="H8197" s="64"/>
      <c r="I8197" s="73"/>
    </row>
    <row r="8198" spans="1:9" hidden="1" x14ac:dyDescent="0.25">
      <c r="A8198" s="224"/>
      <c r="B8198" s="55"/>
      <c r="C8198" s="75"/>
      <c r="D8198" s="61"/>
      <c r="E8198" s="56"/>
      <c r="F8198" s="62"/>
      <c r="G8198" s="63"/>
      <c r="H8198" s="64"/>
      <c r="I8198" s="73"/>
    </row>
    <row r="8199" spans="1:9" hidden="1" x14ac:dyDescent="0.25">
      <c r="A8199" s="224"/>
      <c r="B8199" s="56"/>
      <c r="C8199" s="56"/>
      <c r="D8199" s="61"/>
      <c r="E8199" s="56"/>
      <c r="F8199" s="77"/>
      <c r="G8199" s="63"/>
      <c r="H8199" s="64"/>
      <c r="I8199" s="73"/>
    </row>
    <row r="8200" spans="1:9" hidden="1" x14ac:dyDescent="0.25">
      <c r="A8200" s="224"/>
      <c r="B8200" s="55"/>
      <c r="C8200" s="75"/>
      <c r="D8200" s="61"/>
      <c r="E8200" s="56"/>
      <c r="F8200" s="62"/>
      <c r="G8200" s="63"/>
      <c r="H8200" s="64"/>
      <c r="I8200" s="73"/>
    </row>
    <row r="8201" spans="1:9" hidden="1" x14ac:dyDescent="0.25">
      <c r="A8201" s="224"/>
      <c r="B8201" s="56"/>
      <c r="C8201" s="56"/>
      <c r="D8201" s="57"/>
      <c r="E8201" s="72"/>
      <c r="F8201" s="62"/>
      <c r="G8201" s="63"/>
      <c r="H8201" s="64"/>
      <c r="I8201" s="73"/>
    </row>
    <row r="8202" spans="1:9" hidden="1" x14ac:dyDescent="0.25">
      <c r="A8202" s="224"/>
      <c r="B8202" s="56"/>
      <c r="C8202" s="56"/>
      <c r="D8202" s="57"/>
      <c r="E8202" s="72"/>
      <c r="F8202" s="62"/>
      <c r="G8202" s="63"/>
      <c r="H8202" s="64"/>
      <c r="I8202" s="73"/>
    </row>
    <row r="8203" spans="1:9" hidden="1" x14ac:dyDescent="0.25">
      <c r="A8203" s="224"/>
      <c r="B8203" s="68"/>
      <c r="C8203" s="75"/>
      <c r="D8203" s="57"/>
      <c r="E8203" s="99"/>
      <c r="F8203" s="77"/>
      <c r="G8203" s="63"/>
      <c r="H8203" s="64"/>
      <c r="I8203" s="73"/>
    </row>
    <row r="8204" spans="1:9" hidden="1" x14ac:dyDescent="0.25">
      <c r="A8204" s="224"/>
      <c r="B8204" s="55"/>
      <c r="C8204" s="75"/>
      <c r="D8204" s="61"/>
      <c r="E8204" s="56"/>
      <c r="F8204" s="62"/>
      <c r="G8204" s="63"/>
      <c r="H8204" s="64"/>
      <c r="I8204" s="73"/>
    </row>
    <row r="8205" spans="1:9" hidden="1" x14ac:dyDescent="0.25">
      <c r="A8205" s="224"/>
      <c r="B8205" s="56"/>
      <c r="C8205" s="56"/>
      <c r="D8205" s="57"/>
      <c r="E8205" s="72"/>
      <c r="F8205" s="62"/>
      <c r="G8205" s="63"/>
      <c r="H8205" s="64"/>
      <c r="I8205" s="73"/>
    </row>
    <row r="8206" spans="1:9" hidden="1" x14ac:dyDescent="0.25">
      <c r="A8206" s="224"/>
      <c r="B8206" s="56"/>
      <c r="C8206" s="56"/>
      <c r="D8206" s="61"/>
      <c r="E8206" s="56"/>
      <c r="F8206" s="77"/>
      <c r="G8206" s="63"/>
      <c r="H8206" s="64"/>
      <c r="I8206" s="73"/>
    </row>
    <row r="8207" spans="1:9" hidden="1" x14ac:dyDescent="0.25">
      <c r="A8207" s="224"/>
      <c r="B8207" s="68"/>
      <c r="C8207" s="72"/>
      <c r="D8207" s="87"/>
      <c r="E8207" s="72"/>
      <c r="F8207" s="62"/>
      <c r="G8207" s="63"/>
      <c r="H8207" s="64"/>
      <c r="I8207" s="73"/>
    </row>
    <row r="8208" spans="1:9" hidden="1" x14ac:dyDescent="0.25">
      <c r="A8208" s="224"/>
      <c r="B8208" s="55"/>
      <c r="C8208" s="56"/>
      <c r="D8208" s="57"/>
      <c r="E8208" s="66"/>
      <c r="F8208" s="76"/>
      <c r="G8208" s="63"/>
      <c r="H8208" s="64"/>
      <c r="I8208" s="73"/>
    </row>
    <row r="8209" spans="1:9" hidden="1" x14ac:dyDescent="0.25">
      <c r="A8209" s="224"/>
      <c r="B8209" s="56"/>
      <c r="C8209" s="56"/>
      <c r="D8209" s="57"/>
      <c r="E8209" s="66"/>
      <c r="F8209" s="76"/>
      <c r="G8209" s="63"/>
      <c r="H8209" s="64"/>
      <c r="I8209" s="73"/>
    </row>
    <row r="8210" spans="1:9" hidden="1" x14ac:dyDescent="0.25">
      <c r="A8210" s="224"/>
      <c r="B8210" s="56"/>
      <c r="C8210" s="80"/>
      <c r="D8210" s="57"/>
      <c r="E8210" s="72"/>
      <c r="F8210" s="62"/>
      <c r="G8210" s="63"/>
      <c r="H8210" s="64"/>
      <c r="I8210" s="73"/>
    </row>
    <row r="8211" spans="1:9" hidden="1" x14ac:dyDescent="0.25">
      <c r="A8211" s="224"/>
      <c r="B8211" s="56"/>
      <c r="C8211" s="56"/>
      <c r="D8211" s="57"/>
      <c r="E8211" s="72"/>
      <c r="F8211" s="62"/>
      <c r="G8211" s="63"/>
      <c r="H8211" s="64"/>
      <c r="I8211" s="73"/>
    </row>
    <row r="8212" spans="1:9" hidden="1" x14ac:dyDescent="0.25">
      <c r="A8212" s="224"/>
      <c r="B8212" s="56"/>
      <c r="C8212" s="56"/>
      <c r="D8212" s="83"/>
      <c r="E8212" s="72"/>
      <c r="F8212" s="62"/>
      <c r="G8212" s="63"/>
      <c r="H8212" s="64"/>
      <c r="I8212" s="73"/>
    </row>
    <row r="8213" spans="1:9" hidden="1" x14ac:dyDescent="0.25">
      <c r="A8213" s="224"/>
      <c r="B8213" s="68"/>
      <c r="C8213" s="56"/>
      <c r="D8213" s="87"/>
      <c r="E8213" s="56"/>
      <c r="F8213" s="62"/>
      <c r="G8213" s="63"/>
      <c r="H8213" s="64"/>
      <c r="I8213" s="73"/>
    </row>
    <row r="8214" spans="1:9" hidden="1" x14ac:dyDescent="0.25">
      <c r="A8214" s="224"/>
      <c r="B8214" s="55"/>
      <c r="C8214" s="75"/>
      <c r="D8214" s="57"/>
      <c r="E8214" s="86"/>
      <c r="F8214" s="76"/>
      <c r="G8214" s="63"/>
      <c r="H8214" s="64"/>
      <c r="I8214" s="73"/>
    </row>
    <row r="8215" spans="1:9" hidden="1" x14ac:dyDescent="0.25">
      <c r="A8215" s="224"/>
      <c r="B8215" s="56"/>
      <c r="C8215" s="81"/>
      <c r="D8215" s="57"/>
      <c r="E8215" s="72"/>
      <c r="F8215" s="77"/>
      <c r="G8215" s="63"/>
      <c r="H8215" s="64"/>
      <c r="I8215" s="73"/>
    </row>
    <row r="8216" spans="1:9" hidden="1" x14ac:dyDescent="0.25">
      <c r="A8216" s="224"/>
      <c r="B8216" s="56"/>
      <c r="C8216" s="80"/>
      <c r="D8216" s="57"/>
      <c r="E8216" s="72"/>
      <c r="F8216" s="77"/>
      <c r="G8216" s="63"/>
      <c r="H8216" s="64"/>
      <c r="I8216" s="73"/>
    </row>
    <row r="8217" spans="1:9" hidden="1" x14ac:dyDescent="0.25">
      <c r="A8217" s="224"/>
      <c r="B8217" s="56"/>
      <c r="C8217" s="56"/>
      <c r="D8217" s="57"/>
      <c r="E8217" s="72"/>
      <c r="F8217" s="62"/>
      <c r="G8217" s="63"/>
      <c r="H8217" s="64"/>
      <c r="I8217" s="73"/>
    </row>
    <row r="8218" spans="1:9" hidden="1" x14ac:dyDescent="0.25">
      <c r="A8218" s="224"/>
      <c r="B8218" s="56"/>
      <c r="C8218" s="56"/>
      <c r="D8218" s="57"/>
      <c r="E8218" s="56"/>
      <c r="F8218" s="62"/>
      <c r="G8218" s="63"/>
      <c r="H8218" s="64"/>
      <c r="I8218" s="73"/>
    </row>
    <row r="8219" spans="1:9" hidden="1" x14ac:dyDescent="0.25">
      <c r="A8219" s="224"/>
      <c r="B8219" s="56"/>
      <c r="C8219" s="56"/>
      <c r="D8219" s="57"/>
      <c r="E8219" s="66"/>
      <c r="F8219" s="76"/>
      <c r="G8219" s="63"/>
      <c r="H8219" s="64"/>
      <c r="I8219" s="56"/>
    </row>
    <row r="8220" spans="1:9" hidden="1" x14ac:dyDescent="0.25">
      <c r="A8220" s="224"/>
      <c r="B8220" s="56"/>
      <c r="C8220" s="80"/>
      <c r="D8220" s="57"/>
      <c r="E8220" s="72"/>
      <c r="F8220" s="77"/>
      <c r="G8220" s="63"/>
      <c r="H8220" s="64"/>
      <c r="I8220" s="56"/>
    </row>
    <row r="8221" spans="1:9" hidden="1" x14ac:dyDescent="0.25">
      <c r="A8221" s="224"/>
      <c r="B8221" s="55"/>
      <c r="C8221" s="72"/>
      <c r="D8221" s="57"/>
      <c r="E8221" s="72"/>
      <c r="F8221" s="77"/>
      <c r="G8221" s="63"/>
      <c r="H8221" s="64"/>
      <c r="I8221" s="56"/>
    </row>
    <row r="8222" spans="1:9" hidden="1" x14ac:dyDescent="0.25">
      <c r="A8222" s="224"/>
      <c r="B8222" s="68"/>
      <c r="C8222" s="56"/>
      <c r="D8222" s="57"/>
      <c r="E8222" s="72"/>
      <c r="F8222" s="62"/>
      <c r="G8222" s="63"/>
      <c r="H8222" s="64"/>
      <c r="I8222" s="56"/>
    </row>
    <row r="8223" spans="1:9" hidden="1" x14ac:dyDescent="0.25">
      <c r="A8223" s="224"/>
      <c r="B8223" s="56"/>
      <c r="C8223" s="56"/>
      <c r="D8223" s="61"/>
      <c r="E8223" s="72"/>
      <c r="F8223" s="76"/>
      <c r="G8223" s="63"/>
      <c r="H8223" s="64"/>
      <c r="I8223" s="56"/>
    </row>
    <row r="8224" spans="1:9" hidden="1" x14ac:dyDescent="0.25">
      <c r="A8224" s="224"/>
      <c r="B8224" s="56"/>
      <c r="C8224" s="56"/>
      <c r="D8224" s="57"/>
      <c r="E8224" s="72"/>
      <c r="F8224" s="67"/>
      <c r="G8224" s="63"/>
      <c r="H8224" s="64"/>
      <c r="I8224" s="56"/>
    </row>
    <row r="8225" spans="1:9" hidden="1" x14ac:dyDescent="0.25">
      <c r="A8225" s="224"/>
      <c r="B8225" s="56"/>
      <c r="C8225" s="56"/>
      <c r="D8225" s="57"/>
      <c r="E8225" s="72"/>
      <c r="F8225" s="62"/>
      <c r="G8225" s="63"/>
      <c r="H8225" s="64"/>
      <c r="I8225" s="56"/>
    </row>
    <row r="8226" spans="1:9" hidden="1" x14ac:dyDescent="0.25">
      <c r="A8226" s="224"/>
      <c r="B8226" s="55"/>
      <c r="C8226" s="56"/>
      <c r="D8226" s="57"/>
      <c r="E8226" s="72"/>
      <c r="F8226" s="62"/>
      <c r="G8226" s="63"/>
      <c r="H8226" s="64"/>
      <c r="I8226" s="56"/>
    </row>
    <row r="8227" spans="1:9" hidden="1" x14ac:dyDescent="0.25">
      <c r="A8227" s="224"/>
      <c r="B8227" s="55"/>
      <c r="C8227" s="56"/>
      <c r="D8227" s="57"/>
      <c r="E8227" s="72"/>
      <c r="F8227" s="62"/>
      <c r="G8227" s="63"/>
      <c r="H8227" s="64"/>
      <c r="I8227" s="56"/>
    </row>
    <row r="8228" spans="1:9" hidden="1" x14ac:dyDescent="0.25">
      <c r="A8228" s="224"/>
      <c r="B8228" s="68"/>
      <c r="C8228" s="56"/>
      <c r="D8228" s="57"/>
      <c r="E8228" s="56"/>
      <c r="F8228" s="62"/>
      <c r="G8228" s="63"/>
      <c r="H8228" s="64"/>
      <c r="I8228" s="56"/>
    </row>
    <row r="8229" spans="1:9" hidden="1" x14ac:dyDescent="0.25">
      <c r="A8229" s="224"/>
      <c r="B8229" s="56"/>
      <c r="C8229" s="56"/>
      <c r="D8229" s="57"/>
      <c r="E8229" s="56"/>
      <c r="F8229" s="62"/>
      <c r="G8229" s="63"/>
      <c r="H8229" s="64"/>
      <c r="I8229" s="56"/>
    </row>
    <row r="8230" spans="1:9" hidden="1" x14ac:dyDescent="0.25">
      <c r="A8230" s="224"/>
      <c r="B8230" s="60"/>
      <c r="C8230" s="151"/>
      <c r="D8230" s="57"/>
      <c r="E8230" s="56"/>
      <c r="F8230" s="76"/>
      <c r="G8230" s="63"/>
      <c r="H8230" s="64"/>
      <c r="I8230" s="56"/>
    </row>
    <row r="8231" spans="1:9" hidden="1" x14ac:dyDescent="0.25">
      <c r="A8231" s="224"/>
      <c r="B8231" s="56"/>
      <c r="C8231" s="75"/>
      <c r="D8231" s="57"/>
      <c r="E8231" s="72"/>
      <c r="F8231" s="76"/>
      <c r="G8231" s="63"/>
      <c r="H8231" s="64"/>
      <c r="I8231" s="56"/>
    </row>
    <row r="8232" spans="1:9" hidden="1" x14ac:dyDescent="0.25">
      <c r="A8232" s="224"/>
      <c r="B8232" s="56"/>
      <c r="C8232" s="75"/>
      <c r="D8232" s="57"/>
      <c r="E8232" s="56"/>
      <c r="F8232" s="62"/>
      <c r="G8232" s="63"/>
      <c r="H8232" s="64"/>
      <c r="I8232" s="56"/>
    </row>
    <row r="8233" spans="1:9" hidden="1" x14ac:dyDescent="0.25">
      <c r="A8233" s="224"/>
      <c r="B8233" s="56"/>
      <c r="C8233" s="75"/>
      <c r="D8233" s="57"/>
      <c r="E8233" s="56"/>
      <c r="F8233" s="62"/>
      <c r="G8233" s="63"/>
      <c r="H8233" s="64"/>
      <c r="I8233" s="56"/>
    </row>
    <row r="8234" spans="1:9" hidden="1" x14ac:dyDescent="0.25">
      <c r="A8234" s="224"/>
      <c r="B8234" s="55"/>
      <c r="C8234" s="56"/>
      <c r="D8234" s="57"/>
      <c r="E8234" s="56"/>
      <c r="F8234" s="62"/>
      <c r="G8234" s="63"/>
      <c r="H8234" s="64"/>
      <c r="I8234" s="56"/>
    </row>
    <row r="8235" spans="1:9" hidden="1" x14ac:dyDescent="0.25">
      <c r="A8235" s="224"/>
      <c r="B8235" s="56"/>
      <c r="C8235" s="56"/>
      <c r="D8235" s="61"/>
      <c r="E8235" s="56"/>
      <c r="F8235" s="67"/>
      <c r="G8235" s="63"/>
      <c r="H8235" s="106"/>
      <c r="I8235" s="56"/>
    </row>
    <row r="8236" spans="1:9" hidden="1" x14ac:dyDescent="0.25">
      <c r="A8236" s="224"/>
      <c r="B8236" s="56"/>
      <c r="C8236" s="56"/>
      <c r="D8236" s="57"/>
      <c r="E8236" s="72"/>
      <c r="F8236" s="62"/>
      <c r="G8236" s="63"/>
      <c r="H8236" s="64"/>
      <c r="I8236" s="56"/>
    </row>
    <row r="8237" spans="1:9" hidden="1" x14ac:dyDescent="0.25">
      <c r="A8237" s="224"/>
      <c r="B8237" s="55"/>
      <c r="C8237" s="75"/>
      <c r="D8237" s="61"/>
      <c r="E8237" s="56"/>
      <c r="F8237" s="62"/>
      <c r="G8237" s="63"/>
      <c r="H8237" s="64"/>
      <c r="I8237" s="56"/>
    </row>
    <row r="8238" spans="1:9" hidden="1" x14ac:dyDescent="0.25">
      <c r="A8238" s="224"/>
      <c r="B8238" s="68"/>
      <c r="C8238" s="56"/>
      <c r="D8238" s="87"/>
      <c r="E8238" s="56"/>
      <c r="F8238" s="62"/>
      <c r="G8238" s="63"/>
      <c r="H8238" s="64"/>
      <c r="I8238" s="56"/>
    </row>
    <row r="8239" spans="1:9" hidden="1" x14ac:dyDescent="0.25">
      <c r="A8239" s="224"/>
      <c r="B8239" s="68"/>
      <c r="C8239" s="75"/>
      <c r="D8239" s="87"/>
      <c r="E8239" s="56"/>
      <c r="F8239" s="67"/>
      <c r="G8239" s="63"/>
      <c r="H8239" s="64"/>
      <c r="I8239" s="56"/>
    </row>
    <row r="8240" spans="1:9" hidden="1" x14ac:dyDescent="0.25">
      <c r="A8240" s="224"/>
      <c r="B8240" s="81"/>
      <c r="C8240" s="56"/>
      <c r="D8240" s="57"/>
      <c r="E8240" s="56"/>
      <c r="F8240" s="76"/>
      <c r="G8240" s="63"/>
      <c r="H8240" s="64"/>
      <c r="I8240" s="70"/>
    </row>
    <row r="8241" spans="1:9" hidden="1" x14ac:dyDescent="0.25">
      <c r="A8241" s="224"/>
      <c r="B8241" s="56"/>
      <c r="C8241" s="56"/>
      <c r="D8241" s="57"/>
      <c r="E8241" s="72"/>
      <c r="F8241" s="62"/>
      <c r="G8241" s="63"/>
      <c r="H8241" s="64"/>
      <c r="I8241" s="70"/>
    </row>
    <row r="8242" spans="1:9" hidden="1" x14ac:dyDescent="0.25">
      <c r="A8242" s="224"/>
      <c r="B8242" s="56"/>
      <c r="C8242" s="56"/>
      <c r="D8242" s="57"/>
      <c r="E8242" s="72"/>
      <c r="F8242" s="58"/>
      <c r="G8242" s="63"/>
      <c r="H8242" s="64"/>
      <c r="I8242" s="70"/>
    </row>
    <row r="8243" spans="1:9" hidden="1" x14ac:dyDescent="0.25">
      <c r="A8243" s="224"/>
      <c r="B8243" s="56"/>
      <c r="C8243" s="56"/>
      <c r="D8243" s="87"/>
      <c r="E8243" s="56"/>
      <c r="F8243" s="58"/>
      <c r="G8243" s="63"/>
      <c r="H8243" s="64"/>
      <c r="I8243" s="70"/>
    </row>
    <row r="8244" spans="1:9" hidden="1" x14ac:dyDescent="0.25">
      <c r="A8244" s="224"/>
      <c r="B8244" s="56"/>
      <c r="C8244" s="56"/>
      <c r="D8244" s="87"/>
      <c r="E8244" s="56"/>
      <c r="F8244" s="58"/>
      <c r="G8244" s="63"/>
      <c r="H8244" s="64"/>
      <c r="I8244" s="70"/>
    </row>
    <row r="8245" spans="1:9" hidden="1" x14ac:dyDescent="0.25">
      <c r="A8245" s="224"/>
      <c r="B8245" s="56"/>
      <c r="C8245" s="56"/>
      <c r="D8245" s="57"/>
      <c r="E8245" s="56"/>
      <c r="F8245" s="58"/>
      <c r="G8245" s="63"/>
      <c r="H8245" s="64"/>
      <c r="I8245" s="70"/>
    </row>
    <row r="8246" spans="1:9" hidden="1" x14ac:dyDescent="0.25">
      <c r="A8246" s="224"/>
      <c r="B8246" s="55"/>
      <c r="C8246" s="56"/>
      <c r="D8246" s="119"/>
      <c r="E8246" s="99"/>
      <c r="F8246" s="120"/>
      <c r="G8246" s="63"/>
      <c r="H8246" s="64"/>
      <c r="I8246" s="70"/>
    </row>
    <row r="8247" spans="1:9" hidden="1" x14ac:dyDescent="0.25">
      <c r="A8247" s="224"/>
      <c r="B8247" s="56"/>
      <c r="C8247" s="56"/>
      <c r="D8247" s="115"/>
      <c r="E8247" s="99"/>
      <c r="F8247" s="116"/>
      <c r="G8247" s="63"/>
      <c r="H8247" s="64"/>
      <c r="I8247" s="70"/>
    </row>
    <row r="8248" spans="1:9" hidden="1" x14ac:dyDescent="0.25">
      <c r="A8248" s="224"/>
      <c r="B8248" s="56"/>
      <c r="C8248" s="56"/>
      <c r="D8248" s="57"/>
      <c r="E8248" s="56"/>
      <c r="F8248" s="76"/>
      <c r="G8248" s="63"/>
      <c r="H8248" s="64"/>
      <c r="I8248" s="70"/>
    </row>
    <row r="8249" spans="1:9" hidden="1" x14ac:dyDescent="0.25">
      <c r="A8249" s="224"/>
      <c r="B8249" s="56"/>
      <c r="C8249" s="56"/>
      <c r="D8249" s="57"/>
      <c r="E8249" s="66"/>
      <c r="F8249" s="62"/>
      <c r="G8249" s="63"/>
      <c r="H8249" s="64"/>
      <c r="I8249" s="70"/>
    </row>
    <row r="8250" spans="1:9" hidden="1" x14ac:dyDescent="0.25">
      <c r="A8250" s="224"/>
      <c r="B8250" s="95"/>
      <c r="C8250" s="75"/>
      <c r="D8250" s="57"/>
      <c r="E8250" s="72"/>
      <c r="F8250" s="62"/>
      <c r="G8250" s="63"/>
      <c r="H8250" s="64"/>
      <c r="I8250" s="70"/>
    </row>
    <row r="8251" spans="1:9" hidden="1" x14ac:dyDescent="0.25">
      <c r="A8251" s="224"/>
      <c r="B8251" s="68"/>
      <c r="C8251" s="75"/>
      <c r="D8251" s="57"/>
      <c r="E8251" s="56"/>
      <c r="F8251" s="62"/>
      <c r="G8251" s="63"/>
      <c r="H8251" s="64"/>
      <c r="I8251" s="70"/>
    </row>
    <row r="8252" spans="1:9" hidden="1" x14ac:dyDescent="0.25">
      <c r="A8252" s="224"/>
      <c r="B8252" s="56"/>
      <c r="C8252" s="75"/>
      <c r="D8252" s="57"/>
      <c r="E8252" s="56"/>
      <c r="F8252" s="62"/>
      <c r="G8252" s="63"/>
      <c r="H8252" s="64"/>
      <c r="I8252" s="73"/>
    </row>
    <row r="8253" spans="1:9" hidden="1" x14ac:dyDescent="0.25">
      <c r="A8253" s="224"/>
      <c r="B8253" s="68"/>
      <c r="C8253" s="56"/>
      <c r="D8253" s="57"/>
      <c r="E8253" s="72"/>
      <c r="F8253" s="62"/>
      <c r="G8253" s="63"/>
      <c r="H8253" s="64"/>
      <c r="I8253" s="70"/>
    </row>
    <row r="8254" spans="1:9" hidden="1" x14ac:dyDescent="0.25">
      <c r="A8254" s="224"/>
      <c r="B8254" s="74"/>
      <c r="C8254" s="75"/>
      <c r="D8254" s="57"/>
      <c r="E8254" s="86"/>
      <c r="F8254" s="62"/>
      <c r="G8254" s="63"/>
      <c r="H8254" s="64"/>
      <c r="I8254" s="70"/>
    </row>
    <row r="8255" spans="1:9" hidden="1" x14ac:dyDescent="0.25">
      <c r="A8255" s="224"/>
      <c r="B8255" s="56"/>
      <c r="C8255" s="56"/>
      <c r="D8255" s="57"/>
      <c r="E8255" s="56"/>
      <c r="F8255" s="58"/>
      <c r="G8255" s="63"/>
      <c r="H8255" s="64"/>
      <c r="I8255" s="70"/>
    </row>
    <row r="8256" spans="1:9" hidden="1" x14ac:dyDescent="0.25">
      <c r="A8256" s="224"/>
      <c r="B8256" s="68"/>
      <c r="C8256" s="75"/>
      <c r="D8256" s="87"/>
      <c r="E8256" s="56"/>
      <c r="F8256" s="67"/>
      <c r="G8256" s="63"/>
      <c r="H8256" s="64"/>
      <c r="I8256" s="70"/>
    </row>
    <row r="8257" spans="1:9" hidden="1" x14ac:dyDescent="0.25">
      <c r="A8257" s="224"/>
      <c r="B8257" s="56"/>
      <c r="C8257" s="56"/>
      <c r="D8257" s="57"/>
      <c r="E8257" s="56"/>
      <c r="F8257" s="58"/>
      <c r="G8257" s="63"/>
      <c r="H8257" s="64"/>
      <c r="I8257" s="70"/>
    </row>
    <row r="8258" spans="1:9" hidden="1" x14ac:dyDescent="0.25">
      <c r="A8258" s="224"/>
      <c r="B8258" s="56"/>
      <c r="C8258" s="56"/>
      <c r="D8258" s="56"/>
      <c r="E8258" s="56"/>
      <c r="F8258" s="58"/>
      <c r="G8258" s="63"/>
      <c r="H8258" s="64"/>
      <c r="I8258" s="70"/>
    </row>
    <row r="8259" spans="1:9" hidden="1" x14ac:dyDescent="0.25">
      <c r="A8259" s="224"/>
      <c r="B8259" s="56"/>
      <c r="C8259" s="56"/>
      <c r="D8259" s="87"/>
      <c r="E8259" s="56"/>
      <c r="F8259" s="58"/>
      <c r="G8259" s="63"/>
      <c r="H8259" s="64"/>
      <c r="I8259" s="70"/>
    </row>
    <row r="8260" spans="1:9" hidden="1" x14ac:dyDescent="0.25">
      <c r="A8260" s="224"/>
      <c r="B8260" s="56"/>
      <c r="C8260" s="56"/>
      <c r="D8260" s="56"/>
      <c r="E8260" s="56"/>
      <c r="F8260" s="58"/>
      <c r="G8260" s="63"/>
      <c r="H8260" s="64"/>
      <c r="I8260" s="70"/>
    </row>
    <row r="8261" spans="1:9" hidden="1" x14ac:dyDescent="0.25">
      <c r="A8261" s="224"/>
      <c r="B8261" s="56"/>
      <c r="C8261" s="56"/>
      <c r="D8261" s="57"/>
      <c r="E8261" s="56"/>
      <c r="F8261" s="58"/>
      <c r="G8261" s="63"/>
      <c r="H8261" s="64"/>
      <c r="I8261" s="70"/>
    </row>
    <row r="8262" spans="1:9" hidden="1" x14ac:dyDescent="0.25">
      <c r="A8262" s="224"/>
      <c r="B8262" s="56"/>
      <c r="C8262" s="56"/>
      <c r="D8262" s="57"/>
      <c r="E8262" s="56"/>
      <c r="F8262" s="58"/>
      <c r="G8262" s="63"/>
      <c r="H8262" s="64"/>
      <c r="I8262" s="70"/>
    </row>
    <row r="8263" spans="1:9" hidden="1" x14ac:dyDescent="0.25">
      <c r="A8263" s="224"/>
      <c r="B8263" s="56"/>
      <c r="C8263" s="56"/>
      <c r="D8263" s="61"/>
      <c r="E8263" s="56"/>
      <c r="F8263" s="58"/>
      <c r="G8263" s="63"/>
      <c r="H8263" s="64"/>
      <c r="I8263" s="70"/>
    </row>
    <row r="8264" spans="1:9" hidden="1" x14ac:dyDescent="0.25">
      <c r="A8264" s="224"/>
      <c r="B8264" s="68"/>
      <c r="C8264" s="56"/>
      <c r="D8264" s="57"/>
      <c r="E8264" s="66"/>
      <c r="F8264" s="62"/>
      <c r="G8264" s="63"/>
      <c r="H8264" s="64"/>
      <c r="I8264" s="70"/>
    </row>
    <row r="8265" spans="1:9" hidden="1" x14ac:dyDescent="0.25">
      <c r="A8265" s="224"/>
      <c r="B8265" s="56"/>
      <c r="C8265" s="56"/>
      <c r="D8265" s="128"/>
      <c r="E8265" s="86"/>
      <c r="F8265" s="62"/>
      <c r="G8265" s="63"/>
      <c r="H8265" s="64"/>
      <c r="I8265" s="70"/>
    </row>
    <row r="8266" spans="1:9" hidden="1" x14ac:dyDescent="0.25">
      <c r="A8266" s="224"/>
      <c r="B8266" s="55"/>
      <c r="C8266" s="56"/>
      <c r="D8266" s="98"/>
      <c r="E8266" s="99"/>
      <c r="F8266" s="120"/>
      <c r="G8266" s="63"/>
      <c r="H8266" s="64"/>
      <c r="I8266" s="70"/>
    </row>
    <row r="8267" spans="1:9" hidden="1" x14ac:dyDescent="0.25">
      <c r="A8267" s="224"/>
      <c r="B8267" s="81"/>
      <c r="C8267" s="75"/>
      <c r="D8267" s="57"/>
      <c r="E8267" s="66"/>
      <c r="F8267" s="76"/>
      <c r="G8267" s="63"/>
      <c r="H8267" s="64"/>
      <c r="I8267" s="70"/>
    </row>
    <row r="8268" spans="1:9" hidden="1" x14ac:dyDescent="0.25">
      <c r="A8268" s="224"/>
      <c r="B8268" s="56"/>
      <c r="C8268" s="88"/>
      <c r="D8268" s="57"/>
      <c r="E8268" s="72"/>
      <c r="F8268" s="76"/>
      <c r="G8268" s="63"/>
      <c r="H8268" s="64"/>
      <c r="I8268" s="70"/>
    </row>
    <row r="8269" spans="1:9" hidden="1" x14ac:dyDescent="0.25">
      <c r="A8269" s="224"/>
      <c r="B8269" s="68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4"/>
      <c r="B8270" s="56"/>
      <c r="C8270" s="65"/>
      <c r="D8270" s="61"/>
      <c r="E8270" s="66"/>
      <c r="F8270" s="76"/>
      <c r="G8270" s="63"/>
      <c r="H8270" s="64"/>
      <c r="I8270" s="70"/>
    </row>
    <row r="8271" spans="1:9" hidden="1" x14ac:dyDescent="0.25">
      <c r="A8271" s="224"/>
      <c r="B8271" s="56"/>
      <c r="C8271" s="56"/>
      <c r="D8271" s="71"/>
      <c r="E8271" s="66"/>
      <c r="F8271" s="96"/>
      <c r="G8271" s="63"/>
      <c r="H8271" s="64"/>
      <c r="I8271" s="70"/>
    </row>
    <row r="8272" spans="1:9" hidden="1" x14ac:dyDescent="0.25">
      <c r="A8272" s="224"/>
      <c r="B8272" s="56"/>
      <c r="C8272" s="56"/>
      <c r="D8272" s="57"/>
      <c r="E8272" s="66"/>
      <c r="F8272" s="67"/>
      <c r="G8272" s="100"/>
      <c r="H8272" s="64"/>
      <c r="I8272" s="70"/>
    </row>
    <row r="8273" spans="1:9" hidden="1" x14ac:dyDescent="0.25">
      <c r="A8273" s="224"/>
      <c r="B8273" s="68"/>
      <c r="C8273" s="75"/>
      <c r="D8273" s="57"/>
      <c r="E8273" s="56"/>
      <c r="F8273" s="62"/>
      <c r="G8273" s="63"/>
      <c r="H8273" s="64"/>
      <c r="I8273" s="70"/>
    </row>
    <row r="8274" spans="1:9" hidden="1" x14ac:dyDescent="0.25">
      <c r="A8274" s="224"/>
      <c r="B8274" s="68"/>
      <c r="C8274" s="75"/>
      <c r="D8274" s="57"/>
      <c r="E8274" s="56"/>
      <c r="F8274" s="62"/>
      <c r="G8274" s="63"/>
      <c r="H8274" s="64"/>
      <c r="I8274" s="70"/>
    </row>
    <row r="8275" spans="1:9" hidden="1" x14ac:dyDescent="0.25">
      <c r="A8275" s="224"/>
      <c r="B8275" s="68"/>
      <c r="C8275" s="75"/>
      <c r="D8275" s="57"/>
      <c r="E8275" s="56"/>
      <c r="F8275" s="62"/>
      <c r="G8275" s="63"/>
      <c r="H8275" s="64"/>
      <c r="I8275" s="70"/>
    </row>
    <row r="8276" spans="1:9" hidden="1" x14ac:dyDescent="0.25">
      <c r="A8276" s="224"/>
      <c r="B8276" s="68"/>
      <c r="C8276" s="75"/>
      <c r="D8276" s="57"/>
      <c r="E8276" s="56"/>
      <c r="F8276" s="62"/>
      <c r="G8276" s="63"/>
      <c r="H8276" s="64"/>
      <c r="I8276" s="70"/>
    </row>
    <row r="8277" spans="1:9" hidden="1" x14ac:dyDescent="0.25">
      <c r="A8277" s="224"/>
      <c r="B8277" s="56"/>
      <c r="C8277" s="56"/>
      <c r="D8277" s="57"/>
      <c r="E8277" s="72"/>
      <c r="F8277" s="77"/>
      <c r="G8277" s="63"/>
      <c r="H8277" s="64"/>
      <c r="I8277" s="70"/>
    </row>
    <row r="8278" spans="1:9" hidden="1" x14ac:dyDescent="0.25">
      <c r="A8278" s="224"/>
      <c r="B8278" s="95"/>
      <c r="C8278" s="230"/>
      <c r="D8278" s="57"/>
      <c r="E8278" s="72"/>
      <c r="F8278" s="58"/>
      <c r="G8278" s="63"/>
      <c r="H8278" s="64"/>
      <c r="I8278" s="73"/>
    </row>
    <row r="8279" spans="1:9" hidden="1" x14ac:dyDescent="0.25">
      <c r="A8279" s="224"/>
      <c r="B8279" s="55"/>
      <c r="C8279" s="75"/>
      <c r="D8279" s="61"/>
      <c r="E8279" s="56"/>
      <c r="F8279" s="62"/>
      <c r="G8279" s="63"/>
      <c r="H8279" s="64"/>
      <c r="I8279" s="73"/>
    </row>
    <row r="8280" spans="1:9" hidden="1" x14ac:dyDescent="0.25">
      <c r="A8280" s="224"/>
      <c r="B8280" s="56"/>
      <c r="C8280" s="56"/>
      <c r="D8280" s="61"/>
      <c r="E8280" s="56"/>
      <c r="F8280" s="77"/>
      <c r="G8280" s="63"/>
      <c r="H8280" s="64"/>
      <c r="I8280" s="73"/>
    </row>
    <row r="8281" spans="1:9" hidden="1" x14ac:dyDescent="0.25">
      <c r="A8281" s="224"/>
      <c r="B8281" s="56"/>
      <c r="C8281" s="56"/>
      <c r="D8281" s="57"/>
      <c r="E8281" s="56"/>
      <c r="F8281" s="62"/>
      <c r="G8281" s="63"/>
      <c r="H8281" s="64"/>
      <c r="I8281" s="70"/>
    </row>
    <row r="8282" spans="1:9" hidden="1" x14ac:dyDescent="0.25">
      <c r="A8282" s="224"/>
      <c r="B8282" s="55"/>
      <c r="C8282" s="55"/>
      <c r="D8282" s="87"/>
      <c r="E8282" s="72"/>
      <c r="F8282" s="62"/>
      <c r="G8282" s="63"/>
      <c r="H8282" s="64"/>
      <c r="I8282" s="73"/>
    </row>
    <row r="8283" spans="1:9" hidden="1" x14ac:dyDescent="0.25">
      <c r="A8283" s="224"/>
      <c r="B8283" s="56"/>
      <c r="C8283" s="65"/>
      <c r="D8283" s="57"/>
      <c r="E8283" s="72"/>
      <c r="F8283" s="67"/>
      <c r="G8283" s="63"/>
      <c r="H8283" s="64"/>
      <c r="I8283" s="73"/>
    </row>
    <row r="8284" spans="1:9" hidden="1" x14ac:dyDescent="0.25">
      <c r="A8284" s="224"/>
      <c r="B8284" s="56"/>
      <c r="C8284" s="56"/>
      <c r="D8284" s="57"/>
      <c r="E8284" s="99"/>
      <c r="F8284" s="67"/>
      <c r="G8284" s="63"/>
      <c r="H8284" s="64"/>
      <c r="I8284" s="73"/>
    </row>
    <row r="8285" spans="1:9" hidden="1" x14ac:dyDescent="0.25">
      <c r="A8285" s="224"/>
      <c r="B8285" s="55"/>
      <c r="C8285" s="75"/>
      <c r="D8285" s="61"/>
      <c r="E8285" s="56"/>
      <c r="F8285" s="62"/>
      <c r="G8285" s="63"/>
      <c r="H8285" s="64"/>
      <c r="I8285" s="73"/>
    </row>
    <row r="8286" spans="1:9" hidden="1" x14ac:dyDescent="0.25">
      <c r="A8286" s="224"/>
      <c r="B8286" s="69"/>
      <c r="C8286" s="56"/>
      <c r="D8286" s="57"/>
      <c r="E8286" s="56"/>
      <c r="F8286" s="62"/>
      <c r="G8286" s="63"/>
      <c r="H8286" s="64"/>
      <c r="I8286" s="73"/>
    </row>
    <row r="8287" spans="1:9" hidden="1" x14ac:dyDescent="0.25">
      <c r="A8287" s="224"/>
      <c r="B8287" s="56"/>
      <c r="C8287" s="56"/>
      <c r="D8287" s="57"/>
      <c r="E8287" s="56"/>
      <c r="F8287" s="76"/>
      <c r="G8287" s="63"/>
      <c r="H8287" s="64"/>
      <c r="I8287" s="73"/>
    </row>
    <row r="8288" spans="1:9" hidden="1" x14ac:dyDescent="0.25">
      <c r="A8288" s="224"/>
      <c r="B8288" s="56"/>
      <c r="C8288" s="123"/>
      <c r="D8288" s="57"/>
      <c r="E8288" s="72"/>
      <c r="F8288" s="62"/>
      <c r="G8288" s="63"/>
      <c r="H8288" s="64"/>
      <c r="I8288" s="73"/>
    </row>
    <row r="8289" spans="1:9" hidden="1" x14ac:dyDescent="0.25">
      <c r="A8289" s="224"/>
      <c r="B8289" s="56"/>
      <c r="C8289" s="71"/>
      <c r="D8289" s="57"/>
      <c r="E8289" s="72"/>
      <c r="F8289" s="62"/>
      <c r="G8289" s="63"/>
      <c r="H8289" s="64"/>
      <c r="I8289" s="73"/>
    </row>
    <row r="8290" spans="1:9" hidden="1" x14ac:dyDescent="0.25">
      <c r="A8290" s="224"/>
      <c r="B8290" s="55"/>
      <c r="C8290" s="75"/>
      <c r="D8290" s="57"/>
      <c r="E8290" s="72"/>
      <c r="F8290" s="62"/>
      <c r="G8290" s="63"/>
      <c r="H8290" s="64"/>
      <c r="I8290" s="73"/>
    </row>
    <row r="8291" spans="1:9" hidden="1" x14ac:dyDescent="0.25">
      <c r="A8291" s="224"/>
      <c r="B8291" s="56"/>
      <c r="C8291" s="75"/>
      <c r="D8291" s="57"/>
      <c r="E8291" s="86"/>
      <c r="F8291" s="76"/>
      <c r="G8291" s="63"/>
      <c r="H8291" s="64"/>
      <c r="I8291" s="73"/>
    </row>
    <row r="8292" spans="1:9" hidden="1" x14ac:dyDescent="0.25">
      <c r="A8292" s="224"/>
      <c r="B8292" s="81"/>
      <c r="C8292" s="56"/>
      <c r="D8292" s="57"/>
      <c r="E8292" s="56"/>
      <c r="F8292" s="76"/>
      <c r="G8292" s="63"/>
      <c r="H8292" s="64"/>
      <c r="I8292" s="73"/>
    </row>
    <row r="8293" spans="1:9" hidden="1" x14ac:dyDescent="0.25">
      <c r="A8293" s="224"/>
      <c r="B8293" s="56"/>
      <c r="C8293" s="56"/>
      <c r="D8293" s="57"/>
      <c r="E8293" s="72"/>
      <c r="F8293" s="77"/>
      <c r="G8293" s="63"/>
      <c r="H8293" s="64"/>
      <c r="I8293" s="73"/>
    </row>
    <row r="8294" spans="1:9" hidden="1" x14ac:dyDescent="0.25">
      <c r="A8294" s="224"/>
      <c r="B8294" s="56"/>
      <c r="C8294" s="75"/>
      <c r="D8294" s="57"/>
      <c r="E8294" s="72"/>
      <c r="F8294" s="62"/>
      <c r="G8294" s="63"/>
      <c r="H8294" s="64"/>
      <c r="I8294" s="73"/>
    </row>
    <row r="8295" spans="1:9" hidden="1" x14ac:dyDescent="0.25">
      <c r="A8295" s="224"/>
      <c r="B8295" s="56"/>
      <c r="C8295" s="56"/>
      <c r="D8295" s="57"/>
      <c r="E8295" s="72"/>
      <c r="F8295" s="58"/>
      <c r="G8295" s="63"/>
      <c r="H8295" s="64"/>
      <c r="I8295" s="73"/>
    </row>
    <row r="8296" spans="1:9" hidden="1" x14ac:dyDescent="0.25">
      <c r="A8296" s="224"/>
      <c r="B8296" s="56"/>
      <c r="C8296" s="56"/>
      <c r="D8296" s="57"/>
      <c r="E8296" s="72"/>
      <c r="F8296" s="67"/>
      <c r="G8296" s="63"/>
      <c r="H8296" s="64"/>
      <c r="I8296" s="56"/>
    </row>
    <row r="8297" spans="1:9" hidden="1" x14ac:dyDescent="0.25">
      <c r="A8297" s="224"/>
      <c r="B8297" s="68"/>
      <c r="C8297" s="75"/>
      <c r="D8297" s="57"/>
      <c r="E8297" s="56"/>
      <c r="F8297" s="62"/>
      <c r="G8297" s="63"/>
      <c r="H8297" s="64"/>
      <c r="I8297" s="56"/>
    </row>
    <row r="8298" spans="1:9" hidden="1" x14ac:dyDescent="0.25">
      <c r="A8298" s="224"/>
      <c r="B8298" s="56"/>
      <c r="C8298" s="75"/>
      <c r="D8298" s="57"/>
      <c r="E8298" s="56"/>
      <c r="F8298" s="62"/>
      <c r="G8298" s="63"/>
      <c r="H8298" s="64"/>
      <c r="I8298" s="70"/>
    </row>
    <row r="8299" spans="1:9" hidden="1" x14ac:dyDescent="0.25">
      <c r="A8299" s="224"/>
      <c r="B8299" s="56"/>
      <c r="C8299" s="56"/>
      <c r="D8299" s="57"/>
      <c r="E8299" s="72"/>
      <c r="F8299" s="62"/>
      <c r="G8299" s="63"/>
      <c r="H8299" s="64"/>
      <c r="I8299" s="70"/>
    </row>
    <row r="8300" spans="1:9" hidden="1" x14ac:dyDescent="0.25">
      <c r="A8300" s="224"/>
      <c r="B8300" s="68"/>
      <c r="C8300" s="56"/>
      <c r="D8300" s="57"/>
      <c r="E8300" s="72"/>
      <c r="F8300" s="62"/>
      <c r="G8300" s="63"/>
      <c r="H8300" s="64"/>
      <c r="I8300" s="70"/>
    </row>
    <row r="8301" spans="1:9" hidden="1" x14ac:dyDescent="0.25">
      <c r="A8301" s="224"/>
      <c r="B8301" s="56"/>
      <c r="C8301" s="56"/>
      <c r="D8301" s="57"/>
      <c r="E8301" s="72"/>
      <c r="F8301" s="67"/>
      <c r="G8301" s="63"/>
      <c r="H8301" s="64"/>
      <c r="I8301" s="70"/>
    </row>
    <row r="8302" spans="1:9" hidden="1" x14ac:dyDescent="0.25">
      <c r="A8302" s="224"/>
      <c r="B8302" s="68"/>
      <c r="C8302" s="72"/>
      <c r="D8302" s="87"/>
      <c r="E8302" s="72"/>
      <c r="F8302" s="62"/>
      <c r="G8302" s="63"/>
      <c r="H8302" s="64"/>
      <c r="I8302" s="70"/>
    </row>
    <row r="8303" spans="1:9" hidden="1" x14ac:dyDescent="0.25">
      <c r="A8303" s="224"/>
      <c r="B8303" s="56"/>
      <c r="C8303" s="56"/>
      <c r="D8303" s="57"/>
      <c r="E8303" s="72"/>
      <c r="F8303" s="62"/>
      <c r="G8303" s="63"/>
      <c r="H8303" s="64"/>
      <c r="I8303" s="70"/>
    </row>
    <row r="8304" spans="1:9" hidden="1" x14ac:dyDescent="0.25">
      <c r="A8304" s="224"/>
      <c r="B8304" s="68"/>
      <c r="C8304" s="56"/>
      <c r="D8304" s="119"/>
      <c r="E8304" s="99"/>
      <c r="F8304" s="120"/>
      <c r="G8304" s="63"/>
      <c r="H8304" s="64"/>
      <c r="I8304" s="70"/>
    </row>
    <row r="8305" spans="1:9" hidden="1" x14ac:dyDescent="0.25">
      <c r="A8305" s="224"/>
      <c r="B8305" s="68"/>
      <c r="C8305" s="56"/>
      <c r="D8305" s="87"/>
      <c r="E8305" s="56"/>
      <c r="F8305" s="67"/>
      <c r="G8305" s="63"/>
      <c r="H8305" s="64"/>
      <c r="I8305" s="70"/>
    </row>
    <row r="8306" spans="1:9" hidden="1" x14ac:dyDescent="0.25">
      <c r="A8306" s="224"/>
      <c r="B8306" s="56"/>
      <c r="C8306" s="56"/>
      <c r="D8306" s="57"/>
      <c r="E8306" s="66"/>
      <c r="F8306" s="76"/>
      <c r="G8306" s="63"/>
      <c r="H8306" s="64"/>
      <c r="I8306" s="56"/>
    </row>
    <row r="8307" spans="1:9" hidden="1" x14ac:dyDescent="0.25">
      <c r="A8307" s="224"/>
      <c r="B8307" s="68"/>
      <c r="C8307" s="56"/>
      <c r="D8307" s="87"/>
      <c r="E8307" s="56"/>
      <c r="F8307" s="62"/>
      <c r="G8307" s="63"/>
      <c r="H8307" s="64"/>
      <c r="I8307" s="56"/>
    </row>
    <row r="8308" spans="1:9" hidden="1" x14ac:dyDescent="0.25">
      <c r="A8308" s="224"/>
      <c r="B8308" s="68"/>
      <c r="C8308" s="56"/>
      <c r="D8308" s="87"/>
      <c r="E8308" s="56"/>
      <c r="F8308" s="62"/>
      <c r="G8308" s="63"/>
      <c r="H8308" s="64"/>
      <c r="I8308" s="56"/>
    </row>
    <row r="8309" spans="1:9" hidden="1" x14ac:dyDescent="0.25">
      <c r="A8309" s="224"/>
      <c r="B8309" s="68"/>
      <c r="C8309" s="56"/>
      <c r="D8309" s="87"/>
      <c r="E8309" s="69"/>
      <c r="F8309" s="58"/>
      <c r="G8309" s="63"/>
      <c r="H8309" s="64"/>
      <c r="I8309" s="56"/>
    </row>
    <row r="8310" spans="1:9" hidden="1" x14ac:dyDescent="0.25">
      <c r="A8310" s="224"/>
      <c r="B8310" s="68"/>
      <c r="C8310" s="56"/>
      <c r="D8310" s="87"/>
      <c r="E8310" s="69"/>
      <c r="F8310" s="253"/>
      <c r="G8310" s="63"/>
      <c r="H8310" s="64"/>
      <c r="I8310" s="56"/>
    </row>
    <row r="8311" spans="1:9" hidden="1" x14ac:dyDescent="0.25">
      <c r="A8311" s="224"/>
      <c r="B8311" s="56"/>
      <c r="C8311" s="56"/>
      <c r="D8311" s="57"/>
      <c r="E8311" s="56"/>
      <c r="F8311" s="62"/>
      <c r="G8311" s="63"/>
      <c r="H8311" s="64"/>
      <c r="I8311" s="56"/>
    </row>
    <row r="8312" spans="1:9" hidden="1" x14ac:dyDescent="0.25">
      <c r="A8312" s="224"/>
      <c r="B8312" s="56"/>
      <c r="C8312" s="56"/>
      <c r="D8312" s="57"/>
      <c r="E8312" s="56"/>
      <c r="F8312" s="62"/>
      <c r="G8312" s="63"/>
      <c r="H8312" s="64"/>
      <c r="I8312" s="56"/>
    </row>
    <row r="8313" spans="1:9" hidden="1" x14ac:dyDescent="0.25">
      <c r="A8313" s="224"/>
      <c r="B8313" s="68"/>
      <c r="C8313" s="123"/>
      <c r="D8313" s="57"/>
      <c r="E8313" s="66"/>
      <c r="F8313" s="62"/>
      <c r="G8313" s="100"/>
      <c r="H8313" s="64"/>
      <c r="I8313" s="56"/>
    </row>
    <row r="8314" spans="1:9" hidden="1" x14ac:dyDescent="0.25">
      <c r="A8314" s="224"/>
      <c r="B8314" s="55"/>
      <c r="C8314" s="56"/>
      <c r="D8314" s="98"/>
      <c r="E8314" s="99"/>
      <c r="F8314" s="120"/>
      <c r="G8314" s="100"/>
      <c r="H8314" s="64"/>
      <c r="I8314" s="56"/>
    </row>
    <row r="8315" spans="1:9" hidden="1" x14ac:dyDescent="0.25">
      <c r="A8315" s="224"/>
      <c r="B8315" s="55"/>
      <c r="C8315" s="56"/>
      <c r="D8315" s="105"/>
      <c r="E8315" s="66"/>
      <c r="F8315" s="76"/>
      <c r="G8315" s="63"/>
      <c r="H8315" s="64"/>
      <c r="I8315" s="56"/>
    </row>
    <row r="8316" spans="1:9" hidden="1" x14ac:dyDescent="0.25">
      <c r="A8316" s="224"/>
      <c r="B8316" s="56"/>
      <c r="C8316" s="56"/>
      <c r="D8316" s="57"/>
      <c r="E8316" s="66"/>
      <c r="F8316" s="76"/>
      <c r="G8316" s="63"/>
      <c r="H8316" s="64"/>
      <c r="I8316" s="73"/>
    </row>
    <row r="8317" spans="1:9" hidden="1" x14ac:dyDescent="0.25">
      <c r="A8317" s="224"/>
      <c r="B8317" s="55"/>
      <c r="C8317" s="75"/>
      <c r="D8317" s="61"/>
      <c r="E8317" s="56"/>
      <c r="F8317" s="62"/>
      <c r="G8317" s="63"/>
      <c r="H8317" s="64"/>
      <c r="I8317" s="73"/>
    </row>
    <row r="8318" spans="1:9" hidden="1" x14ac:dyDescent="0.25">
      <c r="A8318" s="224"/>
      <c r="B8318" s="56"/>
      <c r="C8318" s="56"/>
      <c r="D8318" s="61"/>
      <c r="E8318" s="56"/>
      <c r="F8318" s="77"/>
      <c r="G8318" s="63"/>
      <c r="H8318" s="64"/>
      <c r="I8318" s="70"/>
    </row>
    <row r="8319" spans="1:9" hidden="1" x14ac:dyDescent="0.25">
      <c r="A8319" s="224"/>
      <c r="B8319" s="56"/>
      <c r="C8319" s="56"/>
      <c r="D8319" s="57"/>
      <c r="E8319" s="56"/>
      <c r="F8319" s="62"/>
      <c r="G8319" s="63"/>
      <c r="H8319" s="64"/>
      <c r="I8319" s="73"/>
    </row>
    <row r="8320" spans="1:9" hidden="1" x14ac:dyDescent="0.25">
      <c r="A8320" s="224"/>
      <c r="B8320" s="56"/>
      <c r="C8320" s="56"/>
      <c r="D8320" s="57"/>
      <c r="E8320" s="72"/>
      <c r="F8320" s="62"/>
      <c r="G8320" s="63"/>
      <c r="H8320" s="64"/>
      <c r="I8320" s="70"/>
    </row>
    <row r="8321" spans="1:9" hidden="1" x14ac:dyDescent="0.25">
      <c r="A8321" s="224"/>
      <c r="B8321" s="68"/>
      <c r="C8321" s="56"/>
      <c r="D8321" s="57"/>
      <c r="E8321" s="72"/>
      <c r="F8321" s="62"/>
      <c r="G8321" s="63"/>
      <c r="H8321" s="64"/>
      <c r="I8321" s="73"/>
    </row>
    <row r="8322" spans="1:9" hidden="1" x14ac:dyDescent="0.25">
      <c r="A8322" s="224"/>
      <c r="B8322" s="56"/>
      <c r="C8322" s="56"/>
      <c r="D8322" s="61"/>
      <c r="E8322" s="72"/>
      <c r="F8322" s="76"/>
      <c r="G8322" s="63"/>
      <c r="H8322" s="64"/>
      <c r="I8322" s="73"/>
    </row>
    <row r="8323" spans="1:9" hidden="1" x14ac:dyDescent="0.25">
      <c r="A8323" s="224"/>
      <c r="B8323" s="68"/>
      <c r="C8323" s="72"/>
      <c r="D8323" s="87"/>
      <c r="E8323" s="72"/>
      <c r="F8323" s="62"/>
      <c r="G8323" s="63"/>
      <c r="H8323" s="64"/>
      <c r="I8323" s="73"/>
    </row>
    <row r="8324" spans="1:9" hidden="1" x14ac:dyDescent="0.25">
      <c r="A8324" s="224"/>
      <c r="B8324" s="56"/>
      <c r="C8324" s="56"/>
      <c r="D8324" s="57"/>
      <c r="E8324" s="56"/>
      <c r="F8324" s="62"/>
      <c r="G8324" s="63"/>
      <c r="H8324" s="64"/>
      <c r="I8324" s="73"/>
    </row>
    <row r="8325" spans="1:9" hidden="1" x14ac:dyDescent="0.25">
      <c r="A8325" s="224"/>
      <c r="B8325" s="56"/>
      <c r="C8325" s="56"/>
      <c r="D8325" s="57"/>
      <c r="E8325" s="66"/>
      <c r="F8325" s="76"/>
      <c r="G8325" s="63"/>
      <c r="H8325" s="64"/>
      <c r="I8325" s="73"/>
    </row>
    <row r="8326" spans="1:9" hidden="1" x14ac:dyDescent="0.25">
      <c r="A8326" s="224"/>
      <c r="B8326" s="56"/>
      <c r="C8326" s="80"/>
      <c r="D8326" s="57"/>
      <c r="E8326" s="72"/>
      <c r="F8326" s="77"/>
      <c r="G8326" s="63"/>
      <c r="H8326" s="64"/>
      <c r="I8326" s="73"/>
    </row>
    <row r="8327" spans="1:9" hidden="1" x14ac:dyDescent="0.25">
      <c r="A8327" s="224"/>
      <c r="B8327" s="55"/>
      <c r="C8327" s="72"/>
      <c r="D8327" s="57"/>
      <c r="E8327" s="72"/>
      <c r="F8327" s="77"/>
      <c r="G8327" s="63"/>
      <c r="H8327" s="64"/>
      <c r="I8327" s="73"/>
    </row>
    <row r="8328" spans="1:9" hidden="1" x14ac:dyDescent="0.25">
      <c r="A8328" s="224"/>
      <c r="B8328" s="55"/>
      <c r="C8328" s="75"/>
      <c r="D8328" s="61"/>
      <c r="E8328" s="56"/>
      <c r="F8328" s="62"/>
      <c r="G8328" s="63"/>
      <c r="H8328" s="64"/>
      <c r="I8328" s="73"/>
    </row>
    <row r="8329" spans="1:9" hidden="1" x14ac:dyDescent="0.25">
      <c r="A8329" s="224"/>
      <c r="B8329" s="56"/>
      <c r="C8329" s="65"/>
      <c r="D8329" s="57"/>
      <c r="E8329" s="72"/>
      <c r="F8329" s="67"/>
      <c r="G8329" s="63"/>
      <c r="H8329" s="64"/>
      <c r="I8329" s="73"/>
    </row>
    <row r="8330" spans="1:9" hidden="1" x14ac:dyDescent="0.25">
      <c r="A8330" s="224"/>
      <c r="B8330" s="56"/>
      <c r="C8330" s="56"/>
      <c r="D8330" s="57"/>
      <c r="E8330" s="99"/>
      <c r="F8330" s="67"/>
      <c r="G8330" s="63"/>
      <c r="H8330" s="64"/>
      <c r="I8330" s="73"/>
    </row>
    <row r="8331" spans="1:9" hidden="1" x14ac:dyDescent="0.25">
      <c r="A8331" s="224"/>
      <c r="B8331" s="55"/>
      <c r="C8331" s="110"/>
      <c r="D8331" s="57"/>
      <c r="E8331" s="66"/>
      <c r="F8331" s="62"/>
      <c r="G8331" s="63"/>
      <c r="H8331" s="64"/>
      <c r="I8331" s="73"/>
    </row>
    <row r="8332" spans="1:9" hidden="1" x14ac:dyDescent="0.25">
      <c r="A8332" s="224"/>
      <c r="B8332" s="68"/>
      <c r="C8332" s="56"/>
      <c r="D8332" s="87"/>
      <c r="E8332" s="72"/>
      <c r="F8332" s="62"/>
      <c r="G8332" s="63"/>
      <c r="H8332" s="64"/>
      <c r="I8332" s="56"/>
    </row>
    <row r="8333" spans="1:9" hidden="1" x14ac:dyDescent="0.25">
      <c r="A8333" s="224"/>
      <c r="B8333" s="55"/>
      <c r="C8333" s="56"/>
      <c r="D8333" s="57"/>
      <c r="E8333" s="56"/>
      <c r="F8333" s="62"/>
      <c r="G8333" s="63"/>
      <c r="H8333" s="64"/>
      <c r="I8333" s="56"/>
    </row>
    <row r="8334" spans="1:9" hidden="1" x14ac:dyDescent="0.25">
      <c r="A8334" s="224"/>
      <c r="B8334" s="55"/>
      <c r="C8334" s="126"/>
      <c r="D8334" s="57"/>
      <c r="E8334" s="56"/>
      <c r="F8334" s="62"/>
      <c r="G8334" s="63"/>
      <c r="H8334" s="64"/>
      <c r="I8334" s="56"/>
    </row>
    <row r="8335" spans="1:9" hidden="1" x14ac:dyDescent="0.25">
      <c r="A8335" s="224"/>
      <c r="B8335" s="56"/>
      <c r="C8335" s="56"/>
      <c r="D8335" s="57"/>
      <c r="E8335" s="72"/>
      <c r="F8335" s="67"/>
      <c r="G8335" s="63"/>
      <c r="H8335" s="64"/>
      <c r="I8335" s="56"/>
    </row>
    <row r="8336" spans="1:9" hidden="1" x14ac:dyDescent="0.25">
      <c r="A8336" s="224"/>
      <c r="B8336" s="56"/>
      <c r="C8336" s="56"/>
      <c r="D8336" s="57"/>
      <c r="E8336" s="56"/>
      <c r="F8336" s="76"/>
      <c r="G8336" s="63"/>
      <c r="H8336" s="64"/>
      <c r="I8336" s="56"/>
    </row>
    <row r="8337" spans="1:9" hidden="1" x14ac:dyDescent="0.25">
      <c r="A8337" s="224"/>
      <c r="B8337" s="56"/>
      <c r="C8337" s="56"/>
      <c r="D8337" s="57"/>
      <c r="E8337" s="66"/>
      <c r="F8337" s="76"/>
      <c r="G8337" s="63"/>
      <c r="H8337" s="64"/>
      <c r="I8337" s="56"/>
    </row>
    <row r="8338" spans="1:9" hidden="1" x14ac:dyDescent="0.25">
      <c r="A8338" s="224"/>
      <c r="B8338" s="56"/>
      <c r="C8338" s="56"/>
      <c r="D8338" s="57"/>
      <c r="E8338" s="72"/>
      <c r="F8338" s="76"/>
      <c r="G8338" s="63"/>
      <c r="H8338" s="64"/>
      <c r="I8338" s="56"/>
    </row>
    <row r="8339" spans="1:9" hidden="1" x14ac:dyDescent="0.25">
      <c r="A8339" s="224"/>
      <c r="B8339" s="68"/>
      <c r="C8339" s="56"/>
      <c r="D8339" s="57"/>
      <c r="E8339" s="56"/>
      <c r="F8339" s="76"/>
      <c r="G8339" s="63"/>
      <c r="H8339" s="64"/>
      <c r="I8339" s="56"/>
    </row>
    <row r="8340" spans="1:9" hidden="1" x14ac:dyDescent="0.25">
      <c r="A8340" s="224"/>
      <c r="B8340" s="68"/>
      <c r="C8340" s="56"/>
      <c r="D8340" s="57"/>
      <c r="E8340" s="56"/>
      <c r="F8340" s="76"/>
      <c r="G8340" s="63"/>
      <c r="H8340" s="64"/>
      <c r="I8340" s="56"/>
    </row>
    <row r="8341" spans="1:9" hidden="1" x14ac:dyDescent="0.25">
      <c r="A8341" s="224"/>
      <c r="B8341" s="68"/>
      <c r="C8341" s="56"/>
      <c r="D8341" s="57"/>
      <c r="E8341" s="56"/>
      <c r="F8341" s="76"/>
      <c r="G8341" s="63"/>
      <c r="H8341" s="64"/>
      <c r="I8341" s="56"/>
    </row>
    <row r="8342" spans="1:9" hidden="1" x14ac:dyDescent="0.25">
      <c r="A8342" s="224"/>
      <c r="B8342" s="56"/>
      <c r="C8342" s="75"/>
      <c r="D8342" s="57"/>
      <c r="E8342" s="56"/>
      <c r="F8342" s="62"/>
      <c r="G8342" s="63"/>
      <c r="H8342" s="64"/>
      <c r="I8342" s="56"/>
    </row>
    <row r="8343" spans="1:9" hidden="1" x14ac:dyDescent="0.25">
      <c r="A8343" s="224"/>
      <c r="B8343" s="55"/>
      <c r="C8343" s="56"/>
      <c r="D8343" s="57"/>
      <c r="E8343" s="56"/>
      <c r="F8343" s="62"/>
      <c r="G8343" s="63"/>
      <c r="H8343" s="64"/>
      <c r="I8343" s="56"/>
    </row>
    <row r="8344" spans="1:9" hidden="1" x14ac:dyDescent="0.25">
      <c r="A8344" s="224"/>
      <c r="B8344" s="68"/>
      <c r="C8344" s="56"/>
      <c r="D8344" s="57"/>
      <c r="E8344" s="72"/>
      <c r="F8344" s="62"/>
      <c r="G8344" s="63"/>
      <c r="H8344" s="64"/>
      <c r="I8344" s="56"/>
    </row>
    <row r="8345" spans="1:9" hidden="1" x14ac:dyDescent="0.25">
      <c r="A8345" s="224"/>
      <c r="B8345" s="60"/>
      <c r="C8345" s="56"/>
      <c r="D8345" s="83"/>
      <c r="E8345" s="56"/>
      <c r="F8345" s="62"/>
      <c r="G8345" s="63"/>
      <c r="H8345" s="64"/>
      <c r="I8345" s="56"/>
    </row>
    <row r="8346" spans="1:9" hidden="1" x14ac:dyDescent="0.25">
      <c r="A8346" s="224"/>
      <c r="B8346" s="56"/>
      <c r="C8346" s="56"/>
      <c r="D8346" s="128"/>
      <c r="E8346" s="86"/>
      <c r="F8346" s="62"/>
      <c r="G8346" s="63"/>
      <c r="H8346" s="64"/>
      <c r="I8346" s="73"/>
    </row>
    <row r="8347" spans="1:9" hidden="1" x14ac:dyDescent="0.25">
      <c r="A8347" s="224"/>
      <c r="B8347" s="56"/>
      <c r="C8347" s="75"/>
      <c r="D8347" s="57"/>
      <c r="E8347" s="72"/>
      <c r="F8347" s="62"/>
      <c r="G8347" s="63"/>
      <c r="H8347" s="64"/>
      <c r="I8347" s="73"/>
    </row>
    <row r="8348" spans="1:9" hidden="1" x14ac:dyDescent="0.25">
      <c r="A8348" s="224"/>
      <c r="B8348" s="56"/>
      <c r="C8348" s="56"/>
      <c r="D8348" s="57"/>
      <c r="E8348" s="72"/>
      <c r="F8348" s="67"/>
      <c r="G8348" s="63"/>
      <c r="H8348" s="64"/>
      <c r="I8348" s="73"/>
    </row>
    <row r="8349" spans="1:9" hidden="1" x14ac:dyDescent="0.25">
      <c r="A8349" s="224"/>
      <c r="B8349" s="56"/>
      <c r="C8349" s="56"/>
      <c r="D8349" s="128"/>
      <c r="E8349" s="99"/>
      <c r="F8349" s="116"/>
      <c r="G8349" s="63"/>
      <c r="H8349" s="64"/>
      <c r="I8349" s="73"/>
    </row>
    <row r="8350" spans="1:9" hidden="1" x14ac:dyDescent="0.25">
      <c r="A8350" s="224"/>
      <c r="B8350" s="56"/>
      <c r="C8350" s="56"/>
      <c r="D8350" s="57"/>
      <c r="E8350" s="56"/>
      <c r="F8350" s="58"/>
      <c r="G8350" s="63"/>
      <c r="H8350" s="64"/>
      <c r="I8350" s="56"/>
    </row>
    <row r="8351" spans="1:9" hidden="1" x14ac:dyDescent="0.25">
      <c r="A8351" s="224"/>
      <c r="B8351" s="56"/>
      <c r="C8351" s="56"/>
      <c r="D8351" s="57"/>
      <c r="E8351" s="56"/>
      <c r="F8351" s="58"/>
      <c r="G8351" s="63"/>
      <c r="H8351" s="64"/>
      <c r="I8351" s="56"/>
    </row>
    <row r="8352" spans="1:9" hidden="1" x14ac:dyDescent="0.25">
      <c r="A8352" s="224"/>
      <c r="B8352" s="56"/>
      <c r="C8352" s="56"/>
      <c r="D8352" s="57"/>
      <c r="E8352" s="56"/>
      <c r="F8352" s="62"/>
      <c r="G8352" s="63"/>
      <c r="H8352" s="64"/>
      <c r="I8352" s="56"/>
    </row>
    <row r="8353" spans="1:9" hidden="1" x14ac:dyDescent="0.25">
      <c r="A8353" s="224"/>
      <c r="B8353" s="56"/>
      <c r="C8353" s="56"/>
      <c r="D8353" s="57"/>
      <c r="E8353" s="66"/>
      <c r="F8353" s="76"/>
      <c r="G8353" s="63"/>
      <c r="H8353" s="64"/>
      <c r="I8353" s="56"/>
    </row>
    <row r="8354" spans="1:9" hidden="1" x14ac:dyDescent="0.25">
      <c r="A8354" s="224"/>
      <c r="B8354" s="56"/>
      <c r="C8354" s="80"/>
      <c r="D8354" s="57"/>
      <c r="E8354" s="72"/>
      <c r="F8354" s="77"/>
      <c r="G8354" s="63"/>
      <c r="H8354" s="64"/>
      <c r="I8354" s="56"/>
    </row>
    <row r="8355" spans="1:9" hidden="1" x14ac:dyDescent="0.25">
      <c r="A8355" s="224"/>
      <c r="B8355" s="55"/>
      <c r="C8355" s="72"/>
      <c r="D8355" s="57"/>
      <c r="E8355" s="72"/>
      <c r="F8355" s="77"/>
      <c r="G8355" s="63"/>
      <c r="H8355" s="64"/>
      <c r="I8355" s="125"/>
    </row>
    <row r="8356" spans="1:9" hidden="1" x14ac:dyDescent="0.25">
      <c r="A8356" s="224"/>
      <c r="B8356" s="69"/>
      <c r="C8356" s="56"/>
      <c r="D8356" s="57"/>
      <c r="E8356" s="56"/>
      <c r="F8356" s="62"/>
      <c r="G8356" s="63"/>
      <c r="H8356" s="64"/>
      <c r="I8356" s="125"/>
    </row>
    <row r="8357" spans="1:9" hidden="1" x14ac:dyDescent="0.25">
      <c r="A8357" s="224"/>
      <c r="B8357" s="81"/>
      <c r="C8357" s="56"/>
      <c r="D8357" s="57"/>
      <c r="E8357" s="56"/>
      <c r="F8357" s="76"/>
      <c r="G8357" s="63"/>
      <c r="H8357" s="64"/>
      <c r="I8357" s="73"/>
    </row>
    <row r="8358" spans="1:9" hidden="1" x14ac:dyDescent="0.25">
      <c r="A8358" s="224"/>
      <c r="B8358" s="55"/>
      <c r="C8358" s="75"/>
      <c r="D8358" s="61"/>
      <c r="E8358" s="56"/>
      <c r="F8358" s="62"/>
      <c r="G8358" s="63"/>
      <c r="H8358" s="64"/>
      <c r="I8358" s="73"/>
    </row>
    <row r="8359" spans="1:9" hidden="1" x14ac:dyDescent="0.25">
      <c r="A8359" s="224"/>
      <c r="B8359" s="56"/>
      <c r="C8359" s="56"/>
      <c r="D8359" s="61"/>
      <c r="E8359" s="56"/>
      <c r="F8359" s="77"/>
      <c r="G8359" s="63"/>
      <c r="H8359" s="64"/>
      <c r="I8359" s="70"/>
    </row>
    <row r="8360" spans="1:9" hidden="1" x14ac:dyDescent="0.25">
      <c r="A8360" s="224"/>
      <c r="B8360" s="56"/>
      <c r="C8360" s="56"/>
      <c r="D8360" s="57"/>
      <c r="E8360" s="72"/>
      <c r="F8360" s="62"/>
      <c r="G8360" s="63"/>
      <c r="H8360" s="64"/>
      <c r="I8360" s="70"/>
    </row>
    <row r="8361" spans="1:9" hidden="1" x14ac:dyDescent="0.25">
      <c r="A8361" s="224"/>
      <c r="B8361" s="56"/>
      <c r="C8361" s="56"/>
      <c r="D8361" s="57"/>
      <c r="E8361" s="86"/>
      <c r="F8361" s="96"/>
      <c r="G8361" s="63"/>
      <c r="H8361" s="64"/>
      <c r="I8361" s="73"/>
    </row>
    <row r="8362" spans="1:9" hidden="1" x14ac:dyDescent="0.25">
      <c r="A8362" s="224"/>
      <c r="B8362" s="55"/>
      <c r="C8362" s="56"/>
      <c r="D8362" s="57"/>
      <c r="E8362" s="99"/>
      <c r="F8362" s="67"/>
      <c r="G8362" s="63"/>
      <c r="H8362" s="64"/>
      <c r="I8362" s="73"/>
    </row>
    <row r="8363" spans="1:9" hidden="1" x14ac:dyDescent="0.25">
      <c r="A8363" s="224"/>
      <c r="B8363" s="55"/>
      <c r="C8363" s="88"/>
      <c r="D8363" s="243"/>
      <c r="E8363" s="72"/>
      <c r="F8363" s="76"/>
      <c r="G8363" s="63"/>
      <c r="H8363" s="64"/>
      <c r="I8363" s="73"/>
    </row>
    <row r="8364" spans="1:9" hidden="1" x14ac:dyDescent="0.25">
      <c r="A8364" s="224"/>
      <c r="B8364" s="56"/>
      <c r="C8364" s="75"/>
      <c r="D8364" s="57"/>
      <c r="E8364" s="72"/>
      <c r="F8364" s="62"/>
      <c r="G8364" s="63"/>
      <c r="H8364" s="64"/>
      <c r="I8364" s="73"/>
    </row>
    <row r="8365" spans="1:9" hidden="1" x14ac:dyDescent="0.25">
      <c r="A8365" s="224"/>
      <c r="B8365" s="56"/>
      <c r="C8365" s="56"/>
      <c r="D8365" s="57"/>
      <c r="E8365" s="72"/>
      <c r="F8365" s="77"/>
      <c r="G8365" s="63"/>
      <c r="H8365" s="64"/>
      <c r="I8365" s="73"/>
    </row>
    <row r="8366" spans="1:9" hidden="1" x14ac:dyDescent="0.25">
      <c r="A8366" s="224"/>
      <c r="B8366" s="68"/>
      <c r="C8366" s="56"/>
      <c r="D8366" s="87"/>
      <c r="E8366" s="72"/>
      <c r="F8366" s="67"/>
      <c r="G8366" s="63"/>
      <c r="H8366" s="64"/>
      <c r="I8366" s="73"/>
    </row>
    <row r="8367" spans="1:9" hidden="1" x14ac:dyDescent="0.25">
      <c r="A8367" s="224"/>
      <c r="B8367" s="71"/>
      <c r="C8367" s="194"/>
      <c r="D8367" s="105"/>
      <c r="E8367" s="66"/>
      <c r="F8367" s="203"/>
      <c r="G8367" s="63"/>
      <c r="H8367" s="64"/>
      <c r="I8367" s="73"/>
    </row>
    <row r="8368" spans="1:9" hidden="1" x14ac:dyDescent="0.25">
      <c r="A8368" s="224"/>
      <c r="B8368" s="56"/>
      <c r="C8368" s="56"/>
      <c r="D8368" s="57"/>
      <c r="E8368" s="66"/>
      <c r="F8368" s="76"/>
      <c r="G8368" s="63"/>
      <c r="H8368" s="64"/>
      <c r="I8368" s="73"/>
    </row>
    <row r="8369" spans="1:9" hidden="1" x14ac:dyDescent="0.25">
      <c r="A8369" s="224"/>
      <c r="B8369" s="56"/>
      <c r="C8369" s="80"/>
      <c r="D8369" s="57"/>
      <c r="E8369" s="72"/>
      <c r="F8369" s="67"/>
      <c r="G8369" s="63"/>
      <c r="H8369" s="64"/>
      <c r="I8369" s="73"/>
    </row>
    <row r="8370" spans="1:9" hidden="1" x14ac:dyDescent="0.25">
      <c r="A8370" s="224"/>
      <c r="B8370" s="60"/>
      <c r="C8370" s="75"/>
      <c r="D8370" s="57"/>
      <c r="E8370" s="72"/>
      <c r="F8370" s="58"/>
      <c r="G8370" s="63"/>
      <c r="H8370" s="64"/>
      <c r="I8370" s="125"/>
    </row>
    <row r="8371" spans="1:9" hidden="1" x14ac:dyDescent="0.25">
      <c r="A8371" s="224"/>
      <c r="B8371" s="56"/>
      <c r="C8371" s="56"/>
      <c r="D8371" s="56"/>
      <c r="E8371" s="56"/>
      <c r="F8371" s="62"/>
      <c r="G8371" s="100"/>
      <c r="H8371" s="64"/>
      <c r="I8371" s="73"/>
    </row>
    <row r="8372" spans="1:9" hidden="1" x14ac:dyDescent="0.25">
      <c r="A8372" s="224"/>
      <c r="B8372" s="56"/>
      <c r="C8372" s="56"/>
      <c r="D8372" s="129"/>
      <c r="E8372" s="72"/>
      <c r="F8372" s="77"/>
      <c r="G8372" s="63"/>
      <c r="H8372" s="64"/>
      <c r="I8372" s="73"/>
    </row>
    <row r="8373" spans="1:9" hidden="1" x14ac:dyDescent="0.25">
      <c r="A8373" s="224"/>
      <c r="B8373" s="68"/>
      <c r="C8373" s="56"/>
      <c r="D8373" s="57"/>
      <c r="E8373" s="56"/>
      <c r="F8373" s="62"/>
      <c r="G8373" s="63"/>
      <c r="H8373" s="64"/>
      <c r="I8373" s="73"/>
    </row>
    <row r="8374" spans="1:9" hidden="1" x14ac:dyDescent="0.25">
      <c r="A8374" s="224"/>
      <c r="B8374" s="68"/>
      <c r="C8374" s="56"/>
      <c r="D8374" s="57"/>
      <c r="E8374" s="72"/>
      <c r="F8374" s="62"/>
      <c r="G8374" s="63"/>
      <c r="H8374" s="64"/>
      <c r="I8374" s="73"/>
    </row>
    <row r="8375" spans="1:9" hidden="1" x14ac:dyDescent="0.25">
      <c r="A8375" s="224"/>
      <c r="B8375" s="56"/>
      <c r="C8375" s="56"/>
      <c r="D8375" s="57"/>
      <c r="E8375" s="72"/>
      <c r="F8375" s="67"/>
      <c r="G8375" s="63"/>
      <c r="H8375" s="64"/>
      <c r="I8375" s="73"/>
    </row>
    <row r="8376" spans="1:9" hidden="1" x14ac:dyDescent="0.25">
      <c r="A8376" s="224"/>
      <c r="B8376" s="68"/>
      <c r="C8376" s="56"/>
      <c r="D8376" s="87"/>
      <c r="E8376" s="72"/>
      <c r="F8376" s="62"/>
      <c r="G8376" s="63"/>
      <c r="H8376" s="64"/>
      <c r="I8376" s="73"/>
    </row>
    <row r="8377" spans="1:9" hidden="1" x14ac:dyDescent="0.25">
      <c r="A8377" s="224"/>
      <c r="B8377" s="56"/>
      <c r="C8377" s="56"/>
      <c r="D8377" s="57"/>
      <c r="E8377" s="72"/>
      <c r="F8377" s="62"/>
      <c r="G8377" s="63"/>
      <c r="H8377" s="64"/>
      <c r="I8377" s="73"/>
    </row>
    <row r="8378" spans="1:9" hidden="1" x14ac:dyDescent="0.25">
      <c r="A8378" s="224"/>
      <c r="B8378" s="56"/>
      <c r="C8378" s="110"/>
      <c r="D8378" s="61"/>
      <c r="E8378" s="72"/>
      <c r="F8378" s="67"/>
      <c r="G8378" s="63"/>
      <c r="H8378" s="64"/>
      <c r="I8378" s="73"/>
    </row>
    <row r="8379" spans="1:9" hidden="1" x14ac:dyDescent="0.25">
      <c r="A8379" s="224"/>
      <c r="B8379" s="68"/>
      <c r="C8379" s="56"/>
      <c r="D8379" s="57"/>
      <c r="E8379" s="56"/>
      <c r="F8379" s="76"/>
      <c r="G8379" s="63"/>
      <c r="H8379" s="64"/>
      <c r="I8379" s="73"/>
    </row>
    <row r="8380" spans="1:9" hidden="1" x14ac:dyDescent="0.25">
      <c r="A8380" s="224"/>
      <c r="B8380" s="56"/>
      <c r="C8380" s="56"/>
      <c r="D8380" s="61"/>
      <c r="E8380" s="72"/>
      <c r="F8380" s="76"/>
      <c r="G8380" s="63"/>
      <c r="H8380" s="64"/>
      <c r="I8380" s="73"/>
    </row>
    <row r="8381" spans="1:9" hidden="1" x14ac:dyDescent="0.25">
      <c r="A8381" s="224"/>
      <c r="B8381" s="56"/>
      <c r="C8381" s="56"/>
      <c r="D8381" s="61"/>
      <c r="E8381" s="72"/>
      <c r="F8381" s="76"/>
      <c r="G8381" s="63"/>
      <c r="H8381" s="64"/>
      <c r="I8381" s="73"/>
    </row>
    <row r="8382" spans="1:9" hidden="1" x14ac:dyDescent="0.25">
      <c r="A8382" s="224"/>
      <c r="B8382" s="56"/>
      <c r="C8382" s="56"/>
      <c r="D8382" s="57"/>
      <c r="E8382" s="72"/>
      <c r="F8382" s="67"/>
      <c r="G8382" s="63"/>
      <c r="H8382" s="64"/>
      <c r="I8382" s="73"/>
    </row>
    <row r="8383" spans="1:9" hidden="1" x14ac:dyDescent="0.25">
      <c r="A8383" s="224"/>
      <c r="B8383" s="68"/>
      <c r="C8383" s="56"/>
      <c r="D8383" s="87"/>
      <c r="E8383" s="72"/>
      <c r="F8383" s="62"/>
      <c r="G8383" s="63"/>
      <c r="H8383" s="64"/>
      <c r="I8383" s="56"/>
    </row>
    <row r="8384" spans="1:9" hidden="1" x14ac:dyDescent="0.25">
      <c r="A8384" s="224"/>
      <c r="B8384" s="56"/>
      <c r="C8384" s="56"/>
      <c r="D8384" s="57"/>
      <c r="E8384" s="72"/>
      <c r="F8384" s="67"/>
      <c r="G8384" s="63"/>
      <c r="H8384" s="64"/>
      <c r="I8384" s="56"/>
    </row>
    <row r="8385" spans="1:9" hidden="1" x14ac:dyDescent="0.25">
      <c r="A8385" s="224"/>
      <c r="B8385" s="68"/>
      <c r="C8385" s="56"/>
      <c r="D8385" s="87"/>
      <c r="E8385" s="72"/>
      <c r="F8385" s="62"/>
      <c r="G8385" s="63"/>
      <c r="H8385" s="64"/>
      <c r="I8385" s="70"/>
    </row>
    <row r="8386" spans="1:9" hidden="1" x14ac:dyDescent="0.25">
      <c r="A8386" s="224"/>
      <c r="B8386" s="56"/>
      <c r="C8386" s="56"/>
      <c r="D8386" s="57"/>
      <c r="E8386" s="56"/>
      <c r="F8386" s="62"/>
      <c r="G8386" s="63"/>
      <c r="H8386" s="64"/>
      <c r="I8386" s="56"/>
    </row>
    <row r="8387" spans="1:9" hidden="1" x14ac:dyDescent="0.25">
      <c r="A8387" s="224"/>
      <c r="B8387" s="56"/>
      <c r="C8387" s="56"/>
      <c r="D8387" s="57"/>
      <c r="E8387" s="72"/>
      <c r="F8387" s="77"/>
      <c r="G8387" s="63"/>
      <c r="H8387" s="64"/>
      <c r="I8387" s="70"/>
    </row>
    <row r="8388" spans="1:9" hidden="1" x14ac:dyDescent="0.25">
      <c r="A8388" s="224"/>
      <c r="B8388" s="56"/>
      <c r="C8388" s="65"/>
      <c r="D8388" s="57"/>
      <c r="E8388" s="66"/>
      <c r="F8388" s="76"/>
      <c r="G8388" s="63"/>
      <c r="H8388" s="64"/>
      <c r="I8388" s="70"/>
    </row>
    <row r="8389" spans="1:9" hidden="1" x14ac:dyDescent="0.25">
      <c r="A8389" s="224"/>
      <c r="B8389" s="56"/>
      <c r="C8389" s="56"/>
      <c r="D8389" s="57"/>
      <c r="E8389" s="72"/>
      <c r="F8389" s="76"/>
      <c r="G8389" s="63"/>
      <c r="H8389" s="64"/>
      <c r="I8389" s="70"/>
    </row>
    <row r="8390" spans="1:9" hidden="1" x14ac:dyDescent="0.25">
      <c r="A8390" s="224"/>
      <c r="B8390" s="56"/>
      <c r="C8390" s="56"/>
      <c r="D8390" s="57"/>
      <c r="E8390" s="56"/>
      <c r="F8390" s="62"/>
      <c r="G8390" s="63"/>
      <c r="H8390" s="64"/>
      <c r="I8390" s="70"/>
    </row>
    <row r="8391" spans="1:9" hidden="1" x14ac:dyDescent="0.25">
      <c r="A8391" s="224"/>
      <c r="B8391" s="56"/>
      <c r="C8391" s="56"/>
      <c r="D8391" s="61"/>
      <c r="E8391" s="66"/>
      <c r="F8391" s="76"/>
      <c r="G8391" s="63"/>
      <c r="H8391" s="64"/>
      <c r="I8391" s="70"/>
    </row>
    <row r="8392" spans="1:9" hidden="1" x14ac:dyDescent="0.25">
      <c r="A8392" s="224"/>
      <c r="B8392" s="56"/>
      <c r="C8392" s="56"/>
      <c r="D8392" s="71"/>
      <c r="E8392" s="66"/>
      <c r="F8392" s="96"/>
      <c r="G8392" s="63"/>
      <c r="H8392" s="64"/>
      <c r="I8392" s="70"/>
    </row>
    <row r="8393" spans="1:9" hidden="1" x14ac:dyDescent="0.25">
      <c r="A8393" s="224"/>
      <c r="B8393" s="68"/>
      <c r="C8393" s="56"/>
      <c r="D8393" s="57"/>
      <c r="E8393" s="66"/>
      <c r="F8393" s="67"/>
      <c r="G8393" s="100"/>
      <c r="H8393" s="64"/>
      <c r="I8393" s="70"/>
    </row>
    <row r="8394" spans="1:9" hidden="1" x14ac:dyDescent="0.25">
      <c r="A8394" s="224"/>
      <c r="B8394" s="69"/>
      <c r="C8394" s="56"/>
      <c r="D8394" s="87"/>
      <c r="E8394" s="56"/>
      <c r="F8394" s="62"/>
      <c r="G8394" s="63"/>
      <c r="H8394" s="64"/>
      <c r="I8394" s="70"/>
    </row>
    <row r="8395" spans="1:9" hidden="1" x14ac:dyDescent="0.25">
      <c r="A8395" s="224"/>
      <c r="B8395" s="68"/>
      <c r="C8395" s="72"/>
      <c r="D8395" s="87"/>
      <c r="E8395" s="72"/>
      <c r="F8395" s="62"/>
      <c r="G8395" s="63"/>
      <c r="H8395" s="64"/>
      <c r="I8395" s="70"/>
    </row>
    <row r="8396" spans="1:9" hidden="1" x14ac:dyDescent="0.25">
      <c r="A8396" s="224"/>
      <c r="B8396" s="56"/>
      <c r="C8396" s="56"/>
      <c r="D8396" s="57"/>
      <c r="E8396" s="72"/>
      <c r="F8396" s="62"/>
      <c r="G8396" s="63"/>
      <c r="H8396" s="64"/>
      <c r="I8396" s="70"/>
    </row>
    <row r="8397" spans="1:9" hidden="1" x14ac:dyDescent="0.25">
      <c r="A8397" s="224"/>
      <c r="B8397" s="55"/>
      <c r="C8397" s="230"/>
      <c r="D8397" s="57"/>
      <c r="E8397" s="72"/>
      <c r="F8397" s="76"/>
      <c r="G8397" s="63"/>
      <c r="H8397" s="64"/>
      <c r="I8397" s="70"/>
    </row>
    <row r="8398" spans="1:9" hidden="1" x14ac:dyDescent="0.25">
      <c r="A8398" s="224"/>
      <c r="B8398" s="55"/>
      <c r="C8398" s="65"/>
      <c r="D8398" s="115"/>
      <c r="E8398" s="99"/>
      <c r="F8398" s="116"/>
      <c r="G8398" s="63"/>
      <c r="H8398" s="64"/>
      <c r="I8398" s="70"/>
    </row>
    <row r="8399" spans="1:9" hidden="1" x14ac:dyDescent="0.25">
      <c r="A8399" s="224"/>
      <c r="B8399" s="55"/>
      <c r="C8399" s="74"/>
      <c r="D8399" s="57"/>
      <c r="E8399" s="72"/>
      <c r="F8399" s="58"/>
      <c r="G8399" s="63"/>
      <c r="H8399" s="64"/>
      <c r="I8399" s="70"/>
    </row>
    <row r="8400" spans="1:9" hidden="1" x14ac:dyDescent="0.25">
      <c r="A8400" s="224"/>
      <c r="B8400" s="56"/>
      <c r="C8400" s="55"/>
      <c r="D8400" s="57"/>
      <c r="E8400" s="66"/>
      <c r="F8400" s="62"/>
      <c r="G8400" s="63"/>
      <c r="H8400" s="64"/>
      <c r="I8400" s="70"/>
    </row>
    <row r="8401" spans="1:9" hidden="1" x14ac:dyDescent="0.25">
      <c r="A8401" s="224"/>
      <c r="B8401" s="68"/>
      <c r="C8401" s="68"/>
      <c r="D8401" s="83"/>
      <c r="E8401" s="66"/>
      <c r="F8401" s="76"/>
      <c r="G8401" s="63"/>
      <c r="H8401" s="64"/>
      <c r="I8401" s="70"/>
    </row>
    <row r="8402" spans="1:9" hidden="1" x14ac:dyDescent="0.25">
      <c r="A8402" s="224"/>
      <c r="B8402" s="56"/>
      <c r="C8402" s="56"/>
      <c r="D8402" s="57"/>
      <c r="E8402" s="56"/>
      <c r="F8402" s="58"/>
      <c r="G8402" s="63"/>
      <c r="H8402" s="64"/>
      <c r="I8402" s="56"/>
    </row>
    <row r="8403" spans="1:9" hidden="1" x14ac:dyDescent="0.25">
      <c r="A8403" s="224"/>
      <c r="B8403" s="56"/>
      <c r="C8403" s="56"/>
      <c r="D8403" s="57"/>
      <c r="E8403" s="72"/>
      <c r="F8403" s="62"/>
      <c r="G8403" s="63"/>
      <c r="H8403" s="64"/>
      <c r="I8403" s="56"/>
    </row>
    <row r="8404" spans="1:9" hidden="1" x14ac:dyDescent="0.25">
      <c r="A8404" s="224"/>
      <c r="B8404" s="56"/>
      <c r="C8404" s="56"/>
      <c r="D8404" s="57"/>
      <c r="E8404" s="424"/>
      <c r="F8404" s="62"/>
      <c r="G8404" s="100"/>
      <c r="H8404" s="64"/>
      <c r="I8404" s="56"/>
    </row>
    <row r="8405" spans="1:9" hidden="1" x14ac:dyDescent="0.25">
      <c r="A8405" s="224"/>
      <c r="B8405" s="68"/>
      <c r="C8405" s="68"/>
      <c r="D8405" s="57"/>
      <c r="E8405" s="66"/>
      <c r="F8405" s="62"/>
      <c r="G8405" s="100"/>
      <c r="H8405" s="64"/>
      <c r="I8405" s="56"/>
    </row>
    <row r="8406" spans="1:9" hidden="1" x14ac:dyDescent="0.25">
      <c r="A8406" s="224"/>
      <c r="B8406" s="55"/>
      <c r="C8406" s="88"/>
      <c r="D8406" s="243"/>
      <c r="E8406" s="72"/>
      <c r="F8406" s="76"/>
      <c r="G8406" s="100"/>
      <c r="H8406" s="64"/>
      <c r="I8406" s="56"/>
    </row>
    <row r="8407" spans="1:9" hidden="1" x14ac:dyDescent="0.25">
      <c r="A8407" s="224"/>
      <c r="B8407" s="55"/>
      <c r="C8407" s="56"/>
      <c r="D8407" s="128"/>
      <c r="E8407" s="86"/>
      <c r="F8407" s="253"/>
      <c r="G8407" s="63"/>
      <c r="H8407" s="64"/>
      <c r="I8407" s="56"/>
    </row>
    <row r="8408" spans="1:9" hidden="1" x14ac:dyDescent="0.25">
      <c r="A8408" s="224"/>
      <c r="B8408" s="55"/>
      <c r="C8408" s="56"/>
      <c r="D8408" s="98"/>
      <c r="E8408" s="99"/>
      <c r="F8408" s="120"/>
      <c r="G8408" s="63"/>
      <c r="H8408" s="64"/>
      <c r="I8408" s="80"/>
    </row>
    <row r="8409" spans="1:9" hidden="1" x14ac:dyDescent="0.25">
      <c r="A8409" s="224"/>
      <c r="B8409" s="56"/>
      <c r="C8409" s="56"/>
      <c r="D8409" s="128"/>
      <c r="E8409" s="86"/>
      <c r="F8409" s="62"/>
      <c r="G8409" s="63"/>
      <c r="H8409" s="64"/>
      <c r="I8409" s="80"/>
    </row>
    <row r="8410" spans="1:9" hidden="1" x14ac:dyDescent="0.25">
      <c r="A8410" s="224"/>
      <c r="B8410" s="55"/>
      <c r="C8410" s="56"/>
      <c r="D8410" s="128"/>
      <c r="E8410" s="86"/>
      <c r="F8410" s="253"/>
      <c r="G8410" s="63"/>
      <c r="H8410" s="64"/>
      <c r="I8410" s="70"/>
    </row>
    <row r="8411" spans="1:9" hidden="1" x14ac:dyDescent="0.25">
      <c r="A8411" s="224"/>
      <c r="B8411" s="68"/>
      <c r="C8411" s="56"/>
      <c r="D8411" s="87"/>
      <c r="E8411" s="56"/>
      <c r="F8411" s="62"/>
      <c r="G8411" s="63"/>
      <c r="H8411" s="64"/>
      <c r="I8411" s="70"/>
    </row>
    <row r="8412" spans="1:9" hidden="1" x14ac:dyDescent="0.25">
      <c r="A8412" s="224"/>
      <c r="B8412" s="56"/>
      <c r="C8412" s="56"/>
      <c r="D8412" s="57"/>
      <c r="E8412" s="56"/>
      <c r="F8412" s="62"/>
      <c r="G8412" s="63"/>
      <c r="H8412" s="64"/>
      <c r="I8412" s="70"/>
    </row>
    <row r="8413" spans="1:9" hidden="1" x14ac:dyDescent="0.25">
      <c r="A8413" s="224"/>
      <c r="B8413" s="68"/>
      <c r="C8413" s="56"/>
      <c r="D8413" s="57"/>
      <c r="E8413" s="56"/>
      <c r="F8413" s="62"/>
      <c r="G8413" s="63"/>
      <c r="H8413" s="64"/>
      <c r="I8413" s="70"/>
    </row>
    <row r="8414" spans="1:9" hidden="1" x14ac:dyDescent="0.25">
      <c r="A8414" s="224"/>
      <c r="B8414" s="55"/>
      <c r="C8414" s="56"/>
      <c r="D8414" s="98"/>
      <c r="E8414" s="99"/>
      <c r="F8414" s="120"/>
      <c r="G8414" s="63"/>
      <c r="H8414" s="64"/>
      <c r="I8414" s="70"/>
    </row>
    <row r="8415" spans="1:9" hidden="1" x14ac:dyDescent="0.25">
      <c r="A8415" s="224"/>
      <c r="B8415" s="56"/>
      <c r="C8415" s="56"/>
      <c r="D8415" s="57"/>
      <c r="E8415" s="72"/>
      <c r="F8415" s="62"/>
      <c r="G8415" s="63"/>
      <c r="H8415" s="64"/>
      <c r="I8415" s="125"/>
    </row>
    <row r="8416" spans="1:9" hidden="1" x14ac:dyDescent="0.25">
      <c r="A8416" s="224"/>
      <c r="B8416" s="55"/>
      <c r="C8416" s="56"/>
      <c r="D8416" s="98"/>
      <c r="E8416" s="99"/>
      <c r="F8416" s="120"/>
      <c r="G8416" s="63"/>
      <c r="H8416" s="64"/>
      <c r="I8416" s="73"/>
    </row>
    <row r="8417" spans="1:9" hidden="1" x14ac:dyDescent="0.25">
      <c r="A8417" s="224"/>
      <c r="B8417" s="56"/>
      <c r="C8417" s="56"/>
      <c r="D8417" s="61"/>
      <c r="E8417" s="72"/>
      <c r="F8417" s="76"/>
      <c r="G8417" s="63"/>
      <c r="H8417" s="64"/>
      <c r="I8417" s="73"/>
    </row>
    <row r="8418" spans="1:9" hidden="1" x14ac:dyDescent="0.25">
      <c r="A8418" s="224"/>
      <c r="B8418" s="56"/>
      <c r="C8418" s="56"/>
      <c r="D8418" s="57"/>
      <c r="E8418" s="72"/>
      <c r="F8418" s="67"/>
      <c r="G8418" s="63"/>
      <c r="H8418" s="64"/>
      <c r="I8418" s="70"/>
    </row>
    <row r="8419" spans="1:9" hidden="1" x14ac:dyDescent="0.25">
      <c r="A8419" s="224"/>
      <c r="B8419" s="56"/>
      <c r="C8419" s="75"/>
      <c r="D8419" s="57"/>
      <c r="E8419" s="56"/>
      <c r="F8419" s="62"/>
      <c r="G8419" s="63"/>
      <c r="H8419" s="64"/>
      <c r="I8419" s="70"/>
    </row>
    <row r="8420" spans="1:9" hidden="1" x14ac:dyDescent="0.25">
      <c r="A8420" s="224"/>
      <c r="B8420" s="56"/>
      <c r="C8420" s="75"/>
      <c r="D8420" s="57"/>
      <c r="E8420" s="72"/>
      <c r="F8420" s="62"/>
      <c r="G8420" s="63"/>
      <c r="H8420" s="64"/>
      <c r="I8420" s="73"/>
    </row>
    <row r="8421" spans="1:9" hidden="1" x14ac:dyDescent="0.25">
      <c r="A8421" s="224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4"/>
      <c r="B8422" s="68"/>
      <c r="C8422" s="56"/>
      <c r="D8422" s="57"/>
      <c r="E8422" s="56"/>
      <c r="F8422" s="62"/>
      <c r="G8422" s="63"/>
      <c r="H8422" s="64"/>
      <c r="I8422" s="73"/>
    </row>
    <row r="8423" spans="1:9" hidden="1" x14ac:dyDescent="0.25">
      <c r="A8423" s="224"/>
      <c r="B8423" s="55"/>
      <c r="C8423" s="80"/>
      <c r="D8423" s="57"/>
      <c r="E8423" s="66"/>
      <c r="F8423" s="62"/>
      <c r="G8423" s="63"/>
      <c r="H8423" s="64"/>
      <c r="I8423" s="73"/>
    </row>
    <row r="8424" spans="1:9" hidden="1" x14ac:dyDescent="0.25">
      <c r="A8424" s="224"/>
      <c r="B8424" s="68"/>
      <c r="C8424" s="56"/>
      <c r="D8424" s="57"/>
      <c r="E8424" s="56"/>
      <c r="F8424" s="62"/>
      <c r="G8424" s="63"/>
      <c r="H8424" s="64"/>
      <c r="I8424" s="73"/>
    </row>
    <row r="8425" spans="1:9" hidden="1" x14ac:dyDescent="0.25">
      <c r="A8425" s="224"/>
      <c r="B8425" s="56"/>
      <c r="C8425" s="56"/>
      <c r="D8425" s="83"/>
      <c r="E8425" s="56"/>
      <c r="F8425" s="62"/>
      <c r="G8425" s="63"/>
      <c r="H8425" s="64"/>
      <c r="I8425" s="73"/>
    </row>
    <row r="8426" spans="1:9" hidden="1" x14ac:dyDescent="0.25">
      <c r="A8426" s="224"/>
      <c r="B8426" s="55"/>
      <c r="C8426" s="56"/>
      <c r="D8426" s="128"/>
      <c r="E8426" s="86"/>
      <c r="F8426" s="62"/>
      <c r="G8426" s="63"/>
      <c r="H8426" s="64"/>
      <c r="I8426" s="73"/>
    </row>
    <row r="8427" spans="1:9" hidden="1" x14ac:dyDescent="0.25">
      <c r="A8427" s="224"/>
      <c r="B8427" s="56"/>
      <c r="C8427" s="56"/>
      <c r="D8427" s="61"/>
      <c r="E8427" s="56"/>
      <c r="F8427" s="77"/>
      <c r="G8427" s="63"/>
      <c r="H8427" s="64"/>
      <c r="I8427" s="73"/>
    </row>
    <row r="8428" spans="1:9" hidden="1" x14ac:dyDescent="0.25">
      <c r="A8428" s="224"/>
      <c r="B8428" s="56"/>
      <c r="C8428" s="56"/>
      <c r="D8428" s="57"/>
      <c r="E8428" s="72"/>
      <c r="F8428" s="62"/>
      <c r="G8428" s="63"/>
      <c r="H8428" s="64"/>
      <c r="I8428" s="73"/>
    </row>
    <row r="8429" spans="1:9" hidden="1" x14ac:dyDescent="0.25">
      <c r="A8429" s="224"/>
      <c r="B8429" s="56"/>
      <c r="C8429" s="123"/>
      <c r="D8429" s="57"/>
      <c r="E8429" s="72"/>
      <c r="F8429" s="76"/>
      <c r="G8429" s="63"/>
      <c r="H8429" s="64"/>
      <c r="I8429" s="73"/>
    </row>
    <row r="8430" spans="1:9" hidden="1" x14ac:dyDescent="0.25">
      <c r="A8430" s="224"/>
      <c r="B8430" s="60"/>
      <c r="C8430" s="80"/>
      <c r="D8430" s="57"/>
      <c r="E8430" s="66"/>
      <c r="F8430" s="77"/>
      <c r="G8430" s="63"/>
      <c r="H8430" s="64"/>
      <c r="I8430" s="73"/>
    </row>
    <row r="8431" spans="1:9" hidden="1" x14ac:dyDescent="0.25">
      <c r="A8431" s="224"/>
      <c r="B8431" s="55"/>
      <c r="C8431" s="75"/>
      <c r="D8431" s="61"/>
      <c r="E8431" s="56"/>
      <c r="F8431" s="62"/>
      <c r="G8431" s="63"/>
      <c r="H8431" s="64"/>
      <c r="I8431" s="73"/>
    </row>
    <row r="8432" spans="1:9" hidden="1" x14ac:dyDescent="0.25">
      <c r="A8432" s="224"/>
      <c r="B8432" s="56"/>
      <c r="C8432" s="56"/>
      <c r="D8432" s="61"/>
      <c r="E8432" s="56"/>
      <c r="F8432" s="77"/>
      <c r="G8432" s="63"/>
      <c r="H8432" s="64"/>
      <c r="I8432" s="73"/>
    </row>
    <row r="8433" spans="1:9" hidden="1" x14ac:dyDescent="0.25">
      <c r="A8433" s="224"/>
      <c r="B8433" s="56"/>
      <c r="C8433" s="71"/>
      <c r="D8433" s="57"/>
      <c r="E8433" s="72"/>
      <c r="F8433" s="62"/>
      <c r="G8433" s="63"/>
      <c r="H8433" s="64"/>
      <c r="I8433" s="73"/>
    </row>
    <row r="8434" spans="1:9" hidden="1" x14ac:dyDescent="0.25">
      <c r="A8434" s="224"/>
      <c r="B8434" s="56"/>
      <c r="C8434" s="56"/>
      <c r="D8434" s="57"/>
      <c r="E8434" s="56"/>
      <c r="F8434" s="62"/>
      <c r="G8434" s="100"/>
      <c r="H8434" s="64"/>
      <c r="I8434" s="73"/>
    </row>
    <row r="8435" spans="1:9" hidden="1" x14ac:dyDescent="0.25">
      <c r="A8435" s="224"/>
      <c r="B8435" s="56"/>
      <c r="C8435" s="56"/>
      <c r="D8435" s="57"/>
      <c r="E8435" s="56"/>
      <c r="F8435" s="77"/>
      <c r="G8435" s="63"/>
      <c r="H8435" s="64"/>
      <c r="I8435" s="56"/>
    </row>
    <row r="8436" spans="1:9" hidden="1" x14ac:dyDescent="0.25">
      <c r="A8436" s="224"/>
      <c r="B8436" s="81"/>
      <c r="C8436" s="71"/>
      <c r="D8436" s="57"/>
      <c r="E8436" s="56"/>
      <c r="F8436" s="62"/>
      <c r="G8436" s="63"/>
      <c r="H8436" s="64"/>
      <c r="I8436" s="56"/>
    </row>
    <row r="8437" spans="1:9" hidden="1" x14ac:dyDescent="0.25">
      <c r="A8437" s="224"/>
      <c r="B8437" s="55"/>
      <c r="C8437" s="56"/>
      <c r="D8437" s="98"/>
      <c r="E8437" s="99"/>
      <c r="F8437" s="120"/>
      <c r="G8437" s="63"/>
      <c r="H8437" s="64"/>
      <c r="I8437" s="70"/>
    </row>
    <row r="8438" spans="1:9" hidden="1" x14ac:dyDescent="0.25">
      <c r="A8438" s="224"/>
      <c r="B8438" s="56"/>
      <c r="C8438" s="80"/>
      <c r="D8438" s="57"/>
      <c r="E8438" s="72"/>
      <c r="F8438" s="67"/>
      <c r="G8438" s="63"/>
      <c r="H8438" s="64"/>
      <c r="I8438" s="70"/>
    </row>
    <row r="8439" spans="1:9" hidden="1" x14ac:dyDescent="0.25">
      <c r="A8439" s="224"/>
      <c r="B8439" s="68"/>
      <c r="C8439" s="56"/>
      <c r="D8439" s="57"/>
      <c r="E8439" s="72"/>
      <c r="F8439" s="62"/>
      <c r="G8439" s="63"/>
      <c r="H8439" s="64"/>
      <c r="I8439" s="70"/>
    </row>
    <row r="8440" spans="1:9" hidden="1" x14ac:dyDescent="0.25">
      <c r="A8440" s="224"/>
      <c r="B8440" s="95"/>
      <c r="C8440" s="230"/>
      <c r="D8440" s="57"/>
      <c r="E8440" s="72"/>
      <c r="F8440" s="58"/>
      <c r="G8440" s="63"/>
      <c r="H8440" s="64"/>
      <c r="I8440" s="70"/>
    </row>
    <row r="8441" spans="1:9" hidden="1" x14ac:dyDescent="0.25">
      <c r="A8441" s="224"/>
      <c r="B8441" s="68"/>
      <c r="C8441" s="72"/>
      <c r="D8441" s="87"/>
      <c r="E8441" s="72"/>
      <c r="F8441" s="62"/>
      <c r="G8441" s="63"/>
      <c r="H8441" s="64"/>
      <c r="I8441" s="70"/>
    </row>
    <row r="8442" spans="1:9" hidden="1" x14ac:dyDescent="0.25">
      <c r="A8442" s="224"/>
      <c r="B8442" s="68"/>
      <c r="C8442" s="56"/>
      <c r="D8442" s="57"/>
      <c r="E8442" s="72"/>
      <c r="F8442" s="62"/>
      <c r="G8442" s="63"/>
      <c r="H8442" s="64"/>
      <c r="I8442" s="70"/>
    </row>
    <row r="8443" spans="1:9" hidden="1" x14ac:dyDescent="0.25">
      <c r="A8443" s="224"/>
      <c r="B8443" s="68"/>
      <c r="C8443" s="56"/>
      <c r="D8443" s="98"/>
      <c r="E8443" s="72"/>
      <c r="F8443" s="62"/>
      <c r="G8443" s="63"/>
      <c r="H8443" s="64"/>
      <c r="I8443" s="70"/>
    </row>
    <row r="8444" spans="1:9" hidden="1" x14ac:dyDescent="0.25">
      <c r="A8444" s="224"/>
      <c r="B8444" s="68"/>
      <c r="C8444" s="56"/>
      <c r="D8444" s="87"/>
      <c r="E8444" s="72"/>
      <c r="F8444" s="67"/>
      <c r="G8444" s="63"/>
      <c r="H8444" s="64"/>
      <c r="I8444" s="70"/>
    </row>
    <row r="8445" spans="1:9" hidden="1" x14ac:dyDescent="0.25">
      <c r="A8445" s="224"/>
      <c r="B8445" s="56"/>
      <c r="C8445" s="56"/>
      <c r="D8445" s="57"/>
      <c r="E8445" s="66"/>
      <c r="F8445" s="76"/>
      <c r="G8445" s="63"/>
      <c r="H8445" s="64"/>
      <c r="I8445" s="70"/>
    </row>
    <row r="8446" spans="1:9" hidden="1" x14ac:dyDescent="0.25">
      <c r="A8446" s="224"/>
      <c r="B8446" s="56"/>
      <c r="C8446" s="56"/>
      <c r="D8446" s="57"/>
      <c r="E8446" s="66"/>
      <c r="F8446" s="62"/>
      <c r="G8446" s="63"/>
      <c r="H8446" s="64"/>
      <c r="I8446" s="70"/>
    </row>
    <row r="8447" spans="1:9" hidden="1" x14ac:dyDescent="0.25">
      <c r="A8447" s="224"/>
      <c r="B8447" s="95"/>
      <c r="C8447" s="56"/>
      <c r="D8447" s="57"/>
      <c r="E8447" s="66"/>
      <c r="F8447" s="62"/>
      <c r="G8447" s="63"/>
      <c r="H8447" s="64"/>
      <c r="I8447" s="73"/>
    </row>
    <row r="8448" spans="1:9" hidden="1" x14ac:dyDescent="0.25">
      <c r="A8448" s="224"/>
      <c r="B8448" s="56"/>
      <c r="C8448" s="56"/>
      <c r="D8448" s="87"/>
      <c r="E8448" s="72"/>
      <c r="F8448" s="62"/>
      <c r="G8448" s="63"/>
      <c r="H8448" s="64"/>
      <c r="I8448" s="73"/>
    </row>
    <row r="8449" spans="1:9" hidden="1" x14ac:dyDescent="0.25">
      <c r="A8449" s="224"/>
      <c r="B8449" s="68"/>
      <c r="C8449" s="56"/>
      <c r="D8449" s="87"/>
      <c r="E8449" s="72"/>
      <c r="F8449" s="62"/>
      <c r="G8449" s="63"/>
      <c r="H8449" s="64"/>
      <c r="I8449" s="73"/>
    </row>
    <row r="8450" spans="1:9" hidden="1" x14ac:dyDescent="0.25">
      <c r="A8450" s="224"/>
      <c r="B8450" s="55"/>
      <c r="C8450" s="56"/>
      <c r="D8450" s="57"/>
      <c r="E8450" s="72"/>
      <c r="F8450" s="62"/>
      <c r="G8450" s="63"/>
      <c r="H8450" s="64"/>
      <c r="I8450" s="73"/>
    </row>
    <row r="8451" spans="1:9" hidden="1" x14ac:dyDescent="0.25">
      <c r="A8451" s="224"/>
      <c r="B8451" s="81"/>
      <c r="C8451" s="56"/>
      <c r="D8451" s="57"/>
      <c r="E8451" s="72"/>
      <c r="F8451" s="76"/>
      <c r="G8451" s="63"/>
      <c r="H8451" s="64"/>
      <c r="I8451" s="73"/>
    </row>
    <row r="8452" spans="1:9" hidden="1" x14ac:dyDescent="0.25">
      <c r="A8452" s="224"/>
      <c r="B8452" s="81"/>
      <c r="C8452" s="56"/>
      <c r="D8452" s="57"/>
      <c r="E8452" s="72"/>
      <c r="F8452" s="58"/>
      <c r="G8452" s="63"/>
      <c r="H8452" s="64"/>
      <c r="I8452" s="73"/>
    </row>
    <row r="8453" spans="1:9" hidden="1" x14ac:dyDescent="0.25">
      <c r="A8453" s="224"/>
      <c r="B8453" s="81"/>
      <c r="C8453" s="56"/>
      <c r="D8453" s="57"/>
      <c r="E8453" s="72"/>
      <c r="F8453" s="76"/>
      <c r="G8453" s="63"/>
      <c r="H8453" s="64"/>
      <c r="I8453" s="73"/>
    </row>
    <row r="8454" spans="1:9" hidden="1" x14ac:dyDescent="0.25">
      <c r="A8454" s="224"/>
      <c r="B8454" s="81"/>
      <c r="C8454" s="56"/>
      <c r="D8454" s="57"/>
      <c r="E8454" s="72"/>
      <c r="F8454" s="76"/>
      <c r="G8454" s="63"/>
      <c r="H8454" s="64"/>
      <c r="I8454" s="73"/>
    </row>
    <row r="8455" spans="1:9" hidden="1" x14ac:dyDescent="0.25">
      <c r="A8455" s="224"/>
      <c r="B8455" s="81"/>
      <c r="C8455" s="56"/>
      <c r="D8455" s="57"/>
      <c r="E8455" s="72"/>
      <c r="F8455" s="76"/>
      <c r="G8455" s="63"/>
      <c r="H8455" s="64"/>
      <c r="I8455" s="73"/>
    </row>
    <row r="8456" spans="1:9" hidden="1" x14ac:dyDescent="0.25">
      <c r="A8456" s="224"/>
      <c r="B8456" s="81"/>
      <c r="C8456" s="56"/>
      <c r="D8456" s="57"/>
      <c r="E8456" s="72"/>
      <c r="F8456" s="76"/>
      <c r="G8456" s="63"/>
      <c r="H8456" s="64"/>
      <c r="I8456" s="73"/>
    </row>
    <row r="8457" spans="1:9" hidden="1" x14ac:dyDescent="0.25">
      <c r="A8457" s="224"/>
      <c r="B8457" s="81"/>
      <c r="C8457" s="56"/>
      <c r="D8457" s="57"/>
      <c r="E8457" s="72"/>
      <c r="F8457" s="76"/>
      <c r="G8457" s="63"/>
      <c r="H8457" s="64"/>
      <c r="I8457" s="73"/>
    </row>
    <row r="8458" spans="1:9" hidden="1" x14ac:dyDescent="0.25">
      <c r="A8458" s="224"/>
      <c r="B8458" s="68"/>
      <c r="C8458" s="56"/>
      <c r="D8458" s="57"/>
      <c r="E8458" s="72"/>
      <c r="F8458" s="62"/>
      <c r="G8458" s="63"/>
      <c r="H8458" s="64"/>
      <c r="I8458" s="73"/>
    </row>
    <row r="8459" spans="1:9" hidden="1" x14ac:dyDescent="0.25">
      <c r="A8459" s="224"/>
      <c r="B8459" s="60"/>
      <c r="C8459" s="56"/>
      <c r="D8459" s="83"/>
      <c r="E8459" s="56"/>
      <c r="F8459" s="62"/>
      <c r="G8459" s="63"/>
      <c r="H8459" s="64"/>
      <c r="I8459" s="65"/>
    </row>
    <row r="8460" spans="1:9" hidden="1" x14ac:dyDescent="0.25">
      <c r="A8460" s="224"/>
      <c r="B8460" s="60"/>
      <c r="C8460" s="151"/>
      <c r="D8460" s="57"/>
      <c r="E8460" s="66"/>
      <c r="F8460" s="76"/>
      <c r="G8460" s="63"/>
      <c r="H8460" s="64"/>
      <c r="I8460" s="73"/>
    </row>
    <row r="8461" spans="1:9" hidden="1" x14ac:dyDescent="0.25">
      <c r="A8461" s="224"/>
      <c r="B8461" s="55"/>
      <c r="C8461" s="75"/>
      <c r="D8461" s="61"/>
      <c r="E8461" s="56"/>
      <c r="F8461" s="62"/>
      <c r="G8461" s="63"/>
      <c r="H8461" s="64"/>
      <c r="I8461" s="73"/>
    </row>
    <row r="8462" spans="1:9" hidden="1" x14ac:dyDescent="0.25">
      <c r="A8462" s="224"/>
      <c r="B8462" s="56"/>
      <c r="C8462" s="56"/>
      <c r="D8462" s="61"/>
      <c r="E8462" s="56"/>
      <c r="F8462" s="77"/>
      <c r="G8462" s="63"/>
      <c r="H8462" s="64"/>
      <c r="I8462" s="70"/>
    </row>
    <row r="8463" spans="1:9" hidden="1" x14ac:dyDescent="0.25">
      <c r="A8463" s="224"/>
      <c r="B8463" s="55"/>
      <c r="C8463" s="56"/>
      <c r="D8463" s="57"/>
      <c r="E8463" s="72"/>
      <c r="F8463" s="62"/>
      <c r="G8463" s="63"/>
      <c r="H8463" s="64"/>
      <c r="I8463" s="70"/>
    </row>
    <row r="8464" spans="1:9" hidden="1" x14ac:dyDescent="0.25">
      <c r="A8464" s="224"/>
      <c r="B8464" s="56"/>
      <c r="C8464" s="56"/>
      <c r="D8464" s="83"/>
      <c r="E8464" s="56"/>
      <c r="F8464" s="62"/>
      <c r="G8464" s="63"/>
      <c r="H8464" s="64"/>
      <c r="I8464" s="70"/>
    </row>
    <row r="8465" spans="1:9" hidden="1" x14ac:dyDescent="0.25">
      <c r="A8465" s="224"/>
      <c r="B8465" s="68"/>
      <c r="C8465" s="56"/>
      <c r="D8465" s="83"/>
      <c r="E8465" s="69"/>
      <c r="F8465" s="77"/>
      <c r="G8465" s="63"/>
      <c r="H8465" s="64"/>
      <c r="I8465" s="70"/>
    </row>
    <row r="8466" spans="1:9" hidden="1" x14ac:dyDescent="0.25">
      <c r="A8466" s="224"/>
      <c r="B8466" s="56"/>
      <c r="C8466" s="65"/>
      <c r="D8466" s="243"/>
      <c r="E8466" s="420"/>
      <c r="F8466" s="58"/>
      <c r="G8466" s="58"/>
      <c r="H8466" s="64"/>
      <c r="I8466" s="70"/>
    </row>
    <row r="8467" spans="1:9" hidden="1" x14ac:dyDescent="0.25">
      <c r="A8467" s="224"/>
      <c r="B8467" s="56"/>
      <c r="C8467" s="75"/>
      <c r="D8467" s="57"/>
      <c r="E8467" s="66"/>
      <c r="F8467" s="62"/>
      <c r="G8467" s="63"/>
      <c r="H8467" s="64"/>
      <c r="I8467" s="70"/>
    </row>
    <row r="8468" spans="1:9" hidden="1" x14ac:dyDescent="0.25">
      <c r="A8468" s="224"/>
      <c r="B8468" s="60"/>
      <c r="C8468" s="151"/>
      <c r="D8468" s="61"/>
      <c r="E8468" s="56"/>
      <c r="F8468" s="77"/>
      <c r="G8468" s="63"/>
      <c r="H8468" s="64"/>
      <c r="I8468" s="70"/>
    </row>
    <row r="8469" spans="1:9" hidden="1" x14ac:dyDescent="0.25">
      <c r="A8469" s="224"/>
      <c r="B8469" s="56"/>
      <c r="C8469" s="56"/>
      <c r="D8469" s="57"/>
      <c r="E8469" s="56"/>
      <c r="F8469" s="76"/>
      <c r="G8469" s="63"/>
      <c r="H8469" s="64"/>
      <c r="I8469" s="70"/>
    </row>
    <row r="8470" spans="1:9" hidden="1" x14ac:dyDescent="0.25">
      <c r="A8470" s="224"/>
      <c r="B8470" s="56"/>
      <c r="C8470" s="56"/>
      <c r="D8470" s="57"/>
      <c r="E8470" s="56"/>
      <c r="F8470" s="76"/>
      <c r="G8470" s="63"/>
      <c r="H8470" s="64"/>
      <c r="I8470" s="70"/>
    </row>
    <row r="8471" spans="1:9" hidden="1" x14ac:dyDescent="0.25">
      <c r="A8471" s="224"/>
      <c r="B8471" s="68"/>
      <c r="C8471" s="56"/>
      <c r="D8471" s="57"/>
      <c r="E8471" s="56"/>
      <c r="F8471" s="76"/>
      <c r="G8471" s="63"/>
      <c r="H8471" s="64"/>
      <c r="I8471" s="70"/>
    </row>
    <row r="8472" spans="1:9" hidden="1" x14ac:dyDescent="0.25">
      <c r="A8472" s="224"/>
      <c r="B8472" s="56"/>
      <c r="C8472" s="56"/>
      <c r="D8472" s="57"/>
      <c r="E8472" s="56"/>
      <c r="F8472" s="76"/>
      <c r="G8472" s="63"/>
      <c r="H8472" s="64"/>
      <c r="I8472" s="73"/>
    </row>
    <row r="8473" spans="1:9" hidden="1" x14ac:dyDescent="0.25">
      <c r="A8473" s="224"/>
      <c r="B8473" s="81"/>
      <c r="C8473" s="56"/>
      <c r="D8473" s="57"/>
      <c r="E8473" s="72"/>
      <c r="F8473" s="76"/>
      <c r="G8473" s="63"/>
      <c r="H8473" s="64"/>
      <c r="I8473" s="73"/>
    </row>
    <row r="8474" spans="1:9" hidden="1" x14ac:dyDescent="0.25">
      <c r="A8474" s="224"/>
      <c r="B8474" s="55"/>
      <c r="C8474" s="56"/>
      <c r="D8474" s="57"/>
      <c r="E8474" s="72"/>
      <c r="F8474" s="62"/>
      <c r="G8474" s="63"/>
      <c r="H8474" s="64"/>
      <c r="I8474" s="73"/>
    </row>
    <row r="8475" spans="1:9" hidden="1" x14ac:dyDescent="0.25">
      <c r="A8475" s="224"/>
      <c r="B8475" s="81"/>
      <c r="C8475" s="56"/>
      <c r="D8475" s="57"/>
      <c r="E8475" s="72"/>
      <c r="F8475" s="58"/>
      <c r="G8475" s="63"/>
      <c r="H8475" s="64"/>
      <c r="I8475" s="73"/>
    </row>
    <row r="8476" spans="1:9" hidden="1" x14ac:dyDescent="0.25">
      <c r="A8476" s="224"/>
      <c r="B8476" s="56"/>
      <c r="C8476" s="56"/>
      <c r="D8476" s="57"/>
      <c r="E8476" s="56"/>
      <c r="F8476" s="62"/>
      <c r="G8476" s="100"/>
      <c r="H8476" s="64"/>
      <c r="I8476" s="73"/>
    </row>
    <row r="8477" spans="1:9" hidden="1" x14ac:dyDescent="0.25">
      <c r="A8477" s="224"/>
      <c r="B8477" s="56"/>
      <c r="C8477" s="56"/>
      <c r="D8477" s="57"/>
      <c r="E8477" s="56"/>
      <c r="F8477" s="77"/>
      <c r="G8477" s="63"/>
      <c r="H8477" s="64"/>
      <c r="I8477" s="73"/>
    </row>
    <row r="8478" spans="1:9" hidden="1" x14ac:dyDescent="0.25">
      <c r="A8478" s="224"/>
      <c r="B8478" s="56"/>
      <c r="C8478" s="81"/>
      <c r="D8478" s="57"/>
      <c r="E8478" s="72"/>
      <c r="F8478" s="62"/>
      <c r="G8478" s="63"/>
      <c r="H8478" s="64"/>
      <c r="I8478" s="73"/>
    </row>
    <row r="8479" spans="1:9" hidden="1" x14ac:dyDescent="0.25">
      <c r="A8479" s="224"/>
      <c r="B8479" s="56"/>
      <c r="C8479" s="80"/>
      <c r="D8479" s="243"/>
      <c r="E8479" s="72"/>
      <c r="F8479" s="62"/>
      <c r="G8479" s="63"/>
      <c r="H8479" s="64"/>
      <c r="I8479" s="73"/>
    </row>
    <row r="8480" spans="1:9" hidden="1" x14ac:dyDescent="0.25">
      <c r="A8480" s="224"/>
      <c r="B8480" s="81"/>
      <c r="C8480" s="71"/>
      <c r="D8480" s="57"/>
      <c r="E8480" s="56"/>
      <c r="F8480" s="62"/>
      <c r="G8480" s="63"/>
      <c r="H8480" s="64"/>
      <c r="I8480" s="73"/>
    </row>
    <row r="8481" spans="1:9" hidden="1" x14ac:dyDescent="0.25">
      <c r="A8481" s="224"/>
      <c r="B8481" s="60"/>
      <c r="C8481" s="80"/>
      <c r="D8481" s="57"/>
      <c r="E8481" s="66"/>
      <c r="F8481" s="77"/>
      <c r="G8481" s="63"/>
      <c r="H8481" s="64"/>
      <c r="I8481" s="73"/>
    </row>
    <row r="8482" spans="1:9" hidden="1" x14ac:dyDescent="0.25">
      <c r="A8482" s="224"/>
      <c r="B8482" s="81"/>
      <c r="C8482" s="71"/>
      <c r="D8482" s="57"/>
      <c r="E8482" s="56"/>
      <c r="F8482" s="62"/>
      <c r="G8482" s="63"/>
      <c r="H8482" s="64"/>
      <c r="I8482" s="73"/>
    </row>
    <row r="8483" spans="1:9" hidden="1" x14ac:dyDescent="0.25">
      <c r="A8483" s="224"/>
      <c r="B8483" s="56"/>
      <c r="C8483" s="56"/>
      <c r="D8483" s="98"/>
      <c r="E8483" s="99"/>
      <c r="F8483" s="120"/>
      <c r="G8483" s="63"/>
      <c r="H8483" s="64"/>
      <c r="I8483" s="56"/>
    </row>
    <row r="8484" spans="1:9" hidden="1" x14ac:dyDescent="0.25">
      <c r="A8484" s="224"/>
      <c r="B8484" s="56"/>
      <c r="C8484" s="123"/>
      <c r="D8484" s="57"/>
      <c r="E8484" s="72"/>
      <c r="F8484" s="62"/>
      <c r="G8484" s="63"/>
      <c r="H8484" s="64"/>
      <c r="I8484" s="56"/>
    </row>
    <row r="8485" spans="1:9" hidden="1" x14ac:dyDescent="0.25">
      <c r="A8485" s="224"/>
      <c r="B8485" s="56"/>
      <c r="C8485" s="71"/>
      <c r="D8485" s="57"/>
      <c r="E8485" s="72"/>
      <c r="F8485" s="62"/>
      <c r="G8485" s="63"/>
      <c r="H8485" s="64"/>
      <c r="I8485" s="56"/>
    </row>
    <row r="8486" spans="1:9" hidden="1" x14ac:dyDescent="0.25">
      <c r="A8486" s="224"/>
      <c r="B8486" s="81"/>
      <c r="C8486" s="56"/>
      <c r="D8486" s="57"/>
      <c r="E8486" s="56"/>
      <c r="F8486" s="76"/>
      <c r="G8486" s="63"/>
      <c r="H8486" s="64"/>
      <c r="I8486" s="56"/>
    </row>
    <row r="8487" spans="1:9" hidden="1" x14ac:dyDescent="0.25">
      <c r="A8487" s="224"/>
      <c r="B8487" s="68"/>
      <c r="C8487" s="72"/>
      <c r="D8487" s="87"/>
      <c r="E8487" s="72"/>
      <c r="F8487" s="62"/>
      <c r="G8487" s="63"/>
      <c r="H8487" s="64"/>
      <c r="I8487" s="56"/>
    </row>
    <row r="8488" spans="1:9" hidden="1" x14ac:dyDescent="0.25">
      <c r="A8488" s="224"/>
      <c r="B8488" s="56"/>
      <c r="C8488" s="56"/>
      <c r="D8488" s="57"/>
      <c r="E8488" s="72"/>
      <c r="F8488" s="62"/>
      <c r="G8488" s="63"/>
      <c r="H8488" s="64"/>
      <c r="I8488" s="56"/>
    </row>
    <row r="8489" spans="1:9" hidden="1" x14ac:dyDescent="0.25">
      <c r="A8489" s="224"/>
      <c r="B8489" s="56"/>
      <c r="C8489" s="56"/>
      <c r="D8489" s="57"/>
      <c r="E8489" s="56"/>
      <c r="F8489" s="62"/>
      <c r="G8489" s="63"/>
      <c r="H8489" s="64"/>
      <c r="I8489" s="56"/>
    </row>
    <row r="8490" spans="1:9" hidden="1" x14ac:dyDescent="0.25">
      <c r="A8490" s="224"/>
      <c r="B8490" s="56"/>
      <c r="C8490" s="56"/>
      <c r="D8490" s="57"/>
      <c r="E8490" s="56"/>
      <c r="F8490" s="77"/>
      <c r="G8490" s="63"/>
      <c r="H8490" s="64"/>
      <c r="I8490" s="56"/>
    </row>
    <row r="8491" spans="1:9" hidden="1" x14ac:dyDescent="0.25">
      <c r="A8491" s="224"/>
      <c r="B8491" s="81"/>
      <c r="C8491" s="71"/>
      <c r="D8491" s="57"/>
      <c r="E8491" s="56"/>
      <c r="F8491" s="62"/>
      <c r="G8491" s="63"/>
      <c r="H8491" s="64"/>
      <c r="I8491" s="56"/>
    </row>
    <row r="8492" spans="1:9" hidden="1" x14ac:dyDescent="0.25">
      <c r="A8492" s="224"/>
      <c r="B8492" s="60"/>
      <c r="C8492" s="80"/>
      <c r="D8492" s="57"/>
      <c r="E8492" s="66"/>
      <c r="F8492" s="77"/>
      <c r="G8492" s="63"/>
      <c r="H8492" s="64"/>
      <c r="I8492" s="56"/>
    </row>
    <row r="8493" spans="1:9" hidden="1" x14ac:dyDescent="0.25">
      <c r="A8493" s="224"/>
      <c r="B8493" s="56"/>
      <c r="C8493" s="56"/>
      <c r="D8493" s="98"/>
      <c r="E8493" s="99"/>
      <c r="F8493" s="120"/>
      <c r="G8493" s="63"/>
      <c r="H8493" s="64"/>
      <c r="I8493" s="56"/>
    </row>
    <row r="8494" spans="1:9" hidden="1" x14ac:dyDescent="0.25">
      <c r="A8494" s="224"/>
      <c r="B8494" s="56"/>
      <c r="C8494" s="65"/>
      <c r="D8494" s="61"/>
      <c r="E8494" s="56"/>
      <c r="F8494" s="67"/>
      <c r="G8494" s="63"/>
      <c r="H8494" s="64"/>
      <c r="I8494" s="56"/>
    </row>
    <row r="8495" spans="1:9" hidden="1" x14ac:dyDescent="0.25">
      <c r="A8495" s="224"/>
      <c r="B8495" s="56"/>
      <c r="C8495" s="56"/>
      <c r="D8495" s="57"/>
      <c r="E8495" s="56"/>
      <c r="F8495" s="58"/>
      <c r="G8495" s="63"/>
      <c r="H8495" s="64"/>
      <c r="I8495" s="56"/>
    </row>
    <row r="8496" spans="1:9" hidden="1" x14ac:dyDescent="0.25">
      <c r="A8496" s="224"/>
      <c r="B8496" s="56"/>
      <c r="C8496" s="56"/>
      <c r="D8496" s="57"/>
      <c r="E8496" s="72"/>
      <c r="F8496" s="62"/>
      <c r="G8496" s="63"/>
      <c r="H8496" s="64"/>
      <c r="I8496" s="56"/>
    </row>
    <row r="8497" spans="1:9" hidden="1" x14ac:dyDescent="0.25">
      <c r="A8497" s="224"/>
      <c r="B8497" s="81"/>
      <c r="C8497" s="71"/>
      <c r="D8497" s="57"/>
      <c r="E8497" s="56"/>
      <c r="F8497" s="62"/>
      <c r="G8497" s="63"/>
      <c r="H8497" s="64"/>
      <c r="I8497" s="56"/>
    </row>
    <row r="8498" spans="1:9" hidden="1" x14ac:dyDescent="0.25">
      <c r="A8498" s="224"/>
      <c r="B8498" s="60"/>
      <c r="C8498" s="80"/>
      <c r="D8498" s="57"/>
      <c r="E8498" s="66"/>
      <c r="F8498" s="77"/>
      <c r="G8498" s="63"/>
      <c r="H8498" s="64"/>
      <c r="I8498" s="56"/>
    </row>
    <row r="8499" spans="1:9" hidden="1" x14ac:dyDescent="0.25">
      <c r="A8499" s="224"/>
      <c r="B8499" s="56"/>
      <c r="C8499" s="56"/>
      <c r="D8499" s="98"/>
      <c r="E8499" s="99"/>
      <c r="F8499" s="120"/>
      <c r="G8499" s="63"/>
      <c r="H8499" s="64"/>
      <c r="I8499" s="56"/>
    </row>
    <row r="8500" spans="1:9" hidden="1" x14ac:dyDescent="0.25">
      <c r="A8500" s="224"/>
      <c r="B8500" s="56"/>
      <c r="C8500" s="56"/>
      <c r="D8500" s="61"/>
      <c r="E8500" s="56"/>
      <c r="F8500" s="77"/>
      <c r="G8500" s="63"/>
      <c r="H8500" s="64"/>
      <c r="I8500" s="56"/>
    </row>
    <row r="8501" spans="1:9" hidden="1" x14ac:dyDescent="0.25">
      <c r="A8501" s="224"/>
      <c r="B8501" s="56"/>
      <c r="C8501" s="56"/>
      <c r="D8501" s="57"/>
      <c r="E8501" s="72"/>
      <c r="F8501" s="76"/>
      <c r="G8501" s="63"/>
      <c r="H8501" s="64"/>
      <c r="I8501" s="56"/>
    </row>
    <row r="8502" spans="1:9" hidden="1" x14ac:dyDescent="0.25">
      <c r="A8502" s="224"/>
      <c r="B8502" s="56"/>
      <c r="C8502" s="56"/>
      <c r="D8502" s="57"/>
      <c r="E8502" s="72"/>
      <c r="F8502" s="76"/>
      <c r="G8502" s="63"/>
      <c r="H8502" s="64"/>
      <c r="I8502" s="56"/>
    </row>
    <row r="8503" spans="1:9" hidden="1" x14ac:dyDescent="0.25">
      <c r="A8503" s="224"/>
      <c r="B8503" s="56"/>
      <c r="C8503" s="81"/>
      <c r="D8503" s="57"/>
      <c r="E8503" s="72"/>
      <c r="F8503" s="62"/>
      <c r="G8503" s="63"/>
      <c r="H8503" s="64"/>
      <c r="I8503" s="56"/>
    </row>
    <row r="8504" spans="1:9" hidden="1" x14ac:dyDescent="0.25">
      <c r="A8504" s="224"/>
      <c r="B8504" s="56"/>
      <c r="C8504" s="80"/>
      <c r="D8504" s="243"/>
      <c r="E8504" s="72"/>
      <c r="F8504" s="62"/>
      <c r="G8504" s="63"/>
      <c r="H8504" s="64"/>
      <c r="I8504" s="56"/>
    </row>
    <row r="8505" spans="1:9" hidden="1" x14ac:dyDescent="0.25">
      <c r="A8505" s="224"/>
      <c r="B8505" s="56"/>
      <c r="C8505" s="56"/>
      <c r="D8505" s="128"/>
      <c r="E8505" s="99"/>
      <c r="F8505" s="116"/>
      <c r="G8505" s="63"/>
      <c r="H8505" s="64"/>
      <c r="I8505" s="56"/>
    </row>
    <row r="8506" spans="1:9" hidden="1" x14ac:dyDescent="0.25">
      <c r="A8506" s="224"/>
      <c r="B8506" s="56"/>
      <c r="C8506" s="75"/>
      <c r="D8506" s="61"/>
      <c r="E8506" s="56"/>
      <c r="F8506" s="62"/>
      <c r="G8506" s="63"/>
      <c r="H8506" s="64"/>
      <c r="I8506" s="56"/>
    </row>
    <row r="8507" spans="1:9" hidden="1" x14ac:dyDescent="0.25">
      <c r="A8507" s="224"/>
      <c r="B8507" s="56"/>
      <c r="C8507" s="56"/>
      <c r="D8507" s="61"/>
      <c r="E8507" s="56"/>
      <c r="F8507" s="116"/>
      <c r="G8507" s="63"/>
      <c r="H8507" s="64"/>
      <c r="I8507" s="56"/>
    </row>
    <row r="8508" spans="1:9" hidden="1" x14ac:dyDescent="0.25">
      <c r="A8508" s="224"/>
      <c r="B8508" s="81"/>
      <c r="C8508" s="56"/>
      <c r="D8508" s="61"/>
      <c r="E8508" s="56"/>
      <c r="F8508" s="67"/>
      <c r="G8508" s="63"/>
      <c r="H8508" s="64"/>
      <c r="I8508" s="56"/>
    </row>
    <row r="8509" spans="1:9" hidden="1" x14ac:dyDescent="0.25">
      <c r="A8509" s="224"/>
      <c r="B8509" s="81"/>
      <c r="C8509" s="56"/>
      <c r="D8509" s="61"/>
      <c r="E8509" s="56"/>
      <c r="F8509" s="67"/>
      <c r="G8509" s="63"/>
      <c r="H8509" s="64"/>
      <c r="I8509" s="56"/>
    </row>
    <row r="8510" spans="1:9" hidden="1" x14ac:dyDescent="0.25">
      <c r="A8510" s="224"/>
      <c r="B8510" s="81"/>
      <c r="C8510" s="56"/>
      <c r="D8510" s="61"/>
      <c r="E8510" s="56"/>
      <c r="F8510" s="67"/>
      <c r="G8510" s="63"/>
      <c r="H8510" s="64"/>
      <c r="I8510" s="56"/>
    </row>
    <row r="8511" spans="1:9" hidden="1" x14ac:dyDescent="0.25">
      <c r="A8511" s="224"/>
      <c r="B8511" s="81"/>
      <c r="C8511" s="56"/>
      <c r="D8511" s="61"/>
      <c r="E8511" s="56"/>
      <c r="F8511" s="67"/>
      <c r="G8511" s="63"/>
      <c r="H8511" s="64"/>
      <c r="I8511" s="56"/>
    </row>
    <row r="8512" spans="1:9" hidden="1" x14ac:dyDescent="0.25">
      <c r="A8512" s="224"/>
      <c r="B8512" s="56"/>
      <c r="C8512" s="56"/>
      <c r="D8512" s="57"/>
      <c r="E8512" s="56"/>
      <c r="F8512" s="76"/>
      <c r="G8512" s="63"/>
      <c r="H8512" s="64"/>
      <c r="I8512" s="56"/>
    </row>
    <row r="8513" spans="1:9" hidden="1" x14ac:dyDescent="0.25">
      <c r="A8513" s="224"/>
      <c r="B8513" s="56"/>
      <c r="C8513" s="56"/>
      <c r="D8513" s="243"/>
      <c r="E8513" s="230"/>
      <c r="F8513" s="138"/>
      <c r="G8513" s="63"/>
      <c r="H8513" s="64"/>
      <c r="I8513" s="56"/>
    </row>
    <row r="8514" spans="1:9" hidden="1" x14ac:dyDescent="0.25">
      <c r="A8514" s="224"/>
      <c r="B8514" s="56"/>
      <c r="C8514" s="123"/>
      <c r="D8514" s="57"/>
      <c r="E8514" s="72"/>
      <c r="F8514" s="62"/>
      <c r="G8514" s="63"/>
      <c r="H8514" s="64"/>
      <c r="I8514" s="56"/>
    </row>
    <row r="8515" spans="1:9" hidden="1" x14ac:dyDescent="0.25">
      <c r="A8515" s="224"/>
      <c r="B8515" s="56"/>
      <c r="C8515" s="71"/>
      <c r="D8515" s="57"/>
      <c r="E8515" s="72"/>
      <c r="F8515" s="62"/>
      <c r="G8515" s="63"/>
      <c r="H8515" s="64"/>
      <c r="I8515" s="56"/>
    </row>
    <row r="8516" spans="1:9" hidden="1" x14ac:dyDescent="0.25">
      <c r="A8516" s="224"/>
      <c r="B8516" s="68"/>
      <c r="C8516" s="56"/>
      <c r="D8516" s="61"/>
      <c r="E8516" s="56"/>
      <c r="F8516" s="67"/>
      <c r="G8516" s="63"/>
      <c r="H8516" s="64"/>
      <c r="I8516" s="56"/>
    </row>
    <row r="8517" spans="1:9" hidden="1" x14ac:dyDescent="0.25">
      <c r="A8517" s="224"/>
      <c r="B8517" s="68"/>
      <c r="C8517" s="56"/>
      <c r="D8517" s="61"/>
      <c r="E8517" s="56"/>
      <c r="F8517" s="67"/>
      <c r="G8517" s="63"/>
      <c r="H8517" s="64"/>
      <c r="I8517" s="56"/>
    </row>
    <row r="8518" spans="1:9" hidden="1" x14ac:dyDescent="0.25">
      <c r="A8518" s="224"/>
      <c r="B8518" s="68"/>
      <c r="C8518" s="56"/>
      <c r="D8518" s="87"/>
      <c r="E8518" s="72"/>
      <c r="F8518" s="62"/>
      <c r="G8518" s="63"/>
      <c r="H8518" s="64"/>
      <c r="I8518" s="56"/>
    </row>
    <row r="8519" spans="1:9" hidden="1" x14ac:dyDescent="0.25">
      <c r="A8519" s="224"/>
      <c r="B8519" s="68"/>
      <c r="C8519" s="56"/>
      <c r="D8519" s="57"/>
      <c r="E8519" s="56"/>
      <c r="F8519" s="62"/>
      <c r="G8519" s="63"/>
      <c r="H8519" s="64"/>
      <c r="I8519" s="56"/>
    </row>
    <row r="8520" spans="1:9" hidden="1" x14ac:dyDescent="0.25">
      <c r="A8520" s="224"/>
      <c r="B8520" s="56"/>
      <c r="C8520" s="56"/>
      <c r="D8520" s="128"/>
      <c r="E8520" s="99"/>
      <c r="F8520" s="116"/>
      <c r="G8520" s="63"/>
      <c r="H8520" s="64"/>
      <c r="I8520" s="56"/>
    </row>
    <row r="8521" spans="1:9" hidden="1" x14ac:dyDescent="0.25">
      <c r="A8521" s="224"/>
      <c r="B8521" s="68"/>
      <c r="C8521" s="56"/>
      <c r="D8521" s="57"/>
      <c r="E8521" s="72"/>
      <c r="F8521" s="62"/>
      <c r="G8521" s="63"/>
      <c r="H8521" s="64"/>
      <c r="I8521" s="73"/>
    </row>
    <row r="8522" spans="1:9" hidden="1" x14ac:dyDescent="0.25">
      <c r="A8522" s="224"/>
      <c r="B8522" s="56"/>
      <c r="C8522" s="56"/>
      <c r="D8522" s="87"/>
      <c r="E8522" s="72"/>
      <c r="F8522" s="62"/>
      <c r="G8522" s="63"/>
      <c r="H8522" s="64"/>
      <c r="I8522" s="73"/>
    </row>
    <row r="8523" spans="1:9" hidden="1" x14ac:dyDescent="0.25">
      <c r="A8523" s="224"/>
      <c r="B8523" s="68"/>
      <c r="C8523" s="56"/>
      <c r="D8523" s="87"/>
      <c r="E8523" s="72"/>
      <c r="F8523" s="62"/>
      <c r="G8523" s="63"/>
      <c r="H8523" s="64"/>
      <c r="I8523" s="73"/>
    </row>
    <row r="8524" spans="1:9" hidden="1" x14ac:dyDescent="0.25">
      <c r="A8524" s="224"/>
      <c r="B8524" s="68"/>
      <c r="C8524" s="56"/>
      <c r="D8524" s="57"/>
      <c r="E8524" s="72"/>
      <c r="F8524" s="62"/>
      <c r="G8524" s="63"/>
      <c r="H8524" s="64"/>
      <c r="I8524" s="73"/>
    </row>
    <row r="8525" spans="1:9" hidden="1" x14ac:dyDescent="0.25">
      <c r="A8525" s="224"/>
      <c r="B8525" s="68"/>
      <c r="C8525" s="56"/>
      <c r="D8525" s="57"/>
      <c r="E8525" s="72"/>
      <c r="F8525" s="62"/>
      <c r="G8525" s="63"/>
      <c r="H8525" s="64"/>
      <c r="I8525" s="73"/>
    </row>
    <row r="8526" spans="1:9" hidden="1" x14ac:dyDescent="0.25">
      <c r="A8526" s="224"/>
      <c r="B8526" s="68"/>
      <c r="C8526" s="56"/>
      <c r="D8526" s="57"/>
      <c r="E8526" s="72"/>
      <c r="F8526" s="62"/>
      <c r="G8526" s="63"/>
      <c r="H8526" s="64"/>
      <c r="I8526" s="73"/>
    </row>
    <row r="8527" spans="1:9" hidden="1" x14ac:dyDescent="0.25">
      <c r="A8527" s="224"/>
      <c r="B8527" s="55"/>
      <c r="C8527" s="56"/>
      <c r="D8527" s="57"/>
      <c r="E8527" s="72"/>
      <c r="F8527" s="76"/>
      <c r="G8527" s="63"/>
      <c r="H8527" s="64"/>
      <c r="I8527" s="73"/>
    </row>
    <row r="8528" spans="1:9" hidden="1" x14ac:dyDescent="0.25">
      <c r="A8528" s="224"/>
      <c r="B8528" s="55"/>
      <c r="C8528" s="56"/>
      <c r="D8528" s="57"/>
      <c r="E8528" s="72"/>
      <c r="F8528" s="76"/>
      <c r="G8528" s="63"/>
      <c r="H8528" s="64"/>
      <c r="I8528" s="73"/>
    </row>
    <row r="8529" spans="1:9" hidden="1" x14ac:dyDescent="0.25">
      <c r="A8529" s="224"/>
      <c r="B8529" s="55"/>
      <c r="C8529" s="56"/>
      <c r="D8529" s="128"/>
      <c r="E8529" s="86"/>
      <c r="F8529" s="253"/>
      <c r="G8529" s="63"/>
      <c r="H8529" s="64"/>
      <c r="I8529" s="73"/>
    </row>
    <row r="8530" spans="1:9" hidden="1" x14ac:dyDescent="0.25">
      <c r="A8530" s="224"/>
      <c r="B8530" s="60"/>
      <c r="C8530" s="56"/>
      <c r="D8530" s="83"/>
      <c r="E8530" s="56"/>
      <c r="F8530" s="62"/>
      <c r="G8530" s="63"/>
      <c r="H8530" s="64"/>
      <c r="I8530" s="73"/>
    </row>
    <row r="8531" spans="1:9" hidden="1" x14ac:dyDescent="0.25">
      <c r="A8531" s="224"/>
      <c r="B8531" s="56"/>
      <c r="C8531" s="56"/>
      <c r="D8531" s="128"/>
      <c r="E8531" s="86"/>
      <c r="F8531" s="62"/>
      <c r="G8531" s="63"/>
      <c r="H8531" s="64"/>
      <c r="I8531" s="73"/>
    </row>
    <row r="8532" spans="1:9" hidden="1" x14ac:dyDescent="0.25">
      <c r="A8532" s="224"/>
      <c r="B8532" s="55"/>
      <c r="C8532" s="56"/>
      <c r="D8532" s="128"/>
      <c r="E8532" s="86"/>
      <c r="F8532" s="253"/>
      <c r="G8532" s="63"/>
      <c r="H8532" s="64"/>
      <c r="I8532" s="73"/>
    </row>
    <row r="8533" spans="1:9" hidden="1" x14ac:dyDescent="0.25">
      <c r="A8533" s="224"/>
      <c r="B8533" s="69"/>
      <c r="C8533" s="56"/>
      <c r="D8533" s="57"/>
      <c r="E8533" s="56"/>
      <c r="F8533" s="62"/>
      <c r="G8533" s="63"/>
      <c r="H8533" s="64"/>
      <c r="I8533" s="70"/>
    </row>
    <row r="8534" spans="1:9" hidden="1" x14ac:dyDescent="0.25">
      <c r="A8534" s="224"/>
      <c r="B8534" s="55"/>
      <c r="C8534" s="75"/>
      <c r="D8534" s="61"/>
      <c r="E8534" s="56"/>
      <c r="F8534" s="62"/>
      <c r="G8534" s="63"/>
      <c r="H8534" s="64"/>
      <c r="I8534" s="70"/>
    </row>
    <row r="8535" spans="1:9" hidden="1" x14ac:dyDescent="0.25">
      <c r="A8535" s="224"/>
      <c r="B8535" s="56"/>
      <c r="C8535" s="56"/>
      <c r="D8535" s="61"/>
      <c r="E8535" s="56"/>
      <c r="F8535" s="77"/>
      <c r="G8535" s="63"/>
      <c r="H8535" s="64"/>
      <c r="I8535" s="70"/>
    </row>
    <row r="8536" spans="1:9" hidden="1" x14ac:dyDescent="0.25">
      <c r="A8536" s="224"/>
      <c r="B8536" s="56"/>
      <c r="C8536" s="56"/>
      <c r="D8536" s="57"/>
      <c r="E8536" s="56"/>
      <c r="F8536" s="62"/>
      <c r="G8536" s="63"/>
      <c r="H8536" s="64"/>
      <c r="I8536" s="70"/>
    </row>
    <row r="8537" spans="1:9" hidden="1" x14ac:dyDescent="0.25">
      <c r="A8537" s="224"/>
      <c r="B8537" s="55"/>
      <c r="C8537" s="74"/>
      <c r="D8537" s="83"/>
      <c r="E8537" s="69"/>
      <c r="F8537" s="77"/>
      <c r="G8537" s="63"/>
      <c r="H8537" s="64"/>
      <c r="I8537" s="70"/>
    </row>
    <row r="8538" spans="1:9" hidden="1" x14ac:dyDescent="0.25">
      <c r="A8538" s="224"/>
      <c r="B8538" s="56"/>
      <c r="C8538" s="56"/>
      <c r="D8538" s="57"/>
      <c r="E8538" s="56"/>
      <c r="F8538" s="62"/>
      <c r="G8538" s="63"/>
      <c r="H8538" s="64"/>
      <c r="I8538" s="70"/>
    </row>
    <row r="8539" spans="1:9" hidden="1" x14ac:dyDescent="0.25">
      <c r="A8539" s="224"/>
      <c r="B8539" s="56"/>
      <c r="C8539" s="56"/>
      <c r="D8539" s="61"/>
      <c r="E8539" s="56"/>
      <c r="F8539" s="77"/>
      <c r="G8539" s="63"/>
      <c r="H8539" s="64"/>
      <c r="I8539" s="70"/>
    </row>
    <row r="8540" spans="1:9" hidden="1" x14ac:dyDescent="0.25">
      <c r="A8540" s="224"/>
      <c r="B8540" s="56"/>
      <c r="C8540" s="56"/>
      <c r="D8540" s="57"/>
      <c r="E8540" s="56"/>
      <c r="F8540" s="62"/>
      <c r="G8540" s="63"/>
      <c r="H8540" s="64"/>
      <c r="I8540" s="73"/>
    </row>
    <row r="8541" spans="1:9" hidden="1" x14ac:dyDescent="0.25">
      <c r="A8541" s="224"/>
      <c r="B8541" s="56"/>
      <c r="C8541" s="71"/>
      <c r="D8541" s="57"/>
      <c r="E8541" s="72"/>
      <c r="F8541" s="67"/>
      <c r="G8541" s="63"/>
      <c r="H8541" s="64"/>
      <c r="I8541" s="73"/>
    </row>
    <row r="8542" spans="1:9" hidden="1" x14ac:dyDescent="0.25">
      <c r="A8542" s="224"/>
      <c r="B8542" s="56"/>
      <c r="C8542" s="71"/>
      <c r="D8542" s="57"/>
      <c r="E8542" s="72"/>
      <c r="F8542" s="62"/>
      <c r="G8542" s="63"/>
      <c r="H8542" s="64"/>
      <c r="I8542" s="73"/>
    </row>
    <row r="8543" spans="1:9" hidden="1" x14ac:dyDescent="0.25">
      <c r="A8543" s="224"/>
      <c r="B8543" s="56"/>
      <c r="C8543" s="56"/>
      <c r="D8543" s="57"/>
      <c r="E8543" s="72"/>
      <c r="F8543" s="77"/>
      <c r="G8543" s="63"/>
      <c r="H8543" s="64"/>
      <c r="I8543" s="73"/>
    </row>
    <row r="8544" spans="1:9" hidden="1" x14ac:dyDescent="0.25">
      <c r="A8544" s="224"/>
      <c r="B8544" s="81"/>
      <c r="C8544" s="56"/>
      <c r="D8544" s="57"/>
      <c r="E8544" s="72"/>
      <c r="F8544" s="76"/>
      <c r="G8544" s="63"/>
      <c r="H8544" s="64"/>
      <c r="I8544" s="73"/>
    </row>
    <row r="8545" spans="1:9" hidden="1" x14ac:dyDescent="0.25">
      <c r="A8545" s="224"/>
      <c r="B8545" s="56"/>
      <c r="C8545" s="56"/>
      <c r="D8545" s="57"/>
      <c r="E8545" s="56"/>
      <c r="F8545" s="62"/>
      <c r="G8545" s="63"/>
      <c r="H8545" s="64"/>
      <c r="I8545" s="73"/>
    </row>
    <row r="8546" spans="1:9" hidden="1" x14ac:dyDescent="0.25">
      <c r="A8546" s="224"/>
      <c r="B8546" s="81"/>
      <c r="C8546" s="75"/>
      <c r="D8546" s="57"/>
      <c r="E8546" s="66"/>
      <c r="F8546" s="76"/>
      <c r="G8546" s="100"/>
      <c r="H8546" s="64"/>
      <c r="I8546" s="73"/>
    </row>
    <row r="8547" spans="1:9" hidden="1" x14ac:dyDescent="0.25">
      <c r="A8547" s="224"/>
      <c r="B8547" s="55"/>
      <c r="C8547" s="75"/>
      <c r="D8547" s="61"/>
      <c r="E8547" s="56"/>
      <c r="F8547" s="62"/>
      <c r="G8547" s="63"/>
      <c r="H8547" s="64"/>
      <c r="I8547" s="73"/>
    </row>
    <row r="8548" spans="1:9" hidden="1" x14ac:dyDescent="0.25">
      <c r="A8548" s="224"/>
      <c r="B8548" s="55"/>
      <c r="C8548" s="56"/>
      <c r="D8548" s="57"/>
      <c r="E8548" s="66"/>
      <c r="F8548" s="76"/>
      <c r="G8548" s="100"/>
      <c r="H8548" s="64"/>
      <c r="I8548" s="73"/>
    </row>
    <row r="8549" spans="1:9" hidden="1" x14ac:dyDescent="0.25">
      <c r="A8549" s="224"/>
      <c r="B8549" s="56"/>
      <c r="C8549" s="56"/>
      <c r="D8549" s="71"/>
      <c r="E8549" s="84"/>
      <c r="F8549" s="96"/>
      <c r="G8549" s="63"/>
      <c r="H8549" s="64"/>
      <c r="I8549" s="73"/>
    </row>
    <row r="8550" spans="1:9" hidden="1" x14ac:dyDescent="0.25">
      <c r="A8550" s="224"/>
      <c r="B8550" s="56"/>
      <c r="C8550" s="80"/>
      <c r="D8550" s="61"/>
      <c r="E8550" s="84"/>
      <c r="F8550" s="76"/>
      <c r="G8550" s="63"/>
      <c r="H8550" s="64"/>
      <c r="I8550" s="73"/>
    </row>
    <row r="8551" spans="1:9" hidden="1" x14ac:dyDescent="0.25">
      <c r="A8551" s="224"/>
      <c r="B8551" s="56"/>
      <c r="C8551" s="56"/>
      <c r="D8551" s="61"/>
      <c r="E8551" s="84"/>
      <c r="F8551" s="62"/>
      <c r="G8551" s="63"/>
      <c r="H8551" s="64"/>
      <c r="I8551" s="56"/>
    </row>
    <row r="8552" spans="1:9" hidden="1" x14ac:dyDescent="0.25">
      <c r="A8552" s="224"/>
      <c r="B8552" s="55"/>
      <c r="C8552" s="56"/>
      <c r="D8552" s="57"/>
      <c r="E8552" s="66"/>
      <c r="F8552" s="76"/>
      <c r="G8552" s="63"/>
      <c r="H8552" s="64"/>
      <c r="I8552" s="56"/>
    </row>
    <row r="8553" spans="1:9" hidden="1" x14ac:dyDescent="0.25">
      <c r="A8553" s="224"/>
      <c r="B8553" s="56"/>
      <c r="C8553" s="56"/>
      <c r="D8553" s="71"/>
      <c r="E8553" s="84"/>
      <c r="F8553" s="96"/>
      <c r="G8553" s="63"/>
      <c r="H8553" s="64"/>
      <c r="I8553" s="56"/>
    </row>
    <row r="8554" spans="1:9" hidden="1" x14ac:dyDescent="0.25">
      <c r="A8554" s="224"/>
      <c r="B8554" s="56"/>
      <c r="C8554" s="56"/>
      <c r="D8554" s="61"/>
      <c r="E8554" s="84"/>
      <c r="F8554" s="62"/>
      <c r="G8554" s="63"/>
      <c r="H8554" s="64"/>
      <c r="I8554" s="56"/>
    </row>
    <row r="8555" spans="1:9" hidden="1" x14ac:dyDescent="0.25">
      <c r="A8555" s="224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4"/>
      <c r="B8556" s="56"/>
      <c r="C8556" s="56"/>
      <c r="D8556" s="83"/>
      <c r="E8556" s="56"/>
      <c r="F8556" s="62"/>
      <c r="G8556" s="63"/>
      <c r="H8556" s="64"/>
      <c r="I8556" s="56"/>
    </row>
    <row r="8557" spans="1:9" hidden="1" x14ac:dyDescent="0.25">
      <c r="A8557" s="224"/>
      <c r="B8557" s="56"/>
      <c r="C8557" s="56"/>
      <c r="D8557" s="57"/>
      <c r="E8557" s="72"/>
      <c r="F8557" s="62"/>
      <c r="G8557" s="63"/>
      <c r="H8557" s="64"/>
      <c r="I8557" s="56"/>
    </row>
    <row r="8558" spans="1:9" hidden="1" x14ac:dyDescent="0.25">
      <c r="A8558" s="224"/>
      <c r="B8558" s="56"/>
      <c r="C8558" s="56"/>
      <c r="D8558" s="57"/>
      <c r="E8558" s="72"/>
      <c r="F8558" s="62"/>
      <c r="G8558" s="63"/>
      <c r="H8558" s="64"/>
      <c r="I8558" s="56"/>
    </row>
    <row r="8559" spans="1:9" hidden="1" x14ac:dyDescent="0.25">
      <c r="A8559" s="224"/>
      <c r="B8559" s="56"/>
      <c r="C8559" s="81"/>
      <c r="D8559" s="57"/>
      <c r="E8559" s="72"/>
      <c r="F8559" s="62"/>
      <c r="G8559" s="63"/>
      <c r="H8559" s="64"/>
      <c r="I8559" s="56"/>
    </row>
    <row r="8560" spans="1:9" hidden="1" x14ac:dyDescent="0.25">
      <c r="A8560" s="224"/>
      <c r="B8560" s="56"/>
      <c r="C8560" s="56"/>
      <c r="D8560" s="87"/>
      <c r="E8560" s="72"/>
      <c r="F8560" s="62"/>
      <c r="G8560" s="63"/>
      <c r="H8560" s="64"/>
      <c r="I8560" s="56"/>
    </row>
    <row r="8561" spans="1:9" hidden="1" x14ac:dyDescent="0.25">
      <c r="A8561" s="224"/>
      <c r="B8561" s="56"/>
      <c r="C8561" s="56"/>
      <c r="D8561" s="87"/>
      <c r="E8561" s="72"/>
      <c r="F8561" s="62"/>
      <c r="G8561" s="63"/>
      <c r="H8561" s="64"/>
      <c r="I8561" s="56"/>
    </row>
    <row r="8562" spans="1:9" hidden="1" x14ac:dyDescent="0.25">
      <c r="A8562" s="224"/>
      <c r="B8562" s="68"/>
      <c r="C8562" s="56"/>
      <c r="D8562" s="87"/>
      <c r="E8562" s="72"/>
      <c r="F8562" s="62"/>
      <c r="G8562" s="63"/>
      <c r="H8562" s="64"/>
      <c r="I8562" s="56"/>
    </row>
    <row r="8563" spans="1:9" hidden="1" x14ac:dyDescent="0.25">
      <c r="A8563" s="224"/>
      <c r="B8563" s="55"/>
      <c r="C8563" s="56"/>
      <c r="D8563" s="57"/>
      <c r="E8563" s="72"/>
      <c r="F8563" s="62"/>
      <c r="G8563" s="63"/>
      <c r="H8563" s="64"/>
      <c r="I8563" s="56"/>
    </row>
    <row r="8564" spans="1:9" hidden="1" x14ac:dyDescent="0.25">
      <c r="A8564" s="224"/>
      <c r="B8564" s="55"/>
      <c r="C8564" s="199"/>
      <c r="D8564" s="57"/>
      <c r="E8564" s="56"/>
      <c r="F8564" s="62"/>
      <c r="G8564" s="63"/>
      <c r="H8564" s="64"/>
      <c r="I8564" s="56"/>
    </row>
    <row r="8565" spans="1:9" hidden="1" x14ac:dyDescent="0.25">
      <c r="A8565" s="224"/>
      <c r="B8565" s="55"/>
      <c r="C8565" s="56"/>
      <c r="D8565" s="128"/>
      <c r="E8565" s="86"/>
      <c r="F8565" s="253"/>
      <c r="G8565" s="63"/>
      <c r="H8565" s="64"/>
      <c r="I8565" s="56"/>
    </row>
    <row r="8566" spans="1:9" hidden="1" x14ac:dyDescent="0.25">
      <c r="A8566" s="224"/>
      <c r="B8566" s="56"/>
      <c r="C8566" s="56"/>
      <c r="D8566" s="57"/>
      <c r="E8566" s="66"/>
      <c r="F8566" s="62"/>
      <c r="G8566" s="63"/>
      <c r="H8566" s="64"/>
      <c r="I8566" s="56"/>
    </row>
    <row r="8567" spans="1:9" hidden="1" x14ac:dyDescent="0.25">
      <c r="A8567" s="224"/>
      <c r="B8567" s="56"/>
      <c r="C8567" s="56"/>
      <c r="D8567" s="57"/>
      <c r="E8567" s="72"/>
      <c r="F8567" s="62"/>
      <c r="G8567" s="63"/>
      <c r="H8567" s="64"/>
      <c r="I8567" s="56"/>
    </row>
    <row r="8568" spans="1:9" hidden="1" x14ac:dyDescent="0.25">
      <c r="A8568" s="224"/>
      <c r="B8568" s="56"/>
      <c r="C8568" s="56"/>
      <c r="D8568" s="243"/>
      <c r="E8568" s="72"/>
      <c r="F8568" s="62"/>
      <c r="G8568" s="63"/>
      <c r="H8568" s="64"/>
      <c r="I8568" s="56"/>
    </row>
    <row r="8569" spans="1:9" hidden="1" x14ac:dyDescent="0.25">
      <c r="A8569" s="224"/>
      <c r="B8569" s="68"/>
      <c r="C8569" s="56"/>
      <c r="D8569" s="83"/>
      <c r="E8569" s="69"/>
      <c r="F8569" s="77"/>
      <c r="G8569" s="63"/>
      <c r="H8569" s="64"/>
      <c r="I8569" s="56"/>
    </row>
    <row r="8570" spans="1:9" hidden="1" x14ac:dyDescent="0.25">
      <c r="A8570" s="224"/>
      <c r="B8570" s="56"/>
      <c r="C8570" s="56"/>
      <c r="D8570" s="87"/>
      <c r="E8570" s="69"/>
      <c r="F8570" s="62"/>
      <c r="G8570" s="63"/>
      <c r="H8570" s="64"/>
      <c r="I8570" s="56"/>
    </row>
    <row r="8571" spans="1:9" hidden="1" x14ac:dyDescent="0.25">
      <c r="A8571" s="224"/>
      <c r="B8571" s="68"/>
      <c r="C8571" s="56"/>
      <c r="D8571" s="57"/>
      <c r="E8571" s="56"/>
      <c r="F8571" s="62"/>
      <c r="G8571" s="63"/>
      <c r="H8571" s="64"/>
      <c r="I8571" s="56"/>
    </row>
    <row r="8572" spans="1:9" hidden="1" x14ac:dyDescent="0.25">
      <c r="A8572" s="224"/>
      <c r="B8572" s="60"/>
      <c r="C8572" s="151"/>
      <c r="D8572" s="61"/>
      <c r="E8572" s="56"/>
      <c r="F8572" s="77"/>
      <c r="G8572" s="63"/>
      <c r="H8572" s="64"/>
      <c r="I8572" s="56"/>
    </row>
    <row r="8573" spans="1:9" hidden="1" x14ac:dyDescent="0.25">
      <c r="A8573" s="224"/>
      <c r="B8573" s="55"/>
      <c r="C8573" s="56"/>
      <c r="D8573" s="57"/>
      <c r="E8573" s="72"/>
      <c r="F8573" s="62"/>
      <c r="G8573" s="63"/>
      <c r="H8573" s="64"/>
      <c r="I8573" s="56"/>
    </row>
    <row r="8574" spans="1:9" hidden="1" x14ac:dyDescent="0.25">
      <c r="A8574" s="224"/>
      <c r="B8574" s="55"/>
      <c r="C8574" s="123"/>
      <c r="D8574" s="57"/>
      <c r="E8574" s="66"/>
      <c r="F8574" s="76"/>
      <c r="G8574" s="63"/>
      <c r="H8574" s="64"/>
      <c r="I8574" s="56"/>
    </row>
    <row r="8575" spans="1:9" hidden="1" x14ac:dyDescent="0.25">
      <c r="A8575" s="224"/>
      <c r="B8575" s="56"/>
      <c r="C8575" s="110"/>
      <c r="D8575" s="57"/>
      <c r="E8575" s="66"/>
      <c r="F8575" s="62"/>
      <c r="G8575" s="63"/>
      <c r="H8575" s="64"/>
      <c r="I8575" s="56"/>
    </row>
    <row r="8576" spans="1:9" hidden="1" x14ac:dyDescent="0.25">
      <c r="A8576" s="224"/>
      <c r="B8576" s="56"/>
      <c r="C8576" s="56"/>
      <c r="D8576" s="61"/>
      <c r="E8576" s="56"/>
      <c r="F8576" s="116"/>
      <c r="G8576" s="63"/>
      <c r="H8576" s="64"/>
      <c r="I8576" s="56"/>
    </row>
    <row r="8577" spans="1:9" hidden="1" x14ac:dyDescent="0.25">
      <c r="A8577" s="224"/>
      <c r="B8577" s="81"/>
      <c r="C8577" s="56"/>
      <c r="D8577" s="61"/>
      <c r="E8577" s="56"/>
      <c r="F8577" s="116"/>
      <c r="G8577" s="63"/>
      <c r="H8577" s="64"/>
      <c r="I8577" s="56"/>
    </row>
    <row r="8578" spans="1:9" hidden="1" x14ac:dyDescent="0.25">
      <c r="A8578" s="224"/>
      <c r="B8578" s="81"/>
      <c r="C8578" s="56"/>
      <c r="D8578" s="61"/>
      <c r="E8578" s="56"/>
      <c r="F8578" s="67"/>
      <c r="G8578" s="63"/>
      <c r="H8578" s="64"/>
      <c r="I8578" s="56"/>
    </row>
    <row r="8579" spans="1:9" hidden="1" x14ac:dyDescent="0.25">
      <c r="A8579" s="224"/>
      <c r="B8579" s="81"/>
      <c r="C8579" s="56"/>
      <c r="D8579" s="61"/>
      <c r="E8579" s="56"/>
      <c r="F8579" s="67"/>
      <c r="G8579" s="63"/>
      <c r="H8579" s="64"/>
      <c r="I8579" s="56"/>
    </row>
    <row r="8580" spans="1:9" hidden="1" x14ac:dyDescent="0.25">
      <c r="A8580" s="224"/>
      <c r="B8580" s="81"/>
      <c r="C8580" s="56"/>
      <c r="D8580" s="61"/>
      <c r="E8580" s="56"/>
      <c r="F8580" s="67"/>
      <c r="G8580" s="63"/>
      <c r="H8580" s="64"/>
      <c r="I8580" s="56"/>
    </row>
    <row r="8581" spans="1:9" hidden="1" x14ac:dyDescent="0.25">
      <c r="A8581" s="224"/>
      <c r="B8581" s="56"/>
      <c r="C8581" s="56"/>
      <c r="D8581" s="128"/>
      <c r="E8581" s="99"/>
      <c r="F8581" s="116"/>
      <c r="G8581" s="63"/>
      <c r="H8581" s="64"/>
      <c r="I8581" s="56"/>
    </row>
    <row r="8582" spans="1:9" hidden="1" x14ac:dyDescent="0.25">
      <c r="A8582" s="224"/>
      <c r="B8582" s="55"/>
      <c r="C8582" s="56"/>
      <c r="D8582" s="128"/>
      <c r="E8582" s="86"/>
      <c r="F8582" s="62"/>
      <c r="G8582" s="63"/>
      <c r="H8582" s="64"/>
      <c r="I8582" s="56"/>
    </row>
    <row r="8583" spans="1:9" hidden="1" x14ac:dyDescent="0.25">
      <c r="A8583" s="224"/>
      <c r="B8583" s="56"/>
      <c r="C8583" s="56"/>
      <c r="D8583" s="128"/>
      <c r="E8583" s="99"/>
      <c r="F8583" s="62"/>
      <c r="G8583" s="63"/>
      <c r="H8583" s="64"/>
      <c r="I8583" s="56"/>
    </row>
    <row r="8584" spans="1:9" hidden="1" x14ac:dyDescent="0.25">
      <c r="A8584" s="224"/>
      <c r="B8584" s="81"/>
      <c r="C8584" s="56"/>
      <c r="D8584" s="57"/>
      <c r="E8584" s="72"/>
      <c r="F8584" s="76"/>
      <c r="G8584" s="63"/>
      <c r="H8584" s="64"/>
      <c r="I8584" s="56"/>
    </row>
    <row r="8585" spans="1:9" hidden="1" x14ac:dyDescent="0.25">
      <c r="A8585" s="224"/>
      <c r="B8585" s="81"/>
      <c r="C8585" s="56"/>
      <c r="D8585" s="57"/>
      <c r="E8585" s="72"/>
      <c r="F8585" s="76"/>
      <c r="G8585" s="63"/>
      <c r="H8585" s="64"/>
      <c r="I8585" s="56"/>
    </row>
    <row r="8586" spans="1:9" hidden="1" x14ac:dyDescent="0.25">
      <c r="A8586" s="224"/>
      <c r="B8586" s="56"/>
      <c r="C8586" s="56"/>
      <c r="D8586" s="128"/>
      <c r="E8586" s="99"/>
      <c r="F8586" s="116"/>
      <c r="G8586" s="63"/>
      <c r="H8586" s="64"/>
      <c r="I8586" s="56"/>
    </row>
    <row r="8587" spans="1:9" hidden="1" x14ac:dyDescent="0.25">
      <c r="A8587" s="224"/>
      <c r="B8587" s="56"/>
      <c r="C8587" s="80"/>
      <c r="D8587" s="57"/>
      <c r="E8587" s="72"/>
      <c r="F8587" s="67"/>
      <c r="G8587" s="63"/>
      <c r="H8587" s="64"/>
      <c r="I8587" s="56"/>
    </row>
    <row r="8588" spans="1:9" hidden="1" x14ac:dyDescent="0.25">
      <c r="A8588" s="224"/>
      <c r="B8588" s="68"/>
      <c r="C8588" s="56"/>
      <c r="D8588" s="83"/>
      <c r="E8588" s="56"/>
      <c r="F8588" s="62"/>
      <c r="G8588" s="63"/>
      <c r="H8588" s="64"/>
      <c r="I8588" s="56"/>
    </row>
    <row r="8589" spans="1:9" hidden="1" x14ac:dyDescent="0.25">
      <c r="A8589" s="224"/>
      <c r="B8589" s="68"/>
      <c r="C8589" s="56"/>
      <c r="D8589" s="57"/>
      <c r="E8589" s="56"/>
      <c r="F8589" s="97"/>
      <c r="G8589" s="63"/>
      <c r="H8589" s="64"/>
      <c r="I8589" s="56"/>
    </row>
    <row r="8590" spans="1:9" hidden="1" x14ac:dyDescent="0.25">
      <c r="A8590" s="224"/>
      <c r="B8590" s="60"/>
      <c r="C8590" s="228"/>
      <c r="D8590" s="98"/>
      <c r="E8590" s="99"/>
      <c r="F8590" s="441"/>
      <c r="G8590" s="63"/>
      <c r="H8590" s="64"/>
      <c r="I8590" s="56"/>
    </row>
    <row r="8591" spans="1:9" hidden="1" x14ac:dyDescent="0.25">
      <c r="A8591" s="224"/>
      <c r="B8591" s="68"/>
      <c r="C8591" s="56"/>
      <c r="D8591" s="57"/>
      <c r="E8591" s="56"/>
      <c r="F8591" s="62"/>
      <c r="G8591" s="63"/>
      <c r="H8591" s="64"/>
      <c r="I8591" s="56"/>
    </row>
    <row r="8592" spans="1:9" hidden="1" x14ac:dyDescent="0.25">
      <c r="A8592" s="224"/>
      <c r="B8592" s="68"/>
      <c r="C8592" s="56"/>
      <c r="D8592" s="57"/>
      <c r="E8592" s="56"/>
      <c r="F8592" s="62"/>
      <c r="G8592" s="63"/>
      <c r="H8592" s="64"/>
      <c r="I8592" s="56"/>
    </row>
    <row r="8593" spans="1:9" hidden="1" x14ac:dyDescent="0.25">
      <c r="A8593" s="224"/>
      <c r="B8593" s="68"/>
      <c r="C8593" s="56"/>
      <c r="D8593" s="57"/>
      <c r="E8593" s="56"/>
      <c r="F8593" s="62"/>
      <c r="G8593" s="63"/>
      <c r="H8593" s="64"/>
      <c r="I8593" s="56"/>
    </row>
    <row r="8594" spans="1:9" hidden="1" x14ac:dyDescent="0.25">
      <c r="A8594" s="224"/>
      <c r="B8594" s="68"/>
      <c r="C8594" s="56"/>
      <c r="D8594" s="57"/>
      <c r="E8594" s="56"/>
      <c r="F8594" s="62"/>
      <c r="G8594" s="63"/>
      <c r="H8594" s="64"/>
      <c r="I8594" s="56"/>
    </row>
    <row r="8595" spans="1:9" hidden="1" x14ac:dyDescent="0.25">
      <c r="A8595" s="224"/>
      <c r="B8595" s="68"/>
      <c r="C8595" s="56"/>
      <c r="D8595" s="57"/>
      <c r="E8595" s="56"/>
      <c r="F8595" s="62"/>
      <c r="G8595" s="488"/>
      <c r="H8595" s="64"/>
      <c r="I8595" s="56"/>
    </row>
    <row r="8596" spans="1:9" hidden="1" x14ac:dyDescent="0.25">
      <c r="A8596" s="224"/>
      <c r="B8596" s="68"/>
      <c r="C8596" s="56"/>
      <c r="D8596" s="57"/>
      <c r="E8596" s="56"/>
      <c r="F8596" s="62"/>
      <c r="G8596" s="488"/>
      <c r="H8596" s="64"/>
      <c r="I8596" s="56"/>
    </row>
    <row r="8597" spans="1:9" hidden="1" x14ac:dyDescent="0.25">
      <c r="A8597" s="224"/>
      <c r="B8597" s="56"/>
      <c r="C8597" s="56"/>
      <c r="D8597" s="57"/>
      <c r="E8597" s="56"/>
      <c r="F8597" s="62"/>
      <c r="G8597" s="488"/>
      <c r="H8597" s="64"/>
      <c r="I8597" s="56"/>
    </row>
    <row r="8598" spans="1:9" hidden="1" x14ac:dyDescent="0.25">
      <c r="A8598" s="224"/>
      <c r="B8598" s="68"/>
      <c r="C8598" s="56"/>
      <c r="D8598" s="57"/>
      <c r="E8598" s="72"/>
      <c r="F8598" s="62"/>
      <c r="G8598" s="488"/>
      <c r="H8598" s="64"/>
      <c r="I8598" s="70"/>
    </row>
    <row r="8599" spans="1:9" hidden="1" x14ac:dyDescent="0.25">
      <c r="A8599" s="224"/>
      <c r="B8599" s="55"/>
      <c r="C8599" s="72"/>
      <c r="D8599" s="57"/>
      <c r="E8599" s="72"/>
      <c r="F8599" s="62"/>
      <c r="G8599" s="63"/>
      <c r="H8599" s="64"/>
      <c r="I8599" s="70"/>
    </row>
    <row r="8600" spans="1:9" hidden="1" x14ac:dyDescent="0.25">
      <c r="A8600" s="224"/>
      <c r="B8600" s="55"/>
      <c r="C8600" s="56"/>
      <c r="D8600" s="98"/>
      <c r="E8600" s="99"/>
      <c r="F8600" s="120"/>
      <c r="G8600" s="63"/>
      <c r="H8600" s="64"/>
      <c r="I8600" s="70"/>
    </row>
    <row r="8601" spans="1:9" hidden="1" x14ac:dyDescent="0.25">
      <c r="A8601" s="224"/>
      <c r="B8601" s="55"/>
      <c r="C8601" s="75"/>
      <c r="D8601" s="57"/>
      <c r="E8601" s="72"/>
      <c r="F8601" s="76"/>
      <c r="G8601" s="63"/>
      <c r="H8601" s="64"/>
      <c r="I8601" s="70"/>
    </row>
    <row r="8602" spans="1:9" hidden="1" x14ac:dyDescent="0.25">
      <c r="A8602" s="224"/>
      <c r="B8602" s="95"/>
      <c r="C8602" s="230"/>
      <c r="D8602" s="57"/>
      <c r="E8602" s="72"/>
      <c r="F8602" s="77"/>
      <c r="G8602" s="63"/>
      <c r="H8602" s="64"/>
      <c r="I8602" s="70"/>
    </row>
    <row r="8603" spans="1:9" hidden="1" x14ac:dyDescent="0.25">
      <c r="A8603" s="224"/>
      <c r="B8603" s="56"/>
      <c r="C8603" s="75"/>
      <c r="D8603" s="57"/>
      <c r="E8603" s="66"/>
      <c r="F8603" s="62"/>
      <c r="G8603" s="63"/>
      <c r="H8603" s="64"/>
      <c r="I8603" s="70"/>
    </row>
    <row r="8604" spans="1:9" hidden="1" x14ac:dyDescent="0.25">
      <c r="A8604" s="224"/>
      <c r="B8604" s="55"/>
      <c r="C8604" s="56"/>
      <c r="D8604" s="98"/>
      <c r="E8604" s="99"/>
      <c r="F8604" s="120"/>
      <c r="G8604" s="63"/>
      <c r="H8604" s="64"/>
      <c r="I8604" s="70"/>
    </row>
    <row r="8605" spans="1:9" hidden="1" x14ac:dyDescent="0.25">
      <c r="A8605" s="224"/>
      <c r="B8605" s="55"/>
      <c r="C8605" s="72"/>
      <c r="D8605" s="57"/>
      <c r="E8605" s="72"/>
      <c r="F8605" s="62"/>
      <c r="G8605" s="63"/>
      <c r="H8605" s="64"/>
      <c r="I8605" s="70"/>
    </row>
    <row r="8606" spans="1:9" hidden="1" x14ac:dyDescent="0.25">
      <c r="A8606" s="224"/>
      <c r="B8606" s="56"/>
      <c r="C8606" s="56"/>
      <c r="D8606" s="57"/>
      <c r="E8606" s="72"/>
      <c r="F8606" s="76"/>
      <c r="G8606" s="63"/>
      <c r="H8606" s="64"/>
      <c r="I8606" s="73"/>
    </row>
    <row r="8607" spans="1:9" hidden="1" x14ac:dyDescent="0.25">
      <c r="A8607" s="224"/>
      <c r="B8607" s="55"/>
      <c r="C8607" s="56"/>
      <c r="D8607" s="57"/>
      <c r="E8607" s="72"/>
      <c r="F8607" s="62"/>
      <c r="G8607" s="63"/>
      <c r="H8607" s="64"/>
      <c r="I8607" s="56"/>
    </row>
    <row r="8608" spans="1:9" hidden="1" x14ac:dyDescent="0.25">
      <c r="A8608" s="224"/>
      <c r="B8608" s="68"/>
      <c r="C8608" s="56"/>
      <c r="D8608" s="87"/>
      <c r="E8608" s="56"/>
      <c r="F8608" s="62"/>
      <c r="G8608" s="63"/>
      <c r="H8608" s="64"/>
      <c r="I8608" s="56"/>
    </row>
    <row r="8609" spans="1:9" hidden="1" x14ac:dyDescent="0.25">
      <c r="A8609" s="224"/>
      <c r="B8609" s="68"/>
      <c r="C8609" s="56"/>
      <c r="D8609" s="87"/>
      <c r="E8609" s="56"/>
      <c r="F8609" s="62"/>
      <c r="G8609" s="63"/>
      <c r="H8609" s="64"/>
      <c r="I8609" s="56"/>
    </row>
    <row r="8610" spans="1:9" hidden="1" x14ac:dyDescent="0.25">
      <c r="A8610" s="224"/>
      <c r="B8610" s="68"/>
      <c r="C8610" s="56"/>
      <c r="D8610" s="87"/>
      <c r="E8610" s="69"/>
      <c r="F8610" s="62"/>
      <c r="G8610" s="63"/>
      <c r="H8610" s="64"/>
      <c r="I8610" s="56"/>
    </row>
    <row r="8611" spans="1:9" hidden="1" x14ac:dyDescent="0.25">
      <c r="A8611" s="224"/>
      <c r="B8611" s="68"/>
      <c r="C8611" s="56"/>
      <c r="D8611" s="87"/>
      <c r="E8611" s="69"/>
      <c r="F8611" s="62"/>
      <c r="G8611" s="63"/>
      <c r="H8611" s="64"/>
      <c r="I8611" s="70"/>
    </row>
    <row r="8612" spans="1:9" hidden="1" x14ac:dyDescent="0.25">
      <c r="A8612" s="224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4"/>
      <c r="B8613" s="56"/>
      <c r="C8613" s="56"/>
      <c r="D8613" s="57"/>
      <c r="E8613" s="72"/>
      <c r="F8613" s="67"/>
      <c r="G8613" s="63"/>
      <c r="H8613" s="64"/>
      <c r="I8613" s="70"/>
    </row>
    <row r="8614" spans="1:9" hidden="1" x14ac:dyDescent="0.25">
      <c r="A8614" s="224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4"/>
      <c r="B8615" s="56"/>
      <c r="C8615" s="75"/>
      <c r="D8615" s="57"/>
      <c r="E8615" s="72"/>
      <c r="F8615" s="62"/>
      <c r="G8615" s="63"/>
      <c r="H8615" s="64"/>
      <c r="I8615" s="70"/>
    </row>
    <row r="8616" spans="1:9" hidden="1" x14ac:dyDescent="0.25">
      <c r="A8616" s="224"/>
      <c r="B8616" s="56"/>
      <c r="C8616" s="56"/>
      <c r="D8616" s="57"/>
      <c r="E8616" s="72"/>
      <c r="F8616" s="77"/>
      <c r="G8616" s="63"/>
      <c r="H8616" s="64"/>
      <c r="I8616" s="70"/>
    </row>
    <row r="8617" spans="1:9" hidden="1" x14ac:dyDescent="0.25">
      <c r="A8617" s="224"/>
      <c r="B8617" s="56"/>
      <c r="C8617" s="56"/>
      <c r="D8617" s="87"/>
      <c r="E8617" s="72"/>
      <c r="F8617" s="62"/>
      <c r="G8617" s="63"/>
      <c r="H8617" s="64"/>
      <c r="I8617" s="70"/>
    </row>
    <row r="8618" spans="1:9" hidden="1" x14ac:dyDescent="0.25">
      <c r="A8618" s="224"/>
      <c r="B8618" s="68"/>
      <c r="C8618" s="56"/>
      <c r="D8618" s="87"/>
      <c r="E8618" s="72"/>
      <c r="F8618" s="62"/>
      <c r="G8618" s="63"/>
      <c r="H8618" s="64"/>
      <c r="I8618" s="70"/>
    </row>
    <row r="8619" spans="1:9" hidden="1" x14ac:dyDescent="0.25">
      <c r="A8619" s="224"/>
      <c r="B8619" s="81"/>
      <c r="C8619" s="56"/>
      <c r="D8619" s="57"/>
      <c r="E8619" s="72"/>
      <c r="F8619" s="76"/>
      <c r="G8619" s="63"/>
      <c r="H8619" s="64"/>
      <c r="I8619" s="70"/>
    </row>
    <row r="8620" spans="1:9" hidden="1" x14ac:dyDescent="0.25">
      <c r="A8620" s="224"/>
      <c r="B8620" s="81"/>
      <c r="C8620" s="56"/>
      <c r="D8620" s="57"/>
      <c r="E8620" s="72"/>
      <c r="F8620" s="76"/>
      <c r="G8620" s="63"/>
      <c r="H8620" s="64"/>
      <c r="I8620" s="70"/>
    </row>
    <row r="8621" spans="1:9" hidden="1" x14ac:dyDescent="0.25">
      <c r="A8621" s="224"/>
      <c r="B8621" s="81"/>
      <c r="C8621" s="56"/>
      <c r="D8621" s="57"/>
      <c r="E8621" s="72"/>
      <c r="F8621" s="76"/>
      <c r="G8621" s="63"/>
      <c r="H8621" s="64"/>
      <c r="I8621" s="70"/>
    </row>
    <row r="8622" spans="1:9" hidden="1" x14ac:dyDescent="0.25">
      <c r="A8622" s="224"/>
      <c r="B8622" s="81"/>
      <c r="C8622" s="56"/>
      <c r="D8622" s="57"/>
      <c r="E8622" s="72"/>
      <c r="F8622" s="76"/>
      <c r="G8622" s="63"/>
      <c r="H8622" s="64"/>
      <c r="I8622" s="70"/>
    </row>
    <row r="8623" spans="1:9" hidden="1" x14ac:dyDescent="0.25">
      <c r="A8623" s="224"/>
      <c r="B8623" s="55"/>
      <c r="C8623" s="74"/>
      <c r="D8623" s="57"/>
      <c r="E8623" s="72"/>
      <c r="F8623" s="58"/>
      <c r="G8623" s="63"/>
      <c r="H8623" s="64"/>
      <c r="I8623" s="70"/>
    </row>
    <row r="8624" spans="1:9" hidden="1" x14ac:dyDescent="0.25">
      <c r="A8624" s="224"/>
      <c r="B8624" s="56"/>
      <c r="C8624" s="55"/>
      <c r="D8624" s="57"/>
      <c r="E8624" s="66"/>
      <c r="F8624" s="62"/>
      <c r="G8624" s="63"/>
      <c r="H8624" s="64"/>
      <c r="I8624" s="490"/>
    </row>
    <row r="8625" spans="1:9" hidden="1" x14ac:dyDescent="0.25">
      <c r="A8625" s="224"/>
      <c r="B8625" s="489"/>
      <c r="C8625" s="452"/>
      <c r="D8625" s="259"/>
      <c r="E8625" s="452"/>
      <c r="F8625" s="262"/>
      <c r="G8625" s="262"/>
      <c r="H8625" s="64"/>
      <c r="I8625" s="70"/>
    </row>
    <row r="8626" spans="1:9" hidden="1" x14ac:dyDescent="0.25">
      <c r="A8626" s="224"/>
      <c r="B8626" s="81"/>
      <c r="C8626" s="56"/>
      <c r="D8626" s="57"/>
      <c r="E8626" s="72"/>
      <c r="F8626" s="76"/>
      <c r="G8626" s="63"/>
      <c r="H8626" s="263"/>
      <c r="I8626" s="70"/>
    </row>
    <row r="8627" spans="1:9" hidden="1" x14ac:dyDescent="0.25">
      <c r="A8627" s="224"/>
      <c r="B8627" s="68"/>
      <c r="C8627" s="56"/>
      <c r="D8627" s="57"/>
      <c r="E8627" s="72"/>
      <c r="F8627" s="62"/>
      <c r="G8627" s="63"/>
      <c r="H8627" s="64"/>
      <c r="I8627" s="70"/>
    </row>
    <row r="8628" spans="1:9" hidden="1" x14ac:dyDescent="0.25">
      <c r="A8628" s="224"/>
      <c r="B8628" s="68"/>
      <c r="C8628" s="56"/>
      <c r="D8628" s="57"/>
      <c r="E8628" s="72"/>
      <c r="F8628" s="62"/>
      <c r="G8628" s="100"/>
      <c r="H8628" s="64"/>
      <c r="I8628" s="70"/>
    </row>
    <row r="8629" spans="1:9" hidden="1" x14ac:dyDescent="0.25">
      <c r="A8629" s="224"/>
      <c r="B8629" s="68"/>
      <c r="C8629" s="56"/>
      <c r="D8629" s="57"/>
      <c r="E8629" s="72"/>
      <c r="F8629" s="62"/>
      <c r="G8629" s="100"/>
      <c r="H8629" s="64"/>
      <c r="I8629" s="70"/>
    </row>
    <row r="8630" spans="1:9" hidden="1" x14ac:dyDescent="0.25">
      <c r="A8630" s="224"/>
      <c r="B8630" s="68"/>
      <c r="C8630" s="56"/>
      <c r="D8630" s="243"/>
      <c r="E8630" s="72"/>
      <c r="F8630" s="62"/>
      <c r="G8630" s="100"/>
      <c r="H8630" s="64"/>
      <c r="I8630" s="70"/>
    </row>
    <row r="8631" spans="1:9" hidden="1" x14ac:dyDescent="0.25">
      <c r="A8631" s="224"/>
      <c r="B8631" s="81"/>
      <c r="C8631" s="56"/>
      <c r="D8631" s="57"/>
      <c r="E8631" s="66"/>
      <c r="F8631" s="76"/>
      <c r="G8631" s="100"/>
      <c r="H8631" s="64"/>
      <c r="I8631" s="70"/>
    </row>
    <row r="8632" spans="1:9" hidden="1" x14ac:dyDescent="0.25">
      <c r="A8632" s="224"/>
      <c r="B8632" s="81"/>
      <c r="C8632" s="56"/>
      <c r="D8632" s="56"/>
      <c r="E8632" s="56"/>
      <c r="F8632" s="62"/>
      <c r="G8632" s="100"/>
      <c r="H8632" s="64"/>
      <c r="I8632" s="70"/>
    </row>
    <row r="8633" spans="1:9" hidden="1" x14ac:dyDescent="0.25">
      <c r="A8633" s="224"/>
      <c r="B8633" s="68"/>
      <c r="C8633" s="56"/>
      <c r="D8633" s="57"/>
      <c r="E8633" s="72"/>
      <c r="F8633" s="62"/>
      <c r="G8633" s="63"/>
      <c r="H8633" s="64"/>
      <c r="I8633" s="70"/>
    </row>
    <row r="8634" spans="1:9" hidden="1" x14ac:dyDescent="0.25">
      <c r="A8634" s="224"/>
      <c r="B8634" s="56"/>
      <c r="C8634" s="56"/>
      <c r="D8634" s="87"/>
      <c r="E8634" s="69"/>
      <c r="F8634" s="62"/>
      <c r="G8634" s="63"/>
      <c r="H8634" s="64"/>
      <c r="I8634" s="70"/>
    </row>
    <row r="8635" spans="1:9" hidden="1" x14ac:dyDescent="0.25">
      <c r="A8635" s="224"/>
      <c r="B8635" s="68"/>
      <c r="C8635" s="56"/>
      <c r="D8635" s="57"/>
      <c r="E8635" s="56"/>
      <c r="F8635" s="62"/>
      <c r="G8635" s="63"/>
      <c r="H8635" s="64"/>
      <c r="I8635" s="70"/>
    </row>
    <row r="8636" spans="1:9" hidden="1" x14ac:dyDescent="0.25">
      <c r="A8636" s="224"/>
      <c r="B8636" s="56"/>
      <c r="C8636" s="56"/>
      <c r="D8636" s="57"/>
      <c r="E8636" s="66"/>
      <c r="F8636" s="62"/>
      <c r="G8636" s="63"/>
      <c r="H8636" s="64"/>
      <c r="I8636" s="73"/>
    </row>
    <row r="8637" spans="1:9" hidden="1" x14ac:dyDescent="0.25">
      <c r="A8637" s="224"/>
      <c r="B8637" s="56"/>
      <c r="C8637" s="56"/>
      <c r="D8637" s="57"/>
      <c r="E8637" s="72"/>
      <c r="F8637" s="67"/>
      <c r="G8637" s="63"/>
      <c r="H8637" s="64"/>
      <c r="I8637" s="70"/>
    </row>
    <row r="8638" spans="1:9" hidden="1" x14ac:dyDescent="0.25">
      <c r="A8638" s="224"/>
      <c r="B8638" s="68"/>
      <c r="C8638" s="56"/>
      <c r="D8638" s="87"/>
      <c r="E8638" s="72"/>
      <c r="F8638" s="62"/>
      <c r="G8638" s="63"/>
      <c r="H8638" s="64"/>
      <c r="I8638" s="70"/>
    </row>
    <row r="8639" spans="1:9" hidden="1" x14ac:dyDescent="0.25">
      <c r="A8639" s="224"/>
      <c r="B8639" s="56"/>
      <c r="C8639" s="75"/>
      <c r="D8639" s="57"/>
      <c r="E8639" s="72"/>
      <c r="F8639" s="62"/>
      <c r="G8639" s="63"/>
      <c r="H8639" s="64"/>
      <c r="I8639" s="70"/>
    </row>
    <row r="8640" spans="1:9" hidden="1" x14ac:dyDescent="0.25">
      <c r="A8640" s="224"/>
      <c r="B8640" s="56"/>
      <c r="C8640" s="56"/>
      <c r="D8640" s="57"/>
      <c r="E8640" s="72"/>
      <c r="F8640" s="77"/>
      <c r="G8640" s="63"/>
      <c r="H8640" s="64"/>
      <c r="I8640" s="73"/>
    </row>
    <row r="8641" spans="1:9" hidden="1" x14ac:dyDescent="0.25">
      <c r="A8641" s="224"/>
      <c r="B8641" s="56"/>
      <c r="C8641" s="56"/>
      <c r="D8641" s="61"/>
      <c r="E8641" s="72"/>
      <c r="F8641" s="76"/>
      <c r="G8641" s="63"/>
      <c r="H8641" s="64"/>
      <c r="I8641" s="70"/>
    </row>
    <row r="8642" spans="1:9" hidden="1" x14ac:dyDescent="0.25">
      <c r="A8642" s="224"/>
      <c r="B8642" s="56"/>
      <c r="C8642" s="56"/>
      <c r="D8642" s="87"/>
      <c r="E8642" s="72"/>
      <c r="F8642" s="62"/>
      <c r="G8642" s="63"/>
      <c r="H8642" s="64"/>
      <c r="I8642" s="70"/>
    </row>
    <row r="8643" spans="1:9" hidden="1" x14ac:dyDescent="0.25">
      <c r="A8643" s="224"/>
      <c r="B8643" s="68"/>
      <c r="C8643" s="56"/>
      <c r="D8643" s="87"/>
      <c r="E8643" s="72"/>
      <c r="F8643" s="62"/>
      <c r="G8643" s="63"/>
      <c r="H8643" s="64"/>
      <c r="I8643" s="70"/>
    </row>
    <row r="8644" spans="1:9" hidden="1" x14ac:dyDescent="0.25">
      <c r="A8644" s="224"/>
      <c r="B8644" s="55"/>
      <c r="C8644" s="56"/>
      <c r="D8644" s="128"/>
      <c r="E8644" s="86"/>
      <c r="F8644" s="253"/>
      <c r="G8644" s="63"/>
      <c r="H8644" s="64"/>
      <c r="I8644" s="70"/>
    </row>
    <row r="8645" spans="1:9" hidden="1" x14ac:dyDescent="0.25">
      <c r="A8645" s="224"/>
      <c r="B8645" s="56"/>
      <c r="C8645" s="56"/>
      <c r="D8645" s="57"/>
      <c r="E8645" s="66"/>
      <c r="F8645" s="76"/>
      <c r="G8645" s="63"/>
      <c r="H8645" s="64"/>
      <c r="I8645" s="70"/>
    </row>
    <row r="8646" spans="1:9" hidden="1" x14ac:dyDescent="0.25">
      <c r="A8646" s="224"/>
      <c r="B8646" s="55"/>
      <c r="C8646" s="56"/>
      <c r="D8646" s="57"/>
      <c r="E8646" s="56"/>
      <c r="F8646" s="62"/>
      <c r="G8646" s="63"/>
      <c r="H8646" s="64"/>
      <c r="I8646" s="73"/>
    </row>
    <row r="8647" spans="1:9" hidden="1" x14ac:dyDescent="0.25">
      <c r="A8647" s="224"/>
      <c r="B8647" s="55"/>
      <c r="C8647" s="75"/>
      <c r="D8647" s="61"/>
      <c r="E8647" s="56"/>
      <c r="F8647" s="62"/>
      <c r="G8647" s="63"/>
      <c r="H8647" s="64"/>
      <c r="I8647" s="73"/>
    </row>
    <row r="8648" spans="1:9" hidden="1" x14ac:dyDescent="0.25">
      <c r="A8648" s="224"/>
      <c r="B8648" s="56"/>
      <c r="C8648" s="56"/>
      <c r="D8648" s="61"/>
      <c r="E8648" s="56"/>
      <c r="F8648" s="77"/>
      <c r="G8648" s="63"/>
      <c r="H8648" s="64"/>
      <c r="I8648" s="73"/>
    </row>
    <row r="8649" spans="1:9" hidden="1" x14ac:dyDescent="0.25">
      <c r="A8649" s="224"/>
      <c r="B8649" s="56"/>
      <c r="C8649" s="56"/>
      <c r="D8649" s="57"/>
      <c r="E8649" s="56"/>
      <c r="F8649" s="76"/>
      <c r="G8649" s="63"/>
      <c r="H8649" s="64"/>
      <c r="I8649" s="73"/>
    </row>
    <row r="8650" spans="1:9" hidden="1" x14ac:dyDescent="0.25">
      <c r="A8650" s="224"/>
      <c r="B8650" s="55"/>
      <c r="C8650" s="56"/>
      <c r="D8650" s="57"/>
      <c r="E8650" s="72"/>
      <c r="F8650" s="62"/>
      <c r="G8650" s="63"/>
      <c r="H8650" s="64"/>
      <c r="I8650" s="73"/>
    </row>
    <row r="8651" spans="1:9" hidden="1" x14ac:dyDescent="0.25">
      <c r="A8651" s="224"/>
      <c r="B8651" s="68"/>
      <c r="C8651" s="56"/>
      <c r="D8651" s="57"/>
      <c r="E8651" s="72"/>
      <c r="F8651" s="62"/>
      <c r="G8651" s="100"/>
      <c r="H8651" s="64"/>
      <c r="I8651" s="73"/>
    </row>
    <row r="8652" spans="1:9" hidden="1" x14ac:dyDescent="0.25">
      <c r="A8652" s="224"/>
      <c r="B8652" s="55"/>
      <c r="C8652" s="75"/>
      <c r="D8652" s="57"/>
      <c r="E8652" s="86"/>
      <c r="F8652" s="62"/>
      <c r="G8652" s="63"/>
      <c r="H8652" s="64"/>
      <c r="I8652" s="73"/>
    </row>
    <row r="8653" spans="1:9" hidden="1" x14ac:dyDescent="0.25">
      <c r="A8653" s="224"/>
      <c r="B8653" s="56"/>
      <c r="C8653" s="56"/>
      <c r="D8653" s="61"/>
      <c r="E8653" s="72"/>
      <c r="F8653" s="76"/>
      <c r="G8653" s="63"/>
      <c r="H8653" s="64"/>
      <c r="I8653" s="73"/>
    </row>
    <row r="8654" spans="1:9" hidden="1" x14ac:dyDescent="0.25">
      <c r="A8654" s="224"/>
      <c r="B8654" s="81"/>
      <c r="C8654" s="71"/>
      <c r="D8654" s="57"/>
      <c r="E8654" s="56"/>
      <c r="F8654" s="62"/>
      <c r="G8654" s="63"/>
      <c r="H8654" s="64"/>
      <c r="I8654" s="73"/>
    </row>
    <row r="8655" spans="1:9" hidden="1" x14ac:dyDescent="0.25">
      <c r="A8655" s="224"/>
      <c r="B8655" s="56"/>
      <c r="C8655" s="56"/>
      <c r="D8655" s="57"/>
      <c r="E8655" s="72"/>
      <c r="F8655" s="67"/>
      <c r="G8655" s="63"/>
      <c r="H8655" s="64"/>
      <c r="I8655" s="56"/>
    </row>
    <row r="8656" spans="1:9" hidden="1" x14ac:dyDescent="0.25">
      <c r="A8656" s="224"/>
      <c r="B8656" s="81"/>
      <c r="C8656" s="81"/>
      <c r="D8656" s="87"/>
      <c r="E8656" s="69"/>
      <c r="F8656" s="253"/>
      <c r="G8656" s="63"/>
      <c r="H8656" s="64"/>
      <c r="I8656" s="73"/>
    </row>
    <row r="8657" spans="1:9" hidden="1" x14ac:dyDescent="0.25">
      <c r="A8657" s="224"/>
      <c r="B8657" s="124"/>
      <c r="C8657" s="71"/>
      <c r="D8657" s="128"/>
      <c r="E8657" s="413"/>
      <c r="F8657" s="203"/>
      <c r="G8657" s="63"/>
      <c r="H8657" s="64"/>
      <c r="I8657" s="73"/>
    </row>
    <row r="8658" spans="1:9" hidden="1" x14ac:dyDescent="0.25">
      <c r="A8658" s="224"/>
      <c r="B8658" s="56"/>
      <c r="C8658" s="228"/>
      <c r="D8658" s="57"/>
      <c r="E8658" s="86"/>
      <c r="F8658" s="62"/>
      <c r="G8658" s="100"/>
      <c r="H8658" s="64"/>
      <c r="I8658" s="70"/>
    </row>
    <row r="8659" spans="1:9" hidden="1" x14ac:dyDescent="0.25">
      <c r="A8659" s="224"/>
      <c r="B8659" s="56"/>
      <c r="C8659" s="80"/>
      <c r="D8659" s="57"/>
      <c r="E8659" s="72"/>
      <c r="F8659" s="67"/>
      <c r="G8659" s="63"/>
      <c r="H8659" s="64"/>
      <c r="I8659" s="70"/>
    </row>
    <row r="8660" spans="1:9" hidden="1" x14ac:dyDescent="0.25">
      <c r="A8660" s="224"/>
      <c r="B8660" s="68"/>
      <c r="C8660" s="56"/>
      <c r="D8660" s="57"/>
      <c r="E8660" s="72"/>
      <c r="F8660" s="62"/>
      <c r="G8660" s="63"/>
      <c r="H8660" s="64"/>
      <c r="I8660" s="70"/>
    </row>
    <row r="8661" spans="1:9" hidden="1" x14ac:dyDescent="0.25">
      <c r="A8661" s="224"/>
      <c r="B8661" s="81"/>
      <c r="C8661" s="56"/>
      <c r="D8661" s="57"/>
      <c r="E8661" s="72"/>
      <c r="F8661" s="76"/>
      <c r="G8661" s="63"/>
      <c r="H8661" s="64"/>
      <c r="I8661" s="73"/>
    </row>
    <row r="8662" spans="1:9" hidden="1" x14ac:dyDescent="0.25">
      <c r="A8662" s="224"/>
      <c r="B8662" s="56"/>
      <c r="C8662" s="110"/>
      <c r="D8662" s="57"/>
      <c r="E8662" s="66"/>
      <c r="F8662" s="62"/>
      <c r="G8662" s="63"/>
      <c r="H8662" s="64"/>
      <c r="I8662" s="73"/>
    </row>
    <row r="8663" spans="1:9" hidden="1" x14ac:dyDescent="0.25">
      <c r="A8663" s="224"/>
      <c r="B8663" s="56"/>
      <c r="C8663" s="56"/>
      <c r="D8663" s="57"/>
      <c r="E8663" s="56"/>
      <c r="F8663" s="58"/>
      <c r="G8663" s="63"/>
      <c r="H8663" s="64"/>
      <c r="I8663" s="73"/>
    </row>
    <row r="8664" spans="1:9" hidden="1" x14ac:dyDescent="0.25">
      <c r="A8664" s="224"/>
      <c r="B8664" s="74"/>
      <c r="C8664" s="56"/>
      <c r="D8664" s="57"/>
      <c r="E8664" s="56"/>
      <c r="F8664" s="58"/>
      <c r="G8664" s="63"/>
      <c r="H8664" s="64"/>
      <c r="I8664" s="70"/>
    </row>
    <row r="8665" spans="1:9" hidden="1" x14ac:dyDescent="0.25">
      <c r="A8665" s="224"/>
      <c r="B8665" s="55"/>
      <c r="C8665" s="56"/>
      <c r="D8665" s="98"/>
      <c r="E8665" s="99"/>
      <c r="F8665" s="67"/>
      <c r="G8665" s="63"/>
      <c r="H8665" s="64"/>
      <c r="I8665" s="70"/>
    </row>
    <row r="8666" spans="1:9" hidden="1" x14ac:dyDescent="0.25">
      <c r="A8666" s="224"/>
      <c r="B8666" s="55"/>
      <c r="C8666" s="75"/>
      <c r="D8666" s="61"/>
      <c r="E8666" s="56"/>
      <c r="F8666" s="62"/>
      <c r="G8666" s="63"/>
      <c r="H8666" s="64"/>
      <c r="I8666" s="73"/>
    </row>
    <row r="8667" spans="1:9" hidden="1" x14ac:dyDescent="0.25">
      <c r="A8667" s="224"/>
      <c r="B8667" s="74"/>
      <c r="C8667" s="56"/>
      <c r="D8667" s="57"/>
      <c r="E8667" s="72"/>
      <c r="F8667" s="62"/>
      <c r="G8667" s="63"/>
      <c r="H8667" s="64"/>
      <c r="I8667" s="73"/>
    </row>
    <row r="8668" spans="1:9" hidden="1" x14ac:dyDescent="0.25">
      <c r="A8668" s="224"/>
      <c r="B8668" s="56"/>
      <c r="C8668" s="56"/>
      <c r="D8668" s="57"/>
      <c r="E8668" s="66"/>
      <c r="F8668" s="76"/>
      <c r="G8668" s="63"/>
      <c r="H8668" s="64"/>
      <c r="I8668" s="73"/>
    </row>
    <row r="8669" spans="1:9" hidden="1" x14ac:dyDescent="0.25">
      <c r="A8669" s="224"/>
      <c r="B8669" s="81"/>
      <c r="C8669" s="56"/>
      <c r="D8669" s="57"/>
      <c r="E8669" s="72"/>
      <c r="F8669" s="76"/>
      <c r="G8669" s="63"/>
      <c r="H8669" s="64"/>
      <c r="I8669" s="73"/>
    </row>
    <row r="8670" spans="1:9" hidden="1" x14ac:dyDescent="0.25">
      <c r="A8670" s="224"/>
      <c r="B8670" s="81"/>
      <c r="C8670" s="56"/>
      <c r="D8670" s="57"/>
      <c r="E8670" s="72"/>
      <c r="F8670" s="76"/>
      <c r="G8670" s="63"/>
      <c r="H8670" s="64"/>
      <c r="I8670" s="73"/>
    </row>
    <row r="8671" spans="1:9" hidden="1" x14ac:dyDescent="0.25">
      <c r="A8671" s="224"/>
      <c r="B8671" s="81"/>
      <c r="C8671" s="56"/>
      <c r="D8671" s="57"/>
      <c r="E8671" s="72"/>
      <c r="F8671" s="76"/>
      <c r="G8671" s="63"/>
      <c r="H8671" s="64"/>
      <c r="I8671" s="73"/>
    </row>
    <row r="8672" spans="1:9" hidden="1" x14ac:dyDescent="0.25">
      <c r="A8672" s="224"/>
      <c r="B8672" s="81"/>
      <c r="C8672" s="56"/>
      <c r="D8672" s="57"/>
      <c r="E8672" s="72"/>
      <c r="F8672" s="76"/>
      <c r="G8672" s="63"/>
      <c r="H8672" s="64"/>
      <c r="I8672" s="73"/>
    </row>
    <row r="8673" spans="1:9" hidden="1" x14ac:dyDescent="0.25">
      <c r="A8673" s="224"/>
      <c r="B8673" s="56"/>
      <c r="C8673" s="56"/>
      <c r="D8673" s="57"/>
      <c r="E8673" s="72"/>
      <c r="F8673" s="76"/>
      <c r="G8673" s="63"/>
      <c r="H8673" s="64"/>
      <c r="I8673" s="70"/>
    </row>
    <row r="8674" spans="1:9" hidden="1" x14ac:dyDescent="0.25">
      <c r="A8674" s="224"/>
      <c r="B8674" s="68"/>
      <c r="C8674" s="56"/>
      <c r="D8674" s="57"/>
      <c r="E8674" s="72"/>
      <c r="F8674" s="62"/>
      <c r="G8674" s="63"/>
      <c r="H8674" s="64"/>
      <c r="I8674" s="70"/>
    </row>
    <row r="8675" spans="1:9" hidden="1" x14ac:dyDescent="0.25">
      <c r="A8675" s="224"/>
      <c r="B8675" s="56"/>
      <c r="C8675" s="56"/>
      <c r="D8675" s="128"/>
      <c r="E8675" s="99"/>
      <c r="F8675" s="116"/>
      <c r="G8675" s="63"/>
      <c r="H8675" s="64"/>
      <c r="I8675" s="73"/>
    </row>
    <row r="8676" spans="1:9" hidden="1" x14ac:dyDescent="0.25">
      <c r="A8676" s="224"/>
      <c r="B8676" s="56"/>
      <c r="C8676" s="56"/>
      <c r="D8676" s="61"/>
      <c r="E8676" s="72"/>
      <c r="F8676" s="76"/>
      <c r="G8676" s="63"/>
      <c r="H8676" s="64"/>
      <c r="I8676" s="73"/>
    </row>
    <row r="8677" spans="1:9" hidden="1" x14ac:dyDescent="0.25">
      <c r="A8677" s="224"/>
      <c r="B8677" s="56"/>
      <c r="C8677" s="56"/>
      <c r="D8677" s="57"/>
      <c r="E8677" s="72"/>
      <c r="F8677" s="67"/>
      <c r="G8677" s="63"/>
      <c r="H8677" s="64"/>
      <c r="I8677" s="73"/>
    </row>
    <row r="8678" spans="1:9" hidden="1" x14ac:dyDescent="0.25">
      <c r="A8678" s="224"/>
      <c r="B8678" s="68"/>
      <c r="C8678" s="56"/>
      <c r="D8678" s="87"/>
      <c r="E8678" s="72"/>
      <c r="F8678" s="62"/>
      <c r="G8678" s="63"/>
      <c r="H8678" s="64"/>
      <c r="I8678" s="73"/>
    </row>
    <row r="8679" spans="1:9" hidden="1" x14ac:dyDescent="0.25">
      <c r="A8679" s="224"/>
      <c r="B8679" s="56"/>
      <c r="C8679" s="75"/>
      <c r="D8679" s="57"/>
      <c r="E8679" s="72"/>
      <c r="F8679" s="62"/>
      <c r="G8679" s="63"/>
      <c r="H8679" s="64"/>
      <c r="I8679" s="73"/>
    </row>
    <row r="8680" spans="1:9" hidden="1" x14ac:dyDescent="0.25">
      <c r="A8680" s="224"/>
      <c r="B8680" s="56"/>
      <c r="C8680" s="56"/>
      <c r="D8680" s="57"/>
      <c r="E8680" s="72"/>
      <c r="F8680" s="77"/>
      <c r="G8680" s="63"/>
      <c r="H8680" s="64"/>
      <c r="I8680" s="73"/>
    </row>
    <row r="8681" spans="1:9" hidden="1" x14ac:dyDescent="0.25">
      <c r="A8681" s="224"/>
      <c r="B8681" s="56"/>
      <c r="C8681" s="56"/>
      <c r="D8681" s="57"/>
      <c r="E8681" s="72"/>
      <c r="F8681" s="67"/>
      <c r="G8681" s="63"/>
      <c r="H8681" s="64"/>
      <c r="I8681" s="70"/>
    </row>
    <row r="8682" spans="1:9" hidden="1" x14ac:dyDescent="0.25">
      <c r="A8682" s="224"/>
      <c r="B8682" s="68"/>
      <c r="C8682" s="56"/>
      <c r="D8682" s="87"/>
      <c r="E8682" s="72"/>
      <c r="F8682" s="62"/>
      <c r="G8682" s="63"/>
      <c r="H8682" s="64"/>
      <c r="I8682" s="70"/>
    </row>
    <row r="8683" spans="1:9" hidden="1" x14ac:dyDescent="0.25">
      <c r="A8683" s="224"/>
      <c r="B8683" s="56"/>
      <c r="C8683" s="75"/>
      <c r="D8683" s="57"/>
      <c r="E8683" s="72"/>
      <c r="F8683" s="62"/>
      <c r="G8683" s="63"/>
      <c r="H8683" s="64"/>
      <c r="I8683" s="70"/>
    </row>
    <row r="8684" spans="1:9" hidden="1" x14ac:dyDescent="0.25">
      <c r="A8684" s="224"/>
      <c r="B8684" s="56"/>
      <c r="C8684" s="56"/>
      <c r="D8684" s="57"/>
      <c r="E8684" s="72"/>
      <c r="F8684" s="77"/>
      <c r="G8684" s="63"/>
      <c r="H8684" s="64"/>
      <c r="I8684" s="73"/>
    </row>
    <row r="8685" spans="1:9" hidden="1" x14ac:dyDescent="0.25">
      <c r="A8685" s="224"/>
      <c r="B8685" s="56"/>
      <c r="C8685" s="56"/>
      <c r="D8685" s="61"/>
      <c r="E8685" s="72"/>
      <c r="F8685" s="76"/>
      <c r="G8685" s="63"/>
      <c r="H8685" s="64"/>
      <c r="I8685" s="70"/>
    </row>
    <row r="8686" spans="1:9" hidden="1" x14ac:dyDescent="0.25">
      <c r="A8686" s="224"/>
      <c r="B8686" s="56"/>
      <c r="C8686" s="56"/>
      <c r="D8686" s="87"/>
      <c r="E8686" s="72"/>
      <c r="F8686" s="62"/>
      <c r="G8686" s="63"/>
      <c r="H8686" s="64"/>
      <c r="I8686" s="70"/>
    </row>
    <row r="8687" spans="1:9" hidden="1" x14ac:dyDescent="0.25">
      <c r="A8687" s="224"/>
      <c r="B8687" s="68"/>
      <c r="C8687" s="56"/>
      <c r="D8687" s="87"/>
      <c r="E8687" s="72"/>
      <c r="F8687" s="62"/>
      <c r="G8687" s="63"/>
      <c r="H8687" s="64"/>
      <c r="I8687" s="70"/>
    </row>
    <row r="8688" spans="1:9" hidden="1" x14ac:dyDescent="0.25">
      <c r="A8688" s="224"/>
      <c r="B8688" s="55"/>
      <c r="C8688" s="56"/>
      <c r="D8688" s="128"/>
      <c r="E8688" s="86"/>
      <c r="F8688" s="253"/>
      <c r="G8688" s="63"/>
      <c r="H8688" s="64"/>
      <c r="I8688" s="70"/>
    </row>
    <row r="8689" spans="1:9" hidden="1" x14ac:dyDescent="0.25">
      <c r="A8689" s="224"/>
      <c r="B8689" s="56"/>
      <c r="C8689" s="56"/>
      <c r="D8689" s="57"/>
      <c r="E8689" s="66"/>
      <c r="F8689" s="76"/>
      <c r="G8689" s="63"/>
      <c r="H8689" s="64"/>
      <c r="I8689" s="70"/>
    </row>
    <row r="8690" spans="1:9" hidden="1" x14ac:dyDescent="0.25">
      <c r="A8690" s="224"/>
      <c r="B8690" s="55"/>
      <c r="C8690" s="56"/>
      <c r="D8690" s="57"/>
      <c r="E8690" s="56"/>
      <c r="F8690" s="62"/>
      <c r="G8690" s="63"/>
      <c r="H8690" s="64"/>
      <c r="I8690" s="73"/>
    </row>
    <row r="8691" spans="1:9" hidden="1" x14ac:dyDescent="0.25">
      <c r="A8691" s="224"/>
      <c r="B8691" s="55"/>
      <c r="C8691" s="75"/>
      <c r="D8691" s="61"/>
      <c r="E8691" s="56"/>
      <c r="F8691" s="62"/>
      <c r="G8691" s="63"/>
      <c r="H8691" s="64"/>
      <c r="I8691" s="73"/>
    </row>
    <row r="8692" spans="1:9" hidden="1" x14ac:dyDescent="0.25">
      <c r="A8692" s="224"/>
      <c r="B8692" s="56"/>
      <c r="C8692" s="56"/>
      <c r="D8692" s="61"/>
      <c r="E8692" s="56"/>
      <c r="F8692" s="77"/>
      <c r="G8692" s="63"/>
      <c r="H8692" s="64"/>
      <c r="I8692" s="73"/>
    </row>
    <row r="8693" spans="1:9" hidden="1" x14ac:dyDescent="0.25">
      <c r="A8693" s="224"/>
      <c r="B8693" s="56"/>
      <c r="C8693" s="56"/>
      <c r="D8693" s="57"/>
      <c r="E8693" s="56"/>
      <c r="F8693" s="76"/>
      <c r="G8693" s="63"/>
      <c r="H8693" s="64"/>
      <c r="I8693" s="73"/>
    </row>
    <row r="8694" spans="1:9" hidden="1" x14ac:dyDescent="0.25">
      <c r="A8694" s="224"/>
      <c r="B8694" s="55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4"/>
      <c r="B8695" s="68"/>
      <c r="C8695" s="56"/>
      <c r="D8695" s="57"/>
      <c r="E8695" s="72"/>
      <c r="F8695" s="62"/>
      <c r="G8695" s="100"/>
      <c r="H8695" s="64"/>
      <c r="I8695" s="73"/>
    </row>
    <row r="8696" spans="1:9" hidden="1" x14ac:dyDescent="0.25">
      <c r="A8696" s="224"/>
      <c r="B8696" s="55"/>
      <c r="C8696" s="75"/>
      <c r="D8696" s="57"/>
      <c r="E8696" s="86"/>
      <c r="F8696" s="62"/>
      <c r="G8696" s="63"/>
      <c r="H8696" s="64"/>
      <c r="I8696" s="73"/>
    </row>
    <row r="8697" spans="1:9" hidden="1" x14ac:dyDescent="0.25">
      <c r="A8697" s="224"/>
      <c r="B8697" s="56"/>
      <c r="C8697" s="56"/>
      <c r="D8697" s="61"/>
      <c r="E8697" s="72"/>
      <c r="F8697" s="76"/>
      <c r="G8697" s="63"/>
      <c r="H8697" s="64"/>
      <c r="I8697" s="73"/>
    </row>
    <row r="8698" spans="1:9" hidden="1" x14ac:dyDescent="0.25">
      <c r="A8698" s="224"/>
      <c r="B8698" s="81"/>
      <c r="C8698" s="71"/>
      <c r="D8698" s="57"/>
      <c r="E8698" s="56"/>
      <c r="F8698" s="62"/>
      <c r="G8698" s="63"/>
      <c r="H8698" s="64"/>
      <c r="I8698" s="73"/>
    </row>
    <row r="8699" spans="1:9" hidden="1" x14ac:dyDescent="0.25">
      <c r="A8699" s="224"/>
      <c r="B8699" s="56"/>
      <c r="C8699" s="56"/>
      <c r="D8699" s="57"/>
      <c r="E8699" s="72"/>
      <c r="F8699" s="67"/>
      <c r="G8699" s="63"/>
      <c r="H8699" s="64"/>
      <c r="I8699" s="56"/>
    </row>
    <row r="8700" spans="1:9" hidden="1" x14ac:dyDescent="0.25">
      <c r="A8700" s="224"/>
      <c r="B8700" s="81"/>
      <c r="C8700" s="81"/>
      <c r="D8700" s="87"/>
      <c r="E8700" s="69"/>
      <c r="F8700" s="253"/>
      <c r="G8700" s="63"/>
      <c r="H8700" s="64"/>
      <c r="I8700" s="73"/>
    </row>
    <row r="8701" spans="1:9" hidden="1" x14ac:dyDescent="0.25">
      <c r="A8701" s="224"/>
      <c r="B8701" s="124"/>
      <c r="C8701" s="71"/>
      <c r="D8701" s="128"/>
      <c r="E8701" s="413"/>
      <c r="F8701" s="203"/>
      <c r="G8701" s="63"/>
      <c r="H8701" s="64"/>
      <c r="I8701" s="73"/>
    </row>
    <row r="8702" spans="1:9" hidden="1" x14ac:dyDescent="0.25">
      <c r="A8702" s="224"/>
      <c r="B8702" s="56"/>
      <c r="C8702" s="228"/>
      <c r="D8702" s="57"/>
      <c r="E8702" s="86"/>
      <c r="F8702" s="62"/>
      <c r="G8702" s="100"/>
      <c r="H8702" s="64"/>
      <c r="I8702" s="70"/>
    </row>
    <row r="8703" spans="1:9" hidden="1" x14ac:dyDescent="0.25">
      <c r="A8703" s="224"/>
      <c r="B8703" s="56"/>
      <c r="C8703" s="80"/>
      <c r="D8703" s="57"/>
      <c r="E8703" s="72"/>
      <c r="F8703" s="67"/>
      <c r="G8703" s="63"/>
      <c r="H8703" s="64"/>
      <c r="I8703" s="70"/>
    </row>
    <row r="8704" spans="1:9" hidden="1" x14ac:dyDescent="0.25">
      <c r="A8704" s="224"/>
      <c r="B8704" s="68"/>
      <c r="C8704" s="56"/>
      <c r="D8704" s="57"/>
      <c r="E8704" s="72"/>
      <c r="F8704" s="62"/>
      <c r="G8704" s="63"/>
      <c r="H8704" s="64"/>
      <c r="I8704" s="70"/>
    </row>
    <row r="8705" spans="1:9" hidden="1" x14ac:dyDescent="0.25">
      <c r="A8705" s="224"/>
      <c r="B8705" s="81"/>
      <c r="C8705" s="56"/>
      <c r="D8705" s="57"/>
      <c r="E8705" s="72"/>
      <c r="F8705" s="76"/>
      <c r="G8705" s="63"/>
      <c r="H8705" s="64"/>
      <c r="I8705" s="73"/>
    </row>
    <row r="8706" spans="1:9" hidden="1" x14ac:dyDescent="0.25">
      <c r="A8706" s="224"/>
      <c r="B8706" s="56"/>
      <c r="C8706" s="110"/>
      <c r="D8706" s="57"/>
      <c r="E8706" s="66"/>
      <c r="F8706" s="62"/>
      <c r="G8706" s="63"/>
      <c r="H8706" s="64"/>
      <c r="I8706" s="73"/>
    </row>
    <row r="8707" spans="1:9" hidden="1" x14ac:dyDescent="0.25">
      <c r="A8707" s="224"/>
      <c r="B8707" s="56"/>
      <c r="C8707" s="56"/>
      <c r="D8707" s="57"/>
      <c r="E8707" s="56"/>
      <c r="F8707" s="58"/>
      <c r="G8707" s="63"/>
      <c r="H8707" s="64"/>
      <c r="I8707" s="73"/>
    </row>
    <row r="8708" spans="1:9" hidden="1" x14ac:dyDescent="0.25">
      <c r="A8708" s="224"/>
      <c r="B8708" s="74"/>
      <c r="C8708" s="56"/>
      <c r="D8708" s="57"/>
      <c r="E8708" s="56"/>
      <c r="F8708" s="58"/>
      <c r="G8708" s="63"/>
      <c r="H8708" s="64"/>
      <c r="I8708" s="70"/>
    </row>
    <row r="8709" spans="1:9" hidden="1" x14ac:dyDescent="0.25">
      <c r="A8709" s="224"/>
      <c r="B8709" s="55"/>
      <c r="C8709" s="56"/>
      <c r="D8709" s="98"/>
      <c r="E8709" s="99"/>
      <c r="F8709" s="67"/>
      <c r="G8709" s="63"/>
      <c r="H8709" s="64"/>
      <c r="I8709" s="70"/>
    </row>
    <row r="8710" spans="1:9" hidden="1" x14ac:dyDescent="0.25">
      <c r="A8710" s="224"/>
      <c r="B8710" s="55"/>
      <c r="C8710" s="75"/>
      <c r="D8710" s="61"/>
      <c r="E8710" s="56"/>
      <c r="F8710" s="62"/>
      <c r="G8710" s="63"/>
      <c r="H8710" s="64"/>
      <c r="I8710" s="73"/>
    </row>
    <row r="8711" spans="1:9" hidden="1" x14ac:dyDescent="0.25">
      <c r="A8711" s="224"/>
      <c r="B8711" s="74"/>
      <c r="C8711" s="56"/>
      <c r="D8711" s="57"/>
      <c r="E8711" s="72"/>
      <c r="F8711" s="62"/>
      <c r="G8711" s="63"/>
      <c r="H8711" s="64"/>
      <c r="I8711" s="73"/>
    </row>
    <row r="8712" spans="1:9" hidden="1" x14ac:dyDescent="0.25">
      <c r="A8712" s="224"/>
      <c r="B8712" s="56"/>
      <c r="C8712" s="56"/>
      <c r="D8712" s="57"/>
      <c r="E8712" s="66"/>
      <c r="F8712" s="76"/>
      <c r="G8712" s="63"/>
      <c r="H8712" s="64"/>
      <c r="I8712" s="73"/>
    </row>
    <row r="8713" spans="1:9" hidden="1" x14ac:dyDescent="0.25">
      <c r="A8713" s="224"/>
      <c r="B8713" s="81"/>
      <c r="C8713" s="56"/>
      <c r="D8713" s="57"/>
      <c r="E8713" s="72"/>
      <c r="F8713" s="76"/>
      <c r="G8713" s="63"/>
      <c r="H8713" s="64"/>
      <c r="I8713" s="73"/>
    </row>
    <row r="8714" spans="1:9" hidden="1" x14ac:dyDescent="0.25">
      <c r="A8714" s="224"/>
      <c r="B8714" s="81"/>
      <c r="C8714" s="56"/>
      <c r="D8714" s="57"/>
      <c r="E8714" s="72"/>
      <c r="F8714" s="76"/>
      <c r="G8714" s="63"/>
      <c r="H8714" s="64"/>
      <c r="I8714" s="73"/>
    </row>
    <row r="8715" spans="1:9" hidden="1" x14ac:dyDescent="0.25">
      <c r="A8715" s="224"/>
      <c r="B8715" s="81"/>
      <c r="C8715" s="56"/>
      <c r="D8715" s="57"/>
      <c r="E8715" s="72"/>
      <c r="F8715" s="76"/>
      <c r="G8715" s="63"/>
      <c r="H8715" s="64"/>
      <c r="I8715" s="73"/>
    </row>
    <row r="8716" spans="1:9" hidden="1" x14ac:dyDescent="0.25">
      <c r="A8716" s="224"/>
      <c r="B8716" s="81"/>
      <c r="C8716" s="56"/>
      <c r="D8716" s="57"/>
      <c r="E8716" s="72"/>
      <c r="F8716" s="76"/>
      <c r="G8716" s="63"/>
      <c r="H8716" s="64"/>
      <c r="I8716" s="73"/>
    </row>
    <row r="8717" spans="1:9" hidden="1" x14ac:dyDescent="0.25">
      <c r="A8717" s="224"/>
      <c r="B8717" s="56"/>
      <c r="C8717" s="56"/>
      <c r="D8717" s="57"/>
      <c r="E8717" s="72"/>
      <c r="F8717" s="76"/>
      <c r="G8717" s="63"/>
      <c r="H8717" s="64"/>
      <c r="I8717" s="70"/>
    </row>
    <row r="8718" spans="1:9" hidden="1" x14ac:dyDescent="0.25">
      <c r="A8718" s="224"/>
      <c r="B8718" s="68"/>
      <c r="C8718" s="56"/>
      <c r="D8718" s="57"/>
      <c r="E8718" s="72"/>
      <c r="F8718" s="62"/>
      <c r="G8718" s="63"/>
      <c r="H8718" s="64"/>
      <c r="I8718" s="70"/>
    </row>
    <row r="8719" spans="1:9" hidden="1" x14ac:dyDescent="0.25">
      <c r="A8719" s="224"/>
      <c r="B8719" s="56"/>
      <c r="C8719" s="56"/>
      <c r="D8719" s="128"/>
      <c r="E8719" s="99"/>
      <c r="F8719" s="116"/>
      <c r="G8719" s="63"/>
      <c r="H8719" s="64"/>
      <c r="I8719" s="56"/>
    </row>
    <row r="8720" spans="1:9" hidden="1" x14ac:dyDescent="0.25">
      <c r="A8720" s="224"/>
      <c r="B8720" s="81"/>
      <c r="C8720" s="81"/>
      <c r="D8720" s="57"/>
      <c r="E8720" s="66"/>
      <c r="F8720" s="58"/>
      <c r="G8720" s="63"/>
      <c r="H8720" s="64"/>
      <c r="I8720" s="56"/>
    </row>
    <row r="8721" spans="1:9" hidden="1" x14ac:dyDescent="0.25">
      <c r="A8721" s="224"/>
      <c r="B8721" s="55"/>
      <c r="C8721" s="56"/>
      <c r="D8721" s="105"/>
      <c r="E8721" s="66"/>
      <c r="F8721" s="76"/>
      <c r="G8721" s="63"/>
      <c r="H8721" s="56"/>
      <c r="I8721" s="73"/>
    </row>
    <row r="8722" spans="1:9" hidden="1" x14ac:dyDescent="0.25">
      <c r="A8722" s="224"/>
      <c r="B8722" s="56"/>
      <c r="C8722" s="80"/>
      <c r="D8722" s="57"/>
      <c r="E8722" s="72"/>
      <c r="F8722" s="67"/>
      <c r="G8722" s="63"/>
      <c r="H8722" s="56"/>
      <c r="I8722" s="70"/>
    </row>
    <row r="8723" spans="1:9" hidden="1" x14ac:dyDescent="0.25">
      <c r="A8723" s="224"/>
      <c r="B8723" s="68"/>
      <c r="C8723" s="56"/>
      <c r="D8723" s="57"/>
      <c r="E8723" s="72"/>
      <c r="F8723" s="62"/>
      <c r="G8723" s="63"/>
      <c r="H8723" s="64"/>
      <c r="I8723" s="70"/>
    </row>
    <row r="8724" spans="1:9" hidden="1" x14ac:dyDescent="0.25">
      <c r="A8724" s="224"/>
      <c r="B8724" s="68"/>
      <c r="C8724" s="56"/>
      <c r="D8724" s="87"/>
      <c r="E8724" s="72"/>
      <c r="F8724" s="62"/>
      <c r="G8724" s="63"/>
      <c r="H8724" s="64"/>
      <c r="I8724" s="73"/>
    </row>
    <row r="8725" spans="1:9" hidden="1" x14ac:dyDescent="0.25">
      <c r="A8725" s="224"/>
      <c r="B8725" s="56"/>
      <c r="C8725" s="56"/>
      <c r="D8725" s="57"/>
      <c r="E8725" s="56"/>
      <c r="F8725" s="62"/>
      <c r="G8725" s="63"/>
      <c r="H8725" s="64"/>
      <c r="I8725" s="70"/>
    </row>
    <row r="8726" spans="1:9" hidden="1" x14ac:dyDescent="0.25">
      <c r="A8726" s="224"/>
      <c r="B8726" s="56"/>
      <c r="C8726" s="56"/>
      <c r="D8726" s="57"/>
      <c r="E8726" s="56"/>
      <c r="F8726" s="62"/>
      <c r="G8726" s="63"/>
      <c r="H8726" s="64"/>
      <c r="I8726" s="70"/>
    </row>
    <row r="8727" spans="1:9" hidden="1" x14ac:dyDescent="0.25">
      <c r="A8727" s="224"/>
      <c r="B8727" s="68"/>
      <c r="C8727" s="72"/>
      <c r="D8727" s="87"/>
      <c r="E8727" s="72"/>
      <c r="F8727" s="62"/>
      <c r="G8727" s="63"/>
      <c r="H8727" s="64"/>
      <c r="I8727" s="70"/>
    </row>
    <row r="8728" spans="1:9" hidden="1" x14ac:dyDescent="0.25">
      <c r="A8728" s="224"/>
      <c r="B8728" s="55"/>
      <c r="C8728" s="75"/>
      <c r="D8728" s="61"/>
      <c r="E8728" s="56"/>
      <c r="F8728" s="62"/>
      <c r="G8728" s="63"/>
      <c r="H8728" s="64"/>
      <c r="I8728" s="70"/>
    </row>
    <row r="8729" spans="1:9" hidden="1" x14ac:dyDescent="0.25">
      <c r="A8729" s="224"/>
      <c r="B8729" s="56"/>
      <c r="C8729" s="56"/>
      <c r="D8729" s="61"/>
      <c r="E8729" s="56"/>
      <c r="F8729" s="77"/>
      <c r="G8729" s="63"/>
      <c r="H8729" s="64"/>
      <c r="I8729" s="70"/>
    </row>
    <row r="8730" spans="1:9" hidden="1" x14ac:dyDescent="0.25">
      <c r="A8730" s="224"/>
      <c r="B8730" s="55"/>
      <c r="C8730" s="75"/>
      <c r="D8730" s="61"/>
      <c r="E8730" s="56"/>
      <c r="F8730" s="62"/>
      <c r="G8730" s="63"/>
      <c r="H8730" s="64"/>
      <c r="I8730" s="70"/>
    </row>
    <row r="8731" spans="1:9" hidden="1" x14ac:dyDescent="0.25">
      <c r="A8731" s="224"/>
      <c r="B8731" s="56"/>
      <c r="C8731" s="56"/>
      <c r="D8731" s="57"/>
      <c r="E8731" s="72"/>
      <c r="F8731" s="67"/>
      <c r="G8731" s="63"/>
      <c r="H8731" s="64"/>
      <c r="I8731" s="70"/>
    </row>
    <row r="8732" spans="1:9" hidden="1" x14ac:dyDescent="0.25">
      <c r="A8732" s="224"/>
      <c r="B8732" s="56"/>
      <c r="C8732" s="56"/>
      <c r="D8732" s="57"/>
      <c r="E8732" s="72"/>
      <c r="F8732" s="76"/>
      <c r="G8732" s="63"/>
      <c r="H8732" s="64"/>
      <c r="I8732" s="70"/>
    </row>
    <row r="8733" spans="1:9" hidden="1" x14ac:dyDescent="0.25">
      <c r="A8733" s="224"/>
      <c r="B8733" s="56"/>
      <c r="C8733" s="56"/>
      <c r="D8733" s="128"/>
      <c r="E8733" s="99"/>
      <c r="F8733" s="116"/>
      <c r="G8733" s="63"/>
      <c r="H8733" s="64"/>
      <c r="I8733" s="70"/>
    </row>
    <row r="8734" spans="1:9" hidden="1" x14ac:dyDescent="0.25">
      <c r="A8734" s="224"/>
      <c r="B8734" s="56"/>
      <c r="C8734" s="75"/>
      <c r="D8734" s="57"/>
      <c r="E8734" s="72"/>
      <c r="F8734" s="62"/>
      <c r="G8734" s="63"/>
      <c r="H8734" s="64"/>
      <c r="I8734" s="70"/>
    </row>
    <row r="8735" spans="1:9" hidden="1" x14ac:dyDescent="0.25">
      <c r="A8735" s="224"/>
      <c r="B8735" s="68"/>
      <c r="C8735" s="56"/>
      <c r="D8735" s="57"/>
      <c r="E8735" s="56"/>
      <c r="F8735" s="62"/>
      <c r="G8735" s="63"/>
      <c r="H8735" s="64"/>
      <c r="I8735" s="73"/>
    </row>
    <row r="8736" spans="1:9" hidden="1" x14ac:dyDescent="0.25">
      <c r="A8736" s="224"/>
      <c r="B8736" s="56"/>
      <c r="C8736" s="56"/>
      <c r="D8736" s="57"/>
      <c r="E8736" s="86"/>
      <c r="F8736" s="62"/>
      <c r="G8736" s="63"/>
      <c r="H8736" s="64"/>
      <c r="I8736" s="73"/>
    </row>
    <row r="8737" spans="1:9" hidden="1" x14ac:dyDescent="0.25">
      <c r="A8737" s="224"/>
      <c r="B8737" s="56"/>
      <c r="C8737" s="56"/>
      <c r="D8737" s="61"/>
      <c r="E8737" s="72"/>
      <c r="F8737" s="76"/>
      <c r="G8737" s="63"/>
      <c r="H8737" s="64"/>
      <c r="I8737" s="73"/>
    </row>
    <row r="8738" spans="1:9" hidden="1" x14ac:dyDescent="0.25">
      <c r="A8738" s="224"/>
      <c r="B8738" s="56"/>
      <c r="C8738" s="56"/>
      <c r="D8738" s="72"/>
      <c r="E8738" s="66"/>
      <c r="F8738" s="62"/>
      <c r="G8738" s="63"/>
      <c r="H8738" s="64"/>
      <c r="I8738" s="73"/>
    </row>
    <row r="8739" spans="1:9" hidden="1" x14ac:dyDescent="0.25">
      <c r="A8739" s="224"/>
      <c r="B8739" s="68"/>
      <c r="C8739" s="56"/>
      <c r="D8739" s="61"/>
      <c r="E8739" s="56"/>
      <c r="F8739" s="62"/>
      <c r="G8739" s="63"/>
      <c r="H8739" s="64"/>
      <c r="I8739" s="73"/>
    </row>
    <row r="8740" spans="1:9" hidden="1" x14ac:dyDescent="0.25">
      <c r="A8740" s="224"/>
      <c r="B8740" s="56"/>
      <c r="C8740" s="56"/>
      <c r="D8740" s="57"/>
      <c r="E8740" s="56"/>
      <c r="F8740" s="67"/>
      <c r="G8740" s="63"/>
      <c r="H8740" s="64"/>
      <c r="I8740" s="56"/>
    </row>
    <row r="8741" spans="1:9" hidden="1" x14ac:dyDescent="0.25">
      <c r="A8741" s="224"/>
      <c r="B8741" s="56"/>
      <c r="C8741" s="56"/>
      <c r="D8741" s="57"/>
      <c r="E8741" s="66"/>
      <c r="F8741" s="76"/>
      <c r="G8741" s="63"/>
      <c r="H8741" s="64"/>
      <c r="I8741" s="56"/>
    </row>
    <row r="8742" spans="1:9" hidden="1" x14ac:dyDescent="0.25">
      <c r="A8742" s="224"/>
      <c r="B8742" s="56"/>
      <c r="C8742" s="56"/>
      <c r="D8742" s="57"/>
      <c r="E8742" s="66"/>
      <c r="F8742" s="76"/>
      <c r="G8742" s="63"/>
      <c r="H8742" s="64"/>
      <c r="I8742" s="56"/>
    </row>
    <row r="8743" spans="1:9" hidden="1" x14ac:dyDescent="0.25">
      <c r="A8743" s="224"/>
      <c r="B8743" s="56"/>
      <c r="C8743" s="56"/>
      <c r="D8743" s="57"/>
      <c r="E8743" s="66"/>
      <c r="F8743" s="76"/>
      <c r="G8743" s="63"/>
      <c r="H8743" s="64"/>
      <c r="I8743" s="56"/>
    </row>
    <row r="8744" spans="1:9" hidden="1" x14ac:dyDescent="0.25">
      <c r="A8744" s="224"/>
      <c r="B8744" s="56"/>
      <c r="C8744" s="56"/>
      <c r="D8744" s="57"/>
      <c r="E8744" s="66"/>
      <c r="F8744" s="76"/>
      <c r="G8744" s="63"/>
      <c r="H8744" s="64"/>
      <c r="I8744" s="56"/>
    </row>
    <row r="8745" spans="1:9" hidden="1" x14ac:dyDescent="0.25">
      <c r="A8745" s="224"/>
      <c r="B8745" s="56"/>
      <c r="C8745" s="56"/>
      <c r="D8745" s="57"/>
      <c r="E8745" s="66"/>
      <c r="F8745" s="76"/>
      <c r="G8745" s="63"/>
      <c r="H8745" s="64"/>
      <c r="I8745" s="56"/>
    </row>
    <row r="8746" spans="1:9" hidden="1" x14ac:dyDescent="0.25">
      <c r="A8746" s="224"/>
      <c r="B8746" s="56"/>
      <c r="C8746" s="56"/>
      <c r="D8746" s="57"/>
      <c r="E8746" s="66"/>
      <c r="F8746" s="76"/>
      <c r="G8746" s="63"/>
      <c r="H8746" s="64"/>
      <c r="I8746" s="56"/>
    </row>
    <row r="8747" spans="1:9" hidden="1" x14ac:dyDescent="0.25">
      <c r="A8747" s="224"/>
      <c r="B8747" s="249"/>
      <c r="C8747" s="56"/>
      <c r="D8747" s="56"/>
      <c r="E8747" s="56"/>
      <c r="F8747" s="62"/>
      <c r="G8747" s="100"/>
      <c r="H8747" s="64"/>
      <c r="I8747" s="56"/>
    </row>
    <row r="8748" spans="1:9" hidden="1" x14ac:dyDescent="0.25">
      <c r="A8748" s="224"/>
      <c r="B8748" s="56"/>
      <c r="C8748" s="56"/>
      <c r="D8748" s="57"/>
      <c r="E8748" s="66"/>
      <c r="F8748" s="76"/>
      <c r="G8748" s="63"/>
      <c r="H8748" s="64"/>
      <c r="I8748" s="70"/>
    </row>
    <row r="8749" spans="1:9" hidden="1" x14ac:dyDescent="0.25">
      <c r="A8749" s="224"/>
      <c r="B8749" s="55"/>
      <c r="C8749" s="56"/>
      <c r="D8749" s="105"/>
      <c r="E8749" s="66"/>
      <c r="F8749" s="76"/>
      <c r="G8749" s="63"/>
      <c r="H8749" s="64"/>
      <c r="I8749" s="70"/>
    </row>
    <row r="8750" spans="1:9" hidden="1" x14ac:dyDescent="0.25">
      <c r="A8750" s="224"/>
      <c r="B8750" s="56"/>
      <c r="C8750" s="56"/>
      <c r="D8750" s="57"/>
      <c r="E8750" s="66"/>
      <c r="F8750" s="62"/>
      <c r="G8750" s="63"/>
      <c r="H8750" s="64"/>
      <c r="I8750" s="70"/>
    </row>
    <row r="8751" spans="1:9" hidden="1" x14ac:dyDescent="0.25">
      <c r="A8751" s="224"/>
      <c r="B8751" s="56"/>
      <c r="C8751" s="56"/>
      <c r="D8751" s="56"/>
      <c r="E8751" s="66"/>
      <c r="F8751" s="58"/>
      <c r="G8751" s="63"/>
      <c r="H8751" s="64"/>
      <c r="I8751" s="70"/>
    </row>
    <row r="8752" spans="1:9" hidden="1" x14ac:dyDescent="0.25">
      <c r="A8752" s="224"/>
      <c r="B8752" s="55"/>
      <c r="C8752" s="56"/>
      <c r="D8752" s="57"/>
      <c r="E8752" s="72"/>
      <c r="F8752" s="62"/>
      <c r="G8752" s="63"/>
      <c r="H8752" s="64"/>
      <c r="I8752" s="73"/>
    </row>
    <row r="8753" spans="1:9" hidden="1" x14ac:dyDescent="0.25">
      <c r="A8753" s="224"/>
      <c r="B8753" s="95"/>
      <c r="C8753" s="56"/>
      <c r="D8753" s="105"/>
      <c r="E8753" s="66"/>
      <c r="F8753" s="77"/>
      <c r="G8753" s="63"/>
      <c r="H8753" s="64"/>
      <c r="I8753" s="73"/>
    </row>
    <row r="8754" spans="1:9" hidden="1" x14ac:dyDescent="0.25">
      <c r="A8754" s="224"/>
      <c r="B8754" s="55"/>
      <c r="C8754" s="75"/>
      <c r="D8754" s="61"/>
      <c r="E8754" s="56"/>
      <c r="F8754" s="62"/>
      <c r="G8754" s="63"/>
      <c r="H8754" s="64"/>
      <c r="I8754" s="70"/>
    </row>
    <row r="8755" spans="1:9" hidden="1" x14ac:dyDescent="0.25">
      <c r="A8755" s="224"/>
      <c r="B8755" s="56"/>
      <c r="C8755" s="56"/>
      <c r="D8755" s="61"/>
      <c r="E8755" s="56"/>
      <c r="F8755" s="77"/>
      <c r="G8755" s="63"/>
      <c r="H8755" s="64"/>
      <c r="I8755" s="70"/>
    </row>
    <row r="8756" spans="1:9" hidden="1" x14ac:dyDescent="0.25">
      <c r="A8756" s="224"/>
      <c r="B8756" s="56"/>
      <c r="C8756" s="56"/>
      <c r="D8756" s="57"/>
      <c r="E8756" s="56"/>
      <c r="F8756" s="62"/>
      <c r="G8756" s="63"/>
      <c r="H8756" s="64"/>
      <c r="I8756" s="70"/>
    </row>
    <row r="8757" spans="1:9" hidden="1" x14ac:dyDescent="0.25">
      <c r="A8757" s="224"/>
      <c r="B8757" s="56"/>
      <c r="C8757" s="56"/>
      <c r="D8757" s="57"/>
      <c r="E8757" s="66"/>
      <c r="F8757" s="76"/>
      <c r="G8757" s="63"/>
      <c r="H8757" s="64"/>
      <c r="I8757" s="70"/>
    </row>
    <row r="8758" spans="1:9" hidden="1" x14ac:dyDescent="0.25">
      <c r="A8758" s="224"/>
      <c r="B8758" s="81"/>
      <c r="C8758" s="56"/>
      <c r="D8758" s="57"/>
      <c r="E8758" s="72"/>
      <c r="F8758" s="76"/>
      <c r="G8758" s="63"/>
      <c r="H8758" s="64"/>
      <c r="I8758" s="70"/>
    </row>
    <row r="8759" spans="1:9" hidden="1" x14ac:dyDescent="0.25">
      <c r="A8759" s="224"/>
      <c r="B8759" s="68"/>
      <c r="C8759" s="68"/>
      <c r="D8759" s="57"/>
      <c r="E8759" s="66"/>
      <c r="F8759" s="62"/>
      <c r="G8759" s="63"/>
      <c r="H8759" s="64"/>
      <c r="I8759" s="70"/>
    </row>
    <row r="8760" spans="1:9" hidden="1" x14ac:dyDescent="0.25">
      <c r="A8760" s="224"/>
      <c r="B8760" s="56"/>
      <c r="C8760" s="56"/>
      <c r="D8760" s="57"/>
      <c r="E8760" s="72"/>
      <c r="F8760" s="62"/>
      <c r="G8760" s="63"/>
      <c r="H8760" s="64"/>
      <c r="I8760" s="70"/>
    </row>
    <row r="8761" spans="1:9" hidden="1" x14ac:dyDescent="0.25">
      <c r="A8761" s="224"/>
      <c r="B8761" s="68"/>
      <c r="C8761" s="56"/>
      <c r="D8761" s="87"/>
      <c r="E8761" s="56"/>
      <c r="F8761" s="62"/>
      <c r="G8761" s="63"/>
      <c r="H8761" s="64"/>
      <c r="I8761" s="70"/>
    </row>
    <row r="8762" spans="1:9" hidden="1" x14ac:dyDescent="0.25">
      <c r="A8762" s="224"/>
      <c r="B8762" s="56"/>
      <c r="C8762" s="56"/>
      <c r="D8762" s="61"/>
      <c r="E8762" s="56"/>
      <c r="F8762" s="77"/>
      <c r="G8762" s="63"/>
      <c r="H8762" s="64"/>
      <c r="I8762" s="70"/>
    </row>
    <row r="8763" spans="1:9" hidden="1" x14ac:dyDescent="0.25">
      <c r="A8763" s="224"/>
      <c r="B8763" s="56"/>
      <c r="C8763" s="65"/>
      <c r="D8763" s="57"/>
      <c r="E8763" s="66"/>
      <c r="F8763" s="76"/>
      <c r="G8763" s="63"/>
      <c r="H8763" s="64"/>
      <c r="I8763" s="70"/>
    </row>
    <row r="8764" spans="1:9" hidden="1" x14ac:dyDescent="0.25">
      <c r="A8764" s="224"/>
      <c r="B8764" s="55"/>
      <c r="C8764" s="56"/>
      <c r="D8764" s="128"/>
      <c r="E8764" s="86"/>
      <c r="F8764" s="62"/>
      <c r="G8764" s="63"/>
      <c r="H8764" s="64"/>
      <c r="I8764" s="70"/>
    </row>
    <row r="8765" spans="1:9" hidden="1" x14ac:dyDescent="0.25">
      <c r="A8765" s="224"/>
      <c r="B8765" s="56"/>
      <c r="C8765" s="80"/>
      <c r="D8765" s="57"/>
      <c r="E8765" s="72"/>
      <c r="F8765" s="67"/>
      <c r="G8765" s="63"/>
      <c r="H8765" s="64"/>
      <c r="I8765" s="70"/>
    </row>
    <row r="8766" spans="1:9" hidden="1" x14ac:dyDescent="0.25">
      <c r="A8766" s="224"/>
      <c r="B8766" s="56"/>
      <c r="C8766" s="56"/>
      <c r="D8766" s="61"/>
      <c r="E8766" s="72"/>
      <c r="F8766" s="76"/>
      <c r="G8766" s="63"/>
      <c r="H8766" s="64"/>
      <c r="I8766" s="70"/>
    </row>
    <row r="8767" spans="1:9" hidden="1" x14ac:dyDescent="0.25">
      <c r="A8767" s="224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4"/>
      <c r="B8768" s="56"/>
      <c r="C8768" s="56"/>
      <c r="D8768" s="128"/>
      <c r="E8768" s="99"/>
      <c r="F8768" s="116"/>
      <c r="G8768" s="63"/>
      <c r="H8768" s="64"/>
      <c r="I8768" s="70"/>
    </row>
    <row r="8769" spans="1:9" hidden="1" x14ac:dyDescent="0.25">
      <c r="A8769" s="224"/>
      <c r="B8769" s="56"/>
      <c r="C8769" s="56"/>
      <c r="D8769" s="61"/>
      <c r="E8769" s="72"/>
      <c r="F8769" s="76"/>
      <c r="G8769" s="63"/>
      <c r="H8769" s="64"/>
      <c r="I8769" s="70"/>
    </row>
    <row r="8770" spans="1:9" hidden="1" x14ac:dyDescent="0.25">
      <c r="A8770" s="224"/>
      <c r="B8770" s="56"/>
      <c r="C8770" s="56"/>
      <c r="D8770" s="57"/>
      <c r="E8770" s="72"/>
      <c r="F8770" s="67"/>
      <c r="G8770" s="63"/>
      <c r="H8770" s="64"/>
      <c r="I8770" s="73"/>
    </row>
    <row r="8771" spans="1:9" hidden="1" x14ac:dyDescent="0.25">
      <c r="A8771" s="224"/>
      <c r="B8771" s="81"/>
      <c r="C8771" s="56"/>
      <c r="D8771" s="57"/>
      <c r="E8771" s="72"/>
      <c r="F8771" s="76"/>
      <c r="G8771" s="63"/>
      <c r="H8771" s="64"/>
      <c r="I8771" s="73"/>
    </row>
    <row r="8772" spans="1:9" hidden="1" x14ac:dyDescent="0.25">
      <c r="A8772" s="224"/>
      <c r="B8772" s="56"/>
      <c r="C8772" s="232"/>
      <c r="D8772" s="57"/>
      <c r="E8772" s="66"/>
      <c r="F8772" s="62"/>
      <c r="G8772" s="63"/>
      <c r="H8772" s="64"/>
      <c r="I8772" s="56"/>
    </row>
    <row r="8773" spans="1:9" hidden="1" x14ac:dyDescent="0.25">
      <c r="A8773" s="224"/>
      <c r="B8773" s="56"/>
      <c r="C8773" s="232"/>
      <c r="D8773" s="57"/>
      <c r="E8773" s="66"/>
      <c r="F8773" s="62"/>
      <c r="G8773" s="63"/>
      <c r="H8773" s="64"/>
      <c r="I8773" s="56"/>
    </row>
    <row r="8774" spans="1:9" hidden="1" x14ac:dyDescent="0.25">
      <c r="A8774" s="224"/>
      <c r="B8774" s="56"/>
      <c r="C8774" s="232"/>
      <c r="D8774" s="57"/>
      <c r="E8774" s="66"/>
      <c r="F8774" s="62"/>
      <c r="G8774" s="63"/>
      <c r="H8774" s="64"/>
      <c r="I8774" s="56"/>
    </row>
    <row r="8775" spans="1:9" hidden="1" x14ac:dyDescent="0.25">
      <c r="A8775" s="224"/>
      <c r="B8775" s="56"/>
      <c r="C8775" s="110"/>
      <c r="D8775" s="57"/>
      <c r="E8775" s="66"/>
      <c r="F8775" s="62"/>
      <c r="G8775" s="63"/>
      <c r="H8775" s="64"/>
      <c r="I8775" s="56"/>
    </row>
    <row r="8776" spans="1:9" hidden="1" x14ac:dyDescent="0.25">
      <c r="A8776" s="224"/>
      <c r="B8776" s="56"/>
      <c r="C8776" s="232"/>
      <c r="D8776" s="57"/>
      <c r="E8776" s="66"/>
      <c r="F8776" s="62"/>
      <c r="G8776" s="63"/>
      <c r="H8776" s="64"/>
      <c r="I8776" s="56"/>
    </row>
    <row r="8777" spans="1:9" hidden="1" x14ac:dyDescent="0.25">
      <c r="A8777" s="224"/>
      <c r="B8777" s="55"/>
      <c r="C8777" s="56"/>
      <c r="D8777" s="128"/>
      <c r="E8777" s="86"/>
      <c r="F8777" s="253"/>
      <c r="G8777" s="63"/>
      <c r="H8777" s="64"/>
      <c r="I8777" s="56"/>
    </row>
    <row r="8778" spans="1:9" hidden="1" x14ac:dyDescent="0.25">
      <c r="A8778" s="224"/>
      <c r="B8778" s="55"/>
      <c r="C8778" s="56"/>
      <c r="D8778" s="98"/>
      <c r="E8778" s="99"/>
      <c r="F8778" s="67"/>
      <c r="G8778" s="63"/>
      <c r="H8778" s="64"/>
      <c r="I8778" s="56"/>
    </row>
    <row r="8779" spans="1:9" hidden="1" x14ac:dyDescent="0.25">
      <c r="A8779" s="224"/>
      <c r="B8779" s="55"/>
      <c r="C8779" s="75"/>
      <c r="D8779" s="57"/>
      <c r="E8779" s="86"/>
      <c r="F8779" s="62"/>
      <c r="G8779" s="63"/>
      <c r="H8779" s="64"/>
      <c r="I8779" s="56"/>
    </row>
    <row r="8780" spans="1:9" hidden="1" x14ac:dyDescent="0.25">
      <c r="A8780" s="224"/>
      <c r="B8780" s="55"/>
      <c r="C8780" s="56"/>
      <c r="D8780" s="105"/>
      <c r="E8780" s="66"/>
      <c r="F8780" s="76"/>
      <c r="G8780" s="63"/>
      <c r="H8780" s="64"/>
      <c r="I8780" s="56"/>
    </row>
    <row r="8781" spans="1:9" hidden="1" x14ac:dyDescent="0.25">
      <c r="A8781" s="224"/>
      <c r="B8781" s="56"/>
      <c r="C8781" s="56"/>
      <c r="D8781" s="57"/>
      <c r="E8781" s="66"/>
      <c r="F8781" s="76"/>
      <c r="G8781" s="63"/>
      <c r="H8781" s="64"/>
      <c r="I8781" s="56"/>
    </row>
    <row r="8782" spans="1:9" hidden="1" x14ac:dyDescent="0.25">
      <c r="A8782" s="224"/>
      <c r="B8782" s="81"/>
      <c r="C8782" s="56"/>
      <c r="D8782" s="57"/>
      <c r="E8782" s="72"/>
      <c r="F8782" s="76"/>
      <c r="G8782" s="63"/>
      <c r="H8782" s="64"/>
      <c r="I8782" s="70"/>
    </row>
    <row r="8783" spans="1:9" hidden="1" x14ac:dyDescent="0.25">
      <c r="A8783" s="224"/>
      <c r="B8783" s="81"/>
      <c r="C8783" s="56"/>
      <c r="D8783" s="105"/>
      <c r="E8783" s="66"/>
      <c r="F8783" s="76"/>
      <c r="G8783" s="63"/>
      <c r="H8783" s="64"/>
      <c r="I8783" s="70"/>
    </row>
    <row r="8784" spans="1:9" hidden="1" x14ac:dyDescent="0.25">
      <c r="A8784" s="224"/>
      <c r="B8784" s="81"/>
      <c r="C8784" s="56"/>
      <c r="D8784" s="57"/>
      <c r="E8784" s="66"/>
      <c r="F8784" s="62"/>
      <c r="G8784" s="63"/>
      <c r="H8784" s="64"/>
      <c r="I8784" s="70"/>
    </row>
    <row r="8785" spans="1:9" hidden="1" x14ac:dyDescent="0.25">
      <c r="A8785" s="224"/>
      <c r="B8785" s="81"/>
      <c r="C8785" s="56"/>
      <c r="D8785" s="56"/>
      <c r="E8785" s="66"/>
      <c r="F8785" s="58"/>
      <c r="G8785" s="63"/>
      <c r="H8785" s="64"/>
      <c r="I8785" s="70"/>
    </row>
    <row r="8786" spans="1:9" hidden="1" x14ac:dyDescent="0.25">
      <c r="A8786" s="224"/>
      <c r="B8786" s="81"/>
      <c r="C8786" s="56"/>
      <c r="D8786" s="57"/>
      <c r="E8786" s="72"/>
      <c r="F8786" s="62"/>
      <c r="G8786" s="63"/>
      <c r="H8786" s="64"/>
      <c r="I8786" s="70"/>
    </row>
    <row r="8787" spans="1:9" hidden="1" x14ac:dyDescent="0.25">
      <c r="A8787" s="224"/>
      <c r="B8787" s="56"/>
      <c r="C8787" s="71"/>
      <c r="D8787" s="57"/>
      <c r="E8787" s="66"/>
      <c r="F8787" s="59"/>
      <c r="G8787" s="63"/>
      <c r="H8787" s="64"/>
      <c r="I8787" s="70"/>
    </row>
    <row r="8788" spans="1:9" hidden="1" x14ac:dyDescent="0.25">
      <c r="A8788" s="224"/>
      <c r="B8788" s="68"/>
      <c r="C8788" s="56"/>
      <c r="D8788" s="87"/>
      <c r="E8788" s="56"/>
      <c r="F8788" s="62"/>
      <c r="G8788" s="63"/>
      <c r="H8788" s="64"/>
      <c r="I8788" s="70"/>
    </row>
    <row r="8789" spans="1:9" hidden="1" x14ac:dyDescent="0.25">
      <c r="A8789" s="224"/>
      <c r="B8789" s="56"/>
      <c r="C8789" s="56"/>
      <c r="D8789" s="61"/>
      <c r="E8789" s="56"/>
      <c r="F8789" s="62"/>
      <c r="G8789" s="63"/>
      <c r="H8789" s="64"/>
      <c r="I8789" s="73"/>
    </row>
    <row r="8790" spans="1:9" hidden="1" x14ac:dyDescent="0.25">
      <c r="A8790" s="224"/>
      <c r="B8790" s="56"/>
      <c r="C8790" s="56"/>
      <c r="D8790" s="57"/>
      <c r="E8790" s="72"/>
      <c r="F8790" s="62"/>
      <c r="G8790" s="63"/>
      <c r="H8790" s="64"/>
      <c r="I8790" s="73"/>
    </row>
    <row r="8791" spans="1:9" hidden="1" x14ac:dyDescent="0.25">
      <c r="A8791" s="224"/>
      <c r="B8791" s="68"/>
      <c r="C8791" s="56"/>
      <c r="D8791" s="61"/>
      <c r="E8791" s="56"/>
      <c r="F8791" s="62"/>
      <c r="G8791" s="63"/>
      <c r="H8791" s="64"/>
      <c r="I8791" s="70"/>
    </row>
    <row r="8792" spans="1:9" hidden="1" x14ac:dyDescent="0.25">
      <c r="A8792" s="224"/>
      <c r="B8792" s="55"/>
      <c r="C8792" s="75"/>
      <c r="D8792" s="61"/>
      <c r="E8792" s="56"/>
      <c r="F8792" s="62"/>
      <c r="G8792" s="63"/>
      <c r="H8792" s="64"/>
      <c r="I8792" s="73"/>
    </row>
    <row r="8793" spans="1:9" hidden="1" x14ac:dyDescent="0.25">
      <c r="A8793" s="224"/>
      <c r="B8793" s="56"/>
      <c r="C8793" s="56"/>
      <c r="D8793" s="61"/>
      <c r="E8793" s="56"/>
      <c r="F8793" s="77"/>
      <c r="G8793" s="63"/>
      <c r="H8793" s="64"/>
      <c r="I8793" s="70"/>
    </row>
    <row r="8794" spans="1:9" hidden="1" x14ac:dyDescent="0.25">
      <c r="A8794" s="224"/>
      <c r="B8794" s="56"/>
      <c r="C8794" s="56"/>
      <c r="D8794" s="57"/>
      <c r="E8794" s="56"/>
      <c r="F8794" s="62"/>
      <c r="G8794" s="63"/>
      <c r="H8794" s="64"/>
      <c r="I8794" s="70"/>
    </row>
    <row r="8795" spans="1:9" hidden="1" x14ac:dyDescent="0.25">
      <c r="A8795" s="224"/>
      <c r="B8795" s="56"/>
      <c r="C8795" s="56"/>
      <c r="D8795" s="57"/>
      <c r="E8795" s="56"/>
      <c r="F8795" s="62"/>
      <c r="G8795" s="63"/>
      <c r="H8795" s="64"/>
      <c r="I8795" s="73"/>
    </row>
    <row r="8796" spans="1:9" hidden="1" x14ac:dyDescent="0.25">
      <c r="A8796" s="224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4"/>
      <c r="B8797" s="56"/>
      <c r="C8797" s="65"/>
      <c r="D8797" s="87"/>
      <c r="E8797" s="72"/>
      <c r="F8797" s="62"/>
      <c r="G8797" s="63"/>
      <c r="H8797" s="64"/>
      <c r="I8797" s="70"/>
    </row>
    <row r="8798" spans="1:9" hidden="1" x14ac:dyDescent="0.25">
      <c r="A8798" s="224"/>
      <c r="B8798" s="56"/>
      <c r="C8798" s="56"/>
      <c r="D8798" s="57"/>
      <c r="E8798" s="56"/>
      <c r="F8798" s="62"/>
      <c r="G8798" s="63"/>
      <c r="H8798" s="64"/>
      <c r="I8798" s="70"/>
    </row>
    <row r="8799" spans="1:9" hidden="1" x14ac:dyDescent="0.25">
      <c r="A8799" s="224"/>
      <c r="B8799" s="55"/>
      <c r="C8799" s="55"/>
      <c r="D8799" s="57"/>
      <c r="E8799" s="56"/>
      <c r="F8799" s="62"/>
      <c r="G8799" s="63"/>
      <c r="H8799" s="64"/>
      <c r="I8799" s="70"/>
    </row>
    <row r="8800" spans="1:9" hidden="1" x14ac:dyDescent="0.25">
      <c r="A8800" s="224"/>
      <c r="B8800" s="56"/>
      <c r="C8800" s="56"/>
      <c r="D8800" s="57"/>
      <c r="E8800" s="86"/>
      <c r="F8800" s="62"/>
      <c r="G8800" s="63"/>
      <c r="H8800" s="64"/>
      <c r="I8800" s="70"/>
    </row>
    <row r="8801" spans="1:9" hidden="1" x14ac:dyDescent="0.25">
      <c r="A8801" s="224"/>
      <c r="B8801" s="68"/>
      <c r="C8801" s="68"/>
      <c r="D8801" s="57"/>
      <c r="E8801" s="66"/>
      <c r="F8801" s="62"/>
      <c r="G8801" s="63"/>
      <c r="H8801" s="64"/>
      <c r="I8801" s="70"/>
    </row>
    <row r="8802" spans="1:9" hidden="1" x14ac:dyDescent="0.25">
      <c r="A8802" s="224"/>
      <c r="B8802" s="56"/>
      <c r="C8802" s="56"/>
      <c r="D8802" s="57"/>
      <c r="E8802" s="72"/>
      <c r="F8802" s="62"/>
      <c r="G8802" s="63"/>
      <c r="H8802" s="64"/>
      <c r="I8802" s="70"/>
    </row>
    <row r="8803" spans="1:9" hidden="1" x14ac:dyDescent="0.25">
      <c r="A8803" s="224"/>
      <c r="B8803" s="56"/>
      <c r="C8803" s="80"/>
      <c r="D8803" s="57"/>
      <c r="E8803" s="72"/>
      <c r="F8803" s="67"/>
      <c r="G8803" s="63"/>
      <c r="H8803" s="64"/>
      <c r="I8803" s="70"/>
    </row>
    <row r="8804" spans="1:9" hidden="1" x14ac:dyDescent="0.25">
      <c r="A8804" s="224"/>
      <c r="B8804" s="56"/>
      <c r="C8804" s="56"/>
      <c r="D8804" s="57"/>
      <c r="E8804" s="72"/>
      <c r="F8804" s="67"/>
      <c r="G8804" s="63"/>
      <c r="H8804" s="64"/>
      <c r="I8804" s="70"/>
    </row>
    <row r="8805" spans="1:9" hidden="1" x14ac:dyDescent="0.25">
      <c r="A8805" s="224"/>
      <c r="B8805" s="81"/>
      <c r="C8805" s="56"/>
      <c r="D8805" s="57"/>
      <c r="E8805" s="72"/>
      <c r="F8805" s="76"/>
      <c r="G8805" s="63"/>
      <c r="H8805" s="64"/>
      <c r="I8805" s="70"/>
    </row>
    <row r="8806" spans="1:9" hidden="1" x14ac:dyDescent="0.25">
      <c r="A8806" s="224"/>
      <c r="B8806" s="81"/>
      <c r="C8806" s="56"/>
      <c r="D8806" s="57"/>
      <c r="E8806" s="72"/>
      <c r="F8806" s="76"/>
      <c r="G8806" s="63"/>
      <c r="H8806" s="64"/>
      <c r="I8806" s="70"/>
    </row>
    <row r="8807" spans="1:9" hidden="1" x14ac:dyDescent="0.25">
      <c r="A8807" s="224"/>
      <c r="B8807" s="56"/>
      <c r="C8807" s="56"/>
      <c r="D8807" s="57"/>
      <c r="E8807" s="72"/>
      <c r="F8807" s="62"/>
      <c r="G8807" s="63"/>
      <c r="H8807" s="64"/>
      <c r="I8807" s="70"/>
    </row>
    <row r="8808" spans="1:9" hidden="1" x14ac:dyDescent="0.25">
      <c r="A8808" s="224"/>
      <c r="B8808" s="68"/>
      <c r="C8808" s="56"/>
      <c r="D8808" s="57"/>
      <c r="E8808" s="72"/>
      <c r="F8808" s="62"/>
      <c r="G8808" s="63"/>
      <c r="H8808" s="64"/>
      <c r="I8808" s="73"/>
    </row>
    <row r="8809" spans="1:9" hidden="1" x14ac:dyDescent="0.25">
      <c r="A8809" s="224"/>
      <c r="B8809" s="56"/>
      <c r="C8809" s="56"/>
      <c r="D8809" s="61"/>
      <c r="E8809" s="72"/>
      <c r="F8809" s="76"/>
      <c r="G8809" s="63"/>
      <c r="H8809" s="64"/>
      <c r="I8809" s="73"/>
    </row>
    <row r="8810" spans="1:9" hidden="1" x14ac:dyDescent="0.25">
      <c r="A8810" s="224"/>
      <c r="B8810" s="56"/>
      <c r="C8810" s="75"/>
      <c r="D8810" s="57"/>
      <c r="E8810" s="72"/>
      <c r="F8810" s="62"/>
      <c r="G8810" s="63"/>
      <c r="H8810" s="64"/>
      <c r="I8810" s="73"/>
    </row>
    <row r="8811" spans="1:9" hidden="1" x14ac:dyDescent="0.25">
      <c r="A8811" s="224"/>
      <c r="B8811" s="56"/>
      <c r="C8811" s="56"/>
      <c r="D8811" s="57"/>
      <c r="E8811" s="72"/>
      <c r="F8811" s="77"/>
      <c r="G8811" s="63"/>
      <c r="H8811" s="64"/>
      <c r="I8811" s="73"/>
    </row>
    <row r="8812" spans="1:9" hidden="1" x14ac:dyDescent="0.25">
      <c r="A8812" s="224"/>
      <c r="B8812" s="56"/>
      <c r="C8812" s="56"/>
      <c r="D8812" s="87"/>
      <c r="E8812" s="72"/>
      <c r="F8812" s="62"/>
      <c r="G8812" s="63"/>
      <c r="H8812" s="64"/>
      <c r="I8812" s="70"/>
    </row>
    <row r="8813" spans="1:9" hidden="1" x14ac:dyDescent="0.25">
      <c r="A8813" s="224"/>
      <c r="B8813" s="56"/>
      <c r="C8813" s="56"/>
      <c r="D8813" s="57"/>
      <c r="E8813" s="56"/>
      <c r="F8813" s="62"/>
      <c r="G8813" s="63"/>
      <c r="H8813" s="64"/>
      <c r="I8813" s="73"/>
    </row>
    <row r="8814" spans="1:9" hidden="1" x14ac:dyDescent="0.25">
      <c r="A8814" s="224"/>
      <c r="B8814" s="55"/>
      <c r="C8814" s="75"/>
      <c r="D8814" s="61"/>
      <c r="E8814" s="56"/>
      <c r="F8814" s="62"/>
      <c r="G8814" s="63"/>
      <c r="H8814" s="64"/>
      <c r="I8814" s="70"/>
    </row>
    <row r="8815" spans="1:9" hidden="1" x14ac:dyDescent="0.25">
      <c r="A8815" s="224"/>
      <c r="B8815" s="56"/>
      <c r="C8815" s="56"/>
      <c r="D8815" s="61"/>
      <c r="E8815" s="56"/>
      <c r="F8815" s="77"/>
      <c r="G8815" s="63"/>
      <c r="H8815" s="64"/>
      <c r="I8815" s="70"/>
    </row>
    <row r="8816" spans="1:9" hidden="1" x14ac:dyDescent="0.25">
      <c r="A8816" s="224"/>
      <c r="B8816" s="56"/>
      <c r="C8816" s="56"/>
      <c r="D8816" s="57"/>
      <c r="E8816" s="56"/>
      <c r="F8816" s="62"/>
      <c r="G8816" s="63"/>
      <c r="H8816" s="64"/>
      <c r="I8816" s="73"/>
    </row>
    <row r="8817" spans="1:9" hidden="1" x14ac:dyDescent="0.25">
      <c r="A8817" s="224"/>
      <c r="B8817" s="60"/>
      <c r="C8817" s="56"/>
      <c r="D8817" s="71"/>
      <c r="E8817" s="71"/>
      <c r="F8817" s="96"/>
      <c r="G8817" s="63"/>
      <c r="H8817" s="64"/>
      <c r="I8817" s="70"/>
    </row>
    <row r="8818" spans="1:9" hidden="1" x14ac:dyDescent="0.25">
      <c r="A8818" s="224"/>
      <c r="B8818" s="56"/>
      <c r="C8818" s="56"/>
      <c r="D8818" s="61"/>
      <c r="E8818" s="71"/>
      <c r="F8818" s="77"/>
      <c r="G8818" s="63"/>
      <c r="H8818" s="64"/>
      <c r="I8818" s="70"/>
    </row>
    <row r="8819" spans="1:9" hidden="1" x14ac:dyDescent="0.25">
      <c r="A8819" s="224"/>
      <c r="B8819" s="68"/>
      <c r="C8819" s="68"/>
      <c r="D8819" s="57"/>
      <c r="E8819" s="66"/>
      <c r="F8819" s="62"/>
      <c r="G8819" s="63"/>
      <c r="H8819" s="64"/>
      <c r="I8819" s="70"/>
    </row>
    <row r="8820" spans="1:9" hidden="1" x14ac:dyDescent="0.25">
      <c r="A8820" s="224"/>
      <c r="B8820" s="56"/>
      <c r="C8820" s="56"/>
      <c r="D8820" s="57"/>
      <c r="E8820" s="72"/>
      <c r="F8820" s="62"/>
      <c r="G8820" s="63"/>
      <c r="H8820" s="64"/>
      <c r="I8820" s="70"/>
    </row>
    <row r="8821" spans="1:9" hidden="1" x14ac:dyDescent="0.25">
      <c r="A8821" s="224"/>
      <c r="B8821" s="56"/>
      <c r="C8821" s="56"/>
      <c r="D8821" s="57"/>
      <c r="E8821" s="72"/>
      <c r="F8821" s="67"/>
      <c r="G8821" s="63"/>
      <c r="H8821" s="64"/>
      <c r="I8821" s="70"/>
    </row>
    <row r="8822" spans="1:9" hidden="1" x14ac:dyDescent="0.25">
      <c r="A8822" s="224"/>
      <c r="B8822" s="56"/>
      <c r="C8822" s="56"/>
      <c r="D8822" s="57"/>
      <c r="E8822" s="72"/>
      <c r="F8822" s="67"/>
      <c r="G8822" s="63"/>
      <c r="H8822" s="64"/>
      <c r="I8822" s="70"/>
    </row>
    <row r="8823" spans="1:9" hidden="1" x14ac:dyDescent="0.25">
      <c r="A8823" s="224"/>
      <c r="B8823" s="56"/>
      <c r="C8823" s="65"/>
      <c r="D8823" s="57"/>
      <c r="E8823" s="72"/>
      <c r="F8823" s="62"/>
      <c r="G8823" s="63"/>
      <c r="H8823" s="64"/>
      <c r="I8823" s="70"/>
    </row>
    <row r="8824" spans="1:9" hidden="1" x14ac:dyDescent="0.25">
      <c r="A8824" s="224"/>
      <c r="B8824" s="56"/>
      <c r="C8824" s="56"/>
      <c r="D8824" s="57"/>
      <c r="E8824" s="56"/>
      <c r="F8824" s="62"/>
      <c r="G8824" s="63"/>
      <c r="H8824" s="64"/>
      <c r="I8824" s="70"/>
    </row>
    <row r="8825" spans="1:9" hidden="1" x14ac:dyDescent="0.25">
      <c r="A8825" s="224"/>
      <c r="B8825" s="56"/>
      <c r="C8825" s="56"/>
      <c r="D8825" s="57"/>
      <c r="E8825" s="72"/>
      <c r="F8825" s="67"/>
      <c r="G8825" s="63"/>
      <c r="H8825" s="64"/>
      <c r="I8825" s="70"/>
    </row>
    <row r="8826" spans="1:9" hidden="1" x14ac:dyDescent="0.25">
      <c r="A8826" s="224"/>
      <c r="B8826" s="55"/>
      <c r="C8826" s="75"/>
      <c r="D8826" s="61"/>
      <c r="E8826" s="56"/>
      <c r="F8826" s="62"/>
      <c r="G8826" s="63"/>
      <c r="H8826" s="64"/>
      <c r="I8826" s="70"/>
    </row>
    <row r="8827" spans="1:9" hidden="1" x14ac:dyDescent="0.25">
      <c r="A8827" s="224"/>
      <c r="B8827" s="81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4"/>
      <c r="B8828" s="55"/>
      <c r="C8828" s="56"/>
      <c r="D8828" s="57"/>
      <c r="E8828" s="66"/>
      <c r="F8828" s="76"/>
      <c r="G8828" s="63"/>
      <c r="H8828" s="64"/>
      <c r="I8828" s="70"/>
    </row>
    <row r="8829" spans="1:9" hidden="1" x14ac:dyDescent="0.25">
      <c r="A8829" s="224"/>
      <c r="B8829" s="56"/>
      <c r="C8829" s="56"/>
      <c r="D8829" s="57"/>
      <c r="E8829" s="72"/>
      <c r="F8829" s="67"/>
      <c r="G8829" s="63"/>
      <c r="H8829" s="64"/>
      <c r="I8829" s="70"/>
    </row>
    <row r="8830" spans="1:9" hidden="1" x14ac:dyDescent="0.25">
      <c r="A8830" s="224"/>
      <c r="B8830" s="68"/>
      <c r="C8830" s="56"/>
      <c r="D8830" s="87"/>
      <c r="E8830" s="72"/>
      <c r="F8830" s="62"/>
      <c r="G8830" s="63"/>
      <c r="H8830" s="64"/>
      <c r="I8830" s="70"/>
    </row>
    <row r="8831" spans="1:9" hidden="1" x14ac:dyDescent="0.25">
      <c r="A8831" s="224"/>
      <c r="B8831" s="56"/>
      <c r="C8831" s="123"/>
      <c r="D8831" s="57"/>
      <c r="E8831" s="72"/>
      <c r="F8831" s="62"/>
      <c r="G8831" s="63"/>
      <c r="H8831" s="64"/>
      <c r="I8831" s="70"/>
    </row>
    <row r="8832" spans="1:9" hidden="1" x14ac:dyDescent="0.25">
      <c r="A8832" s="224"/>
      <c r="B8832" s="56"/>
      <c r="C8832" s="71"/>
      <c r="D8832" s="57"/>
      <c r="E8832" s="72"/>
      <c r="F8832" s="62"/>
      <c r="G8832" s="63"/>
      <c r="H8832" s="64"/>
      <c r="I8832" s="70"/>
    </row>
    <row r="8833" spans="1:9" hidden="1" x14ac:dyDescent="0.25">
      <c r="A8833" s="224"/>
      <c r="B8833" s="56"/>
      <c r="C8833" s="56"/>
      <c r="D8833" s="115"/>
      <c r="E8833" s="99"/>
      <c r="F8833" s="116"/>
      <c r="G8833" s="63"/>
      <c r="H8833" s="64"/>
      <c r="I8833" s="73"/>
    </row>
    <row r="8834" spans="1:9" hidden="1" x14ac:dyDescent="0.25">
      <c r="A8834" s="224"/>
      <c r="B8834" s="56"/>
      <c r="C8834" s="56"/>
      <c r="D8834" s="57"/>
      <c r="E8834" s="56"/>
      <c r="F8834" s="62"/>
      <c r="G8834" s="63"/>
      <c r="H8834" s="64"/>
      <c r="I8834" s="73"/>
    </row>
    <row r="8835" spans="1:9" hidden="1" x14ac:dyDescent="0.25">
      <c r="A8835" s="224"/>
      <c r="B8835" s="56"/>
      <c r="C8835" s="56"/>
      <c r="D8835" s="61"/>
      <c r="E8835" s="56"/>
      <c r="F8835" s="77"/>
      <c r="G8835" s="63"/>
      <c r="H8835" s="64"/>
      <c r="I8835" s="70"/>
    </row>
    <row r="8836" spans="1:9" hidden="1" x14ac:dyDescent="0.25">
      <c r="A8836" s="224"/>
      <c r="B8836" s="56"/>
      <c r="C8836" s="123"/>
      <c r="D8836" s="57"/>
      <c r="E8836" s="72"/>
      <c r="F8836" s="62"/>
      <c r="G8836" s="63"/>
      <c r="H8836" s="64"/>
      <c r="I8836" s="70"/>
    </row>
    <row r="8837" spans="1:9" hidden="1" x14ac:dyDescent="0.25">
      <c r="A8837" s="224"/>
      <c r="B8837" s="56"/>
      <c r="C8837" s="71"/>
      <c r="D8837" s="57"/>
      <c r="E8837" s="72"/>
      <c r="F8837" s="62"/>
      <c r="G8837" s="63"/>
      <c r="H8837" s="64"/>
      <c r="I8837" s="73"/>
    </row>
    <row r="8838" spans="1:9" hidden="1" x14ac:dyDescent="0.25">
      <c r="A8838" s="224"/>
      <c r="B8838" s="56"/>
      <c r="C8838" s="56"/>
      <c r="D8838" s="57"/>
      <c r="E8838" s="56"/>
      <c r="F8838" s="62"/>
      <c r="G8838" s="63"/>
      <c r="H8838" s="64"/>
      <c r="I8838" s="73"/>
    </row>
    <row r="8839" spans="1:9" hidden="1" x14ac:dyDescent="0.25">
      <c r="A8839" s="224"/>
      <c r="B8839" s="56"/>
      <c r="C8839" s="56"/>
      <c r="D8839" s="57"/>
      <c r="E8839" s="72"/>
      <c r="F8839" s="67"/>
      <c r="G8839" s="63"/>
      <c r="H8839" s="64"/>
      <c r="I8839" s="56"/>
    </row>
    <row r="8840" spans="1:9" hidden="1" x14ac:dyDescent="0.25">
      <c r="A8840" s="224"/>
      <c r="B8840" s="68"/>
      <c r="C8840" s="56"/>
      <c r="D8840" s="87"/>
      <c r="E8840" s="72"/>
      <c r="F8840" s="62"/>
      <c r="G8840" s="63"/>
      <c r="H8840" s="64"/>
      <c r="I8840" s="56"/>
    </row>
    <row r="8841" spans="1:9" hidden="1" x14ac:dyDescent="0.25">
      <c r="A8841" s="224"/>
      <c r="B8841" s="68"/>
      <c r="C8841" s="56"/>
      <c r="D8841" s="87"/>
      <c r="E8841" s="72"/>
      <c r="F8841" s="62"/>
      <c r="G8841" s="63"/>
      <c r="H8841" s="64"/>
      <c r="I8841" s="56"/>
    </row>
    <row r="8842" spans="1:9" hidden="1" x14ac:dyDescent="0.25">
      <c r="A8842" s="224"/>
      <c r="B8842" s="81"/>
      <c r="C8842" s="56"/>
      <c r="D8842" s="57"/>
      <c r="E8842" s="72"/>
      <c r="F8842" s="76"/>
      <c r="G8842" s="63"/>
      <c r="H8842" s="64"/>
      <c r="I8842" s="56"/>
    </row>
    <row r="8843" spans="1:9" hidden="1" x14ac:dyDescent="0.25">
      <c r="A8843" s="224"/>
      <c r="B8843" s="81"/>
      <c r="C8843" s="56"/>
      <c r="D8843" s="57"/>
      <c r="E8843" s="72"/>
      <c r="F8843" s="58"/>
      <c r="G8843" s="63"/>
      <c r="H8843" s="64"/>
      <c r="I8843" s="56"/>
    </row>
    <row r="8844" spans="1:9" hidden="1" x14ac:dyDescent="0.25">
      <c r="A8844" s="224"/>
      <c r="B8844" s="81"/>
      <c r="C8844" s="56"/>
      <c r="D8844" s="57"/>
      <c r="E8844" s="72"/>
      <c r="F8844" s="58"/>
      <c r="G8844" s="63"/>
      <c r="H8844" s="64"/>
      <c r="I8844" s="70"/>
    </row>
    <row r="8845" spans="1:9" hidden="1" x14ac:dyDescent="0.25">
      <c r="A8845" s="224"/>
      <c r="B8845" s="56"/>
      <c r="C8845" s="56"/>
      <c r="D8845" s="57"/>
      <c r="E8845" s="56"/>
      <c r="F8845" s="62"/>
      <c r="G8845" s="63"/>
      <c r="H8845" s="64"/>
      <c r="I8845" s="70"/>
    </row>
    <row r="8846" spans="1:9" hidden="1" x14ac:dyDescent="0.25">
      <c r="A8846" s="224"/>
      <c r="B8846" s="56"/>
      <c r="C8846" s="56"/>
      <c r="D8846" s="57"/>
      <c r="E8846" s="72"/>
      <c r="F8846" s="67"/>
      <c r="G8846" s="63"/>
      <c r="H8846" s="64"/>
      <c r="I8846" s="70"/>
    </row>
    <row r="8847" spans="1:9" hidden="1" x14ac:dyDescent="0.25">
      <c r="A8847" s="224"/>
      <c r="B8847" s="56"/>
      <c r="C8847" s="80"/>
      <c r="D8847" s="61"/>
      <c r="E8847" s="84"/>
      <c r="F8847" s="76"/>
      <c r="G8847" s="63"/>
      <c r="H8847" s="64"/>
      <c r="I8847" s="70"/>
    </row>
    <row r="8848" spans="1:9" hidden="1" x14ac:dyDescent="0.25">
      <c r="A8848" s="224"/>
      <c r="B8848" s="56"/>
      <c r="C8848" s="81"/>
      <c r="D8848" s="57"/>
      <c r="E8848" s="72"/>
      <c r="F8848" s="62"/>
      <c r="G8848" s="63"/>
      <c r="H8848" s="64"/>
      <c r="I8848" s="70"/>
    </row>
    <row r="8849" spans="1:9" hidden="1" x14ac:dyDescent="0.25">
      <c r="A8849" s="224"/>
      <c r="B8849" s="56"/>
      <c r="C8849" s="56"/>
      <c r="D8849" s="57"/>
      <c r="E8849" s="72"/>
      <c r="F8849" s="77"/>
      <c r="G8849" s="63"/>
      <c r="H8849" s="64"/>
      <c r="I8849" s="70"/>
    </row>
    <row r="8850" spans="1:9" hidden="1" x14ac:dyDescent="0.25">
      <c r="A8850" s="224"/>
      <c r="B8850" s="68"/>
      <c r="C8850" s="56"/>
      <c r="D8850" s="243"/>
      <c r="E8850" s="72"/>
      <c r="F8850" s="77"/>
      <c r="G8850" s="63"/>
      <c r="H8850" s="64"/>
      <c r="I8850" s="70"/>
    </row>
    <row r="8851" spans="1:9" hidden="1" x14ac:dyDescent="0.25">
      <c r="A8851" s="224"/>
      <c r="B8851" s="56"/>
      <c r="C8851" s="65"/>
      <c r="D8851" s="57"/>
      <c r="E8851" s="72"/>
      <c r="F8851" s="67"/>
      <c r="G8851" s="63"/>
      <c r="H8851" s="64"/>
      <c r="I8851" s="70"/>
    </row>
    <row r="8852" spans="1:9" hidden="1" x14ac:dyDescent="0.25">
      <c r="A8852" s="224"/>
      <c r="B8852" s="56"/>
      <c r="C8852" s="56"/>
      <c r="D8852" s="98"/>
      <c r="E8852" s="72"/>
      <c r="F8852" s="67"/>
      <c r="G8852" s="63"/>
      <c r="H8852" s="64"/>
      <c r="I8852" s="70"/>
    </row>
    <row r="8853" spans="1:9" hidden="1" x14ac:dyDescent="0.25">
      <c r="A8853" s="224"/>
      <c r="B8853" s="56"/>
      <c r="C8853" s="56"/>
      <c r="D8853" s="57"/>
      <c r="E8853" s="72"/>
      <c r="F8853" s="76"/>
      <c r="G8853" s="63"/>
      <c r="H8853" s="64"/>
      <c r="I8853" s="70"/>
    </row>
    <row r="8854" spans="1:9" hidden="1" x14ac:dyDescent="0.25">
      <c r="A8854" s="224"/>
      <c r="B8854" s="56"/>
      <c r="C8854" s="56"/>
      <c r="D8854" s="128"/>
      <c r="E8854" s="86"/>
      <c r="F8854" s="253"/>
      <c r="G8854" s="63"/>
      <c r="H8854" s="64"/>
      <c r="I8854" s="70"/>
    </row>
    <row r="8855" spans="1:9" hidden="1" x14ac:dyDescent="0.25">
      <c r="A8855" s="224"/>
      <c r="B8855" s="55"/>
      <c r="C8855" s="55"/>
      <c r="D8855" s="57"/>
      <c r="E8855" s="66"/>
      <c r="F8855" s="62"/>
      <c r="G8855" s="63"/>
      <c r="H8855" s="64"/>
      <c r="I8855" s="70"/>
    </row>
    <row r="8856" spans="1:9" hidden="1" x14ac:dyDescent="0.25">
      <c r="A8856" s="224"/>
      <c r="B8856" s="56"/>
      <c r="C8856" s="56"/>
      <c r="D8856" s="57"/>
      <c r="E8856" s="72"/>
      <c r="F8856" s="76"/>
      <c r="G8856" s="63"/>
      <c r="H8856" s="64"/>
      <c r="I8856" s="70"/>
    </row>
    <row r="8857" spans="1:9" hidden="1" x14ac:dyDescent="0.25">
      <c r="A8857" s="224"/>
      <c r="B8857" s="81"/>
      <c r="C8857" s="56"/>
      <c r="D8857" s="105"/>
      <c r="E8857" s="66"/>
      <c r="F8857" s="76"/>
      <c r="G8857" s="63"/>
      <c r="H8857" s="64"/>
      <c r="I8857" s="70"/>
    </row>
    <row r="8858" spans="1:9" hidden="1" x14ac:dyDescent="0.25">
      <c r="A8858" s="224"/>
      <c r="B8858" s="56"/>
      <c r="C8858" s="75"/>
      <c r="D8858" s="57"/>
      <c r="E8858" s="72"/>
      <c r="F8858" s="62"/>
      <c r="G8858" s="63"/>
      <c r="H8858" s="64"/>
      <c r="I8858" s="70"/>
    </row>
    <row r="8859" spans="1:9" hidden="1" x14ac:dyDescent="0.25">
      <c r="A8859" s="224"/>
      <c r="B8859" s="56"/>
      <c r="C8859" s="56"/>
      <c r="D8859" s="57"/>
      <c r="E8859" s="66"/>
      <c r="F8859" s="62"/>
      <c r="G8859" s="63"/>
      <c r="H8859" s="64"/>
      <c r="I8859" s="70"/>
    </row>
    <row r="8860" spans="1:9" hidden="1" x14ac:dyDescent="0.25">
      <c r="A8860" s="224"/>
      <c r="B8860" s="56"/>
      <c r="C8860" s="81"/>
      <c r="D8860" s="57"/>
      <c r="E8860" s="72"/>
      <c r="F8860" s="62"/>
      <c r="G8860" s="63"/>
      <c r="H8860" s="64"/>
      <c r="I8860" s="70"/>
    </row>
    <row r="8861" spans="1:9" hidden="1" x14ac:dyDescent="0.25">
      <c r="A8861" s="224"/>
      <c r="B8861" s="81"/>
      <c r="C8861" s="71"/>
      <c r="D8861" s="57"/>
      <c r="E8861" s="66"/>
      <c r="F8861" s="67"/>
      <c r="G8861" s="63"/>
      <c r="H8861" s="64"/>
      <c r="I8861" s="70"/>
    </row>
    <row r="8862" spans="1:9" hidden="1" x14ac:dyDescent="0.25">
      <c r="A8862" s="224"/>
      <c r="B8862" s="81"/>
      <c r="C8862" s="71"/>
      <c r="D8862" s="87"/>
      <c r="E8862" s="56"/>
      <c r="F8862" s="67"/>
      <c r="G8862" s="63"/>
      <c r="H8862" s="64"/>
      <c r="I8862" s="70"/>
    </row>
    <row r="8863" spans="1:9" hidden="1" x14ac:dyDescent="0.25">
      <c r="A8863" s="224"/>
      <c r="B8863" s="81"/>
      <c r="C8863" s="71"/>
      <c r="D8863" s="61"/>
      <c r="E8863" s="56"/>
      <c r="F8863" s="67"/>
      <c r="G8863" s="63"/>
      <c r="H8863" s="64"/>
      <c r="I8863" s="70"/>
    </row>
    <row r="8864" spans="1:9" hidden="1" x14ac:dyDescent="0.25">
      <c r="A8864" s="224"/>
      <c r="B8864" s="81"/>
      <c r="C8864" s="71"/>
      <c r="D8864" s="57"/>
      <c r="E8864" s="66"/>
      <c r="F8864" s="67"/>
      <c r="G8864" s="63"/>
      <c r="H8864" s="64"/>
      <c r="I8864" s="70"/>
    </row>
    <row r="8865" spans="1:9" hidden="1" x14ac:dyDescent="0.25">
      <c r="A8865" s="224"/>
      <c r="B8865" s="55"/>
      <c r="C8865" s="56"/>
      <c r="D8865" s="98"/>
      <c r="E8865" s="66"/>
      <c r="F8865" s="120"/>
      <c r="G8865" s="63"/>
      <c r="H8865" s="64"/>
      <c r="I8865" s="70"/>
    </row>
    <row r="8866" spans="1:9" hidden="1" x14ac:dyDescent="0.25">
      <c r="A8866" s="224"/>
      <c r="B8866" s="55"/>
      <c r="C8866" s="72"/>
      <c r="D8866" s="57"/>
      <c r="E8866" s="66"/>
      <c r="F8866" s="120"/>
      <c r="G8866" s="63"/>
      <c r="H8866" s="64"/>
      <c r="I8866" s="70"/>
    </row>
    <row r="8867" spans="1:9" hidden="1" x14ac:dyDescent="0.25">
      <c r="A8867" s="224"/>
      <c r="B8867" s="55"/>
      <c r="C8867" s="56"/>
      <c r="D8867" s="57"/>
      <c r="E8867" s="72"/>
      <c r="F8867" s="120"/>
      <c r="G8867" s="63"/>
      <c r="H8867" s="64"/>
      <c r="I8867" s="70"/>
    </row>
    <row r="8868" spans="1:9" hidden="1" x14ac:dyDescent="0.25">
      <c r="A8868" s="224"/>
      <c r="B8868" s="55"/>
      <c r="C8868" s="56"/>
      <c r="D8868" s="57"/>
      <c r="E8868" s="66"/>
      <c r="F8868" s="120"/>
      <c r="G8868" s="63"/>
      <c r="H8868" s="64"/>
      <c r="I8868" s="70"/>
    </row>
    <row r="8869" spans="1:9" hidden="1" x14ac:dyDescent="0.25">
      <c r="A8869" s="224"/>
      <c r="B8869" s="56"/>
      <c r="C8869" s="56"/>
      <c r="D8869" s="57"/>
      <c r="E8869" s="66"/>
      <c r="F8869" s="76"/>
      <c r="G8869" s="63"/>
      <c r="H8869" s="64"/>
      <c r="I8869" s="70"/>
    </row>
    <row r="8870" spans="1:9" hidden="1" x14ac:dyDescent="0.25">
      <c r="A8870" s="224"/>
      <c r="B8870" s="56"/>
      <c r="C8870" s="56"/>
      <c r="D8870" s="57"/>
      <c r="E8870" s="86"/>
      <c r="F8870" s="96"/>
      <c r="G8870" s="63"/>
      <c r="H8870" s="64"/>
      <c r="I8870" s="73"/>
    </row>
    <row r="8871" spans="1:9" hidden="1" x14ac:dyDescent="0.25">
      <c r="A8871" s="224"/>
      <c r="B8871" s="68"/>
      <c r="C8871" s="56"/>
      <c r="D8871" s="61"/>
      <c r="E8871" s="72"/>
      <c r="F8871" s="76"/>
      <c r="G8871" s="63"/>
      <c r="H8871" s="64"/>
      <c r="I8871" s="73"/>
    </row>
    <row r="8872" spans="1:9" hidden="1" x14ac:dyDescent="0.25">
      <c r="A8872" s="224"/>
      <c r="B8872" s="68"/>
      <c r="C8872" s="75"/>
      <c r="D8872" s="57"/>
      <c r="E8872" s="72"/>
      <c r="F8872" s="62"/>
      <c r="G8872" s="63"/>
      <c r="H8872" s="64"/>
      <c r="I8872" s="73"/>
    </row>
    <row r="8873" spans="1:9" hidden="1" x14ac:dyDescent="0.25">
      <c r="A8873" s="224"/>
      <c r="B8873" s="55"/>
      <c r="C8873" s="56"/>
      <c r="D8873" s="57"/>
      <c r="E8873" s="72"/>
      <c r="F8873" s="77"/>
      <c r="G8873" s="63"/>
      <c r="H8873" s="64"/>
      <c r="I8873" s="73"/>
    </row>
    <row r="8874" spans="1:9" hidden="1" x14ac:dyDescent="0.25">
      <c r="A8874" s="224"/>
      <c r="B8874" s="56"/>
      <c r="C8874" s="75"/>
      <c r="D8874" s="87"/>
      <c r="E8874" s="72"/>
      <c r="F8874" s="62"/>
      <c r="G8874" s="63"/>
      <c r="H8874" s="64"/>
      <c r="I8874" s="73"/>
    </row>
    <row r="8875" spans="1:9" hidden="1" x14ac:dyDescent="0.25">
      <c r="A8875" s="224"/>
      <c r="B8875" s="68"/>
      <c r="C8875" s="56"/>
      <c r="D8875" s="57"/>
      <c r="E8875" s="72"/>
      <c r="F8875" s="62"/>
      <c r="G8875" s="63"/>
      <c r="H8875" s="64"/>
      <c r="I8875" s="73"/>
    </row>
    <row r="8876" spans="1:9" hidden="1" x14ac:dyDescent="0.25">
      <c r="A8876" s="224"/>
      <c r="B8876" s="68"/>
      <c r="C8876" s="56"/>
      <c r="D8876" s="57"/>
      <c r="E8876" s="72"/>
      <c r="F8876" s="76"/>
      <c r="G8876" s="63"/>
      <c r="H8876" s="64"/>
      <c r="I8876" s="73"/>
    </row>
    <row r="8877" spans="1:9" hidden="1" x14ac:dyDescent="0.25">
      <c r="A8877" s="224"/>
      <c r="B8877" s="55"/>
      <c r="C8877" s="56"/>
      <c r="D8877" s="57"/>
      <c r="E8877" s="72"/>
      <c r="F8877" s="76"/>
      <c r="G8877" s="63"/>
      <c r="H8877" s="64"/>
      <c r="I8877" s="73"/>
    </row>
    <row r="8878" spans="1:9" hidden="1" x14ac:dyDescent="0.25">
      <c r="A8878" s="224"/>
      <c r="B8878" s="56"/>
      <c r="C8878" s="75"/>
      <c r="D8878" s="57"/>
      <c r="E8878" s="72"/>
      <c r="F8878" s="76"/>
      <c r="G8878" s="63"/>
      <c r="H8878" s="64"/>
      <c r="I8878" s="73"/>
    </row>
    <row r="8879" spans="1:9" hidden="1" x14ac:dyDescent="0.25">
      <c r="A8879" s="224"/>
      <c r="B8879" s="81"/>
      <c r="C8879" s="56"/>
      <c r="D8879" s="57"/>
      <c r="E8879" s="72"/>
      <c r="F8879" s="76"/>
      <c r="G8879" s="63"/>
      <c r="H8879" s="64"/>
      <c r="I8879" s="70"/>
    </row>
    <row r="8880" spans="1:9" hidden="1" x14ac:dyDescent="0.25">
      <c r="A8880" s="224"/>
      <c r="B8880" s="56"/>
      <c r="C8880" s="56"/>
      <c r="D8880" s="57"/>
      <c r="E8880" s="72"/>
      <c r="F8880" s="62"/>
      <c r="G8880" s="63"/>
      <c r="H8880" s="64"/>
      <c r="I8880" s="70"/>
    </row>
    <row r="8881" spans="1:9" hidden="1" x14ac:dyDescent="0.25">
      <c r="A8881" s="224"/>
      <c r="B8881" s="56"/>
      <c r="C8881" s="56"/>
      <c r="D8881" s="61"/>
      <c r="E8881" s="56"/>
      <c r="F8881" s="77"/>
      <c r="G8881" s="63"/>
      <c r="H8881" s="64"/>
      <c r="I8881" s="73"/>
    </row>
    <row r="8882" spans="1:9" hidden="1" x14ac:dyDescent="0.25">
      <c r="A8882" s="224"/>
      <c r="B8882" s="56"/>
      <c r="C8882" s="56"/>
      <c r="D8882" s="57"/>
      <c r="E8882" s="56"/>
      <c r="F8882" s="62"/>
      <c r="G8882" s="63"/>
      <c r="H8882" s="64"/>
      <c r="I8882" s="70"/>
    </row>
    <row r="8883" spans="1:9" hidden="1" x14ac:dyDescent="0.25">
      <c r="A8883" s="224"/>
      <c r="B8883" s="56"/>
      <c r="C8883" s="56"/>
      <c r="D8883" s="57"/>
      <c r="E8883" s="56"/>
      <c r="F8883" s="62"/>
      <c r="G8883" s="63"/>
      <c r="H8883" s="64"/>
      <c r="I8883" s="70"/>
    </row>
    <row r="8884" spans="1:9" hidden="1" x14ac:dyDescent="0.25">
      <c r="A8884" s="224"/>
      <c r="B8884" s="56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4"/>
      <c r="B8885" s="56"/>
      <c r="C8885" s="56"/>
      <c r="D8885" s="57"/>
      <c r="E8885" s="56"/>
      <c r="F8885" s="62"/>
      <c r="G8885" s="63"/>
      <c r="H8885" s="64"/>
      <c r="I8885" s="70"/>
    </row>
    <row r="8886" spans="1:9" hidden="1" x14ac:dyDescent="0.25">
      <c r="A8886" s="224"/>
      <c r="B8886" s="56"/>
      <c r="C8886" s="56"/>
      <c r="D8886" s="57"/>
      <c r="E8886" s="72"/>
      <c r="F8886" s="67"/>
      <c r="G8886" s="63"/>
      <c r="H8886" s="64"/>
      <c r="I8886" s="70"/>
    </row>
    <row r="8887" spans="1:9" hidden="1" x14ac:dyDescent="0.25">
      <c r="A8887" s="224"/>
      <c r="B8887" s="56"/>
      <c r="C8887" s="56"/>
      <c r="D8887" s="57"/>
      <c r="E8887" s="72"/>
      <c r="F8887" s="76"/>
      <c r="G8887" s="63"/>
      <c r="H8887" s="64"/>
      <c r="I8887" s="70"/>
    </row>
    <row r="8888" spans="1:9" hidden="1" x14ac:dyDescent="0.25">
      <c r="A8888" s="224"/>
      <c r="B8888" s="56"/>
      <c r="C8888" s="110"/>
      <c r="D8888" s="57"/>
      <c r="E8888" s="86"/>
      <c r="F8888" s="62"/>
      <c r="G8888" s="63"/>
      <c r="H8888" s="64"/>
      <c r="I8888" s="70"/>
    </row>
    <row r="8889" spans="1:9" hidden="1" x14ac:dyDescent="0.25">
      <c r="A8889" s="224"/>
      <c r="B8889" s="56"/>
      <c r="C8889" s="56"/>
      <c r="D8889" s="57"/>
      <c r="E8889" s="72"/>
      <c r="F8889" s="67"/>
      <c r="G8889" s="63"/>
      <c r="H8889" s="64"/>
      <c r="I8889" s="70"/>
    </row>
    <row r="8890" spans="1:9" hidden="1" x14ac:dyDescent="0.25">
      <c r="A8890" s="224"/>
      <c r="B8890" s="56"/>
      <c r="C8890" s="56"/>
      <c r="D8890" s="57"/>
      <c r="E8890" s="56"/>
      <c r="F8890" s="62"/>
      <c r="G8890" s="63"/>
      <c r="H8890" s="64"/>
      <c r="I8890" s="70"/>
    </row>
    <row r="8891" spans="1:9" hidden="1" x14ac:dyDescent="0.25">
      <c r="A8891" s="224"/>
      <c r="B8891" s="81"/>
      <c r="C8891" s="75"/>
      <c r="D8891" s="57"/>
      <c r="E8891" s="66"/>
      <c r="F8891" s="76"/>
      <c r="G8891" s="63"/>
      <c r="H8891" s="64"/>
      <c r="I8891" s="70"/>
    </row>
    <row r="8892" spans="1:9" hidden="1" x14ac:dyDescent="0.25">
      <c r="A8892" s="224"/>
      <c r="B8892" s="56"/>
      <c r="C8892" s="81"/>
      <c r="D8892" s="57"/>
      <c r="E8892" s="72"/>
      <c r="F8892" s="62"/>
      <c r="G8892" s="63"/>
      <c r="H8892" s="64"/>
      <c r="I8892" s="70"/>
    </row>
    <row r="8893" spans="1:9" hidden="1" x14ac:dyDescent="0.25">
      <c r="A8893" s="224"/>
      <c r="B8893" s="55"/>
      <c r="C8893" s="72"/>
      <c r="D8893" s="57"/>
      <c r="E8893" s="56"/>
      <c r="F8893" s="62"/>
      <c r="G8893" s="63"/>
      <c r="H8893" s="64"/>
      <c r="I8893" s="70"/>
    </row>
    <row r="8894" spans="1:9" hidden="1" x14ac:dyDescent="0.25">
      <c r="A8894" s="224"/>
      <c r="B8894" s="60"/>
      <c r="C8894" s="151"/>
      <c r="D8894" s="57"/>
      <c r="E8894" s="56"/>
      <c r="F8894" s="62"/>
      <c r="G8894" s="63"/>
      <c r="H8894" s="64"/>
      <c r="I8894" s="70"/>
    </row>
    <row r="8895" spans="1:9" hidden="1" x14ac:dyDescent="0.25">
      <c r="A8895" s="224"/>
      <c r="B8895" s="56"/>
      <c r="C8895" s="75"/>
      <c r="D8895" s="57"/>
      <c r="E8895" s="72"/>
      <c r="F8895" s="62"/>
      <c r="G8895" s="63"/>
      <c r="H8895" s="64"/>
      <c r="I8895" s="70"/>
    </row>
    <row r="8896" spans="1:9" hidden="1" x14ac:dyDescent="0.25">
      <c r="A8896" s="224"/>
      <c r="B8896" s="56"/>
      <c r="C8896" s="75"/>
      <c r="D8896" s="57"/>
      <c r="E8896" s="66"/>
      <c r="F8896" s="62"/>
      <c r="G8896" s="63"/>
      <c r="H8896" s="64"/>
      <c r="I8896" s="70"/>
    </row>
    <row r="8897" spans="1:9" hidden="1" x14ac:dyDescent="0.25">
      <c r="A8897" s="224"/>
      <c r="B8897" s="56"/>
      <c r="C8897" s="75"/>
      <c r="D8897" s="57"/>
      <c r="E8897" s="72"/>
      <c r="F8897" s="62"/>
      <c r="G8897" s="63"/>
      <c r="H8897" s="64"/>
      <c r="I8897" s="73"/>
    </row>
    <row r="8898" spans="1:9" hidden="1" x14ac:dyDescent="0.25">
      <c r="A8898" s="224"/>
      <c r="B8898" s="69"/>
      <c r="C8898" s="56"/>
      <c r="D8898" s="57"/>
      <c r="E8898" s="56"/>
      <c r="F8898" s="62"/>
      <c r="G8898" s="63"/>
      <c r="H8898" s="64"/>
      <c r="I8898" s="73"/>
    </row>
    <row r="8899" spans="1:9" hidden="1" x14ac:dyDescent="0.25">
      <c r="A8899" s="224"/>
      <c r="B8899" s="56"/>
      <c r="C8899" s="56"/>
      <c r="D8899" s="61"/>
      <c r="E8899" s="56"/>
      <c r="F8899" s="77"/>
      <c r="G8899" s="63"/>
      <c r="H8899" s="64"/>
      <c r="I8899" s="73"/>
    </row>
    <row r="8900" spans="1:9" hidden="1" x14ac:dyDescent="0.25">
      <c r="A8900" s="224"/>
      <c r="B8900" s="56"/>
      <c r="C8900" s="56"/>
      <c r="D8900" s="57"/>
      <c r="E8900" s="66"/>
      <c r="F8900" s="76"/>
      <c r="G8900" s="63"/>
      <c r="H8900" s="64"/>
      <c r="I8900" s="70"/>
    </row>
    <row r="8901" spans="1:9" hidden="1" x14ac:dyDescent="0.25">
      <c r="A8901" s="224"/>
      <c r="B8901" s="56"/>
      <c r="C8901" s="81"/>
      <c r="D8901" s="57"/>
      <c r="E8901" s="72"/>
      <c r="F8901" s="62"/>
      <c r="G8901" s="63"/>
      <c r="H8901" s="64"/>
      <c r="I8901" s="70"/>
    </row>
    <row r="8902" spans="1:9" hidden="1" x14ac:dyDescent="0.25">
      <c r="A8902" s="224"/>
      <c r="B8902" s="56"/>
      <c r="C8902" s="80"/>
      <c r="D8902" s="57"/>
      <c r="E8902" s="72"/>
      <c r="F8902" s="76"/>
      <c r="G8902" s="63"/>
      <c r="H8902" s="64"/>
      <c r="I8902" s="56"/>
    </row>
    <row r="8903" spans="1:9" hidden="1" x14ac:dyDescent="0.25">
      <c r="A8903" s="224"/>
      <c r="B8903" s="56"/>
      <c r="C8903" s="56"/>
      <c r="D8903" s="87"/>
      <c r="E8903" s="72"/>
      <c r="F8903" s="62"/>
      <c r="G8903" s="63"/>
      <c r="H8903" s="64"/>
      <c r="I8903" s="56"/>
    </row>
    <row r="8904" spans="1:9" hidden="1" x14ac:dyDescent="0.25">
      <c r="A8904" s="224"/>
      <c r="B8904" s="68"/>
      <c r="C8904" s="56"/>
      <c r="D8904" s="57"/>
      <c r="E8904" s="72"/>
      <c r="F8904" s="62"/>
      <c r="G8904" s="63"/>
      <c r="H8904" s="64"/>
      <c r="I8904" s="56"/>
    </row>
    <row r="8905" spans="1:9" hidden="1" x14ac:dyDescent="0.25">
      <c r="A8905" s="224"/>
      <c r="B8905" s="74"/>
      <c r="C8905" s="56"/>
      <c r="D8905" s="57"/>
      <c r="E8905" s="66"/>
      <c r="F8905" s="76"/>
      <c r="G8905" s="63"/>
      <c r="H8905" s="64"/>
      <c r="I8905" s="56"/>
    </row>
    <row r="8906" spans="1:9" hidden="1" x14ac:dyDescent="0.25">
      <c r="A8906" s="224"/>
      <c r="B8906" s="56"/>
      <c r="C8906" s="56"/>
      <c r="D8906" s="57"/>
      <c r="E8906" s="72"/>
      <c r="F8906" s="62"/>
      <c r="G8906" s="63"/>
      <c r="H8906" s="64"/>
      <c r="I8906" s="56"/>
    </row>
    <row r="8907" spans="1:9" hidden="1" x14ac:dyDescent="0.25">
      <c r="A8907" s="224"/>
      <c r="B8907" s="56"/>
      <c r="C8907" s="56"/>
      <c r="D8907" s="57"/>
      <c r="E8907" s="56"/>
      <c r="F8907" s="77"/>
      <c r="G8907" s="63"/>
      <c r="H8907" s="64"/>
      <c r="I8907" s="70"/>
    </row>
    <row r="8908" spans="1:9" hidden="1" x14ac:dyDescent="0.25">
      <c r="A8908" s="224"/>
      <c r="B8908" s="56"/>
      <c r="C8908" s="56"/>
      <c r="D8908" s="57"/>
      <c r="E8908" s="72"/>
      <c r="F8908" s="62"/>
      <c r="G8908" s="63"/>
      <c r="H8908" s="64"/>
      <c r="I8908" s="70"/>
    </row>
    <row r="8909" spans="1:9" hidden="1" x14ac:dyDescent="0.25">
      <c r="A8909" s="224"/>
      <c r="B8909" s="56"/>
      <c r="C8909" s="56"/>
      <c r="D8909" s="57"/>
      <c r="E8909" s="72"/>
      <c r="F8909" s="67"/>
      <c r="G8909" s="63"/>
      <c r="H8909" s="64"/>
      <c r="I8909" s="70"/>
    </row>
    <row r="8910" spans="1:9" hidden="1" x14ac:dyDescent="0.25">
      <c r="A8910" s="224"/>
      <c r="B8910" s="56"/>
      <c r="C8910" s="56"/>
      <c r="D8910" s="128"/>
      <c r="E8910" s="99"/>
      <c r="F8910" s="116"/>
      <c r="G8910" s="63"/>
      <c r="H8910" s="64"/>
      <c r="I8910" s="70"/>
    </row>
    <row r="8911" spans="1:9" hidden="1" x14ac:dyDescent="0.25">
      <c r="A8911" s="224"/>
      <c r="B8911" s="56"/>
      <c r="C8911" s="56"/>
      <c r="D8911" s="57"/>
      <c r="E8911" s="66"/>
      <c r="F8911" s="76"/>
      <c r="G8911" s="63"/>
      <c r="H8911" s="64"/>
      <c r="I8911" s="70"/>
    </row>
    <row r="8912" spans="1:9" hidden="1" x14ac:dyDescent="0.25">
      <c r="A8912" s="224"/>
      <c r="B8912" s="56"/>
      <c r="C8912" s="56"/>
      <c r="D8912" s="57"/>
      <c r="E8912" s="86"/>
      <c r="F8912" s="62"/>
      <c r="G8912" s="63"/>
      <c r="H8912" s="64"/>
      <c r="I8912" s="70"/>
    </row>
    <row r="8913" spans="1:9" hidden="1" x14ac:dyDescent="0.25">
      <c r="A8913" s="224"/>
      <c r="B8913" s="68"/>
      <c r="C8913" s="56"/>
      <c r="D8913" s="57"/>
      <c r="E8913" s="72"/>
      <c r="F8913" s="62"/>
      <c r="G8913" s="63"/>
      <c r="H8913" s="64"/>
      <c r="I8913" s="70"/>
    </row>
    <row r="8914" spans="1:9" hidden="1" x14ac:dyDescent="0.25">
      <c r="A8914" s="224"/>
      <c r="B8914" s="56"/>
      <c r="C8914" s="56"/>
      <c r="D8914" s="87"/>
      <c r="E8914" s="72"/>
      <c r="F8914" s="62"/>
      <c r="G8914" s="63"/>
      <c r="H8914" s="64"/>
      <c r="I8914" s="70"/>
    </row>
    <row r="8915" spans="1:9" hidden="1" x14ac:dyDescent="0.25">
      <c r="A8915" s="224"/>
      <c r="B8915" s="68"/>
      <c r="C8915" s="230"/>
      <c r="D8915" s="57"/>
      <c r="E8915" s="66"/>
      <c r="F8915" s="76"/>
      <c r="G8915" s="63"/>
      <c r="H8915" s="64"/>
      <c r="I8915" s="56"/>
    </row>
    <row r="8916" spans="1:9" hidden="1" x14ac:dyDescent="0.25">
      <c r="A8916" s="224"/>
      <c r="B8916" s="81"/>
      <c r="C8916" s="56"/>
      <c r="D8916" s="57"/>
      <c r="E8916" s="72"/>
      <c r="F8916" s="58"/>
      <c r="G8916" s="63"/>
      <c r="H8916" s="64"/>
      <c r="I8916" s="56"/>
    </row>
    <row r="8917" spans="1:9" hidden="1" x14ac:dyDescent="0.25">
      <c r="A8917" s="224"/>
      <c r="B8917" s="81"/>
      <c r="C8917" s="56"/>
      <c r="D8917" s="57"/>
      <c r="E8917" s="72"/>
      <c r="F8917" s="62"/>
      <c r="G8917" s="63"/>
      <c r="H8917" s="64"/>
      <c r="I8917" s="56"/>
    </row>
    <row r="8918" spans="1:9" hidden="1" x14ac:dyDescent="0.25">
      <c r="A8918" s="224"/>
      <c r="B8918" s="55"/>
      <c r="C8918" s="56"/>
      <c r="D8918" s="128"/>
      <c r="E8918" s="86"/>
      <c r="F8918" s="253"/>
      <c r="G8918" s="63"/>
      <c r="H8918" s="64"/>
      <c r="I8918" s="56"/>
    </row>
    <row r="8919" spans="1:9" hidden="1" x14ac:dyDescent="0.25">
      <c r="A8919" s="224"/>
      <c r="B8919" s="55"/>
      <c r="C8919" s="56"/>
      <c r="D8919" s="98"/>
      <c r="E8919" s="99"/>
      <c r="F8919" s="67"/>
      <c r="G8919" s="63"/>
      <c r="H8919" s="64"/>
      <c r="I8919" s="70"/>
    </row>
    <row r="8920" spans="1:9" hidden="1" x14ac:dyDescent="0.25">
      <c r="A8920" s="224"/>
      <c r="B8920" s="56"/>
      <c r="C8920" s="56"/>
      <c r="D8920" s="57"/>
      <c r="E8920" s="72"/>
      <c r="F8920" s="77"/>
      <c r="G8920" s="63"/>
      <c r="H8920" s="64"/>
      <c r="I8920" s="70"/>
    </row>
    <row r="8921" spans="1:9" hidden="1" x14ac:dyDescent="0.25">
      <c r="A8921" s="224"/>
      <c r="B8921" s="81"/>
      <c r="C8921" s="56"/>
      <c r="D8921" s="57"/>
      <c r="E8921" s="66"/>
      <c r="F8921" s="62"/>
      <c r="G8921" s="63"/>
      <c r="H8921" s="64"/>
      <c r="I8921" s="73"/>
    </row>
    <row r="8922" spans="1:9" hidden="1" x14ac:dyDescent="0.25">
      <c r="A8922" s="224"/>
      <c r="B8922" s="95"/>
      <c r="C8922" s="56"/>
      <c r="D8922" s="105"/>
      <c r="E8922" s="66"/>
      <c r="F8922" s="77"/>
      <c r="G8922" s="63"/>
      <c r="H8922" s="64"/>
      <c r="I8922" s="73"/>
    </row>
    <row r="8923" spans="1:9" hidden="1" x14ac:dyDescent="0.25">
      <c r="A8923" s="224"/>
      <c r="B8923" s="74"/>
      <c r="C8923" s="56"/>
      <c r="D8923" s="57"/>
      <c r="E8923" s="72"/>
      <c r="F8923" s="62"/>
      <c r="G8923" s="63"/>
      <c r="H8923" s="64"/>
      <c r="I8923" s="73"/>
    </row>
    <row r="8924" spans="1:9" hidden="1" x14ac:dyDescent="0.25">
      <c r="A8924" s="224"/>
      <c r="B8924" s="81"/>
      <c r="C8924" s="56"/>
      <c r="D8924" s="57"/>
      <c r="E8924" s="72"/>
      <c r="F8924" s="76"/>
      <c r="G8924" s="63"/>
      <c r="H8924" s="64"/>
      <c r="I8924" s="73"/>
    </row>
    <row r="8925" spans="1:9" hidden="1" x14ac:dyDescent="0.25">
      <c r="A8925" s="224"/>
      <c r="B8925" s="81"/>
      <c r="C8925" s="56"/>
      <c r="D8925" s="57"/>
      <c r="E8925" s="72"/>
      <c r="F8925" s="76"/>
      <c r="G8925" s="63"/>
      <c r="H8925" s="64"/>
      <c r="I8925" s="73"/>
    </row>
    <row r="8926" spans="1:9" hidden="1" x14ac:dyDescent="0.25">
      <c r="A8926" s="224"/>
      <c r="B8926" s="81"/>
      <c r="C8926" s="56"/>
      <c r="D8926" s="57"/>
      <c r="E8926" s="72"/>
      <c r="F8926" s="76"/>
      <c r="G8926" s="63"/>
      <c r="H8926" s="64"/>
      <c r="I8926" s="73"/>
    </row>
    <row r="8927" spans="1:9" hidden="1" x14ac:dyDescent="0.25">
      <c r="A8927" s="224"/>
      <c r="B8927" s="81"/>
      <c r="C8927" s="56"/>
      <c r="D8927" s="57"/>
      <c r="E8927" s="72"/>
      <c r="F8927" s="76"/>
      <c r="G8927" s="63"/>
      <c r="H8927" s="64"/>
      <c r="I8927" s="73"/>
    </row>
    <row r="8928" spans="1:9" hidden="1" x14ac:dyDescent="0.25">
      <c r="A8928" s="224"/>
      <c r="B8928" s="56"/>
      <c r="C8928" s="56"/>
      <c r="D8928" s="57"/>
      <c r="E8928" s="72"/>
      <c r="F8928" s="76"/>
      <c r="G8928" s="63"/>
      <c r="H8928" s="64"/>
      <c r="I8928" s="73"/>
    </row>
    <row r="8929" spans="1:9" hidden="1" x14ac:dyDescent="0.25">
      <c r="A8929" s="224"/>
      <c r="B8929" s="74"/>
      <c r="C8929" s="75"/>
      <c r="D8929" s="57"/>
      <c r="E8929" s="86"/>
      <c r="F8929" s="62"/>
      <c r="G8929" s="63"/>
      <c r="H8929" s="64"/>
      <c r="I8929" s="70"/>
    </row>
    <row r="8930" spans="1:9" hidden="1" x14ac:dyDescent="0.25">
      <c r="A8930" s="224"/>
      <c r="B8930" s="68"/>
      <c r="C8930" s="56"/>
      <c r="D8930" s="87"/>
      <c r="E8930" s="72"/>
      <c r="F8930" s="62"/>
      <c r="G8930" s="63"/>
      <c r="H8930" s="64"/>
      <c r="I8930" s="70"/>
    </row>
    <row r="8931" spans="1:9" hidden="1" x14ac:dyDescent="0.25">
      <c r="A8931" s="224"/>
      <c r="B8931" s="68"/>
      <c r="C8931" s="56"/>
      <c r="D8931" s="61"/>
      <c r="E8931" s="56"/>
      <c r="F8931" s="76"/>
      <c r="G8931" s="63"/>
      <c r="H8931" s="64"/>
      <c r="I8931" s="70"/>
    </row>
    <row r="8932" spans="1:9" hidden="1" x14ac:dyDescent="0.25">
      <c r="A8932" s="224"/>
      <c r="B8932" s="68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4"/>
      <c r="B8933" s="68"/>
      <c r="C8933" s="56"/>
      <c r="D8933" s="61"/>
      <c r="E8933" s="66"/>
      <c r="F8933" s="76"/>
      <c r="G8933" s="63"/>
      <c r="H8933" s="64"/>
      <c r="I8933" s="70"/>
    </row>
    <row r="8934" spans="1:9" hidden="1" x14ac:dyDescent="0.25">
      <c r="A8934" s="224"/>
      <c r="B8934" s="68"/>
      <c r="C8934" s="56"/>
      <c r="D8934" s="71"/>
      <c r="E8934" s="66"/>
      <c r="F8934" s="76"/>
      <c r="G8934" s="63"/>
      <c r="H8934" s="64"/>
      <c r="I8934" s="70"/>
    </row>
    <row r="8935" spans="1:9" hidden="1" x14ac:dyDescent="0.25">
      <c r="A8935" s="224"/>
      <c r="B8935" s="68"/>
      <c r="C8935" s="56"/>
      <c r="D8935" s="57"/>
      <c r="E8935" s="66"/>
      <c r="F8935" s="76"/>
      <c r="G8935" s="100"/>
      <c r="H8935" s="64"/>
      <c r="I8935" s="70"/>
    </row>
    <row r="8936" spans="1:9" hidden="1" x14ac:dyDescent="0.25">
      <c r="A8936" s="224"/>
      <c r="B8936" s="56"/>
      <c r="C8936" s="56"/>
      <c r="D8936" s="87"/>
      <c r="E8936" s="72"/>
      <c r="F8936" s="62"/>
      <c r="G8936" s="63"/>
      <c r="H8936" s="64"/>
      <c r="I8936" s="70"/>
    </row>
    <row r="8937" spans="1:9" hidden="1" x14ac:dyDescent="0.25">
      <c r="A8937" s="224"/>
      <c r="B8937" s="56"/>
      <c r="C8937" s="56"/>
      <c r="D8937" s="87"/>
      <c r="E8937" s="72"/>
      <c r="F8937" s="62"/>
      <c r="G8937" s="63"/>
      <c r="H8937" s="64"/>
      <c r="I8937" s="70"/>
    </row>
    <row r="8938" spans="1:9" hidden="1" x14ac:dyDescent="0.25">
      <c r="A8938" s="224"/>
      <c r="B8938" s="56"/>
      <c r="C8938" s="56"/>
      <c r="D8938" s="57"/>
      <c r="E8938" s="72"/>
      <c r="F8938" s="62"/>
      <c r="G8938" s="63"/>
      <c r="H8938" s="64"/>
      <c r="I8938" s="70"/>
    </row>
    <row r="8939" spans="1:9" hidden="1" x14ac:dyDescent="0.25">
      <c r="A8939" s="224"/>
      <c r="B8939" s="56"/>
      <c r="C8939" s="56"/>
      <c r="D8939" s="57"/>
      <c r="E8939" s="72"/>
      <c r="F8939" s="62"/>
      <c r="G8939" s="63"/>
      <c r="H8939" s="64"/>
      <c r="I8939" s="70"/>
    </row>
    <row r="8940" spans="1:9" hidden="1" x14ac:dyDescent="0.25">
      <c r="A8940" s="224"/>
      <c r="B8940" s="124"/>
      <c r="C8940" s="71"/>
      <c r="D8940" s="128"/>
      <c r="E8940" s="413"/>
      <c r="F8940" s="203"/>
      <c r="G8940" s="63"/>
      <c r="H8940" s="64"/>
      <c r="I8940" s="70"/>
    </row>
    <row r="8941" spans="1:9" hidden="1" x14ac:dyDescent="0.25">
      <c r="A8941" s="224"/>
      <c r="B8941" s="56"/>
      <c r="C8941" s="80"/>
      <c r="D8941" s="57"/>
      <c r="E8941" s="72"/>
      <c r="F8941" s="67"/>
      <c r="G8941" s="63"/>
      <c r="H8941" s="64"/>
      <c r="I8941" s="70"/>
    </row>
    <row r="8942" spans="1:9" hidden="1" x14ac:dyDescent="0.25">
      <c r="A8942" s="224"/>
      <c r="B8942" s="56"/>
      <c r="C8942" s="55"/>
      <c r="D8942" s="57"/>
      <c r="E8942" s="72"/>
      <c r="F8942" s="67"/>
      <c r="G8942" s="63"/>
      <c r="H8942" s="64"/>
      <c r="I8942" s="70"/>
    </row>
    <row r="8943" spans="1:9" hidden="1" x14ac:dyDescent="0.25">
      <c r="A8943" s="224"/>
      <c r="B8943" s="56"/>
      <c r="C8943" s="80"/>
      <c r="D8943" s="57"/>
      <c r="E8943" s="72"/>
      <c r="F8943" s="67"/>
      <c r="G8943" s="63"/>
      <c r="H8943" s="64"/>
      <c r="I8943" s="70"/>
    </row>
    <row r="8944" spans="1:9" hidden="1" x14ac:dyDescent="0.25">
      <c r="A8944" s="224"/>
      <c r="B8944" s="56"/>
      <c r="C8944" s="56"/>
      <c r="D8944" s="57"/>
      <c r="E8944" s="72"/>
      <c r="F8944" s="67"/>
      <c r="G8944" s="63"/>
      <c r="H8944" s="64"/>
      <c r="I8944" s="70"/>
    </row>
    <row r="8945" spans="1:9" hidden="1" x14ac:dyDescent="0.25">
      <c r="A8945" s="224"/>
      <c r="B8945" s="56"/>
      <c r="C8945" s="80"/>
      <c r="D8945" s="61"/>
      <c r="E8945" s="84"/>
      <c r="F8945" s="76"/>
      <c r="G8945" s="63"/>
      <c r="H8945" s="64"/>
      <c r="I8945" s="70"/>
    </row>
    <row r="8946" spans="1:9" hidden="1" x14ac:dyDescent="0.25">
      <c r="A8946" s="224"/>
      <c r="B8946" s="56"/>
      <c r="C8946" s="81"/>
      <c r="D8946" s="57"/>
      <c r="E8946" s="72"/>
      <c r="F8946" s="62"/>
      <c r="G8946" s="100"/>
      <c r="H8946" s="64"/>
      <c r="I8946" s="70"/>
    </row>
    <row r="8947" spans="1:9" hidden="1" x14ac:dyDescent="0.25">
      <c r="A8947" s="224"/>
      <c r="B8947" s="56"/>
      <c r="C8947" s="56"/>
      <c r="D8947" s="87"/>
      <c r="E8947" s="72"/>
      <c r="F8947" s="62"/>
      <c r="G8947" s="100"/>
      <c r="H8947" s="64"/>
      <c r="I8947" s="70"/>
    </row>
    <row r="8948" spans="1:9" hidden="1" x14ac:dyDescent="0.25">
      <c r="A8948" s="224"/>
      <c r="B8948" s="56"/>
      <c r="C8948" s="56"/>
      <c r="D8948" s="57"/>
      <c r="E8948" s="72"/>
      <c r="F8948" s="62"/>
      <c r="G8948" s="63"/>
      <c r="H8948" s="64"/>
      <c r="I8948" s="70"/>
    </row>
    <row r="8949" spans="1:9" hidden="1" x14ac:dyDescent="0.25">
      <c r="A8949" s="224"/>
      <c r="B8949" s="68"/>
      <c r="C8949" s="56"/>
      <c r="D8949" s="61"/>
      <c r="E8949" s="56"/>
      <c r="F8949" s="77"/>
      <c r="G8949" s="63"/>
      <c r="H8949" s="64"/>
      <c r="I8949" s="70"/>
    </row>
    <row r="8950" spans="1:9" hidden="1" x14ac:dyDescent="0.25">
      <c r="A8950" s="224"/>
      <c r="B8950" s="56"/>
      <c r="C8950" s="56"/>
      <c r="D8950" s="57"/>
      <c r="E8950" s="56"/>
      <c r="F8950" s="62"/>
      <c r="G8950" s="63"/>
      <c r="H8950" s="64"/>
      <c r="I8950" s="70"/>
    </row>
    <row r="8951" spans="1:9" hidden="1" x14ac:dyDescent="0.25">
      <c r="A8951" s="224"/>
      <c r="B8951" s="56"/>
      <c r="C8951" s="56"/>
      <c r="D8951" s="57"/>
      <c r="E8951" s="66"/>
      <c r="F8951" s="62"/>
      <c r="G8951" s="63"/>
      <c r="H8951" s="64"/>
      <c r="I8951" s="70"/>
    </row>
    <row r="8952" spans="1:9" hidden="1" x14ac:dyDescent="0.25">
      <c r="A8952" s="224"/>
      <c r="B8952" s="56"/>
      <c r="C8952" s="123"/>
      <c r="D8952" s="57"/>
      <c r="E8952" s="72"/>
      <c r="F8952" s="76"/>
      <c r="G8952" s="63"/>
      <c r="H8952" s="64"/>
      <c r="I8952" s="70"/>
    </row>
    <row r="8953" spans="1:9" hidden="1" x14ac:dyDescent="0.25">
      <c r="A8953" s="224"/>
      <c r="B8953" s="56"/>
      <c r="C8953" s="80"/>
      <c r="D8953" s="57"/>
      <c r="E8953" s="72"/>
      <c r="F8953" s="67"/>
      <c r="G8953" s="63"/>
      <c r="H8953" s="64"/>
      <c r="I8953" s="70"/>
    </row>
    <row r="8954" spans="1:9" hidden="1" x14ac:dyDescent="0.25">
      <c r="A8954" s="224"/>
      <c r="B8954" s="60"/>
      <c r="C8954" s="80"/>
      <c r="D8954" s="57"/>
      <c r="E8954" s="66"/>
      <c r="F8954" s="77"/>
      <c r="G8954" s="63"/>
      <c r="H8954" s="64"/>
      <c r="I8954" s="70"/>
    </row>
    <row r="8955" spans="1:9" hidden="1" x14ac:dyDescent="0.25">
      <c r="A8955" s="224"/>
      <c r="B8955" s="56"/>
      <c r="C8955" s="56"/>
      <c r="D8955" s="57"/>
      <c r="E8955" s="56"/>
      <c r="F8955" s="62"/>
      <c r="G8955" s="63"/>
      <c r="H8955" s="64"/>
      <c r="I8955" s="70"/>
    </row>
    <row r="8956" spans="1:9" hidden="1" x14ac:dyDescent="0.25">
      <c r="A8956" s="224"/>
      <c r="B8956" s="55"/>
      <c r="C8956" s="88"/>
      <c r="D8956" s="243"/>
      <c r="E8956" s="72"/>
      <c r="F8956" s="76"/>
      <c r="G8956" s="63"/>
      <c r="H8956" s="64"/>
      <c r="I8956" s="70"/>
    </row>
    <row r="8957" spans="1:9" hidden="1" x14ac:dyDescent="0.25">
      <c r="A8957" s="224"/>
      <c r="B8957" s="56"/>
      <c r="C8957" s="56"/>
      <c r="D8957" s="57"/>
      <c r="E8957" s="66"/>
      <c r="F8957" s="76"/>
      <c r="G8957" s="63"/>
      <c r="H8957" s="64"/>
      <c r="I8957" s="70"/>
    </row>
    <row r="8958" spans="1:9" hidden="1" x14ac:dyDescent="0.25">
      <c r="A8958" s="224"/>
      <c r="B8958" s="56"/>
      <c r="C8958" s="56"/>
      <c r="D8958" s="57"/>
      <c r="E8958" s="72"/>
      <c r="F8958" s="62"/>
      <c r="G8958" s="63"/>
      <c r="H8958" s="64"/>
      <c r="I8958" s="70"/>
    </row>
    <row r="8959" spans="1:9" hidden="1" x14ac:dyDescent="0.25">
      <c r="A8959" s="224"/>
      <c r="B8959" s="56"/>
      <c r="C8959" s="80"/>
      <c r="D8959" s="57"/>
      <c r="E8959" s="72"/>
      <c r="F8959" s="67"/>
      <c r="G8959" s="63"/>
      <c r="H8959" s="64"/>
      <c r="I8959" s="70"/>
    </row>
    <row r="8960" spans="1:9" hidden="1" x14ac:dyDescent="0.25">
      <c r="A8960" s="224"/>
      <c r="B8960" s="56"/>
      <c r="C8960" s="80"/>
      <c r="D8960" s="57"/>
      <c r="E8960" s="72"/>
      <c r="F8960" s="67"/>
      <c r="G8960" s="63"/>
      <c r="H8960" s="64"/>
      <c r="I8960" s="73"/>
    </row>
    <row r="8961" spans="1:9" hidden="1" x14ac:dyDescent="0.25">
      <c r="A8961" s="224"/>
      <c r="B8961" s="81"/>
      <c r="C8961" s="56"/>
      <c r="D8961" s="57"/>
      <c r="E8961" s="56"/>
      <c r="F8961" s="76"/>
      <c r="G8961" s="63"/>
      <c r="H8961" s="64"/>
      <c r="I8961" s="73"/>
    </row>
    <row r="8962" spans="1:9" hidden="1" x14ac:dyDescent="0.25">
      <c r="A8962" s="224"/>
      <c r="B8962" s="55"/>
      <c r="C8962" s="56"/>
      <c r="D8962" s="98"/>
      <c r="E8962" s="99"/>
      <c r="F8962" s="67"/>
      <c r="G8962" s="63"/>
      <c r="H8962" s="64"/>
      <c r="I8962" s="70"/>
    </row>
    <row r="8963" spans="1:9" hidden="1" x14ac:dyDescent="0.25">
      <c r="A8963" s="224"/>
      <c r="B8963" s="56"/>
      <c r="C8963" s="56"/>
      <c r="D8963" s="57"/>
      <c r="E8963" s="66"/>
      <c r="F8963" s="62"/>
      <c r="G8963" s="63"/>
      <c r="H8963" s="64"/>
      <c r="I8963" s="414"/>
    </row>
    <row r="8964" spans="1:9" hidden="1" x14ac:dyDescent="0.25">
      <c r="A8964" s="224"/>
      <c r="B8964" s="414"/>
      <c r="C8964" s="414"/>
      <c r="D8964" s="419"/>
      <c r="E8964" s="414"/>
      <c r="F8964" s="491"/>
      <c r="G8964" s="417"/>
      <c r="H8964" s="64"/>
      <c r="I8964" s="414"/>
    </row>
    <row r="8965" spans="1:9" hidden="1" x14ac:dyDescent="0.25">
      <c r="A8965" s="224"/>
      <c r="B8965" s="414"/>
      <c r="C8965" s="414"/>
      <c r="D8965" s="419"/>
      <c r="E8965" s="414"/>
      <c r="F8965" s="491"/>
      <c r="G8965" s="417"/>
      <c r="H8965" s="457"/>
      <c r="I8965" s="73"/>
    </row>
    <row r="8966" spans="1:9" hidden="1" x14ac:dyDescent="0.25">
      <c r="A8966" s="224"/>
      <c r="B8966" s="74"/>
      <c r="C8966" s="56"/>
      <c r="D8966" s="57"/>
      <c r="E8966" s="72"/>
      <c r="F8966" s="62"/>
      <c r="G8966" s="63"/>
      <c r="H8966" s="457"/>
      <c r="I8966" s="73"/>
    </row>
    <row r="8967" spans="1:9" hidden="1" x14ac:dyDescent="0.25">
      <c r="A8967" s="224"/>
      <c r="B8967" s="81"/>
      <c r="C8967" s="56"/>
      <c r="D8967" s="57"/>
      <c r="E8967" s="72"/>
      <c r="F8967" s="76"/>
      <c r="G8967" s="63"/>
      <c r="H8967" s="64"/>
      <c r="I8967" s="73"/>
    </row>
    <row r="8968" spans="1:9" hidden="1" x14ac:dyDescent="0.25">
      <c r="A8968" s="224"/>
      <c r="B8968" s="81"/>
      <c r="C8968" s="56"/>
      <c r="D8968" s="57"/>
      <c r="E8968" s="72"/>
      <c r="F8968" s="76"/>
      <c r="G8968" s="63"/>
      <c r="H8968" s="64"/>
      <c r="I8968" s="70"/>
    </row>
    <row r="8969" spans="1:9" hidden="1" x14ac:dyDescent="0.25">
      <c r="A8969" s="224"/>
      <c r="B8969" s="56"/>
      <c r="C8969" s="56"/>
      <c r="D8969" s="61"/>
      <c r="E8969" s="56"/>
      <c r="F8969" s="77"/>
      <c r="G8969" s="63"/>
      <c r="H8969" s="64"/>
      <c r="I8969" s="70"/>
    </row>
    <row r="8970" spans="1:9" hidden="1" x14ac:dyDescent="0.25">
      <c r="A8970" s="224"/>
      <c r="B8970" s="56"/>
      <c r="C8970" s="56"/>
      <c r="D8970" s="57"/>
      <c r="E8970" s="56"/>
      <c r="F8970" s="62"/>
      <c r="G8970" s="63"/>
      <c r="H8970" s="64"/>
      <c r="I8970" s="70"/>
    </row>
    <row r="8971" spans="1:9" hidden="1" x14ac:dyDescent="0.25">
      <c r="A8971" s="224"/>
      <c r="B8971" s="60"/>
      <c r="C8971" s="492"/>
      <c r="D8971" s="57"/>
      <c r="E8971" s="56"/>
      <c r="F8971" s="62"/>
      <c r="G8971" s="63"/>
      <c r="H8971" s="64"/>
      <c r="I8971" s="70"/>
    </row>
    <row r="8972" spans="1:9" hidden="1" x14ac:dyDescent="0.25">
      <c r="A8972" s="224"/>
      <c r="B8972" s="56"/>
      <c r="C8972" s="56"/>
      <c r="D8972" s="57"/>
      <c r="E8972" s="56"/>
      <c r="F8972" s="62"/>
      <c r="G8972" s="63"/>
      <c r="H8972" s="64"/>
      <c r="I8972" s="70"/>
    </row>
    <row r="8973" spans="1:9" hidden="1" x14ac:dyDescent="0.25">
      <c r="A8973" s="224"/>
      <c r="B8973" s="68"/>
      <c r="C8973" s="56"/>
      <c r="D8973" s="87"/>
      <c r="E8973" s="72"/>
      <c r="F8973" s="96"/>
      <c r="G8973" s="63"/>
      <c r="H8973" s="64"/>
      <c r="I8973" s="70"/>
    </row>
    <row r="8974" spans="1:9" hidden="1" x14ac:dyDescent="0.25">
      <c r="A8974" s="224"/>
      <c r="B8974" s="60"/>
      <c r="C8974" s="75"/>
      <c r="D8974" s="57"/>
      <c r="E8974" s="72"/>
      <c r="F8974" s="58"/>
      <c r="G8974" s="63"/>
      <c r="H8974" s="64"/>
      <c r="I8974" s="73"/>
    </row>
    <row r="8975" spans="1:9" hidden="1" x14ac:dyDescent="0.25">
      <c r="A8975" s="224"/>
      <c r="B8975" s="56"/>
      <c r="C8975" s="75"/>
      <c r="D8975" s="57"/>
      <c r="E8975" s="72"/>
      <c r="F8975" s="62"/>
      <c r="G8975" s="63"/>
      <c r="H8975" s="64"/>
      <c r="I8975" s="70"/>
    </row>
    <row r="8976" spans="1:9" hidden="1" x14ac:dyDescent="0.25">
      <c r="A8976" s="224"/>
      <c r="B8976" s="60"/>
      <c r="C8976" s="151"/>
      <c r="D8976" s="57"/>
      <c r="E8976" s="72"/>
      <c r="F8976" s="62"/>
      <c r="G8976" s="63"/>
      <c r="H8976" s="64"/>
      <c r="I8976" s="70"/>
    </row>
    <row r="8977" spans="1:9" hidden="1" x14ac:dyDescent="0.25">
      <c r="A8977" s="224"/>
      <c r="B8977" s="56"/>
      <c r="C8977" s="56"/>
      <c r="D8977" s="129"/>
      <c r="E8977" s="72"/>
      <c r="F8977" s="77"/>
      <c r="G8977" s="63"/>
      <c r="H8977" s="64"/>
      <c r="I8977" s="70"/>
    </row>
    <row r="8978" spans="1:9" hidden="1" x14ac:dyDescent="0.25">
      <c r="A8978" s="224"/>
      <c r="B8978" s="56"/>
      <c r="C8978" s="56"/>
      <c r="D8978" s="57"/>
      <c r="E8978" s="66"/>
      <c r="F8978" s="76"/>
      <c r="G8978" s="63"/>
      <c r="H8978" s="64"/>
      <c r="I8978" s="70"/>
    </row>
    <row r="8979" spans="1:9" hidden="1" x14ac:dyDescent="0.25">
      <c r="A8979" s="224"/>
      <c r="B8979" s="68"/>
      <c r="C8979" s="56"/>
      <c r="D8979" s="61"/>
      <c r="E8979" s="56"/>
      <c r="F8979" s="76"/>
      <c r="G8979" s="63"/>
      <c r="H8979" s="64"/>
      <c r="I8979" s="70"/>
    </row>
    <row r="8980" spans="1:9" hidden="1" x14ac:dyDescent="0.25">
      <c r="A8980" s="224"/>
      <c r="B8980" s="56"/>
      <c r="C8980" s="75"/>
      <c r="D8980" s="57"/>
      <c r="E8980" s="72"/>
      <c r="F8980" s="62"/>
      <c r="G8980" s="63"/>
      <c r="H8980" s="64"/>
      <c r="I8980" s="70"/>
    </row>
    <row r="8981" spans="1:9" hidden="1" x14ac:dyDescent="0.25">
      <c r="A8981" s="224"/>
      <c r="B8981" s="81"/>
      <c r="C8981" s="56"/>
      <c r="D8981" s="57"/>
      <c r="E8981" s="72"/>
      <c r="F8981" s="76"/>
      <c r="G8981" s="63"/>
      <c r="H8981" s="64"/>
      <c r="I8981" s="70"/>
    </row>
    <row r="8982" spans="1:9" hidden="1" x14ac:dyDescent="0.25">
      <c r="A8982" s="224"/>
      <c r="B8982" s="81"/>
      <c r="C8982" s="56"/>
      <c r="D8982" s="57"/>
      <c r="E8982" s="72"/>
      <c r="F8982" s="62"/>
      <c r="G8982" s="63"/>
      <c r="H8982" s="64"/>
      <c r="I8982" s="70"/>
    </row>
    <row r="8983" spans="1:9" hidden="1" x14ac:dyDescent="0.25">
      <c r="A8983" s="224"/>
      <c r="B8983" s="68"/>
      <c r="C8983" s="56"/>
      <c r="D8983" s="87"/>
      <c r="E8983" s="72"/>
      <c r="F8983" s="96"/>
      <c r="G8983" s="63"/>
      <c r="H8983" s="64"/>
      <c r="I8983" s="73"/>
    </row>
    <row r="8984" spans="1:9" hidden="1" x14ac:dyDescent="0.25">
      <c r="A8984" s="224"/>
      <c r="B8984" s="56"/>
      <c r="C8984" s="56"/>
      <c r="D8984" s="83"/>
      <c r="E8984" s="145"/>
      <c r="F8984" s="58"/>
      <c r="G8984" s="63"/>
      <c r="H8984" s="64"/>
      <c r="I8984" s="73"/>
    </row>
    <row r="8985" spans="1:9" hidden="1" x14ac:dyDescent="0.25">
      <c r="A8985" s="224"/>
      <c r="B8985" s="56"/>
      <c r="C8985" s="56"/>
      <c r="D8985" s="83"/>
      <c r="E8985" s="145"/>
      <c r="F8985" s="58"/>
      <c r="G8985" s="63"/>
      <c r="H8985" s="64"/>
      <c r="I8985" s="70"/>
    </row>
    <row r="8986" spans="1:9" hidden="1" x14ac:dyDescent="0.25">
      <c r="A8986" s="224"/>
      <c r="B8986" s="56"/>
      <c r="C8986" s="56"/>
      <c r="D8986" s="83"/>
      <c r="E8986" s="145"/>
      <c r="F8986" s="58"/>
      <c r="G8986" s="63"/>
      <c r="H8986" s="64"/>
      <c r="I8986" s="70"/>
    </row>
    <row r="8987" spans="1:9" hidden="1" x14ac:dyDescent="0.25">
      <c r="A8987" s="224"/>
      <c r="B8987" s="56"/>
      <c r="C8987" s="56"/>
      <c r="D8987" s="83"/>
      <c r="E8987" s="145"/>
      <c r="F8987" s="58"/>
      <c r="G8987" s="63"/>
      <c r="H8987" s="64"/>
      <c r="I8987" s="414"/>
    </row>
    <row r="8988" spans="1:9" hidden="1" x14ac:dyDescent="0.25">
      <c r="A8988" s="224"/>
      <c r="B8988" s="414"/>
      <c r="C8988" s="414"/>
      <c r="D8988" s="419"/>
      <c r="E8988" s="414"/>
      <c r="F8988" s="491"/>
      <c r="G8988" s="417"/>
      <c r="H8988" s="64"/>
      <c r="I8988" s="414"/>
    </row>
    <row r="8989" spans="1:9" hidden="1" x14ac:dyDescent="0.25">
      <c r="A8989" s="224"/>
      <c r="B8989" s="414"/>
      <c r="C8989" s="414"/>
      <c r="D8989" s="419"/>
      <c r="E8989" s="414"/>
      <c r="F8989" s="491"/>
      <c r="G8989" s="417"/>
      <c r="H8989" s="457"/>
      <c r="I8989" s="70"/>
    </row>
    <row r="8990" spans="1:9" hidden="1" x14ac:dyDescent="0.25">
      <c r="A8990" s="224"/>
      <c r="B8990" s="56"/>
      <c r="C8990" s="80"/>
      <c r="D8990" s="57"/>
      <c r="E8990" s="72"/>
      <c r="F8990" s="67"/>
      <c r="G8990" s="63"/>
      <c r="H8990" s="457"/>
      <c r="I8990" s="70"/>
    </row>
    <row r="8991" spans="1:9" hidden="1" x14ac:dyDescent="0.25">
      <c r="A8991" s="224"/>
      <c r="B8991" s="55"/>
      <c r="C8991" s="56"/>
      <c r="D8991" s="57"/>
      <c r="E8991" s="72"/>
      <c r="F8991" s="62"/>
      <c r="G8991" s="63"/>
      <c r="H8991" s="64"/>
      <c r="I8991" s="70"/>
    </row>
    <row r="8992" spans="1:9" hidden="1" x14ac:dyDescent="0.25">
      <c r="A8992" s="224"/>
      <c r="B8992" s="56"/>
      <c r="C8992" s="56"/>
      <c r="D8992" s="57"/>
      <c r="E8992" s="72"/>
      <c r="F8992" s="62"/>
      <c r="G8992" s="63"/>
      <c r="H8992" s="64"/>
      <c r="I8992" s="70"/>
    </row>
    <row r="8993" spans="1:9" hidden="1" x14ac:dyDescent="0.25">
      <c r="A8993" s="224"/>
      <c r="B8993" s="56"/>
      <c r="C8993" s="56"/>
      <c r="D8993" s="87"/>
      <c r="E8993" s="72"/>
      <c r="F8993" s="62"/>
      <c r="G8993" s="63"/>
      <c r="H8993" s="64"/>
      <c r="I8993" s="70"/>
    </row>
    <row r="8994" spans="1:9" hidden="1" x14ac:dyDescent="0.25">
      <c r="A8994" s="224"/>
      <c r="B8994" s="56"/>
      <c r="C8994" s="230"/>
      <c r="D8994" s="57"/>
      <c r="E8994" s="72"/>
      <c r="F8994" s="62"/>
      <c r="G8994" s="63"/>
      <c r="H8994" s="64"/>
      <c r="I8994" s="70"/>
    </row>
    <row r="8995" spans="1:9" hidden="1" x14ac:dyDescent="0.25">
      <c r="A8995" s="224"/>
      <c r="B8995" s="56"/>
      <c r="C8995" s="56"/>
      <c r="D8995" s="57"/>
      <c r="E8995" s="72"/>
      <c r="F8995" s="62"/>
      <c r="G8995" s="63"/>
      <c r="H8995" s="64"/>
      <c r="I8995" s="70"/>
    </row>
    <row r="8996" spans="1:9" hidden="1" x14ac:dyDescent="0.25">
      <c r="A8996" s="224"/>
      <c r="B8996" s="56"/>
      <c r="C8996" s="56"/>
      <c r="D8996" s="57"/>
      <c r="E8996" s="72"/>
      <c r="F8996" s="62"/>
      <c r="G8996" s="63"/>
      <c r="H8996" s="64"/>
      <c r="I8996" s="70"/>
    </row>
    <row r="8997" spans="1:9" hidden="1" x14ac:dyDescent="0.25">
      <c r="A8997" s="224"/>
      <c r="B8997" s="56"/>
      <c r="C8997" s="56"/>
      <c r="D8997" s="128"/>
      <c r="E8997" s="72"/>
      <c r="F8997" s="62"/>
      <c r="G8997" s="63"/>
      <c r="H8997" s="64"/>
      <c r="I8997" s="56"/>
    </row>
    <row r="8998" spans="1:9" hidden="1" x14ac:dyDescent="0.25">
      <c r="A8998" s="224"/>
      <c r="B8998" s="56"/>
      <c r="C8998" s="56"/>
      <c r="D8998" s="98"/>
      <c r="E8998" s="66"/>
      <c r="F8998" s="67"/>
      <c r="G8998" s="63"/>
      <c r="H8998" s="64"/>
      <c r="I8998" s="56"/>
    </row>
    <row r="8999" spans="1:9" hidden="1" x14ac:dyDescent="0.25">
      <c r="A8999" s="224"/>
      <c r="B8999" s="68"/>
      <c r="C8999" s="56"/>
      <c r="D8999" s="87"/>
      <c r="E8999" s="56"/>
      <c r="F8999" s="62"/>
      <c r="G8999" s="63"/>
      <c r="H8999" s="64"/>
      <c r="I8999" s="73"/>
    </row>
    <row r="9000" spans="1:9" hidden="1" x14ac:dyDescent="0.25">
      <c r="A9000" s="224"/>
      <c r="B9000" s="81"/>
      <c r="C9000" s="56"/>
      <c r="D9000" s="57"/>
      <c r="E9000" s="56"/>
      <c r="F9000" s="76"/>
      <c r="G9000" s="63"/>
      <c r="H9000" s="64"/>
      <c r="I9000" s="73"/>
    </row>
    <row r="9001" spans="1:9" hidden="1" x14ac:dyDescent="0.25">
      <c r="A9001" s="224"/>
      <c r="B9001" s="56"/>
      <c r="C9001" s="56"/>
      <c r="D9001" s="57"/>
      <c r="E9001" s="72"/>
      <c r="F9001" s="76"/>
      <c r="G9001" s="63"/>
      <c r="H9001" s="64"/>
      <c r="I9001" s="73"/>
    </row>
    <row r="9002" spans="1:9" hidden="1" x14ac:dyDescent="0.25">
      <c r="A9002" s="224"/>
      <c r="B9002" s="56"/>
      <c r="C9002" s="56"/>
      <c r="D9002" s="61"/>
      <c r="E9002" s="72"/>
      <c r="F9002" s="76"/>
      <c r="G9002" s="63"/>
      <c r="H9002" s="64"/>
      <c r="I9002" s="73"/>
    </row>
    <row r="9003" spans="1:9" hidden="1" x14ac:dyDescent="0.25">
      <c r="A9003" s="224"/>
      <c r="B9003" s="192"/>
      <c r="C9003" s="56"/>
      <c r="D9003" s="57"/>
      <c r="E9003" s="72"/>
      <c r="F9003" s="67"/>
      <c r="G9003" s="63"/>
      <c r="H9003" s="64"/>
      <c r="I9003" s="73"/>
    </row>
    <row r="9004" spans="1:9" hidden="1" x14ac:dyDescent="0.25">
      <c r="A9004" s="224"/>
      <c r="B9004" s="74"/>
      <c r="C9004" s="56"/>
      <c r="D9004" s="57"/>
      <c r="E9004" s="72"/>
      <c r="F9004" s="62"/>
      <c r="G9004" s="63"/>
      <c r="H9004" s="64"/>
      <c r="I9004" s="73"/>
    </row>
    <row r="9005" spans="1:9" hidden="1" x14ac:dyDescent="0.25">
      <c r="A9005" s="224"/>
      <c r="B9005" s="56"/>
      <c r="C9005" s="56"/>
      <c r="D9005" s="57"/>
      <c r="E9005" s="72"/>
      <c r="F9005" s="67"/>
      <c r="G9005" s="63"/>
      <c r="H9005" s="64"/>
      <c r="I9005" s="73"/>
    </row>
    <row r="9006" spans="1:9" hidden="1" x14ac:dyDescent="0.25">
      <c r="A9006" s="224"/>
      <c r="B9006" s="56"/>
      <c r="C9006" s="56"/>
      <c r="D9006" s="57"/>
      <c r="E9006" s="72"/>
      <c r="F9006" s="67"/>
      <c r="G9006" s="63"/>
      <c r="H9006" s="64"/>
      <c r="I9006" s="73"/>
    </row>
    <row r="9007" spans="1:9" hidden="1" x14ac:dyDescent="0.25">
      <c r="A9007" s="224"/>
      <c r="B9007" s="56"/>
      <c r="C9007" s="56"/>
      <c r="D9007" s="57"/>
      <c r="E9007" s="72"/>
      <c r="F9007" s="67"/>
      <c r="G9007" s="63"/>
      <c r="H9007" s="64"/>
      <c r="I9007" s="73"/>
    </row>
    <row r="9008" spans="1:9" hidden="1" x14ac:dyDescent="0.25">
      <c r="A9008" s="224"/>
      <c r="B9008" s="56"/>
      <c r="C9008" s="75"/>
      <c r="D9008" s="57"/>
      <c r="E9008" s="72"/>
      <c r="F9008" s="67"/>
      <c r="G9008" s="63"/>
      <c r="H9008" s="64"/>
      <c r="I9008" s="73"/>
    </row>
    <row r="9009" spans="1:9" hidden="1" x14ac:dyDescent="0.25">
      <c r="A9009" s="224"/>
      <c r="B9009" s="56"/>
      <c r="C9009" s="56"/>
      <c r="D9009" s="57"/>
      <c r="E9009" s="72"/>
      <c r="F9009" s="67"/>
      <c r="G9009" s="63"/>
      <c r="H9009" s="64"/>
      <c r="I9009" s="73"/>
    </row>
    <row r="9010" spans="1:9" hidden="1" x14ac:dyDescent="0.25">
      <c r="A9010" s="224"/>
      <c r="B9010" s="56"/>
      <c r="C9010" s="75"/>
      <c r="D9010" s="57"/>
      <c r="E9010" s="72"/>
      <c r="F9010" s="62"/>
      <c r="G9010" s="63"/>
      <c r="H9010" s="64"/>
      <c r="I9010" s="73"/>
    </row>
    <row r="9011" spans="1:9" hidden="1" x14ac:dyDescent="0.25">
      <c r="A9011" s="224"/>
      <c r="B9011" s="56"/>
      <c r="C9011" s="56"/>
      <c r="D9011" s="83"/>
      <c r="E9011" s="56"/>
      <c r="F9011" s="116"/>
      <c r="G9011" s="63"/>
      <c r="H9011" s="64"/>
      <c r="I9011" s="73"/>
    </row>
    <row r="9012" spans="1:9" hidden="1" x14ac:dyDescent="0.25">
      <c r="A9012" s="224"/>
      <c r="B9012" s="55"/>
      <c r="C9012" s="56"/>
      <c r="D9012" s="57"/>
      <c r="E9012" s="66"/>
      <c r="F9012" s="62"/>
      <c r="G9012" s="63"/>
      <c r="H9012" s="64"/>
      <c r="I9012" s="73"/>
    </row>
    <row r="9013" spans="1:9" hidden="1" x14ac:dyDescent="0.25">
      <c r="A9013" s="224"/>
      <c r="B9013" s="68"/>
      <c r="C9013" s="56"/>
      <c r="D9013" s="57"/>
      <c r="E9013" s="72"/>
      <c r="F9013" s="96"/>
      <c r="G9013" s="63"/>
      <c r="H9013" s="64"/>
      <c r="I9013" s="65"/>
    </row>
    <row r="9014" spans="1:9" hidden="1" x14ac:dyDescent="0.25">
      <c r="A9014" s="224"/>
      <c r="B9014" s="81"/>
      <c r="C9014" s="56"/>
      <c r="D9014" s="57"/>
      <c r="E9014" s="72"/>
      <c r="F9014" s="76"/>
      <c r="G9014" s="63"/>
      <c r="H9014" s="64"/>
      <c r="I9014" s="493"/>
    </row>
    <row r="9015" spans="1:9" hidden="1" x14ac:dyDescent="0.25">
      <c r="A9015" s="224"/>
      <c r="B9015" s="74"/>
      <c r="C9015" s="56"/>
      <c r="D9015" s="57"/>
      <c r="E9015" s="72"/>
      <c r="F9015" s="62"/>
      <c r="G9015" s="63"/>
      <c r="H9015" s="64"/>
      <c r="I9015" s="493"/>
    </row>
    <row r="9016" spans="1:9" hidden="1" x14ac:dyDescent="0.25">
      <c r="A9016" s="224"/>
      <c r="B9016" s="56"/>
      <c r="C9016" s="56"/>
      <c r="D9016" s="57"/>
      <c r="E9016" s="66"/>
      <c r="F9016" s="76"/>
      <c r="G9016" s="63"/>
      <c r="H9016" s="64"/>
      <c r="I9016" s="70"/>
    </row>
    <row r="9017" spans="1:9" hidden="1" x14ac:dyDescent="0.25">
      <c r="A9017" s="224"/>
      <c r="B9017" s="56"/>
      <c r="C9017" s="56"/>
      <c r="D9017" s="61"/>
      <c r="E9017" s="56"/>
      <c r="F9017" s="77"/>
      <c r="G9017" s="63"/>
      <c r="H9017" s="64"/>
      <c r="I9017" s="70"/>
    </row>
    <row r="9018" spans="1:9" hidden="1" x14ac:dyDescent="0.25">
      <c r="A9018" s="224"/>
      <c r="B9018" s="60"/>
      <c r="C9018" s="492"/>
      <c r="D9018" s="57"/>
      <c r="E9018" s="56"/>
      <c r="F9018" s="62"/>
      <c r="G9018" s="63"/>
      <c r="H9018" s="64"/>
      <c r="I9018" s="70"/>
    </row>
    <row r="9019" spans="1:9" hidden="1" x14ac:dyDescent="0.25">
      <c r="A9019" s="224"/>
      <c r="B9019" s="56"/>
      <c r="C9019" s="56"/>
      <c r="D9019" s="57"/>
      <c r="E9019" s="56"/>
      <c r="F9019" s="62"/>
      <c r="G9019" s="63"/>
      <c r="H9019" s="64"/>
      <c r="I9019" s="70"/>
    </row>
    <row r="9020" spans="1:9" hidden="1" x14ac:dyDescent="0.25">
      <c r="A9020" s="224"/>
      <c r="B9020" s="56"/>
      <c r="C9020" s="80"/>
      <c r="D9020" s="57"/>
      <c r="E9020" s="72"/>
      <c r="F9020" s="67"/>
      <c r="G9020" s="63"/>
      <c r="H9020" s="64"/>
      <c r="I9020" s="70"/>
    </row>
    <row r="9021" spans="1:9" hidden="1" x14ac:dyDescent="0.25">
      <c r="A9021" s="224"/>
      <c r="B9021" s="56"/>
      <c r="C9021" s="56"/>
      <c r="D9021" s="57"/>
      <c r="E9021" s="56"/>
      <c r="F9021" s="62"/>
      <c r="G9021" s="63"/>
      <c r="H9021" s="64"/>
      <c r="I9021" s="70"/>
    </row>
    <row r="9022" spans="1:9" hidden="1" x14ac:dyDescent="0.25">
      <c r="A9022" s="224"/>
      <c r="B9022" s="56"/>
      <c r="C9022" s="56"/>
      <c r="D9022" s="57"/>
      <c r="E9022" s="56"/>
      <c r="F9022" s="62"/>
      <c r="G9022" s="63"/>
      <c r="H9022" s="64"/>
      <c r="I9022" s="70"/>
    </row>
    <row r="9023" spans="1:9" hidden="1" x14ac:dyDescent="0.25">
      <c r="A9023" s="224"/>
      <c r="B9023" s="56"/>
      <c r="C9023" s="56"/>
      <c r="D9023" s="61"/>
      <c r="E9023" s="72"/>
      <c r="F9023" s="76"/>
      <c r="G9023" s="63"/>
      <c r="H9023" s="64"/>
      <c r="I9023" s="70"/>
    </row>
    <row r="9024" spans="1:9" hidden="1" x14ac:dyDescent="0.25">
      <c r="A9024" s="224"/>
      <c r="B9024" s="81"/>
      <c r="C9024" s="56"/>
      <c r="D9024" s="57"/>
      <c r="E9024" s="72"/>
      <c r="F9024" s="76"/>
      <c r="G9024" s="63"/>
      <c r="H9024" s="64"/>
      <c r="I9024" s="70"/>
    </row>
    <row r="9025" spans="1:9" hidden="1" x14ac:dyDescent="0.25">
      <c r="A9025" s="224"/>
      <c r="B9025" s="56"/>
      <c r="C9025" s="80"/>
      <c r="D9025" s="57"/>
      <c r="E9025" s="72"/>
      <c r="F9025" s="67"/>
      <c r="G9025" s="63"/>
      <c r="H9025" s="64"/>
      <c r="I9025" s="70"/>
    </row>
    <row r="9026" spans="1:9" hidden="1" x14ac:dyDescent="0.25">
      <c r="A9026" s="224"/>
      <c r="B9026" s="81"/>
      <c r="C9026" s="75"/>
      <c r="D9026" s="57"/>
      <c r="E9026" s="56"/>
      <c r="F9026" s="76"/>
      <c r="G9026" s="63"/>
      <c r="H9026" s="64"/>
      <c r="I9026" s="70"/>
    </row>
    <row r="9027" spans="1:9" hidden="1" x14ac:dyDescent="0.25">
      <c r="A9027" s="224"/>
      <c r="B9027" s="55"/>
      <c r="C9027" s="75"/>
      <c r="D9027" s="57"/>
      <c r="E9027" s="86"/>
      <c r="F9027" s="62"/>
      <c r="G9027" s="63"/>
      <c r="H9027" s="64"/>
      <c r="I9027" s="70"/>
    </row>
    <row r="9028" spans="1:9" hidden="1" x14ac:dyDescent="0.25">
      <c r="A9028" s="224"/>
      <c r="B9028" s="81"/>
      <c r="C9028" s="56"/>
      <c r="D9028" s="57"/>
      <c r="E9028" s="72"/>
      <c r="F9028" s="76"/>
      <c r="G9028" s="63"/>
      <c r="H9028" s="64"/>
      <c r="I9028" s="70"/>
    </row>
    <row r="9029" spans="1:9" hidden="1" x14ac:dyDescent="0.25">
      <c r="A9029" s="224"/>
      <c r="B9029" s="56"/>
      <c r="C9029" s="56"/>
      <c r="D9029" s="57"/>
      <c r="E9029" s="72"/>
      <c r="F9029" s="77"/>
      <c r="G9029" s="63"/>
      <c r="H9029" s="64"/>
      <c r="I9029" s="70"/>
    </row>
    <row r="9030" spans="1:9" hidden="1" x14ac:dyDescent="0.25">
      <c r="A9030" s="224"/>
      <c r="B9030" s="56"/>
      <c r="C9030" s="56"/>
      <c r="D9030" s="87"/>
      <c r="E9030" s="72"/>
      <c r="F9030" s="62"/>
      <c r="G9030" s="63"/>
      <c r="H9030" s="64"/>
      <c r="I9030" s="70"/>
    </row>
    <row r="9031" spans="1:9" hidden="1" x14ac:dyDescent="0.25">
      <c r="A9031" s="224"/>
      <c r="B9031" s="55"/>
      <c r="C9031" s="56"/>
      <c r="D9031" s="57"/>
      <c r="E9031" s="72"/>
      <c r="F9031" s="62"/>
      <c r="G9031" s="63"/>
      <c r="H9031" s="64"/>
      <c r="I9031" s="70"/>
    </row>
    <row r="9032" spans="1:9" hidden="1" x14ac:dyDescent="0.25">
      <c r="A9032" s="224"/>
      <c r="B9032" s="56"/>
      <c r="C9032" s="56"/>
      <c r="D9032" s="128"/>
      <c r="E9032" s="99"/>
      <c r="F9032" s="116"/>
      <c r="G9032" s="63"/>
      <c r="H9032" s="64"/>
      <c r="I9032" s="70"/>
    </row>
    <row r="9033" spans="1:9" hidden="1" x14ac:dyDescent="0.25">
      <c r="A9033" s="224"/>
      <c r="B9033" s="81"/>
      <c r="C9033" s="56"/>
      <c r="D9033" s="57"/>
      <c r="E9033" s="72"/>
      <c r="F9033" s="76"/>
      <c r="G9033" s="63"/>
      <c r="H9033" s="64"/>
      <c r="I9033" s="70"/>
    </row>
    <row r="9034" spans="1:9" hidden="1" x14ac:dyDescent="0.25">
      <c r="A9034" s="224"/>
      <c r="B9034" s="56"/>
      <c r="C9034" s="56"/>
      <c r="D9034" s="57"/>
      <c r="E9034" s="66"/>
      <c r="F9034" s="76"/>
      <c r="G9034" s="63"/>
      <c r="H9034" s="64"/>
      <c r="I9034" s="70"/>
    </row>
    <row r="9035" spans="1:9" hidden="1" x14ac:dyDescent="0.25">
      <c r="A9035" s="224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4"/>
      <c r="B9036" s="95"/>
      <c r="C9036" s="56"/>
      <c r="D9036" s="57"/>
      <c r="E9036" s="72"/>
      <c r="F9036" s="76"/>
      <c r="G9036" s="63"/>
      <c r="H9036" s="64"/>
      <c r="I9036" s="70"/>
    </row>
    <row r="9037" spans="1:9" hidden="1" x14ac:dyDescent="0.25">
      <c r="A9037" s="224"/>
      <c r="B9037" s="56"/>
      <c r="C9037" s="71"/>
      <c r="D9037" s="57"/>
      <c r="E9037" s="86"/>
      <c r="F9037" s="62"/>
      <c r="G9037" s="63"/>
      <c r="H9037" s="64"/>
      <c r="I9037" s="70"/>
    </row>
    <row r="9038" spans="1:9" hidden="1" x14ac:dyDescent="0.25">
      <c r="A9038" s="224"/>
      <c r="B9038" s="55"/>
      <c r="C9038" s="56"/>
      <c r="D9038" s="57"/>
      <c r="E9038" s="66"/>
      <c r="F9038" s="76"/>
      <c r="G9038" s="63"/>
      <c r="H9038" s="64"/>
      <c r="I9038" s="70"/>
    </row>
    <row r="9039" spans="1:9" hidden="1" x14ac:dyDescent="0.25">
      <c r="A9039" s="224"/>
      <c r="B9039" s="56"/>
      <c r="C9039" s="80"/>
      <c r="D9039" s="83"/>
      <c r="E9039" s="72"/>
      <c r="F9039" s="76"/>
      <c r="G9039" s="63"/>
      <c r="H9039" s="64"/>
      <c r="I9039" s="70"/>
    </row>
    <row r="9040" spans="1:9" hidden="1" x14ac:dyDescent="0.25">
      <c r="A9040" s="224"/>
      <c r="B9040" s="56"/>
      <c r="C9040" s="56"/>
      <c r="D9040" s="57"/>
      <c r="E9040" s="56"/>
      <c r="F9040" s="76"/>
      <c r="G9040" s="63"/>
      <c r="H9040" s="64"/>
      <c r="I9040" s="70"/>
    </row>
    <row r="9041" spans="1:9" hidden="1" x14ac:dyDescent="0.25">
      <c r="A9041" s="224"/>
      <c r="B9041" s="56"/>
      <c r="C9041" s="56"/>
      <c r="D9041" s="128"/>
      <c r="E9041" s="99"/>
      <c r="F9041" s="116"/>
      <c r="G9041" s="63"/>
      <c r="H9041" s="64"/>
      <c r="I9041" s="56"/>
    </row>
    <row r="9042" spans="1:9" hidden="1" x14ac:dyDescent="0.25">
      <c r="A9042" s="224"/>
      <c r="B9042" s="56"/>
      <c r="C9042" s="56"/>
      <c r="D9042" s="128"/>
      <c r="E9042" s="99"/>
      <c r="F9042" s="62"/>
      <c r="G9042" s="63"/>
      <c r="H9042" s="64"/>
      <c r="I9042" s="56"/>
    </row>
    <row r="9043" spans="1:9" hidden="1" x14ac:dyDescent="0.25">
      <c r="A9043" s="224"/>
      <c r="B9043" s="56"/>
      <c r="C9043" s="71"/>
      <c r="D9043" s="57"/>
      <c r="E9043" s="86"/>
      <c r="F9043" s="62"/>
      <c r="G9043" s="63"/>
      <c r="H9043" s="64"/>
      <c r="I9043" s="56"/>
    </row>
    <row r="9044" spans="1:9" hidden="1" x14ac:dyDescent="0.25">
      <c r="A9044" s="224"/>
      <c r="B9044" s="55"/>
      <c r="C9044" s="56"/>
      <c r="D9044" s="57"/>
      <c r="E9044" s="66"/>
      <c r="F9044" s="76"/>
      <c r="G9044" s="63"/>
      <c r="H9044" s="64"/>
      <c r="I9044" s="56"/>
    </row>
    <row r="9045" spans="1:9" hidden="1" x14ac:dyDescent="0.25">
      <c r="A9045" s="224"/>
      <c r="B9045" s="55"/>
      <c r="C9045" s="56"/>
      <c r="D9045" s="98"/>
      <c r="E9045" s="99"/>
      <c r="F9045" s="67"/>
      <c r="G9045" s="63"/>
      <c r="H9045" s="64"/>
      <c r="I9045" s="56"/>
    </row>
    <row r="9046" spans="1:9" hidden="1" x14ac:dyDescent="0.25">
      <c r="A9046" s="224"/>
      <c r="B9046" s="81"/>
      <c r="C9046" s="56"/>
      <c r="D9046" s="57"/>
      <c r="E9046" s="72"/>
      <c r="F9046" s="58"/>
      <c r="G9046" s="63"/>
      <c r="H9046" s="64"/>
      <c r="I9046" s="56"/>
    </row>
    <row r="9047" spans="1:9" hidden="1" x14ac:dyDescent="0.25">
      <c r="A9047" s="224"/>
      <c r="B9047" s="81"/>
      <c r="C9047" s="56"/>
      <c r="D9047" s="57"/>
      <c r="E9047" s="72"/>
      <c r="F9047" s="58"/>
      <c r="G9047" s="63"/>
      <c r="H9047" s="64"/>
      <c r="I9047" s="70"/>
    </row>
    <row r="9048" spans="1:9" hidden="1" x14ac:dyDescent="0.25">
      <c r="A9048" s="224"/>
      <c r="B9048" s="81"/>
      <c r="C9048" s="56"/>
      <c r="D9048" s="57"/>
      <c r="E9048" s="56"/>
      <c r="F9048" s="76"/>
      <c r="G9048" s="63"/>
      <c r="H9048" s="64"/>
      <c r="I9048" s="70"/>
    </row>
    <row r="9049" spans="1:9" hidden="1" x14ac:dyDescent="0.25">
      <c r="A9049" s="224"/>
      <c r="B9049" s="55"/>
      <c r="C9049" s="72"/>
      <c r="D9049" s="57"/>
      <c r="E9049" s="66"/>
      <c r="F9049" s="62"/>
      <c r="G9049" s="63"/>
      <c r="H9049" s="64"/>
      <c r="I9049" s="70"/>
    </row>
    <row r="9050" spans="1:9" hidden="1" x14ac:dyDescent="0.25">
      <c r="A9050" s="224"/>
      <c r="B9050" s="68"/>
      <c r="C9050" s="56"/>
      <c r="D9050" s="57"/>
      <c r="E9050" s="66"/>
      <c r="F9050" s="62"/>
      <c r="G9050" s="63"/>
      <c r="H9050" s="64"/>
      <c r="I9050" s="70"/>
    </row>
    <row r="9051" spans="1:9" hidden="1" x14ac:dyDescent="0.25">
      <c r="A9051" s="224"/>
      <c r="B9051" s="68"/>
      <c r="C9051" s="56"/>
      <c r="D9051" s="57"/>
      <c r="E9051" s="72"/>
      <c r="F9051" s="62"/>
      <c r="G9051" s="63"/>
      <c r="H9051" s="56"/>
      <c r="I9051" s="70"/>
    </row>
    <row r="9052" spans="1:9" hidden="1" x14ac:dyDescent="0.25">
      <c r="A9052" s="224"/>
      <c r="B9052" s="56"/>
      <c r="C9052" s="80"/>
      <c r="D9052" s="57"/>
      <c r="E9052" s="72"/>
      <c r="F9052" s="67"/>
      <c r="G9052" s="63"/>
      <c r="H9052" s="56"/>
      <c r="I9052" s="70"/>
    </row>
    <row r="9053" spans="1:9" hidden="1" x14ac:dyDescent="0.25">
      <c r="A9053" s="224"/>
      <c r="B9053" s="60"/>
      <c r="C9053" s="151"/>
      <c r="D9053" s="57"/>
      <c r="E9053" s="72"/>
      <c r="F9053" s="62"/>
      <c r="G9053" s="63"/>
      <c r="H9053" s="64"/>
      <c r="I9053" s="70"/>
    </row>
    <row r="9054" spans="1:9" hidden="1" x14ac:dyDescent="0.25">
      <c r="A9054" s="224"/>
      <c r="B9054" s="81"/>
      <c r="C9054" s="56"/>
      <c r="D9054" s="57"/>
      <c r="E9054" s="56"/>
      <c r="F9054" s="76"/>
      <c r="G9054" s="63"/>
      <c r="H9054" s="64"/>
      <c r="I9054" s="70"/>
    </row>
    <row r="9055" spans="1:9" hidden="1" x14ac:dyDescent="0.25">
      <c r="A9055" s="224"/>
      <c r="B9055" s="56"/>
      <c r="C9055" s="56"/>
      <c r="D9055" s="61"/>
      <c r="E9055" s="72"/>
      <c r="F9055" s="76"/>
      <c r="G9055" s="63"/>
      <c r="H9055" s="64"/>
      <c r="I9055" s="70"/>
    </row>
    <row r="9056" spans="1:9" hidden="1" x14ac:dyDescent="0.25">
      <c r="A9056" s="224"/>
      <c r="B9056" s="56"/>
      <c r="C9056" s="56"/>
      <c r="D9056" s="57"/>
      <c r="E9056" s="66"/>
      <c r="F9056" s="59"/>
      <c r="G9056" s="63"/>
      <c r="H9056" s="64"/>
      <c r="I9056" s="70"/>
    </row>
    <row r="9057" spans="1:9" hidden="1" x14ac:dyDescent="0.25">
      <c r="A9057" s="224"/>
      <c r="B9057" s="56"/>
      <c r="C9057" s="56"/>
      <c r="D9057" s="61"/>
      <c r="E9057" s="56"/>
      <c r="F9057" s="77"/>
      <c r="G9057" s="63"/>
      <c r="H9057" s="64"/>
      <c r="I9057" s="70"/>
    </row>
    <row r="9058" spans="1:9" hidden="1" x14ac:dyDescent="0.25">
      <c r="A9058" s="224"/>
      <c r="B9058" s="60"/>
      <c r="C9058" s="492"/>
      <c r="D9058" s="57"/>
      <c r="E9058" s="56"/>
      <c r="F9058" s="62"/>
      <c r="G9058" s="63"/>
      <c r="H9058" s="64"/>
      <c r="I9058" s="70"/>
    </row>
    <row r="9059" spans="1:9" hidden="1" x14ac:dyDescent="0.25">
      <c r="A9059" s="224"/>
      <c r="B9059" s="56"/>
      <c r="C9059" s="56"/>
      <c r="D9059" s="57"/>
      <c r="E9059" s="56"/>
      <c r="F9059" s="62"/>
      <c r="G9059" s="63"/>
      <c r="H9059" s="64"/>
      <c r="I9059" s="70"/>
    </row>
    <row r="9060" spans="1:9" hidden="1" x14ac:dyDescent="0.25">
      <c r="A9060" s="224"/>
      <c r="B9060" s="56"/>
      <c r="C9060" s="56"/>
      <c r="D9060" s="57"/>
      <c r="E9060" s="56"/>
      <c r="F9060" s="62"/>
      <c r="G9060" s="63"/>
      <c r="H9060" s="64"/>
      <c r="I9060" s="70"/>
    </row>
    <row r="9061" spans="1:9" hidden="1" x14ac:dyDescent="0.25">
      <c r="A9061" s="224"/>
      <c r="B9061" s="56"/>
      <c r="C9061" s="80"/>
      <c r="D9061" s="57"/>
      <c r="E9061" s="72"/>
      <c r="F9061" s="67"/>
      <c r="G9061" s="63"/>
      <c r="H9061" s="64"/>
      <c r="I9061" s="70"/>
    </row>
    <row r="9062" spans="1:9" hidden="1" x14ac:dyDescent="0.25">
      <c r="A9062" s="224"/>
      <c r="B9062" s="56"/>
      <c r="C9062" s="56"/>
      <c r="D9062" s="57"/>
      <c r="E9062" s="66"/>
      <c r="F9062" s="62"/>
      <c r="G9062" s="63"/>
      <c r="H9062" s="64"/>
      <c r="I9062" s="70"/>
    </row>
    <row r="9063" spans="1:9" hidden="1" x14ac:dyDescent="0.25">
      <c r="A9063" s="224"/>
      <c r="B9063" s="60"/>
      <c r="C9063" s="80"/>
      <c r="D9063" s="57"/>
      <c r="E9063" s="66"/>
      <c r="F9063" s="77"/>
      <c r="G9063" s="63"/>
      <c r="H9063" s="64"/>
      <c r="I9063" s="70"/>
    </row>
    <row r="9064" spans="1:9" hidden="1" x14ac:dyDescent="0.25">
      <c r="A9064" s="224"/>
      <c r="B9064" s="81"/>
      <c r="C9064" s="56"/>
      <c r="D9064" s="57"/>
      <c r="E9064" s="72"/>
      <c r="F9064" s="76"/>
      <c r="G9064" s="63"/>
      <c r="H9064" s="64"/>
      <c r="I9064" s="70"/>
    </row>
    <row r="9065" spans="1:9" hidden="1" x14ac:dyDescent="0.25">
      <c r="A9065" s="224"/>
      <c r="B9065" s="56"/>
      <c r="C9065" s="56"/>
      <c r="D9065" s="57"/>
      <c r="E9065" s="72"/>
      <c r="F9065" s="62"/>
      <c r="G9065" s="63"/>
      <c r="H9065" s="64"/>
      <c r="I9065" s="70"/>
    </row>
    <row r="9066" spans="1:9" hidden="1" x14ac:dyDescent="0.25">
      <c r="A9066" s="224"/>
      <c r="B9066" s="56"/>
      <c r="C9066" s="56"/>
      <c r="D9066" s="57"/>
      <c r="E9066" s="72"/>
      <c r="F9066" s="76"/>
      <c r="G9066" s="63"/>
      <c r="H9066" s="64"/>
      <c r="I9066" s="70"/>
    </row>
    <row r="9067" spans="1:9" hidden="1" x14ac:dyDescent="0.25">
      <c r="A9067" s="224"/>
      <c r="B9067" s="81"/>
      <c r="C9067" s="81"/>
      <c r="D9067" s="57"/>
      <c r="E9067" s="66"/>
      <c r="F9067" s="58"/>
      <c r="G9067" s="63"/>
      <c r="H9067" s="64"/>
      <c r="I9067" s="70"/>
    </row>
    <row r="9068" spans="1:9" hidden="1" x14ac:dyDescent="0.25">
      <c r="A9068" s="224"/>
      <c r="B9068" s="56"/>
      <c r="C9068" s="80"/>
      <c r="D9068" s="57"/>
      <c r="E9068" s="72"/>
      <c r="F9068" s="67"/>
      <c r="G9068" s="63"/>
      <c r="H9068" s="64"/>
      <c r="I9068" s="70"/>
    </row>
    <row r="9069" spans="1:9" hidden="1" x14ac:dyDescent="0.25">
      <c r="A9069" s="224"/>
      <c r="B9069" s="56"/>
      <c r="C9069" s="56"/>
      <c r="D9069" s="128"/>
      <c r="E9069" s="99"/>
      <c r="F9069" s="116"/>
      <c r="G9069" s="63"/>
      <c r="H9069" s="64"/>
      <c r="I9069" s="70"/>
    </row>
    <row r="9070" spans="1:9" hidden="1" x14ac:dyDescent="0.25">
      <c r="A9070" s="224"/>
      <c r="B9070" s="55"/>
      <c r="C9070" s="75"/>
      <c r="D9070" s="57"/>
      <c r="E9070" s="86"/>
      <c r="F9070" s="62"/>
      <c r="G9070" s="63"/>
      <c r="H9070" s="64"/>
      <c r="I9070" s="56"/>
    </row>
    <row r="9071" spans="1:9" hidden="1" x14ac:dyDescent="0.25">
      <c r="A9071" s="224"/>
      <c r="B9071" s="60"/>
      <c r="C9071" s="80"/>
      <c r="D9071" s="57"/>
      <c r="E9071" s="66"/>
      <c r="F9071" s="77"/>
      <c r="G9071" s="63"/>
      <c r="H9071" s="64"/>
      <c r="I9071" s="56"/>
    </row>
    <row r="9072" spans="1:9" hidden="1" x14ac:dyDescent="0.25">
      <c r="A9072" s="224"/>
      <c r="B9072" s="81"/>
      <c r="C9072" s="56"/>
      <c r="D9072" s="57"/>
      <c r="E9072" s="72"/>
      <c r="F9072" s="76"/>
      <c r="G9072" s="63"/>
      <c r="H9072" s="64"/>
      <c r="I9072" s="56"/>
    </row>
    <row r="9073" spans="1:9" hidden="1" x14ac:dyDescent="0.25">
      <c r="A9073" s="224"/>
      <c r="B9073" s="56"/>
      <c r="C9073" s="56"/>
      <c r="D9073" s="57"/>
      <c r="E9073" s="66"/>
      <c r="F9073" s="62"/>
      <c r="G9073" s="63"/>
      <c r="H9073" s="64"/>
      <c r="I9073" s="56"/>
    </row>
    <row r="9074" spans="1:9" hidden="1" x14ac:dyDescent="0.25">
      <c r="A9074" s="224"/>
      <c r="B9074" s="55"/>
      <c r="C9074" s="123"/>
      <c r="D9074" s="57"/>
      <c r="E9074" s="66"/>
      <c r="F9074" s="76"/>
      <c r="G9074" s="63"/>
      <c r="H9074" s="64"/>
      <c r="I9074" s="56"/>
    </row>
    <row r="9075" spans="1:9" hidden="1" x14ac:dyDescent="0.25">
      <c r="A9075" s="224"/>
      <c r="B9075" s="56"/>
      <c r="C9075" s="56"/>
      <c r="D9075" s="57"/>
      <c r="E9075" s="56"/>
      <c r="F9075" s="62"/>
      <c r="G9075" s="63"/>
      <c r="H9075" s="64"/>
      <c r="I9075" s="56"/>
    </row>
    <row r="9076" spans="1:9" hidden="1" x14ac:dyDescent="0.25">
      <c r="A9076" s="224"/>
      <c r="B9076" s="56"/>
      <c r="C9076" s="56"/>
      <c r="D9076" s="61"/>
      <c r="E9076" s="56"/>
      <c r="F9076" s="116"/>
      <c r="G9076" s="63"/>
      <c r="H9076" s="64"/>
      <c r="I9076" s="56"/>
    </row>
    <row r="9077" spans="1:9" hidden="1" x14ac:dyDescent="0.25">
      <c r="A9077" s="224"/>
      <c r="B9077" s="56"/>
      <c r="C9077" s="56"/>
      <c r="D9077" s="57"/>
      <c r="E9077" s="86"/>
      <c r="F9077" s="96"/>
      <c r="G9077" s="63"/>
      <c r="H9077" s="64"/>
      <c r="I9077" s="56"/>
    </row>
    <row r="9078" spans="1:9" hidden="1" x14ac:dyDescent="0.25">
      <c r="A9078" s="224"/>
      <c r="B9078" s="55"/>
      <c r="C9078" s="72"/>
      <c r="D9078" s="61"/>
      <c r="E9078" s="56"/>
      <c r="F9078" s="67"/>
      <c r="G9078" s="63"/>
      <c r="H9078" s="64"/>
      <c r="I9078" s="56"/>
    </row>
    <row r="9079" spans="1:9" hidden="1" x14ac:dyDescent="0.25">
      <c r="A9079" s="224"/>
      <c r="B9079" s="56"/>
      <c r="C9079" s="56"/>
      <c r="D9079" s="61"/>
      <c r="E9079" s="56"/>
      <c r="F9079" s="67"/>
      <c r="G9079" s="63"/>
      <c r="H9079" s="64"/>
      <c r="I9079" s="70"/>
    </row>
    <row r="9080" spans="1:9" hidden="1" x14ac:dyDescent="0.25">
      <c r="A9080" s="224"/>
      <c r="B9080" s="81"/>
      <c r="C9080" s="81"/>
      <c r="D9080" s="87"/>
      <c r="E9080" s="69"/>
      <c r="F9080" s="253"/>
      <c r="G9080" s="63"/>
      <c r="H9080" s="64"/>
      <c r="I9080" s="70"/>
    </row>
    <row r="9081" spans="1:9" hidden="1" x14ac:dyDescent="0.25">
      <c r="A9081" s="224"/>
      <c r="B9081" s="81"/>
      <c r="C9081" s="56"/>
      <c r="D9081" s="57"/>
      <c r="E9081" s="72"/>
      <c r="F9081" s="76"/>
      <c r="G9081" s="63"/>
      <c r="H9081" s="64"/>
      <c r="I9081" s="70"/>
    </row>
    <row r="9082" spans="1:9" hidden="1" x14ac:dyDescent="0.25">
      <c r="A9082" s="224"/>
      <c r="B9082" s="68"/>
      <c r="C9082" s="56"/>
      <c r="D9082" s="61"/>
      <c r="E9082" s="56"/>
      <c r="F9082" s="76"/>
      <c r="G9082" s="63"/>
      <c r="H9082" s="64"/>
      <c r="I9082" s="70"/>
    </row>
    <row r="9083" spans="1:9" hidden="1" x14ac:dyDescent="0.25">
      <c r="A9083" s="224"/>
      <c r="B9083" s="55"/>
      <c r="C9083" s="56"/>
      <c r="D9083" s="57"/>
      <c r="E9083" s="72"/>
      <c r="F9083" s="62"/>
      <c r="G9083" s="63"/>
      <c r="H9083" s="64"/>
      <c r="I9083" s="56"/>
    </row>
    <row r="9084" spans="1:9" hidden="1" x14ac:dyDescent="0.25">
      <c r="A9084" s="224"/>
      <c r="B9084" s="56"/>
      <c r="C9084" s="56"/>
      <c r="D9084" s="61"/>
      <c r="E9084" s="72"/>
      <c r="F9084" s="76"/>
      <c r="G9084" s="63"/>
      <c r="H9084" s="64"/>
      <c r="I9084" s="56"/>
    </row>
    <row r="9085" spans="1:9" hidden="1" x14ac:dyDescent="0.25">
      <c r="A9085" s="224"/>
      <c r="B9085" s="56"/>
      <c r="C9085" s="110"/>
      <c r="D9085" s="57"/>
      <c r="E9085" s="66"/>
      <c r="F9085" s="62"/>
      <c r="G9085" s="63"/>
      <c r="H9085" s="64"/>
      <c r="I9085" s="56"/>
    </row>
    <row r="9086" spans="1:9" hidden="1" x14ac:dyDescent="0.25">
      <c r="A9086" s="224"/>
      <c r="B9086" s="81"/>
      <c r="C9086" s="56"/>
      <c r="D9086" s="57"/>
      <c r="E9086" s="72"/>
      <c r="F9086" s="76"/>
      <c r="G9086" s="63"/>
      <c r="H9086" s="64"/>
      <c r="I9086" s="56"/>
    </row>
    <row r="9087" spans="1:9" hidden="1" x14ac:dyDescent="0.25">
      <c r="A9087" s="224"/>
      <c r="B9087" s="68"/>
      <c r="C9087" s="56"/>
      <c r="D9087" s="61"/>
      <c r="E9087" s="56"/>
      <c r="F9087" s="76"/>
      <c r="G9087" s="63"/>
      <c r="H9087" s="64"/>
      <c r="I9087" s="56"/>
    </row>
    <row r="9088" spans="1:9" hidden="1" x14ac:dyDescent="0.25">
      <c r="A9088" s="224"/>
      <c r="B9088" s="81"/>
      <c r="C9088" s="56"/>
      <c r="D9088" s="57"/>
      <c r="E9088" s="56"/>
      <c r="F9088" s="76"/>
      <c r="G9088" s="63"/>
      <c r="H9088" s="64"/>
      <c r="I9088" s="56"/>
    </row>
    <row r="9089" spans="1:9" hidden="1" x14ac:dyDescent="0.25">
      <c r="A9089" s="224"/>
      <c r="B9089" s="81"/>
      <c r="C9089" s="56"/>
      <c r="D9089" s="57"/>
      <c r="E9089" s="72"/>
      <c r="F9089" s="62"/>
      <c r="G9089" s="63"/>
      <c r="H9089" s="64"/>
      <c r="I9089" s="56"/>
    </row>
    <row r="9090" spans="1:9" hidden="1" x14ac:dyDescent="0.25">
      <c r="A9090" s="224"/>
      <c r="B9090" s="81"/>
      <c r="C9090" s="56"/>
      <c r="D9090" s="57"/>
      <c r="E9090" s="72"/>
      <c r="F9090" s="62"/>
      <c r="G9090" s="63"/>
      <c r="H9090" s="64"/>
      <c r="I9090" s="56"/>
    </row>
    <row r="9091" spans="1:9" hidden="1" x14ac:dyDescent="0.25">
      <c r="A9091" s="224"/>
      <c r="B9091" s="56"/>
      <c r="C9091" s="56"/>
      <c r="D9091" s="128"/>
      <c r="E9091" s="99"/>
      <c r="F9091" s="116"/>
      <c r="G9091" s="63"/>
      <c r="H9091" s="64"/>
      <c r="I9091" s="56"/>
    </row>
    <row r="9092" spans="1:9" hidden="1" x14ac:dyDescent="0.25">
      <c r="A9092" s="224"/>
      <c r="B9092" s="56"/>
      <c r="C9092" s="56"/>
      <c r="D9092" s="57"/>
      <c r="E9092" s="72"/>
      <c r="F9092" s="76"/>
      <c r="G9092" s="63"/>
      <c r="H9092" s="64"/>
      <c r="I9092" s="56"/>
    </row>
    <row r="9093" spans="1:9" hidden="1" x14ac:dyDescent="0.25">
      <c r="A9093" s="224"/>
      <c r="B9093" s="55"/>
      <c r="C9093" s="75"/>
      <c r="D9093" s="57"/>
      <c r="E9093" s="72"/>
      <c r="F9093" s="62"/>
      <c r="G9093" s="63"/>
      <c r="H9093" s="64"/>
      <c r="I9093" s="70"/>
    </row>
    <row r="9094" spans="1:9" hidden="1" x14ac:dyDescent="0.25">
      <c r="A9094" s="224"/>
      <c r="B9094" s="56"/>
      <c r="C9094" s="56"/>
      <c r="D9094" s="57"/>
      <c r="E9094" s="56"/>
      <c r="F9094" s="62"/>
      <c r="G9094" s="63"/>
      <c r="H9094" s="64"/>
      <c r="I9094" s="70"/>
    </row>
    <row r="9095" spans="1:9" hidden="1" x14ac:dyDescent="0.25">
      <c r="A9095" s="224"/>
      <c r="B9095" s="56"/>
      <c r="C9095" s="56"/>
      <c r="D9095" s="61"/>
      <c r="E9095" s="56"/>
      <c r="F9095" s="116"/>
      <c r="G9095" s="63"/>
      <c r="H9095" s="64"/>
      <c r="I9095" s="70"/>
    </row>
    <row r="9096" spans="1:9" hidden="1" x14ac:dyDescent="0.25">
      <c r="A9096" s="224"/>
      <c r="B9096" s="56"/>
      <c r="C9096" s="81"/>
      <c r="D9096" s="57"/>
      <c r="E9096" s="56"/>
      <c r="F9096" s="62"/>
      <c r="G9096" s="63"/>
      <c r="H9096" s="64"/>
      <c r="I9096" s="70"/>
    </row>
    <row r="9097" spans="1:9" hidden="1" x14ac:dyDescent="0.25">
      <c r="A9097" s="224"/>
      <c r="B9097" s="56"/>
      <c r="C9097" s="80"/>
      <c r="D9097" s="57"/>
      <c r="E9097" s="56"/>
      <c r="F9097" s="76"/>
      <c r="G9097" s="63"/>
      <c r="H9097" s="64"/>
      <c r="I9097" s="70"/>
    </row>
    <row r="9098" spans="1:9" hidden="1" x14ac:dyDescent="0.25">
      <c r="A9098" s="224"/>
      <c r="B9098" s="81"/>
      <c r="C9098" s="56"/>
      <c r="D9098" s="57"/>
      <c r="E9098" s="72"/>
      <c r="F9098" s="76"/>
      <c r="G9098" s="63"/>
      <c r="H9098" s="64"/>
      <c r="I9098" s="70"/>
    </row>
    <row r="9099" spans="1:9" hidden="1" x14ac:dyDescent="0.25">
      <c r="A9099" s="224"/>
      <c r="B9099" s="56"/>
      <c r="C9099" s="80"/>
      <c r="D9099" s="57"/>
      <c r="E9099" s="72"/>
      <c r="F9099" s="67"/>
      <c r="G9099" s="63"/>
      <c r="H9099" s="64"/>
      <c r="I9099" s="70"/>
    </row>
    <row r="9100" spans="1:9" hidden="1" x14ac:dyDescent="0.25">
      <c r="A9100" s="224"/>
      <c r="B9100" s="56"/>
      <c r="C9100" s="56"/>
      <c r="D9100" s="57"/>
      <c r="E9100" s="56"/>
      <c r="F9100" s="76"/>
      <c r="G9100" s="63"/>
      <c r="H9100" s="64"/>
      <c r="I9100" s="70"/>
    </row>
    <row r="9101" spans="1:9" hidden="1" x14ac:dyDescent="0.25">
      <c r="A9101" s="224"/>
      <c r="B9101" s="95"/>
      <c r="C9101" s="56"/>
      <c r="D9101" s="105"/>
      <c r="E9101" s="66"/>
      <c r="F9101" s="77"/>
      <c r="G9101" s="63"/>
      <c r="H9101" s="64"/>
      <c r="I9101" s="70"/>
    </row>
    <row r="9102" spans="1:9" hidden="1" x14ac:dyDescent="0.25">
      <c r="A9102" s="224"/>
      <c r="B9102" s="60"/>
      <c r="C9102" s="151"/>
      <c r="D9102" s="57"/>
      <c r="E9102" s="72"/>
      <c r="F9102" s="62"/>
      <c r="G9102" s="63"/>
      <c r="H9102" s="64"/>
      <c r="I9102" s="70"/>
    </row>
    <row r="9103" spans="1:9" hidden="1" x14ac:dyDescent="0.25">
      <c r="A9103" s="224"/>
      <c r="B9103" s="56"/>
      <c r="C9103" s="80"/>
      <c r="D9103" s="57"/>
      <c r="E9103" s="72"/>
      <c r="F9103" s="67"/>
      <c r="G9103" s="63"/>
      <c r="H9103" s="64"/>
      <c r="I9103" s="70"/>
    </row>
    <row r="9104" spans="1:9" hidden="1" x14ac:dyDescent="0.25">
      <c r="A9104" s="224"/>
      <c r="B9104" s="56"/>
      <c r="C9104" s="56"/>
      <c r="D9104" s="57"/>
      <c r="E9104" s="72"/>
      <c r="F9104" s="77"/>
      <c r="G9104" s="63"/>
      <c r="H9104" s="64"/>
      <c r="I9104" s="70"/>
    </row>
    <row r="9105" spans="1:9" hidden="1" x14ac:dyDescent="0.25">
      <c r="A9105" s="224"/>
      <c r="B9105" s="56"/>
      <c r="C9105" s="56"/>
      <c r="D9105" s="87"/>
      <c r="E9105" s="72"/>
      <c r="F9105" s="62"/>
      <c r="G9105" s="63"/>
      <c r="H9105" s="64"/>
      <c r="I9105" s="70"/>
    </row>
    <row r="9106" spans="1:9" hidden="1" x14ac:dyDescent="0.25">
      <c r="A9106" s="224"/>
      <c r="B9106" s="55"/>
      <c r="C9106" s="199"/>
      <c r="D9106" s="56"/>
      <c r="E9106" s="56"/>
      <c r="F9106" s="62"/>
      <c r="G9106" s="63"/>
      <c r="H9106" s="64"/>
      <c r="I9106" s="70"/>
    </row>
    <row r="9107" spans="1:9" hidden="1" x14ac:dyDescent="0.25">
      <c r="A9107" s="224"/>
      <c r="B9107" s="55"/>
      <c r="C9107" s="56"/>
      <c r="D9107" s="57"/>
      <c r="E9107" s="72"/>
      <c r="F9107" s="62"/>
      <c r="G9107" s="63"/>
      <c r="H9107" s="64"/>
      <c r="I9107" s="70"/>
    </row>
    <row r="9108" spans="1:9" hidden="1" x14ac:dyDescent="0.25">
      <c r="A9108" s="224"/>
      <c r="B9108" s="95"/>
      <c r="C9108" s="56"/>
      <c r="D9108" s="57"/>
      <c r="E9108" s="72"/>
      <c r="F9108" s="76"/>
      <c r="G9108" s="63"/>
      <c r="H9108" s="64"/>
      <c r="I9108" s="70"/>
    </row>
    <row r="9109" spans="1:9" hidden="1" x14ac:dyDescent="0.25">
      <c r="A9109" s="224"/>
      <c r="B9109" s="74"/>
      <c r="C9109" s="56"/>
      <c r="D9109" s="57"/>
      <c r="E9109" s="56"/>
      <c r="F9109" s="62"/>
      <c r="G9109" s="63"/>
      <c r="H9109" s="64"/>
      <c r="I9109" s="70"/>
    </row>
    <row r="9110" spans="1:9" hidden="1" x14ac:dyDescent="0.25">
      <c r="A9110" s="224"/>
      <c r="B9110" s="56"/>
      <c r="C9110" s="56"/>
      <c r="D9110" s="57"/>
      <c r="E9110" s="413"/>
      <c r="F9110" s="203"/>
      <c r="G9110" s="63"/>
      <c r="H9110" s="64"/>
      <c r="I9110" s="70"/>
    </row>
    <row r="9111" spans="1:9" hidden="1" x14ac:dyDescent="0.25">
      <c r="A9111" s="224"/>
      <c r="B9111" s="56"/>
      <c r="C9111" s="56"/>
      <c r="D9111" s="57"/>
      <c r="E9111" s="72"/>
      <c r="F9111" s="62"/>
      <c r="G9111" s="63"/>
      <c r="H9111" s="64"/>
      <c r="I9111" s="70"/>
    </row>
    <row r="9112" spans="1:9" hidden="1" x14ac:dyDescent="0.25">
      <c r="A9112" s="224"/>
      <c r="B9112" s="81"/>
      <c r="C9112" s="56"/>
      <c r="D9112" s="57"/>
      <c r="E9112" s="72"/>
      <c r="F9112" s="76"/>
      <c r="G9112" s="63"/>
      <c r="H9112" s="64"/>
      <c r="I9112" s="70"/>
    </row>
    <row r="9113" spans="1:9" hidden="1" x14ac:dyDescent="0.25">
      <c r="A9113" s="224"/>
      <c r="B9113" s="81"/>
      <c r="C9113" s="56"/>
      <c r="D9113" s="57"/>
      <c r="E9113" s="72"/>
      <c r="F9113" s="76"/>
      <c r="G9113" s="63"/>
      <c r="H9113" s="64"/>
      <c r="I9113" s="70"/>
    </row>
    <row r="9114" spans="1:9" hidden="1" x14ac:dyDescent="0.25">
      <c r="A9114" s="224"/>
      <c r="B9114" s="68"/>
      <c r="C9114" s="56"/>
      <c r="D9114" s="61"/>
      <c r="E9114" s="56"/>
      <c r="F9114" s="76"/>
      <c r="G9114" s="63"/>
      <c r="H9114" s="64"/>
      <c r="I9114" s="70"/>
    </row>
    <row r="9115" spans="1:9" hidden="1" x14ac:dyDescent="0.25">
      <c r="A9115" s="224"/>
      <c r="B9115" s="81"/>
      <c r="C9115" s="56"/>
      <c r="D9115" s="57"/>
      <c r="E9115" s="56"/>
      <c r="F9115" s="76"/>
      <c r="G9115" s="63"/>
      <c r="H9115" s="64"/>
      <c r="I9115" s="70"/>
    </row>
    <row r="9116" spans="1:9" hidden="1" x14ac:dyDescent="0.25">
      <c r="A9116" s="224"/>
      <c r="B9116" s="81"/>
      <c r="C9116" s="56"/>
      <c r="D9116" s="57"/>
      <c r="E9116" s="56"/>
      <c r="F9116" s="76"/>
      <c r="G9116" s="63"/>
      <c r="H9116" s="64"/>
      <c r="I9116" s="70"/>
    </row>
    <row r="9117" spans="1:9" hidden="1" x14ac:dyDescent="0.25">
      <c r="A9117" s="224"/>
      <c r="B9117" s="56"/>
      <c r="C9117" s="80"/>
      <c r="D9117" s="57"/>
      <c r="E9117" s="72"/>
      <c r="F9117" s="67"/>
      <c r="G9117" s="63"/>
      <c r="H9117" s="64"/>
      <c r="I9117" s="70"/>
    </row>
    <row r="9118" spans="1:9" hidden="1" x14ac:dyDescent="0.25">
      <c r="A9118" s="224"/>
      <c r="B9118" s="56"/>
      <c r="C9118" s="56"/>
      <c r="D9118" s="128"/>
      <c r="E9118" s="99"/>
      <c r="F9118" s="116"/>
      <c r="G9118" s="63"/>
      <c r="H9118" s="64"/>
      <c r="I9118" s="70"/>
    </row>
    <row r="9119" spans="1:9" hidden="1" x14ac:dyDescent="0.25">
      <c r="A9119" s="224"/>
      <c r="B9119" s="81"/>
      <c r="C9119" s="56"/>
      <c r="D9119" s="57"/>
      <c r="E9119" s="72"/>
      <c r="F9119" s="62"/>
      <c r="G9119" s="63"/>
      <c r="H9119" s="64"/>
      <c r="I9119" s="70"/>
    </row>
    <row r="9120" spans="1:9" hidden="1" x14ac:dyDescent="0.25">
      <c r="A9120" s="224"/>
      <c r="B9120" s="56"/>
      <c r="C9120" s="56"/>
      <c r="D9120" s="128"/>
      <c r="E9120" s="99"/>
      <c r="F9120" s="116"/>
      <c r="G9120" s="63"/>
      <c r="H9120" s="64"/>
      <c r="I9120" s="70"/>
    </row>
    <row r="9121" spans="1:9" hidden="1" x14ac:dyDescent="0.25">
      <c r="A9121" s="224"/>
      <c r="B9121" s="55"/>
      <c r="C9121" s="80"/>
      <c r="D9121" s="115"/>
      <c r="E9121" s="99"/>
      <c r="F9121" s="116"/>
      <c r="G9121" s="63"/>
      <c r="H9121" s="64"/>
      <c r="I9121" s="70"/>
    </row>
    <row r="9122" spans="1:9" hidden="1" x14ac:dyDescent="0.25">
      <c r="A9122" s="224"/>
      <c r="B9122" s="81"/>
      <c r="C9122" s="56"/>
      <c r="D9122" s="57"/>
      <c r="E9122" s="72"/>
      <c r="F9122" s="76"/>
      <c r="G9122" s="63"/>
      <c r="H9122" s="64"/>
      <c r="I9122" s="70"/>
    </row>
    <row r="9123" spans="1:9" hidden="1" x14ac:dyDescent="0.25">
      <c r="A9123" s="224"/>
      <c r="B9123" s="55"/>
      <c r="C9123" s="199"/>
      <c r="D9123" s="56"/>
      <c r="E9123" s="56"/>
      <c r="F9123" s="62"/>
      <c r="G9123" s="63"/>
      <c r="H9123" s="64"/>
      <c r="I9123" s="70"/>
    </row>
    <row r="9124" spans="1:9" hidden="1" x14ac:dyDescent="0.25">
      <c r="A9124" s="224"/>
      <c r="B9124" s="56"/>
      <c r="C9124" s="56"/>
      <c r="D9124" s="57"/>
      <c r="E9124" s="72"/>
      <c r="F9124" s="76"/>
      <c r="G9124" s="63"/>
      <c r="H9124" s="64"/>
      <c r="I9124" s="70"/>
    </row>
    <row r="9125" spans="1:9" hidden="1" x14ac:dyDescent="0.25">
      <c r="A9125" s="224"/>
      <c r="B9125" s="55"/>
      <c r="C9125" s="56"/>
      <c r="D9125" s="105"/>
      <c r="E9125" s="66"/>
      <c r="F9125" s="76"/>
      <c r="G9125" s="63"/>
      <c r="H9125" s="64"/>
      <c r="I9125" s="70"/>
    </row>
    <row r="9126" spans="1:9" hidden="1" x14ac:dyDescent="0.25">
      <c r="A9126" s="224"/>
      <c r="B9126" s="56"/>
      <c r="C9126" s="56"/>
      <c r="D9126" s="57"/>
      <c r="E9126" s="56"/>
      <c r="F9126" s="62"/>
      <c r="G9126" s="63"/>
      <c r="H9126" s="64"/>
      <c r="I9126" s="70"/>
    </row>
    <row r="9127" spans="1:9" hidden="1" x14ac:dyDescent="0.25">
      <c r="A9127" s="224"/>
      <c r="B9127" s="56"/>
      <c r="C9127" s="56"/>
      <c r="D9127" s="61"/>
      <c r="E9127" s="56"/>
      <c r="F9127" s="116"/>
      <c r="G9127" s="63"/>
      <c r="H9127" s="64"/>
      <c r="I9127" s="70"/>
    </row>
    <row r="9128" spans="1:9" hidden="1" x14ac:dyDescent="0.25">
      <c r="A9128" s="224"/>
      <c r="B9128" s="56"/>
      <c r="C9128" s="81"/>
      <c r="D9128" s="57"/>
      <c r="E9128" s="86"/>
      <c r="F9128" s="62"/>
      <c r="G9128" s="63"/>
      <c r="H9128" s="64"/>
      <c r="I9128" s="70"/>
    </row>
    <row r="9129" spans="1:9" hidden="1" x14ac:dyDescent="0.25">
      <c r="A9129" s="224"/>
      <c r="B9129" s="56"/>
      <c r="C9129" s="80"/>
      <c r="D9129" s="128"/>
      <c r="E9129" s="86"/>
      <c r="F9129" s="253"/>
      <c r="G9129" s="63"/>
      <c r="H9129" s="64"/>
      <c r="I9129" s="56"/>
    </row>
    <row r="9130" spans="1:9" hidden="1" x14ac:dyDescent="0.25">
      <c r="A9130" s="224"/>
      <c r="B9130" s="56"/>
      <c r="C9130" s="56"/>
      <c r="D9130" s="61"/>
      <c r="E9130" s="56"/>
      <c r="F9130" s="77"/>
      <c r="G9130" s="63"/>
      <c r="H9130" s="64"/>
      <c r="I9130" s="56"/>
    </row>
    <row r="9131" spans="1:9" hidden="1" x14ac:dyDescent="0.25">
      <c r="A9131" s="224"/>
      <c r="B9131" s="60"/>
      <c r="C9131" s="492"/>
      <c r="D9131" s="57"/>
      <c r="E9131" s="56"/>
      <c r="F9131" s="62"/>
      <c r="G9131" s="63"/>
      <c r="H9131" s="64"/>
      <c r="I9131" s="56"/>
    </row>
    <row r="9132" spans="1:9" hidden="1" x14ac:dyDescent="0.25">
      <c r="A9132" s="224"/>
      <c r="B9132" s="56"/>
      <c r="C9132" s="56"/>
      <c r="D9132" s="57"/>
      <c r="E9132" s="72"/>
      <c r="F9132" s="62"/>
      <c r="G9132" s="63"/>
      <c r="H9132" s="64"/>
      <c r="I9132" s="56"/>
    </row>
    <row r="9133" spans="1:9" hidden="1" x14ac:dyDescent="0.25">
      <c r="A9133" s="224"/>
      <c r="B9133" s="55"/>
      <c r="C9133" s="75"/>
      <c r="D9133" s="57"/>
      <c r="E9133" s="86"/>
      <c r="F9133" s="62"/>
      <c r="G9133" s="63"/>
      <c r="H9133" s="64"/>
      <c r="I9133" s="56"/>
    </row>
    <row r="9134" spans="1:9" hidden="1" x14ac:dyDescent="0.25">
      <c r="A9134" s="224"/>
      <c r="B9134" s="55"/>
      <c r="C9134" s="80"/>
      <c r="D9134" s="119"/>
      <c r="E9134" s="99"/>
      <c r="F9134" s="120"/>
      <c r="G9134" s="63"/>
      <c r="H9134" s="64"/>
      <c r="I9134" s="56"/>
    </row>
    <row r="9135" spans="1:9" hidden="1" x14ac:dyDescent="0.25">
      <c r="A9135" s="224"/>
      <c r="B9135" s="68"/>
      <c r="C9135" s="56"/>
      <c r="D9135" s="57"/>
      <c r="E9135" s="72"/>
      <c r="F9135" s="62"/>
      <c r="G9135" s="63"/>
      <c r="H9135" s="64"/>
      <c r="I9135" s="56"/>
    </row>
    <row r="9136" spans="1:9" hidden="1" x14ac:dyDescent="0.25">
      <c r="A9136" s="224"/>
      <c r="B9136" s="56"/>
      <c r="C9136" s="56"/>
      <c r="D9136" s="129"/>
      <c r="E9136" s="66"/>
      <c r="F9136" s="130"/>
      <c r="G9136" s="63"/>
      <c r="H9136" s="64"/>
      <c r="I9136" s="70"/>
    </row>
    <row r="9137" spans="1:9" hidden="1" x14ac:dyDescent="0.25">
      <c r="A9137" s="224"/>
      <c r="B9137" s="81"/>
      <c r="C9137" s="75"/>
      <c r="D9137" s="57"/>
      <c r="E9137" s="56"/>
      <c r="F9137" s="76"/>
      <c r="G9137" s="63"/>
      <c r="H9137" s="64"/>
      <c r="I9137" s="70"/>
    </row>
    <row r="9138" spans="1:9" hidden="1" x14ac:dyDescent="0.25">
      <c r="A9138" s="224"/>
      <c r="B9138" s="68"/>
      <c r="C9138" s="56"/>
      <c r="D9138" s="71"/>
      <c r="E9138" s="71"/>
      <c r="F9138" s="96"/>
      <c r="G9138" s="63"/>
      <c r="H9138" s="64"/>
      <c r="I9138" s="70"/>
    </row>
    <row r="9139" spans="1:9" hidden="1" x14ac:dyDescent="0.25">
      <c r="A9139" s="224"/>
      <c r="B9139" s="56"/>
      <c r="C9139" s="56"/>
      <c r="D9139" s="57"/>
      <c r="E9139" s="72"/>
      <c r="F9139" s="77"/>
      <c r="G9139" s="63"/>
      <c r="H9139" s="64"/>
      <c r="I9139" s="70"/>
    </row>
    <row r="9140" spans="1:9" hidden="1" x14ac:dyDescent="0.25">
      <c r="A9140" s="224"/>
      <c r="B9140" s="56"/>
      <c r="C9140" s="56"/>
      <c r="D9140" s="87"/>
      <c r="E9140" s="72"/>
      <c r="F9140" s="62"/>
      <c r="G9140" s="63"/>
      <c r="H9140" s="64"/>
      <c r="I9140" s="70"/>
    </row>
    <row r="9141" spans="1:9" hidden="1" x14ac:dyDescent="0.25">
      <c r="A9141" s="224"/>
      <c r="B9141" s="55"/>
      <c r="C9141" s="199"/>
      <c r="D9141" s="56"/>
      <c r="E9141" s="56"/>
      <c r="F9141" s="62"/>
      <c r="G9141" s="63"/>
      <c r="H9141" s="64"/>
      <c r="I9141" s="70"/>
    </row>
    <row r="9142" spans="1:9" hidden="1" x14ac:dyDescent="0.25">
      <c r="A9142" s="224"/>
      <c r="B9142" s="81"/>
      <c r="C9142" s="71"/>
      <c r="D9142" s="87"/>
      <c r="E9142" s="56"/>
      <c r="F9142" s="67"/>
      <c r="G9142" s="63"/>
      <c r="H9142" s="64"/>
      <c r="I9142" s="56"/>
    </row>
    <row r="9143" spans="1:9" hidden="1" x14ac:dyDescent="0.25">
      <c r="A9143" s="224"/>
      <c r="B9143" s="56"/>
      <c r="C9143" s="110"/>
      <c r="D9143" s="57"/>
      <c r="E9143" s="86"/>
      <c r="F9143" s="62"/>
      <c r="G9143" s="63"/>
      <c r="H9143" s="64"/>
      <c r="I9143" s="56"/>
    </row>
    <row r="9144" spans="1:9" hidden="1" x14ac:dyDescent="0.25">
      <c r="A9144" s="224"/>
      <c r="B9144" s="68"/>
      <c r="C9144" s="56"/>
      <c r="D9144" s="61"/>
      <c r="E9144" s="56"/>
      <c r="F9144" s="62"/>
      <c r="G9144" s="63"/>
      <c r="H9144" s="56"/>
      <c r="I9144" s="56"/>
    </row>
    <row r="9145" spans="1:9" hidden="1" x14ac:dyDescent="0.25">
      <c r="A9145" s="224"/>
      <c r="B9145" s="56"/>
      <c r="C9145" s="56"/>
      <c r="D9145" s="57"/>
      <c r="E9145" s="66"/>
      <c r="F9145" s="62"/>
      <c r="G9145" s="63"/>
      <c r="H9145" s="56"/>
      <c r="I9145" s="56"/>
    </row>
    <row r="9146" spans="1:9" hidden="1" x14ac:dyDescent="0.25">
      <c r="A9146" s="224"/>
      <c r="B9146" s="95"/>
      <c r="C9146" s="74"/>
      <c r="D9146" s="57"/>
      <c r="E9146" s="66"/>
      <c r="F9146" s="76"/>
      <c r="G9146" s="63"/>
      <c r="H9146" s="56"/>
      <c r="I9146" s="56"/>
    </row>
    <row r="9147" spans="1:9" hidden="1" x14ac:dyDescent="0.25">
      <c r="A9147" s="224"/>
      <c r="B9147" s="56"/>
      <c r="C9147" s="56"/>
      <c r="D9147" s="57"/>
      <c r="E9147" s="56"/>
      <c r="F9147" s="62"/>
      <c r="G9147" s="63"/>
      <c r="H9147" s="56"/>
      <c r="I9147" s="56"/>
    </row>
    <row r="9148" spans="1:9" hidden="1" x14ac:dyDescent="0.25">
      <c r="A9148" s="224"/>
      <c r="B9148" s="56"/>
      <c r="C9148" s="56"/>
      <c r="D9148" s="129"/>
      <c r="E9148" s="66"/>
      <c r="F9148" s="130"/>
      <c r="G9148" s="63"/>
      <c r="H9148" s="64"/>
      <c r="I9148" s="56"/>
    </row>
    <row r="9149" spans="1:9" hidden="1" x14ac:dyDescent="0.25">
      <c r="A9149" s="224"/>
      <c r="B9149" s="56"/>
      <c r="C9149" s="75"/>
      <c r="D9149" s="57"/>
      <c r="E9149" s="66"/>
      <c r="F9149" s="96"/>
      <c r="G9149" s="100"/>
      <c r="H9149" s="64"/>
      <c r="I9149" s="70"/>
    </row>
    <row r="9150" spans="1:9" hidden="1" x14ac:dyDescent="0.25">
      <c r="A9150" s="224"/>
      <c r="B9150" s="56"/>
      <c r="C9150" s="56"/>
      <c r="D9150" s="57"/>
      <c r="E9150" s="84"/>
      <c r="F9150" s="62"/>
      <c r="G9150" s="63"/>
      <c r="H9150" s="64"/>
      <c r="I9150" s="70"/>
    </row>
    <row r="9151" spans="1:9" hidden="1" x14ac:dyDescent="0.25">
      <c r="A9151" s="224"/>
      <c r="B9151" s="56"/>
      <c r="C9151" s="123"/>
      <c r="D9151" s="57"/>
      <c r="E9151" s="72"/>
      <c r="F9151" s="62"/>
      <c r="G9151" s="63"/>
      <c r="H9151" s="64"/>
      <c r="I9151" s="70"/>
    </row>
    <row r="9152" spans="1:9" hidden="1" x14ac:dyDescent="0.25">
      <c r="A9152" s="224"/>
      <c r="B9152" s="56"/>
      <c r="C9152" s="71"/>
      <c r="D9152" s="57"/>
      <c r="E9152" s="72"/>
      <c r="F9152" s="62"/>
      <c r="G9152" s="63"/>
      <c r="H9152" s="64"/>
      <c r="I9152" s="70"/>
    </row>
    <row r="9153" spans="1:9" hidden="1" x14ac:dyDescent="0.25">
      <c r="A9153" s="224"/>
      <c r="B9153" s="56"/>
      <c r="C9153" s="123"/>
      <c r="D9153" s="61"/>
      <c r="E9153" s="66"/>
      <c r="F9153" s="76"/>
      <c r="G9153" s="63"/>
      <c r="H9153" s="64"/>
      <c r="I9153" s="70"/>
    </row>
    <row r="9154" spans="1:9" hidden="1" x14ac:dyDescent="0.25">
      <c r="A9154" s="224"/>
      <c r="B9154" s="56"/>
      <c r="C9154" s="71"/>
      <c r="D9154" s="57"/>
      <c r="E9154" s="72"/>
      <c r="F9154" s="62"/>
      <c r="G9154" s="63"/>
      <c r="H9154" s="64"/>
      <c r="I9154" s="70"/>
    </row>
    <row r="9155" spans="1:9" hidden="1" x14ac:dyDescent="0.25">
      <c r="A9155" s="224"/>
      <c r="B9155" s="68"/>
      <c r="C9155" s="56"/>
      <c r="D9155" s="57"/>
      <c r="E9155" s="56"/>
      <c r="F9155" s="62"/>
      <c r="G9155" s="100"/>
      <c r="H9155" s="64"/>
      <c r="I9155" s="70"/>
    </row>
    <row r="9156" spans="1:9" hidden="1" x14ac:dyDescent="0.25">
      <c r="A9156" s="224"/>
      <c r="B9156" s="56"/>
      <c r="C9156" s="56"/>
      <c r="D9156" s="87"/>
      <c r="E9156" s="72"/>
      <c r="F9156" s="62"/>
      <c r="G9156" s="63"/>
      <c r="H9156" s="64"/>
      <c r="I9156" s="70"/>
    </row>
    <row r="9157" spans="1:9" hidden="1" x14ac:dyDescent="0.25">
      <c r="A9157" s="224"/>
      <c r="B9157" s="81"/>
      <c r="C9157" s="56"/>
      <c r="D9157" s="57"/>
      <c r="E9157" s="72"/>
      <c r="F9157" s="58"/>
      <c r="G9157" s="63"/>
      <c r="H9157" s="64"/>
      <c r="I9157" s="70"/>
    </row>
    <row r="9158" spans="1:9" hidden="1" x14ac:dyDescent="0.25">
      <c r="A9158" s="224"/>
      <c r="B9158" s="124"/>
      <c r="C9158" s="71"/>
      <c r="D9158" s="128"/>
      <c r="E9158" s="413"/>
      <c r="F9158" s="203"/>
      <c r="G9158" s="63"/>
      <c r="H9158" s="64"/>
      <c r="I9158" s="70"/>
    </row>
    <row r="9159" spans="1:9" hidden="1" x14ac:dyDescent="0.25">
      <c r="A9159" s="224"/>
      <c r="B9159" s="56"/>
      <c r="C9159" s="56"/>
      <c r="D9159" s="83"/>
      <c r="E9159" s="145"/>
      <c r="F9159" s="58"/>
      <c r="G9159" s="63"/>
      <c r="H9159" s="64"/>
      <c r="I9159" s="70"/>
    </row>
    <row r="9160" spans="1:9" hidden="1" x14ac:dyDescent="0.25">
      <c r="A9160" s="224"/>
      <c r="B9160" s="56"/>
      <c r="C9160" s="56"/>
      <c r="D9160" s="83"/>
      <c r="E9160" s="145"/>
      <c r="F9160" s="58"/>
      <c r="G9160" s="63"/>
      <c r="H9160" s="64"/>
      <c r="I9160" s="70"/>
    </row>
    <row r="9161" spans="1:9" hidden="1" x14ac:dyDescent="0.25">
      <c r="A9161" s="224"/>
      <c r="B9161" s="56"/>
      <c r="C9161" s="56"/>
      <c r="D9161" s="56"/>
      <c r="E9161" s="66"/>
      <c r="F9161" s="58"/>
      <c r="G9161" s="63"/>
      <c r="H9161" s="64"/>
      <c r="I9161" s="70"/>
    </row>
    <row r="9162" spans="1:9" hidden="1" x14ac:dyDescent="0.25">
      <c r="A9162" s="224"/>
      <c r="B9162" s="56"/>
      <c r="C9162" s="56"/>
      <c r="D9162" s="105"/>
      <c r="E9162" s="72"/>
      <c r="F9162" s="62"/>
      <c r="G9162" s="63"/>
      <c r="H9162" s="64"/>
      <c r="I9162" s="70"/>
    </row>
    <row r="9163" spans="1:9" hidden="1" x14ac:dyDescent="0.25">
      <c r="A9163" s="224"/>
      <c r="B9163" s="56"/>
      <c r="C9163" s="56"/>
      <c r="D9163" s="83"/>
      <c r="E9163" s="72"/>
      <c r="F9163" s="62"/>
      <c r="G9163" s="63"/>
      <c r="H9163" s="64"/>
      <c r="I9163" s="70"/>
    </row>
    <row r="9164" spans="1:9" hidden="1" x14ac:dyDescent="0.25">
      <c r="A9164" s="224"/>
      <c r="B9164" s="68"/>
      <c r="C9164" s="56"/>
      <c r="D9164" s="61"/>
      <c r="E9164" s="56"/>
      <c r="F9164" s="62"/>
      <c r="G9164" s="63"/>
      <c r="H9164" s="64"/>
      <c r="I9164" s="70"/>
    </row>
    <row r="9165" spans="1:9" hidden="1" x14ac:dyDescent="0.25">
      <c r="A9165" s="224"/>
      <c r="B9165" s="55"/>
      <c r="C9165" s="199"/>
      <c r="D9165" s="56"/>
      <c r="E9165" s="56"/>
      <c r="F9165" s="62"/>
      <c r="G9165" s="63"/>
      <c r="H9165" s="64"/>
      <c r="I9165" s="70"/>
    </row>
    <row r="9166" spans="1:9" hidden="1" x14ac:dyDescent="0.25">
      <c r="A9166" s="224"/>
      <c r="B9166" s="56"/>
      <c r="C9166" s="56"/>
      <c r="D9166" s="57"/>
      <c r="E9166" s="72"/>
      <c r="F9166" s="62"/>
      <c r="G9166" s="100"/>
      <c r="H9166" s="64"/>
      <c r="I9166" s="70"/>
    </row>
    <row r="9167" spans="1:9" hidden="1" x14ac:dyDescent="0.25">
      <c r="A9167" s="224"/>
      <c r="B9167" s="56"/>
      <c r="C9167" s="56"/>
      <c r="D9167" s="56"/>
      <c r="E9167" s="66"/>
      <c r="F9167" s="58"/>
      <c r="G9167" s="63"/>
      <c r="H9167" s="64"/>
      <c r="I9167" s="70"/>
    </row>
    <row r="9168" spans="1:9" hidden="1" x14ac:dyDescent="0.25">
      <c r="A9168" s="224"/>
      <c r="B9168" s="74"/>
      <c r="C9168" s="56"/>
      <c r="D9168" s="57"/>
      <c r="E9168" s="72"/>
      <c r="F9168" s="62"/>
      <c r="G9168" s="100"/>
      <c r="H9168" s="64"/>
      <c r="I9168" s="70"/>
    </row>
    <row r="9169" spans="1:9" hidden="1" x14ac:dyDescent="0.25">
      <c r="A9169" s="224"/>
      <c r="B9169" s="56"/>
      <c r="C9169" s="56"/>
      <c r="D9169" s="57"/>
      <c r="E9169" s="56"/>
      <c r="F9169" s="62"/>
      <c r="G9169" s="63"/>
      <c r="H9169" s="64"/>
      <c r="I9169" s="70"/>
    </row>
    <row r="9170" spans="1:9" hidden="1" x14ac:dyDescent="0.25">
      <c r="A9170" s="224"/>
      <c r="B9170" s="56"/>
      <c r="C9170" s="56"/>
      <c r="D9170" s="61"/>
      <c r="E9170" s="56"/>
      <c r="F9170" s="116"/>
      <c r="G9170" s="63"/>
      <c r="H9170" s="64"/>
      <c r="I9170" s="70"/>
    </row>
    <row r="9171" spans="1:9" hidden="1" x14ac:dyDescent="0.25">
      <c r="A9171" s="224"/>
      <c r="B9171" s="56"/>
      <c r="C9171" s="81"/>
      <c r="D9171" s="57"/>
      <c r="E9171" s="56"/>
      <c r="F9171" s="62"/>
      <c r="G9171" s="63"/>
      <c r="H9171" s="64"/>
      <c r="I9171" s="70"/>
    </row>
    <row r="9172" spans="1:9" hidden="1" x14ac:dyDescent="0.25">
      <c r="A9172" s="224"/>
      <c r="B9172" s="56"/>
      <c r="C9172" s="80"/>
      <c r="D9172" s="57"/>
      <c r="E9172" s="56"/>
      <c r="F9172" s="76"/>
      <c r="G9172" s="63"/>
      <c r="H9172" s="64"/>
      <c r="I9172" s="70"/>
    </row>
    <row r="9173" spans="1:9" hidden="1" x14ac:dyDescent="0.25">
      <c r="A9173" s="224"/>
      <c r="B9173" s="56"/>
      <c r="C9173" s="56"/>
      <c r="D9173" s="57"/>
      <c r="E9173" s="66"/>
      <c r="F9173" s="76"/>
      <c r="G9173" s="63"/>
      <c r="H9173" s="64"/>
      <c r="I9173" s="70"/>
    </row>
    <row r="9174" spans="1:9" hidden="1" x14ac:dyDescent="0.25">
      <c r="A9174" s="224"/>
      <c r="B9174" s="56"/>
      <c r="C9174" s="56"/>
      <c r="D9174" s="57"/>
      <c r="E9174" s="56"/>
      <c r="F9174" s="76"/>
      <c r="G9174" s="63"/>
      <c r="H9174" s="64"/>
      <c r="I9174" s="70"/>
    </row>
    <row r="9175" spans="1:9" hidden="1" x14ac:dyDescent="0.25">
      <c r="A9175" s="224"/>
      <c r="B9175" s="56"/>
      <c r="C9175" s="56"/>
      <c r="D9175" s="105"/>
      <c r="E9175" s="66"/>
      <c r="F9175" s="77"/>
      <c r="G9175" s="63"/>
      <c r="H9175" s="64"/>
      <c r="I9175" s="70"/>
    </row>
    <row r="9176" spans="1:9" hidden="1" x14ac:dyDescent="0.25">
      <c r="A9176" s="224"/>
      <c r="B9176" s="55"/>
      <c r="C9176" s="56"/>
      <c r="D9176" s="57"/>
      <c r="E9176" s="72"/>
      <c r="F9176" s="62"/>
      <c r="G9176" s="63"/>
      <c r="H9176" s="64"/>
      <c r="I9176" s="70"/>
    </row>
    <row r="9177" spans="1:9" hidden="1" x14ac:dyDescent="0.25">
      <c r="A9177" s="224"/>
      <c r="B9177" s="55"/>
      <c r="C9177" s="75"/>
      <c r="D9177" s="57"/>
      <c r="E9177" s="72"/>
      <c r="F9177" s="77"/>
      <c r="G9177" s="63"/>
      <c r="H9177" s="64"/>
      <c r="I9177" s="70"/>
    </row>
    <row r="9178" spans="1:9" hidden="1" x14ac:dyDescent="0.25">
      <c r="A9178" s="224"/>
      <c r="B9178" s="56"/>
      <c r="C9178" s="56"/>
      <c r="D9178" s="61"/>
      <c r="E9178" s="56"/>
      <c r="F9178" s="77"/>
      <c r="G9178" s="63"/>
      <c r="H9178" s="64"/>
      <c r="I9178" s="70"/>
    </row>
    <row r="9179" spans="1:9" hidden="1" x14ac:dyDescent="0.25">
      <c r="A9179" s="224"/>
      <c r="B9179" s="60"/>
      <c r="C9179" s="492"/>
      <c r="D9179" s="57"/>
      <c r="E9179" s="56"/>
      <c r="F9179" s="62"/>
      <c r="G9179" s="63"/>
      <c r="H9179" s="64"/>
      <c r="I9179" s="70"/>
    </row>
    <row r="9180" spans="1:9" hidden="1" x14ac:dyDescent="0.25">
      <c r="A9180" s="224"/>
      <c r="B9180" s="56"/>
      <c r="C9180" s="56"/>
      <c r="D9180" s="128"/>
      <c r="E9180" s="99"/>
      <c r="F9180" s="116"/>
      <c r="G9180" s="63"/>
      <c r="H9180" s="64"/>
      <c r="I9180" s="70"/>
    </row>
    <row r="9181" spans="1:9" hidden="1" x14ac:dyDescent="0.25">
      <c r="A9181" s="224"/>
      <c r="B9181" s="68"/>
      <c r="C9181" s="56"/>
      <c r="D9181" s="57"/>
      <c r="E9181" s="56"/>
      <c r="F9181" s="97"/>
      <c r="G9181" s="63"/>
      <c r="H9181" s="64"/>
      <c r="I9181" s="70"/>
    </row>
    <row r="9182" spans="1:9" hidden="1" x14ac:dyDescent="0.25">
      <c r="A9182" s="224"/>
      <c r="B9182" s="56"/>
      <c r="C9182" s="56"/>
      <c r="D9182" s="57"/>
      <c r="E9182" s="56"/>
      <c r="F9182" s="62"/>
      <c r="G9182" s="63"/>
      <c r="H9182" s="64"/>
      <c r="I9182" s="70"/>
    </row>
    <row r="9183" spans="1:9" hidden="1" x14ac:dyDescent="0.25">
      <c r="A9183" s="224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4"/>
      <c r="B9184" s="68"/>
      <c r="C9184" s="56"/>
      <c r="D9184" s="61"/>
      <c r="E9184" s="56"/>
      <c r="F9184" s="62"/>
      <c r="G9184" s="63"/>
      <c r="H9184" s="64"/>
      <c r="I9184" s="70"/>
    </row>
    <row r="9185" spans="1:9" hidden="1" x14ac:dyDescent="0.25">
      <c r="A9185" s="224"/>
      <c r="B9185" s="56"/>
      <c r="C9185" s="111"/>
      <c r="D9185" s="57"/>
      <c r="E9185" s="72"/>
      <c r="F9185" s="62"/>
      <c r="G9185" s="63"/>
      <c r="H9185" s="64"/>
      <c r="I9185" s="70"/>
    </row>
    <row r="9186" spans="1:9" hidden="1" x14ac:dyDescent="0.25">
      <c r="A9186" s="224"/>
      <c r="B9186" s="56"/>
      <c r="C9186" s="56"/>
      <c r="D9186" s="61"/>
      <c r="E9186" s="72"/>
      <c r="F9186" s="76"/>
      <c r="G9186" s="63"/>
      <c r="H9186" s="64"/>
      <c r="I9186" s="70"/>
    </row>
    <row r="9187" spans="1:9" hidden="1" x14ac:dyDescent="0.25">
      <c r="A9187" s="224"/>
      <c r="B9187" s="56"/>
      <c r="C9187" s="123"/>
      <c r="D9187" s="57"/>
      <c r="E9187" s="66"/>
      <c r="F9187" s="76"/>
      <c r="G9187" s="63"/>
      <c r="H9187" s="64"/>
      <c r="I9187" s="70"/>
    </row>
    <row r="9188" spans="1:9" hidden="1" x14ac:dyDescent="0.25">
      <c r="A9188" s="224"/>
      <c r="B9188" s="81"/>
      <c r="C9188" s="56"/>
      <c r="D9188" s="57"/>
      <c r="E9188" s="72"/>
      <c r="F9188" s="76"/>
      <c r="G9188" s="63"/>
      <c r="H9188" s="64"/>
      <c r="I9188" s="70"/>
    </row>
    <row r="9189" spans="1:9" hidden="1" x14ac:dyDescent="0.25">
      <c r="A9189" s="224"/>
      <c r="B9189" s="56"/>
      <c r="C9189" s="56"/>
      <c r="D9189" s="57"/>
      <c r="E9189" s="72"/>
      <c r="F9189" s="67"/>
      <c r="G9189" s="63"/>
      <c r="H9189" s="64"/>
      <c r="I9189" s="70"/>
    </row>
    <row r="9190" spans="1:9" hidden="1" x14ac:dyDescent="0.25">
      <c r="A9190" s="224"/>
      <c r="B9190" s="81"/>
      <c r="C9190" s="56"/>
      <c r="D9190" s="57"/>
      <c r="E9190" s="72"/>
      <c r="F9190" s="76"/>
      <c r="G9190" s="63"/>
      <c r="H9190" s="64"/>
      <c r="I9190" s="70"/>
    </row>
    <row r="9191" spans="1:9" hidden="1" x14ac:dyDescent="0.25">
      <c r="A9191" s="224"/>
      <c r="B9191" s="56"/>
      <c r="C9191" s="56"/>
      <c r="D9191" s="87"/>
      <c r="E9191" s="72"/>
      <c r="F9191" s="62"/>
      <c r="G9191" s="63"/>
      <c r="H9191" s="64"/>
      <c r="I9191" s="70"/>
    </row>
    <row r="9192" spans="1:9" hidden="1" x14ac:dyDescent="0.25">
      <c r="A9192" s="224"/>
      <c r="B9192" s="55"/>
      <c r="C9192" s="56"/>
      <c r="D9192" s="61"/>
      <c r="E9192" s="56"/>
      <c r="F9192" s="116"/>
      <c r="G9192" s="63"/>
      <c r="H9192" s="64"/>
      <c r="I9192" s="70"/>
    </row>
    <row r="9193" spans="1:9" hidden="1" x14ac:dyDescent="0.25">
      <c r="A9193" s="224"/>
      <c r="B9193" s="81"/>
      <c r="C9193" s="56"/>
      <c r="D9193" s="57"/>
      <c r="E9193" s="72"/>
      <c r="F9193" s="58"/>
      <c r="G9193" s="63"/>
      <c r="H9193" s="64"/>
      <c r="I9193" s="70"/>
    </row>
    <row r="9194" spans="1:9" hidden="1" x14ac:dyDescent="0.25">
      <c r="A9194" s="224"/>
      <c r="B9194" s="74"/>
      <c r="C9194" s="56"/>
      <c r="D9194" s="57"/>
      <c r="E9194" s="72"/>
      <c r="F9194" s="62"/>
      <c r="G9194" s="63"/>
      <c r="H9194" s="64"/>
      <c r="I9194" s="70"/>
    </row>
    <row r="9195" spans="1:9" hidden="1" x14ac:dyDescent="0.25">
      <c r="A9195" s="224"/>
      <c r="B9195" s="56"/>
      <c r="C9195" s="56"/>
      <c r="D9195" s="57"/>
      <c r="E9195" s="66"/>
      <c r="F9195" s="76"/>
      <c r="G9195" s="63"/>
      <c r="H9195" s="64"/>
      <c r="I9195" s="70"/>
    </row>
    <row r="9196" spans="1:9" hidden="1" x14ac:dyDescent="0.25">
      <c r="A9196" s="224"/>
      <c r="B9196" s="81"/>
      <c r="C9196" s="56"/>
      <c r="D9196" s="57"/>
      <c r="E9196" s="72"/>
      <c r="F9196" s="76"/>
      <c r="G9196" s="63"/>
      <c r="H9196" s="64"/>
      <c r="I9196" s="70"/>
    </row>
    <row r="9197" spans="1:9" hidden="1" x14ac:dyDescent="0.25">
      <c r="A9197" s="224"/>
      <c r="B9197" s="81"/>
      <c r="C9197" s="56"/>
      <c r="D9197" s="57"/>
      <c r="E9197" s="72"/>
      <c r="F9197" s="76"/>
      <c r="G9197" s="63"/>
      <c r="H9197" s="64"/>
      <c r="I9197" s="70"/>
    </row>
    <row r="9198" spans="1:9" hidden="1" x14ac:dyDescent="0.25">
      <c r="A9198" s="224"/>
      <c r="B9198" s="68"/>
      <c r="C9198" s="56"/>
      <c r="D9198" s="105"/>
      <c r="E9198" s="66"/>
      <c r="F9198" s="62"/>
      <c r="G9198" s="63"/>
      <c r="H9198" s="64"/>
      <c r="I9198" s="70"/>
    </row>
    <row r="9199" spans="1:9" hidden="1" x14ac:dyDescent="0.25">
      <c r="A9199" s="224"/>
      <c r="B9199" s="81"/>
      <c r="C9199" s="56"/>
      <c r="D9199" s="57"/>
      <c r="E9199" s="72"/>
      <c r="F9199" s="76"/>
      <c r="G9199" s="63"/>
      <c r="H9199" s="64"/>
      <c r="I9199" s="56"/>
    </row>
    <row r="9200" spans="1:9" hidden="1" x14ac:dyDescent="0.25">
      <c r="A9200" s="224"/>
      <c r="B9200" s="56"/>
      <c r="C9200" s="56"/>
      <c r="D9200" s="57"/>
      <c r="E9200" s="72"/>
      <c r="F9200" s="62"/>
      <c r="G9200" s="63"/>
      <c r="H9200" s="64"/>
      <c r="I9200" s="70"/>
    </row>
    <row r="9201" spans="1:9" hidden="1" x14ac:dyDescent="0.25">
      <c r="A9201" s="224"/>
      <c r="B9201" s="55"/>
      <c r="C9201" s="56"/>
      <c r="D9201" s="57"/>
      <c r="E9201" s="84"/>
      <c r="F9201" s="62"/>
      <c r="G9201" s="63"/>
      <c r="H9201" s="64"/>
      <c r="I9201" s="70"/>
    </row>
    <row r="9202" spans="1:9" hidden="1" x14ac:dyDescent="0.25">
      <c r="A9202" s="224"/>
      <c r="B9202" s="74"/>
      <c r="C9202" s="56"/>
      <c r="D9202" s="57"/>
      <c r="E9202" s="72"/>
      <c r="F9202" s="62"/>
      <c r="G9202" s="63"/>
      <c r="H9202" s="64"/>
      <c r="I9202" s="70"/>
    </row>
    <row r="9203" spans="1:9" hidden="1" x14ac:dyDescent="0.25">
      <c r="A9203" s="224"/>
      <c r="B9203" s="68"/>
      <c r="C9203" s="56"/>
      <c r="D9203" s="87"/>
      <c r="E9203" s="72"/>
      <c r="F9203" s="62"/>
      <c r="G9203" s="63"/>
      <c r="H9203" s="64"/>
      <c r="I9203" s="70"/>
    </row>
    <row r="9204" spans="1:9" hidden="1" x14ac:dyDescent="0.25">
      <c r="A9204" s="224"/>
      <c r="B9204" s="56"/>
      <c r="C9204" s="56"/>
      <c r="D9204" s="129"/>
      <c r="E9204" s="208"/>
      <c r="F9204" s="130"/>
      <c r="G9204" s="63"/>
      <c r="H9204" s="64"/>
      <c r="I9204" s="70"/>
    </row>
    <row r="9205" spans="1:9" hidden="1" x14ac:dyDescent="0.25">
      <c r="A9205" s="224"/>
      <c r="B9205" s="56"/>
      <c r="C9205" s="56"/>
      <c r="D9205" s="57"/>
      <c r="E9205" s="424"/>
      <c r="F9205" s="62"/>
      <c r="G9205" s="63"/>
      <c r="H9205" s="64"/>
      <c r="I9205" s="70"/>
    </row>
    <row r="9206" spans="1:9" hidden="1" x14ac:dyDescent="0.25">
      <c r="A9206" s="224"/>
      <c r="B9206" s="56"/>
      <c r="C9206" s="56"/>
      <c r="D9206" s="61"/>
      <c r="E9206" s="56"/>
      <c r="F9206" s="77"/>
      <c r="G9206" s="63"/>
      <c r="H9206" s="64"/>
      <c r="I9206" s="70"/>
    </row>
    <row r="9207" spans="1:9" hidden="1" x14ac:dyDescent="0.25">
      <c r="A9207" s="224"/>
      <c r="B9207" s="60"/>
      <c r="C9207" s="492"/>
      <c r="D9207" s="57"/>
      <c r="E9207" s="56"/>
      <c r="F9207" s="62"/>
      <c r="G9207" s="63"/>
      <c r="H9207" s="64"/>
      <c r="I9207" s="70"/>
    </row>
    <row r="9208" spans="1:9" hidden="1" x14ac:dyDescent="0.25">
      <c r="A9208" s="224"/>
      <c r="B9208" s="56"/>
      <c r="C9208" s="56"/>
      <c r="D9208" s="57"/>
      <c r="E9208" s="56"/>
      <c r="F9208" s="62"/>
      <c r="G9208" s="63"/>
      <c r="H9208" s="64"/>
      <c r="I9208" s="70"/>
    </row>
    <row r="9209" spans="1:9" hidden="1" x14ac:dyDescent="0.25">
      <c r="A9209" s="224"/>
      <c r="B9209" s="81"/>
      <c r="C9209" s="56"/>
      <c r="D9209" s="57"/>
      <c r="E9209" s="72"/>
      <c r="F9209" s="62"/>
      <c r="G9209" s="63"/>
      <c r="H9209" s="64"/>
      <c r="I9209" s="70"/>
    </row>
    <row r="9210" spans="1:9" hidden="1" x14ac:dyDescent="0.25">
      <c r="A9210" s="224"/>
      <c r="B9210" s="81"/>
      <c r="C9210" s="56"/>
      <c r="D9210" s="57"/>
      <c r="E9210" s="86"/>
      <c r="F9210" s="58"/>
      <c r="G9210" s="63"/>
      <c r="H9210" s="64"/>
      <c r="I9210" s="70"/>
    </row>
    <row r="9211" spans="1:9" hidden="1" x14ac:dyDescent="0.25">
      <c r="A9211" s="224"/>
      <c r="B9211" s="74"/>
      <c r="C9211" s="56"/>
      <c r="D9211" s="57"/>
      <c r="E9211" s="72"/>
      <c r="F9211" s="62"/>
      <c r="G9211" s="63"/>
      <c r="H9211" s="64"/>
      <c r="I9211" s="70"/>
    </row>
    <row r="9212" spans="1:9" hidden="1" x14ac:dyDescent="0.25">
      <c r="A9212" s="224"/>
      <c r="B9212" s="56"/>
      <c r="C9212" s="56"/>
      <c r="D9212" s="57"/>
      <c r="E9212" s="56"/>
      <c r="F9212" s="62"/>
      <c r="G9212" s="63"/>
      <c r="H9212" s="64"/>
      <c r="I9212" s="70"/>
    </row>
    <row r="9213" spans="1:9" hidden="1" x14ac:dyDescent="0.25">
      <c r="A9213" s="224"/>
      <c r="B9213" s="56"/>
      <c r="C9213" s="56"/>
      <c r="D9213" s="61"/>
      <c r="E9213" s="72"/>
      <c r="F9213" s="76"/>
      <c r="G9213" s="63"/>
      <c r="H9213" s="64"/>
      <c r="I9213" s="70"/>
    </row>
    <row r="9214" spans="1:9" hidden="1" x14ac:dyDescent="0.25">
      <c r="A9214" s="224"/>
      <c r="B9214" s="56"/>
      <c r="C9214" s="56"/>
      <c r="D9214" s="61"/>
      <c r="E9214" s="72"/>
      <c r="F9214" s="76"/>
      <c r="G9214" s="63"/>
      <c r="H9214" s="64"/>
      <c r="I9214" s="70"/>
    </row>
    <row r="9215" spans="1:9" hidden="1" x14ac:dyDescent="0.25">
      <c r="A9215" s="224"/>
      <c r="B9215" s="81"/>
      <c r="C9215" s="56"/>
      <c r="D9215" s="57"/>
      <c r="E9215" s="56"/>
      <c r="F9215" s="76"/>
      <c r="G9215" s="63"/>
      <c r="H9215" s="64"/>
      <c r="I9215" s="70"/>
    </row>
    <row r="9216" spans="1:9" hidden="1" x14ac:dyDescent="0.25">
      <c r="A9216" s="224"/>
      <c r="B9216" s="74"/>
      <c r="C9216" s="56"/>
      <c r="D9216" s="57"/>
      <c r="E9216" s="72"/>
      <c r="F9216" s="62"/>
      <c r="G9216" s="63"/>
      <c r="H9216" s="64"/>
      <c r="I9216" s="70"/>
    </row>
    <row r="9217" spans="1:9" hidden="1" x14ac:dyDescent="0.25">
      <c r="A9217" s="224"/>
      <c r="B9217" s="55"/>
      <c r="C9217" s="126"/>
      <c r="D9217" s="57"/>
      <c r="E9217" s="66"/>
      <c r="F9217" s="76"/>
      <c r="G9217" s="63"/>
      <c r="H9217" s="64"/>
      <c r="I9217" s="70"/>
    </row>
    <row r="9218" spans="1:9" hidden="1" x14ac:dyDescent="0.25">
      <c r="A9218" s="224"/>
      <c r="B9218" s="56"/>
      <c r="C9218" s="56"/>
      <c r="D9218" s="57"/>
      <c r="E9218" s="72"/>
      <c r="F9218" s="76"/>
      <c r="G9218" s="63"/>
      <c r="H9218" s="64"/>
      <c r="I9218" s="70"/>
    </row>
    <row r="9219" spans="1:9" hidden="1" x14ac:dyDescent="0.25">
      <c r="A9219" s="224"/>
      <c r="B9219" s="56"/>
      <c r="C9219" s="56"/>
      <c r="D9219" s="57"/>
      <c r="E9219" s="72"/>
      <c r="F9219" s="67"/>
      <c r="G9219" s="63"/>
      <c r="H9219" s="64"/>
      <c r="I9219" s="70"/>
    </row>
    <row r="9220" spans="1:9" hidden="1" x14ac:dyDescent="0.25">
      <c r="A9220" s="224"/>
      <c r="B9220" s="56"/>
      <c r="C9220" s="56"/>
      <c r="D9220" s="128"/>
      <c r="E9220" s="99"/>
      <c r="F9220" s="116"/>
      <c r="G9220" s="63"/>
      <c r="H9220" s="64"/>
      <c r="I9220" s="70"/>
    </row>
    <row r="9221" spans="1:9" hidden="1" x14ac:dyDescent="0.25">
      <c r="A9221" s="224"/>
      <c r="B9221" s="68"/>
      <c r="C9221" s="56"/>
      <c r="D9221" s="87"/>
      <c r="E9221" s="72"/>
      <c r="F9221" s="62"/>
      <c r="G9221" s="63"/>
      <c r="H9221" s="64"/>
      <c r="I9221" s="70"/>
    </row>
    <row r="9222" spans="1:9" hidden="1" x14ac:dyDescent="0.25">
      <c r="A9222" s="224"/>
      <c r="B9222" s="74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4"/>
      <c r="B9223" s="56"/>
      <c r="C9223" s="56"/>
      <c r="D9223" s="61"/>
      <c r="E9223" s="56"/>
      <c r="F9223" s="77"/>
      <c r="G9223" s="63"/>
      <c r="H9223" s="64"/>
      <c r="I9223" s="70"/>
    </row>
    <row r="9224" spans="1:9" hidden="1" x14ac:dyDescent="0.25">
      <c r="A9224" s="224"/>
      <c r="B9224" s="56"/>
      <c r="C9224" s="75"/>
      <c r="D9224" s="57"/>
      <c r="E9224" s="72"/>
      <c r="F9224" s="62"/>
      <c r="G9224" s="63"/>
      <c r="H9224" s="64"/>
      <c r="I9224" s="70"/>
    </row>
    <row r="9225" spans="1:9" hidden="1" x14ac:dyDescent="0.25">
      <c r="A9225" s="224"/>
      <c r="B9225" s="56"/>
      <c r="C9225" s="80"/>
      <c r="D9225" s="57"/>
      <c r="E9225" s="72"/>
      <c r="F9225" s="67"/>
      <c r="G9225" s="63"/>
      <c r="H9225" s="64"/>
      <c r="I9225" s="70"/>
    </row>
    <row r="9226" spans="1:9" hidden="1" x14ac:dyDescent="0.25">
      <c r="A9226" s="224"/>
      <c r="B9226" s="81"/>
      <c r="C9226" s="56"/>
      <c r="D9226" s="57"/>
      <c r="E9226" s="56"/>
      <c r="F9226" s="76"/>
      <c r="G9226" s="63"/>
      <c r="H9226" s="64"/>
      <c r="I9226" s="70"/>
    </row>
    <row r="9227" spans="1:9" hidden="1" x14ac:dyDescent="0.25">
      <c r="A9227" s="224"/>
      <c r="B9227" s="68"/>
      <c r="C9227" s="56"/>
      <c r="D9227" s="57"/>
      <c r="E9227" s="72"/>
      <c r="F9227" s="76"/>
      <c r="G9227" s="63"/>
      <c r="H9227" s="64"/>
      <c r="I9227" s="70"/>
    </row>
    <row r="9228" spans="1:9" hidden="1" x14ac:dyDescent="0.25">
      <c r="A9228" s="224"/>
      <c r="B9228" s="56"/>
      <c r="C9228" s="110"/>
      <c r="D9228" s="57"/>
      <c r="E9228" s="66"/>
      <c r="F9228" s="62"/>
      <c r="G9228" s="63"/>
      <c r="H9228" s="56"/>
      <c r="I9228" s="70"/>
    </row>
    <row r="9229" spans="1:9" hidden="1" x14ac:dyDescent="0.25">
      <c r="A9229" s="224"/>
      <c r="B9229" s="56"/>
      <c r="C9229" s="56"/>
      <c r="D9229" s="57"/>
      <c r="E9229" s="66"/>
      <c r="F9229" s="76"/>
      <c r="G9229" s="63"/>
      <c r="H9229" s="56"/>
      <c r="I9229" s="56"/>
    </row>
    <row r="9230" spans="1:9" hidden="1" x14ac:dyDescent="0.25">
      <c r="A9230" s="224"/>
      <c r="B9230" s="74"/>
      <c r="C9230" s="56"/>
      <c r="D9230" s="57"/>
      <c r="E9230" s="66"/>
      <c r="F9230" s="62"/>
      <c r="G9230" s="63"/>
      <c r="H9230" s="56"/>
      <c r="I9230" s="70"/>
    </row>
    <row r="9231" spans="1:9" hidden="1" x14ac:dyDescent="0.25">
      <c r="A9231" s="224"/>
      <c r="B9231" s="56"/>
      <c r="C9231" s="56"/>
      <c r="D9231" s="57"/>
      <c r="E9231" s="66"/>
      <c r="F9231" s="76"/>
      <c r="G9231" s="63"/>
      <c r="H9231" s="56"/>
      <c r="I9231" s="73"/>
    </row>
    <row r="9232" spans="1:9" hidden="1" x14ac:dyDescent="0.25">
      <c r="A9232" s="224"/>
      <c r="B9232" s="81"/>
      <c r="C9232" s="56"/>
      <c r="D9232" s="57"/>
      <c r="E9232" s="72"/>
      <c r="F9232" s="76"/>
      <c r="G9232" s="63"/>
      <c r="H9232" s="64"/>
      <c r="I9232" s="73"/>
    </row>
    <row r="9233" spans="1:9" hidden="1" x14ac:dyDescent="0.25">
      <c r="A9233" s="224"/>
      <c r="B9233" s="81"/>
      <c r="C9233" s="56"/>
      <c r="D9233" s="57"/>
      <c r="E9233" s="72"/>
      <c r="F9233" s="76"/>
      <c r="G9233" s="63"/>
      <c r="H9233" s="64"/>
      <c r="I9233" s="73"/>
    </row>
    <row r="9234" spans="1:9" hidden="1" x14ac:dyDescent="0.25">
      <c r="A9234" s="224"/>
      <c r="B9234" s="56"/>
      <c r="C9234" s="56"/>
      <c r="D9234" s="61"/>
      <c r="E9234" s="72"/>
      <c r="F9234" s="76"/>
      <c r="G9234" s="63"/>
      <c r="H9234" s="64"/>
      <c r="I9234" s="73"/>
    </row>
    <row r="9235" spans="1:9" hidden="1" x14ac:dyDescent="0.25">
      <c r="A9235" s="224"/>
      <c r="B9235" s="56"/>
      <c r="C9235" s="56"/>
      <c r="D9235" s="57"/>
      <c r="E9235" s="66"/>
      <c r="F9235" s="76"/>
      <c r="G9235" s="63"/>
      <c r="H9235" s="64"/>
      <c r="I9235" s="73"/>
    </row>
    <row r="9236" spans="1:9" hidden="1" x14ac:dyDescent="0.25">
      <c r="A9236" s="224"/>
      <c r="B9236" s="68"/>
      <c r="C9236" s="56"/>
      <c r="D9236" s="61"/>
      <c r="E9236" s="56"/>
      <c r="F9236" s="76"/>
      <c r="G9236" s="63"/>
      <c r="H9236" s="64"/>
      <c r="I9236" s="73"/>
    </row>
    <row r="9237" spans="1:9" hidden="1" x14ac:dyDescent="0.25">
      <c r="A9237" s="224"/>
      <c r="B9237" s="74"/>
      <c r="C9237" s="56"/>
      <c r="D9237" s="57"/>
      <c r="E9237" s="72"/>
      <c r="F9237" s="62"/>
      <c r="G9237" s="63"/>
      <c r="H9237" s="64"/>
      <c r="I9237" s="73"/>
    </row>
    <row r="9238" spans="1:9" hidden="1" x14ac:dyDescent="0.25">
      <c r="A9238" s="224"/>
      <c r="B9238" s="56"/>
      <c r="C9238" s="56"/>
      <c r="D9238" s="57"/>
      <c r="E9238" s="72"/>
      <c r="F9238" s="67"/>
      <c r="G9238" s="63"/>
      <c r="H9238" s="64"/>
      <c r="I9238" s="56"/>
    </row>
    <row r="9239" spans="1:9" hidden="1" x14ac:dyDescent="0.25">
      <c r="A9239" s="224"/>
      <c r="B9239" s="56"/>
      <c r="C9239" s="56"/>
      <c r="D9239" s="57"/>
      <c r="E9239" s="72"/>
      <c r="F9239" s="67"/>
      <c r="G9239" s="63"/>
      <c r="H9239" s="64"/>
      <c r="I9239" s="70"/>
    </row>
    <row r="9240" spans="1:9" hidden="1" x14ac:dyDescent="0.25">
      <c r="A9240" s="224"/>
      <c r="B9240" s="56"/>
      <c r="C9240" s="56"/>
      <c r="D9240" s="61"/>
      <c r="E9240" s="56"/>
      <c r="F9240" s="77"/>
      <c r="G9240" s="63"/>
      <c r="H9240" s="64"/>
      <c r="I9240" s="70"/>
    </row>
    <row r="9241" spans="1:9" hidden="1" x14ac:dyDescent="0.25">
      <c r="A9241" s="224"/>
      <c r="B9241" s="60"/>
      <c r="C9241" s="492"/>
      <c r="D9241" s="57"/>
      <c r="E9241" s="56"/>
      <c r="F9241" s="62"/>
      <c r="G9241" s="63"/>
      <c r="H9241" s="64"/>
      <c r="I9241" s="70"/>
    </row>
    <row r="9242" spans="1:9" hidden="1" x14ac:dyDescent="0.25">
      <c r="A9242" s="224"/>
      <c r="B9242" s="60"/>
      <c r="C9242" s="228"/>
      <c r="D9242" s="98"/>
      <c r="E9242" s="99"/>
      <c r="F9242" s="441"/>
      <c r="G9242" s="63"/>
      <c r="H9242" s="64"/>
      <c r="I9242" s="70"/>
    </row>
    <row r="9243" spans="1:9" hidden="1" x14ac:dyDescent="0.25">
      <c r="A9243" s="224"/>
      <c r="B9243" s="68"/>
      <c r="C9243" s="72"/>
      <c r="D9243" s="87"/>
      <c r="E9243" s="72"/>
      <c r="F9243" s="62"/>
      <c r="G9243" s="63"/>
      <c r="H9243" s="64"/>
      <c r="I9243" s="70"/>
    </row>
    <row r="9244" spans="1:9" hidden="1" x14ac:dyDescent="0.25">
      <c r="A9244" s="224"/>
      <c r="B9244" s="60"/>
      <c r="C9244" s="75"/>
      <c r="D9244" s="57"/>
      <c r="E9244" s="72"/>
      <c r="F9244" s="58"/>
      <c r="G9244" s="63"/>
      <c r="H9244" s="64"/>
      <c r="I9244" s="70"/>
    </row>
    <row r="9245" spans="1:9" hidden="1" x14ac:dyDescent="0.25">
      <c r="A9245" s="224"/>
      <c r="B9245" s="56"/>
      <c r="C9245" s="56"/>
      <c r="D9245" s="87"/>
      <c r="E9245" s="72"/>
      <c r="F9245" s="62"/>
      <c r="G9245" s="63"/>
      <c r="H9245" s="64"/>
      <c r="I9245" s="70"/>
    </row>
    <row r="9246" spans="1:9" hidden="1" x14ac:dyDescent="0.25">
      <c r="A9246" s="224"/>
      <c r="B9246" s="55"/>
      <c r="C9246" s="199"/>
      <c r="D9246" s="56"/>
      <c r="E9246" s="56"/>
      <c r="F9246" s="62"/>
      <c r="G9246" s="63"/>
      <c r="H9246" s="64"/>
      <c r="I9246" s="70"/>
    </row>
    <row r="9247" spans="1:9" hidden="1" x14ac:dyDescent="0.25">
      <c r="A9247" s="224"/>
      <c r="B9247" s="56"/>
      <c r="C9247" s="56"/>
      <c r="D9247" s="57"/>
      <c r="E9247" s="56"/>
      <c r="F9247" s="62"/>
      <c r="G9247" s="63"/>
      <c r="H9247" s="64"/>
      <c r="I9247" s="70"/>
    </row>
    <row r="9248" spans="1:9" hidden="1" x14ac:dyDescent="0.25">
      <c r="A9248" s="224"/>
      <c r="B9248" s="56"/>
      <c r="C9248" s="56"/>
      <c r="D9248" s="57"/>
      <c r="E9248" s="72"/>
      <c r="F9248" s="62"/>
      <c r="G9248" s="63"/>
      <c r="H9248" s="64"/>
      <c r="I9248" s="70"/>
    </row>
    <row r="9249" spans="1:9" hidden="1" x14ac:dyDescent="0.25">
      <c r="A9249" s="224"/>
      <c r="B9249" s="56"/>
      <c r="C9249" s="56"/>
      <c r="D9249" s="57"/>
      <c r="E9249" s="56"/>
      <c r="F9249" s="62"/>
      <c r="G9249" s="63"/>
      <c r="H9249" s="64"/>
      <c r="I9249" s="70"/>
    </row>
    <row r="9250" spans="1:9" hidden="1" x14ac:dyDescent="0.25">
      <c r="A9250" s="224"/>
      <c r="B9250" s="60"/>
      <c r="C9250" s="151"/>
      <c r="D9250" s="87"/>
      <c r="E9250" s="153"/>
      <c r="F9250" s="130"/>
      <c r="G9250" s="743"/>
      <c r="H9250" s="64"/>
      <c r="I9250" s="70"/>
    </row>
    <row r="9251" spans="1:9" hidden="1" x14ac:dyDescent="0.25">
      <c r="A9251" s="224"/>
      <c r="B9251" s="55"/>
      <c r="C9251" s="56"/>
      <c r="D9251" s="57"/>
      <c r="E9251" s="72"/>
      <c r="F9251" s="62"/>
      <c r="G9251" s="63"/>
      <c r="H9251" s="64"/>
      <c r="I9251" s="70"/>
    </row>
    <row r="9252" spans="1:9" hidden="1" x14ac:dyDescent="0.25">
      <c r="A9252" s="224"/>
      <c r="B9252" s="81"/>
      <c r="C9252" s="56"/>
      <c r="D9252" s="57"/>
      <c r="E9252" s="72"/>
      <c r="F9252" s="76"/>
      <c r="G9252" s="63"/>
      <c r="H9252" s="64"/>
      <c r="I9252" s="70"/>
    </row>
    <row r="9253" spans="1:9" hidden="1" x14ac:dyDescent="0.25">
      <c r="A9253" s="224"/>
      <c r="B9253" s="56"/>
      <c r="C9253" s="56"/>
      <c r="D9253" s="57"/>
      <c r="E9253" s="86"/>
      <c r="F9253" s="96"/>
      <c r="G9253" s="63"/>
      <c r="H9253" s="64"/>
      <c r="I9253" s="70"/>
    </row>
    <row r="9254" spans="1:9" hidden="1" x14ac:dyDescent="0.25">
      <c r="A9254" s="224"/>
      <c r="B9254" s="56"/>
      <c r="C9254" s="56"/>
      <c r="D9254" s="57"/>
      <c r="E9254" s="72"/>
      <c r="F9254" s="62"/>
      <c r="G9254" s="63"/>
      <c r="H9254" s="64"/>
      <c r="I9254" s="70"/>
    </row>
    <row r="9255" spans="1:9" hidden="1" x14ac:dyDescent="0.25">
      <c r="A9255" s="224"/>
      <c r="B9255" s="68"/>
      <c r="C9255" s="56"/>
      <c r="D9255" s="57"/>
      <c r="E9255" s="72"/>
      <c r="F9255" s="62"/>
      <c r="G9255" s="63"/>
      <c r="H9255" s="64"/>
      <c r="I9255" s="70"/>
    </row>
    <row r="9256" spans="1:9" hidden="1" x14ac:dyDescent="0.25">
      <c r="A9256" s="224"/>
      <c r="B9256" s="81"/>
      <c r="C9256" s="75"/>
      <c r="D9256" s="87"/>
      <c r="E9256" s="56"/>
      <c r="F9256" s="67"/>
      <c r="G9256" s="63"/>
      <c r="H9256" s="64"/>
      <c r="I9256" s="70"/>
    </row>
    <row r="9257" spans="1:9" hidden="1" x14ac:dyDescent="0.25">
      <c r="A9257" s="224"/>
      <c r="B9257" s="56"/>
      <c r="C9257" s="56"/>
      <c r="D9257" s="128"/>
      <c r="E9257" s="86"/>
      <c r="F9257" s="62"/>
      <c r="G9257" s="63"/>
      <c r="H9257" s="64"/>
      <c r="I9257" s="70"/>
    </row>
    <row r="9258" spans="1:9" hidden="1" x14ac:dyDescent="0.25">
      <c r="A9258" s="224"/>
      <c r="B9258" s="56"/>
      <c r="C9258" s="56"/>
      <c r="D9258" s="57"/>
      <c r="E9258" s="72"/>
      <c r="F9258" s="77"/>
      <c r="G9258" s="63"/>
      <c r="H9258" s="64"/>
      <c r="I9258" s="70"/>
    </row>
    <row r="9259" spans="1:9" hidden="1" x14ac:dyDescent="0.25">
      <c r="A9259" s="224"/>
      <c r="B9259" s="55"/>
      <c r="C9259" s="75"/>
      <c r="D9259" s="57"/>
      <c r="E9259" s="86"/>
      <c r="F9259" s="62"/>
      <c r="G9259" s="63"/>
      <c r="H9259" s="64"/>
      <c r="I9259" s="70"/>
    </row>
    <row r="9260" spans="1:9" hidden="1" x14ac:dyDescent="0.25">
      <c r="A9260" s="224"/>
      <c r="B9260" s="81"/>
      <c r="C9260" s="56"/>
      <c r="D9260" s="57"/>
      <c r="E9260" s="72"/>
      <c r="F9260" s="76"/>
      <c r="G9260" s="63"/>
      <c r="H9260" s="64"/>
      <c r="I9260" s="70"/>
    </row>
    <row r="9261" spans="1:9" hidden="1" x14ac:dyDescent="0.25">
      <c r="A9261" s="224"/>
      <c r="B9261" s="56"/>
      <c r="C9261" s="56"/>
      <c r="D9261" s="57"/>
      <c r="E9261" s="56"/>
      <c r="F9261" s="62"/>
      <c r="G9261" s="63"/>
      <c r="H9261" s="64"/>
      <c r="I9261" s="70"/>
    </row>
    <row r="9262" spans="1:9" hidden="1" x14ac:dyDescent="0.25">
      <c r="A9262" s="224"/>
      <c r="B9262" s="56"/>
      <c r="C9262" s="56"/>
      <c r="D9262" s="57"/>
      <c r="E9262" s="72"/>
      <c r="F9262" s="62"/>
      <c r="G9262" s="63"/>
      <c r="H9262" s="64"/>
      <c r="I9262" s="70"/>
    </row>
    <row r="9263" spans="1:9" hidden="1" x14ac:dyDescent="0.25">
      <c r="A9263" s="224"/>
      <c r="B9263" s="60"/>
      <c r="C9263" s="228"/>
      <c r="D9263" s="98"/>
      <c r="E9263" s="99"/>
      <c r="F9263" s="441"/>
      <c r="G9263" s="63"/>
      <c r="H9263" s="64"/>
      <c r="I9263" s="70"/>
    </row>
    <row r="9264" spans="1:9" hidden="1" x14ac:dyDescent="0.25">
      <c r="A9264" s="224"/>
      <c r="B9264" s="55"/>
      <c r="C9264" s="56"/>
      <c r="D9264" s="57"/>
      <c r="E9264" s="66"/>
      <c r="F9264" s="76"/>
      <c r="G9264" s="63"/>
      <c r="H9264" s="64"/>
      <c r="I9264" s="70"/>
    </row>
    <row r="9265" spans="1:9" hidden="1" x14ac:dyDescent="0.25">
      <c r="A9265" s="224"/>
      <c r="B9265" s="56"/>
      <c r="C9265" s="56"/>
      <c r="D9265" s="57"/>
      <c r="E9265" s="66"/>
      <c r="F9265" s="76"/>
      <c r="G9265" s="63"/>
      <c r="H9265" s="64"/>
      <c r="I9265" s="70"/>
    </row>
    <row r="9266" spans="1:9" hidden="1" x14ac:dyDescent="0.25">
      <c r="A9266" s="224"/>
      <c r="B9266" s="56"/>
      <c r="C9266" s="56"/>
      <c r="D9266" s="243"/>
      <c r="E9266" s="230"/>
      <c r="F9266" s="138"/>
      <c r="G9266" s="63"/>
      <c r="H9266" s="64"/>
      <c r="I9266" s="56"/>
    </row>
    <row r="9267" spans="1:9" hidden="1" x14ac:dyDescent="0.25">
      <c r="A9267" s="224"/>
      <c r="B9267" s="56"/>
      <c r="C9267" s="56"/>
      <c r="D9267" s="57"/>
      <c r="E9267" s="72"/>
      <c r="F9267" s="76"/>
      <c r="G9267" s="63"/>
      <c r="H9267" s="64"/>
      <c r="I9267" s="56"/>
    </row>
    <row r="9268" spans="1:9" hidden="1" x14ac:dyDescent="0.25">
      <c r="A9268" s="224"/>
      <c r="B9268" s="68"/>
      <c r="C9268" s="56"/>
      <c r="D9268" s="61"/>
      <c r="E9268" s="56"/>
      <c r="F9268" s="62"/>
      <c r="G9268" s="63"/>
      <c r="H9268" s="64"/>
      <c r="I9268" s="56"/>
    </row>
    <row r="9269" spans="1:9" hidden="1" x14ac:dyDescent="0.25">
      <c r="A9269" s="224"/>
      <c r="B9269" s="68"/>
      <c r="C9269" s="56"/>
      <c r="D9269" s="61"/>
      <c r="E9269" s="56"/>
      <c r="F9269" s="62"/>
      <c r="G9269" s="63"/>
      <c r="H9269" s="64"/>
      <c r="I9269" s="56"/>
    </row>
    <row r="9270" spans="1:9" hidden="1" x14ac:dyDescent="0.25">
      <c r="A9270" s="224"/>
      <c r="B9270" s="56"/>
      <c r="C9270" s="56"/>
      <c r="D9270" s="128"/>
      <c r="E9270" s="99"/>
      <c r="F9270" s="62"/>
      <c r="G9270" s="63"/>
      <c r="H9270" s="64"/>
      <c r="I9270" s="56"/>
    </row>
    <row r="9271" spans="1:9" hidden="1" x14ac:dyDescent="0.25">
      <c r="A9271" s="224"/>
      <c r="B9271" s="55"/>
      <c r="C9271" s="56"/>
      <c r="D9271" s="128"/>
      <c r="E9271" s="86"/>
      <c r="F9271" s="62"/>
      <c r="G9271" s="63"/>
      <c r="H9271" s="64"/>
      <c r="I9271" s="70"/>
    </row>
    <row r="9272" spans="1:9" hidden="1" x14ac:dyDescent="0.25">
      <c r="A9272" s="224"/>
      <c r="B9272" s="56"/>
      <c r="C9272" s="56"/>
      <c r="D9272" s="57"/>
      <c r="E9272" s="66"/>
      <c r="F9272" s="62"/>
      <c r="G9272" s="63"/>
      <c r="H9272" s="64"/>
      <c r="I9272" s="70"/>
    </row>
    <row r="9273" spans="1:9" hidden="1" x14ac:dyDescent="0.25">
      <c r="A9273" s="224"/>
      <c r="B9273" s="55"/>
      <c r="C9273" s="80"/>
      <c r="D9273" s="57"/>
      <c r="E9273" s="72"/>
      <c r="F9273" s="62"/>
      <c r="G9273" s="63"/>
      <c r="H9273" s="64"/>
      <c r="I9273" s="70"/>
    </row>
    <row r="9274" spans="1:9" hidden="1" x14ac:dyDescent="0.25">
      <c r="A9274" s="224"/>
      <c r="B9274" s="56"/>
      <c r="C9274" s="56"/>
      <c r="D9274" s="61"/>
      <c r="E9274" s="72"/>
      <c r="F9274" s="76"/>
      <c r="G9274" s="63"/>
      <c r="H9274" s="64"/>
      <c r="I9274" s="70"/>
    </row>
    <row r="9275" spans="1:9" hidden="1" x14ac:dyDescent="0.25">
      <c r="A9275" s="224"/>
      <c r="B9275" s="68"/>
      <c r="C9275" s="56"/>
      <c r="D9275" s="61"/>
      <c r="E9275" s="66"/>
      <c r="F9275" s="62"/>
      <c r="G9275" s="63"/>
      <c r="H9275" s="64"/>
      <c r="I9275" s="70"/>
    </row>
    <row r="9276" spans="1:9" hidden="1" x14ac:dyDescent="0.25">
      <c r="A9276" s="224"/>
      <c r="B9276" s="55"/>
      <c r="C9276" s="75"/>
      <c r="D9276" s="56"/>
      <c r="E9276" s="66"/>
      <c r="F9276" s="62"/>
      <c r="G9276" s="63"/>
      <c r="H9276" s="64"/>
      <c r="I9276" s="70"/>
    </row>
    <row r="9277" spans="1:9" hidden="1" x14ac:dyDescent="0.25">
      <c r="A9277" s="224"/>
      <c r="B9277" s="56"/>
      <c r="C9277" s="75"/>
      <c r="D9277" s="87"/>
      <c r="E9277" s="66"/>
      <c r="F9277" s="76"/>
      <c r="G9277" s="63"/>
      <c r="H9277" s="64"/>
      <c r="I9277" s="70"/>
    </row>
    <row r="9278" spans="1:9" hidden="1" x14ac:dyDescent="0.25">
      <c r="A9278" s="224"/>
      <c r="B9278" s="55"/>
      <c r="C9278" s="55"/>
      <c r="D9278" s="57"/>
      <c r="E9278" s="86"/>
      <c r="F9278" s="100"/>
      <c r="G9278" s="63"/>
      <c r="H9278" s="64"/>
      <c r="I9278" s="70"/>
    </row>
    <row r="9279" spans="1:9" hidden="1" x14ac:dyDescent="0.25">
      <c r="A9279" s="224"/>
      <c r="B9279" s="56"/>
      <c r="C9279" s="56"/>
      <c r="D9279" s="57"/>
      <c r="E9279" s="66"/>
      <c r="F9279" s="67"/>
      <c r="G9279" s="63"/>
      <c r="H9279" s="64"/>
      <c r="I9279" s="70"/>
    </row>
    <row r="9280" spans="1:9" hidden="1" x14ac:dyDescent="0.25">
      <c r="A9280" s="224"/>
      <c r="B9280" s="56"/>
      <c r="C9280" s="75"/>
      <c r="D9280" s="242"/>
      <c r="E9280" s="72"/>
      <c r="F9280" s="62"/>
      <c r="G9280" s="63"/>
      <c r="H9280" s="64"/>
      <c r="I9280" s="70"/>
    </row>
    <row r="9281" spans="1:9" hidden="1" x14ac:dyDescent="0.25">
      <c r="A9281" s="224"/>
      <c r="B9281" s="56"/>
      <c r="C9281" s="56"/>
      <c r="D9281" s="128"/>
      <c r="E9281" s="99"/>
      <c r="F9281" s="116"/>
      <c r="G9281" s="63"/>
      <c r="H9281" s="64"/>
      <c r="I9281" s="70"/>
    </row>
    <row r="9282" spans="1:9" hidden="1" x14ac:dyDescent="0.25">
      <c r="A9282" s="224"/>
      <c r="B9282" s="74"/>
      <c r="C9282" s="56"/>
      <c r="D9282" s="57"/>
      <c r="E9282" s="72"/>
      <c r="F9282" s="62"/>
      <c r="G9282" s="63"/>
      <c r="H9282" s="64"/>
      <c r="I9282" s="70"/>
    </row>
    <row r="9283" spans="1:9" hidden="1" x14ac:dyDescent="0.25">
      <c r="A9283" s="224"/>
      <c r="B9283" s="56"/>
      <c r="C9283" s="80"/>
      <c r="D9283" s="250"/>
      <c r="E9283" s="84"/>
      <c r="F9283" s="140"/>
      <c r="G9283" s="63"/>
      <c r="H9283" s="64"/>
      <c r="I9283" s="70"/>
    </row>
    <row r="9284" spans="1:9" hidden="1" x14ac:dyDescent="0.25">
      <c r="A9284" s="224"/>
      <c r="B9284" s="56"/>
      <c r="C9284" s="80"/>
      <c r="D9284" s="57"/>
      <c r="E9284" s="84"/>
      <c r="F9284" s="140"/>
      <c r="G9284" s="63"/>
      <c r="H9284" s="64"/>
      <c r="I9284" s="70"/>
    </row>
    <row r="9285" spans="1:9" hidden="1" x14ac:dyDescent="0.25">
      <c r="A9285" s="224"/>
      <c r="B9285" s="56"/>
      <c r="C9285" s="56"/>
      <c r="D9285" s="57"/>
      <c r="E9285" s="84"/>
      <c r="F9285" s="140"/>
      <c r="G9285" s="63"/>
      <c r="H9285" s="64"/>
      <c r="I9285" s="70"/>
    </row>
    <row r="9286" spans="1:9" hidden="1" x14ac:dyDescent="0.25">
      <c r="A9286" s="224"/>
      <c r="B9286" s="56"/>
      <c r="C9286" s="56"/>
      <c r="D9286" s="57"/>
      <c r="E9286" s="56"/>
      <c r="F9286" s="140"/>
      <c r="G9286" s="63"/>
      <c r="H9286" s="64"/>
      <c r="I9286" s="70"/>
    </row>
    <row r="9287" spans="1:9" hidden="1" x14ac:dyDescent="0.25">
      <c r="A9287" s="224"/>
      <c r="B9287" s="56"/>
      <c r="C9287" s="56"/>
      <c r="D9287" s="57"/>
      <c r="E9287" s="66"/>
      <c r="F9287" s="140"/>
      <c r="G9287" s="63"/>
      <c r="H9287" s="64"/>
      <c r="I9287" s="70"/>
    </row>
    <row r="9288" spans="1:9" hidden="1" x14ac:dyDescent="0.25">
      <c r="A9288" s="224"/>
      <c r="B9288" s="56"/>
      <c r="C9288" s="56"/>
      <c r="D9288" s="128"/>
      <c r="E9288" s="99"/>
      <c r="F9288" s="140"/>
      <c r="G9288" s="63"/>
      <c r="H9288" s="64"/>
      <c r="I9288" s="70"/>
    </row>
    <row r="9289" spans="1:9" hidden="1" x14ac:dyDescent="0.25">
      <c r="A9289" s="224"/>
      <c r="B9289" s="68"/>
      <c r="C9289" s="56"/>
      <c r="D9289" s="87"/>
      <c r="E9289" s="69"/>
      <c r="F9289" s="62"/>
      <c r="G9289" s="63"/>
      <c r="H9289" s="64"/>
      <c r="I9289" s="70"/>
    </row>
    <row r="9290" spans="1:9" hidden="1" x14ac:dyDescent="0.25">
      <c r="A9290" s="224"/>
      <c r="B9290" s="68"/>
      <c r="C9290" s="56"/>
      <c r="D9290" s="87"/>
      <c r="E9290" s="66"/>
      <c r="F9290" s="62"/>
      <c r="G9290" s="63"/>
      <c r="H9290" s="64"/>
      <c r="I9290" s="70"/>
    </row>
    <row r="9291" spans="1:9" hidden="1" x14ac:dyDescent="0.25">
      <c r="A9291" s="224"/>
      <c r="B9291" s="56"/>
      <c r="C9291" s="56"/>
      <c r="D9291" s="128"/>
      <c r="E9291" s="99"/>
      <c r="F9291" s="116"/>
      <c r="G9291" s="63"/>
      <c r="H9291" s="64"/>
      <c r="I9291" s="70"/>
    </row>
    <row r="9292" spans="1:9" hidden="1" x14ac:dyDescent="0.25">
      <c r="A9292" s="224"/>
      <c r="B9292" s="56"/>
      <c r="C9292" s="56"/>
      <c r="D9292" s="61"/>
      <c r="E9292" s="72"/>
      <c r="F9292" s="76"/>
      <c r="G9292" s="63"/>
      <c r="H9292" s="64"/>
      <c r="I9292" s="56"/>
    </row>
    <row r="9293" spans="1:9" hidden="1" x14ac:dyDescent="0.25">
      <c r="A9293" s="224"/>
      <c r="B9293" s="81"/>
      <c r="C9293" s="56"/>
      <c r="D9293" s="57"/>
      <c r="E9293" s="72"/>
      <c r="F9293" s="76"/>
      <c r="G9293" s="63"/>
      <c r="H9293" s="64"/>
      <c r="I9293" s="70"/>
    </row>
    <row r="9294" spans="1:9" hidden="1" x14ac:dyDescent="0.25">
      <c r="A9294" s="224"/>
      <c r="B9294" s="56"/>
      <c r="C9294" s="56"/>
      <c r="D9294" s="61"/>
      <c r="E9294" s="56"/>
      <c r="F9294" s="76"/>
      <c r="G9294" s="63"/>
      <c r="H9294" s="106"/>
      <c r="I9294" s="56"/>
    </row>
    <row r="9295" spans="1:9" hidden="1" x14ac:dyDescent="0.25">
      <c r="A9295" s="224"/>
      <c r="B9295" s="56"/>
      <c r="C9295" s="75"/>
      <c r="D9295" s="57"/>
      <c r="E9295" s="72"/>
      <c r="F9295" s="62"/>
      <c r="G9295" s="63"/>
      <c r="H9295" s="106"/>
      <c r="I9295" s="70"/>
    </row>
    <row r="9296" spans="1:9" hidden="1" x14ac:dyDescent="0.25">
      <c r="A9296" s="224"/>
      <c r="B9296" s="56"/>
      <c r="C9296" s="80"/>
      <c r="D9296" s="57"/>
      <c r="E9296" s="72"/>
      <c r="F9296" s="67"/>
      <c r="G9296" s="63"/>
      <c r="H9296" s="64"/>
      <c r="I9296" s="56"/>
    </row>
    <row r="9297" spans="1:9" hidden="1" x14ac:dyDescent="0.25">
      <c r="A9297" s="224"/>
      <c r="B9297" s="56"/>
      <c r="C9297" s="56"/>
      <c r="D9297" s="128"/>
      <c r="E9297" s="99"/>
      <c r="F9297" s="116"/>
      <c r="G9297" s="63"/>
      <c r="H9297" s="64"/>
      <c r="I9297" s="70"/>
    </row>
    <row r="9298" spans="1:9" hidden="1" x14ac:dyDescent="0.25">
      <c r="A9298" s="224"/>
      <c r="B9298" s="68"/>
      <c r="C9298" s="56"/>
      <c r="D9298" s="87"/>
      <c r="E9298" s="72"/>
      <c r="F9298" s="62"/>
      <c r="G9298" s="63"/>
      <c r="H9298" s="64"/>
      <c r="I9298" s="73"/>
    </row>
    <row r="9299" spans="1:9" hidden="1" x14ac:dyDescent="0.25">
      <c r="A9299" s="224"/>
      <c r="B9299" s="56"/>
      <c r="C9299" s="56"/>
      <c r="D9299" s="57"/>
      <c r="E9299" s="66"/>
      <c r="F9299" s="76"/>
      <c r="G9299" s="63"/>
      <c r="H9299" s="64"/>
      <c r="I9299" s="73"/>
    </row>
    <row r="9300" spans="1:9" hidden="1" x14ac:dyDescent="0.25">
      <c r="A9300" s="224"/>
      <c r="B9300" s="55"/>
      <c r="C9300" s="88"/>
      <c r="D9300" s="243"/>
      <c r="E9300" s="72"/>
      <c r="F9300" s="76"/>
      <c r="G9300" s="63"/>
      <c r="H9300" s="64"/>
      <c r="I9300" s="73"/>
    </row>
    <row r="9301" spans="1:9" hidden="1" x14ac:dyDescent="0.25">
      <c r="A9301" s="224"/>
      <c r="B9301" s="55"/>
      <c r="C9301" s="75"/>
      <c r="D9301" s="61"/>
      <c r="E9301" s="56"/>
      <c r="F9301" s="62"/>
      <c r="G9301" s="63"/>
      <c r="H9301" s="64"/>
      <c r="I9301" s="73"/>
    </row>
    <row r="9302" spans="1:9" hidden="1" x14ac:dyDescent="0.25">
      <c r="A9302" s="224"/>
      <c r="B9302" s="56"/>
      <c r="C9302" s="56"/>
      <c r="D9302" s="57"/>
      <c r="E9302" s="72"/>
      <c r="F9302" s="77"/>
      <c r="G9302" s="63"/>
      <c r="H9302" s="64"/>
      <c r="I9302" s="70"/>
    </row>
    <row r="9303" spans="1:9" hidden="1" x14ac:dyDescent="0.25">
      <c r="A9303" s="224"/>
      <c r="B9303" s="56"/>
      <c r="C9303" s="56"/>
      <c r="D9303" s="61"/>
      <c r="E9303" s="56"/>
      <c r="F9303" s="77"/>
      <c r="G9303" s="63"/>
      <c r="H9303" s="64"/>
      <c r="I9303" s="70"/>
    </row>
    <row r="9304" spans="1:9" hidden="1" x14ac:dyDescent="0.25">
      <c r="A9304" s="224"/>
      <c r="B9304" s="60"/>
      <c r="C9304" s="492"/>
      <c r="D9304" s="57"/>
      <c r="E9304" s="56"/>
      <c r="F9304" s="62"/>
      <c r="G9304" s="63"/>
      <c r="H9304" s="64"/>
      <c r="I9304" s="70"/>
    </row>
    <row r="9305" spans="1:9" hidden="1" x14ac:dyDescent="0.25">
      <c r="A9305" s="224"/>
      <c r="B9305" s="55"/>
      <c r="C9305" s="72"/>
      <c r="D9305" s="87"/>
      <c r="E9305" s="99"/>
      <c r="F9305" s="62"/>
      <c r="G9305" s="63"/>
      <c r="H9305" s="64"/>
      <c r="I9305" s="70"/>
    </row>
    <row r="9306" spans="1:9" hidden="1" x14ac:dyDescent="0.25">
      <c r="A9306" s="224"/>
      <c r="B9306" s="56"/>
      <c r="C9306" s="80"/>
      <c r="D9306" s="57"/>
      <c r="E9306" s="99"/>
      <c r="F9306" s="58"/>
      <c r="G9306" s="63"/>
      <c r="H9306" s="64"/>
      <c r="I9306" s="70"/>
    </row>
    <row r="9307" spans="1:9" hidden="1" x14ac:dyDescent="0.25">
      <c r="A9307" s="224"/>
      <c r="B9307" s="56"/>
      <c r="C9307" s="56"/>
      <c r="D9307" s="106"/>
      <c r="E9307" s="72"/>
      <c r="F9307" s="58"/>
      <c r="G9307" s="63"/>
      <c r="H9307" s="64"/>
      <c r="I9307" s="70"/>
    </row>
    <row r="9308" spans="1:9" hidden="1" x14ac:dyDescent="0.25">
      <c r="A9308" s="224"/>
      <c r="B9308" s="56"/>
      <c r="C9308" s="56"/>
      <c r="D9308" s="57"/>
      <c r="E9308" s="72"/>
      <c r="F9308" s="67"/>
      <c r="G9308" s="63"/>
      <c r="H9308" s="64"/>
      <c r="I9308" s="70"/>
    </row>
    <row r="9309" spans="1:9" hidden="1" x14ac:dyDescent="0.25">
      <c r="A9309" s="224"/>
      <c r="B9309" s="249"/>
      <c r="C9309" s="56"/>
      <c r="D9309" s="56"/>
      <c r="E9309" s="56"/>
      <c r="F9309" s="62"/>
      <c r="G9309" s="63"/>
      <c r="H9309" s="64"/>
      <c r="I9309" s="70"/>
    </row>
    <row r="9310" spans="1:9" hidden="1" x14ac:dyDescent="0.25">
      <c r="A9310" s="224"/>
      <c r="B9310" s="81"/>
      <c r="C9310" s="75"/>
      <c r="D9310" s="57"/>
      <c r="E9310" s="56"/>
      <c r="F9310" s="76"/>
      <c r="G9310" s="63"/>
      <c r="H9310" s="64"/>
      <c r="I9310" s="70"/>
    </row>
    <row r="9311" spans="1:9" hidden="1" x14ac:dyDescent="0.25">
      <c r="A9311" s="224"/>
      <c r="B9311" s="56"/>
      <c r="C9311" s="56"/>
      <c r="D9311" s="57"/>
      <c r="E9311" s="56"/>
      <c r="F9311" s="62"/>
      <c r="G9311" s="63"/>
      <c r="H9311" s="64"/>
      <c r="I9311" s="70"/>
    </row>
    <row r="9312" spans="1:9" hidden="1" x14ac:dyDescent="0.25">
      <c r="A9312" s="224"/>
      <c r="B9312" s="81"/>
      <c r="C9312" s="81"/>
      <c r="D9312" s="87"/>
      <c r="E9312" s="69"/>
      <c r="F9312" s="253"/>
      <c r="G9312" s="743"/>
      <c r="H9312" s="64"/>
      <c r="I9312" s="70"/>
    </row>
    <row r="9313" spans="1:9" hidden="1" x14ac:dyDescent="0.25">
      <c r="A9313" s="224"/>
      <c r="B9313" s="56"/>
      <c r="C9313" s="56"/>
      <c r="D9313" s="57"/>
      <c r="E9313" s="72"/>
      <c r="F9313" s="62"/>
      <c r="G9313" s="63"/>
      <c r="H9313" s="64"/>
      <c r="I9313" s="70"/>
    </row>
    <row r="9314" spans="1:9" hidden="1" x14ac:dyDescent="0.25">
      <c r="A9314" s="224"/>
      <c r="B9314" s="68"/>
      <c r="C9314" s="56"/>
      <c r="D9314" s="57"/>
      <c r="E9314" s="72"/>
      <c r="F9314" s="76"/>
      <c r="G9314" s="63"/>
      <c r="H9314" s="64"/>
      <c r="I9314" s="70"/>
    </row>
    <row r="9315" spans="1:9" hidden="1" x14ac:dyDescent="0.25">
      <c r="A9315" s="224"/>
      <c r="B9315" s="56"/>
      <c r="C9315" s="56"/>
      <c r="D9315" s="57"/>
      <c r="E9315" s="72"/>
      <c r="F9315" s="96"/>
      <c r="G9315" s="63"/>
      <c r="H9315" s="64"/>
      <c r="I9315" s="70"/>
    </row>
    <row r="9316" spans="1:9" hidden="1" x14ac:dyDescent="0.25">
      <c r="A9316" s="224"/>
      <c r="B9316" s="56"/>
      <c r="C9316" s="56"/>
      <c r="D9316" s="57"/>
      <c r="E9316" s="72"/>
      <c r="F9316" s="62"/>
      <c r="G9316" s="63"/>
      <c r="H9316" s="64"/>
      <c r="I9316" s="70"/>
    </row>
    <row r="9317" spans="1:9" hidden="1" x14ac:dyDescent="0.25">
      <c r="A9317" s="224"/>
      <c r="B9317" s="68"/>
      <c r="C9317" s="56"/>
      <c r="D9317" s="83"/>
      <c r="E9317" s="69"/>
      <c r="F9317" s="77"/>
      <c r="G9317" s="63"/>
      <c r="H9317" s="64"/>
      <c r="I9317" s="70"/>
    </row>
    <row r="9318" spans="1:9" hidden="1" x14ac:dyDescent="0.25">
      <c r="A9318" s="224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4"/>
      <c r="B9319" s="56"/>
      <c r="C9319" s="75"/>
      <c r="D9319" s="57"/>
      <c r="E9319" s="72"/>
      <c r="F9319" s="62"/>
      <c r="G9319" s="63"/>
      <c r="H9319" s="64"/>
      <c r="I9319" s="70"/>
    </row>
    <row r="9320" spans="1:9" hidden="1" x14ac:dyDescent="0.25">
      <c r="A9320" s="224"/>
      <c r="B9320" s="68"/>
      <c r="C9320" s="56"/>
      <c r="D9320" s="87"/>
      <c r="E9320" s="72"/>
      <c r="F9320" s="62"/>
      <c r="G9320" s="63"/>
      <c r="H9320" s="64"/>
      <c r="I9320" s="70"/>
    </row>
    <row r="9321" spans="1:9" hidden="1" x14ac:dyDescent="0.25">
      <c r="A9321" s="224"/>
      <c r="B9321" s="56"/>
      <c r="C9321" s="75"/>
      <c r="D9321" s="57"/>
      <c r="E9321" s="72"/>
      <c r="F9321" s="62"/>
      <c r="G9321" s="63"/>
      <c r="H9321" s="64"/>
      <c r="I9321" s="70"/>
    </row>
    <row r="9322" spans="1:9" hidden="1" x14ac:dyDescent="0.25">
      <c r="A9322" s="224"/>
      <c r="B9322" s="68"/>
      <c r="C9322" s="56"/>
      <c r="D9322" s="57"/>
      <c r="E9322" s="72"/>
      <c r="F9322" s="62"/>
      <c r="G9322" s="63"/>
      <c r="H9322" s="64"/>
      <c r="I9322" s="70"/>
    </row>
    <row r="9323" spans="1:9" hidden="1" x14ac:dyDescent="0.25">
      <c r="A9323" s="224"/>
      <c r="B9323" s="68"/>
      <c r="C9323" s="56"/>
      <c r="D9323" s="98"/>
      <c r="E9323" s="99"/>
      <c r="F9323" s="441"/>
      <c r="G9323" s="63"/>
      <c r="H9323" s="64"/>
      <c r="I9323" s="70"/>
    </row>
    <row r="9324" spans="1:9" hidden="1" x14ac:dyDescent="0.25">
      <c r="A9324" s="224"/>
      <c r="B9324" s="55"/>
      <c r="C9324" s="56"/>
      <c r="D9324" s="57"/>
      <c r="E9324" s="66"/>
      <c r="F9324" s="76"/>
      <c r="G9324" s="63"/>
      <c r="H9324" s="64"/>
      <c r="I9324" s="70"/>
    </row>
    <row r="9325" spans="1:9" hidden="1" x14ac:dyDescent="0.25">
      <c r="A9325" s="224"/>
      <c r="B9325" s="56"/>
      <c r="C9325" s="75"/>
      <c r="D9325" s="57"/>
      <c r="E9325" s="66"/>
      <c r="F9325" s="76"/>
      <c r="G9325" s="63"/>
      <c r="H9325" s="64"/>
      <c r="I9325" s="70"/>
    </row>
    <row r="9326" spans="1:9" hidden="1" x14ac:dyDescent="0.25">
      <c r="A9326" s="224"/>
      <c r="B9326" s="56"/>
      <c r="C9326" s="56"/>
      <c r="D9326" s="128"/>
      <c r="E9326" s="56"/>
      <c r="F9326" s="116"/>
      <c r="G9326" s="63"/>
      <c r="H9326" s="64"/>
      <c r="I9326" s="56"/>
    </row>
    <row r="9327" spans="1:9" hidden="1" x14ac:dyDescent="0.25">
      <c r="A9327" s="224"/>
      <c r="B9327" s="81"/>
      <c r="C9327" s="56"/>
      <c r="D9327" s="57"/>
      <c r="E9327" s="72"/>
      <c r="F9327" s="76"/>
      <c r="G9327" s="63"/>
      <c r="H9327" s="64"/>
      <c r="I9327" s="56"/>
    </row>
    <row r="9328" spans="1:9" hidden="1" x14ac:dyDescent="0.25">
      <c r="A9328" s="224"/>
      <c r="B9328" s="56"/>
      <c r="C9328" s="56"/>
      <c r="D9328" s="61"/>
      <c r="E9328" s="56"/>
      <c r="F9328" s="62"/>
      <c r="G9328" s="63"/>
      <c r="H9328" s="64"/>
      <c r="I9328" s="56"/>
    </row>
    <row r="9329" spans="1:9" hidden="1" x14ac:dyDescent="0.25">
      <c r="A9329" s="224"/>
      <c r="B9329" s="56"/>
      <c r="C9329" s="56"/>
      <c r="D9329" s="128"/>
      <c r="E9329" s="99"/>
      <c r="F9329" s="62"/>
      <c r="G9329" s="63"/>
      <c r="H9329" s="64"/>
      <c r="I9329" s="56"/>
    </row>
    <row r="9330" spans="1:9" hidden="1" x14ac:dyDescent="0.25">
      <c r="A9330" s="224"/>
      <c r="B9330" s="81"/>
      <c r="C9330" s="81"/>
      <c r="D9330" s="87"/>
      <c r="E9330" s="69"/>
      <c r="F9330" s="253"/>
      <c r="G9330" s="63"/>
      <c r="H9330" s="64"/>
      <c r="I9330" s="56"/>
    </row>
    <row r="9331" spans="1:9" hidden="1" x14ac:dyDescent="0.25">
      <c r="A9331" s="224"/>
      <c r="B9331" s="74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4"/>
      <c r="B9332" s="56"/>
      <c r="C9332" s="56"/>
      <c r="D9332" s="57"/>
      <c r="E9332" s="56"/>
      <c r="F9332" s="62"/>
      <c r="G9332" s="63"/>
      <c r="H9332" s="64"/>
      <c r="I9332" s="73"/>
    </row>
    <row r="9333" spans="1:9" hidden="1" x14ac:dyDescent="0.25">
      <c r="A9333" s="224"/>
      <c r="B9333" s="56"/>
      <c r="C9333" s="56"/>
      <c r="D9333" s="57"/>
      <c r="E9333" s="72"/>
      <c r="F9333" s="62"/>
      <c r="G9333" s="63"/>
      <c r="H9333" s="64"/>
      <c r="I9333" s="73"/>
    </row>
    <row r="9334" spans="1:9" hidden="1" x14ac:dyDescent="0.25">
      <c r="A9334" s="224"/>
      <c r="B9334" s="81"/>
      <c r="C9334" s="56"/>
      <c r="D9334" s="57"/>
      <c r="E9334" s="72"/>
      <c r="F9334" s="58"/>
      <c r="G9334" s="63"/>
      <c r="H9334" s="64"/>
      <c r="I9334" s="70"/>
    </row>
    <row r="9335" spans="1:9" hidden="1" x14ac:dyDescent="0.25">
      <c r="A9335" s="224"/>
      <c r="B9335" s="56"/>
      <c r="C9335" s="56"/>
      <c r="D9335" s="61"/>
      <c r="E9335" s="56"/>
      <c r="F9335" s="77"/>
      <c r="G9335" s="63"/>
      <c r="H9335" s="64"/>
      <c r="I9335" s="70"/>
    </row>
    <row r="9336" spans="1:9" hidden="1" x14ac:dyDescent="0.25">
      <c r="A9336" s="224"/>
      <c r="B9336" s="60"/>
      <c r="C9336" s="492"/>
      <c r="D9336" s="57"/>
      <c r="E9336" s="56"/>
      <c r="F9336" s="62"/>
      <c r="G9336" s="63"/>
      <c r="H9336" s="64"/>
      <c r="I9336" s="70"/>
    </row>
    <row r="9337" spans="1:9" hidden="1" x14ac:dyDescent="0.25">
      <c r="A9337" s="224"/>
      <c r="B9337" s="56"/>
      <c r="C9337" s="56"/>
      <c r="D9337" s="57"/>
      <c r="E9337" s="56"/>
      <c r="F9337" s="62"/>
      <c r="G9337" s="63"/>
      <c r="H9337" s="64"/>
      <c r="I9337" s="70"/>
    </row>
    <row r="9338" spans="1:9" hidden="1" x14ac:dyDescent="0.25">
      <c r="A9338" s="224"/>
      <c r="B9338" s="56"/>
      <c r="C9338" s="56"/>
      <c r="D9338" s="106"/>
      <c r="E9338" s="56"/>
      <c r="F9338" s="58"/>
      <c r="G9338" s="63"/>
      <c r="H9338" s="64"/>
      <c r="I9338" s="70"/>
    </row>
    <row r="9339" spans="1:9" hidden="1" x14ac:dyDescent="0.25">
      <c r="A9339" s="224"/>
      <c r="B9339" s="81"/>
      <c r="C9339" s="56"/>
      <c r="D9339" s="57"/>
      <c r="E9339" s="72"/>
      <c r="F9339" s="76"/>
      <c r="G9339" s="63"/>
      <c r="H9339" s="64"/>
      <c r="I9339" s="70"/>
    </row>
    <row r="9340" spans="1:9" hidden="1" x14ac:dyDescent="0.25">
      <c r="A9340" s="224"/>
      <c r="B9340" s="68"/>
      <c r="C9340" s="75"/>
      <c r="D9340" s="87"/>
      <c r="E9340" s="56"/>
      <c r="F9340" s="67"/>
      <c r="G9340" s="63"/>
      <c r="H9340" s="64"/>
      <c r="I9340" s="70"/>
    </row>
    <row r="9341" spans="1:9" hidden="1" x14ac:dyDescent="0.25">
      <c r="A9341" s="224"/>
      <c r="B9341" s="81"/>
      <c r="C9341" s="56"/>
      <c r="D9341" s="57"/>
      <c r="E9341" s="72"/>
      <c r="F9341" s="62"/>
      <c r="G9341" s="63"/>
      <c r="H9341" s="64"/>
      <c r="I9341" s="70"/>
    </row>
    <row r="9342" spans="1:9" hidden="1" x14ac:dyDescent="0.25">
      <c r="A9342" s="224"/>
      <c r="B9342" s="81"/>
      <c r="C9342" s="56"/>
      <c r="D9342" s="57"/>
      <c r="E9342" s="72"/>
      <c r="F9342" s="62"/>
      <c r="G9342" s="743"/>
      <c r="H9342" s="64"/>
      <c r="I9342" s="70"/>
    </row>
    <row r="9343" spans="1:9" hidden="1" x14ac:dyDescent="0.25">
      <c r="A9343" s="224"/>
      <c r="B9343" s="56"/>
      <c r="C9343" s="56"/>
      <c r="D9343" s="57"/>
      <c r="E9343" s="66"/>
      <c r="F9343" s="76"/>
      <c r="G9343" s="63"/>
      <c r="H9343" s="64"/>
      <c r="I9343" s="70"/>
    </row>
    <row r="9344" spans="1:9" hidden="1" x14ac:dyDescent="0.25">
      <c r="A9344" s="224"/>
      <c r="B9344" s="56"/>
      <c r="C9344" s="56"/>
      <c r="D9344" s="57"/>
      <c r="E9344" s="72"/>
      <c r="F9344" s="77"/>
      <c r="G9344" s="63"/>
      <c r="H9344" s="64"/>
      <c r="I9344" s="70"/>
    </row>
    <row r="9345" spans="1:9" hidden="1" x14ac:dyDescent="0.25">
      <c r="A9345" s="224"/>
      <c r="B9345" s="56"/>
      <c r="C9345" s="56"/>
      <c r="D9345" s="57"/>
      <c r="E9345" s="72"/>
      <c r="F9345" s="58"/>
      <c r="G9345" s="63"/>
      <c r="H9345" s="64"/>
      <c r="I9345" s="70"/>
    </row>
    <row r="9346" spans="1:9" hidden="1" x14ac:dyDescent="0.25">
      <c r="A9346" s="224"/>
      <c r="B9346" s="68"/>
      <c r="C9346" s="72"/>
      <c r="D9346" s="87"/>
      <c r="E9346" s="72"/>
      <c r="F9346" s="62"/>
      <c r="G9346" s="63"/>
      <c r="H9346" s="64"/>
      <c r="I9346" s="70"/>
    </row>
    <row r="9347" spans="1:9" hidden="1" x14ac:dyDescent="0.25">
      <c r="A9347" s="224"/>
      <c r="B9347" s="68"/>
      <c r="C9347" s="56"/>
      <c r="D9347" s="87"/>
      <c r="E9347" s="72"/>
      <c r="F9347" s="62"/>
      <c r="G9347" s="63"/>
      <c r="H9347" s="64"/>
      <c r="I9347" s="70"/>
    </row>
    <row r="9348" spans="1:9" hidden="1" x14ac:dyDescent="0.25">
      <c r="A9348" s="224"/>
      <c r="B9348" s="55"/>
      <c r="C9348" s="199"/>
      <c r="D9348" s="56"/>
      <c r="E9348" s="56"/>
      <c r="F9348" s="62"/>
      <c r="G9348" s="63"/>
      <c r="H9348" s="64"/>
      <c r="I9348" s="70"/>
    </row>
    <row r="9349" spans="1:9" hidden="1" x14ac:dyDescent="0.25">
      <c r="A9349" s="224"/>
      <c r="B9349" s="56"/>
      <c r="C9349" s="65"/>
      <c r="D9349" s="87"/>
      <c r="E9349" s="72"/>
      <c r="F9349" s="67"/>
      <c r="G9349" s="63"/>
      <c r="H9349" s="64"/>
      <c r="I9349" s="70"/>
    </row>
    <row r="9350" spans="1:9" hidden="1" x14ac:dyDescent="0.25">
      <c r="A9350" s="224"/>
      <c r="B9350" s="56"/>
      <c r="C9350" s="56"/>
      <c r="D9350" s="57"/>
      <c r="E9350" s="72"/>
      <c r="F9350" s="67"/>
      <c r="G9350" s="63"/>
      <c r="H9350" s="64"/>
      <c r="I9350" s="70"/>
    </row>
    <row r="9351" spans="1:9" hidden="1" x14ac:dyDescent="0.25">
      <c r="A9351" s="224"/>
      <c r="B9351" s="56"/>
      <c r="C9351" s="56"/>
      <c r="D9351" s="61"/>
      <c r="E9351" s="72"/>
      <c r="F9351" s="76"/>
      <c r="G9351" s="63"/>
      <c r="H9351" s="64"/>
      <c r="I9351" s="70"/>
    </row>
    <row r="9352" spans="1:9" hidden="1" x14ac:dyDescent="0.25">
      <c r="A9352" s="224"/>
      <c r="B9352" s="56"/>
      <c r="C9352" s="56"/>
      <c r="D9352" s="57"/>
      <c r="E9352" s="72"/>
      <c r="F9352" s="76"/>
      <c r="G9352" s="63"/>
      <c r="H9352" s="64"/>
      <c r="I9352" s="70"/>
    </row>
    <row r="9353" spans="1:9" hidden="1" x14ac:dyDescent="0.25">
      <c r="A9353" s="224"/>
      <c r="B9353" s="81"/>
      <c r="C9353" s="56"/>
      <c r="D9353" s="57"/>
      <c r="E9353" s="56"/>
      <c r="F9353" s="76"/>
      <c r="G9353" s="63"/>
      <c r="H9353" s="64"/>
      <c r="I9353" s="70"/>
    </row>
    <row r="9354" spans="1:9" hidden="1" x14ac:dyDescent="0.25">
      <c r="A9354" s="224"/>
      <c r="B9354" s="56"/>
      <c r="C9354" s="56"/>
      <c r="D9354" s="61"/>
      <c r="E9354" s="56"/>
      <c r="F9354" s="76"/>
      <c r="G9354" s="63"/>
      <c r="H9354" s="64"/>
      <c r="I9354" s="70"/>
    </row>
    <row r="9355" spans="1:9" hidden="1" x14ac:dyDescent="0.25">
      <c r="A9355" s="224"/>
      <c r="B9355" s="81"/>
      <c r="C9355" s="56"/>
      <c r="D9355" s="57"/>
      <c r="E9355" s="56"/>
      <c r="F9355" s="62"/>
      <c r="G9355" s="63"/>
      <c r="H9355" s="64"/>
      <c r="I9355" s="70"/>
    </row>
    <row r="9356" spans="1:9" hidden="1" x14ac:dyDescent="0.25">
      <c r="A9356" s="224"/>
      <c r="B9356" s="68"/>
      <c r="C9356" s="56"/>
      <c r="D9356" s="61"/>
      <c r="E9356" s="56"/>
      <c r="F9356" s="62"/>
      <c r="G9356" s="63"/>
      <c r="H9356" s="64"/>
      <c r="I9356" s="70"/>
    </row>
    <row r="9357" spans="1:9" hidden="1" x14ac:dyDescent="0.25">
      <c r="A9357" s="224"/>
      <c r="B9357" s="81"/>
      <c r="C9357" s="56"/>
      <c r="D9357" s="57"/>
      <c r="E9357" s="72"/>
      <c r="F9357" s="76"/>
      <c r="G9357" s="63"/>
      <c r="H9357" s="64"/>
      <c r="I9357" s="56"/>
    </row>
    <row r="9358" spans="1:9" hidden="1" x14ac:dyDescent="0.25">
      <c r="A9358" s="224"/>
      <c r="B9358" s="56"/>
      <c r="C9358" s="71"/>
      <c r="D9358" s="83"/>
      <c r="E9358" s="72"/>
      <c r="F9358" s="76"/>
      <c r="G9358" s="63"/>
      <c r="H9358" s="64"/>
      <c r="I9358" s="56"/>
    </row>
    <row r="9359" spans="1:9" hidden="1" x14ac:dyDescent="0.25">
      <c r="A9359" s="224"/>
      <c r="B9359" s="249"/>
      <c r="C9359" s="56"/>
      <c r="D9359" s="56"/>
      <c r="E9359" s="56"/>
      <c r="F9359" s="62"/>
      <c r="G9359" s="63"/>
      <c r="H9359" s="64"/>
      <c r="I9359" s="56"/>
    </row>
    <row r="9360" spans="1:9" hidden="1" x14ac:dyDescent="0.25">
      <c r="A9360" s="224"/>
      <c r="B9360" s="56"/>
      <c r="C9360" s="56"/>
      <c r="D9360" s="57"/>
      <c r="E9360" s="56"/>
      <c r="F9360" s="62"/>
      <c r="G9360" s="63"/>
      <c r="H9360" s="64"/>
      <c r="I9360" s="70"/>
    </row>
    <row r="9361" spans="1:9" hidden="1" x14ac:dyDescent="0.25">
      <c r="A9361" s="224"/>
      <c r="B9361" s="68"/>
      <c r="C9361" s="56"/>
      <c r="D9361" s="87"/>
      <c r="E9361" s="72"/>
      <c r="F9361" s="62"/>
      <c r="G9361" s="63"/>
      <c r="H9361" s="64"/>
      <c r="I9361" s="70"/>
    </row>
    <row r="9362" spans="1:9" hidden="1" x14ac:dyDescent="0.25">
      <c r="A9362" s="224"/>
      <c r="B9362" s="56"/>
      <c r="C9362" s="56"/>
      <c r="D9362" s="128"/>
      <c r="E9362" s="56"/>
      <c r="F9362" s="116"/>
      <c r="G9362" s="63"/>
      <c r="H9362" s="64"/>
      <c r="I9362" s="56"/>
    </row>
    <row r="9363" spans="1:9" hidden="1" x14ac:dyDescent="0.25">
      <c r="A9363" s="224"/>
      <c r="B9363" s="74"/>
      <c r="C9363" s="56"/>
      <c r="D9363" s="57"/>
      <c r="E9363" s="56"/>
      <c r="F9363" s="62"/>
      <c r="G9363" s="63"/>
      <c r="H9363" s="64"/>
      <c r="I9363" s="56"/>
    </row>
    <row r="9364" spans="1:9" hidden="1" x14ac:dyDescent="0.25">
      <c r="A9364" s="224"/>
      <c r="B9364" s="56"/>
      <c r="C9364" s="56"/>
      <c r="D9364" s="57"/>
      <c r="E9364" s="72"/>
      <c r="F9364" s="76"/>
      <c r="G9364" s="63"/>
      <c r="H9364" s="64"/>
      <c r="I9364" s="56"/>
    </row>
    <row r="9365" spans="1:9" hidden="1" x14ac:dyDescent="0.25">
      <c r="A9365" s="224"/>
      <c r="B9365" s="56"/>
      <c r="C9365" s="56"/>
      <c r="D9365" s="57"/>
      <c r="E9365" s="72"/>
      <c r="F9365" s="76"/>
      <c r="G9365" s="63"/>
      <c r="H9365" s="64"/>
      <c r="I9365" s="56"/>
    </row>
    <row r="9366" spans="1:9" hidden="1" x14ac:dyDescent="0.25">
      <c r="A9366" s="224"/>
      <c r="B9366" s="56"/>
      <c r="C9366" s="56"/>
      <c r="D9366" s="57"/>
      <c r="E9366" s="72"/>
      <c r="F9366" s="62"/>
      <c r="G9366" s="63"/>
      <c r="H9366" s="64"/>
      <c r="I9366" s="70"/>
    </row>
    <row r="9367" spans="1:9" hidden="1" x14ac:dyDescent="0.25">
      <c r="A9367" s="224"/>
      <c r="B9367" s="55"/>
      <c r="C9367" s="75"/>
      <c r="D9367" s="57"/>
      <c r="E9367" s="86"/>
      <c r="F9367" s="62"/>
      <c r="G9367" s="63"/>
      <c r="H9367" s="64"/>
      <c r="I9367" s="70"/>
    </row>
    <row r="9368" spans="1:9" hidden="1" x14ac:dyDescent="0.25">
      <c r="A9368" s="224"/>
      <c r="B9368" s="56"/>
      <c r="C9368" s="71"/>
      <c r="D9368" s="83"/>
      <c r="E9368" s="72"/>
      <c r="F9368" s="76"/>
      <c r="G9368" s="63"/>
      <c r="H9368" s="64"/>
      <c r="I9368" s="70"/>
    </row>
    <row r="9369" spans="1:9" hidden="1" x14ac:dyDescent="0.25">
      <c r="A9369" s="224"/>
      <c r="B9369" s="55"/>
      <c r="C9369" s="56"/>
      <c r="D9369" s="57"/>
      <c r="E9369" s="66"/>
      <c r="F9369" s="62"/>
      <c r="G9369" s="63"/>
      <c r="H9369" s="64"/>
      <c r="I9369" s="70"/>
    </row>
    <row r="9370" spans="1:9" hidden="1" x14ac:dyDescent="0.25">
      <c r="A9370" s="224"/>
      <c r="B9370" s="56"/>
      <c r="C9370" s="56"/>
      <c r="D9370" s="57"/>
      <c r="E9370" s="56"/>
      <c r="F9370" s="58"/>
      <c r="G9370" s="63"/>
      <c r="H9370" s="64"/>
      <c r="I9370" s="70"/>
    </row>
    <row r="9371" spans="1:9" hidden="1" x14ac:dyDescent="0.25">
      <c r="A9371" s="224"/>
      <c r="B9371" s="56"/>
      <c r="C9371" s="56"/>
      <c r="D9371" s="57"/>
      <c r="E9371" s="56"/>
      <c r="F9371" s="58"/>
      <c r="G9371" s="63"/>
      <c r="H9371" s="64"/>
      <c r="I9371" s="70"/>
    </row>
    <row r="9372" spans="1:9" hidden="1" x14ac:dyDescent="0.25">
      <c r="A9372" s="224"/>
      <c r="B9372" s="55"/>
      <c r="C9372" s="56"/>
      <c r="D9372" s="57"/>
      <c r="E9372" s="72"/>
      <c r="F9372" s="67"/>
      <c r="G9372" s="63"/>
      <c r="H9372" s="64"/>
      <c r="I9372" s="70"/>
    </row>
    <row r="9373" spans="1:9" hidden="1" x14ac:dyDescent="0.25">
      <c r="A9373" s="224"/>
      <c r="B9373" s="55"/>
      <c r="C9373" s="56"/>
      <c r="D9373" s="57"/>
      <c r="E9373" s="72"/>
      <c r="F9373" s="76"/>
      <c r="G9373" s="63"/>
      <c r="H9373" s="64"/>
      <c r="I9373" s="70"/>
    </row>
    <row r="9374" spans="1:9" hidden="1" x14ac:dyDescent="0.25">
      <c r="A9374" s="224"/>
      <c r="B9374" s="56"/>
      <c r="C9374" s="56"/>
      <c r="D9374" s="57"/>
      <c r="E9374" s="72"/>
      <c r="F9374" s="62"/>
      <c r="G9374" s="63"/>
      <c r="H9374" s="64"/>
      <c r="I9374" s="70"/>
    </row>
    <row r="9375" spans="1:9" hidden="1" x14ac:dyDescent="0.25">
      <c r="A9375" s="224"/>
      <c r="B9375" s="56"/>
      <c r="C9375" s="56"/>
      <c r="D9375" s="57"/>
      <c r="E9375" s="72"/>
      <c r="F9375" s="62"/>
      <c r="G9375" s="63"/>
      <c r="H9375" s="64"/>
      <c r="I9375" s="70"/>
    </row>
    <row r="9376" spans="1:9" hidden="1" x14ac:dyDescent="0.25">
      <c r="A9376" s="224"/>
      <c r="B9376" s="56"/>
      <c r="C9376" s="56"/>
      <c r="D9376" s="57"/>
      <c r="E9376" s="72"/>
      <c r="F9376" s="62"/>
      <c r="G9376" s="63"/>
      <c r="H9376" s="64"/>
      <c r="I9376" s="70"/>
    </row>
    <row r="9377" spans="1:9" hidden="1" x14ac:dyDescent="0.25">
      <c r="A9377" s="224"/>
      <c r="B9377" s="56"/>
      <c r="C9377" s="56"/>
      <c r="D9377" s="57"/>
      <c r="E9377" s="72"/>
      <c r="F9377" s="62"/>
      <c r="G9377" s="63"/>
      <c r="H9377" s="64"/>
      <c r="I9377" s="70"/>
    </row>
    <row r="9378" spans="1:9" hidden="1" x14ac:dyDescent="0.25">
      <c r="A9378" s="224"/>
      <c r="B9378" s="68"/>
      <c r="C9378" s="56"/>
      <c r="D9378" s="87"/>
      <c r="E9378" s="69"/>
      <c r="F9378" s="62"/>
      <c r="G9378" s="63"/>
      <c r="H9378" s="64"/>
      <c r="I9378" s="70"/>
    </row>
    <row r="9379" spans="1:9" hidden="1" x14ac:dyDescent="0.25">
      <c r="A9379" s="224"/>
      <c r="B9379" s="68"/>
      <c r="C9379" s="56"/>
      <c r="D9379" s="87"/>
      <c r="E9379" s="69"/>
      <c r="F9379" s="62"/>
      <c r="G9379" s="63"/>
      <c r="H9379" s="64"/>
      <c r="I9379" s="70"/>
    </row>
    <row r="9380" spans="1:9" hidden="1" x14ac:dyDescent="0.25">
      <c r="A9380" s="224"/>
      <c r="B9380" s="56"/>
      <c r="C9380" s="178"/>
      <c r="D9380" s="57"/>
      <c r="E9380" s="66"/>
      <c r="F9380" s="62"/>
      <c r="G9380" s="63"/>
      <c r="H9380" s="64"/>
      <c r="I9380" s="70"/>
    </row>
    <row r="9381" spans="1:9" hidden="1" x14ac:dyDescent="0.25">
      <c r="A9381" s="224"/>
      <c r="B9381" s="68"/>
      <c r="C9381" s="56"/>
      <c r="D9381" s="87"/>
      <c r="E9381" s="72"/>
      <c r="F9381" s="62"/>
      <c r="G9381" s="63"/>
      <c r="H9381" s="64"/>
      <c r="I9381" s="70"/>
    </row>
    <row r="9382" spans="1:9" hidden="1" x14ac:dyDescent="0.25">
      <c r="A9382" s="224"/>
      <c r="B9382" s="56"/>
      <c r="C9382" s="75"/>
      <c r="D9382" s="57"/>
      <c r="E9382" s="72"/>
      <c r="F9382" s="62"/>
      <c r="G9382" s="63"/>
      <c r="H9382" s="64"/>
      <c r="I9382" s="70"/>
    </row>
    <row r="9383" spans="1:9" hidden="1" x14ac:dyDescent="0.25">
      <c r="A9383" s="224"/>
      <c r="B9383" s="55"/>
      <c r="C9383" s="75"/>
      <c r="D9383" s="57"/>
      <c r="E9383" s="86"/>
      <c r="F9383" s="62"/>
      <c r="G9383" s="63"/>
      <c r="H9383" s="64"/>
      <c r="I9383" s="70"/>
    </row>
    <row r="9384" spans="1:9" hidden="1" x14ac:dyDescent="0.25">
      <c r="A9384" s="224"/>
      <c r="B9384" s="56"/>
      <c r="C9384" s="56"/>
      <c r="D9384" s="128"/>
      <c r="E9384" s="99"/>
      <c r="F9384" s="116"/>
      <c r="G9384" s="63"/>
      <c r="H9384" s="64"/>
      <c r="I9384" s="70"/>
    </row>
    <row r="9385" spans="1:9" hidden="1" x14ac:dyDescent="0.25">
      <c r="A9385" s="224"/>
      <c r="B9385" s="56"/>
      <c r="C9385" s="56"/>
      <c r="D9385" s="128"/>
      <c r="E9385" s="99"/>
      <c r="F9385" s="62"/>
      <c r="G9385" s="63"/>
      <c r="H9385" s="64"/>
      <c r="I9385" s="73"/>
    </row>
    <row r="9386" spans="1:9" hidden="1" x14ac:dyDescent="0.25">
      <c r="A9386" s="224"/>
      <c r="B9386" s="56"/>
      <c r="C9386" s="75"/>
      <c r="D9386" s="57"/>
      <c r="E9386" s="72"/>
      <c r="F9386" s="62"/>
      <c r="G9386" s="63"/>
      <c r="H9386" s="64"/>
      <c r="I9386" s="56"/>
    </row>
    <row r="9387" spans="1:9" hidden="1" x14ac:dyDescent="0.25">
      <c r="A9387" s="224"/>
      <c r="B9387" s="56"/>
      <c r="C9387" s="75"/>
      <c r="D9387" s="57"/>
      <c r="E9387" s="66"/>
      <c r="F9387" s="62"/>
      <c r="G9387" s="63"/>
      <c r="H9387" s="64"/>
      <c r="I9387" s="56"/>
    </row>
    <row r="9388" spans="1:9" hidden="1" x14ac:dyDescent="0.25">
      <c r="A9388" s="224"/>
      <c r="B9388" s="56"/>
      <c r="C9388" s="56"/>
      <c r="D9388" s="57"/>
      <c r="E9388" s="66"/>
      <c r="F9388" s="76"/>
      <c r="G9388" s="63"/>
      <c r="H9388" s="64"/>
      <c r="I9388" s="419"/>
    </row>
    <row r="9389" spans="1:9" hidden="1" x14ac:dyDescent="0.25">
      <c r="A9389" s="224"/>
      <c r="B9389" s="459"/>
      <c r="C9389" s="494"/>
      <c r="D9389" s="415"/>
      <c r="E9389" s="414"/>
      <c r="F9389" s="417"/>
      <c r="G9389" s="417"/>
      <c r="H9389" s="64"/>
      <c r="I9389" s="419"/>
    </row>
    <row r="9390" spans="1:9" hidden="1" x14ac:dyDescent="0.25">
      <c r="A9390" s="224"/>
      <c r="B9390" s="414"/>
      <c r="C9390" s="414"/>
      <c r="D9390" s="415"/>
      <c r="E9390" s="414"/>
      <c r="F9390" s="417"/>
      <c r="G9390" s="417"/>
      <c r="H9390" s="418"/>
      <c r="I9390" s="70"/>
    </row>
    <row r="9391" spans="1:9" hidden="1" x14ac:dyDescent="0.25">
      <c r="A9391" s="224"/>
      <c r="B9391" s="68"/>
      <c r="C9391" s="56"/>
      <c r="D9391" s="87"/>
      <c r="E9391" s="72"/>
      <c r="F9391" s="62"/>
      <c r="G9391" s="63"/>
      <c r="H9391" s="418"/>
      <c r="I9391" s="70"/>
    </row>
    <row r="9392" spans="1:9" hidden="1" x14ac:dyDescent="0.25">
      <c r="A9392" s="224"/>
      <c r="B9392" s="56"/>
      <c r="C9392" s="56"/>
      <c r="D9392" s="61"/>
      <c r="E9392" s="56"/>
      <c r="F9392" s="77"/>
      <c r="G9392" s="63"/>
      <c r="H9392" s="64"/>
      <c r="I9392" s="70"/>
    </row>
    <row r="9393" spans="1:9" hidden="1" x14ac:dyDescent="0.25">
      <c r="A9393" s="224"/>
      <c r="B9393" s="60"/>
      <c r="C9393" s="492"/>
      <c r="D9393" s="57"/>
      <c r="E9393" s="56"/>
      <c r="F9393" s="62"/>
      <c r="G9393" s="63"/>
      <c r="H9393" s="64"/>
      <c r="I9393" s="70"/>
    </row>
    <row r="9394" spans="1:9" hidden="1" x14ac:dyDescent="0.25">
      <c r="A9394" s="224"/>
      <c r="B9394" s="81"/>
      <c r="C9394" s="56"/>
      <c r="D9394" s="57"/>
      <c r="E9394" s="72"/>
      <c r="F9394" s="62"/>
      <c r="G9394" s="63"/>
      <c r="H9394" s="64"/>
      <c r="I9394" s="70"/>
    </row>
    <row r="9395" spans="1:9" hidden="1" x14ac:dyDescent="0.25">
      <c r="A9395" s="224"/>
      <c r="B9395" s="56"/>
      <c r="C9395" s="56"/>
      <c r="D9395" s="57"/>
      <c r="E9395" s="56"/>
      <c r="F9395" s="62"/>
      <c r="G9395" s="63"/>
      <c r="H9395" s="64"/>
      <c r="I9395" s="70"/>
    </row>
    <row r="9396" spans="1:9" hidden="1" x14ac:dyDescent="0.25">
      <c r="A9396" s="224"/>
      <c r="B9396" s="56"/>
      <c r="C9396" s="56"/>
      <c r="D9396" s="57"/>
      <c r="E9396" s="72"/>
      <c r="F9396" s="62"/>
      <c r="G9396" s="63"/>
      <c r="H9396" s="64"/>
      <c r="I9396" s="70"/>
    </row>
    <row r="9397" spans="1:9" hidden="1" x14ac:dyDescent="0.25">
      <c r="A9397" s="224"/>
      <c r="B9397" s="81"/>
      <c r="C9397" s="56"/>
      <c r="D9397" s="57"/>
      <c r="E9397" s="72"/>
      <c r="F9397" s="76"/>
      <c r="G9397" s="743"/>
      <c r="H9397" s="64"/>
      <c r="I9397" s="70"/>
    </row>
    <row r="9398" spans="1:9" hidden="1" x14ac:dyDescent="0.25">
      <c r="A9398" s="224"/>
      <c r="B9398" s="56"/>
      <c r="C9398" s="56"/>
      <c r="D9398" s="57"/>
      <c r="E9398" s="66"/>
      <c r="F9398" s="76"/>
      <c r="G9398" s="63"/>
      <c r="H9398" s="64"/>
      <c r="I9398" s="70"/>
    </row>
    <row r="9399" spans="1:9" hidden="1" x14ac:dyDescent="0.25">
      <c r="A9399" s="224"/>
      <c r="B9399" s="56"/>
      <c r="C9399" s="56"/>
      <c r="D9399" s="57"/>
      <c r="E9399" s="72"/>
      <c r="F9399" s="77"/>
      <c r="G9399" s="63"/>
      <c r="H9399" s="64"/>
      <c r="I9399" s="70"/>
    </row>
    <row r="9400" spans="1:9" hidden="1" x14ac:dyDescent="0.25">
      <c r="A9400" s="224"/>
      <c r="B9400" s="56"/>
      <c r="C9400" s="56"/>
      <c r="D9400" s="128"/>
      <c r="E9400" s="99"/>
      <c r="F9400" s="116"/>
      <c r="G9400" s="63"/>
      <c r="H9400" s="64"/>
      <c r="I9400" s="70"/>
    </row>
    <row r="9401" spans="1:9" hidden="1" x14ac:dyDescent="0.25">
      <c r="A9401" s="224"/>
      <c r="B9401" s="60"/>
      <c r="C9401" s="228"/>
      <c r="D9401" s="98"/>
      <c r="E9401" s="99"/>
      <c r="F9401" s="441"/>
      <c r="G9401" s="63"/>
      <c r="H9401" s="64"/>
      <c r="I9401" s="70"/>
    </row>
    <row r="9402" spans="1:9" hidden="1" x14ac:dyDescent="0.25">
      <c r="A9402" s="224"/>
      <c r="B9402" s="55"/>
      <c r="C9402" s="56"/>
      <c r="D9402" s="57"/>
      <c r="E9402" s="66"/>
      <c r="F9402" s="62"/>
      <c r="G9402" s="63"/>
      <c r="H9402" s="64"/>
      <c r="I9402" s="73"/>
    </row>
    <row r="9403" spans="1:9" hidden="1" x14ac:dyDescent="0.25">
      <c r="A9403" s="224"/>
      <c r="B9403" s="81"/>
      <c r="C9403" s="56"/>
      <c r="D9403" s="57"/>
      <c r="E9403" s="72"/>
      <c r="F9403" s="58"/>
      <c r="G9403" s="63"/>
      <c r="H9403" s="64"/>
      <c r="I9403" s="70"/>
    </row>
    <row r="9404" spans="1:9" hidden="1" x14ac:dyDescent="0.25">
      <c r="A9404" s="224"/>
      <c r="B9404" s="56"/>
      <c r="C9404" s="56"/>
      <c r="D9404" s="57"/>
      <c r="E9404" s="72"/>
      <c r="F9404" s="58"/>
      <c r="G9404" s="63"/>
      <c r="H9404" s="64"/>
      <c r="I9404" s="70"/>
    </row>
    <row r="9405" spans="1:9" hidden="1" x14ac:dyDescent="0.25">
      <c r="A9405" s="224"/>
      <c r="B9405" s="56"/>
      <c r="C9405" s="56"/>
      <c r="D9405" s="61"/>
      <c r="E9405" s="72"/>
      <c r="F9405" s="76"/>
      <c r="G9405" s="63"/>
      <c r="H9405" s="64"/>
      <c r="I9405" s="70"/>
    </row>
    <row r="9406" spans="1:9" hidden="1" x14ac:dyDescent="0.25">
      <c r="A9406" s="224"/>
      <c r="B9406" s="68"/>
      <c r="C9406" s="56"/>
      <c r="D9406" s="87"/>
      <c r="E9406" s="72"/>
      <c r="F9406" s="62"/>
      <c r="G9406" s="63"/>
      <c r="H9406" s="64"/>
      <c r="I9406" s="70"/>
    </row>
    <row r="9407" spans="1:9" hidden="1" x14ac:dyDescent="0.25">
      <c r="A9407" s="224"/>
      <c r="B9407" s="56"/>
      <c r="C9407" s="75"/>
      <c r="D9407" s="57"/>
      <c r="E9407" s="72"/>
      <c r="F9407" s="62"/>
      <c r="G9407" s="63"/>
      <c r="H9407" s="64"/>
      <c r="I9407" s="70"/>
    </row>
    <row r="9408" spans="1:9" hidden="1" x14ac:dyDescent="0.25">
      <c r="A9408" s="224"/>
      <c r="B9408" s="55"/>
      <c r="C9408" s="75"/>
      <c r="D9408" s="57"/>
      <c r="E9408" s="86"/>
      <c r="F9408" s="62"/>
      <c r="G9408" s="63"/>
      <c r="H9408" s="64"/>
      <c r="I9408" s="70"/>
    </row>
    <row r="9409" spans="1:9" hidden="1" x14ac:dyDescent="0.25">
      <c r="A9409" s="224"/>
      <c r="B9409" s="56"/>
      <c r="C9409" s="75"/>
      <c r="D9409" s="83"/>
      <c r="E9409" s="72"/>
      <c r="F9409" s="76"/>
      <c r="G9409" s="63"/>
      <c r="H9409" s="64"/>
      <c r="I9409" s="70"/>
    </row>
    <row r="9410" spans="1:9" hidden="1" x14ac:dyDescent="0.25">
      <c r="A9410" s="224"/>
      <c r="B9410" s="74"/>
      <c r="C9410" s="75"/>
      <c r="D9410" s="57"/>
      <c r="E9410" s="72"/>
      <c r="F9410" s="62"/>
      <c r="G9410" s="63"/>
      <c r="H9410" s="64"/>
      <c r="I9410" s="56"/>
    </row>
    <row r="9411" spans="1:9" hidden="1" x14ac:dyDescent="0.25">
      <c r="A9411" s="224"/>
      <c r="B9411" s="56"/>
      <c r="C9411" s="56"/>
      <c r="D9411" s="57"/>
      <c r="E9411" s="66"/>
      <c r="F9411" s="76"/>
      <c r="G9411" s="63"/>
      <c r="H9411" s="64"/>
      <c r="I9411" s="56"/>
    </row>
    <row r="9412" spans="1:9" hidden="1" x14ac:dyDescent="0.25">
      <c r="A9412" s="224"/>
      <c r="B9412" s="56"/>
      <c r="C9412" s="56"/>
      <c r="D9412" s="57"/>
      <c r="E9412" s="56"/>
      <c r="F9412" s="62"/>
      <c r="G9412" s="63"/>
      <c r="H9412" s="64"/>
      <c r="I9412" s="56"/>
    </row>
    <row r="9413" spans="1:9" hidden="1" x14ac:dyDescent="0.25">
      <c r="A9413" s="224"/>
      <c r="B9413" s="56"/>
      <c r="C9413" s="56"/>
      <c r="D9413" s="61"/>
      <c r="E9413" s="56"/>
      <c r="F9413" s="62"/>
      <c r="G9413" s="63"/>
      <c r="H9413" s="64"/>
      <c r="I9413" s="56"/>
    </row>
    <row r="9414" spans="1:9" hidden="1" x14ac:dyDescent="0.25">
      <c r="A9414" s="224"/>
      <c r="B9414" s="68"/>
      <c r="C9414" s="56"/>
      <c r="D9414" s="57"/>
      <c r="E9414" s="56"/>
      <c r="F9414" s="62"/>
      <c r="G9414" s="63"/>
      <c r="H9414" s="64"/>
      <c r="I9414" s="56"/>
    </row>
    <row r="9415" spans="1:9" hidden="1" x14ac:dyDescent="0.25">
      <c r="A9415" s="224"/>
      <c r="B9415" s="56"/>
      <c r="C9415" s="56"/>
      <c r="D9415" s="87"/>
      <c r="E9415" s="72"/>
      <c r="F9415" s="62"/>
      <c r="G9415" s="63"/>
      <c r="H9415" s="64"/>
      <c r="I9415" s="56"/>
    </row>
    <row r="9416" spans="1:9" hidden="1" x14ac:dyDescent="0.25">
      <c r="A9416" s="224"/>
      <c r="B9416" s="56"/>
      <c r="C9416" s="56"/>
      <c r="D9416" s="128"/>
      <c r="E9416" s="56"/>
      <c r="F9416" s="116"/>
      <c r="G9416" s="63"/>
      <c r="H9416" s="64"/>
      <c r="I9416" s="56"/>
    </row>
    <row r="9417" spans="1:9" hidden="1" x14ac:dyDescent="0.25">
      <c r="A9417" s="224"/>
      <c r="B9417" s="56"/>
      <c r="C9417" s="80"/>
      <c r="D9417" s="57"/>
      <c r="E9417" s="72"/>
      <c r="F9417" s="67"/>
      <c r="G9417" s="63"/>
      <c r="H9417" s="64"/>
      <c r="I9417" s="56"/>
    </row>
    <row r="9418" spans="1:9" hidden="1" x14ac:dyDescent="0.25">
      <c r="A9418" s="224"/>
      <c r="B9418" s="56"/>
      <c r="C9418" s="56"/>
      <c r="D9418" s="57"/>
      <c r="E9418" s="72"/>
      <c r="F9418" s="62"/>
      <c r="G9418" s="63"/>
      <c r="H9418" s="64"/>
      <c r="I9418" s="56"/>
    </row>
    <row r="9419" spans="1:9" hidden="1" x14ac:dyDescent="0.25">
      <c r="A9419" s="224"/>
      <c r="B9419" s="68"/>
      <c r="C9419" s="56"/>
      <c r="D9419" s="61"/>
      <c r="E9419" s="56"/>
      <c r="F9419" s="62"/>
      <c r="G9419" s="63"/>
      <c r="H9419" s="64"/>
      <c r="I9419" s="56"/>
    </row>
    <row r="9420" spans="1:9" hidden="1" x14ac:dyDescent="0.25">
      <c r="A9420" s="224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4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4"/>
      <c r="B9422" s="56"/>
      <c r="C9422" s="56"/>
      <c r="D9422" s="128"/>
      <c r="E9422" s="99"/>
      <c r="F9422" s="116"/>
      <c r="G9422" s="63"/>
      <c r="H9422" s="64"/>
      <c r="I9422" s="56"/>
    </row>
    <row r="9423" spans="1:9" hidden="1" x14ac:dyDescent="0.25">
      <c r="A9423" s="224"/>
      <c r="B9423" s="55"/>
      <c r="C9423" s="71"/>
      <c r="D9423" s="57"/>
      <c r="E9423" s="66"/>
      <c r="F9423" s="62"/>
      <c r="G9423" s="63"/>
      <c r="H9423" s="64"/>
      <c r="I9423" s="56"/>
    </row>
    <row r="9424" spans="1:9" hidden="1" x14ac:dyDescent="0.25">
      <c r="A9424" s="224"/>
      <c r="B9424" s="55"/>
      <c r="C9424" s="71"/>
      <c r="D9424" s="57"/>
      <c r="E9424" s="66"/>
      <c r="F9424" s="62"/>
      <c r="G9424" s="63"/>
      <c r="H9424" s="64"/>
      <c r="I9424" s="73"/>
    </row>
    <row r="9425" spans="1:9" hidden="1" x14ac:dyDescent="0.25">
      <c r="A9425" s="224"/>
      <c r="B9425" s="68"/>
      <c r="C9425" s="56"/>
      <c r="D9425" s="57"/>
      <c r="E9425" s="72"/>
      <c r="F9425" s="62"/>
      <c r="G9425" s="63"/>
      <c r="H9425" s="64"/>
      <c r="I9425" s="73"/>
    </row>
    <row r="9426" spans="1:9" hidden="1" x14ac:dyDescent="0.25">
      <c r="A9426" s="224"/>
      <c r="B9426" s="68"/>
      <c r="C9426" s="56"/>
      <c r="D9426" s="57"/>
      <c r="E9426" s="72"/>
      <c r="F9426" s="62"/>
      <c r="G9426" s="63"/>
      <c r="H9426" s="64"/>
      <c r="I9426" s="73"/>
    </row>
    <row r="9427" spans="1:9" hidden="1" x14ac:dyDescent="0.25">
      <c r="A9427" s="224"/>
      <c r="B9427" s="55"/>
      <c r="C9427" s="75"/>
      <c r="D9427" s="61"/>
      <c r="E9427" s="56"/>
      <c r="F9427" s="62"/>
      <c r="G9427" s="63"/>
      <c r="H9427" s="64"/>
      <c r="I9427" s="56"/>
    </row>
    <row r="9428" spans="1:9" hidden="1" x14ac:dyDescent="0.25">
      <c r="A9428" s="224"/>
      <c r="B9428" s="56"/>
      <c r="C9428" s="56"/>
      <c r="D9428" s="57"/>
      <c r="E9428" s="66"/>
      <c r="F9428" s="76"/>
      <c r="G9428" s="63"/>
      <c r="H9428" s="64"/>
      <c r="I9428" s="56"/>
    </row>
    <row r="9429" spans="1:9" hidden="1" x14ac:dyDescent="0.25">
      <c r="A9429" s="224"/>
      <c r="B9429" s="56"/>
      <c r="C9429" s="75"/>
      <c r="D9429" s="57"/>
      <c r="E9429" s="66"/>
      <c r="F9429" s="62"/>
      <c r="G9429" s="63"/>
      <c r="H9429" s="64"/>
      <c r="I9429" s="56"/>
    </row>
    <row r="9430" spans="1:9" hidden="1" x14ac:dyDescent="0.25">
      <c r="A9430" s="224"/>
      <c r="B9430" s="81"/>
      <c r="C9430" s="56"/>
      <c r="D9430" s="57"/>
      <c r="E9430" s="72"/>
      <c r="F9430" s="76"/>
      <c r="G9430" s="63"/>
      <c r="H9430" s="64"/>
      <c r="I9430" s="56"/>
    </row>
    <row r="9431" spans="1:9" hidden="1" x14ac:dyDescent="0.25">
      <c r="A9431" s="224"/>
      <c r="B9431" s="68"/>
      <c r="C9431" s="56"/>
      <c r="D9431" s="61"/>
      <c r="E9431" s="56"/>
      <c r="F9431" s="62"/>
      <c r="G9431" s="63"/>
      <c r="H9431" s="64"/>
      <c r="I9431" s="70"/>
    </row>
    <row r="9432" spans="1:9" hidden="1" x14ac:dyDescent="0.25">
      <c r="A9432" s="224"/>
      <c r="B9432" s="56"/>
      <c r="C9432" s="56"/>
      <c r="D9432" s="61"/>
      <c r="E9432" s="72"/>
      <c r="F9432" s="76"/>
      <c r="G9432" s="63"/>
      <c r="H9432" s="64"/>
      <c r="I9432" s="70"/>
    </row>
    <row r="9433" spans="1:9" hidden="1" x14ac:dyDescent="0.25">
      <c r="A9433" s="224"/>
      <c r="B9433" s="56"/>
      <c r="C9433" s="56"/>
      <c r="D9433" s="57"/>
      <c r="E9433" s="86"/>
      <c r="F9433" s="96"/>
      <c r="G9433" s="63"/>
      <c r="H9433" s="271"/>
      <c r="I9433" s="70"/>
    </row>
    <row r="9434" spans="1:9" hidden="1" x14ac:dyDescent="0.25">
      <c r="A9434" s="224"/>
      <c r="B9434" s="56"/>
      <c r="C9434" s="56"/>
      <c r="D9434" s="57"/>
      <c r="E9434" s="56"/>
      <c r="F9434" s="62"/>
      <c r="G9434" s="63"/>
      <c r="H9434" s="64"/>
      <c r="I9434" s="70"/>
    </row>
    <row r="9435" spans="1:9" hidden="1" x14ac:dyDescent="0.25">
      <c r="A9435" s="224"/>
      <c r="B9435" s="56"/>
      <c r="C9435" s="56"/>
      <c r="D9435" s="57"/>
      <c r="E9435" s="72"/>
      <c r="F9435" s="62"/>
      <c r="G9435" s="63"/>
      <c r="H9435" s="64"/>
      <c r="I9435" s="70"/>
    </row>
    <row r="9436" spans="1:9" hidden="1" x14ac:dyDescent="0.25">
      <c r="A9436" s="224"/>
      <c r="B9436" s="56"/>
      <c r="C9436" s="80"/>
      <c r="D9436" s="57"/>
      <c r="E9436" s="72"/>
      <c r="F9436" s="62"/>
      <c r="G9436" s="63"/>
      <c r="H9436" s="64"/>
      <c r="I9436" s="70"/>
    </row>
    <row r="9437" spans="1:9" hidden="1" x14ac:dyDescent="0.25">
      <c r="A9437" s="224"/>
      <c r="B9437" s="56"/>
      <c r="C9437" s="81"/>
      <c r="D9437" s="57"/>
      <c r="E9437" s="72"/>
      <c r="F9437" s="62"/>
      <c r="G9437" s="63"/>
      <c r="H9437" s="64"/>
      <c r="I9437" s="70"/>
    </row>
    <row r="9438" spans="1:9" hidden="1" x14ac:dyDescent="0.25">
      <c r="A9438" s="224"/>
      <c r="B9438" s="56"/>
      <c r="C9438" s="56"/>
      <c r="D9438" s="57"/>
      <c r="E9438" s="56"/>
      <c r="F9438" s="62"/>
      <c r="G9438" s="743"/>
      <c r="H9438" s="64"/>
      <c r="I9438" s="70"/>
    </row>
    <row r="9439" spans="1:9" hidden="1" x14ac:dyDescent="0.25">
      <c r="A9439" s="224"/>
      <c r="B9439" s="56"/>
      <c r="C9439" s="56"/>
      <c r="D9439" s="57"/>
      <c r="E9439" s="56"/>
      <c r="F9439" s="62"/>
      <c r="G9439" s="63"/>
      <c r="H9439" s="64"/>
      <c r="I9439" s="70"/>
    </row>
    <row r="9440" spans="1:9" hidden="1" x14ac:dyDescent="0.25">
      <c r="A9440" s="224"/>
      <c r="B9440" s="56"/>
      <c r="C9440" s="56"/>
      <c r="D9440" s="57"/>
      <c r="E9440" s="56"/>
      <c r="F9440" s="62"/>
      <c r="G9440" s="63"/>
      <c r="H9440" s="64"/>
      <c r="I9440" s="70"/>
    </row>
    <row r="9441" spans="1:9" hidden="1" x14ac:dyDescent="0.25">
      <c r="A9441" s="224"/>
      <c r="B9441" s="55"/>
      <c r="C9441" s="72"/>
      <c r="D9441" s="57"/>
      <c r="E9441" s="66"/>
      <c r="F9441" s="76"/>
      <c r="G9441" s="63"/>
      <c r="H9441" s="64"/>
      <c r="I9441" s="70"/>
    </row>
    <row r="9442" spans="1:9" hidden="1" x14ac:dyDescent="0.25">
      <c r="A9442" s="224"/>
      <c r="B9442" s="56"/>
      <c r="C9442" s="56"/>
      <c r="D9442" s="61"/>
      <c r="E9442" s="56"/>
      <c r="F9442" s="77"/>
      <c r="G9442" s="63"/>
      <c r="H9442" s="64"/>
      <c r="I9442" s="70"/>
    </row>
    <row r="9443" spans="1:9" hidden="1" x14ac:dyDescent="0.25">
      <c r="A9443" s="224"/>
      <c r="B9443" s="56"/>
      <c r="C9443" s="75"/>
      <c r="D9443" s="57"/>
      <c r="E9443" s="72"/>
      <c r="F9443" s="76"/>
      <c r="G9443" s="63"/>
      <c r="H9443" s="64"/>
      <c r="I9443" s="70"/>
    </row>
    <row r="9444" spans="1:9" hidden="1" x14ac:dyDescent="0.25">
      <c r="A9444" s="224"/>
      <c r="B9444" s="56"/>
      <c r="C9444" s="56"/>
      <c r="D9444" s="57"/>
      <c r="E9444" s="72"/>
      <c r="F9444" s="62"/>
      <c r="G9444" s="63"/>
      <c r="H9444" s="64"/>
      <c r="I9444" s="70"/>
    </row>
    <row r="9445" spans="1:9" hidden="1" x14ac:dyDescent="0.25">
      <c r="A9445" s="224"/>
      <c r="B9445" s="74"/>
      <c r="C9445" s="56"/>
      <c r="D9445" s="57"/>
      <c r="E9445" s="56"/>
      <c r="F9445" s="62"/>
      <c r="G9445" s="63"/>
      <c r="H9445" s="64"/>
      <c r="I9445" s="70"/>
    </row>
    <row r="9446" spans="1:9" hidden="1" x14ac:dyDescent="0.25">
      <c r="A9446" s="224"/>
      <c r="B9446" s="81"/>
      <c r="C9446" s="56"/>
      <c r="D9446" s="57"/>
      <c r="E9446" s="72"/>
      <c r="F9446" s="58"/>
      <c r="G9446" s="63"/>
      <c r="H9446" s="64"/>
      <c r="I9446" s="70"/>
    </row>
    <row r="9447" spans="1:9" hidden="1" x14ac:dyDescent="0.25">
      <c r="A9447" s="224"/>
      <c r="B9447" s="56"/>
      <c r="C9447" s="56"/>
      <c r="D9447" s="57"/>
      <c r="E9447" s="56"/>
      <c r="F9447" s="62"/>
      <c r="G9447" s="63"/>
      <c r="H9447" s="64"/>
      <c r="I9447" s="70"/>
    </row>
    <row r="9448" spans="1:9" hidden="1" x14ac:dyDescent="0.25">
      <c r="A9448" s="224"/>
      <c r="B9448" s="56"/>
      <c r="C9448" s="56"/>
      <c r="D9448" s="57"/>
      <c r="E9448" s="72"/>
      <c r="F9448" s="62"/>
      <c r="G9448" s="63"/>
      <c r="H9448" s="64"/>
      <c r="I9448" s="70"/>
    </row>
    <row r="9449" spans="1:9" hidden="1" x14ac:dyDescent="0.25">
      <c r="A9449" s="224"/>
      <c r="B9449" s="56"/>
      <c r="C9449" s="80"/>
      <c r="D9449" s="57"/>
      <c r="E9449" s="72"/>
      <c r="F9449" s="62"/>
      <c r="G9449" s="63"/>
      <c r="H9449" s="64"/>
      <c r="I9449" s="70"/>
    </row>
    <row r="9450" spans="1:9" hidden="1" x14ac:dyDescent="0.25">
      <c r="A9450" s="224"/>
      <c r="B9450" s="56"/>
      <c r="C9450" s="81"/>
      <c r="D9450" s="57"/>
      <c r="E9450" s="72"/>
      <c r="F9450" s="62"/>
      <c r="G9450" s="63"/>
      <c r="H9450" s="64"/>
      <c r="I9450" s="56"/>
    </row>
    <row r="9451" spans="1:9" hidden="1" x14ac:dyDescent="0.25">
      <c r="A9451" s="224"/>
      <c r="B9451" s="60"/>
      <c r="C9451" s="492"/>
      <c r="D9451" s="57"/>
      <c r="E9451" s="56"/>
      <c r="F9451" s="62"/>
      <c r="G9451" s="63"/>
      <c r="H9451" s="64"/>
      <c r="I9451" s="56"/>
    </row>
    <row r="9452" spans="1:9" hidden="1" x14ac:dyDescent="0.25">
      <c r="A9452" s="224"/>
      <c r="B9452" s="68"/>
      <c r="C9452" s="56"/>
      <c r="D9452" s="87"/>
      <c r="E9452" s="72"/>
      <c r="F9452" s="62"/>
      <c r="G9452" s="63"/>
      <c r="H9452" s="64"/>
      <c r="I9452" s="56"/>
    </row>
    <row r="9453" spans="1:9" hidden="1" x14ac:dyDescent="0.25">
      <c r="A9453" s="224"/>
      <c r="B9453" s="74"/>
      <c r="C9453" s="56"/>
      <c r="D9453" s="57"/>
      <c r="E9453" s="72"/>
      <c r="F9453" s="62"/>
      <c r="G9453" s="63"/>
      <c r="H9453" s="64"/>
      <c r="I9453" s="56"/>
    </row>
    <row r="9454" spans="1:9" hidden="1" x14ac:dyDescent="0.25">
      <c r="A9454" s="224"/>
      <c r="B9454" s="81"/>
      <c r="C9454" s="56"/>
      <c r="D9454" s="57"/>
      <c r="E9454" s="56"/>
      <c r="F9454" s="62"/>
      <c r="G9454" s="63"/>
      <c r="H9454" s="64"/>
      <c r="I9454" s="56"/>
    </row>
    <row r="9455" spans="1:9" hidden="1" x14ac:dyDescent="0.25">
      <c r="A9455" s="224"/>
      <c r="B9455" s="55"/>
      <c r="C9455" s="75"/>
      <c r="D9455" s="57"/>
      <c r="E9455" s="86"/>
      <c r="F9455" s="62"/>
      <c r="G9455" s="63"/>
      <c r="H9455" s="64"/>
      <c r="I9455" s="56"/>
    </row>
    <row r="9456" spans="1:9" hidden="1" x14ac:dyDescent="0.25">
      <c r="A9456" s="224"/>
      <c r="B9456" s="74"/>
      <c r="C9456" s="56"/>
      <c r="D9456" s="57"/>
      <c r="E9456" s="72"/>
      <c r="F9456" s="62"/>
      <c r="G9456" s="63"/>
      <c r="H9456" s="64"/>
      <c r="I9456" s="56"/>
    </row>
    <row r="9457" spans="1:9" hidden="1" x14ac:dyDescent="0.25">
      <c r="A9457" s="224"/>
      <c r="B9457" s="56"/>
      <c r="C9457" s="56"/>
      <c r="D9457" s="61"/>
      <c r="E9457" s="56"/>
      <c r="F9457" s="76"/>
      <c r="G9457" s="63"/>
      <c r="H9457" s="64"/>
      <c r="I9457" s="56"/>
    </row>
    <row r="9458" spans="1:9" hidden="1" x14ac:dyDescent="0.25">
      <c r="A9458" s="224"/>
      <c r="B9458" s="56"/>
      <c r="C9458" s="56"/>
      <c r="D9458" s="57"/>
      <c r="E9458" s="72"/>
      <c r="F9458" s="76"/>
      <c r="G9458" s="63"/>
      <c r="H9458" s="64"/>
      <c r="I9458" s="56"/>
    </row>
    <row r="9459" spans="1:9" hidden="1" x14ac:dyDescent="0.25">
      <c r="A9459" s="224"/>
      <c r="B9459" s="56"/>
      <c r="C9459" s="56"/>
      <c r="D9459" s="57"/>
      <c r="E9459" s="56"/>
      <c r="F9459" s="76"/>
      <c r="G9459" s="63"/>
      <c r="H9459" s="106"/>
      <c r="I9459" s="70"/>
    </row>
    <row r="9460" spans="1:9" hidden="1" x14ac:dyDescent="0.25">
      <c r="A9460" s="224"/>
      <c r="B9460" s="56"/>
      <c r="C9460" s="56"/>
      <c r="D9460" s="57"/>
      <c r="E9460" s="72"/>
      <c r="F9460" s="58"/>
      <c r="G9460" s="63"/>
      <c r="H9460" s="64"/>
      <c r="I9460" s="70"/>
    </row>
    <row r="9461" spans="1:9" hidden="1" x14ac:dyDescent="0.25">
      <c r="A9461" s="224"/>
      <c r="B9461" s="68"/>
      <c r="C9461" s="56"/>
      <c r="D9461" s="87"/>
      <c r="E9461" s="72"/>
      <c r="F9461" s="62"/>
      <c r="G9461" s="63"/>
      <c r="H9461" s="64"/>
      <c r="I9461" s="70"/>
    </row>
    <row r="9462" spans="1:9" hidden="1" x14ac:dyDescent="0.25">
      <c r="A9462" s="224"/>
      <c r="B9462" s="56"/>
      <c r="C9462" s="75"/>
      <c r="D9462" s="57"/>
      <c r="E9462" s="72"/>
      <c r="F9462" s="62"/>
      <c r="G9462" s="63"/>
      <c r="H9462" s="64"/>
      <c r="I9462" s="73"/>
    </row>
    <row r="9463" spans="1:9" hidden="1" x14ac:dyDescent="0.25">
      <c r="A9463" s="224"/>
      <c r="B9463" s="56"/>
      <c r="C9463" s="75"/>
      <c r="D9463" s="83"/>
      <c r="E9463" s="72"/>
      <c r="F9463" s="76"/>
      <c r="G9463" s="63"/>
      <c r="H9463" s="64"/>
      <c r="I9463" s="73"/>
    </row>
    <row r="9464" spans="1:9" hidden="1" x14ac:dyDescent="0.25">
      <c r="A9464" s="224"/>
      <c r="B9464" s="74"/>
      <c r="C9464" s="75"/>
      <c r="D9464" s="57"/>
      <c r="E9464" s="72"/>
      <c r="F9464" s="62"/>
      <c r="G9464" s="63"/>
      <c r="H9464" s="64"/>
      <c r="I9464" s="73"/>
    </row>
    <row r="9465" spans="1:9" hidden="1" x14ac:dyDescent="0.25">
      <c r="A9465" s="224"/>
      <c r="B9465" s="55"/>
      <c r="C9465" s="56"/>
      <c r="D9465" s="57"/>
      <c r="E9465" s="72"/>
      <c r="F9465" s="67"/>
      <c r="G9465" s="63"/>
      <c r="H9465" s="64"/>
      <c r="I9465" s="73"/>
    </row>
    <row r="9466" spans="1:9" hidden="1" x14ac:dyDescent="0.25">
      <c r="A9466" s="224"/>
      <c r="B9466" s="56"/>
      <c r="C9466" s="75"/>
      <c r="D9466" s="57"/>
      <c r="E9466" s="86"/>
      <c r="F9466" s="62"/>
      <c r="G9466" s="63"/>
      <c r="H9466" s="64"/>
      <c r="I9466" s="73"/>
    </row>
    <row r="9467" spans="1:9" hidden="1" x14ac:dyDescent="0.25">
      <c r="A9467" s="224"/>
      <c r="B9467" s="56"/>
      <c r="C9467" s="56"/>
      <c r="D9467" s="57"/>
      <c r="E9467" s="72"/>
      <c r="F9467" s="62"/>
      <c r="G9467" s="63"/>
      <c r="H9467" s="64"/>
      <c r="I9467" s="73"/>
    </row>
    <row r="9468" spans="1:9" hidden="1" x14ac:dyDescent="0.25">
      <c r="A9468" s="224"/>
      <c r="B9468" s="68"/>
      <c r="C9468" s="56"/>
      <c r="D9468" s="57"/>
      <c r="E9468" s="72"/>
      <c r="F9468" s="67"/>
      <c r="G9468" s="63"/>
      <c r="H9468" s="64"/>
      <c r="I9468" s="73"/>
    </row>
    <row r="9469" spans="1:9" hidden="1" x14ac:dyDescent="0.25">
      <c r="A9469" s="224"/>
      <c r="B9469" s="56"/>
      <c r="C9469" s="56"/>
      <c r="D9469" s="57"/>
      <c r="E9469" s="72"/>
      <c r="F9469" s="67"/>
      <c r="G9469" s="63"/>
      <c r="H9469" s="64"/>
      <c r="I9469" s="73"/>
    </row>
    <row r="9470" spans="1:9" hidden="1" x14ac:dyDescent="0.25">
      <c r="A9470" s="224"/>
      <c r="B9470" s="56"/>
      <c r="C9470" s="56"/>
      <c r="D9470" s="57"/>
      <c r="E9470" s="72"/>
      <c r="F9470" s="67"/>
      <c r="G9470" s="63"/>
      <c r="H9470" s="64"/>
      <c r="I9470" s="73"/>
    </row>
    <row r="9471" spans="1:9" hidden="1" x14ac:dyDescent="0.25">
      <c r="A9471" s="224"/>
      <c r="B9471" s="68"/>
      <c r="C9471" s="56"/>
      <c r="D9471" s="83"/>
      <c r="E9471" s="69"/>
      <c r="F9471" s="77"/>
      <c r="G9471" s="63"/>
      <c r="H9471" s="64"/>
      <c r="I9471" s="73"/>
    </row>
    <row r="9472" spans="1:9" hidden="1" x14ac:dyDescent="0.25">
      <c r="A9472" s="224"/>
      <c r="B9472" s="60"/>
      <c r="C9472" s="151"/>
      <c r="D9472" s="87"/>
      <c r="E9472" s="153"/>
      <c r="F9472" s="130"/>
      <c r="G9472" s="63"/>
      <c r="H9472" s="64"/>
      <c r="I9472" s="70"/>
    </row>
    <row r="9473" spans="1:9" hidden="1" x14ac:dyDescent="0.25">
      <c r="A9473" s="224"/>
      <c r="B9473" s="81"/>
      <c r="C9473" s="56"/>
      <c r="D9473" s="57"/>
      <c r="E9473" s="56"/>
      <c r="F9473" s="76"/>
      <c r="G9473" s="63"/>
      <c r="H9473" s="64"/>
      <c r="I9473" s="70"/>
    </row>
    <row r="9474" spans="1:9" hidden="1" x14ac:dyDescent="0.25">
      <c r="A9474" s="224"/>
      <c r="B9474" s="55"/>
      <c r="C9474" s="72"/>
      <c r="D9474" s="57"/>
      <c r="E9474" s="56"/>
      <c r="F9474" s="62"/>
      <c r="G9474" s="63"/>
      <c r="H9474" s="64"/>
      <c r="I9474" s="70"/>
    </row>
    <row r="9475" spans="1:9" hidden="1" x14ac:dyDescent="0.25">
      <c r="A9475" s="224"/>
      <c r="B9475" s="68"/>
      <c r="C9475" s="71"/>
      <c r="D9475" s="57"/>
      <c r="E9475" s="72"/>
      <c r="F9475" s="62"/>
      <c r="G9475" s="63"/>
      <c r="H9475" s="64"/>
      <c r="I9475" s="70"/>
    </row>
    <row r="9476" spans="1:9" hidden="1" x14ac:dyDescent="0.25">
      <c r="A9476" s="224"/>
      <c r="B9476" s="56"/>
      <c r="C9476" s="74"/>
      <c r="D9476" s="57"/>
      <c r="E9476" s="66"/>
      <c r="F9476" s="203"/>
      <c r="G9476" s="63"/>
      <c r="H9476" s="64"/>
      <c r="I9476" s="70"/>
    </row>
    <row r="9477" spans="1:9" hidden="1" x14ac:dyDescent="0.25">
      <c r="A9477" s="224"/>
      <c r="B9477" s="56"/>
      <c r="C9477" s="71"/>
      <c r="D9477" s="57"/>
      <c r="E9477" s="72"/>
      <c r="F9477" s="62"/>
      <c r="G9477" s="63"/>
      <c r="H9477" s="64"/>
      <c r="I9477" s="70"/>
    </row>
    <row r="9478" spans="1:9" hidden="1" x14ac:dyDescent="0.25">
      <c r="A9478" s="224"/>
      <c r="B9478" s="81"/>
      <c r="C9478" s="56"/>
      <c r="D9478" s="57"/>
      <c r="E9478" s="72"/>
      <c r="F9478" s="76"/>
      <c r="G9478" s="100"/>
      <c r="H9478" s="64"/>
      <c r="I9478" s="70"/>
    </row>
    <row r="9479" spans="1:9" hidden="1" x14ac:dyDescent="0.25">
      <c r="A9479" s="224"/>
      <c r="B9479" s="81"/>
      <c r="C9479" s="56"/>
      <c r="D9479" s="57"/>
      <c r="E9479" s="72"/>
      <c r="F9479" s="62"/>
      <c r="G9479" s="63"/>
      <c r="H9479" s="64"/>
      <c r="I9479" s="70"/>
    </row>
    <row r="9480" spans="1:9" hidden="1" x14ac:dyDescent="0.25">
      <c r="A9480" s="224"/>
      <c r="B9480" s="56"/>
      <c r="C9480" s="123"/>
      <c r="D9480" s="57"/>
      <c r="E9480" s="72"/>
      <c r="F9480" s="62"/>
      <c r="G9480" s="63"/>
      <c r="H9480" s="64"/>
      <c r="I9480" s="70"/>
    </row>
    <row r="9481" spans="1:9" hidden="1" x14ac:dyDescent="0.25">
      <c r="A9481" s="224"/>
      <c r="B9481" s="56"/>
      <c r="C9481" s="71"/>
      <c r="D9481" s="57"/>
      <c r="E9481" s="72"/>
      <c r="F9481" s="62"/>
      <c r="G9481" s="63"/>
      <c r="H9481" s="64"/>
      <c r="I9481" s="70"/>
    </row>
    <row r="9482" spans="1:9" hidden="1" x14ac:dyDescent="0.25">
      <c r="A9482" s="224"/>
      <c r="B9482" s="56"/>
      <c r="C9482" s="56"/>
      <c r="D9482" s="57"/>
      <c r="E9482" s="66"/>
      <c r="F9482" s="76"/>
      <c r="G9482" s="63"/>
      <c r="H9482" s="64"/>
      <c r="I9482" s="70"/>
    </row>
    <row r="9483" spans="1:9" hidden="1" x14ac:dyDescent="0.25">
      <c r="A9483" s="224"/>
      <c r="B9483" s="56"/>
      <c r="C9483" s="71"/>
      <c r="D9483" s="83"/>
      <c r="E9483" s="72"/>
      <c r="F9483" s="76"/>
      <c r="G9483" s="63"/>
      <c r="H9483" s="64"/>
      <c r="I9483" s="70"/>
    </row>
    <row r="9484" spans="1:9" hidden="1" x14ac:dyDescent="0.25">
      <c r="A9484" s="224"/>
      <c r="B9484" s="56"/>
      <c r="C9484" s="71"/>
      <c r="D9484" s="57"/>
      <c r="E9484" s="100"/>
      <c r="F9484" s="62"/>
      <c r="G9484" s="63"/>
      <c r="H9484" s="64"/>
      <c r="I9484" s="70"/>
    </row>
    <row r="9485" spans="1:9" hidden="1" x14ac:dyDescent="0.25">
      <c r="A9485" s="224"/>
      <c r="B9485" s="56"/>
      <c r="C9485" s="56"/>
      <c r="D9485" s="57"/>
      <c r="E9485" s="72"/>
      <c r="F9485" s="76"/>
      <c r="G9485" s="63"/>
      <c r="H9485" s="64"/>
      <c r="I9485" s="70"/>
    </row>
    <row r="9486" spans="1:9" hidden="1" x14ac:dyDescent="0.25">
      <c r="A9486" s="224"/>
      <c r="B9486" s="81"/>
      <c r="C9486" s="56"/>
      <c r="D9486" s="57"/>
      <c r="E9486" s="72"/>
      <c r="F9486" s="76"/>
      <c r="G9486" s="63"/>
      <c r="H9486" s="271"/>
      <c r="I9486" s="70"/>
    </row>
    <row r="9487" spans="1:9" hidden="1" x14ac:dyDescent="0.25">
      <c r="A9487" s="224"/>
      <c r="B9487" s="60"/>
      <c r="C9487" s="80"/>
      <c r="D9487" s="57"/>
      <c r="E9487" s="66"/>
      <c r="F9487" s="77"/>
      <c r="G9487" s="63"/>
      <c r="H9487" s="271"/>
      <c r="I9487" s="70"/>
    </row>
    <row r="9488" spans="1:9" hidden="1" x14ac:dyDescent="0.25">
      <c r="A9488" s="224"/>
      <c r="B9488" s="56"/>
      <c r="C9488" s="56"/>
      <c r="D9488" s="61"/>
      <c r="E9488" s="56"/>
      <c r="F9488" s="77"/>
      <c r="G9488" s="63"/>
      <c r="H9488" s="271"/>
      <c r="I9488" s="70"/>
    </row>
    <row r="9489" spans="1:9" hidden="1" x14ac:dyDescent="0.25">
      <c r="A9489" s="224"/>
      <c r="B9489" s="60"/>
      <c r="C9489" s="492"/>
      <c r="D9489" s="57"/>
      <c r="E9489" s="56"/>
      <c r="F9489" s="62"/>
      <c r="G9489" s="63"/>
      <c r="H9489" s="64"/>
      <c r="I9489" s="70"/>
    </row>
    <row r="9490" spans="1:9" hidden="1" x14ac:dyDescent="0.25">
      <c r="A9490" s="224"/>
      <c r="B9490" s="56"/>
      <c r="C9490" s="56"/>
      <c r="D9490" s="57"/>
      <c r="E9490" s="56"/>
      <c r="F9490" s="62"/>
      <c r="G9490" s="63"/>
      <c r="H9490" s="64"/>
      <c r="I9490" s="70"/>
    </row>
    <row r="9491" spans="1:9" hidden="1" x14ac:dyDescent="0.25">
      <c r="A9491" s="224"/>
      <c r="B9491" s="56"/>
      <c r="C9491" s="56"/>
      <c r="D9491" s="57"/>
      <c r="E9491" s="72"/>
      <c r="F9491" s="62"/>
      <c r="G9491" s="743"/>
      <c r="H9491" s="64"/>
      <c r="I9491" s="70"/>
    </row>
    <row r="9492" spans="1:9" hidden="1" x14ac:dyDescent="0.25">
      <c r="A9492" s="224"/>
      <c r="B9492" s="74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4"/>
      <c r="B9493" s="81"/>
      <c r="C9493" s="56"/>
      <c r="D9493" s="57"/>
      <c r="E9493" s="72"/>
      <c r="F9493" s="58"/>
      <c r="G9493" s="63"/>
      <c r="H9493" s="64"/>
      <c r="I9493" s="70"/>
    </row>
    <row r="9494" spans="1:9" hidden="1" x14ac:dyDescent="0.25">
      <c r="A9494" s="224"/>
      <c r="B9494" s="56"/>
      <c r="C9494" s="80"/>
      <c r="D9494" s="57"/>
      <c r="E9494" s="72"/>
      <c r="F9494" s="67"/>
      <c r="G9494" s="63"/>
      <c r="H9494" s="64"/>
      <c r="I9494" s="70"/>
    </row>
    <row r="9495" spans="1:9" hidden="1" x14ac:dyDescent="0.25">
      <c r="A9495" s="224"/>
      <c r="B9495" s="74"/>
      <c r="C9495" s="56"/>
      <c r="D9495" s="57"/>
      <c r="E9495" s="72"/>
      <c r="F9495" s="62"/>
      <c r="G9495" s="63"/>
      <c r="H9495" s="64"/>
      <c r="I9495" s="70"/>
    </row>
    <row r="9496" spans="1:9" hidden="1" x14ac:dyDescent="0.25">
      <c r="A9496" s="224"/>
      <c r="B9496" s="56"/>
      <c r="C9496" s="80"/>
      <c r="D9496" s="57"/>
      <c r="E9496" s="72"/>
      <c r="F9496" s="67"/>
      <c r="G9496" s="63"/>
      <c r="H9496" s="64"/>
      <c r="I9496" s="70"/>
    </row>
    <row r="9497" spans="1:9" hidden="1" x14ac:dyDescent="0.25">
      <c r="A9497" s="224"/>
      <c r="B9497" s="56"/>
      <c r="C9497" s="56"/>
      <c r="D9497" s="57"/>
      <c r="E9497" s="56"/>
      <c r="F9497" s="62"/>
      <c r="G9497" s="63"/>
      <c r="H9497" s="64"/>
      <c r="I9497" s="70"/>
    </row>
    <row r="9498" spans="1:9" hidden="1" x14ac:dyDescent="0.25">
      <c r="A9498" s="224"/>
      <c r="B9498" s="56"/>
      <c r="C9498" s="56"/>
      <c r="D9498" s="57"/>
      <c r="E9498" s="72"/>
      <c r="F9498" s="62"/>
      <c r="G9498" s="63"/>
      <c r="H9498" s="64"/>
      <c r="I9498" s="70"/>
    </row>
    <row r="9499" spans="1:9" hidden="1" x14ac:dyDescent="0.25">
      <c r="A9499" s="224"/>
      <c r="B9499" s="56"/>
      <c r="C9499" s="81"/>
      <c r="D9499" s="61"/>
      <c r="E9499" s="72"/>
      <c r="F9499" s="76"/>
      <c r="G9499" s="63"/>
      <c r="H9499" s="64"/>
      <c r="I9499" s="70"/>
    </row>
    <row r="9500" spans="1:9" hidden="1" x14ac:dyDescent="0.25">
      <c r="A9500" s="224"/>
      <c r="B9500" s="56"/>
      <c r="C9500" s="80"/>
      <c r="D9500" s="57"/>
      <c r="E9500" s="56"/>
      <c r="F9500" s="62"/>
      <c r="G9500" s="63"/>
      <c r="H9500" s="64"/>
      <c r="I9500" s="70"/>
    </row>
    <row r="9501" spans="1:9" hidden="1" x14ac:dyDescent="0.25">
      <c r="A9501" s="224"/>
      <c r="B9501" s="55"/>
      <c r="C9501" s="56"/>
      <c r="D9501" s="57"/>
      <c r="E9501" s="72"/>
      <c r="F9501" s="67"/>
      <c r="G9501" s="63"/>
      <c r="H9501" s="64"/>
      <c r="I9501" s="70"/>
    </row>
    <row r="9502" spans="1:9" hidden="1" x14ac:dyDescent="0.25">
      <c r="A9502" s="224"/>
      <c r="B9502" s="56"/>
      <c r="C9502" s="80"/>
      <c r="D9502" s="57"/>
      <c r="E9502" s="99"/>
      <c r="F9502" s="77"/>
      <c r="G9502" s="63"/>
      <c r="H9502" s="64"/>
      <c r="I9502" s="70"/>
    </row>
    <row r="9503" spans="1:9" hidden="1" x14ac:dyDescent="0.25">
      <c r="A9503" s="224"/>
      <c r="B9503" s="81"/>
      <c r="C9503" s="56"/>
      <c r="D9503" s="57"/>
      <c r="E9503" s="72"/>
      <c r="F9503" s="62"/>
      <c r="G9503" s="63"/>
      <c r="H9503" s="64"/>
      <c r="I9503" s="56"/>
    </row>
    <row r="9504" spans="1:9" hidden="1" x14ac:dyDescent="0.25">
      <c r="A9504" s="224"/>
      <c r="B9504" s="55"/>
      <c r="C9504" s="199"/>
      <c r="D9504" s="56"/>
      <c r="E9504" s="56"/>
      <c r="F9504" s="62"/>
      <c r="G9504" s="63"/>
      <c r="H9504" s="64"/>
      <c r="I9504" s="56"/>
    </row>
    <row r="9505" spans="1:9" hidden="1" x14ac:dyDescent="0.25">
      <c r="A9505" s="224"/>
      <c r="B9505" s="81"/>
      <c r="C9505" s="56"/>
      <c r="D9505" s="57"/>
      <c r="E9505" s="86"/>
      <c r="F9505" s="58"/>
      <c r="G9505" s="63"/>
      <c r="H9505" s="64"/>
      <c r="I9505" s="56"/>
    </row>
    <row r="9506" spans="1:9" hidden="1" x14ac:dyDescent="0.25">
      <c r="A9506" s="224"/>
      <c r="B9506" s="81"/>
      <c r="C9506" s="56"/>
      <c r="D9506" s="57"/>
      <c r="E9506" s="72"/>
      <c r="F9506" s="76"/>
      <c r="G9506" s="63"/>
      <c r="H9506" s="64"/>
      <c r="I9506" s="56"/>
    </row>
    <row r="9507" spans="1:9" hidden="1" x14ac:dyDescent="0.25">
      <c r="A9507" s="224"/>
      <c r="B9507" s="55"/>
      <c r="C9507" s="75"/>
      <c r="D9507" s="57"/>
      <c r="E9507" s="86"/>
      <c r="F9507" s="62"/>
      <c r="G9507" s="63"/>
      <c r="H9507" s="64"/>
      <c r="I9507" s="56"/>
    </row>
    <row r="9508" spans="1:9" hidden="1" x14ac:dyDescent="0.25">
      <c r="A9508" s="224"/>
      <c r="B9508" s="56"/>
      <c r="C9508" s="75"/>
      <c r="D9508" s="83"/>
      <c r="E9508" s="72"/>
      <c r="F9508" s="76"/>
      <c r="G9508" s="63"/>
      <c r="H9508" s="64"/>
      <c r="I9508" s="56"/>
    </row>
    <row r="9509" spans="1:9" hidden="1" x14ac:dyDescent="0.25">
      <c r="A9509" s="224"/>
      <c r="B9509" s="60"/>
      <c r="C9509" s="228"/>
      <c r="D9509" s="98"/>
      <c r="E9509" s="99"/>
      <c r="F9509" s="441"/>
      <c r="G9509" s="63"/>
      <c r="H9509" s="64"/>
      <c r="I9509" s="56"/>
    </row>
    <row r="9510" spans="1:9" hidden="1" x14ac:dyDescent="0.25">
      <c r="A9510" s="224"/>
      <c r="B9510" s="56"/>
      <c r="C9510" s="56"/>
      <c r="D9510" s="57"/>
      <c r="E9510" s="72"/>
      <c r="F9510" s="62"/>
      <c r="G9510" s="63"/>
      <c r="H9510" s="64"/>
      <c r="I9510" s="56"/>
    </row>
    <row r="9511" spans="1:9" hidden="1" x14ac:dyDescent="0.25">
      <c r="A9511" s="224"/>
      <c r="B9511" s="55"/>
      <c r="C9511" s="71"/>
      <c r="D9511" s="57"/>
      <c r="E9511" s="66"/>
      <c r="F9511" s="62"/>
      <c r="G9511" s="63"/>
      <c r="H9511" s="64"/>
      <c r="I9511" s="56"/>
    </row>
    <row r="9512" spans="1:9" hidden="1" x14ac:dyDescent="0.25">
      <c r="A9512" s="224"/>
      <c r="B9512" s="81"/>
      <c r="C9512" s="56"/>
      <c r="D9512" s="57"/>
      <c r="E9512" s="72"/>
      <c r="F9512" s="58"/>
      <c r="G9512" s="63"/>
      <c r="H9512" s="64"/>
      <c r="I9512" s="56"/>
    </row>
    <row r="9513" spans="1:9" hidden="1" x14ac:dyDescent="0.25">
      <c r="A9513" s="224"/>
      <c r="B9513" s="56"/>
      <c r="C9513" s="81"/>
      <c r="D9513" s="61"/>
      <c r="E9513" s="72"/>
      <c r="F9513" s="76"/>
      <c r="G9513" s="63"/>
      <c r="H9513" s="64"/>
      <c r="I9513" s="56"/>
    </row>
    <row r="9514" spans="1:9" hidden="1" x14ac:dyDescent="0.25">
      <c r="A9514" s="224"/>
      <c r="B9514" s="56"/>
      <c r="C9514" s="80"/>
      <c r="D9514" s="57"/>
      <c r="E9514" s="56"/>
      <c r="F9514" s="62"/>
      <c r="G9514" s="63"/>
      <c r="H9514" s="106"/>
      <c r="I9514" s="56"/>
    </row>
    <row r="9515" spans="1:9" hidden="1" x14ac:dyDescent="0.25">
      <c r="A9515" s="224"/>
      <c r="B9515" s="81"/>
      <c r="C9515" s="56"/>
      <c r="D9515" s="57"/>
      <c r="E9515" s="56"/>
      <c r="F9515" s="76"/>
      <c r="G9515" s="63"/>
      <c r="H9515" s="64"/>
      <c r="I9515" s="70"/>
    </row>
    <row r="9516" spans="1:9" hidden="1" x14ac:dyDescent="0.25">
      <c r="A9516" s="224"/>
      <c r="B9516" s="56"/>
      <c r="C9516" s="56"/>
      <c r="D9516" s="128"/>
      <c r="E9516" s="56"/>
      <c r="F9516" s="116"/>
      <c r="G9516" s="63"/>
      <c r="H9516" s="64"/>
      <c r="I9516" s="70"/>
    </row>
    <row r="9517" spans="1:9" hidden="1" x14ac:dyDescent="0.25">
      <c r="A9517" s="224"/>
      <c r="B9517" s="56"/>
      <c r="C9517" s="110"/>
      <c r="D9517" s="57"/>
      <c r="E9517" s="86"/>
      <c r="F9517" s="62"/>
      <c r="G9517" s="63"/>
      <c r="H9517" s="64"/>
      <c r="I9517" s="70"/>
    </row>
    <row r="9518" spans="1:9" hidden="1" x14ac:dyDescent="0.25">
      <c r="A9518" s="224"/>
      <c r="B9518" s="56"/>
      <c r="C9518" s="56"/>
      <c r="D9518" s="57"/>
      <c r="E9518" s="72"/>
      <c r="F9518" s="76"/>
      <c r="G9518" s="63"/>
      <c r="H9518" s="64"/>
      <c r="I9518" s="70"/>
    </row>
    <row r="9519" spans="1:9" hidden="1" x14ac:dyDescent="0.25">
      <c r="A9519" s="224"/>
      <c r="B9519" s="55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4"/>
      <c r="B9520" s="55"/>
      <c r="C9520" s="56"/>
      <c r="D9520" s="57"/>
      <c r="E9520" s="72"/>
      <c r="F9520" s="62"/>
      <c r="G9520" s="63"/>
      <c r="H9520" s="64"/>
      <c r="I9520" s="70"/>
    </row>
    <row r="9521" spans="1:9" hidden="1" x14ac:dyDescent="0.25">
      <c r="A9521" s="224"/>
      <c r="B9521" s="55"/>
      <c r="C9521" s="56"/>
      <c r="D9521" s="57"/>
      <c r="E9521" s="72"/>
      <c r="F9521" s="62"/>
      <c r="G9521" s="63"/>
      <c r="H9521" s="64"/>
      <c r="I9521" s="70"/>
    </row>
    <row r="9522" spans="1:9" hidden="1" x14ac:dyDescent="0.25">
      <c r="A9522" s="224"/>
      <c r="B9522" s="55"/>
      <c r="C9522" s="56"/>
      <c r="D9522" s="57"/>
      <c r="E9522" s="72"/>
      <c r="F9522" s="62"/>
      <c r="G9522" s="63"/>
      <c r="H9522" s="64"/>
      <c r="I9522" s="70"/>
    </row>
    <row r="9523" spans="1:9" hidden="1" x14ac:dyDescent="0.25">
      <c r="A9523" s="224"/>
      <c r="B9523" s="55"/>
      <c r="C9523" s="56"/>
      <c r="D9523" s="57"/>
      <c r="E9523" s="72"/>
      <c r="F9523" s="62"/>
      <c r="G9523" s="63"/>
      <c r="H9523" s="64"/>
      <c r="I9523" s="70"/>
    </row>
    <row r="9524" spans="1:9" hidden="1" x14ac:dyDescent="0.25">
      <c r="A9524" s="224"/>
      <c r="B9524" s="56"/>
      <c r="C9524" s="75"/>
      <c r="D9524" s="57"/>
      <c r="E9524" s="72"/>
      <c r="F9524" s="62"/>
      <c r="G9524" s="63"/>
      <c r="H9524" s="64"/>
      <c r="I9524" s="70"/>
    </row>
    <row r="9525" spans="1:9" hidden="1" x14ac:dyDescent="0.25">
      <c r="A9525" s="224"/>
      <c r="B9525" s="56"/>
      <c r="C9525" s="56"/>
      <c r="D9525" s="57"/>
      <c r="E9525" s="72"/>
      <c r="F9525" s="116"/>
      <c r="G9525" s="63"/>
      <c r="H9525" s="64"/>
      <c r="I9525" s="70"/>
    </row>
    <row r="9526" spans="1:9" hidden="1" x14ac:dyDescent="0.25">
      <c r="A9526" s="224"/>
      <c r="B9526" s="56"/>
      <c r="C9526" s="56"/>
      <c r="D9526" s="57"/>
      <c r="E9526" s="72"/>
      <c r="F9526" s="58"/>
      <c r="G9526" s="63"/>
      <c r="H9526" s="64"/>
      <c r="I9526" s="70"/>
    </row>
    <row r="9527" spans="1:9" hidden="1" x14ac:dyDescent="0.25">
      <c r="A9527" s="224"/>
      <c r="B9527" s="68"/>
      <c r="C9527" s="56"/>
      <c r="D9527" s="87"/>
      <c r="E9527" s="72"/>
      <c r="F9527" s="62"/>
      <c r="G9527" s="63"/>
      <c r="H9527" s="64"/>
      <c r="I9527" s="70"/>
    </row>
    <row r="9528" spans="1:9" hidden="1" x14ac:dyDescent="0.25">
      <c r="A9528" s="224"/>
      <c r="B9528" s="56"/>
      <c r="C9528" s="56"/>
      <c r="D9528" s="57"/>
      <c r="E9528" s="72"/>
      <c r="F9528" s="62"/>
      <c r="G9528" s="63"/>
      <c r="H9528" s="64"/>
      <c r="I9528" s="70"/>
    </row>
    <row r="9529" spans="1:9" hidden="1" x14ac:dyDescent="0.25">
      <c r="A9529" s="224"/>
      <c r="B9529" s="56"/>
      <c r="C9529" s="56"/>
      <c r="D9529" s="57"/>
      <c r="E9529" s="56"/>
      <c r="F9529" s="62"/>
      <c r="G9529" s="63"/>
      <c r="H9529" s="64"/>
      <c r="I9529" s="70"/>
    </row>
    <row r="9530" spans="1:9" hidden="1" x14ac:dyDescent="0.25">
      <c r="A9530" s="224"/>
      <c r="B9530" s="56"/>
      <c r="C9530" s="75"/>
      <c r="D9530" s="106"/>
      <c r="E9530" s="66"/>
      <c r="F9530" s="62"/>
      <c r="G9530" s="63"/>
      <c r="H9530" s="271"/>
      <c r="I9530" s="70"/>
    </row>
    <row r="9531" spans="1:9" hidden="1" x14ac:dyDescent="0.25">
      <c r="A9531" s="224"/>
      <c r="B9531" s="56"/>
      <c r="C9531" s="56"/>
      <c r="D9531" s="61"/>
      <c r="E9531" s="56"/>
      <c r="F9531" s="77"/>
      <c r="G9531" s="63"/>
      <c r="H9531" s="271"/>
      <c r="I9531" s="70"/>
    </row>
    <row r="9532" spans="1:9" hidden="1" x14ac:dyDescent="0.25">
      <c r="A9532" s="224"/>
      <c r="B9532" s="60"/>
      <c r="C9532" s="492"/>
      <c r="D9532" s="57"/>
      <c r="E9532" s="56"/>
      <c r="F9532" s="62"/>
      <c r="G9532" s="63"/>
      <c r="H9532" s="64"/>
      <c r="I9532" s="56"/>
    </row>
    <row r="9533" spans="1:9" hidden="1" x14ac:dyDescent="0.25">
      <c r="A9533" s="224"/>
      <c r="B9533" s="55"/>
      <c r="C9533" s="75"/>
      <c r="D9533" s="57"/>
      <c r="E9533" s="86"/>
      <c r="F9533" s="62"/>
      <c r="G9533" s="63"/>
      <c r="H9533" s="64"/>
      <c r="I9533" s="56"/>
    </row>
    <row r="9534" spans="1:9" hidden="1" x14ac:dyDescent="0.25">
      <c r="A9534" s="224"/>
      <c r="B9534" s="56"/>
      <c r="C9534" s="75"/>
      <c r="D9534" s="57"/>
      <c r="E9534" s="66"/>
      <c r="F9534" s="76"/>
      <c r="G9534" s="63"/>
      <c r="H9534" s="64"/>
      <c r="I9534" s="56"/>
    </row>
    <row r="9535" spans="1:9" hidden="1" x14ac:dyDescent="0.25">
      <c r="A9535" s="224"/>
      <c r="B9535" s="56"/>
      <c r="C9535" s="56"/>
      <c r="D9535" s="83"/>
      <c r="E9535" s="66"/>
      <c r="F9535" s="76"/>
      <c r="G9535" s="63"/>
      <c r="H9535" s="64"/>
      <c r="I9535" s="56"/>
    </row>
    <row r="9536" spans="1:9" hidden="1" x14ac:dyDescent="0.25">
      <c r="A9536" s="224"/>
      <c r="B9536" s="68"/>
      <c r="C9536" s="56"/>
      <c r="D9536" s="57"/>
      <c r="E9536" s="66"/>
      <c r="F9536" s="62"/>
      <c r="G9536" s="63"/>
      <c r="H9536" s="64"/>
      <c r="I9536" s="56"/>
    </row>
    <row r="9537" spans="1:9" hidden="1" x14ac:dyDescent="0.25">
      <c r="A9537" s="224"/>
      <c r="B9537" s="56"/>
      <c r="C9537" s="56"/>
      <c r="D9537" s="57"/>
      <c r="E9537" s="66"/>
      <c r="F9537" s="58"/>
      <c r="G9537" s="63"/>
      <c r="H9537" s="64"/>
      <c r="I9537" s="56"/>
    </row>
    <row r="9538" spans="1:9" hidden="1" x14ac:dyDescent="0.25">
      <c r="A9538" s="224"/>
      <c r="B9538" s="56"/>
      <c r="C9538" s="56"/>
      <c r="D9538" s="57"/>
      <c r="E9538" s="66"/>
      <c r="F9538" s="62"/>
      <c r="G9538" s="63"/>
      <c r="H9538" s="64"/>
      <c r="I9538" s="56"/>
    </row>
    <row r="9539" spans="1:9" hidden="1" x14ac:dyDescent="0.25">
      <c r="A9539" s="224"/>
      <c r="B9539" s="56"/>
      <c r="C9539" s="56"/>
      <c r="D9539" s="61"/>
      <c r="E9539" s="72"/>
      <c r="F9539" s="76"/>
      <c r="G9539" s="63"/>
      <c r="H9539" s="64"/>
      <c r="I9539" s="70"/>
    </row>
    <row r="9540" spans="1:9" hidden="1" x14ac:dyDescent="0.25">
      <c r="A9540" s="224"/>
      <c r="B9540" s="68"/>
      <c r="C9540" s="56"/>
      <c r="D9540" s="87"/>
      <c r="E9540" s="72"/>
      <c r="F9540" s="62"/>
      <c r="G9540" s="63"/>
      <c r="H9540" s="64"/>
      <c r="I9540" s="70"/>
    </row>
    <row r="9541" spans="1:9" hidden="1" x14ac:dyDescent="0.25">
      <c r="A9541" s="224"/>
      <c r="B9541" s="81"/>
      <c r="C9541" s="56"/>
      <c r="D9541" s="57"/>
      <c r="E9541" s="72"/>
      <c r="F9541" s="62"/>
      <c r="G9541" s="63"/>
      <c r="H9541" s="64"/>
      <c r="I9541" s="70"/>
    </row>
    <row r="9542" spans="1:9" hidden="1" x14ac:dyDescent="0.25">
      <c r="A9542" s="224"/>
      <c r="B9542" s="81"/>
      <c r="C9542" s="56"/>
      <c r="D9542" s="57"/>
      <c r="E9542" s="72"/>
      <c r="F9542" s="58"/>
      <c r="G9542" s="63"/>
      <c r="H9542" s="64"/>
      <c r="I9542" s="70"/>
    </row>
    <row r="9543" spans="1:9" hidden="1" x14ac:dyDescent="0.25">
      <c r="A9543" s="224"/>
      <c r="B9543" s="81"/>
      <c r="C9543" s="56"/>
      <c r="D9543" s="57"/>
      <c r="E9543" s="72"/>
      <c r="F9543" s="76"/>
      <c r="G9543" s="63"/>
      <c r="H9543" s="64"/>
      <c r="I9543" s="70"/>
    </row>
    <row r="9544" spans="1:9" hidden="1" x14ac:dyDescent="0.25">
      <c r="A9544" s="224"/>
      <c r="B9544" s="68"/>
      <c r="C9544" s="56"/>
      <c r="D9544" s="87"/>
      <c r="E9544" s="72"/>
      <c r="F9544" s="62"/>
      <c r="G9544" s="63"/>
      <c r="H9544" s="64"/>
      <c r="I9544" s="73"/>
    </row>
    <row r="9545" spans="1:9" hidden="1" x14ac:dyDescent="0.25">
      <c r="A9545" s="224"/>
      <c r="B9545" s="60"/>
      <c r="C9545" s="492"/>
      <c r="D9545" s="57"/>
      <c r="E9545" s="56"/>
      <c r="F9545" s="62"/>
      <c r="G9545" s="63"/>
      <c r="H9545" s="64"/>
      <c r="I9545" s="70"/>
    </row>
    <row r="9546" spans="1:9" hidden="1" x14ac:dyDescent="0.25">
      <c r="A9546" s="224"/>
      <c r="B9546" s="56"/>
      <c r="C9546" s="80"/>
      <c r="D9546" s="57"/>
      <c r="E9546" s="66"/>
      <c r="F9546" s="76"/>
      <c r="G9546" s="63"/>
      <c r="H9546" s="64"/>
      <c r="I9546" s="70"/>
    </row>
    <row r="9547" spans="1:9" hidden="1" x14ac:dyDescent="0.25">
      <c r="A9547" s="224"/>
      <c r="B9547" s="56"/>
      <c r="C9547" s="56"/>
      <c r="D9547" s="57"/>
      <c r="E9547" s="56"/>
      <c r="F9547" s="62"/>
      <c r="G9547" s="63"/>
      <c r="H9547" s="64"/>
      <c r="I9547" s="70"/>
    </row>
    <row r="9548" spans="1:9" hidden="1" x14ac:dyDescent="0.25">
      <c r="A9548" s="224"/>
      <c r="B9548" s="81"/>
      <c r="C9548" s="56"/>
      <c r="D9548" s="57"/>
      <c r="E9548" s="72"/>
      <c r="F9548" s="62"/>
      <c r="G9548" s="63"/>
      <c r="H9548" s="64"/>
      <c r="I9548" s="70"/>
    </row>
    <row r="9549" spans="1:9" hidden="1" x14ac:dyDescent="0.25">
      <c r="A9549" s="224"/>
      <c r="B9549" s="56"/>
      <c r="C9549" s="245"/>
      <c r="D9549" s="57"/>
      <c r="E9549" s="86"/>
      <c r="F9549" s="62"/>
      <c r="G9549" s="63"/>
      <c r="H9549" s="64"/>
      <c r="I9549" s="70"/>
    </row>
    <row r="9550" spans="1:9" hidden="1" x14ac:dyDescent="0.25">
      <c r="A9550" s="224"/>
      <c r="B9550" s="56"/>
      <c r="C9550" s="80"/>
      <c r="D9550" s="57"/>
      <c r="E9550" s="66"/>
      <c r="F9550" s="76"/>
      <c r="G9550" s="63"/>
      <c r="H9550" s="64"/>
      <c r="I9550" s="70"/>
    </row>
    <row r="9551" spans="1:9" hidden="1" x14ac:dyDescent="0.25">
      <c r="A9551" s="224"/>
      <c r="B9551" s="55"/>
      <c r="C9551" s="80"/>
      <c r="D9551" s="57"/>
      <c r="E9551" s="66"/>
      <c r="F9551" s="62"/>
      <c r="G9551" s="63"/>
      <c r="H9551" s="64"/>
      <c r="I9551" s="56"/>
    </row>
    <row r="9552" spans="1:9" hidden="1" x14ac:dyDescent="0.25">
      <c r="A9552" s="224"/>
      <c r="B9552" s="56"/>
      <c r="C9552" s="56"/>
      <c r="D9552" s="61"/>
      <c r="E9552" s="56"/>
      <c r="F9552" s="76"/>
      <c r="G9552" s="63"/>
      <c r="H9552" s="64"/>
      <c r="I9552" s="56"/>
    </row>
    <row r="9553" spans="1:9" hidden="1" x14ac:dyDescent="0.25">
      <c r="A9553" s="224"/>
      <c r="B9553" s="74"/>
      <c r="C9553" s="56"/>
      <c r="D9553" s="57"/>
      <c r="E9553" s="56"/>
      <c r="F9553" s="62"/>
      <c r="G9553" s="63"/>
      <c r="H9553" s="64"/>
      <c r="I9553" s="56"/>
    </row>
    <row r="9554" spans="1:9" hidden="1" x14ac:dyDescent="0.25">
      <c r="A9554" s="224"/>
      <c r="B9554" s="55"/>
      <c r="C9554" s="75"/>
      <c r="D9554" s="57"/>
      <c r="E9554" s="86"/>
      <c r="F9554" s="62"/>
      <c r="G9554" s="63"/>
      <c r="H9554" s="64"/>
      <c r="I9554" s="56"/>
    </row>
    <row r="9555" spans="1:9" hidden="1" x14ac:dyDescent="0.25">
      <c r="A9555" s="224"/>
      <c r="B9555" s="56"/>
      <c r="C9555" s="56"/>
      <c r="D9555" s="61"/>
      <c r="E9555" s="72"/>
      <c r="F9555" s="76"/>
      <c r="G9555" s="63"/>
      <c r="H9555" s="64"/>
      <c r="I9555" s="56"/>
    </row>
    <row r="9556" spans="1:9" hidden="1" x14ac:dyDescent="0.25">
      <c r="A9556" s="224"/>
      <c r="B9556" s="56"/>
      <c r="C9556" s="56"/>
      <c r="D9556" s="61"/>
      <c r="E9556" s="56"/>
      <c r="F9556" s="62"/>
      <c r="G9556" s="63"/>
      <c r="H9556" s="64"/>
      <c r="I9556" s="56"/>
    </row>
    <row r="9557" spans="1:9" hidden="1" x14ac:dyDescent="0.25">
      <c r="A9557" s="224"/>
      <c r="B9557" s="495"/>
      <c r="C9557" s="496"/>
      <c r="D9557" s="415"/>
      <c r="E9557" s="414"/>
      <c r="F9557" s="417"/>
      <c r="G9557" s="417"/>
      <c r="H9557" s="64"/>
      <c r="I9557" s="70"/>
    </row>
    <row r="9558" spans="1:9" hidden="1" x14ac:dyDescent="0.25">
      <c r="A9558" s="224"/>
      <c r="B9558" s="68"/>
      <c r="C9558" s="56"/>
      <c r="D9558" s="87"/>
      <c r="E9558" s="72"/>
      <c r="F9558" s="62"/>
      <c r="G9558" s="63"/>
      <c r="H9558" s="418"/>
      <c r="I9558" s="70"/>
    </row>
    <row r="9559" spans="1:9" hidden="1" x14ac:dyDescent="0.25">
      <c r="A9559" s="224"/>
      <c r="B9559" s="56"/>
      <c r="C9559" s="56"/>
      <c r="D9559" s="57"/>
      <c r="E9559" s="86"/>
      <c r="F9559" s="62"/>
      <c r="G9559" s="63"/>
      <c r="H9559" s="64"/>
      <c r="I9559" s="70"/>
    </row>
    <row r="9560" spans="1:9" hidden="1" x14ac:dyDescent="0.25">
      <c r="A9560" s="224"/>
      <c r="B9560" s="56"/>
      <c r="C9560" s="56"/>
      <c r="D9560" s="57"/>
      <c r="E9560" s="72"/>
      <c r="F9560" s="76"/>
      <c r="G9560" s="63"/>
      <c r="H9560" s="64"/>
      <c r="I9560" s="70"/>
    </row>
    <row r="9561" spans="1:9" hidden="1" x14ac:dyDescent="0.25">
      <c r="A9561" s="224"/>
      <c r="B9561" s="56"/>
      <c r="C9561" s="56"/>
      <c r="D9561" s="57"/>
      <c r="E9561" s="72"/>
      <c r="F9561" s="62"/>
      <c r="G9561" s="63"/>
      <c r="H9561" s="64"/>
      <c r="I9561" s="70"/>
    </row>
    <row r="9562" spans="1:9" hidden="1" x14ac:dyDescent="0.25">
      <c r="A9562" s="224"/>
      <c r="B9562" s="81"/>
      <c r="C9562" s="56"/>
      <c r="D9562" s="57"/>
      <c r="E9562" s="72"/>
      <c r="F9562" s="76"/>
      <c r="G9562" s="63"/>
      <c r="H9562" s="64"/>
      <c r="I9562" s="70"/>
    </row>
    <row r="9563" spans="1:9" hidden="1" x14ac:dyDescent="0.25">
      <c r="A9563" s="224"/>
      <c r="B9563" s="55"/>
      <c r="C9563" s="72"/>
      <c r="D9563" s="57"/>
      <c r="E9563" s="86"/>
      <c r="F9563" s="62"/>
      <c r="G9563" s="63"/>
      <c r="H9563" s="64"/>
      <c r="I9563" s="70"/>
    </row>
    <row r="9564" spans="1:9" hidden="1" x14ac:dyDescent="0.25">
      <c r="A9564" s="224"/>
      <c r="B9564" s="56"/>
      <c r="C9564" s="56"/>
      <c r="D9564" s="57"/>
      <c r="E9564" s="86"/>
      <c r="F9564" s="96"/>
      <c r="G9564" s="63"/>
      <c r="H9564" s="64"/>
      <c r="I9564" s="73"/>
    </row>
    <row r="9565" spans="1:9" hidden="1" x14ac:dyDescent="0.25">
      <c r="A9565" s="224"/>
      <c r="B9565" s="56"/>
      <c r="C9565" s="75"/>
      <c r="D9565" s="57"/>
      <c r="E9565" s="66"/>
      <c r="F9565" s="62"/>
      <c r="G9565" s="63"/>
      <c r="H9565" s="64"/>
      <c r="I9565" s="73"/>
    </row>
    <row r="9566" spans="1:9" hidden="1" x14ac:dyDescent="0.25">
      <c r="A9566" s="224"/>
      <c r="B9566" s="55"/>
      <c r="C9566" s="75"/>
      <c r="D9566" s="57"/>
      <c r="E9566" s="72"/>
      <c r="F9566" s="62"/>
      <c r="G9566" s="63"/>
      <c r="H9566" s="64"/>
      <c r="I9566" s="73"/>
    </row>
    <row r="9567" spans="1:9" hidden="1" x14ac:dyDescent="0.25">
      <c r="A9567" s="224"/>
      <c r="B9567" s="56"/>
      <c r="C9567" s="75"/>
      <c r="D9567" s="57"/>
      <c r="E9567" s="72"/>
      <c r="F9567" s="67"/>
      <c r="G9567" s="63"/>
      <c r="H9567" s="64"/>
      <c r="I9567" s="73"/>
    </row>
    <row r="9568" spans="1:9" hidden="1" x14ac:dyDescent="0.25">
      <c r="A9568" s="224"/>
      <c r="B9568" s="81"/>
      <c r="C9568" s="56"/>
      <c r="D9568" s="57"/>
      <c r="E9568" s="72"/>
      <c r="F9568" s="62"/>
      <c r="G9568" s="63"/>
      <c r="H9568" s="64"/>
      <c r="I9568" s="56"/>
    </row>
    <row r="9569" spans="1:9" hidden="1" x14ac:dyDescent="0.25">
      <c r="A9569" s="224"/>
      <c r="B9569" s="56"/>
      <c r="C9569" s="56"/>
      <c r="D9569" s="57"/>
      <c r="E9569" s="72"/>
      <c r="F9569" s="58"/>
      <c r="G9569" s="63"/>
      <c r="H9569" s="64"/>
      <c r="I9569" s="56"/>
    </row>
    <row r="9570" spans="1:9" hidden="1" x14ac:dyDescent="0.25">
      <c r="A9570" s="224"/>
      <c r="B9570" s="68"/>
      <c r="C9570" s="56"/>
      <c r="D9570" s="87"/>
      <c r="E9570" s="72"/>
      <c r="F9570" s="62"/>
      <c r="G9570" s="63"/>
      <c r="H9570" s="64"/>
      <c r="I9570" s="56"/>
    </row>
    <row r="9571" spans="1:9" hidden="1" x14ac:dyDescent="0.25">
      <c r="A9571" s="224"/>
      <c r="B9571" s="56"/>
      <c r="C9571" s="56"/>
      <c r="D9571" s="57"/>
      <c r="E9571" s="72"/>
      <c r="F9571" s="62"/>
      <c r="G9571" s="63"/>
      <c r="H9571" s="64"/>
      <c r="I9571" s="56"/>
    </row>
    <row r="9572" spans="1:9" hidden="1" x14ac:dyDescent="0.25">
      <c r="A9572" s="224"/>
      <c r="B9572" s="68"/>
      <c r="C9572" s="56"/>
      <c r="D9572" s="87"/>
      <c r="E9572" s="72"/>
      <c r="F9572" s="62"/>
      <c r="G9572" s="63"/>
      <c r="H9572" s="64"/>
      <c r="I9572" s="70"/>
    </row>
    <row r="9573" spans="1:9" hidden="1" x14ac:dyDescent="0.25">
      <c r="A9573" s="224"/>
      <c r="B9573" s="60"/>
      <c r="C9573" s="75"/>
      <c r="D9573" s="57"/>
      <c r="E9573" s="72"/>
      <c r="F9573" s="58"/>
      <c r="G9573" s="63"/>
      <c r="H9573" s="64"/>
      <c r="I9573" s="56"/>
    </row>
    <row r="9574" spans="1:9" hidden="1" x14ac:dyDescent="0.25">
      <c r="A9574" s="224"/>
      <c r="B9574" s="74"/>
      <c r="C9574" s="75"/>
      <c r="D9574" s="83"/>
      <c r="E9574" s="72"/>
      <c r="F9574" s="76"/>
      <c r="G9574" s="63"/>
      <c r="H9574" s="64"/>
      <c r="I9574" s="70"/>
    </row>
    <row r="9575" spans="1:9" hidden="1" x14ac:dyDescent="0.25">
      <c r="A9575" s="224"/>
      <c r="B9575" s="55"/>
      <c r="C9575" s="75"/>
      <c r="D9575" s="57"/>
      <c r="E9575" s="86"/>
      <c r="F9575" s="62"/>
      <c r="G9575" s="63"/>
      <c r="H9575" s="64"/>
      <c r="I9575" s="70"/>
    </row>
    <row r="9576" spans="1:9" hidden="1" x14ac:dyDescent="0.25">
      <c r="A9576" s="224"/>
      <c r="B9576" s="55"/>
      <c r="C9576" s="56"/>
      <c r="D9576" s="105"/>
      <c r="E9576" s="66"/>
      <c r="F9576" s="76"/>
      <c r="G9576" s="63"/>
      <c r="H9576" s="64"/>
      <c r="I9576" s="70"/>
    </row>
    <row r="9577" spans="1:9" hidden="1" x14ac:dyDescent="0.25">
      <c r="A9577" s="224"/>
      <c r="B9577" s="56"/>
      <c r="C9577" s="75"/>
      <c r="D9577" s="83"/>
      <c r="E9577" s="72"/>
      <c r="F9577" s="76"/>
      <c r="G9577" s="63"/>
      <c r="H9577" s="64"/>
      <c r="I9577" s="70"/>
    </row>
    <row r="9578" spans="1:9" hidden="1" x14ac:dyDescent="0.25">
      <c r="A9578" s="224"/>
      <c r="B9578" s="56"/>
      <c r="C9578" s="75"/>
      <c r="D9578" s="83"/>
      <c r="E9578" s="72"/>
      <c r="F9578" s="76"/>
      <c r="G9578" s="63"/>
      <c r="H9578" s="64"/>
      <c r="I9578" s="70"/>
    </row>
    <row r="9579" spans="1:9" hidden="1" x14ac:dyDescent="0.25">
      <c r="A9579" s="224"/>
      <c r="B9579" s="56"/>
      <c r="C9579" s="75"/>
      <c r="D9579" s="83"/>
      <c r="E9579" s="72"/>
      <c r="F9579" s="76"/>
      <c r="G9579" s="63"/>
      <c r="H9579" s="64"/>
      <c r="I9579" s="70"/>
    </row>
    <row r="9580" spans="1:9" hidden="1" x14ac:dyDescent="0.25">
      <c r="A9580" s="224"/>
      <c r="B9580" s="81"/>
      <c r="C9580" s="56"/>
      <c r="D9580" s="57"/>
      <c r="E9580" s="56"/>
      <c r="F9580" s="76"/>
      <c r="G9580" s="63"/>
      <c r="H9580" s="64"/>
      <c r="I9580" s="70"/>
    </row>
    <row r="9581" spans="1:9" hidden="1" x14ac:dyDescent="0.25">
      <c r="A9581" s="224"/>
      <c r="B9581" s="68"/>
      <c r="C9581" s="56"/>
      <c r="D9581" s="87"/>
      <c r="E9581" s="72"/>
      <c r="F9581" s="62"/>
      <c r="G9581" s="63"/>
      <c r="H9581" s="64"/>
      <c r="I9581" s="70"/>
    </row>
    <row r="9582" spans="1:9" hidden="1" x14ac:dyDescent="0.25">
      <c r="A9582" s="224"/>
      <c r="B9582" s="56"/>
      <c r="C9582" s="56"/>
      <c r="D9582" s="57"/>
      <c r="E9582" s="72"/>
      <c r="F9582" s="62"/>
      <c r="G9582" s="63"/>
      <c r="H9582" s="64"/>
      <c r="I9582" s="70"/>
    </row>
    <row r="9583" spans="1:9" hidden="1" x14ac:dyDescent="0.25">
      <c r="A9583" s="224"/>
      <c r="B9583" s="56"/>
      <c r="C9583" s="56"/>
      <c r="D9583" s="57"/>
      <c r="E9583" s="72"/>
      <c r="F9583" s="62"/>
      <c r="G9583" s="63"/>
      <c r="H9583" s="64"/>
      <c r="I9583" s="70"/>
    </row>
    <row r="9584" spans="1:9" hidden="1" x14ac:dyDescent="0.25">
      <c r="A9584" s="224"/>
      <c r="B9584" s="55"/>
      <c r="C9584" s="74"/>
      <c r="D9584" s="72"/>
      <c r="E9584" s="56"/>
      <c r="F9584" s="62"/>
      <c r="G9584" s="63"/>
      <c r="H9584" s="64"/>
      <c r="I9584" s="70"/>
    </row>
    <row r="9585" spans="1:9" hidden="1" x14ac:dyDescent="0.25">
      <c r="A9585" s="224"/>
      <c r="B9585" s="68"/>
      <c r="C9585" s="68"/>
      <c r="D9585" s="72"/>
      <c r="E9585" s="66"/>
      <c r="F9585" s="62"/>
      <c r="G9585" s="63"/>
      <c r="H9585" s="271"/>
      <c r="I9585" s="70"/>
    </row>
    <row r="9586" spans="1:9" hidden="1" x14ac:dyDescent="0.25">
      <c r="A9586" s="224"/>
      <c r="B9586" s="56"/>
      <c r="C9586" s="56"/>
      <c r="D9586" s="72"/>
      <c r="E9586" s="56"/>
      <c r="F9586" s="62"/>
      <c r="G9586" s="63"/>
      <c r="H9586" s="271"/>
      <c r="I9586" s="70"/>
    </row>
    <row r="9587" spans="1:9" hidden="1" x14ac:dyDescent="0.25">
      <c r="A9587" s="224"/>
      <c r="B9587" s="56"/>
      <c r="C9587" s="56"/>
      <c r="D9587" s="151"/>
      <c r="E9587" s="56"/>
      <c r="F9587" s="77"/>
      <c r="G9587" s="63"/>
      <c r="H9587" s="64"/>
      <c r="I9587" s="56"/>
    </row>
    <row r="9588" spans="1:9" hidden="1" x14ac:dyDescent="0.25">
      <c r="A9588" s="224"/>
      <c r="B9588" s="60"/>
      <c r="C9588" s="492"/>
      <c r="D9588" s="72"/>
      <c r="E9588" s="56"/>
      <c r="F9588" s="62"/>
      <c r="G9588" s="63"/>
      <c r="H9588" s="64"/>
      <c r="I9588" s="56"/>
    </row>
    <row r="9589" spans="1:9" hidden="1" x14ac:dyDescent="0.25">
      <c r="A9589" s="224"/>
      <c r="B9589" s="56"/>
      <c r="C9589" s="56"/>
      <c r="D9589" s="72"/>
      <c r="E9589" s="56"/>
      <c r="F9589" s="62"/>
      <c r="G9589" s="63"/>
      <c r="H9589" s="64"/>
      <c r="I9589" s="56"/>
    </row>
    <row r="9590" spans="1:9" hidden="1" x14ac:dyDescent="0.25">
      <c r="A9590" s="224"/>
      <c r="B9590" s="56"/>
      <c r="C9590" s="56"/>
      <c r="D9590" s="72"/>
      <c r="E9590" s="72"/>
      <c r="F9590" s="77"/>
      <c r="G9590" s="63"/>
      <c r="H9590" s="271"/>
      <c r="I9590" s="56"/>
    </row>
    <row r="9591" spans="1:9" hidden="1" x14ac:dyDescent="0.25">
      <c r="A9591" s="224"/>
      <c r="B9591" s="68"/>
      <c r="C9591" s="56"/>
      <c r="D9591" s="153"/>
      <c r="E9591" s="72"/>
      <c r="F9591" s="62"/>
      <c r="G9591" s="63"/>
      <c r="H9591" s="271"/>
      <c r="I9591" s="56"/>
    </row>
    <row r="9592" spans="1:9" hidden="1" x14ac:dyDescent="0.25">
      <c r="A9592" s="224"/>
      <c r="B9592" s="56"/>
      <c r="C9592" s="245"/>
      <c r="D9592" s="57"/>
      <c r="E9592" s="86"/>
      <c r="F9592" s="62"/>
      <c r="G9592" s="63"/>
      <c r="H9592" s="64"/>
      <c r="I9592" s="56"/>
    </row>
    <row r="9593" spans="1:9" hidden="1" x14ac:dyDescent="0.25">
      <c r="A9593" s="224"/>
      <c r="B9593" s="56"/>
      <c r="C9593" s="56"/>
      <c r="D9593" s="61"/>
      <c r="E9593" s="72"/>
      <c r="F9593" s="76"/>
      <c r="G9593" s="63"/>
      <c r="H9593" s="64"/>
      <c r="I9593" s="70"/>
    </row>
    <row r="9594" spans="1:9" hidden="1" x14ac:dyDescent="0.25">
      <c r="A9594" s="224"/>
      <c r="B9594" s="68"/>
      <c r="C9594" s="56"/>
      <c r="D9594" s="87"/>
      <c r="E9594" s="72"/>
      <c r="F9594" s="62"/>
      <c r="G9594" s="63"/>
      <c r="H9594" s="64"/>
      <c r="I9594" s="70"/>
    </row>
    <row r="9595" spans="1:9" hidden="1" x14ac:dyDescent="0.25">
      <c r="A9595" s="224"/>
      <c r="B9595" s="81"/>
      <c r="C9595" s="56"/>
      <c r="D9595" s="57"/>
      <c r="E9595" s="72"/>
      <c r="F9595" s="76"/>
      <c r="G9595" s="63"/>
      <c r="H9595" s="64"/>
      <c r="I9595" s="70"/>
    </row>
    <row r="9596" spans="1:9" hidden="1" x14ac:dyDescent="0.25">
      <c r="A9596" s="224"/>
      <c r="B9596" s="56"/>
      <c r="C9596" s="56"/>
      <c r="D9596" s="57"/>
      <c r="E9596" s="72"/>
      <c r="F9596" s="76"/>
      <c r="G9596" s="63"/>
      <c r="H9596" s="271"/>
      <c r="I9596" s="70"/>
    </row>
    <row r="9597" spans="1:9" hidden="1" x14ac:dyDescent="0.25">
      <c r="A9597" s="224"/>
      <c r="B9597" s="56"/>
      <c r="C9597" s="56"/>
      <c r="D9597" s="57"/>
      <c r="E9597" s="72"/>
      <c r="F9597" s="62"/>
      <c r="G9597" s="63"/>
      <c r="H9597" s="271"/>
      <c r="I9597" s="70"/>
    </row>
    <row r="9598" spans="1:9" hidden="1" x14ac:dyDescent="0.25">
      <c r="A9598" s="224"/>
      <c r="B9598" s="56"/>
      <c r="C9598" s="56"/>
      <c r="D9598" s="57"/>
      <c r="E9598" s="72"/>
      <c r="F9598" s="62"/>
      <c r="G9598" s="63"/>
      <c r="H9598" s="271"/>
      <c r="I9598" s="70"/>
    </row>
    <row r="9599" spans="1:9" hidden="1" x14ac:dyDescent="0.25">
      <c r="A9599" s="224"/>
      <c r="B9599" s="56"/>
      <c r="C9599" s="56"/>
      <c r="D9599" s="61"/>
      <c r="E9599" s="56"/>
      <c r="F9599" s="62"/>
      <c r="G9599" s="63"/>
      <c r="H9599" s="271"/>
      <c r="I9599" s="70"/>
    </row>
    <row r="9600" spans="1:9" hidden="1" x14ac:dyDescent="0.25">
      <c r="A9600" s="224"/>
      <c r="B9600" s="81"/>
      <c r="C9600" s="56"/>
      <c r="D9600" s="57"/>
      <c r="E9600" s="86"/>
      <c r="F9600" s="58"/>
      <c r="G9600" s="63"/>
      <c r="H9600" s="271"/>
      <c r="I9600" s="70"/>
    </row>
    <row r="9601" spans="1:9" hidden="1" x14ac:dyDescent="0.25">
      <c r="A9601" s="224"/>
      <c r="B9601" s="56"/>
      <c r="C9601" s="56"/>
      <c r="D9601" s="57"/>
      <c r="E9601" s="72"/>
      <c r="F9601" s="58"/>
      <c r="G9601" s="63"/>
      <c r="H9601" s="271"/>
      <c r="I9601" s="73"/>
    </row>
    <row r="9602" spans="1:9" hidden="1" x14ac:dyDescent="0.25">
      <c r="A9602" s="224"/>
      <c r="B9602" s="56"/>
      <c r="C9602" s="56"/>
      <c r="D9602" s="87"/>
      <c r="E9602" s="72"/>
      <c r="F9602" s="62"/>
      <c r="G9602" s="63"/>
      <c r="H9602" s="64"/>
      <c r="I9602" s="70"/>
    </row>
    <row r="9603" spans="1:9" hidden="1" x14ac:dyDescent="0.25">
      <c r="A9603" s="224"/>
      <c r="B9603" s="56"/>
      <c r="C9603" s="492"/>
      <c r="D9603" s="57"/>
      <c r="E9603" s="72"/>
      <c r="F9603" s="62"/>
      <c r="G9603" s="63"/>
      <c r="H9603" s="64"/>
      <c r="I9603" s="70"/>
    </row>
    <row r="9604" spans="1:9" hidden="1" x14ac:dyDescent="0.25">
      <c r="A9604" s="224"/>
      <c r="B9604" s="56"/>
      <c r="C9604" s="75"/>
      <c r="D9604" s="57"/>
      <c r="E9604" s="72"/>
      <c r="F9604" s="62"/>
      <c r="G9604" s="63"/>
      <c r="H9604" s="64"/>
      <c r="I9604" s="70"/>
    </row>
    <row r="9605" spans="1:9" hidden="1" x14ac:dyDescent="0.25">
      <c r="A9605" s="224"/>
      <c r="B9605" s="56"/>
      <c r="C9605" s="56"/>
      <c r="D9605" s="57"/>
      <c r="E9605" s="72"/>
      <c r="F9605" s="116"/>
      <c r="G9605" s="63"/>
      <c r="H9605" s="64"/>
      <c r="I9605" s="70"/>
    </row>
    <row r="9606" spans="1:9" hidden="1" x14ac:dyDescent="0.25">
      <c r="A9606" s="224"/>
      <c r="B9606" s="56"/>
      <c r="C9606" s="56"/>
      <c r="D9606" s="57"/>
      <c r="E9606" s="72"/>
      <c r="F9606" s="62"/>
      <c r="G9606" s="63"/>
      <c r="H9606" s="64"/>
      <c r="I9606" s="70"/>
    </row>
    <row r="9607" spans="1:9" hidden="1" x14ac:dyDescent="0.25">
      <c r="A9607" s="224"/>
      <c r="B9607" s="68"/>
      <c r="C9607" s="56"/>
      <c r="D9607" s="57"/>
      <c r="E9607" s="66"/>
      <c r="F9607" s="62"/>
      <c r="G9607" s="63"/>
      <c r="H9607" s="64"/>
      <c r="I9607" s="70"/>
    </row>
    <row r="9608" spans="1:9" hidden="1" x14ac:dyDescent="0.25">
      <c r="A9608" s="224"/>
      <c r="B9608" s="68"/>
      <c r="C9608" s="56"/>
      <c r="D9608" s="87"/>
      <c r="E9608" s="72"/>
      <c r="F9608" s="62"/>
      <c r="G9608" s="63"/>
      <c r="H9608" s="64"/>
      <c r="I9608" s="70"/>
    </row>
    <row r="9609" spans="1:9" hidden="1" x14ac:dyDescent="0.25">
      <c r="A9609" s="224"/>
      <c r="B9609" s="74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4"/>
      <c r="B9610" s="56"/>
      <c r="C9610" s="56"/>
      <c r="D9610" s="57"/>
      <c r="E9610" s="66"/>
      <c r="F9610" s="62"/>
      <c r="G9610" s="63"/>
      <c r="H9610" s="64"/>
      <c r="I9610" s="70"/>
    </row>
    <row r="9611" spans="1:9" hidden="1" x14ac:dyDescent="0.25">
      <c r="A9611" s="224"/>
      <c r="B9611" s="56"/>
      <c r="C9611" s="56"/>
      <c r="D9611" s="61"/>
      <c r="E9611" s="72"/>
      <c r="F9611" s="76"/>
      <c r="G9611" s="63"/>
      <c r="H9611" s="64"/>
      <c r="I9611" s="56"/>
    </row>
    <row r="9612" spans="1:9" hidden="1" x14ac:dyDescent="0.25">
      <c r="A9612" s="224"/>
      <c r="B9612" s="60"/>
      <c r="C9612" s="492"/>
      <c r="D9612" s="72"/>
      <c r="E9612" s="56"/>
      <c r="F9612" s="62"/>
      <c r="G9612" s="63"/>
      <c r="H9612" s="64"/>
      <c r="I9612" s="56"/>
    </row>
    <row r="9613" spans="1:9" hidden="1" x14ac:dyDescent="0.25">
      <c r="A9613" s="224"/>
      <c r="B9613" s="56"/>
      <c r="C9613" s="75"/>
      <c r="D9613" s="83"/>
      <c r="E9613" s="72"/>
      <c r="F9613" s="76"/>
      <c r="G9613" s="63"/>
      <c r="H9613" s="64"/>
      <c r="I9613" s="56"/>
    </row>
    <row r="9614" spans="1:9" hidden="1" x14ac:dyDescent="0.25">
      <c r="A9614" s="224"/>
      <c r="B9614" s="55"/>
      <c r="C9614" s="56"/>
      <c r="D9614" s="128"/>
      <c r="E9614" s="86"/>
      <c r="F9614" s="62"/>
      <c r="G9614" s="63"/>
      <c r="H9614" s="64"/>
      <c r="I9614" s="56"/>
    </row>
    <row r="9615" spans="1:9" hidden="1" x14ac:dyDescent="0.25">
      <c r="A9615" s="224"/>
      <c r="B9615" s="56"/>
      <c r="C9615" s="56"/>
      <c r="D9615" s="128"/>
      <c r="E9615" s="99"/>
      <c r="F9615" s="62"/>
      <c r="G9615" s="63"/>
      <c r="H9615" s="64"/>
      <c r="I9615" s="56"/>
    </row>
    <row r="9616" spans="1:9" hidden="1" x14ac:dyDescent="0.25">
      <c r="A9616" s="224"/>
      <c r="B9616" s="68"/>
      <c r="C9616" s="56"/>
      <c r="D9616" s="57"/>
      <c r="E9616" s="72"/>
      <c r="F9616" s="62"/>
      <c r="G9616" s="63"/>
      <c r="H9616" s="64"/>
      <c r="I9616" s="56"/>
    </row>
    <row r="9617" spans="1:9" hidden="1" x14ac:dyDescent="0.25">
      <c r="A9617" s="224"/>
      <c r="B9617" s="56"/>
      <c r="C9617" s="56"/>
      <c r="D9617" s="57"/>
      <c r="E9617" s="56"/>
      <c r="F9617" s="77"/>
      <c r="G9617" s="63"/>
      <c r="H9617" s="64"/>
      <c r="I9617" s="56"/>
    </row>
    <row r="9618" spans="1:9" hidden="1" x14ac:dyDescent="0.25">
      <c r="A9618" s="224"/>
      <c r="B9618" s="56"/>
      <c r="C9618" s="56"/>
      <c r="D9618" s="57"/>
      <c r="E9618" s="66"/>
      <c r="F9618" s="62"/>
      <c r="G9618" s="63"/>
      <c r="H9618" s="64"/>
      <c r="I9618" s="56"/>
    </row>
    <row r="9619" spans="1:9" hidden="1" x14ac:dyDescent="0.25">
      <c r="A9619" s="224"/>
      <c r="B9619" s="56"/>
      <c r="C9619" s="56"/>
      <c r="D9619" s="57"/>
      <c r="E9619" s="72"/>
      <c r="F9619" s="76"/>
      <c r="G9619" s="63"/>
      <c r="H9619" s="64"/>
      <c r="I9619" s="70"/>
    </row>
    <row r="9620" spans="1:9" hidden="1" x14ac:dyDescent="0.25">
      <c r="A9620" s="224"/>
      <c r="B9620" s="68"/>
      <c r="C9620" s="56"/>
      <c r="D9620" s="87"/>
      <c r="E9620" s="72"/>
      <c r="F9620" s="62"/>
      <c r="G9620" s="63"/>
      <c r="H9620" s="64"/>
      <c r="I9620" s="70"/>
    </row>
    <row r="9621" spans="1:9" hidden="1" x14ac:dyDescent="0.25">
      <c r="A9621" s="224"/>
      <c r="B9621" s="55"/>
      <c r="C9621" s="56"/>
      <c r="D9621" s="57"/>
      <c r="E9621" s="86"/>
      <c r="F9621" s="62"/>
      <c r="G9621" s="63"/>
      <c r="H9621" s="64"/>
      <c r="I9621" s="70"/>
    </row>
    <row r="9622" spans="1:9" hidden="1" x14ac:dyDescent="0.25">
      <c r="A9622" s="224"/>
      <c r="B9622" s="55"/>
      <c r="C9622" s="56"/>
      <c r="D9622" s="57"/>
      <c r="E9622" s="72"/>
      <c r="F9622" s="76"/>
      <c r="G9622" s="63"/>
      <c r="H9622" s="64"/>
      <c r="I9622" s="70"/>
    </row>
    <row r="9623" spans="1:9" hidden="1" x14ac:dyDescent="0.25">
      <c r="A9623" s="224"/>
      <c r="B9623" s="55"/>
      <c r="C9623" s="56"/>
      <c r="D9623" s="57"/>
      <c r="E9623" s="72"/>
      <c r="F9623" s="62"/>
      <c r="G9623" s="63"/>
      <c r="H9623" s="64"/>
      <c r="I9623" s="70"/>
    </row>
    <row r="9624" spans="1:9" hidden="1" x14ac:dyDescent="0.25">
      <c r="A9624" s="224"/>
      <c r="B9624" s="81"/>
      <c r="C9624" s="56"/>
      <c r="D9624" s="57"/>
      <c r="E9624" s="72"/>
      <c r="F9624" s="76"/>
      <c r="G9624" s="63"/>
      <c r="H9624" s="64"/>
      <c r="I9624" s="56"/>
    </row>
    <row r="9625" spans="1:9" hidden="1" x14ac:dyDescent="0.25">
      <c r="A9625" s="224"/>
      <c r="B9625" s="55"/>
      <c r="C9625" s="75"/>
      <c r="D9625" s="57"/>
      <c r="E9625" s="72"/>
      <c r="F9625" s="76"/>
      <c r="G9625" s="63"/>
      <c r="H9625" s="64"/>
      <c r="I9625" s="56"/>
    </row>
    <row r="9626" spans="1:9" hidden="1" x14ac:dyDescent="0.25">
      <c r="A9626" s="224"/>
      <c r="B9626" s="60"/>
      <c r="C9626" s="123"/>
      <c r="D9626" s="57"/>
      <c r="E9626" s="72"/>
      <c r="F9626" s="76"/>
      <c r="G9626" s="63"/>
      <c r="H9626" s="64"/>
      <c r="I9626" s="56"/>
    </row>
    <row r="9627" spans="1:9" hidden="1" x14ac:dyDescent="0.25">
      <c r="A9627" s="224"/>
      <c r="B9627" s="60"/>
      <c r="C9627" s="228"/>
      <c r="D9627" s="98"/>
      <c r="E9627" s="99"/>
      <c r="F9627" s="441"/>
      <c r="G9627" s="63"/>
      <c r="H9627" s="64"/>
      <c r="I9627" s="70"/>
    </row>
    <row r="9628" spans="1:9" hidden="1" x14ac:dyDescent="0.25">
      <c r="A9628" s="224"/>
      <c r="B9628" s="56"/>
      <c r="C9628" s="110"/>
      <c r="D9628" s="57"/>
      <c r="E9628" s="86"/>
      <c r="F9628" s="62"/>
      <c r="G9628" s="63"/>
      <c r="H9628" s="64"/>
      <c r="I9628" s="70"/>
    </row>
    <row r="9629" spans="1:9" hidden="1" x14ac:dyDescent="0.25">
      <c r="A9629" s="224"/>
      <c r="B9629" s="56"/>
      <c r="C9629" s="56"/>
      <c r="D9629" s="151"/>
      <c r="E9629" s="56"/>
      <c r="F9629" s="77"/>
      <c r="G9629" s="63"/>
      <c r="H9629" s="64"/>
      <c r="I9629" s="56"/>
    </row>
    <row r="9630" spans="1:9" hidden="1" x14ac:dyDescent="0.25">
      <c r="A9630" s="224"/>
      <c r="B9630" s="60"/>
      <c r="C9630" s="492"/>
      <c r="D9630" s="72"/>
      <c r="E9630" s="56"/>
      <c r="F9630" s="62"/>
      <c r="G9630" s="63"/>
      <c r="H9630" s="64"/>
      <c r="I9630" s="56"/>
    </row>
    <row r="9631" spans="1:9" hidden="1" x14ac:dyDescent="0.25">
      <c r="A9631" s="224"/>
      <c r="B9631" s="56"/>
      <c r="C9631" s="56"/>
      <c r="D9631" s="72"/>
      <c r="E9631" s="56"/>
      <c r="F9631" s="62"/>
      <c r="G9631" s="63"/>
      <c r="H9631" s="64"/>
      <c r="I9631" s="70"/>
    </row>
    <row r="9632" spans="1:9" hidden="1" x14ac:dyDescent="0.25">
      <c r="A9632" s="224"/>
      <c r="B9632" s="56"/>
      <c r="C9632" s="56"/>
      <c r="D9632" s="57"/>
      <c r="E9632" s="72"/>
      <c r="F9632" s="58"/>
      <c r="G9632" s="63"/>
      <c r="H9632" s="271"/>
      <c r="I9632" s="56"/>
    </row>
    <row r="9633" spans="1:9" hidden="1" x14ac:dyDescent="0.25">
      <c r="A9633" s="224"/>
      <c r="B9633" s="56"/>
      <c r="C9633" s="56"/>
      <c r="D9633" s="57"/>
      <c r="E9633" s="72"/>
      <c r="F9633" s="62"/>
      <c r="G9633" s="63"/>
      <c r="H9633" s="64"/>
      <c r="I9633" s="56"/>
    </row>
    <row r="9634" spans="1:9" hidden="1" x14ac:dyDescent="0.25">
      <c r="A9634" s="224"/>
      <c r="B9634" s="56"/>
      <c r="C9634" s="56"/>
      <c r="D9634" s="57"/>
      <c r="E9634" s="72"/>
      <c r="F9634" s="62"/>
      <c r="G9634" s="63"/>
      <c r="H9634" s="64"/>
      <c r="I9634" s="56"/>
    </row>
    <row r="9635" spans="1:9" hidden="1" x14ac:dyDescent="0.25">
      <c r="A9635" s="224"/>
      <c r="B9635" s="68"/>
      <c r="C9635" s="56"/>
      <c r="D9635" s="87"/>
      <c r="E9635" s="72"/>
      <c r="F9635" s="62"/>
      <c r="G9635" s="63"/>
      <c r="H9635" s="64"/>
      <c r="I9635" s="56"/>
    </row>
    <row r="9636" spans="1:9" hidden="1" x14ac:dyDescent="0.25">
      <c r="A9636" s="224"/>
      <c r="B9636" s="74"/>
      <c r="C9636" s="56"/>
      <c r="D9636" s="57"/>
      <c r="E9636" s="56"/>
      <c r="F9636" s="62"/>
      <c r="G9636" s="63"/>
      <c r="H9636" s="64"/>
      <c r="I9636" s="70"/>
    </row>
    <row r="9637" spans="1:9" hidden="1" x14ac:dyDescent="0.25">
      <c r="A9637" s="224"/>
      <c r="B9637" s="56"/>
      <c r="C9637" s="80"/>
      <c r="D9637" s="57"/>
      <c r="E9637" s="72"/>
      <c r="F9637" s="67"/>
      <c r="G9637" s="63"/>
      <c r="H9637" s="64"/>
      <c r="I9637" s="70"/>
    </row>
    <row r="9638" spans="1:9" hidden="1" x14ac:dyDescent="0.25">
      <c r="A9638" s="224"/>
      <c r="B9638" s="56"/>
      <c r="C9638" s="56"/>
      <c r="D9638" s="57"/>
      <c r="E9638" s="56"/>
      <c r="F9638" s="62"/>
      <c r="G9638" s="63"/>
      <c r="H9638" s="64"/>
      <c r="I9638" s="56"/>
    </row>
    <row r="9639" spans="1:9" hidden="1" x14ac:dyDescent="0.25">
      <c r="A9639" s="224"/>
      <c r="B9639" s="56"/>
      <c r="C9639" s="56"/>
      <c r="D9639" s="72"/>
      <c r="E9639" s="72"/>
      <c r="F9639" s="77"/>
      <c r="G9639" s="63"/>
      <c r="H9639" s="64"/>
      <c r="I9639" s="70"/>
    </row>
    <row r="9640" spans="1:9" hidden="1" x14ac:dyDescent="0.25">
      <c r="A9640" s="224"/>
      <c r="B9640" s="56"/>
      <c r="C9640" s="75"/>
      <c r="D9640" s="57"/>
      <c r="E9640" s="72"/>
      <c r="F9640" s="62"/>
      <c r="G9640" s="63"/>
      <c r="H9640" s="64"/>
      <c r="I9640" s="70"/>
    </row>
    <row r="9641" spans="1:9" hidden="1" x14ac:dyDescent="0.25">
      <c r="A9641" s="224"/>
      <c r="B9641" s="55"/>
      <c r="C9641" s="75"/>
      <c r="D9641" s="57"/>
      <c r="E9641" s="72"/>
      <c r="F9641" s="76"/>
      <c r="G9641" s="63"/>
      <c r="H9641" s="271"/>
      <c r="I9641" s="73"/>
    </row>
    <row r="9642" spans="1:9" hidden="1" x14ac:dyDescent="0.25">
      <c r="A9642" s="224"/>
      <c r="B9642" s="60"/>
      <c r="C9642" s="151"/>
      <c r="D9642" s="87"/>
      <c r="E9642" s="72"/>
      <c r="F9642" s="152"/>
      <c r="G9642" s="63"/>
      <c r="H9642" s="271"/>
      <c r="I9642" s="70"/>
    </row>
    <row r="9643" spans="1:9" hidden="1" x14ac:dyDescent="0.25">
      <c r="A9643" s="224"/>
      <c r="B9643" s="56"/>
      <c r="C9643" s="56"/>
      <c r="D9643" s="72"/>
      <c r="E9643" s="56"/>
      <c r="F9643" s="62"/>
      <c r="G9643" s="63"/>
      <c r="H9643" s="64"/>
      <c r="I9643" s="70"/>
    </row>
    <row r="9644" spans="1:9" hidden="1" x14ac:dyDescent="0.25">
      <c r="A9644" s="224"/>
      <c r="B9644" s="56"/>
      <c r="C9644" s="56"/>
      <c r="D9644" s="57"/>
      <c r="E9644" s="66"/>
      <c r="F9644" s="62"/>
      <c r="G9644" s="63"/>
      <c r="H9644" s="64"/>
      <c r="I9644" s="70"/>
    </row>
    <row r="9645" spans="1:9" hidden="1" x14ac:dyDescent="0.25">
      <c r="A9645" s="224"/>
      <c r="B9645" s="56"/>
      <c r="C9645" s="56"/>
      <c r="D9645" s="56"/>
      <c r="E9645" s="66"/>
      <c r="F9645" s="58"/>
      <c r="G9645" s="63"/>
      <c r="H9645" s="64"/>
      <c r="I9645" s="70"/>
    </row>
    <row r="9646" spans="1:9" hidden="1" x14ac:dyDescent="0.25">
      <c r="A9646" s="224"/>
      <c r="B9646" s="56"/>
      <c r="C9646" s="56"/>
      <c r="D9646" s="129"/>
      <c r="E9646" s="66"/>
      <c r="F9646" s="130"/>
      <c r="G9646" s="63"/>
      <c r="H9646" s="64"/>
      <c r="I9646" s="70"/>
    </row>
    <row r="9647" spans="1:9" hidden="1" x14ac:dyDescent="0.25">
      <c r="A9647" s="224"/>
      <c r="B9647" s="68"/>
      <c r="C9647" s="56"/>
      <c r="D9647" s="105"/>
      <c r="E9647" s="66"/>
      <c r="F9647" s="62"/>
      <c r="G9647" s="63"/>
      <c r="H9647" s="64"/>
      <c r="I9647" s="70"/>
    </row>
    <row r="9648" spans="1:9" hidden="1" x14ac:dyDescent="0.25">
      <c r="A9648" s="224"/>
      <c r="B9648" s="56"/>
      <c r="C9648" s="80"/>
      <c r="D9648" s="57"/>
      <c r="E9648" s="72"/>
      <c r="F9648" s="77"/>
      <c r="G9648" s="63"/>
      <c r="H9648" s="64"/>
      <c r="I9648" s="70"/>
    </row>
    <row r="9649" spans="1:9" hidden="1" x14ac:dyDescent="0.25">
      <c r="A9649" s="224"/>
      <c r="B9649" s="56"/>
      <c r="C9649" s="80"/>
      <c r="D9649" s="57"/>
      <c r="E9649" s="99"/>
      <c r="F9649" s="77"/>
      <c r="G9649" s="63"/>
      <c r="H9649" s="64"/>
      <c r="I9649" s="70"/>
    </row>
    <row r="9650" spans="1:9" hidden="1" x14ac:dyDescent="0.25">
      <c r="A9650" s="224"/>
      <c r="B9650" s="56"/>
      <c r="C9650" s="56"/>
      <c r="D9650" s="128"/>
      <c r="E9650" s="56"/>
      <c r="F9650" s="116"/>
      <c r="G9650" s="63"/>
      <c r="H9650" s="64"/>
      <c r="I9650" s="56"/>
    </row>
    <row r="9651" spans="1:9" hidden="1" x14ac:dyDescent="0.25">
      <c r="A9651" s="224"/>
      <c r="B9651" s="60"/>
      <c r="C9651" s="228"/>
      <c r="D9651" s="98"/>
      <c r="E9651" s="99"/>
      <c r="F9651" s="441"/>
      <c r="G9651" s="63"/>
      <c r="H9651" s="64"/>
      <c r="I9651" s="56"/>
    </row>
    <row r="9652" spans="1:9" hidden="1" x14ac:dyDescent="0.25">
      <c r="A9652" s="224"/>
      <c r="B9652" s="55"/>
      <c r="C9652" s="75"/>
      <c r="D9652" s="57"/>
      <c r="E9652" s="72"/>
      <c r="F9652" s="76"/>
      <c r="G9652" s="63"/>
      <c r="H9652" s="64"/>
      <c r="I9652" s="56"/>
    </row>
    <row r="9653" spans="1:9" hidden="1" x14ac:dyDescent="0.25">
      <c r="A9653" s="224"/>
      <c r="B9653" s="74"/>
      <c r="C9653" s="56"/>
      <c r="D9653" s="57"/>
      <c r="E9653" s="56"/>
      <c r="F9653" s="62"/>
      <c r="G9653" s="63"/>
      <c r="H9653" s="64"/>
      <c r="I9653" s="56"/>
    </row>
    <row r="9654" spans="1:9" hidden="1" x14ac:dyDescent="0.25">
      <c r="A9654" s="224"/>
      <c r="B9654" s="55"/>
      <c r="C9654" s="71"/>
      <c r="D9654" s="57"/>
      <c r="E9654" s="66"/>
      <c r="F9654" s="62"/>
      <c r="G9654" s="63"/>
      <c r="H9654" s="64"/>
      <c r="I9654" s="70"/>
    </row>
    <row r="9655" spans="1:9" hidden="1" x14ac:dyDescent="0.25">
      <c r="A9655" s="224"/>
      <c r="B9655" s="74"/>
      <c r="C9655" s="56"/>
      <c r="D9655" s="57"/>
      <c r="E9655" s="72"/>
      <c r="F9655" s="67"/>
      <c r="G9655" s="63"/>
      <c r="H9655" s="64"/>
      <c r="I9655" s="56"/>
    </row>
    <row r="9656" spans="1:9" hidden="1" x14ac:dyDescent="0.25">
      <c r="A9656" s="224"/>
      <c r="B9656" s="55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4"/>
      <c r="B9657" s="55"/>
      <c r="C9657" s="75"/>
      <c r="D9657" s="57"/>
      <c r="E9657" s="86"/>
      <c r="F9657" s="62"/>
      <c r="G9657" s="63"/>
      <c r="H9657" s="64"/>
      <c r="I9657" s="70"/>
    </row>
    <row r="9658" spans="1:9" hidden="1" x14ac:dyDescent="0.25">
      <c r="A9658" s="224"/>
      <c r="B9658" s="68"/>
      <c r="C9658" s="56"/>
      <c r="D9658" s="57"/>
      <c r="E9658" s="72"/>
      <c r="F9658" s="62"/>
      <c r="G9658" s="63"/>
      <c r="H9658" s="64"/>
      <c r="I9658" s="70"/>
    </row>
    <row r="9659" spans="1:9" hidden="1" x14ac:dyDescent="0.25">
      <c r="A9659" s="224"/>
      <c r="B9659" s="56"/>
      <c r="C9659" s="123"/>
      <c r="D9659" s="57"/>
      <c r="E9659" s="72"/>
      <c r="F9659" s="76"/>
      <c r="G9659" s="63"/>
      <c r="H9659" s="64"/>
      <c r="I9659" s="70"/>
    </row>
    <row r="9660" spans="1:9" hidden="1" x14ac:dyDescent="0.25">
      <c r="A9660" s="224"/>
      <c r="B9660" s="56"/>
      <c r="C9660" s="56"/>
      <c r="D9660" s="151"/>
      <c r="E9660" s="56"/>
      <c r="F9660" s="77"/>
      <c r="G9660" s="63"/>
      <c r="H9660" s="64"/>
      <c r="I9660" s="56"/>
    </row>
    <row r="9661" spans="1:9" hidden="1" x14ac:dyDescent="0.25">
      <c r="A9661" s="224"/>
      <c r="B9661" s="60"/>
      <c r="C9661" s="492"/>
      <c r="D9661" s="72"/>
      <c r="E9661" s="56"/>
      <c r="F9661" s="62"/>
      <c r="G9661" s="63"/>
      <c r="H9661" s="64"/>
      <c r="I9661" s="70"/>
    </row>
    <row r="9662" spans="1:9" hidden="1" x14ac:dyDescent="0.25">
      <c r="A9662" s="224"/>
      <c r="B9662" s="56"/>
      <c r="C9662" s="56"/>
      <c r="D9662" s="57"/>
      <c r="E9662" s="72"/>
      <c r="F9662" s="58"/>
      <c r="G9662" s="63"/>
      <c r="H9662" s="64"/>
      <c r="I9662" s="56"/>
    </row>
    <row r="9663" spans="1:9" hidden="1" x14ac:dyDescent="0.25">
      <c r="A9663" s="224"/>
      <c r="B9663" s="56"/>
      <c r="C9663" s="56"/>
      <c r="D9663" s="61"/>
      <c r="E9663" s="56"/>
      <c r="F9663" s="62"/>
      <c r="G9663" s="63"/>
      <c r="H9663" s="64"/>
      <c r="I9663" s="56"/>
    </row>
    <row r="9664" spans="1:9" hidden="1" x14ac:dyDescent="0.25">
      <c r="A9664" s="224"/>
      <c r="B9664" s="56"/>
      <c r="C9664" s="56"/>
      <c r="D9664" s="57"/>
      <c r="E9664" s="72"/>
      <c r="F9664" s="58"/>
      <c r="G9664" s="63"/>
      <c r="H9664" s="64"/>
      <c r="I9664" s="56"/>
    </row>
    <row r="9665" spans="1:9" hidden="1" x14ac:dyDescent="0.25">
      <c r="A9665" s="224"/>
      <c r="B9665" s="56"/>
      <c r="C9665" s="56"/>
      <c r="D9665" s="57"/>
      <c r="E9665" s="56"/>
      <c r="F9665" s="62"/>
      <c r="G9665" s="63"/>
      <c r="H9665" s="64"/>
      <c r="I9665" s="56"/>
    </row>
    <row r="9666" spans="1:9" hidden="1" x14ac:dyDescent="0.25">
      <c r="A9666" s="224"/>
      <c r="B9666" s="56"/>
      <c r="C9666" s="56"/>
      <c r="D9666" s="57"/>
      <c r="E9666" s="72"/>
      <c r="F9666" s="67"/>
      <c r="G9666" s="63"/>
      <c r="H9666" s="64"/>
      <c r="I9666" s="56"/>
    </row>
    <row r="9667" spans="1:9" hidden="1" x14ac:dyDescent="0.25">
      <c r="A9667" s="224"/>
      <c r="B9667" s="74"/>
      <c r="C9667" s="75"/>
      <c r="D9667" s="83"/>
      <c r="E9667" s="72"/>
      <c r="F9667" s="76"/>
      <c r="G9667" s="63"/>
      <c r="H9667" s="64"/>
      <c r="I9667" s="56"/>
    </row>
    <row r="9668" spans="1:9" hidden="1" x14ac:dyDescent="0.25">
      <c r="A9668" s="224"/>
      <c r="B9668" s="74"/>
      <c r="C9668" s="75"/>
      <c r="D9668" s="83"/>
      <c r="E9668" s="72"/>
      <c r="F9668" s="76"/>
      <c r="G9668" s="63"/>
      <c r="H9668" s="64"/>
      <c r="I9668" s="56"/>
    </row>
    <row r="9669" spans="1:9" hidden="1" x14ac:dyDescent="0.25">
      <c r="A9669" s="224"/>
      <c r="B9669" s="56"/>
      <c r="C9669" s="56"/>
      <c r="D9669" s="151"/>
      <c r="E9669" s="56"/>
      <c r="F9669" s="77"/>
      <c r="G9669" s="63"/>
      <c r="H9669" s="64"/>
      <c r="I9669" s="73"/>
    </row>
    <row r="9670" spans="1:9" hidden="1" x14ac:dyDescent="0.25">
      <c r="A9670" s="224"/>
      <c r="B9670" s="81"/>
      <c r="C9670" s="56"/>
      <c r="D9670" s="57"/>
      <c r="E9670" s="72"/>
      <c r="F9670" s="76"/>
      <c r="G9670" s="63"/>
      <c r="H9670" s="64"/>
      <c r="I9670" s="73"/>
    </row>
    <row r="9671" spans="1:9" hidden="1" x14ac:dyDescent="0.25">
      <c r="A9671" s="224"/>
      <c r="B9671" s="74"/>
      <c r="C9671" s="75"/>
      <c r="D9671" s="83"/>
      <c r="E9671" s="72"/>
      <c r="F9671" s="76"/>
      <c r="G9671" s="63"/>
      <c r="H9671" s="64"/>
      <c r="I9671" s="70"/>
    </row>
    <row r="9672" spans="1:9" hidden="1" x14ac:dyDescent="0.25">
      <c r="A9672" s="224"/>
      <c r="B9672" s="56"/>
      <c r="C9672" s="56"/>
      <c r="D9672" s="83"/>
      <c r="E9672" s="72"/>
      <c r="F9672" s="62"/>
      <c r="G9672" s="63"/>
      <c r="H9672" s="64"/>
      <c r="I9672" s="70"/>
    </row>
    <row r="9673" spans="1:9" hidden="1" x14ac:dyDescent="0.25">
      <c r="A9673" s="224"/>
      <c r="B9673" s="74"/>
      <c r="C9673" s="75"/>
      <c r="D9673" s="83"/>
      <c r="E9673" s="72"/>
      <c r="F9673" s="76"/>
      <c r="G9673" s="63"/>
      <c r="H9673" s="64"/>
      <c r="I9673" s="70"/>
    </row>
    <row r="9674" spans="1:9" hidden="1" x14ac:dyDescent="0.25">
      <c r="A9674" s="224"/>
      <c r="B9674" s="56"/>
      <c r="C9674" s="56"/>
      <c r="D9674" s="61"/>
      <c r="E9674" s="56"/>
      <c r="F9674" s="62"/>
      <c r="G9674" s="63"/>
      <c r="H9674" s="64"/>
      <c r="I9674" s="70"/>
    </row>
    <row r="9675" spans="1:9" hidden="1" x14ac:dyDescent="0.25">
      <c r="A9675" s="224"/>
      <c r="B9675" s="56"/>
      <c r="C9675" s="56"/>
      <c r="D9675" s="57"/>
      <c r="E9675" s="72"/>
      <c r="F9675" s="76"/>
      <c r="G9675" s="63"/>
      <c r="H9675" s="64"/>
      <c r="I9675" s="70"/>
    </row>
    <row r="9676" spans="1:9" hidden="1" x14ac:dyDescent="0.25">
      <c r="A9676" s="224"/>
      <c r="B9676" s="56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4"/>
      <c r="B9677" s="56"/>
      <c r="C9677" s="56"/>
      <c r="D9677" s="57"/>
      <c r="E9677" s="66"/>
      <c r="F9677" s="62"/>
      <c r="G9677" s="63"/>
      <c r="H9677" s="64"/>
      <c r="I9677" s="56"/>
    </row>
    <row r="9678" spans="1:9" hidden="1" x14ac:dyDescent="0.25">
      <c r="A9678" s="224"/>
      <c r="B9678" s="56"/>
      <c r="C9678" s="56"/>
      <c r="D9678" s="72"/>
      <c r="E9678" s="56"/>
      <c r="F9678" s="62"/>
      <c r="G9678" s="63"/>
      <c r="H9678" s="64"/>
      <c r="I9678" s="56"/>
    </row>
    <row r="9679" spans="1:9" hidden="1" x14ac:dyDescent="0.25">
      <c r="A9679" s="224"/>
      <c r="B9679" s="56"/>
      <c r="C9679" s="56"/>
      <c r="D9679" s="57"/>
      <c r="E9679" s="72"/>
      <c r="F9679" s="62"/>
      <c r="G9679" s="63"/>
      <c r="H9679" s="64"/>
      <c r="I9679" s="56"/>
    </row>
    <row r="9680" spans="1:9" hidden="1" x14ac:dyDescent="0.25">
      <c r="A9680" s="224"/>
      <c r="B9680" s="56"/>
      <c r="C9680" s="56"/>
      <c r="D9680" s="57"/>
      <c r="E9680" s="72"/>
      <c r="F9680" s="62"/>
      <c r="G9680" s="63"/>
      <c r="H9680" s="64"/>
      <c r="I9680" s="56"/>
    </row>
    <row r="9681" spans="1:9" hidden="1" x14ac:dyDescent="0.25">
      <c r="A9681" s="224"/>
      <c r="B9681" s="56"/>
      <c r="C9681" s="75"/>
      <c r="D9681" s="57"/>
      <c r="E9681" s="86"/>
      <c r="F9681" s="62"/>
      <c r="G9681" s="100"/>
      <c r="H9681" s="64"/>
      <c r="I9681" s="56"/>
    </row>
    <row r="9682" spans="1:9" hidden="1" x14ac:dyDescent="0.25">
      <c r="A9682" s="224"/>
      <c r="B9682" s="74"/>
      <c r="C9682" s="75"/>
      <c r="D9682" s="83"/>
      <c r="E9682" s="72"/>
      <c r="F9682" s="76"/>
      <c r="G9682" s="63"/>
      <c r="H9682" s="64"/>
      <c r="I9682" s="56"/>
    </row>
    <row r="9683" spans="1:9" hidden="1" x14ac:dyDescent="0.25">
      <c r="A9683" s="224"/>
      <c r="B9683" s="56"/>
      <c r="C9683" s="56"/>
      <c r="D9683" s="57"/>
      <c r="E9683" s="66"/>
      <c r="F9683" s="76"/>
      <c r="G9683" s="63"/>
      <c r="H9683" s="64"/>
      <c r="I9683" s="56"/>
    </row>
    <row r="9684" spans="1:9" hidden="1" x14ac:dyDescent="0.25">
      <c r="A9684" s="224"/>
      <c r="B9684" s="56"/>
      <c r="C9684" s="80"/>
      <c r="D9684" s="57"/>
      <c r="E9684" s="72"/>
      <c r="F9684" s="67"/>
      <c r="G9684" s="63"/>
      <c r="H9684" s="64"/>
      <c r="I9684" s="56"/>
    </row>
    <row r="9685" spans="1:9" hidden="1" x14ac:dyDescent="0.25">
      <c r="A9685" s="224"/>
      <c r="B9685" s="56"/>
      <c r="C9685" s="56"/>
      <c r="D9685" s="57"/>
      <c r="E9685" s="72"/>
      <c r="F9685" s="62"/>
      <c r="G9685" s="63"/>
      <c r="H9685" s="64"/>
      <c r="I9685" s="56"/>
    </row>
    <row r="9686" spans="1:9" hidden="1" x14ac:dyDescent="0.25">
      <c r="A9686" s="224"/>
      <c r="B9686" s="74"/>
      <c r="C9686" s="56"/>
      <c r="D9686" s="57"/>
      <c r="E9686" s="56"/>
      <c r="F9686" s="62"/>
      <c r="G9686" s="63"/>
      <c r="H9686" s="64"/>
      <c r="I9686" s="56"/>
    </row>
    <row r="9687" spans="1:9" hidden="1" x14ac:dyDescent="0.25">
      <c r="A9687" s="224"/>
      <c r="B9687" s="56"/>
      <c r="C9687" s="56"/>
      <c r="D9687" s="61"/>
      <c r="E9687" s="56"/>
      <c r="F9687" s="62"/>
      <c r="G9687" s="63"/>
      <c r="H9687" s="64"/>
      <c r="I9687" s="56"/>
    </row>
    <row r="9688" spans="1:9" hidden="1" x14ac:dyDescent="0.25">
      <c r="A9688" s="224"/>
      <c r="B9688" s="56"/>
      <c r="C9688" s="56"/>
      <c r="D9688" s="57"/>
      <c r="E9688" s="72"/>
      <c r="F9688" s="77"/>
      <c r="G9688" s="63"/>
      <c r="H9688" s="64"/>
      <c r="I9688" s="56"/>
    </row>
    <row r="9689" spans="1:9" hidden="1" x14ac:dyDescent="0.25">
      <c r="A9689" s="224"/>
      <c r="B9689" s="56"/>
      <c r="C9689" s="56"/>
      <c r="D9689" s="87"/>
      <c r="E9689" s="72"/>
      <c r="F9689" s="62"/>
      <c r="G9689" s="63"/>
      <c r="H9689" s="64"/>
      <c r="I9689" s="56"/>
    </row>
    <row r="9690" spans="1:9" hidden="1" x14ac:dyDescent="0.25">
      <c r="A9690" s="224"/>
      <c r="B9690" s="56"/>
      <c r="C9690" s="56"/>
      <c r="D9690" s="57"/>
      <c r="E9690" s="72"/>
      <c r="F9690" s="77"/>
      <c r="G9690" s="63"/>
      <c r="H9690" s="64"/>
      <c r="I9690" s="56"/>
    </row>
    <row r="9691" spans="1:9" hidden="1" x14ac:dyDescent="0.25">
      <c r="A9691" s="224"/>
      <c r="B9691" s="56"/>
      <c r="C9691" s="56"/>
      <c r="D9691" s="87"/>
      <c r="E9691" s="72"/>
      <c r="F9691" s="62"/>
      <c r="G9691" s="63"/>
      <c r="H9691" s="64"/>
      <c r="I9691" s="56"/>
    </row>
    <row r="9692" spans="1:9" hidden="1" x14ac:dyDescent="0.25">
      <c r="A9692" s="224"/>
      <c r="B9692" s="56"/>
      <c r="C9692" s="56"/>
      <c r="D9692" s="57"/>
      <c r="E9692" s="66"/>
      <c r="F9692" s="62"/>
      <c r="G9692" s="63"/>
      <c r="H9692" s="64"/>
      <c r="I9692" s="70"/>
    </row>
    <row r="9693" spans="1:9" hidden="1" x14ac:dyDescent="0.25">
      <c r="A9693" s="224"/>
      <c r="B9693" s="56"/>
      <c r="C9693" s="56"/>
      <c r="D9693" s="57"/>
      <c r="E9693" s="72"/>
      <c r="F9693" s="76"/>
      <c r="G9693" s="63"/>
      <c r="H9693" s="64"/>
      <c r="I9693" s="70"/>
    </row>
    <row r="9694" spans="1:9" hidden="1" x14ac:dyDescent="0.25">
      <c r="A9694" s="224"/>
      <c r="B9694" s="56"/>
      <c r="C9694" s="56"/>
      <c r="D9694" s="57"/>
      <c r="E9694" s="72"/>
      <c r="F9694" s="62"/>
      <c r="G9694" s="63"/>
      <c r="H9694" s="64"/>
      <c r="I9694" s="56"/>
    </row>
    <row r="9695" spans="1:9" hidden="1" x14ac:dyDescent="0.25">
      <c r="A9695" s="224"/>
      <c r="B9695" s="56"/>
      <c r="C9695" s="56"/>
      <c r="D9695" s="57"/>
      <c r="E9695" s="72"/>
      <c r="F9695" s="58"/>
      <c r="G9695" s="63"/>
      <c r="H9695" s="64"/>
      <c r="I9695" s="56"/>
    </row>
    <row r="9696" spans="1:9" hidden="1" x14ac:dyDescent="0.25">
      <c r="A9696" s="224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4"/>
      <c r="B9697" s="60"/>
      <c r="C9697" s="123"/>
      <c r="D9697" s="57"/>
      <c r="E9697" s="72"/>
      <c r="F9697" s="76"/>
      <c r="G9697" s="63"/>
      <c r="H9697" s="64"/>
      <c r="I9697" s="56"/>
    </row>
    <row r="9698" spans="1:9" hidden="1" x14ac:dyDescent="0.25">
      <c r="A9698" s="224"/>
      <c r="B9698" s="81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4"/>
      <c r="B9699" s="68"/>
      <c r="C9699" s="56"/>
      <c r="D9699" s="87"/>
      <c r="E9699" s="72"/>
      <c r="F9699" s="62"/>
      <c r="G9699" s="63"/>
      <c r="H9699" s="64"/>
      <c r="I9699" s="70"/>
    </row>
    <row r="9700" spans="1:9" hidden="1" x14ac:dyDescent="0.25">
      <c r="A9700" s="224"/>
      <c r="B9700" s="56"/>
      <c r="C9700" s="56"/>
      <c r="D9700" s="57"/>
      <c r="E9700" s="72"/>
      <c r="F9700" s="62"/>
      <c r="G9700" s="63"/>
      <c r="H9700" s="64"/>
      <c r="I9700" s="56"/>
    </row>
    <row r="9701" spans="1:9" hidden="1" x14ac:dyDescent="0.25">
      <c r="A9701" s="224"/>
      <c r="B9701" s="81"/>
      <c r="C9701" s="56"/>
      <c r="D9701" s="57"/>
      <c r="E9701" s="72"/>
      <c r="F9701" s="58"/>
      <c r="G9701" s="63"/>
      <c r="H9701" s="64"/>
      <c r="I9701" s="56"/>
    </row>
    <row r="9702" spans="1:9" hidden="1" x14ac:dyDescent="0.25">
      <c r="A9702" s="224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4"/>
      <c r="B9703" s="55"/>
      <c r="C9703" s="71"/>
      <c r="D9703" s="57"/>
      <c r="E9703" s="66"/>
      <c r="F9703" s="62"/>
      <c r="G9703" s="63"/>
      <c r="H9703" s="64"/>
      <c r="I9703" s="56"/>
    </row>
    <row r="9704" spans="1:9" hidden="1" x14ac:dyDescent="0.25">
      <c r="A9704" s="224"/>
      <c r="B9704" s="60"/>
      <c r="C9704" s="228"/>
      <c r="D9704" s="98"/>
      <c r="E9704" s="99"/>
      <c r="F9704" s="441"/>
      <c r="G9704" s="100"/>
      <c r="H9704" s="64"/>
      <c r="I9704" s="56"/>
    </row>
    <row r="9705" spans="1:9" hidden="1" x14ac:dyDescent="0.25">
      <c r="A9705" s="224"/>
      <c r="B9705" s="81"/>
      <c r="C9705" s="56"/>
      <c r="D9705" s="57"/>
      <c r="E9705" s="72"/>
      <c r="F9705" s="58"/>
      <c r="G9705" s="63"/>
      <c r="H9705" s="64"/>
      <c r="I9705" s="56"/>
    </row>
    <row r="9706" spans="1:9" hidden="1" x14ac:dyDescent="0.25">
      <c r="A9706" s="224"/>
      <c r="B9706" s="74"/>
      <c r="C9706" s="75"/>
      <c r="D9706" s="83"/>
      <c r="E9706" s="72"/>
      <c r="F9706" s="76"/>
      <c r="G9706" s="63"/>
      <c r="H9706" s="64"/>
      <c r="I9706" s="56"/>
    </row>
    <row r="9707" spans="1:9" hidden="1" x14ac:dyDescent="0.25">
      <c r="A9707" s="224"/>
      <c r="B9707" s="56"/>
      <c r="C9707" s="56"/>
      <c r="D9707" s="108"/>
      <c r="E9707" s="69"/>
      <c r="F9707" s="76"/>
      <c r="G9707" s="63"/>
      <c r="H9707" s="64"/>
      <c r="I9707" s="56"/>
    </row>
    <row r="9708" spans="1:9" hidden="1" x14ac:dyDescent="0.25">
      <c r="A9708" s="224"/>
      <c r="B9708" s="56"/>
      <c r="C9708" s="56"/>
      <c r="D9708" s="57"/>
      <c r="E9708" s="69"/>
      <c r="F9708" s="76"/>
      <c r="G9708" s="63"/>
      <c r="H9708" s="64"/>
      <c r="I9708" s="56"/>
    </row>
    <row r="9709" spans="1:9" hidden="1" x14ac:dyDescent="0.25">
      <c r="A9709" s="224"/>
      <c r="B9709" s="56"/>
      <c r="C9709" s="56"/>
      <c r="D9709" s="57"/>
      <c r="E9709" s="69"/>
      <c r="F9709" s="76"/>
      <c r="G9709" s="63"/>
      <c r="H9709" s="64"/>
      <c r="I9709" s="56"/>
    </row>
    <row r="9710" spans="1:9" hidden="1" x14ac:dyDescent="0.25">
      <c r="A9710" s="224"/>
      <c r="B9710" s="56"/>
      <c r="C9710" s="56"/>
      <c r="D9710" s="61"/>
      <c r="E9710" s="66"/>
      <c r="F9710" s="76"/>
      <c r="G9710" s="63"/>
      <c r="H9710" s="64"/>
      <c r="I9710" s="56"/>
    </row>
    <row r="9711" spans="1:9" hidden="1" x14ac:dyDescent="0.25">
      <c r="A9711" s="224"/>
      <c r="B9711" s="56"/>
      <c r="C9711" s="56"/>
      <c r="D9711" s="56"/>
      <c r="E9711" s="66"/>
      <c r="F9711" s="76"/>
      <c r="G9711" s="63"/>
      <c r="H9711" s="64"/>
      <c r="I9711" s="56"/>
    </row>
    <row r="9712" spans="1:9" hidden="1" x14ac:dyDescent="0.25">
      <c r="A9712" s="224"/>
      <c r="B9712" s="56"/>
      <c r="C9712" s="56"/>
      <c r="D9712" s="56"/>
      <c r="E9712" s="66"/>
      <c r="F9712" s="76"/>
      <c r="G9712" s="63"/>
      <c r="H9712" s="64"/>
      <c r="I9712" s="56"/>
    </row>
    <row r="9713" spans="1:9" hidden="1" x14ac:dyDescent="0.25">
      <c r="A9713" s="224"/>
      <c r="B9713" s="56"/>
      <c r="C9713" s="56"/>
      <c r="D9713" s="56"/>
      <c r="E9713" s="66"/>
      <c r="F9713" s="76"/>
      <c r="G9713" s="63"/>
      <c r="H9713" s="64"/>
      <c r="I9713" s="56"/>
    </row>
    <row r="9714" spans="1:9" hidden="1" x14ac:dyDescent="0.25">
      <c r="A9714" s="224"/>
      <c r="B9714" s="55"/>
      <c r="C9714" s="56"/>
      <c r="D9714" s="56"/>
      <c r="E9714" s="66"/>
      <c r="F9714" s="76"/>
      <c r="G9714" s="63"/>
      <c r="H9714" s="64"/>
      <c r="I9714" s="56"/>
    </row>
    <row r="9715" spans="1:9" hidden="1" x14ac:dyDescent="0.25">
      <c r="A9715" s="224"/>
      <c r="B9715" s="55"/>
      <c r="C9715" s="56"/>
      <c r="D9715" s="56"/>
      <c r="E9715" s="66"/>
      <c r="F9715" s="76"/>
      <c r="G9715" s="63"/>
      <c r="H9715" s="64"/>
      <c r="I9715" s="56"/>
    </row>
    <row r="9716" spans="1:9" hidden="1" x14ac:dyDescent="0.25">
      <c r="A9716" s="224"/>
      <c r="B9716" s="55"/>
      <c r="C9716" s="56"/>
      <c r="D9716" s="56"/>
      <c r="E9716" s="66"/>
      <c r="F9716" s="76"/>
      <c r="G9716" s="63"/>
      <c r="H9716" s="64"/>
      <c r="I9716" s="56"/>
    </row>
    <row r="9717" spans="1:9" hidden="1" x14ac:dyDescent="0.25">
      <c r="A9717" s="224"/>
      <c r="B9717" s="55"/>
      <c r="C9717" s="56"/>
      <c r="D9717" s="57"/>
      <c r="E9717" s="72"/>
      <c r="F9717" s="67"/>
      <c r="G9717" s="63"/>
      <c r="H9717" s="64"/>
      <c r="I9717" s="56"/>
    </row>
    <row r="9718" spans="1:9" hidden="1" x14ac:dyDescent="0.25">
      <c r="A9718" s="224"/>
      <c r="B9718" s="56"/>
      <c r="C9718" s="75"/>
      <c r="D9718" s="56"/>
      <c r="E9718" s="66"/>
      <c r="F9718" s="62"/>
      <c r="G9718" s="63"/>
      <c r="H9718" s="64"/>
      <c r="I9718" s="56"/>
    </row>
    <row r="9719" spans="1:9" hidden="1" x14ac:dyDescent="0.25">
      <c r="A9719" s="224"/>
      <c r="B9719" s="56"/>
      <c r="C9719" s="56"/>
      <c r="D9719" s="56"/>
      <c r="E9719" s="66"/>
      <c r="F9719" s="116"/>
      <c r="G9719" s="63"/>
      <c r="H9719" s="64"/>
      <c r="I9719" s="56"/>
    </row>
    <row r="9720" spans="1:9" hidden="1" x14ac:dyDescent="0.25">
      <c r="A9720" s="224"/>
      <c r="B9720" s="56"/>
      <c r="C9720" s="126"/>
      <c r="D9720" s="56"/>
      <c r="E9720" s="56"/>
      <c r="F9720" s="58"/>
      <c r="G9720" s="63"/>
      <c r="H9720" s="64"/>
      <c r="I9720" s="56"/>
    </row>
    <row r="9721" spans="1:9" hidden="1" x14ac:dyDescent="0.25">
      <c r="A9721" s="224"/>
      <c r="B9721" s="81"/>
      <c r="C9721" s="56"/>
      <c r="D9721" s="57"/>
      <c r="E9721" s="72"/>
      <c r="F9721" s="58"/>
      <c r="G9721" s="63"/>
      <c r="H9721" s="64"/>
      <c r="I9721" s="56"/>
    </row>
    <row r="9722" spans="1:9" hidden="1" x14ac:dyDescent="0.25">
      <c r="A9722" s="224"/>
      <c r="B9722" s="74"/>
      <c r="C9722" s="56"/>
      <c r="D9722" s="57"/>
      <c r="E9722" s="56"/>
      <c r="F9722" s="62"/>
      <c r="G9722" s="63"/>
      <c r="H9722" s="64"/>
      <c r="I9722" s="56"/>
    </row>
    <row r="9723" spans="1:9" hidden="1" x14ac:dyDescent="0.25">
      <c r="A9723" s="224"/>
      <c r="B9723" s="56"/>
      <c r="C9723" s="56"/>
      <c r="D9723" s="57"/>
      <c r="E9723" s="72"/>
      <c r="F9723" s="67"/>
      <c r="G9723" s="63"/>
      <c r="H9723" s="64"/>
      <c r="I9723" s="56"/>
    </row>
    <row r="9724" spans="1:9" hidden="1" x14ac:dyDescent="0.25">
      <c r="A9724" s="224"/>
      <c r="B9724" s="56"/>
      <c r="C9724" s="75"/>
      <c r="D9724" s="83"/>
      <c r="E9724" s="72"/>
      <c r="F9724" s="76"/>
      <c r="G9724" s="63"/>
      <c r="H9724" s="64"/>
      <c r="I9724" s="56"/>
    </row>
    <row r="9725" spans="1:9" hidden="1" x14ac:dyDescent="0.25">
      <c r="A9725" s="224"/>
      <c r="B9725" s="55"/>
      <c r="C9725" s="75"/>
      <c r="D9725" s="57"/>
      <c r="E9725" s="72"/>
      <c r="F9725" s="76"/>
      <c r="G9725" s="63"/>
      <c r="H9725" s="64"/>
      <c r="I9725" s="56"/>
    </row>
    <row r="9726" spans="1:9" hidden="1" x14ac:dyDescent="0.25">
      <c r="A9726" s="224"/>
      <c r="B9726" s="56"/>
      <c r="C9726" s="75"/>
      <c r="D9726" s="105"/>
      <c r="E9726" s="66"/>
      <c r="F9726" s="62"/>
      <c r="G9726" s="63"/>
      <c r="H9726" s="64"/>
      <c r="I9726" s="56"/>
    </row>
    <row r="9727" spans="1:9" hidden="1" x14ac:dyDescent="0.25">
      <c r="A9727" s="224"/>
      <c r="B9727" s="56"/>
      <c r="C9727" s="56"/>
      <c r="D9727" s="57"/>
      <c r="E9727" s="66"/>
      <c r="F9727" s="62"/>
      <c r="G9727" s="63"/>
      <c r="H9727" s="64"/>
      <c r="I9727" s="56"/>
    </row>
    <row r="9728" spans="1:9" hidden="1" x14ac:dyDescent="0.25">
      <c r="A9728" s="224"/>
      <c r="B9728" s="56"/>
      <c r="C9728" s="56"/>
      <c r="D9728" s="72"/>
      <c r="E9728" s="56"/>
      <c r="F9728" s="62"/>
      <c r="G9728" s="63"/>
      <c r="H9728" s="64"/>
      <c r="I9728" s="56"/>
    </row>
    <row r="9729" spans="1:9" hidden="1" x14ac:dyDescent="0.25">
      <c r="A9729" s="224"/>
      <c r="B9729" s="56"/>
      <c r="C9729" s="80"/>
      <c r="D9729" s="72"/>
      <c r="E9729" s="56"/>
      <c r="F9729" s="62"/>
      <c r="G9729" s="63"/>
      <c r="H9729" s="64"/>
      <c r="I9729" s="56"/>
    </row>
    <row r="9730" spans="1:9" hidden="1" x14ac:dyDescent="0.25">
      <c r="A9730" s="224"/>
      <c r="B9730" s="56"/>
      <c r="C9730" s="81"/>
      <c r="D9730" s="57"/>
      <c r="E9730" s="72"/>
      <c r="F9730" s="58"/>
      <c r="G9730" s="63"/>
      <c r="H9730" s="64"/>
      <c r="I9730" s="56"/>
    </row>
    <row r="9731" spans="1:9" hidden="1" x14ac:dyDescent="0.25">
      <c r="A9731" s="224"/>
      <c r="B9731" s="68"/>
      <c r="C9731" s="56"/>
      <c r="D9731" s="87"/>
      <c r="E9731" s="72"/>
      <c r="F9731" s="62"/>
      <c r="G9731" s="63"/>
      <c r="H9731" s="64"/>
      <c r="I9731" s="56"/>
    </row>
    <row r="9732" spans="1:9" hidden="1" x14ac:dyDescent="0.25">
      <c r="A9732" s="224"/>
      <c r="B9732" s="81"/>
      <c r="C9732" s="56"/>
      <c r="D9732" s="57"/>
      <c r="E9732" s="72"/>
      <c r="F9732" s="76"/>
      <c r="G9732" s="63"/>
      <c r="H9732" s="64"/>
      <c r="I9732" s="56"/>
    </row>
    <row r="9733" spans="1:9" hidden="1" x14ac:dyDescent="0.25">
      <c r="A9733" s="224"/>
      <c r="B9733" s="56"/>
      <c r="C9733" s="56"/>
      <c r="D9733" s="57"/>
      <c r="E9733" s="66"/>
      <c r="F9733" s="76"/>
      <c r="G9733" s="63"/>
      <c r="H9733" s="64"/>
      <c r="I9733" s="56"/>
    </row>
    <row r="9734" spans="1:9" hidden="1" x14ac:dyDescent="0.25">
      <c r="A9734" s="224"/>
      <c r="B9734" s="68"/>
      <c r="C9734" s="56"/>
      <c r="D9734" s="61"/>
      <c r="E9734" s="56"/>
      <c r="F9734" s="62"/>
      <c r="G9734" s="63"/>
      <c r="H9734" s="64"/>
      <c r="I9734" s="56"/>
    </row>
    <row r="9735" spans="1:9" hidden="1" x14ac:dyDescent="0.25">
      <c r="A9735" s="224"/>
      <c r="B9735" s="56"/>
      <c r="C9735" s="56"/>
      <c r="D9735" s="57"/>
      <c r="E9735" s="72"/>
      <c r="F9735" s="76"/>
      <c r="G9735" s="63"/>
      <c r="H9735" s="64"/>
      <c r="I9735" s="56"/>
    </row>
    <row r="9736" spans="1:9" hidden="1" x14ac:dyDescent="0.25">
      <c r="A9736" s="224"/>
      <c r="B9736" s="74"/>
      <c r="C9736" s="75"/>
      <c r="D9736" s="83"/>
      <c r="E9736" s="72"/>
      <c r="F9736" s="76"/>
      <c r="G9736" s="63"/>
      <c r="H9736" s="64"/>
      <c r="I9736" s="56"/>
    </row>
    <row r="9737" spans="1:9" hidden="1" x14ac:dyDescent="0.25">
      <c r="A9737" s="224"/>
      <c r="B9737" s="74"/>
      <c r="C9737" s="56"/>
      <c r="D9737" s="57"/>
      <c r="E9737" s="72"/>
      <c r="F9737" s="67"/>
      <c r="G9737" s="63"/>
      <c r="H9737" s="64"/>
      <c r="I9737" s="56"/>
    </row>
    <row r="9738" spans="1:9" hidden="1" x14ac:dyDescent="0.25">
      <c r="A9738" s="224"/>
      <c r="B9738" s="55"/>
      <c r="C9738" s="56"/>
      <c r="D9738" s="57"/>
      <c r="E9738" s="72"/>
      <c r="F9738" s="62"/>
      <c r="G9738" s="63"/>
      <c r="H9738" s="64"/>
      <c r="I9738" s="70"/>
    </row>
    <row r="9739" spans="1:9" hidden="1" x14ac:dyDescent="0.25">
      <c r="A9739" s="224"/>
      <c r="B9739" s="81"/>
      <c r="C9739" s="71"/>
      <c r="D9739" s="57"/>
      <c r="E9739" s="56"/>
      <c r="F9739" s="62"/>
      <c r="G9739" s="63"/>
      <c r="H9739" s="64"/>
      <c r="I9739" s="70"/>
    </row>
    <row r="9740" spans="1:9" hidden="1" x14ac:dyDescent="0.25">
      <c r="A9740" s="224"/>
      <c r="B9740" s="56"/>
      <c r="C9740" s="56"/>
      <c r="D9740" s="72"/>
      <c r="E9740" s="56"/>
      <c r="F9740" s="62"/>
      <c r="G9740" s="63"/>
      <c r="H9740" s="64"/>
      <c r="I9740" s="70"/>
    </row>
    <row r="9741" spans="1:9" hidden="1" x14ac:dyDescent="0.25">
      <c r="A9741" s="224"/>
      <c r="B9741" s="56"/>
      <c r="C9741" s="56"/>
      <c r="D9741" s="151"/>
      <c r="E9741" s="56"/>
      <c r="F9741" s="77"/>
      <c r="G9741" s="63"/>
      <c r="H9741" s="64"/>
      <c r="I9741" s="56"/>
    </row>
    <row r="9742" spans="1:9" hidden="1" x14ac:dyDescent="0.25">
      <c r="A9742" s="224"/>
      <c r="B9742" s="60"/>
      <c r="C9742" s="492"/>
      <c r="D9742" s="72"/>
      <c r="E9742" s="56"/>
      <c r="F9742" s="62"/>
      <c r="G9742" s="63"/>
      <c r="H9742" s="64"/>
      <c r="I9742" s="70"/>
    </row>
    <row r="9743" spans="1:9" hidden="1" x14ac:dyDescent="0.25">
      <c r="A9743" s="224"/>
      <c r="B9743" s="68"/>
      <c r="C9743" s="56"/>
      <c r="D9743" s="87"/>
      <c r="E9743" s="72"/>
      <c r="F9743" s="62"/>
      <c r="G9743" s="63"/>
      <c r="H9743" s="64"/>
      <c r="I9743" s="70"/>
    </row>
    <row r="9744" spans="1:9" hidden="1" x14ac:dyDescent="0.25">
      <c r="A9744" s="224"/>
      <c r="B9744" s="60"/>
      <c r="C9744" s="228"/>
      <c r="D9744" s="98"/>
      <c r="E9744" s="99"/>
      <c r="F9744" s="441"/>
      <c r="G9744" s="100"/>
      <c r="H9744" s="64"/>
      <c r="I9744" s="56"/>
    </row>
    <row r="9745" spans="1:9" hidden="1" x14ac:dyDescent="0.25">
      <c r="A9745" s="224"/>
      <c r="B9745" s="56"/>
      <c r="C9745" s="56"/>
      <c r="D9745" s="57"/>
      <c r="E9745" s="72"/>
      <c r="F9745" s="58"/>
      <c r="G9745" s="63"/>
      <c r="H9745" s="64"/>
      <c r="I9745" s="56"/>
    </row>
    <row r="9746" spans="1:9" hidden="1" x14ac:dyDescent="0.25">
      <c r="A9746" s="224"/>
      <c r="B9746" s="56"/>
      <c r="C9746" s="56"/>
      <c r="D9746" s="57"/>
      <c r="E9746" s="72"/>
      <c r="F9746" s="76"/>
      <c r="G9746" s="63"/>
      <c r="H9746" s="64"/>
      <c r="I9746" s="56"/>
    </row>
    <row r="9747" spans="1:9" hidden="1" x14ac:dyDescent="0.25">
      <c r="A9747" s="224"/>
      <c r="B9747" s="74"/>
      <c r="C9747" s="75"/>
      <c r="D9747" s="83"/>
      <c r="E9747" s="72"/>
      <c r="F9747" s="76"/>
      <c r="G9747" s="63"/>
      <c r="H9747" s="64"/>
      <c r="I9747" s="56"/>
    </row>
    <row r="9748" spans="1:9" hidden="1" x14ac:dyDescent="0.25">
      <c r="A9748" s="224"/>
      <c r="B9748" s="56"/>
      <c r="C9748" s="75"/>
      <c r="D9748" s="83"/>
      <c r="E9748" s="72"/>
      <c r="F9748" s="76"/>
      <c r="G9748" s="63"/>
      <c r="H9748" s="64"/>
      <c r="I9748" s="56"/>
    </row>
    <row r="9749" spans="1:9" hidden="1" x14ac:dyDescent="0.25">
      <c r="A9749" s="224"/>
      <c r="B9749" s="60"/>
      <c r="C9749" s="151"/>
      <c r="D9749" s="57"/>
      <c r="E9749" s="86"/>
      <c r="F9749" s="62"/>
      <c r="G9749" s="100"/>
      <c r="H9749" s="64"/>
      <c r="I9749" s="56"/>
    </row>
    <row r="9750" spans="1:9" hidden="1" x14ac:dyDescent="0.25">
      <c r="A9750" s="224"/>
      <c r="B9750" s="68"/>
      <c r="C9750" s="56"/>
      <c r="D9750" s="83"/>
      <c r="E9750" s="69"/>
      <c r="F9750" s="77"/>
      <c r="G9750" s="63"/>
      <c r="H9750" s="64"/>
      <c r="I9750" s="56"/>
    </row>
    <row r="9751" spans="1:9" hidden="1" x14ac:dyDescent="0.25">
      <c r="A9751" s="224"/>
      <c r="B9751" s="56"/>
      <c r="C9751" s="56"/>
      <c r="D9751" s="128"/>
      <c r="E9751" s="56"/>
      <c r="F9751" s="116"/>
      <c r="G9751" s="63"/>
      <c r="H9751" s="64"/>
      <c r="I9751" s="56"/>
    </row>
    <row r="9752" spans="1:9" hidden="1" x14ac:dyDescent="0.25">
      <c r="A9752" s="224"/>
      <c r="B9752" s="56"/>
      <c r="C9752" s="56"/>
      <c r="D9752" s="57"/>
      <c r="E9752" s="72"/>
      <c r="F9752" s="62"/>
      <c r="G9752" s="63"/>
      <c r="H9752" s="64"/>
      <c r="I9752" s="56"/>
    </row>
    <row r="9753" spans="1:9" hidden="1" x14ac:dyDescent="0.25">
      <c r="A9753" s="224"/>
      <c r="B9753" s="81"/>
      <c r="C9753" s="56"/>
      <c r="D9753" s="57"/>
      <c r="E9753" s="72"/>
      <c r="F9753" s="76"/>
      <c r="G9753" s="63"/>
      <c r="H9753" s="64"/>
      <c r="I9753" s="56"/>
    </row>
    <row r="9754" spans="1:9" hidden="1" x14ac:dyDescent="0.25">
      <c r="A9754" s="224"/>
      <c r="B9754" s="56"/>
      <c r="C9754" s="56"/>
      <c r="D9754" s="57"/>
      <c r="E9754" s="86"/>
      <c r="F9754" s="96"/>
      <c r="G9754" s="63"/>
      <c r="H9754" s="64"/>
      <c r="I9754" s="73"/>
    </row>
    <row r="9755" spans="1:9" hidden="1" x14ac:dyDescent="0.25">
      <c r="A9755" s="224"/>
      <c r="B9755" s="56"/>
      <c r="C9755" s="56"/>
      <c r="D9755" s="57"/>
      <c r="E9755" s="66"/>
      <c r="F9755" s="62"/>
      <c r="G9755" s="63"/>
      <c r="H9755" s="64"/>
      <c r="I9755" s="73"/>
    </row>
    <row r="9756" spans="1:9" hidden="1" x14ac:dyDescent="0.25">
      <c r="A9756" s="224"/>
      <c r="B9756" s="81"/>
      <c r="C9756" s="56"/>
      <c r="D9756" s="57"/>
      <c r="E9756" s="72"/>
      <c r="F9756" s="58"/>
      <c r="G9756" s="63"/>
      <c r="H9756" s="64"/>
      <c r="I9756" s="73"/>
    </row>
    <row r="9757" spans="1:9" hidden="1" x14ac:dyDescent="0.25">
      <c r="A9757" s="224"/>
      <c r="B9757" s="68"/>
      <c r="C9757" s="56"/>
      <c r="D9757" s="57"/>
      <c r="E9757" s="72"/>
      <c r="F9757" s="67"/>
      <c r="G9757" s="63"/>
      <c r="H9757" s="64"/>
      <c r="I9757" s="73"/>
    </row>
    <row r="9758" spans="1:9" hidden="1" x14ac:dyDescent="0.25">
      <c r="A9758" s="224"/>
      <c r="B9758" s="68"/>
      <c r="C9758" s="56"/>
      <c r="D9758" s="57"/>
      <c r="E9758" s="86"/>
      <c r="F9758" s="62"/>
      <c r="G9758" s="63"/>
      <c r="H9758" s="64"/>
      <c r="I9758" s="73"/>
    </row>
    <row r="9759" spans="1:9" hidden="1" x14ac:dyDescent="0.25">
      <c r="A9759" s="224"/>
      <c r="B9759" s="56"/>
      <c r="C9759" s="56"/>
      <c r="D9759" s="57"/>
      <c r="E9759" s="66"/>
      <c r="F9759" s="76"/>
      <c r="G9759" s="63"/>
      <c r="H9759" s="64"/>
      <c r="I9759" s="73"/>
    </row>
    <row r="9760" spans="1:9" hidden="1" x14ac:dyDescent="0.25">
      <c r="A9760" s="224"/>
      <c r="B9760" s="81"/>
      <c r="C9760" s="123"/>
      <c r="D9760" s="57"/>
      <c r="E9760" s="66"/>
      <c r="F9760" s="62"/>
      <c r="G9760" s="63"/>
      <c r="H9760" s="64"/>
      <c r="I9760" s="73"/>
    </row>
    <row r="9761" spans="1:9" hidden="1" x14ac:dyDescent="0.25">
      <c r="A9761" s="224"/>
      <c r="B9761" s="55"/>
      <c r="C9761" s="56"/>
      <c r="D9761" s="57"/>
      <c r="E9761" s="72"/>
      <c r="F9761" s="67"/>
      <c r="G9761" s="63"/>
      <c r="H9761" s="64"/>
      <c r="I9761" s="73"/>
    </row>
    <row r="9762" spans="1:9" hidden="1" x14ac:dyDescent="0.25">
      <c r="A9762" s="224"/>
      <c r="B9762" s="56"/>
      <c r="C9762" s="75"/>
      <c r="D9762" s="57"/>
      <c r="E9762" s="72"/>
      <c r="F9762" s="67"/>
      <c r="G9762" s="63"/>
      <c r="H9762" s="64"/>
      <c r="I9762" s="73"/>
    </row>
    <row r="9763" spans="1:9" hidden="1" x14ac:dyDescent="0.25">
      <c r="A9763" s="224"/>
      <c r="B9763" s="74"/>
      <c r="C9763" s="56"/>
      <c r="D9763" s="57"/>
      <c r="E9763" s="72"/>
      <c r="F9763" s="67"/>
      <c r="G9763" s="63"/>
      <c r="H9763" s="64"/>
      <c r="I9763" s="73"/>
    </row>
    <row r="9764" spans="1:9" hidden="1" x14ac:dyDescent="0.25">
      <c r="A9764" s="224"/>
      <c r="B9764" s="56"/>
      <c r="C9764" s="56"/>
      <c r="D9764" s="61"/>
      <c r="E9764" s="56"/>
      <c r="F9764" s="62"/>
      <c r="G9764" s="63"/>
      <c r="H9764" s="64"/>
      <c r="I9764" s="73"/>
    </row>
    <row r="9765" spans="1:9" hidden="1" x14ac:dyDescent="0.25">
      <c r="A9765" s="224"/>
      <c r="B9765" s="81"/>
      <c r="C9765" s="56"/>
      <c r="D9765" s="57"/>
      <c r="E9765" s="56"/>
      <c r="F9765" s="76"/>
      <c r="G9765" s="63"/>
      <c r="H9765" s="64"/>
      <c r="I9765" s="73"/>
    </row>
    <row r="9766" spans="1:9" hidden="1" x14ac:dyDescent="0.25">
      <c r="A9766" s="224"/>
      <c r="B9766" s="56"/>
      <c r="C9766" s="56"/>
      <c r="D9766" s="61"/>
      <c r="E9766" s="56"/>
      <c r="F9766" s="76"/>
      <c r="G9766" s="63"/>
      <c r="H9766" s="64"/>
      <c r="I9766" s="73"/>
    </row>
    <row r="9767" spans="1:9" hidden="1" x14ac:dyDescent="0.25">
      <c r="A9767" s="224"/>
      <c r="B9767" s="68"/>
      <c r="C9767" s="56"/>
      <c r="D9767" s="57"/>
      <c r="E9767" s="66"/>
      <c r="F9767" s="62"/>
      <c r="G9767" s="63"/>
      <c r="H9767" s="64"/>
      <c r="I9767" s="73"/>
    </row>
    <row r="9768" spans="1:9" hidden="1" x14ac:dyDescent="0.25">
      <c r="A9768" s="224"/>
      <c r="B9768" s="68"/>
      <c r="C9768" s="56"/>
      <c r="D9768" s="57"/>
      <c r="E9768" s="72"/>
      <c r="F9768" s="96"/>
      <c r="G9768" s="63"/>
      <c r="H9768" s="106"/>
      <c r="I9768" s="73"/>
    </row>
    <row r="9769" spans="1:9" hidden="1" x14ac:dyDescent="0.25">
      <c r="A9769" s="224"/>
      <c r="B9769" s="56"/>
      <c r="C9769" s="56"/>
      <c r="D9769" s="57"/>
      <c r="E9769" s="72"/>
      <c r="F9769" s="76"/>
      <c r="G9769" s="63"/>
      <c r="H9769" s="106"/>
      <c r="I9769" s="73"/>
    </row>
    <row r="9770" spans="1:9" hidden="1" x14ac:dyDescent="0.25">
      <c r="A9770" s="224"/>
      <c r="B9770" s="56"/>
      <c r="C9770" s="72"/>
      <c r="D9770" s="57"/>
      <c r="E9770" s="72"/>
      <c r="F9770" s="77"/>
      <c r="G9770" s="63"/>
      <c r="H9770" s="64"/>
      <c r="I9770" s="73"/>
    </row>
    <row r="9771" spans="1:9" hidden="1" x14ac:dyDescent="0.25">
      <c r="A9771" s="224"/>
      <c r="B9771" s="56"/>
      <c r="C9771" s="56"/>
      <c r="D9771" s="57"/>
      <c r="E9771" s="72"/>
      <c r="F9771" s="62"/>
      <c r="G9771" s="63"/>
      <c r="H9771" s="64"/>
      <c r="I9771" s="73"/>
    </row>
    <row r="9772" spans="1:9" hidden="1" x14ac:dyDescent="0.25">
      <c r="A9772" s="224"/>
      <c r="B9772" s="56"/>
      <c r="C9772" s="56"/>
      <c r="D9772" s="57"/>
      <c r="E9772" s="66"/>
      <c r="F9772" s="116"/>
      <c r="G9772" s="63"/>
      <c r="H9772" s="64"/>
      <c r="I9772" s="73"/>
    </row>
    <row r="9773" spans="1:9" hidden="1" x14ac:dyDescent="0.25">
      <c r="A9773" s="224"/>
      <c r="B9773" s="56"/>
      <c r="C9773" s="75"/>
      <c r="D9773" s="57"/>
      <c r="E9773" s="72"/>
      <c r="F9773" s="67"/>
      <c r="G9773" s="63"/>
      <c r="H9773" s="64"/>
      <c r="I9773" s="56"/>
    </row>
    <row r="9774" spans="1:9" hidden="1" x14ac:dyDescent="0.25">
      <c r="A9774" s="224"/>
      <c r="B9774" s="95"/>
      <c r="C9774" s="80"/>
      <c r="D9774" s="57"/>
      <c r="E9774" s="66"/>
      <c r="F9774" s="62"/>
      <c r="G9774" s="63"/>
      <c r="H9774" s="64"/>
      <c r="I9774" s="56"/>
    </row>
    <row r="9775" spans="1:9" hidden="1" x14ac:dyDescent="0.25">
      <c r="A9775" s="224"/>
      <c r="B9775" s="68"/>
      <c r="C9775" s="56"/>
      <c r="D9775" s="87"/>
      <c r="E9775" s="72"/>
      <c r="F9775" s="62"/>
      <c r="G9775" s="63"/>
      <c r="H9775" s="64"/>
      <c r="I9775" s="56"/>
    </row>
    <row r="9776" spans="1:9" hidden="1" x14ac:dyDescent="0.25">
      <c r="A9776" s="224"/>
      <c r="B9776" s="55"/>
      <c r="C9776" s="56"/>
      <c r="D9776" s="57"/>
      <c r="E9776" s="86"/>
      <c r="F9776" s="62"/>
      <c r="G9776" s="63"/>
      <c r="H9776" s="64"/>
      <c r="I9776" s="56"/>
    </row>
    <row r="9777" spans="1:9" hidden="1" x14ac:dyDescent="0.25">
      <c r="A9777" s="224"/>
      <c r="B9777" s="56"/>
      <c r="C9777" s="56"/>
      <c r="D9777" s="87"/>
      <c r="E9777" s="72"/>
      <c r="F9777" s="62"/>
      <c r="G9777" s="63"/>
      <c r="H9777" s="64"/>
      <c r="I9777" s="56"/>
    </row>
    <row r="9778" spans="1:9" hidden="1" x14ac:dyDescent="0.25">
      <c r="A9778" s="224"/>
      <c r="B9778" s="74"/>
      <c r="C9778" s="56"/>
      <c r="D9778" s="57"/>
      <c r="E9778" s="56"/>
      <c r="F9778" s="62"/>
      <c r="G9778" s="63"/>
      <c r="H9778" s="64"/>
      <c r="I9778" s="56"/>
    </row>
    <row r="9779" spans="1:9" hidden="1" x14ac:dyDescent="0.25">
      <c r="A9779" s="224"/>
      <c r="B9779" s="56"/>
      <c r="C9779" s="56"/>
      <c r="D9779" s="72"/>
      <c r="E9779" s="56"/>
      <c r="F9779" s="62"/>
      <c r="G9779" s="63"/>
      <c r="H9779" s="64"/>
      <c r="I9779" s="56"/>
    </row>
    <row r="9780" spans="1:9" hidden="1" x14ac:dyDescent="0.25">
      <c r="A9780" s="224"/>
      <c r="B9780" s="56"/>
      <c r="C9780" s="56"/>
      <c r="D9780" s="151"/>
      <c r="E9780" s="56"/>
      <c r="F9780" s="77"/>
      <c r="G9780" s="63"/>
      <c r="H9780" s="64"/>
      <c r="I9780" s="56"/>
    </row>
    <row r="9781" spans="1:9" hidden="1" x14ac:dyDescent="0.25">
      <c r="A9781" s="224"/>
      <c r="B9781" s="60"/>
      <c r="C9781" s="492"/>
      <c r="D9781" s="72"/>
      <c r="E9781" s="56"/>
      <c r="F9781" s="62"/>
      <c r="G9781" s="63"/>
      <c r="H9781" s="64"/>
      <c r="I9781" s="56"/>
    </row>
    <row r="9782" spans="1:9" hidden="1" x14ac:dyDescent="0.25">
      <c r="A9782" s="224"/>
      <c r="B9782" s="56"/>
      <c r="C9782" s="56"/>
      <c r="D9782" s="72"/>
      <c r="E9782" s="56"/>
      <c r="F9782" s="62"/>
      <c r="G9782" s="63"/>
      <c r="H9782" s="64"/>
      <c r="I9782" s="56"/>
    </row>
    <row r="9783" spans="1:9" hidden="1" x14ac:dyDescent="0.25">
      <c r="A9783" s="224"/>
      <c r="B9783" s="56"/>
      <c r="C9783" s="56"/>
      <c r="D9783" s="57"/>
      <c r="E9783" s="56"/>
      <c r="F9783" s="62"/>
      <c r="G9783" s="63"/>
      <c r="H9783" s="64"/>
      <c r="I9783" s="56"/>
    </row>
    <row r="9784" spans="1:9" hidden="1" x14ac:dyDescent="0.25">
      <c r="A9784" s="224"/>
      <c r="B9784" s="55"/>
      <c r="C9784" s="72"/>
      <c r="D9784" s="57"/>
      <c r="E9784" s="56"/>
      <c r="F9784" s="62"/>
      <c r="G9784" s="63"/>
      <c r="H9784" s="64"/>
      <c r="I9784" s="56"/>
    </row>
    <row r="9785" spans="1:9" hidden="1" x14ac:dyDescent="0.25">
      <c r="A9785" s="224"/>
      <c r="B9785" s="56"/>
      <c r="C9785" s="56"/>
      <c r="D9785" s="72"/>
      <c r="E9785" s="56"/>
      <c r="F9785" s="62"/>
      <c r="G9785" s="63"/>
      <c r="H9785" s="64"/>
      <c r="I9785" s="70"/>
    </row>
    <row r="9786" spans="1:9" hidden="1" x14ac:dyDescent="0.25">
      <c r="A9786" s="224"/>
      <c r="B9786" s="74"/>
      <c r="C9786" s="75"/>
      <c r="D9786" s="83"/>
      <c r="E9786" s="72"/>
      <c r="F9786" s="76"/>
      <c r="G9786" s="63"/>
      <c r="H9786" s="64"/>
      <c r="I9786" s="70"/>
    </row>
    <row r="9787" spans="1:9" hidden="1" x14ac:dyDescent="0.25">
      <c r="A9787" s="224"/>
      <c r="B9787" s="74"/>
      <c r="C9787" s="75"/>
      <c r="D9787" s="57"/>
      <c r="E9787" s="72"/>
      <c r="F9787" s="58"/>
      <c r="G9787" s="63"/>
      <c r="H9787" s="64"/>
      <c r="I9787" s="70"/>
    </row>
    <row r="9788" spans="1:9" hidden="1" x14ac:dyDescent="0.25">
      <c r="A9788" s="224"/>
      <c r="B9788" s="55"/>
      <c r="C9788" s="56"/>
      <c r="D9788" s="57"/>
      <c r="E9788" s="72"/>
      <c r="F9788" s="62"/>
      <c r="G9788" s="63"/>
      <c r="H9788" s="64"/>
      <c r="I9788" s="70"/>
    </row>
    <row r="9789" spans="1:9" hidden="1" x14ac:dyDescent="0.25">
      <c r="A9789" s="224"/>
      <c r="B9789" s="74"/>
      <c r="C9789" s="56"/>
      <c r="D9789" s="57"/>
      <c r="E9789" s="72"/>
      <c r="F9789" s="62"/>
      <c r="G9789" s="100"/>
      <c r="H9789" s="64"/>
      <c r="I9789" s="56"/>
    </row>
    <row r="9790" spans="1:9" hidden="1" x14ac:dyDescent="0.25">
      <c r="A9790" s="224"/>
      <c r="B9790" s="74"/>
      <c r="C9790" s="75"/>
      <c r="D9790" s="72"/>
      <c r="E9790" s="56"/>
      <c r="F9790" s="62"/>
      <c r="G9790" s="63"/>
      <c r="H9790" s="64"/>
      <c r="I9790" s="56"/>
    </row>
    <row r="9791" spans="1:9" hidden="1" x14ac:dyDescent="0.25">
      <c r="A9791" s="224"/>
      <c r="B9791" s="56"/>
      <c r="C9791" s="56"/>
      <c r="D9791" s="57"/>
      <c r="E9791" s="56"/>
      <c r="F9791" s="76"/>
      <c r="G9791" s="63"/>
      <c r="H9791" s="64"/>
      <c r="I9791" s="56"/>
    </row>
    <row r="9792" spans="1:9" hidden="1" x14ac:dyDescent="0.25">
      <c r="A9792" s="224"/>
      <c r="B9792" s="56"/>
      <c r="C9792" s="110"/>
      <c r="D9792" s="56"/>
      <c r="E9792" s="72"/>
      <c r="F9792" s="58"/>
      <c r="G9792" s="63"/>
      <c r="H9792" s="64"/>
      <c r="I9792" s="56"/>
    </row>
    <row r="9793" spans="1:9" hidden="1" x14ac:dyDescent="0.25">
      <c r="A9793" s="224"/>
      <c r="B9793" s="56"/>
      <c r="C9793" s="71"/>
      <c r="D9793" s="57"/>
      <c r="E9793" s="72"/>
      <c r="F9793" s="67"/>
      <c r="G9793" s="63"/>
      <c r="H9793" s="64"/>
      <c r="I9793" s="56"/>
    </row>
    <row r="9794" spans="1:9" hidden="1" x14ac:dyDescent="0.25">
      <c r="A9794" s="224"/>
      <c r="B9794" s="56"/>
      <c r="C9794" s="56"/>
      <c r="D9794" s="57"/>
      <c r="E9794" s="66"/>
      <c r="F9794" s="76"/>
      <c r="G9794" s="63"/>
      <c r="H9794" s="64"/>
      <c r="I9794" s="56"/>
    </row>
    <row r="9795" spans="1:9" hidden="1" x14ac:dyDescent="0.25">
      <c r="A9795" s="224"/>
      <c r="B9795" s="56"/>
      <c r="C9795" s="56"/>
      <c r="D9795" s="61"/>
      <c r="E9795" s="56"/>
      <c r="F9795" s="76"/>
      <c r="G9795" s="100"/>
      <c r="H9795" s="64"/>
      <c r="I9795" s="56"/>
    </row>
    <row r="9796" spans="1:9" hidden="1" x14ac:dyDescent="0.25">
      <c r="A9796" s="224"/>
      <c r="B9796" s="81"/>
      <c r="C9796" s="56"/>
      <c r="D9796" s="57"/>
      <c r="E9796" s="72"/>
      <c r="F9796" s="76"/>
      <c r="G9796" s="63"/>
      <c r="H9796" s="64"/>
      <c r="I9796" s="56"/>
    </row>
    <row r="9797" spans="1:9" hidden="1" x14ac:dyDescent="0.25">
      <c r="A9797" s="224"/>
      <c r="B9797" s="55"/>
      <c r="C9797" s="56"/>
      <c r="D9797" s="128"/>
      <c r="E9797" s="56"/>
      <c r="F9797" s="116"/>
      <c r="G9797" s="63"/>
      <c r="H9797" s="64"/>
      <c r="I9797" s="56"/>
    </row>
    <row r="9798" spans="1:9" hidden="1" x14ac:dyDescent="0.25">
      <c r="A9798" s="224"/>
      <c r="B9798" s="56"/>
      <c r="C9798" s="56"/>
      <c r="D9798" s="61"/>
      <c r="E9798" s="56"/>
      <c r="F9798" s="62"/>
      <c r="G9798" s="63"/>
      <c r="H9798" s="64"/>
      <c r="I9798" s="56"/>
    </row>
    <row r="9799" spans="1:9" hidden="1" x14ac:dyDescent="0.25">
      <c r="A9799" s="224"/>
      <c r="B9799" s="74"/>
      <c r="C9799" s="56"/>
      <c r="D9799" s="57"/>
      <c r="E9799" s="72"/>
      <c r="F9799" s="62"/>
      <c r="G9799" s="63"/>
      <c r="H9799" s="64"/>
      <c r="I9799" s="56"/>
    </row>
    <row r="9800" spans="1:9" hidden="1" x14ac:dyDescent="0.25">
      <c r="A9800" s="224"/>
      <c r="B9800" s="56"/>
      <c r="C9800" s="56"/>
      <c r="D9800" s="57"/>
      <c r="E9800" s="72"/>
      <c r="F9800" s="76"/>
      <c r="G9800" s="63"/>
      <c r="H9800" s="64"/>
      <c r="I9800" s="56"/>
    </row>
    <row r="9801" spans="1:9" hidden="1" x14ac:dyDescent="0.25">
      <c r="A9801" s="224"/>
      <c r="B9801" s="74"/>
      <c r="C9801" s="75"/>
      <c r="D9801" s="83"/>
      <c r="E9801" s="72"/>
      <c r="F9801" s="76"/>
      <c r="G9801" s="63"/>
      <c r="H9801" s="64"/>
      <c r="I9801" s="56"/>
    </row>
    <row r="9802" spans="1:9" hidden="1" x14ac:dyDescent="0.25">
      <c r="A9802" s="224"/>
      <c r="B9802" s="74"/>
      <c r="C9802" s="56"/>
      <c r="D9802" s="57"/>
      <c r="E9802" s="72"/>
      <c r="F9802" s="67"/>
      <c r="G9802" s="63"/>
      <c r="H9802" s="64"/>
      <c r="I9802" s="56"/>
    </row>
    <row r="9803" spans="1:9" hidden="1" x14ac:dyDescent="0.25">
      <c r="A9803" s="224"/>
      <c r="B9803" s="55"/>
      <c r="C9803" s="56"/>
      <c r="D9803" s="57"/>
      <c r="E9803" s="72"/>
      <c r="F9803" s="62"/>
      <c r="G9803" s="63"/>
      <c r="H9803" s="64"/>
      <c r="I9803" s="56"/>
    </row>
    <row r="9804" spans="1:9" hidden="1" x14ac:dyDescent="0.25">
      <c r="A9804" s="224"/>
      <c r="B9804" s="56"/>
      <c r="C9804" s="126"/>
      <c r="D9804" s="57"/>
      <c r="E9804" s="72"/>
      <c r="F9804" s="77"/>
      <c r="G9804" s="63"/>
      <c r="H9804" s="64"/>
      <c r="I9804" s="56"/>
    </row>
    <row r="9805" spans="1:9" hidden="1" x14ac:dyDescent="0.25">
      <c r="A9805" s="224"/>
      <c r="B9805" s="56"/>
      <c r="C9805" s="126"/>
      <c r="D9805" s="87"/>
      <c r="E9805" s="72"/>
      <c r="F9805" s="62"/>
      <c r="G9805" s="63"/>
      <c r="H9805" s="64"/>
      <c r="I9805" s="56"/>
    </row>
    <row r="9806" spans="1:9" hidden="1" x14ac:dyDescent="0.25">
      <c r="A9806" s="224"/>
      <c r="B9806" s="74"/>
      <c r="C9806" s="75"/>
      <c r="D9806" s="57"/>
      <c r="E9806" s="66"/>
      <c r="F9806" s="58"/>
      <c r="G9806" s="63"/>
      <c r="H9806" s="64"/>
      <c r="I9806" s="56"/>
    </row>
    <row r="9807" spans="1:9" hidden="1" x14ac:dyDescent="0.25">
      <c r="A9807" s="224"/>
      <c r="B9807" s="56"/>
      <c r="C9807" s="75"/>
      <c r="D9807" s="57"/>
      <c r="E9807" s="72"/>
      <c r="F9807" s="62"/>
      <c r="G9807" s="63"/>
      <c r="H9807" s="64"/>
      <c r="I9807" s="56"/>
    </row>
    <row r="9808" spans="1:9" hidden="1" x14ac:dyDescent="0.25">
      <c r="A9808" s="224"/>
      <c r="B9808" s="56"/>
      <c r="C9808" s="126"/>
      <c r="D9808" s="57"/>
      <c r="E9808" s="72"/>
      <c r="F9808" s="77"/>
      <c r="G9808" s="63"/>
      <c r="H9808" s="64"/>
      <c r="I9808" s="56"/>
    </row>
    <row r="9809" spans="1:9" hidden="1" x14ac:dyDescent="0.25">
      <c r="A9809" s="224"/>
      <c r="B9809" s="56"/>
      <c r="C9809" s="126"/>
      <c r="D9809" s="87"/>
      <c r="E9809" s="72"/>
      <c r="F9809" s="62"/>
      <c r="G9809" s="63"/>
      <c r="H9809" s="64"/>
      <c r="I9809" s="56"/>
    </row>
    <row r="9810" spans="1:9" hidden="1" x14ac:dyDescent="0.25">
      <c r="A9810" s="224"/>
      <c r="B9810" s="74"/>
      <c r="C9810" s="75"/>
      <c r="D9810" s="57"/>
      <c r="E9810" s="66"/>
      <c r="F9810" s="58"/>
      <c r="G9810" s="63"/>
      <c r="H9810" s="64"/>
      <c r="I9810" s="56"/>
    </row>
    <row r="9811" spans="1:9" hidden="1" x14ac:dyDescent="0.25">
      <c r="A9811" s="224"/>
      <c r="B9811" s="56"/>
      <c r="C9811" s="75"/>
      <c r="D9811" s="57"/>
      <c r="E9811" s="66"/>
      <c r="F9811" s="62"/>
      <c r="G9811" s="63"/>
      <c r="H9811" s="64"/>
      <c r="I9811" s="56"/>
    </row>
    <row r="9812" spans="1:9" hidden="1" x14ac:dyDescent="0.25">
      <c r="A9812" s="224"/>
      <c r="B9812" s="68"/>
      <c r="C9812" s="71"/>
      <c r="D9812" s="57"/>
      <c r="E9812" s="66"/>
      <c r="F9812" s="62"/>
      <c r="G9812" s="63"/>
      <c r="H9812" s="64"/>
      <c r="I9812" s="56"/>
    </row>
    <row r="9813" spans="1:9" hidden="1" x14ac:dyDescent="0.25">
      <c r="A9813" s="224"/>
      <c r="B9813" s="68"/>
      <c r="C9813" s="71"/>
      <c r="D9813" s="57"/>
      <c r="E9813" s="66"/>
      <c r="F9813" s="62"/>
      <c r="G9813" s="63"/>
      <c r="H9813" s="64"/>
      <c r="I9813" s="56"/>
    </row>
    <row r="9814" spans="1:9" hidden="1" x14ac:dyDescent="0.25">
      <c r="A9814" s="224"/>
      <c r="B9814" s="56"/>
      <c r="C9814" s="71"/>
      <c r="D9814" s="57"/>
      <c r="E9814" s="66"/>
      <c r="F9814" s="62"/>
      <c r="G9814" s="63"/>
      <c r="H9814" s="64"/>
      <c r="I9814" s="56"/>
    </row>
    <row r="9815" spans="1:9" hidden="1" x14ac:dyDescent="0.25">
      <c r="A9815" s="224"/>
      <c r="B9815" s="56"/>
      <c r="C9815" s="75"/>
      <c r="D9815" s="57"/>
      <c r="E9815" s="66"/>
      <c r="F9815" s="62"/>
      <c r="G9815" s="63"/>
      <c r="H9815" s="64"/>
      <c r="I9815" s="56"/>
    </row>
    <row r="9816" spans="1:9" hidden="1" x14ac:dyDescent="0.25">
      <c r="A9816" s="224"/>
      <c r="B9816" s="56"/>
      <c r="C9816" s="56"/>
      <c r="D9816" s="57"/>
      <c r="E9816" s="66"/>
      <c r="F9816" s="116"/>
      <c r="G9816" s="63"/>
      <c r="H9816" s="64"/>
      <c r="I9816" s="56"/>
    </row>
    <row r="9817" spans="1:9" hidden="1" x14ac:dyDescent="0.25">
      <c r="A9817" s="224"/>
      <c r="B9817" s="74"/>
      <c r="C9817" s="56"/>
      <c r="D9817" s="57"/>
      <c r="E9817" s="72"/>
      <c r="F9817" s="67"/>
      <c r="G9817" s="63"/>
      <c r="H9817" s="64"/>
      <c r="I9817" s="56"/>
    </row>
    <row r="9818" spans="1:9" hidden="1" x14ac:dyDescent="0.25">
      <c r="A9818" s="224"/>
      <c r="B9818" s="68"/>
      <c r="C9818" s="71"/>
      <c r="D9818" s="57"/>
      <c r="E9818" s="66"/>
      <c r="F9818" s="62"/>
      <c r="G9818" s="63"/>
      <c r="H9818" s="64"/>
      <c r="I9818" s="56"/>
    </row>
    <row r="9819" spans="1:9" hidden="1" x14ac:dyDescent="0.25">
      <c r="A9819" s="224"/>
      <c r="B9819" s="68"/>
      <c r="C9819" s="71"/>
      <c r="D9819" s="57"/>
      <c r="E9819" s="66"/>
      <c r="F9819" s="62"/>
      <c r="G9819" s="63"/>
      <c r="H9819" s="64"/>
      <c r="I9819" s="56"/>
    </row>
    <row r="9820" spans="1:9" hidden="1" x14ac:dyDescent="0.25">
      <c r="A9820" s="224"/>
      <c r="B9820" s="81"/>
      <c r="C9820" s="71"/>
      <c r="D9820" s="57"/>
      <c r="E9820" s="66"/>
      <c r="F9820" s="62"/>
      <c r="G9820" s="63"/>
      <c r="H9820" s="64"/>
      <c r="I9820" s="56"/>
    </row>
    <row r="9821" spans="1:9" hidden="1" x14ac:dyDescent="0.25">
      <c r="A9821" s="224"/>
      <c r="B9821" s="81"/>
      <c r="C9821" s="71"/>
      <c r="D9821" s="57"/>
      <c r="E9821" s="66"/>
      <c r="F9821" s="62"/>
      <c r="G9821" s="63"/>
      <c r="H9821" s="64"/>
      <c r="I9821" s="56"/>
    </row>
    <row r="9822" spans="1:9" hidden="1" x14ac:dyDescent="0.25">
      <c r="A9822" s="224"/>
      <c r="B9822" s="81"/>
      <c r="C9822" s="71"/>
      <c r="D9822" s="57"/>
      <c r="E9822" s="66"/>
      <c r="F9822" s="62"/>
      <c r="G9822" s="63"/>
      <c r="H9822" s="64"/>
      <c r="I9822" s="56"/>
    </row>
    <row r="9823" spans="1:9" hidden="1" x14ac:dyDescent="0.25">
      <c r="A9823" s="224"/>
      <c r="B9823" s="81"/>
      <c r="C9823" s="71"/>
      <c r="D9823" s="57"/>
      <c r="E9823" s="66"/>
      <c r="F9823" s="62"/>
      <c r="G9823" s="63"/>
      <c r="H9823" s="64"/>
      <c r="I9823" s="56"/>
    </row>
    <row r="9824" spans="1:9" hidden="1" x14ac:dyDescent="0.25">
      <c r="A9824" s="224"/>
      <c r="B9824" s="81"/>
      <c r="C9824" s="71"/>
      <c r="D9824" s="57"/>
      <c r="E9824" s="66"/>
      <c r="F9824" s="62"/>
      <c r="G9824" s="63"/>
      <c r="H9824" s="64"/>
      <c r="I9824" s="56"/>
    </row>
    <row r="9825" spans="1:9" hidden="1" x14ac:dyDescent="0.25">
      <c r="A9825" s="224"/>
      <c r="B9825" s="81"/>
      <c r="C9825" s="71"/>
      <c r="D9825" s="57"/>
      <c r="E9825" s="66"/>
      <c r="F9825" s="62"/>
      <c r="G9825" s="63"/>
      <c r="H9825" s="64"/>
      <c r="I9825" s="56"/>
    </row>
    <row r="9826" spans="1:9" hidden="1" x14ac:dyDescent="0.25">
      <c r="A9826" s="224"/>
      <c r="B9826" s="81"/>
      <c r="C9826" s="71"/>
      <c r="D9826" s="57"/>
      <c r="E9826" s="66"/>
      <c r="F9826" s="62"/>
      <c r="G9826" s="63"/>
      <c r="H9826" s="64"/>
      <c r="I9826" s="56"/>
    </row>
    <row r="9827" spans="1:9" hidden="1" x14ac:dyDescent="0.25">
      <c r="A9827" s="224"/>
      <c r="B9827" s="81"/>
      <c r="C9827" s="71"/>
      <c r="D9827" s="57"/>
      <c r="E9827" s="56"/>
      <c r="F9827" s="62"/>
      <c r="G9827" s="63"/>
      <c r="H9827" s="64"/>
      <c r="I9827" s="56"/>
    </row>
    <row r="9828" spans="1:9" hidden="1" x14ac:dyDescent="0.25">
      <c r="A9828" s="224"/>
      <c r="B9828" s="56"/>
      <c r="C9828" s="75"/>
      <c r="D9828" s="57"/>
      <c r="E9828" s="66"/>
      <c r="F9828" s="62"/>
      <c r="G9828" s="63"/>
      <c r="H9828" s="64"/>
      <c r="I9828" s="56"/>
    </row>
    <row r="9829" spans="1:9" hidden="1" x14ac:dyDescent="0.25">
      <c r="A9829" s="224"/>
      <c r="B9829" s="56"/>
      <c r="C9829" s="56"/>
      <c r="D9829" s="57"/>
      <c r="E9829" s="66"/>
      <c r="F9829" s="116"/>
      <c r="G9829" s="63"/>
      <c r="H9829" s="64"/>
      <c r="I9829" s="56"/>
    </row>
    <row r="9830" spans="1:9" hidden="1" x14ac:dyDescent="0.25">
      <c r="A9830" s="224"/>
      <c r="B9830" s="74"/>
      <c r="C9830" s="56"/>
      <c r="D9830" s="57"/>
      <c r="E9830" s="72"/>
      <c r="F9830" s="62"/>
      <c r="G9830" s="63"/>
      <c r="H9830" s="64"/>
      <c r="I9830" s="56"/>
    </row>
    <row r="9831" spans="1:9" hidden="1" x14ac:dyDescent="0.25">
      <c r="A9831" s="224"/>
      <c r="B9831" s="68"/>
      <c r="C9831" s="65"/>
      <c r="D9831" s="243"/>
      <c r="E9831" s="66"/>
      <c r="F9831" s="58"/>
      <c r="G9831" s="63"/>
      <c r="H9831" s="64"/>
      <c r="I9831" s="56"/>
    </row>
    <row r="9832" spans="1:9" hidden="1" x14ac:dyDescent="0.25">
      <c r="A9832" s="224"/>
      <c r="B9832" s="56"/>
      <c r="C9832" s="56"/>
      <c r="D9832" s="57"/>
      <c r="E9832" s="56"/>
      <c r="F9832" s="62"/>
      <c r="G9832" s="63"/>
      <c r="H9832" s="106"/>
      <c r="I9832" s="70"/>
    </row>
    <row r="9833" spans="1:9" hidden="1" x14ac:dyDescent="0.25">
      <c r="A9833" s="224"/>
      <c r="B9833" s="56"/>
      <c r="C9833" s="56"/>
      <c r="D9833" s="57"/>
      <c r="E9833" s="72"/>
      <c r="F9833" s="62"/>
      <c r="G9833" s="63"/>
      <c r="H9833" s="64"/>
      <c r="I9833" s="70"/>
    </row>
    <row r="9834" spans="1:9" hidden="1" x14ac:dyDescent="0.25">
      <c r="A9834" s="224"/>
      <c r="B9834" s="55"/>
      <c r="C9834" s="56"/>
      <c r="D9834" s="98"/>
      <c r="E9834" s="99"/>
      <c r="F9834" s="120"/>
      <c r="G9834" s="63"/>
      <c r="H9834" s="64"/>
      <c r="I9834" s="70"/>
    </row>
    <row r="9835" spans="1:9" hidden="1" x14ac:dyDescent="0.25">
      <c r="A9835" s="224"/>
      <c r="B9835" s="56"/>
      <c r="C9835" s="56"/>
      <c r="D9835" s="57"/>
      <c r="E9835" s="72"/>
      <c r="F9835" s="77"/>
      <c r="G9835" s="63"/>
      <c r="H9835" s="64"/>
      <c r="I9835" s="70"/>
    </row>
    <row r="9836" spans="1:9" hidden="1" x14ac:dyDescent="0.25">
      <c r="A9836" s="224"/>
      <c r="B9836" s="56"/>
      <c r="C9836" s="81"/>
      <c r="D9836" s="57"/>
      <c r="E9836" s="72"/>
      <c r="F9836" s="62"/>
      <c r="G9836" s="63"/>
      <c r="H9836" s="64"/>
      <c r="I9836" s="70"/>
    </row>
    <row r="9837" spans="1:9" hidden="1" x14ac:dyDescent="0.25">
      <c r="A9837" s="224"/>
      <c r="B9837" s="74"/>
      <c r="C9837" s="56"/>
      <c r="D9837" s="57"/>
      <c r="E9837" s="72"/>
      <c r="F9837" s="62"/>
      <c r="G9837" s="63"/>
      <c r="H9837" s="64"/>
      <c r="I9837" s="70"/>
    </row>
    <row r="9838" spans="1:9" hidden="1" x14ac:dyDescent="0.25">
      <c r="A9838" s="224"/>
      <c r="B9838" s="55"/>
      <c r="C9838" s="72"/>
      <c r="D9838" s="57"/>
      <c r="E9838" s="86"/>
      <c r="F9838" s="62"/>
      <c r="G9838" s="63"/>
      <c r="H9838" s="64"/>
      <c r="I9838" s="70"/>
    </row>
    <row r="9839" spans="1:9" hidden="1" x14ac:dyDescent="0.25">
      <c r="A9839" s="224"/>
      <c r="B9839" s="56"/>
      <c r="C9839" s="56"/>
      <c r="D9839" s="151"/>
      <c r="E9839" s="56"/>
      <c r="F9839" s="77"/>
      <c r="G9839" s="63"/>
      <c r="H9839" s="64"/>
      <c r="I9839" s="70"/>
    </row>
    <row r="9840" spans="1:9" hidden="1" x14ac:dyDescent="0.25">
      <c r="A9840" s="224"/>
      <c r="B9840" s="56"/>
      <c r="C9840" s="56"/>
      <c r="D9840" s="57"/>
      <c r="E9840" s="66"/>
      <c r="F9840" s="62"/>
      <c r="G9840" s="63"/>
      <c r="H9840" s="64"/>
      <c r="I9840" s="70"/>
    </row>
    <row r="9841" spans="1:9" hidden="1" x14ac:dyDescent="0.25">
      <c r="A9841" s="224"/>
      <c r="B9841" s="56"/>
      <c r="C9841" s="75"/>
      <c r="D9841" s="83"/>
      <c r="E9841" s="72"/>
      <c r="F9841" s="76"/>
      <c r="G9841" s="63"/>
      <c r="H9841" s="64"/>
      <c r="I9841" s="70"/>
    </row>
    <row r="9842" spans="1:9" hidden="1" x14ac:dyDescent="0.25">
      <c r="A9842" s="224"/>
      <c r="B9842" s="56"/>
      <c r="C9842" s="75"/>
      <c r="D9842" s="57"/>
      <c r="E9842" s="72"/>
      <c r="F9842" s="62"/>
      <c r="G9842" s="63"/>
      <c r="H9842" s="64"/>
      <c r="I9842" s="70"/>
    </row>
    <row r="9843" spans="1:9" hidden="1" x14ac:dyDescent="0.25">
      <c r="A9843" s="224"/>
      <c r="B9843" s="56"/>
      <c r="C9843" s="75"/>
      <c r="D9843" s="57"/>
      <c r="E9843" s="72"/>
      <c r="F9843" s="76"/>
      <c r="G9843" s="63"/>
      <c r="H9843" s="64"/>
      <c r="I9843" s="70"/>
    </row>
    <row r="9844" spans="1:9" hidden="1" x14ac:dyDescent="0.25">
      <c r="A9844" s="224"/>
      <c r="B9844" s="56"/>
      <c r="C9844" s="75"/>
      <c r="D9844" s="57"/>
      <c r="E9844" s="72"/>
      <c r="F9844" s="76"/>
      <c r="G9844" s="63"/>
      <c r="H9844" s="64"/>
      <c r="I9844" s="70"/>
    </row>
    <row r="9845" spans="1:9" hidden="1" x14ac:dyDescent="0.25">
      <c r="A9845" s="224"/>
      <c r="B9845" s="74"/>
      <c r="C9845" s="75"/>
      <c r="D9845" s="83"/>
      <c r="E9845" s="72"/>
      <c r="F9845" s="76"/>
      <c r="G9845" s="63"/>
      <c r="H9845" s="64"/>
      <c r="I9845" s="70"/>
    </row>
    <row r="9846" spans="1:9" hidden="1" x14ac:dyDescent="0.25">
      <c r="A9846" s="224"/>
      <c r="B9846" s="56"/>
      <c r="C9846" s="75"/>
      <c r="D9846" s="61"/>
      <c r="E9846" s="72"/>
      <c r="F9846" s="62"/>
      <c r="G9846" s="63"/>
      <c r="H9846" s="64"/>
      <c r="I9846" s="70"/>
    </row>
    <row r="9847" spans="1:9" hidden="1" x14ac:dyDescent="0.25">
      <c r="A9847" s="224"/>
      <c r="B9847" s="81"/>
      <c r="C9847" s="75"/>
      <c r="D9847" s="57"/>
      <c r="E9847" s="72"/>
      <c r="F9847" s="76"/>
      <c r="G9847" s="63"/>
      <c r="H9847" s="64"/>
      <c r="I9847" s="70"/>
    </row>
    <row r="9848" spans="1:9" hidden="1" x14ac:dyDescent="0.25">
      <c r="A9848" s="224"/>
      <c r="B9848" s="68"/>
      <c r="C9848" s="56"/>
      <c r="D9848" s="57"/>
      <c r="E9848" s="72"/>
      <c r="F9848" s="62"/>
      <c r="G9848" s="63"/>
      <c r="H9848" s="64"/>
      <c r="I9848" s="70"/>
    </row>
    <row r="9849" spans="1:9" hidden="1" x14ac:dyDescent="0.25">
      <c r="A9849" s="224"/>
      <c r="B9849" s="68"/>
      <c r="C9849" s="56"/>
      <c r="D9849" s="57"/>
      <c r="E9849" s="86"/>
      <c r="F9849" s="62"/>
      <c r="G9849" s="63"/>
      <c r="H9849" s="64"/>
      <c r="I9849" s="70"/>
    </row>
    <row r="9850" spans="1:9" hidden="1" x14ac:dyDescent="0.25">
      <c r="A9850" s="224"/>
      <c r="B9850" s="74"/>
      <c r="C9850" s="75"/>
      <c r="D9850" s="128"/>
      <c r="E9850" s="99"/>
      <c r="F9850" s="58"/>
      <c r="G9850" s="63"/>
      <c r="H9850" s="64"/>
      <c r="I9850" s="70"/>
    </row>
    <row r="9851" spans="1:9" hidden="1" x14ac:dyDescent="0.25">
      <c r="A9851" s="224"/>
      <c r="B9851" s="56"/>
      <c r="C9851" s="75"/>
      <c r="D9851" s="128"/>
      <c r="E9851" s="99"/>
      <c r="F9851" s="62"/>
      <c r="G9851" s="63"/>
      <c r="H9851" s="64"/>
      <c r="I9851" s="70"/>
    </row>
    <row r="9852" spans="1:9" hidden="1" x14ac:dyDescent="0.25">
      <c r="A9852" s="224"/>
      <c r="B9852" s="55"/>
      <c r="C9852" s="72"/>
      <c r="D9852" s="57"/>
      <c r="E9852" s="72"/>
      <c r="F9852" s="62"/>
      <c r="G9852" s="63"/>
      <c r="H9852" s="64"/>
      <c r="I9852" s="73"/>
    </row>
    <row r="9853" spans="1:9" hidden="1" x14ac:dyDescent="0.25">
      <c r="A9853" s="224"/>
      <c r="B9853" s="56"/>
      <c r="C9853" s="80"/>
      <c r="D9853" s="57"/>
      <c r="E9853" s="66"/>
      <c r="F9853" s="67"/>
      <c r="G9853" s="63"/>
      <c r="H9853" s="64"/>
      <c r="I9853" s="73"/>
    </row>
    <row r="9854" spans="1:9" hidden="1" x14ac:dyDescent="0.25">
      <c r="A9854" s="224"/>
      <c r="B9854" s="56"/>
      <c r="C9854" s="56"/>
      <c r="D9854" s="57"/>
      <c r="E9854" s="72"/>
      <c r="F9854" s="58"/>
      <c r="G9854" s="63"/>
      <c r="H9854" s="64"/>
      <c r="I9854" s="73"/>
    </row>
    <row r="9855" spans="1:9" hidden="1" x14ac:dyDescent="0.25">
      <c r="A9855" s="224"/>
      <c r="B9855" s="81"/>
      <c r="C9855" s="56"/>
      <c r="D9855" s="57"/>
      <c r="E9855" s="72"/>
      <c r="F9855" s="62"/>
      <c r="G9855" s="63"/>
      <c r="H9855" s="64"/>
      <c r="I9855" s="70"/>
    </row>
    <row r="9856" spans="1:9" hidden="1" x14ac:dyDescent="0.25">
      <c r="A9856" s="224"/>
      <c r="B9856" s="56"/>
      <c r="C9856" s="56"/>
      <c r="D9856" s="57"/>
      <c r="E9856" s="66"/>
      <c r="F9856" s="62"/>
      <c r="G9856" s="63"/>
      <c r="H9856" s="64"/>
      <c r="I9856" s="70"/>
    </row>
    <row r="9857" spans="1:9" hidden="1" x14ac:dyDescent="0.25">
      <c r="A9857" s="224"/>
      <c r="B9857" s="56"/>
      <c r="C9857" s="80"/>
      <c r="D9857" s="57"/>
      <c r="E9857" s="66"/>
      <c r="F9857" s="67"/>
      <c r="G9857" s="63"/>
      <c r="H9857" s="64"/>
      <c r="I9857" s="70"/>
    </row>
    <row r="9858" spans="1:9" hidden="1" x14ac:dyDescent="0.25">
      <c r="A9858" s="224"/>
      <c r="B9858" s="56"/>
      <c r="C9858" s="56"/>
      <c r="D9858" s="83"/>
      <c r="E9858" s="72"/>
      <c r="F9858" s="76"/>
      <c r="G9858" s="63"/>
      <c r="H9858" s="64"/>
      <c r="I9858" s="70"/>
    </row>
    <row r="9859" spans="1:9" hidden="1" x14ac:dyDescent="0.25">
      <c r="A9859" s="224"/>
      <c r="B9859" s="56"/>
      <c r="C9859" s="56"/>
      <c r="D9859" s="83"/>
      <c r="E9859" s="72"/>
      <c r="F9859" s="76"/>
      <c r="G9859" s="63"/>
      <c r="H9859" s="64"/>
      <c r="I9859" s="70"/>
    </row>
    <row r="9860" spans="1:9" hidden="1" x14ac:dyDescent="0.25">
      <c r="A9860" s="224"/>
      <c r="B9860" s="56"/>
      <c r="C9860" s="56"/>
      <c r="D9860" s="83"/>
      <c r="E9860" s="72"/>
      <c r="F9860" s="76"/>
      <c r="G9860" s="63"/>
      <c r="H9860" s="64"/>
      <c r="I9860" s="70"/>
    </row>
    <row r="9861" spans="1:9" hidden="1" x14ac:dyDescent="0.25">
      <c r="A9861" s="224"/>
      <c r="B9861" s="56"/>
      <c r="C9861" s="56"/>
      <c r="D9861" s="83"/>
      <c r="E9861" s="72"/>
      <c r="F9861" s="76"/>
      <c r="G9861" s="63"/>
      <c r="H9861" s="64"/>
      <c r="I9861" s="70"/>
    </row>
    <row r="9862" spans="1:9" hidden="1" x14ac:dyDescent="0.25">
      <c r="A9862" s="224"/>
      <c r="B9862" s="56"/>
      <c r="C9862" s="56"/>
      <c r="D9862" s="83"/>
      <c r="E9862" s="72"/>
      <c r="F9862" s="76"/>
      <c r="G9862" s="63"/>
      <c r="H9862" s="64"/>
      <c r="I9862" s="70"/>
    </row>
    <row r="9863" spans="1:9" hidden="1" x14ac:dyDescent="0.25">
      <c r="A9863" s="224"/>
      <c r="B9863" s="56"/>
      <c r="C9863" s="56"/>
      <c r="D9863" s="57"/>
      <c r="E9863" s="72"/>
      <c r="F9863" s="62"/>
      <c r="G9863" s="63"/>
      <c r="H9863" s="64"/>
      <c r="I9863" s="70"/>
    </row>
    <row r="9864" spans="1:9" hidden="1" x14ac:dyDescent="0.25">
      <c r="A9864" s="224"/>
      <c r="B9864" s="56"/>
      <c r="C9864" s="56"/>
      <c r="D9864" s="87"/>
      <c r="E9864" s="72"/>
      <c r="F9864" s="62"/>
      <c r="G9864" s="63"/>
      <c r="H9864" s="64"/>
      <c r="I9864" s="70"/>
    </row>
    <row r="9865" spans="1:9" hidden="1" x14ac:dyDescent="0.25">
      <c r="A9865" s="224"/>
      <c r="B9865" s="56"/>
      <c r="C9865" s="56"/>
      <c r="D9865" s="57"/>
      <c r="E9865" s="66"/>
      <c r="F9865" s="76"/>
      <c r="G9865" s="63"/>
      <c r="H9865" s="64"/>
      <c r="I9865" s="70"/>
    </row>
    <row r="9866" spans="1:9" hidden="1" x14ac:dyDescent="0.25">
      <c r="A9866" s="224"/>
      <c r="B9866" s="56"/>
      <c r="C9866" s="56"/>
      <c r="D9866" s="83"/>
      <c r="E9866" s="72"/>
      <c r="F9866" s="76"/>
      <c r="G9866" s="63"/>
      <c r="H9866" s="64"/>
      <c r="I9866" s="70"/>
    </row>
    <row r="9867" spans="1:9" hidden="1" x14ac:dyDescent="0.25">
      <c r="A9867" s="224"/>
      <c r="B9867" s="56"/>
      <c r="C9867" s="56"/>
      <c r="D9867" s="57"/>
      <c r="E9867" s="100"/>
      <c r="F9867" s="62"/>
      <c r="G9867" s="63"/>
      <c r="H9867" s="64"/>
      <c r="I9867" s="70"/>
    </row>
    <row r="9868" spans="1:9" hidden="1" x14ac:dyDescent="0.25">
      <c r="A9868" s="224"/>
      <c r="B9868" s="56"/>
      <c r="C9868" s="56"/>
      <c r="D9868" s="61"/>
      <c r="E9868" s="72"/>
      <c r="F9868" s="76"/>
      <c r="G9868" s="63"/>
      <c r="H9868" s="64"/>
      <c r="I9868" s="56"/>
    </row>
    <row r="9869" spans="1:9" hidden="1" x14ac:dyDescent="0.25">
      <c r="A9869" s="224"/>
      <c r="B9869" s="68"/>
      <c r="C9869" s="56"/>
      <c r="D9869" s="57"/>
      <c r="E9869" s="72"/>
      <c r="F9869" s="76"/>
      <c r="G9869" s="63"/>
      <c r="H9869" s="64"/>
      <c r="I9869" s="56"/>
    </row>
    <row r="9870" spans="1:9" hidden="1" x14ac:dyDescent="0.25">
      <c r="A9870" s="224"/>
      <c r="B9870" s="68"/>
      <c r="C9870" s="56"/>
      <c r="D9870" s="61"/>
      <c r="E9870" s="56"/>
      <c r="F9870" s="62"/>
      <c r="G9870" s="63"/>
      <c r="H9870" s="56"/>
      <c r="I9870" s="56"/>
    </row>
    <row r="9871" spans="1:9" hidden="1" x14ac:dyDescent="0.25">
      <c r="A9871" s="224"/>
      <c r="B9871" s="56"/>
      <c r="C9871" s="56"/>
      <c r="D9871" s="57"/>
      <c r="E9871" s="56"/>
      <c r="F9871" s="62"/>
      <c r="G9871" s="63"/>
      <c r="H9871" s="56"/>
      <c r="I9871" s="56"/>
    </row>
    <row r="9872" spans="1:9" hidden="1" x14ac:dyDescent="0.25">
      <c r="A9872" s="224"/>
      <c r="B9872" s="55"/>
      <c r="C9872" s="56"/>
      <c r="D9872" s="83"/>
      <c r="E9872" s="84"/>
      <c r="F9872" s="76"/>
      <c r="G9872" s="63"/>
      <c r="H9872" s="56"/>
      <c r="I9872" s="56"/>
    </row>
    <row r="9873" spans="1:9" hidden="1" x14ac:dyDescent="0.25">
      <c r="A9873" s="224"/>
      <c r="B9873" s="56"/>
      <c r="C9873" s="65"/>
      <c r="D9873" s="57"/>
      <c r="E9873" s="66"/>
      <c r="F9873" s="62"/>
      <c r="G9873" s="63"/>
      <c r="H9873" s="56"/>
      <c r="I9873" s="56"/>
    </row>
    <row r="9874" spans="1:9" hidden="1" x14ac:dyDescent="0.25">
      <c r="A9874" s="224"/>
      <c r="B9874" s="74"/>
      <c r="C9874" s="75"/>
      <c r="D9874" s="57"/>
      <c r="E9874" s="72"/>
      <c r="F9874" s="58"/>
      <c r="G9874" s="63"/>
      <c r="H9874" s="56"/>
      <c r="I9874" s="56"/>
    </row>
    <row r="9875" spans="1:9" hidden="1" x14ac:dyDescent="0.25">
      <c r="A9875" s="224"/>
      <c r="B9875" s="56"/>
      <c r="C9875" s="75"/>
      <c r="D9875" s="105"/>
      <c r="E9875" s="72"/>
      <c r="F9875" s="62"/>
      <c r="G9875" s="63"/>
      <c r="H9875" s="56"/>
      <c r="I9875" s="56"/>
    </row>
    <row r="9876" spans="1:9" hidden="1" x14ac:dyDescent="0.25">
      <c r="A9876" s="224"/>
      <c r="B9876" s="56"/>
      <c r="C9876" s="56"/>
      <c r="D9876" s="57"/>
      <c r="E9876" s="66"/>
      <c r="F9876" s="76"/>
      <c r="G9876" s="63"/>
      <c r="H9876" s="56"/>
      <c r="I9876" s="56"/>
    </row>
    <row r="9877" spans="1:9" hidden="1" x14ac:dyDescent="0.25">
      <c r="A9877" s="224"/>
      <c r="B9877" s="56"/>
      <c r="C9877" s="56"/>
      <c r="D9877" s="151"/>
      <c r="E9877" s="56"/>
      <c r="F9877" s="77"/>
      <c r="G9877" s="63"/>
      <c r="H9877" s="56"/>
      <c r="I9877" s="56"/>
    </row>
    <row r="9878" spans="1:9" hidden="1" x14ac:dyDescent="0.25">
      <c r="A9878" s="224"/>
      <c r="B9878" s="60"/>
      <c r="C9878" s="492"/>
      <c r="D9878" s="72"/>
      <c r="E9878" s="56"/>
      <c r="F9878" s="62"/>
      <c r="G9878" s="63"/>
      <c r="H9878" s="64"/>
      <c r="I9878" s="56"/>
    </row>
    <row r="9879" spans="1:9" hidden="1" x14ac:dyDescent="0.25">
      <c r="A9879" s="224"/>
      <c r="B9879" s="56"/>
      <c r="C9879" s="56"/>
      <c r="D9879" s="72"/>
      <c r="E9879" s="56"/>
      <c r="F9879" s="62"/>
      <c r="G9879" s="63"/>
      <c r="H9879" s="64"/>
      <c r="I9879" s="56"/>
    </row>
    <row r="9880" spans="1:9" hidden="1" x14ac:dyDescent="0.25">
      <c r="A9880" s="224"/>
      <c r="B9880" s="249"/>
      <c r="C9880" s="56"/>
      <c r="D9880" s="56"/>
      <c r="E9880" s="56"/>
      <c r="F9880" s="62"/>
      <c r="G9880" s="63"/>
      <c r="H9880" s="64"/>
      <c r="I9880" s="56"/>
    </row>
    <row r="9881" spans="1:9" hidden="1" x14ac:dyDescent="0.25">
      <c r="A9881" s="224"/>
      <c r="B9881" s="56"/>
      <c r="C9881" s="56"/>
      <c r="D9881" s="57"/>
      <c r="E9881" s="72"/>
      <c r="F9881" s="62"/>
      <c r="G9881" s="63"/>
      <c r="H9881" s="64"/>
      <c r="I9881" s="56"/>
    </row>
    <row r="9882" spans="1:9" hidden="1" x14ac:dyDescent="0.25">
      <c r="A9882" s="224"/>
      <c r="B9882" s="497"/>
      <c r="C9882" s="56"/>
      <c r="D9882" s="57"/>
      <c r="E9882" s="424"/>
      <c r="F9882" s="62"/>
      <c r="G9882" s="63"/>
      <c r="H9882" s="64"/>
      <c r="I9882" s="56"/>
    </row>
    <row r="9883" spans="1:9" hidden="1" x14ac:dyDescent="0.25">
      <c r="A9883" s="224"/>
      <c r="B9883" s="55"/>
      <c r="C9883" s="56"/>
      <c r="D9883" s="57"/>
      <c r="E9883" s="72"/>
      <c r="F9883" s="62"/>
      <c r="G9883" s="63"/>
      <c r="H9883" s="64"/>
      <c r="I9883" s="56"/>
    </row>
    <row r="9884" spans="1:9" hidden="1" x14ac:dyDescent="0.25">
      <c r="A9884" s="224"/>
      <c r="B9884" s="81"/>
      <c r="C9884" s="56"/>
      <c r="D9884" s="57"/>
      <c r="E9884" s="56"/>
      <c r="F9884" s="76"/>
      <c r="G9884" s="63"/>
      <c r="H9884" s="64"/>
      <c r="I9884" s="56"/>
    </row>
    <row r="9885" spans="1:9" hidden="1" x14ac:dyDescent="0.25">
      <c r="A9885" s="224"/>
      <c r="B9885" s="55"/>
      <c r="C9885" s="56"/>
      <c r="D9885" s="57"/>
      <c r="E9885" s="72"/>
      <c r="F9885" s="62"/>
      <c r="G9885" s="63"/>
      <c r="H9885" s="64"/>
      <c r="I9885" s="56"/>
    </row>
    <row r="9886" spans="1:9" hidden="1" x14ac:dyDescent="0.25">
      <c r="A9886" s="224"/>
      <c r="B9886" s="81"/>
      <c r="C9886" s="56"/>
      <c r="D9886" s="57"/>
      <c r="E9886" s="56"/>
      <c r="F9886" s="76"/>
      <c r="G9886" s="63"/>
      <c r="H9886" s="64"/>
      <c r="I9886" s="56"/>
    </row>
    <row r="9887" spans="1:9" hidden="1" x14ac:dyDescent="0.25">
      <c r="A9887" s="224"/>
      <c r="B9887" s="56"/>
      <c r="C9887" s="56"/>
      <c r="D9887" s="151"/>
      <c r="E9887" s="56"/>
      <c r="F9887" s="77"/>
      <c r="G9887" s="63"/>
      <c r="H9887" s="64"/>
      <c r="I9887" s="56"/>
    </row>
    <row r="9888" spans="1:9" hidden="1" x14ac:dyDescent="0.25">
      <c r="A9888" s="224"/>
      <c r="B9888" s="60"/>
      <c r="C9888" s="492"/>
      <c r="D9888" s="72"/>
      <c r="E9888" s="56"/>
      <c r="F9888" s="62"/>
      <c r="G9888" s="63"/>
      <c r="H9888" s="64"/>
      <c r="I9888" s="56"/>
    </row>
    <row r="9889" spans="1:9" hidden="1" x14ac:dyDescent="0.25">
      <c r="A9889" s="224"/>
      <c r="B9889" s="56"/>
      <c r="C9889" s="123"/>
      <c r="D9889" s="57"/>
      <c r="E9889" s="72"/>
      <c r="F9889" s="62"/>
      <c r="G9889" s="63"/>
      <c r="H9889" s="64"/>
      <c r="I9889" s="56"/>
    </row>
    <row r="9890" spans="1:9" hidden="1" x14ac:dyDescent="0.25">
      <c r="A9890" s="224"/>
      <c r="B9890" s="56"/>
      <c r="C9890" s="56"/>
      <c r="D9890" s="56"/>
      <c r="E9890" s="56"/>
      <c r="F9890" s="62"/>
      <c r="G9890" s="63"/>
      <c r="H9890" s="64"/>
      <c r="I9890" s="56"/>
    </row>
    <row r="9891" spans="1:9" hidden="1" x14ac:dyDescent="0.25">
      <c r="A9891" s="224"/>
      <c r="B9891" s="56"/>
      <c r="C9891" s="56"/>
      <c r="D9891" s="57"/>
      <c r="E9891" s="72"/>
      <c r="F9891" s="58"/>
      <c r="G9891" s="63"/>
      <c r="H9891" s="64"/>
      <c r="I9891" s="56"/>
    </row>
    <row r="9892" spans="1:9" hidden="1" x14ac:dyDescent="0.25">
      <c r="A9892" s="224"/>
      <c r="B9892" s="81"/>
      <c r="C9892" s="56"/>
      <c r="D9892" s="57"/>
      <c r="E9892" s="72"/>
      <c r="F9892" s="76"/>
      <c r="G9892" s="63"/>
      <c r="H9892" s="64"/>
      <c r="I9892" s="56"/>
    </row>
    <row r="9893" spans="1:9" hidden="1" x14ac:dyDescent="0.25">
      <c r="A9893" s="224"/>
      <c r="B9893" s="56"/>
      <c r="C9893" s="71"/>
      <c r="D9893" s="57"/>
      <c r="E9893" s="72"/>
      <c r="F9893" s="62"/>
      <c r="G9893" s="63"/>
      <c r="H9893" s="64"/>
      <c r="I9893" s="56"/>
    </row>
    <row r="9894" spans="1:9" hidden="1" x14ac:dyDescent="0.25">
      <c r="A9894" s="224"/>
      <c r="B9894" s="56"/>
      <c r="C9894" s="56"/>
      <c r="D9894" s="72"/>
      <c r="E9894" s="56"/>
      <c r="F9894" s="62"/>
      <c r="G9894" s="63"/>
      <c r="H9894" s="64"/>
      <c r="I9894" s="56"/>
    </row>
    <row r="9895" spans="1:9" hidden="1" x14ac:dyDescent="0.25">
      <c r="A9895" s="224"/>
      <c r="B9895" s="55"/>
      <c r="C9895" s="56"/>
      <c r="D9895" s="57"/>
      <c r="E9895" s="56"/>
      <c r="F9895" s="76"/>
      <c r="G9895" s="63"/>
      <c r="H9895" s="64"/>
      <c r="I9895" s="56"/>
    </row>
    <row r="9896" spans="1:9" hidden="1" x14ac:dyDescent="0.25">
      <c r="A9896" s="224"/>
      <c r="B9896" s="56"/>
      <c r="C9896" s="126"/>
      <c r="D9896" s="72"/>
      <c r="E9896" s="56"/>
      <c r="F9896" s="62"/>
      <c r="G9896" s="63"/>
      <c r="H9896" s="64"/>
      <c r="I9896" s="56"/>
    </row>
    <row r="9897" spans="1:9" hidden="1" x14ac:dyDescent="0.25">
      <c r="A9897" s="224"/>
      <c r="B9897" s="74"/>
      <c r="C9897" s="75"/>
      <c r="D9897" s="83"/>
      <c r="E9897" s="72"/>
      <c r="F9897" s="58"/>
      <c r="G9897" s="63"/>
      <c r="H9897" s="106"/>
      <c r="I9897" s="56"/>
    </row>
    <row r="9898" spans="1:9" hidden="1" x14ac:dyDescent="0.25">
      <c r="A9898" s="224"/>
      <c r="B9898" s="56"/>
      <c r="C9898" s="75"/>
      <c r="D9898" s="83"/>
      <c r="E9898" s="72"/>
      <c r="F9898" s="62"/>
      <c r="G9898" s="63"/>
      <c r="H9898" s="106"/>
      <c r="I9898" s="70"/>
    </row>
    <row r="9899" spans="1:9" hidden="1" x14ac:dyDescent="0.25">
      <c r="A9899" s="224"/>
      <c r="B9899" s="55"/>
      <c r="C9899" s="245"/>
      <c r="D9899" s="57"/>
      <c r="E9899" s="72"/>
      <c r="F9899" s="58"/>
      <c r="G9899" s="63"/>
      <c r="H9899" s="106"/>
      <c r="I9899" s="70"/>
    </row>
    <row r="9900" spans="1:9" hidden="1" x14ac:dyDescent="0.25">
      <c r="A9900" s="224"/>
      <c r="B9900" s="74"/>
      <c r="C9900" s="75"/>
      <c r="D9900" s="83"/>
      <c r="E9900" s="72"/>
      <c r="F9900" s="58"/>
      <c r="G9900" s="63"/>
      <c r="H9900" s="64"/>
      <c r="I9900" s="70"/>
    </row>
    <row r="9901" spans="1:9" hidden="1" x14ac:dyDescent="0.25">
      <c r="A9901" s="224"/>
      <c r="B9901" s="56"/>
      <c r="C9901" s="75"/>
      <c r="D9901" s="83"/>
      <c r="E9901" s="72"/>
      <c r="F9901" s="62"/>
      <c r="G9901" s="100"/>
      <c r="H9901" s="64"/>
      <c r="I9901" s="56"/>
    </row>
    <row r="9902" spans="1:9" hidden="1" x14ac:dyDescent="0.25">
      <c r="A9902" s="224"/>
      <c r="B9902" s="81"/>
      <c r="C9902" s="75"/>
      <c r="D9902" s="57"/>
      <c r="E9902" s="72"/>
      <c r="F9902" s="76"/>
      <c r="G9902" s="63"/>
      <c r="H9902" s="64"/>
      <c r="I9902" s="56"/>
    </row>
    <row r="9903" spans="1:9" hidden="1" x14ac:dyDescent="0.25">
      <c r="A9903" s="224"/>
      <c r="B9903" s="56"/>
      <c r="C9903" s="56"/>
      <c r="D9903" s="61"/>
      <c r="E9903" s="56"/>
      <c r="F9903" s="76"/>
      <c r="G9903" s="63"/>
      <c r="H9903" s="64"/>
      <c r="I9903" s="56"/>
    </row>
    <row r="9904" spans="1:9" hidden="1" x14ac:dyDescent="0.25">
      <c r="A9904" s="224"/>
      <c r="B9904" s="56"/>
      <c r="C9904" s="56"/>
      <c r="D9904" s="57"/>
      <c r="E9904" s="56"/>
      <c r="F9904" s="62"/>
      <c r="G9904" s="63"/>
      <c r="H9904" s="64"/>
      <c r="I9904" s="56"/>
    </row>
    <row r="9905" spans="1:9" hidden="1" x14ac:dyDescent="0.25">
      <c r="A9905" s="224"/>
      <c r="B9905" s="56"/>
      <c r="C9905" s="56"/>
      <c r="D9905" s="128"/>
      <c r="E9905" s="56"/>
      <c r="F9905" s="116"/>
      <c r="G9905" s="63"/>
      <c r="H9905" s="64"/>
      <c r="I9905" s="73"/>
    </row>
    <row r="9906" spans="1:9" hidden="1" x14ac:dyDescent="0.25">
      <c r="A9906" s="224"/>
      <c r="B9906" s="55"/>
      <c r="C9906" s="56"/>
      <c r="D9906" s="57"/>
      <c r="E9906" s="66"/>
      <c r="F9906" s="62"/>
      <c r="G9906" s="63"/>
      <c r="H9906" s="64"/>
      <c r="I9906" s="73"/>
    </row>
    <row r="9907" spans="1:9" hidden="1" x14ac:dyDescent="0.25">
      <c r="A9907" s="224"/>
      <c r="B9907" s="68"/>
      <c r="C9907" s="56"/>
      <c r="D9907" s="87"/>
      <c r="E9907" s="72"/>
      <c r="F9907" s="62"/>
      <c r="G9907" s="63"/>
      <c r="H9907" s="64"/>
      <c r="I9907" s="73"/>
    </row>
    <row r="9908" spans="1:9" hidden="1" x14ac:dyDescent="0.25">
      <c r="A9908" s="224"/>
      <c r="B9908" s="74"/>
      <c r="C9908" s="56"/>
      <c r="D9908" s="57"/>
      <c r="E9908" s="56"/>
      <c r="F9908" s="62"/>
      <c r="G9908" s="63"/>
      <c r="H9908" s="64"/>
      <c r="I9908" s="73"/>
    </row>
    <row r="9909" spans="1:9" hidden="1" x14ac:dyDescent="0.25">
      <c r="A9909" s="224"/>
      <c r="B9909" s="56"/>
      <c r="C9909" s="270"/>
      <c r="D9909" s="57"/>
      <c r="E9909" s="221"/>
      <c r="F9909" s="62"/>
      <c r="G9909" s="63"/>
      <c r="H9909" s="64"/>
      <c r="I9909" s="73"/>
    </row>
    <row r="9910" spans="1:9" hidden="1" x14ac:dyDescent="0.25">
      <c r="A9910" s="224"/>
      <c r="B9910" s="74"/>
      <c r="C9910" s="75"/>
      <c r="D9910" s="83"/>
      <c r="E9910" s="72"/>
      <c r="F9910" s="76"/>
      <c r="G9910" s="63"/>
      <c r="H9910" s="64"/>
      <c r="I9910" s="73"/>
    </row>
    <row r="9911" spans="1:9" hidden="1" x14ac:dyDescent="0.25">
      <c r="A9911" s="224"/>
      <c r="B9911" s="74"/>
      <c r="C9911" s="56"/>
      <c r="D9911" s="57"/>
      <c r="E9911" s="56"/>
      <c r="F9911" s="62"/>
      <c r="G9911" s="63"/>
      <c r="H9911" s="64"/>
      <c r="I9911" s="70"/>
    </row>
    <row r="9912" spans="1:9" hidden="1" x14ac:dyDescent="0.25">
      <c r="A9912" s="224"/>
      <c r="B9912" s="56"/>
      <c r="C9912" s="75"/>
      <c r="D9912" s="83"/>
      <c r="E9912" s="72"/>
      <c r="F9912" s="62"/>
      <c r="G9912" s="63"/>
      <c r="H9912" s="64"/>
      <c r="I9912" s="70"/>
    </row>
    <row r="9913" spans="1:9" hidden="1" x14ac:dyDescent="0.25">
      <c r="A9913" s="224"/>
      <c r="B9913" s="74"/>
      <c r="C9913" s="56"/>
      <c r="D9913" s="57"/>
      <c r="E9913" s="56"/>
      <c r="F9913" s="58"/>
      <c r="G9913" s="63"/>
      <c r="H9913" s="64"/>
      <c r="I9913" s="56"/>
    </row>
    <row r="9914" spans="1:9" hidden="1" x14ac:dyDescent="0.25">
      <c r="A9914" s="224"/>
      <c r="B9914" s="56"/>
      <c r="C9914" s="56"/>
      <c r="D9914" s="151"/>
      <c r="E9914" s="56"/>
      <c r="F9914" s="77"/>
      <c r="G9914" s="63"/>
      <c r="H9914" s="64"/>
      <c r="I9914" s="56"/>
    </row>
    <row r="9915" spans="1:9" hidden="1" x14ac:dyDescent="0.25">
      <c r="A9915" s="224"/>
      <c r="B9915" s="60"/>
      <c r="C9915" s="492"/>
      <c r="D9915" s="72"/>
      <c r="E9915" s="56"/>
      <c r="F9915" s="62"/>
      <c r="G9915" s="63"/>
      <c r="H9915" s="64"/>
      <c r="I9915" s="56"/>
    </row>
    <row r="9916" spans="1:9" hidden="1" x14ac:dyDescent="0.25">
      <c r="A9916" s="224"/>
      <c r="B9916" s="56"/>
      <c r="C9916" s="56"/>
      <c r="D9916" s="72"/>
      <c r="E9916" s="56"/>
      <c r="F9916" s="62"/>
      <c r="G9916" s="63"/>
      <c r="H9916" s="64"/>
      <c r="I9916" s="56"/>
    </row>
    <row r="9917" spans="1:9" hidden="1" x14ac:dyDescent="0.25">
      <c r="A9917" s="224"/>
      <c r="B9917" s="56"/>
      <c r="C9917" s="56"/>
      <c r="D9917" s="57"/>
      <c r="E9917" s="72"/>
      <c r="F9917" s="62"/>
      <c r="G9917" s="63"/>
      <c r="H9917" s="64"/>
      <c r="I9917" s="56"/>
    </row>
    <row r="9918" spans="1:9" hidden="1" x14ac:dyDescent="0.25">
      <c r="A9918" s="224"/>
      <c r="B9918" s="74"/>
      <c r="C9918" s="75"/>
      <c r="D9918" s="83"/>
      <c r="E9918" s="72"/>
      <c r="F9918" s="76"/>
      <c r="G9918" s="63"/>
      <c r="H9918" s="64"/>
      <c r="I9918" s="56"/>
    </row>
    <row r="9919" spans="1:9" hidden="1" x14ac:dyDescent="0.25">
      <c r="A9919" s="224"/>
      <c r="B9919" s="56"/>
      <c r="C9919" s="56"/>
      <c r="D9919" s="61"/>
      <c r="E9919" s="56"/>
      <c r="F9919" s="62"/>
      <c r="G9919" s="63"/>
      <c r="H9919" s="64"/>
      <c r="I9919" s="56"/>
    </row>
    <row r="9920" spans="1:9" hidden="1" x14ac:dyDescent="0.25">
      <c r="A9920" s="224"/>
      <c r="B9920" s="55"/>
      <c r="C9920" s="56"/>
      <c r="D9920" s="57"/>
      <c r="E9920" s="66"/>
      <c r="F9920" s="76"/>
      <c r="G9920" s="63"/>
      <c r="H9920" s="64"/>
      <c r="I9920" s="56"/>
    </row>
    <row r="9921" spans="1:9" hidden="1" x14ac:dyDescent="0.25">
      <c r="A9921" s="224"/>
      <c r="B9921" s="56"/>
      <c r="C9921" s="56"/>
      <c r="D9921" s="57"/>
      <c r="E9921" s="56"/>
      <c r="F9921" s="76"/>
      <c r="G9921" s="63"/>
      <c r="H9921" s="64"/>
      <c r="I9921" s="56"/>
    </row>
    <row r="9922" spans="1:9" hidden="1" x14ac:dyDescent="0.25">
      <c r="A9922" s="224"/>
      <c r="B9922" s="56"/>
      <c r="C9922" s="123"/>
      <c r="D9922" s="57"/>
      <c r="E9922" s="72"/>
      <c r="F9922" s="62"/>
      <c r="G9922" s="63"/>
      <c r="H9922" s="64"/>
      <c r="I9922" s="56"/>
    </row>
    <row r="9923" spans="1:9" hidden="1" x14ac:dyDescent="0.25">
      <c r="A9923" s="224"/>
      <c r="B9923" s="56"/>
      <c r="C9923" s="56"/>
      <c r="D9923" s="57"/>
      <c r="E9923" s="72"/>
      <c r="F9923" s="67"/>
      <c r="G9923" s="63"/>
      <c r="H9923" s="64"/>
      <c r="I9923" s="56"/>
    </row>
    <row r="9924" spans="1:9" hidden="1" x14ac:dyDescent="0.25">
      <c r="A9924" s="224"/>
      <c r="B9924" s="56"/>
      <c r="C9924" s="71"/>
      <c r="D9924" s="57"/>
      <c r="E9924" s="72"/>
      <c r="F9924" s="62"/>
      <c r="G9924" s="63"/>
      <c r="H9924" s="64"/>
      <c r="I9924" s="56"/>
    </row>
    <row r="9925" spans="1:9" hidden="1" x14ac:dyDescent="0.25">
      <c r="A9925" s="224"/>
      <c r="B9925" s="55"/>
      <c r="C9925" s="56"/>
      <c r="D9925" s="57"/>
      <c r="E9925" s="66"/>
      <c r="F9925" s="76"/>
      <c r="G9925" s="63"/>
      <c r="H9925" s="64"/>
      <c r="I9925" s="56"/>
    </row>
    <row r="9926" spans="1:9" hidden="1" x14ac:dyDescent="0.25">
      <c r="A9926" s="224"/>
      <c r="B9926" s="56"/>
      <c r="C9926" s="56"/>
      <c r="D9926" s="57"/>
      <c r="E9926" s="56"/>
      <c r="F9926" s="76"/>
      <c r="G9926" s="63"/>
      <c r="H9926" s="106"/>
      <c r="I9926" s="56"/>
    </row>
    <row r="9927" spans="1:9" hidden="1" x14ac:dyDescent="0.25">
      <c r="A9927" s="224"/>
      <c r="B9927" s="56"/>
      <c r="C9927" s="56"/>
      <c r="D9927" s="83"/>
      <c r="E9927" s="72"/>
      <c r="F9927" s="62"/>
      <c r="G9927" s="63"/>
      <c r="H9927" s="106"/>
      <c r="I9927" s="56"/>
    </row>
    <row r="9928" spans="1:9" hidden="1" x14ac:dyDescent="0.25">
      <c r="A9928" s="224"/>
      <c r="B9928" s="56"/>
      <c r="C9928" s="80"/>
      <c r="D9928" s="72"/>
      <c r="E9928" s="72"/>
      <c r="F9928" s="62"/>
      <c r="G9928" s="63"/>
      <c r="H9928" s="106"/>
      <c r="I9928" s="56"/>
    </row>
    <row r="9929" spans="1:9" hidden="1" x14ac:dyDescent="0.25">
      <c r="A9929" s="224"/>
      <c r="B9929" s="55"/>
      <c r="C9929" s="245"/>
      <c r="D9929" s="57"/>
      <c r="E9929" s="72"/>
      <c r="F9929" s="58"/>
      <c r="G9929" s="63"/>
      <c r="H9929" s="106"/>
      <c r="I9929" s="56"/>
    </row>
    <row r="9930" spans="1:9" hidden="1" x14ac:dyDescent="0.25">
      <c r="A9930" s="224"/>
      <c r="B9930" s="56"/>
      <c r="C9930" s="71"/>
      <c r="D9930" s="57"/>
      <c r="E9930" s="72"/>
      <c r="F9930" s="62"/>
      <c r="G9930" s="63"/>
      <c r="H9930" s="106"/>
      <c r="I9930" s="56"/>
    </row>
    <row r="9931" spans="1:9" hidden="1" x14ac:dyDescent="0.25">
      <c r="A9931" s="224"/>
      <c r="B9931" s="74"/>
      <c r="C9931" s="75"/>
      <c r="D9931" s="83"/>
      <c r="E9931" s="72"/>
      <c r="F9931" s="76"/>
      <c r="G9931" s="63"/>
      <c r="H9931" s="106"/>
      <c r="I9931" s="56"/>
    </row>
    <row r="9932" spans="1:9" hidden="1" x14ac:dyDescent="0.25">
      <c r="A9932" s="224"/>
      <c r="B9932" s="56"/>
      <c r="C9932" s="56"/>
      <c r="D9932" s="57"/>
      <c r="E9932" s="72"/>
      <c r="F9932" s="76"/>
      <c r="G9932" s="63"/>
      <c r="H9932" s="64"/>
      <c r="I9932" s="56"/>
    </row>
    <row r="9933" spans="1:9" hidden="1" x14ac:dyDescent="0.25">
      <c r="A9933" s="224"/>
      <c r="B9933" s="56"/>
      <c r="C9933" s="56"/>
      <c r="D9933" s="57"/>
      <c r="E9933" s="56"/>
      <c r="F9933" s="62"/>
      <c r="G9933" s="63"/>
      <c r="H9933" s="64"/>
      <c r="I9933" s="414"/>
    </row>
    <row r="9934" spans="1:9" hidden="1" x14ac:dyDescent="0.25">
      <c r="A9934" s="224"/>
      <c r="B9934" s="414"/>
      <c r="C9934" s="414"/>
      <c r="D9934" s="419"/>
      <c r="E9934" s="414"/>
      <c r="F9934" s="417"/>
      <c r="G9934" s="417"/>
      <c r="H9934" s="64"/>
      <c r="I9934" s="414"/>
    </row>
    <row r="9935" spans="1:9" hidden="1" x14ac:dyDescent="0.25">
      <c r="A9935" s="224"/>
      <c r="B9935" s="414"/>
      <c r="C9935" s="414"/>
      <c r="D9935" s="414"/>
      <c r="E9935" s="414"/>
      <c r="F9935" s="498"/>
      <c r="G9935" s="417"/>
      <c r="H9935" s="418"/>
      <c r="I9935" s="56"/>
    </row>
    <row r="9936" spans="1:9" hidden="1" x14ac:dyDescent="0.25">
      <c r="A9936" s="224"/>
      <c r="B9936" s="81"/>
      <c r="C9936" s="80"/>
      <c r="D9936" s="57"/>
      <c r="E9936" s="72"/>
      <c r="F9936" s="67"/>
      <c r="G9936" s="63"/>
      <c r="H9936" s="418"/>
      <c r="I9936" s="56"/>
    </row>
    <row r="9937" spans="1:9" hidden="1" x14ac:dyDescent="0.25">
      <c r="A9937" s="224"/>
      <c r="B9937" s="74"/>
      <c r="C9937" s="75"/>
      <c r="D9937" s="83"/>
      <c r="E9937" s="72"/>
      <c r="F9937" s="76"/>
      <c r="G9937" s="63"/>
      <c r="H9937" s="64"/>
      <c r="I9937" s="73"/>
    </row>
    <row r="9938" spans="1:9" hidden="1" x14ac:dyDescent="0.25">
      <c r="A9938" s="224"/>
      <c r="B9938" s="60"/>
      <c r="C9938" s="151"/>
      <c r="D9938" s="57"/>
      <c r="E9938" s="86"/>
      <c r="F9938" s="62"/>
      <c r="G9938" s="63"/>
      <c r="H9938" s="64"/>
      <c r="I9938" s="56"/>
    </row>
    <row r="9939" spans="1:9" hidden="1" x14ac:dyDescent="0.25">
      <c r="A9939" s="224"/>
      <c r="B9939" s="56"/>
      <c r="C9939" s="56"/>
      <c r="D9939" s="151"/>
      <c r="E9939" s="56"/>
      <c r="F9939" s="77"/>
      <c r="G9939" s="63"/>
      <c r="H9939" s="64"/>
      <c r="I9939" s="56"/>
    </row>
    <row r="9940" spans="1:9" hidden="1" x14ac:dyDescent="0.25">
      <c r="A9940" s="224"/>
      <c r="B9940" s="60"/>
      <c r="C9940" s="492"/>
      <c r="D9940" s="72"/>
      <c r="E9940" s="56"/>
      <c r="F9940" s="62"/>
      <c r="G9940" s="63"/>
      <c r="H9940" s="64"/>
      <c r="I9940" s="56"/>
    </row>
    <row r="9941" spans="1:9" hidden="1" x14ac:dyDescent="0.25">
      <c r="A9941" s="224"/>
      <c r="B9941" s="56"/>
      <c r="C9941" s="56"/>
      <c r="D9941" s="72"/>
      <c r="E9941" s="56"/>
      <c r="F9941" s="62"/>
      <c r="G9941" s="63"/>
      <c r="H9941" s="64"/>
      <c r="I9941" s="56"/>
    </row>
    <row r="9942" spans="1:9" hidden="1" x14ac:dyDescent="0.25">
      <c r="A9942" s="224"/>
      <c r="B9942" s="74"/>
      <c r="C9942" s="75"/>
      <c r="D9942" s="83"/>
      <c r="E9942" s="72"/>
      <c r="F9942" s="76"/>
      <c r="G9942" s="63"/>
      <c r="H9942" s="64"/>
      <c r="I9942" s="56"/>
    </row>
    <row r="9943" spans="1:9" hidden="1" x14ac:dyDescent="0.25">
      <c r="A9943" s="224"/>
      <c r="B9943" s="74"/>
      <c r="C9943" s="75"/>
      <c r="D9943" s="83"/>
      <c r="E9943" s="72"/>
      <c r="F9943" s="76"/>
      <c r="G9943" s="63"/>
      <c r="H9943" s="64"/>
      <c r="I9943" s="56"/>
    </row>
    <row r="9944" spans="1:9" hidden="1" x14ac:dyDescent="0.25">
      <c r="A9944" s="224"/>
      <c r="B9944" s="74"/>
      <c r="C9944" s="56"/>
      <c r="D9944" s="57"/>
      <c r="E9944" s="56"/>
      <c r="F9944" s="58"/>
      <c r="G9944" s="63"/>
      <c r="H9944" s="64"/>
      <c r="I9944" s="56"/>
    </row>
    <row r="9945" spans="1:9" hidden="1" x14ac:dyDescent="0.25">
      <c r="A9945" s="224"/>
      <c r="B9945" s="68"/>
      <c r="C9945" s="56"/>
      <c r="D9945" s="87"/>
      <c r="E9945" s="72"/>
      <c r="F9945" s="62"/>
      <c r="G9945" s="63"/>
      <c r="H9945" s="64"/>
      <c r="I9945" s="56"/>
    </row>
    <row r="9946" spans="1:9" hidden="1" x14ac:dyDescent="0.25">
      <c r="A9946" s="224"/>
      <c r="B9946" s="56"/>
      <c r="C9946" s="123"/>
      <c r="D9946" s="57"/>
      <c r="E9946" s="72"/>
      <c r="F9946" s="58"/>
      <c r="G9946" s="63"/>
      <c r="H9946" s="64"/>
      <c r="I9946" s="56"/>
    </row>
    <row r="9947" spans="1:9" hidden="1" x14ac:dyDescent="0.25">
      <c r="A9947" s="224"/>
      <c r="B9947" s="68"/>
      <c r="C9947" s="56"/>
      <c r="D9947" s="87"/>
      <c r="E9947" s="72"/>
      <c r="F9947" s="62"/>
      <c r="G9947" s="63"/>
      <c r="H9947" s="64"/>
      <c r="I9947" s="56"/>
    </row>
    <row r="9948" spans="1:9" hidden="1" x14ac:dyDescent="0.25">
      <c r="A9948" s="224"/>
      <c r="B9948" s="56"/>
      <c r="C9948" s="80"/>
      <c r="D9948" s="56"/>
      <c r="E9948" s="66"/>
      <c r="F9948" s="58"/>
      <c r="G9948" s="63"/>
      <c r="H9948" s="64"/>
      <c r="I9948" s="56"/>
    </row>
    <row r="9949" spans="1:9" hidden="1" x14ac:dyDescent="0.25">
      <c r="A9949" s="224"/>
      <c r="B9949" s="81"/>
      <c r="C9949" s="75"/>
      <c r="D9949" s="57"/>
      <c r="E9949" s="72"/>
      <c r="F9949" s="76"/>
      <c r="G9949" s="63"/>
      <c r="H9949" s="64"/>
      <c r="I9949" s="56"/>
    </row>
    <row r="9950" spans="1:9" hidden="1" x14ac:dyDescent="0.25">
      <c r="A9950" s="224"/>
      <c r="B9950" s="56"/>
      <c r="C9950" s="56"/>
      <c r="D9950" s="57"/>
      <c r="E9950" s="72"/>
      <c r="F9950" s="77"/>
      <c r="G9950" s="63"/>
      <c r="H9950" s="64"/>
      <c r="I9950" s="56"/>
    </row>
    <row r="9951" spans="1:9" hidden="1" x14ac:dyDescent="0.25">
      <c r="A9951" s="224"/>
      <c r="B9951" s="56"/>
      <c r="C9951" s="56"/>
      <c r="D9951" s="61"/>
      <c r="E9951" s="56"/>
      <c r="F9951" s="76"/>
      <c r="G9951" s="63"/>
      <c r="H9951" s="64"/>
      <c r="I9951" s="56"/>
    </row>
    <row r="9952" spans="1:9" hidden="1" x14ac:dyDescent="0.25">
      <c r="A9952" s="224"/>
      <c r="B9952" s="56"/>
      <c r="C9952" s="56"/>
      <c r="D9952" s="57"/>
      <c r="E9952" s="56"/>
      <c r="F9952" s="62"/>
      <c r="G9952" s="63"/>
      <c r="H9952" s="64"/>
      <c r="I9952" s="56"/>
    </row>
    <row r="9953" spans="1:9" hidden="1" x14ac:dyDescent="0.25">
      <c r="A9953" s="224"/>
      <c r="B9953" s="56"/>
      <c r="C9953" s="56"/>
      <c r="D9953" s="72"/>
      <c r="E9953" s="56"/>
      <c r="F9953" s="62"/>
      <c r="G9953" s="63"/>
      <c r="H9953" s="64"/>
      <c r="I9953" s="56"/>
    </row>
    <row r="9954" spans="1:9" hidden="1" x14ac:dyDescent="0.25">
      <c r="A9954" s="224"/>
      <c r="B9954" s="56"/>
      <c r="C9954" s="56"/>
      <c r="D9954" s="56"/>
      <c r="E9954" s="56"/>
      <c r="F9954" s="62"/>
      <c r="G9954" s="63"/>
      <c r="H9954" s="106"/>
      <c r="I9954" s="56"/>
    </row>
    <row r="9955" spans="1:9" hidden="1" x14ac:dyDescent="0.25">
      <c r="A9955" s="224"/>
      <c r="B9955" s="56"/>
      <c r="C9955" s="71"/>
      <c r="D9955" s="57"/>
      <c r="E9955" s="72"/>
      <c r="F9955" s="62"/>
      <c r="G9955" s="63"/>
      <c r="H9955" s="106"/>
      <c r="I9955" s="56"/>
    </row>
    <row r="9956" spans="1:9" hidden="1" x14ac:dyDescent="0.25">
      <c r="A9956" s="224"/>
      <c r="B9956" s="56"/>
      <c r="C9956" s="56"/>
      <c r="D9956" s="57"/>
      <c r="E9956" s="72"/>
      <c r="F9956" s="76"/>
      <c r="G9956" s="63"/>
      <c r="H9956" s="64"/>
      <c r="I9956" s="56"/>
    </row>
    <row r="9957" spans="1:9" hidden="1" x14ac:dyDescent="0.25">
      <c r="A9957" s="224"/>
      <c r="B9957" s="56"/>
      <c r="C9957" s="56"/>
      <c r="D9957" s="57"/>
      <c r="E9957" s="72"/>
      <c r="F9957" s="76"/>
      <c r="G9957" s="63"/>
      <c r="H9957" s="64"/>
      <c r="I9957" s="56"/>
    </row>
    <row r="9958" spans="1:9" hidden="1" x14ac:dyDescent="0.25">
      <c r="A9958" s="224"/>
      <c r="B9958" s="55"/>
      <c r="C9958" s="75"/>
      <c r="D9958" s="57"/>
      <c r="E9958" s="72"/>
      <c r="F9958" s="59"/>
      <c r="G9958" s="63"/>
      <c r="H9958" s="64"/>
      <c r="I9958" s="56"/>
    </row>
    <row r="9959" spans="1:9" hidden="1" x14ac:dyDescent="0.25">
      <c r="A9959" s="224"/>
      <c r="B9959" s="81"/>
      <c r="C9959" s="80"/>
      <c r="D9959" s="57"/>
      <c r="E9959" s="72"/>
      <c r="F9959" s="67"/>
      <c r="G9959" s="63"/>
      <c r="H9959" s="64"/>
      <c r="I9959" s="70"/>
    </row>
    <row r="9960" spans="1:9" hidden="1" x14ac:dyDescent="0.25">
      <c r="A9960" s="224"/>
      <c r="B9960" s="95"/>
      <c r="C9960" s="80"/>
      <c r="D9960" s="57"/>
      <c r="E9960" s="66"/>
      <c r="F9960" s="62"/>
      <c r="G9960" s="63"/>
      <c r="H9960" s="64"/>
      <c r="I9960" s="70"/>
    </row>
    <row r="9961" spans="1:9" hidden="1" x14ac:dyDescent="0.25">
      <c r="A9961" s="224"/>
      <c r="B9961" s="55"/>
      <c r="C9961" s="56"/>
      <c r="D9961" s="57"/>
      <c r="E9961" s="66"/>
      <c r="F9961" s="62"/>
      <c r="G9961" s="63"/>
      <c r="H9961" s="64"/>
      <c r="I9961" s="70"/>
    </row>
    <row r="9962" spans="1:9" hidden="1" x14ac:dyDescent="0.25">
      <c r="A9962" s="224"/>
      <c r="B9962" s="68"/>
      <c r="C9962" s="56"/>
      <c r="D9962" s="87"/>
      <c r="E9962" s="72"/>
      <c r="F9962" s="62"/>
      <c r="G9962" s="63"/>
      <c r="H9962" s="64"/>
      <c r="I9962" s="70"/>
    </row>
    <row r="9963" spans="1:9" hidden="1" x14ac:dyDescent="0.25">
      <c r="A9963" s="224"/>
      <c r="B9963" s="56"/>
      <c r="C9963" s="81"/>
      <c r="D9963" s="57"/>
      <c r="E9963" s="72"/>
      <c r="F9963" s="62"/>
      <c r="G9963" s="63"/>
      <c r="H9963" s="64"/>
      <c r="I9963" s="70"/>
    </row>
    <row r="9964" spans="1:9" hidden="1" x14ac:dyDescent="0.25">
      <c r="A9964" s="224"/>
      <c r="B9964" s="55"/>
      <c r="C9964" s="56"/>
      <c r="D9964" s="151"/>
      <c r="E9964" s="72"/>
      <c r="F9964" s="77"/>
      <c r="G9964" s="63"/>
      <c r="H9964" s="64"/>
      <c r="I9964" s="70"/>
    </row>
    <row r="9965" spans="1:9" hidden="1" x14ac:dyDescent="0.25">
      <c r="A9965" s="224"/>
      <c r="B9965" s="74"/>
      <c r="C9965" s="80"/>
      <c r="D9965" s="57"/>
      <c r="E9965" s="66"/>
      <c r="F9965" s="62"/>
      <c r="G9965" s="63"/>
      <c r="H9965" s="64"/>
      <c r="I9965" s="70"/>
    </row>
    <row r="9966" spans="1:9" hidden="1" x14ac:dyDescent="0.25">
      <c r="A9966" s="224"/>
      <c r="B9966" s="81"/>
      <c r="C9966" s="56"/>
      <c r="D9966" s="83"/>
      <c r="E9966" s="72"/>
      <c r="F9966" s="76"/>
      <c r="G9966" s="63"/>
      <c r="H9966" s="64"/>
      <c r="I9966" s="70"/>
    </row>
    <row r="9967" spans="1:9" hidden="1" x14ac:dyDescent="0.25">
      <c r="A9967" s="224"/>
      <c r="B9967" s="81"/>
      <c r="C9967" s="56"/>
      <c r="D9967" s="57"/>
      <c r="E9967" s="72"/>
      <c r="F9967" s="62"/>
      <c r="G9967" s="63"/>
      <c r="H9967" s="64"/>
      <c r="I9967" s="70"/>
    </row>
    <row r="9968" spans="1:9" hidden="1" x14ac:dyDescent="0.25">
      <c r="A9968" s="224"/>
      <c r="B9968" s="56"/>
      <c r="C9968" s="56"/>
      <c r="D9968" s="57"/>
      <c r="E9968" s="72"/>
      <c r="F9968" s="76"/>
      <c r="G9968" s="63"/>
      <c r="H9968" s="64"/>
      <c r="I9968" s="70"/>
    </row>
    <row r="9969" spans="1:9" hidden="1" x14ac:dyDescent="0.25">
      <c r="A9969" s="224"/>
      <c r="B9969" s="55"/>
      <c r="C9969" s="75"/>
      <c r="D9969" s="57"/>
      <c r="E9969" s="72"/>
      <c r="F9969" s="76"/>
      <c r="G9969" s="63"/>
      <c r="H9969" s="64"/>
      <c r="I9969" s="70"/>
    </row>
    <row r="9970" spans="1:9" hidden="1" x14ac:dyDescent="0.25">
      <c r="A9970" s="224"/>
      <c r="B9970" s="56"/>
      <c r="C9970" s="56"/>
      <c r="D9970" s="83"/>
      <c r="E9970" s="72"/>
      <c r="F9970" s="76"/>
      <c r="G9970" s="63"/>
      <c r="H9970" s="64"/>
      <c r="I9970" s="70"/>
    </row>
    <row r="9971" spans="1:9" hidden="1" x14ac:dyDescent="0.25">
      <c r="A9971" s="224"/>
      <c r="B9971" s="56"/>
      <c r="C9971" s="56"/>
      <c r="D9971" s="61"/>
      <c r="E9971" s="72"/>
      <c r="F9971" s="62"/>
      <c r="G9971" s="63"/>
      <c r="H9971" s="64"/>
      <c r="I9971" s="70"/>
    </row>
    <row r="9972" spans="1:9" hidden="1" x14ac:dyDescent="0.25">
      <c r="A9972" s="224"/>
      <c r="B9972" s="56"/>
      <c r="C9972" s="56"/>
      <c r="D9972" s="57"/>
      <c r="E9972" s="72"/>
      <c r="F9972" s="76"/>
      <c r="G9972" s="63"/>
      <c r="H9972" s="64"/>
      <c r="I9972" s="70"/>
    </row>
    <row r="9973" spans="1:9" hidden="1" x14ac:dyDescent="0.25">
      <c r="A9973" s="224"/>
      <c r="B9973" s="56"/>
      <c r="C9973" s="56"/>
      <c r="D9973" s="57"/>
      <c r="E9973" s="66"/>
      <c r="F9973" s="76"/>
      <c r="G9973" s="63"/>
      <c r="H9973" s="64"/>
      <c r="I9973" s="70"/>
    </row>
    <row r="9974" spans="1:9" hidden="1" x14ac:dyDescent="0.25">
      <c r="A9974" s="224"/>
      <c r="B9974" s="56"/>
      <c r="C9974" s="75"/>
      <c r="D9974" s="57"/>
      <c r="E9974" s="99"/>
      <c r="F9974" s="62"/>
      <c r="G9974" s="63"/>
      <c r="H9974" s="64"/>
      <c r="I9974" s="70"/>
    </row>
    <row r="9975" spans="1:9" hidden="1" x14ac:dyDescent="0.25">
      <c r="A9975" s="224"/>
      <c r="B9975" s="56"/>
      <c r="C9975" s="56"/>
      <c r="D9975" s="128"/>
      <c r="E9975" s="99"/>
      <c r="F9975" s="116"/>
      <c r="G9975" s="63"/>
      <c r="H9975" s="64"/>
      <c r="I9975" s="70"/>
    </row>
    <row r="9976" spans="1:9" hidden="1" x14ac:dyDescent="0.25">
      <c r="A9976" s="224"/>
      <c r="B9976" s="55"/>
      <c r="C9976" s="56"/>
      <c r="D9976" s="128"/>
      <c r="E9976" s="99"/>
      <c r="F9976" s="62"/>
      <c r="G9976" s="63"/>
      <c r="H9976" s="64"/>
      <c r="I9976" s="70"/>
    </row>
    <row r="9977" spans="1:9" hidden="1" x14ac:dyDescent="0.25">
      <c r="A9977" s="224"/>
      <c r="B9977" s="56"/>
      <c r="C9977" s="110"/>
      <c r="D9977" s="57"/>
      <c r="E9977" s="66"/>
      <c r="F9977" s="62"/>
      <c r="G9977" s="63"/>
      <c r="H9977" s="64"/>
      <c r="I9977" s="70"/>
    </row>
    <row r="9978" spans="1:9" hidden="1" x14ac:dyDescent="0.25">
      <c r="A9978" s="224"/>
      <c r="B9978" s="56"/>
      <c r="C9978" s="110"/>
      <c r="D9978" s="57"/>
      <c r="E9978" s="86"/>
      <c r="F9978" s="62"/>
      <c r="G9978" s="63"/>
      <c r="H9978" s="64"/>
      <c r="I9978" s="70"/>
    </row>
    <row r="9979" spans="1:9" hidden="1" x14ac:dyDescent="0.25">
      <c r="A9979" s="224"/>
      <c r="B9979" s="68"/>
      <c r="C9979" s="56"/>
      <c r="D9979" s="87"/>
      <c r="E9979" s="72"/>
      <c r="F9979" s="62"/>
      <c r="G9979" s="63"/>
      <c r="H9979" s="64"/>
      <c r="I9979" s="70"/>
    </row>
    <row r="9980" spans="1:9" hidden="1" x14ac:dyDescent="0.25">
      <c r="A9980" s="224"/>
      <c r="B9980" s="68"/>
      <c r="C9980" s="56"/>
      <c r="D9980" s="83"/>
      <c r="E9980" s="72"/>
      <c r="F9980" s="76"/>
      <c r="G9980" s="63"/>
      <c r="H9980" s="64"/>
      <c r="I9980" s="70"/>
    </row>
    <row r="9981" spans="1:9" hidden="1" x14ac:dyDescent="0.25">
      <c r="A9981" s="224"/>
      <c r="B9981" s="56"/>
      <c r="C9981" s="56"/>
      <c r="D9981" s="83"/>
      <c r="E9981" s="72"/>
      <c r="F9981" s="76"/>
      <c r="G9981" s="63"/>
      <c r="H9981" s="64"/>
      <c r="I9981" s="70"/>
    </row>
    <row r="9982" spans="1:9" hidden="1" x14ac:dyDescent="0.25">
      <c r="A9982" s="224"/>
      <c r="B9982" s="55"/>
      <c r="C9982" s="75"/>
      <c r="D9982" s="105"/>
      <c r="E9982" s="86"/>
      <c r="F9982" s="59"/>
      <c r="G9982" s="63"/>
      <c r="H9982" s="64"/>
      <c r="I9982" s="70"/>
    </row>
    <row r="9983" spans="1:9" hidden="1" x14ac:dyDescent="0.25">
      <c r="A9983" s="224"/>
      <c r="B9983" s="55"/>
      <c r="C9983" s="75"/>
      <c r="D9983" s="57"/>
      <c r="E9983" s="72"/>
      <c r="F9983" s="59"/>
      <c r="G9983" s="63"/>
      <c r="H9983" s="64"/>
      <c r="I9983" s="70"/>
    </row>
    <row r="9984" spans="1:9" hidden="1" x14ac:dyDescent="0.25">
      <c r="A9984" s="224"/>
      <c r="B9984" s="68"/>
      <c r="C9984" s="56"/>
      <c r="D9984" s="57"/>
      <c r="E9984" s="72"/>
      <c r="F9984" s="62"/>
      <c r="G9984" s="63"/>
      <c r="H9984" s="64"/>
      <c r="I9984" s="70"/>
    </row>
    <row r="9985" spans="1:9" hidden="1" x14ac:dyDescent="0.25">
      <c r="A9985" s="224"/>
      <c r="B9985" s="68"/>
      <c r="C9985" s="56"/>
      <c r="D9985" s="57"/>
      <c r="E9985" s="72"/>
      <c r="F9985" s="62"/>
      <c r="G9985" s="63"/>
      <c r="H9985" s="64"/>
      <c r="I9985" s="70"/>
    </row>
    <row r="9986" spans="1:9" hidden="1" x14ac:dyDescent="0.25">
      <c r="A9986" s="224"/>
      <c r="B9986" s="68"/>
      <c r="C9986" s="56"/>
      <c r="D9986" s="57"/>
      <c r="E9986" s="72"/>
      <c r="F9986" s="62"/>
      <c r="G9986" s="63"/>
      <c r="H9986" s="64"/>
      <c r="I9986" s="70"/>
    </row>
    <row r="9987" spans="1:9" hidden="1" x14ac:dyDescent="0.25">
      <c r="A9987" s="224"/>
      <c r="B9987" s="68"/>
      <c r="C9987" s="56"/>
      <c r="D9987" s="57"/>
      <c r="E9987" s="72"/>
      <c r="F9987" s="62"/>
      <c r="G9987" s="63"/>
      <c r="H9987" s="64"/>
      <c r="I9987" s="70"/>
    </row>
    <row r="9988" spans="1:9" hidden="1" x14ac:dyDescent="0.25">
      <c r="A9988" s="224"/>
      <c r="B9988" s="68"/>
      <c r="C9988" s="56"/>
      <c r="D9988" s="57"/>
      <c r="E9988" s="72"/>
      <c r="F9988" s="62"/>
      <c r="G9988" s="63"/>
      <c r="H9988" s="64"/>
      <c r="I9988" s="70"/>
    </row>
    <row r="9989" spans="1:9" hidden="1" x14ac:dyDescent="0.25">
      <c r="A9989" s="224"/>
      <c r="B9989" s="56"/>
      <c r="C9989" s="56"/>
      <c r="D9989" s="61"/>
      <c r="E9989" s="72"/>
      <c r="F9989" s="76"/>
      <c r="G9989" s="63"/>
      <c r="H9989" s="64"/>
      <c r="I9989" s="70"/>
    </row>
    <row r="9990" spans="1:9" hidden="1" x14ac:dyDescent="0.25">
      <c r="A9990" s="224"/>
      <c r="B9990" s="56"/>
      <c r="C9990" s="56"/>
      <c r="D9990" s="83"/>
      <c r="E9990" s="72"/>
      <c r="F9990" s="62"/>
      <c r="G9990" s="63"/>
      <c r="H9990" s="64"/>
      <c r="I9990" s="70"/>
    </row>
    <row r="9991" spans="1:9" hidden="1" x14ac:dyDescent="0.25">
      <c r="A9991" s="224"/>
      <c r="B9991" s="56"/>
      <c r="C9991" s="56"/>
      <c r="D9991" s="57"/>
      <c r="E9991" s="56"/>
      <c r="F9991" s="58"/>
      <c r="G9991" s="63"/>
      <c r="H9991" s="64"/>
      <c r="I9991" s="70"/>
    </row>
    <row r="9992" spans="1:9" hidden="1" x14ac:dyDescent="0.25">
      <c r="A9992" s="224"/>
      <c r="B9992" s="56"/>
      <c r="C9992" s="56"/>
      <c r="D9992" s="61"/>
      <c r="E9992" s="56"/>
      <c r="F9992" s="76"/>
      <c r="G9992" s="63"/>
      <c r="H9992" s="64"/>
      <c r="I9992" s="70"/>
    </row>
    <row r="9993" spans="1:9" hidden="1" x14ac:dyDescent="0.25">
      <c r="A9993" s="224"/>
      <c r="B9993" s="56"/>
      <c r="C9993" s="56"/>
      <c r="D9993" s="57"/>
      <c r="E9993" s="72"/>
      <c r="F9993" s="62"/>
      <c r="G9993" s="100"/>
      <c r="H9993" s="64"/>
      <c r="I9993" s="70"/>
    </row>
    <row r="9994" spans="1:9" hidden="1" x14ac:dyDescent="0.25">
      <c r="A9994" s="224"/>
      <c r="B9994" s="56"/>
      <c r="C9994" s="71"/>
      <c r="D9994" s="57"/>
      <c r="E9994" s="72"/>
      <c r="F9994" s="62"/>
      <c r="G9994" s="100"/>
      <c r="H9994" s="64"/>
      <c r="I9994" s="56"/>
    </row>
    <row r="9995" spans="1:9" hidden="1" x14ac:dyDescent="0.25">
      <c r="A9995" s="224"/>
      <c r="B9995" s="56"/>
      <c r="C9995" s="56"/>
      <c r="D9995" s="243"/>
      <c r="E9995" s="72"/>
      <c r="F9995" s="76"/>
      <c r="G9995" s="100"/>
      <c r="H9995" s="64"/>
      <c r="I9995" s="56"/>
    </row>
    <row r="9996" spans="1:9" hidden="1" x14ac:dyDescent="0.25">
      <c r="A9996" s="224"/>
      <c r="B9996" s="56"/>
      <c r="C9996" s="56"/>
      <c r="D9996" s="57"/>
      <c r="E9996" s="66"/>
      <c r="F9996" s="76"/>
      <c r="G9996" s="100"/>
      <c r="H9996" s="64"/>
      <c r="I9996" s="56"/>
    </row>
    <row r="9997" spans="1:9" hidden="1" x14ac:dyDescent="0.25">
      <c r="A9997" s="224"/>
      <c r="B9997" s="68"/>
      <c r="C9997" s="56"/>
      <c r="D9997" s="87"/>
      <c r="E9997" s="72"/>
      <c r="F9997" s="62"/>
      <c r="G9997" s="100"/>
      <c r="H9997" s="64"/>
      <c r="I9997" s="56"/>
    </row>
    <row r="9998" spans="1:9" hidden="1" x14ac:dyDescent="0.25">
      <c r="A9998" s="224"/>
      <c r="B9998" s="55"/>
      <c r="C9998" s="56"/>
      <c r="D9998" s="57"/>
      <c r="E9998" s="56"/>
      <c r="F9998" s="62"/>
      <c r="G9998" s="63"/>
      <c r="H9998" s="64"/>
      <c r="I9998" s="56"/>
    </row>
    <row r="9999" spans="1:9" hidden="1" x14ac:dyDescent="0.25">
      <c r="A9999" s="224"/>
      <c r="B9999" s="56"/>
      <c r="C9999" s="56"/>
      <c r="D9999" s="56"/>
      <c r="E9999" s="56"/>
      <c r="F9999" s="58"/>
      <c r="G9999" s="63"/>
      <c r="H9999" s="64"/>
      <c r="I9999" s="56"/>
    </row>
    <row r="10000" spans="1:9" hidden="1" x14ac:dyDescent="0.25">
      <c r="A10000" s="224"/>
      <c r="B10000" s="56"/>
      <c r="C10000" s="56"/>
      <c r="D10000" s="57"/>
      <c r="E10000" s="56"/>
      <c r="F10000" s="62"/>
      <c r="G10000" s="63"/>
      <c r="H10000" s="64"/>
      <c r="I10000" s="56"/>
    </row>
    <row r="10001" spans="1:9" hidden="1" x14ac:dyDescent="0.25">
      <c r="A10001" s="224"/>
      <c r="B10001" s="81"/>
      <c r="C10001" s="56"/>
      <c r="D10001" s="57"/>
      <c r="E10001" s="72"/>
      <c r="F10001" s="62"/>
      <c r="G10001" s="63"/>
      <c r="H10001" s="64"/>
      <c r="I10001" s="56"/>
    </row>
    <row r="10002" spans="1:9" hidden="1" x14ac:dyDescent="0.25">
      <c r="A10002" s="224"/>
      <c r="B10002" s="81"/>
      <c r="C10002" s="56"/>
      <c r="D10002" s="57"/>
      <c r="E10002" s="72"/>
      <c r="F10002" s="62"/>
      <c r="G10002" s="63"/>
      <c r="H10002" s="64"/>
      <c r="I10002" s="56"/>
    </row>
    <row r="10003" spans="1:9" hidden="1" x14ac:dyDescent="0.25">
      <c r="A10003" s="224"/>
      <c r="B10003" s="81"/>
      <c r="C10003" s="80"/>
      <c r="D10003" s="57"/>
      <c r="E10003" s="72"/>
      <c r="F10003" s="67"/>
      <c r="G10003" s="63"/>
      <c r="H10003" s="64"/>
      <c r="I10003" s="56"/>
    </row>
    <row r="10004" spans="1:9" hidden="1" x14ac:dyDescent="0.25">
      <c r="A10004" s="224"/>
      <c r="B10004" s="56"/>
      <c r="C10004" s="56"/>
      <c r="D10004" s="151"/>
      <c r="E10004" s="56"/>
      <c r="F10004" s="77"/>
      <c r="G10004" s="63"/>
      <c r="H10004" s="64"/>
      <c r="I10004" s="56"/>
    </row>
    <row r="10005" spans="1:9" hidden="1" x14ac:dyDescent="0.25">
      <c r="A10005" s="224"/>
      <c r="B10005" s="60"/>
      <c r="C10005" s="492"/>
      <c r="D10005" s="72"/>
      <c r="E10005" s="56"/>
      <c r="F10005" s="62"/>
      <c r="G10005" s="63"/>
      <c r="H10005" s="64"/>
      <c r="I10005" s="56"/>
    </row>
    <row r="10006" spans="1:9" hidden="1" x14ac:dyDescent="0.25">
      <c r="A10006" s="224"/>
      <c r="B10006" s="60"/>
      <c r="C10006" s="492"/>
      <c r="D10006" s="72"/>
      <c r="E10006" s="56"/>
      <c r="F10006" s="62"/>
      <c r="G10006" s="63"/>
      <c r="H10006" s="64"/>
      <c r="I10006" s="56"/>
    </row>
    <row r="10007" spans="1:9" hidden="1" x14ac:dyDescent="0.25">
      <c r="A10007" s="224"/>
      <c r="B10007" s="56"/>
      <c r="C10007" s="56"/>
      <c r="D10007" s="72"/>
      <c r="E10007" s="56"/>
      <c r="F10007" s="62"/>
      <c r="G10007" s="63"/>
      <c r="H10007" s="64"/>
      <c r="I10007" s="56"/>
    </row>
    <row r="10008" spans="1:9" hidden="1" x14ac:dyDescent="0.25">
      <c r="A10008" s="224"/>
      <c r="B10008" s="56"/>
      <c r="C10008" s="56"/>
      <c r="D10008" s="72"/>
      <c r="E10008" s="56"/>
      <c r="F10008" s="62"/>
      <c r="G10008" s="63"/>
      <c r="H10008" s="64"/>
      <c r="I10008" s="56"/>
    </row>
    <row r="10009" spans="1:9" hidden="1" x14ac:dyDescent="0.25">
      <c r="A10009" s="224"/>
      <c r="B10009" s="55"/>
      <c r="C10009" s="56"/>
      <c r="D10009" s="128"/>
      <c r="E10009" s="66"/>
      <c r="F10009" s="253"/>
      <c r="G10009" s="63"/>
      <c r="H10009" s="64"/>
      <c r="I10009" s="56"/>
    </row>
    <row r="10010" spans="1:9" hidden="1" x14ac:dyDescent="0.25">
      <c r="A10010" s="224"/>
      <c r="B10010" s="56"/>
      <c r="C10010" s="110"/>
      <c r="D10010" s="57"/>
      <c r="E10010" s="66"/>
      <c r="F10010" s="62"/>
      <c r="G10010" s="63"/>
      <c r="H10010" s="64"/>
      <c r="I10010" s="56"/>
    </row>
    <row r="10011" spans="1:9" hidden="1" x14ac:dyDescent="0.25">
      <c r="A10011" s="224"/>
      <c r="B10011" s="56"/>
      <c r="C10011" s="80"/>
      <c r="D10011" s="56"/>
      <c r="E10011" s="66"/>
      <c r="F10011" s="58"/>
      <c r="G10011" s="63"/>
      <c r="H10011" s="64"/>
      <c r="I10011" s="56"/>
    </row>
    <row r="10012" spans="1:9" hidden="1" x14ac:dyDescent="0.25">
      <c r="A10012" s="224"/>
      <c r="B10012" s="56"/>
      <c r="C10012" s="56"/>
      <c r="D10012" s="57"/>
      <c r="E10012" s="72"/>
      <c r="F10012" s="58"/>
      <c r="G10012" s="63"/>
      <c r="H10012" s="64"/>
      <c r="I10012" s="56"/>
    </row>
    <row r="10013" spans="1:9" hidden="1" x14ac:dyDescent="0.25">
      <c r="A10013" s="224"/>
      <c r="B10013" s="68"/>
      <c r="C10013" s="56"/>
      <c r="D10013" s="61"/>
      <c r="E10013" s="56"/>
      <c r="F10013" s="62"/>
      <c r="G10013" s="63"/>
      <c r="H10013" s="64"/>
      <c r="I10013" s="56"/>
    </row>
    <row r="10014" spans="1:9" hidden="1" x14ac:dyDescent="0.25">
      <c r="A10014" s="224"/>
      <c r="B10014" s="56"/>
      <c r="C10014" s="56"/>
      <c r="D10014" s="57"/>
      <c r="E10014" s="72"/>
      <c r="F10014" s="77"/>
      <c r="G10014" s="63"/>
      <c r="H10014" s="64"/>
      <c r="I10014" s="56"/>
    </row>
    <row r="10015" spans="1:9" hidden="1" x14ac:dyDescent="0.25">
      <c r="A10015" s="224"/>
      <c r="B10015" s="56"/>
      <c r="C10015" s="56"/>
      <c r="D10015" s="57"/>
      <c r="E10015" s="72"/>
      <c r="F10015" s="76"/>
      <c r="G10015" s="63"/>
      <c r="H10015" s="64"/>
      <c r="I10015" s="56"/>
    </row>
    <row r="10016" spans="1:9" hidden="1" x14ac:dyDescent="0.25">
      <c r="A10016" s="224"/>
      <c r="B10016" s="68"/>
      <c r="C10016" s="56"/>
      <c r="D10016" s="87"/>
      <c r="E10016" s="72"/>
      <c r="F10016" s="62"/>
      <c r="G10016" s="63"/>
      <c r="H10016" s="64"/>
      <c r="I10016" s="56"/>
    </row>
    <row r="10017" spans="1:9" hidden="1" x14ac:dyDescent="0.25">
      <c r="A10017" s="224"/>
      <c r="B10017" s="68"/>
      <c r="C10017" s="56"/>
      <c r="D10017" s="87"/>
      <c r="E10017" s="72"/>
      <c r="F10017" s="62"/>
      <c r="G10017" s="63"/>
      <c r="H10017" s="64"/>
      <c r="I10017" s="56"/>
    </row>
    <row r="10018" spans="1:9" hidden="1" x14ac:dyDescent="0.25">
      <c r="A10018" s="224"/>
      <c r="B10018" s="81"/>
      <c r="C10018" s="80"/>
      <c r="D10018" s="57"/>
      <c r="E10018" s="72"/>
      <c r="F10018" s="67"/>
      <c r="G10018" s="63"/>
      <c r="H10018" s="64"/>
      <c r="I10018" s="56"/>
    </row>
    <row r="10019" spans="1:9" hidden="1" x14ac:dyDescent="0.25">
      <c r="A10019" s="224"/>
      <c r="B10019" s="56"/>
      <c r="C10019" s="56"/>
      <c r="D10019" s="57"/>
      <c r="E10019" s="66"/>
      <c r="F10019" s="76"/>
      <c r="G10019" s="63"/>
      <c r="H10019" s="64"/>
      <c r="I10019" s="70"/>
    </row>
    <row r="10020" spans="1:9" hidden="1" x14ac:dyDescent="0.25">
      <c r="A10020" s="224"/>
      <c r="B10020" s="56"/>
      <c r="C10020" s="56"/>
      <c r="D10020" s="57"/>
      <c r="E10020" s="56"/>
      <c r="F10020" s="62"/>
      <c r="G10020" s="100"/>
      <c r="H10020" s="64"/>
      <c r="I10020" s="70"/>
    </row>
    <row r="10021" spans="1:9" hidden="1" x14ac:dyDescent="0.25">
      <c r="A10021" s="224"/>
      <c r="B10021" s="74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4"/>
      <c r="B10022" s="56"/>
      <c r="C10022" s="56"/>
      <c r="D10022" s="57"/>
      <c r="E10022" s="56"/>
      <c r="F10022" s="62"/>
      <c r="G10022" s="63"/>
      <c r="H10022" s="64"/>
      <c r="I10022" s="56"/>
    </row>
    <row r="10023" spans="1:9" hidden="1" x14ac:dyDescent="0.25">
      <c r="A10023" s="224"/>
      <c r="B10023" s="56"/>
      <c r="C10023" s="56"/>
      <c r="D10023" s="72"/>
      <c r="E10023" s="56"/>
      <c r="F10023" s="62"/>
      <c r="G10023" s="63"/>
      <c r="H10023" s="64"/>
      <c r="I10023" s="56"/>
    </row>
    <row r="10024" spans="1:9" hidden="1" x14ac:dyDescent="0.25">
      <c r="A10024" s="224"/>
      <c r="B10024" s="56"/>
      <c r="C10024" s="56"/>
      <c r="D10024" s="72"/>
      <c r="E10024" s="56"/>
      <c r="F10024" s="62"/>
      <c r="G10024" s="63"/>
      <c r="H10024" s="64"/>
      <c r="I10024" s="56"/>
    </row>
    <row r="10025" spans="1:9" hidden="1" x14ac:dyDescent="0.25">
      <c r="A10025" s="224"/>
      <c r="B10025" s="56"/>
      <c r="C10025" s="56"/>
      <c r="D10025" s="57"/>
      <c r="E10025" s="72"/>
      <c r="F10025" s="58"/>
      <c r="G10025" s="63"/>
      <c r="H10025" s="64"/>
      <c r="I10025" s="56"/>
    </row>
    <row r="10026" spans="1:9" hidden="1" x14ac:dyDescent="0.25">
      <c r="A10026" s="224"/>
      <c r="B10026" s="56"/>
      <c r="C10026" s="56"/>
      <c r="D10026" s="61"/>
      <c r="E10026" s="56"/>
      <c r="F10026" s="62"/>
      <c r="G10026" s="63"/>
      <c r="H10026" s="64"/>
      <c r="I10026" s="56"/>
    </row>
    <row r="10027" spans="1:9" hidden="1" x14ac:dyDescent="0.25">
      <c r="A10027" s="224"/>
      <c r="B10027" s="81"/>
      <c r="C10027" s="56"/>
      <c r="D10027" s="57"/>
      <c r="E10027" s="56"/>
      <c r="F10027" s="76"/>
      <c r="G10027" s="63"/>
      <c r="H10027" s="64"/>
      <c r="I10027" s="56"/>
    </row>
    <row r="10028" spans="1:9" hidden="1" x14ac:dyDescent="0.25">
      <c r="A10028" s="224"/>
      <c r="B10028" s="56"/>
      <c r="C10028" s="56"/>
      <c r="D10028" s="56"/>
      <c r="E10028" s="56"/>
      <c r="F10028" s="62"/>
      <c r="G10028" s="63"/>
      <c r="H10028" s="64"/>
      <c r="I10028" s="56"/>
    </row>
    <row r="10029" spans="1:9" hidden="1" x14ac:dyDescent="0.25">
      <c r="A10029" s="224"/>
      <c r="B10029" s="56"/>
      <c r="C10029" s="56"/>
      <c r="D10029" s="128"/>
      <c r="E10029" s="56"/>
      <c r="F10029" s="116"/>
      <c r="G10029" s="63"/>
      <c r="H10029" s="64"/>
      <c r="I10029" s="56"/>
    </row>
    <row r="10030" spans="1:9" hidden="1" x14ac:dyDescent="0.25">
      <c r="A10030" s="224"/>
      <c r="B10030" s="56"/>
      <c r="C10030" s="56"/>
      <c r="D10030" s="57"/>
      <c r="E10030" s="56"/>
      <c r="F10030" s="62"/>
      <c r="G10030" s="63"/>
      <c r="H10030" s="64"/>
      <c r="I10030" s="56"/>
    </row>
    <row r="10031" spans="1:9" hidden="1" x14ac:dyDescent="0.25">
      <c r="A10031" s="224"/>
      <c r="B10031" s="55"/>
      <c r="C10031" s="56"/>
      <c r="D10031" s="57"/>
      <c r="E10031" s="66"/>
      <c r="F10031" s="62"/>
      <c r="G10031" s="63"/>
      <c r="H10031" s="64"/>
      <c r="I10031" s="56"/>
    </row>
    <row r="10032" spans="1:9" hidden="1" x14ac:dyDescent="0.25">
      <c r="A10032" s="224"/>
      <c r="B10032" s="74"/>
      <c r="C10032" s="56"/>
      <c r="D10032" s="57"/>
      <c r="E10032" s="56"/>
      <c r="F10032" s="58"/>
      <c r="G10032" s="63"/>
      <c r="H10032" s="64"/>
      <c r="I10032" s="56"/>
    </row>
    <row r="10033" spans="1:9" hidden="1" x14ac:dyDescent="0.25">
      <c r="A10033" s="224"/>
      <c r="B10033" s="68"/>
      <c r="C10033" s="56"/>
      <c r="D10033" s="87"/>
      <c r="E10033" s="72"/>
      <c r="F10033" s="62"/>
      <c r="G10033" s="63"/>
      <c r="H10033" s="64"/>
      <c r="I10033" s="56"/>
    </row>
    <row r="10034" spans="1:9" hidden="1" x14ac:dyDescent="0.25">
      <c r="A10034" s="224"/>
      <c r="B10034" s="68"/>
      <c r="C10034" s="56"/>
      <c r="D10034" s="87"/>
      <c r="E10034" s="72"/>
      <c r="F10034" s="62"/>
      <c r="G10034" s="63"/>
      <c r="H10034" s="64"/>
      <c r="I10034" s="56"/>
    </row>
    <row r="10035" spans="1:9" hidden="1" x14ac:dyDescent="0.25">
      <c r="A10035" s="224"/>
      <c r="B10035" s="56"/>
      <c r="C10035" s="56"/>
      <c r="D10035" s="57"/>
      <c r="E10035" s="56"/>
      <c r="F10035" s="62"/>
      <c r="G10035" s="63"/>
      <c r="H10035" s="64"/>
      <c r="I10035" s="56"/>
    </row>
    <row r="10036" spans="1:9" hidden="1" x14ac:dyDescent="0.25">
      <c r="A10036" s="224"/>
      <c r="B10036" s="56"/>
      <c r="C10036" s="56"/>
      <c r="D10036" s="57"/>
      <c r="E10036" s="56"/>
      <c r="F10036" s="62"/>
      <c r="G10036" s="63"/>
      <c r="H10036" s="64"/>
      <c r="I10036" s="56"/>
    </row>
    <row r="10037" spans="1:9" hidden="1" x14ac:dyDescent="0.25">
      <c r="A10037" s="224"/>
      <c r="B10037" s="68"/>
      <c r="C10037" s="56"/>
      <c r="D10037" s="57"/>
      <c r="E10037" s="56"/>
      <c r="F10037" s="97"/>
      <c r="G10037" s="63"/>
      <c r="H10037" s="64"/>
      <c r="I10037" s="56"/>
    </row>
    <row r="10038" spans="1:9" hidden="1" x14ac:dyDescent="0.25">
      <c r="A10038" s="224"/>
      <c r="B10038" s="68"/>
      <c r="C10038" s="56"/>
      <c r="D10038" s="57"/>
      <c r="E10038" s="56"/>
      <c r="F10038" s="97"/>
      <c r="G10038" s="63"/>
      <c r="H10038" s="64"/>
      <c r="I10038" s="56"/>
    </row>
    <row r="10039" spans="1:9" hidden="1" x14ac:dyDescent="0.25">
      <c r="A10039" s="224"/>
      <c r="B10039" s="55"/>
      <c r="C10039" s="75"/>
      <c r="D10039" s="57"/>
      <c r="E10039" s="72"/>
      <c r="F10039" s="76"/>
      <c r="G10039" s="63"/>
      <c r="H10039" s="64"/>
      <c r="I10039" s="70"/>
    </row>
    <row r="10040" spans="1:9" hidden="1" x14ac:dyDescent="0.25">
      <c r="A10040" s="224"/>
      <c r="B10040" s="55"/>
      <c r="C10040" s="75"/>
      <c r="D10040" s="57"/>
      <c r="E10040" s="72"/>
      <c r="F10040" s="76"/>
      <c r="G10040" s="100"/>
      <c r="H10040" s="64"/>
      <c r="I10040" s="70"/>
    </row>
    <row r="10041" spans="1:9" hidden="1" x14ac:dyDescent="0.25">
      <c r="A10041" s="224"/>
      <c r="B10041" s="56"/>
      <c r="C10041" s="75"/>
      <c r="D10041" s="61"/>
      <c r="E10041" s="72"/>
      <c r="F10041" s="62"/>
      <c r="G10041" s="63"/>
      <c r="H10041" s="64"/>
      <c r="I10041" s="56"/>
    </row>
    <row r="10042" spans="1:9" hidden="1" x14ac:dyDescent="0.25">
      <c r="A10042" s="224"/>
      <c r="B10042" s="74"/>
      <c r="C10042" s="75"/>
      <c r="D10042" s="57"/>
      <c r="E10042" s="72"/>
      <c r="F10042" s="62"/>
      <c r="G10042" s="63"/>
      <c r="H10042" s="64"/>
      <c r="I10042" s="56"/>
    </row>
    <row r="10043" spans="1:9" hidden="1" x14ac:dyDescent="0.25">
      <c r="A10043" s="224"/>
      <c r="B10043" s="55"/>
      <c r="C10043" s="123"/>
      <c r="D10043" s="57"/>
      <c r="E10043" s="66"/>
      <c r="F10043" s="76"/>
      <c r="G10043" s="63"/>
      <c r="H10043" s="64"/>
      <c r="I10043" s="71"/>
    </row>
    <row r="10044" spans="1:9" hidden="1" x14ac:dyDescent="0.25">
      <c r="A10044" s="224"/>
      <c r="B10044" s="56"/>
      <c r="C10044" s="56"/>
      <c r="D10044" s="151"/>
      <c r="E10044" s="56"/>
      <c r="F10044" s="77"/>
      <c r="G10044" s="63"/>
      <c r="H10044" s="64"/>
      <c r="I10044" s="56"/>
    </row>
    <row r="10045" spans="1:9" hidden="1" x14ac:dyDescent="0.25">
      <c r="A10045" s="224"/>
      <c r="B10045" s="60"/>
      <c r="C10045" s="492"/>
      <c r="D10045" s="72"/>
      <c r="E10045" s="56"/>
      <c r="F10045" s="62"/>
      <c r="G10045" s="63"/>
      <c r="H10045" s="64"/>
      <c r="I10045" s="56"/>
    </row>
    <row r="10046" spans="1:9" hidden="1" x14ac:dyDescent="0.25">
      <c r="A10046" s="224"/>
      <c r="B10046" s="56"/>
      <c r="C10046" s="56"/>
      <c r="D10046" s="72"/>
      <c r="E10046" s="56"/>
      <c r="F10046" s="62"/>
      <c r="G10046" s="63"/>
      <c r="H10046" s="64"/>
      <c r="I10046" s="70"/>
    </row>
    <row r="10047" spans="1:9" hidden="1" x14ac:dyDescent="0.25">
      <c r="A10047" s="224"/>
      <c r="B10047" s="56"/>
      <c r="C10047" s="56"/>
      <c r="D10047" s="57"/>
      <c r="E10047" s="56"/>
      <c r="F10047" s="58"/>
      <c r="G10047" s="63"/>
      <c r="H10047" s="64"/>
      <c r="I10047" s="70"/>
    </row>
    <row r="10048" spans="1:9" hidden="1" x14ac:dyDescent="0.25">
      <c r="A10048" s="224"/>
      <c r="B10048" s="55"/>
      <c r="C10048" s="56"/>
      <c r="D10048" s="57"/>
      <c r="E10048" s="66"/>
      <c r="F10048" s="62"/>
      <c r="G10048" s="63"/>
      <c r="H10048" s="64"/>
      <c r="I10048" s="70"/>
    </row>
    <row r="10049" spans="1:9" hidden="1" x14ac:dyDescent="0.25">
      <c r="A10049" s="224"/>
      <c r="B10049" s="74"/>
      <c r="C10049" s="56"/>
      <c r="D10049" s="57"/>
      <c r="E10049" s="56"/>
      <c r="F10049" s="58"/>
      <c r="G10049" s="63"/>
      <c r="H10049" s="64"/>
      <c r="I10049" s="70"/>
    </row>
    <row r="10050" spans="1:9" hidden="1" x14ac:dyDescent="0.25">
      <c r="A10050" s="224"/>
      <c r="B10050" s="56"/>
      <c r="C10050" s="75"/>
      <c r="D10050" s="83"/>
      <c r="E10050" s="72"/>
      <c r="F10050" s="76"/>
      <c r="G10050" s="63"/>
      <c r="H10050" s="64"/>
      <c r="I10050" s="70"/>
    </row>
    <row r="10051" spans="1:9" hidden="1" x14ac:dyDescent="0.25">
      <c r="A10051" s="224"/>
      <c r="B10051" s="56"/>
      <c r="C10051" s="56"/>
      <c r="D10051" s="57"/>
      <c r="E10051" s="72"/>
      <c r="F10051" s="76"/>
      <c r="G10051" s="63"/>
      <c r="H10051" s="64"/>
      <c r="I10051" s="70"/>
    </row>
    <row r="10052" spans="1:9" hidden="1" x14ac:dyDescent="0.25">
      <c r="A10052" s="224"/>
      <c r="B10052" s="74"/>
      <c r="C10052" s="75"/>
      <c r="D10052" s="83"/>
      <c r="E10052" s="72"/>
      <c r="F10052" s="76"/>
      <c r="G10052" s="63"/>
      <c r="H10052" s="64"/>
      <c r="I10052" s="70"/>
    </row>
    <row r="10053" spans="1:9" hidden="1" x14ac:dyDescent="0.25">
      <c r="A10053" s="224"/>
      <c r="B10053" s="74"/>
      <c r="C10053" s="56"/>
      <c r="D10053" s="57"/>
      <c r="E10053" s="72"/>
      <c r="F10053" s="67"/>
      <c r="G10053" s="63"/>
      <c r="H10053" s="64"/>
      <c r="I10053" s="70"/>
    </row>
    <row r="10054" spans="1:9" hidden="1" x14ac:dyDescent="0.25">
      <c r="A10054" s="224"/>
      <c r="B10054" s="55"/>
      <c r="C10054" s="56"/>
      <c r="D10054" s="57"/>
      <c r="E10054" s="72"/>
      <c r="F10054" s="62"/>
      <c r="G10054" s="63"/>
      <c r="H10054" s="64"/>
      <c r="I10054" s="70"/>
    </row>
    <row r="10055" spans="1:9" hidden="1" x14ac:dyDescent="0.25">
      <c r="A10055" s="224"/>
      <c r="B10055" s="55"/>
      <c r="C10055" s="72"/>
      <c r="D10055" s="57"/>
      <c r="E10055" s="72"/>
      <c r="F10055" s="76"/>
      <c r="G10055" s="63"/>
      <c r="H10055" s="64"/>
      <c r="I10055" s="70"/>
    </row>
    <row r="10056" spans="1:9" hidden="1" x14ac:dyDescent="0.25">
      <c r="A10056" s="224"/>
      <c r="B10056" s="56"/>
      <c r="C10056" s="56"/>
      <c r="D10056" s="57"/>
      <c r="E10056" s="72"/>
      <c r="F10056" s="76"/>
      <c r="G10056" s="63"/>
      <c r="H10056" s="64"/>
      <c r="I10056" s="70"/>
    </row>
    <row r="10057" spans="1:9" hidden="1" x14ac:dyDescent="0.25">
      <c r="A10057" s="224"/>
      <c r="B10057" s="56"/>
      <c r="C10057" s="75"/>
      <c r="D10057" s="57"/>
      <c r="E10057" s="66"/>
      <c r="F10057" s="62"/>
      <c r="G10057" s="63"/>
      <c r="H10057" s="64"/>
      <c r="I10057" s="70"/>
    </row>
    <row r="10058" spans="1:9" hidden="1" x14ac:dyDescent="0.25">
      <c r="A10058" s="224"/>
      <c r="B10058" s="95"/>
      <c r="C10058" s="75"/>
      <c r="D10058" s="61"/>
      <c r="E10058" s="86"/>
      <c r="F10058" s="62"/>
      <c r="G10058" s="63"/>
      <c r="H10058" s="64"/>
      <c r="I10058" s="70"/>
    </row>
    <row r="10059" spans="1:9" hidden="1" x14ac:dyDescent="0.25">
      <c r="A10059" s="224"/>
      <c r="B10059" s="95"/>
      <c r="C10059" s="75"/>
      <c r="D10059" s="61"/>
      <c r="E10059" s="86"/>
      <c r="F10059" s="62"/>
      <c r="G10059" s="63"/>
      <c r="H10059" s="64"/>
      <c r="I10059" s="70"/>
    </row>
    <row r="10060" spans="1:9" hidden="1" x14ac:dyDescent="0.25">
      <c r="A10060" s="224"/>
      <c r="B10060" s="74"/>
      <c r="C10060" s="75"/>
      <c r="D10060" s="56"/>
      <c r="E10060" s="66"/>
      <c r="F10060" s="58"/>
      <c r="G10060" s="63"/>
      <c r="H10060" s="64"/>
      <c r="I10060" s="70"/>
    </row>
    <row r="10061" spans="1:9" hidden="1" x14ac:dyDescent="0.25">
      <c r="A10061" s="224"/>
      <c r="B10061" s="56"/>
      <c r="C10061" s="75"/>
      <c r="D10061" s="129"/>
      <c r="E10061" s="66"/>
      <c r="F10061" s="130"/>
      <c r="G10061" s="63"/>
      <c r="H10061" s="64"/>
      <c r="I10061" s="56"/>
    </row>
    <row r="10062" spans="1:9" hidden="1" x14ac:dyDescent="0.25">
      <c r="A10062" s="224"/>
      <c r="B10062" s="55"/>
      <c r="C10062" s="123"/>
      <c r="D10062" s="57"/>
      <c r="E10062" s="66"/>
      <c r="F10062" s="76"/>
      <c r="G10062" s="63"/>
      <c r="H10062" s="64"/>
      <c r="I10062" s="56"/>
    </row>
    <row r="10063" spans="1:9" hidden="1" x14ac:dyDescent="0.25">
      <c r="A10063" s="224"/>
      <c r="B10063" s="68"/>
      <c r="C10063" s="56"/>
      <c r="D10063" s="87"/>
      <c r="E10063" s="72"/>
      <c r="F10063" s="67"/>
      <c r="G10063" s="63"/>
      <c r="H10063" s="64"/>
      <c r="I10063" s="56"/>
    </row>
    <row r="10064" spans="1:9" hidden="1" x14ac:dyDescent="0.25">
      <c r="A10064" s="224"/>
      <c r="B10064" s="68"/>
      <c r="C10064" s="56"/>
      <c r="D10064" s="87"/>
      <c r="E10064" s="72"/>
      <c r="F10064" s="67"/>
      <c r="G10064" s="63"/>
      <c r="H10064" s="64"/>
      <c r="I10064" s="56"/>
    </row>
    <row r="10065" spans="1:9" hidden="1" x14ac:dyDescent="0.25">
      <c r="A10065" s="224"/>
      <c r="B10065" s="56"/>
      <c r="C10065" s="56"/>
      <c r="D10065" s="72"/>
      <c r="E10065" s="56"/>
      <c r="F10065" s="62"/>
      <c r="G10065" s="63"/>
      <c r="H10065" s="64"/>
      <c r="I10065" s="56"/>
    </row>
    <row r="10066" spans="1:9" hidden="1" x14ac:dyDescent="0.25">
      <c r="A10066" s="224"/>
      <c r="B10066" s="56"/>
      <c r="C10066" s="56"/>
      <c r="D10066" s="72"/>
      <c r="E10066" s="56"/>
      <c r="F10066" s="62"/>
      <c r="G10066" s="63"/>
      <c r="H10066" s="64"/>
      <c r="I10066" s="56"/>
    </row>
    <row r="10067" spans="1:9" hidden="1" x14ac:dyDescent="0.25">
      <c r="A10067" s="224"/>
      <c r="B10067" s="55"/>
      <c r="C10067" s="72"/>
      <c r="D10067" s="57"/>
      <c r="E10067" s="56"/>
      <c r="F10067" s="77"/>
      <c r="G10067" s="63"/>
      <c r="H10067" s="64"/>
      <c r="I10067" s="56"/>
    </row>
    <row r="10068" spans="1:9" hidden="1" x14ac:dyDescent="0.25">
      <c r="A10068" s="224"/>
      <c r="B10068" s="56"/>
      <c r="C10068" s="80"/>
      <c r="D10068" s="56"/>
      <c r="E10068" s="56"/>
      <c r="F10068" s="77"/>
      <c r="G10068" s="63"/>
      <c r="H10068" s="64"/>
      <c r="I10068" s="56"/>
    </row>
    <row r="10069" spans="1:9" hidden="1" x14ac:dyDescent="0.25">
      <c r="A10069" s="224"/>
      <c r="B10069" s="81"/>
      <c r="C10069" s="56"/>
      <c r="D10069" s="57"/>
      <c r="E10069" s="72"/>
      <c r="F10069" s="76"/>
      <c r="G10069" s="63"/>
      <c r="H10069" s="64"/>
      <c r="I10069" s="56"/>
    </row>
    <row r="10070" spans="1:9" hidden="1" x14ac:dyDescent="0.25">
      <c r="A10070" s="224"/>
      <c r="B10070" s="55"/>
      <c r="C10070" s="56"/>
      <c r="D10070" s="57"/>
      <c r="E10070" s="72"/>
      <c r="F10070" s="62"/>
      <c r="G10070" s="63"/>
      <c r="H10070" s="64"/>
      <c r="I10070" s="56"/>
    </row>
    <row r="10071" spans="1:9" hidden="1" x14ac:dyDescent="0.25">
      <c r="A10071" s="224"/>
      <c r="B10071" s="56"/>
      <c r="C10071" s="56"/>
      <c r="D10071" s="57"/>
      <c r="E10071" s="72"/>
      <c r="F10071" s="67"/>
      <c r="G10071" s="63"/>
      <c r="H10071" s="64"/>
      <c r="I10071" s="56"/>
    </row>
    <row r="10072" spans="1:9" hidden="1" x14ac:dyDescent="0.25">
      <c r="A10072" s="224"/>
      <c r="B10072" s="56"/>
      <c r="C10072" s="56"/>
      <c r="D10072" s="61"/>
      <c r="E10072" s="72"/>
      <c r="F10072" s="76"/>
      <c r="G10072" s="63"/>
      <c r="H10072" s="64"/>
      <c r="I10072" s="56"/>
    </row>
    <row r="10073" spans="1:9" hidden="1" x14ac:dyDescent="0.25">
      <c r="A10073" s="224"/>
      <c r="B10073" s="56"/>
      <c r="C10073" s="56"/>
      <c r="D10073" s="72"/>
      <c r="E10073" s="56"/>
      <c r="F10073" s="62"/>
      <c r="G10073" s="63"/>
      <c r="H10073" s="64"/>
      <c r="I10073" s="56"/>
    </row>
    <row r="10074" spans="1:9" hidden="1" x14ac:dyDescent="0.25">
      <c r="A10074" s="224"/>
      <c r="B10074" s="81"/>
      <c r="C10074" s="56"/>
      <c r="D10074" s="57"/>
      <c r="E10074" s="72"/>
      <c r="F10074" s="58"/>
      <c r="G10074" s="63"/>
      <c r="H10074" s="64"/>
      <c r="I10074" s="56"/>
    </row>
    <row r="10075" spans="1:9" hidden="1" x14ac:dyDescent="0.25">
      <c r="A10075" s="224"/>
      <c r="B10075" s="56"/>
      <c r="C10075" s="56"/>
      <c r="D10075" s="57"/>
      <c r="E10075" s="56"/>
      <c r="F10075" s="62"/>
      <c r="G10075" s="63"/>
      <c r="H10075" s="64"/>
      <c r="I10075" s="56"/>
    </row>
    <row r="10076" spans="1:9" hidden="1" x14ac:dyDescent="0.25">
      <c r="A10076" s="224"/>
      <c r="B10076" s="56"/>
      <c r="C10076" s="12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4"/>
      <c r="B10077" s="56"/>
      <c r="C10077" s="126"/>
      <c r="D10077" s="57"/>
      <c r="E10077" s="56"/>
      <c r="F10077" s="58"/>
      <c r="G10077" s="63"/>
      <c r="H10077" s="64"/>
      <c r="I10077" s="56"/>
    </row>
    <row r="10078" spans="1:9" hidden="1" x14ac:dyDescent="0.25">
      <c r="A10078" s="224"/>
      <c r="B10078" s="56"/>
      <c r="C10078" s="56"/>
      <c r="D10078" s="57"/>
      <c r="E10078" s="66"/>
      <c r="F10078" s="59"/>
      <c r="G10078" s="63"/>
      <c r="H10078" s="64"/>
      <c r="I10078" s="56"/>
    </row>
    <row r="10079" spans="1:9" hidden="1" x14ac:dyDescent="0.25">
      <c r="A10079" s="224"/>
      <c r="B10079" s="74"/>
      <c r="C10079" s="75"/>
      <c r="D10079" s="57"/>
      <c r="E10079" s="86"/>
      <c r="F10079" s="62"/>
      <c r="G10079" s="63"/>
      <c r="H10079" s="64"/>
      <c r="I10079" s="70"/>
    </row>
    <row r="10080" spans="1:9" hidden="1" x14ac:dyDescent="0.25">
      <c r="A10080" s="224"/>
      <c r="B10080" s="74"/>
      <c r="C10080" s="75"/>
      <c r="D10080" s="83"/>
      <c r="E10080" s="72"/>
      <c r="F10080" s="76"/>
      <c r="G10080" s="63"/>
      <c r="H10080" s="64"/>
      <c r="I10080" s="56"/>
    </row>
    <row r="10081" spans="1:9" hidden="1" x14ac:dyDescent="0.25">
      <c r="A10081" s="224"/>
      <c r="B10081" s="56"/>
      <c r="C10081" s="56"/>
      <c r="D10081" s="61"/>
      <c r="E10081" s="56"/>
      <c r="F10081" s="76"/>
      <c r="G10081" s="63"/>
      <c r="H10081" s="64"/>
      <c r="I10081" s="56"/>
    </row>
    <row r="10082" spans="1:9" hidden="1" x14ac:dyDescent="0.25">
      <c r="A10082" s="224"/>
      <c r="B10082" s="56"/>
      <c r="C10082" s="56"/>
      <c r="D10082" s="57"/>
      <c r="E10082" s="56"/>
      <c r="F10082" s="62"/>
      <c r="G10082" s="63"/>
      <c r="H10082" s="64"/>
      <c r="I10082" s="56"/>
    </row>
    <row r="10083" spans="1:9" hidden="1" x14ac:dyDescent="0.25">
      <c r="A10083" s="224"/>
      <c r="B10083" s="56"/>
      <c r="C10083" s="56"/>
      <c r="D10083" s="128"/>
      <c r="E10083" s="56"/>
      <c r="F10083" s="116"/>
      <c r="G10083" s="63"/>
      <c r="H10083" s="64"/>
      <c r="I10083" s="56"/>
    </row>
    <row r="10084" spans="1:9" hidden="1" x14ac:dyDescent="0.25">
      <c r="A10084" s="224"/>
      <c r="B10084" s="56"/>
      <c r="C10084" s="56"/>
      <c r="D10084" s="57"/>
      <c r="E10084" s="56"/>
      <c r="F10084" s="62"/>
      <c r="G10084" s="63"/>
      <c r="H10084" s="64"/>
      <c r="I10084" s="56"/>
    </row>
    <row r="10085" spans="1:9" hidden="1" x14ac:dyDescent="0.25">
      <c r="A10085" s="224"/>
      <c r="B10085" s="56"/>
      <c r="C10085" s="56"/>
      <c r="D10085" s="151"/>
      <c r="E10085" s="56"/>
      <c r="F10085" s="77"/>
      <c r="G10085" s="63"/>
      <c r="H10085" s="64"/>
      <c r="I10085" s="56"/>
    </row>
    <row r="10086" spans="1:9" hidden="1" x14ac:dyDescent="0.25">
      <c r="A10086" s="224"/>
      <c r="B10086" s="60"/>
      <c r="C10086" s="492"/>
      <c r="D10086" s="72"/>
      <c r="E10086" s="56"/>
      <c r="F10086" s="62"/>
      <c r="G10086" s="63"/>
      <c r="H10086" s="64"/>
      <c r="I10086" s="56"/>
    </row>
    <row r="10087" spans="1:9" hidden="1" x14ac:dyDescent="0.25">
      <c r="A10087" s="224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4"/>
      <c r="B10088" s="56"/>
      <c r="C10088" s="56"/>
      <c r="D10088" s="151"/>
      <c r="E10088" s="56"/>
      <c r="F10088" s="77"/>
      <c r="G10088" s="63"/>
      <c r="H10088" s="64"/>
      <c r="I10088" s="56"/>
    </row>
    <row r="10089" spans="1:9" hidden="1" x14ac:dyDescent="0.25">
      <c r="A10089" s="224"/>
      <c r="B10089" s="60"/>
      <c r="C10089" s="151"/>
      <c r="D10089" s="57"/>
      <c r="E10089" s="72"/>
      <c r="F10089" s="67"/>
      <c r="G10089" s="63"/>
      <c r="H10089" s="64"/>
      <c r="I10089" s="70"/>
    </row>
    <row r="10090" spans="1:9" hidden="1" x14ac:dyDescent="0.25">
      <c r="A10090" s="224"/>
      <c r="B10090" s="56"/>
      <c r="C10090" s="56"/>
      <c r="D10090" s="129"/>
      <c r="E10090" s="208"/>
      <c r="F10090" s="130"/>
      <c r="G10090" s="63"/>
      <c r="H10090" s="64"/>
      <c r="I10090" s="70"/>
    </row>
    <row r="10091" spans="1:9" hidden="1" x14ac:dyDescent="0.25">
      <c r="A10091" s="224"/>
      <c r="B10091" s="55"/>
      <c r="C10091" s="123"/>
      <c r="D10091" s="87"/>
      <c r="E10091" s="72"/>
      <c r="F10091" s="62"/>
      <c r="G10091" s="63"/>
      <c r="H10091" s="64"/>
      <c r="I10091" s="70"/>
    </row>
    <row r="10092" spans="1:9" hidden="1" x14ac:dyDescent="0.25">
      <c r="A10092" s="224"/>
      <c r="B10092" s="55"/>
      <c r="C10092" s="123"/>
      <c r="D10092" s="57"/>
      <c r="E10092" s="72"/>
      <c r="F10092" s="67"/>
      <c r="G10092" s="63"/>
      <c r="H10092" s="64"/>
      <c r="I10092" s="70"/>
    </row>
    <row r="10093" spans="1:9" hidden="1" x14ac:dyDescent="0.25">
      <c r="A10093" s="224"/>
      <c r="B10093" s="55"/>
      <c r="C10093" s="123"/>
      <c r="D10093" s="57"/>
      <c r="E10093" s="72"/>
      <c r="F10093" s="62"/>
      <c r="G10093" s="63"/>
      <c r="H10093" s="64"/>
      <c r="I10093" s="70"/>
    </row>
    <row r="10094" spans="1:9" hidden="1" x14ac:dyDescent="0.25">
      <c r="A10094" s="224"/>
      <c r="B10094" s="68"/>
      <c r="C10094" s="56"/>
      <c r="D10094" s="87"/>
      <c r="E10094" s="72"/>
      <c r="F10094" s="67"/>
      <c r="G10094" s="63"/>
      <c r="H10094" s="64"/>
      <c r="I10094" s="70"/>
    </row>
    <row r="10095" spans="1:9" hidden="1" x14ac:dyDescent="0.25">
      <c r="A10095" s="224"/>
      <c r="B10095" s="56"/>
      <c r="C10095" s="56"/>
      <c r="D10095" s="57"/>
      <c r="E10095" s="56"/>
      <c r="F10095" s="62"/>
      <c r="G10095" s="63"/>
      <c r="H10095" s="64"/>
      <c r="I10095" s="70"/>
    </row>
    <row r="10096" spans="1:9" hidden="1" x14ac:dyDescent="0.25">
      <c r="A10096" s="224"/>
      <c r="B10096" s="56"/>
      <c r="C10096" s="123"/>
      <c r="D10096" s="57"/>
      <c r="E10096" s="72"/>
      <c r="F10096" s="76"/>
      <c r="G10096" s="63"/>
      <c r="H10096" s="64"/>
      <c r="I10096" s="70"/>
    </row>
    <row r="10097" spans="1:9" hidden="1" x14ac:dyDescent="0.25">
      <c r="A10097" s="224"/>
      <c r="B10097" s="74"/>
      <c r="C10097" s="75"/>
      <c r="D10097" s="83"/>
      <c r="E10097" s="72"/>
      <c r="F10097" s="76"/>
      <c r="G10097" s="63"/>
      <c r="H10097" s="64"/>
      <c r="I10097" s="70"/>
    </row>
    <row r="10098" spans="1:9" hidden="1" x14ac:dyDescent="0.25">
      <c r="A10098" s="224"/>
      <c r="B10098" s="81"/>
      <c r="C10098" s="56"/>
      <c r="D10098" s="57"/>
      <c r="E10098" s="72"/>
      <c r="F10098" s="76"/>
      <c r="G10098" s="63"/>
      <c r="H10098" s="64"/>
      <c r="I10098" s="70"/>
    </row>
    <row r="10099" spans="1:9" hidden="1" x14ac:dyDescent="0.25">
      <c r="A10099" s="224"/>
      <c r="B10099" s="56"/>
      <c r="C10099" s="123"/>
      <c r="D10099" s="57"/>
      <c r="E10099" s="72"/>
      <c r="F10099" s="58"/>
      <c r="G10099" s="63"/>
      <c r="H10099" s="64"/>
      <c r="I10099" s="70"/>
    </row>
    <row r="10100" spans="1:9" hidden="1" x14ac:dyDescent="0.25">
      <c r="A10100" s="224"/>
      <c r="B10100" s="68"/>
      <c r="C10100" s="56"/>
      <c r="D10100" s="87"/>
      <c r="E10100" s="72"/>
      <c r="F10100" s="62"/>
      <c r="G10100" s="63"/>
      <c r="H10100" s="64"/>
      <c r="I10100" s="70"/>
    </row>
    <row r="10101" spans="1:9" hidden="1" x14ac:dyDescent="0.25">
      <c r="A10101" s="224"/>
      <c r="B10101" s="55"/>
      <c r="C10101" s="75"/>
      <c r="D10101" s="61"/>
      <c r="E10101" s="72"/>
      <c r="F10101" s="62"/>
      <c r="G10101" s="63"/>
      <c r="H10101" s="64"/>
      <c r="I10101" s="70"/>
    </row>
    <row r="10102" spans="1:9" hidden="1" x14ac:dyDescent="0.25">
      <c r="A10102" s="224"/>
      <c r="B10102" s="56"/>
      <c r="C10102" s="75"/>
      <c r="D10102" s="57"/>
      <c r="E10102" s="72"/>
      <c r="F10102" s="76"/>
      <c r="G10102" s="63"/>
      <c r="H10102" s="64"/>
      <c r="I10102" s="73"/>
    </row>
    <row r="10103" spans="1:9" hidden="1" x14ac:dyDescent="0.25">
      <c r="A10103" s="224"/>
      <c r="B10103" s="56"/>
      <c r="C10103" s="56"/>
      <c r="D10103" s="57"/>
      <c r="E10103" s="72"/>
      <c r="F10103" s="58"/>
      <c r="G10103" s="63"/>
      <c r="H10103" s="64"/>
      <c r="I10103" s="73"/>
    </row>
    <row r="10104" spans="1:9" hidden="1" x14ac:dyDescent="0.25">
      <c r="A10104" s="224"/>
      <c r="B10104" s="55"/>
      <c r="C10104" s="56"/>
      <c r="D10104" s="57"/>
      <c r="E10104" s="66"/>
      <c r="F10104" s="62"/>
      <c r="G10104" s="63"/>
      <c r="H10104" s="64"/>
      <c r="I10104" s="73"/>
    </row>
    <row r="10105" spans="1:9" hidden="1" x14ac:dyDescent="0.25">
      <c r="A10105" s="224"/>
      <c r="B10105" s="74"/>
      <c r="C10105" s="56"/>
      <c r="D10105" s="57"/>
      <c r="E10105" s="56"/>
      <c r="F10105" s="58"/>
      <c r="G10105" s="63"/>
      <c r="H10105" s="64"/>
      <c r="I10105" s="56"/>
    </row>
    <row r="10106" spans="1:9" hidden="1" x14ac:dyDescent="0.25">
      <c r="A10106" s="224"/>
      <c r="B10106" s="56"/>
      <c r="C10106" s="56"/>
      <c r="D10106" s="151"/>
      <c r="E10106" s="56"/>
      <c r="F10106" s="77"/>
      <c r="G10106" s="63"/>
      <c r="H10106" s="64"/>
      <c r="I10106" s="56"/>
    </row>
    <row r="10107" spans="1:9" hidden="1" x14ac:dyDescent="0.25">
      <c r="A10107" s="224"/>
      <c r="B10107" s="60"/>
      <c r="C10107" s="492"/>
      <c r="D10107" s="72"/>
      <c r="E10107" s="56"/>
      <c r="F10107" s="62"/>
      <c r="G10107" s="63"/>
      <c r="H10107" s="64"/>
      <c r="I10107" s="56"/>
    </row>
    <row r="10108" spans="1:9" hidden="1" x14ac:dyDescent="0.25">
      <c r="A10108" s="224"/>
      <c r="B10108" s="56"/>
      <c r="C10108" s="56"/>
      <c r="D10108" s="72"/>
      <c r="E10108" s="56"/>
      <c r="F10108" s="62"/>
      <c r="G10108" s="63"/>
      <c r="H10108" s="64"/>
      <c r="I10108" s="56"/>
    </row>
    <row r="10109" spans="1:9" hidden="1" x14ac:dyDescent="0.25">
      <c r="A10109" s="224"/>
      <c r="B10109" s="60"/>
      <c r="C10109" s="151"/>
      <c r="D10109" s="57"/>
      <c r="E10109" s="72"/>
      <c r="F10109" s="67"/>
      <c r="G10109" s="63"/>
      <c r="H10109" s="64"/>
      <c r="I10109" s="56"/>
    </row>
    <row r="10110" spans="1:9" hidden="1" x14ac:dyDescent="0.25">
      <c r="A10110" s="224"/>
      <c r="B10110" s="56"/>
      <c r="C10110" s="56"/>
      <c r="D10110" s="57"/>
      <c r="E10110" s="56"/>
      <c r="F10110" s="62"/>
      <c r="G10110" s="63"/>
      <c r="H10110" s="64"/>
      <c r="I10110" s="56"/>
    </row>
    <row r="10111" spans="1:9" hidden="1" x14ac:dyDescent="0.25">
      <c r="A10111" s="224"/>
      <c r="B10111" s="81"/>
      <c r="C10111" s="56"/>
      <c r="D10111" s="57"/>
      <c r="E10111" s="72"/>
      <c r="F10111" s="76"/>
      <c r="G10111" s="63"/>
      <c r="H10111" s="64"/>
      <c r="I10111" s="56"/>
    </row>
    <row r="10112" spans="1:9" hidden="1" x14ac:dyDescent="0.25">
      <c r="A10112" s="224"/>
      <c r="B10112" s="55"/>
      <c r="C10112" s="56"/>
      <c r="D10112" s="57"/>
      <c r="E10112" s="72"/>
      <c r="F10112" s="62"/>
      <c r="G10112" s="63"/>
      <c r="H10112" s="64"/>
      <c r="I10112" s="56"/>
    </row>
    <row r="10113" spans="1:9" hidden="1" x14ac:dyDescent="0.25">
      <c r="A10113" s="224"/>
      <c r="B10113" s="56"/>
      <c r="C10113" s="56"/>
      <c r="D10113" s="57"/>
      <c r="E10113" s="72"/>
      <c r="F10113" s="67"/>
      <c r="G10113" s="63"/>
      <c r="H10113" s="64"/>
      <c r="I10113" s="56"/>
    </row>
    <row r="10114" spans="1:9" hidden="1" x14ac:dyDescent="0.25">
      <c r="A10114" s="224"/>
      <c r="B10114" s="55"/>
      <c r="C10114" s="56"/>
      <c r="D10114" s="57"/>
      <c r="E10114" s="72"/>
      <c r="F10114" s="62"/>
      <c r="G10114" s="63"/>
      <c r="H10114" s="64"/>
      <c r="I10114" s="56"/>
    </row>
    <row r="10115" spans="1:9" hidden="1" x14ac:dyDescent="0.25">
      <c r="A10115" s="224"/>
      <c r="B10115" s="81"/>
      <c r="C10115" s="56"/>
      <c r="D10115" s="61"/>
      <c r="E10115" s="56"/>
      <c r="F10115" s="62"/>
      <c r="G10115" s="63"/>
      <c r="H10115" s="64"/>
      <c r="I10115" s="56"/>
    </row>
    <row r="10116" spans="1:9" hidden="1" x14ac:dyDescent="0.25">
      <c r="A10116" s="224"/>
      <c r="B10116" s="56"/>
      <c r="C10116" s="56"/>
      <c r="D10116" s="72"/>
      <c r="E10116" s="56"/>
      <c r="F10116" s="62"/>
      <c r="G10116" s="63"/>
      <c r="H10116" s="64"/>
      <c r="I10116" s="56"/>
    </row>
    <row r="10117" spans="1:9" hidden="1" x14ac:dyDescent="0.25">
      <c r="A10117" s="224"/>
      <c r="B10117" s="56"/>
      <c r="C10117" s="56"/>
      <c r="D10117" s="87"/>
      <c r="E10117" s="72"/>
      <c r="F10117" s="62"/>
      <c r="G10117" s="63"/>
      <c r="H10117" s="64"/>
      <c r="I10117" s="56"/>
    </row>
    <row r="10118" spans="1:9" hidden="1" x14ac:dyDescent="0.25">
      <c r="A10118" s="224"/>
      <c r="B10118" s="56"/>
      <c r="C10118" s="80"/>
      <c r="D10118" s="57"/>
      <c r="E10118" s="72"/>
      <c r="F10118" s="58"/>
      <c r="G10118" s="63"/>
      <c r="H10118" s="64"/>
      <c r="I10118" s="56"/>
    </row>
    <row r="10119" spans="1:9" hidden="1" x14ac:dyDescent="0.25">
      <c r="A10119" s="224"/>
      <c r="B10119" s="56"/>
      <c r="C10119" s="56"/>
      <c r="D10119" s="57"/>
      <c r="E10119" s="56"/>
      <c r="F10119" s="62"/>
      <c r="G10119" s="63"/>
      <c r="H10119" s="64"/>
      <c r="I10119" s="56"/>
    </row>
    <row r="10120" spans="1:9" hidden="1" x14ac:dyDescent="0.25">
      <c r="A10120" s="224"/>
      <c r="B10120" s="56"/>
      <c r="C10120" s="56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4"/>
      <c r="B10121" s="56"/>
      <c r="C10121" s="56"/>
      <c r="D10121" s="57"/>
      <c r="E10121" s="72"/>
      <c r="F10121" s="58"/>
      <c r="G10121" s="63"/>
      <c r="H10121" s="64"/>
      <c r="I10121" s="56"/>
    </row>
    <row r="10122" spans="1:9" hidden="1" x14ac:dyDescent="0.25">
      <c r="A10122" s="224"/>
      <c r="B10122" s="68"/>
      <c r="C10122" s="56"/>
      <c r="D10122" s="61"/>
      <c r="E10122" s="56"/>
      <c r="F10122" s="62"/>
      <c r="G10122" s="63"/>
      <c r="H10122" s="64"/>
      <c r="I10122" s="56"/>
    </row>
    <row r="10123" spans="1:9" hidden="1" x14ac:dyDescent="0.25">
      <c r="A10123" s="224"/>
      <c r="B10123" s="68"/>
      <c r="C10123" s="56"/>
      <c r="D10123" s="57"/>
      <c r="E10123" s="56"/>
      <c r="F10123" s="62"/>
      <c r="G10123" s="63"/>
      <c r="H10123" s="64"/>
      <c r="I10123" s="56"/>
    </row>
    <row r="10124" spans="1:9" hidden="1" x14ac:dyDescent="0.25">
      <c r="A10124" s="224"/>
      <c r="B10124" s="56"/>
      <c r="C10124" s="56"/>
      <c r="D10124" s="83"/>
      <c r="E10124" s="84"/>
      <c r="F10124" s="76"/>
      <c r="G10124" s="63"/>
      <c r="H10124" s="64"/>
      <c r="I10124" s="56"/>
    </row>
    <row r="10125" spans="1:9" hidden="1" x14ac:dyDescent="0.25">
      <c r="A10125" s="224"/>
      <c r="B10125" s="74"/>
      <c r="C10125" s="75"/>
      <c r="D10125" s="57"/>
      <c r="E10125" s="86"/>
      <c r="F10125" s="62"/>
      <c r="G10125" s="63"/>
      <c r="H10125" s="64"/>
      <c r="I10125" s="56"/>
    </row>
    <row r="10126" spans="1:9" hidden="1" x14ac:dyDescent="0.25">
      <c r="A10126" s="224"/>
      <c r="B10126" s="81"/>
      <c r="C10126" s="56"/>
      <c r="D10126" s="57"/>
      <c r="E10126" s="72"/>
      <c r="F10126" s="58"/>
      <c r="G10126" s="63"/>
      <c r="H10126" s="64"/>
      <c r="I10126" s="56"/>
    </row>
    <row r="10127" spans="1:9" hidden="1" x14ac:dyDescent="0.25">
      <c r="A10127" s="224"/>
      <c r="B10127" s="81"/>
      <c r="C10127" s="75"/>
      <c r="D10127" s="57"/>
      <c r="E10127" s="72"/>
      <c r="F10127" s="76"/>
      <c r="G10127" s="63"/>
      <c r="H10127" s="64"/>
      <c r="I10127" s="56"/>
    </row>
    <row r="10128" spans="1:9" hidden="1" x14ac:dyDescent="0.25">
      <c r="A10128" s="224"/>
      <c r="B10128" s="74"/>
      <c r="C10128" s="56"/>
      <c r="D10128" s="57"/>
      <c r="E10128" s="66"/>
      <c r="F10128" s="76"/>
      <c r="G10128" s="63"/>
      <c r="H10128" s="64"/>
      <c r="I10128" s="56"/>
    </row>
    <row r="10129" spans="1:9" hidden="1" x14ac:dyDescent="0.25">
      <c r="A10129" s="224"/>
      <c r="B10129" s="74"/>
      <c r="C10129" s="80"/>
      <c r="D10129" s="71"/>
      <c r="E10129" s="84"/>
      <c r="F10129" s="96"/>
      <c r="G10129" s="743"/>
      <c r="H10129" s="64"/>
      <c r="I10129" s="56"/>
    </row>
    <row r="10130" spans="1:9" hidden="1" x14ac:dyDescent="0.25">
      <c r="A10130" s="224"/>
      <c r="B10130" s="56"/>
      <c r="C10130" s="56"/>
      <c r="D10130" s="151"/>
      <c r="E10130" s="56"/>
      <c r="F10130" s="77"/>
      <c r="G10130" s="63"/>
      <c r="H10130" s="64"/>
      <c r="I10130" s="56"/>
    </row>
    <row r="10131" spans="1:9" hidden="1" x14ac:dyDescent="0.25">
      <c r="A10131" s="224"/>
      <c r="B10131" s="60"/>
      <c r="C10131" s="492"/>
      <c r="D10131" s="72"/>
      <c r="E10131" s="56"/>
      <c r="F10131" s="62"/>
      <c r="G10131" s="63"/>
      <c r="H10131" s="64"/>
      <c r="I10131" s="56"/>
    </row>
    <row r="10132" spans="1:9" hidden="1" x14ac:dyDescent="0.25">
      <c r="A10132" s="224"/>
      <c r="B10132" s="56"/>
      <c r="C10132" s="56"/>
      <c r="D10132" s="128"/>
      <c r="E10132" s="56"/>
      <c r="F10132" s="116"/>
      <c r="G10132" s="63"/>
      <c r="H10132" s="64"/>
      <c r="I10132" s="56"/>
    </row>
    <row r="10133" spans="1:9" hidden="1" x14ac:dyDescent="0.25">
      <c r="A10133" s="224"/>
      <c r="B10133" s="56"/>
      <c r="C10133" s="56"/>
      <c r="D10133" s="57"/>
      <c r="E10133" s="72"/>
      <c r="F10133" s="58"/>
      <c r="G10133" s="63"/>
      <c r="H10133" s="64"/>
      <c r="I10133" s="56"/>
    </row>
    <row r="10134" spans="1:9" hidden="1" x14ac:dyDescent="0.25">
      <c r="A10134" s="224"/>
      <c r="B10134" s="95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4"/>
      <c r="B10135" s="95"/>
      <c r="C10135" s="56"/>
      <c r="D10135" s="56"/>
      <c r="E10135" s="56"/>
      <c r="F10135" s="62"/>
      <c r="G10135" s="63"/>
      <c r="H10135" s="64"/>
      <c r="I10135" s="56"/>
    </row>
    <row r="10136" spans="1:9" hidden="1" x14ac:dyDescent="0.25">
      <c r="A10136" s="224"/>
      <c r="B10136" s="74"/>
      <c r="C10136" s="75"/>
      <c r="D10136" s="57"/>
      <c r="E10136" s="56"/>
      <c r="F10136" s="58"/>
      <c r="G10136" s="63"/>
      <c r="H10136" s="64"/>
      <c r="I10136" s="56"/>
    </row>
    <row r="10137" spans="1:9" hidden="1" x14ac:dyDescent="0.25">
      <c r="A10137" s="224"/>
      <c r="B10137" s="56"/>
      <c r="C10137" s="75"/>
      <c r="D10137" s="57"/>
      <c r="E10137" s="56"/>
      <c r="F10137" s="62"/>
      <c r="G10137" s="63"/>
      <c r="H10137" s="64"/>
      <c r="I10137" s="56"/>
    </row>
    <row r="10138" spans="1:9" hidden="1" x14ac:dyDescent="0.25">
      <c r="A10138" s="224"/>
      <c r="B10138" s="68"/>
      <c r="C10138" s="56"/>
      <c r="D10138" s="87"/>
      <c r="E10138" s="56"/>
      <c r="F10138" s="62"/>
      <c r="G10138" s="63"/>
      <c r="H10138" s="64"/>
      <c r="I10138" s="56"/>
    </row>
    <row r="10139" spans="1:9" hidden="1" x14ac:dyDescent="0.25">
      <c r="A10139" s="224"/>
      <c r="B10139" s="55"/>
      <c r="C10139" s="123"/>
      <c r="D10139" s="57"/>
      <c r="E10139" s="66"/>
      <c r="F10139" s="76"/>
      <c r="G10139" s="63"/>
      <c r="H10139" s="64"/>
      <c r="I10139" s="56"/>
    </row>
    <row r="10140" spans="1:9" hidden="1" x14ac:dyDescent="0.25">
      <c r="A10140" s="224"/>
      <c r="B10140" s="56"/>
      <c r="C10140" s="56"/>
      <c r="D10140" s="57"/>
      <c r="E10140" s="72"/>
      <c r="F10140" s="58"/>
      <c r="G10140" s="63"/>
      <c r="H10140" s="64"/>
      <c r="I10140" s="56"/>
    </row>
    <row r="10141" spans="1:9" hidden="1" x14ac:dyDescent="0.25">
      <c r="A10141" s="224"/>
      <c r="B10141" s="56"/>
      <c r="C10141" s="56"/>
      <c r="D10141" s="57"/>
      <c r="E10141" s="56"/>
      <c r="F10141" s="62"/>
      <c r="G10141" s="63"/>
      <c r="H10141" s="64"/>
      <c r="I10141" s="56"/>
    </row>
    <row r="10142" spans="1:9" hidden="1" x14ac:dyDescent="0.25">
      <c r="A10142" s="224"/>
      <c r="B10142" s="68"/>
      <c r="C10142" s="157"/>
      <c r="D10142" s="57"/>
      <c r="E10142" s="56"/>
      <c r="F10142" s="62"/>
      <c r="G10142" s="63"/>
      <c r="H10142" s="64"/>
      <c r="I10142" s="56"/>
    </row>
    <row r="10143" spans="1:9" hidden="1" x14ac:dyDescent="0.25">
      <c r="A10143" s="224"/>
      <c r="B10143" s="56"/>
      <c r="C10143" s="56"/>
      <c r="D10143" s="57"/>
      <c r="E10143" s="72"/>
      <c r="F10143" s="58"/>
      <c r="G10143" s="63"/>
      <c r="H10143" s="64"/>
      <c r="I10143" s="56"/>
    </row>
    <row r="10144" spans="1:9" hidden="1" x14ac:dyDescent="0.25">
      <c r="A10144" s="224"/>
      <c r="B10144" s="56"/>
      <c r="C10144" s="56"/>
      <c r="D10144" s="57"/>
      <c r="E10144" s="56"/>
      <c r="F10144" s="62"/>
      <c r="G10144" s="63"/>
      <c r="H10144" s="64"/>
      <c r="I10144" s="70"/>
    </row>
    <row r="10145" spans="1:9" hidden="1" x14ac:dyDescent="0.25">
      <c r="A10145" s="224"/>
      <c r="B10145" s="55"/>
      <c r="C10145" s="75"/>
      <c r="D10145" s="57"/>
      <c r="E10145" s="72"/>
      <c r="F10145" s="76"/>
      <c r="G10145" s="100"/>
      <c r="H10145" s="64"/>
      <c r="I10145" s="70"/>
    </row>
    <row r="10146" spans="1:9" hidden="1" x14ac:dyDescent="0.25">
      <c r="A10146" s="224"/>
      <c r="B10146" s="56"/>
      <c r="C10146" s="71"/>
      <c r="D10146" s="57"/>
      <c r="E10146" s="72"/>
      <c r="F10146" s="62"/>
      <c r="G10146" s="63"/>
      <c r="H10146" s="64"/>
      <c r="I10146" s="56"/>
    </row>
    <row r="10147" spans="1:9" hidden="1" x14ac:dyDescent="0.25">
      <c r="A10147" s="224"/>
      <c r="B10147" s="56"/>
      <c r="C10147" s="123"/>
      <c r="D10147" s="57"/>
      <c r="E10147" s="72"/>
      <c r="F10147" s="62"/>
      <c r="G10147" s="63"/>
      <c r="H10147" s="64"/>
      <c r="I10147" s="56"/>
    </row>
    <row r="10148" spans="1:9" hidden="1" x14ac:dyDescent="0.25">
      <c r="A10148" s="224"/>
      <c r="B10148" s="56"/>
      <c r="C10148" s="56"/>
      <c r="D10148" s="57"/>
      <c r="E10148" s="72"/>
      <c r="F10148" s="67"/>
      <c r="G10148" s="63"/>
      <c r="H10148" s="64"/>
      <c r="I10148" s="56"/>
    </row>
    <row r="10149" spans="1:9" hidden="1" x14ac:dyDescent="0.25">
      <c r="A10149" s="224"/>
      <c r="B10149" s="56"/>
      <c r="C10149" s="71"/>
      <c r="D10149" s="57"/>
      <c r="E10149" s="72"/>
      <c r="F10149" s="62"/>
      <c r="G10149" s="63"/>
      <c r="H10149" s="64"/>
      <c r="I10149" s="56"/>
    </row>
    <row r="10150" spans="1:9" hidden="1" x14ac:dyDescent="0.25">
      <c r="A10150" s="224"/>
      <c r="B10150" s="74"/>
      <c r="C10150" s="75"/>
      <c r="D10150" s="57"/>
      <c r="E10150" s="86"/>
      <c r="F10150" s="62"/>
      <c r="G10150" s="63"/>
      <c r="H10150" s="64"/>
      <c r="I10150" s="56"/>
    </row>
    <row r="10151" spans="1:9" hidden="1" x14ac:dyDescent="0.25">
      <c r="A10151" s="224"/>
      <c r="B10151" s="56"/>
      <c r="C10151" s="123"/>
      <c r="D10151" s="57"/>
      <c r="E10151" s="72"/>
      <c r="F10151" s="62"/>
      <c r="G10151" s="63"/>
      <c r="H10151" s="64"/>
      <c r="I10151" s="56"/>
    </row>
    <row r="10152" spans="1:9" hidden="1" x14ac:dyDescent="0.25">
      <c r="A10152" s="224"/>
      <c r="B10152" s="56"/>
      <c r="C10152" s="56"/>
      <c r="D10152" s="57"/>
      <c r="E10152" s="72"/>
      <c r="F10152" s="67"/>
      <c r="G10152" s="63"/>
      <c r="H10152" s="64"/>
      <c r="I10152" s="56"/>
    </row>
    <row r="10153" spans="1:9" hidden="1" x14ac:dyDescent="0.25">
      <c r="A10153" s="224"/>
      <c r="B10153" s="56"/>
      <c r="C10153" s="71"/>
      <c r="D10153" s="57"/>
      <c r="E10153" s="72"/>
      <c r="F10153" s="62"/>
      <c r="G10153" s="63"/>
      <c r="H10153" s="64"/>
      <c r="I10153" s="56"/>
    </row>
    <row r="10154" spans="1:9" hidden="1" x14ac:dyDescent="0.25">
      <c r="A10154" s="224"/>
      <c r="B10154" s="56"/>
      <c r="C10154" s="56"/>
      <c r="D10154" s="57"/>
      <c r="E10154" s="72"/>
      <c r="F10154" s="58"/>
      <c r="G10154" s="63"/>
      <c r="H10154" s="64"/>
      <c r="I10154" s="56"/>
    </row>
    <row r="10155" spans="1:9" hidden="1" x14ac:dyDescent="0.25">
      <c r="A10155" s="224"/>
      <c r="B10155" s="56"/>
      <c r="C10155" s="56"/>
      <c r="D10155" s="57"/>
      <c r="E10155" s="56"/>
      <c r="F10155" s="62"/>
      <c r="G10155" s="63"/>
      <c r="H10155" s="64"/>
      <c r="I10155" s="56"/>
    </row>
    <row r="10156" spans="1:9" hidden="1" x14ac:dyDescent="0.25">
      <c r="A10156" s="224"/>
      <c r="B10156" s="56"/>
      <c r="C10156" s="81"/>
      <c r="D10156" s="72"/>
      <c r="E10156" s="56"/>
      <c r="F10156" s="62"/>
      <c r="G10156" s="63"/>
      <c r="H10156" s="64"/>
      <c r="I10156" s="56"/>
    </row>
    <row r="10157" spans="1:9" hidden="1" x14ac:dyDescent="0.25">
      <c r="A10157" s="224"/>
      <c r="B10157" s="56"/>
      <c r="C10157" s="80"/>
      <c r="D10157" s="151"/>
      <c r="E10157" s="56"/>
      <c r="F10157" s="77"/>
      <c r="G10157" s="63"/>
      <c r="H10157" s="64"/>
      <c r="I10157" s="56"/>
    </row>
    <row r="10158" spans="1:9" hidden="1" x14ac:dyDescent="0.25">
      <c r="A10158" s="224"/>
      <c r="B10158" s="56"/>
      <c r="C10158" s="56"/>
      <c r="D10158" s="250"/>
      <c r="E10158" s="84"/>
      <c r="F10158" s="140"/>
      <c r="G10158" s="63"/>
      <c r="H10158" s="64"/>
      <c r="I10158" s="56"/>
    </row>
    <row r="10159" spans="1:9" hidden="1" x14ac:dyDescent="0.25">
      <c r="A10159" s="224"/>
      <c r="B10159" s="74"/>
      <c r="C10159" s="75"/>
      <c r="D10159" s="83"/>
      <c r="E10159" s="72"/>
      <c r="F10159" s="76"/>
      <c r="G10159" s="63"/>
      <c r="H10159" s="64"/>
      <c r="I10159" s="56"/>
    </row>
    <row r="10160" spans="1:9" hidden="1" x14ac:dyDescent="0.25">
      <c r="A10160" s="224"/>
      <c r="B10160" s="56"/>
      <c r="C10160" s="56"/>
      <c r="D10160" s="57"/>
      <c r="E10160" s="72"/>
      <c r="F10160" s="76"/>
      <c r="G10160" s="63"/>
      <c r="H10160" s="64"/>
      <c r="I10160" s="56"/>
    </row>
    <row r="10161" spans="1:9" hidden="1" x14ac:dyDescent="0.25">
      <c r="A10161" s="224"/>
      <c r="B10161" s="56"/>
      <c r="C10161" s="56"/>
      <c r="D10161" s="61"/>
      <c r="E10161" s="56"/>
      <c r="F10161" s="62"/>
      <c r="G10161" s="63"/>
      <c r="H10161" s="64"/>
      <c r="I10161" s="56"/>
    </row>
    <row r="10162" spans="1:9" hidden="1" x14ac:dyDescent="0.25">
      <c r="A10162" s="224"/>
      <c r="B10162" s="81"/>
      <c r="C10162" s="56"/>
      <c r="D10162" s="57"/>
      <c r="E10162" s="56"/>
      <c r="F10162" s="76"/>
      <c r="G10162" s="63"/>
      <c r="H10162" s="64"/>
      <c r="I10162" s="56"/>
    </row>
    <row r="10163" spans="1:9" hidden="1" x14ac:dyDescent="0.25">
      <c r="A10163" s="224"/>
      <c r="B10163" s="56"/>
      <c r="C10163" s="56"/>
      <c r="D10163" s="57"/>
      <c r="E10163" s="56"/>
      <c r="F10163" s="62"/>
      <c r="G10163" s="63"/>
      <c r="H10163" s="64"/>
      <c r="I10163" s="56"/>
    </row>
    <row r="10164" spans="1:9" hidden="1" x14ac:dyDescent="0.25">
      <c r="A10164" s="224"/>
      <c r="B10164" s="56"/>
      <c r="C10164" s="56"/>
      <c r="D10164" s="57"/>
      <c r="E10164" s="72"/>
      <c r="F10164" s="67"/>
      <c r="G10164" s="63"/>
      <c r="H10164" s="64"/>
      <c r="I10164" s="56"/>
    </row>
    <row r="10165" spans="1:9" hidden="1" x14ac:dyDescent="0.25">
      <c r="A10165" s="224"/>
      <c r="B10165" s="56"/>
      <c r="C10165" s="56"/>
      <c r="D10165" s="57"/>
      <c r="E10165" s="66"/>
      <c r="F10165" s="59"/>
      <c r="G10165" s="63"/>
      <c r="H10165" s="64"/>
      <c r="I10165" s="56"/>
    </row>
    <row r="10166" spans="1:9" hidden="1" x14ac:dyDescent="0.25">
      <c r="A10166" s="224"/>
      <c r="B10166" s="56"/>
      <c r="C10166" s="56"/>
      <c r="D10166" s="57"/>
      <c r="E10166" s="72"/>
      <c r="F10166" s="67"/>
      <c r="G10166" s="63"/>
      <c r="H10166" s="64"/>
      <c r="I10166" s="73"/>
    </row>
    <row r="10167" spans="1:9" hidden="1" x14ac:dyDescent="0.25">
      <c r="A10167" s="224"/>
      <c r="B10167" s="68"/>
      <c r="C10167" s="56"/>
      <c r="D10167" s="87"/>
      <c r="E10167" s="56"/>
      <c r="F10167" s="62"/>
      <c r="G10167" s="63"/>
      <c r="H10167" s="64"/>
      <c r="I10167" s="73"/>
    </row>
    <row r="10168" spans="1:9" hidden="1" x14ac:dyDescent="0.25">
      <c r="A10168" s="224"/>
      <c r="B10168" s="56"/>
      <c r="C10168" s="56"/>
      <c r="D10168" s="57"/>
      <c r="E10168" s="72"/>
      <c r="F10168" s="62"/>
      <c r="G10168" s="63"/>
      <c r="H10168" s="64"/>
      <c r="I10168" s="73"/>
    </row>
    <row r="10169" spans="1:9" hidden="1" x14ac:dyDescent="0.25">
      <c r="A10169" s="224"/>
      <c r="B10169" s="56"/>
      <c r="C10169" s="56"/>
      <c r="D10169" s="57"/>
      <c r="E10169" s="72"/>
      <c r="F10169" s="62"/>
      <c r="G10169" s="63"/>
      <c r="H10169" s="64"/>
      <c r="I10169" s="73"/>
    </row>
    <row r="10170" spans="1:9" hidden="1" x14ac:dyDescent="0.25">
      <c r="A10170" s="224"/>
      <c r="B10170" s="56"/>
      <c r="C10170" s="81"/>
      <c r="D10170" s="57"/>
      <c r="E10170" s="72"/>
      <c r="F10170" s="62"/>
      <c r="G10170" s="63"/>
      <c r="H10170" s="64"/>
      <c r="I10170" s="73"/>
    </row>
    <row r="10171" spans="1:9" hidden="1" x14ac:dyDescent="0.25">
      <c r="A10171" s="224"/>
      <c r="B10171" s="56"/>
      <c r="C10171" s="56"/>
      <c r="D10171" s="83"/>
      <c r="E10171" s="72"/>
      <c r="F10171" s="76"/>
      <c r="G10171" s="63"/>
      <c r="H10171" s="64"/>
      <c r="I10171" s="73"/>
    </row>
    <row r="10172" spans="1:9" hidden="1" x14ac:dyDescent="0.25">
      <c r="A10172" s="224"/>
      <c r="B10172" s="68"/>
      <c r="C10172" s="56"/>
      <c r="D10172" s="57"/>
      <c r="E10172" s="72"/>
      <c r="F10172" s="62"/>
      <c r="G10172" s="63"/>
      <c r="H10172" s="64"/>
      <c r="I10172" s="73"/>
    </row>
    <row r="10173" spans="1:9" hidden="1" x14ac:dyDescent="0.25">
      <c r="A10173" s="224"/>
      <c r="B10173" s="56"/>
      <c r="C10173" s="56"/>
      <c r="D10173" s="57"/>
      <c r="E10173" s="72"/>
      <c r="F10173" s="67"/>
      <c r="G10173" s="63"/>
      <c r="H10173" s="64"/>
      <c r="I10173" s="73"/>
    </row>
    <row r="10174" spans="1:9" hidden="1" x14ac:dyDescent="0.25">
      <c r="A10174" s="224"/>
      <c r="B10174" s="56"/>
      <c r="C10174" s="56"/>
      <c r="D10174" s="57"/>
      <c r="E10174" s="72"/>
      <c r="F10174" s="77"/>
      <c r="G10174" s="63"/>
      <c r="H10174" s="64"/>
      <c r="I10174" s="73"/>
    </row>
    <row r="10175" spans="1:9" hidden="1" x14ac:dyDescent="0.25">
      <c r="A10175" s="224"/>
      <c r="B10175" s="56"/>
      <c r="C10175" s="80"/>
      <c r="D10175" s="57"/>
      <c r="E10175" s="72"/>
      <c r="F10175" s="67"/>
      <c r="G10175" s="63"/>
      <c r="H10175" s="64"/>
      <c r="I10175" s="73"/>
    </row>
    <row r="10176" spans="1:9" hidden="1" x14ac:dyDescent="0.25">
      <c r="A10176" s="224"/>
      <c r="B10176" s="56"/>
      <c r="C10176" s="56"/>
      <c r="D10176" s="57"/>
      <c r="E10176" s="72"/>
      <c r="F10176" s="76"/>
      <c r="G10176" s="63"/>
      <c r="H10176" s="64"/>
      <c r="I10176" s="73"/>
    </row>
    <row r="10177" spans="1:9" hidden="1" x14ac:dyDescent="0.25">
      <c r="A10177" s="224"/>
      <c r="B10177" s="55"/>
      <c r="C10177" s="56"/>
      <c r="D10177" s="57"/>
      <c r="E10177" s="66"/>
      <c r="F10177" s="62"/>
      <c r="G10177" s="63"/>
      <c r="H10177" s="64"/>
      <c r="I10177" s="73"/>
    </row>
    <row r="10178" spans="1:9" hidden="1" x14ac:dyDescent="0.25">
      <c r="A10178" s="224"/>
      <c r="B10178" s="56"/>
      <c r="C10178" s="56"/>
      <c r="D10178" s="57"/>
      <c r="E10178" s="72"/>
      <c r="F10178" s="58"/>
      <c r="G10178" s="63"/>
      <c r="H10178" s="64"/>
      <c r="I10178" s="73"/>
    </row>
    <row r="10179" spans="1:9" hidden="1" x14ac:dyDescent="0.25">
      <c r="A10179" s="224"/>
      <c r="B10179" s="56"/>
      <c r="C10179" s="56"/>
      <c r="D10179" s="57"/>
      <c r="E10179" s="72"/>
      <c r="F10179" s="58"/>
      <c r="G10179" s="63"/>
      <c r="H10179" s="64"/>
      <c r="I10179" s="73"/>
    </row>
    <row r="10180" spans="1:9" hidden="1" x14ac:dyDescent="0.25">
      <c r="A10180" s="224"/>
      <c r="B10180" s="56"/>
      <c r="C10180" s="80"/>
      <c r="D10180" s="57"/>
      <c r="E10180" s="66"/>
      <c r="F10180" s="76"/>
      <c r="G10180" s="63"/>
      <c r="H10180" s="64"/>
      <c r="I10180" s="73"/>
    </row>
    <row r="10181" spans="1:9" hidden="1" x14ac:dyDescent="0.25">
      <c r="A10181" s="224"/>
      <c r="B10181" s="60"/>
      <c r="C10181" s="151"/>
      <c r="D10181" s="57"/>
      <c r="E10181" s="72"/>
      <c r="F10181" s="67"/>
      <c r="G10181" s="63"/>
      <c r="H10181" s="64"/>
      <c r="I10181" s="73"/>
    </row>
    <row r="10182" spans="1:9" hidden="1" x14ac:dyDescent="0.25">
      <c r="A10182" s="224"/>
      <c r="B10182" s="56"/>
      <c r="C10182" s="72"/>
      <c r="D10182" s="57"/>
      <c r="E10182" s="72"/>
      <c r="F10182" s="77"/>
      <c r="G10182" s="63"/>
      <c r="H10182" s="64"/>
      <c r="I10182" s="73"/>
    </row>
    <row r="10183" spans="1:9" hidden="1" x14ac:dyDescent="0.25">
      <c r="A10183" s="224"/>
      <c r="B10183" s="56"/>
      <c r="C10183" s="56"/>
      <c r="D10183" s="57"/>
      <c r="E10183" s="72"/>
      <c r="F10183" s="62"/>
      <c r="G10183" s="63"/>
      <c r="H10183" s="64"/>
      <c r="I10183" s="73"/>
    </row>
    <row r="10184" spans="1:9" hidden="1" x14ac:dyDescent="0.25">
      <c r="A10184" s="224"/>
      <c r="B10184" s="56"/>
      <c r="C10184" s="56"/>
      <c r="D10184" s="57"/>
      <c r="E10184" s="66"/>
      <c r="F10184" s="116"/>
      <c r="G10184" s="63"/>
      <c r="H10184" s="64"/>
      <c r="I10184" s="56"/>
    </row>
    <row r="10185" spans="1:9" hidden="1" x14ac:dyDescent="0.25">
      <c r="A10185" s="224"/>
      <c r="B10185" s="56"/>
      <c r="C10185" s="56"/>
      <c r="D10185" s="151"/>
      <c r="E10185" s="56"/>
      <c r="F10185" s="77"/>
      <c r="G10185" s="63"/>
      <c r="H10185" s="64"/>
      <c r="I10185" s="56"/>
    </row>
    <row r="10186" spans="1:9" hidden="1" x14ac:dyDescent="0.25">
      <c r="A10186" s="224"/>
      <c r="B10186" s="60"/>
      <c r="C10186" s="492"/>
      <c r="D10186" s="72"/>
      <c r="E10186" s="56"/>
      <c r="F10186" s="62"/>
      <c r="G10186" s="63"/>
      <c r="H10186" s="64"/>
      <c r="I10186" s="56"/>
    </row>
    <row r="10187" spans="1:9" hidden="1" x14ac:dyDescent="0.25">
      <c r="A10187" s="224"/>
      <c r="B10187" s="56"/>
      <c r="C10187" s="56"/>
      <c r="D10187" s="57"/>
      <c r="E10187" s="72"/>
      <c r="F10187" s="58"/>
      <c r="G10187" s="63"/>
      <c r="H10187" s="64"/>
      <c r="I10187" s="56"/>
    </row>
    <row r="10188" spans="1:9" hidden="1" x14ac:dyDescent="0.25">
      <c r="A10188" s="224"/>
      <c r="B10188" s="55"/>
      <c r="C10188" s="56"/>
      <c r="D10188" s="57"/>
      <c r="E10188" s="66"/>
      <c r="F10188" s="76"/>
      <c r="G10188" s="100"/>
      <c r="H10188" s="64"/>
      <c r="I10188" s="56"/>
    </row>
    <row r="10189" spans="1:9" hidden="1" x14ac:dyDescent="0.25">
      <c r="A10189" s="224"/>
      <c r="B10189" s="56"/>
      <c r="C10189" s="56"/>
      <c r="D10189" s="71"/>
      <c r="E10189" s="84"/>
      <c r="F10189" s="96"/>
      <c r="G10189" s="63"/>
      <c r="H10189" s="64"/>
      <c r="I10189" s="56"/>
    </row>
    <row r="10190" spans="1:9" hidden="1" x14ac:dyDescent="0.25">
      <c r="A10190" s="224"/>
      <c r="B10190" s="56"/>
      <c r="C10190" s="80"/>
      <c r="D10190" s="61"/>
      <c r="E10190" s="84"/>
      <c r="F10190" s="76"/>
      <c r="G10190" s="63"/>
      <c r="H10190" s="64"/>
      <c r="I10190" s="56"/>
    </row>
    <row r="10191" spans="1:9" hidden="1" x14ac:dyDescent="0.25">
      <c r="A10191" s="224"/>
      <c r="B10191" s="56"/>
      <c r="C10191" s="56"/>
      <c r="D10191" s="61"/>
      <c r="E10191" s="84"/>
      <c r="F10191" s="62"/>
      <c r="G10191" s="63"/>
      <c r="H10191" s="64"/>
      <c r="I10191" s="56"/>
    </row>
    <row r="10192" spans="1:9" hidden="1" x14ac:dyDescent="0.25">
      <c r="A10192" s="224"/>
      <c r="B10192" s="55"/>
      <c r="C10192" s="75"/>
      <c r="D10192" s="57"/>
      <c r="E10192" s="86"/>
      <c r="F10192" s="76"/>
      <c r="G10192" s="63"/>
      <c r="H10192" s="64"/>
      <c r="I10192" s="56"/>
    </row>
    <row r="10193" spans="1:9" hidden="1" x14ac:dyDescent="0.25">
      <c r="A10193" s="224"/>
      <c r="B10193" s="55"/>
      <c r="C10193" s="56"/>
      <c r="D10193" s="57"/>
      <c r="E10193" s="72"/>
      <c r="F10193" s="62"/>
      <c r="G10193" s="63"/>
      <c r="H10193" s="64"/>
      <c r="I10193" s="56"/>
    </row>
    <row r="10194" spans="1:9" hidden="1" x14ac:dyDescent="0.25">
      <c r="A10194" s="224"/>
      <c r="B10194" s="56"/>
      <c r="C10194" s="56"/>
      <c r="D10194" s="57"/>
      <c r="E10194" s="72"/>
      <c r="F10194" s="58"/>
      <c r="G10194" s="63"/>
      <c r="H10194" s="64"/>
      <c r="I10194" s="56"/>
    </row>
    <row r="10195" spans="1:9" hidden="1" x14ac:dyDescent="0.25">
      <c r="A10195" s="224"/>
      <c r="B10195" s="56"/>
      <c r="C10195" s="56"/>
      <c r="D10195" s="71"/>
      <c r="E10195" s="84"/>
      <c r="F10195" s="96"/>
      <c r="G10195" s="63"/>
      <c r="H10195" s="64"/>
      <c r="I10195" s="56"/>
    </row>
    <row r="10196" spans="1:9" hidden="1" x14ac:dyDescent="0.25">
      <c r="A10196" s="224"/>
      <c r="B10196" s="56"/>
      <c r="C10196" s="81"/>
      <c r="D10196" s="57"/>
      <c r="E10196" s="72"/>
      <c r="F10196" s="58"/>
      <c r="G10196" s="63"/>
      <c r="H10196" s="64"/>
      <c r="I10196" s="56"/>
    </row>
    <row r="10197" spans="1:9" hidden="1" x14ac:dyDescent="0.25">
      <c r="A10197" s="224"/>
      <c r="B10197" s="56"/>
      <c r="C10197" s="80"/>
      <c r="D10197" s="57"/>
      <c r="E10197" s="56"/>
      <c r="F10197" s="62"/>
      <c r="G10197" s="63"/>
      <c r="H10197" s="64"/>
      <c r="I10197" s="56"/>
    </row>
    <row r="10198" spans="1:9" hidden="1" x14ac:dyDescent="0.25">
      <c r="A10198" s="224"/>
      <c r="B10198" s="56"/>
      <c r="C10198" s="56"/>
      <c r="D10198" s="57"/>
      <c r="E10198" s="56"/>
      <c r="F10198" s="62"/>
      <c r="G10198" s="63"/>
      <c r="H10198" s="64"/>
      <c r="I10198" s="56"/>
    </row>
    <row r="10199" spans="1:9" hidden="1" x14ac:dyDescent="0.25">
      <c r="A10199" s="224"/>
      <c r="B10199" s="68"/>
      <c r="C10199" s="56"/>
      <c r="D10199" s="57"/>
      <c r="E10199" s="72"/>
      <c r="F10199" s="62"/>
      <c r="G10199" s="63"/>
      <c r="H10199" s="64"/>
      <c r="I10199" s="56"/>
    </row>
    <row r="10200" spans="1:9" hidden="1" x14ac:dyDescent="0.25">
      <c r="A10200" s="224"/>
      <c r="B10200" s="56"/>
      <c r="C10200" s="56"/>
      <c r="D10200" s="57"/>
      <c r="E10200" s="72"/>
      <c r="F10200" s="58"/>
      <c r="G10200" s="63"/>
      <c r="H10200" s="64"/>
      <c r="I10200" s="56"/>
    </row>
    <row r="10201" spans="1:9" hidden="1" x14ac:dyDescent="0.25">
      <c r="A10201" s="224"/>
      <c r="B10201" s="81"/>
      <c r="C10201" s="56"/>
      <c r="D10201" s="57"/>
      <c r="E10201" s="72"/>
      <c r="F10201" s="76"/>
      <c r="G10201" s="63"/>
      <c r="H10201" s="64"/>
      <c r="I10201" s="70"/>
    </row>
    <row r="10202" spans="1:9" hidden="1" x14ac:dyDescent="0.25">
      <c r="A10202" s="224"/>
      <c r="B10202" s="95"/>
      <c r="C10202" s="56"/>
      <c r="D10202" s="57"/>
      <c r="E10202" s="72"/>
      <c r="F10202" s="62"/>
      <c r="G10202" s="100"/>
      <c r="H10202" s="64"/>
      <c r="I10202" s="70"/>
    </row>
    <row r="10203" spans="1:9" hidden="1" x14ac:dyDescent="0.25">
      <c r="A10203" s="224"/>
      <c r="B10203" s="95"/>
      <c r="C10203" s="56"/>
      <c r="D10203" s="57"/>
      <c r="E10203" s="72"/>
      <c r="F10203" s="62"/>
      <c r="G10203" s="63"/>
      <c r="H10203" s="64"/>
      <c r="I10203" s="70"/>
    </row>
    <row r="10204" spans="1:9" hidden="1" x14ac:dyDescent="0.25">
      <c r="A10204" s="224"/>
      <c r="B10204" s="74"/>
      <c r="C10204" s="75"/>
      <c r="D10204" s="83"/>
      <c r="E10204" s="72"/>
      <c r="F10204" s="58"/>
      <c r="G10204" s="63"/>
      <c r="H10204" s="64"/>
      <c r="I10204" s="70"/>
    </row>
    <row r="10205" spans="1:9" hidden="1" x14ac:dyDescent="0.25">
      <c r="A10205" s="224"/>
      <c r="B10205" s="56"/>
      <c r="C10205" s="75"/>
      <c r="D10205" s="57"/>
      <c r="E10205" s="72"/>
      <c r="F10205" s="62"/>
      <c r="G10205" s="63"/>
      <c r="H10205" s="64"/>
      <c r="I10205" s="70"/>
    </row>
    <row r="10206" spans="1:9" hidden="1" x14ac:dyDescent="0.25">
      <c r="A10206" s="224"/>
      <c r="B10206" s="68"/>
      <c r="C10206" s="75"/>
      <c r="D10206" s="57"/>
      <c r="E10206" s="72"/>
      <c r="F10206" s="67"/>
      <c r="G10206" s="63"/>
      <c r="H10206" s="64"/>
      <c r="I10206" s="56"/>
    </row>
    <row r="10207" spans="1:9" hidden="1" x14ac:dyDescent="0.25">
      <c r="A10207" s="224"/>
      <c r="B10207" s="68"/>
      <c r="C10207" s="72"/>
      <c r="D10207" s="57"/>
      <c r="E10207" s="72"/>
      <c r="F10207" s="77"/>
      <c r="G10207" s="63"/>
      <c r="H10207" s="64"/>
      <c r="I10207" s="73"/>
    </row>
    <row r="10208" spans="1:9" hidden="1" x14ac:dyDescent="0.25">
      <c r="A10208" s="224"/>
      <c r="B10208" s="56"/>
      <c r="C10208" s="56"/>
      <c r="D10208" s="57"/>
      <c r="E10208" s="56"/>
      <c r="F10208" s="76"/>
      <c r="G10208" s="63"/>
      <c r="H10208" s="64"/>
      <c r="I10208" s="73"/>
    </row>
    <row r="10209" spans="1:9" hidden="1" x14ac:dyDescent="0.25">
      <c r="A10209" s="224"/>
      <c r="B10209" s="55"/>
      <c r="C10209" s="56"/>
      <c r="D10209" s="57"/>
      <c r="E10209" s="72"/>
      <c r="F10209" s="67"/>
      <c r="G10209" s="63"/>
      <c r="H10209" s="64"/>
      <c r="I10209" s="56"/>
    </row>
    <row r="10210" spans="1:9" hidden="1" x14ac:dyDescent="0.25">
      <c r="A10210" s="224"/>
      <c r="B10210" s="56"/>
      <c r="C10210" s="56"/>
      <c r="D10210" s="61"/>
      <c r="E10210" s="56"/>
      <c r="F10210" s="76"/>
      <c r="G10210" s="63"/>
      <c r="H10210" s="64"/>
      <c r="I10210" s="56"/>
    </row>
    <row r="10211" spans="1:9" hidden="1" x14ac:dyDescent="0.25">
      <c r="A10211" s="224"/>
      <c r="B10211" s="55"/>
      <c r="C10211" s="110"/>
      <c r="D10211" s="57"/>
      <c r="E10211" s="66"/>
      <c r="F10211" s="62"/>
      <c r="G10211" s="63"/>
      <c r="H10211" s="64"/>
      <c r="I10211" s="56"/>
    </row>
    <row r="10212" spans="1:9" hidden="1" x14ac:dyDescent="0.25">
      <c r="A10212" s="224"/>
      <c r="B10212" s="56"/>
      <c r="C10212" s="56"/>
      <c r="D10212" s="57"/>
      <c r="E10212" s="66"/>
      <c r="F10212" s="59"/>
      <c r="G10212" s="63"/>
      <c r="H10212" s="64"/>
      <c r="I10212" s="56"/>
    </row>
    <row r="10213" spans="1:9" hidden="1" x14ac:dyDescent="0.25">
      <c r="A10213" s="224"/>
      <c r="B10213" s="74"/>
      <c r="C10213" s="75"/>
      <c r="D10213" s="57"/>
      <c r="E10213" s="86"/>
      <c r="F10213" s="62"/>
      <c r="G10213" s="63"/>
      <c r="H10213" s="64"/>
      <c r="I10213" s="56"/>
    </row>
    <row r="10214" spans="1:9" hidden="1" x14ac:dyDescent="0.25">
      <c r="A10214" s="224"/>
      <c r="B10214" s="56"/>
      <c r="C10214" s="56"/>
      <c r="D10214" s="57"/>
      <c r="E10214" s="72"/>
      <c r="F10214" s="58"/>
      <c r="G10214" s="63"/>
      <c r="H10214" s="64"/>
      <c r="I10214" s="56"/>
    </row>
    <row r="10215" spans="1:9" hidden="1" x14ac:dyDescent="0.25">
      <c r="A10215" s="224"/>
      <c r="B10215" s="56"/>
      <c r="C10215" s="56"/>
      <c r="D10215" s="57"/>
      <c r="E10215" s="72"/>
      <c r="F10215" s="58"/>
      <c r="G10215" s="63"/>
      <c r="H10215" s="64"/>
      <c r="I10215" s="56"/>
    </row>
    <row r="10216" spans="1:9" hidden="1" x14ac:dyDescent="0.25">
      <c r="A10216" s="224"/>
      <c r="B10216" s="56"/>
      <c r="C10216" s="56"/>
      <c r="D10216" s="57"/>
      <c r="E10216" s="66"/>
      <c r="F10216" s="76"/>
      <c r="G10216" s="63"/>
      <c r="H10216" s="64"/>
      <c r="I10216" s="56"/>
    </row>
    <row r="10217" spans="1:9" hidden="1" x14ac:dyDescent="0.25">
      <c r="A10217" s="224"/>
      <c r="B10217" s="74"/>
      <c r="C10217" s="75"/>
      <c r="D10217" s="57"/>
      <c r="E10217" s="86"/>
      <c r="F10217" s="62"/>
      <c r="G10217" s="63"/>
      <c r="H10217" s="64"/>
      <c r="I10217" s="56"/>
    </row>
    <row r="10218" spans="1:9" hidden="1" x14ac:dyDescent="0.25">
      <c r="A10218" s="224"/>
      <c r="B10218" s="55"/>
      <c r="C10218" s="123"/>
      <c r="D10218" s="57"/>
      <c r="E10218" s="66"/>
      <c r="F10218" s="76"/>
      <c r="G10218" s="63"/>
      <c r="H10218" s="64"/>
      <c r="I10218" s="56"/>
    </row>
    <row r="10219" spans="1:9" hidden="1" x14ac:dyDescent="0.25">
      <c r="A10219" s="224"/>
      <c r="B10219" s="56"/>
      <c r="C10219" s="56"/>
      <c r="D10219" s="57"/>
      <c r="E10219" s="72"/>
      <c r="F10219" s="62"/>
      <c r="G10219" s="63"/>
      <c r="H10219" s="64"/>
      <c r="I10219" s="56"/>
    </row>
    <row r="10220" spans="1:9" hidden="1" x14ac:dyDescent="0.25">
      <c r="A10220" s="224"/>
      <c r="B10220" s="81"/>
      <c r="C10220" s="56"/>
      <c r="D10220" s="57"/>
      <c r="E10220" s="72"/>
      <c r="F10220" s="76"/>
      <c r="G10220" s="63"/>
      <c r="H10220" s="64"/>
      <c r="I10220" s="56"/>
    </row>
    <row r="10221" spans="1:9" hidden="1" x14ac:dyDescent="0.25">
      <c r="A10221" s="224"/>
      <c r="B10221" s="81"/>
      <c r="C10221" s="75"/>
      <c r="D10221" s="57"/>
      <c r="E10221" s="66"/>
      <c r="F10221" s="76"/>
      <c r="G10221" s="63"/>
      <c r="H10221" s="64"/>
      <c r="I10221" s="56"/>
    </row>
    <row r="10222" spans="1:9" hidden="1" x14ac:dyDescent="0.25">
      <c r="A10222" s="224"/>
      <c r="B10222" s="56"/>
      <c r="C10222" s="56"/>
      <c r="D10222" s="57"/>
      <c r="E10222" s="72"/>
      <c r="F10222" s="58"/>
      <c r="G10222" s="63"/>
      <c r="H10222" s="64"/>
      <c r="I10222" s="56"/>
    </row>
    <row r="10223" spans="1:9" hidden="1" x14ac:dyDescent="0.25">
      <c r="A10223" s="224"/>
      <c r="B10223" s="56"/>
      <c r="C10223" s="123"/>
      <c r="D10223" s="57"/>
      <c r="E10223" s="72"/>
      <c r="F10223" s="58"/>
      <c r="G10223" s="63"/>
      <c r="H10223" s="64"/>
      <c r="I10223" s="70"/>
    </row>
    <row r="10224" spans="1:9" hidden="1" x14ac:dyDescent="0.25">
      <c r="A10224" s="224"/>
      <c r="B10224" s="56"/>
      <c r="C10224" s="56"/>
      <c r="D10224" s="105"/>
      <c r="E10224" s="86"/>
      <c r="F10224" s="59"/>
      <c r="G10224" s="63"/>
      <c r="H10224" s="64"/>
      <c r="I10224" s="70"/>
    </row>
    <row r="10225" spans="1:9" hidden="1" x14ac:dyDescent="0.25">
      <c r="A10225" s="224"/>
      <c r="B10225" s="81"/>
      <c r="C10225" s="75"/>
      <c r="D10225" s="57"/>
      <c r="E10225" s="56"/>
      <c r="F10225" s="76"/>
      <c r="G10225" s="63"/>
      <c r="H10225" s="64"/>
      <c r="I10225" s="70"/>
    </row>
    <row r="10226" spans="1:9" hidden="1" x14ac:dyDescent="0.25">
      <c r="A10226" s="224"/>
      <c r="B10226" s="68"/>
      <c r="C10226" s="56"/>
      <c r="D10226" s="87"/>
      <c r="E10226" s="72"/>
      <c r="F10226" s="62"/>
      <c r="G10226" s="63"/>
      <c r="H10226" s="64"/>
      <c r="I10226" s="70"/>
    </row>
    <row r="10227" spans="1:9" hidden="1" x14ac:dyDescent="0.25">
      <c r="A10227" s="224"/>
      <c r="B10227" s="56"/>
      <c r="C10227" s="56"/>
      <c r="D10227" s="57"/>
      <c r="E10227" s="72"/>
      <c r="F10227" s="76"/>
      <c r="G10227" s="63"/>
      <c r="H10227" s="64"/>
      <c r="I10227" s="70"/>
    </row>
    <row r="10228" spans="1:9" hidden="1" x14ac:dyDescent="0.25">
      <c r="A10228" s="224"/>
      <c r="B10228" s="74"/>
      <c r="C10228" s="75"/>
      <c r="D10228" s="83"/>
      <c r="E10228" s="72"/>
      <c r="F10228" s="76"/>
      <c r="G10228" s="63"/>
      <c r="H10228" s="64"/>
      <c r="I10228" s="70"/>
    </row>
    <row r="10229" spans="1:9" hidden="1" x14ac:dyDescent="0.25">
      <c r="A10229" s="224"/>
      <c r="B10229" s="74"/>
      <c r="C10229" s="56"/>
      <c r="D10229" s="57"/>
      <c r="E10229" s="72"/>
      <c r="F10229" s="67"/>
      <c r="G10229" s="63"/>
      <c r="H10229" s="64"/>
      <c r="I10229" s="70"/>
    </row>
    <row r="10230" spans="1:9" hidden="1" x14ac:dyDescent="0.25">
      <c r="A10230" s="224"/>
      <c r="B10230" s="74"/>
      <c r="C10230" s="56"/>
      <c r="D10230" s="57"/>
      <c r="E10230" s="72"/>
      <c r="F10230" s="67"/>
      <c r="G10230" s="63"/>
      <c r="H10230" s="64"/>
      <c r="I10230" s="70"/>
    </row>
    <row r="10231" spans="1:9" hidden="1" x14ac:dyDescent="0.25">
      <c r="A10231" s="224"/>
      <c r="B10231" s="55"/>
      <c r="C10231" s="56"/>
      <c r="D10231" s="57"/>
      <c r="E10231" s="72"/>
      <c r="F10231" s="62"/>
      <c r="G10231" s="63"/>
      <c r="H10231" s="64"/>
      <c r="I10231" s="70"/>
    </row>
    <row r="10232" spans="1:9" hidden="1" x14ac:dyDescent="0.25">
      <c r="A10232" s="224"/>
      <c r="B10232" s="56"/>
      <c r="C10232" s="80"/>
      <c r="D10232" s="57"/>
      <c r="E10232" s="72"/>
      <c r="F10232" s="67"/>
      <c r="G10232" s="63"/>
      <c r="H10232" s="64"/>
      <c r="I10232" s="70"/>
    </row>
    <row r="10233" spans="1:9" hidden="1" x14ac:dyDescent="0.25">
      <c r="A10233" s="224"/>
      <c r="B10233" s="95"/>
      <c r="C10233" s="75"/>
      <c r="D10233" s="61"/>
      <c r="E10233" s="86"/>
      <c r="F10233" s="62"/>
      <c r="G10233" s="63"/>
      <c r="H10233" s="64"/>
      <c r="I10233" s="56"/>
    </row>
    <row r="10234" spans="1:9" hidden="1" x14ac:dyDescent="0.25">
      <c r="A10234" s="224"/>
      <c r="B10234" s="56"/>
      <c r="C10234" s="56"/>
      <c r="D10234" s="151"/>
      <c r="E10234" s="56"/>
      <c r="F10234" s="77"/>
      <c r="G10234" s="63"/>
      <c r="H10234" s="64"/>
      <c r="I10234" s="56"/>
    </row>
    <row r="10235" spans="1:9" hidden="1" x14ac:dyDescent="0.25">
      <c r="A10235" s="224"/>
      <c r="B10235" s="60"/>
      <c r="C10235" s="492"/>
      <c r="D10235" s="72"/>
      <c r="E10235" s="56"/>
      <c r="F10235" s="62"/>
      <c r="G10235" s="63"/>
      <c r="H10235" s="64"/>
      <c r="I10235" s="56"/>
    </row>
    <row r="10236" spans="1:9" hidden="1" x14ac:dyDescent="0.25">
      <c r="A10236" s="224"/>
      <c r="B10236" s="60"/>
      <c r="C10236" s="228"/>
      <c r="D10236" s="98"/>
      <c r="E10236" s="99"/>
      <c r="F10236" s="441"/>
      <c r="G10236" s="63"/>
      <c r="H10236" s="64"/>
      <c r="I10236" s="56"/>
    </row>
    <row r="10237" spans="1:9" hidden="1" x14ac:dyDescent="0.25">
      <c r="A10237" s="224"/>
      <c r="B10237" s="56"/>
      <c r="C10237" s="56"/>
      <c r="D10237" s="57"/>
      <c r="E10237" s="72"/>
      <c r="F10237" s="58"/>
      <c r="G10237" s="63"/>
      <c r="H10237" s="64"/>
      <c r="I10237" s="56"/>
    </row>
    <row r="10238" spans="1:9" hidden="1" x14ac:dyDescent="0.25">
      <c r="A10238" s="224"/>
      <c r="B10238" s="56"/>
      <c r="C10238" s="56"/>
      <c r="D10238" s="71"/>
      <c r="E10238" s="84"/>
      <c r="F10238" s="96"/>
      <c r="G10238" s="100"/>
      <c r="H10238" s="64"/>
      <c r="I10238" s="56"/>
    </row>
    <row r="10239" spans="1:9" hidden="1" x14ac:dyDescent="0.25">
      <c r="A10239" s="224"/>
      <c r="B10239" s="81"/>
      <c r="C10239" s="56"/>
      <c r="D10239" s="57"/>
      <c r="E10239" s="72"/>
      <c r="F10239" s="76"/>
      <c r="G10239" s="63"/>
      <c r="H10239" s="64"/>
      <c r="I10239" s="73"/>
    </row>
    <row r="10240" spans="1:9" hidden="1" x14ac:dyDescent="0.25">
      <c r="A10240" s="224"/>
      <c r="B10240" s="81"/>
      <c r="C10240" s="80"/>
      <c r="D10240" s="57"/>
      <c r="E10240" s="72"/>
      <c r="F10240" s="67"/>
      <c r="G10240" s="63"/>
      <c r="H10240" s="64"/>
      <c r="I10240" s="73"/>
    </row>
    <row r="10241" spans="1:9" hidden="1" x14ac:dyDescent="0.25">
      <c r="A10241" s="224"/>
      <c r="B10241" s="81"/>
      <c r="C10241" s="75"/>
      <c r="D10241" s="83"/>
      <c r="E10241" s="72"/>
      <c r="F10241" s="76"/>
      <c r="G10241" s="63"/>
      <c r="H10241" s="64"/>
      <c r="I10241" s="56"/>
    </row>
    <row r="10242" spans="1:9" hidden="1" x14ac:dyDescent="0.25">
      <c r="A10242" s="224"/>
      <c r="B10242" s="56"/>
      <c r="C10242" s="56"/>
      <c r="D10242" s="57"/>
      <c r="E10242" s="56"/>
      <c r="F10242" s="62"/>
      <c r="G10242" s="63"/>
      <c r="H10242" s="64"/>
      <c r="I10242" s="56"/>
    </row>
    <row r="10243" spans="1:9" hidden="1" x14ac:dyDescent="0.25">
      <c r="A10243" s="224"/>
      <c r="B10243" s="56"/>
      <c r="C10243" s="56"/>
      <c r="D10243" s="57"/>
      <c r="E10243" s="56"/>
      <c r="F10243" s="76"/>
      <c r="G10243" s="63"/>
      <c r="H10243" s="64"/>
      <c r="I10243" s="56"/>
    </row>
    <row r="10244" spans="1:9" hidden="1" x14ac:dyDescent="0.25">
      <c r="A10244" s="224"/>
      <c r="B10244" s="60"/>
      <c r="C10244" s="228"/>
      <c r="D10244" s="98"/>
      <c r="E10244" s="99"/>
      <c r="F10244" s="441"/>
      <c r="G10244" s="63"/>
      <c r="H10244" s="64"/>
      <c r="I10244" s="56"/>
    </row>
    <row r="10245" spans="1:9" hidden="1" x14ac:dyDescent="0.25">
      <c r="A10245" s="224"/>
      <c r="B10245" s="56"/>
      <c r="C10245" s="80"/>
      <c r="D10245" s="57"/>
      <c r="E10245" s="72"/>
      <c r="F10245" s="67"/>
      <c r="G10245" s="63"/>
      <c r="H10245" s="64"/>
      <c r="I10245" s="56"/>
    </row>
    <row r="10246" spans="1:9" hidden="1" x14ac:dyDescent="0.25">
      <c r="A10246" s="224"/>
      <c r="B10246" s="56"/>
      <c r="C10246" s="56"/>
      <c r="D10246" s="57"/>
      <c r="E10246" s="66"/>
      <c r="F10246" s="59"/>
      <c r="G10246" s="63"/>
      <c r="H10246" s="64"/>
      <c r="I10246" s="56"/>
    </row>
    <row r="10247" spans="1:9" hidden="1" x14ac:dyDescent="0.25">
      <c r="A10247" s="224"/>
      <c r="B10247" s="56"/>
      <c r="C10247" s="56"/>
      <c r="D10247" s="151"/>
      <c r="E10247" s="56"/>
      <c r="F10247" s="77"/>
      <c r="G10247" s="63"/>
      <c r="H10247" s="64"/>
      <c r="I10247" s="56"/>
    </row>
    <row r="10248" spans="1:9" hidden="1" x14ac:dyDescent="0.25">
      <c r="A10248" s="224"/>
      <c r="B10248" s="81"/>
      <c r="C10248" s="56"/>
      <c r="D10248" s="57"/>
      <c r="E10248" s="72"/>
      <c r="F10248" s="76"/>
      <c r="G10248" s="63"/>
      <c r="H10248" s="64"/>
      <c r="I10248" s="56"/>
    </row>
    <row r="10249" spans="1:9" hidden="1" x14ac:dyDescent="0.25">
      <c r="A10249" s="224"/>
      <c r="B10249" s="56"/>
      <c r="C10249" s="56"/>
      <c r="D10249" s="128"/>
      <c r="E10249" s="99"/>
      <c r="F10249" s="116"/>
      <c r="G10249" s="63"/>
      <c r="H10249" s="64"/>
      <c r="I10249" s="56"/>
    </row>
    <row r="10250" spans="1:9" hidden="1" x14ac:dyDescent="0.25">
      <c r="A10250" s="224"/>
      <c r="B10250" s="56"/>
      <c r="C10250" s="56"/>
      <c r="D10250" s="128"/>
      <c r="E10250" s="99"/>
      <c r="F10250" s="62"/>
      <c r="G10250" s="63"/>
      <c r="H10250" s="64"/>
      <c r="I10250" s="56"/>
    </row>
    <row r="10251" spans="1:9" hidden="1" x14ac:dyDescent="0.25">
      <c r="A10251" s="224"/>
      <c r="B10251" s="68"/>
      <c r="C10251" s="56"/>
      <c r="D10251" s="105"/>
      <c r="E10251" s="72"/>
      <c r="F10251" s="62"/>
      <c r="G10251" s="63"/>
      <c r="H10251" s="64"/>
      <c r="I10251" s="56"/>
    </row>
    <row r="10252" spans="1:9" hidden="1" x14ac:dyDescent="0.25">
      <c r="A10252" s="224"/>
      <c r="B10252" s="68"/>
      <c r="C10252" s="56"/>
      <c r="D10252" s="105"/>
      <c r="E10252" s="72"/>
      <c r="F10252" s="62"/>
      <c r="G10252" s="63"/>
      <c r="H10252" s="64"/>
      <c r="I10252" s="56"/>
    </row>
    <row r="10253" spans="1:9" hidden="1" x14ac:dyDescent="0.25">
      <c r="A10253" s="224"/>
      <c r="B10253" s="68"/>
      <c r="C10253" s="75"/>
      <c r="D10253" s="57"/>
      <c r="E10253" s="56"/>
      <c r="F10253" s="62"/>
      <c r="G10253" s="63"/>
      <c r="H10253" s="64"/>
      <c r="I10253" s="56"/>
    </row>
    <row r="10254" spans="1:9" hidden="1" x14ac:dyDescent="0.25">
      <c r="A10254" s="224"/>
      <c r="B10254" s="68"/>
      <c r="C10254" s="75"/>
      <c r="D10254" s="57"/>
      <c r="E10254" s="56"/>
      <c r="F10254" s="62"/>
      <c r="G10254" s="63"/>
      <c r="H10254" s="64"/>
      <c r="I10254" s="56"/>
    </row>
    <row r="10255" spans="1:9" hidden="1" x14ac:dyDescent="0.25">
      <c r="A10255" s="224"/>
      <c r="B10255" s="68"/>
      <c r="C10255" s="75"/>
      <c r="D10255" s="57"/>
      <c r="E10255" s="56"/>
      <c r="F10255" s="62"/>
      <c r="G10255" s="63"/>
      <c r="H10255" s="64"/>
      <c r="I10255" s="56"/>
    </row>
    <row r="10256" spans="1:9" hidden="1" x14ac:dyDescent="0.25">
      <c r="A10256" s="224"/>
      <c r="B10256" s="68"/>
      <c r="C10256" s="75"/>
      <c r="D10256" s="57"/>
      <c r="E10256" s="56"/>
      <c r="F10256" s="62"/>
      <c r="G10256" s="63"/>
      <c r="H10256" s="64"/>
      <c r="I10256" s="56"/>
    </row>
    <row r="10257" spans="1:9" hidden="1" x14ac:dyDescent="0.25">
      <c r="A10257" s="224"/>
      <c r="B10257" s="81"/>
      <c r="C10257" s="56"/>
      <c r="D10257" s="57"/>
      <c r="E10257" s="72"/>
      <c r="F10257" s="76"/>
      <c r="G10257" s="63"/>
      <c r="H10257" s="64"/>
      <c r="I10257" s="56"/>
    </row>
    <row r="10258" spans="1:9" hidden="1" x14ac:dyDescent="0.25">
      <c r="A10258" s="224"/>
      <c r="B10258" s="81"/>
      <c r="C10258" s="56"/>
      <c r="D10258" s="57"/>
      <c r="E10258" s="72"/>
      <c r="F10258" s="76"/>
      <c r="G10258" s="63"/>
      <c r="H10258" s="64"/>
      <c r="I10258" s="56"/>
    </row>
    <row r="10259" spans="1:9" hidden="1" x14ac:dyDescent="0.25">
      <c r="A10259" s="224"/>
      <c r="B10259" s="81"/>
      <c r="C10259" s="75"/>
      <c r="D10259" s="57"/>
      <c r="E10259" s="72"/>
      <c r="F10259" s="76"/>
      <c r="G10259" s="63"/>
      <c r="H10259" s="64"/>
      <c r="I10259" s="56"/>
    </row>
    <row r="10260" spans="1:9" hidden="1" x14ac:dyDescent="0.25">
      <c r="A10260" s="224"/>
      <c r="B10260" s="81"/>
      <c r="C10260" s="123"/>
      <c r="D10260" s="57"/>
      <c r="E10260" s="72"/>
      <c r="F10260" s="76"/>
      <c r="G10260" s="63"/>
      <c r="H10260" s="64"/>
      <c r="I10260" s="56"/>
    </row>
    <row r="10261" spans="1:9" hidden="1" x14ac:dyDescent="0.25">
      <c r="A10261" s="224"/>
      <c r="B10261" s="81"/>
      <c r="C10261" s="123"/>
      <c r="D10261" s="57"/>
      <c r="E10261" s="72"/>
      <c r="F10261" s="76"/>
      <c r="G10261" s="63"/>
      <c r="H10261" s="64"/>
      <c r="I10261" s="56"/>
    </row>
    <row r="10262" spans="1:9" hidden="1" x14ac:dyDescent="0.25">
      <c r="A10262" s="224"/>
      <c r="B10262" s="68"/>
      <c r="C10262" s="56"/>
      <c r="D10262" s="87"/>
      <c r="E10262" s="72"/>
      <c r="F10262" s="62"/>
      <c r="G10262" s="63"/>
      <c r="H10262" s="64"/>
      <c r="I10262" s="56"/>
    </row>
    <row r="10263" spans="1:9" hidden="1" x14ac:dyDescent="0.25">
      <c r="A10263" s="224"/>
      <c r="B10263" s="56"/>
      <c r="C10263" s="56"/>
      <c r="D10263" s="128"/>
      <c r="E10263" s="99"/>
      <c r="F10263" s="116"/>
      <c r="G10263" s="63"/>
      <c r="H10263" s="64"/>
      <c r="I10263" s="56"/>
    </row>
    <row r="10264" spans="1:9" hidden="1" x14ac:dyDescent="0.25">
      <c r="A10264" s="224"/>
      <c r="B10264" s="56"/>
      <c r="C10264" s="56"/>
      <c r="D10264" s="57"/>
      <c r="E10264" s="72"/>
      <c r="F10264" s="67"/>
      <c r="G10264" s="63"/>
      <c r="H10264" s="64"/>
      <c r="I10264" s="56"/>
    </row>
    <row r="10265" spans="1:9" hidden="1" x14ac:dyDescent="0.25">
      <c r="A10265" s="224"/>
      <c r="B10265" s="68"/>
      <c r="C10265" s="56"/>
      <c r="D10265" s="105"/>
      <c r="E10265" s="72"/>
      <c r="F10265" s="62"/>
      <c r="G10265" s="63"/>
      <c r="H10265" s="64"/>
      <c r="I10265" s="56"/>
    </row>
    <row r="10266" spans="1:9" hidden="1" x14ac:dyDescent="0.25">
      <c r="A10266" s="224"/>
      <c r="B10266" s="68"/>
      <c r="C10266" s="56"/>
      <c r="D10266" s="105"/>
      <c r="E10266" s="72"/>
      <c r="F10266" s="62"/>
      <c r="G10266" s="63"/>
      <c r="H10266" s="64"/>
      <c r="I10266" s="70"/>
    </row>
    <row r="10267" spans="1:9" hidden="1" x14ac:dyDescent="0.25">
      <c r="A10267" s="224"/>
      <c r="B10267" s="81"/>
      <c r="C10267" s="56"/>
      <c r="D10267" s="57"/>
      <c r="E10267" s="72"/>
      <c r="F10267" s="76"/>
      <c r="G10267" s="63"/>
      <c r="H10267" s="64"/>
      <c r="I10267" s="70"/>
    </row>
    <row r="10268" spans="1:9" hidden="1" x14ac:dyDescent="0.25">
      <c r="A10268" s="224"/>
      <c r="B10268" s="81"/>
      <c r="C10268" s="56"/>
      <c r="D10268" s="57"/>
      <c r="E10268" s="72"/>
      <c r="F10268" s="76"/>
      <c r="G10268" s="63"/>
      <c r="H10268" s="64"/>
      <c r="I10268" s="56"/>
    </row>
    <row r="10269" spans="1:9" hidden="1" x14ac:dyDescent="0.25">
      <c r="A10269" s="224"/>
      <c r="B10269" s="81"/>
      <c r="C10269" s="56"/>
      <c r="D10269" s="57"/>
      <c r="E10269" s="72"/>
      <c r="F10269" s="76"/>
      <c r="G10269" s="63"/>
      <c r="H10269" s="64"/>
      <c r="I10269" s="56"/>
    </row>
    <row r="10270" spans="1:9" hidden="1" x14ac:dyDescent="0.25">
      <c r="A10270" s="224"/>
      <c r="B10270" s="81"/>
      <c r="C10270" s="56"/>
      <c r="D10270" s="57"/>
      <c r="E10270" s="72"/>
      <c r="F10270" s="76"/>
      <c r="G10270" s="63"/>
      <c r="H10270" s="64"/>
      <c r="I10270" s="56"/>
    </row>
    <row r="10271" spans="1:9" hidden="1" x14ac:dyDescent="0.25">
      <c r="A10271" s="224"/>
      <c r="B10271" s="81"/>
      <c r="C10271" s="56"/>
      <c r="D10271" s="57"/>
      <c r="E10271" s="72"/>
      <c r="F10271" s="76"/>
      <c r="G10271" s="63"/>
      <c r="H10271" s="64"/>
      <c r="I10271" s="73"/>
    </row>
    <row r="10272" spans="1:9" hidden="1" x14ac:dyDescent="0.25">
      <c r="A10272" s="224"/>
      <c r="B10272" s="81"/>
      <c r="C10272" s="56"/>
      <c r="D10272" s="57"/>
      <c r="E10272" s="72"/>
      <c r="F10272" s="76"/>
      <c r="G10272" s="63"/>
      <c r="H10272" s="64"/>
      <c r="I10272" s="56"/>
    </row>
    <row r="10273" spans="1:9" hidden="1" x14ac:dyDescent="0.25">
      <c r="A10273" s="224"/>
      <c r="B10273" s="81"/>
      <c r="C10273" s="56"/>
      <c r="D10273" s="57"/>
      <c r="E10273" s="72"/>
      <c r="F10273" s="76"/>
      <c r="G10273" s="63"/>
      <c r="H10273" s="64"/>
      <c r="I10273" s="56"/>
    </row>
    <row r="10274" spans="1:9" hidden="1" x14ac:dyDescent="0.25">
      <c r="A10274" s="224"/>
      <c r="B10274" s="81"/>
      <c r="C10274" s="56"/>
      <c r="D10274" s="57"/>
      <c r="E10274" s="72"/>
      <c r="F10274" s="76"/>
      <c r="G10274" s="63"/>
      <c r="H10274" s="64"/>
      <c r="I10274" s="56"/>
    </row>
    <row r="10275" spans="1:9" hidden="1" x14ac:dyDescent="0.25">
      <c r="A10275" s="224"/>
      <c r="B10275" s="68"/>
      <c r="C10275" s="75"/>
      <c r="D10275" s="57"/>
      <c r="E10275" s="56"/>
      <c r="F10275" s="62"/>
      <c r="G10275" s="63"/>
      <c r="H10275" s="64"/>
      <c r="I10275" s="56"/>
    </row>
    <row r="10276" spans="1:9" hidden="1" x14ac:dyDescent="0.25">
      <c r="A10276" s="224"/>
      <c r="B10276" s="74"/>
      <c r="C10276" s="75"/>
      <c r="D10276" s="83"/>
      <c r="E10276" s="72"/>
      <c r="F10276" s="76"/>
      <c r="G10276" s="63"/>
      <c r="H10276" s="64"/>
      <c r="I10276" s="56"/>
    </row>
    <row r="10277" spans="1:9" hidden="1" x14ac:dyDescent="0.25">
      <c r="A10277" s="224"/>
      <c r="B10277" s="56"/>
      <c r="C10277" s="80"/>
      <c r="D10277" s="57"/>
      <c r="E10277" s="72"/>
      <c r="F10277" s="67"/>
      <c r="G10277" s="63"/>
      <c r="H10277" s="64"/>
      <c r="I10277" s="70"/>
    </row>
    <row r="10278" spans="1:9" hidden="1" x14ac:dyDescent="0.25">
      <c r="A10278" s="224"/>
      <c r="B10278" s="55"/>
      <c r="C10278" s="56"/>
      <c r="D10278" s="57"/>
      <c r="E10278" s="66"/>
      <c r="F10278" s="62"/>
      <c r="G10278" s="63"/>
      <c r="H10278" s="64"/>
      <c r="I10278" s="70"/>
    </row>
    <row r="10279" spans="1:9" hidden="1" x14ac:dyDescent="0.25">
      <c r="A10279" s="224"/>
      <c r="B10279" s="74"/>
      <c r="C10279" s="56"/>
      <c r="D10279" s="57"/>
      <c r="E10279" s="56"/>
      <c r="F10279" s="58"/>
      <c r="G10279" s="63"/>
      <c r="H10279" s="64"/>
      <c r="I10279" s="70"/>
    </row>
    <row r="10280" spans="1:9" hidden="1" x14ac:dyDescent="0.25">
      <c r="A10280" s="224"/>
      <c r="B10280" s="55"/>
      <c r="C10280" s="123"/>
      <c r="D10280" s="57"/>
      <c r="E10280" s="66"/>
      <c r="F10280" s="76"/>
      <c r="G10280" s="63"/>
      <c r="H10280" s="64"/>
      <c r="I10280" s="70"/>
    </row>
    <row r="10281" spans="1:9" hidden="1" x14ac:dyDescent="0.25">
      <c r="A10281" s="224"/>
      <c r="B10281" s="81"/>
      <c r="C10281" s="75"/>
      <c r="D10281" s="57"/>
      <c r="E10281" s="72"/>
      <c r="F10281" s="76"/>
      <c r="G10281" s="63"/>
      <c r="H10281" s="64"/>
      <c r="I10281" s="70"/>
    </row>
    <row r="10282" spans="1:9" hidden="1" x14ac:dyDescent="0.25">
      <c r="A10282" s="224"/>
      <c r="B10282" s="74"/>
      <c r="C10282" s="75"/>
      <c r="D10282" s="57"/>
      <c r="E10282" s="86"/>
      <c r="F10282" s="62"/>
      <c r="G10282" s="63"/>
      <c r="H10282" s="64"/>
      <c r="I10282" s="70"/>
    </row>
    <row r="10283" spans="1:9" hidden="1" x14ac:dyDescent="0.25">
      <c r="A10283" s="224"/>
      <c r="B10283" s="74"/>
      <c r="C10283" s="75"/>
      <c r="D10283" s="57"/>
      <c r="E10283" s="86"/>
      <c r="F10283" s="62"/>
      <c r="G10283" s="63"/>
      <c r="H10283" s="64"/>
      <c r="I10283" s="73"/>
    </row>
    <row r="10284" spans="1:9" hidden="1" x14ac:dyDescent="0.25">
      <c r="A10284" s="224"/>
      <c r="B10284" s="56"/>
      <c r="C10284" s="80"/>
      <c r="D10284" s="57"/>
      <c r="E10284" s="72"/>
      <c r="F10284" s="67"/>
      <c r="G10284" s="63"/>
      <c r="H10284" s="64"/>
      <c r="I10284" s="73"/>
    </row>
    <row r="10285" spans="1:9" hidden="1" x14ac:dyDescent="0.25">
      <c r="A10285" s="224"/>
      <c r="B10285" s="56"/>
      <c r="C10285" s="56"/>
      <c r="D10285" s="57"/>
      <c r="E10285" s="66"/>
      <c r="F10285" s="76"/>
      <c r="G10285" s="63"/>
      <c r="H10285" s="64"/>
      <c r="I10285" s="56"/>
    </row>
    <row r="10286" spans="1:9" hidden="1" x14ac:dyDescent="0.25">
      <c r="A10286" s="224"/>
      <c r="B10286" s="56"/>
      <c r="C10286" s="56"/>
      <c r="D10286" s="151"/>
      <c r="E10286" s="56"/>
      <c r="F10286" s="77"/>
      <c r="G10286" s="63"/>
      <c r="H10286" s="64"/>
      <c r="I10286" s="56"/>
    </row>
    <row r="10287" spans="1:9" hidden="1" x14ac:dyDescent="0.25">
      <c r="A10287" s="224"/>
      <c r="B10287" s="60"/>
      <c r="C10287" s="492"/>
      <c r="D10287" s="72"/>
      <c r="E10287" s="56"/>
      <c r="F10287" s="62"/>
      <c r="G10287" s="63"/>
      <c r="H10287" s="64"/>
      <c r="I10287" s="56"/>
    </row>
    <row r="10288" spans="1:9" hidden="1" x14ac:dyDescent="0.25">
      <c r="A10288" s="224"/>
      <c r="B10288" s="60"/>
      <c r="C10288" s="492"/>
      <c r="D10288" s="72"/>
      <c r="E10288" s="56"/>
      <c r="F10288" s="62"/>
      <c r="G10288" s="63"/>
      <c r="H10288" s="64"/>
      <c r="I10288" s="56"/>
    </row>
    <row r="10289" spans="1:9" hidden="1" x14ac:dyDescent="0.25">
      <c r="A10289" s="224"/>
      <c r="B10289" s="56"/>
      <c r="C10289" s="56"/>
      <c r="D10289" s="57"/>
      <c r="E10289" s="72"/>
      <c r="F10289" s="58"/>
      <c r="G10289" s="63"/>
      <c r="H10289" s="64"/>
      <c r="I10289" s="56"/>
    </row>
    <row r="10290" spans="1:9" hidden="1" x14ac:dyDescent="0.25">
      <c r="A10290" s="224"/>
      <c r="B10290" s="56"/>
      <c r="C10290" s="56"/>
      <c r="D10290" s="57"/>
      <c r="E10290" s="72"/>
      <c r="F10290" s="76"/>
      <c r="G10290" s="63"/>
      <c r="H10290" s="64"/>
      <c r="I10290" s="56"/>
    </row>
    <row r="10291" spans="1:9" hidden="1" x14ac:dyDescent="0.25">
      <c r="A10291" s="224"/>
      <c r="B10291" s="56"/>
      <c r="C10291" s="56"/>
      <c r="D10291" s="57"/>
      <c r="E10291" s="72"/>
      <c r="F10291" s="76"/>
      <c r="G10291" s="63"/>
      <c r="H10291" s="64"/>
      <c r="I10291" s="73"/>
    </row>
    <row r="10292" spans="1:9" hidden="1" x14ac:dyDescent="0.25">
      <c r="A10292" s="224"/>
      <c r="B10292" s="56"/>
      <c r="C10292" s="56"/>
      <c r="D10292" s="57"/>
      <c r="E10292" s="56"/>
      <c r="F10292" s="76"/>
      <c r="G10292" s="63"/>
      <c r="H10292" s="64"/>
      <c r="I10292" s="56"/>
    </row>
    <row r="10293" spans="1:9" hidden="1" x14ac:dyDescent="0.25">
      <c r="A10293" s="224"/>
      <c r="B10293" s="60"/>
      <c r="C10293" s="228"/>
      <c r="D10293" s="98"/>
      <c r="E10293" s="99"/>
      <c r="F10293" s="441"/>
      <c r="G10293" s="63"/>
      <c r="H10293" s="64"/>
      <c r="I10293" s="56"/>
    </row>
    <row r="10294" spans="1:9" hidden="1" x14ac:dyDescent="0.25">
      <c r="A10294" s="224"/>
      <c r="B10294" s="68"/>
      <c r="C10294" s="56"/>
      <c r="D10294" s="87"/>
      <c r="E10294" s="72"/>
      <c r="F10294" s="62"/>
      <c r="G10294" s="63"/>
      <c r="H10294" s="64"/>
      <c r="I10294" s="56"/>
    </row>
    <row r="10295" spans="1:9" hidden="1" x14ac:dyDescent="0.25">
      <c r="A10295" s="224"/>
      <c r="B10295" s="68"/>
      <c r="C10295" s="56"/>
      <c r="D10295" s="87"/>
      <c r="E10295" s="72"/>
      <c r="F10295" s="62"/>
      <c r="G10295" s="63"/>
      <c r="H10295" s="64"/>
      <c r="I10295" s="56"/>
    </row>
    <row r="10296" spans="1:9" hidden="1" x14ac:dyDescent="0.25">
      <c r="A10296" s="224"/>
      <c r="B10296" s="68"/>
      <c r="C10296" s="56"/>
      <c r="D10296" s="57"/>
      <c r="E10296" s="56"/>
      <c r="F10296" s="76"/>
      <c r="G10296" s="63"/>
      <c r="H10296" s="64"/>
      <c r="I10296" s="56"/>
    </row>
    <row r="10297" spans="1:9" hidden="1" x14ac:dyDescent="0.25">
      <c r="A10297" s="224"/>
      <c r="B10297" s="56"/>
      <c r="C10297" s="56"/>
      <c r="D10297" s="57"/>
      <c r="E10297" s="56"/>
      <c r="F10297" s="62"/>
      <c r="G10297" s="63"/>
      <c r="H10297" s="64"/>
      <c r="I10297" s="56"/>
    </row>
    <row r="10298" spans="1:9" hidden="1" x14ac:dyDescent="0.25">
      <c r="A10298" s="224"/>
      <c r="B10298" s="56"/>
      <c r="C10298" s="56"/>
      <c r="D10298" s="57"/>
      <c r="E10298" s="56"/>
      <c r="F10298" s="62"/>
      <c r="G10298" s="63"/>
      <c r="H10298" s="64"/>
      <c r="I10298" s="56"/>
    </row>
    <row r="10299" spans="1:9" hidden="1" x14ac:dyDescent="0.25">
      <c r="A10299" s="224"/>
      <c r="B10299" s="68"/>
      <c r="C10299" s="56"/>
      <c r="D10299" s="61"/>
      <c r="E10299" s="56"/>
      <c r="F10299" s="62"/>
      <c r="G10299" s="63"/>
      <c r="H10299" s="64"/>
      <c r="I10299" s="56"/>
    </row>
    <row r="10300" spans="1:9" hidden="1" x14ac:dyDescent="0.25">
      <c r="A10300" s="224"/>
      <c r="B10300" s="56"/>
      <c r="C10300" s="80"/>
      <c r="D10300" s="57"/>
      <c r="E10300" s="72"/>
      <c r="F10300" s="67"/>
      <c r="G10300" s="63"/>
      <c r="H10300" s="64"/>
      <c r="I10300" s="56"/>
    </row>
    <row r="10301" spans="1:9" hidden="1" x14ac:dyDescent="0.25">
      <c r="A10301" s="224"/>
      <c r="B10301" s="81"/>
      <c r="C10301" s="80"/>
      <c r="D10301" s="57"/>
      <c r="E10301" s="72"/>
      <c r="F10301" s="67"/>
      <c r="G10301" s="63"/>
      <c r="H10301" s="64"/>
      <c r="I10301" s="56"/>
    </row>
    <row r="10302" spans="1:9" hidden="1" x14ac:dyDescent="0.25">
      <c r="A10302" s="224"/>
      <c r="B10302" s="81"/>
      <c r="C10302" s="80"/>
      <c r="D10302" s="57"/>
      <c r="E10302" s="86"/>
      <c r="F10302" s="67"/>
      <c r="G10302" s="63"/>
      <c r="H10302" s="64"/>
      <c r="I10302" s="56"/>
    </row>
    <row r="10303" spans="1:9" hidden="1" x14ac:dyDescent="0.25">
      <c r="A10303" s="224"/>
      <c r="B10303" s="56"/>
      <c r="C10303" s="80"/>
      <c r="D10303" s="57"/>
      <c r="E10303" s="56"/>
      <c r="F10303" s="62"/>
      <c r="G10303" s="63"/>
      <c r="H10303" s="64"/>
      <c r="I10303" s="56"/>
    </row>
    <row r="10304" spans="1:9" hidden="1" x14ac:dyDescent="0.25">
      <c r="A10304" s="224"/>
      <c r="B10304" s="56"/>
      <c r="C10304" s="81"/>
      <c r="D10304" s="61"/>
      <c r="E10304" s="56"/>
      <c r="F10304" s="67"/>
      <c r="G10304" s="63"/>
      <c r="H10304" s="64"/>
      <c r="I10304" s="56"/>
    </row>
    <row r="10305" spans="1:9" hidden="1" x14ac:dyDescent="0.25">
      <c r="A10305" s="224"/>
      <c r="B10305" s="55"/>
      <c r="C10305" s="72"/>
      <c r="D10305" s="243"/>
      <c r="E10305" s="420"/>
      <c r="F10305" s="499"/>
      <c r="G10305" s="63"/>
      <c r="H10305" s="64"/>
      <c r="I10305" s="56"/>
    </row>
    <row r="10306" spans="1:9" hidden="1" x14ac:dyDescent="0.25">
      <c r="A10306" s="224"/>
      <c r="B10306" s="56"/>
      <c r="C10306" s="65"/>
      <c r="D10306" s="57"/>
      <c r="E10306" s="420"/>
      <c r="F10306" s="67"/>
      <c r="G10306" s="63"/>
      <c r="H10306" s="64"/>
      <c r="I10306" s="56"/>
    </row>
    <row r="10307" spans="1:9" hidden="1" x14ac:dyDescent="0.25">
      <c r="A10307" s="224"/>
      <c r="B10307" s="56"/>
      <c r="C10307" s="56"/>
      <c r="D10307" s="57"/>
      <c r="E10307" s="420"/>
      <c r="F10307" s="67"/>
      <c r="G10307" s="63"/>
      <c r="H10307" s="64"/>
      <c r="I10307" s="56"/>
    </row>
    <row r="10308" spans="1:9" hidden="1" x14ac:dyDescent="0.25">
      <c r="A10308" s="224"/>
      <c r="B10308" s="55"/>
      <c r="C10308" s="71"/>
      <c r="D10308" s="57"/>
      <c r="E10308" s="66"/>
      <c r="F10308" s="62"/>
      <c r="G10308" s="63"/>
      <c r="H10308" s="64"/>
      <c r="I10308" s="56"/>
    </row>
    <row r="10309" spans="1:9" hidden="1" x14ac:dyDescent="0.25">
      <c r="A10309" s="224"/>
      <c r="B10309" s="56"/>
      <c r="C10309" s="56"/>
      <c r="D10309" s="151"/>
      <c r="E10309" s="56"/>
      <c r="F10309" s="77"/>
      <c r="G10309" s="63"/>
      <c r="H10309" s="64"/>
      <c r="I10309" s="56"/>
    </row>
    <row r="10310" spans="1:9" hidden="1" x14ac:dyDescent="0.25">
      <c r="A10310" s="224"/>
      <c r="B10310" s="56"/>
      <c r="C10310" s="56"/>
      <c r="D10310" s="57"/>
      <c r="E10310" s="72"/>
      <c r="F10310" s="58"/>
      <c r="G10310" s="63"/>
      <c r="H10310" s="64"/>
      <c r="I10310" s="56"/>
    </row>
    <row r="10311" spans="1:9" hidden="1" x14ac:dyDescent="0.25">
      <c r="A10311" s="224"/>
      <c r="B10311" s="56"/>
      <c r="C10311" s="56"/>
      <c r="D10311" s="57"/>
      <c r="E10311" s="72"/>
      <c r="F10311" s="58"/>
      <c r="G10311" s="63"/>
      <c r="H10311" s="64"/>
      <c r="I10311" s="56"/>
    </row>
    <row r="10312" spans="1:9" hidden="1" x14ac:dyDescent="0.25">
      <c r="A10312" s="224"/>
      <c r="B10312" s="124"/>
      <c r="C10312" s="71"/>
      <c r="D10312" s="105"/>
      <c r="E10312" s="413"/>
      <c r="F10312" s="203"/>
      <c r="G10312" s="63"/>
      <c r="H10312" s="64"/>
      <c r="I10312" s="56"/>
    </row>
    <row r="10313" spans="1:9" hidden="1" x14ac:dyDescent="0.25">
      <c r="A10313" s="224"/>
      <c r="B10313" s="56"/>
      <c r="C10313" s="245"/>
      <c r="D10313" s="57"/>
      <c r="E10313" s="86"/>
      <c r="F10313" s="62"/>
      <c r="G10313" s="63"/>
      <c r="H10313" s="64"/>
      <c r="I10313" s="56"/>
    </row>
    <row r="10314" spans="1:9" hidden="1" x14ac:dyDescent="0.25">
      <c r="A10314" s="224"/>
      <c r="B10314" s="74"/>
      <c r="C10314" s="56"/>
      <c r="D10314" s="57"/>
      <c r="E10314" s="56"/>
      <c r="F10314" s="58"/>
      <c r="G10314" s="63"/>
      <c r="H10314" s="64"/>
      <c r="I10314" s="56"/>
    </row>
    <row r="10315" spans="1:9" hidden="1" x14ac:dyDescent="0.25">
      <c r="A10315" s="224"/>
      <c r="B10315" s="74"/>
      <c r="C10315" s="75"/>
      <c r="D10315" s="57"/>
      <c r="E10315" s="72"/>
      <c r="F10315" s="58"/>
      <c r="G10315" s="63"/>
      <c r="H10315" s="64"/>
      <c r="I10315" s="56"/>
    </row>
    <row r="10316" spans="1:9" hidden="1" x14ac:dyDescent="0.25">
      <c r="A10316" s="224"/>
      <c r="B10316" s="56"/>
      <c r="C10316" s="75"/>
      <c r="D10316" s="57"/>
      <c r="E10316" s="72"/>
      <c r="F10316" s="62"/>
      <c r="G10316" s="63"/>
      <c r="H10316" s="64"/>
      <c r="I10316" s="56"/>
    </row>
    <row r="10317" spans="1:9" hidden="1" x14ac:dyDescent="0.25">
      <c r="A10317" s="224"/>
      <c r="B10317" s="124"/>
      <c r="C10317" s="71"/>
      <c r="D10317" s="105"/>
      <c r="E10317" s="413"/>
      <c r="F10317" s="203"/>
      <c r="G10317" s="63"/>
      <c r="H10317" s="64"/>
      <c r="I10317" s="56"/>
    </row>
    <row r="10318" spans="1:9" hidden="1" x14ac:dyDescent="0.25">
      <c r="A10318" s="224"/>
      <c r="B10318" s="56"/>
      <c r="C10318" s="245"/>
      <c r="D10318" s="57"/>
      <c r="E10318" s="86"/>
      <c r="F10318" s="62"/>
      <c r="G10318" s="63"/>
      <c r="H10318" s="64"/>
      <c r="I10318" s="56"/>
    </row>
    <row r="10319" spans="1:9" hidden="1" x14ac:dyDescent="0.25">
      <c r="A10319" s="224"/>
      <c r="B10319" s="74"/>
      <c r="C10319" s="56"/>
      <c r="D10319" s="57"/>
      <c r="E10319" s="56"/>
      <c r="F10319" s="58"/>
      <c r="G10319" s="63"/>
      <c r="H10319" s="64"/>
      <c r="I10319" s="56"/>
    </row>
    <row r="10320" spans="1:9" hidden="1" x14ac:dyDescent="0.25">
      <c r="A10320" s="224"/>
      <c r="B10320" s="56"/>
      <c r="C10320" s="75"/>
      <c r="D10320" s="61"/>
      <c r="E10320" s="56"/>
      <c r="F10320" s="76"/>
      <c r="G10320" s="63"/>
      <c r="H10320" s="64"/>
      <c r="I10320" s="56"/>
    </row>
    <row r="10321" spans="1:9" hidden="1" x14ac:dyDescent="0.25">
      <c r="A10321" s="224"/>
      <c r="B10321" s="81"/>
      <c r="C10321" s="75"/>
      <c r="D10321" s="57"/>
      <c r="E10321" s="86"/>
      <c r="F10321" s="62"/>
      <c r="G10321" s="63"/>
      <c r="H10321" s="64"/>
      <c r="I10321" s="70"/>
    </row>
    <row r="10322" spans="1:9" hidden="1" x14ac:dyDescent="0.25">
      <c r="A10322" s="224"/>
      <c r="B10322" s="55"/>
      <c r="C10322" s="75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4"/>
      <c r="B10323" s="81"/>
      <c r="C10323" s="56"/>
      <c r="D10323" s="57"/>
      <c r="E10323" s="72"/>
      <c r="F10323" s="58"/>
      <c r="G10323" s="63"/>
      <c r="H10323" s="64"/>
      <c r="I10323" s="70"/>
    </row>
    <row r="10324" spans="1:9" hidden="1" x14ac:dyDescent="0.25">
      <c r="A10324" s="224"/>
      <c r="B10324" s="74"/>
      <c r="C10324" s="75"/>
      <c r="D10324" s="57"/>
      <c r="E10324" s="86"/>
      <c r="F10324" s="62"/>
      <c r="G10324" s="63"/>
      <c r="H10324" s="64"/>
      <c r="I10324" s="70"/>
    </row>
    <row r="10325" spans="1:9" hidden="1" x14ac:dyDescent="0.25">
      <c r="A10325" s="224"/>
      <c r="B10325" s="68"/>
      <c r="C10325" s="75"/>
      <c r="D10325" s="57"/>
      <c r="E10325" s="72"/>
      <c r="F10325" s="76"/>
      <c r="G10325" s="63"/>
      <c r="H10325" s="64"/>
      <c r="I10325" s="70"/>
    </row>
    <row r="10326" spans="1:9" hidden="1" x14ac:dyDescent="0.25">
      <c r="A10326" s="224"/>
      <c r="B10326" s="68"/>
      <c r="C10326" s="75"/>
      <c r="D10326" s="57"/>
      <c r="E10326" s="72"/>
      <c r="F10326" s="76"/>
      <c r="G10326" s="63"/>
      <c r="H10326" s="64"/>
      <c r="I10326" s="70"/>
    </row>
    <row r="10327" spans="1:9" hidden="1" x14ac:dyDescent="0.25">
      <c r="A10327" s="224"/>
      <c r="B10327" s="68"/>
      <c r="C10327" s="75"/>
      <c r="D10327" s="57"/>
      <c r="E10327" s="72"/>
      <c r="F10327" s="76"/>
      <c r="G10327" s="63"/>
      <c r="H10327" s="64"/>
      <c r="I10327" s="56"/>
    </row>
    <row r="10328" spans="1:9" hidden="1" x14ac:dyDescent="0.25">
      <c r="A10328" s="224"/>
      <c r="B10328" s="56"/>
      <c r="C10328" s="56"/>
      <c r="D10328" s="61"/>
      <c r="E10328" s="72"/>
      <c r="F10328" s="76"/>
      <c r="G10328" s="63"/>
      <c r="H10328" s="64"/>
      <c r="I10328" s="56"/>
    </row>
    <row r="10329" spans="1:9" hidden="1" x14ac:dyDescent="0.25">
      <c r="A10329" s="224"/>
      <c r="B10329" s="60"/>
      <c r="C10329" s="228"/>
      <c r="D10329" s="98"/>
      <c r="E10329" s="99"/>
      <c r="F10329" s="441"/>
      <c r="G10329" s="63"/>
      <c r="H10329" s="64"/>
      <c r="I10329" s="56"/>
    </row>
    <row r="10330" spans="1:9" hidden="1" x14ac:dyDescent="0.25">
      <c r="A10330" s="224"/>
      <c r="B10330" s="60"/>
      <c r="C10330" s="492"/>
      <c r="D10330" s="72"/>
      <c r="E10330" s="56"/>
      <c r="F10330" s="62"/>
      <c r="G10330" s="63"/>
      <c r="H10330" s="64"/>
      <c r="I10330" s="56"/>
    </row>
    <row r="10331" spans="1:9" hidden="1" x14ac:dyDescent="0.25">
      <c r="A10331" s="224"/>
      <c r="B10331" s="60"/>
      <c r="C10331" s="151"/>
      <c r="D10331" s="57"/>
      <c r="E10331" s="72"/>
      <c r="F10331" s="67"/>
      <c r="G10331" s="63"/>
      <c r="H10331" s="64"/>
      <c r="I10331" s="56"/>
    </row>
    <row r="10332" spans="1:9" hidden="1" x14ac:dyDescent="0.25">
      <c r="A10332" s="224"/>
      <c r="B10332" s="56"/>
      <c r="C10332" s="56"/>
      <c r="D10332" s="151"/>
      <c r="E10332" s="56"/>
      <c r="F10332" s="77"/>
      <c r="G10332" s="63"/>
      <c r="H10332" s="64"/>
      <c r="I10332" s="56"/>
    </row>
    <row r="10333" spans="1:9" hidden="1" x14ac:dyDescent="0.25">
      <c r="A10333" s="224"/>
      <c r="B10333" s="60"/>
      <c r="C10333" s="492"/>
      <c r="D10333" s="72"/>
      <c r="E10333" s="56"/>
      <c r="F10333" s="62"/>
      <c r="G10333" s="63"/>
      <c r="H10333" s="64"/>
      <c r="I10333" s="73"/>
    </row>
    <row r="10334" spans="1:9" hidden="1" x14ac:dyDescent="0.25">
      <c r="A10334" s="224"/>
      <c r="B10334" s="56"/>
      <c r="C10334" s="56"/>
      <c r="D10334" s="57"/>
      <c r="E10334" s="72"/>
      <c r="F10334" s="76"/>
      <c r="G10334" s="63"/>
      <c r="H10334" s="64"/>
      <c r="I10334" s="56"/>
    </row>
    <row r="10335" spans="1:9" hidden="1" x14ac:dyDescent="0.25">
      <c r="A10335" s="224"/>
      <c r="B10335" s="60"/>
      <c r="C10335" s="492"/>
      <c r="D10335" s="72"/>
      <c r="E10335" s="56"/>
      <c r="F10335" s="62"/>
      <c r="G10335" s="63"/>
      <c r="H10335" s="64"/>
      <c r="I10335" s="56"/>
    </row>
    <row r="10336" spans="1:9" hidden="1" x14ac:dyDescent="0.25">
      <c r="A10336" s="224"/>
      <c r="B10336" s="56"/>
      <c r="C10336" s="56"/>
      <c r="D10336" s="57"/>
      <c r="E10336" s="72"/>
      <c r="F10336" s="58"/>
      <c r="G10336" s="63"/>
      <c r="H10336" s="64"/>
      <c r="I10336" s="56"/>
    </row>
    <row r="10337" spans="1:9" hidden="1" x14ac:dyDescent="0.25">
      <c r="A10337" s="224"/>
      <c r="B10337" s="56"/>
      <c r="C10337" s="56"/>
      <c r="D10337" s="87"/>
      <c r="E10337" s="72"/>
      <c r="F10337" s="62"/>
      <c r="G10337" s="63"/>
      <c r="H10337" s="64"/>
      <c r="I10337" s="56"/>
    </row>
    <row r="10338" spans="1:9" hidden="1" x14ac:dyDescent="0.25">
      <c r="A10338" s="224"/>
      <c r="B10338" s="60"/>
      <c r="C10338" s="228"/>
      <c r="D10338" s="98"/>
      <c r="E10338" s="99"/>
      <c r="F10338" s="441"/>
      <c r="G10338" s="63"/>
      <c r="H10338" s="64"/>
      <c r="I10338" s="56"/>
    </row>
    <row r="10339" spans="1:9" hidden="1" x14ac:dyDescent="0.25">
      <c r="A10339" s="224"/>
      <c r="B10339" s="55"/>
      <c r="C10339" s="75"/>
      <c r="D10339" s="57"/>
      <c r="E10339" s="72"/>
      <c r="F10339" s="76"/>
      <c r="G10339" s="63"/>
      <c r="H10339" s="64"/>
      <c r="I10339" s="56"/>
    </row>
    <row r="10340" spans="1:9" hidden="1" x14ac:dyDescent="0.25">
      <c r="A10340" s="224"/>
      <c r="B10340" s="56"/>
      <c r="C10340" s="56"/>
      <c r="D10340" s="57"/>
      <c r="E10340" s="56"/>
      <c r="F10340" s="62"/>
      <c r="G10340" s="63"/>
      <c r="H10340" s="64"/>
      <c r="I10340" s="56"/>
    </row>
    <row r="10341" spans="1:9" hidden="1" x14ac:dyDescent="0.25">
      <c r="A10341" s="224"/>
      <c r="B10341" s="56"/>
      <c r="C10341" s="56"/>
      <c r="D10341" s="57"/>
      <c r="E10341" s="72"/>
      <c r="F10341" s="67"/>
      <c r="G10341" s="63"/>
      <c r="H10341" s="64"/>
      <c r="I10341" s="56"/>
    </row>
    <row r="10342" spans="1:9" hidden="1" x14ac:dyDescent="0.25">
      <c r="A10342" s="224"/>
      <c r="B10342" s="81"/>
      <c r="C10342" s="56"/>
      <c r="D10342" s="57"/>
      <c r="E10342" s="56"/>
      <c r="F10342" s="76"/>
      <c r="G10342" s="63"/>
      <c r="H10342" s="64"/>
      <c r="I10342" s="56"/>
    </row>
    <row r="10343" spans="1:9" hidden="1" x14ac:dyDescent="0.25">
      <c r="A10343" s="224"/>
      <c r="B10343" s="56"/>
      <c r="C10343" s="56"/>
      <c r="D10343" s="57"/>
      <c r="E10343" s="72"/>
      <c r="F10343" s="58"/>
      <c r="G10343" s="63"/>
      <c r="H10343" s="64"/>
      <c r="I10343" s="56"/>
    </row>
    <row r="10344" spans="1:9" hidden="1" x14ac:dyDescent="0.25">
      <c r="A10344" s="224"/>
      <c r="B10344" s="60"/>
      <c r="C10344" s="151"/>
      <c r="D10344" s="57"/>
      <c r="E10344" s="72"/>
      <c r="F10344" s="67"/>
      <c r="G10344" s="63"/>
      <c r="H10344" s="64"/>
      <c r="I10344" s="56"/>
    </row>
    <row r="10345" spans="1:9" hidden="1" x14ac:dyDescent="0.25">
      <c r="A10345" s="224"/>
      <c r="B10345" s="56"/>
      <c r="C10345" s="56"/>
      <c r="D10345" s="61"/>
      <c r="E10345" s="56"/>
      <c r="F10345" s="67"/>
      <c r="G10345" s="63"/>
      <c r="H10345" s="64"/>
      <c r="I10345" s="56"/>
    </row>
    <row r="10346" spans="1:9" hidden="1" x14ac:dyDescent="0.25">
      <c r="A10346" s="224"/>
      <c r="B10346" s="68"/>
      <c r="C10346" s="56"/>
      <c r="D10346" s="243"/>
      <c r="E10346" s="420"/>
      <c r="F10346" s="499"/>
      <c r="G10346" s="63"/>
      <c r="H10346" s="64"/>
      <c r="I10346" s="56"/>
    </row>
    <row r="10347" spans="1:9" hidden="1" x14ac:dyDescent="0.25">
      <c r="A10347" s="224"/>
      <c r="B10347" s="56"/>
      <c r="C10347" s="56"/>
      <c r="D10347" s="57"/>
      <c r="E10347" s="72"/>
      <c r="F10347" s="76"/>
      <c r="G10347" s="63"/>
      <c r="H10347" s="64"/>
      <c r="I10347" s="56"/>
    </row>
    <row r="10348" spans="1:9" hidden="1" x14ac:dyDescent="0.25">
      <c r="A10348" s="224"/>
      <c r="B10348" s="56"/>
      <c r="C10348" s="56"/>
      <c r="D10348" s="57"/>
      <c r="E10348" s="420"/>
      <c r="F10348" s="67"/>
      <c r="G10348" s="63"/>
      <c r="H10348" s="64"/>
      <c r="I10348" s="56"/>
    </row>
    <row r="10349" spans="1:9" hidden="1" x14ac:dyDescent="0.25">
      <c r="A10349" s="224"/>
      <c r="B10349" s="56"/>
      <c r="C10349" s="80"/>
      <c r="D10349" s="57"/>
      <c r="E10349" s="66"/>
      <c r="F10349" s="76"/>
      <c r="G10349" s="63"/>
      <c r="H10349" s="64"/>
      <c r="I10349" s="56"/>
    </row>
    <row r="10350" spans="1:9" hidden="1" x14ac:dyDescent="0.25">
      <c r="A10350" s="224"/>
      <c r="B10350" s="56"/>
      <c r="C10350" s="56"/>
      <c r="D10350" s="57"/>
      <c r="E10350" s="72"/>
      <c r="F10350" s="58"/>
      <c r="G10350" s="63"/>
      <c r="H10350" s="64"/>
      <c r="I10350" s="56"/>
    </row>
    <row r="10351" spans="1:9" hidden="1" x14ac:dyDescent="0.25">
      <c r="A10351" s="224"/>
      <c r="B10351" s="55"/>
      <c r="C10351" s="56"/>
      <c r="D10351" s="57"/>
      <c r="E10351" s="66"/>
      <c r="F10351" s="62"/>
      <c r="G10351" s="63"/>
      <c r="H10351" s="64"/>
      <c r="I10351" s="70"/>
    </row>
    <row r="10352" spans="1:9" hidden="1" x14ac:dyDescent="0.25">
      <c r="A10352" s="224"/>
      <c r="B10352" s="55"/>
      <c r="C10352" s="75"/>
      <c r="D10352" s="57"/>
      <c r="E10352" s="66"/>
      <c r="F10352" s="62"/>
      <c r="G10352" s="63"/>
      <c r="H10352" s="64"/>
      <c r="I10352" s="70"/>
    </row>
    <row r="10353" spans="1:9" hidden="1" x14ac:dyDescent="0.25">
      <c r="A10353" s="224"/>
      <c r="B10353" s="55"/>
      <c r="C10353" s="56"/>
      <c r="D10353" s="57"/>
      <c r="E10353" s="66"/>
      <c r="F10353" s="62"/>
      <c r="G10353" s="63"/>
      <c r="H10353" s="64"/>
      <c r="I10353" s="70"/>
    </row>
    <row r="10354" spans="1:9" hidden="1" x14ac:dyDescent="0.25">
      <c r="A10354" s="224"/>
      <c r="B10354" s="55"/>
      <c r="C10354" s="75"/>
      <c r="D10354" s="57"/>
      <c r="E10354" s="66"/>
      <c r="F10354" s="62"/>
      <c r="G10354" s="63"/>
      <c r="H10354" s="64"/>
      <c r="I10354" s="70"/>
    </row>
    <row r="10355" spans="1:9" hidden="1" x14ac:dyDescent="0.25">
      <c r="A10355" s="224"/>
      <c r="B10355" s="55"/>
      <c r="C10355" s="75"/>
      <c r="D10355" s="57"/>
      <c r="E10355" s="66"/>
      <c r="F10355" s="62"/>
      <c r="G10355" s="63"/>
      <c r="H10355" s="64"/>
      <c r="I10355" s="70"/>
    </row>
    <row r="10356" spans="1:9" hidden="1" x14ac:dyDescent="0.25">
      <c r="A10356" s="224"/>
      <c r="B10356" s="56"/>
      <c r="C10356" s="56"/>
      <c r="D10356" s="57"/>
      <c r="E10356" s="72"/>
      <c r="F10356" s="76"/>
      <c r="G10356" s="63"/>
      <c r="H10356" s="64"/>
      <c r="I10356" s="73"/>
    </row>
    <row r="10357" spans="1:9" hidden="1" x14ac:dyDescent="0.25">
      <c r="A10357" s="224"/>
      <c r="B10357" s="68"/>
      <c r="C10357" s="56"/>
      <c r="D10357" s="57"/>
      <c r="E10357" s="72"/>
      <c r="F10357" s="67"/>
      <c r="G10357" s="63"/>
      <c r="H10357" s="64"/>
      <c r="I10357" s="73"/>
    </row>
    <row r="10358" spans="1:9" hidden="1" x14ac:dyDescent="0.25">
      <c r="A10358" s="224"/>
      <c r="B10358" s="68"/>
      <c r="C10358" s="56"/>
      <c r="D10358" s="57"/>
      <c r="E10358" s="66"/>
      <c r="F10358" s="76"/>
      <c r="G10358" s="63"/>
      <c r="H10358" s="64"/>
      <c r="I10358" s="73"/>
    </row>
    <row r="10359" spans="1:9" hidden="1" x14ac:dyDescent="0.25">
      <c r="A10359" s="224"/>
      <c r="B10359" s="56"/>
      <c r="C10359" s="56"/>
      <c r="D10359" s="57"/>
      <c r="E10359" s="72"/>
      <c r="F10359" s="62"/>
      <c r="G10359" s="63"/>
      <c r="H10359" s="64"/>
      <c r="I10359" s="73"/>
    </row>
    <row r="10360" spans="1:9" hidden="1" x14ac:dyDescent="0.25">
      <c r="A10360" s="224"/>
      <c r="B10360" s="56"/>
      <c r="C10360" s="56"/>
      <c r="D10360" s="57"/>
      <c r="E10360" s="56"/>
      <c r="F10360" s="76"/>
      <c r="G10360" s="63"/>
      <c r="H10360" s="64"/>
      <c r="I10360" s="73"/>
    </row>
    <row r="10361" spans="1:9" hidden="1" x14ac:dyDescent="0.25">
      <c r="A10361" s="224"/>
      <c r="B10361" s="56"/>
      <c r="C10361" s="56"/>
      <c r="D10361" s="57"/>
      <c r="E10361" s="72"/>
      <c r="F10361" s="67"/>
      <c r="G10361" s="63"/>
      <c r="H10361" s="64"/>
      <c r="I10361" s="73"/>
    </row>
    <row r="10362" spans="1:9" hidden="1" x14ac:dyDescent="0.25">
      <c r="A10362" s="224"/>
      <c r="B10362" s="55"/>
      <c r="C10362" s="56"/>
      <c r="D10362" s="57"/>
      <c r="E10362" s="72"/>
      <c r="F10362" s="62"/>
      <c r="G10362" s="63"/>
      <c r="H10362" s="64"/>
      <c r="I10362" s="73"/>
    </row>
    <row r="10363" spans="1:9" hidden="1" x14ac:dyDescent="0.25">
      <c r="A10363" s="224"/>
      <c r="B10363" s="55"/>
      <c r="C10363" s="65"/>
      <c r="D10363" s="57"/>
      <c r="E10363" s="72"/>
      <c r="F10363" s="62"/>
      <c r="G10363" s="63"/>
      <c r="H10363" s="64"/>
      <c r="I10363" s="73"/>
    </row>
    <row r="10364" spans="1:9" hidden="1" x14ac:dyDescent="0.25">
      <c r="A10364" s="224"/>
      <c r="B10364" s="55"/>
      <c r="C10364" s="80"/>
      <c r="D10364" s="57"/>
      <c r="E10364" s="72"/>
      <c r="F10364" s="62"/>
      <c r="G10364" s="63"/>
      <c r="H10364" s="64"/>
      <c r="I10364" s="73"/>
    </row>
    <row r="10365" spans="1:9" hidden="1" x14ac:dyDescent="0.25">
      <c r="A10365" s="224"/>
      <c r="B10365" s="55"/>
      <c r="C10365" s="56"/>
      <c r="D10365" s="57"/>
      <c r="E10365" s="72"/>
      <c r="F10365" s="62"/>
      <c r="G10365" s="63"/>
      <c r="H10365" s="64"/>
      <c r="I10365" s="73"/>
    </row>
    <row r="10366" spans="1:9" hidden="1" x14ac:dyDescent="0.25">
      <c r="A10366" s="224"/>
      <c r="B10366" s="55"/>
      <c r="C10366" s="56"/>
      <c r="D10366" s="57"/>
      <c r="E10366" s="72"/>
      <c r="F10366" s="62"/>
      <c r="G10366" s="63"/>
      <c r="H10366" s="64"/>
      <c r="I10366" s="73"/>
    </row>
    <row r="10367" spans="1:9" hidden="1" x14ac:dyDescent="0.25">
      <c r="A10367" s="224"/>
      <c r="B10367" s="55"/>
      <c r="C10367" s="56"/>
      <c r="D10367" s="57"/>
      <c r="E10367" s="66"/>
      <c r="F10367" s="62"/>
      <c r="G10367" s="63"/>
      <c r="H10367" s="64"/>
      <c r="I10367" s="73"/>
    </row>
    <row r="10368" spans="1:9" hidden="1" x14ac:dyDescent="0.25">
      <c r="A10368" s="224"/>
      <c r="B10368" s="68"/>
      <c r="C10368" s="56"/>
      <c r="D10368" s="57"/>
      <c r="E10368" s="72"/>
      <c r="F10368" s="58"/>
      <c r="G10368" s="63"/>
      <c r="H10368" s="64"/>
      <c r="I10368" s="73"/>
    </row>
    <row r="10369" spans="1:9" hidden="1" x14ac:dyDescent="0.25">
      <c r="A10369" s="224"/>
      <c r="B10369" s="56"/>
      <c r="C10369" s="56"/>
      <c r="D10369" s="57"/>
      <c r="E10369" s="72"/>
      <c r="F10369" s="58"/>
      <c r="G10369" s="63"/>
      <c r="H10369" s="64"/>
      <c r="I10369" s="56"/>
    </row>
    <row r="10370" spans="1:9" hidden="1" x14ac:dyDescent="0.25">
      <c r="A10370" s="224"/>
      <c r="B10370" s="68"/>
      <c r="C10370" s="126"/>
      <c r="D10370" s="87"/>
      <c r="E10370" s="69"/>
      <c r="F10370" s="62"/>
      <c r="G10370" s="63"/>
      <c r="H10370" s="64"/>
      <c r="I10370" s="56"/>
    </row>
    <row r="10371" spans="1:9" hidden="1" x14ac:dyDescent="0.25">
      <c r="A10371" s="224"/>
      <c r="B10371" s="68"/>
      <c r="C10371" s="126"/>
      <c r="D10371" s="87"/>
      <c r="E10371" s="69"/>
      <c r="F10371" s="62"/>
      <c r="G10371" s="63"/>
      <c r="H10371" s="64"/>
      <c r="I10371" s="56"/>
    </row>
    <row r="10372" spans="1:9" hidden="1" x14ac:dyDescent="0.25">
      <c r="A10372" s="224"/>
      <c r="B10372" s="68"/>
      <c r="C10372" s="126"/>
      <c r="D10372" s="87"/>
      <c r="E10372" s="69"/>
      <c r="F10372" s="62"/>
      <c r="G10372" s="63"/>
      <c r="H10372" s="64"/>
      <c r="I10372" s="56"/>
    </row>
    <row r="10373" spans="1:9" hidden="1" x14ac:dyDescent="0.25">
      <c r="A10373" s="224"/>
      <c r="B10373" s="68"/>
      <c r="C10373" s="126"/>
      <c r="D10373" s="87"/>
      <c r="E10373" s="69"/>
      <c r="F10373" s="62"/>
      <c r="G10373" s="63"/>
      <c r="H10373" s="64"/>
      <c r="I10373" s="56"/>
    </row>
    <row r="10374" spans="1:9" hidden="1" x14ac:dyDescent="0.25">
      <c r="A10374" s="224"/>
      <c r="B10374" s="68"/>
      <c r="C10374" s="126"/>
      <c r="D10374" s="87"/>
      <c r="E10374" s="69"/>
      <c r="F10374" s="62"/>
      <c r="G10374" s="63"/>
      <c r="H10374" s="64"/>
      <c r="I10374" s="56"/>
    </row>
    <row r="10375" spans="1:9" hidden="1" x14ac:dyDescent="0.25">
      <c r="A10375" s="224"/>
      <c r="B10375" s="68"/>
      <c r="C10375" s="126"/>
      <c r="D10375" s="87"/>
      <c r="E10375" s="69"/>
      <c r="F10375" s="62"/>
      <c r="G10375" s="63"/>
      <c r="H10375" s="64"/>
      <c r="I10375" s="56"/>
    </row>
    <row r="10376" spans="1:9" hidden="1" x14ac:dyDescent="0.25">
      <c r="A10376" s="224"/>
      <c r="B10376" s="56"/>
      <c r="C10376" s="56"/>
      <c r="D10376" s="57"/>
      <c r="E10376" s="66"/>
      <c r="F10376" s="62"/>
      <c r="G10376" s="63"/>
      <c r="H10376" s="64"/>
      <c r="I10376" s="56"/>
    </row>
    <row r="10377" spans="1:9" hidden="1" x14ac:dyDescent="0.25">
      <c r="A10377" s="224"/>
      <c r="B10377" s="56"/>
      <c r="C10377" s="56"/>
      <c r="D10377" s="57"/>
      <c r="E10377" s="66"/>
      <c r="F10377" s="62"/>
      <c r="G10377" s="63"/>
      <c r="H10377" s="64"/>
      <c r="I10377" s="56"/>
    </row>
    <row r="10378" spans="1:9" hidden="1" x14ac:dyDescent="0.25">
      <c r="A10378" s="224"/>
      <c r="B10378" s="56"/>
      <c r="C10378" s="56"/>
      <c r="D10378" s="57"/>
      <c r="E10378" s="66"/>
      <c r="F10378" s="62"/>
      <c r="G10378" s="63"/>
      <c r="H10378" s="64"/>
      <c r="I10378" s="56"/>
    </row>
    <row r="10379" spans="1:9" hidden="1" x14ac:dyDescent="0.25">
      <c r="A10379" s="224"/>
      <c r="B10379" s="56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4"/>
      <c r="B10380" s="81"/>
      <c r="C10380" s="56"/>
      <c r="D10380" s="57"/>
      <c r="E10380" s="72"/>
      <c r="F10380" s="58"/>
      <c r="G10380" s="63"/>
      <c r="H10380" s="64"/>
      <c r="I10380" s="56"/>
    </row>
    <row r="10381" spans="1:9" hidden="1" x14ac:dyDescent="0.25">
      <c r="A10381" s="224"/>
      <c r="B10381" s="60"/>
      <c r="C10381" s="228"/>
      <c r="D10381" s="98"/>
      <c r="E10381" s="99"/>
      <c r="F10381" s="441"/>
      <c r="G10381" s="63"/>
      <c r="H10381" s="64"/>
      <c r="I10381" s="56"/>
    </row>
    <row r="10382" spans="1:9" hidden="1" x14ac:dyDescent="0.25">
      <c r="A10382" s="224"/>
      <c r="B10382" s="56"/>
      <c r="C10382" s="56"/>
      <c r="D10382" s="57"/>
      <c r="E10382" s="72"/>
      <c r="F10382" s="62"/>
      <c r="G10382" s="63"/>
      <c r="H10382" s="64"/>
      <c r="I10382" s="56"/>
    </row>
    <row r="10383" spans="1:9" hidden="1" x14ac:dyDescent="0.25">
      <c r="A10383" s="224"/>
      <c r="B10383" s="55"/>
      <c r="C10383" s="123"/>
      <c r="D10383" s="61"/>
      <c r="E10383" s="72"/>
      <c r="F10383" s="62"/>
      <c r="G10383" s="63"/>
      <c r="H10383" s="64"/>
      <c r="I10383" s="56"/>
    </row>
    <row r="10384" spans="1:9" hidden="1" x14ac:dyDescent="0.25">
      <c r="A10384" s="224"/>
      <c r="B10384" s="55"/>
      <c r="C10384" s="123"/>
      <c r="D10384" s="56"/>
      <c r="E10384" s="72"/>
      <c r="F10384" s="58"/>
      <c r="G10384" s="63"/>
      <c r="H10384" s="64"/>
      <c r="I10384" s="56"/>
    </row>
    <row r="10385" spans="1:9" hidden="1" x14ac:dyDescent="0.25">
      <c r="A10385" s="224"/>
      <c r="B10385" s="56"/>
      <c r="C10385" s="56"/>
      <c r="D10385" s="57"/>
      <c r="E10385" s="56"/>
      <c r="F10385" s="62"/>
      <c r="G10385" s="63"/>
      <c r="H10385" s="64"/>
      <c r="I10385" s="56"/>
    </row>
    <row r="10386" spans="1:9" hidden="1" x14ac:dyDescent="0.25">
      <c r="A10386" s="224"/>
      <c r="B10386" s="74"/>
      <c r="C10386" s="56"/>
      <c r="D10386" s="57"/>
      <c r="E10386" s="66"/>
      <c r="F10386" s="59"/>
      <c r="G10386" s="63"/>
      <c r="H10386" s="64"/>
      <c r="I10386" s="73"/>
    </row>
    <row r="10387" spans="1:9" hidden="1" x14ac:dyDescent="0.25">
      <c r="A10387" s="224"/>
      <c r="B10387" s="55"/>
      <c r="C10387" s="55"/>
      <c r="D10387" s="61"/>
      <c r="E10387" s="72"/>
      <c r="F10387" s="77"/>
      <c r="G10387" s="63"/>
      <c r="H10387" s="64"/>
      <c r="I10387" s="56"/>
    </row>
    <row r="10388" spans="1:9" hidden="1" x14ac:dyDescent="0.25">
      <c r="A10388" s="224"/>
      <c r="B10388" s="68"/>
      <c r="C10388" s="72"/>
      <c r="D10388" s="57"/>
      <c r="E10388" s="72"/>
      <c r="F10388" s="77"/>
      <c r="G10388" s="63"/>
      <c r="H10388" s="64"/>
      <c r="I10388" s="56"/>
    </row>
    <row r="10389" spans="1:9" hidden="1" x14ac:dyDescent="0.25">
      <c r="A10389" s="224"/>
      <c r="B10389" s="56"/>
      <c r="C10389" s="56"/>
      <c r="D10389" s="57"/>
      <c r="E10389" s="72"/>
      <c r="F10389" s="58"/>
      <c r="G10389" s="63"/>
      <c r="H10389" s="64"/>
      <c r="I10389" s="56"/>
    </row>
    <row r="10390" spans="1:9" hidden="1" x14ac:dyDescent="0.25">
      <c r="A10390" s="224"/>
      <c r="B10390" s="74"/>
      <c r="C10390" s="75"/>
      <c r="D10390" s="83"/>
      <c r="E10390" s="72"/>
      <c r="F10390" s="76"/>
      <c r="G10390" s="63"/>
      <c r="H10390" s="64"/>
      <c r="I10390" s="56"/>
    </row>
    <row r="10391" spans="1:9" hidden="1" x14ac:dyDescent="0.25">
      <c r="A10391" s="224"/>
      <c r="B10391" s="95"/>
      <c r="C10391" s="56"/>
      <c r="D10391" s="57"/>
      <c r="E10391" s="72"/>
      <c r="F10391" s="76"/>
      <c r="G10391" s="63"/>
      <c r="H10391" s="64"/>
      <c r="I10391" s="56"/>
    </row>
    <row r="10392" spans="1:9" hidden="1" x14ac:dyDescent="0.25">
      <c r="A10392" s="224"/>
      <c r="B10392" s="95"/>
      <c r="C10392" s="56"/>
      <c r="D10392" s="57"/>
      <c r="E10392" s="66"/>
      <c r="F10392" s="76"/>
      <c r="G10392" s="63"/>
      <c r="H10392" s="64"/>
      <c r="I10392" s="56"/>
    </row>
    <row r="10393" spans="1:9" hidden="1" x14ac:dyDescent="0.25">
      <c r="A10393" s="224"/>
      <c r="B10393" s="95"/>
      <c r="C10393" s="56"/>
      <c r="D10393" s="57"/>
      <c r="E10393" s="56"/>
      <c r="F10393" s="76"/>
      <c r="G10393" s="63"/>
      <c r="H10393" s="64"/>
      <c r="I10393" s="56"/>
    </row>
    <row r="10394" spans="1:9" hidden="1" x14ac:dyDescent="0.25">
      <c r="A10394" s="224"/>
      <c r="B10394" s="95"/>
      <c r="C10394" s="56"/>
      <c r="D10394" s="61"/>
      <c r="E10394" s="56"/>
      <c r="F10394" s="76"/>
      <c r="G10394" s="63"/>
      <c r="H10394" s="64"/>
      <c r="I10394" s="56"/>
    </row>
    <row r="10395" spans="1:9" hidden="1" x14ac:dyDescent="0.25">
      <c r="A10395" s="224"/>
      <c r="B10395" s="74"/>
      <c r="C10395" s="75"/>
      <c r="D10395" s="57"/>
      <c r="E10395" s="72"/>
      <c r="F10395" s="58"/>
      <c r="G10395" s="63"/>
      <c r="H10395" s="64"/>
      <c r="I10395" s="56"/>
    </row>
    <row r="10396" spans="1:9" hidden="1" x14ac:dyDescent="0.25">
      <c r="A10396" s="224"/>
      <c r="B10396" s="56"/>
      <c r="C10396" s="75"/>
      <c r="D10396" s="57"/>
      <c r="E10396" s="72"/>
      <c r="F10396" s="62"/>
      <c r="G10396" s="63"/>
      <c r="H10396" s="64"/>
      <c r="I10396" s="56"/>
    </row>
    <row r="10397" spans="1:9" hidden="1" x14ac:dyDescent="0.25">
      <c r="A10397" s="224"/>
      <c r="B10397" s="56"/>
      <c r="C10397" s="56"/>
      <c r="D10397" s="57"/>
      <c r="E10397" s="56"/>
      <c r="F10397" s="62"/>
      <c r="G10397" s="63"/>
      <c r="H10397" s="64"/>
      <c r="I10397" s="56"/>
    </row>
    <row r="10398" spans="1:9" hidden="1" x14ac:dyDescent="0.25">
      <c r="A10398" s="224"/>
      <c r="B10398" s="56"/>
      <c r="C10398" s="56"/>
      <c r="D10398" s="151"/>
      <c r="E10398" s="56"/>
      <c r="F10398" s="77"/>
      <c r="G10398" s="63"/>
      <c r="H10398" s="64"/>
      <c r="I10398" s="56"/>
    </row>
    <row r="10399" spans="1:9" hidden="1" x14ac:dyDescent="0.25">
      <c r="A10399" s="224"/>
      <c r="B10399" s="60"/>
      <c r="C10399" s="492"/>
      <c r="D10399" s="72"/>
      <c r="E10399" s="56"/>
      <c r="F10399" s="62"/>
      <c r="G10399" s="63"/>
      <c r="H10399" s="64"/>
      <c r="I10399" s="56"/>
    </row>
    <row r="10400" spans="1:9" hidden="1" x14ac:dyDescent="0.25">
      <c r="A10400" s="224"/>
      <c r="B10400" s="56"/>
      <c r="C10400" s="56"/>
      <c r="D10400" s="57"/>
      <c r="E10400" s="72"/>
      <c r="F10400" s="67"/>
      <c r="G10400" s="63"/>
      <c r="H10400" s="64"/>
      <c r="I10400" s="56"/>
    </row>
    <row r="10401" spans="1:9" hidden="1" x14ac:dyDescent="0.25">
      <c r="A10401" s="224"/>
      <c r="B10401" s="81"/>
      <c r="C10401" s="56"/>
      <c r="D10401" s="57"/>
      <c r="E10401" s="56"/>
      <c r="F10401" s="76"/>
      <c r="G10401" s="63"/>
      <c r="H10401" s="64"/>
      <c r="I10401" s="56"/>
    </row>
    <row r="10402" spans="1:9" hidden="1" x14ac:dyDescent="0.25">
      <c r="A10402" s="224"/>
      <c r="B10402" s="56"/>
      <c r="C10402" s="56"/>
      <c r="D10402" s="57"/>
      <c r="E10402" s="72"/>
      <c r="F10402" s="76"/>
      <c r="G10402" s="63"/>
      <c r="H10402" s="64"/>
      <c r="I10402" s="56"/>
    </row>
    <row r="10403" spans="1:9" hidden="1" x14ac:dyDescent="0.25">
      <c r="A10403" s="224"/>
      <c r="B10403" s="56"/>
      <c r="C10403" s="56"/>
      <c r="D10403" s="57"/>
      <c r="E10403" s="72"/>
      <c r="F10403" s="58"/>
      <c r="G10403" s="63"/>
      <c r="H10403" s="64"/>
      <c r="I10403" s="56"/>
    </row>
    <row r="10404" spans="1:9" hidden="1" x14ac:dyDescent="0.25">
      <c r="A10404" s="224"/>
      <c r="B10404" s="60"/>
      <c r="C10404" s="492"/>
      <c r="D10404" s="72"/>
      <c r="E10404" s="56"/>
      <c r="F10404" s="62"/>
      <c r="G10404" s="63"/>
      <c r="H10404" s="64"/>
      <c r="I10404" s="56"/>
    </row>
    <row r="10405" spans="1:9" hidden="1" x14ac:dyDescent="0.25">
      <c r="A10405" s="224"/>
      <c r="B10405" s="56"/>
      <c r="C10405" s="56"/>
      <c r="D10405" s="57"/>
      <c r="E10405" s="72"/>
      <c r="F10405" s="62"/>
      <c r="G10405" s="63"/>
      <c r="H10405" s="64"/>
      <c r="I10405" s="56"/>
    </row>
    <row r="10406" spans="1:9" hidden="1" x14ac:dyDescent="0.25">
      <c r="A10406" s="224"/>
      <c r="B10406" s="68"/>
      <c r="C10406" s="56"/>
      <c r="D10406" s="57"/>
      <c r="E10406" s="66"/>
      <c r="F10406" s="76"/>
      <c r="G10406" s="63"/>
      <c r="H10406" s="64"/>
      <c r="I10406" s="73"/>
    </row>
    <row r="10407" spans="1:9" hidden="1" x14ac:dyDescent="0.25">
      <c r="A10407" s="224"/>
      <c r="B10407" s="56"/>
      <c r="C10407" s="56"/>
      <c r="D10407" s="57"/>
      <c r="E10407" s="56"/>
      <c r="F10407" s="76"/>
      <c r="G10407" s="63"/>
      <c r="H10407" s="64"/>
      <c r="I10407" s="73"/>
    </row>
    <row r="10408" spans="1:9" hidden="1" x14ac:dyDescent="0.25">
      <c r="A10408" s="224"/>
      <c r="B10408" s="68"/>
      <c r="C10408" s="56"/>
      <c r="D10408" s="57"/>
      <c r="E10408" s="66"/>
      <c r="F10408" s="62"/>
      <c r="G10408" s="63"/>
      <c r="H10408" s="64"/>
      <c r="I10408" s="56"/>
    </row>
    <row r="10409" spans="1:9" hidden="1" x14ac:dyDescent="0.25">
      <c r="A10409" s="224"/>
      <c r="B10409" s="68"/>
      <c r="C10409" s="56"/>
      <c r="D10409" s="105"/>
      <c r="E10409" s="72"/>
      <c r="F10409" s="62"/>
      <c r="G10409" s="63"/>
      <c r="H10409" s="64"/>
      <c r="I10409" s="56"/>
    </row>
    <row r="10410" spans="1:9" hidden="1" x14ac:dyDescent="0.25">
      <c r="A10410" s="224"/>
      <c r="B10410" s="68"/>
      <c r="C10410" s="56"/>
      <c r="D10410" s="105"/>
      <c r="E10410" s="72"/>
      <c r="F10410" s="62"/>
      <c r="G10410" s="63"/>
      <c r="H10410" s="64"/>
      <c r="I10410" s="56"/>
    </row>
    <row r="10411" spans="1:9" hidden="1" x14ac:dyDescent="0.25">
      <c r="A10411" s="224"/>
      <c r="B10411" s="74"/>
      <c r="C10411" s="56"/>
      <c r="D10411" s="57"/>
      <c r="E10411" s="86"/>
      <c r="F10411" s="62"/>
      <c r="G10411" s="63"/>
      <c r="H10411" s="64"/>
      <c r="I10411" s="56"/>
    </row>
    <row r="10412" spans="1:9" hidden="1" x14ac:dyDescent="0.25">
      <c r="A10412" s="224"/>
      <c r="B10412" s="81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4"/>
      <c r="B10413" s="56"/>
      <c r="C10413" s="56"/>
      <c r="D10413" s="57"/>
      <c r="E10413" s="72"/>
      <c r="F10413" s="76"/>
      <c r="G10413" s="63"/>
      <c r="H10413" s="64"/>
      <c r="I10413" s="56"/>
    </row>
    <row r="10414" spans="1:9" hidden="1" x14ac:dyDescent="0.25">
      <c r="A10414" s="224"/>
      <c r="B10414" s="56"/>
      <c r="C10414" s="56"/>
      <c r="D10414" s="61"/>
      <c r="E10414" s="56"/>
      <c r="F10414" s="76"/>
      <c r="G10414" s="63"/>
      <c r="H10414" s="64"/>
      <c r="I10414" s="56"/>
    </row>
    <row r="10415" spans="1:9" hidden="1" x14ac:dyDescent="0.25">
      <c r="A10415" s="224"/>
      <c r="B10415" s="56"/>
      <c r="C10415" s="56"/>
      <c r="D10415" s="57"/>
      <c r="E10415" s="66"/>
      <c r="F10415" s="62"/>
      <c r="G10415" s="63"/>
      <c r="H10415" s="64"/>
      <c r="I10415" s="56"/>
    </row>
    <row r="10416" spans="1:9" hidden="1" x14ac:dyDescent="0.25">
      <c r="A10416" s="224"/>
      <c r="B10416" s="68"/>
      <c r="C10416" s="56"/>
      <c r="D10416" s="57"/>
      <c r="E10416" s="66"/>
      <c r="F10416" s="76"/>
      <c r="G10416" s="63"/>
      <c r="H10416" s="64"/>
      <c r="I10416" s="70"/>
    </row>
    <row r="10417" spans="1:9" hidden="1" x14ac:dyDescent="0.25">
      <c r="A10417" s="224"/>
      <c r="B10417" s="68"/>
      <c r="C10417" s="72"/>
      <c r="D10417" s="61"/>
      <c r="E10417" s="66"/>
      <c r="F10417" s="77"/>
      <c r="G10417" s="63"/>
      <c r="H10417" s="64"/>
      <c r="I10417" s="70"/>
    </row>
    <row r="10418" spans="1:9" hidden="1" x14ac:dyDescent="0.25">
      <c r="A10418" s="224"/>
      <c r="B10418" s="68"/>
      <c r="C10418" s="157"/>
      <c r="D10418" s="61"/>
      <c r="E10418" s="66"/>
      <c r="F10418" s="59"/>
      <c r="G10418" s="63"/>
      <c r="H10418" s="64"/>
      <c r="I10418" s="70"/>
    </row>
    <row r="10419" spans="1:9" hidden="1" x14ac:dyDescent="0.25">
      <c r="A10419" s="224"/>
      <c r="B10419" s="68"/>
      <c r="C10419" s="74"/>
      <c r="D10419" s="56"/>
      <c r="E10419" s="66"/>
      <c r="F10419" s="59"/>
      <c r="G10419" s="63"/>
      <c r="H10419" s="64"/>
      <c r="I10419" s="70"/>
    </row>
    <row r="10420" spans="1:9" hidden="1" x14ac:dyDescent="0.25">
      <c r="A10420" s="224"/>
      <c r="B10420" s="56"/>
      <c r="C10420" s="111"/>
      <c r="D10420" s="129"/>
      <c r="E10420" s="66"/>
      <c r="F10420" s="59"/>
      <c r="G10420" s="63"/>
      <c r="H10420" s="64"/>
      <c r="I10420" s="70"/>
    </row>
    <row r="10421" spans="1:9" hidden="1" x14ac:dyDescent="0.25">
      <c r="A10421" s="224"/>
      <c r="B10421" s="74"/>
      <c r="C10421" s="75"/>
      <c r="D10421" s="83"/>
      <c r="E10421" s="72"/>
      <c r="F10421" s="76"/>
      <c r="G10421" s="63"/>
      <c r="H10421" s="64"/>
      <c r="I10421" s="70"/>
    </row>
    <row r="10422" spans="1:9" hidden="1" x14ac:dyDescent="0.25">
      <c r="A10422" s="224"/>
      <c r="B10422" s="68"/>
      <c r="C10422" s="56"/>
      <c r="D10422" s="87"/>
      <c r="E10422" s="72"/>
      <c r="F10422" s="67"/>
      <c r="G10422" s="63"/>
      <c r="H10422" s="64"/>
      <c r="I10422" s="70"/>
    </row>
    <row r="10423" spans="1:9" hidden="1" x14ac:dyDescent="0.25">
      <c r="A10423" s="224"/>
      <c r="B10423" s="56"/>
      <c r="C10423" s="56"/>
      <c r="D10423" s="57"/>
      <c r="E10423" s="72"/>
      <c r="F10423" s="76"/>
      <c r="G10423" s="63"/>
      <c r="H10423" s="64"/>
      <c r="I10423" s="70"/>
    </row>
    <row r="10424" spans="1:9" hidden="1" x14ac:dyDescent="0.25">
      <c r="A10424" s="224"/>
      <c r="B10424" s="56"/>
      <c r="C10424" s="56"/>
      <c r="D10424" s="57"/>
      <c r="E10424" s="72"/>
      <c r="F10424" s="62"/>
      <c r="G10424" s="63"/>
      <c r="H10424" s="64"/>
      <c r="I10424" s="70"/>
    </row>
    <row r="10425" spans="1:9" hidden="1" x14ac:dyDescent="0.25">
      <c r="A10425" s="224"/>
      <c r="B10425" s="56"/>
      <c r="C10425" s="56"/>
      <c r="D10425" s="57"/>
      <c r="E10425" s="72"/>
      <c r="F10425" s="62"/>
      <c r="G10425" s="63"/>
      <c r="H10425" s="64"/>
      <c r="I10425" s="70"/>
    </row>
    <row r="10426" spans="1:9" hidden="1" x14ac:dyDescent="0.25">
      <c r="A10426" s="224"/>
      <c r="B10426" s="56"/>
      <c r="C10426" s="56"/>
      <c r="D10426" s="57"/>
      <c r="E10426" s="72"/>
      <c r="F10426" s="62"/>
      <c r="G10426" s="63"/>
      <c r="H10426" s="64"/>
      <c r="I10426" s="70"/>
    </row>
    <row r="10427" spans="1:9" hidden="1" x14ac:dyDescent="0.25">
      <c r="A10427" s="224"/>
      <c r="B10427" s="56"/>
      <c r="C10427" s="56"/>
      <c r="D10427" s="57"/>
      <c r="E10427" s="72"/>
      <c r="F10427" s="58"/>
      <c r="G10427" s="63"/>
      <c r="H10427" s="64"/>
      <c r="I10427" s="70"/>
    </row>
    <row r="10428" spans="1:9" hidden="1" x14ac:dyDescent="0.25">
      <c r="A10428" s="224"/>
      <c r="B10428" s="56"/>
      <c r="C10428" s="56"/>
      <c r="D10428" s="57"/>
      <c r="E10428" s="72"/>
      <c r="F10428" s="62"/>
      <c r="G10428" s="63"/>
      <c r="H10428" s="64"/>
      <c r="I10428" s="70"/>
    </row>
    <row r="10429" spans="1:9" hidden="1" x14ac:dyDescent="0.25">
      <c r="A10429" s="224"/>
      <c r="B10429" s="56"/>
      <c r="C10429" s="56"/>
      <c r="D10429" s="61"/>
      <c r="E10429" s="72"/>
      <c r="F10429" s="76"/>
      <c r="G10429" s="63"/>
      <c r="H10429" s="64"/>
      <c r="I10429" s="70"/>
    </row>
    <row r="10430" spans="1:9" hidden="1" x14ac:dyDescent="0.25">
      <c r="A10430" s="224"/>
      <c r="B10430" s="56"/>
      <c r="C10430" s="56"/>
      <c r="D10430" s="83"/>
      <c r="E10430" s="72"/>
      <c r="F10430" s="62"/>
      <c r="G10430" s="63"/>
      <c r="H10430" s="64"/>
      <c r="I10430" s="70"/>
    </row>
    <row r="10431" spans="1:9" hidden="1" x14ac:dyDescent="0.25">
      <c r="A10431" s="224"/>
      <c r="B10431" s="56"/>
      <c r="C10431" s="81"/>
      <c r="D10431" s="57"/>
      <c r="E10431" s="56"/>
      <c r="F10431" s="58"/>
      <c r="G10431" s="63"/>
      <c r="H10431" s="64"/>
      <c r="I10431" s="70"/>
    </row>
    <row r="10432" spans="1:9" hidden="1" x14ac:dyDescent="0.25">
      <c r="A10432" s="224"/>
      <c r="B10432" s="56"/>
      <c r="C10432" s="80"/>
      <c r="D10432" s="61"/>
      <c r="E10432" s="56"/>
      <c r="F10432" s="76"/>
      <c r="G10432" s="63"/>
      <c r="H10432" s="64"/>
      <c r="I10432" s="70"/>
    </row>
    <row r="10433" spans="1:9" hidden="1" x14ac:dyDescent="0.25">
      <c r="A10433" s="224"/>
      <c r="B10433" s="60"/>
      <c r="C10433" s="151"/>
      <c r="D10433" s="57"/>
      <c r="E10433" s="72"/>
      <c r="F10433" s="67"/>
      <c r="G10433" s="100"/>
      <c r="H10433" s="64"/>
      <c r="I10433" s="70"/>
    </row>
    <row r="10434" spans="1:9" hidden="1" x14ac:dyDescent="0.25">
      <c r="A10434" s="224"/>
      <c r="B10434" s="56"/>
      <c r="C10434" s="56"/>
      <c r="D10434" s="57"/>
      <c r="E10434" s="56"/>
      <c r="F10434" s="62"/>
      <c r="G10434" s="63"/>
      <c r="H10434" s="64"/>
      <c r="I10434" s="56"/>
    </row>
    <row r="10435" spans="1:9" hidden="1" x14ac:dyDescent="0.25">
      <c r="A10435" s="224"/>
      <c r="B10435" s="56"/>
      <c r="C10435" s="56"/>
      <c r="D10435" s="57"/>
      <c r="E10435" s="72"/>
      <c r="F10435" s="67"/>
      <c r="G10435" s="63"/>
      <c r="H10435" s="64"/>
      <c r="I10435" s="56"/>
    </row>
    <row r="10436" spans="1:9" hidden="1" x14ac:dyDescent="0.25">
      <c r="A10436" s="224"/>
      <c r="B10436" s="81"/>
      <c r="C10436" s="56"/>
      <c r="D10436" s="57"/>
      <c r="E10436" s="72"/>
      <c r="F10436" s="67"/>
      <c r="G10436" s="63"/>
      <c r="H10436" s="64"/>
      <c r="I10436" s="56"/>
    </row>
    <row r="10437" spans="1:9" hidden="1" x14ac:dyDescent="0.25">
      <c r="A10437" s="224"/>
      <c r="B10437" s="81"/>
      <c r="C10437" s="56"/>
      <c r="D10437" s="57"/>
      <c r="E10437" s="86"/>
      <c r="F10437" s="67"/>
      <c r="G10437" s="63"/>
      <c r="H10437" s="64"/>
      <c r="I10437" s="56"/>
    </row>
    <row r="10438" spans="1:9" hidden="1" x14ac:dyDescent="0.25">
      <c r="A10438" s="224"/>
      <c r="B10438" s="56"/>
      <c r="C10438" s="56"/>
      <c r="D10438" s="57"/>
      <c r="E10438" s="56"/>
      <c r="F10438" s="62"/>
      <c r="G10438" s="63"/>
      <c r="H10438" s="64"/>
      <c r="I10438" s="56"/>
    </row>
    <row r="10439" spans="1:9" hidden="1" x14ac:dyDescent="0.25">
      <c r="A10439" s="224"/>
      <c r="B10439" s="56"/>
      <c r="C10439" s="56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4"/>
      <c r="B10440" s="74"/>
      <c r="C10440" s="56"/>
      <c r="D10440" s="57"/>
      <c r="E10440" s="66"/>
      <c r="F10440" s="59"/>
      <c r="G10440" s="63"/>
      <c r="H10440" s="64"/>
      <c r="I10440" s="56"/>
    </row>
    <row r="10441" spans="1:9" hidden="1" x14ac:dyDescent="0.25">
      <c r="A10441" s="224"/>
      <c r="B10441" s="74"/>
      <c r="C10441" s="56"/>
      <c r="D10441" s="57"/>
      <c r="E10441" s="86"/>
      <c r="F10441" s="62"/>
      <c r="G10441" s="63"/>
      <c r="H10441" s="64"/>
      <c r="I10441" s="56"/>
    </row>
    <row r="10442" spans="1:9" hidden="1" x14ac:dyDescent="0.25">
      <c r="A10442" s="224"/>
      <c r="B10442" s="81"/>
      <c r="C10442" s="56"/>
      <c r="D10442" s="57"/>
      <c r="E10442" s="86"/>
      <c r="F10442" s="62"/>
      <c r="G10442" s="63"/>
      <c r="H10442" s="64"/>
      <c r="I10442" s="56"/>
    </row>
    <row r="10443" spans="1:9" hidden="1" x14ac:dyDescent="0.25">
      <c r="A10443" s="224"/>
      <c r="B10443" s="56"/>
      <c r="C10443" s="56"/>
      <c r="D10443" s="57"/>
      <c r="E10443" s="72"/>
      <c r="F10443" s="76"/>
      <c r="G10443" s="63"/>
      <c r="H10443" s="64"/>
      <c r="I10443" s="56"/>
    </row>
    <row r="10444" spans="1:9" hidden="1" x14ac:dyDescent="0.25">
      <c r="A10444" s="224"/>
      <c r="B10444" s="56"/>
      <c r="C10444" s="56"/>
      <c r="D10444" s="151"/>
      <c r="E10444" s="56"/>
      <c r="F10444" s="77"/>
      <c r="G10444" s="63"/>
      <c r="H10444" s="64"/>
      <c r="I10444" s="56"/>
    </row>
    <row r="10445" spans="1:9" hidden="1" x14ac:dyDescent="0.25">
      <c r="A10445" s="224"/>
      <c r="B10445" s="60"/>
      <c r="C10445" s="492"/>
      <c r="D10445" s="72"/>
      <c r="E10445" s="56"/>
      <c r="F10445" s="62"/>
      <c r="G10445" s="63"/>
      <c r="H10445" s="64"/>
      <c r="I10445" s="56"/>
    </row>
    <row r="10446" spans="1:9" hidden="1" x14ac:dyDescent="0.25">
      <c r="A10446" s="224"/>
      <c r="B10446" s="56"/>
      <c r="C10446" s="56"/>
      <c r="D10446" s="57"/>
      <c r="E10446" s="56"/>
      <c r="F10446" s="62"/>
      <c r="G10446" s="63"/>
      <c r="H10446" s="64"/>
      <c r="I10446" s="56"/>
    </row>
    <row r="10447" spans="1:9" hidden="1" x14ac:dyDescent="0.25">
      <c r="A10447" s="224"/>
      <c r="B10447" s="81"/>
      <c r="C10447" s="56"/>
      <c r="D10447" s="57"/>
      <c r="E10447" s="72"/>
      <c r="F10447" s="76"/>
      <c r="G10447" s="63"/>
      <c r="H10447" s="64"/>
      <c r="I10447" s="56"/>
    </row>
    <row r="10448" spans="1:9" hidden="1" x14ac:dyDescent="0.25">
      <c r="A10448" s="224"/>
      <c r="B10448" s="56"/>
      <c r="C10448" s="56"/>
      <c r="D10448" s="57"/>
      <c r="E10448" s="72"/>
      <c r="F10448" s="67"/>
      <c r="G10448" s="63"/>
      <c r="H10448" s="64"/>
      <c r="I10448" s="56"/>
    </row>
    <row r="10449" spans="1:9" hidden="1" x14ac:dyDescent="0.25">
      <c r="A10449" s="224"/>
      <c r="B10449" s="68"/>
      <c r="C10449" s="56"/>
      <c r="D10449" s="57"/>
      <c r="E10449" s="72"/>
      <c r="F10449" s="62"/>
      <c r="G10449" s="63"/>
      <c r="H10449" s="64"/>
      <c r="I10449" s="56"/>
    </row>
    <row r="10450" spans="1:9" hidden="1" x14ac:dyDescent="0.25">
      <c r="A10450" s="224"/>
      <c r="B10450" s="56"/>
      <c r="C10450" s="56"/>
      <c r="D10450" s="61"/>
      <c r="E10450" s="72"/>
      <c r="F10450" s="62"/>
      <c r="G10450" s="63"/>
      <c r="H10450" s="64"/>
      <c r="I10450" s="56"/>
    </row>
    <row r="10451" spans="1:9" hidden="1" x14ac:dyDescent="0.25">
      <c r="A10451" s="224"/>
      <c r="B10451" s="56"/>
      <c r="C10451" s="56"/>
      <c r="D10451" s="57"/>
      <c r="E10451" s="72"/>
      <c r="F10451" s="67"/>
      <c r="G10451" s="63"/>
      <c r="H10451" s="64"/>
      <c r="I10451" s="56"/>
    </row>
    <row r="10452" spans="1:9" hidden="1" x14ac:dyDescent="0.25">
      <c r="A10452" s="224"/>
      <c r="B10452" s="81"/>
      <c r="C10452" s="56"/>
      <c r="D10452" s="57"/>
      <c r="E10452" s="56"/>
      <c r="F10452" s="76"/>
      <c r="G10452" s="63"/>
      <c r="H10452" s="64"/>
      <c r="I10452" s="56"/>
    </row>
    <row r="10453" spans="1:9" hidden="1" x14ac:dyDescent="0.25">
      <c r="A10453" s="224"/>
      <c r="B10453" s="56"/>
      <c r="C10453" s="56"/>
      <c r="D10453" s="57"/>
      <c r="E10453" s="66"/>
      <c r="F10453" s="76"/>
      <c r="G10453" s="63"/>
      <c r="H10453" s="64"/>
      <c r="I10453" s="56"/>
    </row>
    <row r="10454" spans="1:9" hidden="1" x14ac:dyDescent="0.25">
      <c r="A10454" s="224"/>
      <c r="B10454" s="56"/>
      <c r="C10454" s="56"/>
      <c r="D10454" s="57"/>
      <c r="E10454" s="72"/>
      <c r="F10454" s="76"/>
      <c r="G10454" s="63"/>
      <c r="H10454" s="64"/>
      <c r="I10454" s="56"/>
    </row>
    <row r="10455" spans="1:9" hidden="1" x14ac:dyDescent="0.25">
      <c r="A10455" s="224"/>
      <c r="B10455" s="56"/>
      <c r="C10455" s="56"/>
      <c r="D10455" s="57"/>
      <c r="E10455" s="72"/>
      <c r="F10455" s="58"/>
      <c r="G10455" s="63"/>
      <c r="H10455" s="64"/>
      <c r="I10455" s="56"/>
    </row>
    <row r="10456" spans="1:9" hidden="1" x14ac:dyDescent="0.25">
      <c r="A10456" s="224"/>
      <c r="B10456" s="68"/>
      <c r="C10456" s="56"/>
      <c r="D10456" s="83"/>
      <c r="E10456" s="72"/>
      <c r="F10456" s="76"/>
      <c r="G10456" s="63"/>
      <c r="H10456" s="64"/>
      <c r="I10456" s="56"/>
    </row>
    <row r="10457" spans="1:9" hidden="1" x14ac:dyDescent="0.25">
      <c r="A10457" s="224"/>
      <c r="B10457" s="81"/>
      <c r="C10457" s="56"/>
      <c r="D10457" s="57"/>
      <c r="E10457" s="72"/>
      <c r="F10457" s="76"/>
      <c r="G10457" s="63"/>
      <c r="H10457" s="64"/>
      <c r="I10457" s="56"/>
    </row>
    <row r="10458" spans="1:9" hidden="1" x14ac:dyDescent="0.25">
      <c r="A10458" s="224"/>
      <c r="B10458" s="68"/>
      <c r="C10458" s="56"/>
      <c r="D10458" s="87"/>
      <c r="E10458" s="72"/>
      <c r="F10458" s="67"/>
      <c r="G10458" s="63"/>
      <c r="H10458" s="64"/>
      <c r="I10458" s="56"/>
    </row>
    <row r="10459" spans="1:9" hidden="1" x14ac:dyDescent="0.25">
      <c r="A10459" s="224"/>
      <c r="B10459" s="56"/>
      <c r="C10459" s="56"/>
      <c r="D10459" s="57"/>
      <c r="E10459" s="72"/>
      <c r="F10459" s="67"/>
      <c r="G10459" s="63"/>
      <c r="H10459" s="64"/>
      <c r="I10459" s="56"/>
    </row>
    <row r="10460" spans="1:9" hidden="1" x14ac:dyDescent="0.25">
      <c r="A10460" s="224"/>
      <c r="B10460" s="56"/>
      <c r="C10460" s="56"/>
      <c r="D10460" s="57"/>
      <c r="E10460" s="56"/>
      <c r="F10460" s="62"/>
      <c r="G10460" s="63"/>
      <c r="H10460" s="64"/>
      <c r="I10460" s="56"/>
    </row>
    <row r="10461" spans="1:9" hidden="1" x14ac:dyDescent="0.25">
      <c r="A10461" s="224"/>
      <c r="B10461" s="55"/>
      <c r="C10461" s="56"/>
      <c r="D10461" s="57"/>
      <c r="E10461" s="66"/>
      <c r="F10461" s="76"/>
      <c r="G10461" s="63"/>
      <c r="H10461" s="64"/>
      <c r="I10461" s="56"/>
    </row>
    <row r="10462" spans="1:9" hidden="1" x14ac:dyDescent="0.25">
      <c r="A10462" s="224"/>
      <c r="B10462" s="56"/>
      <c r="C10462" s="56"/>
      <c r="D10462" s="61"/>
      <c r="E10462" s="56"/>
      <c r="F10462" s="62"/>
      <c r="G10462" s="63"/>
      <c r="H10462" s="64"/>
      <c r="I10462" s="56"/>
    </row>
    <row r="10463" spans="1:9" hidden="1" x14ac:dyDescent="0.25">
      <c r="A10463" s="224"/>
      <c r="B10463" s="56"/>
      <c r="C10463" s="80"/>
      <c r="D10463" s="57"/>
      <c r="E10463" s="86"/>
      <c r="F10463" s="62"/>
      <c r="G10463" s="63"/>
      <c r="H10463" s="64"/>
      <c r="I10463" s="56"/>
    </row>
    <row r="10464" spans="1:9" hidden="1" x14ac:dyDescent="0.25">
      <c r="A10464" s="224"/>
      <c r="B10464" s="56"/>
      <c r="C10464" s="56"/>
      <c r="D10464" s="115"/>
      <c r="E10464" s="99"/>
      <c r="F10464" s="116"/>
      <c r="G10464" s="63"/>
      <c r="H10464" s="64"/>
      <c r="I10464" s="56"/>
    </row>
    <row r="10465" spans="1:9" hidden="1" x14ac:dyDescent="0.25">
      <c r="A10465" s="224"/>
      <c r="B10465" s="56"/>
      <c r="C10465" s="56"/>
      <c r="D10465" s="57"/>
      <c r="E10465" s="66"/>
      <c r="F10465" s="67"/>
      <c r="G10465" s="63"/>
      <c r="H10465" s="64"/>
      <c r="I10465" s="56"/>
    </row>
    <row r="10466" spans="1:9" hidden="1" x14ac:dyDescent="0.25">
      <c r="A10466" s="224"/>
      <c r="B10466" s="60"/>
      <c r="C10466" s="492"/>
      <c r="D10466" s="72"/>
      <c r="E10466" s="56"/>
      <c r="F10466" s="62"/>
      <c r="G10466" s="63"/>
      <c r="H10466" s="64"/>
      <c r="I10466" s="56"/>
    </row>
    <row r="10467" spans="1:9" hidden="1" x14ac:dyDescent="0.25">
      <c r="A10467" s="224"/>
      <c r="B10467" s="95"/>
      <c r="C10467" s="56"/>
      <c r="D10467" s="57"/>
      <c r="E10467" s="72"/>
      <c r="F10467" s="76"/>
      <c r="G10467" s="63"/>
      <c r="H10467" s="64"/>
      <c r="I10467" s="56"/>
    </row>
    <row r="10468" spans="1:9" hidden="1" x14ac:dyDescent="0.25">
      <c r="A10468" s="224"/>
      <c r="B10468" s="56"/>
      <c r="C10468" s="123"/>
      <c r="D10468" s="57"/>
      <c r="E10468" s="72"/>
      <c r="F10468" s="62"/>
      <c r="G10468" s="63"/>
      <c r="H10468" s="64"/>
      <c r="I10468" s="56"/>
    </row>
    <row r="10469" spans="1:9" hidden="1" x14ac:dyDescent="0.25">
      <c r="A10469" s="224"/>
      <c r="B10469" s="56"/>
      <c r="C10469" s="71"/>
      <c r="D10469" s="57"/>
      <c r="E10469" s="72"/>
      <c r="F10469" s="62"/>
      <c r="G10469" s="63"/>
      <c r="H10469" s="64"/>
      <c r="I10469" s="56"/>
    </row>
    <row r="10470" spans="1:9" hidden="1" x14ac:dyDescent="0.25">
      <c r="A10470" s="224"/>
      <c r="B10470" s="74"/>
      <c r="C10470" s="56"/>
      <c r="D10470" s="57"/>
      <c r="E10470" s="56"/>
      <c r="F10470" s="58"/>
      <c r="G10470" s="63"/>
      <c r="H10470" s="64"/>
      <c r="I10470" s="56"/>
    </row>
    <row r="10471" spans="1:9" hidden="1" x14ac:dyDescent="0.25">
      <c r="A10471" s="224"/>
      <c r="B10471" s="56"/>
      <c r="C10471" s="123"/>
      <c r="D10471" s="57"/>
      <c r="E10471" s="72"/>
      <c r="F10471" s="62"/>
      <c r="G10471" s="63"/>
      <c r="H10471" s="64"/>
      <c r="I10471" s="56"/>
    </row>
    <row r="10472" spans="1:9" hidden="1" x14ac:dyDescent="0.25">
      <c r="A10472" s="224"/>
      <c r="B10472" s="56"/>
      <c r="C10472" s="71"/>
      <c r="D10472" s="57"/>
      <c r="E10472" s="72"/>
      <c r="F10472" s="62"/>
      <c r="G10472" s="63"/>
      <c r="H10472" s="64"/>
      <c r="I10472" s="56"/>
    </row>
    <row r="10473" spans="1:9" hidden="1" x14ac:dyDescent="0.25">
      <c r="A10473" s="224"/>
      <c r="B10473" s="74"/>
      <c r="C10473" s="56"/>
      <c r="D10473" s="57"/>
      <c r="E10473" s="56"/>
      <c r="F10473" s="58"/>
      <c r="G10473" s="63"/>
      <c r="H10473" s="64"/>
      <c r="I10473" s="56"/>
    </row>
    <row r="10474" spans="1:9" hidden="1" x14ac:dyDescent="0.25">
      <c r="A10474" s="224"/>
      <c r="B10474" s="68"/>
      <c r="C10474" s="56"/>
      <c r="D10474" s="87"/>
      <c r="E10474" s="72"/>
      <c r="F10474" s="67"/>
      <c r="G10474" s="63"/>
      <c r="H10474" s="64"/>
      <c r="I10474" s="56"/>
    </row>
    <row r="10475" spans="1:9" hidden="1" x14ac:dyDescent="0.25">
      <c r="A10475" s="224"/>
      <c r="B10475" s="56"/>
      <c r="C10475" s="56"/>
      <c r="D10475" s="57"/>
      <c r="E10475" s="72"/>
      <c r="F10475" s="62"/>
      <c r="G10475" s="63"/>
      <c r="H10475" s="64"/>
      <c r="I10475" s="56"/>
    </row>
    <row r="10476" spans="1:9" hidden="1" x14ac:dyDescent="0.25">
      <c r="A10476" s="224"/>
      <c r="B10476" s="55"/>
      <c r="C10476" s="199"/>
      <c r="D10476" s="56"/>
      <c r="E10476" s="56"/>
      <c r="F10476" s="58"/>
      <c r="G10476" s="63"/>
      <c r="H10476" s="64"/>
      <c r="I10476" s="56"/>
    </row>
    <row r="10477" spans="1:9" hidden="1" x14ac:dyDescent="0.25">
      <c r="A10477" s="224"/>
      <c r="B10477" s="56"/>
      <c r="C10477" s="56"/>
      <c r="D10477" s="128"/>
      <c r="E10477" s="99"/>
      <c r="F10477" s="116"/>
      <c r="G10477" s="63"/>
      <c r="H10477" s="64"/>
      <c r="I10477" s="56"/>
    </row>
    <row r="10478" spans="1:9" hidden="1" x14ac:dyDescent="0.25">
      <c r="A10478" s="224"/>
      <c r="B10478" s="56"/>
      <c r="C10478" s="56"/>
      <c r="D10478" s="61"/>
      <c r="E10478" s="56"/>
      <c r="F10478" s="76"/>
      <c r="G10478" s="63"/>
      <c r="H10478" s="64"/>
      <c r="I10478" s="56"/>
    </row>
    <row r="10479" spans="1:9" hidden="1" x14ac:dyDescent="0.25">
      <c r="A10479" s="224"/>
      <c r="B10479" s="56"/>
      <c r="C10479" s="56"/>
      <c r="D10479" s="61"/>
      <c r="E10479" s="56"/>
      <c r="F10479" s="76"/>
      <c r="G10479" s="63"/>
      <c r="H10479" s="64"/>
      <c r="I10479" s="56"/>
    </row>
    <row r="10480" spans="1:9" hidden="1" x14ac:dyDescent="0.25">
      <c r="A10480" s="224"/>
      <c r="B10480" s="56"/>
      <c r="C10480" s="56"/>
      <c r="D10480" s="151"/>
      <c r="E10480" s="56"/>
      <c r="F10480" s="77"/>
      <c r="G10480" s="63"/>
      <c r="H10480" s="56"/>
      <c r="I10480" s="56"/>
    </row>
    <row r="10481" spans="1:9" hidden="1" x14ac:dyDescent="0.25">
      <c r="A10481" s="224"/>
      <c r="B10481" s="60"/>
      <c r="C10481" s="492"/>
      <c r="D10481" s="72"/>
      <c r="E10481" s="56"/>
      <c r="F10481" s="62"/>
      <c r="G10481" s="63"/>
      <c r="H10481" s="64"/>
      <c r="I10481" s="56"/>
    </row>
    <row r="10482" spans="1:9" hidden="1" x14ac:dyDescent="0.25">
      <c r="A10482" s="224"/>
      <c r="B10482" s="56"/>
      <c r="C10482" s="56"/>
      <c r="D10482" s="57"/>
      <c r="E10482" s="72"/>
      <c r="F10482" s="58"/>
      <c r="G10482" s="63"/>
      <c r="H10482" s="64"/>
      <c r="I10482" s="56"/>
    </row>
    <row r="10483" spans="1:9" hidden="1" x14ac:dyDescent="0.25">
      <c r="A10483" s="224"/>
      <c r="B10483" s="60"/>
      <c r="C10483" s="492"/>
      <c r="D10483" s="72"/>
      <c r="E10483" s="56"/>
      <c r="F10483" s="62"/>
      <c r="G10483" s="63"/>
      <c r="H10483" s="64"/>
      <c r="I10483" s="56"/>
    </row>
    <row r="10484" spans="1:9" hidden="1" x14ac:dyDescent="0.25">
      <c r="A10484" s="224"/>
      <c r="B10484" s="55"/>
      <c r="C10484" s="123"/>
      <c r="D10484" s="87"/>
      <c r="E10484" s="72"/>
      <c r="F10484" s="62"/>
      <c r="G10484" s="63"/>
      <c r="H10484" s="64"/>
      <c r="I10484" s="56"/>
    </row>
    <row r="10485" spans="1:9" hidden="1" x14ac:dyDescent="0.25">
      <c r="A10485" s="224"/>
      <c r="B10485" s="55"/>
      <c r="C10485" s="123"/>
      <c r="D10485" s="57"/>
      <c r="E10485" s="72"/>
      <c r="F10485" s="67"/>
      <c r="G10485" s="63"/>
      <c r="H10485" s="64"/>
      <c r="I10485" s="56"/>
    </row>
    <row r="10486" spans="1:9" hidden="1" x14ac:dyDescent="0.25">
      <c r="A10486" s="224"/>
      <c r="B10486" s="55"/>
      <c r="C10486" s="123"/>
      <c r="D10486" s="57"/>
      <c r="E10486" s="72"/>
      <c r="F10486" s="62"/>
      <c r="G10486" s="63"/>
      <c r="H10486" s="64"/>
      <c r="I10486" s="56"/>
    </row>
    <row r="10487" spans="1:9" hidden="1" x14ac:dyDescent="0.25">
      <c r="A10487" s="224"/>
      <c r="B10487" s="56"/>
      <c r="C10487" s="123"/>
      <c r="D10487" s="57"/>
      <c r="E10487" s="66"/>
      <c r="F10487" s="62"/>
      <c r="G10487" s="63"/>
      <c r="H10487" s="64"/>
      <c r="I10487" s="56"/>
    </row>
    <row r="10488" spans="1:9" hidden="1" x14ac:dyDescent="0.25">
      <c r="A10488" s="224"/>
      <c r="B10488" s="56"/>
      <c r="C10488" s="56"/>
      <c r="D10488" s="57"/>
      <c r="E10488" s="72"/>
      <c r="F10488" s="58"/>
      <c r="G10488" s="63"/>
      <c r="H10488" s="64"/>
      <c r="I10488" s="56"/>
    </row>
    <row r="10489" spans="1:9" hidden="1" x14ac:dyDescent="0.25">
      <c r="A10489" s="224"/>
      <c r="B10489" s="56"/>
      <c r="C10489" s="56"/>
      <c r="D10489" s="151"/>
      <c r="E10489" s="56"/>
      <c r="F10489" s="77"/>
      <c r="G10489" s="63"/>
      <c r="H10489" s="64"/>
      <c r="I10489" s="56"/>
    </row>
    <row r="10490" spans="1:9" hidden="1" x14ac:dyDescent="0.25">
      <c r="A10490" s="224"/>
      <c r="B10490" s="56"/>
      <c r="C10490" s="56"/>
      <c r="D10490" s="57"/>
      <c r="E10490" s="86"/>
      <c r="F10490" s="59"/>
      <c r="G10490" s="63"/>
      <c r="H10490" s="64"/>
      <c r="I10490" s="56"/>
    </row>
    <row r="10491" spans="1:9" hidden="1" x14ac:dyDescent="0.25">
      <c r="A10491" s="224"/>
      <c r="B10491" s="60"/>
      <c r="C10491" s="228"/>
      <c r="D10491" s="98"/>
      <c r="E10491" s="99"/>
      <c r="F10491" s="441"/>
      <c r="G10491" s="63"/>
      <c r="H10491" s="64"/>
      <c r="I10491" s="56"/>
    </row>
    <row r="10492" spans="1:9" hidden="1" x14ac:dyDescent="0.25">
      <c r="A10492" s="224"/>
      <c r="B10492" s="56"/>
      <c r="C10492" s="56"/>
      <c r="D10492" s="57"/>
      <c r="E10492" s="56"/>
      <c r="F10492" s="58"/>
      <c r="G10492" s="63"/>
      <c r="H10492" s="64"/>
      <c r="I10492" s="56"/>
    </row>
    <row r="10493" spans="1:9" hidden="1" x14ac:dyDescent="0.25">
      <c r="A10493" s="224"/>
      <c r="B10493" s="56"/>
      <c r="C10493" s="56"/>
      <c r="D10493" s="57"/>
      <c r="E10493" s="56"/>
      <c r="F10493" s="76"/>
      <c r="G10493" s="63"/>
      <c r="H10493" s="64"/>
      <c r="I10493" s="56"/>
    </row>
    <row r="10494" spans="1:9" hidden="1" x14ac:dyDescent="0.25">
      <c r="A10494" s="224"/>
      <c r="B10494" s="56"/>
      <c r="C10494" s="56"/>
      <c r="D10494" s="57"/>
      <c r="E10494" s="56"/>
      <c r="F10494" s="62"/>
      <c r="G10494" s="63"/>
      <c r="H10494" s="64"/>
      <c r="I10494" s="56"/>
    </row>
    <row r="10495" spans="1:9" hidden="1" x14ac:dyDescent="0.25">
      <c r="A10495" s="224"/>
      <c r="B10495" s="68"/>
      <c r="C10495" s="56"/>
      <c r="D10495" s="87"/>
      <c r="E10495" s="72"/>
      <c r="F10495" s="62"/>
      <c r="G10495" s="63"/>
      <c r="H10495" s="64"/>
      <c r="I10495" s="56"/>
    </row>
    <row r="10496" spans="1:9" hidden="1" x14ac:dyDescent="0.25">
      <c r="A10496" s="224"/>
      <c r="B10496" s="74"/>
      <c r="C10496" s="56"/>
      <c r="D10496" s="57"/>
      <c r="E10496" s="66"/>
      <c r="F10496" s="59"/>
      <c r="G10496" s="63"/>
      <c r="H10496" s="64"/>
      <c r="I10496" s="56"/>
    </row>
    <row r="10497" spans="1:9" hidden="1" x14ac:dyDescent="0.25">
      <c r="A10497" s="224"/>
      <c r="B10497" s="74"/>
      <c r="C10497" s="56"/>
      <c r="D10497" s="57"/>
      <c r="E10497" s="56"/>
      <c r="F10497" s="58"/>
      <c r="G10497" s="63"/>
      <c r="H10497" s="64"/>
      <c r="I10497" s="56"/>
    </row>
    <row r="10498" spans="1:9" hidden="1" x14ac:dyDescent="0.25">
      <c r="A10498" s="224"/>
      <c r="B10498" s="56"/>
      <c r="C10498" s="56"/>
      <c r="D10498" s="57"/>
      <c r="E10498" s="72"/>
      <c r="F10498" s="58"/>
      <c r="G10498" s="63"/>
      <c r="H10498" s="64"/>
      <c r="I10498" s="56"/>
    </row>
    <row r="10499" spans="1:9" hidden="1" x14ac:dyDescent="0.25">
      <c r="A10499" s="224"/>
      <c r="B10499" s="56"/>
      <c r="C10499" s="56"/>
      <c r="D10499" s="57"/>
      <c r="E10499" s="86"/>
      <c r="F10499" s="62"/>
      <c r="G10499" s="63"/>
      <c r="H10499" s="64"/>
      <c r="I10499" s="56"/>
    </row>
    <row r="10500" spans="1:9" hidden="1" x14ac:dyDescent="0.25">
      <c r="A10500" s="224"/>
      <c r="B10500" s="56"/>
      <c r="C10500" s="56"/>
      <c r="D10500" s="57"/>
      <c r="E10500" s="56"/>
      <c r="F10500" s="62"/>
      <c r="G10500" s="63"/>
      <c r="H10500" s="64"/>
      <c r="I10500" s="56"/>
    </row>
    <row r="10501" spans="1:9" hidden="1" x14ac:dyDescent="0.25">
      <c r="A10501" s="224"/>
      <c r="B10501" s="81"/>
      <c r="C10501" s="56"/>
      <c r="D10501" s="57"/>
      <c r="E10501" s="56"/>
      <c r="F10501" s="76"/>
      <c r="G10501" s="63"/>
      <c r="H10501" s="64"/>
      <c r="I10501" s="56"/>
    </row>
    <row r="10502" spans="1:9" hidden="1" x14ac:dyDescent="0.25">
      <c r="A10502" s="224"/>
      <c r="B10502" s="56"/>
      <c r="C10502" s="56"/>
      <c r="D10502" s="61"/>
      <c r="E10502" s="72"/>
      <c r="F10502" s="62"/>
      <c r="G10502" s="63"/>
      <c r="H10502" s="64"/>
      <c r="I10502" s="56"/>
    </row>
    <row r="10503" spans="1:9" hidden="1" x14ac:dyDescent="0.25">
      <c r="A10503" s="224"/>
      <c r="B10503" s="55"/>
      <c r="C10503" s="56"/>
      <c r="D10503" s="57"/>
      <c r="E10503" s="86"/>
      <c r="F10503" s="62"/>
      <c r="G10503" s="63"/>
      <c r="H10503" s="64"/>
      <c r="I10503" s="56"/>
    </row>
    <row r="10504" spans="1:9" hidden="1" x14ac:dyDescent="0.25">
      <c r="A10504" s="224"/>
      <c r="B10504" s="56"/>
      <c r="C10504" s="56"/>
      <c r="D10504" s="57"/>
      <c r="E10504" s="72"/>
      <c r="F10504" s="58"/>
      <c r="G10504" s="63"/>
      <c r="H10504" s="64"/>
      <c r="I10504" s="56"/>
    </row>
    <row r="10505" spans="1:9" hidden="1" x14ac:dyDescent="0.25">
      <c r="A10505" s="224"/>
      <c r="B10505" s="60"/>
      <c r="C10505" s="151"/>
      <c r="D10505" s="57"/>
      <c r="E10505" s="72"/>
      <c r="F10505" s="62"/>
      <c r="G10505" s="63"/>
      <c r="H10505" s="64"/>
      <c r="I10505" s="56"/>
    </row>
    <row r="10506" spans="1:9" hidden="1" x14ac:dyDescent="0.25">
      <c r="A10506" s="224"/>
      <c r="B10506" s="56"/>
      <c r="C10506" s="56"/>
      <c r="D10506" s="57"/>
      <c r="E10506" s="72"/>
      <c r="F10506" s="62"/>
      <c r="G10506" s="63"/>
      <c r="H10506" s="64"/>
      <c r="I10506" s="56"/>
    </row>
    <row r="10507" spans="1:9" hidden="1" x14ac:dyDescent="0.25">
      <c r="A10507" s="224"/>
      <c r="B10507" s="68"/>
      <c r="C10507" s="56"/>
      <c r="D10507" s="57"/>
      <c r="E10507" s="56"/>
      <c r="F10507" s="58"/>
      <c r="G10507" s="63"/>
      <c r="H10507" s="64"/>
      <c r="I10507" s="56"/>
    </row>
    <row r="10508" spans="1:9" hidden="1" x14ac:dyDescent="0.25">
      <c r="A10508" s="224"/>
      <c r="B10508" s="56"/>
      <c r="C10508" s="56"/>
      <c r="D10508" s="57"/>
      <c r="E10508" s="56"/>
      <c r="F10508" s="58"/>
      <c r="G10508" s="63"/>
      <c r="H10508" s="64"/>
      <c r="I10508" s="56"/>
    </row>
    <row r="10509" spans="1:9" hidden="1" x14ac:dyDescent="0.25">
      <c r="A10509" s="224"/>
      <c r="B10509" s="56"/>
      <c r="C10509" s="56"/>
      <c r="D10509" s="57"/>
      <c r="E10509" s="72"/>
      <c r="F10509" s="58"/>
      <c r="G10509" s="63"/>
      <c r="H10509" s="64"/>
      <c r="I10509" s="56"/>
    </row>
    <row r="10510" spans="1:9" hidden="1" x14ac:dyDescent="0.25">
      <c r="A10510" s="224"/>
      <c r="B10510" s="55"/>
      <c r="C10510" s="56"/>
      <c r="D10510" s="57"/>
      <c r="E10510" s="66"/>
      <c r="F10510" s="62"/>
      <c r="G10510" s="63"/>
      <c r="H10510" s="64"/>
      <c r="I10510" s="56"/>
    </row>
    <row r="10511" spans="1:9" hidden="1" x14ac:dyDescent="0.25">
      <c r="A10511" s="224"/>
      <c r="B10511" s="56"/>
      <c r="C10511" s="75"/>
      <c r="D10511" s="57"/>
      <c r="E10511" s="72"/>
      <c r="F10511" s="62"/>
      <c r="G10511" s="63"/>
      <c r="H10511" s="64"/>
      <c r="I10511" s="70"/>
    </row>
    <row r="10512" spans="1:9" hidden="1" x14ac:dyDescent="0.25">
      <c r="A10512" s="224"/>
      <c r="B10512" s="68"/>
      <c r="C10512" s="56"/>
      <c r="D10512" s="87"/>
      <c r="E10512" s="72"/>
      <c r="F10512" s="67"/>
      <c r="G10512" s="63"/>
      <c r="H10512" s="64"/>
      <c r="I10512" s="70"/>
    </row>
    <row r="10513" spans="1:9" hidden="1" x14ac:dyDescent="0.25">
      <c r="A10513" s="224"/>
      <c r="B10513" s="56"/>
      <c r="C10513" s="56"/>
      <c r="D10513" s="57"/>
      <c r="E10513" s="86"/>
      <c r="F10513" s="96"/>
      <c r="G10513" s="63"/>
      <c r="H10513" s="64"/>
      <c r="I10513" s="70"/>
    </row>
    <row r="10514" spans="1:9" hidden="1" x14ac:dyDescent="0.25">
      <c r="A10514" s="224"/>
      <c r="B10514" s="55"/>
      <c r="C10514" s="72"/>
      <c r="D10514" s="137"/>
      <c r="E10514" s="72"/>
      <c r="F10514" s="76"/>
      <c r="G10514" s="63"/>
      <c r="H10514" s="64"/>
      <c r="I10514" s="70"/>
    </row>
    <row r="10515" spans="1:9" hidden="1" x14ac:dyDescent="0.25">
      <c r="A10515" s="224"/>
      <c r="B10515" s="56"/>
      <c r="C10515" s="126"/>
      <c r="D10515" s="57"/>
      <c r="E10515" s="86"/>
      <c r="F10515" s="59"/>
      <c r="G10515" s="63"/>
      <c r="H10515" s="64"/>
      <c r="I10515" s="70"/>
    </row>
    <row r="10516" spans="1:9" hidden="1" x14ac:dyDescent="0.25">
      <c r="A10516" s="224"/>
      <c r="B10516" s="74"/>
      <c r="C10516" s="56"/>
      <c r="D10516" s="57"/>
      <c r="E10516" s="66"/>
      <c r="F10516" s="59"/>
      <c r="G10516" s="63"/>
      <c r="H10516" s="64"/>
      <c r="I10516" s="70"/>
    </row>
    <row r="10517" spans="1:9" hidden="1" x14ac:dyDescent="0.25">
      <c r="A10517" s="224"/>
      <c r="B10517" s="74"/>
      <c r="C10517" s="56"/>
      <c r="D10517" s="57"/>
      <c r="E10517" s="56"/>
      <c r="F10517" s="58"/>
      <c r="G10517" s="63"/>
      <c r="H10517" s="64"/>
      <c r="I10517" s="70"/>
    </row>
    <row r="10518" spans="1:9" hidden="1" x14ac:dyDescent="0.25">
      <c r="A10518" s="224"/>
      <c r="B10518" s="60"/>
      <c r="C10518" s="56"/>
      <c r="D10518" s="61"/>
      <c r="E10518" s="56"/>
      <c r="F10518" s="62"/>
      <c r="G10518" s="63"/>
      <c r="H10518" s="64"/>
      <c r="I10518" s="70"/>
    </row>
    <row r="10519" spans="1:9" hidden="1" x14ac:dyDescent="0.25">
      <c r="A10519" s="224"/>
      <c r="B10519" s="56"/>
      <c r="C10519" s="56"/>
      <c r="D10519" s="57"/>
      <c r="E10519" s="56"/>
      <c r="F10519" s="62"/>
      <c r="G10519" s="63"/>
      <c r="H10519" s="64"/>
      <c r="I10519" s="70"/>
    </row>
    <row r="10520" spans="1:9" hidden="1" x14ac:dyDescent="0.25">
      <c r="A10520" s="224"/>
      <c r="B10520" s="56"/>
      <c r="C10520" s="56"/>
      <c r="D10520" s="57"/>
      <c r="E10520" s="72"/>
      <c r="F10520" s="67"/>
      <c r="G10520" s="63"/>
      <c r="H10520" s="64"/>
      <c r="I10520" s="70"/>
    </row>
    <row r="10521" spans="1:9" hidden="1" x14ac:dyDescent="0.25">
      <c r="A10521" s="224"/>
      <c r="B10521" s="81"/>
      <c r="C10521" s="56"/>
      <c r="D10521" s="57"/>
      <c r="E10521" s="72"/>
      <c r="F10521" s="67"/>
      <c r="G10521" s="63"/>
      <c r="H10521" s="64"/>
      <c r="I10521" s="70"/>
    </row>
    <row r="10522" spans="1:9" hidden="1" x14ac:dyDescent="0.25">
      <c r="A10522" s="224"/>
      <c r="B10522" s="81"/>
      <c r="C10522" s="56"/>
      <c r="D10522" s="57"/>
      <c r="E10522" s="72"/>
      <c r="F10522" s="67"/>
      <c r="G10522" s="63"/>
      <c r="H10522" s="64"/>
      <c r="I10522" s="70"/>
    </row>
    <row r="10523" spans="1:9" hidden="1" x14ac:dyDescent="0.25">
      <c r="A10523" s="224"/>
      <c r="B10523" s="74"/>
      <c r="C10523" s="56"/>
      <c r="D10523" s="57"/>
      <c r="E10523" s="86"/>
      <c r="F10523" s="62"/>
      <c r="G10523" s="63"/>
      <c r="H10523" s="64"/>
      <c r="I10523" s="73"/>
    </row>
    <row r="10524" spans="1:9" hidden="1" x14ac:dyDescent="0.25">
      <c r="A10524" s="224"/>
      <c r="B10524" s="56"/>
      <c r="C10524" s="56"/>
      <c r="D10524" s="61"/>
      <c r="E10524" s="56"/>
      <c r="F10524" s="62"/>
      <c r="G10524" s="63"/>
      <c r="H10524" s="64"/>
      <c r="I10524" s="73"/>
    </row>
    <row r="10525" spans="1:9" hidden="1" x14ac:dyDescent="0.25">
      <c r="A10525" s="224"/>
      <c r="B10525" s="55"/>
      <c r="C10525" s="123"/>
      <c r="D10525" s="56"/>
      <c r="E10525" s="66"/>
      <c r="F10525" s="62"/>
      <c r="G10525" s="63"/>
      <c r="H10525" s="64"/>
      <c r="I10525" s="73"/>
    </row>
    <row r="10526" spans="1:9" hidden="1" x14ac:dyDescent="0.25">
      <c r="A10526" s="224"/>
      <c r="B10526" s="68"/>
      <c r="C10526" s="126"/>
      <c r="D10526" s="87"/>
      <c r="E10526" s="72"/>
      <c r="F10526" s="62"/>
      <c r="G10526" s="63"/>
      <c r="H10526" s="64"/>
      <c r="I10526" s="73"/>
    </row>
    <row r="10527" spans="1:9" hidden="1" x14ac:dyDescent="0.25">
      <c r="A10527" s="224"/>
      <c r="B10527" s="68"/>
      <c r="C10527" s="126"/>
      <c r="D10527" s="87"/>
      <c r="E10527" s="72"/>
      <c r="F10527" s="62"/>
      <c r="G10527" s="63"/>
      <c r="H10527" s="64"/>
      <c r="I10527" s="56"/>
    </row>
    <row r="10528" spans="1:9" hidden="1" x14ac:dyDescent="0.25">
      <c r="A10528" s="224"/>
      <c r="B10528" s="74"/>
      <c r="C10528" s="56"/>
      <c r="D10528" s="57"/>
      <c r="E10528" s="72"/>
      <c r="F10528" s="62"/>
      <c r="G10528" s="63"/>
      <c r="H10528" s="64"/>
      <c r="I10528" s="56"/>
    </row>
    <row r="10529" spans="1:9" hidden="1" x14ac:dyDescent="0.25">
      <c r="A10529" s="224"/>
      <c r="B10529" s="68"/>
      <c r="C10529" s="56"/>
      <c r="D10529" s="61"/>
      <c r="E10529" s="56"/>
      <c r="F10529" s="62"/>
      <c r="G10529" s="63"/>
      <c r="H10529" s="64"/>
      <c r="I10529" s="56"/>
    </row>
    <row r="10530" spans="1:9" hidden="1" x14ac:dyDescent="0.25">
      <c r="A10530" s="224"/>
      <c r="B10530" s="56"/>
      <c r="C10530" s="75"/>
      <c r="D10530" s="57"/>
      <c r="E10530" s="72"/>
      <c r="F10530" s="62"/>
      <c r="G10530" s="63"/>
      <c r="H10530" s="64"/>
      <c r="I10530" s="56"/>
    </row>
    <row r="10531" spans="1:9" hidden="1" x14ac:dyDescent="0.25">
      <c r="A10531" s="224"/>
      <c r="B10531" s="60"/>
      <c r="C10531" s="151"/>
      <c r="D10531" s="57"/>
      <c r="E10531" s="72"/>
      <c r="F10531" s="62"/>
      <c r="G10531" s="63"/>
      <c r="H10531" s="106"/>
      <c r="I10531" s="56"/>
    </row>
    <row r="10532" spans="1:9" hidden="1" x14ac:dyDescent="0.25">
      <c r="A10532" s="224"/>
      <c r="B10532" s="56"/>
      <c r="C10532" s="56"/>
      <c r="D10532" s="57"/>
      <c r="E10532" s="56"/>
      <c r="F10532" s="76"/>
      <c r="G10532" s="63"/>
      <c r="H10532" s="106"/>
      <c r="I10532" s="56"/>
    </row>
    <row r="10533" spans="1:9" hidden="1" x14ac:dyDescent="0.25">
      <c r="A10533" s="224"/>
      <c r="B10533" s="56"/>
      <c r="C10533" s="56"/>
      <c r="D10533" s="57"/>
      <c r="E10533" s="56"/>
      <c r="F10533" s="62"/>
      <c r="G10533" s="63"/>
      <c r="H10533" s="64"/>
      <c r="I10533" s="56"/>
    </row>
    <row r="10534" spans="1:9" hidden="1" x14ac:dyDescent="0.25">
      <c r="A10534" s="224"/>
      <c r="B10534" s="60"/>
      <c r="C10534" s="228"/>
      <c r="D10534" s="98"/>
      <c r="E10534" s="99"/>
      <c r="F10534" s="441"/>
      <c r="G10534" s="63"/>
      <c r="H10534" s="64"/>
      <c r="I10534" s="56"/>
    </row>
    <row r="10535" spans="1:9" hidden="1" x14ac:dyDescent="0.25">
      <c r="A10535" s="224"/>
      <c r="B10535" s="81"/>
      <c r="C10535" s="56"/>
      <c r="D10535" s="57"/>
      <c r="E10535" s="72"/>
      <c r="F10535" s="76"/>
      <c r="G10535" s="63"/>
      <c r="H10535" s="64"/>
      <c r="I10535" s="56"/>
    </row>
    <row r="10536" spans="1:9" hidden="1" x14ac:dyDescent="0.25">
      <c r="A10536" s="224"/>
      <c r="B10536" s="81"/>
      <c r="C10536" s="56"/>
      <c r="D10536" s="57"/>
      <c r="E10536" s="72"/>
      <c r="F10536" s="67"/>
      <c r="G10536" s="63"/>
      <c r="H10536" s="64"/>
      <c r="I10536" s="56"/>
    </row>
    <row r="10537" spans="1:9" hidden="1" x14ac:dyDescent="0.25">
      <c r="A10537" s="224"/>
      <c r="B10537" s="60"/>
      <c r="C10537" s="151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4"/>
      <c r="B10538" s="56"/>
      <c r="C10538" s="56"/>
      <c r="D10538" s="61"/>
      <c r="E10538" s="72"/>
      <c r="F10538" s="62"/>
      <c r="G10538" s="63"/>
      <c r="H10538" s="64"/>
      <c r="I10538" s="56"/>
    </row>
    <row r="10539" spans="1:9" hidden="1" x14ac:dyDescent="0.25">
      <c r="A10539" s="224"/>
      <c r="B10539" s="56"/>
      <c r="C10539" s="56"/>
      <c r="D10539" s="106"/>
      <c r="E10539" s="72"/>
      <c r="F10539" s="58"/>
      <c r="G10539" s="63"/>
      <c r="H10539" s="64"/>
      <c r="I10539" s="56"/>
    </row>
    <row r="10540" spans="1:9" hidden="1" x14ac:dyDescent="0.25">
      <c r="A10540" s="224"/>
      <c r="B10540" s="60"/>
      <c r="C10540" s="123"/>
      <c r="D10540" s="57"/>
      <c r="E10540" s="72"/>
      <c r="F10540" s="76"/>
      <c r="G10540" s="63"/>
      <c r="H10540" s="64"/>
      <c r="I10540" s="56"/>
    </row>
    <row r="10541" spans="1:9" hidden="1" x14ac:dyDescent="0.25">
      <c r="A10541" s="224"/>
      <c r="B10541" s="68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4"/>
      <c r="B10542" s="56"/>
      <c r="C10542" s="126"/>
      <c r="D10542" s="57"/>
      <c r="E10542" s="86"/>
      <c r="F10542" s="59"/>
      <c r="G10542" s="63"/>
      <c r="H10542" s="64"/>
      <c r="I10542" s="56"/>
    </row>
    <row r="10543" spans="1:9" hidden="1" x14ac:dyDescent="0.25">
      <c r="A10543" s="224"/>
      <c r="B10543" s="56"/>
      <c r="C10543" s="56"/>
      <c r="D10543" s="57"/>
      <c r="E10543" s="56"/>
      <c r="F10543" s="62"/>
      <c r="G10543" s="63"/>
      <c r="H10543" s="64"/>
      <c r="I10543" s="56"/>
    </row>
    <row r="10544" spans="1:9" hidden="1" x14ac:dyDescent="0.25">
      <c r="A10544" s="224"/>
      <c r="B10544" s="56"/>
      <c r="C10544" s="56"/>
      <c r="D10544" s="57"/>
      <c r="E10544" s="72"/>
      <c r="F10544" s="67"/>
      <c r="G10544" s="63"/>
      <c r="H10544" s="64"/>
      <c r="I10544" s="56"/>
    </row>
    <row r="10545" spans="1:9" hidden="1" x14ac:dyDescent="0.25">
      <c r="A10545" s="224"/>
      <c r="B10545" s="68"/>
      <c r="C10545" s="56"/>
      <c r="D10545" s="57"/>
      <c r="E10545" s="66"/>
      <c r="F10545" s="76"/>
      <c r="G10545" s="63"/>
      <c r="H10545" s="64"/>
      <c r="I10545" s="56"/>
    </row>
    <row r="10546" spans="1:9" hidden="1" x14ac:dyDescent="0.25">
      <c r="A10546" s="224"/>
      <c r="B10546" s="68"/>
      <c r="C10546" s="56"/>
      <c r="D10546" s="57"/>
      <c r="E10546" s="66"/>
      <c r="F10546" s="76"/>
      <c r="G10546" s="63"/>
      <c r="H10546" s="64"/>
      <c r="I10546" s="56"/>
    </row>
    <row r="10547" spans="1:9" hidden="1" x14ac:dyDescent="0.25">
      <c r="A10547" s="224"/>
      <c r="B10547" s="81"/>
      <c r="C10547" s="56"/>
      <c r="D10547" s="57"/>
      <c r="E10547" s="72"/>
      <c r="F10547" s="67"/>
      <c r="G10547" s="63"/>
      <c r="H10547" s="64"/>
      <c r="I10547" s="56"/>
    </row>
    <row r="10548" spans="1:9" hidden="1" x14ac:dyDescent="0.25">
      <c r="A10548" s="224"/>
      <c r="B10548" s="56"/>
      <c r="C10548" s="56"/>
      <c r="D10548" s="57"/>
      <c r="E10548" s="72"/>
      <c r="F10548" s="76"/>
      <c r="G10548" s="63"/>
      <c r="H10548" s="64"/>
      <c r="I10548" s="56"/>
    </row>
    <row r="10549" spans="1:9" hidden="1" x14ac:dyDescent="0.25">
      <c r="A10549" s="224"/>
      <c r="B10549" s="56"/>
      <c r="C10549" s="56"/>
      <c r="D10549" s="57"/>
      <c r="E10549" s="72"/>
      <c r="F10549" s="62"/>
      <c r="G10549" s="63"/>
      <c r="H10549" s="64"/>
      <c r="I10549" s="56"/>
    </row>
    <row r="10550" spans="1:9" hidden="1" x14ac:dyDescent="0.25">
      <c r="A10550" s="224"/>
      <c r="B10550" s="55"/>
      <c r="C10550" s="123"/>
      <c r="D10550" s="87"/>
      <c r="E10550" s="72"/>
      <c r="F10550" s="62"/>
      <c r="G10550" s="63"/>
      <c r="H10550" s="64"/>
      <c r="I10550" s="70"/>
    </row>
    <row r="10551" spans="1:9" hidden="1" x14ac:dyDescent="0.25">
      <c r="A10551" s="224"/>
      <c r="B10551" s="56"/>
      <c r="C10551" s="56"/>
      <c r="D10551" s="151"/>
      <c r="E10551" s="56"/>
      <c r="F10551" s="77"/>
      <c r="G10551" s="63"/>
      <c r="H10551" s="64"/>
      <c r="I10551" s="70"/>
    </row>
    <row r="10552" spans="1:9" hidden="1" x14ac:dyDescent="0.25">
      <c r="A10552" s="224"/>
      <c r="B10552" s="60"/>
      <c r="C10552" s="492"/>
      <c r="D10552" s="72"/>
      <c r="E10552" s="56"/>
      <c r="F10552" s="62"/>
      <c r="G10552" s="63"/>
      <c r="H10552" s="64"/>
      <c r="I10552" s="70"/>
    </row>
    <row r="10553" spans="1:9" hidden="1" x14ac:dyDescent="0.25">
      <c r="A10553" s="224"/>
      <c r="B10553" s="56"/>
      <c r="C10553" s="56"/>
      <c r="D10553" s="57"/>
      <c r="E10553" s="86"/>
      <c r="F10553" s="96"/>
      <c r="G10553" s="63"/>
      <c r="H10553" s="64"/>
      <c r="I10553" s="70"/>
    </row>
    <row r="10554" spans="1:9" hidden="1" x14ac:dyDescent="0.25">
      <c r="A10554" s="224"/>
      <c r="B10554" s="56"/>
      <c r="C10554" s="56"/>
      <c r="D10554" s="57"/>
      <c r="E10554" s="56"/>
      <c r="F10554" s="62"/>
      <c r="G10554" s="63"/>
      <c r="H10554" s="64"/>
      <c r="I10554" s="70"/>
    </row>
    <row r="10555" spans="1:9" hidden="1" x14ac:dyDescent="0.25">
      <c r="A10555" s="224"/>
      <c r="B10555" s="56"/>
      <c r="C10555" s="56"/>
      <c r="D10555" s="57"/>
      <c r="E10555" s="72"/>
      <c r="F10555" s="62"/>
      <c r="G10555" s="63"/>
      <c r="H10555" s="64"/>
      <c r="I10555" s="70"/>
    </row>
    <row r="10556" spans="1:9" hidden="1" x14ac:dyDescent="0.25">
      <c r="A10556" s="224"/>
      <c r="B10556" s="74"/>
      <c r="C10556" s="56"/>
      <c r="D10556" s="57"/>
      <c r="E10556" s="66"/>
      <c r="F10556" s="59"/>
      <c r="G10556" s="63"/>
      <c r="H10556" s="64"/>
      <c r="I10556" s="70"/>
    </row>
    <row r="10557" spans="1:9" hidden="1" x14ac:dyDescent="0.25">
      <c r="A10557" s="224"/>
      <c r="B10557" s="74"/>
      <c r="C10557" s="56"/>
      <c r="D10557" s="57"/>
      <c r="E10557" s="86"/>
      <c r="F10557" s="62"/>
      <c r="G10557" s="63"/>
      <c r="H10557" s="64"/>
      <c r="I10557" s="70"/>
    </row>
    <row r="10558" spans="1:9" hidden="1" x14ac:dyDescent="0.25">
      <c r="A10558" s="224"/>
      <c r="B10558" s="81"/>
      <c r="C10558" s="56"/>
      <c r="D10558" s="57"/>
      <c r="E10558" s="86"/>
      <c r="F10558" s="62"/>
      <c r="G10558" s="63"/>
      <c r="H10558" s="64"/>
      <c r="I10558" s="70"/>
    </row>
    <row r="10559" spans="1:9" hidden="1" x14ac:dyDescent="0.25">
      <c r="A10559" s="224"/>
      <c r="B10559" s="56"/>
      <c r="C10559" s="56"/>
      <c r="D10559" s="57"/>
      <c r="E10559" s="72"/>
      <c r="F10559" s="76"/>
      <c r="G10559" s="63"/>
      <c r="H10559" s="64"/>
      <c r="I10559" s="70"/>
    </row>
    <row r="10560" spans="1:9" hidden="1" x14ac:dyDescent="0.25">
      <c r="A10560" s="224"/>
      <c r="B10560" s="56"/>
      <c r="C10560" s="56"/>
      <c r="D10560" s="61"/>
      <c r="E10560" s="56"/>
      <c r="F10560" s="62"/>
      <c r="G10560" s="63"/>
      <c r="H10560" s="64"/>
      <c r="I10560" s="70"/>
    </row>
    <row r="10561" spans="1:9" hidden="1" x14ac:dyDescent="0.25">
      <c r="A10561" s="224"/>
      <c r="B10561" s="60"/>
      <c r="C10561" s="56"/>
      <c r="D10561" s="61"/>
      <c r="E10561" s="56"/>
      <c r="F10561" s="62"/>
      <c r="G10561" s="63"/>
      <c r="H10561" s="64"/>
      <c r="I10561" s="70"/>
    </row>
    <row r="10562" spans="1:9" hidden="1" x14ac:dyDescent="0.25">
      <c r="A10562" s="224"/>
      <c r="B10562" s="56"/>
      <c r="C10562" s="56"/>
      <c r="D10562" s="61"/>
      <c r="E10562" s="56"/>
      <c r="F10562" s="97"/>
      <c r="G10562" s="63"/>
      <c r="H10562" s="64"/>
      <c r="I10562" s="70"/>
    </row>
    <row r="10563" spans="1:9" hidden="1" x14ac:dyDescent="0.25">
      <c r="A10563" s="224"/>
      <c r="B10563" s="56"/>
      <c r="C10563" s="123"/>
      <c r="D10563" s="57"/>
      <c r="E10563" s="72"/>
      <c r="F10563" s="58"/>
      <c r="G10563" s="63"/>
      <c r="H10563" s="64"/>
      <c r="I10563" s="70"/>
    </row>
    <row r="10564" spans="1:9" hidden="1" x14ac:dyDescent="0.25">
      <c r="A10564" s="224"/>
      <c r="B10564" s="68"/>
      <c r="C10564" s="56"/>
      <c r="D10564" s="57"/>
      <c r="E10564" s="56"/>
      <c r="F10564" s="76"/>
      <c r="G10564" s="63"/>
      <c r="H10564" s="64"/>
      <c r="I10564" s="56"/>
    </row>
    <row r="10565" spans="1:9" hidden="1" x14ac:dyDescent="0.25">
      <c r="A10565" s="224"/>
      <c r="B10565" s="55"/>
      <c r="C10565" s="72"/>
      <c r="D10565" s="57"/>
      <c r="E10565" s="72"/>
      <c r="F10565" s="58"/>
      <c r="G10565" s="63"/>
      <c r="H10565" s="64"/>
      <c r="I10565" s="56"/>
    </row>
    <row r="10566" spans="1:9" hidden="1" x14ac:dyDescent="0.25">
      <c r="A10566" s="224"/>
      <c r="B10566" s="55"/>
      <c r="C10566" s="56"/>
      <c r="D10566" s="57"/>
      <c r="E10566" s="72"/>
      <c r="F10566" s="62"/>
      <c r="G10566" s="63"/>
      <c r="H10566" s="64"/>
      <c r="I10566" s="56"/>
    </row>
    <row r="10567" spans="1:9" hidden="1" x14ac:dyDescent="0.25">
      <c r="A10567" s="224"/>
      <c r="B10567" s="55"/>
      <c r="C10567" s="56"/>
      <c r="D10567" s="57"/>
      <c r="E10567" s="72"/>
      <c r="F10567" s="62"/>
      <c r="G10567" s="63"/>
      <c r="H10567" s="64"/>
      <c r="I10567" s="56"/>
    </row>
    <row r="10568" spans="1:9" hidden="1" x14ac:dyDescent="0.25">
      <c r="A10568" s="224"/>
      <c r="B10568" s="55"/>
      <c r="C10568" s="56"/>
      <c r="D10568" s="57"/>
      <c r="E10568" s="72"/>
      <c r="F10568" s="62"/>
      <c r="G10568" s="63"/>
      <c r="H10568" s="64"/>
      <c r="I10568" s="56"/>
    </row>
    <row r="10569" spans="1:9" hidden="1" x14ac:dyDescent="0.25">
      <c r="A10569" s="224"/>
      <c r="B10569" s="55"/>
      <c r="C10569" s="56"/>
      <c r="D10569" s="57"/>
      <c r="E10569" s="72"/>
      <c r="F10569" s="62"/>
      <c r="G10569" s="63"/>
      <c r="H10569" s="64"/>
      <c r="I10569" s="56"/>
    </row>
    <row r="10570" spans="1:9" hidden="1" x14ac:dyDescent="0.25">
      <c r="A10570" s="224"/>
      <c r="B10570" s="55"/>
      <c r="C10570" s="56"/>
      <c r="D10570" s="57"/>
      <c r="E10570" s="72"/>
      <c r="F10570" s="62"/>
      <c r="G10570" s="63"/>
      <c r="H10570" s="64"/>
      <c r="I10570" s="56"/>
    </row>
    <row r="10571" spans="1:9" hidden="1" x14ac:dyDescent="0.25">
      <c r="A10571" s="224"/>
      <c r="B10571" s="55"/>
      <c r="C10571" s="56"/>
      <c r="D10571" s="57"/>
      <c r="E10571" s="72"/>
      <c r="F10571" s="62"/>
      <c r="G10571" s="63"/>
      <c r="H10571" s="64"/>
      <c r="I10571" s="56"/>
    </row>
    <row r="10572" spans="1:9" hidden="1" x14ac:dyDescent="0.25">
      <c r="A10572" s="224"/>
      <c r="B10572" s="74"/>
      <c r="C10572" s="56"/>
      <c r="D10572" s="57"/>
      <c r="E10572" s="56"/>
      <c r="F10572" s="62"/>
      <c r="G10572" s="63"/>
      <c r="H10572" s="64"/>
      <c r="I10572" s="56"/>
    </row>
    <row r="10573" spans="1:9" hidden="1" x14ac:dyDescent="0.25">
      <c r="A10573" s="224"/>
      <c r="B10573" s="56"/>
      <c r="C10573" s="80"/>
      <c r="D10573" s="57"/>
      <c r="E10573" s="72"/>
      <c r="F10573" s="67"/>
      <c r="G10573" s="63"/>
      <c r="H10573" s="106"/>
      <c r="I10573" s="56"/>
    </row>
    <row r="10574" spans="1:9" hidden="1" x14ac:dyDescent="0.25">
      <c r="A10574" s="224"/>
      <c r="B10574" s="55"/>
      <c r="C10574" s="56"/>
      <c r="D10574" s="57"/>
      <c r="E10574" s="86"/>
      <c r="F10574" s="62"/>
      <c r="G10574" s="63"/>
      <c r="H10574" s="106"/>
      <c r="I10574" s="56"/>
    </row>
    <row r="10575" spans="1:9" hidden="1" x14ac:dyDescent="0.25">
      <c r="A10575" s="224"/>
      <c r="B10575" s="81"/>
      <c r="C10575" s="56"/>
      <c r="D10575" s="57"/>
      <c r="E10575" s="72"/>
      <c r="F10575" s="58"/>
      <c r="G10575" s="63"/>
      <c r="H10575" s="106"/>
      <c r="I10575" s="56"/>
    </row>
    <row r="10576" spans="1:9" hidden="1" x14ac:dyDescent="0.25">
      <c r="A10576" s="224"/>
      <c r="B10576" s="56"/>
      <c r="C10576" s="56"/>
      <c r="D10576" s="57"/>
      <c r="E10576" s="56"/>
      <c r="F10576" s="76"/>
      <c r="G10576" s="63"/>
      <c r="H10576" s="106"/>
      <c r="I10576" s="56"/>
    </row>
    <row r="10577" spans="1:9" hidden="1" x14ac:dyDescent="0.25">
      <c r="A10577" s="224"/>
      <c r="B10577" s="56"/>
      <c r="C10577" s="56"/>
      <c r="D10577" s="57"/>
      <c r="E10577" s="56"/>
      <c r="F10577" s="62"/>
      <c r="G10577" s="63"/>
      <c r="H10577" s="64"/>
      <c r="I10577" s="56"/>
    </row>
    <row r="10578" spans="1:9" hidden="1" x14ac:dyDescent="0.25">
      <c r="A10578" s="224"/>
      <c r="B10578" s="68"/>
      <c r="C10578" s="56"/>
      <c r="D10578" s="57"/>
      <c r="E10578" s="56"/>
      <c r="F10578" s="62"/>
      <c r="G10578" s="63"/>
      <c r="H10578" s="64"/>
      <c r="I10578" s="56"/>
    </row>
    <row r="10579" spans="1:9" hidden="1" x14ac:dyDescent="0.25">
      <c r="A10579" s="224"/>
      <c r="B10579" s="81"/>
      <c r="C10579" s="56"/>
      <c r="D10579" s="57"/>
      <c r="E10579" s="72"/>
      <c r="F10579" s="76"/>
      <c r="G10579" s="63"/>
      <c r="H10579" s="64"/>
      <c r="I10579" s="56"/>
    </row>
    <row r="10580" spans="1:9" hidden="1" x14ac:dyDescent="0.25">
      <c r="A10580" s="224"/>
      <c r="B10580" s="56"/>
      <c r="C10580" s="75"/>
      <c r="D10580" s="57"/>
      <c r="E10580" s="72"/>
      <c r="F10580" s="62"/>
      <c r="G10580" s="63"/>
      <c r="H10580" s="64"/>
      <c r="I10580" s="56"/>
    </row>
    <row r="10581" spans="1:9" hidden="1" x14ac:dyDescent="0.25">
      <c r="A10581" s="224"/>
      <c r="B10581" s="56"/>
      <c r="C10581" s="56"/>
      <c r="D10581" s="57"/>
      <c r="E10581" s="72"/>
      <c r="F10581" s="67"/>
      <c r="G10581" s="63"/>
      <c r="H10581" s="64"/>
      <c r="I10581" s="56"/>
    </row>
    <row r="10582" spans="1:9" hidden="1" x14ac:dyDescent="0.25">
      <c r="A10582" s="224"/>
      <c r="B10582" s="68"/>
      <c r="C10582" s="56"/>
      <c r="D10582" s="57"/>
      <c r="E10582" s="66"/>
      <c r="F10582" s="76"/>
      <c r="G10582" s="63"/>
      <c r="H10582" s="64"/>
      <c r="I10582" s="56"/>
    </row>
    <row r="10583" spans="1:9" hidden="1" x14ac:dyDescent="0.25">
      <c r="A10583" s="224"/>
      <c r="B10583" s="68"/>
      <c r="C10583" s="56"/>
      <c r="D10583" s="57"/>
      <c r="E10583" s="86"/>
      <c r="F10583" s="76"/>
      <c r="G10583" s="63"/>
      <c r="H10583" s="64"/>
      <c r="I10583" s="56"/>
    </row>
    <row r="10584" spans="1:9" hidden="1" x14ac:dyDescent="0.25">
      <c r="A10584" s="224"/>
      <c r="B10584" s="68"/>
      <c r="C10584" s="56"/>
      <c r="D10584" s="57"/>
      <c r="E10584" s="86"/>
      <c r="F10584" s="76"/>
      <c r="G10584" s="63"/>
      <c r="H10584" s="64"/>
      <c r="I10584" s="56"/>
    </row>
    <row r="10585" spans="1:9" hidden="1" x14ac:dyDescent="0.25">
      <c r="A10585" s="224"/>
      <c r="B10585" s="68"/>
      <c r="C10585" s="56"/>
      <c r="D10585" s="57"/>
      <c r="E10585" s="86"/>
      <c r="F10585" s="76"/>
      <c r="G10585" s="63"/>
      <c r="H10585" s="64"/>
      <c r="I10585" s="56"/>
    </row>
    <row r="10586" spans="1:9" hidden="1" x14ac:dyDescent="0.25">
      <c r="A10586" s="224"/>
      <c r="B10586" s="68"/>
      <c r="C10586" s="56"/>
      <c r="D10586" s="57"/>
      <c r="E10586" s="86"/>
      <c r="F10586" s="76"/>
      <c r="G10586" s="63"/>
      <c r="H10586" s="64"/>
      <c r="I10586" s="56"/>
    </row>
    <row r="10587" spans="1:9" hidden="1" x14ac:dyDescent="0.25">
      <c r="A10587" s="224"/>
      <c r="B10587" s="68"/>
      <c r="C10587" s="56"/>
      <c r="D10587" s="57"/>
      <c r="E10587" s="86"/>
      <c r="F10587" s="76"/>
      <c r="G10587" s="63"/>
      <c r="H10587" s="64"/>
      <c r="I10587" s="56"/>
    </row>
    <row r="10588" spans="1:9" hidden="1" x14ac:dyDescent="0.25">
      <c r="A10588" s="224"/>
      <c r="B10588" s="55"/>
      <c r="C10588" s="75"/>
      <c r="D10588" s="57"/>
      <c r="E10588" s="72"/>
      <c r="F10588" s="76"/>
      <c r="G10588" s="63"/>
      <c r="H10588" s="64"/>
      <c r="I10588" s="56"/>
    </row>
    <row r="10589" spans="1:9" hidden="1" x14ac:dyDescent="0.25">
      <c r="A10589" s="224"/>
      <c r="B10589" s="81"/>
      <c r="C10589" s="56"/>
      <c r="D10589" s="57"/>
      <c r="E10589" s="86"/>
      <c r="F10589" s="62"/>
      <c r="G10589" s="63"/>
      <c r="H10589" s="64"/>
      <c r="I10589" s="56"/>
    </row>
    <row r="10590" spans="1:9" hidden="1" x14ac:dyDescent="0.25">
      <c r="A10590" s="224"/>
      <c r="B10590" s="68"/>
      <c r="C10590" s="56"/>
      <c r="D10590" s="87"/>
      <c r="E10590" s="72"/>
      <c r="F10590" s="62"/>
      <c r="G10590" s="63"/>
      <c r="H10590" s="64"/>
      <c r="I10590" s="56"/>
    </row>
    <row r="10591" spans="1:9" hidden="1" x14ac:dyDescent="0.25">
      <c r="A10591" s="224"/>
      <c r="B10591" s="56"/>
      <c r="C10591" s="56"/>
      <c r="D10591" s="57"/>
      <c r="E10591" s="72"/>
      <c r="F10591" s="76"/>
      <c r="G10591" s="63"/>
      <c r="H10591" s="64"/>
      <c r="I10591" s="56"/>
    </row>
    <row r="10592" spans="1:9" hidden="1" x14ac:dyDescent="0.25">
      <c r="A10592" s="224"/>
      <c r="B10592" s="56"/>
      <c r="C10592" s="56"/>
      <c r="D10592" s="57"/>
      <c r="E10592" s="66"/>
      <c r="F10592" s="76"/>
      <c r="G10592" s="63"/>
      <c r="H10592" s="64"/>
      <c r="I10592" s="56"/>
    </row>
    <row r="10593" spans="1:9" hidden="1" x14ac:dyDescent="0.25">
      <c r="A10593" s="224"/>
      <c r="B10593" s="56"/>
      <c r="C10593" s="71"/>
      <c r="D10593" s="57"/>
      <c r="E10593" s="72"/>
      <c r="F10593" s="62"/>
      <c r="G10593" s="63"/>
      <c r="H10593" s="64"/>
      <c r="I10593" s="56"/>
    </row>
    <row r="10594" spans="1:9" hidden="1" x14ac:dyDescent="0.25">
      <c r="A10594" s="224"/>
      <c r="B10594" s="68"/>
      <c r="C10594" s="56"/>
      <c r="D10594" s="57"/>
      <c r="E10594" s="66"/>
      <c r="F10594" s="76"/>
      <c r="G10594" s="63"/>
      <c r="H10594" s="64"/>
      <c r="I10594" s="56"/>
    </row>
    <row r="10595" spans="1:9" hidden="1" x14ac:dyDescent="0.25">
      <c r="A10595" s="224"/>
      <c r="B10595" s="68"/>
      <c r="C10595" s="56"/>
      <c r="D10595" s="87"/>
      <c r="E10595" s="72"/>
      <c r="F10595" s="62"/>
      <c r="G10595" s="63"/>
      <c r="H10595" s="64"/>
      <c r="I10595" s="56"/>
    </row>
    <row r="10596" spans="1:9" hidden="1" x14ac:dyDescent="0.25">
      <c r="A10596" s="224"/>
      <c r="B10596" s="68"/>
      <c r="C10596" s="56"/>
      <c r="D10596" s="57"/>
      <c r="E10596" s="86"/>
      <c r="F10596" s="76"/>
      <c r="G10596" s="63"/>
      <c r="H10596" s="64"/>
      <c r="I10596" s="56"/>
    </row>
    <row r="10597" spans="1:9" hidden="1" x14ac:dyDescent="0.25">
      <c r="A10597" s="224"/>
      <c r="B10597" s="68"/>
      <c r="C10597" s="56"/>
      <c r="D10597" s="57"/>
      <c r="E10597" s="86"/>
      <c r="F10597" s="76"/>
      <c r="G10597" s="63"/>
      <c r="H10597" s="64"/>
      <c r="I10597" s="56"/>
    </row>
    <row r="10598" spans="1:9" hidden="1" x14ac:dyDescent="0.25">
      <c r="A10598" s="224"/>
      <c r="B10598" s="68"/>
      <c r="C10598" s="56"/>
      <c r="D10598" s="57"/>
      <c r="E10598" s="86"/>
      <c r="F10598" s="76"/>
      <c r="G10598" s="63"/>
      <c r="H10598" s="64"/>
      <c r="I10598" s="56"/>
    </row>
    <row r="10599" spans="1:9" hidden="1" x14ac:dyDescent="0.25">
      <c r="A10599" s="224"/>
      <c r="B10599" s="72"/>
      <c r="C10599" s="100"/>
      <c r="D10599" s="63"/>
      <c r="E10599" s="64"/>
      <c r="F10599" s="76"/>
      <c r="G10599" s="63"/>
      <c r="H10599" s="64"/>
      <c r="I10599" s="56"/>
    </row>
    <row r="10600" spans="1:9" hidden="1" x14ac:dyDescent="0.25">
      <c r="A10600" s="224"/>
      <c r="B10600" s="66"/>
      <c r="C10600" s="62"/>
      <c r="D10600" s="63"/>
      <c r="E10600" s="64"/>
      <c r="F10600" s="77"/>
      <c r="G10600" s="63"/>
      <c r="H10600" s="64"/>
      <c r="I10600" s="56"/>
    </row>
    <row r="10601" spans="1:9" hidden="1" x14ac:dyDescent="0.25">
      <c r="A10601" s="224"/>
      <c r="B10601" s="72"/>
      <c r="C10601" s="62"/>
      <c r="D10601" s="63"/>
      <c r="E10601" s="64"/>
      <c r="F10601" s="62"/>
      <c r="G10601" s="63"/>
      <c r="H10601" s="64"/>
      <c r="I10601" s="56"/>
    </row>
    <row r="10602" spans="1:9" hidden="1" x14ac:dyDescent="0.25">
      <c r="A10602" s="224"/>
      <c r="B10602" s="66"/>
      <c r="C10602" s="62"/>
      <c r="D10602" s="63"/>
      <c r="E10602" s="64"/>
      <c r="F10602" s="67"/>
      <c r="G10602" s="63"/>
      <c r="H10602" s="64"/>
      <c r="I10602" s="56"/>
    </row>
    <row r="10603" spans="1:9" hidden="1" x14ac:dyDescent="0.25">
      <c r="A10603" s="224"/>
      <c r="B10603" s="66"/>
      <c r="C10603" s="62"/>
      <c r="D10603" s="63"/>
      <c r="E10603" s="64"/>
      <c r="F10603" s="62"/>
      <c r="G10603" s="63"/>
      <c r="H10603" s="64"/>
      <c r="I10603" s="56"/>
    </row>
    <row r="10604" spans="1:9" hidden="1" x14ac:dyDescent="0.25">
      <c r="A10604" s="224"/>
      <c r="B10604" s="56"/>
      <c r="C10604" s="80"/>
      <c r="D10604" s="83"/>
      <c r="E10604" s="72"/>
      <c r="F10604" s="76"/>
      <c r="G10604" s="63"/>
      <c r="H10604" s="64"/>
      <c r="I10604" s="56"/>
    </row>
    <row r="10605" spans="1:9" hidden="1" x14ac:dyDescent="0.25">
      <c r="A10605" s="224"/>
      <c r="B10605" s="56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4"/>
      <c r="B10606" s="81"/>
      <c r="C10606" s="56"/>
      <c r="D10606" s="57"/>
      <c r="E10606" s="72"/>
      <c r="F10606" s="67"/>
      <c r="G10606" s="63"/>
      <c r="H10606" s="64"/>
      <c r="I10606" s="70"/>
    </row>
    <row r="10607" spans="1:9" hidden="1" x14ac:dyDescent="0.25">
      <c r="A10607" s="224"/>
      <c r="B10607" s="55"/>
      <c r="C10607" s="75"/>
      <c r="D10607" s="57"/>
      <c r="E10607" s="72"/>
      <c r="F10607" s="76"/>
      <c r="G10607" s="63"/>
      <c r="H10607" s="64"/>
      <c r="I10607" s="56"/>
    </row>
    <row r="10608" spans="1:9" hidden="1" x14ac:dyDescent="0.25">
      <c r="A10608" s="224"/>
      <c r="B10608" s="56"/>
      <c r="C10608" s="56"/>
      <c r="D10608" s="57"/>
      <c r="E10608" s="56"/>
      <c r="F10608" s="76"/>
      <c r="G10608" s="63"/>
      <c r="H10608" s="64"/>
      <c r="I10608" s="56"/>
    </row>
    <row r="10609" spans="1:9" hidden="1" x14ac:dyDescent="0.25">
      <c r="A10609" s="224"/>
      <c r="B10609" s="56"/>
      <c r="C10609" s="56"/>
      <c r="D10609" s="57"/>
      <c r="E10609" s="56"/>
      <c r="F10609" s="62"/>
      <c r="G10609" s="63"/>
      <c r="H10609" s="64"/>
      <c r="I10609" s="56"/>
    </row>
    <row r="10610" spans="1:9" hidden="1" x14ac:dyDescent="0.25">
      <c r="A10610" s="224"/>
      <c r="B10610" s="56"/>
      <c r="C10610" s="56"/>
      <c r="D10610" s="151"/>
      <c r="E10610" s="56"/>
      <c r="F10610" s="77"/>
      <c r="G10610" s="63"/>
      <c r="H10610" s="64"/>
      <c r="I10610" s="56"/>
    </row>
    <row r="10611" spans="1:9" hidden="1" x14ac:dyDescent="0.25">
      <c r="A10611" s="224"/>
      <c r="B10611" s="56"/>
      <c r="C10611" s="56"/>
      <c r="D10611" s="57"/>
      <c r="E10611" s="72"/>
      <c r="F10611" s="67"/>
      <c r="G10611" s="63"/>
      <c r="H10611" s="64"/>
      <c r="I10611" s="56"/>
    </row>
    <row r="10612" spans="1:9" hidden="1" x14ac:dyDescent="0.25">
      <c r="A10612" s="224"/>
      <c r="B10612" s="81"/>
      <c r="C10612" s="56"/>
      <c r="D10612" s="57"/>
      <c r="E10612" s="72"/>
      <c r="F10612" s="67"/>
      <c r="G10612" s="63"/>
      <c r="H10612" s="64"/>
      <c r="I10612" s="56"/>
    </row>
    <row r="10613" spans="1:9" hidden="1" x14ac:dyDescent="0.25">
      <c r="A10613" s="224"/>
      <c r="B10613" s="55"/>
      <c r="C10613" s="123"/>
      <c r="D10613" s="61"/>
      <c r="E10613" s="72"/>
      <c r="F10613" s="62"/>
      <c r="G10613" s="63"/>
      <c r="H10613" s="64"/>
      <c r="I10613" s="56"/>
    </row>
    <row r="10614" spans="1:9" hidden="1" x14ac:dyDescent="0.25">
      <c r="A10614" s="224"/>
      <c r="B10614" s="56"/>
      <c r="C10614" s="56"/>
      <c r="D10614" s="57"/>
      <c r="E10614" s="72"/>
      <c r="F10614" s="58"/>
      <c r="G10614" s="63"/>
      <c r="H10614" s="64"/>
      <c r="I10614" s="70"/>
    </row>
    <row r="10615" spans="1:9" hidden="1" x14ac:dyDescent="0.25">
      <c r="A10615" s="224"/>
      <c r="B10615" s="56"/>
      <c r="C10615" s="56"/>
      <c r="D10615" s="151"/>
      <c r="E10615" s="56"/>
      <c r="F10615" s="77"/>
      <c r="G10615" s="63"/>
      <c r="H10615" s="64"/>
      <c r="I10615" s="70"/>
    </row>
    <row r="10616" spans="1:9" hidden="1" x14ac:dyDescent="0.25">
      <c r="A10616" s="224"/>
      <c r="B10616" s="60"/>
      <c r="C10616" s="492"/>
      <c r="D10616" s="72"/>
      <c r="E10616" s="56"/>
      <c r="F10616" s="62"/>
      <c r="G10616" s="63"/>
      <c r="H10616" s="64"/>
      <c r="I10616" s="56"/>
    </row>
    <row r="10617" spans="1:9" hidden="1" x14ac:dyDescent="0.25">
      <c r="A10617" s="224"/>
      <c r="B10617" s="56"/>
      <c r="C10617" s="56"/>
      <c r="D10617" s="57"/>
      <c r="E10617" s="72"/>
      <c r="F10617" s="58"/>
      <c r="G10617" s="63"/>
      <c r="H10617" s="64"/>
      <c r="I10617" s="56"/>
    </row>
    <row r="10618" spans="1:9" hidden="1" x14ac:dyDescent="0.25">
      <c r="A10618" s="224"/>
      <c r="B10618" s="55"/>
      <c r="C10618" s="123"/>
      <c r="D10618" s="57"/>
      <c r="E10618" s="72"/>
      <c r="F10618" s="62"/>
      <c r="G10618" s="63"/>
      <c r="H10618" s="64"/>
      <c r="I10618" s="56"/>
    </row>
    <row r="10619" spans="1:9" hidden="1" x14ac:dyDescent="0.25">
      <c r="A10619" s="224"/>
      <c r="B10619" s="56"/>
      <c r="C10619" s="123"/>
      <c r="D10619" s="57"/>
      <c r="E10619" s="66"/>
      <c r="F10619" s="62"/>
      <c r="G10619" s="63"/>
      <c r="H10619" s="64"/>
      <c r="I10619" s="73"/>
    </row>
    <row r="10620" spans="1:9" hidden="1" x14ac:dyDescent="0.25">
      <c r="A10620" s="224"/>
      <c r="B10620" s="74"/>
      <c r="C10620" s="75"/>
      <c r="D10620" s="61"/>
      <c r="E10620" s="66"/>
      <c r="F10620" s="77"/>
      <c r="G10620" s="63"/>
      <c r="H10620" s="64"/>
      <c r="I10620" s="56"/>
    </row>
    <row r="10621" spans="1:9" hidden="1" x14ac:dyDescent="0.25">
      <c r="A10621" s="224"/>
      <c r="B10621" s="56"/>
      <c r="C10621" s="123"/>
      <c r="D10621" s="56"/>
      <c r="E10621" s="66"/>
      <c r="F10621" s="62"/>
      <c r="G10621" s="63"/>
      <c r="H10621" s="64"/>
      <c r="I10621" s="56"/>
    </row>
    <row r="10622" spans="1:9" hidden="1" x14ac:dyDescent="0.25">
      <c r="A10622" s="224"/>
      <c r="B10622" s="55"/>
      <c r="C10622" s="123"/>
      <c r="D10622" s="57"/>
      <c r="E10622" s="72"/>
      <c r="F10622" s="67"/>
      <c r="G10622" s="63"/>
      <c r="H10622" s="64"/>
      <c r="I10622" s="56"/>
    </row>
    <row r="10623" spans="1:9" hidden="1" x14ac:dyDescent="0.25">
      <c r="A10623" s="224"/>
      <c r="B10623" s="56"/>
      <c r="C10623" s="123"/>
      <c r="D10623" s="56"/>
      <c r="E10623" s="66"/>
      <c r="F10623" s="62"/>
      <c r="G10623" s="63"/>
      <c r="H10623" s="64"/>
      <c r="I10623" s="56"/>
    </row>
    <row r="10624" spans="1:9" hidden="1" x14ac:dyDescent="0.25">
      <c r="A10624" s="224"/>
      <c r="B10624" s="56"/>
      <c r="C10624" s="123"/>
      <c r="D10624" s="57"/>
      <c r="E10624" s="66"/>
      <c r="F10624" s="62"/>
      <c r="G10624" s="63"/>
      <c r="H10624" s="64"/>
      <c r="I10624" s="56"/>
    </row>
    <row r="10625" spans="1:9" hidden="1" x14ac:dyDescent="0.25">
      <c r="A10625" s="224"/>
      <c r="B10625" s="74"/>
      <c r="C10625" s="110"/>
      <c r="D10625" s="56"/>
      <c r="E10625" s="72"/>
      <c r="F10625" s="58"/>
      <c r="G10625" s="63"/>
      <c r="H10625" s="64"/>
      <c r="I10625" s="56"/>
    </row>
    <row r="10626" spans="1:9" hidden="1" x14ac:dyDescent="0.25">
      <c r="A10626" s="224"/>
      <c r="B10626" s="68"/>
      <c r="C10626" s="56"/>
      <c r="D10626" s="57"/>
      <c r="E10626" s="66"/>
      <c r="F10626" s="76"/>
      <c r="G10626" s="63"/>
      <c r="H10626" s="64"/>
      <c r="I10626" s="70"/>
    </row>
    <row r="10627" spans="1:9" hidden="1" x14ac:dyDescent="0.25">
      <c r="A10627" s="224"/>
      <c r="B10627" s="74"/>
      <c r="C10627" s="75"/>
      <c r="D10627" s="61"/>
      <c r="E10627" s="66"/>
      <c r="F10627" s="77"/>
      <c r="G10627" s="63"/>
      <c r="H10627" s="64"/>
      <c r="I10627" s="56"/>
    </row>
    <row r="10628" spans="1:9" hidden="1" x14ac:dyDescent="0.25">
      <c r="A10628" s="224"/>
      <c r="B10628" s="56"/>
      <c r="C10628" s="56"/>
      <c r="D10628" s="57"/>
      <c r="E10628" s="72"/>
      <c r="F10628" s="76"/>
      <c r="G10628" s="63"/>
      <c r="H10628" s="64"/>
      <c r="I10628" s="56"/>
    </row>
    <row r="10629" spans="1:9" hidden="1" x14ac:dyDescent="0.25">
      <c r="A10629" s="224"/>
      <c r="B10629" s="55"/>
      <c r="C10629" s="123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4"/>
      <c r="B10630" s="56"/>
      <c r="C10630" s="80"/>
      <c r="D10630" s="57"/>
      <c r="E10630" s="72"/>
      <c r="F10630" s="67"/>
      <c r="G10630" s="63"/>
      <c r="H10630" s="64"/>
      <c r="I10630" s="56"/>
    </row>
    <row r="10631" spans="1:9" hidden="1" x14ac:dyDescent="0.25">
      <c r="A10631" s="224"/>
      <c r="B10631" s="56"/>
      <c r="C10631" s="71"/>
      <c r="D10631" s="57"/>
      <c r="E10631" s="72"/>
      <c r="F10631" s="62"/>
      <c r="G10631" s="63"/>
      <c r="H10631" s="64"/>
      <c r="I10631" s="56"/>
    </row>
    <row r="10632" spans="1:9" hidden="1" x14ac:dyDescent="0.25">
      <c r="A10632" s="224"/>
      <c r="B10632" s="68"/>
      <c r="C10632" s="56"/>
      <c r="D10632" s="57"/>
      <c r="E10632" s="66"/>
      <c r="F10632" s="76"/>
      <c r="G10632" s="63"/>
      <c r="H10632" s="64"/>
      <c r="I10632" s="56"/>
    </row>
    <row r="10633" spans="1:9" hidden="1" x14ac:dyDescent="0.25">
      <c r="A10633" s="224"/>
      <c r="B10633" s="56"/>
      <c r="C10633" s="71"/>
      <c r="D10633" s="57"/>
      <c r="E10633" s="65"/>
      <c r="F10633" s="62"/>
      <c r="G10633" s="63"/>
      <c r="H10633" s="64"/>
      <c r="I10633" s="56"/>
    </row>
    <row r="10634" spans="1:9" hidden="1" x14ac:dyDescent="0.25">
      <c r="A10634" s="224"/>
      <c r="B10634" s="81"/>
      <c r="C10634" s="56"/>
      <c r="D10634" s="57"/>
      <c r="E10634" s="72"/>
      <c r="F10634" s="67"/>
      <c r="G10634" s="63"/>
      <c r="H10634" s="64"/>
      <c r="I10634" s="56"/>
    </row>
    <row r="10635" spans="1:9" hidden="1" x14ac:dyDescent="0.25">
      <c r="A10635" s="224"/>
      <c r="B10635" s="55"/>
      <c r="C10635" s="56"/>
      <c r="D10635" s="57"/>
      <c r="E10635" s="56"/>
      <c r="F10635" s="67"/>
      <c r="G10635" s="63"/>
      <c r="H10635" s="64"/>
      <c r="I10635" s="56"/>
    </row>
    <row r="10636" spans="1:9" hidden="1" x14ac:dyDescent="0.25">
      <c r="A10636" s="224"/>
      <c r="B10636" s="68"/>
      <c r="C10636" s="56"/>
      <c r="D10636" s="57"/>
      <c r="E10636" s="66"/>
      <c r="F10636" s="76"/>
      <c r="G10636" s="63"/>
      <c r="H10636" s="64"/>
      <c r="I10636" s="56"/>
    </row>
    <row r="10637" spans="1:9" hidden="1" x14ac:dyDescent="0.25">
      <c r="A10637" s="224"/>
      <c r="B10637" s="68"/>
      <c r="C10637" s="56"/>
      <c r="D10637" s="57"/>
      <c r="E10637" s="86"/>
      <c r="F10637" s="76"/>
      <c r="G10637" s="63"/>
      <c r="H10637" s="64"/>
      <c r="I10637" s="56"/>
    </row>
    <row r="10638" spans="1:9" hidden="1" x14ac:dyDescent="0.25">
      <c r="A10638" s="224"/>
      <c r="B10638" s="68"/>
      <c r="C10638" s="56"/>
      <c r="D10638" s="57"/>
      <c r="E10638" s="86"/>
      <c r="F10638" s="76"/>
      <c r="G10638" s="63"/>
      <c r="H10638" s="64"/>
      <c r="I10638" s="56"/>
    </row>
    <row r="10639" spans="1:9" hidden="1" x14ac:dyDescent="0.25">
      <c r="A10639" s="224"/>
      <c r="B10639" s="56"/>
      <c r="C10639" s="56"/>
      <c r="D10639" s="57"/>
      <c r="E10639" s="72"/>
      <c r="F10639" s="58"/>
      <c r="G10639" s="63"/>
      <c r="H10639" s="64"/>
      <c r="I10639" s="56"/>
    </row>
    <row r="10640" spans="1:9" hidden="1" x14ac:dyDescent="0.25">
      <c r="A10640" s="224"/>
      <c r="B10640" s="68"/>
      <c r="C10640" s="72"/>
      <c r="D10640" s="57"/>
      <c r="E10640" s="86"/>
      <c r="F10640" s="76"/>
      <c r="G10640" s="63"/>
      <c r="H10640" s="64"/>
      <c r="I10640" s="56"/>
    </row>
    <row r="10641" spans="1:9" hidden="1" x14ac:dyDescent="0.25">
      <c r="A10641" s="224"/>
      <c r="B10641" s="81"/>
      <c r="C10641" s="56"/>
      <c r="D10641" s="57"/>
      <c r="E10641" s="86"/>
      <c r="F10641" s="67"/>
      <c r="G10641" s="63"/>
      <c r="H10641" s="64"/>
      <c r="I10641" s="56"/>
    </row>
    <row r="10642" spans="1:9" hidden="1" x14ac:dyDescent="0.25">
      <c r="A10642" s="224"/>
      <c r="B10642" s="56"/>
      <c r="C10642" s="56"/>
      <c r="D10642" s="57"/>
      <c r="E10642" s="56"/>
      <c r="F10642" s="62"/>
      <c r="G10642" s="63"/>
      <c r="H10642" s="64"/>
      <c r="I10642" s="56"/>
    </row>
    <row r="10643" spans="1:9" hidden="1" x14ac:dyDescent="0.25">
      <c r="A10643" s="224"/>
      <c r="B10643" s="56"/>
      <c r="C10643" s="56"/>
      <c r="D10643" s="57"/>
      <c r="E10643" s="56"/>
      <c r="F10643" s="62"/>
      <c r="G10643" s="63"/>
      <c r="H10643" s="64"/>
      <c r="I10643" s="56"/>
    </row>
    <row r="10644" spans="1:9" hidden="1" x14ac:dyDescent="0.25">
      <c r="A10644" s="224"/>
      <c r="B10644" s="56"/>
      <c r="C10644" s="56"/>
      <c r="D10644" s="57"/>
      <c r="E10644" s="72"/>
      <c r="F10644" s="67"/>
      <c r="G10644" s="63"/>
      <c r="H10644" s="64"/>
      <c r="I10644" s="56"/>
    </row>
    <row r="10645" spans="1:9" hidden="1" x14ac:dyDescent="0.25">
      <c r="A10645" s="224"/>
      <c r="B10645" s="56"/>
      <c r="C10645" s="56"/>
      <c r="D10645" s="151"/>
      <c r="E10645" s="56"/>
      <c r="F10645" s="77"/>
      <c r="G10645" s="63"/>
      <c r="H10645" s="64"/>
      <c r="I10645" s="56"/>
    </row>
    <row r="10646" spans="1:9" hidden="1" x14ac:dyDescent="0.25">
      <c r="A10646" s="224"/>
      <c r="B10646" s="60"/>
      <c r="C10646" s="492"/>
      <c r="D10646" s="72"/>
      <c r="E10646" s="56"/>
      <c r="F10646" s="62"/>
      <c r="G10646" s="63"/>
      <c r="H10646" s="64"/>
      <c r="I10646" s="56"/>
    </row>
    <row r="10647" spans="1:9" hidden="1" x14ac:dyDescent="0.25">
      <c r="A10647" s="224"/>
      <c r="B10647" s="56"/>
      <c r="C10647" s="56"/>
      <c r="D10647" s="57"/>
      <c r="E10647" s="72"/>
      <c r="F10647" s="58"/>
      <c r="G10647" s="63"/>
      <c r="H10647" s="64"/>
      <c r="I10647" s="56"/>
    </row>
    <row r="10648" spans="1:9" hidden="1" x14ac:dyDescent="0.25">
      <c r="A10648" s="224"/>
      <c r="B10648" s="56"/>
      <c r="C10648" s="56"/>
      <c r="D10648" s="57"/>
      <c r="E10648" s="86"/>
      <c r="F10648" s="76"/>
      <c r="G10648" s="63"/>
      <c r="H10648" s="64"/>
      <c r="I10648" s="56"/>
    </row>
    <row r="10649" spans="1:9" hidden="1" x14ac:dyDescent="0.25">
      <c r="A10649" s="224"/>
      <c r="B10649" s="68"/>
      <c r="C10649" s="56"/>
      <c r="D10649" s="57"/>
      <c r="E10649" s="86"/>
      <c r="F10649" s="76"/>
      <c r="G10649" s="63"/>
      <c r="H10649" s="64"/>
      <c r="I10649" s="56"/>
    </row>
    <row r="10650" spans="1:9" hidden="1" x14ac:dyDescent="0.25">
      <c r="A10650" s="224"/>
      <c r="B10650" s="68"/>
      <c r="C10650" s="56"/>
      <c r="D10650" s="57"/>
      <c r="E10650" s="86"/>
      <c r="F10650" s="76"/>
      <c r="G10650" s="63"/>
      <c r="H10650" s="64"/>
      <c r="I10650" s="56"/>
    </row>
    <row r="10651" spans="1:9" hidden="1" x14ac:dyDescent="0.25">
      <c r="A10651" s="224"/>
      <c r="B10651" s="56"/>
      <c r="C10651" s="56"/>
      <c r="D10651" s="61"/>
      <c r="E10651" s="72"/>
      <c r="F10651" s="76"/>
      <c r="G10651" s="63"/>
      <c r="H10651" s="64"/>
      <c r="I10651" s="56"/>
    </row>
    <row r="10652" spans="1:9" hidden="1" x14ac:dyDescent="0.25">
      <c r="A10652" s="224"/>
      <c r="B10652" s="55"/>
      <c r="C10652" s="199"/>
      <c r="D10652" s="57"/>
      <c r="E10652" s="72"/>
      <c r="F10652" s="67"/>
      <c r="G10652" s="63"/>
      <c r="H10652" s="64"/>
      <c r="I10652" s="56"/>
    </row>
    <row r="10653" spans="1:9" hidden="1" x14ac:dyDescent="0.25">
      <c r="A10653" s="224"/>
      <c r="B10653" s="81"/>
      <c r="C10653" s="56"/>
      <c r="D10653" s="57"/>
      <c r="E10653" s="72"/>
      <c r="F10653" s="67"/>
      <c r="G10653" s="63"/>
      <c r="H10653" s="64"/>
      <c r="I10653" s="56"/>
    </row>
    <row r="10654" spans="1:9" hidden="1" x14ac:dyDescent="0.25">
      <c r="A10654" s="224"/>
      <c r="B10654" s="56"/>
      <c r="C10654" s="56"/>
      <c r="D10654" s="57"/>
      <c r="E10654" s="66"/>
      <c r="F10654" s="76"/>
      <c r="G10654" s="63"/>
      <c r="H10654" s="64"/>
      <c r="I10654" s="56"/>
    </row>
    <row r="10655" spans="1:9" hidden="1" x14ac:dyDescent="0.25">
      <c r="A10655" s="224"/>
      <c r="B10655" s="56"/>
      <c r="C10655" s="81"/>
      <c r="D10655" s="57"/>
      <c r="E10655" s="72"/>
      <c r="F10655" s="67"/>
      <c r="G10655" s="63"/>
      <c r="H10655" s="64"/>
      <c r="I10655" s="56"/>
    </row>
    <row r="10656" spans="1:9" hidden="1" x14ac:dyDescent="0.25">
      <c r="A10656" s="224"/>
      <c r="B10656" s="56"/>
      <c r="C10656" s="80"/>
      <c r="D10656" s="57"/>
      <c r="E10656" s="72"/>
      <c r="F10656" s="62"/>
      <c r="G10656" s="63"/>
      <c r="H10656" s="64"/>
      <c r="I10656" s="56"/>
    </row>
    <row r="10657" spans="1:9" hidden="1" x14ac:dyDescent="0.25">
      <c r="A10657" s="224"/>
      <c r="B10657" s="56"/>
      <c r="C10657" s="56"/>
      <c r="D10657" s="57"/>
      <c r="E10657" s="66"/>
      <c r="F10657" s="76"/>
      <c r="G10657" s="63"/>
      <c r="H10657" s="64"/>
      <c r="I10657" s="56"/>
    </row>
    <row r="10658" spans="1:9" hidden="1" x14ac:dyDescent="0.25">
      <c r="A10658" s="224"/>
      <c r="B10658" s="56"/>
      <c r="C10658" s="56"/>
      <c r="D10658" s="57"/>
      <c r="E10658" s="66"/>
      <c r="F10658" s="76"/>
      <c r="G10658" s="63"/>
      <c r="H10658" s="64"/>
      <c r="I10658" s="56"/>
    </row>
    <row r="10659" spans="1:9" hidden="1" x14ac:dyDescent="0.25">
      <c r="A10659" s="224"/>
      <c r="B10659" s="68"/>
      <c r="C10659" s="56"/>
      <c r="D10659" s="57"/>
      <c r="E10659" s="66"/>
      <c r="F10659" s="76"/>
      <c r="G10659" s="63"/>
      <c r="H10659" s="64"/>
      <c r="I10659" s="56"/>
    </row>
    <row r="10660" spans="1:9" hidden="1" x14ac:dyDescent="0.25">
      <c r="A10660" s="224"/>
      <c r="B10660" s="56"/>
      <c r="C10660" s="56"/>
      <c r="D10660" s="57"/>
      <c r="E10660" s="56"/>
      <c r="F10660" s="62"/>
      <c r="G10660" s="63"/>
      <c r="H10660" s="64"/>
      <c r="I10660" s="56"/>
    </row>
    <row r="10661" spans="1:9" hidden="1" x14ac:dyDescent="0.25">
      <c r="A10661" s="224"/>
      <c r="B10661" s="56"/>
      <c r="C10661" s="56"/>
      <c r="D10661" s="57"/>
      <c r="E10661" s="72"/>
      <c r="F10661" s="59"/>
      <c r="G10661" s="63"/>
      <c r="H10661" s="64"/>
      <c r="I10661" s="56"/>
    </row>
    <row r="10662" spans="1:9" hidden="1" x14ac:dyDescent="0.25">
      <c r="A10662" s="224"/>
      <c r="B10662" s="56"/>
      <c r="C10662" s="56"/>
      <c r="D10662" s="57"/>
      <c r="E10662" s="86"/>
      <c r="F10662" s="76"/>
      <c r="G10662" s="63"/>
      <c r="H10662" s="64"/>
      <c r="I10662" s="56"/>
    </row>
    <row r="10663" spans="1:9" hidden="1" x14ac:dyDescent="0.25">
      <c r="A10663" s="224"/>
      <c r="B10663" s="56"/>
      <c r="C10663" s="88"/>
      <c r="D10663" s="57"/>
      <c r="E10663" s="56"/>
      <c r="F10663" s="62"/>
      <c r="G10663" s="63"/>
      <c r="H10663" s="64"/>
      <c r="I10663" s="56"/>
    </row>
    <row r="10664" spans="1:9" hidden="1" x14ac:dyDescent="0.25">
      <c r="A10664" s="224"/>
      <c r="B10664" s="81"/>
      <c r="C10664" s="56"/>
      <c r="D10664" s="57"/>
      <c r="E10664" s="72"/>
      <c r="F10664" s="67"/>
      <c r="G10664" s="63"/>
      <c r="H10664" s="64"/>
      <c r="I10664" s="56"/>
    </row>
    <row r="10665" spans="1:9" hidden="1" x14ac:dyDescent="0.25">
      <c r="A10665" s="224"/>
      <c r="B10665" s="56"/>
      <c r="C10665" s="56"/>
      <c r="D10665" s="151"/>
      <c r="E10665" s="56"/>
      <c r="F10665" s="77"/>
      <c r="G10665" s="63"/>
      <c r="H10665" s="64"/>
      <c r="I10665" s="56"/>
    </row>
    <row r="10666" spans="1:9" hidden="1" x14ac:dyDescent="0.25">
      <c r="A10666" s="224"/>
      <c r="B10666" s="60"/>
      <c r="C10666" s="492"/>
      <c r="D10666" s="72"/>
      <c r="E10666" s="56"/>
      <c r="F10666" s="62"/>
      <c r="G10666" s="63"/>
      <c r="H10666" s="64"/>
      <c r="I10666" s="56"/>
    </row>
    <row r="10667" spans="1:9" hidden="1" x14ac:dyDescent="0.25">
      <c r="A10667" s="224"/>
      <c r="B10667" s="56"/>
      <c r="C10667" s="56"/>
      <c r="D10667" s="151"/>
      <c r="E10667" s="56"/>
      <c r="F10667" s="77"/>
      <c r="G10667" s="63"/>
      <c r="H10667" s="64"/>
      <c r="I10667" s="56"/>
    </row>
    <row r="10668" spans="1:9" hidden="1" x14ac:dyDescent="0.25">
      <c r="A10668" s="224"/>
      <c r="B10668" s="81"/>
      <c r="C10668" s="56"/>
      <c r="D10668" s="57"/>
      <c r="E10668" s="72"/>
      <c r="F10668" s="67"/>
      <c r="G10668" s="63"/>
      <c r="H10668" s="64"/>
      <c r="I10668" s="56"/>
    </row>
    <row r="10669" spans="1:9" hidden="1" x14ac:dyDescent="0.25">
      <c r="A10669" s="224"/>
      <c r="B10669" s="55"/>
      <c r="C10669" s="123"/>
      <c r="D10669" s="87"/>
      <c r="E10669" s="72"/>
      <c r="F10669" s="62"/>
      <c r="G10669" s="63"/>
      <c r="H10669" s="64"/>
      <c r="I10669" s="56"/>
    </row>
    <row r="10670" spans="1:9" hidden="1" x14ac:dyDescent="0.25">
      <c r="A10670" s="224"/>
      <c r="B10670" s="56"/>
      <c r="C10670" s="56"/>
      <c r="D10670" s="57"/>
      <c r="E10670" s="86"/>
      <c r="F10670" s="76"/>
      <c r="G10670" s="63"/>
      <c r="H10670" s="64"/>
      <c r="I10670" s="56"/>
    </row>
    <row r="10671" spans="1:9" hidden="1" x14ac:dyDescent="0.25">
      <c r="A10671" s="224"/>
      <c r="B10671" s="56"/>
      <c r="C10671" s="56"/>
      <c r="D10671" s="57"/>
      <c r="E10671" s="86"/>
      <c r="F10671" s="76"/>
      <c r="G10671" s="63"/>
      <c r="H10671" s="64"/>
      <c r="I10671" s="70"/>
    </row>
    <row r="10672" spans="1:9" hidden="1" x14ac:dyDescent="0.25">
      <c r="A10672" s="224"/>
      <c r="B10672" s="55"/>
      <c r="C10672" s="56"/>
      <c r="D10672" s="57"/>
      <c r="E10672" s="86"/>
      <c r="F10672" s="96"/>
      <c r="G10672" s="63"/>
      <c r="H10672" s="64"/>
      <c r="I10672" s="70"/>
    </row>
    <row r="10673" spans="1:9" hidden="1" x14ac:dyDescent="0.25">
      <c r="A10673" s="224"/>
      <c r="B10673" s="81"/>
      <c r="C10673" s="56"/>
      <c r="D10673" s="57"/>
      <c r="E10673" s="56"/>
      <c r="F10673" s="62"/>
      <c r="G10673" s="63"/>
      <c r="H10673" s="64"/>
      <c r="I10673" s="70"/>
    </row>
    <row r="10674" spans="1:9" hidden="1" x14ac:dyDescent="0.25">
      <c r="A10674" s="224"/>
      <c r="B10674" s="56"/>
      <c r="C10674" s="56"/>
      <c r="D10674" s="57"/>
      <c r="E10674" s="86"/>
      <c r="F10674" s="96"/>
      <c r="G10674" s="63"/>
      <c r="H10674" s="64"/>
      <c r="I10674" s="70"/>
    </row>
    <row r="10675" spans="1:9" hidden="1" x14ac:dyDescent="0.25">
      <c r="A10675" s="224"/>
      <c r="B10675" s="56"/>
      <c r="C10675" s="75"/>
      <c r="D10675" s="57"/>
      <c r="E10675" s="66"/>
      <c r="F10675" s="62"/>
      <c r="G10675" s="63"/>
      <c r="H10675" s="64"/>
      <c r="I10675" s="70"/>
    </row>
    <row r="10676" spans="1:9" hidden="1" x14ac:dyDescent="0.25">
      <c r="A10676" s="224"/>
      <c r="B10676" s="56"/>
      <c r="C10676" s="56"/>
      <c r="D10676" s="57"/>
      <c r="E10676" s="86"/>
      <c r="F10676" s="116"/>
      <c r="G10676" s="63"/>
      <c r="H10676" s="64"/>
      <c r="I10676" s="70"/>
    </row>
    <row r="10677" spans="1:9" hidden="1" x14ac:dyDescent="0.25">
      <c r="A10677" s="224"/>
      <c r="B10677" s="68"/>
      <c r="C10677" s="56"/>
      <c r="D10677" s="57"/>
      <c r="E10677" s="86"/>
      <c r="F10677" s="62"/>
      <c r="G10677" s="63"/>
      <c r="H10677" s="64"/>
      <c r="I10677" s="70"/>
    </row>
    <row r="10678" spans="1:9" hidden="1" x14ac:dyDescent="0.25">
      <c r="A10678" s="224"/>
      <c r="B10678" s="81"/>
      <c r="C10678" s="56"/>
      <c r="D10678" s="57"/>
      <c r="E10678" s="72"/>
      <c r="F10678" s="76"/>
      <c r="G10678" s="63"/>
      <c r="H10678" s="64"/>
      <c r="I10678" s="70"/>
    </row>
    <row r="10679" spans="1:9" hidden="1" x14ac:dyDescent="0.25">
      <c r="A10679" s="224"/>
      <c r="B10679" s="68"/>
      <c r="C10679" s="56"/>
      <c r="D10679" s="61"/>
      <c r="E10679" s="56"/>
      <c r="F10679" s="62"/>
      <c r="G10679" s="63"/>
      <c r="H10679" s="64"/>
      <c r="I10679" s="70"/>
    </row>
    <row r="10680" spans="1:9" hidden="1" x14ac:dyDescent="0.25">
      <c r="A10680" s="224"/>
      <c r="B10680" s="56"/>
      <c r="C10680" s="56"/>
      <c r="D10680" s="57"/>
      <c r="E10680" s="56"/>
      <c r="F10680" s="76"/>
      <c r="G10680" s="63"/>
      <c r="H10680" s="64"/>
      <c r="I10680" s="70"/>
    </row>
    <row r="10681" spans="1:9" hidden="1" x14ac:dyDescent="0.25">
      <c r="A10681" s="224"/>
      <c r="B10681" s="56"/>
      <c r="C10681" s="75"/>
      <c r="D10681" s="61"/>
      <c r="E10681" s="56"/>
      <c r="F10681" s="62"/>
      <c r="G10681" s="63"/>
      <c r="H10681" s="64"/>
      <c r="I10681" s="70"/>
    </row>
    <row r="10682" spans="1:9" hidden="1" x14ac:dyDescent="0.25">
      <c r="A10682" s="224"/>
      <c r="B10682" s="56"/>
      <c r="C10682" s="56"/>
      <c r="D10682" s="57"/>
      <c r="E10682" s="72"/>
      <c r="F10682" s="116"/>
      <c r="G10682" s="63"/>
      <c r="H10682" s="64"/>
      <c r="I10682" s="70"/>
    </row>
    <row r="10683" spans="1:9" hidden="1" x14ac:dyDescent="0.25">
      <c r="A10683" s="224"/>
      <c r="B10683" s="81"/>
      <c r="C10683" s="56"/>
      <c r="D10683" s="57"/>
      <c r="E10683" s="72"/>
      <c r="F10683" s="76"/>
      <c r="G10683" s="63"/>
      <c r="H10683" s="64"/>
      <c r="I10683" s="73"/>
    </row>
    <row r="10684" spans="1:9" hidden="1" x14ac:dyDescent="0.25">
      <c r="A10684" s="224"/>
      <c r="B10684" s="68"/>
      <c r="C10684" s="56"/>
      <c r="D10684" s="57"/>
      <c r="E10684" s="66"/>
      <c r="F10684" s="76"/>
      <c r="G10684" s="63"/>
      <c r="H10684" s="64"/>
      <c r="I10684" s="73"/>
    </row>
    <row r="10685" spans="1:9" hidden="1" x14ac:dyDescent="0.25">
      <c r="A10685" s="224"/>
      <c r="B10685" s="56"/>
      <c r="C10685" s="71"/>
      <c r="D10685" s="57"/>
      <c r="E10685" s="65"/>
      <c r="F10685" s="62"/>
      <c r="G10685" s="63"/>
      <c r="H10685" s="64"/>
      <c r="I10685" s="73"/>
    </row>
    <row r="10686" spans="1:9" hidden="1" x14ac:dyDescent="0.25">
      <c r="A10686" s="224"/>
      <c r="B10686" s="68"/>
      <c r="C10686" s="56"/>
      <c r="D10686" s="83"/>
      <c r="E10686" s="69"/>
      <c r="F10686" s="77"/>
      <c r="G10686" s="63"/>
      <c r="H10686" s="64"/>
      <c r="I10686" s="73"/>
    </row>
    <row r="10687" spans="1:9" hidden="1" x14ac:dyDescent="0.25">
      <c r="A10687" s="224"/>
      <c r="B10687" s="60"/>
      <c r="C10687" s="151"/>
      <c r="D10687" s="57"/>
      <c r="E10687" s="72"/>
      <c r="F10687" s="62"/>
      <c r="G10687" s="63"/>
      <c r="H10687" s="64"/>
      <c r="I10687" s="73"/>
    </row>
    <row r="10688" spans="1:9" hidden="1" x14ac:dyDescent="0.25">
      <c r="A10688" s="224"/>
      <c r="B10688" s="56"/>
      <c r="C10688" s="56"/>
      <c r="D10688" s="83"/>
      <c r="E10688" s="72"/>
      <c r="F10688" s="76"/>
      <c r="G10688" s="63"/>
      <c r="H10688" s="64"/>
      <c r="I10688" s="56"/>
    </row>
    <row r="10689" spans="1:9" hidden="1" x14ac:dyDescent="0.25">
      <c r="A10689" s="224"/>
      <c r="B10689" s="56"/>
      <c r="C10689" s="56"/>
      <c r="D10689" s="57"/>
      <c r="E10689" s="72"/>
      <c r="F10689" s="59"/>
      <c r="G10689" s="63"/>
      <c r="H10689" s="64"/>
      <c r="I10689" s="56"/>
    </row>
    <row r="10690" spans="1:9" hidden="1" x14ac:dyDescent="0.25">
      <c r="A10690" s="224"/>
      <c r="B10690" s="56"/>
      <c r="C10690" s="56"/>
      <c r="D10690" s="57"/>
      <c r="E10690" s="86"/>
      <c r="F10690" s="76"/>
      <c r="G10690" s="63"/>
      <c r="H10690" s="64"/>
      <c r="I10690" s="56"/>
    </row>
    <row r="10691" spans="1:9" hidden="1" x14ac:dyDescent="0.25">
      <c r="A10691" s="224"/>
      <c r="B10691" s="55"/>
      <c r="C10691" s="123"/>
      <c r="D10691" s="105"/>
      <c r="E10691" s="66"/>
      <c r="F10691" s="77"/>
      <c r="G10691" s="63"/>
      <c r="H10691" s="64"/>
      <c r="I10691" s="56"/>
    </row>
    <row r="10692" spans="1:9" hidden="1" x14ac:dyDescent="0.25">
      <c r="A10692" s="224"/>
      <c r="B10692" s="56"/>
      <c r="C10692" s="56"/>
      <c r="D10692" s="57"/>
      <c r="E10692" s="72"/>
      <c r="F10692" s="67"/>
      <c r="G10692" s="63"/>
      <c r="H10692" s="64"/>
      <c r="I10692" s="56"/>
    </row>
    <row r="10693" spans="1:9" hidden="1" x14ac:dyDescent="0.25">
      <c r="A10693" s="224"/>
      <c r="B10693" s="56"/>
      <c r="C10693" s="56"/>
      <c r="D10693" s="57"/>
      <c r="E10693" s="72"/>
      <c r="F10693" s="58"/>
      <c r="G10693" s="63"/>
      <c r="H10693" s="64"/>
      <c r="I10693" s="56"/>
    </row>
    <row r="10694" spans="1:9" hidden="1" x14ac:dyDescent="0.25">
      <c r="A10694" s="224"/>
      <c r="B10694" s="56"/>
      <c r="C10694" s="56"/>
      <c r="D10694" s="57"/>
      <c r="E10694" s="72"/>
      <c r="F10694" s="67"/>
      <c r="G10694" s="63"/>
      <c r="H10694" s="64"/>
      <c r="I10694" s="56"/>
    </row>
    <row r="10695" spans="1:9" hidden="1" x14ac:dyDescent="0.25">
      <c r="A10695" s="224"/>
      <c r="B10695" s="68"/>
      <c r="C10695" s="56"/>
      <c r="D10695" s="57"/>
      <c r="E10695" s="66"/>
      <c r="F10695" s="67"/>
      <c r="G10695" s="63"/>
      <c r="H10695" s="64"/>
      <c r="I10695" s="56"/>
    </row>
    <row r="10696" spans="1:9" hidden="1" x14ac:dyDescent="0.25">
      <c r="A10696" s="224"/>
      <c r="B10696" s="56"/>
      <c r="C10696" s="56"/>
      <c r="D10696" s="57"/>
      <c r="E10696" s="72"/>
      <c r="F10696" s="58"/>
      <c r="G10696" s="63"/>
      <c r="H10696" s="64"/>
      <c r="I10696" s="56"/>
    </row>
    <row r="10697" spans="1:9" hidden="1" x14ac:dyDescent="0.25">
      <c r="A10697" s="224"/>
      <c r="B10697" s="56"/>
      <c r="C10697" s="56"/>
      <c r="D10697" s="57"/>
      <c r="E10697" s="56"/>
      <c r="F10697" s="62"/>
      <c r="G10697" s="63"/>
      <c r="H10697" s="64"/>
      <c r="I10697" s="56"/>
    </row>
    <row r="10698" spans="1:9" hidden="1" x14ac:dyDescent="0.25">
      <c r="A10698" s="224"/>
      <c r="B10698" s="56"/>
      <c r="C10698" s="56"/>
      <c r="D10698" s="57"/>
      <c r="E10698" s="56"/>
      <c r="F10698" s="76"/>
      <c r="G10698" s="63"/>
      <c r="H10698" s="64"/>
      <c r="I10698" s="56"/>
    </row>
    <row r="10699" spans="1:9" hidden="1" x14ac:dyDescent="0.25">
      <c r="A10699" s="224"/>
      <c r="B10699" s="56"/>
      <c r="C10699" s="56"/>
      <c r="D10699" s="57"/>
      <c r="E10699" s="72"/>
      <c r="F10699" s="59"/>
      <c r="G10699" s="63"/>
      <c r="H10699" s="64"/>
      <c r="I10699" s="56"/>
    </row>
    <row r="10700" spans="1:9" hidden="1" x14ac:dyDescent="0.25">
      <c r="A10700" s="224"/>
      <c r="B10700" s="56"/>
      <c r="C10700" s="56"/>
      <c r="D10700" s="57"/>
      <c r="E10700" s="86"/>
      <c r="F10700" s="76"/>
      <c r="G10700" s="63"/>
      <c r="H10700" s="64"/>
      <c r="I10700" s="56"/>
    </row>
    <row r="10701" spans="1:9" hidden="1" x14ac:dyDescent="0.25">
      <c r="A10701" s="224"/>
      <c r="B10701" s="56"/>
      <c r="C10701" s="56"/>
      <c r="D10701" s="57"/>
      <c r="E10701" s="72"/>
      <c r="F10701" s="59"/>
      <c r="G10701" s="63"/>
      <c r="H10701" s="64"/>
      <c r="I10701" s="56"/>
    </row>
    <row r="10702" spans="1:9" hidden="1" x14ac:dyDescent="0.25">
      <c r="A10702" s="224"/>
      <c r="B10702" s="56"/>
      <c r="C10702" s="56"/>
      <c r="D10702" s="57"/>
      <c r="E10702" s="72"/>
      <c r="F10702" s="58"/>
      <c r="G10702" s="63"/>
      <c r="H10702" s="64"/>
      <c r="I10702" s="56"/>
    </row>
    <row r="10703" spans="1:9" hidden="1" x14ac:dyDescent="0.25">
      <c r="A10703" s="224"/>
      <c r="B10703" s="56"/>
      <c r="C10703" s="56"/>
      <c r="D10703" s="57"/>
      <c r="E10703" s="72"/>
      <c r="F10703" s="58"/>
      <c r="G10703" s="63"/>
      <c r="H10703" s="64"/>
      <c r="I10703" s="56"/>
    </row>
    <row r="10704" spans="1:9" hidden="1" x14ac:dyDescent="0.25">
      <c r="A10704" s="224"/>
      <c r="B10704" s="68"/>
      <c r="C10704" s="56"/>
      <c r="D10704" s="87"/>
      <c r="E10704" s="72"/>
      <c r="F10704" s="62"/>
      <c r="G10704" s="63"/>
      <c r="H10704" s="64"/>
      <c r="I10704" s="56"/>
    </row>
    <row r="10705" spans="1:9" hidden="1" x14ac:dyDescent="0.25">
      <c r="A10705" s="224"/>
      <c r="B10705" s="56"/>
      <c r="C10705" s="56"/>
      <c r="D10705" s="151"/>
      <c r="E10705" s="56"/>
      <c r="F10705" s="77"/>
      <c r="G10705" s="63"/>
      <c r="H10705" s="64"/>
      <c r="I10705" s="56"/>
    </row>
    <row r="10706" spans="1:9" hidden="1" x14ac:dyDescent="0.25">
      <c r="A10706" s="224"/>
      <c r="B10706" s="56"/>
      <c r="C10706" s="56"/>
      <c r="D10706" s="61"/>
      <c r="E10706" s="72"/>
      <c r="F10706" s="76"/>
      <c r="G10706" s="63"/>
      <c r="H10706" s="64"/>
      <c r="I10706" s="56"/>
    </row>
    <row r="10707" spans="1:9" hidden="1" x14ac:dyDescent="0.25">
      <c r="A10707" s="224"/>
      <c r="B10707" s="74"/>
      <c r="C10707" s="56"/>
      <c r="D10707" s="57"/>
      <c r="E10707" s="66"/>
      <c r="F10707" s="59"/>
      <c r="G10707" s="63"/>
      <c r="H10707" s="64"/>
      <c r="I10707" s="56"/>
    </row>
    <row r="10708" spans="1:9" hidden="1" x14ac:dyDescent="0.25">
      <c r="A10708" s="224"/>
      <c r="B10708" s="68"/>
      <c r="C10708" s="56"/>
      <c r="D10708" s="61"/>
      <c r="E10708" s="56"/>
      <c r="F10708" s="76"/>
      <c r="G10708" s="63"/>
      <c r="H10708" s="64"/>
      <c r="I10708" s="56"/>
    </row>
    <row r="10709" spans="1:9" hidden="1" x14ac:dyDescent="0.25">
      <c r="A10709" s="224"/>
      <c r="B10709" s="55"/>
      <c r="C10709" s="56"/>
      <c r="D10709" s="57"/>
      <c r="E10709" s="66"/>
      <c r="F10709" s="76"/>
      <c r="G10709" s="63"/>
      <c r="H10709" s="64"/>
      <c r="I10709" s="56"/>
    </row>
    <row r="10710" spans="1:9" hidden="1" x14ac:dyDescent="0.25">
      <c r="A10710" s="224"/>
      <c r="B10710" s="56"/>
      <c r="C10710" s="56"/>
      <c r="D10710" s="71"/>
      <c r="E10710" s="84"/>
      <c r="F10710" s="96"/>
      <c r="G10710" s="63"/>
      <c r="H10710" s="64"/>
      <c r="I10710" s="56"/>
    </row>
    <row r="10711" spans="1:9" hidden="1" x14ac:dyDescent="0.25">
      <c r="A10711" s="224"/>
      <c r="B10711" s="56"/>
      <c r="C10711" s="80"/>
      <c r="D10711" s="57"/>
      <c r="E10711" s="86"/>
      <c r="F10711" s="76"/>
      <c r="G10711" s="63"/>
      <c r="H10711" s="64"/>
      <c r="I10711" s="56"/>
    </row>
    <row r="10712" spans="1:9" hidden="1" x14ac:dyDescent="0.25">
      <c r="A10712" s="224"/>
      <c r="B10712" s="56"/>
      <c r="C10712" s="56"/>
      <c r="D10712" s="57"/>
      <c r="E10712" s="86"/>
      <c r="F10712" s="76"/>
      <c r="G10712" s="63"/>
      <c r="H10712" s="64"/>
      <c r="I10712" s="56"/>
    </row>
    <row r="10713" spans="1:9" hidden="1" x14ac:dyDescent="0.25">
      <c r="A10713" s="224"/>
      <c r="B10713" s="56"/>
      <c r="C10713" s="71"/>
      <c r="D10713" s="57"/>
      <c r="E10713" s="86"/>
      <c r="F10713" s="62"/>
      <c r="G10713" s="63"/>
      <c r="H10713" s="64"/>
      <c r="I10713" s="56"/>
    </row>
    <row r="10714" spans="1:9" hidden="1" x14ac:dyDescent="0.25">
      <c r="A10714" s="224"/>
      <c r="B10714" s="56"/>
      <c r="C10714" s="56"/>
      <c r="D10714" s="57"/>
      <c r="E10714" s="72"/>
      <c r="F10714" s="58"/>
      <c r="G10714" s="63"/>
      <c r="H10714" s="64"/>
      <c r="I10714" s="56"/>
    </row>
    <row r="10715" spans="1:9" hidden="1" x14ac:dyDescent="0.25">
      <c r="A10715" s="224"/>
      <c r="B10715" s="56"/>
      <c r="C10715" s="56"/>
      <c r="D10715" s="57"/>
      <c r="E10715" s="72"/>
      <c r="F10715" s="58"/>
      <c r="G10715" s="63"/>
      <c r="H10715" s="64"/>
      <c r="I10715" s="56"/>
    </row>
    <row r="10716" spans="1:9" hidden="1" x14ac:dyDescent="0.25">
      <c r="A10716" s="224"/>
      <c r="B10716" s="56"/>
      <c r="C10716" s="56"/>
      <c r="D10716" s="57"/>
      <c r="E10716" s="56"/>
      <c r="F10716" s="62"/>
      <c r="G10716" s="63"/>
      <c r="H10716" s="64"/>
      <c r="I10716" s="56"/>
    </row>
    <row r="10717" spans="1:9" hidden="1" x14ac:dyDescent="0.25">
      <c r="A10717" s="224"/>
      <c r="B10717" s="56"/>
      <c r="C10717" s="81"/>
      <c r="D10717" s="83"/>
      <c r="E10717" s="72"/>
      <c r="F10717" s="76"/>
      <c r="G10717" s="63"/>
      <c r="H10717" s="64"/>
      <c r="I10717" s="56"/>
    </row>
    <row r="10718" spans="1:9" hidden="1" x14ac:dyDescent="0.25">
      <c r="A10718" s="224"/>
      <c r="B10718" s="56"/>
      <c r="C10718" s="56"/>
      <c r="D10718" s="57"/>
      <c r="E10718" s="72"/>
      <c r="F10718" s="67"/>
      <c r="G10718" s="63"/>
      <c r="H10718" s="64"/>
      <c r="I10718" s="70"/>
    </row>
    <row r="10719" spans="1:9" hidden="1" x14ac:dyDescent="0.25">
      <c r="A10719" s="224"/>
      <c r="B10719" s="56"/>
      <c r="C10719" s="56"/>
      <c r="D10719" s="57"/>
      <c r="E10719" s="72"/>
      <c r="F10719" s="67"/>
      <c r="G10719" s="63"/>
      <c r="H10719" s="64"/>
      <c r="I10719" s="56"/>
    </row>
    <row r="10720" spans="1:9" hidden="1" x14ac:dyDescent="0.25">
      <c r="A10720" s="224"/>
      <c r="B10720" s="56"/>
      <c r="C10720" s="56"/>
      <c r="D10720" s="57"/>
      <c r="E10720" s="56"/>
      <c r="F10720" s="62"/>
      <c r="G10720" s="63"/>
      <c r="H10720" s="64"/>
      <c r="I10720" s="56"/>
    </row>
    <row r="10721" spans="1:9" hidden="1" x14ac:dyDescent="0.25">
      <c r="A10721" s="224"/>
      <c r="B10721" s="56"/>
      <c r="C10721" s="56"/>
      <c r="D10721" s="151"/>
      <c r="E10721" s="56"/>
      <c r="F10721" s="77"/>
      <c r="G10721" s="63"/>
      <c r="H10721" s="64"/>
      <c r="I10721" s="56"/>
    </row>
    <row r="10722" spans="1:9" hidden="1" x14ac:dyDescent="0.25">
      <c r="A10722" s="224"/>
      <c r="B10722" s="55"/>
      <c r="C10722" s="74"/>
      <c r="D10722" s="57"/>
      <c r="E10722" s="72"/>
      <c r="F10722" s="67"/>
      <c r="G10722" s="63"/>
      <c r="H10722" s="64"/>
      <c r="I10722" s="56"/>
    </row>
    <row r="10723" spans="1:9" hidden="1" x14ac:dyDescent="0.25">
      <c r="A10723" s="224"/>
      <c r="B10723" s="56"/>
      <c r="C10723" s="56"/>
      <c r="D10723" s="151"/>
      <c r="E10723" s="56"/>
      <c r="F10723" s="77"/>
      <c r="G10723" s="63"/>
      <c r="H10723" s="64"/>
      <c r="I10723" s="56"/>
    </row>
    <row r="10724" spans="1:9" hidden="1" x14ac:dyDescent="0.25">
      <c r="A10724" s="224"/>
      <c r="B10724" s="60"/>
      <c r="C10724" s="492"/>
      <c r="D10724" s="72"/>
      <c r="E10724" s="56"/>
      <c r="F10724" s="62"/>
      <c r="G10724" s="63"/>
      <c r="H10724" s="64"/>
      <c r="I10724" s="70"/>
    </row>
    <row r="10725" spans="1:9" hidden="1" x14ac:dyDescent="0.25">
      <c r="A10725" s="224"/>
      <c r="B10725" s="56"/>
      <c r="C10725" s="56"/>
      <c r="D10725" s="57"/>
      <c r="E10725" s="72"/>
      <c r="F10725" s="58"/>
      <c r="G10725" s="63"/>
      <c r="H10725" s="64"/>
      <c r="I10725" s="70"/>
    </row>
    <row r="10726" spans="1:9" hidden="1" x14ac:dyDescent="0.25">
      <c r="A10726" s="224"/>
      <c r="B10726" s="56"/>
      <c r="C10726" s="56"/>
      <c r="D10726" s="57"/>
      <c r="E10726" s="56"/>
      <c r="F10726" s="58"/>
      <c r="G10726" s="63"/>
      <c r="H10726" s="64"/>
      <c r="I10726" s="70"/>
    </row>
    <row r="10727" spans="1:9" hidden="1" x14ac:dyDescent="0.25">
      <c r="A10727" s="224"/>
      <c r="B10727" s="56"/>
      <c r="C10727" s="88"/>
      <c r="D10727" s="57"/>
      <c r="E10727" s="56"/>
      <c r="F10727" s="62"/>
      <c r="G10727" s="63"/>
      <c r="H10727" s="64"/>
      <c r="I10727" s="70"/>
    </row>
    <row r="10728" spans="1:9" hidden="1" x14ac:dyDescent="0.25">
      <c r="A10728" s="224"/>
      <c r="B10728" s="81"/>
      <c r="C10728" s="56"/>
      <c r="D10728" s="57"/>
      <c r="E10728" s="72"/>
      <c r="F10728" s="67"/>
      <c r="G10728" s="63"/>
      <c r="H10728" s="64"/>
      <c r="I10728" s="70"/>
    </row>
    <row r="10729" spans="1:9" hidden="1" x14ac:dyDescent="0.25">
      <c r="A10729" s="224"/>
      <c r="B10729" s="55"/>
      <c r="C10729" s="56"/>
      <c r="D10729" s="57"/>
      <c r="E10729" s="56"/>
      <c r="F10729" s="67"/>
      <c r="G10729" s="63"/>
      <c r="H10729" s="64"/>
      <c r="I10729" s="70"/>
    </row>
    <row r="10730" spans="1:9" hidden="1" x14ac:dyDescent="0.25">
      <c r="A10730" s="224"/>
      <c r="B10730" s="68"/>
      <c r="C10730" s="56"/>
      <c r="D10730" s="57"/>
      <c r="E10730" s="66"/>
      <c r="F10730" s="76"/>
      <c r="G10730" s="63"/>
      <c r="H10730" s="64"/>
      <c r="I10730" s="70"/>
    </row>
    <row r="10731" spans="1:9" hidden="1" x14ac:dyDescent="0.25">
      <c r="A10731" s="224"/>
      <c r="B10731" s="56"/>
      <c r="C10731" s="56"/>
      <c r="D10731" s="57"/>
      <c r="E10731" s="56"/>
      <c r="F10731" s="76"/>
      <c r="G10731" s="63"/>
      <c r="H10731" s="64"/>
      <c r="I10731" s="70"/>
    </row>
    <row r="10732" spans="1:9" hidden="1" x14ac:dyDescent="0.25">
      <c r="A10732" s="224"/>
      <c r="B10732" s="60"/>
      <c r="C10732" s="56"/>
      <c r="D10732" s="61"/>
      <c r="E10732" s="56"/>
      <c r="F10732" s="62"/>
      <c r="G10732" s="63"/>
      <c r="H10732" s="64"/>
      <c r="I10732" s="56"/>
    </row>
    <row r="10733" spans="1:9" hidden="1" x14ac:dyDescent="0.25">
      <c r="A10733" s="224"/>
      <c r="B10733" s="56"/>
      <c r="C10733" s="56"/>
      <c r="D10733" s="57"/>
      <c r="E10733" s="56"/>
      <c r="F10733" s="62"/>
      <c r="G10733" s="63"/>
      <c r="H10733" s="64"/>
      <c r="I10733" s="56"/>
    </row>
    <row r="10734" spans="1:9" hidden="1" x14ac:dyDescent="0.25">
      <c r="A10734" s="224"/>
      <c r="B10734" s="56"/>
      <c r="C10734" s="56"/>
      <c r="D10734" s="57"/>
      <c r="E10734" s="72"/>
      <c r="F10734" s="76"/>
      <c r="G10734" s="63"/>
      <c r="H10734" s="64"/>
      <c r="I10734" s="56"/>
    </row>
    <row r="10735" spans="1:9" hidden="1" x14ac:dyDescent="0.25">
      <c r="A10735" s="224"/>
      <c r="B10735" s="56"/>
      <c r="C10735" s="56"/>
      <c r="D10735" s="57"/>
      <c r="E10735" s="72"/>
      <c r="F10735" s="58"/>
      <c r="G10735" s="63"/>
      <c r="H10735" s="64"/>
      <c r="I10735" s="56"/>
    </row>
    <row r="10736" spans="1:9" hidden="1" x14ac:dyDescent="0.25">
      <c r="A10736" s="224"/>
      <c r="B10736" s="55"/>
      <c r="C10736" s="75"/>
      <c r="D10736" s="57"/>
      <c r="E10736" s="66"/>
      <c r="F10736" s="62"/>
      <c r="G10736" s="63"/>
      <c r="H10736" s="64"/>
      <c r="I10736" s="56"/>
    </row>
    <row r="10737" spans="1:9" hidden="1" x14ac:dyDescent="0.25">
      <c r="A10737" s="224"/>
      <c r="B10737" s="56"/>
      <c r="C10737" s="56"/>
      <c r="D10737" s="57"/>
      <c r="E10737" s="72"/>
      <c r="F10737" s="58"/>
      <c r="G10737" s="63"/>
      <c r="H10737" s="64"/>
      <c r="I10737" s="56"/>
    </row>
    <row r="10738" spans="1:9" hidden="1" x14ac:dyDescent="0.25">
      <c r="A10738" s="224"/>
      <c r="B10738" s="56"/>
      <c r="C10738" s="56"/>
      <c r="D10738" s="57"/>
      <c r="E10738" s="72"/>
      <c r="F10738" s="67"/>
      <c r="G10738" s="63"/>
      <c r="H10738" s="64"/>
      <c r="I10738" s="56"/>
    </row>
    <row r="10739" spans="1:9" hidden="1" x14ac:dyDescent="0.25">
      <c r="A10739" s="224"/>
      <c r="B10739" s="56"/>
      <c r="C10739" s="56"/>
      <c r="D10739" s="151"/>
      <c r="E10739" s="56"/>
      <c r="F10739" s="77"/>
      <c r="G10739" s="63"/>
      <c r="H10739" s="64"/>
      <c r="I10739" s="56"/>
    </row>
    <row r="10740" spans="1:9" hidden="1" x14ac:dyDescent="0.25">
      <c r="A10740" s="224"/>
      <c r="B10740" s="56"/>
      <c r="C10740" s="56"/>
      <c r="D10740" s="57"/>
      <c r="E10740" s="56"/>
      <c r="F10740" s="62"/>
      <c r="G10740" s="63"/>
      <c r="H10740" s="64"/>
      <c r="I10740" s="56"/>
    </row>
    <row r="10741" spans="1:9" hidden="1" x14ac:dyDescent="0.25">
      <c r="A10741" s="224"/>
      <c r="B10741" s="56"/>
      <c r="C10741" s="56"/>
      <c r="D10741" s="61"/>
      <c r="E10741" s="56"/>
      <c r="F10741" s="76"/>
      <c r="G10741" s="63"/>
      <c r="H10741" s="64"/>
      <c r="I10741" s="56"/>
    </row>
    <row r="10742" spans="1:9" hidden="1" x14ac:dyDescent="0.25">
      <c r="A10742" s="224"/>
      <c r="B10742" s="56"/>
      <c r="C10742" s="56"/>
      <c r="D10742" s="57"/>
      <c r="E10742" s="72"/>
      <c r="F10742" s="59"/>
      <c r="G10742" s="63"/>
      <c r="H10742" s="64"/>
      <c r="I10742" s="56"/>
    </row>
    <row r="10743" spans="1:9" hidden="1" x14ac:dyDescent="0.25">
      <c r="A10743" s="224"/>
      <c r="B10743" s="56"/>
      <c r="C10743" s="56"/>
      <c r="D10743" s="243"/>
      <c r="E10743" s="72"/>
      <c r="F10743" s="59"/>
      <c r="G10743" s="63"/>
      <c r="H10743" s="64"/>
      <c r="I10743" s="56"/>
    </row>
    <row r="10744" spans="1:9" hidden="1" x14ac:dyDescent="0.25">
      <c r="A10744" s="224"/>
      <c r="B10744" s="56"/>
      <c r="C10744" s="230"/>
      <c r="D10744" s="137"/>
      <c r="E10744" s="230"/>
      <c r="F10744" s="138"/>
      <c r="G10744" s="63"/>
      <c r="H10744" s="64"/>
      <c r="I10744" s="56"/>
    </row>
    <row r="10745" spans="1:9" hidden="1" x14ac:dyDescent="0.25">
      <c r="A10745" s="224"/>
      <c r="B10745" s="68"/>
      <c r="C10745" s="56"/>
      <c r="D10745" s="57"/>
      <c r="E10745" s="66"/>
      <c r="F10745" s="76"/>
      <c r="G10745" s="63"/>
      <c r="H10745" s="64"/>
      <c r="I10745" s="56"/>
    </row>
    <row r="10746" spans="1:9" hidden="1" x14ac:dyDescent="0.25">
      <c r="A10746" s="224"/>
      <c r="B10746" s="56"/>
      <c r="C10746" s="56"/>
      <c r="D10746" s="61"/>
      <c r="E10746" s="72"/>
      <c r="F10746" s="76"/>
      <c r="G10746" s="63"/>
      <c r="H10746" s="64"/>
      <c r="I10746" s="56"/>
    </row>
    <row r="10747" spans="1:9" hidden="1" x14ac:dyDescent="0.25">
      <c r="A10747" s="224"/>
      <c r="B10747" s="56"/>
      <c r="C10747" s="56"/>
      <c r="D10747" s="57"/>
      <c r="E10747" s="66"/>
      <c r="F10747" s="76"/>
      <c r="G10747" s="63"/>
      <c r="H10747" s="64"/>
      <c r="I10747" s="56"/>
    </row>
    <row r="10748" spans="1:9" hidden="1" x14ac:dyDescent="0.25">
      <c r="A10748" s="224"/>
      <c r="B10748" s="56"/>
      <c r="C10748" s="56"/>
      <c r="D10748" s="61"/>
      <c r="E10748" s="56"/>
      <c r="F10748" s="76"/>
      <c r="G10748" s="63"/>
      <c r="H10748" s="64"/>
      <c r="I10748" s="56"/>
    </row>
    <row r="10749" spans="1:9" hidden="1" x14ac:dyDescent="0.25">
      <c r="A10749" s="224"/>
      <c r="B10749" s="56"/>
      <c r="C10749" s="56"/>
      <c r="D10749" s="57"/>
      <c r="E10749" s="56"/>
      <c r="F10749" s="76"/>
      <c r="G10749" s="63"/>
      <c r="H10749" s="106"/>
      <c r="I10749" s="56"/>
    </row>
    <row r="10750" spans="1:9" hidden="1" x14ac:dyDescent="0.25">
      <c r="A10750" s="224"/>
      <c r="B10750" s="81"/>
      <c r="C10750" s="80"/>
      <c r="D10750" s="57"/>
      <c r="E10750" s="56"/>
      <c r="F10750" s="62"/>
      <c r="G10750" s="63"/>
      <c r="H10750" s="106"/>
      <c r="I10750" s="56"/>
    </row>
    <row r="10751" spans="1:9" hidden="1" x14ac:dyDescent="0.25">
      <c r="A10751" s="224"/>
      <c r="B10751" s="95"/>
      <c r="C10751" s="56"/>
      <c r="D10751" s="57"/>
      <c r="E10751" s="56"/>
      <c r="F10751" s="76"/>
      <c r="G10751" s="63"/>
      <c r="H10751" s="106"/>
      <c r="I10751" s="56"/>
    </row>
    <row r="10752" spans="1:9" hidden="1" x14ac:dyDescent="0.25">
      <c r="A10752" s="224"/>
      <c r="B10752" s="55"/>
      <c r="C10752" s="56"/>
      <c r="D10752" s="57"/>
      <c r="E10752" s="56"/>
      <c r="F10752" s="76"/>
      <c r="G10752" s="63"/>
      <c r="H10752" s="106"/>
      <c r="I10752" s="56"/>
    </row>
    <row r="10753" spans="1:9" hidden="1" x14ac:dyDescent="0.25">
      <c r="A10753" s="224"/>
      <c r="B10753" s="65"/>
      <c r="C10753" s="65"/>
      <c r="D10753" s="57"/>
      <c r="E10753" s="56"/>
      <c r="F10753" s="62"/>
      <c r="G10753" s="63"/>
      <c r="H10753" s="106"/>
      <c r="I10753" s="56"/>
    </row>
    <row r="10754" spans="1:9" hidden="1" x14ac:dyDescent="0.25">
      <c r="A10754" s="224"/>
      <c r="B10754" s="56"/>
      <c r="C10754" s="56"/>
      <c r="D10754" s="57"/>
      <c r="E10754" s="56"/>
      <c r="F10754" s="58"/>
      <c r="G10754" s="63"/>
      <c r="H10754" s="106"/>
      <c r="I10754" s="56"/>
    </row>
    <row r="10755" spans="1:9" hidden="1" x14ac:dyDescent="0.25">
      <c r="A10755" s="224"/>
      <c r="B10755" s="74"/>
      <c r="C10755" s="56"/>
      <c r="D10755" s="57"/>
      <c r="E10755" s="72"/>
      <c r="F10755" s="62"/>
      <c r="G10755" s="63"/>
      <c r="H10755" s="106"/>
      <c r="I10755" s="56"/>
    </row>
    <row r="10756" spans="1:9" hidden="1" x14ac:dyDescent="0.25">
      <c r="A10756" s="224"/>
      <c r="B10756" s="56"/>
      <c r="C10756" s="56"/>
      <c r="D10756" s="151"/>
      <c r="E10756" s="56"/>
      <c r="F10756" s="77"/>
      <c r="G10756" s="63"/>
      <c r="H10756" s="106"/>
      <c r="I10756" s="56"/>
    </row>
    <row r="10757" spans="1:9" hidden="1" x14ac:dyDescent="0.25">
      <c r="A10757" s="224"/>
      <c r="B10757" s="60"/>
      <c r="C10757" s="492"/>
      <c r="D10757" s="72"/>
      <c r="E10757" s="56"/>
      <c r="F10757" s="62"/>
      <c r="G10757" s="63"/>
      <c r="H10757" s="64"/>
      <c r="I10757" s="56"/>
    </row>
    <row r="10758" spans="1:9" hidden="1" x14ac:dyDescent="0.25">
      <c r="A10758" s="224"/>
      <c r="B10758" s="56"/>
      <c r="C10758" s="56"/>
      <c r="D10758" s="57"/>
      <c r="E10758" s="56"/>
      <c r="F10758" s="62"/>
      <c r="G10758" s="63"/>
      <c r="H10758" s="64"/>
      <c r="I10758" s="56"/>
    </row>
    <row r="10759" spans="1:9" hidden="1" x14ac:dyDescent="0.25">
      <c r="A10759" s="224"/>
      <c r="B10759" s="56"/>
      <c r="C10759" s="56"/>
      <c r="D10759" s="151"/>
      <c r="E10759" s="56"/>
      <c r="F10759" s="77"/>
      <c r="G10759" s="63"/>
      <c r="H10759" s="64"/>
      <c r="I10759" s="56"/>
    </row>
    <row r="10760" spans="1:9" hidden="1" x14ac:dyDescent="0.25">
      <c r="A10760" s="224"/>
      <c r="B10760" s="55"/>
      <c r="C10760" s="74"/>
      <c r="D10760" s="57"/>
      <c r="E10760" s="72"/>
      <c r="F10760" s="67"/>
      <c r="G10760" s="63"/>
      <c r="H10760" s="64"/>
      <c r="I10760" s="56"/>
    </row>
    <row r="10761" spans="1:9" hidden="1" x14ac:dyDescent="0.25">
      <c r="A10761" s="224"/>
      <c r="B10761" s="56"/>
      <c r="C10761" s="88"/>
      <c r="D10761" s="57"/>
      <c r="E10761" s="56"/>
      <c r="F10761" s="62"/>
      <c r="G10761" s="63"/>
      <c r="H10761" s="64"/>
      <c r="I10761" s="56"/>
    </row>
    <row r="10762" spans="1:9" hidden="1" x14ac:dyDescent="0.25">
      <c r="A10762" s="224"/>
      <c r="B10762" s="55"/>
      <c r="C10762" s="199"/>
      <c r="D10762" s="56"/>
      <c r="E10762" s="56"/>
      <c r="F10762" s="62"/>
      <c r="G10762" s="63"/>
      <c r="H10762" s="64"/>
      <c r="I10762" s="56"/>
    </row>
    <row r="10763" spans="1:9" hidden="1" x14ac:dyDescent="0.25">
      <c r="A10763" s="224"/>
      <c r="B10763" s="55"/>
      <c r="C10763" s="56"/>
      <c r="D10763" s="57"/>
      <c r="E10763" s="56"/>
      <c r="F10763" s="67"/>
      <c r="G10763" s="63"/>
      <c r="H10763" s="64"/>
      <c r="I10763" s="56"/>
    </row>
    <row r="10764" spans="1:9" hidden="1" x14ac:dyDescent="0.25">
      <c r="A10764" s="224"/>
      <c r="B10764" s="68"/>
      <c r="C10764" s="56"/>
      <c r="D10764" s="61"/>
      <c r="E10764" s="56"/>
      <c r="F10764" s="62"/>
      <c r="G10764" s="63"/>
      <c r="H10764" s="64"/>
      <c r="I10764" s="56"/>
    </row>
    <row r="10765" spans="1:9" hidden="1" x14ac:dyDescent="0.25">
      <c r="A10765" s="224"/>
      <c r="B10765" s="56"/>
      <c r="C10765" s="56"/>
      <c r="D10765" s="57"/>
      <c r="E10765" s="56"/>
      <c r="F10765" s="58"/>
      <c r="G10765" s="63"/>
      <c r="H10765" s="64"/>
      <c r="I10765" s="56"/>
    </row>
    <row r="10766" spans="1:9" hidden="1" x14ac:dyDescent="0.25">
      <c r="A10766" s="224"/>
      <c r="B10766" s="56"/>
      <c r="C10766" s="56"/>
      <c r="D10766" s="57"/>
      <c r="E10766" s="72"/>
      <c r="F10766" s="58"/>
      <c r="G10766" s="63"/>
      <c r="H10766" s="64"/>
      <c r="I10766" s="56"/>
    </row>
    <row r="10767" spans="1:9" hidden="1" x14ac:dyDescent="0.25">
      <c r="A10767" s="224"/>
      <c r="B10767" s="55"/>
      <c r="C10767" s="56"/>
      <c r="D10767" s="57"/>
      <c r="E10767" s="66"/>
      <c r="F10767" s="62"/>
      <c r="G10767" s="63"/>
      <c r="H10767" s="64"/>
      <c r="I10767" s="73"/>
    </row>
    <row r="10768" spans="1:9" hidden="1" x14ac:dyDescent="0.25">
      <c r="A10768" s="224"/>
      <c r="B10768" s="56"/>
      <c r="C10768" s="56"/>
      <c r="D10768" s="57"/>
      <c r="E10768" s="72"/>
      <c r="F10768" s="116"/>
      <c r="G10768" s="63"/>
      <c r="H10768" s="64"/>
      <c r="I10768" s="73"/>
    </row>
    <row r="10769" spans="1:9" hidden="1" x14ac:dyDescent="0.25">
      <c r="A10769" s="224"/>
      <c r="B10769" s="55"/>
      <c r="C10769" s="56"/>
      <c r="D10769" s="87"/>
      <c r="E10769" s="72"/>
      <c r="F10769" s="62"/>
      <c r="G10769" s="63"/>
      <c r="H10769" s="64"/>
      <c r="I10769" s="73"/>
    </row>
    <row r="10770" spans="1:9" hidden="1" x14ac:dyDescent="0.25">
      <c r="A10770" s="224"/>
      <c r="B10770" s="56"/>
      <c r="C10770" s="75"/>
      <c r="D10770" s="57"/>
      <c r="E10770" s="72"/>
      <c r="F10770" s="76"/>
      <c r="G10770" s="63"/>
      <c r="H10770" s="64"/>
      <c r="I10770" s="73"/>
    </row>
    <row r="10771" spans="1:9" hidden="1" x14ac:dyDescent="0.25">
      <c r="A10771" s="224"/>
      <c r="B10771" s="56"/>
      <c r="C10771" s="56"/>
      <c r="D10771" s="61"/>
      <c r="E10771" s="56"/>
      <c r="F10771" s="76"/>
      <c r="G10771" s="63"/>
      <c r="H10771" s="64"/>
      <c r="I10771" s="224"/>
    </row>
    <row r="10772" spans="1:9" hidden="1" x14ac:dyDescent="0.25">
      <c r="A10772" s="224"/>
      <c r="B10772" s="74"/>
      <c r="C10772" s="56"/>
      <c r="D10772" s="57"/>
      <c r="E10772" s="56"/>
      <c r="F10772" s="58"/>
      <c r="G10772" s="63"/>
      <c r="H10772" s="64"/>
      <c r="I10772" s="224"/>
    </row>
    <row r="10773" spans="1:9" hidden="1" x14ac:dyDescent="0.25">
      <c r="A10773" s="224"/>
      <c r="B10773" s="68"/>
      <c r="C10773" s="56"/>
      <c r="D10773" s="87"/>
      <c r="E10773" s="72"/>
      <c r="F10773" s="58"/>
      <c r="G10773" s="63"/>
      <c r="H10773" s="64"/>
      <c r="I10773" s="73"/>
    </row>
    <row r="10774" spans="1:9" hidden="1" x14ac:dyDescent="0.25">
      <c r="A10774" s="224"/>
      <c r="B10774" s="81"/>
      <c r="C10774" s="230"/>
      <c r="D10774" s="57"/>
      <c r="E10774" s="86"/>
      <c r="F10774" s="63"/>
      <c r="G10774" s="63"/>
      <c r="H10774" s="64"/>
      <c r="I10774" s="73"/>
    </row>
    <row r="10775" spans="1:9" hidden="1" x14ac:dyDescent="0.25">
      <c r="A10775" s="224"/>
      <c r="B10775" s="74"/>
      <c r="C10775" s="56"/>
      <c r="D10775" s="57"/>
      <c r="E10775" s="72"/>
      <c r="F10775" s="76"/>
      <c r="G10775" s="63"/>
      <c r="H10775" s="64"/>
      <c r="I10775" s="73"/>
    </row>
    <row r="10776" spans="1:9" hidden="1" x14ac:dyDescent="0.25">
      <c r="A10776" s="224"/>
      <c r="B10776" s="81"/>
      <c r="C10776" s="56"/>
      <c r="D10776" s="57"/>
      <c r="E10776" s="72"/>
      <c r="F10776" s="76"/>
      <c r="G10776" s="63"/>
      <c r="H10776" s="64"/>
      <c r="I10776" s="73"/>
    </row>
    <row r="10777" spans="1:9" hidden="1" x14ac:dyDescent="0.25">
      <c r="A10777" s="224"/>
      <c r="B10777" s="60"/>
      <c r="C10777" s="151"/>
      <c r="D10777" s="57"/>
      <c r="E10777" s="72"/>
      <c r="F10777" s="62"/>
      <c r="G10777" s="63"/>
      <c r="H10777" s="64"/>
      <c r="I10777" s="73"/>
    </row>
    <row r="10778" spans="1:9" hidden="1" x14ac:dyDescent="0.25">
      <c r="A10778" s="224"/>
      <c r="B10778" s="60"/>
      <c r="C10778" s="492"/>
      <c r="D10778" s="72"/>
      <c r="E10778" s="56"/>
      <c r="F10778" s="62"/>
      <c r="G10778" s="63"/>
      <c r="H10778" s="64"/>
      <c r="I10778" s="73"/>
    </row>
    <row r="10779" spans="1:9" hidden="1" x14ac:dyDescent="0.25">
      <c r="A10779" s="224"/>
      <c r="B10779" s="56"/>
      <c r="C10779" s="123"/>
      <c r="D10779" s="57"/>
      <c r="E10779" s="66"/>
      <c r="F10779" s="76"/>
      <c r="G10779" s="63"/>
      <c r="H10779" s="64"/>
      <c r="I10779" s="73"/>
    </row>
    <row r="10780" spans="1:9" hidden="1" x14ac:dyDescent="0.25">
      <c r="A10780" s="224"/>
      <c r="B10780" s="55"/>
      <c r="C10780" s="123"/>
      <c r="D10780" s="57"/>
      <c r="E10780" s="72"/>
      <c r="F10780" s="67"/>
      <c r="G10780" s="63"/>
      <c r="H10780" s="64"/>
      <c r="I10780" s="73"/>
    </row>
    <row r="10781" spans="1:9" hidden="1" x14ac:dyDescent="0.25">
      <c r="A10781" s="224"/>
      <c r="B10781" s="55"/>
      <c r="C10781" s="123"/>
      <c r="D10781" s="57"/>
      <c r="E10781" s="72"/>
      <c r="F10781" s="62"/>
      <c r="G10781" s="63"/>
      <c r="H10781" s="64"/>
      <c r="I10781" s="56"/>
    </row>
    <row r="10782" spans="1:9" hidden="1" x14ac:dyDescent="0.25">
      <c r="A10782" s="224"/>
      <c r="B10782" s="81"/>
      <c r="C10782" s="56"/>
      <c r="D10782" s="57"/>
      <c r="E10782" s="72"/>
      <c r="F10782" s="76"/>
      <c r="G10782" s="63"/>
      <c r="H10782" s="64"/>
      <c r="I10782" s="56"/>
    </row>
    <row r="10783" spans="1:9" hidden="1" x14ac:dyDescent="0.25">
      <c r="A10783" s="224"/>
      <c r="B10783" s="56"/>
      <c r="C10783" s="123"/>
      <c r="D10783" s="57"/>
      <c r="E10783" s="72"/>
      <c r="F10783" s="58"/>
      <c r="G10783" s="63"/>
      <c r="H10783" s="64"/>
      <c r="I10783" s="56"/>
    </row>
    <row r="10784" spans="1:9" hidden="1" x14ac:dyDescent="0.25">
      <c r="A10784" s="224"/>
      <c r="B10784" s="68"/>
      <c r="C10784" s="56"/>
      <c r="D10784" s="87"/>
      <c r="E10784" s="72"/>
      <c r="F10784" s="62"/>
      <c r="G10784" s="63"/>
      <c r="H10784" s="64"/>
      <c r="I10784" s="56"/>
    </row>
    <row r="10785" spans="1:9" hidden="1" x14ac:dyDescent="0.25">
      <c r="A10785" s="224"/>
      <c r="B10785" s="55"/>
      <c r="C10785" s="123"/>
      <c r="D10785" s="87"/>
      <c r="E10785" s="72"/>
      <c r="F10785" s="62"/>
      <c r="G10785" s="63"/>
      <c r="H10785" s="64"/>
      <c r="I10785" s="56"/>
    </row>
    <row r="10786" spans="1:9" hidden="1" x14ac:dyDescent="0.25">
      <c r="A10786" s="224"/>
      <c r="B10786" s="55"/>
      <c r="C10786" s="123"/>
      <c r="D10786" s="57"/>
      <c r="E10786" s="72"/>
      <c r="F10786" s="67"/>
      <c r="G10786" s="63"/>
      <c r="H10786" s="64"/>
      <c r="I10786" s="56"/>
    </row>
    <row r="10787" spans="1:9" hidden="1" x14ac:dyDescent="0.25">
      <c r="A10787" s="224"/>
      <c r="B10787" s="55"/>
      <c r="C10787" s="123"/>
      <c r="D10787" s="57"/>
      <c r="E10787" s="72"/>
      <c r="F10787" s="62"/>
      <c r="G10787" s="63"/>
      <c r="H10787" s="64"/>
      <c r="I10787" s="56"/>
    </row>
    <row r="10788" spans="1:9" hidden="1" x14ac:dyDescent="0.25">
      <c r="A10788" s="224"/>
      <c r="B10788" s="56"/>
      <c r="C10788" s="123"/>
      <c r="D10788" s="57"/>
      <c r="E10788" s="66"/>
      <c r="F10788" s="62"/>
      <c r="G10788" s="63"/>
      <c r="H10788" s="64"/>
      <c r="I10788" s="56"/>
    </row>
    <row r="10789" spans="1:9" hidden="1" x14ac:dyDescent="0.25">
      <c r="A10789" s="224"/>
      <c r="B10789" s="56"/>
      <c r="C10789" s="123"/>
      <c r="D10789" s="56"/>
      <c r="E10789" s="66"/>
      <c r="F10789" s="62"/>
      <c r="G10789" s="63"/>
      <c r="H10789" s="64"/>
      <c r="I10789" s="56"/>
    </row>
    <row r="10790" spans="1:9" hidden="1" x14ac:dyDescent="0.25">
      <c r="A10790" s="224"/>
      <c r="B10790" s="55"/>
      <c r="C10790" s="123"/>
      <c r="D10790" s="105"/>
      <c r="E10790" s="66"/>
      <c r="F10790" s="77"/>
      <c r="G10790" s="63"/>
      <c r="H10790" s="64"/>
      <c r="I10790" s="56"/>
    </row>
    <row r="10791" spans="1:9" hidden="1" x14ac:dyDescent="0.25">
      <c r="A10791" s="224"/>
      <c r="B10791" s="55"/>
      <c r="C10791" s="123"/>
      <c r="D10791" s="61"/>
      <c r="E10791" s="86"/>
      <c r="F10791" s="62"/>
      <c r="G10791" s="63"/>
      <c r="H10791" s="64"/>
      <c r="I10791" s="56"/>
    </row>
    <row r="10792" spans="1:9" hidden="1" x14ac:dyDescent="0.25">
      <c r="A10792" s="224"/>
      <c r="B10792" s="55"/>
      <c r="C10792" s="123"/>
      <c r="D10792" s="56"/>
      <c r="E10792" s="66"/>
      <c r="F10792" s="58"/>
      <c r="G10792" s="63"/>
      <c r="H10792" s="64"/>
      <c r="I10792" s="56"/>
    </row>
    <row r="10793" spans="1:9" hidden="1" x14ac:dyDescent="0.25">
      <c r="A10793" s="224"/>
      <c r="B10793" s="56"/>
      <c r="C10793" s="56"/>
      <c r="D10793" s="57"/>
      <c r="E10793" s="56"/>
      <c r="F10793" s="62"/>
      <c r="G10793" s="63"/>
      <c r="H10793" s="64"/>
      <c r="I10793" s="56"/>
    </row>
    <row r="10794" spans="1:9" hidden="1" x14ac:dyDescent="0.25">
      <c r="A10794" s="224"/>
      <c r="B10794" s="56"/>
      <c r="C10794" s="56"/>
      <c r="D10794" s="57"/>
      <c r="E10794" s="56"/>
      <c r="F10794" s="76"/>
      <c r="G10794" s="63"/>
      <c r="H10794" s="64"/>
      <c r="I10794" s="56"/>
    </row>
    <row r="10795" spans="1:9" hidden="1" x14ac:dyDescent="0.25">
      <c r="A10795" s="224"/>
      <c r="B10795" s="56"/>
      <c r="C10795" s="75"/>
      <c r="D10795" s="105"/>
      <c r="E10795" s="66"/>
      <c r="F10795" s="62"/>
      <c r="G10795" s="63"/>
      <c r="H10795" s="64"/>
      <c r="I10795" s="70"/>
    </row>
    <row r="10796" spans="1:9" hidden="1" x14ac:dyDescent="0.25">
      <c r="A10796" s="224"/>
      <c r="B10796" s="56"/>
      <c r="C10796" s="56"/>
      <c r="D10796" s="61"/>
      <c r="E10796" s="56"/>
      <c r="F10796" s="62"/>
      <c r="G10796" s="63"/>
      <c r="H10796" s="64"/>
      <c r="I10796" s="70"/>
    </row>
    <row r="10797" spans="1:9" hidden="1" x14ac:dyDescent="0.25">
      <c r="A10797" s="224"/>
      <c r="B10797" s="60"/>
      <c r="C10797" s="56"/>
      <c r="D10797" s="61"/>
      <c r="E10797" s="56"/>
      <c r="F10797" s="62"/>
      <c r="G10797" s="63"/>
      <c r="H10797" s="64"/>
      <c r="I10797" s="70"/>
    </row>
    <row r="10798" spans="1:9" hidden="1" x14ac:dyDescent="0.25">
      <c r="A10798" s="224"/>
      <c r="B10798" s="74"/>
      <c r="C10798" s="56"/>
      <c r="D10798" s="57"/>
      <c r="E10798" s="66"/>
      <c r="F10798" s="59"/>
      <c r="G10798" s="63"/>
      <c r="H10798" s="64"/>
      <c r="I10798" s="70"/>
    </row>
    <row r="10799" spans="1:9" hidden="1" x14ac:dyDescent="0.25">
      <c r="A10799" s="224"/>
      <c r="B10799" s="56"/>
      <c r="C10799" s="56"/>
      <c r="D10799" s="57"/>
      <c r="E10799" s="56"/>
      <c r="F10799" s="76"/>
      <c r="G10799" s="63"/>
      <c r="H10799" s="64"/>
      <c r="I10799" s="70"/>
    </row>
    <row r="10800" spans="1:9" hidden="1" x14ac:dyDescent="0.25">
      <c r="A10800" s="224"/>
      <c r="B10800" s="56"/>
      <c r="C10800" s="75"/>
      <c r="D10800" s="57"/>
      <c r="E10800" s="56"/>
      <c r="F10800" s="62"/>
      <c r="G10800" s="63"/>
      <c r="H10800" s="64"/>
      <c r="I10800" s="70"/>
    </row>
    <row r="10801" spans="1:9" hidden="1" x14ac:dyDescent="0.25">
      <c r="A10801" s="224"/>
      <c r="B10801" s="56"/>
      <c r="C10801" s="56"/>
      <c r="D10801" s="61"/>
      <c r="E10801" s="56"/>
      <c r="F10801" s="116"/>
      <c r="G10801" s="63"/>
      <c r="H10801" s="64"/>
      <c r="I10801" s="70"/>
    </row>
    <row r="10802" spans="1:9" hidden="1" x14ac:dyDescent="0.25">
      <c r="A10802" s="224"/>
      <c r="B10802" s="65"/>
      <c r="C10802" s="56"/>
      <c r="D10802" s="57"/>
      <c r="E10802" s="72"/>
      <c r="F10802" s="116"/>
      <c r="G10802" s="63"/>
      <c r="H10802" s="64"/>
      <c r="I10802" s="70"/>
    </row>
    <row r="10803" spans="1:9" hidden="1" x14ac:dyDescent="0.25">
      <c r="A10803" s="224"/>
      <c r="B10803" s="65"/>
      <c r="C10803" s="56"/>
      <c r="D10803" s="57"/>
      <c r="E10803" s="72"/>
      <c r="F10803" s="76"/>
      <c r="G10803" s="63"/>
      <c r="H10803" s="64"/>
      <c r="I10803" s="70"/>
    </row>
    <row r="10804" spans="1:9" hidden="1" x14ac:dyDescent="0.25">
      <c r="A10804" s="224"/>
      <c r="B10804" s="68"/>
      <c r="C10804" s="56"/>
      <c r="D10804" s="57"/>
      <c r="E10804" s="66"/>
      <c r="F10804" s="76"/>
      <c r="G10804" s="63"/>
      <c r="H10804" s="64"/>
      <c r="I10804" s="70"/>
    </row>
    <row r="10805" spans="1:9" hidden="1" x14ac:dyDescent="0.25">
      <c r="A10805" s="224"/>
      <c r="B10805" s="68"/>
      <c r="C10805" s="56"/>
      <c r="D10805" s="87"/>
      <c r="E10805" s="66"/>
      <c r="F10805" s="76"/>
      <c r="G10805" s="63"/>
      <c r="H10805" s="64"/>
      <c r="I10805" s="70"/>
    </row>
    <row r="10806" spans="1:9" hidden="1" x14ac:dyDescent="0.25">
      <c r="A10806" s="224"/>
      <c r="B10806" s="68"/>
      <c r="C10806" s="56"/>
      <c r="D10806" s="87"/>
      <c r="E10806" s="72"/>
      <c r="F10806" s="62"/>
      <c r="G10806" s="63"/>
      <c r="H10806" s="64"/>
      <c r="I10806" s="70"/>
    </row>
    <row r="10807" spans="1:9" hidden="1" x14ac:dyDescent="0.25">
      <c r="A10807" s="224"/>
      <c r="B10807" s="55"/>
      <c r="C10807" s="56"/>
      <c r="D10807" s="87"/>
      <c r="E10807" s="72"/>
      <c r="F10807" s="62"/>
      <c r="G10807" s="63"/>
      <c r="H10807" s="64"/>
      <c r="I10807" s="70"/>
    </row>
    <row r="10808" spans="1:9" hidden="1" x14ac:dyDescent="0.25">
      <c r="A10808" s="224"/>
      <c r="B10808" s="55"/>
      <c r="C10808" s="56"/>
      <c r="D10808" s="57"/>
      <c r="E10808" s="72"/>
      <c r="F10808" s="67"/>
      <c r="G10808" s="63"/>
      <c r="H10808" s="64"/>
      <c r="I10808" s="70"/>
    </row>
    <row r="10809" spans="1:9" hidden="1" x14ac:dyDescent="0.25">
      <c r="A10809" s="224"/>
      <c r="B10809" s="56"/>
      <c r="C10809" s="56"/>
      <c r="D10809" s="61"/>
      <c r="E10809" s="66"/>
      <c r="F10809" s="77"/>
      <c r="G10809" s="63"/>
      <c r="H10809" s="64"/>
      <c r="I10809" s="70"/>
    </row>
    <row r="10810" spans="1:9" hidden="1" x14ac:dyDescent="0.25">
      <c r="A10810" s="224"/>
      <c r="B10810" s="74"/>
      <c r="C10810" s="56"/>
      <c r="D10810" s="57"/>
      <c r="E10810" s="56"/>
      <c r="F10810" s="62"/>
      <c r="G10810" s="63"/>
      <c r="H10810" s="64"/>
      <c r="I10810" s="70"/>
    </row>
    <row r="10811" spans="1:9" hidden="1" x14ac:dyDescent="0.25">
      <c r="A10811" s="224"/>
      <c r="B10811" s="68"/>
      <c r="C10811" s="157"/>
      <c r="D10811" s="56"/>
      <c r="E10811" s="66"/>
      <c r="F10811" s="59"/>
      <c r="G10811" s="63"/>
      <c r="H10811" s="64"/>
      <c r="I10811" s="70"/>
    </row>
    <row r="10812" spans="1:9" hidden="1" x14ac:dyDescent="0.25">
      <c r="A10812" s="224"/>
      <c r="B10812" s="56"/>
      <c r="C10812" s="56"/>
      <c r="D10812" s="57"/>
      <c r="E10812" s="56"/>
      <c r="F10812" s="62"/>
      <c r="G10812" s="63"/>
      <c r="H10812" s="64"/>
      <c r="I10812" s="70"/>
    </row>
    <row r="10813" spans="1:9" hidden="1" x14ac:dyDescent="0.25">
      <c r="A10813" s="224"/>
      <c r="B10813" s="56"/>
      <c r="C10813" s="56"/>
      <c r="D10813" s="61"/>
      <c r="E10813" s="66"/>
      <c r="F10813" s="77"/>
      <c r="G10813" s="63"/>
      <c r="H10813" s="64"/>
      <c r="I10813" s="70"/>
    </row>
    <row r="10814" spans="1:9" hidden="1" x14ac:dyDescent="0.25">
      <c r="A10814" s="224"/>
      <c r="B10814" s="56"/>
      <c r="C10814" s="194"/>
      <c r="D10814" s="87"/>
      <c r="E10814" s="72"/>
      <c r="F10814" s="67"/>
      <c r="G10814" s="63"/>
      <c r="H10814" s="64"/>
      <c r="I10814" s="70"/>
    </row>
    <row r="10815" spans="1:9" hidden="1" x14ac:dyDescent="0.25">
      <c r="A10815" s="224"/>
      <c r="B10815" s="56"/>
      <c r="C10815" s="194"/>
      <c r="D10815" s="57"/>
      <c r="E10815" s="72"/>
      <c r="F10815" s="76"/>
      <c r="G10815" s="63"/>
      <c r="H10815" s="64"/>
      <c r="I10815" s="70"/>
    </row>
    <row r="10816" spans="1:9" hidden="1" x14ac:dyDescent="0.25">
      <c r="A10816" s="224"/>
      <c r="B10816" s="65"/>
      <c r="C10816" s="56"/>
      <c r="D10816" s="57"/>
      <c r="E10816" s="72"/>
      <c r="F10816" s="62"/>
      <c r="G10816" s="63"/>
      <c r="H10816" s="64"/>
      <c r="I10816" s="70"/>
    </row>
    <row r="10817" spans="1:9" hidden="1" x14ac:dyDescent="0.25">
      <c r="A10817" s="224"/>
      <c r="B10817" s="65"/>
      <c r="C10817" s="56"/>
      <c r="D10817" s="57"/>
      <c r="E10817" s="72"/>
      <c r="F10817" s="62"/>
      <c r="G10817" s="63"/>
      <c r="H10817" s="64"/>
      <c r="I10817" s="70"/>
    </row>
    <row r="10818" spans="1:9" hidden="1" x14ac:dyDescent="0.25">
      <c r="A10818" s="224"/>
      <c r="B10818" s="65"/>
      <c r="C10818" s="56"/>
      <c r="D10818" s="57"/>
      <c r="E10818" s="72"/>
      <c r="F10818" s="62"/>
      <c r="G10818" s="63"/>
      <c r="H10818" s="64"/>
      <c r="I10818" s="70"/>
    </row>
    <row r="10819" spans="1:9" hidden="1" x14ac:dyDescent="0.25">
      <c r="A10819" s="224"/>
      <c r="B10819" s="65"/>
      <c r="C10819" s="56"/>
      <c r="D10819" s="57"/>
      <c r="E10819" s="72"/>
      <c r="F10819" s="62"/>
      <c r="G10819" s="63"/>
      <c r="H10819" s="64"/>
      <c r="I10819" s="70"/>
    </row>
    <row r="10820" spans="1:9" hidden="1" x14ac:dyDescent="0.25">
      <c r="A10820" s="224"/>
      <c r="B10820" s="65"/>
      <c r="C10820" s="56"/>
      <c r="D10820" s="57"/>
      <c r="E10820" s="72"/>
      <c r="F10820" s="62"/>
      <c r="G10820" s="63"/>
      <c r="H10820" s="64"/>
      <c r="I10820" s="70"/>
    </row>
    <row r="10821" spans="1:9" hidden="1" x14ac:dyDescent="0.25">
      <c r="A10821" s="224"/>
      <c r="B10821" s="65"/>
      <c r="C10821" s="56"/>
      <c r="D10821" s="61"/>
      <c r="E10821" s="72"/>
      <c r="F10821" s="62"/>
      <c r="G10821" s="63"/>
      <c r="H10821" s="64"/>
      <c r="I10821" s="70"/>
    </row>
    <row r="10822" spans="1:9" hidden="1" x14ac:dyDescent="0.25">
      <c r="A10822" s="224"/>
      <c r="B10822" s="65"/>
      <c r="C10822" s="56"/>
      <c r="D10822" s="83"/>
      <c r="E10822" s="72"/>
      <c r="F10822" s="62"/>
      <c r="G10822" s="63"/>
      <c r="H10822" s="64"/>
      <c r="I10822" s="70"/>
    </row>
    <row r="10823" spans="1:9" hidden="1" x14ac:dyDescent="0.25">
      <c r="A10823" s="224"/>
      <c r="B10823" s="65"/>
      <c r="C10823" s="56"/>
      <c r="D10823" s="57"/>
      <c r="E10823" s="56"/>
      <c r="F10823" s="62"/>
      <c r="G10823" s="63"/>
      <c r="H10823" s="64"/>
      <c r="I10823" s="70"/>
    </row>
    <row r="10824" spans="1:9" hidden="1" x14ac:dyDescent="0.25">
      <c r="A10824" s="224"/>
      <c r="B10824" s="56"/>
      <c r="C10824" s="126"/>
      <c r="D10824" s="61"/>
      <c r="E10824" s="56"/>
      <c r="F10824" s="76"/>
      <c r="G10824" s="63"/>
      <c r="H10824" s="64"/>
      <c r="I10824" s="70"/>
    </row>
    <row r="10825" spans="1:9" hidden="1" x14ac:dyDescent="0.25">
      <c r="A10825" s="224"/>
      <c r="B10825" s="56"/>
      <c r="C10825" s="126"/>
      <c r="D10825" s="61"/>
      <c r="E10825" s="56"/>
      <c r="F10825" s="67"/>
      <c r="G10825" s="100"/>
      <c r="H10825" s="64"/>
      <c r="I10825" s="70"/>
    </row>
    <row r="10826" spans="1:9" hidden="1" x14ac:dyDescent="0.25">
      <c r="A10826" s="224"/>
      <c r="B10826" s="56"/>
      <c r="C10826" s="126"/>
      <c r="D10826" s="61"/>
      <c r="E10826" s="56"/>
      <c r="F10826" s="67"/>
      <c r="G10826" s="63"/>
      <c r="H10826" s="64"/>
      <c r="I10826" s="70"/>
    </row>
    <row r="10827" spans="1:9" hidden="1" x14ac:dyDescent="0.25">
      <c r="A10827" s="224"/>
      <c r="B10827" s="56"/>
      <c r="C10827" s="126"/>
      <c r="D10827" s="61"/>
      <c r="E10827" s="56"/>
      <c r="F10827" s="67"/>
      <c r="G10827" s="63"/>
      <c r="H10827" s="64"/>
      <c r="I10827" s="56"/>
    </row>
    <row r="10828" spans="1:9" hidden="1" x14ac:dyDescent="0.25">
      <c r="A10828" s="224"/>
      <c r="B10828" s="56"/>
      <c r="C10828" s="56"/>
      <c r="D10828" s="57"/>
      <c r="E10828" s="72"/>
      <c r="F10828" s="76"/>
      <c r="G10828" s="63"/>
      <c r="H10828" s="64"/>
      <c r="I10828" s="56"/>
    </row>
    <row r="10829" spans="1:9" hidden="1" x14ac:dyDescent="0.25">
      <c r="A10829" s="224"/>
      <c r="B10829" s="56"/>
      <c r="C10829" s="75"/>
      <c r="D10829" s="57"/>
      <c r="E10829" s="72"/>
      <c r="F10829" s="76"/>
      <c r="G10829" s="63"/>
      <c r="H10829" s="64"/>
      <c r="I10829" s="56"/>
    </row>
    <row r="10830" spans="1:9" hidden="1" x14ac:dyDescent="0.25">
      <c r="A10830" s="224"/>
      <c r="B10830" s="56"/>
      <c r="C10830" s="56"/>
      <c r="D10830" s="57"/>
      <c r="E10830" s="56"/>
      <c r="F10830" s="76"/>
      <c r="G10830" s="63"/>
      <c r="H10830" s="64"/>
      <c r="I10830" s="56"/>
    </row>
    <row r="10831" spans="1:9" hidden="1" x14ac:dyDescent="0.25">
      <c r="A10831" s="224"/>
      <c r="B10831" s="81"/>
      <c r="C10831" s="56"/>
      <c r="D10831" s="57"/>
      <c r="E10831" s="72"/>
      <c r="F10831" s="67"/>
      <c r="G10831" s="63"/>
      <c r="H10831" s="64"/>
      <c r="I10831" s="56"/>
    </row>
    <row r="10832" spans="1:9" hidden="1" x14ac:dyDescent="0.25">
      <c r="A10832" s="224"/>
      <c r="B10832" s="68"/>
      <c r="C10832" s="56"/>
      <c r="D10832" s="57"/>
      <c r="E10832" s="56"/>
      <c r="F10832" s="67"/>
      <c r="G10832" s="63"/>
      <c r="H10832" s="64"/>
      <c r="I10832" s="56"/>
    </row>
    <row r="10833" spans="1:9" hidden="1" x14ac:dyDescent="0.25">
      <c r="A10833" s="224"/>
      <c r="B10833" s="56"/>
      <c r="C10833" s="56"/>
      <c r="D10833" s="72"/>
      <c r="E10833" s="56"/>
      <c r="F10833" s="77"/>
      <c r="G10833" s="63"/>
      <c r="H10833" s="64"/>
      <c r="I10833" s="56"/>
    </row>
    <row r="10834" spans="1:9" hidden="1" x14ac:dyDescent="0.25">
      <c r="A10834" s="224"/>
      <c r="B10834" s="55"/>
      <c r="C10834" s="75"/>
      <c r="D10834" s="61"/>
      <c r="E10834" s="56"/>
      <c r="F10834" s="77"/>
      <c r="G10834" s="63"/>
      <c r="H10834" s="64"/>
      <c r="I10834" s="56"/>
    </row>
    <row r="10835" spans="1:9" hidden="1" x14ac:dyDescent="0.25">
      <c r="A10835" s="224"/>
      <c r="B10835" s="56"/>
      <c r="C10835" s="56"/>
      <c r="D10835" s="98"/>
      <c r="E10835" s="56"/>
      <c r="F10835" s="77"/>
      <c r="G10835" s="63"/>
      <c r="H10835" s="64"/>
      <c r="I10835" s="56"/>
    </row>
    <row r="10836" spans="1:9" hidden="1" x14ac:dyDescent="0.25">
      <c r="A10836" s="224"/>
      <c r="B10836" s="56"/>
      <c r="C10836" s="56"/>
      <c r="D10836" s="98"/>
      <c r="E10836" s="56"/>
      <c r="F10836" s="77"/>
      <c r="G10836" s="63"/>
      <c r="H10836" s="64"/>
      <c r="I10836" s="56"/>
    </row>
    <row r="10837" spans="1:9" hidden="1" x14ac:dyDescent="0.25">
      <c r="A10837" s="224"/>
      <c r="B10837" s="56"/>
      <c r="C10837" s="56"/>
      <c r="D10837" s="98"/>
      <c r="E10837" s="56"/>
      <c r="F10837" s="77"/>
      <c r="G10837" s="63"/>
      <c r="H10837" s="64"/>
      <c r="I10837" s="56"/>
    </row>
    <row r="10838" spans="1:9" hidden="1" x14ac:dyDescent="0.25">
      <c r="A10838" s="224"/>
      <c r="B10838" s="56"/>
      <c r="C10838" s="56"/>
      <c r="D10838" s="72"/>
      <c r="E10838" s="56"/>
      <c r="F10838" s="77"/>
      <c r="G10838" s="63"/>
      <c r="H10838" s="106"/>
      <c r="I10838" s="56"/>
    </row>
    <row r="10839" spans="1:9" hidden="1" x14ac:dyDescent="0.25">
      <c r="A10839" s="224"/>
      <c r="B10839" s="68"/>
      <c r="C10839" s="56"/>
      <c r="D10839" s="87"/>
      <c r="E10839" s="72"/>
      <c r="F10839" s="62"/>
      <c r="G10839" s="63"/>
      <c r="H10839" s="106"/>
      <c r="I10839" s="70"/>
    </row>
    <row r="10840" spans="1:9" hidden="1" x14ac:dyDescent="0.25">
      <c r="A10840" s="224"/>
      <c r="B10840" s="60"/>
      <c r="C10840" s="151"/>
      <c r="D10840" s="57"/>
      <c r="E10840" s="72"/>
      <c r="F10840" s="62"/>
      <c r="G10840" s="63"/>
      <c r="H10840" s="106"/>
      <c r="I10840" s="70"/>
    </row>
    <row r="10841" spans="1:9" hidden="1" x14ac:dyDescent="0.25">
      <c r="A10841" s="224"/>
      <c r="B10841" s="56"/>
      <c r="C10841" s="56"/>
      <c r="D10841" s="61"/>
      <c r="E10841" s="56"/>
      <c r="F10841" s="62"/>
      <c r="G10841" s="63"/>
      <c r="H10841" s="64"/>
      <c r="I10841" s="70"/>
    </row>
    <row r="10842" spans="1:9" hidden="1" x14ac:dyDescent="0.25">
      <c r="A10842" s="224"/>
      <c r="B10842" s="56"/>
      <c r="C10842" s="56"/>
      <c r="D10842" s="57"/>
      <c r="E10842" s="56"/>
      <c r="F10842" s="62"/>
      <c r="G10842" s="63"/>
      <c r="H10842" s="64"/>
      <c r="I10842" s="70"/>
    </row>
    <row r="10843" spans="1:9" hidden="1" x14ac:dyDescent="0.25">
      <c r="A10843" s="224"/>
      <c r="B10843" s="68"/>
      <c r="C10843" s="56"/>
      <c r="D10843" s="57"/>
      <c r="E10843" s="66"/>
      <c r="F10843" s="76"/>
      <c r="G10843" s="63"/>
      <c r="H10843" s="64"/>
      <c r="I10843" s="56"/>
    </row>
    <row r="10844" spans="1:9" hidden="1" x14ac:dyDescent="0.25">
      <c r="A10844" s="224"/>
      <c r="B10844" s="56"/>
      <c r="C10844" s="111"/>
      <c r="D10844" s="57"/>
      <c r="E10844" s="72"/>
      <c r="F10844" s="76"/>
      <c r="G10844" s="63"/>
      <c r="H10844" s="64"/>
      <c r="I10844" s="56"/>
    </row>
    <row r="10845" spans="1:9" hidden="1" x14ac:dyDescent="0.25">
      <c r="A10845" s="224"/>
      <c r="B10845" s="56"/>
      <c r="C10845" s="123"/>
      <c r="D10845" s="57"/>
      <c r="E10845" s="72"/>
      <c r="F10845" s="62"/>
      <c r="G10845" s="63"/>
      <c r="H10845" s="64"/>
      <c r="I10845" s="56"/>
    </row>
    <row r="10846" spans="1:9" hidden="1" x14ac:dyDescent="0.25">
      <c r="A10846" s="224"/>
      <c r="B10846" s="56"/>
      <c r="C10846" s="56"/>
      <c r="D10846" s="72"/>
      <c r="E10846" s="72"/>
      <c r="F10846" s="62"/>
      <c r="G10846" s="63"/>
      <c r="H10846" s="64"/>
      <c r="I10846" s="56"/>
    </row>
    <row r="10847" spans="1:9" hidden="1" x14ac:dyDescent="0.25">
      <c r="A10847" s="224"/>
      <c r="B10847" s="56"/>
      <c r="C10847" s="71"/>
      <c r="D10847" s="57"/>
      <c r="E10847" s="72"/>
      <c r="F10847" s="62"/>
      <c r="G10847" s="63"/>
      <c r="H10847" s="64"/>
      <c r="I10847" s="56"/>
    </row>
    <row r="10848" spans="1:9" hidden="1" x14ac:dyDescent="0.25">
      <c r="A10848" s="224"/>
      <c r="B10848" s="56"/>
      <c r="C10848" s="56"/>
      <c r="D10848" s="72"/>
      <c r="E10848" s="56"/>
      <c r="F10848" s="77"/>
      <c r="G10848" s="63"/>
      <c r="H10848" s="64"/>
      <c r="I10848" s="56"/>
    </row>
    <row r="10849" spans="1:9" hidden="1" x14ac:dyDescent="0.25">
      <c r="A10849" s="224"/>
      <c r="B10849" s="56"/>
      <c r="C10849" s="56"/>
      <c r="D10849" s="57"/>
      <c r="E10849" s="56"/>
      <c r="F10849" s="62"/>
      <c r="G10849" s="63"/>
      <c r="H10849" s="64"/>
      <c r="I10849" s="56"/>
    </row>
    <row r="10850" spans="1:9" hidden="1" x14ac:dyDescent="0.25">
      <c r="A10850" s="224"/>
      <c r="B10850" s="56"/>
      <c r="C10850" s="56"/>
      <c r="D10850" s="57"/>
      <c r="E10850" s="72"/>
      <c r="F10850" s="76"/>
      <c r="G10850" s="63"/>
      <c r="H10850" s="64"/>
      <c r="I10850" s="56"/>
    </row>
    <row r="10851" spans="1:9" hidden="1" x14ac:dyDescent="0.25">
      <c r="A10851" s="224"/>
      <c r="B10851" s="55"/>
      <c r="C10851" s="75"/>
      <c r="D10851" s="61"/>
      <c r="E10851" s="56"/>
      <c r="F10851" s="77"/>
      <c r="G10851" s="63"/>
      <c r="H10851" s="64"/>
      <c r="I10851" s="56"/>
    </row>
    <row r="10852" spans="1:9" hidden="1" x14ac:dyDescent="0.25">
      <c r="A10852" s="224"/>
      <c r="B10852" s="56"/>
      <c r="C10852" s="123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4"/>
      <c r="B10853" s="56"/>
      <c r="C10853" s="56"/>
      <c r="D10853" s="72"/>
      <c r="E10853" s="72"/>
      <c r="F10853" s="62"/>
      <c r="G10853" s="63"/>
      <c r="H10853" s="106"/>
      <c r="I10853" s="56"/>
    </row>
    <row r="10854" spans="1:9" hidden="1" x14ac:dyDescent="0.25">
      <c r="A10854" s="224"/>
      <c r="B10854" s="56"/>
      <c r="C10854" s="71"/>
      <c r="D10854" s="57"/>
      <c r="E10854" s="72"/>
      <c r="F10854" s="62"/>
      <c r="G10854" s="63"/>
      <c r="H10854" s="106"/>
      <c r="I10854" s="56"/>
    </row>
    <row r="10855" spans="1:9" hidden="1" x14ac:dyDescent="0.25">
      <c r="A10855" s="224"/>
      <c r="B10855" s="55"/>
      <c r="C10855" s="123"/>
      <c r="D10855" s="105"/>
      <c r="E10855" s="66"/>
      <c r="F10855" s="77"/>
      <c r="G10855" s="63"/>
      <c r="H10855" s="106"/>
      <c r="I10855" s="56"/>
    </row>
    <row r="10856" spans="1:9" hidden="1" x14ac:dyDescent="0.25">
      <c r="A10856" s="224"/>
      <c r="B10856" s="56"/>
      <c r="C10856" s="123"/>
      <c r="D10856" s="57"/>
      <c r="E10856" s="72"/>
      <c r="F10856" s="62"/>
      <c r="G10856" s="63"/>
      <c r="H10856" s="106"/>
      <c r="I10856" s="56"/>
    </row>
    <row r="10857" spans="1:9" hidden="1" x14ac:dyDescent="0.25">
      <c r="A10857" s="224"/>
      <c r="B10857" s="56"/>
      <c r="C10857" s="56"/>
      <c r="D10857" s="72"/>
      <c r="E10857" s="72"/>
      <c r="F10857" s="62"/>
      <c r="G10857" s="63"/>
      <c r="H10857" s="106"/>
      <c r="I10857" s="56"/>
    </row>
    <row r="10858" spans="1:9" hidden="1" x14ac:dyDescent="0.25">
      <c r="A10858" s="224"/>
      <c r="B10858" s="56"/>
      <c r="C10858" s="71"/>
      <c r="D10858" s="57"/>
      <c r="E10858" s="72"/>
      <c r="F10858" s="62"/>
      <c r="G10858" s="63"/>
      <c r="H10858" s="106"/>
      <c r="I10858" s="56"/>
    </row>
    <row r="10859" spans="1:9" hidden="1" x14ac:dyDescent="0.25">
      <c r="A10859" s="224"/>
      <c r="B10859" s="55"/>
      <c r="C10859" s="123"/>
      <c r="D10859" s="105"/>
      <c r="E10859" s="66"/>
      <c r="F10859" s="77"/>
      <c r="G10859" s="63"/>
      <c r="H10859" s="106"/>
      <c r="I10859" s="56"/>
    </row>
    <row r="10860" spans="1:9" hidden="1" x14ac:dyDescent="0.25">
      <c r="A10860" s="224"/>
      <c r="B10860" s="56"/>
      <c r="C10860" s="56"/>
      <c r="D10860" s="57"/>
      <c r="E10860" s="56"/>
      <c r="F10860" s="76"/>
      <c r="G10860" s="63"/>
      <c r="H10860" s="106"/>
      <c r="I10860" s="56"/>
    </row>
    <row r="10861" spans="1:9" hidden="1" x14ac:dyDescent="0.25">
      <c r="A10861" s="224"/>
      <c r="B10861" s="56"/>
      <c r="C10861" s="56"/>
      <c r="D10861" s="57"/>
      <c r="E10861" s="66"/>
      <c r="F10861" s="62"/>
      <c r="G10861" s="63"/>
      <c r="H10861" s="106"/>
      <c r="I10861" s="56"/>
    </row>
    <row r="10862" spans="1:9" hidden="1" x14ac:dyDescent="0.25">
      <c r="A10862" s="224"/>
      <c r="B10862" s="56"/>
      <c r="C10862" s="56"/>
      <c r="D10862" s="57"/>
      <c r="E10862" s="72"/>
      <c r="F10862" s="67"/>
      <c r="G10862" s="63"/>
      <c r="H10862" s="106"/>
      <c r="I10862" s="56"/>
    </row>
    <row r="10863" spans="1:9" hidden="1" x14ac:dyDescent="0.25">
      <c r="A10863" s="224"/>
      <c r="B10863" s="56"/>
      <c r="C10863" s="111"/>
      <c r="D10863" s="57"/>
      <c r="E10863" s="72"/>
      <c r="F10863" s="76"/>
      <c r="G10863" s="63"/>
      <c r="H10863" s="106"/>
      <c r="I10863" s="56"/>
    </row>
    <row r="10864" spans="1:9" hidden="1" x14ac:dyDescent="0.25">
      <c r="A10864" s="224"/>
      <c r="B10864" s="56"/>
      <c r="C10864" s="56"/>
      <c r="D10864" s="57"/>
      <c r="E10864" s="66"/>
      <c r="F10864" s="76"/>
      <c r="G10864" s="63"/>
      <c r="H10864" s="106"/>
      <c r="I10864" s="56"/>
    </row>
    <row r="10865" spans="1:9" hidden="1" x14ac:dyDescent="0.25">
      <c r="A10865" s="224"/>
      <c r="B10865" s="56"/>
      <c r="C10865" s="56"/>
      <c r="D10865" s="57"/>
      <c r="E10865" s="56"/>
      <c r="F10865" s="76"/>
      <c r="G10865" s="63"/>
      <c r="H10865" s="106"/>
      <c r="I10865" s="56"/>
    </row>
    <row r="10866" spans="1:9" hidden="1" x14ac:dyDescent="0.25">
      <c r="A10866" s="224"/>
      <c r="B10866" s="56"/>
      <c r="C10866" s="56"/>
      <c r="D10866" s="57"/>
      <c r="E10866" s="72"/>
      <c r="F10866" s="62"/>
      <c r="G10866" s="63"/>
      <c r="H10866" s="64"/>
      <c r="I10866" s="56"/>
    </row>
    <row r="10867" spans="1:9" hidden="1" x14ac:dyDescent="0.25">
      <c r="A10867" s="224"/>
      <c r="B10867" s="56"/>
      <c r="C10867" s="56"/>
      <c r="D10867" s="61"/>
      <c r="E10867" s="72"/>
      <c r="F10867" s="76"/>
      <c r="G10867" s="63"/>
      <c r="H10867" s="106"/>
      <c r="I10867" s="73"/>
    </row>
    <row r="10868" spans="1:9" hidden="1" x14ac:dyDescent="0.25">
      <c r="A10868" s="224"/>
      <c r="B10868" s="68"/>
      <c r="C10868" s="56"/>
      <c r="D10868" s="57"/>
      <c r="E10868" s="72"/>
      <c r="F10868" s="62"/>
      <c r="G10868" s="63"/>
      <c r="H10868" s="106"/>
      <c r="I10868" s="73"/>
    </row>
    <row r="10869" spans="1:9" hidden="1" x14ac:dyDescent="0.25">
      <c r="A10869" s="224"/>
      <c r="B10869" s="56"/>
      <c r="C10869" s="56"/>
      <c r="D10869" s="57"/>
      <c r="E10869" s="56"/>
      <c r="F10869" s="62"/>
      <c r="G10869" s="63"/>
      <c r="H10869" s="64"/>
      <c r="I10869" s="56"/>
    </row>
    <row r="10870" spans="1:9" hidden="1" x14ac:dyDescent="0.25">
      <c r="A10870" s="224"/>
      <c r="B10870" s="56"/>
      <c r="C10870" s="56"/>
      <c r="D10870" s="57"/>
      <c r="E10870" s="72"/>
      <c r="F10870" s="76"/>
      <c r="G10870" s="63"/>
      <c r="H10870" s="64"/>
      <c r="I10870" s="56"/>
    </row>
    <row r="10871" spans="1:9" hidden="1" x14ac:dyDescent="0.25">
      <c r="A10871" s="224"/>
      <c r="B10871" s="56"/>
      <c r="C10871" s="56"/>
      <c r="D10871" s="72"/>
      <c r="E10871" s="56"/>
      <c r="F10871" s="77"/>
      <c r="G10871" s="63"/>
      <c r="H10871" s="64"/>
      <c r="I10871" s="56"/>
    </row>
    <row r="10872" spans="1:9" hidden="1" x14ac:dyDescent="0.25">
      <c r="A10872" s="224"/>
      <c r="B10872" s="55"/>
      <c r="C10872" s="75"/>
      <c r="D10872" s="61"/>
      <c r="E10872" s="56"/>
      <c r="F10872" s="77"/>
      <c r="G10872" s="63"/>
      <c r="H10872" s="64"/>
      <c r="I10872" s="73"/>
    </row>
    <row r="10873" spans="1:9" hidden="1" x14ac:dyDescent="0.25">
      <c r="A10873" s="224"/>
      <c r="B10873" s="68"/>
      <c r="C10873" s="72"/>
      <c r="D10873" s="87"/>
      <c r="E10873" s="72"/>
      <c r="F10873" s="62"/>
      <c r="G10873" s="63"/>
      <c r="H10873" s="64"/>
      <c r="I10873" s="73"/>
    </row>
    <row r="10874" spans="1:9" hidden="1" x14ac:dyDescent="0.25">
      <c r="A10874" s="224"/>
      <c r="B10874" s="74"/>
      <c r="C10874" s="56"/>
      <c r="D10874" s="57"/>
      <c r="E10874" s="66"/>
      <c r="F10874" s="59"/>
      <c r="G10874" s="63"/>
      <c r="H10874" s="64"/>
      <c r="I10874" s="224"/>
    </row>
    <row r="10875" spans="1:9" hidden="1" x14ac:dyDescent="0.25">
      <c r="A10875" s="224"/>
      <c r="B10875" s="55"/>
      <c r="C10875" s="55"/>
      <c r="D10875" s="57"/>
      <c r="E10875" s="56"/>
      <c r="F10875" s="58"/>
      <c r="G10875" s="63"/>
      <c r="H10875" s="64"/>
      <c r="I10875" s="224"/>
    </row>
    <row r="10876" spans="1:9" hidden="1" x14ac:dyDescent="0.25">
      <c r="A10876" s="224"/>
      <c r="B10876" s="74"/>
      <c r="C10876" s="56"/>
      <c r="D10876" s="57"/>
      <c r="E10876" s="66"/>
      <c r="F10876" s="59"/>
      <c r="G10876" s="63"/>
      <c r="H10876" s="64"/>
      <c r="I10876" s="73"/>
    </row>
    <row r="10877" spans="1:9" hidden="1" x14ac:dyDescent="0.25">
      <c r="A10877" s="224"/>
      <c r="B10877" s="81"/>
      <c r="C10877" s="56"/>
      <c r="D10877" s="57"/>
      <c r="E10877" s="56"/>
      <c r="F10877" s="76"/>
      <c r="G10877" s="63"/>
      <c r="H10877" s="64"/>
      <c r="I10877" s="73"/>
    </row>
    <row r="10878" spans="1:9" hidden="1" x14ac:dyDescent="0.25">
      <c r="A10878" s="224"/>
      <c r="B10878" s="56"/>
      <c r="C10878" s="65"/>
      <c r="D10878" s="57"/>
      <c r="E10878" s="72"/>
      <c r="F10878" s="76"/>
      <c r="G10878" s="63"/>
      <c r="H10878" s="64"/>
      <c r="I10878" s="73"/>
    </row>
    <row r="10879" spans="1:9" hidden="1" x14ac:dyDescent="0.25">
      <c r="A10879" s="224"/>
      <c r="B10879" s="56"/>
      <c r="C10879" s="56"/>
      <c r="D10879" s="57"/>
      <c r="E10879" s="72"/>
      <c r="F10879" s="76"/>
      <c r="G10879" s="63"/>
      <c r="H10879" s="64"/>
      <c r="I10879" s="73"/>
    </row>
    <row r="10880" spans="1:9" hidden="1" x14ac:dyDescent="0.25">
      <c r="A10880" s="224"/>
      <c r="B10880" s="56"/>
      <c r="C10880" s="56"/>
      <c r="D10880" s="57"/>
      <c r="E10880" s="72"/>
      <c r="F10880" s="62"/>
      <c r="G10880" s="63"/>
      <c r="H10880" s="64"/>
      <c r="I10880" s="73"/>
    </row>
    <row r="10881" spans="1:9" hidden="1" x14ac:dyDescent="0.25">
      <c r="A10881" s="224"/>
      <c r="B10881" s="56"/>
      <c r="C10881" s="56"/>
      <c r="D10881" s="57"/>
      <c r="E10881" s="72"/>
      <c r="F10881" s="62"/>
      <c r="G10881" s="63"/>
      <c r="H10881" s="64"/>
      <c r="I10881" s="56"/>
    </row>
    <row r="10882" spans="1:9" hidden="1" x14ac:dyDescent="0.25">
      <c r="A10882" s="224"/>
      <c r="B10882" s="68"/>
      <c r="C10882" s="56"/>
      <c r="D10882" s="57"/>
      <c r="E10882" s="56"/>
      <c r="F10882" s="97"/>
      <c r="G10882" s="63"/>
      <c r="H10882" s="64"/>
      <c r="I10882" s="56"/>
    </row>
    <row r="10883" spans="1:9" hidden="1" x14ac:dyDescent="0.25">
      <c r="A10883" s="224"/>
      <c r="B10883" s="56"/>
      <c r="C10883" s="56"/>
      <c r="D10883" s="57"/>
      <c r="E10883" s="72"/>
      <c r="F10883" s="67"/>
      <c r="G10883" s="63"/>
      <c r="H10883" s="64"/>
      <c r="I10883" s="56"/>
    </row>
    <row r="10884" spans="1:9" hidden="1" x14ac:dyDescent="0.25">
      <c r="A10884" s="224"/>
      <c r="B10884" s="56"/>
      <c r="C10884" s="56"/>
      <c r="D10884" s="57"/>
      <c r="E10884" s="72"/>
      <c r="F10884" s="67"/>
      <c r="G10884" s="63"/>
      <c r="H10884" s="64"/>
      <c r="I10884" s="56"/>
    </row>
    <row r="10885" spans="1:9" hidden="1" x14ac:dyDescent="0.25">
      <c r="A10885" s="224"/>
      <c r="B10885" s="56"/>
      <c r="C10885" s="56"/>
      <c r="D10885" s="57"/>
      <c r="E10885" s="56"/>
      <c r="F10885" s="62"/>
      <c r="G10885" s="63"/>
      <c r="H10885" s="64"/>
      <c r="I10885" s="56"/>
    </row>
    <row r="10886" spans="1:9" hidden="1" x14ac:dyDescent="0.25">
      <c r="A10886" s="224"/>
      <c r="B10886" s="56"/>
      <c r="C10886" s="56"/>
      <c r="D10886" s="151"/>
      <c r="E10886" s="56"/>
      <c r="F10886" s="77"/>
      <c r="G10886" s="63"/>
      <c r="H10886" s="64"/>
      <c r="I10886" s="56"/>
    </row>
    <row r="10887" spans="1:9" hidden="1" x14ac:dyDescent="0.25">
      <c r="A10887" s="224"/>
      <c r="B10887" s="56"/>
      <c r="C10887" s="56"/>
      <c r="D10887" s="98"/>
      <c r="E10887" s="56"/>
      <c r="F10887" s="77"/>
      <c r="G10887" s="63"/>
      <c r="H10887" s="64"/>
      <c r="I10887" s="70"/>
    </row>
    <row r="10888" spans="1:9" hidden="1" x14ac:dyDescent="0.25">
      <c r="A10888" s="224"/>
      <c r="B10888" s="68"/>
      <c r="C10888" s="194"/>
      <c r="D10888" s="57"/>
      <c r="E10888" s="56"/>
      <c r="F10888" s="62"/>
      <c r="G10888" s="63"/>
      <c r="H10888" s="64"/>
      <c r="I10888" s="70"/>
    </row>
    <row r="10889" spans="1:9" hidden="1" x14ac:dyDescent="0.25">
      <c r="A10889" s="224"/>
      <c r="B10889" s="56"/>
      <c r="C10889" s="56"/>
      <c r="D10889" s="57"/>
      <c r="E10889" s="86"/>
      <c r="F10889" s="96"/>
      <c r="G10889" s="63"/>
      <c r="H10889" s="64"/>
      <c r="I10889" s="70"/>
    </row>
    <row r="10890" spans="1:9" hidden="1" x14ac:dyDescent="0.25">
      <c r="A10890" s="224"/>
      <c r="B10890" s="56"/>
      <c r="C10890" s="56"/>
      <c r="D10890" s="57"/>
      <c r="E10890" s="56"/>
      <c r="F10890" s="62"/>
      <c r="G10890" s="63"/>
      <c r="H10890" s="64"/>
      <c r="I10890" s="70"/>
    </row>
    <row r="10891" spans="1:9" hidden="1" x14ac:dyDescent="0.25">
      <c r="A10891" s="224"/>
      <c r="B10891" s="65"/>
      <c r="C10891" s="56"/>
      <c r="D10891" s="57"/>
      <c r="E10891" s="66"/>
      <c r="F10891" s="76"/>
      <c r="G10891" s="63"/>
      <c r="H10891" s="64"/>
      <c r="I10891" s="70"/>
    </row>
    <row r="10892" spans="1:9" hidden="1" x14ac:dyDescent="0.25">
      <c r="A10892" s="224"/>
      <c r="B10892" s="65"/>
      <c r="C10892" s="56"/>
      <c r="D10892" s="87"/>
      <c r="E10892" s="72"/>
      <c r="F10892" s="76"/>
      <c r="G10892" s="63"/>
      <c r="H10892" s="64"/>
      <c r="I10892" s="70"/>
    </row>
    <row r="10893" spans="1:9" hidden="1" x14ac:dyDescent="0.25">
      <c r="A10893" s="224"/>
      <c r="B10893" s="65"/>
      <c r="C10893" s="56"/>
      <c r="D10893" s="61"/>
      <c r="E10893" s="56"/>
      <c r="F10893" s="76"/>
      <c r="G10893" s="63"/>
      <c r="H10893" s="64"/>
      <c r="I10893" s="70"/>
    </row>
    <row r="10894" spans="1:9" hidden="1" x14ac:dyDescent="0.25">
      <c r="A10894" s="224"/>
      <c r="B10894" s="65"/>
      <c r="C10894" s="56"/>
      <c r="D10894" s="57"/>
      <c r="E10894" s="72"/>
      <c r="F10894" s="76"/>
      <c r="G10894" s="63"/>
      <c r="H10894" s="64"/>
      <c r="I10894" s="70"/>
    </row>
    <row r="10895" spans="1:9" hidden="1" x14ac:dyDescent="0.25">
      <c r="A10895" s="224"/>
      <c r="B10895" s="56"/>
      <c r="C10895" s="75"/>
      <c r="D10895" s="57"/>
      <c r="E10895" s="72"/>
      <c r="F10895" s="62"/>
      <c r="G10895" s="63"/>
      <c r="H10895" s="64"/>
      <c r="I10895" s="70"/>
    </row>
    <row r="10896" spans="1:9" hidden="1" x14ac:dyDescent="0.25">
      <c r="A10896" s="224"/>
      <c r="B10896" s="56"/>
      <c r="C10896" s="56"/>
      <c r="D10896" s="57"/>
      <c r="E10896" s="66"/>
      <c r="F10896" s="116"/>
      <c r="G10896" s="63"/>
      <c r="H10896" s="64"/>
      <c r="I10896" s="70"/>
    </row>
    <row r="10897" spans="1:9" hidden="1" x14ac:dyDescent="0.25">
      <c r="A10897" s="224"/>
      <c r="B10897" s="81"/>
      <c r="C10897" s="56"/>
      <c r="D10897" s="57"/>
      <c r="E10897" s="56"/>
      <c r="F10897" s="76"/>
      <c r="G10897" s="63"/>
      <c r="H10897" s="64"/>
      <c r="I10897" s="70"/>
    </row>
    <row r="10898" spans="1:9" hidden="1" x14ac:dyDescent="0.25">
      <c r="A10898" s="224"/>
      <c r="B10898" s="56"/>
      <c r="C10898" s="56"/>
      <c r="D10898" s="57"/>
      <c r="E10898" s="56"/>
      <c r="F10898" s="76"/>
      <c r="G10898" s="63"/>
      <c r="H10898" s="64"/>
      <c r="I10898" s="70"/>
    </row>
    <row r="10899" spans="1:9" hidden="1" x14ac:dyDescent="0.25">
      <c r="A10899" s="224"/>
      <c r="B10899" s="56"/>
      <c r="C10899" s="56"/>
      <c r="D10899" s="57"/>
      <c r="E10899" s="56"/>
      <c r="F10899" s="62"/>
      <c r="G10899" s="63"/>
      <c r="H10899" s="64"/>
      <c r="I10899" s="70"/>
    </row>
    <row r="10900" spans="1:9" hidden="1" x14ac:dyDescent="0.25">
      <c r="A10900" s="224"/>
      <c r="B10900" s="56"/>
      <c r="C10900" s="56"/>
      <c r="D10900" s="57"/>
      <c r="E10900" s="56"/>
      <c r="F10900" s="62"/>
      <c r="G10900" s="63"/>
      <c r="H10900" s="64"/>
      <c r="I10900" s="70"/>
    </row>
    <row r="10901" spans="1:9" hidden="1" x14ac:dyDescent="0.25">
      <c r="A10901" s="224"/>
      <c r="B10901" s="81"/>
      <c r="C10901" s="56"/>
      <c r="D10901" s="57"/>
      <c r="E10901" s="72"/>
      <c r="F10901" s="67"/>
      <c r="G10901" s="63"/>
      <c r="H10901" s="64"/>
      <c r="I10901" s="70"/>
    </row>
    <row r="10902" spans="1:9" hidden="1" x14ac:dyDescent="0.25">
      <c r="A10902" s="224"/>
      <c r="B10902" s="56"/>
      <c r="C10902" s="56"/>
      <c r="D10902" s="57"/>
      <c r="E10902" s="56"/>
      <c r="F10902" s="62"/>
      <c r="G10902" s="63"/>
      <c r="H10902" s="64"/>
      <c r="I10902" s="70"/>
    </row>
    <row r="10903" spans="1:9" hidden="1" x14ac:dyDescent="0.25">
      <c r="A10903" s="224"/>
      <c r="B10903" s="81"/>
      <c r="C10903" s="75"/>
      <c r="D10903" s="57"/>
      <c r="E10903" s="56"/>
      <c r="F10903" s="76"/>
      <c r="G10903" s="63"/>
      <c r="H10903" s="64"/>
      <c r="I10903" s="73"/>
    </row>
    <row r="10904" spans="1:9" hidden="1" x14ac:dyDescent="0.25">
      <c r="A10904" s="224"/>
      <c r="B10904" s="68"/>
      <c r="C10904" s="56"/>
      <c r="D10904" s="57"/>
      <c r="E10904" s="56"/>
      <c r="F10904" s="67"/>
      <c r="G10904" s="63"/>
      <c r="H10904" s="64"/>
      <c r="I10904" s="73"/>
    </row>
    <row r="10905" spans="1:9" hidden="1" x14ac:dyDescent="0.25">
      <c r="A10905" s="224"/>
      <c r="B10905" s="56"/>
      <c r="C10905" s="56"/>
      <c r="D10905" s="57"/>
      <c r="E10905" s="56"/>
      <c r="F10905" s="76"/>
      <c r="G10905" s="63"/>
      <c r="H10905" s="64"/>
      <c r="I10905" s="73"/>
    </row>
    <row r="10906" spans="1:9" hidden="1" x14ac:dyDescent="0.25">
      <c r="A10906" s="224"/>
      <c r="B10906" s="56"/>
      <c r="C10906" s="56"/>
      <c r="D10906" s="61"/>
      <c r="E10906" s="56"/>
      <c r="F10906" s="97"/>
      <c r="G10906" s="63"/>
      <c r="H10906" s="64"/>
      <c r="I10906" s="56"/>
    </row>
    <row r="10907" spans="1:9" hidden="1" x14ac:dyDescent="0.25">
      <c r="A10907" s="224"/>
      <c r="B10907" s="55"/>
      <c r="C10907" s="123"/>
      <c r="D10907" s="87"/>
      <c r="E10907" s="72"/>
      <c r="F10907" s="62"/>
      <c r="G10907" s="63"/>
      <c r="H10907" s="64"/>
      <c r="I10907" s="56"/>
    </row>
    <row r="10908" spans="1:9" hidden="1" x14ac:dyDescent="0.25">
      <c r="A10908" s="224"/>
      <c r="B10908" s="74"/>
      <c r="C10908" s="75"/>
      <c r="D10908" s="72"/>
      <c r="E10908" s="72"/>
      <c r="F10908" s="58"/>
      <c r="G10908" s="63"/>
      <c r="H10908" s="64"/>
      <c r="I10908" s="56"/>
    </row>
    <row r="10909" spans="1:9" hidden="1" x14ac:dyDescent="0.25">
      <c r="A10909" s="224"/>
      <c r="B10909" s="56"/>
      <c r="C10909" s="56"/>
      <c r="D10909" s="57"/>
      <c r="E10909" s="66"/>
      <c r="F10909" s="76"/>
      <c r="G10909" s="63"/>
      <c r="H10909" s="64"/>
      <c r="I10909" s="56"/>
    </row>
    <row r="10910" spans="1:9" hidden="1" x14ac:dyDescent="0.25">
      <c r="A10910" s="224"/>
      <c r="B10910" s="56"/>
      <c r="C10910" s="56"/>
      <c r="D10910" s="57"/>
      <c r="E10910" s="86"/>
      <c r="F10910" s="67"/>
      <c r="G10910" s="63"/>
      <c r="H10910" s="64"/>
      <c r="I10910" s="56"/>
    </row>
    <row r="10911" spans="1:9" hidden="1" x14ac:dyDescent="0.25">
      <c r="A10911" s="224"/>
      <c r="B10911" s="56"/>
      <c r="C10911" s="56"/>
      <c r="D10911" s="61"/>
      <c r="E10911" s="56"/>
      <c r="F10911" s="97"/>
      <c r="G10911" s="63"/>
      <c r="H10911" s="64"/>
      <c r="I10911" s="56"/>
    </row>
    <row r="10912" spans="1:9" hidden="1" x14ac:dyDescent="0.25">
      <c r="A10912" s="224"/>
      <c r="B10912" s="68"/>
      <c r="C10912" s="56"/>
      <c r="D10912" s="57"/>
      <c r="E10912" s="56"/>
      <c r="F10912" s="62"/>
      <c r="G10912" s="63"/>
      <c r="H10912" s="64"/>
      <c r="I10912" s="56"/>
    </row>
    <row r="10913" spans="1:9" hidden="1" x14ac:dyDescent="0.25">
      <c r="A10913" s="224"/>
      <c r="B10913" s="68"/>
      <c r="C10913" s="56"/>
      <c r="D10913" s="87"/>
      <c r="E10913" s="72"/>
      <c r="F10913" s="62"/>
      <c r="G10913" s="63"/>
      <c r="H10913" s="64"/>
      <c r="I10913" s="56"/>
    </row>
    <row r="10914" spans="1:9" hidden="1" x14ac:dyDescent="0.25">
      <c r="A10914" s="224"/>
      <c r="B10914" s="56"/>
      <c r="C10914" s="56"/>
      <c r="D10914" s="72"/>
      <c r="E10914" s="56"/>
      <c r="F10914" s="77"/>
      <c r="G10914" s="63"/>
      <c r="H10914" s="64"/>
      <c r="I10914" s="56"/>
    </row>
    <row r="10915" spans="1:9" hidden="1" x14ac:dyDescent="0.25">
      <c r="A10915" s="224"/>
      <c r="B10915" s="55"/>
      <c r="C10915" s="75"/>
      <c r="D10915" s="61"/>
      <c r="E10915" s="56"/>
      <c r="F10915" s="77"/>
      <c r="G10915" s="63"/>
      <c r="H10915" s="64"/>
      <c r="I10915" s="56"/>
    </row>
    <row r="10916" spans="1:9" hidden="1" x14ac:dyDescent="0.25">
      <c r="A10916" s="224"/>
      <c r="B10916" s="55"/>
      <c r="C10916" s="75"/>
      <c r="D10916" s="61"/>
      <c r="E10916" s="56"/>
      <c r="F10916" s="77"/>
      <c r="G10916" s="63"/>
      <c r="H10916" s="64"/>
      <c r="I10916" s="56"/>
    </row>
    <row r="10917" spans="1:9" hidden="1" x14ac:dyDescent="0.25">
      <c r="A10917" s="224"/>
      <c r="B10917" s="56"/>
      <c r="C10917" s="56"/>
      <c r="D10917" s="98"/>
      <c r="E10917" s="56"/>
      <c r="F10917" s="77"/>
      <c r="G10917" s="63"/>
      <c r="H10917" s="64"/>
      <c r="I10917" s="56"/>
    </row>
    <row r="10918" spans="1:9" hidden="1" x14ac:dyDescent="0.25">
      <c r="A10918" s="224"/>
      <c r="B10918" s="56"/>
      <c r="C10918" s="56"/>
      <c r="D10918" s="57"/>
      <c r="E10918" s="72"/>
      <c r="F10918" s="62"/>
      <c r="G10918" s="63"/>
      <c r="H10918" s="106"/>
      <c r="I10918" s="56"/>
    </row>
    <row r="10919" spans="1:9" hidden="1" x14ac:dyDescent="0.25">
      <c r="A10919" s="224"/>
      <c r="B10919" s="56"/>
      <c r="C10919" s="75"/>
      <c r="D10919" s="56"/>
      <c r="E10919" s="72"/>
      <c r="F10919" s="58"/>
      <c r="G10919" s="63"/>
      <c r="H10919" s="106"/>
      <c r="I10919" s="56"/>
    </row>
    <row r="10920" spans="1:9" hidden="1" x14ac:dyDescent="0.25">
      <c r="A10920" s="224"/>
      <c r="B10920" s="56"/>
      <c r="C10920" s="56"/>
      <c r="D10920" s="98"/>
      <c r="E10920" s="56"/>
      <c r="F10920" s="77"/>
      <c r="G10920" s="63"/>
      <c r="H10920" s="106"/>
      <c r="I10920" s="56"/>
    </row>
    <row r="10921" spans="1:9" hidden="1" x14ac:dyDescent="0.25">
      <c r="A10921" s="224"/>
      <c r="B10921" s="55"/>
      <c r="C10921" s="123"/>
      <c r="D10921" s="56"/>
      <c r="E10921" s="66"/>
      <c r="F10921" s="62"/>
      <c r="G10921" s="63"/>
      <c r="H10921" s="106"/>
      <c r="I10921" s="56"/>
    </row>
    <row r="10922" spans="1:9" hidden="1" x14ac:dyDescent="0.25">
      <c r="A10922" s="224"/>
      <c r="B10922" s="55"/>
      <c r="C10922" s="123"/>
      <c r="D10922" s="105"/>
      <c r="E10922" s="66"/>
      <c r="F10922" s="77"/>
      <c r="G10922" s="63"/>
      <c r="H10922" s="106"/>
      <c r="I10922" s="414"/>
    </row>
    <row r="10923" spans="1:9" hidden="1" x14ac:dyDescent="0.25">
      <c r="A10923" s="224"/>
      <c r="B10923" s="414"/>
      <c r="C10923" s="414"/>
      <c r="D10923" s="500"/>
      <c r="E10923" s="414"/>
      <c r="F10923" s="437"/>
      <c r="G10923" s="417"/>
      <c r="H10923" s="106"/>
      <c r="I10923" s="56"/>
    </row>
    <row r="10924" spans="1:9" hidden="1" x14ac:dyDescent="0.25">
      <c r="A10924" s="224"/>
      <c r="B10924" s="56"/>
      <c r="C10924" s="56"/>
      <c r="D10924" s="57"/>
      <c r="E10924" s="86"/>
      <c r="F10924" s="67"/>
      <c r="G10924" s="63"/>
      <c r="H10924" s="457"/>
      <c r="I10924" s="56"/>
    </row>
    <row r="10925" spans="1:9" hidden="1" x14ac:dyDescent="0.25">
      <c r="A10925" s="224"/>
      <c r="B10925" s="56"/>
      <c r="C10925" s="56"/>
      <c r="D10925" s="57"/>
      <c r="E10925" s="72"/>
      <c r="F10925" s="76"/>
      <c r="G10925" s="63"/>
      <c r="H10925" s="64"/>
      <c r="I10925" s="56"/>
    </row>
    <row r="10926" spans="1:9" hidden="1" x14ac:dyDescent="0.25">
      <c r="A10926" s="224"/>
      <c r="B10926" s="56"/>
      <c r="C10926" s="56"/>
      <c r="D10926" s="61"/>
      <c r="E10926" s="56"/>
      <c r="F10926" s="62"/>
      <c r="G10926" s="63"/>
      <c r="H10926" s="64"/>
      <c r="I10926" s="56"/>
    </row>
    <row r="10927" spans="1:9" hidden="1" x14ac:dyDescent="0.25">
      <c r="A10927" s="224"/>
      <c r="B10927" s="56"/>
      <c r="C10927" s="56"/>
      <c r="D10927" s="98"/>
      <c r="E10927" s="56"/>
      <c r="F10927" s="77"/>
      <c r="G10927" s="63"/>
      <c r="H10927" s="64"/>
      <c r="I10927" s="56"/>
    </row>
    <row r="10928" spans="1:9" hidden="1" x14ac:dyDescent="0.25">
      <c r="A10928" s="224"/>
      <c r="B10928" s="56"/>
      <c r="C10928" s="56"/>
      <c r="D10928" s="57"/>
      <c r="E10928" s="66"/>
      <c r="F10928" s="76"/>
      <c r="G10928" s="63"/>
      <c r="H10928" s="106"/>
      <c r="I10928" s="56"/>
    </row>
    <row r="10929" spans="1:9" hidden="1" x14ac:dyDescent="0.25">
      <c r="A10929" s="224"/>
      <c r="B10929" s="56"/>
      <c r="C10929" s="80"/>
      <c r="D10929" s="57"/>
      <c r="E10929" s="66"/>
      <c r="F10929" s="76"/>
      <c r="G10929" s="63"/>
      <c r="H10929" s="106"/>
      <c r="I10929" s="56"/>
    </row>
    <row r="10930" spans="1:9" hidden="1" x14ac:dyDescent="0.25">
      <c r="A10930" s="224"/>
      <c r="B10930" s="56"/>
      <c r="C10930" s="81"/>
      <c r="D10930" s="57"/>
      <c r="E10930" s="72"/>
      <c r="F10930" s="62"/>
      <c r="G10930" s="63"/>
      <c r="H10930" s="106"/>
      <c r="I10930" s="73"/>
    </row>
    <row r="10931" spans="1:9" hidden="1" x14ac:dyDescent="0.25">
      <c r="A10931" s="224"/>
      <c r="B10931" s="56"/>
      <c r="C10931" s="230"/>
      <c r="D10931" s="83"/>
      <c r="E10931" s="66"/>
      <c r="F10931" s="76"/>
      <c r="G10931" s="63"/>
      <c r="H10931" s="106"/>
      <c r="I10931" s="73"/>
    </row>
    <row r="10932" spans="1:9" hidden="1" x14ac:dyDescent="0.25">
      <c r="A10932" s="224"/>
      <c r="B10932" s="56"/>
      <c r="C10932" s="56"/>
      <c r="D10932" s="57"/>
      <c r="E10932" s="86"/>
      <c r="F10932" s="67"/>
      <c r="G10932" s="63"/>
      <c r="H10932" s="64"/>
      <c r="I10932" s="73"/>
    </row>
    <row r="10933" spans="1:9" hidden="1" x14ac:dyDescent="0.25">
      <c r="A10933" s="224"/>
      <c r="B10933" s="68"/>
      <c r="C10933" s="56"/>
      <c r="D10933" s="87"/>
      <c r="E10933" s="66"/>
      <c r="F10933" s="76"/>
      <c r="G10933" s="63"/>
      <c r="H10933" s="64"/>
      <c r="I10933" s="73"/>
    </row>
    <row r="10934" spans="1:9" hidden="1" x14ac:dyDescent="0.25">
      <c r="A10934" s="224"/>
      <c r="B10934" s="56"/>
      <c r="C10934" s="56"/>
      <c r="D10934" s="61"/>
      <c r="E10934" s="56"/>
      <c r="F10934" s="97"/>
      <c r="G10934" s="63"/>
      <c r="H10934" s="64"/>
      <c r="I10934" s="73"/>
    </row>
    <row r="10935" spans="1:9" hidden="1" x14ac:dyDescent="0.25">
      <c r="A10935" s="224"/>
      <c r="B10935" s="74"/>
      <c r="C10935" s="56"/>
      <c r="D10935" s="57"/>
      <c r="E10935" s="72"/>
      <c r="F10935" s="62"/>
      <c r="G10935" s="63"/>
      <c r="H10935" s="64"/>
      <c r="I10935" s="73"/>
    </row>
    <row r="10936" spans="1:9" hidden="1" x14ac:dyDescent="0.25">
      <c r="A10936" s="224"/>
      <c r="B10936" s="56"/>
      <c r="C10936" s="56"/>
      <c r="D10936" s="83"/>
      <c r="E10936" s="72"/>
      <c r="F10936" s="76"/>
      <c r="G10936" s="63"/>
      <c r="H10936" s="64"/>
      <c r="I10936" s="73"/>
    </row>
    <row r="10937" spans="1:9" hidden="1" x14ac:dyDescent="0.25">
      <c r="A10937" s="224"/>
      <c r="B10937" s="56"/>
      <c r="C10937" s="56"/>
      <c r="D10937" s="108"/>
      <c r="E10937" s="72"/>
      <c r="F10937" s="62"/>
      <c r="G10937" s="63"/>
      <c r="H10937" s="64"/>
      <c r="I10937" s="73"/>
    </row>
    <row r="10938" spans="1:9" hidden="1" x14ac:dyDescent="0.25">
      <c r="A10938" s="224"/>
      <c r="B10938" s="56"/>
      <c r="C10938" s="56"/>
      <c r="D10938" s="57"/>
      <c r="E10938" s="72"/>
      <c r="F10938" s="67"/>
      <c r="G10938" s="63"/>
      <c r="H10938" s="64"/>
      <c r="I10938" s="73"/>
    </row>
    <row r="10939" spans="1:9" hidden="1" x14ac:dyDescent="0.25">
      <c r="A10939" s="224"/>
      <c r="B10939" s="56"/>
      <c r="C10939" s="56"/>
      <c r="D10939" s="57"/>
      <c r="E10939" s="72"/>
      <c r="F10939" s="77"/>
      <c r="G10939" s="63"/>
      <c r="H10939" s="64"/>
      <c r="I10939" s="73"/>
    </row>
    <row r="10940" spans="1:9" hidden="1" x14ac:dyDescent="0.25">
      <c r="A10940" s="224"/>
      <c r="B10940" s="68"/>
      <c r="C10940" s="56"/>
      <c r="D10940" s="57"/>
      <c r="E10940" s="72"/>
      <c r="F10940" s="67"/>
      <c r="G10940" s="63"/>
      <c r="H10940" s="64"/>
      <c r="I10940" s="56"/>
    </row>
    <row r="10941" spans="1:9" hidden="1" x14ac:dyDescent="0.25">
      <c r="A10941" s="224"/>
      <c r="B10941" s="56"/>
      <c r="C10941" s="65"/>
      <c r="D10941" s="87"/>
      <c r="E10941" s="72"/>
      <c r="F10941" s="67"/>
      <c r="G10941" s="63"/>
      <c r="H10941" s="64"/>
      <c r="I10941" s="56"/>
    </row>
    <row r="10942" spans="1:9" hidden="1" x14ac:dyDescent="0.25">
      <c r="A10942" s="224"/>
      <c r="B10942" s="56"/>
      <c r="C10942" s="56"/>
      <c r="D10942" s="61"/>
      <c r="E10942" s="72"/>
      <c r="F10942" s="67"/>
      <c r="G10942" s="63"/>
      <c r="H10942" s="64"/>
      <c r="I10942" s="56"/>
    </row>
    <row r="10943" spans="1:9" hidden="1" x14ac:dyDescent="0.25">
      <c r="A10943" s="224"/>
      <c r="B10943" s="68"/>
      <c r="C10943" s="56"/>
      <c r="D10943" s="57"/>
      <c r="E10943" s="66"/>
      <c r="F10943" s="76"/>
      <c r="G10943" s="63"/>
      <c r="H10943" s="64"/>
      <c r="I10943" s="56"/>
    </row>
    <row r="10944" spans="1:9" hidden="1" x14ac:dyDescent="0.25">
      <c r="A10944" s="224"/>
      <c r="B10944" s="74"/>
      <c r="C10944" s="56"/>
      <c r="D10944" s="57"/>
      <c r="E10944" s="66"/>
      <c r="F10944" s="59"/>
      <c r="G10944" s="63"/>
      <c r="H10944" s="64"/>
      <c r="I10944" s="56"/>
    </row>
    <row r="10945" spans="1:9" hidden="1" x14ac:dyDescent="0.25">
      <c r="A10945" s="224"/>
      <c r="B10945" s="81"/>
      <c r="C10945" s="56"/>
      <c r="D10945" s="57"/>
      <c r="E10945" s="56"/>
      <c r="F10945" s="76"/>
      <c r="G10945" s="63"/>
      <c r="H10945" s="64"/>
      <c r="I10945" s="56"/>
    </row>
    <row r="10946" spans="1:9" hidden="1" x14ac:dyDescent="0.25">
      <c r="A10946" s="224"/>
      <c r="B10946" s="55"/>
      <c r="C10946" s="55"/>
      <c r="D10946" s="57"/>
      <c r="E10946" s="56"/>
      <c r="F10946" s="67"/>
      <c r="G10946" s="63"/>
      <c r="H10946" s="64"/>
      <c r="I10946" s="56"/>
    </row>
    <row r="10947" spans="1:9" hidden="1" x14ac:dyDescent="0.25">
      <c r="A10947" s="224"/>
      <c r="B10947" s="56"/>
      <c r="C10947" s="56"/>
      <c r="D10947" s="57"/>
      <c r="E10947" s="72"/>
      <c r="F10947" s="62"/>
      <c r="G10947" s="63"/>
      <c r="H10947" s="64"/>
      <c r="I10947" s="56"/>
    </row>
    <row r="10948" spans="1:9" hidden="1" x14ac:dyDescent="0.25">
      <c r="A10948" s="224"/>
      <c r="B10948" s="56"/>
      <c r="C10948" s="71"/>
      <c r="D10948" s="57"/>
      <c r="E10948" s="72"/>
      <c r="F10948" s="62"/>
      <c r="G10948" s="63"/>
      <c r="H10948" s="64"/>
      <c r="I10948" s="56"/>
    </row>
    <row r="10949" spans="1:9" hidden="1" x14ac:dyDescent="0.25">
      <c r="A10949" s="224"/>
      <c r="B10949" s="55"/>
      <c r="C10949" s="75"/>
      <c r="D10949" s="57"/>
      <c r="E10949" s="72"/>
      <c r="F10949" s="76"/>
      <c r="G10949" s="63"/>
      <c r="H10949" s="64"/>
      <c r="I10949" s="56"/>
    </row>
    <row r="10950" spans="1:9" hidden="1" x14ac:dyDescent="0.25">
      <c r="A10950" s="224"/>
      <c r="B10950" s="56"/>
      <c r="C10950" s="56"/>
      <c r="D10950" s="57"/>
      <c r="E10950" s="72"/>
      <c r="F10950" s="62"/>
      <c r="G10950" s="63"/>
      <c r="H10950" s="64"/>
      <c r="I10950" s="56"/>
    </row>
    <row r="10951" spans="1:9" hidden="1" x14ac:dyDescent="0.25">
      <c r="A10951" s="224"/>
      <c r="B10951" s="60"/>
      <c r="C10951" s="151"/>
      <c r="D10951" s="61"/>
      <c r="E10951" s="56"/>
      <c r="F10951" s="77"/>
      <c r="G10951" s="63"/>
      <c r="H10951" s="64"/>
      <c r="I10951" s="56"/>
    </row>
    <row r="10952" spans="1:9" hidden="1" x14ac:dyDescent="0.25">
      <c r="A10952" s="224"/>
      <c r="B10952" s="56"/>
      <c r="C10952" s="56"/>
      <c r="D10952" s="72"/>
      <c r="E10952" s="56"/>
      <c r="F10952" s="77"/>
      <c r="G10952" s="63"/>
      <c r="H10952" s="64"/>
      <c r="I10952" s="56"/>
    </row>
    <row r="10953" spans="1:9" hidden="1" x14ac:dyDescent="0.25">
      <c r="A10953" s="224"/>
      <c r="B10953" s="55"/>
      <c r="C10953" s="75"/>
      <c r="D10953" s="61"/>
      <c r="E10953" s="56"/>
      <c r="F10953" s="77"/>
      <c r="G10953" s="63"/>
      <c r="H10953" s="64"/>
      <c r="I10953" s="56"/>
    </row>
    <row r="10954" spans="1:9" hidden="1" x14ac:dyDescent="0.25">
      <c r="A10954" s="224"/>
      <c r="B10954" s="56"/>
      <c r="C10954" s="56"/>
      <c r="D10954" s="98"/>
      <c r="E10954" s="56"/>
      <c r="F10954" s="77"/>
      <c r="G10954" s="63"/>
      <c r="H10954" s="64"/>
      <c r="I10954" s="56"/>
    </row>
    <row r="10955" spans="1:9" hidden="1" x14ac:dyDescent="0.25">
      <c r="A10955" s="224"/>
      <c r="B10955" s="56"/>
      <c r="C10955" s="65"/>
      <c r="D10955" s="87"/>
      <c r="E10955" s="72"/>
      <c r="F10955" s="67"/>
      <c r="G10955" s="63"/>
      <c r="H10955" s="64"/>
      <c r="I10955" s="56"/>
    </row>
    <row r="10956" spans="1:9" hidden="1" x14ac:dyDescent="0.25">
      <c r="A10956" s="224"/>
      <c r="B10956" s="68"/>
      <c r="C10956" s="56"/>
      <c r="D10956" s="57"/>
      <c r="E10956" s="56"/>
      <c r="F10956" s="67"/>
      <c r="G10956" s="63"/>
      <c r="H10956" s="106"/>
      <c r="I10956" s="56"/>
    </row>
    <row r="10957" spans="1:9" hidden="1" x14ac:dyDescent="0.25">
      <c r="A10957" s="224"/>
      <c r="B10957" s="74"/>
      <c r="C10957" s="56"/>
      <c r="D10957" s="57"/>
      <c r="E10957" s="66"/>
      <c r="F10957" s="59"/>
      <c r="G10957" s="63"/>
      <c r="H10957" s="106"/>
      <c r="I10957" s="56"/>
    </row>
    <row r="10958" spans="1:9" hidden="1" x14ac:dyDescent="0.25">
      <c r="A10958" s="224"/>
      <c r="B10958" s="56"/>
      <c r="C10958" s="56"/>
      <c r="D10958" s="57"/>
      <c r="E10958" s="72"/>
      <c r="F10958" s="62"/>
      <c r="G10958" s="63"/>
      <c r="H10958" s="106"/>
      <c r="I10958" s="56"/>
    </row>
    <row r="10959" spans="1:9" hidden="1" x14ac:dyDescent="0.25">
      <c r="A10959" s="224"/>
      <c r="B10959" s="74"/>
      <c r="C10959" s="56"/>
      <c r="D10959" s="57"/>
      <c r="E10959" s="66"/>
      <c r="F10959" s="59"/>
      <c r="G10959" s="63"/>
      <c r="H10959" s="106"/>
      <c r="I10959" s="56"/>
    </row>
    <row r="10960" spans="1:9" hidden="1" x14ac:dyDescent="0.25">
      <c r="A10960" s="224"/>
      <c r="B10960" s="56"/>
      <c r="C10960" s="65"/>
      <c r="D10960" s="87"/>
      <c r="E10960" s="72"/>
      <c r="F10960" s="67"/>
      <c r="G10960" s="63"/>
      <c r="H10960" s="64"/>
      <c r="I10960" s="56"/>
    </row>
    <row r="10961" spans="1:9" hidden="1" x14ac:dyDescent="0.25">
      <c r="A10961" s="224"/>
      <c r="B10961" s="56"/>
      <c r="C10961" s="56"/>
      <c r="D10961" s="61"/>
      <c r="E10961" s="72"/>
      <c r="F10961" s="67"/>
      <c r="G10961" s="63"/>
      <c r="H10961" s="64"/>
      <c r="I10961" s="56"/>
    </row>
    <row r="10962" spans="1:9" hidden="1" x14ac:dyDescent="0.25">
      <c r="A10962" s="224"/>
      <c r="B10962" s="68"/>
      <c r="C10962" s="56"/>
      <c r="D10962" s="57"/>
      <c r="E10962" s="56"/>
      <c r="F10962" s="67"/>
      <c r="G10962" s="63"/>
      <c r="H10962" s="64"/>
      <c r="I10962" s="56"/>
    </row>
    <row r="10963" spans="1:9" hidden="1" x14ac:dyDescent="0.25">
      <c r="A10963" s="224"/>
      <c r="B10963" s="56"/>
      <c r="C10963" s="56"/>
      <c r="D10963" s="57"/>
      <c r="E10963" s="72"/>
      <c r="F10963" s="62"/>
      <c r="G10963" s="63"/>
      <c r="H10963" s="64"/>
      <c r="I10963" s="70"/>
    </row>
    <row r="10964" spans="1:9" hidden="1" x14ac:dyDescent="0.25">
      <c r="A10964" s="224"/>
      <c r="B10964" s="56"/>
      <c r="C10964" s="56"/>
      <c r="D10964" s="57"/>
      <c r="E10964" s="86"/>
      <c r="F10964" s="96"/>
      <c r="G10964" s="63"/>
      <c r="H10964" s="64"/>
      <c r="I10964" s="70"/>
    </row>
    <row r="10965" spans="1:9" hidden="1" x14ac:dyDescent="0.25">
      <c r="A10965" s="224"/>
      <c r="B10965" s="56"/>
      <c r="C10965" s="56"/>
      <c r="D10965" s="72"/>
      <c r="E10965" s="56"/>
      <c r="F10965" s="77"/>
      <c r="G10965" s="63"/>
      <c r="H10965" s="64"/>
      <c r="I10965" s="70"/>
    </row>
    <row r="10966" spans="1:9" hidden="1" x14ac:dyDescent="0.25">
      <c r="A10966" s="224"/>
      <c r="B10966" s="56"/>
      <c r="C10966" s="56"/>
      <c r="D10966" s="57"/>
      <c r="E10966" s="66"/>
      <c r="F10966" s="76"/>
      <c r="G10966" s="63"/>
      <c r="H10966" s="64"/>
      <c r="I10966" s="70"/>
    </row>
    <row r="10967" spans="1:9" hidden="1" x14ac:dyDescent="0.25">
      <c r="A10967" s="224"/>
      <c r="B10967" s="55"/>
      <c r="C10967" s="75"/>
      <c r="D10967" s="57"/>
      <c r="E10967" s="86"/>
      <c r="F10967" s="67"/>
      <c r="G10967" s="63"/>
      <c r="H10967" s="64"/>
      <c r="I10967" s="70"/>
    </row>
    <row r="10968" spans="1:9" hidden="1" x14ac:dyDescent="0.25">
      <c r="A10968" s="224"/>
      <c r="B10968" s="68"/>
      <c r="C10968" s="56"/>
      <c r="D10968" s="57"/>
      <c r="E10968" s="56"/>
      <c r="F10968" s="67"/>
      <c r="G10968" s="63"/>
      <c r="H10968" s="64"/>
      <c r="I10968" s="70"/>
    </row>
    <row r="10969" spans="1:9" hidden="1" x14ac:dyDescent="0.25">
      <c r="A10969" s="224"/>
      <c r="B10969" s="68"/>
      <c r="C10969" s="56"/>
      <c r="D10969" s="57"/>
      <c r="E10969" s="56"/>
      <c r="F10969" s="67"/>
      <c r="G10969" s="63"/>
      <c r="H10969" s="64"/>
      <c r="I10969" s="70"/>
    </row>
    <row r="10970" spans="1:9" hidden="1" x14ac:dyDescent="0.25">
      <c r="A10970" s="224"/>
      <c r="B10970" s="68"/>
      <c r="C10970" s="56"/>
      <c r="D10970" s="57"/>
      <c r="E10970" s="56"/>
      <c r="F10970" s="67"/>
      <c r="G10970" s="63"/>
      <c r="H10970" s="64"/>
      <c r="I10970" s="70"/>
    </row>
    <row r="10971" spans="1:9" hidden="1" x14ac:dyDescent="0.25">
      <c r="A10971" s="224"/>
      <c r="B10971" s="65"/>
      <c r="C10971" s="65"/>
      <c r="D10971" s="61"/>
      <c r="E10971" s="69"/>
      <c r="F10971" s="62"/>
      <c r="G10971" s="63"/>
      <c r="H10971" s="64"/>
      <c r="I10971" s="70"/>
    </row>
    <row r="10972" spans="1:9" hidden="1" x14ac:dyDescent="0.25">
      <c r="A10972" s="224"/>
      <c r="B10972" s="60"/>
      <c r="C10972" s="56"/>
      <c r="D10972" s="61"/>
      <c r="E10972" s="56"/>
      <c r="F10972" s="62"/>
      <c r="G10972" s="63"/>
      <c r="H10972" s="64"/>
      <c r="I10972" s="70"/>
    </row>
    <row r="10973" spans="1:9" hidden="1" x14ac:dyDescent="0.25">
      <c r="A10973" s="224"/>
      <c r="B10973" s="56"/>
      <c r="C10973" s="56"/>
      <c r="D10973" s="61"/>
      <c r="E10973" s="56"/>
      <c r="F10973" s="97"/>
      <c r="G10973" s="63"/>
      <c r="H10973" s="64"/>
      <c r="I10973" s="56"/>
    </row>
    <row r="10974" spans="1:9" hidden="1" x14ac:dyDescent="0.25">
      <c r="A10974" s="224"/>
      <c r="B10974" s="56"/>
      <c r="C10974" s="56"/>
      <c r="D10974" s="57"/>
      <c r="E10974" s="56"/>
      <c r="F10974" s="62"/>
      <c r="G10974" s="63"/>
      <c r="H10974" s="64"/>
      <c r="I10974" s="56"/>
    </row>
    <row r="10975" spans="1:9" hidden="1" x14ac:dyDescent="0.25">
      <c r="A10975" s="224"/>
      <c r="B10975" s="56"/>
      <c r="C10975" s="65"/>
      <c r="D10975" s="87"/>
      <c r="E10975" s="72"/>
      <c r="F10975" s="67"/>
      <c r="G10975" s="63"/>
      <c r="H10975" s="64"/>
      <c r="I10975" s="56"/>
    </row>
    <row r="10976" spans="1:9" hidden="1" x14ac:dyDescent="0.25">
      <c r="A10976" s="224"/>
      <c r="B10976" s="68"/>
      <c r="C10976" s="56"/>
      <c r="D10976" s="57"/>
      <c r="E10976" s="66"/>
      <c r="F10976" s="76"/>
      <c r="G10976" s="63"/>
      <c r="H10976" s="64"/>
      <c r="I10976" s="56"/>
    </row>
    <row r="10977" spans="1:9" hidden="1" x14ac:dyDescent="0.25">
      <c r="A10977" s="224"/>
      <c r="B10977" s="65"/>
      <c r="C10977" s="65"/>
      <c r="D10977" s="61"/>
      <c r="E10977" s="69"/>
      <c r="F10977" s="62"/>
      <c r="G10977" s="63"/>
      <c r="H10977" s="64"/>
      <c r="I10977" s="56"/>
    </row>
    <row r="10978" spans="1:9" hidden="1" x14ac:dyDescent="0.25">
      <c r="A10978" s="224"/>
      <c r="B10978" s="81"/>
      <c r="C10978" s="56"/>
      <c r="D10978" s="57"/>
      <c r="E10978" s="72"/>
      <c r="F10978" s="67"/>
      <c r="G10978" s="63"/>
      <c r="H10978" s="64"/>
      <c r="I10978" s="56"/>
    </row>
    <row r="10979" spans="1:9" hidden="1" x14ac:dyDescent="0.25">
      <c r="A10979" s="224"/>
      <c r="B10979" s="68"/>
      <c r="C10979" s="56"/>
      <c r="D10979" s="57"/>
      <c r="E10979" s="66"/>
      <c r="F10979" s="76"/>
      <c r="G10979" s="63"/>
      <c r="H10979" s="64"/>
      <c r="I10979" s="56"/>
    </row>
    <row r="10980" spans="1:9" hidden="1" x14ac:dyDescent="0.25">
      <c r="A10980" s="224"/>
      <c r="B10980" s="56"/>
      <c r="C10980" s="56"/>
      <c r="D10980" s="57"/>
      <c r="E10980" s="56"/>
      <c r="F10980" s="62"/>
      <c r="G10980" s="63"/>
      <c r="H10980" s="64"/>
      <c r="I10980" s="56"/>
    </row>
    <row r="10981" spans="1:9" hidden="1" x14ac:dyDescent="0.25">
      <c r="A10981" s="224"/>
      <c r="B10981" s="56"/>
      <c r="C10981" s="80"/>
      <c r="D10981" s="57"/>
      <c r="E10981" s="66"/>
      <c r="F10981" s="76"/>
      <c r="G10981" s="63"/>
      <c r="H10981" s="64"/>
      <c r="I10981" s="56"/>
    </row>
    <row r="10982" spans="1:9" hidden="1" x14ac:dyDescent="0.25">
      <c r="A10982" s="224"/>
      <c r="B10982" s="56"/>
      <c r="C10982" s="56"/>
      <c r="D10982" s="57"/>
      <c r="E10982" s="86"/>
      <c r="F10982" s="67"/>
      <c r="G10982" s="63"/>
      <c r="H10982" s="64"/>
      <c r="I10982" s="56"/>
    </row>
    <row r="10983" spans="1:9" hidden="1" x14ac:dyDescent="0.25">
      <c r="A10983" s="224"/>
      <c r="B10983" s="56"/>
      <c r="C10983" s="71"/>
      <c r="D10983" s="57"/>
      <c r="E10983" s="72"/>
      <c r="F10983" s="62"/>
      <c r="G10983" s="63"/>
      <c r="H10983" s="64"/>
      <c r="I10983" s="56"/>
    </row>
    <row r="10984" spans="1:9" hidden="1" x14ac:dyDescent="0.25">
      <c r="A10984" s="224"/>
      <c r="B10984" s="56"/>
      <c r="C10984" s="75"/>
      <c r="D10984" s="242"/>
      <c r="E10984" s="72"/>
      <c r="F10984" s="62"/>
      <c r="G10984" s="63"/>
      <c r="H10984" s="106"/>
      <c r="I10984" s="56"/>
    </row>
    <row r="10985" spans="1:9" hidden="1" x14ac:dyDescent="0.25">
      <c r="A10985" s="224"/>
      <c r="B10985" s="56"/>
      <c r="C10985" s="56"/>
      <c r="D10985" s="57"/>
      <c r="E10985" s="72"/>
      <c r="F10985" s="62"/>
      <c r="G10985" s="63"/>
      <c r="H10985" s="64"/>
      <c r="I10985" s="56"/>
    </row>
    <row r="10986" spans="1:9" hidden="1" x14ac:dyDescent="0.25">
      <c r="A10986" s="224"/>
      <c r="B10986" s="56"/>
      <c r="C10986" s="56"/>
      <c r="D10986" s="61"/>
      <c r="E10986" s="72"/>
      <c r="F10986" s="62"/>
      <c r="G10986" s="63"/>
      <c r="H10986" s="64"/>
      <c r="I10986" s="56"/>
    </row>
    <row r="10987" spans="1:9" hidden="1" x14ac:dyDescent="0.25">
      <c r="A10987" s="224"/>
      <c r="B10987" s="55"/>
      <c r="C10987" s="56"/>
      <c r="D10987" s="57"/>
      <c r="E10987" s="72"/>
      <c r="F10987" s="62"/>
      <c r="G10987" s="63"/>
      <c r="H10987" s="64"/>
      <c r="I10987" s="56"/>
    </row>
    <row r="10988" spans="1:9" hidden="1" x14ac:dyDescent="0.25">
      <c r="A10988" s="224"/>
      <c r="B10988" s="68"/>
      <c r="C10988" s="56"/>
      <c r="D10988" s="87"/>
      <c r="E10988" s="72"/>
      <c r="F10988" s="62"/>
      <c r="G10988" s="63"/>
      <c r="H10988" s="64"/>
      <c r="I10988" s="56"/>
    </row>
    <row r="10989" spans="1:9" hidden="1" x14ac:dyDescent="0.25">
      <c r="A10989" s="224"/>
      <c r="B10989" s="56"/>
      <c r="C10989" s="56"/>
      <c r="D10989" s="61"/>
      <c r="E10989" s="72"/>
      <c r="F10989" s="76"/>
      <c r="G10989" s="63"/>
      <c r="H10989" s="64"/>
      <c r="I10989" s="56"/>
    </row>
    <row r="10990" spans="1:9" hidden="1" x14ac:dyDescent="0.25">
      <c r="A10990" s="224"/>
      <c r="B10990" s="55"/>
      <c r="C10990" s="75"/>
      <c r="D10990" s="57"/>
      <c r="E10990" s="86"/>
      <c r="F10990" s="67"/>
      <c r="G10990" s="63"/>
      <c r="H10990" s="64"/>
      <c r="I10990" s="56"/>
    </row>
    <row r="10991" spans="1:9" hidden="1" x14ac:dyDescent="0.25">
      <c r="A10991" s="224"/>
      <c r="B10991" s="55"/>
      <c r="C10991" s="75"/>
      <c r="D10991" s="98"/>
      <c r="E10991" s="56"/>
      <c r="F10991" s="77"/>
      <c r="G10991" s="63"/>
      <c r="H10991" s="64"/>
      <c r="I10991" s="56"/>
    </row>
    <row r="10992" spans="1:9" hidden="1" x14ac:dyDescent="0.25">
      <c r="A10992" s="224"/>
      <c r="B10992" s="68"/>
      <c r="C10992" s="72"/>
      <c r="D10992" s="87"/>
      <c r="E10992" s="72"/>
      <c r="F10992" s="62"/>
      <c r="G10992" s="63"/>
      <c r="H10992" s="64"/>
      <c r="I10992" s="56"/>
    </row>
    <row r="10993" spans="1:9" hidden="1" x14ac:dyDescent="0.25">
      <c r="A10993" s="224"/>
      <c r="B10993" s="68"/>
      <c r="C10993" s="56"/>
      <c r="D10993" s="71"/>
      <c r="E10993" s="71"/>
      <c r="F10993" s="96"/>
      <c r="G10993" s="63"/>
      <c r="H10993" s="64"/>
      <c r="I10993" s="56"/>
    </row>
    <row r="10994" spans="1:9" hidden="1" x14ac:dyDescent="0.25">
      <c r="A10994" s="224"/>
      <c r="B10994" s="56"/>
      <c r="C10994" s="56"/>
      <c r="D10994" s="98"/>
      <c r="E10994" s="56"/>
      <c r="F10994" s="77"/>
      <c r="G10994" s="63"/>
      <c r="H10994" s="64"/>
      <c r="I10994" s="56"/>
    </row>
    <row r="10995" spans="1:9" hidden="1" x14ac:dyDescent="0.25">
      <c r="A10995" s="224"/>
      <c r="B10995" s="56"/>
      <c r="C10995" s="71"/>
      <c r="D10995" s="57"/>
      <c r="E10995" s="72"/>
      <c r="F10995" s="62"/>
      <c r="G10995" s="63"/>
      <c r="H10995" s="64"/>
      <c r="I10995" s="56"/>
    </row>
    <row r="10996" spans="1:9" hidden="1" x14ac:dyDescent="0.25">
      <c r="A10996" s="224"/>
      <c r="B10996" s="56"/>
      <c r="C10996" s="56"/>
      <c r="D10996" s="57"/>
      <c r="E10996" s="56"/>
      <c r="F10996" s="62"/>
      <c r="G10996" s="63"/>
      <c r="H10996" s="106"/>
      <c r="I10996" s="56"/>
    </row>
    <row r="10997" spans="1:9" hidden="1" x14ac:dyDescent="0.25">
      <c r="A10997" s="224"/>
      <c r="B10997" s="56"/>
      <c r="C10997" s="56"/>
      <c r="D10997" s="57"/>
      <c r="E10997" s="72"/>
      <c r="F10997" s="76"/>
      <c r="G10997" s="63"/>
      <c r="H10997" s="64"/>
      <c r="I10997" s="56"/>
    </row>
    <row r="10998" spans="1:9" hidden="1" x14ac:dyDescent="0.25">
      <c r="A10998" s="224"/>
      <c r="B10998" s="56"/>
      <c r="C10998" s="56"/>
      <c r="D10998" s="57"/>
      <c r="E10998" s="72"/>
      <c r="F10998" s="76"/>
      <c r="G10998" s="63"/>
      <c r="H10998" s="64"/>
      <c r="I10998" s="56"/>
    </row>
    <row r="10999" spans="1:9" hidden="1" x14ac:dyDescent="0.25">
      <c r="A10999" s="224"/>
      <c r="B10999" s="74"/>
      <c r="C10999" s="56"/>
      <c r="D10999" s="57"/>
      <c r="E10999" s="72"/>
      <c r="F10999" s="62"/>
      <c r="G10999" s="63"/>
      <c r="H10999" s="64"/>
      <c r="I10999" s="56"/>
    </row>
    <row r="11000" spans="1:9" hidden="1" x14ac:dyDescent="0.25">
      <c r="A11000" s="224"/>
      <c r="B11000" s="55"/>
      <c r="C11000" s="75"/>
      <c r="D11000" s="57"/>
      <c r="E11000" s="66"/>
      <c r="F11000" s="62"/>
      <c r="G11000" s="63"/>
      <c r="H11000" s="64"/>
      <c r="I11000" s="56"/>
    </row>
    <row r="11001" spans="1:9" hidden="1" x14ac:dyDescent="0.25">
      <c r="A11001" s="224"/>
      <c r="B11001" s="56"/>
      <c r="C11001" s="56"/>
      <c r="D11001" s="98"/>
      <c r="E11001" s="56"/>
      <c r="F11001" s="77"/>
      <c r="G11001" s="63"/>
      <c r="H11001" s="64"/>
      <c r="I11001" s="56"/>
    </row>
    <row r="11002" spans="1:9" hidden="1" x14ac:dyDescent="0.25">
      <c r="A11002" s="224"/>
      <c r="B11002" s="56"/>
      <c r="C11002" s="56"/>
      <c r="D11002" s="98"/>
      <c r="E11002" s="56"/>
      <c r="F11002" s="77"/>
      <c r="G11002" s="63"/>
      <c r="H11002" s="64"/>
      <c r="I11002" s="56"/>
    </row>
    <row r="11003" spans="1:9" hidden="1" x14ac:dyDescent="0.25">
      <c r="A11003" s="224"/>
      <c r="B11003" s="56"/>
      <c r="C11003" s="56"/>
      <c r="D11003" s="72"/>
      <c r="E11003" s="56"/>
      <c r="F11003" s="77"/>
      <c r="G11003" s="63"/>
      <c r="H11003" s="64"/>
      <c r="I11003" s="73"/>
    </row>
    <row r="11004" spans="1:9" hidden="1" x14ac:dyDescent="0.25">
      <c r="A11004" s="224"/>
      <c r="B11004" s="60"/>
      <c r="C11004" s="151"/>
      <c r="D11004" s="61"/>
      <c r="E11004" s="56"/>
      <c r="F11004" s="77"/>
      <c r="G11004" s="63"/>
      <c r="H11004" s="64"/>
      <c r="I11004" s="56"/>
    </row>
    <row r="11005" spans="1:9" hidden="1" x14ac:dyDescent="0.25">
      <c r="A11005" s="224"/>
      <c r="B11005" s="56"/>
      <c r="C11005" s="56"/>
      <c r="D11005" s="83"/>
      <c r="E11005" s="66"/>
      <c r="F11005" s="76"/>
      <c r="G11005" s="63"/>
      <c r="H11005" s="106"/>
      <c r="I11005" s="56"/>
    </row>
    <row r="11006" spans="1:9" hidden="1" x14ac:dyDescent="0.25">
      <c r="A11006" s="224"/>
      <c r="B11006" s="56"/>
      <c r="C11006" s="56"/>
      <c r="D11006" s="57"/>
      <c r="E11006" s="66"/>
      <c r="F11006" s="62"/>
      <c r="G11006" s="63"/>
      <c r="H11006" s="64"/>
      <c r="I11006" s="73"/>
    </row>
    <row r="11007" spans="1:9" hidden="1" x14ac:dyDescent="0.25">
      <c r="A11007" s="224"/>
      <c r="B11007" s="56"/>
      <c r="C11007" s="56"/>
      <c r="D11007" s="57"/>
      <c r="E11007" s="66"/>
      <c r="F11007" s="62"/>
      <c r="G11007" s="63"/>
      <c r="H11007" s="64"/>
      <c r="I11007" s="73"/>
    </row>
    <row r="11008" spans="1:9" hidden="1" x14ac:dyDescent="0.25">
      <c r="A11008" s="224"/>
      <c r="B11008" s="56"/>
      <c r="C11008" s="56"/>
      <c r="D11008" s="57"/>
      <c r="E11008" s="66"/>
      <c r="F11008" s="62"/>
      <c r="G11008" s="63"/>
      <c r="H11008" s="64"/>
      <c r="I11008" s="70"/>
    </row>
    <row r="11009" spans="1:9" hidden="1" x14ac:dyDescent="0.25">
      <c r="A11009" s="224"/>
      <c r="B11009" s="56"/>
      <c r="C11009" s="56"/>
      <c r="D11009" s="57"/>
      <c r="E11009" s="56"/>
      <c r="F11009" s="62"/>
      <c r="G11009" s="63"/>
      <c r="H11009" s="64"/>
      <c r="I11009" s="70"/>
    </row>
    <row r="11010" spans="1:9" hidden="1" x14ac:dyDescent="0.25">
      <c r="A11010" s="224"/>
      <c r="B11010" s="68"/>
      <c r="C11010" s="56"/>
      <c r="D11010" s="57"/>
      <c r="E11010" s="56"/>
      <c r="F11010" s="67"/>
      <c r="G11010" s="63"/>
      <c r="H11010" s="64"/>
      <c r="I11010" s="70"/>
    </row>
    <row r="11011" spans="1:9" hidden="1" x14ac:dyDescent="0.25">
      <c r="A11011" s="224"/>
      <c r="B11011" s="55"/>
      <c r="C11011" s="75"/>
      <c r="D11011" s="57"/>
      <c r="E11011" s="66"/>
      <c r="F11011" s="76"/>
      <c r="G11011" s="63"/>
      <c r="H11011" s="64"/>
      <c r="I11011" s="70"/>
    </row>
    <row r="11012" spans="1:9" hidden="1" x14ac:dyDescent="0.25">
      <c r="A11012" s="224"/>
      <c r="B11012" s="56"/>
      <c r="C11012" s="75"/>
      <c r="D11012" s="57"/>
      <c r="E11012" s="86"/>
      <c r="F11012" s="67"/>
      <c r="G11012" s="63"/>
      <c r="H11012" s="64"/>
      <c r="I11012" s="70"/>
    </row>
    <row r="11013" spans="1:9" hidden="1" x14ac:dyDescent="0.25">
      <c r="A11013" s="224"/>
      <c r="B11013" s="56"/>
      <c r="C11013" s="56"/>
      <c r="D11013" s="57"/>
      <c r="E11013" s="56"/>
      <c r="F11013" s="67"/>
      <c r="G11013" s="63"/>
      <c r="H11013" s="64"/>
      <c r="I11013" s="70"/>
    </row>
    <row r="11014" spans="1:9" hidden="1" x14ac:dyDescent="0.25">
      <c r="A11014" s="224"/>
      <c r="B11014" s="68"/>
      <c r="C11014" s="56"/>
      <c r="D11014" s="57"/>
      <c r="E11014" s="56"/>
      <c r="F11014" s="67"/>
      <c r="G11014" s="63"/>
      <c r="H11014" s="64"/>
      <c r="I11014" s="70"/>
    </row>
    <row r="11015" spans="1:9" hidden="1" x14ac:dyDescent="0.25">
      <c r="A11015" s="224"/>
      <c r="B11015" s="68"/>
      <c r="C11015" s="56"/>
      <c r="D11015" s="71"/>
      <c r="E11015" s="71"/>
      <c r="F11015" s="96"/>
      <c r="G11015" s="63"/>
      <c r="H11015" s="64"/>
      <c r="I11015" s="70"/>
    </row>
    <row r="11016" spans="1:9" hidden="1" x14ac:dyDescent="0.25">
      <c r="A11016" s="224"/>
      <c r="B11016" s="55"/>
      <c r="C11016" s="75"/>
      <c r="D11016" s="57"/>
      <c r="E11016" s="86"/>
      <c r="F11016" s="62"/>
      <c r="G11016" s="63"/>
      <c r="H11016" s="64"/>
      <c r="I11016" s="70"/>
    </row>
    <row r="11017" spans="1:9" hidden="1" x14ac:dyDescent="0.25">
      <c r="A11017" s="224"/>
      <c r="B11017" s="56"/>
      <c r="C11017" s="56"/>
      <c r="D11017" s="57"/>
      <c r="E11017" s="56"/>
      <c r="F11017" s="62"/>
      <c r="G11017" s="63"/>
      <c r="H11017" s="64"/>
      <c r="I11017" s="70"/>
    </row>
    <row r="11018" spans="1:9" hidden="1" x14ac:dyDescent="0.25">
      <c r="A11018" s="224"/>
      <c r="B11018" s="56"/>
      <c r="C11018" s="81"/>
      <c r="D11018" s="56"/>
      <c r="E11018" s="66"/>
      <c r="F11018" s="59"/>
      <c r="G11018" s="63"/>
      <c r="H11018" s="64"/>
      <c r="I11018" s="70"/>
    </row>
    <row r="11019" spans="1:9" hidden="1" x14ac:dyDescent="0.25">
      <c r="A11019" s="224"/>
      <c r="B11019" s="56"/>
      <c r="C11019" s="80"/>
      <c r="D11019" s="57"/>
      <c r="E11019" s="56"/>
      <c r="F11019" s="62"/>
      <c r="G11019" s="63"/>
      <c r="H11019" s="64"/>
      <c r="I11019" s="70"/>
    </row>
    <row r="11020" spans="1:9" hidden="1" x14ac:dyDescent="0.25">
      <c r="A11020" s="224"/>
      <c r="B11020" s="56"/>
      <c r="C11020" s="56"/>
      <c r="D11020" s="57"/>
      <c r="E11020" s="56"/>
      <c r="F11020" s="62"/>
      <c r="G11020" s="63"/>
      <c r="H11020" s="64"/>
      <c r="I11020" s="70"/>
    </row>
    <row r="11021" spans="1:9" hidden="1" x14ac:dyDescent="0.25">
      <c r="A11021" s="224"/>
      <c r="B11021" s="56"/>
      <c r="C11021" s="56"/>
      <c r="D11021" s="57"/>
      <c r="E11021" s="56"/>
      <c r="F11021" s="62"/>
      <c r="G11021" s="63"/>
      <c r="H11021" s="64"/>
      <c r="I11021" s="70"/>
    </row>
    <row r="11022" spans="1:9" hidden="1" x14ac:dyDescent="0.25">
      <c r="A11022" s="224"/>
      <c r="B11022" s="56"/>
      <c r="C11022" s="56"/>
      <c r="D11022" s="57"/>
      <c r="E11022" s="72"/>
      <c r="F11022" s="76"/>
      <c r="G11022" s="63"/>
      <c r="H11022" s="64"/>
      <c r="I11022" s="70"/>
    </row>
    <row r="11023" spans="1:9" hidden="1" x14ac:dyDescent="0.25">
      <c r="A11023" s="224"/>
      <c r="B11023" s="56"/>
      <c r="C11023" s="56"/>
      <c r="D11023" s="57"/>
      <c r="E11023" s="72"/>
      <c r="F11023" s="62"/>
      <c r="G11023" s="63"/>
      <c r="H11023" s="64"/>
      <c r="I11023" s="70"/>
    </row>
    <row r="11024" spans="1:9" hidden="1" x14ac:dyDescent="0.25">
      <c r="A11024" s="224"/>
      <c r="B11024" s="56"/>
      <c r="C11024" s="56"/>
      <c r="D11024" s="57"/>
      <c r="E11024" s="72"/>
      <c r="F11024" s="62"/>
      <c r="G11024" s="63"/>
      <c r="H11024" s="64"/>
      <c r="I11024" s="70"/>
    </row>
    <row r="11025" spans="1:9" hidden="1" x14ac:dyDescent="0.25">
      <c r="A11025" s="224"/>
      <c r="B11025" s="56"/>
      <c r="C11025" s="56"/>
      <c r="D11025" s="57"/>
      <c r="E11025" s="72"/>
      <c r="F11025" s="62"/>
      <c r="G11025" s="63"/>
      <c r="H11025" s="65"/>
      <c r="I11025" s="70"/>
    </row>
    <row r="11026" spans="1:9" hidden="1" x14ac:dyDescent="0.25">
      <c r="A11026" s="224"/>
      <c r="B11026" s="81"/>
      <c r="C11026" s="56"/>
      <c r="D11026" s="57"/>
      <c r="E11026" s="72"/>
      <c r="F11026" s="67"/>
      <c r="G11026" s="63"/>
      <c r="H11026" s="65"/>
      <c r="I11026" s="70"/>
    </row>
    <row r="11027" spans="1:9" hidden="1" x14ac:dyDescent="0.25">
      <c r="A11027" s="224"/>
      <c r="B11027" s="56"/>
      <c r="C11027" s="56"/>
      <c r="D11027" s="57"/>
      <c r="E11027" s="72"/>
      <c r="F11027" s="62"/>
      <c r="G11027" s="63"/>
      <c r="H11027" s="64"/>
      <c r="I11027" s="70"/>
    </row>
    <row r="11028" spans="1:9" hidden="1" x14ac:dyDescent="0.25">
      <c r="A11028" s="224"/>
      <c r="B11028" s="56"/>
      <c r="C11028" s="56"/>
      <c r="D11028" s="57"/>
      <c r="E11028" s="66"/>
      <c r="F11028" s="76"/>
      <c r="G11028" s="63"/>
      <c r="H11028" s="64"/>
      <c r="I11028" s="70"/>
    </row>
    <row r="11029" spans="1:9" hidden="1" x14ac:dyDescent="0.25">
      <c r="A11029" s="224"/>
      <c r="B11029" s="68"/>
      <c r="C11029" s="56"/>
      <c r="D11029" s="83"/>
      <c r="E11029" s="72"/>
      <c r="F11029" s="62"/>
      <c r="G11029" s="63"/>
      <c r="H11029" s="64"/>
      <c r="I11029" s="70"/>
    </row>
    <row r="11030" spans="1:9" hidden="1" x14ac:dyDescent="0.25">
      <c r="A11030" s="224"/>
      <c r="B11030" s="68"/>
      <c r="C11030" s="56"/>
      <c r="D11030" s="83"/>
      <c r="E11030" s="72"/>
      <c r="F11030" s="62"/>
      <c r="G11030" s="63"/>
      <c r="H11030" s="64"/>
      <c r="I11030" s="70"/>
    </row>
    <row r="11031" spans="1:9" hidden="1" x14ac:dyDescent="0.25">
      <c r="A11031" s="224"/>
      <c r="B11031" s="68"/>
      <c r="C11031" s="56"/>
      <c r="D11031" s="83"/>
      <c r="E11031" s="72"/>
      <c r="F11031" s="62"/>
      <c r="G11031" s="63"/>
      <c r="H11031" s="64"/>
      <c r="I11031" s="70"/>
    </row>
    <row r="11032" spans="1:9" hidden="1" x14ac:dyDescent="0.25">
      <c r="A11032" s="224"/>
      <c r="B11032" s="68"/>
      <c r="C11032" s="56"/>
      <c r="D11032" s="83"/>
      <c r="E11032" s="72"/>
      <c r="F11032" s="62"/>
      <c r="G11032" s="100"/>
      <c r="H11032" s="64"/>
      <c r="I11032" s="70"/>
    </row>
    <row r="11033" spans="1:9" hidden="1" x14ac:dyDescent="0.25">
      <c r="A11033" s="224"/>
      <c r="B11033" s="68"/>
      <c r="C11033" s="56"/>
      <c r="D11033" s="61"/>
      <c r="E11033" s="86"/>
      <c r="F11033" s="59"/>
      <c r="G11033" s="63"/>
      <c r="H11033" s="64"/>
      <c r="I11033" s="70"/>
    </row>
    <row r="11034" spans="1:9" hidden="1" x14ac:dyDescent="0.25">
      <c r="A11034" s="224"/>
      <c r="B11034" s="68"/>
      <c r="C11034" s="56"/>
      <c r="D11034" s="61"/>
      <c r="E11034" s="86"/>
      <c r="F11034" s="59"/>
      <c r="G11034" s="63"/>
      <c r="H11034" s="64"/>
      <c r="I11034" s="70"/>
    </row>
    <row r="11035" spans="1:9" hidden="1" x14ac:dyDescent="0.25">
      <c r="A11035" s="224"/>
      <c r="B11035" s="68"/>
      <c r="C11035" s="56"/>
      <c r="D11035" s="57"/>
      <c r="E11035" s="86"/>
      <c r="F11035" s="59"/>
      <c r="G11035" s="63"/>
      <c r="H11035" s="64"/>
      <c r="I11035" s="70"/>
    </row>
    <row r="11036" spans="1:9" hidden="1" x14ac:dyDescent="0.25">
      <c r="A11036" s="224"/>
      <c r="B11036" s="68"/>
      <c r="C11036" s="56"/>
      <c r="D11036" s="57"/>
      <c r="E11036" s="86"/>
      <c r="F11036" s="59"/>
      <c r="G11036" s="63"/>
      <c r="H11036" s="64"/>
      <c r="I11036" s="70"/>
    </row>
    <row r="11037" spans="1:9" hidden="1" x14ac:dyDescent="0.25">
      <c r="A11037" s="224"/>
      <c r="B11037" s="56"/>
      <c r="C11037" s="56"/>
      <c r="D11037" s="57"/>
      <c r="E11037" s="56"/>
      <c r="F11037" s="62"/>
      <c r="G11037" s="63"/>
      <c r="H11037" s="64"/>
      <c r="I11037" s="70"/>
    </row>
    <row r="11038" spans="1:9" hidden="1" x14ac:dyDescent="0.25">
      <c r="A11038" s="224"/>
      <c r="B11038" s="56"/>
      <c r="C11038" s="56"/>
      <c r="D11038" s="57"/>
      <c r="E11038" s="56"/>
      <c r="F11038" s="77"/>
      <c r="G11038" s="63"/>
      <c r="H11038" s="64"/>
      <c r="I11038" s="70"/>
    </row>
    <row r="11039" spans="1:9" hidden="1" x14ac:dyDescent="0.25">
      <c r="A11039" s="224"/>
      <c r="B11039" s="68"/>
      <c r="C11039" s="56"/>
      <c r="D11039" s="57"/>
      <c r="E11039" s="56"/>
      <c r="F11039" s="77"/>
      <c r="G11039" s="63"/>
      <c r="H11039" s="64"/>
      <c r="I11039" s="56"/>
    </row>
    <row r="11040" spans="1:9" hidden="1" x14ac:dyDescent="0.25">
      <c r="A11040" s="224"/>
      <c r="B11040" s="56"/>
      <c r="C11040" s="65"/>
      <c r="D11040" s="61"/>
      <c r="E11040" s="72"/>
      <c r="F11040" s="67"/>
      <c r="G11040" s="63"/>
      <c r="H11040" s="64"/>
      <c r="I11040" s="56"/>
    </row>
    <row r="11041" spans="1:9" hidden="1" x14ac:dyDescent="0.25">
      <c r="A11041" s="224"/>
      <c r="B11041" s="60"/>
      <c r="C11041" s="151"/>
      <c r="D11041" s="57"/>
      <c r="E11041" s="66"/>
      <c r="F11041" s="76"/>
      <c r="G11041" s="63"/>
      <c r="H11041" s="64"/>
      <c r="I11041" s="56"/>
    </row>
    <row r="11042" spans="1:9" hidden="1" x14ac:dyDescent="0.25">
      <c r="A11042" s="224"/>
      <c r="B11042" s="68"/>
      <c r="C11042" s="56"/>
      <c r="D11042" s="83"/>
      <c r="E11042" s="69"/>
      <c r="F11042" s="77"/>
      <c r="G11042" s="63"/>
      <c r="H11042" s="64"/>
      <c r="I11042" s="56"/>
    </row>
    <row r="11043" spans="1:9" hidden="1" x14ac:dyDescent="0.25">
      <c r="A11043" s="224"/>
      <c r="B11043" s="65"/>
      <c r="C11043" s="65"/>
      <c r="D11043" s="57"/>
      <c r="E11043" s="72"/>
      <c r="F11043" s="67"/>
      <c r="G11043" s="63"/>
      <c r="H11043" s="64"/>
      <c r="I11043" s="56"/>
    </row>
    <row r="11044" spans="1:9" hidden="1" x14ac:dyDescent="0.25">
      <c r="A11044" s="224"/>
      <c r="B11044" s="68"/>
      <c r="C11044" s="56"/>
      <c r="D11044" s="87"/>
      <c r="E11044" s="72"/>
      <c r="F11044" s="62"/>
      <c r="G11044" s="63"/>
      <c r="H11044" s="64"/>
      <c r="I11044" s="56"/>
    </row>
    <row r="11045" spans="1:9" hidden="1" x14ac:dyDescent="0.25">
      <c r="A11045" s="224"/>
      <c r="B11045" s="74"/>
      <c r="C11045" s="56"/>
      <c r="D11045" s="57"/>
      <c r="E11045" s="72"/>
      <c r="F11045" s="62"/>
      <c r="G11045" s="63"/>
      <c r="H11045" s="64"/>
      <c r="I11045" s="56"/>
    </row>
    <row r="11046" spans="1:9" hidden="1" x14ac:dyDescent="0.25">
      <c r="A11046" s="224"/>
      <c r="B11046" s="56"/>
      <c r="C11046" s="71"/>
      <c r="D11046" s="57"/>
      <c r="E11046" s="72"/>
      <c r="F11046" s="62"/>
      <c r="G11046" s="63"/>
      <c r="H11046" s="64"/>
      <c r="I11046" s="56"/>
    </row>
    <row r="11047" spans="1:9" hidden="1" x14ac:dyDescent="0.25">
      <c r="A11047" s="224"/>
      <c r="B11047" s="68"/>
      <c r="C11047" s="56"/>
      <c r="D11047" s="57"/>
      <c r="E11047" s="66"/>
      <c r="F11047" s="76"/>
      <c r="G11047" s="63"/>
      <c r="H11047" s="106"/>
      <c r="I11047" s="56"/>
    </row>
    <row r="11048" spans="1:9" hidden="1" x14ac:dyDescent="0.25">
      <c r="A11048" s="224"/>
      <c r="B11048" s="74"/>
      <c r="C11048" s="56"/>
      <c r="D11048" s="57"/>
      <c r="E11048" s="66"/>
      <c r="F11048" s="76"/>
      <c r="G11048" s="63"/>
      <c r="H11048" s="64"/>
      <c r="I11048" s="56"/>
    </row>
    <row r="11049" spans="1:9" hidden="1" x14ac:dyDescent="0.25">
      <c r="A11049" s="224"/>
      <c r="B11049" s="56"/>
      <c r="C11049" s="56"/>
      <c r="D11049" s="61"/>
      <c r="E11049" s="56"/>
      <c r="F11049" s="97"/>
      <c r="G11049" s="63"/>
      <c r="H11049" s="64"/>
      <c r="I11049" s="56"/>
    </row>
    <row r="11050" spans="1:9" hidden="1" x14ac:dyDescent="0.25">
      <c r="A11050" s="224"/>
      <c r="B11050" s="68"/>
      <c r="C11050" s="56"/>
      <c r="D11050" s="57"/>
      <c r="E11050" s="66"/>
      <c r="F11050" s="76"/>
      <c r="G11050" s="63"/>
      <c r="H11050" s="64"/>
      <c r="I11050" s="56"/>
    </row>
    <row r="11051" spans="1:9" hidden="1" x14ac:dyDescent="0.25">
      <c r="A11051" s="224"/>
      <c r="B11051" s="56"/>
      <c r="C11051" s="56"/>
      <c r="D11051" s="57"/>
      <c r="E11051" s="72"/>
      <c r="F11051" s="62"/>
      <c r="G11051" s="63"/>
      <c r="H11051" s="64"/>
      <c r="I11051" s="56"/>
    </row>
    <row r="11052" spans="1:9" hidden="1" x14ac:dyDescent="0.25">
      <c r="A11052" s="224"/>
      <c r="B11052" s="56"/>
      <c r="C11052" s="110"/>
      <c r="D11052" s="57"/>
      <c r="E11052" s="72"/>
      <c r="F11052" s="62"/>
      <c r="G11052" s="63"/>
      <c r="H11052" s="64"/>
      <c r="I11052" s="56"/>
    </row>
    <row r="11053" spans="1:9" hidden="1" x14ac:dyDescent="0.25">
      <c r="A11053" s="224"/>
      <c r="B11053" s="60"/>
      <c r="C11053" s="123"/>
      <c r="D11053" s="57"/>
      <c r="E11053" s="72"/>
      <c r="F11053" s="76"/>
      <c r="G11053" s="63"/>
      <c r="H11053" s="64"/>
      <c r="I11053" s="56"/>
    </row>
    <row r="11054" spans="1:9" hidden="1" x14ac:dyDescent="0.25">
      <c r="A11054" s="224"/>
      <c r="B11054" s="56"/>
      <c r="C11054" s="123"/>
      <c r="D11054" s="57"/>
      <c r="E11054" s="72"/>
      <c r="F11054" s="58"/>
      <c r="G11054" s="63"/>
      <c r="H11054" s="64"/>
      <c r="I11054" s="56"/>
    </row>
    <row r="11055" spans="1:9" hidden="1" x14ac:dyDescent="0.25">
      <c r="A11055" s="224"/>
      <c r="B11055" s="81"/>
      <c r="C11055" s="56"/>
      <c r="D11055" s="57"/>
      <c r="E11055" s="86"/>
      <c r="F11055" s="62"/>
      <c r="G11055" s="63"/>
      <c r="H11055" s="64"/>
      <c r="I11055" s="56"/>
    </row>
    <row r="11056" spans="1:9" hidden="1" x14ac:dyDescent="0.25">
      <c r="A11056" s="224"/>
      <c r="B11056" s="55"/>
      <c r="C11056" s="56"/>
      <c r="D11056" s="57"/>
      <c r="E11056" s="72"/>
      <c r="F11056" s="62"/>
      <c r="G11056" s="63"/>
      <c r="H11056" s="64"/>
      <c r="I11056" s="56"/>
    </row>
    <row r="11057" spans="1:9" hidden="1" x14ac:dyDescent="0.25">
      <c r="A11057" s="224"/>
      <c r="B11057" s="56"/>
      <c r="C11057" s="56"/>
      <c r="D11057" s="57"/>
      <c r="E11057" s="56"/>
      <c r="F11057" s="62"/>
      <c r="G11057" s="63"/>
      <c r="H11057" s="64"/>
      <c r="I11057" s="56"/>
    </row>
    <row r="11058" spans="1:9" hidden="1" x14ac:dyDescent="0.25">
      <c r="A11058" s="224"/>
      <c r="B11058" s="56"/>
      <c r="C11058" s="56"/>
      <c r="D11058" s="98"/>
      <c r="E11058" s="56"/>
      <c r="F11058" s="77"/>
      <c r="G11058" s="63"/>
      <c r="H11058" s="64"/>
      <c r="I11058" s="56"/>
    </row>
    <row r="11059" spans="1:9" hidden="1" x14ac:dyDescent="0.25">
      <c r="A11059" s="224"/>
      <c r="B11059" s="56"/>
      <c r="C11059" s="56"/>
      <c r="D11059" s="98"/>
      <c r="E11059" s="56"/>
      <c r="F11059" s="77"/>
      <c r="G11059" s="63"/>
      <c r="H11059" s="64"/>
      <c r="I11059" s="56"/>
    </row>
    <row r="11060" spans="1:9" hidden="1" x14ac:dyDescent="0.25">
      <c r="A11060" s="224"/>
      <c r="B11060" s="56"/>
      <c r="C11060" s="56"/>
      <c r="D11060" s="72"/>
      <c r="E11060" s="56"/>
      <c r="F11060" s="77"/>
      <c r="G11060" s="63"/>
      <c r="H11060" s="64"/>
      <c r="I11060" s="56"/>
    </row>
    <row r="11061" spans="1:9" hidden="1" x14ac:dyDescent="0.25">
      <c r="A11061" s="224"/>
      <c r="B11061" s="56"/>
      <c r="C11061" s="56"/>
      <c r="D11061" s="72"/>
      <c r="E11061" s="56"/>
      <c r="F11061" s="77"/>
      <c r="G11061" s="63"/>
      <c r="H11061" s="64"/>
      <c r="I11061" s="56"/>
    </row>
    <row r="11062" spans="1:9" hidden="1" x14ac:dyDescent="0.25">
      <c r="A11062" s="224"/>
      <c r="B11062" s="55"/>
      <c r="C11062" s="75"/>
      <c r="D11062" s="61"/>
      <c r="E11062" s="56"/>
      <c r="F11062" s="77"/>
      <c r="G11062" s="63"/>
      <c r="H11062" s="64"/>
      <c r="I11062" s="56"/>
    </row>
    <row r="11063" spans="1:9" hidden="1" x14ac:dyDescent="0.25">
      <c r="A11063" s="224"/>
      <c r="B11063" s="56"/>
      <c r="C11063" s="56"/>
      <c r="D11063" s="57"/>
      <c r="E11063" s="72"/>
      <c r="F11063" s="62"/>
      <c r="G11063" s="63"/>
      <c r="H11063" s="64"/>
      <c r="I11063" s="56"/>
    </row>
    <row r="11064" spans="1:9" hidden="1" x14ac:dyDescent="0.25">
      <c r="A11064" s="224"/>
      <c r="B11064" s="56"/>
      <c r="C11064" s="111"/>
      <c r="D11064" s="57"/>
      <c r="E11064" s="66"/>
      <c r="F11064" s="62"/>
      <c r="G11064" s="63"/>
      <c r="H11064" s="106"/>
      <c r="I11064" s="56"/>
    </row>
    <row r="11065" spans="1:9" hidden="1" x14ac:dyDescent="0.25">
      <c r="A11065" s="224"/>
      <c r="B11065" s="68"/>
      <c r="C11065" s="72"/>
      <c r="D11065" s="57"/>
      <c r="E11065" s="66"/>
      <c r="F11065" s="62"/>
      <c r="G11065" s="63"/>
      <c r="H11065" s="64"/>
      <c r="I11065" s="56"/>
    </row>
    <row r="11066" spans="1:9" hidden="1" x14ac:dyDescent="0.25">
      <c r="A11066" s="224"/>
      <c r="B11066" s="56"/>
      <c r="C11066" s="56"/>
      <c r="D11066" s="57"/>
      <c r="E11066" s="72"/>
      <c r="F11066" s="58"/>
      <c r="G11066" s="63"/>
      <c r="H11066" s="64"/>
      <c r="I11066" s="56"/>
    </row>
    <row r="11067" spans="1:9" hidden="1" x14ac:dyDescent="0.25">
      <c r="A11067" s="224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4"/>
      <c r="B11068" s="56"/>
      <c r="C11068" s="56"/>
      <c r="D11068" s="57"/>
      <c r="E11068" s="72"/>
      <c r="F11068" s="76"/>
      <c r="G11068" s="63"/>
      <c r="H11068" s="64"/>
      <c r="I11068" s="56"/>
    </row>
    <row r="11069" spans="1:9" hidden="1" x14ac:dyDescent="0.25">
      <c r="A11069" s="224"/>
      <c r="B11069" s="74"/>
      <c r="C11069" s="56"/>
      <c r="D11069" s="57"/>
      <c r="E11069" s="56"/>
      <c r="F11069" s="62"/>
      <c r="G11069" s="63"/>
      <c r="H11069" s="64"/>
      <c r="I11069" s="56"/>
    </row>
    <row r="11070" spans="1:9" hidden="1" x14ac:dyDescent="0.25">
      <c r="A11070" s="224"/>
      <c r="B11070" s="55"/>
      <c r="C11070" s="56"/>
      <c r="D11070" s="87"/>
      <c r="E11070" s="72"/>
      <c r="F11070" s="62"/>
      <c r="G11070" s="63"/>
      <c r="H11070" s="64"/>
      <c r="I11070" s="56"/>
    </row>
    <row r="11071" spans="1:9" hidden="1" x14ac:dyDescent="0.25">
      <c r="A11071" s="224"/>
      <c r="B11071" s="56"/>
      <c r="C11071" s="81"/>
      <c r="D11071" s="57"/>
      <c r="E11071" s="72"/>
      <c r="F11071" s="62"/>
      <c r="G11071" s="63"/>
      <c r="H11071" s="64"/>
      <c r="I11071" s="56"/>
    </row>
    <row r="11072" spans="1:9" hidden="1" x14ac:dyDescent="0.25">
      <c r="A11072" s="224"/>
      <c r="B11072" s="56"/>
      <c r="C11072" s="56"/>
      <c r="D11072" s="61"/>
      <c r="E11072" s="56"/>
      <c r="F11072" s="76"/>
      <c r="G11072" s="63"/>
      <c r="H11072" s="64"/>
      <c r="I11072" s="73"/>
    </row>
    <row r="11073" spans="1:9" hidden="1" x14ac:dyDescent="0.25">
      <c r="A11073" s="224"/>
      <c r="B11073" s="56"/>
      <c r="C11073" s="126"/>
      <c r="D11073" s="57"/>
      <c r="E11073" s="66"/>
      <c r="F11073" s="67"/>
      <c r="G11073" s="63"/>
      <c r="H11073" s="64"/>
      <c r="I11073" s="73"/>
    </row>
    <row r="11074" spans="1:9" hidden="1" x14ac:dyDescent="0.25">
      <c r="A11074" s="224"/>
      <c r="B11074" s="56"/>
      <c r="C11074" s="126"/>
      <c r="D11074" s="72"/>
      <c r="E11074" s="66"/>
      <c r="F11074" s="67"/>
      <c r="G11074" s="63"/>
      <c r="H11074" s="64"/>
      <c r="I11074" s="224"/>
    </row>
    <row r="11075" spans="1:9" hidden="1" x14ac:dyDescent="0.25">
      <c r="A11075" s="224"/>
      <c r="B11075" s="56"/>
      <c r="C11075" s="56"/>
      <c r="D11075" s="98"/>
      <c r="E11075" s="56"/>
      <c r="F11075" s="77"/>
      <c r="G11075" s="63"/>
      <c r="H11075" s="64"/>
      <c r="I11075" s="73"/>
    </row>
    <row r="11076" spans="1:9" hidden="1" x14ac:dyDescent="0.25">
      <c r="A11076" s="224"/>
      <c r="B11076" s="56"/>
      <c r="C11076" s="56"/>
      <c r="D11076" s="57"/>
      <c r="E11076" s="72"/>
      <c r="F11076" s="58"/>
      <c r="G11076" s="63"/>
      <c r="H11076" s="64"/>
      <c r="I11076" s="73"/>
    </row>
    <row r="11077" spans="1:9" hidden="1" x14ac:dyDescent="0.25">
      <c r="A11077" s="224"/>
      <c r="B11077" s="56"/>
      <c r="C11077" s="56"/>
      <c r="D11077" s="57"/>
      <c r="E11077" s="56"/>
      <c r="F11077" s="58"/>
      <c r="G11077" s="63"/>
      <c r="H11077" s="64"/>
      <c r="I11077" s="73"/>
    </row>
    <row r="11078" spans="1:9" hidden="1" x14ac:dyDescent="0.25">
      <c r="A11078" s="224"/>
      <c r="B11078" s="56"/>
      <c r="C11078" s="56"/>
      <c r="D11078" s="72"/>
      <c r="E11078" s="56"/>
      <c r="F11078" s="77"/>
      <c r="G11078" s="63"/>
      <c r="H11078" s="64"/>
      <c r="I11078" s="73"/>
    </row>
    <row r="11079" spans="1:9" hidden="1" x14ac:dyDescent="0.25">
      <c r="A11079" s="224"/>
      <c r="B11079" s="60"/>
      <c r="C11079" s="151"/>
      <c r="D11079" s="61"/>
      <c r="E11079" s="56"/>
      <c r="F11079" s="77"/>
      <c r="G11079" s="63"/>
      <c r="H11079" s="64"/>
      <c r="I11079" s="73"/>
    </row>
    <row r="11080" spans="1:9" hidden="1" x14ac:dyDescent="0.25">
      <c r="A11080" s="224"/>
      <c r="B11080" s="56"/>
      <c r="C11080" s="56"/>
      <c r="D11080" s="61"/>
      <c r="E11080" s="56"/>
      <c r="F11080" s="97"/>
      <c r="G11080" s="63"/>
      <c r="H11080" s="64"/>
      <c r="I11080" s="73"/>
    </row>
    <row r="11081" spans="1:9" hidden="1" x14ac:dyDescent="0.25">
      <c r="A11081" s="224"/>
      <c r="B11081" s="56"/>
      <c r="C11081" s="56"/>
      <c r="D11081" s="57"/>
      <c r="E11081" s="72"/>
      <c r="F11081" s="67"/>
      <c r="G11081" s="63"/>
      <c r="H11081" s="64"/>
      <c r="I11081" s="73"/>
    </row>
    <row r="11082" spans="1:9" hidden="1" x14ac:dyDescent="0.25">
      <c r="A11082" s="224"/>
      <c r="B11082" s="56"/>
      <c r="C11082" s="56"/>
      <c r="D11082" s="57"/>
      <c r="E11082" s="72"/>
      <c r="F11082" s="67"/>
      <c r="G11082" s="63"/>
      <c r="H11082" s="64"/>
      <c r="I11082" s="73"/>
    </row>
    <row r="11083" spans="1:9" hidden="1" x14ac:dyDescent="0.25">
      <c r="A11083" s="224"/>
      <c r="B11083" s="56"/>
      <c r="C11083" s="56"/>
      <c r="D11083" s="57"/>
      <c r="E11083" s="56"/>
      <c r="F11083" s="76"/>
      <c r="G11083" s="63"/>
      <c r="H11083" s="64"/>
      <c r="I11083" s="73"/>
    </row>
    <row r="11084" spans="1:9" hidden="1" x14ac:dyDescent="0.25">
      <c r="A11084" s="224"/>
      <c r="B11084" s="56"/>
      <c r="C11084" s="56"/>
      <c r="D11084" s="57"/>
      <c r="E11084" s="56"/>
      <c r="F11084" s="76"/>
      <c r="G11084" s="63"/>
      <c r="H11084" s="64"/>
      <c r="I11084" s="73"/>
    </row>
    <row r="11085" spans="1:9" hidden="1" x14ac:dyDescent="0.25">
      <c r="A11085" s="224"/>
      <c r="B11085" s="56"/>
      <c r="C11085" s="56"/>
      <c r="D11085" s="61"/>
      <c r="E11085" s="56"/>
      <c r="F11085" s="62"/>
      <c r="G11085" s="63"/>
      <c r="H11085" s="64"/>
      <c r="I11085" s="73"/>
    </row>
    <row r="11086" spans="1:9" hidden="1" x14ac:dyDescent="0.25">
      <c r="A11086" s="224"/>
      <c r="B11086" s="56"/>
      <c r="C11086" s="75"/>
      <c r="D11086" s="61"/>
      <c r="E11086" s="56"/>
      <c r="F11086" s="76"/>
      <c r="G11086" s="63"/>
      <c r="H11086" s="64"/>
      <c r="I11086" s="73"/>
    </row>
    <row r="11087" spans="1:9" hidden="1" x14ac:dyDescent="0.25">
      <c r="A11087" s="224"/>
      <c r="B11087" s="74"/>
      <c r="C11087" s="75"/>
      <c r="D11087" s="83"/>
      <c r="E11087" s="72"/>
      <c r="F11087" s="76"/>
      <c r="G11087" s="63"/>
      <c r="H11087" s="64"/>
      <c r="I11087" s="73"/>
    </row>
    <row r="11088" spans="1:9" hidden="1" x14ac:dyDescent="0.25">
      <c r="A11088" s="224"/>
      <c r="B11088" s="56"/>
      <c r="C11088" s="56"/>
      <c r="D11088" s="61"/>
      <c r="E11088" s="72"/>
      <c r="F11088" s="76"/>
      <c r="G11088" s="63"/>
      <c r="H11088" s="64"/>
      <c r="I11088" s="73"/>
    </row>
    <row r="11089" spans="1:9" hidden="1" x14ac:dyDescent="0.25">
      <c r="A11089" s="224"/>
      <c r="B11089" s="55"/>
      <c r="C11089" s="75"/>
      <c r="D11089" s="57"/>
      <c r="E11089" s="86"/>
      <c r="F11089" s="67"/>
      <c r="G11089" s="63"/>
      <c r="H11089" s="64"/>
      <c r="I11089" s="73"/>
    </row>
    <row r="11090" spans="1:9" hidden="1" x14ac:dyDescent="0.25">
      <c r="A11090" s="224"/>
      <c r="B11090" s="68"/>
      <c r="C11090" s="56"/>
      <c r="D11090" s="87"/>
      <c r="E11090" s="72"/>
      <c r="F11090" s="62"/>
      <c r="G11090" s="63"/>
      <c r="H11090" s="64"/>
      <c r="I11090" s="56"/>
    </row>
    <row r="11091" spans="1:9" hidden="1" x14ac:dyDescent="0.25">
      <c r="A11091" s="224"/>
      <c r="B11091" s="55"/>
      <c r="C11091" s="75"/>
      <c r="D11091" s="57"/>
      <c r="E11091" s="86"/>
      <c r="F11091" s="67"/>
      <c r="G11091" s="63"/>
      <c r="H11091" s="64"/>
      <c r="I11091" s="56"/>
    </row>
    <row r="11092" spans="1:9" hidden="1" x14ac:dyDescent="0.25">
      <c r="A11092" s="224"/>
      <c r="B11092" s="56"/>
      <c r="C11092" s="56"/>
      <c r="D11092" s="72"/>
      <c r="E11092" s="56"/>
      <c r="F11092" s="77"/>
      <c r="G11092" s="63"/>
      <c r="H11092" s="64"/>
      <c r="I11092" s="56"/>
    </row>
    <row r="11093" spans="1:9" hidden="1" x14ac:dyDescent="0.25">
      <c r="A11093" s="224"/>
      <c r="B11093" s="55"/>
      <c r="C11093" s="75"/>
      <c r="D11093" s="61"/>
      <c r="E11093" s="56"/>
      <c r="F11093" s="77"/>
      <c r="G11093" s="63"/>
      <c r="H11093" s="64"/>
      <c r="I11093" s="56"/>
    </row>
    <row r="11094" spans="1:9" hidden="1" x14ac:dyDescent="0.25">
      <c r="A11094" s="224"/>
      <c r="B11094" s="65"/>
      <c r="C11094" s="65"/>
      <c r="D11094" s="61"/>
      <c r="E11094" s="69"/>
      <c r="F11094" s="62"/>
      <c r="G11094" s="63"/>
      <c r="H11094" s="64"/>
      <c r="I11094" s="56"/>
    </row>
    <row r="11095" spans="1:9" hidden="1" x14ac:dyDescent="0.25">
      <c r="A11095" s="224"/>
      <c r="B11095" s="68"/>
      <c r="C11095" s="56"/>
      <c r="D11095" s="87"/>
      <c r="E11095" s="72"/>
      <c r="F11095" s="62"/>
      <c r="G11095" s="63"/>
      <c r="H11095" s="64"/>
      <c r="I11095" s="56"/>
    </row>
    <row r="11096" spans="1:9" hidden="1" x14ac:dyDescent="0.25">
      <c r="A11096" s="224"/>
      <c r="B11096" s="56"/>
      <c r="C11096" s="56"/>
      <c r="D11096" s="57"/>
      <c r="E11096" s="56"/>
      <c r="F11096" s="62"/>
      <c r="G11096" s="63"/>
      <c r="H11096" s="64"/>
      <c r="I11096" s="56"/>
    </row>
    <row r="11097" spans="1:9" hidden="1" x14ac:dyDescent="0.25">
      <c r="A11097" s="224"/>
      <c r="B11097" s="56"/>
      <c r="C11097" s="110"/>
      <c r="D11097" s="57"/>
      <c r="E11097" s="72"/>
      <c r="F11097" s="62"/>
      <c r="G11097" s="63"/>
      <c r="H11097" s="64"/>
      <c r="I11097" s="56"/>
    </row>
    <row r="11098" spans="1:9" hidden="1" x14ac:dyDescent="0.25">
      <c r="A11098" s="224"/>
      <c r="B11098" s="56"/>
      <c r="C11098" s="71"/>
      <c r="D11098" s="57"/>
      <c r="E11098" s="72"/>
      <c r="F11098" s="62"/>
      <c r="G11098" s="63"/>
      <c r="H11098" s="64"/>
      <c r="I11098" s="56"/>
    </row>
    <row r="11099" spans="1:9" hidden="1" x14ac:dyDescent="0.25">
      <c r="A11099" s="224"/>
      <c r="B11099" s="68"/>
      <c r="C11099" s="56"/>
      <c r="D11099" s="57"/>
      <c r="E11099" s="66"/>
      <c r="F11099" s="76"/>
      <c r="G11099" s="63"/>
      <c r="H11099" s="64"/>
      <c r="I11099" s="56"/>
    </row>
    <row r="11100" spans="1:9" hidden="1" x14ac:dyDescent="0.25">
      <c r="A11100" s="224"/>
      <c r="B11100" s="56"/>
      <c r="C11100" s="123"/>
      <c r="D11100" s="57"/>
      <c r="E11100" s="72"/>
      <c r="F11100" s="58"/>
      <c r="G11100" s="63"/>
      <c r="H11100" s="64"/>
      <c r="I11100" s="56"/>
    </row>
    <row r="11101" spans="1:9" hidden="1" x14ac:dyDescent="0.25">
      <c r="A11101" s="224"/>
      <c r="B11101" s="60"/>
      <c r="C11101" s="123"/>
      <c r="D11101" s="57"/>
      <c r="E11101" s="72"/>
      <c r="F11101" s="76"/>
      <c r="G11101" s="63"/>
      <c r="H11101" s="64"/>
      <c r="I11101" s="56"/>
    </row>
    <row r="11102" spans="1:9" hidden="1" x14ac:dyDescent="0.25">
      <c r="A11102" s="224"/>
      <c r="B11102" s="55"/>
      <c r="C11102" s="75"/>
      <c r="D11102" s="57"/>
      <c r="E11102" s="66"/>
      <c r="F11102" s="62"/>
      <c r="G11102" s="63"/>
      <c r="H11102" s="64"/>
      <c r="I11102" s="56"/>
    </row>
    <row r="11103" spans="1:9" hidden="1" x14ac:dyDescent="0.25">
      <c r="A11103" s="224"/>
      <c r="B11103" s="56"/>
      <c r="C11103" s="56"/>
      <c r="D11103" s="61"/>
      <c r="E11103" s="72"/>
      <c r="F11103" s="62"/>
      <c r="G11103" s="63"/>
      <c r="H11103" s="64"/>
      <c r="I11103" s="56"/>
    </row>
    <row r="11104" spans="1:9" hidden="1" x14ac:dyDescent="0.25">
      <c r="A11104" s="224"/>
      <c r="B11104" s="56"/>
      <c r="C11104" s="56"/>
      <c r="D11104" s="61"/>
      <c r="E11104" s="72"/>
      <c r="F11104" s="76"/>
      <c r="G11104" s="63"/>
      <c r="H11104" s="64"/>
      <c r="I11104" s="56"/>
    </row>
    <row r="11105" spans="1:9" hidden="1" x14ac:dyDescent="0.25">
      <c r="A11105" s="224"/>
      <c r="B11105" s="56"/>
      <c r="C11105" s="110"/>
      <c r="D11105" s="57"/>
      <c r="E11105" s="86"/>
      <c r="F11105" s="62"/>
      <c r="G11105" s="63"/>
      <c r="H11105" s="64"/>
      <c r="I11105" s="56"/>
    </row>
    <row r="11106" spans="1:9" hidden="1" x14ac:dyDescent="0.25">
      <c r="A11106" s="224"/>
      <c r="B11106" s="68"/>
      <c r="C11106" s="56"/>
      <c r="D11106" s="57"/>
      <c r="E11106" s="66"/>
      <c r="F11106" s="76"/>
      <c r="G11106" s="63"/>
      <c r="H11106" s="64"/>
      <c r="I11106" s="56"/>
    </row>
    <row r="11107" spans="1:9" hidden="1" x14ac:dyDescent="0.25">
      <c r="A11107" s="224"/>
      <c r="B11107" s="56"/>
      <c r="C11107" s="56"/>
      <c r="D11107" s="61"/>
      <c r="E11107" s="66"/>
      <c r="F11107" s="76"/>
      <c r="G11107" s="63"/>
      <c r="H11107" s="64"/>
      <c r="I11107" s="56"/>
    </row>
    <row r="11108" spans="1:9" hidden="1" x14ac:dyDescent="0.25">
      <c r="A11108" s="224"/>
      <c r="B11108" s="56"/>
      <c r="C11108" s="80"/>
      <c r="D11108" s="57"/>
      <c r="E11108" s="72"/>
      <c r="F11108" s="67"/>
      <c r="G11108" s="63"/>
      <c r="H11108" s="64"/>
      <c r="I11108" s="56"/>
    </row>
    <row r="11109" spans="1:9" hidden="1" x14ac:dyDescent="0.25">
      <c r="A11109" s="224"/>
      <c r="B11109" s="68"/>
      <c r="C11109" s="56"/>
      <c r="D11109" s="57"/>
      <c r="E11109" s="66"/>
      <c r="F11109" s="76"/>
      <c r="G11109" s="63"/>
      <c r="H11109" s="64"/>
      <c r="I11109" s="56"/>
    </row>
    <row r="11110" spans="1:9" hidden="1" x14ac:dyDescent="0.25">
      <c r="A11110" s="224"/>
      <c r="B11110" s="124"/>
      <c r="C11110" s="71"/>
      <c r="D11110" s="105"/>
      <c r="E11110" s="413"/>
      <c r="F11110" s="77"/>
      <c r="G11110" s="63"/>
      <c r="H11110" s="64"/>
      <c r="I11110" s="56"/>
    </row>
    <row r="11111" spans="1:9" hidden="1" x14ac:dyDescent="0.25">
      <c r="A11111" s="224"/>
      <c r="B11111" s="56"/>
      <c r="C11111" s="56"/>
      <c r="D11111" s="61"/>
      <c r="E11111" s="413"/>
      <c r="F11111" s="77"/>
      <c r="G11111" s="63"/>
      <c r="H11111" s="64"/>
      <c r="I11111" s="56"/>
    </row>
    <row r="11112" spans="1:9" hidden="1" x14ac:dyDescent="0.25">
      <c r="A11112" s="224"/>
      <c r="B11112" s="56"/>
      <c r="C11112" s="245"/>
      <c r="D11112" s="57"/>
      <c r="E11112" s="86"/>
      <c r="F11112" s="62"/>
      <c r="G11112" s="63"/>
      <c r="H11112" s="64"/>
      <c r="I11112" s="56"/>
    </row>
    <row r="11113" spans="1:9" hidden="1" x14ac:dyDescent="0.25">
      <c r="A11113" s="224"/>
      <c r="B11113" s="56"/>
      <c r="C11113" s="56"/>
      <c r="D11113" s="72"/>
      <c r="E11113" s="56"/>
      <c r="F11113" s="77"/>
      <c r="G11113" s="63"/>
      <c r="H11113" s="64"/>
      <c r="I11113" s="56"/>
    </row>
    <row r="11114" spans="1:9" hidden="1" x14ac:dyDescent="0.25">
      <c r="A11114" s="224"/>
      <c r="B11114" s="55"/>
      <c r="C11114" s="75"/>
      <c r="D11114" s="61"/>
      <c r="E11114" s="56"/>
      <c r="F11114" s="77"/>
      <c r="G11114" s="63"/>
      <c r="H11114" s="64"/>
      <c r="I11114" s="56"/>
    </row>
    <row r="11115" spans="1:9" hidden="1" x14ac:dyDescent="0.25">
      <c r="A11115" s="224"/>
      <c r="B11115" s="56"/>
      <c r="C11115" s="56"/>
      <c r="D11115" s="57"/>
      <c r="E11115" s="86"/>
      <c r="F11115" s="67"/>
      <c r="G11115" s="63"/>
      <c r="H11115" s="64"/>
      <c r="I11115" s="56"/>
    </row>
    <row r="11116" spans="1:9" hidden="1" x14ac:dyDescent="0.25">
      <c r="A11116" s="224"/>
      <c r="B11116" s="56"/>
      <c r="C11116" s="56"/>
      <c r="D11116" s="61"/>
      <c r="E11116" s="56"/>
      <c r="F11116" s="76"/>
      <c r="G11116" s="63"/>
      <c r="H11116" s="64"/>
      <c r="I11116" s="56"/>
    </row>
    <row r="11117" spans="1:9" hidden="1" x14ac:dyDescent="0.25">
      <c r="A11117" s="224"/>
      <c r="B11117" s="65"/>
      <c r="C11117" s="65"/>
      <c r="D11117" s="61"/>
      <c r="E11117" s="69"/>
      <c r="F11117" s="62"/>
      <c r="G11117" s="63"/>
      <c r="H11117" s="64"/>
      <c r="I11117" s="56"/>
    </row>
    <row r="11118" spans="1:9" hidden="1" x14ac:dyDescent="0.25">
      <c r="A11118" s="224"/>
      <c r="B11118" s="68"/>
      <c r="C11118" s="56"/>
      <c r="D11118" s="87"/>
      <c r="E11118" s="72"/>
      <c r="F11118" s="62"/>
      <c r="G11118" s="63"/>
      <c r="H11118" s="64"/>
      <c r="I11118" s="56"/>
    </row>
    <row r="11119" spans="1:9" hidden="1" x14ac:dyDescent="0.25">
      <c r="A11119" s="224"/>
      <c r="B11119" s="74"/>
      <c r="C11119" s="56"/>
      <c r="D11119" s="57"/>
      <c r="E11119" s="66"/>
      <c r="F11119" s="76"/>
      <c r="G11119" s="63"/>
      <c r="H11119" s="64"/>
      <c r="I11119" s="56"/>
    </row>
    <row r="11120" spans="1:9" hidden="1" x14ac:dyDescent="0.25">
      <c r="A11120" s="224"/>
      <c r="B11120" s="55"/>
      <c r="C11120" s="75"/>
      <c r="D11120" s="61"/>
      <c r="E11120" s="56"/>
      <c r="F11120" s="77"/>
      <c r="G11120" s="63"/>
      <c r="H11120" s="64"/>
      <c r="I11120" s="56"/>
    </row>
    <row r="11121" spans="1:9" hidden="1" x14ac:dyDescent="0.25">
      <c r="A11121" s="224"/>
      <c r="B11121" s="68"/>
      <c r="C11121" s="56"/>
      <c r="D11121" s="57"/>
      <c r="E11121" s="66"/>
      <c r="F11121" s="76"/>
      <c r="G11121" s="63"/>
      <c r="H11121" s="64"/>
      <c r="I11121" s="56"/>
    </row>
    <row r="11122" spans="1:9" hidden="1" x14ac:dyDescent="0.25">
      <c r="A11122" s="224"/>
      <c r="B11122" s="56"/>
      <c r="C11122" s="110"/>
      <c r="D11122" s="57"/>
      <c r="E11122" s="72"/>
      <c r="F11122" s="62"/>
      <c r="G11122" s="63"/>
      <c r="H11122" s="64"/>
      <c r="I11122" s="56"/>
    </row>
    <row r="11123" spans="1:9" hidden="1" x14ac:dyDescent="0.25">
      <c r="A11123" s="224"/>
      <c r="B11123" s="55"/>
      <c r="C11123" s="75"/>
      <c r="D11123" s="57"/>
      <c r="E11123" s="86"/>
      <c r="F11123" s="67"/>
      <c r="G11123" s="63"/>
      <c r="H11123" s="64"/>
      <c r="I11123" s="56"/>
    </row>
    <row r="11124" spans="1:9" hidden="1" x14ac:dyDescent="0.25">
      <c r="A11124" s="224"/>
      <c r="B11124" s="60"/>
      <c r="C11124" s="123"/>
      <c r="D11124" s="57"/>
      <c r="E11124" s="72"/>
      <c r="F11124" s="76"/>
      <c r="G11124" s="63"/>
      <c r="H11124" s="64"/>
      <c r="I11124" s="56"/>
    </row>
    <row r="11125" spans="1:9" hidden="1" x14ac:dyDescent="0.25">
      <c r="A11125" s="224"/>
      <c r="B11125" s="56"/>
      <c r="C11125" s="56"/>
      <c r="D11125" s="61"/>
      <c r="E11125" s="66"/>
      <c r="F11125" s="76"/>
      <c r="G11125" s="63"/>
      <c r="H11125" s="64"/>
      <c r="I11125" s="56"/>
    </row>
    <row r="11126" spans="1:9" hidden="1" x14ac:dyDescent="0.25">
      <c r="A11126" s="224"/>
      <c r="B11126" s="124"/>
      <c r="C11126" s="71"/>
      <c r="D11126" s="105"/>
      <c r="E11126" s="413"/>
      <c r="F11126" s="77"/>
      <c r="G11126" s="63"/>
      <c r="H11126" s="64"/>
      <c r="I11126" s="56"/>
    </row>
    <row r="11127" spans="1:9" hidden="1" x14ac:dyDescent="0.25">
      <c r="A11127" s="224"/>
      <c r="B11127" s="56"/>
      <c r="C11127" s="56"/>
      <c r="D11127" s="61"/>
      <c r="E11127" s="413"/>
      <c r="F11127" s="77"/>
      <c r="G11127" s="63"/>
      <c r="H11127" s="64"/>
      <c r="I11127" s="56"/>
    </row>
    <row r="11128" spans="1:9" hidden="1" x14ac:dyDescent="0.25">
      <c r="A11128" s="224"/>
      <c r="B11128" s="56"/>
      <c r="C11128" s="245"/>
      <c r="D11128" s="57"/>
      <c r="E11128" s="86"/>
      <c r="F11128" s="62"/>
      <c r="G11128" s="63"/>
      <c r="H11128" s="64"/>
      <c r="I11128" s="501"/>
    </row>
    <row r="11129" spans="1:9" hidden="1" x14ac:dyDescent="0.25">
      <c r="A11129" s="224"/>
      <c r="B11129" s="56"/>
      <c r="C11129" s="80"/>
      <c r="D11129" s="105"/>
      <c r="E11129" s="413"/>
      <c r="F11129" s="77"/>
      <c r="G11129" s="63"/>
      <c r="H11129" s="64"/>
      <c r="I11129" s="56"/>
    </row>
    <row r="11130" spans="1:9" hidden="1" x14ac:dyDescent="0.25">
      <c r="A11130" s="224"/>
      <c r="B11130" s="56"/>
      <c r="C11130" s="56"/>
      <c r="D11130" s="98"/>
      <c r="E11130" s="56"/>
      <c r="F11130" s="77"/>
      <c r="G11130" s="63"/>
      <c r="H11130" s="64"/>
      <c r="I11130" s="56"/>
    </row>
    <row r="11131" spans="1:9" hidden="1" x14ac:dyDescent="0.25">
      <c r="A11131" s="224"/>
      <c r="B11131" s="56"/>
      <c r="C11131" s="56"/>
      <c r="D11131" s="57"/>
      <c r="E11131" s="72"/>
      <c r="F11131" s="62"/>
      <c r="G11131" s="63"/>
      <c r="H11131" s="64"/>
      <c r="I11131" s="56"/>
    </row>
    <row r="11132" spans="1:9" hidden="1" x14ac:dyDescent="0.25">
      <c r="A11132" s="224"/>
      <c r="B11132" s="56"/>
      <c r="C11132" s="56"/>
      <c r="D11132" s="98"/>
      <c r="E11132" s="56"/>
      <c r="F11132" s="77"/>
      <c r="G11132" s="63"/>
      <c r="H11132" s="64"/>
      <c r="I11132" s="56"/>
    </row>
    <row r="11133" spans="1:9" hidden="1" x14ac:dyDescent="0.25">
      <c r="A11133" s="224"/>
      <c r="B11133" s="56"/>
      <c r="C11133" s="56"/>
      <c r="D11133" s="57"/>
      <c r="E11133" s="72"/>
      <c r="F11133" s="62"/>
      <c r="G11133" s="63"/>
      <c r="H11133" s="64"/>
      <c r="I11133" s="56"/>
    </row>
    <row r="11134" spans="1:9" hidden="1" x14ac:dyDescent="0.25">
      <c r="A11134" s="224"/>
      <c r="B11134" s="56"/>
      <c r="C11134" s="56"/>
      <c r="D11134" s="139"/>
      <c r="E11134" s="84"/>
      <c r="F11134" s="140"/>
      <c r="G11134" s="63"/>
      <c r="H11134" s="64"/>
      <c r="I11134" s="56"/>
    </row>
    <row r="11135" spans="1:9" hidden="1" x14ac:dyDescent="0.25">
      <c r="A11135" s="224"/>
      <c r="B11135" s="56"/>
      <c r="C11135" s="56"/>
      <c r="D11135" s="106"/>
      <c r="E11135" s="72"/>
      <c r="F11135" s="58"/>
      <c r="G11135" s="63"/>
      <c r="H11135" s="64"/>
      <c r="I11135" s="56"/>
    </row>
    <row r="11136" spans="1:9" hidden="1" x14ac:dyDescent="0.25">
      <c r="A11136" s="224"/>
      <c r="B11136" s="56"/>
      <c r="C11136" s="56"/>
      <c r="D11136" s="57"/>
      <c r="E11136" s="72"/>
      <c r="F11136" s="76"/>
      <c r="G11136" s="63"/>
      <c r="H11136" s="64"/>
      <c r="I11136" s="56"/>
    </row>
    <row r="11137" spans="1:9" hidden="1" x14ac:dyDescent="0.25">
      <c r="A11137" s="224"/>
      <c r="B11137" s="74"/>
      <c r="C11137" s="56"/>
      <c r="D11137" s="57"/>
      <c r="E11137" s="56"/>
      <c r="F11137" s="62"/>
      <c r="G11137" s="63"/>
      <c r="H11137" s="64"/>
      <c r="I11137" s="56"/>
    </row>
    <row r="11138" spans="1:9" hidden="1" x14ac:dyDescent="0.25">
      <c r="A11138" s="224"/>
      <c r="B11138" s="55"/>
      <c r="C11138" s="56"/>
      <c r="D11138" s="87"/>
      <c r="E11138" s="72"/>
      <c r="F11138" s="62"/>
      <c r="G11138" s="63"/>
      <c r="H11138" s="64"/>
      <c r="I11138" s="56"/>
    </row>
    <row r="11139" spans="1:9" hidden="1" x14ac:dyDescent="0.25">
      <c r="A11139" s="224"/>
      <c r="B11139" s="56"/>
      <c r="C11139" s="81"/>
      <c r="D11139" s="57"/>
      <c r="E11139" s="72"/>
      <c r="F11139" s="62"/>
      <c r="G11139" s="63"/>
      <c r="H11139" s="64"/>
      <c r="I11139" s="56"/>
    </row>
    <row r="11140" spans="1:9" hidden="1" x14ac:dyDescent="0.25">
      <c r="A11140" s="224"/>
      <c r="B11140" s="56"/>
      <c r="C11140" s="56"/>
      <c r="D11140" s="61"/>
      <c r="E11140" s="56"/>
      <c r="F11140" s="76"/>
      <c r="G11140" s="63"/>
      <c r="H11140" s="64"/>
      <c r="I11140" s="56"/>
    </row>
    <row r="11141" spans="1:9" hidden="1" x14ac:dyDescent="0.25">
      <c r="A11141" s="224"/>
      <c r="B11141" s="56"/>
      <c r="C11141" s="230"/>
      <c r="D11141" s="83"/>
      <c r="E11141" s="66"/>
      <c r="F11141" s="76"/>
      <c r="G11141" s="63"/>
      <c r="H11141" s="64"/>
      <c r="I11141" s="56"/>
    </row>
    <row r="11142" spans="1:9" hidden="1" x14ac:dyDescent="0.25">
      <c r="A11142" s="224"/>
      <c r="B11142" s="56"/>
      <c r="C11142" s="126"/>
      <c r="D11142" s="57"/>
      <c r="E11142" s="66"/>
      <c r="F11142" s="67"/>
      <c r="G11142" s="63"/>
      <c r="H11142" s="64"/>
      <c r="I11142" s="56"/>
    </row>
    <row r="11143" spans="1:9" hidden="1" x14ac:dyDescent="0.25">
      <c r="A11143" s="224"/>
      <c r="B11143" s="56"/>
      <c r="C11143" s="126"/>
      <c r="D11143" s="72"/>
      <c r="E11143" s="66"/>
      <c r="F11143" s="67"/>
      <c r="G11143" s="63"/>
      <c r="H11143" s="64"/>
      <c r="I11143" s="56"/>
    </row>
    <row r="11144" spans="1:9" hidden="1" x14ac:dyDescent="0.25">
      <c r="A11144" s="224"/>
      <c r="B11144" s="55"/>
      <c r="C11144" s="75"/>
      <c r="D11144" s="61"/>
      <c r="E11144" s="56"/>
      <c r="F11144" s="77"/>
      <c r="G11144" s="63"/>
      <c r="H11144" s="64"/>
      <c r="I11144" s="56"/>
    </row>
    <row r="11145" spans="1:9" hidden="1" x14ac:dyDescent="0.25">
      <c r="A11145" s="224"/>
      <c r="B11145" s="56"/>
      <c r="C11145" s="56"/>
      <c r="D11145" s="98"/>
      <c r="E11145" s="56"/>
      <c r="F11145" s="77"/>
      <c r="G11145" s="63"/>
      <c r="H11145" s="64"/>
      <c r="I11145" s="56"/>
    </row>
    <row r="11146" spans="1:9" hidden="1" x14ac:dyDescent="0.25">
      <c r="A11146" s="224"/>
      <c r="B11146" s="56"/>
      <c r="C11146" s="75"/>
      <c r="D11146" s="57"/>
      <c r="E11146" s="72"/>
      <c r="F11146" s="76"/>
      <c r="G11146" s="63"/>
      <c r="H11146" s="64"/>
      <c r="I11146" s="73"/>
    </row>
    <row r="11147" spans="1:9" hidden="1" x14ac:dyDescent="0.25">
      <c r="A11147" s="224"/>
      <c r="B11147" s="74"/>
      <c r="C11147" s="56"/>
      <c r="D11147" s="57"/>
      <c r="E11147" s="66"/>
      <c r="F11147" s="59"/>
      <c r="G11147" s="63"/>
      <c r="H11147" s="64"/>
      <c r="I11147" s="73"/>
    </row>
    <row r="11148" spans="1:9" hidden="1" x14ac:dyDescent="0.25">
      <c r="A11148" s="224"/>
      <c r="B11148" s="56"/>
      <c r="C11148" s="123"/>
      <c r="D11148" s="57"/>
      <c r="E11148" s="72"/>
      <c r="F11148" s="58"/>
      <c r="G11148" s="63"/>
      <c r="H11148" s="64"/>
      <c r="I11148" s="73"/>
    </row>
    <row r="11149" spans="1:9" hidden="1" x14ac:dyDescent="0.25">
      <c r="A11149" s="224"/>
      <c r="B11149" s="56"/>
      <c r="C11149" s="123"/>
      <c r="D11149" s="56"/>
      <c r="E11149" s="66"/>
      <c r="F11149" s="62"/>
      <c r="G11149" s="63"/>
      <c r="H11149" s="64"/>
      <c r="I11149" s="73"/>
    </row>
    <row r="11150" spans="1:9" hidden="1" x14ac:dyDescent="0.25">
      <c r="A11150" s="224"/>
      <c r="B11150" s="81"/>
      <c r="C11150" s="56"/>
      <c r="D11150" s="57"/>
      <c r="E11150" s="56"/>
      <c r="F11150" s="76"/>
      <c r="G11150" s="63"/>
      <c r="H11150" s="64"/>
      <c r="I11150" s="73"/>
    </row>
    <row r="11151" spans="1:9" hidden="1" x14ac:dyDescent="0.25">
      <c r="A11151" s="224"/>
      <c r="B11151" s="68"/>
      <c r="C11151" s="56"/>
      <c r="D11151" s="87"/>
      <c r="E11151" s="72"/>
      <c r="F11151" s="62"/>
      <c r="G11151" s="63"/>
      <c r="H11151" s="64"/>
      <c r="I11151" s="73"/>
    </row>
    <row r="11152" spans="1:9" hidden="1" x14ac:dyDescent="0.25">
      <c r="A11152" s="224"/>
      <c r="B11152" s="60"/>
      <c r="C11152" s="56"/>
      <c r="D11152" s="61"/>
      <c r="E11152" s="56"/>
      <c r="F11152" s="62"/>
      <c r="G11152" s="63"/>
      <c r="H11152" s="64"/>
      <c r="I11152" s="73"/>
    </row>
    <row r="11153" spans="1:9" hidden="1" x14ac:dyDescent="0.25">
      <c r="A11153" s="224"/>
      <c r="B11153" s="65"/>
      <c r="C11153" s="65"/>
      <c r="D11153" s="61"/>
      <c r="E11153" s="69"/>
      <c r="F11153" s="62"/>
      <c r="G11153" s="63"/>
      <c r="H11153" s="64"/>
      <c r="I11153" s="73"/>
    </row>
    <row r="11154" spans="1:9" hidden="1" x14ac:dyDescent="0.25">
      <c r="A11154" s="224"/>
      <c r="B11154" s="65"/>
      <c r="C11154" s="65"/>
      <c r="D11154" s="61"/>
      <c r="E11154" s="69"/>
      <c r="F11154" s="62"/>
      <c r="G11154" s="63"/>
      <c r="H11154" s="64"/>
      <c r="I11154" s="73"/>
    </row>
    <row r="11155" spans="1:9" hidden="1" x14ac:dyDescent="0.25">
      <c r="A11155" s="224"/>
      <c r="B11155" s="60"/>
      <c r="C11155" s="56"/>
      <c r="D11155" s="61"/>
      <c r="E11155" s="56"/>
      <c r="F11155" s="62"/>
      <c r="G11155" s="63"/>
      <c r="H11155" s="64"/>
      <c r="I11155" s="73"/>
    </row>
    <row r="11156" spans="1:9" hidden="1" x14ac:dyDescent="0.25">
      <c r="A11156" s="224"/>
      <c r="B11156" s="56"/>
      <c r="C11156" s="56"/>
      <c r="D11156" s="61"/>
      <c r="E11156" s="56"/>
      <c r="F11156" s="97"/>
      <c r="G11156" s="63"/>
      <c r="H11156" s="64"/>
      <c r="I11156" s="73"/>
    </row>
    <row r="11157" spans="1:9" hidden="1" x14ac:dyDescent="0.25">
      <c r="A11157" s="224"/>
      <c r="B11157" s="68"/>
      <c r="C11157" s="56"/>
      <c r="D11157" s="57"/>
      <c r="E11157" s="56"/>
      <c r="F11157" s="97"/>
      <c r="G11157" s="63"/>
      <c r="H11157" s="64"/>
      <c r="I11157" s="73"/>
    </row>
    <row r="11158" spans="1:9" hidden="1" x14ac:dyDescent="0.25">
      <c r="A11158" s="224"/>
      <c r="B11158" s="56"/>
      <c r="C11158" s="123"/>
      <c r="D11158" s="57"/>
      <c r="E11158" s="72"/>
      <c r="F11158" s="58"/>
      <c r="G11158" s="63"/>
      <c r="H11158" s="64"/>
      <c r="I11158" s="56"/>
    </row>
    <row r="11159" spans="1:9" hidden="1" x14ac:dyDescent="0.25">
      <c r="A11159" s="224"/>
      <c r="B11159" s="56"/>
      <c r="C11159" s="123"/>
      <c r="D11159" s="57"/>
      <c r="E11159" s="66"/>
      <c r="F11159" s="62"/>
      <c r="G11159" s="63"/>
      <c r="H11159" s="64"/>
      <c r="I11159" s="56"/>
    </row>
    <row r="11160" spans="1:9" hidden="1" x14ac:dyDescent="0.25">
      <c r="A11160" s="224"/>
      <c r="B11160" s="55"/>
      <c r="C11160" s="123"/>
      <c r="D11160" s="57"/>
      <c r="E11160" s="72"/>
      <c r="F11160" s="67"/>
      <c r="G11160" s="63"/>
      <c r="H11160" s="64"/>
      <c r="I11160" s="56"/>
    </row>
    <row r="11161" spans="1:9" hidden="1" x14ac:dyDescent="0.25">
      <c r="A11161" s="224"/>
      <c r="B11161" s="55"/>
      <c r="C11161" s="123"/>
      <c r="D11161" s="57"/>
      <c r="E11161" s="72"/>
      <c r="F11161" s="62"/>
      <c r="G11161" s="63"/>
      <c r="H11161" s="64"/>
      <c r="I11161" s="56"/>
    </row>
    <row r="11162" spans="1:9" hidden="1" x14ac:dyDescent="0.25">
      <c r="A11162" s="224"/>
      <c r="B11162" s="56"/>
      <c r="C11162" s="56"/>
      <c r="D11162" s="57"/>
      <c r="E11162" s="56"/>
      <c r="F11162" s="62"/>
      <c r="G11162" s="63"/>
      <c r="H11162" s="64"/>
      <c r="I11162" s="56"/>
    </row>
    <row r="11163" spans="1:9" hidden="1" x14ac:dyDescent="0.25">
      <c r="A11163" s="224"/>
      <c r="B11163" s="56"/>
      <c r="C11163" s="56"/>
      <c r="D11163" s="128"/>
      <c r="E11163" s="99"/>
      <c r="F11163" s="62"/>
      <c r="G11163" s="63"/>
      <c r="H11163" s="64"/>
      <c r="I11163" s="56"/>
    </row>
    <row r="11164" spans="1:9" hidden="1" x14ac:dyDescent="0.25">
      <c r="A11164" s="224"/>
      <c r="B11164" s="55"/>
      <c r="C11164" s="56"/>
      <c r="D11164" s="128"/>
      <c r="E11164" s="86"/>
      <c r="F11164" s="62"/>
      <c r="G11164" s="63"/>
      <c r="H11164" s="64"/>
      <c r="I11164" s="56"/>
    </row>
    <row r="11165" spans="1:9" hidden="1" x14ac:dyDescent="0.25">
      <c r="A11165" s="224"/>
      <c r="B11165" s="56"/>
      <c r="C11165" s="75"/>
      <c r="D11165" s="57"/>
      <c r="E11165" s="72"/>
      <c r="F11165" s="62"/>
      <c r="G11165" s="63"/>
      <c r="H11165" s="64"/>
      <c r="I11165" s="56"/>
    </row>
    <row r="11166" spans="1:9" hidden="1" x14ac:dyDescent="0.25">
      <c r="A11166" s="224"/>
      <c r="B11166" s="65"/>
      <c r="C11166" s="65"/>
      <c r="D11166" s="61"/>
      <c r="E11166" s="69"/>
      <c r="F11166" s="62"/>
      <c r="G11166" s="63"/>
      <c r="H11166" s="64"/>
      <c r="I11166" s="56"/>
    </row>
    <row r="11167" spans="1:9" hidden="1" x14ac:dyDescent="0.25">
      <c r="A11167" s="224"/>
      <c r="B11167" s="55"/>
      <c r="C11167" s="56"/>
      <c r="D11167" s="57"/>
      <c r="E11167" s="72"/>
      <c r="F11167" s="62"/>
      <c r="G11167" s="63"/>
      <c r="H11167" s="64"/>
      <c r="I11167" s="56"/>
    </row>
    <row r="11168" spans="1:9" hidden="1" x14ac:dyDescent="0.25">
      <c r="A11168" s="224"/>
      <c r="B11168" s="60"/>
      <c r="C11168" s="56"/>
      <c r="D11168" s="61"/>
      <c r="E11168" s="56"/>
      <c r="F11168" s="62"/>
      <c r="G11168" s="63"/>
      <c r="H11168" s="64"/>
      <c r="I11168" s="56"/>
    </row>
    <row r="11169" spans="1:9" hidden="1" x14ac:dyDescent="0.25">
      <c r="A11169" s="224"/>
      <c r="B11169" s="56"/>
      <c r="C11169" s="56"/>
      <c r="D11169" s="61"/>
      <c r="E11169" s="56"/>
      <c r="F11169" s="97"/>
      <c r="G11169" s="63"/>
      <c r="H11169" s="64"/>
      <c r="I11169" s="56"/>
    </row>
    <row r="11170" spans="1:9" hidden="1" x14ac:dyDescent="0.25">
      <c r="A11170" s="224"/>
      <c r="B11170" s="56"/>
      <c r="C11170" s="56"/>
      <c r="D11170" s="57"/>
      <c r="E11170" s="56"/>
      <c r="F11170" s="76"/>
      <c r="G11170" s="63"/>
      <c r="H11170" s="64"/>
      <c r="I11170" s="56"/>
    </row>
    <row r="11171" spans="1:9" hidden="1" x14ac:dyDescent="0.25">
      <c r="A11171" s="224"/>
      <c r="B11171" s="74"/>
      <c r="C11171" s="56"/>
      <c r="D11171" s="57"/>
      <c r="E11171" s="72"/>
      <c r="F11171" s="67"/>
      <c r="G11171" s="63"/>
      <c r="H11171" s="64"/>
      <c r="I11171" s="56"/>
    </row>
    <row r="11172" spans="1:9" hidden="1" x14ac:dyDescent="0.25">
      <c r="A11172" s="224"/>
      <c r="B11172" s="68"/>
      <c r="C11172" s="71"/>
      <c r="D11172" s="57"/>
      <c r="E11172" s="66"/>
      <c r="F11172" s="62"/>
      <c r="G11172" s="63"/>
      <c r="H11172" s="64"/>
      <c r="I11172" s="56"/>
    </row>
    <row r="11173" spans="1:9" hidden="1" x14ac:dyDescent="0.25">
      <c r="A11173" s="224"/>
      <c r="B11173" s="74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4"/>
      <c r="B11174" s="56"/>
      <c r="C11174" s="56"/>
      <c r="D11174" s="57"/>
      <c r="E11174" s="56"/>
      <c r="F11174" s="62"/>
      <c r="G11174" s="63"/>
      <c r="H11174" s="64"/>
      <c r="I11174" s="56"/>
    </row>
    <row r="11175" spans="1:9" hidden="1" x14ac:dyDescent="0.25">
      <c r="A11175" s="224"/>
      <c r="B11175" s="74"/>
      <c r="C11175" s="56"/>
      <c r="D11175" s="57"/>
      <c r="E11175" s="72"/>
      <c r="F11175" s="62"/>
      <c r="G11175" s="63"/>
      <c r="H11175" s="64"/>
      <c r="I11175" s="56"/>
    </row>
    <row r="11176" spans="1:9" hidden="1" x14ac:dyDescent="0.25">
      <c r="A11176" s="224"/>
      <c r="B11176" s="81"/>
      <c r="C11176" s="71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4"/>
      <c r="B11177" s="56"/>
      <c r="C11177" s="56"/>
      <c r="D11177" s="57"/>
      <c r="E11177" s="56"/>
      <c r="F11177" s="76"/>
      <c r="G11177" s="63"/>
      <c r="H11177" s="64"/>
      <c r="I11177" s="56"/>
    </row>
    <row r="11178" spans="1:9" hidden="1" x14ac:dyDescent="0.25">
      <c r="A11178" s="224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4"/>
      <c r="B11179" s="55"/>
      <c r="C11179" s="123"/>
      <c r="D11179" s="87"/>
      <c r="E11179" s="72"/>
      <c r="F11179" s="62"/>
      <c r="G11179" s="63"/>
      <c r="H11179" s="64"/>
      <c r="I11179" s="56"/>
    </row>
    <row r="11180" spans="1:9" hidden="1" x14ac:dyDescent="0.25">
      <c r="A11180" s="224"/>
      <c r="B11180" s="56"/>
      <c r="C11180" s="230"/>
      <c r="D11180" s="83"/>
      <c r="E11180" s="66"/>
      <c r="F11180" s="76"/>
      <c r="G11180" s="63"/>
      <c r="H11180" s="64"/>
      <c r="I11180" s="56"/>
    </row>
    <row r="11181" spans="1:9" hidden="1" x14ac:dyDescent="0.25">
      <c r="A11181" s="224"/>
      <c r="B11181" s="56"/>
      <c r="C11181" s="123"/>
      <c r="D11181" s="57"/>
      <c r="E11181" s="66"/>
      <c r="F11181" s="62"/>
      <c r="G11181" s="63"/>
      <c r="H11181" s="64"/>
      <c r="I11181" s="56"/>
    </row>
    <row r="11182" spans="1:9" hidden="1" x14ac:dyDescent="0.25">
      <c r="A11182" s="224"/>
      <c r="B11182" s="56"/>
      <c r="C11182" s="75"/>
      <c r="D11182" s="57"/>
      <c r="E11182" s="66"/>
      <c r="F11182" s="62"/>
      <c r="G11182" s="63"/>
      <c r="H11182" s="64"/>
      <c r="I11182" s="56"/>
    </row>
    <row r="11183" spans="1:9" hidden="1" x14ac:dyDescent="0.25">
      <c r="A11183" s="224"/>
      <c r="B11183" s="56"/>
      <c r="C11183" s="56"/>
      <c r="D11183" s="57"/>
      <c r="E11183" s="72"/>
      <c r="F11183" s="76"/>
      <c r="G11183" s="63"/>
      <c r="H11183" s="64"/>
      <c r="I11183" s="56"/>
    </row>
    <row r="11184" spans="1:9" hidden="1" x14ac:dyDescent="0.25">
      <c r="A11184" s="224"/>
      <c r="B11184" s="55"/>
      <c r="C11184" s="75"/>
      <c r="D11184" s="57"/>
      <c r="E11184" s="66"/>
      <c r="F11184" s="62"/>
      <c r="G11184" s="63"/>
      <c r="H11184" s="64"/>
      <c r="I11184" s="56"/>
    </row>
    <row r="11185" spans="1:9" hidden="1" x14ac:dyDescent="0.25">
      <c r="A11185" s="224"/>
      <c r="B11185" s="56"/>
      <c r="C11185" s="71"/>
      <c r="D11185" s="57"/>
      <c r="E11185" s="72"/>
      <c r="F11185" s="62"/>
      <c r="G11185" s="63"/>
      <c r="H11185" s="64"/>
      <c r="I11185" s="56"/>
    </row>
    <row r="11186" spans="1:9" hidden="1" x14ac:dyDescent="0.25">
      <c r="A11186" s="224"/>
      <c r="B11186" s="60"/>
      <c r="C11186" s="123"/>
      <c r="D11186" s="57"/>
      <c r="E11186" s="72"/>
      <c r="F11186" s="76"/>
      <c r="G11186" s="63"/>
      <c r="H11186" s="64"/>
      <c r="I11186" s="56"/>
    </row>
    <row r="11187" spans="1:9" hidden="1" x14ac:dyDescent="0.25">
      <c r="A11187" s="224"/>
      <c r="B11187" s="68"/>
      <c r="C11187" s="56"/>
      <c r="D11187" s="57"/>
      <c r="E11187" s="66"/>
      <c r="F11187" s="76"/>
      <c r="G11187" s="63"/>
      <c r="H11187" s="64"/>
      <c r="I11187" s="56"/>
    </row>
    <row r="11188" spans="1:9" hidden="1" x14ac:dyDescent="0.25">
      <c r="A11188" s="224"/>
      <c r="B11188" s="55"/>
      <c r="C11188" s="123"/>
      <c r="D11188" s="57"/>
      <c r="E11188" s="72"/>
      <c r="F11188" s="62"/>
      <c r="G11188" s="63"/>
      <c r="H11188" s="64"/>
      <c r="I11188" s="56"/>
    </row>
    <row r="11189" spans="1:9" hidden="1" x14ac:dyDescent="0.25">
      <c r="A11189" s="224"/>
      <c r="B11189" s="81"/>
      <c r="C11189" s="56"/>
      <c r="D11189" s="57"/>
      <c r="E11189" s="56"/>
      <c r="F11189" s="76"/>
      <c r="G11189" s="63"/>
      <c r="H11189" s="64"/>
      <c r="I11189" s="56"/>
    </row>
    <row r="11190" spans="1:9" hidden="1" x14ac:dyDescent="0.25">
      <c r="A11190" s="224"/>
      <c r="B11190" s="56"/>
      <c r="C11190" s="56"/>
      <c r="D11190" s="106"/>
      <c r="E11190" s="72"/>
      <c r="F11190" s="58"/>
      <c r="G11190" s="63"/>
      <c r="H11190" s="64"/>
      <c r="I11190" s="56"/>
    </row>
    <row r="11191" spans="1:9" hidden="1" x14ac:dyDescent="0.25">
      <c r="A11191" s="224"/>
      <c r="B11191" s="68"/>
      <c r="C11191" s="56"/>
      <c r="D11191" s="87"/>
      <c r="E11191" s="72"/>
      <c r="F11191" s="62"/>
      <c r="G11191" s="63"/>
      <c r="H11191" s="64"/>
      <c r="I11191" s="56"/>
    </row>
    <row r="11192" spans="1:9" hidden="1" x14ac:dyDescent="0.25">
      <c r="A11192" s="224"/>
      <c r="B11192" s="55"/>
      <c r="C11192" s="56"/>
      <c r="D11192" s="57"/>
      <c r="E11192" s="72"/>
      <c r="F11192" s="62"/>
      <c r="G11192" s="63"/>
      <c r="H11192" s="64"/>
      <c r="I11192" s="70"/>
    </row>
    <row r="11193" spans="1:9" hidden="1" x14ac:dyDescent="0.25">
      <c r="A11193" s="224"/>
      <c r="B11193" s="56"/>
      <c r="C11193" s="56"/>
      <c r="D11193" s="72"/>
      <c r="E11193" s="56"/>
      <c r="F11193" s="77"/>
      <c r="G11193" s="63"/>
      <c r="H11193" s="64"/>
      <c r="I11193" s="70"/>
    </row>
    <row r="11194" spans="1:9" hidden="1" x14ac:dyDescent="0.25">
      <c r="A11194" s="224"/>
      <c r="B11194" s="55"/>
      <c r="C11194" s="75"/>
      <c r="D11194" s="61"/>
      <c r="E11194" s="56"/>
      <c r="F11194" s="77"/>
      <c r="G11194" s="63"/>
      <c r="H11194" s="64"/>
      <c r="I11194" s="56"/>
    </row>
    <row r="11195" spans="1:9" hidden="1" x14ac:dyDescent="0.25">
      <c r="A11195" s="224"/>
      <c r="B11195" s="56"/>
      <c r="C11195" s="56"/>
      <c r="D11195" s="57"/>
      <c r="E11195" s="56"/>
      <c r="F11195" s="62"/>
      <c r="G11195" s="63"/>
      <c r="H11195" s="64"/>
      <c r="I11195" s="56"/>
    </row>
    <row r="11196" spans="1:9" hidden="1" x14ac:dyDescent="0.25">
      <c r="A11196" s="224"/>
      <c r="B11196" s="56"/>
      <c r="C11196" s="56"/>
      <c r="D11196" s="243"/>
      <c r="E11196" s="230"/>
      <c r="F11196" s="138"/>
      <c r="G11196" s="63"/>
      <c r="H11196" s="64"/>
      <c r="I11196" s="56"/>
    </row>
    <row r="11197" spans="1:9" hidden="1" x14ac:dyDescent="0.25">
      <c r="A11197" s="224"/>
      <c r="B11197" s="56"/>
      <c r="C11197" s="56"/>
      <c r="D11197" s="57"/>
      <c r="E11197" s="72"/>
      <c r="F11197" s="62"/>
      <c r="G11197" s="63"/>
      <c r="H11197" s="64"/>
      <c r="I11197" s="56"/>
    </row>
    <row r="11198" spans="1:9" hidden="1" x14ac:dyDescent="0.25">
      <c r="A11198" s="224"/>
      <c r="B11198" s="124"/>
      <c r="C11198" s="71"/>
      <c r="D11198" s="105"/>
      <c r="E11198" s="413"/>
      <c r="F11198" s="77"/>
      <c r="G11198" s="63"/>
      <c r="H11198" s="64"/>
      <c r="I11198" s="56"/>
    </row>
    <row r="11199" spans="1:9" hidden="1" x14ac:dyDescent="0.25">
      <c r="A11199" s="224"/>
      <c r="B11199" s="56"/>
      <c r="C11199" s="56"/>
      <c r="D11199" s="61"/>
      <c r="E11199" s="413"/>
      <c r="F11199" s="77"/>
      <c r="G11199" s="63"/>
      <c r="H11199" s="64"/>
      <c r="I11199" s="56"/>
    </row>
    <row r="11200" spans="1:9" hidden="1" x14ac:dyDescent="0.25">
      <c r="A11200" s="224"/>
      <c r="B11200" s="56"/>
      <c r="C11200" s="245"/>
      <c r="D11200" s="57"/>
      <c r="E11200" s="86"/>
      <c r="F11200" s="62"/>
      <c r="G11200" s="63"/>
      <c r="H11200" s="64"/>
      <c r="I11200" s="56"/>
    </row>
    <row r="11201" spans="1:9" hidden="1" x14ac:dyDescent="0.25">
      <c r="A11201" s="224"/>
      <c r="B11201" s="56"/>
      <c r="C11201" s="56"/>
      <c r="D11201" s="128"/>
      <c r="E11201" s="99"/>
      <c r="F11201" s="62"/>
      <c r="G11201" s="63"/>
      <c r="H11201" s="64"/>
      <c r="I11201" s="56"/>
    </row>
    <row r="11202" spans="1:9" hidden="1" x14ac:dyDescent="0.25">
      <c r="A11202" s="224"/>
      <c r="B11202" s="56"/>
      <c r="C11202" s="75"/>
      <c r="D11202" s="57"/>
      <c r="E11202" s="72"/>
      <c r="F11202" s="62"/>
      <c r="G11202" s="63"/>
      <c r="H11202" s="64"/>
      <c r="I11202" s="56"/>
    </row>
    <row r="11203" spans="1:9" hidden="1" x14ac:dyDescent="0.25">
      <c r="A11203" s="224"/>
      <c r="B11203" s="56"/>
      <c r="C11203" s="56"/>
      <c r="D11203" s="57"/>
      <c r="E11203" s="72"/>
      <c r="F11203" s="76"/>
      <c r="G11203" s="63"/>
      <c r="H11203" s="64"/>
      <c r="I11203" s="56"/>
    </row>
    <row r="11204" spans="1:9" hidden="1" x14ac:dyDescent="0.25">
      <c r="A11204" s="224"/>
      <c r="B11204" s="55"/>
      <c r="C11204" s="56"/>
      <c r="D11204" s="57"/>
      <c r="E11204" s="72"/>
      <c r="F11204" s="58"/>
      <c r="G11204" s="63"/>
      <c r="H11204" s="64"/>
      <c r="I11204" s="56"/>
    </row>
    <row r="11205" spans="1:9" hidden="1" x14ac:dyDescent="0.25">
      <c r="A11205" s="224"/>
      <c r="B11205" s="55"/>
      <c r="C11205" s="56"/>
      <c r="D11205" s="57"/>
      <c r="E11205" s="66"/>
      <c r="F11205" s="62"/>
      <c r="G11205" s="63"/>
      <c r="H11205" s="64"/>
      <c r="I11205" s="56"/>
    </row>
    <row r="11206" spans="1:9" hidden="1" x14ac:dyDescent="0.25">
      <c r="A11206" s="224"/>
      <c r="B11206" s="81"/>
      <c r="C11206" s="56"/>
      <c r="D11206" s="57"/>
      <c r="E11206" s="86"/>
      <c r="F11206" s="67"/>
      <c r="G11206" s="63"/>
      <c r="H11206" s="64"/>
      <c r="I11206" s="56"/>
    </row>
    <row r="11207" spans="1:9" hidden="1" x14ac:dyDescent="0.25">
      <c r="A11207" s="224"/>
      <c r="B11207" s="56"/>
      <c r="C11207" s="56"/>
      <c r="D11207" s="57"/>
      <c r="E11207" s="56"/>
      <c r="F11207" s="62"/>
      <c r="G11207" s="63"/>
      <c r="H11207" s="64"/>
      <c r="I11207" s="56"/>
    </row>
    <row r="11208" spans="1:9" hidden="1" x14ac:dyDescent="0.25">
      <c r="A11208" s="224"/>
      <c r="B11208" s="65"/>
      <c r="C11208" s="65"/>
      <c r="D11208" s="61"/>
      <c r="E11208" s="69"/>
      <c r="F11208" s="76"/>
      <c r="G11208" s="63"/>
      <c r="H11208" s="64"/>
      <c r="I11208" s="56"/>
    </row>
    <row r="11209" spans="1:9" hidden="1" x14ac:dyDescent="0.25">
      <c r="A11209" s="224"/>
      <c r="B11209" s="55"/>
      <c r="C11209" s="56"/>
      <c r="D11209" s="57"/>
      <c r="E11209" s="66"/>
      <c r="F11209" s="62"/>
      <c r="G11209" s="63"/>
      <c r="H11209" s="64"/>
      <c r="I11209" s="56"/>
    </row>
    <row r="11210" spans="1:9" hidden="1" x14ac:dyDescent="0.25">
      <c r="A11210" s="224"/>
      <c r="B11210" s="55"/>
      <c r="C11210" s="56"/>
      <c r="D11210" s="57"/>
      <c r="E11210" s="72"/>
      <c r="F11210" s="77"/>
      <c r="G11210" s="63"/>
      <c r="H11210" s="64"/>
      <c r="I11210" s="56"/>
    </row>
    <row r="11211" spans="1:9" hidden="1" x14ac:dyDescent="0.25">
      <c r="A11211" s="224"/>
      <c r="B11211" s="55"/>
      <c r="C11211" s="56"/>
      <c r="D11211" s="57"/>
      <c r="E11211" s="72"/>
      <c r="F11211" s="77"/>
      <c r="G11211" s="63"/>
      <c r="H11211" s="64"/>
      <c r="I11211" s="70"/>
    </row>
    <row r="11212" spans="1:9" hidden="1" x14ac:dyDescent="0.25">
      <c r="A11212" s="224"/>
      <c r="B11212" s="68"/>
      <c r="C11212" s="56"/>
      <c r="D11212" s="87"/>
      <c r="E11212" s="72"/>
      <c r="F11212" s="62"/>
      <c r="G11212" s="63"/>
      <c r="H11212" s="64"/>
      <c r="I11212" s="70"/>
    </row>
    <row r="11213" spans="1:9" hidden="1" x14ac:dyDescent="0.25">
      <c r="A11213" s="224"/>
      <c r="B11213" s="56"/>
      <c r="C11213" s="56"/>
      <c r="D11213" s="57"/>
      <c r="E11213" s="56"/>
      <c r="F11213" s="62"/>
      <c r="G11213" s="63"/>
      <c r="H11213" s="64"/>
      <c r="I11213" s="70"/>
    </row>
    <row r="11214" spans="1:9" hidden="1" x14ac:dyDescent="0.25">
      <c r="A11214" s="224"/>
      <c r="B11214" s="56"/>
      <c r="C11214" s="56"/>
      <c r="D11214" s="57"/>
      <c r="E11214" s="72"/>
      <c r="F11214" s="62"/>
      <c r="G11214" s="63"/>
      <c r="H11214" s="64"/>
      <c r="I11214" s="70"/>
    </row>
    <row r="11215" spans="1:9" hidden="1" x14ac:dyDescent="0.25">
      <c r="A11215" s="224"/>
      <c r="B11215" s="55"/>
      <c r="C11215" s="56"/>
      <c r="D11215" s="57"/>
      <c r="E11215" s="72"/>
      <c r="F11215" s="67"/>
      <c r="G11215" s="63"/>
      <c r="H11215" s="64"/>
      <c r="I11215" s="70"/>
    </row>
    <row r="11216" spans="1:9" hidden="1" x14ac:dyDescent="0.25">
      <c r="A11216" s="224"/>
      <c r="B11216" s="56"/>
      <c r="C11216" s="56"/>
      <c r="D11216" s="57"/>
      <c r="E11216" s="56"/>
      <c r="F11216" s="62"/>
      <c r="G11216" s="63"/>
      <c r="H11216" s="64"/>
      <c r="I11216" s="70"/>
    </row>
    <row r="11217" spans="1:9" hidden="1" x14ac:dyDescent="0.25">
      <c r="A11217" s="224"/>
      <c r="B11217" s="55"/>
      <c r="C11217" s="56"/>
      <c r="D11217" s="57"/>
      <c r="E11217" s="86"/>
      <c r="F11217" s="62"/>
      <c r="G11217" s="63"/>
      <c r="H11217" s="64"/>
      <c r="I11217" s="70"/>
    </row>
    <row r="11218" spans="1:9" hidden="1" x14ac:dyDescent="0.25">
      <c r="A11218" s="224"/>
      <c r="B11218" s="55"/>
      <c r="C11218" s="56"/>
      <c r="D11218" s="57"/>
      <c r="E11218" s="86"/>
      <c r="F11218" s="62"/>
      <c r="G11218" s="63"/>
      <c r="H11218" s="64"/>
      <c r="I11218" s="70"/>
    </row>
    <row r="11219" spans="1:9" hidden="1" x14ac:dyDescent="0.25">
      <c r="A11219" s="224"/>
      <c r="B11219" s="55"/>
      <c r="C11219" s="56"/>
      <c r="D11219" s="128"/>
      <c r="E11219" s="86"/>
      <c r="F11219" s="62"/>
      <c r="G11219" s="63"/>
      <c r="H11219" s="64"/>
      <c r="I11219" s="70"/>
    </row>
    <row r="11220" spans="1:9" hidden="1" x14ac:dyDescent="0.25">
      <c r="A11220" s="224"/>
      <c r="B11220" s="56"/>
      <c r="C11220" s="56"/>
      <c r="D11220" s="61"/>
      <c r="E11220" s="56"/>
      <c r="F11220" s="97"/>
      <c r="G11220" s="63"/>
      <c r="H11220" s="64"/>
      <c r="I11220" s="70"/>
    </row>
    <row r="11221" spans="1:9" hidden="1" x14ac:dyDescent="0.25">
      <c r="A11221" s="224"/>
      <c r="B11221" s="55"/>
      <c r="C11221" s="75"/>
      <c r="D11221" s="57"/>
      <c r="E11221" s="66"/>
      <c r="F11221" s="62"/>
      <c r="G11221" s="63"/>
      <c r="H11221" s="64"/>
      <c r="I11221" s="70"/>
    </row>
    <row r="11222" spans="1:9" hidden="1" x14ac:dyDescent="0.25">
      <c r="A11222" s="224"/>
      <c r="B11222" s="56"/>
      <c r="C11222" s="56"/>
      <c r="D11222" s="57"/>
      <c r="E11222" s="56"/>
      <c r="F11222" s="76"/>
      <c r="G11222" s="63"/>
      <c r="H11222" s="64"/>
      <c r="I11222" s="70"/>
    </row>
    <row r="11223" spans="1:9" hidden="1" x14ac:dyDescent="0.25">
      <c r="A11223" s="224"/>
      <c r="B11223" s="55"/>
      <c r="C11223" s="75"/>
      <c r="D11223" s="105"/>
      <c r="E11223" s="86"/>
      <c r="F11223" s="59"/>
      <c r="G11223" s="63"/>
      <c r="H11223" s="64"/>
      <c r="I11223" s="70"/>
    </row>
    <row r="11224" spans="1:9" hidden="1" x14ac:dyDescent="0.25">
      <c r="A11224" s="224"/>
      <c r="B11224" s="55"/>
      <c r="C11224" s="75"/>
      <c r="D11224" s="57"/>
      <c r="E11224" s="72"/>
      <c r="F11224" s="59"/>
      <c r="G11224" s="63"/>
      <c r="H11224" s="64"/>
      <c r="I11224" s="70"/>
    </row>
    <row r="11225" spans="1:9" hidden="1" x14ac:dyDescent="0.25">
      <c r="A11225" s="224"/>
      <c r="B11225" s="56"/>
      <c r="C11225" s="56"/>
      <c r="D11225" s="61"/>
      <c r="E11225" s="56"/>
      <c r="F11225" s="59"/>
      <c r="G11225" s="63"/>
      <c r="H11225" s="64"/>
      <c r="I11225" s="70"/>
    </row>
    <row r="11226" spans="1:9" hidden="1" x14ac:dyDescent="0.25">
      <c r="A11226" s="224"/>
      <c r="B11226" s="68"/>
      <c r="C11226" s="56"/>
      <c r="D11226" s="57"/>
      <c r="E11226" s="66"/>
      <c r="F11226" s="59"/>
      <c r="G11226" s="63"/>
      <c r="H11226" s="64"/>
      <c r="I11226" s="70"/>
    </row>
    <row r="11227" spans="1:9" hidden="1" x14ac:dyDescent="0.25">
      <c r="A11227" s="224"/>
      <c r="B11227" s="74"/>
      <c r="C11227" s="56"/>
      <c r="D11227" s="57"/>
      <c r="E11227" s="72"/>
      <c r="F11227" s="62"/>
      <c r="G11227" s="63"/>
      <c r="H11227" s="64"/>
      <c r="I11227" s="70"/>
    </row>
    <row r="11228" spans="1:9" hidden="1" x14ac:dyDescent="0.25">
      <c r="A11228" s="224"/>
      <c r="B11228" s="74"/>
      <c r="C11228" s="75"/>
      <c r="D11228" s="83"/>
      <c r="E11228" s="72"/>
      <c r="F11228" s="76"/>
      <c r="G11228" s="63"/>
      <c r="H11228" s="64"/>
      <c r="I11228" s="70"/>
    </row>
    <row r="11229" spans="1:9" hidden="1" x14ac:dyDescent="0.25">
      <c r="A11229" s="224"/>
      <c r="B11229" s="55"/>
      <c r="C11229" s="56"/>
      <c r="D11229" s="87"/>
      <c r="E11229" s="72"/>
      <c r="F11229" s="62"/>
      <c r="G11229" s="63"/>
      <c r="H11229" s="64"/>
      <c r="I11229" s="70"/>
    </row>
    <row r="11230" spans="1:9" hidden="1" x14ac:dyDescent="0.25">
      <c r="A11230" s="224"/>
      <c r="B11230" s="74"/>
      <c r="C11230" s="75"/>
      <c r="D11230" s="57"/>
      <c r="E11230" s="72"/>
      <c r="F11230" s="62"/>
      <c r="G11230" s="63"/>
      <c r="H11230" s="64"/>
      <c r="I11230" s="70"/>
    </row>
    <row r="11231" spans="1:9" hidden="1" x14ac:dyDescent="0.25">
      <c r="A11231" s="224"/>
      <c r="B11231" s="68"/>
      <c r="C11231" s="56"/>
      <c r="D11231" s="57"/>
      <c r="E11231" s="66"/>
      <c r="F11231" s="76"/>
      <c r="G11231" s="63"/>
      <c r="H11231" s="64"/>
      <c r="I11231" s="73"/>
    </row>
    <row r="11232" spans="1:9" hidden="1" x14ac:dyDescent="0.25">
      <c r="A11232" s="224"/>
      <c r="B11232" s="60"/>
      <c r="C11232" s="56"/>
      <c r="D11232" s="61"/>
      <c r="E11232" s="56"/>
      <c r="F11232" s="62"/>
      <c r="G11232" s="63"/>
      <c r="H11232" s="64"/>
      <c r="I11232" s="73"/>
    </row>
    <row r="11233" spans="1:9" hidden="1" x14ac:dyDescent="0.25">
      <c r="A11233" s="224"/>
      <c r="B11233" s="56"/>
      <c r="C11233" s="56"/>
      <c r="D11233" s="61"/>
      <c r="E11233" s="56"/>
      <c r="F11233" s="97"/>
      <c r="G11233" s="63"/>
      <c r="H11233" s="64"/>
      <c r="I11233" s="73"/>
    </row>
    <row r="11234" spans="1:9" hidden="1" x14ac:dyDescent="0.25">
      <c r="A11234" s="224"/>
      <c r="B11234" s="68"/>
      <c r="C11234" s="56"/>
      <c r="D11234" s="61"/>
      <c r="E11234" s="56"/>
      <c r="F11234" s="62"/>
      <c r="G11234" s="63"/>
      <c r="H11234" s="64"/>
      <c r="I11234" s="73"/>
    </row>
    <row r="11235" spans="1:9" hidden="1" x14ac:dyDescent="0.25">
      <c r="A11235" s="224"/>
      <c r="B11235" s="55"/>
      <c r="C11235" s="56"/>
      <c r="D11235" s="57"/>
      <c r="E11235" s="72"/>
      <c r="F11235" s="62"/>
      <c r="G11235" s="63"/>
      <c r="H11235" s="64"/>
      <c r="I11235" s="73"/>
    </row>
    <row r="11236" spans="1:9" hidden="1" x14ac:dyDescent="0.25">
      <c r="A11236" s="224"/>
      <c r="B11236" s="55"/>
      <c r="C11236" s="56"/>
      <c r="D11236" s="57"/>
      <c r="E11236" s="72"/>
      <c r="F11236" s="62"/>
      <c r="G11236" s="63"/>
      <c r="H11236" s="64"/>
      <c r="I11236" s="73"/>
    </row>
    <row r="11237" spans="1:9" hidden="1" x14ac:dyDescent="0.25">
      <c r="A11237" s="224"/>
      <c r="B11237" s="55"/>
      <c r="C11237" s="56"/>
      <c r="D11237" s="57"/>
      <c r="E11237" s="72"/>
      <c r="F11237" s="62"/>
      <c r="G11237" s="63"/>
      <c r="H11237" s="64"/>
      <c r="I11237" s="73"/>
    </row>
    <row r="11238" spans="1:9" hidden="1" x14ac:dyDescent="0.25">
      <c r="A11238" s="224"/>
      <c r="B11238" s="55"/>
      <c r="C11238" s="56"/>
      <c r="D11238" s="57"/>
      <c r="E11238" s="72"/>
      <c r="F11238" s="62"/>
      <c r="G11238" s="63"/>
      <c r="H11238" s="64"/>
      <c r="I11238" s="73"/>
    </row>
    <row r="11239" spans="1:9" hidden="1" x14ac:dyDescent="0.25">
      <c r="A11239" s="224"/>
      <c r="B11239" s="55"/>
      <c r="C11239" s="56"/>
      <c r="D11239" s="57"/>
      <c r="E11239" s="72"/>
      <c r="F11239" s="62"/>
      <c r="G11239" s="63"/>
      <c r="H11239" s="64"/>
      <c r="I11239" s="73"/>
    </row>
    <row r="11240" spans="1:9" hidden="1" x14ac:dyDescent="0.25">
      <c r="A11240" s="224"/>
      <c r="B11240" s="65"/>
      <c r="C11240" s="65"/>
      <c r="D11240" s="61"/>
      <c r="E11240" s="69"/>
      <c r="F11240" s="62"/>
      <c r="G11240" s="63"/>
      <c r="H11240" s="64"/>
      <c r="I11240" s="73"/>
    </row>
    <row r="11241" spans="1:9" hidden="1" x14ac:dyDescent="0.25">
      <c r="A11241" s="224"/>
      <c r="B11241" s="55"/>
      <c r="C11241" s="56"/>
      <c r="D11241" s="128"/>
      <c r="E11241" s="86"/>
      <c r="F11241" s="62"/>
      <c r="G11241" s="63"/>
      <c r="H11241" s="64"/>
      <c r="I11241" s="73"/>
    </row>
    <row r="11242" spans="1:9" hidden="1" x14ac:dyDescent="0.25">
      <c r="A11242" s="224"/>
      <c r="B11242" s="65"/>
      <c r="C11242" s="65"/>
      <c r="D11242" s="61"/>
      <c r="E11242" s="69"/>
      <c r="F11242" s="62"/>
      <c r="G11242" s="63"/>
      <c r="H11242" s="64"/>
      <c r="I11242" s="73"/>
    </row>
    <row r="11243" spans="1:9" hidden="1" x14ac:dyDescent="0.25">
      <c r="A11243" s="224"/>
      <c r="B11243" s="56"/>
      <c r="C11243" s="75"/>
      <c r="D11243" s="57"/>
      <c r="E11243" s="72"/>
      <c r="F11243" s="62"/>
      <c r="G11243" s="63"/>
      <c r="H11243" s="64"/>
      <c r="I11243" s="73"/>
    </row>
    <row r="11244" spans="1:9" hidden="1" x14ac:dyDescent="0.25">
      <c r="A11244" s="224"/>
      <c r="B11244" s="68"/>
      <c r="C11244" s="56"/>
      <c r="D11244" s="57"/>
      <c r="E11244" s="66"/>
      <c r="F11244" s="76"/>
      <c r="G11244" s="63"/>
      <c r="H11244" s="64"/>
      <c r="I11244" s="56"/>
    </row>
    <row r="11245" spans="1:9" hidden="1" x14ac:dyDescent="0.25">
      <c r="A11245" s="224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4"/>
      <c r="B11246" s="56"/>
      <c r="C11246" s="56"/>
      <c r="D11246" s="57"/>
      <c r="E11246" s="86"/>
      <c r="F11246" s="62"/>
      <c r="G11246" s="63"/>
      <c r="H11246" s="64"/>
      <c r="I11246" s="56"/>
    </row>
    <row r="11247" spans="1:9" hidden="1" x14ac:dyDescent="0.25">
      <c r="A11247" s="224"/>
      <c r="B11247" s="74"/>
      <c r="C11247" s="56"/>
      <c r="D11247" s="57"/>
      <c r="E11247" s="66"/>
      <c r="F11247" s="59"/>
      <c r="G11247" s="63"/>
      <c r="H11247" s="64"/>
      <c r="I11247" s="56"/>
    </row>
    <row r="11248" spans="1:9" hidden="1" x14ac:dyDescent="0.25">
      <c r="A11248" s="224"/>
      <c r="B11248" s="55"/>
      <c r="C11248" s="75"/>
      <c r="D11248" s="61"/>
      <c r="E11248" s="56"/>
      <c r="F11248" s="77"/>
      <c r="G11248" s="63"/>
      <c r="H11248" s="64"/>
      <c r="I11248" s="70"/>
    </row>
    <row r="11249" spans="1:9" hidden="1" x14ac:dyDescent="0.25">
      <c r="A11249" s="224"/>
      <c r="B11249" s="56"/>
      <c r="C11249" s="56"/>
      <c r="D11249" s="72"/>
      <c r="E11249" s="56"/>
      <c r="F11249" s="77"/>
      <c r="G11249" s="63"/>
      <c r="H11249" s="64"/>
      <c r="I11249" s="70"/>
    </row>
    <row r="11250" spans="1:9" hidden="1" x14ac:dyDescent="0.25">
      <c r="A11250" s="224"/>
      <c r="B11250" s="55"/>
      <c r="C11250" s="75"/>
      <c r="D11250" s="61"/>
      <c r="E11250" s="56"/>
      <c r="F11250" s="77"/>
      <c r="G11250" s="63"/>
      <c r="H11250" s="64"/>
      <c r="I11250" s="56"/>
    </row>
    <row r="11251" spans="1:9" hidden="1" x14ac:dyDescent="0.25">
      <c r="A11251" s="224"/>
      <c r="B11251" s="56"/>
      <c r="C11251" s="56"/>
      <c r="D11251" s="98"/>
      <c r="E11251" s="56"/>
      <c r="F11251" s="77"/>
      <c r="G11251" s="63"/>
      <c r="H11251" s="64"/>
      <c r="I11251" s="56"/>
    </row>
    <row r="11252" spans="1:9" hidden="1" x14ac:dyDescent="0.25">
      <c r="A11252" s="224"/>
      <c r="B11252" s="55"/>
      <c r="C11252" s="75"/>
      <c r="D11252" s="57"/>
      <c r="E11252" s="66"/>
      <c r="F11252" s="62"/>
      <c r="G11252" s="63"/>
      <c r="H11252" s="64"/>
      <c r="I11252" s="56"/>
    </row>
    <row r="11253" spans="1:9" hidden="1" x14ac:dyDescent="0.25">
      <c r="A11253" s="224"/>
      <c r="B11253" s="56"/>
      <c r="C11253" s="71"/>
      <c r="D11253" s="57"/>
      <c r="E11253" s="72"/>
      <c r="F11253" s="62"/>
      <c r="G11253" s="63"/>
      <c r="H11253" s="64"/>
      <c r="I11253" s="70"/>
    </row>
    <row r="11254" spans="1:9" hidden="1" x14ac:dyDescent="0.25">
      <c r="A11254" s="224"/>
      <c r="B11254" s="60"/>
      <c r="C11254" s="123"/>
      <c r="D11254" s="57"/>
      <c r="E11254" s="72"/>
      <c r="F11254" s="76"/>
      <c r="G11254" s="63"/>
      <c r="H11254" s="64"/>
      <c r="I11254" s="56"/>
    </row>
    <row r="11255" spans="1:9" hidden="1" x14ac:dyDescent="0.25">
      <c r="A11255" s="224"/>
      <c r="B11255" s="60"/>
      <c r="C11255" s="151"/>
      <c r="D11255" s="61"/>
      <c r="E11255" s="56"/>
      <c r="F11255" s="76"/>
      <c r="G11255" s="63"/>
      <c r="H11255" s="64"/>
      <c r="I11255" s="56"/>
    </row>
    <row r="11256" spans="1:9" hidden="1" x14ac:dyDescent="0.25">
      <c r="A11256" s="224"/>
      <c r="B11256" s="68"/>
      <c r="C11256" s="56"/>
      <c r="D11256" s="57"/>
      <c r="E11256" s="72"/>
      <c r="F11256" s="67"/>
      <c r="G11256" s="63"/>
      <c r="H11256" s="64"/>
      <c r="I11256" s="56"/>
    </row>
    <row r="11257" spans="1:9" hidden="1" x14ac:dyDescent="0.25">
      <c r="A11257" s="224"/>
      <c r="B11257" s="68"/>
      <c r="C11257" s="56"/>
      <c r="D11257" s="57"/>
      <c r="E11257" s="86"/>
      <c r="F11257" s="62"/>
      <c r="G11257" s="63"/>
      <c r="H11257" s="64"/>
      <c r="I11257" s="501"/>
    </row>
    <row r="11258" spans="1:9" hidden="1" x14ac:dyDescent="0.25">
      <c r="A11258" s="224"/>
      <c r="B11258" s="56"/>
      <c r="C11258" s="56"/>
      <c r="D11258" s="98"/>
      <c r="E11258" s="56"/>
      <c r="F11258" s="77"/>
      <c r="G11258" s="63"/>
      <c r="H11258" s="64"/>
      <c r="I11258" s="56"/>
    </row>
    <row r="11259" spans="1:9" hidden="1" x14ac:dyDescent="0.25">
      <c r="A11259" s="224"/>
      <c r="B11259" s="68"/>
      <c r="C11259" s="56"/>
      <c r="D11259" s="87"/>
      <c r="E11259" s="72"/>
      <c r="F11259" s="62"/>
      <c r="G11259" s="63"/>
      <c r="H11259" s="64"/>
      <c r="I11259" s="501"/>
    </row>
    <row r="11260" spans="1:9" hidden="1" x14ac:dyDescent="0.25">
      <c r="A11260" s="224"/>
      <c r="B11260" s="56"/>
      <c r="C11260" s="56"/>
      <c r="D11260" s="57"/>
      <c r="E11260" s="66"/>
      <c r="F11260" s="76"/>
      <c r="G11260" s="63"/>
      <c r="H11260" s="64"/>
      <c r="I11260" s="56"/>
    </row>
    <row r="11261" spans="1:9" hidden="1" x14ac:dyDescent="0.25">
      <c r="A11261" s="224"/>
      <c r="B11261" s="55"/>
      <c r="C11261" s="75"/>
      <c r="D11261" s="57"/>
      <c r="E11261" s="86"/>
      <c r="F11261" s="62"/>
      <c r="G11261" s="63"/>
      <c r="H11261" s="64"/>
      <c r="I11261" s="56"/>
    </row>
    <row r="11262" spans="1:9" hidden="1" x14ac:dyDescent="0.25">
      <c r="A11262" s="224"/>
      <c r="B11262" s="56"/>
      <c r="C11262" s="56"/>
      <c r="D11262" s="57"/>
      <c r="E11262" s="72"/>
      <c r="F11262" s="62"/>
      <c r="G11262" s="63"/>
      <c r="H11262" s="64"/>
      <c r="I11262" s="56"/>
    </row>
    <row r="11263" spans="1:9" hidden="1" x14ac:dyDescent="0.25">
      <c r="A11263" s="224"/>
      <c r="B11263" s="56"/>
      <c r="C11263" s="56"/>
      <c r="D11263" s="72"/>
      <c r="E11263" s="56"/>
      <c r="F11263" s="77"/>
      <c r="G11263" s="63"/>
      <c r="H11263" s="64"/>
      <c r="I11263" s="56"/>
    </row>
    <row r="11264" spans="1:9" hidden="1" x14ac:dyDescent="0.25">
      <c r="A11264" s="224"/>
      <c r="B11264" s="55"/>
      <c r="C11264" s="75"/>
      <c r="D11264" s="61"/>
      <c r="E11264" s="56"/>
      <c r="F11264" s="77"/>
      <c r="G11264" s="63"/>
      <c r="H11264" s="64"/>
      <c r="I11264" s="56"/>
    </row>
    <row r="11265" spans="1:9" hidden="1" x14ac:dyDescent="0.25">
      <c r="A11265" s="224"/>
      <c r="B11265" s="56"/>
      <c r="C11265" s="56"/>
      <c r="D11265" s="98"/>
      <c r="E11265" s="56"/>
      <c r="F11265" s="77"/>
      <c r="G11265" s="63"/>
      <c r="H11265" s="64"/>
      <c r="I11265" s="56"/>
    </row>
    <row r="11266" spans="1:9" hidden="1" x14ac:dyDescent="0.25">
      <c r="A11266" s="224"/>
      <c r="B11266" s="55"/>
      <c r="C11266" s="74"/>
      <c r="D11266" s="57"/>
      <c r="E11266" s="72"/>
      <c r="F11266" s="67"/>
      <c r="G11266" s="63"/>
      <c r="H11266" s="64"/>
      <c r="I11266" s="56"/>
    </row>
    <row r="11267" spans="1:9" hidden="1" x14ac:dyDescent="0.25">
      <c r="A11267" s="224"/>
      <c r="B11267" s="56"/>
      <c r="C11267" s="56"/>
      <c r="D11267" s="98"/>
      <c r="E11267" s="56"/>
      <c r="F11267" s="77"/>
      <c r="G11267" s="63"/>
      <c r="H11267" s="64"/>
      <c r="I11267" s="56"/>
    </row>
    <row r="11268" spans="1:9" hidden="1" x14ac:dyDescent="0.25">
      <c r="A11268" s="224"/>
      <c r="B11268" s="56"/>
      <c r="C11268" s="56"/>
      <c r="D11268" s="98"/>
      <c r="E11268" s="56"/>
      <c r="F11268" s="77"/>
      <c r="G11268" s="63"/>
      <c r="H11268" s="64"/>
      <c r="I11268" s="70"/>
    </row>
    <row r="11269" spans="1:9" hidden="1" x14ac:dyDescent="0.25">
      <c r="A11269" s="224"/>
      <c r="B11269" s="56"/>
      <c r="C11269" s="56"/>
      <c r="D11269" s="72"/>
      <c r="E11269" s="56"/>
      <c r="F11269" s="77"/>
      <c r="G11269" s="63"/>
      <c r="H11269" s="64"/>
      <c r="I11269" s="56"/>
    </row>
    <row r="11270" spans="1:9" hidden="1" x14ac:dyDescent="0.25">
      <c r="A11270" s="224"/>
      <c r="B11270" s="55"/>
      <c r="C11270" s="56"/>
      <c r="D11270" s="87"/>
      <c r="E11270" s="72"/>
      <c r="F11270" s="62"/>
      <c r="G11270" s="63"/>
      <c r="H11270" s="64"/>
      <c r="I11270" s="56"/>
    </row>
    <row r="11271" spans="1:9" hidden="1" x14ac:dyDescent="0.25">
      <c r="A11271" s="224"/>
      <c r="B11271" s="68"/>
      <c r="C11271" s="56"/>
      <c r="D11271" s="87"/>
      <c r="E11271" s="72"/>
      <c r="F11271" s="62"/>
      <c r="G11271" s="63"/>
      <c r="H11271" s="64"/>
      <c r="I11271" s="56"/>
    </row>
    <row r="11272" spans="1:9" hidden="1" x14ac:dyDescent="0.25">
      <c r="A11272" s="224"/>
      <c r="B11272" s="56"/>
      <c r="C11272" s="80"/>
      <c r="D11272" s="57"/>
      <c r="E11272" s="72"/>
      <c r="F11272" s="67"/>
      <c r="G11272" s="63"/>
      <c r="H11272" s="64"/>
      <c r="I11272" s="70"/>
    </row>
    <row r="11273" spans="1:9" hidden="1" x14ac:dyDescent="0.25">
      <c r="A11273" s="224"/>
      <c r="B11273" s="55"/>
      <c r="C11273" s="56"/>
      <c r="D11273" s="57"/>
      <c r="E11273" s="86"/>
      <c r="F11273" s="62"/>
      <c r="G11273" s="63"/>
      <c r="H11273" s="64"/>
      <c r="I11273" s="70"/>
    </row>
    <row r="11274" spans="1:9" hidden="1" x14ac:dyDescent="0.25">
      <c r="A11274" s="224"/>
      <c r="B11274" s="68"/>
      <c r="C11274" s="56"/>
      <c r="D11274" s="57"/>
      <c r="E11274" s="66"/>
      <c r="F11274" s="76"/>
      <c r="G11274" s="63"/>
      <c r="H11274" s="64"/>
      <c r="I11274" s="56"/>
    </row>
    <row r="11275" spans="1:9" hidden="1" x14ac:dyDescent="0.25">
      <c r="A11275" s="224"/>
      <c r="B11275" s="81"/>
      <c r="C11275" s="56"/>
      <c r="D11275" s="57"/>
      <c r="E11275" s="72"/>
      <c r="F11275" s="58"/>
      <c r="G11275" s="63"/>
      <c r="H11275" s="64"/>
      <c r="I11275" s="56"/>
    </row>
    <row r="11276" spans="1:9" hidden="1" x14ac:dyDescent="0.25">
      <c r="A11276" s="224"/>
      <c r="B11276" s="56"/>
      <c r="C11276" s="56"/>
      <c r="D11276" s="57"/>
      <c r="E11276" s="72"/>
      <c r="F11276" s="67"/>
      <c r="G11276" s="63"/>
      <c r="H11276" s="64"/>
      <c r="I11276" s="56"/>
    </row>
    <row r="11277" spans="1:9" hidden="1" x14ac:dyDescent="0.25">
      <c r="A11277" s="224"/>
      <c r="B11277" s="56"/>
      <c r="C11277" s="65"/>
      <c r="D11277" s="57"/>
      <c r="E11277" s="72"/>
      <c r="F11277" s="76"/>
      <c r="G11277" s="63"/>
      <c r="H11277" s="64"/>
      <c r="I11277" s="56"/>
    </row>
    <row r="11278" spans="1:9" hidden="1" x14ac:dyDescent="0.25">
      <c r="A11278" s="224"/>
      <c r="B11278" s="56"/>
      <c r="C11278" s="56"/>
      <c r="D11278" s="57"/>
      <c r="E11278" s="72"/>
      <c r="F11278" s="62"/>
      <c r="G11278" s="63"/>
      <c r="H11278" s="64"/>
      <c r="I11278" s="56"/>
    </row>
    <row r="11279" spans="1:9" hidden="1" x14ac:dyDescent="0.25">
      <c r="A11279" s="224"/>
      <c r="B11279" s="55"/>
      <c r="C11279" s="55"/>
      <c r="D11279" s="57"/>
      <c r="E11279" s="86"/>
      <c r="F11279" s="67"/>
      <c r="G11279" s="63"/>
      <c r="H11279" s="64"/>
      <c r="I11279" s="56"/>
    </row>
    <row r="11280" spans="1:9" hidden="1" x14ac:dyDescent="0.25">
      <c r="A11280" s="224"/>
      <c r="B11280" s="56"/>
      <c r="C11280" s="56"/>
      <c r="D11280" s="57"/>
      <c r="E11280" s="86"/>
      <c r="F11280" s="62"/>
      <c r="G11280" s="63"/>
      <c r="H11280" s="64"/>
      <c r="I11280" s="56"/>
    </row>
    <row r="11281" spans="1:9" hidden="1" x14ac:dyDescent="0.25">
      <c r="A11281" s="224"/>
      <c r="B11281" s="56"/>
      <c r="C11281" s="56"/>
      <c r="D11281" s="57"/>
      <c r="E11281" s="72"/>
      <c r="F11281" s="67"/>
      <c r="G11281" s="63"/>
      <c r="H11281" s="64"/>
      <c r="I11281" s="56"/>
    </row>
    <row r="11282" spans="1:9" hidden="1" x14ac:dyDescent="0.25">
      <c r="A11282" s="224"/>
      <c r="B11282" s="56"/>
      <c r="C11282" s="56"/>
      <c r="D11282" s="57"/>
      <c r="E11282" s="86"/>
      <c r="F11282" s="62"/>
      <c r="G11282" s="63"/>
      <c r="H11282" s="64"/>
      <c r="I11282" s="56"/>
    </row>
    <row r="11283" spans="1:9" hidden="1" x14ac:dyDescent="0.25">
      <c r="A11283" s="224"/>
      <c r="B11283" s="81"/>
      <c r="C11283" s="56"/>
      <c r="D11283" s="57"/>
      <c r="E11283" s="56"/>
      <c r="F11283" s="76"/>
      <c r="G11283" s="63"/>
      <c r="H11283" s="64"/>
      <c r="I11283" s="56"/>
    </row>
    <row r="11284" spans="1:9" hidden="1" x14ac:dyDescent="0.25">
      <c r="A11284" s="224"/>
      <c r="B11284" s="56"/>
      <c r="C11284" s="56"/>
      <c r="D11284" s="105"/>
      <c r="E11284" s="413"/>
      <c r="F11284" s="77"/>
      <c r="G11284" s="63"/>
      <c r="H11284" s="64"/>
      <c r="I11284" s="56"/>
    </row>
    <row r="11285" spans="1:9" hidden="1" x14ac:dyDescent="0.25">
      <c r="A11285" s="224"/>
      <c r="B11285" s="68"/>
      <c r="C11285" s="56"/>
      <c r="D11285" s="105"/>
      <c r="E11285" s="413"/>
      <c r="F11285" s="77"/>
      <c r="G11285" s="63"/>
      <c r="H11285" s="64"/>
      <c r="I11285" s="56"/>
    </row>
    <row r="11286" spans="1:9" hidden="1" x14ac:dyDescent="0.25">
      <c r="A11286" s="224"/>
      <c r="B11286" s="56"/>
      <c r="C11286" s="56"/>
      <c r="D11286" s="105"/>
      <c r="E11286" s="413"/>
      <c r="F11286" s="62"/>
      <c r="G11286" s="63"/>
      <c r="H11286" s="64"/>
      <c r="I11286" s="56"/>
    </row>
    <row r="11287" spans="1:9" hidden="1" x14ac:dyDescent="0.25">
      <c r="A11287" s="224"/>
      <c r="B11287" s="56"/>
      <c r="C11287" s="56"/>
      <c r="D11287" s="105"/>
      <c r="E11287" s="413"/>
      <c r="F11287" s="76"/>
      <c r="G11287" s="63"/>
      <c r="H11287" s="64"/>
      <c r="I11287" s="56"/>
    </row>
    <row r="11288" spans="1:9" hidden="1" x14ac:dyDescent="0.25">
      <c r="A11288" s="224"/>
      <c r="B11288" s="60"/>
      <c r="C11288" s="123"/>
      <c r="D11288" s="57"/>
      <c r="E11288" s="72"/>
      <c r="F11288" s="76"/>
      <c r="G11288" s="63"/>
      <c r="H11288" s="64"/>
      <c r="I11288" s="56"/>
    </row>
    <row r="11289" spans="1:9" hidden="1" x14ac:dyDescent="0.25">
      <c r="A11289" s="224"/>
      <c r="B11289" s="56"/>
      <c r="C11289" s="56"/>
      <c r="D11289" s="57"/>
      <c r="E11289" s="56"/>
      <c r="F11289" s="62"/>
      <c r="G11289" s="63"/>
      <c r="H11289" s="64"/>
      <c r="I11289" s="56"/>
    </row>
    <row r="11290" spans="1:9" hidden="1" x14ac:dyDescent="0.25">
      <c r="A11290" s="224"/>
      <c r="B11290" s="56"/>
      <c r="C11290" s="56"/>
      <c r="D11290" s="57"/>
      <c r="E11290" s="56"/>
      <c r="F11290" s="62"/>
      <c r="G11290" s="63"/>
      <c r="H11290" s="64"/>
      <c r="I11290" s="70"/>
    </row>
    <row r="11291" spans="1:9" hidden="1" x14ac:dyDescent="0.25">
      <c r="A11291" s="224"/>
      <c r="B11291" s="65"/>
      <c r="C11291" s="65"/>
      <c r="D11291" s="61"/>
      <c r="E11291" s="69"/>
      <c r="F11291" s="62"/>
      <c r="G11291" s="63"/>
      <c r="H11291" s="64"/>
      <c r="I11291" s="70"/>
    </row>
    <row r="11292" spans="1:9" hidden="1" x14ac:dyDescent="0.25">
      <c r="A11292" s="224"/>
      <c r="B11292" s="65"/>
      <c r="C11292" s="65"/>
      <c r="D11292" s="61"/>
      <c r="E11292" s="69"/>
      <c r="F11292" s="62"/>
      <c r="G11292" s="63"/>
      <c r="H11292" s="64"/>
      <c r="I11292" s="70"/>
    </row>
    <row r="11293" spans="1:9" hidden="1" x14ac:dyDescent="0.25">
      <c r="A11293" s="224"/>
      <c r="B11293" s="65"/>
      <c r="C11293" s="65"/>
      <c r="D11293" s="61"/>
      <c r="E11293" s="69"/>
      <c r="F11293" s="62"/>
      <c r="G11293" s="63"/>
      <c r="H11293" s="64"/>
      <c r="I11293" s="70"/>
    </row>
    <row r="11294" spans="1:9" hidden="1" x14ac:dyDescent="0.25">
      <c r="A11294" s="224"/>
      <c r="B11294" s="65"/>
      <c r="C11294" s="65"/>
      <c r="D11294" s="61"/>
      <c r="E11294" s="69"/>
      <c r="F11294" s="62"/>
      <c r="G11294" s="63"/>
      <c r="H11294" s="64"/>
      <c r="I11294" s="70"/>
    </row>
    <row r="11295" spans="1:9" hidden="1" x14ac:dyDescent="0.25">
      <c r="A11295" s="224"/>
      <c r="B11295" s="60"/>
      <c r="C11295" s="56"/>
      <c r="D11295" s="61"/>
      <c r="E11295" s="56"/>
      <c r="F11295" s="62"/>
      <c r="G11295" s="63"/>
      <c r="H11295" s="64"/>
      <c r="I11295" s="70"/>
    </row>
    <row r="11296" spans="1:9" hidden="1" x14ac:dyDescent="0.25">
      <c r="A11296" s="224"/>
      <c r="B11296" s="56"/>
      <c r="C11296" s="56"/>
      <c r="D11296" s="61"/>
      <c r="E11296" s="56"/>
      <c r="F11296" s="62"/>
      <c r="G11296" s="63"/>
      <c r="H11296" s="64"/>
      <c r="I11296" s="70"/>
    </row>
    <row r="11297" spans="1:9" hidden="1" x14ac:dyDescent="0.25">
      <c r="A11297" s="224"/>
      <c r="B11297" s="56"/>
      <c r="C11297" s="75"/>
      <c r="D11297" s="57"/>
      <c r="E11297" s="72"/>
      <c r="F11297" s="62"/>
      <c r="G11297" s="63"/>
      <c r="H11297" s="64"/>
      <c r="I11297" s="70"/>
    </row>
    <row r="11298" spans="1:9" hidden="1" x14ac:dyDescent="0.25">
      <c r="A11298" s="224"/>
      <c r="B11298" s="68"/>
      <c r="C11298" s="68"/>
      <c r="D11298" s="128"/>
      <c r="E11298" s="56"/>
      <c r="F11298" s="62"/>
      <c r="G11298" s="63"/>
      <c r="H11298" s="64"/>
      <c r="I11298" s="70"/>
    </row>
    <row r="11299" spans="1:9" hidden="1" x14ac:dyDescent="0.25">
      <c r="A11299" s="224"/>
      <c r="B11299" s="55"/>
      <c r="C11299" s="65"/>
      <c r="D11299" s="115"/>
      <c r="E11299" s="99"/>
      <c r="F11299" s="116"/>
      <c r="G11299" s="63"/>
      <c r="H11299" s="64"/>
      <c r="I11299" s="70"/>
    </row>
    <row r="11300" spans="1:9" hidden="1" x14ac:dyDescent="0.25">
      <c r="A11300" s="224"/>
      <c r="B11300" s="74"/>
      <c r="C11300" s="56"/>
      <c r="D11300" s="57"/>
      <c r="E11300" s="56"/>
      <c r="F11300" s="62"/>
      <c r="G11300" s="63"/>
      <c r="H11300" s="64"/>
      <c r="I11300" s="70"/>
    </row>
    <row r="11301" spans="1:9" hidden="1" x14ac:dyDescent="0.25">
      <c r="A11301" s="224"/>
      <c r="B11301" s="56"/>
      <c r="C11301" s="75"/>
      <c r="D11301" s="57"/>
      <c r="E11301" s="72"/>
      <c r="F11301" s="62"/>
      <c r="G11301" s="63"/>
      <c r="H11301" s="64"/>
      <c r="I11301" s="70"/>
    </row>
    <row r="11302" spans="1:9" hidden="1" x14ac:dyDescent="0.25">
      <c r="A11302" s="224"/>
      <c r="B11302" s="68"/>
      <c r="C11302" s="56"/>
      <c r="D11302" s="87"/>
      <c r="E11302" s="69"/>
      <c r="F11302" s="62"/>
      <c r="G11302" s="63"/>
      <c r="H11302" s="64"/>
      <c r="I11302" s="70"/>
    </row>
    <row r="11303" spans="1:9" hidden="1" x14ac:dyDescent="0.25">
      <c r="A11303" s="224"/>
      <c r="B11303" s="56"/>
      <c r="C11303" s="56"/>
      <c r="D11303" s="61"/>
      <c r="E11303" s="56"/>
      <c r="F11303" s="62"/>
      <c r="G11303" s="63"/>
      <c r="H11303" s="64"/>
      <c r="I11303" s="70"/>
    </row>
    <row r="11304" spans="1:9" hidden="1" x14ac:dyDescent="0.25">
      <c r="A11304" s="224"/>
      <c r="B11304" s="56"/>
      <c r="C11304" s="75"/>
      <c r="D11304" s="57"/>
      <c r="E11304" s="72"/>
      <c r="F11304" s="62"/>
      <c r="G11304" s="63"/>
      <c r="H11304" s="64"/>
      <c r="I11304" s="70"/>
    </row>
    <row r="11305" spans="1:9" hidden="1" x14ac:dyDescent="0.25">
      <c r="A11305" s="224"/>
      <c r="B11305" s="55"/>
      <c r="C11305" s="56"/>
      <c r="D11305" s="128"/>
      <c r="E11305" s="86"/>
      <c r="F11305" s="62"/>
      <c r="G11305" s="63"/>
      <c r="H11305" s="64"/>
      <c r="I11305" s="56"/>
    </row>
    <row r="11306" spans="1:9" hidden="1" x14ac:dyDescent="0.25">
      <c r="A11306" s="224"/>
      <c r="B11306" s="74"/>
      <c r="C11306" s="75"/>
      <c r="D11306" s="57"/>
      <c r="E11306" s="72"/>
      <c r="F11306" s="62"/>
      <c r="G11306" s="63"/>
      <c r="H11306" s="64"/>
      <c r="I11306" s="56"/>
    </row>
    <row r="11307" spans="1:9" hidden="1" x14ac:dyDescent="0.25">
      <c r="A11307" s="224"/>
      <c r="B11307" s="56"/>
      <c r="C11307" s="56"/>
      <c r="D11307" s="57"/>
      <c r="E11307" s="72"/>
      <c r="F11307" s="76"/>
      <c r="G11307" s="63"/>
      <c r="H11307" s="64"/>
      <c r="I11307" s="56"/>
    </row>
    <row r="11308" spans="1:9" hidden="1" x14ac:dyDescent="0.25">
      <c r="A11308" s="224"/>
      <c r="B11308" s="56"/>
      <c r="C11308" s="56"/>
      <c r="D11308" s="57"/>
      <c r="E11308" s="72"/>
      <c r="F11308" s="76"/>
      <c r="G11308" s="63"/>
      <c r="H11308" s="64"/>
      <c r="I11308" s="56"/>
    </row>
    <row r="11309" spans="1:9" hidden="1" x14ac:dyDescent="0.25">
      <c r="A11309" s="224"/>
      <c r="B11309" s="56"/>
      <c r="C11309" s="56"/>
      <c r="D11309" s="57"/>
      <c r="E11309" s="72"/>
      <c r="F11309" s="76"/>
      <c r="G11309" s="63"/>
      <c r="H11309" s="64"/>
      <c r="I11309" s="56"/>
    </row>
    <row r="11310" spans="1:9" hidden="1" x14ac:dyDescent="0.25">
      <c r="A11310" s="224"/>
      <c r="B11310" s="56"/>
      <c r="C11310" s="56"/>
      <c r="D11310" s="87"/>
      <c r="E11310" s="72"/>
      <c r="F11310" s="76"/>
      <c r="G11310" s="63"/>
      <c r="H11310" s="64"/>
      <c r="I11310" s="56"/>
    </row>
    <row r="11311" spans="1:9" hidden="1" x14ac:dyDescent="0.25">
      <c r="A11311" s="224"/>
      <c r="B11311" s="56"/>
      <c r="C11311" s="56"/>
      <c r="D11311" s="57"/>
      <c r="E11311" s="72"/>
      <c r="F11311" s="76"/>
      <c r="G11311" s="63"/>
      <c r="H11311" s="64"/>
      <c r="I11311" s="56"/>
    </row>
    <row r="11312" spans="1:9" hidden="1" x14ac:dyDescent="0.25">
      <c r="A11312" s="224"/>
      <c r="B11312" s="95"/>
      <c r="C11312" s="80"/>
      <c r="D11312" s="57"/>
      <c r="E11312" s="66"/>
      <c r="F11312" s="62"/>
      <c r="G11312" s="63"/>
      <c r="H11312" s="64"/>
      <c r="I11312" s="56"/>
    </row>
    <row r="11313" spans="1:9" hidden="1" x14ac:dyDescent="0.25">
      <c r="A11313" s="224"/>
      <c r="B11313" s="65"/>
      <c r="C11313" s="56"/>
      <c r="D11313" s="87"/>
      <c r="E11313" s="72"/>
      <c r="F11313" s="62"/>
      <c r="G11313" s="63"/>
      <c r="H11313" s="64"/>
      <c r="I11313" s="56"/>
    </row>
    <row r="11314" spans="1:9" hidden="1" x14ac:dyDescent="0.25">
      <c r="A11314" s="224"/>
      <c r="B11314" s="65"/>
      <c r="C11314" s="56"/>
      <c r="D11314" s="57"/>
      <c r="E11314" s="72"/>
      <c r="F11314" s="62"/>
      <c r="G11314" s="63"/>
      <c r="H11314" s="64"/>
      <c r="I11314" s="56"/>
    </row>
    <row r="11315" spans="1:9" hidden="1" x14ac:dyDescent="0.25">
      <c r="A11315" s="224"/>
      <c r="B11315" s="65"/>
      <c r="C11315" s="56"/>
      <c r="D11315" s="98"/>
      <c r="E11315" s="99"/>
      <c r="F11315" s="62"/>
      <c r="G11315" s="100"/>
      <c r="H11315" s="64"/>
      <c r="I11315" s="56"/>
    </row>
    <row r="11316" spans="1:9" hidden="1" x14ac:dyDescent="0.25">
      <c r="A11316" s="224"/>
      <c r="B11316" s="65"/>
      <c r="C11316" s="56"/>
      <c r="D11316" s="57"/>
      <c r="E11316" s="72"/>
      <c r="F11316" s="62"/>
      <c r="G11316" s="63"/>
      <c r="H11316" s="64"/>
      <c r="I11316" s="56"/>
    </row>
    <row r="11317" spans="1:9" hidden="1" x14ac:dyDescent="0.25">
      <c r="A11317" s="224"/>
      <c r="B11317" s="65"/>
      <c r="C11317" s="56"/>
      <c r="D11317" s="83"/>
      <c r="E11317" s="72"/>
      <c r="F11317" s="62"/>
      <c r="G11317" s="63"/>
      <c r="H11317" s="64"/>
      <c r="I11317" s="56"/>
    </row>
    <row r="11318" spans="1:9" hidden="1" x14ac:dyDescent="0.25">
      <c r="A11318" s="224"/>
      <c r="B11318" s="65"/>
      <c r="C11318" s="56"/>
      <c r="D11318" s="108"/>
      <c r="E11318" s="69"/>
      <c r="F11318" s="62"/>
      <c r="G11318" s="63"/>
      <c r="H11318" s="64"/>
      <c r="I11318" s="56"/>
    </row>
    <row r="11319" spans="1:9" hidden="1" x14ac:dyDescent="0.25">
      <c r="A11319" s="224"/>
      <c r="B11319" s="65"/>
      <c r="C11319" s="56"/>
      <c r="D11319" s="57"/>
      <c r="E11319" s="69"/>
      <c r="F11319" s="62"/>
      <c r="G11319" s="63"/>
      <c r="H11319" s="64"/>
      <c r="I11319" s="56"/>
    </row>
    <row r="11320" spans="1:9" hidden="1" x14ac:dyDescent="0.25">
      <c r="A11320" s="224"/>
      <c r="B11320" s="65"/>
      <c r="C11320" s="56"/>
      <c r="D11320" s="57"/>
      <c r="E11320" s="69"/>
      <c r="F11320" s="62"/>
      <c r="G11320" s="63"/>
      <c r="H11320" s="64"/>
      <c r="I11320" s="56"/>
    </row>
    <row r="11321" spans="1:9" hidden="1" x14ac:dyDescent="0.25">
      <c r="A11321" s="224"/>
      <c r="B11321" s="56"/>
      <c r="C11321" s="56"/>
      <c r="D11321" s="57"/>
      <c r="E11321" s="56"/>
      <c r="F11321" s="62"/>
      <c r="G11321" s="63"/>
      <c r="H11321" s="64"/>
      <c r="I11321" s="70"/>
    </row>
    <row r="11322" spans="1:9" hidden="1" x14ac:dyDescent="0.25">
      <c r="A11322" s="224"/>
      <c r="B11322" s="56"/>
      <c r="C11322" s="56"/>
      <c r="D11322" s="57"/>
      <c r="E11322" s="56"/>
      <c r="F11322" s="62"/>
      <c r="G11322" s="63"/>
      <c r="H11322" s="64"/>
      <c r="I11322" s="70"/>
    </row>
    <row r="11323" spans="1:9" hidden="1" x14ac:dyDescent="0.25">
      <c r="A11323" s="224"/>
      <c r="B11323" s="55"/>
      <c r="C11323" s="75"/>
      <c r="D11323" s="57"/>
      <c r="E11323" s="72"/>
      <c r="F11323" s="62"/>
      <c r="G11323" s="63"/>
      <c r="H11323" s="64"/>
      <c r="I11323" s="70"/>
    </row>
    <row r="11324" spans="1:9" hidden="1" x14ac:dyDescent="0.25">
      <c r="A11324" s="224"/>
      <c r="B11324" s="56"/>
      <c r="C11324" s="75"/>
      <c r="D11324" s="57"/>
      <c r="E11324" s="72"/>
      <c r="F11324" s="76"/>
      <c r="G11324" s="63"/>
      <c r="H11324" s="64"/>
      <c r="I11324" s="70"/>
    </row>
    <row r="11325" spans="1:9" hidden="1" x14ac:dyDescent="0.25">
      <c r="A11325" s="224"/>
      <c r="B11325" s="56"/>
      <c r="C11325" s="75"/>
      <c r="D11325" s="57"/>
      <c r="E11325" s="72"/>
      <c r="F11325" s="62"/>
      <c r="G11325" s="63"/>
      <c r="H11325" s="64"/>
      <c r="I11325" s="70"/>
    </row>
    <row r="11326" spans="1:9" hidden="1" x14ac:dyDescent="0.25">
      <c r="A11326" s="224"/>
      <c r="B11326" s="55"/>
      <c r="C11326" s="75"/>
      <c r="D11326" s="57"/>
      <c r="E11326" s="86"/>
      <c r="F11326" s="62"/>
      <c r="G11326" s="63"/>
      <c r="H11326" s="64"/>
      <c r="I11326" s="70"/>
    </row>
    <row r="11327" spans="1:9" hidden="1" x14ac:dyDescent="0.25">
      <c r="A11327" s="224"/>
      <c r="B11327" s="65"/>
      <c r="C11327" s="65"/>
      <c r="D11327" s="61"/>
      <c r="E11327" s="69"/>
      <c r="F11327" s="62"/>
      <c r="G11327" s="63"/>
      <c r="H11327" s="64"/>
      <c r="I11327" s="70"/>
    </row>
    <row r="11328" spans="1:9" hidden="1" x14ac:dyDescent="0.25">
      <c r="A11328" s="224"/>
      <c r="B11328" s="65"/>
      <c r="C11328" s="65"/>
      <c r="D11328" s="61"/>
      <c r="E11328" s="69"/>
      <c r="F11328" s="62"/>
      <c r="G11328" s="63"/>
      <c r="H11328" s="64"/>
      <c r="I11328" s="70"/>
    </row>
    <row r="11329" spans="1:9" hidden="1" x14ac:dyDescent="0.25">
      <c r="A11329" s="224"/>
      <c r="B11329" s="65"/>
      <c r="C11329" s="65"/>
      <c r="D11329" s="61"/>
      <c r="E11329" s="69"/>
      <c r="F11329" s="62"/>
      <c r="G11329" s="63"/>
      <c r="H11329" s="64"/>
      <c r="I11329" s="70"/>
    </row>
    <row r="11330" spans="1:9" hidden="1" x14ac:dyDescent="0.25">
      <c r="A11330" s="224"/>
      <c r="B11330" s="65"/>
      <c r="C11330" s="65"/>
      <c r="D11330" s="61"/>
      <c r="E11330" s="69"/>
      <c r="F11330" s="62"/>
      <c r="G11330" s="63"/>
      <c r="H11330" s="64"/>
      <c r="I11330" s="70"/>
    </row>
    <row r="11331" spans="1:9" hidden="1" x14ac:dyDescent="0.25">
      <c r="A11331" s="224"/>
      <c r="B11331" s="65"/>
      <c r="C11331" s="65"/>
      <c r="D11331" s="61"/>
      <c r="E11331" s="69"/>
      <c r="F11331" s="62"/>
      <c r="G11331" s="63"/>
      <c r="H11331" s="64"/>
      <c r="I11331" s="70"/>
    </row>
    <row r="11332" spans="1:9" hidden="1" x14ac:dyDescent="0.25">
      <c r="A11332" s="224"/>
      <c r="B11332" s="65"/>
      <c r="C11332" s="65"/>
      <c r="D11332" s="61"/>
      <c r="E11332" s="69"/>
      <c r="F11332" s="62"/>
      <c r="G11332" s="63"/>
      <c r="H11332" s="64"/>
      <c r="I11332" s="70"/>
    </row>
    <row r="11333" spans="1:9" hidden="1" x14ac:dyDescent="0.25">
      <c r="A11333" s="224"/>
      <c r="B11333" s="68"/>
      <c r="C11333" s="56"/>
      <c r="D11333" s="61"/>
      <c r="E11333" s="56"/>
      <c r="F11333" s="62"/>
      <c r="G11333" s="63"/>
      <c r="H11333" s="64"/>
      <c r="I11333" s="70"/>
    </row>
    <row r="11334" spans="1:9" hidden="1" x14ac:dyDescent="0.25">
      <c r="A11334" s="224"/>
      <c r="B11334" s="68"/>
      <c r="C11334" s="56"/>
      <c r="D11334" s="61"/>
      <c r="E11334" s="56"/>
      <c r="F11334" s="62"/>
      <c r="G11334" s="63"/>
      <c r="H11334" s="64"/>
      <c r="I11334" s="70"/>
    </row>
    <row r="11335" spans="1:9" hidden="1" x14ac:dyDescent="0.25">
      <c r="A11335" s="224"/>
      <c r="B11335" s="68"/>
      <c r="C11335" s="56"/>
      <c r="D11335" s="61"/>
      <c r="E11335" s="56"/>
      <c r="F11335" s="62"/>
      <c r="G11335" s="63"/>
      <c r="H11335" s="64"/>
      <c r="I11335" s="70"/>
    </row>
    <row r="11336" spans="1:9" hidden="1" x14ac:dyDescent="0.25">
      <c r="A11336" s="224"/>
      <c r="B11336" s="68"/>
      <c r="C11336" s="56"/>
      <c r="D11336" s="61"/>
      <c r="E11336" s="56"/>
      <c r="F11336" s="62"/>
      <c r="G11336" s="63"/>
      <c r="H11336" s="64"/>
      <c r="I11336" s="70"/>
    </row>
    <row r="11337" spans="1:9" hidden="1" x14ac:dyDescent="0.25">
      <c r="A11337" s="224"/>
      <c r="B11337" s="68"/>
      <c r="C11337" s="56"/>
      <c r="D11337" s="61"/>
      <c r="E11337" s="56"/>
      <c r="F11337" s="62"/>
      <c r="G11337" s="63"/>
      <c r="H11337" s="64"/>
      <c r="I11337" s="70"/>
    </row>
    <row r="11338" spans="1:9" hidden="1" x14ac:dyDescent="0.25">
      <c r="A11338" s="224"/>
      <c r="B11338" s="68"/>
      <c r="C11338" s="56"/>
      <c r="D11338" s="83"/>
      <c r="E11338" s="72"/>
      <c r="F11338" s="62"/>
      <c r="G11338" s="100"/>
      <c r="H11338" s="64"/>
      <c r="I11338" s="56"/>
    </row>
    <row r="11339" spans="1:9" hidden="1" x14ac:dyDescent="0.25">
      <c r="A11339" s="224"/>
      <c r="B11339" s="74"/>
      <c r="C11339" s="56"/>
      <c r="D11339" s="57"/>
      <c r="E11339" s="66"/>
      <c r="F11339" s="59"/>
      <c r="G11339" s="63"/>
      <c r="H11339" s="64"/>
      <c r="I11339" s="56"/>
    </row>
    <row r="11340" spans="1:9" hidden="1" x14ac:dyDescent="0.25">
      <c r="A11340" s="224"/>
      <c r="B11340" s="68"/>
      <c r="C11340" s="56"/>
      <c r="D11340" s="57"/>
      <c r="E11340" s="66"/>
      <c r="F11340" s="76"/>
      <c r="G11340" s="63"/>
      <c r="H11340" s="64"/>
      <c r="I11340" s="56"/>
    </row>
    <row r="11341" spans="1:9" hidden="1" x14ac:dyDescent="0.25">
      <c r="A11341" s="224"/>
      <c r="B11341" s="68"/>
      <c r="C11341" s="56"/>
      <c r="D11341" s="87"/>
      <c r="E11341" s="56"/>
      <c r="F11341" s="62"/>
      <c r="G11341" s="63"/>
      <c r="H11341" s="64"/>
      <c r="I11341" s="56"/>
    </row>
    <row r="11342" spans="1:9" hidden="1" x14ac:dyDescent="0.25">
      <c r="A11342" s="224"/>
      <c r="B11342" s="56"/>
      <c r="C11342" s="56"/>
      <c r="D11342" s="57"/>
      <c r="E11342" s="56"/>
      <c r="F11342" s="62"/>
      <c r="G11342" s="63"/>
      <c r="H11342" s="64"/>
      <c r="I11342" s="56"/>
    </row>
    <row r="11343" spans="1:9" hidden="1" x14ac:dyDescent="0.25">
      <c r="A11343" s="224"/>
      <c r="B11343" s="56"/>
      <c r="C11343" s="56"/>
      <c r="D11343" s="57"/>
      <c r="E11343" s="56"/>
      <c r="F11343" s="62"/>
      <c r="G11343" s="63"/>
      <c r="H11343" s="64"/>
      <c r="I11343" s="56"/>
    </row>
    <row r="11344" spans="1:9" hidden="1" x14ac:dyDescent="0.25">
      <c r="A11344" s="224"/>
      <c r="B11344" s="56"/>
      <c r="C11344" s="56"/>
      <c r="D11344" s="57"/>
      <c r="E11344" s="56"/>
      <c r="F11344" s="76"/>
      <c r="G11344" s="63"/>
      <c r="H11344" s="64"/>
      <c r="I11344" s="56"/>
    </row>
    <row r="11345" spans="1:9" hidden="1" x14ac:dyDescent="0.25">
      <c r="A11345" s="224"/>
      <c r="B11345" s="55"/>
      <c r="C11345" s="56"/>
      <c r="D11345" s="128"/>
      <c r="E11345" s="86"/>
      <c r="F11345" s="62"/>
      <c r="G11345" s="63"/>
      <c r="H11345" s="64"/>
      <c r="I11345" s="56"/>
    </row>
    <row r="11346" spans="1:9" hidden="1" x14ac:dyDescent="0.25">
      <c r="A11346" s="224"/>
      <c r="B11346" s="55"/>
      <c r="C11346" s="56"/>
      <c r="D11346" s="72"/>
      <c r="E11346" s="86"/>
      <c r="F11346" s="77"/>
      <c r="G11346" s="63"/>
      <c r="H11346" s="64"/>
      <c r="I11346" s="56"/>
    </row>
    <row r="11347" spans="1:9" hidden="1" x14ac:dyDescent="0.25">
      <c r="A11347" s="224"/>
      <c r="B11347" s="56"/>
      <c r="C11347" s="56"/>
      <c r="D11347" s="72"/>
      <c r="E11347" s="56"/>
      <c r="F11347" s="77"/>
      <c r="G11347" s="63"/>
      <c r="H11347" s="64"/>
      <c r="I11347" s="56"/>
    </row>
    <row r="11348" spans="1:9" hidden="1" x14ac:dyDescent="0.25">
      <c r="A11348" s="224"/>
      <c r="B11348" s="55"/>
      <c r="C11348" s="75"/>
      <c r="D11348" s="61"/>
      <c r="E11348" s="56"/>
      <c r="F11348" s="77"/>
      <c r="G11348" s="63"/>
      <c r="H11348" s="64"/>
      <c r="I11348" s="70"/>
    </row>
    <row r="11349" spans="1:9" hidden="1" x14ac:dyDescent="0.25">
      <c r="A11349" s="224"/>
      <c r="B11349" s="55"/>
      <c r="C11349" s="56"/>
      <c r="D11349" s="57"/>
      <c r="E11349" s="86"/>
      <c r="F11349" s="62"/>
      <c r="G11349" s="63"/>
      <c r="H11349" s="64"/>
      <c r="I11349" s="70"/>
    </row>
    <row r="11350" spans="1:9" hidden="1" x14ac:dyDescent="0.25">
      <c r="A11350" s="224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4"/>
      <c r="B11351" s="56"/>
      <c r="C11351" s="71"/>
      <c r="D11351" s="57"/>
      <c r="E11351" s="72"/>
      <c r="F11351" s="62"/>
      <c r="G11351" s="63"/>
      <c r="H11351" s="64"/>
      <c r="I11351" s="56"/>
    </row>
    <row r="11352" spans="1:9" hidden="1" x14ac:dyDescent="0.25">
      <c r="A11352" s="224"/>
      <c r="B11352" s="74"/>
      <c r="C11352" s="56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4"/>
      <c r="B11353" s="56"/>
      <c r="C11353" s="71"/>
      <c r="D11353" s="57"/>
      <c r="E11353" s="72"/>
      <c r="F11353" s="62"/>
      <c r="G11353" s="63"/>
      <c r="H11353" s="64"/>
      <c r="I11353" s="56"/>
    </row>
    <row r="11354" spans="1:9" hidden="1" x14ac:dyDescent="0.25">
      <c r="A11354" s="224"/>
      <c r="B11354" s="56"/>
      <c r="C11354" s="71"/>
      <c r="D11354" s="57"/>
      <c r="E11354" s="72"/>
      <c r="F11354" s="62"/>
      <c r="G11354" s="63"/>
      <c r="H11354" s="64"/>
      <c r="I11354" s="56"/>
    </row>
    <row r="11355" spans="1:9" hidden="1" x14ac:dyDescent="0.25">
      <c r="A11355" s="224"/>
      <c r="B11355" s="60"/>
      <c r="C11355" s="123"/>
      <c r="D11355" s="57"/>
      <c r="E11355" s="72"/>
      <c r="F11355" s="76"/>
      <c r="G11355" s="63"/>
      <c r="H11355" s="64"/>
      <c r="I11355" s="56"/>
    </row>
    <row r="11356" spans="1:9" hidden="1" x14ac:dyDescent="0.25">
      <c r="A11356" s="224"/>
      <c r="B11356" s="249"/>
      <c r="C11356" s="56"/>
      <c r="D11356" s="56"/>
      <c r="E11356" s="56"/>
      <c r="F11356" s="62"/>
      <c r="G11356" s="63"/>
      <c r="H11356" s="64"/>
      <c r="I11356" s="56"/>
    </row>
    <row r="11357" spans="1:9" hidden="1" x14ac:dyDescent="0.25">
      <c r="A11357" s="224"/>
      <c r="B11357" s="55"/>
      <c r="C11357" s="75"/>
      <c r="D11357" s="57"/>
      <c r="E11357" s="66"/>
      <c r="F11357" s="62"/>
      <c r="G11357" s="63"/>
      <c r="H11357" s="64"/>
      <c r="I11357" s="56"/>
    </row>
    <row r="11358" spans="1:9" hidden="1" x14ac:dyDescent="0.25">
      <c r="A11358" s="224"/>
      <c r="B11358" s="55"/>
      <c r="C11358" s="56"/>
      <c r="D11358" s="87"/>
      <c r="E11358" s="72"/>
      <c r="F11358" s="62"/>
      <c r="G11358" s="63"/>
      <c r="H11358" s="64"/>
      <c r="I11358" s="56"/>
    </row>
    <row r="11359" spans="1:9" hidden="1" x14ac:dyDescent="0.25">
      <c r="A11359" s="224"/>
      <c r="B11359" s="55"/>
      <c r="C11359" s="75"/>
      <c r="D11359" s="57"/>
      <c r="E11359" s="66"/>
      <c r="F11359" s="62"/>
      <c r="G11359" s="63"/>
      <c r="H11359" s="64"/>
      <c r="I11359" s="56"/>
    </row>
    <row r="11360" spans="1:9" hidden="1" x14ac:dyDescent="0.25">
      <c r="A11360" s="224"/>
      <c r="B11360" s="56"/>
      <c r="C11360" s="71"/>
      <c r="D11360" s="57"/>
      <c r="E11360" s="72"/>
      <c r="F11360" s="62"/>
      <c r="G11360" s="63"/>
      <c r="H11360" s="64"/>
      <c r="I11360" s="56"/>
    </row>
    <row r="11361" spans="1:9" hidden="1" x14ac:dyDescent="0.25">
      <c r="A11361" s="224"/>
      <c r="B11361" s="55"/>
      <c r="C11361" s="75"/>
      <c r="D11361" s="57"/>
      <c r="E11361" s="72"/>
      <c r="F11361" s="59"/>
      <c r="G11361" s="63"/>
      <c r="H11361" s="64"/>
      <c r="I11361" s="56"/>
    </row>
    <row r="11362" spans="1:9" hidden="1" x14ac:dyDescent="0.25">
      <c r="A11362" s="224"/>
      <c r="B11362" s="56"/>
      <c r="C11362" s="56"/>
      <c r="D11362" s="61"/>
      <c r="E11362" s="56"/>
      <c r="F11362" s="59"/>
      <c r="G11362" s="63"/>
      <c r="H11362" s="64"/>
      <c r="I11362" s="70"/>
    </row>
    <row r="11363" spans="1:9" hidden="1" x14ac:dyDescent="0.25">
      <c r="A11363" s="224"/>
      <c r="B11363" s="56"/>
      <c r="C11363" s="75"/>
      <c r="D11363" s="57"/>
      <c r="E11363" s="86"/>
      <c r="F11363" s="62"/>
      <c r="G11363" s="63"/>
      <c r="H11363" s="64"/>
      <c r="I11363" s="70"/>
    </row>
    <row r="11364" spans="1:9" hidden="1" x14ac:dyDescent="0.25">
      <c r="A11364" s="224"/>
      <c r="B11364" s="74"/>
      <c r="C11364" s="75"/>
      <c r="D11364" s="57"/>
      <c r="E11364" s="72"/>
      <c r="F11364" s="62"/>
      <c r="G11364" s="63"/>
      <c r="H11364" s="64"/>
      <c r="I11364" s="70"/>
    </row>
    <row r="11365" spans="1:9" hidden="1" x14ac:dyDescent="0.25">
      <c r="A11365" s="224"/>
      <c r="B11365" s="68"/>
      <c r="C11365" s="75"/>
      <c r="D11365" s="57"/>
      <c r="E11365" s="66"/>
      <c r="F11365" s="76"/>
      <c r="G11365" s="63"/>
      <c r="H11365" s="64"/>
      <c r="I11365" s="70"/>
    </row>
    <row r="11366" spans="1:9" hidden="1" x14ac:dyDescent="0.25">
      <c r="A11366" s="224"/>
      <c r="B11366" s="56"/>
      <c r="C11366" s="75"/>
      <c r="D11366" s="61"/>
      <c r="E11366" s="66"/>
      <c r="F11366" s="62"/>
      <c r="G11366" s="63"/>
      <c r="H11366" s="64"/>
      <c r="I11366" s="70"/>
    </row>
    <row r="11367" spans="1:9" hidden="1" x14ac:dyDescent="0.25">
      <c r="A11367" s="224"/>
      <c r="B11367" s="55"/>
      <c r="C11367" s="75"/>
      <c r="D11367" s="57"/>
      <c r="E11367" s="86"/>
      <c r="F11367" s="62"/>
      <c r="G11367" s="63"/>
      <c r="H11367" s="64"/>
      <c r="I11367" s="70"/>
    </row>
    <row r="11368" spans="1:9" hidden="1" x14ac:dyDescent="0.25">
      <c r="A11368" s="224"/>
      <c r="B11368" s="55"/>
      <c r="C11368" s="75"/>
      <c r="D11368" s="57"/>
      <c r="E11368" s="72"/>
      <c r="F11368" s="77"/>
      <c r="G11368" s="63"/>
      <c r="H11368" s="64"/>
      <c r="I11368" s="70"/>
    </row>
    <row r="11369" spans="1:9" hidden="1" x14ac:dyDescent="0.25">
      <c r="A11369" s="224"/>
      <c r="B11369" s="55"/>
      <c r="C11369" s="75"/>
      <c r="D11369" s="57"/>
      <c r="E11369" s="72"/>
      <c r="F11369" s="62"/>
      <c r="G11369" s="63"/>
      <c r="H11369" s="64"/>
      <c r="I11369" s="56"/>
    </row>
    <row r="11370" spans="1:9" hidden="1" x14ac:dyDescent="0.25">
      <c r="A11370" s="224"/>
      <c r="B11370" s="55"/>
      <c r="C11370" s="56"/>
      <c r="D11370" s="128"/>
      <c r="E11370" s="86"/>
      <c r="F11370" s="62"/>
      <c r="G11370" s="63"/>
      <c r="H11370" s="64"/>
      <c r="I11370" s="56"/>
    </row>
    <row r="11371" spans="1:9" hidden="1" x14ac:dyDescent="0.25">
      <c r="A11371" s="224"/>
      <c r="B11371" s="55"/>
      <c r="C11371" s="75"/>
      <c r="D11371" s="61"/>
      <c r="E11371" s="56"/>
      <c r="F11371" s="77"/>
      <c r="G11371" s="63"/>
      <c r="H11371" s="64"/>
      <c r="I11371" s="56"/>
    </row>
    <row r="11372" spans="1:9" hidden="1" x14ac:dyDescent="0.25">
      <c r="A11372" s="224"/>
      <c r="B11372" s="56"/>
      <c r="C11372" s="56"/>
      <c r="D11372" s="57"/>
      <c r="E11372" s="72"/>
      <c r="F11372" s="62"/>
      <c r="G11372" s="63"/>
      <c r="H11372" s="64"/>
      <c r="I11372" s="56"/>
    </row>
    <row r="11373" spans="1:9" hidden="1" x14ac:dyDescent="0.25">
      <c r="A11373" s="224"/>
      <c r="B11373" s="55"/>
      <c r="C11373" s="56"/>
      <c r="D11373" s="57"/>
      <c r="E11373" s="72"/>
      <c r="F11373" s="62"/>
      <c r="G11373" s="63"/>
      <c r="H11373" s="64"/>
      <c r="I11373" s="70"/>
    </row>
    <row r="11374" spans="1:9" hidden="1" x14ac:dyDescent="0.25">
      <c r="A11374" s="224"/>
      <c r="B11374" s="56"/>
      <c r="C11374" s="56"/>
      <c r="D11374" s="61"/>
      <c r="E11374" s="56"/>
      <c r="F11374" s="76"/>
      <c r="G11374" s="63"/>
      <c r="H11374" s="64"/>
      <c r="I11374" s="56"/>
    </row>
    <row r="11375" spans="1:9" hidden="1" x14ac:dyDescent="0.25">
      <c r="A11375" s="224"/>
      <c r="B11375" s="81"/>
      <c r="C11375" s="81"/>
      <c r="D11375" s="72"/>
      <c r="E11375" s="56"/>
      <c r="F11375" s="77"/>
      <c r="G11375" s="63"/>
      <c r="H11375" s="64"/>
      <c r="I11375" s="56"/>
    </row>
    <row r="11376" spans="1:9" hidden="1" x14ac:dyDescent="0.25">
      <c r="A11376" s="224"/>
      <c r="B11376" s="56"/>
      <c r="C11376" s="56"/>
      <c r="D11376" s="72"/>
      <c r="E11376" s="56"/>
      <c r="F11376" s="77"/>
      <c r="G11376" s="63"/>
      <c r="H11376" s="64"/>
      <c r="I11376" s="56"/>
    </row>
    <row r="11377" spans="1:9" hidden="1" x14ac:dyDescent="0.25">
      <c r="A11377" s="224"/>
      <c r="B11377" s="68"/>
      <c r="C11377" s="56"/>
      <c r="D11377" s="72"/>
      <c r="E11377" s="56"/>
      <c r="F11377" s="67"/>
      <c r="G11377" s="63"/>
      <c r="H11377" s="64"/>
      <c r="I11377" s="70"/>
    </row>
    <row r="11378" spans="1:9" hidden="1" x14ac:dyDescent="0.25">
      <c r="A11378" s="224"/>
      <c r="B11378" s="68"/>
      <c r="C11378" s="56"/>
      <c r="D11378" s="57"/>
      <c r="E11378" s="66"/>
      <c r="F11378" s="76"/>
      <c r="G11378" s="63"/>
      <c r="H11378" s="64"/>
      <c r="I11378" s="70"/>
    </row>
    <row r="11379" spans="1:9" hidden="1" x14ac:dyDescent="0.25">
      <c r="A11379" s="224"/>
      <c r="B11379" s="68"/>
      <c r="C11379" s="56"/>
      <c r="D11379" s="57"/>
      <c r="E11379" s="66"/>
      <c r="F11379" s="76"/>
      <c r="G11379" s="63"/>
      <c r="H11379" s="64"/>
      <c r="I11379" s="56"/>
    </row>
    <row r="11380" spans="1:9" hidden="1" x14ac:dyDescent="0.25">
      <c r="A11380" s="224"/>
      <c r="B11380" s="56"/>
      <c r="C11380" s="71"/>
      <c r="D11380" s="57"/>
      <c r="E11380" s="66"/>
      <c r="F11380" s="63"/>
      <c r="G11380" s="63"/>
      <c r="H11380" s="64"/>
      <c r="I11380" s="56"/>
    </row>
    <row r="11381" spans="1:9" hidden="1" x14ac:dyDescent="0.25">
      <c r="A11381" s="224"/>
      <c r="B11381" s="74"/>
      <c r="C11381" s="75"/>
      <c r="D11381" s="57"/>
      <c r="E11381" s="72"/>
      <c r="F11381" s="62"/>
      <c r="G11381" s="63"/>
      <c r="H11381" s="64"/>
      <c r="I11381" s="56"/>
    </row>
    <row r="11382" spans="1:9" hidden="1" x14ac:dyDescent="0.25">
      <c r="A11382" s="224"/>
      <c r="B11382" s="68"/>
      <c r="C11382" s="75"/>
      <c r="D11382" s="57"/>
      <c r="E11382" s="66"/>
      <c r="F11382" s="76"/>
      <c r="G11382" s="63"/>
      <c r="H11382" s="64"/>
      <c r="I11382" s="56"/>
    </row>
    <row r="11383" spans="1:9" hidden="1" x14ac:dyDescent="0.25">
      <c r="A11383" s="224"/>
      <c r="B11383" s="56"/>
      <c r="C11383" s="56"/>
      <c r="D11383" s="57"/>
      <c r="E11383" s="56"/>
      <c r="F11383" s="76"/>
      <c r="G11383" s="63"/>
      <c r="H11383" s="64"/>
      <c r="I11383" s="56"/>
    </row>
    <row r="11384" spans="1:9" hidden="1" x14ac:dyDescent="0.25">
      <c r="A11384" s="224"/>
      <c r="B11384" s="56"/>
      <c r="C11384" s="56"/>
      <c r="D11384" s="57"/>
      <c r="E11384" s="66"/>
      <c r="F11384" s="59"/>
      <c r="G11384" s="63"/>
      <c r="H11384" s="64"/>
      <c r="I11384" s="56"/>
    </row>
    <row r="11385" spans="1:9" hidden="1" x14ac:dyDescent="0.25">
      <c r="A11385" s="224"/>
      <c r="B11385" s="56"/>
      <c r="C11385" s="56"/>
      <c r="D11385" s="72"/>
      <c r="E11385" s="56"/>
      <c r="F11385" s="77"/>
      <c r="G11385" s="63"/>
      <c r="H11385" s="64"/>
      <c r="I11385" s="56"/>
    </row>
    <row r="11386" spans="1:9" hidden="1" x14ac:dyDescent="0.25">
      <c r="A11386" s="224"/>
      <c r="B11386" s="55"/>
      <c r="C11386" s="75"/>
      <c r="D11386" s="61"/>
      <c r="E11386" s="56"/>
      <c r="F11386" s="77"/>
      <c r="G11386" s="63"/>
      <c r="H11386" s="64"/>
      <c r="I11386" s="56"/>
    </row>
    <row r="11387" spans="1:9" hidden="1" x14ac:dyDescent="0.25">
      <c r="A11387" s="224"/>
      <c r="B11387" s="56"/>
      <c r="C11387" s="56"/>
      <c r="D11387" s="57"/>
      <c r="E11387" s="72"/>
      <c r="F11387" s="67"/>
      <c r="G11387" s="63"/>
      <c r="H11387" s="64"/>
      <c r="I11387" s="70"/>
    </row>
    <row r="11388" spans="1:9" hidden="1" x14ac:dyDescent="0.25">
      <c r="A11388" s="224"/>
      <c r="B11388" s="68"/>
      <c r="C11388" s="56"/>
      <c r="D11388" s="57"/>
      <c r="E11388" s="66"/>
      <c r="F11388" s="76"/>
      <c r="G11388" s="63"/>
      <c r="H11388" s="64"/>
      <c r="I11388" s="70"/>
    </row>
    <row r="11389" spans="1:9" hidden="1" x14ac:dyDescent="0.25">
      <c r="A11389" s="224"/>
      <c r="B11389" s="56"/>
      <c r="C11389" s="80"/>
      <c r="D11389" s="57"/>
      <c r="E11389" s="72"/>
      <c r="F11389" s="67"/>
      <c r="G11389" s="63"/>
      <c r="H11389" s="64"/>
      <c r="I11389" s="70"/>
    </row>
    <row r="11390" spans="1:9" hidden="1" x14ac:dyDescent="0.25">
      <c r="A11390" s="224"/>
      <c r="B11390" s="60"/>
      <c r="C11390" s="56"/>
      <c r="D11390" s="61"/>
      <c r="E11390" s="56"/>
      <c r="F11390" s="62"/>
      <c r="G11390" s="63"/>
      <c r="H11390" s="64"/>
      <c r="I11390" s="70"/>
    </row>
    <row r="11391" spans="1:9" hidden="1" x14ac:dyDescent="0.25">
      <c r="A11391" s="224"/>
      <c r="B11391" s="56"/>
      <c r="C11391" s="56"/>
      <c r="D11391" s="57"/>
      <c r="E11391" s="56"/>
      <c r="F11391" s="58"/>
      <c r="G11391" s="63"/>
      <c r="H11391" s="64"/>
      <c r="I11391" s="70"/>
    </row>
    <row r="11392" spans="1:9" hidden="1" x14ac:dyDescent="0.25">
      <c r="A11392" s="224"/>
      <c r="B11392" s="56"/>
      <c r="C11392" s="194"/>
      <c r="D11392" s="57"/>
      <c r="E11392" s="66"/>
      <c r="F11392" s="62"/>
      <c r="G11392" s="63"/>
      <c r="H11392" s="64"/>
      <c r="I11392" s="70"/>
    </row>
    <row r="11393" spans="1:9" hidden="1" x14ac:dyDescent="0.25">
      <c r="A11393" s="224"/>
      <c r="B11393" s="56"/>
      <c r="C11393" s="56"/>
      <c r="D11393" s="57"/>
      <c r="E11393" s="72"/>
      <c r="F11393" s="77"/>
      <c r="G11393" s="63"/>
      <c r="H11393" s="64"/>
      <c r="I11393" s="70"/>
    </row>
    <row r="11394" spans="1:9" hidden="1" x14ac:dyDescent="0.25">
      <c r="A11394" s="224"/>
      <c r="B11394" s="56"/>
      <c r="C11394" s="56"/>
      <c r="D11394" s="57"/>
      <c r="E11394" s="72"/>
      <c r="F11394" s="62"/>
      <c r="G11394" s="63"/>
      <c r="H11394" s="64"/>
      <c r="I11394" s="73"/>
    </row>
    <row r="11395" spans="1:9" hidden="1" x14ac:dyDescent="0.25">
      <c r="A11395" s="224"/>
      <c r="B11395" s="56"/>
      <c r="C11395" s="56"/>
      <c r="D11395" s="57"/>
      <c r="E11395" s="66"/>
      <c r="F11395" s="76"/>
      <c r="G11395" s="63"/>
      <c r="H11395" s="64"/>
      <c r="I11395" s="73"/>
    </row>
    <row r="11396" spans="1:9" hidden="1" x14ac:dyDescent="0.25">
      <c r="A11396" s="224"/>
      <c r="B11396" s="56"/>
      <c r="C11396" s="56"/>
      <c r="D11396" s="57"/>
      <c r="E11396" s="72"/>
      <c r="F11396" s="76"/>
      <c r="G11396" s="63"/>
      <c r="H11396" s="64"/>
      <c r="I11396" s="73"/>
    </row>
    <row r="11397" spans="1:9" hidden="1" x14ac:dyDescent="0.25">
      <c r="A11397" s="224"/>
      <c r="B11397" s="56"/>
      <c r="C11397" s="75"/>
      <c r="D11397" s="57"/>
      <c r="E11397" s="72"/>
      <c r="F11397" s="76"/>
      <c r="G11397" s="63"/>
      <c r="H11397" s="64"/>
      <c r="I11397" s="56"/>
    </row>
    <row r="11398" spans="1:9" hidden="1" x14ac:dyDescent="0.25">
      <c r="A11398" s="224"/>
      <c r="B11398" s="55"/>
      <c r="C11398" s="75"/>
      <c r="D11398" s="61"/>
      <c r="E11398" s="56"/>
      <c r="F11398" s="77"/>
      <c r="G11398" s="63"/>
      <c r="H11398" s="64"/>
      <c r="I11398" s="56"/>
    </row>
    <row r="11399" spans="1:9" hidden="1" x14ac:dyDescent="0.25">
      <c r="A11399" s="224"/>
      <c r="B11399" s="74"/>
      <c r="C11399" s="56"/>
      <c r="D11399" s="57"/>
      <c r="E11399" s="72"/>
      <c r="F11399" s="62"/>
      <c r="G11399" s="63"/>
      <c r="H11399" s="64"/>
      <c r="I11399" s="56"/>
    </row>
    <row r="11400" spans="1:9" hidden="1" x14ac:dyDescent="0.25">
      <c r="A11400" s="224"/>
      <c r="B11400" s="56"/>
      <c r="C11400" s="56"/>
      <c r="D11400" s="57"/>
      <c r="E11400" s="66"/>
      <c r="F11400" s="76"/>
      <c r="G11400" s="63"/>
      <c r="H11400" s="64"/>
      <c r="I11400" s="56"/>
    </row>
    <row r="11401" spans="1:9" hidden="1" x14ac:dyDescent="0.25">
      <c r="A11401" s="224"/>
      <c r="B11401" s="68"/>
      <c r="C11401" s="56"/>
      <c r="D11401" s="87"/>
      <c r="E11401" s="72"/>
      <c r="F11401" s="62"/>
      <c r="G11401" s="63"/>
      <c r="H11401" s="64"/>
      <c r="I11401" s="56"/>
    </row>
    <row r="11402" spans="1:9" hidden="1" x14ac:dyDescent="0.25">
      <c r="A11402" s="224"/>
      <c r="B11402" s="56"/>
      <c r="C11402" s="71"/>
      <c r="D11402" s="57"/>
      <c r="E11402" s="66"/>
      <c r="F11402" s="63"/>
      <c r="G11402" s="63"/>
      <c r="H11402" s="64"/>
      <c r="I11402" s="56"/>
    </row>
    <row r="11403" spans="1:9" hidden="1" x14ac:dyDescent="0.25">
      <c r="A11403" s="224"/>
      <c r="B11403" s="56"/>
      <c r="C11403" s="71"/>
      <c r="D11403" s="57"/>
      <c r="E11403" s="72"/>
      <c r="F11403" s="62"/>
      <c r="G11403" s="63"/>
      <c r="H11403" s="14"/>
      <c r="I11403" s="73"/>
    </row>
    <row r="11404" spans="1:9" hidden="1" x14ac:dyDescent="0.25">
      <c r="A11404" s="224"/>
      <c r="B11404" s="56"/>
      <c r="C11404" s="56"/>
      <c r="D11404" s="57"/>
      <c r="E11404" s="72"/>
      <c r="F11404" s="62"/>
      <c r="G11404" s="63"/>
      <c r="H11404" s="64"/>
      <c r="I11404" s="56"/>
    </row>
    <row r="11405" spans="1:9" hidden="1" x14ac:dyDescent="0.25">
      <c r="A11405" s="224"/>
      <c r="B11405" s="56"/>
      <c r="C11405" s="56"/>
      <c r="D11405" s="72"/>
      <c r="E11405" s="56"/>
      <c r="F11405" s="77"/>
      <c r="G11405" s="63"/>
      <c r="H11405" s="64"/>
      <c r="I11405" s="56"/>
    </row>
    <row r="11406" spans="1:9" hidden="1" x14ac:dyDescent="0.25">
      <c r="A11406" s="224"/>
      <c r="B11406" s="55"/>
      <c r="C11406" s="75"/>
      <c r="D11406" s="61"/>
      <c r="E11406" s="56"/>
      <c r="F11406" s="77"/>
      <c r="G11406" s="63"/>
      <c r="H11406" s="64"/>
      <c r="I11406" s="73"/>
    </row>
    <row r="11407" spans="1:9" hidden="1" x14ac:dyDescent="0.25">
      <c r="A11407" s="224"/>
      <c r="B11407" s="81"/>
      <c r="C11407" s="75"/>
      <c r="D11407" s="87"/>
      <c r="E11407" s="462"/>
      <c r="F11407" s="130"/>
      <c r="G11407" s="743"/>
      <c r="H11407" s="64"/>
      <c r="I11407" s="70"/>
    </row>
    <row r="11408" spans="1:9" hidden="1" x14ac:dyDescent="0.25">
      <c r="A11408" s="224"/>
      <c r="B11408" s="56"/>
      <c r="C11408" s="75"/>
      <c r="D11408" s="61"/>
      <c r="E11408" s="66"/>
      <c r="F11408" s="62"/>
      <c r="G11408" s="63"/>
      <c r="H11408" s="746"/>
      <c r="I11408" s="70"/>
    </row>
    <row r="11409" spans="1:9" hidden="1" x14ac:dyDescent="0.25">
      <c r="A11409" s="224"/>
      <c r="B11409" s="81"/>
      <c r="C11409" s="56"/>
      <c r="D11409" s="57"/>
      <c r="E11409" s="86"/>
      <c r="F11409" s="62"/>
      <c r="G11409" s="63"/>
      <c r="H11409" s="64"/>
      <c r="I11409" s="70"/>
    </row>
    <row r="11410" spans="1:9" hidden="1" x14ac:dyDescent="0.25">
      <c r="A11410" s="224"/>
      <c r="B11410" s="81"/>
      <c r="C11410" s="56"/>
      <c r="D11410" s="57"/>
      <c r="E11410" s="56"/>
      <c r="F11410" s="62"/>
      <c r="G11410" s="63"/>
      <c r="H11410" s="64"/>
      <c r="I11410" s="70"/>
    </row>
    <row r="11411" spans="1:9" hidden="1" x14ac:dyDescent="0.25">
      <c r="A11411" s="224"/>
      <c r="B11411" s="74"/>
      <c r="C11411" s="56"/>
      <c r="D11411" s="83"/>
      <c r="E11411" s="72"/>
      <c r="F11411" s="76"/>
      <c r="G11411" s="63"/>
      <c r="H11411" s="64"/>
      <c r="I11411" s="70"/>
    </row>
    <row r="11412" spans="1:9" hidden="1" x14ac:dyDescent="0.25">
      <c r="A11412" s="224"/>
      <c r="B11412" s="74"/>
      <c r="C11412" s="56"/>
      <c r="D11412" s="83"/>
      <c r="E11412" s="72"/>
      <c r="F11412" s="76"/>
      <c r="G11412" s="63"/>
      <c r="H11412" s="64"/>
      <c r="I11412" s="70"/>
    </row>
    <row r="11413" spans="1:9" hidden="1" x14ac:dyDescent="0.25">
      <c r="A11413" s="224"/>
      <c r="B11413" s="55"/>
      <c r="C11413" s="56"/>
      <c r="D11413" s="87"/>
      <c r="E11413" s="72"/>
      <c r="F11413" s="62"/>
      <c r="G11413" s="63"/>
      <c r="H11413" s="64"/>
      <c r="I11413" s="56"/>
    </row>
    <row r="11414" spans="1:9" hidden="1" x14ac:dyDescent="0.25">
      <c r="A11414" s="224"/>
      <c r="B11414" s="74"/>
      <c r="C11414" s="75"/>
      <c r="D11414" s="57"/>
      <c r="E11414" s="72"/>
      <c r="F11414" s="62"/>
      <c r="G11414" s="63"/>
      <c r="H11414" s="64"/>
      <c r="I11414" s="56"/>
    </row>
    <row r="11415" spans="1:9" hidden="1" x14ac:dyDescent="0.25">
      <c r="A11415" s="224"/>
      <c r="B11415" s="74"/>
      <c r="C11415" s="75"/>
      <c r="D11415" s="57"/>
      <c r="E11415" s="72"/>
      <c r="F11415" s="62"/>
      <c r="G11415" s="63"/>
      <c r="H11415" s="64"/>
      <c r="I11415" s="56"/>
    </row>
    <row r="11416" spans="1:9" hidden="1" x14ac:dyDescent="0.25">
      <c r="A11416" s="224"/>
      <c r="B11416" s="56"/>
      <c r="C11416" s="123"/>
      <c r="D11416" s="57"/>
      <c r="E11416" s="72"/>
      <c r="F11416" s="62"/>
      <c r="G11416" s="63"/>
      <c r="H11416" s="64"/>
      <c r="I11416" s="56"/>
    </row>
    <row r="11417" spans="1:9" hidden="1" x14ac:dyDescent="0.25">
      <c r="A11417" s="224"/>
      <c r="B11417" s="56"/>
      <c r="C11417" s="71"/>
      <c r="D11417" s="57"/>
      <c r="E11417" s="72"/>
      <c r="F11417" s="62"/>
      <c r="G11417" s="63"/>
      <c r="H11417" s="64"/>
      <c r="I11417" s="56"/>
    </row>
    <row r="11418" spans="1:9" hidden="1" x14ac:dyDescent="0.25">
      <c r="A11418" s="224"/>
      <c r="B11418" s="56"/>
      <c r="C11418" s="126"/>
      <c r="D11418" s="87"/>
      <c r="E11418" s="72"/>
      <c r="F11418" s="62"/>
      <c r="G11418" s="63"/>
      <c r="H11418" s="64"/>
      <c r="I11418" s="56"/>
    </row>
    <row r="11419" spans="1:9" hidden="1" x14ac:dyDescent="0.25">
      <c r="A11419" s="224"/>
      <c r="B11419" s="74"/>
      <c r="C11419" s="75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4"/>
      <c r="B11420" s="56"/>
      <c r="C11420" s="75"/>
      <c r="D11420" s="57"/>
      <c r="E11420" s="72"/>
      <c r="F11420" s="62"/>
      <c r="G11420" s="63"/>
      <c r="H11420" s="64"/>
      <c r="I11420" s="56"/>
    </row>
    <row r="11421" spans="1:9" hidden="1" x14ac:dyDescent="0.25">
      <c r="A11421" s="224"/>
      <c r="B11421" s="56"/>
      <c r="C11421" s="71"/>
      <c r="D11421" s="57"/>
      <c r="E11421" s="72"/>
      <c r="F11421" s="62"/>
      <c r="G11421" s="63"/>
      <c r="H11421" s="64"/>
      <c r="I11421" s="56"/>
    </row>
    <row r="11422" spans="1:9" hidden="1" x14ac:dyDescent="0.25">
      <c r="A11422" s="224"/>
      <c r="B11422" s="56"/>
      <c r="C11422" s="71"/>
      <c r="D11422" s="57"/>
      <c r="E11422" s="72"/>
      <c r="F11422" s="62"/>
      <c r="G11422" s="63"/>
      <c r="H11422" s="64"/>
      <c r="I11422" s="56"/>
    </row>
    <row r="11423" spans="1:9" hidden="1" x14ac:dyDescent="0.25">
      <c r="A11423" s="224"/>
      <c r="B11423" s="81"/>
      <c r="C11423" s="56"/>
      <c r="D11423" s="57"/>
      <c r="E11423" s="86"/>
      <c r="F11423" s="62"/>
      <c r="G11423" s="63"/>
      <c r="H11423" s="64"/>
      <c r="I11423" s="73"/>
    </row>
    <row r="11424" spans="1:9" hidden="1" x14ac:dyDescent="0.25">
      <c r="A11424" s="224"/>
      <c r="B11424" s="81"/>
      <c r="C11424" s="56"/>
      <c r="D11424" s="57"/>
      <c r="E11424" s="56"/>
      <c r="F11424" s="62"/>
      <c r="G11424" s="63"/>
      <c r="H11424" s="64"/>
      <c r="I11424" s="73"/>
    </row>
    <row r="11425" spans="1:9" hidden="1" x14ac:dyDescent="0.25">
      <c r="A11425" s="224"/>
      <c r="B11425" s="56"/>
      <c r="C11425" s="56"/>
      <c r="D11425" s="57"/>
      <c r="E11425" s="56"/>
      <c r="F11425" s="76"/>
      <c r="G11425" s="63"/>
      <c r="H11425" s="64"/>
      <c r="I11425" s="224"/>
    </row>
    <row r="11426" spans="1:9" hidden="1" x14ac:dyDescent="0.25">
      <c r="A11426" s="224"/>
      <c r="B11426" s="56"/>
      <c r="C11426" s="71"/>
      <c r="D11426" s="57"/>
      <c r="E11426" s="66"/>
      <c r="F11426" s="63"/>
      <c r="G11426" s="63"/>
      <c r="H11426" s="64"/>
      <c r="I11426" s="73"/>
    </row>
    <row r="11427" spans="1:9" hidden="1" x14ac:dyDescent="0.25">
      <c r="A11427" s="224"/>
      <c r="B11427" s="56"/>
      <c r="C11427" s="56"/>
      <c r="D11427" s="98"/>
      <c r="E11427" s="56"/>
      <c r="F11427" s="77"/>
      <c r="G11427" s="63"/>
      <c r="H11427" s="64"/>
      <c r="I11427" s="73"/>
    </row>
    <row r="11428" spans="1:9" hidden="1" x14ac:dyDescent="0.25">
      <c r="A11428" s="224"/>
      <c r="B11428" s="55"/>
      <c r="C11428" s="56"/>
      <c r="D11428" s="57"/>
      <c r="E11428" s="66"/>
      <c r="F11428" s="77"/>
      <c r="G11428" s="63"/>
      <c r="H11428" s="64"/>
      <c r="I11428" s="73"/>
    </row>
    <row r="11429" spans="1:9" hidden="1" x14ac:dyDescent="0.25">
      <c r="A11429" s="224"/>
      <c r="B11429" s="56"/>
      <c r="C11429" s="123"/>
      <c r="D11429" s="57"/>
      <c r="E11429" s="66"/>
      <c r="F11429" s="62"/>
      <c r="G11429" s="63"/>
      <c r="H11429" s="64"/>
      <c r="I11429" s="73"/>
    </row>
    <row r="11430" spans="1:9" hidden="1" x14ac:dyDescent="0.25">
      <c r="A11430" s="224"/>
      <c r="B11430" s="56"/>
      <c r="C11430" s="56"/>
      <c r="D11430" s="57"/>
      <c r="E11430" s="56"/>
      <c r="F11430" s="62"/>
      <c r="G11430" s="63"/>
      <c r="H11430" s="64"/>
      <c r="I11430" s="73"/>
    </row>
    <row r="11431" spans="1:9" hidden="1" x14ac:dyDescent="0.25">
      <c r="A11431" s="224"/>
      <c r="B11431" s="56"/>
      <c r="C11431" s="71"/>
      <c r="D11431" s="57"/>
      <c r="E11431" s="72"/>
      <c r="F11431" s="62"/>
      <c r="G11431" s="63"/>
      <c r="H11431" s="64"/>
      <c r="I11431" s="73"/>
    </row>
    <row r="11432" spans="1:9" hidden="1" x14ac:dyDescent="0.25">
      <c r="A11432" s="224"/>
      <c r="B11432" s="56"/>
      <c r="C11432" s="56"/>
      <c r="D11432" s="57"/>
      <c r="E11432" s="66"/>
      <c r="F11432" s="76"/>
      <c r="G11432" s="63"/>
      <c r="H11432" s="64"/>
      <c r="I11432" s="56"/>
    </row>
    <row r="11433" spans="1:9" hidden="1" x14ac:dyDescent="0.25">
      <c r="A11433" s="224"/>
      <c r="B11433" s="56"/>
      <c r="C11433" s="80"/>
      <c r="D11433" s="56"/>
      <c r="E11433" s="66"/>
      <c r="F11433" s="58"/>
      <c r="G11433" s="63"/>
      <c r="H11433" s="64"/>
      <c r="I11433" s="56"/>
    </row>
    <row r="11434" spans="1:9" hidden="1" x14ac:dyDescent="0.25">
      <c r="A11434" s="224"/>
      <c r="B11434" s="81"/>
      <c r="C11434" s="75"/>
      <c r="D11434" s="57"/>
      <c r="E11434" s="72"/>
      <c r="F11434" s="76"/>
      <c r="G11434" s="63"/>
      <c r="H11434" s="64"/>
      <c r="I11434" s="414"/>
    </row>
    <row r="11435" spans="1:9" hidden="1" x14ac:dyDescent="0.25">
      <c r="A11435" s="224"/>
      <c r="B11435" s="414"/>
      <c r="C11435" s="414"/>
      <c r="D11435" s="415"/>
      <c r="E11435" s="419"/>
      <c r="F11435" s="502"/>
      <c r="G11435" s="417"/>
      <c r="H11435" s="64"/>
      <c r="I11435" s="414"/>
    </row>
    <row r="11436" spans="1:9" hidden="1" x14ac:dyDescent="0.25">
      <c r="A11436" s="224"/>
      <c r="B11436" s="503"/>
      <c r="C11436" s="414"/>
      <c r="D11436" s="415"/>
      <c r="E11436" s="419"/>
      <c r="F11436" s="502"/>
      <c r="G11436" s="417"/>
      <c r="H11436" s="418"/>
      <c r="I11436" s="414"/>
    </row>
    <row r="11437" spans="1:9" hidden="1" x14ac:dyDescent="0.25">
      <c r="A11437" s="224"/>
      <c r="B11437" s="503"/>
      <c r="C11437" s="414"/>
      <c r="D11437" s="415"/>
      <c r="E11437" s="419"/>
      <c r="F11437" s="504"/>
      <c r="G11437" s="417"/>
      <c r="H11437" s="418"/>
      <c r="I11437" s="414"/>
    </row>
    <row r="11438" spans="1:9" hidden="1" x14ac:dyDescent="0.25">
      <c r="A11438" s="224"/>
      <c r="B11438" s="503"/>
      <c r="C11438" s="414"/>
      <c r="D11438" s="415"/>
      <c r="E11438" s="419"/>
      <c r="F11438" s="505"/>
      <c r="G11438" s="417"/>
      <c r="H11438" s="418"/>
      <c r="I11438" s="414"/>
    </row>
    <row r="11439" spans="1:9" hidden="1" x14ac:dyDescent="0.25">
      <c r="A11439" s="224"/>
      <c r="B11439" s="503"/>
      <c r="C11439" s="414"/>
      <c r="D11439" s="415"/>
      <c r="E11439" s="419"/>
      <c r="F11439" s="506"/>
      <c r="G11439" s="417"/>
      <c r="H11439" s="418"/>
      <c r="I11439" s="414"/>
    </row>
    <row r="11440" spans="1:9" hidden="1" x14ac:dyDescent="0.25">
      <c r="A11440" s="224"/>
      <c r="B11440" s="495"/>
      <c r="C11440" s="414"/>
      <c r="D11440" s="415"/>
      <c r="E11440" s="419"/>
      <c r="F11440" s="506"/>
      <c r="G11440" s="417"/>
      <c r="H11440" s="418"/>
      <c r="I11440" s="414"/>
    </row>
    <row r="11441" spans="1:9" hidden="1" x14ac:dyDescent="0.25">
      <c r="A11441" s="224"/>
      <c r="B11441" s="414"/>
      <c r="C11441" s="414"/>
      <c r="D11441" s="415"/>
      <c r="E11441" s="419"/>
      <c r="F11441" s="506"/>
      <c r="G11441" s="417"/>
      <c r="H11441" s="418"/>
      <c r="I11441" s="414"/>
    </row>
    <row r="11442" spans="1:9" hidden="1" x14ac:dyDescent="0.25">
      <c r="A11442" s="224"/>
      <c r="B11442" s="414"/>
      <c r="C11442" s="414"/>
      <c r="D11442" s="415"/>
      <c r="E11442" s="419"/>
      <c r="F11442" s="502"/>
      <c r="G11442" s="417"/>
      <c r="H11442" s="418"/>
      <c r="I11442" s="414"/>
    </row>
    <row r="11443" spans="1:9" hidden="1" x14ac:dyDescent="0.25">
      <c r="A11443" s="224"/>
      <c r="B11443" s="414"/>
      <c r="C11443" s="414"/>
      <c r="D11443" s="415"/>
      <c r="E11443" s="419"/>
      <c r="F11443" s="502"/>
      <c r="G11443" s="417"/>
      <c r="H11443" s="418"/>
      <c r="I11443" s="414"/>
    </row>
    <row r="11444" spans="1:9" hidden="1" x14ac:dyDescent="0.25">
      <c r="A11444" s="224"/>
      <c r="B11444" s="414"/>
      <c r="C11444" s="414"/>
      <c r="D11444" s="415"/>
      <c r="E11444" s="419"/>
      <c r="F11444" s="506"/>
      <c r="G11444" s="417"/>
      <c r="H11444" s="418"/>
      <c r="I11444" s="56"/>
    </row>
    <row r="11445" spans="1:9" hidden="1" x14ac:dyDescent="0.25">
      <c r="A11445" s="224"/>
      <c r="B11445" s="56"/>
      <c r="C11445" s="56"/>
      <c r="D11445" s="56"/>
      <c r="E11445" s="66"/>
      <c r="F11445" s="58"/>
      <c r="G11445" s="63"/>
      <c r="H11445" s="418"/>
      <c r="I11445" s="56"/>
    </row>
    <row r="11446" spans="1:9" hidden="1" x14ac:dyDescent="0.25">
      <c r="A11446" s="224"/>
      <c r="B11446" s="56"/>
      <c r="C11446" s="56"/>
      <c r="D11446" s="98"/>
      <c r="E11446" s="66"/>
      <c r="F11446" s="58"/>
      <c r="G11446" s="63"/>
      <c r="H11446" s="64"/>
      <c r="I11446" s="56"/>
    </row>
    <row r="11447" spans="1:9" hidden="1" x14ac:dyDescent="0.25">
      <c r="A11447" s="224"/>
      <c r="B11447" s="56"/>
      <c r="C11447" s="56"/>
      <c r="D11447" s="57"/>
      <c r="E11447" s="66"/>
      <c r="F11447" s="58"/>
      <c r="G11447" s="63"/>
      <c r="H11447" s="64"/>
      <c r="I11447" s="56"/>
    </row>
    <row r="11448" spans="1:9" hidden="1" x14ac:dyDescent="0.25">
      <c r="A11448" s="224"/>
      <c r="B11448" s="56"/>
      <c r="C11448" s="56"/>
      <c r="D11448" s="57"/>
      <c r="E11448" s="66"/>
      <c r="F11448" s="58"/>
      <c r="G11448" s="63"/>
      <c r="H11448" s="64"/>
      <c r="I11448" s="56"/>
    </row>
    <row r="11449" spans="1:9" hidden="1" x14ac:dyDescent="0.25">
      <c r="A11449" s="224"/>
      <c r="B11449" s="68"/>
      <c r="C11449" s="56"/>
      <c r="D11449" s="57"/>
      <c r="E11449" s="66"/>
      <c r="F11449" s="76"/>
      <c r="G11449" s="63"/>
      <c r="H11449" s="64"/>
      <c r="I11449" s="56"/>
    </row>
    <row r="11450" spans="1:9" hidden="1" x14ac:dyDescent="0.25">
      <c r="A11450" s="224"/>
      <c r="B11450" s="68"/>
      <c r="C11450" s="56"/>
      <c r="D11450" s="87"/>
      <c r="E11450" s="72"/>
      <c r="F11450" s="62"/>
      <c r="G11450" s="63"/>
      <c r="H11450" s="64"/>
      <c r="I11450" s="56"/>
    </row>
    <row r="11451" spans="1:9" hidden="1" x14ac:dyDescent="0.25">
      <c r="A11451" s="224"/>
      <c r="B11451" s="60"/>
      <c r="C11451" s="71"/>
      <c r="D11451" s="98"/>
      <c r="E11451" s="99"/>
      <c r="F11451" s="441"/>
      <c r="G11451" s="63"/>
      <c r="H11451" s="64"/>
      <c r="I11451" s="70"/>
    </row>
    <row r="11452" spans="1:9" hidden="1" x14ac:dyDescent="0.25">
      <c r="A11452" s="224"/>
      <c r="B11452" s="65"/>
      <c r="C11452" s="65"/>
      <c r="D11452" s="61"/>
      <c r="E11452" s="69"/>
      <c r="F11452" s="62"/>
      <c r="G11452" s="63"/>
      <c r="H11452" s="64"/>
      <c r="I11452" s="70"/>
    </row>
    <row r="11453" spans="1:9" hidden="1" x14ac:dyDescent="0.25">
      <c r="A11453" s="224"/>
      <c r="B11453" s="65"/>
      <c r="C11453" s="65"/>
      <c r="D11453" s="61"/>
      <c r="E11453" s="69"/>
      <c r="F11453" s="62"/>
      <c r="G11453" s="63"/>
      <c r="H11453" s="64"/>
      <c r="I11453" s="70"/>
    </row>
    <row r="11454" spans="1:9" hidden="1" x14ac:dyDescent="0.25">
      <c r="A11454" s="224"/>
      <c r="B11454" s="56"/>
      <c r="C11454" s="56"/>
      <c r="D11454" s="57"/>
      <c r="E11454" s="72"/>
      <c r="F11454" s="67"/>
      <c r="G11454" s="63"/>
      <c r="H11454" s="64"/>
      <c r="I11454" s="70"/>
    </row>
    <row r="11455" spans="1:9" hidden="1" x14ac:dyDescent="0.25">
      <c r="A11455" s="224"/>
      <c r="B11455" s="56"/>
      <c r="C11455" s="56"/>
      <c r="D11455" s="57"/>
      <c r="E11455" s="72"/>
      <c r="F11455" s="67"/>
      <c r="G11455" s="63"/>
      <c r="H11455" s="64"/>
      <c r="I11455" s="70"/>
    </row>
    <row r="11456" spans="1:9" hidden="1" x14ac:dyDescent="0.25">
      <c r="A11456" s="224"/>
      <c r="B11456" s="60"/>
      <c r="C11456" s="56"/>
      <c r="D11456" s="61"/>
      <c r="E11456" s="56"/>
      <c r="F11456" s="62"/>
      <c r="G11456" s="63"/>
      <c r="H11456" s="64"/>
      <c r="I11456" s="70"/>
    </row>
    <row r="11457" spans="1:9" hidden="1" x14ac:dyDescent="0.25">
      <c r="A11457" s="224"/>
      <c r="B11457" s="56"/>
      <c r="C11457" s="56"/>
      <c r="D11457" s="128"/>
      <c r="E11457" s="99"/>
      <c r="F11457" s="62"/>
      <c r="G11457" s="63"/>
      <c r="H11457" s="64"/>
      <c r="I11457" s="70"/>
    </row>
    <row r="11458" spans="1:9" hidden="1" x14ac:dyDescent="0.25">
      <c r="A11458" s="224"/>
      <c r="B11458" s="56"/>
      <c r="C11458" s="75"/>
      <c r="D11458" s="57"/>
      <c r="E11458" s="72"/>
      <c r="F11458" s="62"/>
      <c r="G11458" s="63"/>
      <c r="H11458" s="64"/>
      <c r="I11458" s="73"/>
    </row>
    <row r="11459" spans="1:9" hidden="1" x14ac:dyDescent="0.25">
      <c r="A11459" s="224"/>
      <c r="B11459" s="56"/>
      <c r="C11459" s="75"/>
      <c r="D11459" s="61"/>
      <c r="E11459" s="66"/>
      <c r="F11459" s="62"/>
      <c r="G11459" s="63"/>
      <c r="H11459" s="64"/>
      <c r="I11459" s="73"/>
    </row>
    <row r="11460" spans="1:9" hidden="1" x14ac:dyDescent="0.25">
      <c r="A11460" s="224"/>
      <c r="B11460" s="55"/>
      <c r="C11460" s="56"/>
      <c r="D11460" s="105"/>
      <c r="E11460" s="72"/>
      <c r="F11460" s="59"/>
      <c r="G11460" s="63"/>
      <c r="H11460" s="64"/>
      <c r="I11460" s="73"/>
    </row>
    <row r="11461" spans="1:9" hidden="1" x14ac:dyDescent="0.25">
      <c r="A11461" s="224"/>
      <c r="B11461" s="55"/>
      <c r="C11461" s="56"/>
      <c r="D11461" s="57"/>
      <c r="E11461" s="72"/>
      <c r="F11461" s="59"/>
      <c r="G11461" s="63"/>
      <c r="H11461" s="64"/>
      <c r="I11461" s="73"/>
    </row>
    <row r="11462" spans="1:9" hidden="1" x14ac:dyDescent="0.25">
      <c r="A11462" s="224"/>
      <c r="B11462" s="56"/>
      <c r="C11462" s="56"/>
      <c r="D11462" s="61"/>
      <c r="E11462" s="56"/>
      <c r="F11462" s="59"/>
      <c r="G11462" s="63"/>
      <c r="H11462" s="64"/>
      <c r="I11462" s="73"/>
    </row>
    <row r="11463" spans="1:9" hidden="1" x14ac:dyDescent="0.25">
      <c r="A11463" s="224"/>
      <c r="B11463" s="68"/>
      <c r="C11463" s="56"/>
      <c r="D11463" s="57"/>
      <c r="E11463" s="66"/>
      <c r="F11463" s="59"/>
      <c r="G11463" s="63"/>
      <c r="H11463" s="64"/>
      <c r="I11463" s="73"/>
    </row>
    <row r="11464" spans="1:9" hidden="1" x14ac:dyDescent="0.25">
      <c r="A11464" s="224"/>
      <c r="B11464" s="55"/>
      <c r="C11464" s="56"/>
      <c r="D11464" s="57"/>
      <c r="E11464" s="72"/>
      <c r="F11464" s="62"/>
      <c r="G11464" s="63"/>
      <c r="H11464" s="64"/>
      <c r="I11464" s="73"/>
    </row>
    <row r="11465" spans="1:9" hidden="1" x14ac:dyDescent="0.25">
      <c r="A11465" s="224"/>
      <c r="B11465" s="74"/>
      <c r="C11465" s="56"/>
      <c r="D11465" s="83"/>
      <c r="E11465" s="72"/>
      <c r="F11465" s="76"/>
      <c r="G11465" s="63"/>
      <c r="H11465" s="64"/>
      <c r="I11465" s="73"/>
    </row>
    <row r="11466" spans="1:9" hidden="1" x14ac:dyDescent="0.25">
      <c r="A11466" s="224"/>
      <c r="B11466" s="55"/>
      <c r="C11466" s="56"/>
      <c r="D11466" s="87"/>
      <c r="E11466" s="72"/>
      <c r="F11466" s="62"/>
      <c r="G11466" s="63"/>
      <c r="H11466" s="64"/>
      <c r="I11466" s="73"/>
    </row>
    <row r="11467" spans="1:9" hidden="1" x14ac:dyDescent="0.25">
      <c r="A11467" s="224"/>
      <c r="B11467" s="55"/>
      <c r="C11467" s="56"/>
      <c r="D11467" s="57"/>
      <c r="E11467" s="72"/>
      <c r="F11467" s="77"/>
      <c r="G11467" s="63"/>
      <c r="H11467" s="64"/>
      <c r="I11467" s="73"/>
    </row>
    <row r="11468" spans="1:9" hidden="1" x14ac:dyDescent="0.25">
      <c r="A11468" s="224"/>
      <c r="B11468" s="55"/>
      <c r="C11468" s="56"/>
      <c r="D11468" s="57"/>
      <c r="E11468" s="72"/>
      <c r="F11468" s="62"/>
      <c r="G11468" s="63"/>
      <c r="H11468" s="64"/>
      <c r="I11468" s="73"/>
    </row>
    <row r="11469" spans="1:9" hidden="1" x14ac:dyDescent="0.25">
      <c r="A11469" s="224"/>
      <c r="B11469" s="56"/>
      <c r="C11469" s="56"/>
      <c r="D11469" s="57"/>
      <c r="E11469" s="72"/>
      <c r="F11469" s="62"/>
      <c r="G11469" s="63"/>
      <c r="H11469" s="64"/>
      <c r="I11469" s="73"/>
    </row>
    <row r="11470" spans="1:9" hidden="1" x14ac:dyDescent="0.25">
      <c r="A11470" s="224"/>
      <c r="B11470" s="56"/>
      <c r="C11470" s="56"/>
      <c r="D11470" s="57"/>
      <c r="E11470" s="72"/>
      <c r="F11470" s="58"/>
      <c r="G11470" s="63"/>
      <c r="H11470" s="64"/>
      <c r="I11470" s="70"/>
    </row>
    <row r="11471" spans="1:9" hidden="1" x14ac:dyDescent="0.25">
      <c r="A11471" s="224"/>
      <c r="B11471" s="56"/>
      <c r="C11471" s="56"/>
      <c r="D11471" s="57"/>
      <c r="E11471" s="72"/>
      <c r="F11471" s="67"/>
      <c r="G11471" s="63"/>
      <c r="H11471" s="64"/>
      <c r="I11471" s="70"/>
    </row>
    <row r="11472" spans="1:9" hidden="1" x14ac:dyDescent="0.25">
      <c r="A11472" s="224"/>
      <c r="B11472" s="56"/>
      <c r="C11472" s="56"/>
      <c r="D11472" s="57"/>
      <c r="E11472" s="56"/>
      <c r="F11472" s="58"/>
      <c r="G11472" s="63"/>
      <c r="H11472" s="64"/>
      <c r="I11472" s="70"/>
    </row>
    <row r="11473" spans="1:9" hidden="1" x14ac:dyDescent="0.25">
      <c r="A11473" s="224"/>
      <c r="B11473" s="56"/>
      <c r="C11473" s="56"/>
      <c r="D11473" s="57"/>
      <c r="E11473" s="72"/>
      <c r="F11473" s="58"/>
      <c r="G11473" s="63"/>
      <c r="H11473" s="64"/>
      <c r="I11473" s="70"/>
    </row>
    <row r="11474" spans="1:9" hidden="1" x14ac:dyDescent="0.25">
      <c r="A11474" s="224"/>
      <c r="B11474" s="56"/>
      <c r="C11474" s="56"/>
      <c r="D11474" s="57"/>
      <c r="E11474" s="72"/>
      <c r="F11474" s="62"/>
      <c r="G11474" s="63"/>
      <c r="H11474" s="64"/>
      <c r="I11474" s="70"/>
    </row>
    <row r="11475" spans="1:9" hidden="1" x14ac:dyDescent="0.25">
      <c r="A11475" s="224"/>
      <c r="B11475" s="74"/>
      <c r="C11475" s="56"/>
      <c r="D11475" s="57"/>
      <c r="E11475" s="72"/>
      <c r="F11475" s="62"/>
      <c r="G11475" s="63"/>
      <c r="H11475" s="64"/>
      <c r="I11475" s="70"/>
    </row>
    <row r="11476" spans="1:9" hidden="1" x14ac:dyDescent="0.25">
      <c r="A11476" s="224"/>
      <c r="B11476" s="68"/>
      <c r="C11476" s="56"/>
      <c r="D11476" s="57"/>
      <c r="E11476" s="66"/>
      <c r="F11476" s="76"/>
      <c r="G11476" s="63"/>
      <c r="H11476" s="64"/>
      <c r="I11476" s="70"/>
    </row>
    <row r="11477" spans="1:9" hidden="1" x14ac:dyDescent="0.25">
      <c r="A11477" s="224"/>
      <c r="B11477" s="56"/>
      <c r="C11477" s="56"/>
      <c r="D11477" s="61"/>
      <c r="E11477" s="69"/>
      <c r="F11477" s="62"/>
      <c r="G11477" s="63"/>
      <c r="H11477" s="64"/>
      <c r="I11477" s="56"/>
    </row>
    <row r="11478" spans="1:9" hidden="1" x14ac:dyDescent="0.25">
      <c r="A11478" s="224"/>
      <c r="B11478" s="74"/>
      <c r="C11478" s="56"/>
      <c r="D11478" s="57"/>
      <c r="E11478" s="72"/>
      <c r="F11478" s="62"/>
      <c r="G11478" s="63"/>
      <c r="H11478" s="64"/>
      <c r="I11478" s="56"/>
    </row>
    <row r="11479" spans="1:9" hidden="1" x14ac:dyDescent="0.25">
      <c r="A11479" s="224"/>
      <c r="B11479" s="56"/>
      <c r="C11479" s="56"/>
      <c r="D11479" s="57"/>
      <c r="E11479" s="66"/>
      <c r="F11479" s="76"/>
      <c r="G11479" s="63"/>
      <c r="H11479" s="64"/>
      <c r="I11479" s="56"/>
    </row>
    <row r="11480" spans="1:9" hidden="1" x14ac:dyDescent="0.25">
      <c r="A11480" s="224"/>
      <c r="B11480" s="56"/>
      <c r="C11480" s="110"/>
      <c r="D11480" s="57"/>
      <c r="E11480" s="86"/>
      <c r="F11480" s="62"/>
      <c r="G11480" s="63"/>
      <c r="H11480" s="64"/>
      <c r="I11480" s="56"/>
    </row>
    <row r="11481" spans="1:9" hidden="1" x14ac:dyDescent="0.25">
      <c r="A11481" s="224"/>
      <c r="B11481" s="56"/>
      <c r="C11481" s="75"/>
      <c r="D11481" s="57"/>
      <c r="E11481" s="66"/>
      <c r="F11481" s="63"/>
      <c r="G11481" s="63"/>
      <c r="H11481" s="64"/>
      <c r="I11481" s="73"/>
    </row>
    <row r="11482" spans="1:9" hidden="1" x14ac:dyDescent="0.25">
      <c r="A11482" s="224"/>
      <c r="B11482" s="56"/>
      <c r="C11482" s="56"/>
      <c r="D11482" s="98"/>
      <c r="E11482" s="56"/>
      <c r="F11482" s="77"/>
      <c r="G11482" s="63"/>
      <c r="H11482" s="14"/>
      <c r="I11482" s="56"/>
    </row>
    <row r="11483" spans="1:9" hidden="1" x14ac:dyDescent="0.25">
      <c r="A11483" s="224"/>
      <c r="B11483" s="74"/>
      <c r="C11483" s="56"/>
      <c r="D11483" s="57"/>
      <c r="E11483" s="72"/>
      <c r="F11483" s="62"/>
      <c r="G11483" s="63"/>
      <c r="H11483" s="64"/>
      <c r="I11483" s="56"/>
    </row>
    <row r="11484" spans="1:9" hidden="1" x14ac:dyDescent="0.25">
      <c r="A11484" s="224"/>
      <c r="B11484" s="56"/>
      <c r="C11484" s="56"/>
      <c r="D11484" s="57"/>
      <c r="E11484" s="72"/>
      <c r="F11484" s="62"/>
      <c r="G11484" s="63"/>
      <c r="H11484" s="64"/>
      <c r="I11484" s="56"/>
    </row>
    <row r="11485" spans="1:9" hidden="1" x14ac:dyDescent="0.25">
      <c r="A11485" s="224"/>
      <c r="B11485" s="68"/>
      <c r="C11485" s="56"/>
      <c r="D11485" s="57"/>
      <c r="E11485" s="66"/>
      <c r="F11485" s="76"/>
      <c r="G11485" s="63"/>
      <c r="H11485" s="64"/>
      <c r="I11485" s="56"/>
    </row>
    <row r="11486" spans="1:9" hidden="1" x14ac:dyDescent="0.25">
      <c r="A11486" s="224"/>
      <c r="B11486" s="56"/>
      <c r="C11486" s="56"/>
      <c r="D11486" s="87"/>
      <c r="E11486" s="462"/>
      <c r="F11486" s="130"/>
      <c r="G11486" s="63"/>
      <c r="H11486" s="64"/>
      <c r="I11486" s="70"/>
    </row>
    <row r="11487" spans="1:9" hidden="1" x14ac:dyDescent="0.25">
      <c r="A11487" s="224"/>
      <c r="B11487" s="56"/>
      <c r="C11487" s="123"/>
      <c r="D11487" s="57"/>
      <c r="E11487" s="66"/>
      <c r="F11487" s="62"/>
      <c r="G11487" s="63"/>
      <c r="H11487" s="64"/>
      <c r="I11487" s="70"/>
    </row>
    <row r="11488" spans="1:9" hidden="1" x14ac:dyDescent="0.25">
      <c r="A11488" s="224"/>
      <c r="B11488" s="55"/>
      <c r="C11488" s="75"/>
      <c r="D11488" s="57"/>
      <c r="E11488" s="66"/>
      <c r="F11488" s="62"/>
      <c r="G11488" s="63"/>
      <c r="H11488" s="64"/>
      <c r="I11488" s="70"/>
    </row>
    <row r="11489" spans="1:9" hidden="1" x14ac:dyDescent="0.25">
      <c r="A11489" s="224"/>
      <c r="B11489" s="56"/>
      <c r="C11489" s="56"/>
      <c r="D11489" s="61"/>
      <c r="E11489" s="56"/>
      <c r="F11489" s="76"/>
      <c r="G11489" s="63"/>
      <c r="H11489" s="64"/>
      <c r="I11489" s="70"/>
    </row>
    <row r="11490" spans="1:9" hidden="1" x14ac:dyDescent="0.25">
      <c r="A11490" s="224"/>
      <c r="B11490" s="81"/>
      <c r="C11490" s="56"/>
      <c r="D11490" s="57"/>
      <c r="E11490" s="56"/>
      <c r="F11490" s="62"/>
      <c r="G11490" s="63"/>
      <c r="H11490" s="64"/>
      <c r="I11490" s="70"/>
    </row>
    <row r="11491" spans="1:9" hidden="1" x14ac:dyDescent="0.25">
      <c r="A11491" s="224"/>
      <c r="B11491" s="56"/>
      <c r="C11491" s="56"/>
      <c r="D11491" s="61"/>
      <c r="E11491" s="56"/>
      <c r="F11491" s="59"/>
      <c r="G11491" s="63"/>
      <c r="H11491" s="64"/>
      <c r="I11491" s="56"/>
    </row>
    <row r="11492" spans="1:9" hidden="1" x14ac:dyDescent="0.25">
      <c r="A11492" s="224"/>
      <c r="B11492" s="56"/>
      <c r="C11492" s="56"/>
      <c r="D11492" s="128"/>
      <c r="E11492" s="56"/>
      <c r="F11492" s="116"/>
      <c r="G11492" s="63"/>
      <c r="H11492" s="64"/>
      <c r="I11492" s="56"/>
    </row>
    <row r="11493" spans="1:9" hidden="1" x14ac:dyDescent="0.25">
      <c r="A11493" s="224"/>
      <c r="B11493" s="56"/>
      <c r="C11493" s="80"/>
      <c r="D11493" s="57"/>
      <c r="E11493" s="72"/>
      <c r="F11493" s="67"/>
      <c r="G11493" s="63"/>
      <c r="H11493" s="64"/>
      <c r="I11493" s="70"/>
    </row>
    <row r="11494" spans="1:9" hidden="1" x14ac:dyDescent="0.25">
      <c r="A11494" s="224"/>
      <c r="B11494" s="56"/>
      <c r="C11494" s="56"/>
      <c r="D11494" s="98"/>
      <c r="E11494" s="56"/>
      <c r="F11494" s="77"/>
      <c r="G11494" s="63"/>
      <c r="H11494" s="64"/>
      <c r="I11494" s="56"/>
    </row>
    <row r="11495" spans="1:9" hidden="1" x14ac:dyDescent="0.25">
      <c r="A11495" s="224"/>
      <c r="B11495" s="56"/>
      <c r="C11495" s="56"/>
      <c r="D11495" s="98"/>
      <c r="E11495" s="56"/>
      <c r="F11495" s="77"/>
      <c r="G11495" s="63"/>
      <c r="H11495" s="64"/>
      <c r="I11495" s="56"/>
    </row>
    <row r="11496" spans="1:9" hidden="1" x14ac:dyDescent="0.25">
      <c r="A11496" s="224"/>
      <c r="B11496" s="56"/>
      <c r="C11496" s="56"/>
      <c r="D11496" s="98"/>
      <c r="E11496" s="56"/>
      <c r="F11496" s="77"/>
      <c r="G11496" s="63"/>
      <c r="H11496" s="64"/>
      <c r="I11496" s="56"/>
    </row>
    <row r="11497" spans="1:9" hidden="1" x14ac:dyDescent="0.25">
      <c r="A11497" s="224"/>
      <c r="B11497" s="81"/>
      <c r="C11497" s="56"/>
      <c r="D11497" s="57"/>
      <c r="E11497" s="86"/>
      <c r="F11497" s="62"/>
      <c r="G11497" s="63"/>
      <c r="H11497" s="64"/>
      <c r="I11497" s="56"/>
    </row>
    <row r="11498" spans="1:9" hidden="1" x14ac:dyDescent="0.25">
      <c r="A11498" s="224"/>
      <c r="B11498" s="56"/>
      <c r="C11498" s="56"/>
      <c r="D11498" s="72"/>
      <c r="E11498" s="56"/>
      <c r="F11498" s="77"/>
      <c r="G11498" s="63"/>
      <c r="H11498" s="64"/>
      <c r="I11498" s="56"/>
    </row>
    <row r="11499" spans="1:9" hidden="1" x14ac:dyDescent="0.25">
      <c r="A11499" s="224"/>
      <c r="B11499" s="55"/>
      <c r="C11499" s="75"/>
      <c r="D11499" s="61"/>
      <c r="E11499" s="56"/>
      <c r="F11499" s="77"/>
      <c r="G11499" s="63"/>
      <c r="H11499" s="64"/>
      <c r="I11499" s="56"/>
    </row>
    <row r="11500" spans="1:9" hidden="1" x14ac:dyDescent="0.25">
      <c r="A11500" s="224"/>
      <c r="B11500" s="60"/>
      <c r="C11500" s="56"/>
      <c r="D11500" s="61"/>
      <c r="E11500" s="56"/>
      <c r="F11500" s="62"/>
      <c r="G11500" s="63"/>
      <c r="H11500" s="64"/>
      <c r="I11500" s="56"/>
    </row>
    <row r="11501" spans="1:9" hidden="1" x14ac:dyDescent="0.25">
      <c r="A11501" s="224"/>
      <c r="B11501" s="56"/>
      <c r="C11501" s="75"/>
      <c r="D11501" s="61"/>
      <c r="E11501" s="66"/>
      <c r="F11501" s="62"/>
      <c r="G11501" s="63"/>
      <c r="H11501" s="64"/>
      <c r="I11501" s="56"/>
    </row>
    <row r="11502" spans="1:9" hidden="1" x14ac:dyDescent="0.25">
      <c r="A11502" s="224"/>
      <c r="B11502" s="56"/>
      <c r="C11502" s="56"/>
      <c r="D11502" s="98"/>
      <c r="E11502" s="56"/>
      <c r="F11502" s="77"/>
      <c r="G11502" s="63"/>
      <c r="H11502" s="64"/>
      <c r="I11502" s="56"/>
    </row>
    <row r="11503" spans="1:9" hidden="1" x14ac:dyDescent="0.25">
      <c r="A11503" s="224"/>
      <c r="B11503" s="68"/>
      <c r="C11503" s="56"/>
      <c r="D11503" s="87"/>
      <c r="E11503" s="72"/>
      <c r="F11503" s="62"/>
      <c r="G11503" s="63"/>
      <c r="H11503" s="64"/>
      <c r="I11503" s="73"/>
    </row>
    <row r="11504" spans="1:9" hidden="1" x14ac:dyDescent="0.25">
      <c r="A11504" s="224"/>
      <c r="B11504" s="74"/>
      <c r="C11504" s="56"/>
      <c r="D11504" s="57"/>
      <c r="E11504" s="66"/>
      <c r="F11504" s="76"/>
      <c r="G11504" s="63"/>
      <c r="H11504" s="64"/>
      <c r="I11504" s="70"/>
    </row>
    <row r="11505" spans="1:9" hidden="1" x14ac:dyDescent="0.25">
      <c r="A11505" s="224"/>
      <c r="B11505" s="56"/>
      <c r="C11505" s="56"/>
      <c r="D11505" s="57"/>
      <c r="E11505" s="72"/>
      <c r="F11505" s="62"/>
      <c r="G11505" s="63"/>
      <c r="H11505" s="64"/>
      <c r="I11505" s="70"/>
    </row>
    <row r="11506" spans="1:9" hidden="1" x14ac:dyDescent="0.25">
      <c r="A11506" s="224"/>
      <c r="B11506" s="55"/>
      <c r="C11506" s="75"/>
      <c r="D11506" s="105"/>
      <c r="E11506" s="86"/>
      <c r="F11506" s="59"/>
      <c r="G11506" s="63"/>
      <c r="H11506" s="64"/>
      <c r="I11506" s="70"/>
    </row>
    <row r="11507" spans="1:9" hidden="1" x14ac:dyDescent="0.25">
      <c r="A11507" s="224"/>
      <c r="B11507" s="55"/>
      <c r="C11507" s="75"/>
      <c r="D11507" s="57"/>
      <c r="E11507" s="72"/>
      <c r="F11507" s="59"/>
      <c r="G11507" s="63"/>
      <c r="H11507" s="64"/>
      <c r="I11507" s="70"/>
    </row>
    <row r="11508" spans="1:9" hidden="1" x14ac:dyDescent="0.25">
      <c r="A11508" s="224"/>
      <c r="B11508" s="56"/>
      <c r="C11508" s="56"/>
      <c r="D11508" s="61"/>
      <c r="E11508" s="56"/>
      <c r="F11508" s="59"/>
      <c r="G11508" s="63"/>
      <c r="H11508" s="64"/>
      <c r="I11508" s="70"/>
    </row>
    <row r="11509" spans="1:9" hidden="1" x14ac:dyDescent="0.25">
      <c r="A11509" s="224"/>
      <c r="B11509" s="71"/>
      <c r="C11509" s="71"/>
      <c r="D11509" s="57"/>
      <c r="E11509" s="72"/>
      <c r="F11509" s="203"/>
      <c r="G11509" s="63"/>
      <c r="H11509" s="64"/>
      <c r="I11509" s="70"/>
    </row>
    <row r="11510" spans="1:9" hidden="1" x14ac:dyDescent="0.25">
      <c r="A11510" s="224"/>
      <c r="B11510" s="65"/>
      <c r="C11510" s="56"/>
      <c r="D11510" s="128"/>
      <c r="E11510" s="86"/>
      <c r="F11510" s="62"/>
      <c r="G11510" s="63"/>
      <c r="H11510" s="64"/>
      <c r="I11510" s="70"/>
    </row>
    <row r="11511" spans="1:9" hidden="1" x14ac:dyDescent="0.25">
      <c r="A11511" s="224"/>
      <c r="B11511" s="56"/>
      <c r="C11511" s="123"/>
      <c r="D11511" s="57"/>
      <c r="E11511" s="66"/>
      <c r="F11511" s="62"/>
      <c r="G11511" s="63"/>
      <c r="H11511" s="64"/>
      <c r="I11511" s="70"/>
    </row>
    <row r="11512" spans="1:9" hidden="1" x14ac:dyDescent="0.25">
      <c r="A11512" s="224"/>
      <c r="B11512" s="55"/>
      <c r="C11512" s="56"/>
      <c r="D11512" s="57"/>
      <c r="E11512" s="72"/>
      <c r="F11512" s="77"/>
      <c r="G11512" s="63"/>
      <c r="H11512" s="64"/>
      <c r="I11512" s="70"/>
    </row>
    <row r="11513" spans="1:9" hidden="1" x14ac:dyDescent="0.25">
      <c r="A11513" s="224"/>
      <c r="B11513" s="55"/>
      <c r="C11513" s="56"/>
      <c r="D11513" s="57"/>
      <c r="E11513" s="72"/>
      <c r="F11513" s="62"/>
      <c r="G11513" s="63"/>
      <c r="H11513" s="64"/>
      <c r="I11513" s="70"/>
    </row>
    <row r="11514" spans="1:9" hidden="1" x14ac:dyDescent="0.25">
      <c r="A11514" s="224"/>
      <c r="B11514" s="56"/>
      <c r="C11514" s="56"/>
      <c r="D11514" s="57"/>
      <c r="E11514" s="72"/>
      <c r="F11514" s="62"/>
      <c r="G11514" s="63"/>
      <c r="H11514" s="64"/>
      <c r="I11514" s="70"/>
    </row>
    <row r="11515" spans="1:9" hidden="1" x14ac:dyDescent="0.25">
      <c r="A11515" s="224"/>
      <c r="B11515" s="56"/>
      <c r="C11515" s="56"/>
      <c r="D11515" s="57"/>
      <c r="E11515" s="72"/>
      <c r="F11515" s="58"/>
      <c r="G11515" s="63"/>
      <c r="H11515" s="64"/>
      <c r="I11515" s="70"/>
    </row>
    <row r="11516" spans="1:9" hidden="1" x14ac:dyDescent="0.25">
      <c r="A11516" s="224"/>
      <c r="B11516" s="55"/>
      <c r="C11516" s="56"/>
      <c r="D11516" s="87"/>
      <c r="E11516" s="72"/>
      <c r="F11516" s="62"/>
      <c r="G11516" s="63"/>
      <c r="H11516" s="64"/>
      <c r="I11516" s="73"/>
    </row>
    <row r="11517" spans="1:9" hidden="1" x14ac:dyDescent="0.25">
      <c r="A11517" s="224"/>
      <c r="B11517" s="56"/>
      <c r="C11517" s="56"/>
      <c r="D11517" s="57"/>
      <c r="E11517" s="56"/>
      <c r="F11517" s="76"/>
      <c r="G11517" s="63"/>
      <c r="H11517" s="64"/>
      <c r="I11517" s="73"/>
    </row>
    <row r="11518" spans="1:9" hidden="1" x14ac:dyDescent="0.25">
      <c r="A11518" s="224"/>
      <c r="B11518" s="56"/>
      <c r="C11518" s="56"/>
      <c r="D11518" s="57"/>
      <c r="E11518" s="72"/>
      <c r="F11518" s="62"/>
      <c r="G11518" s="63"/>
      <c r="H11518" s="64"/>
      <c r="I11518" s="73"/>
    </row>
    <row r="11519" spans="1:9" hidden="1" x14ac:dyDescent="0.25">
      <c r="A11519" s="224"/>
      <c r="B11519" s="56"/>
      <c r="C11519" s="56"/>
      <c r="D11519" s="98"/>
      <c r="E11519" s="56"/>
      <c r="F11519" s="77"/>
      <c r="G11519" s="63"/>
      <c r="H11519" s="64"/>
      <c r="I11519" s="73"/>
    </row>
    <row r="11520" spans="1:9" hidden="1" x14ac:dyDescent="0.25">
      <c r="A11520" s="224"/>
      <c r="B11520" s="56"/>
      <c r="C11520" s="56"/>
      <c r="D11520" s="57"/>
      <c r="E11520" s="72"/>
      <c r="F11520" s="62"/>
      <c r="G11520" s="63"/>
      <c r="H11520" s="64"/>
      <c r="I11520" s="56"/>
    </row>
    <row r="11521" spans="1:9" hidden="1" x14ac:dyDescent="0.25">
      <c r="A11521" s="224"/>
      <c r="B11521" s="56"/>
      <c r="C11521" s="56"/>
      <c r="D11521" s="57"/>
      <c r="E11521" s="66"/>
      <c r="F11521" s="76"/>
      <c r="G11521" s="63"/>
      <c r="H11521" s="64"/>
      <c r="I11521" s="70"/>
    </row>
    <row r="11522" spans="1:9" hidden="1" x14ac:dyDescent="0.25">
      <c r="A11522" s="224"/>
      <c r="B11522" s="55"/>
      <c r="C11522" s="56"/>
      <c r="D11522" s="57"/>
      <c r="E11522" s="66"/>
      <c r="F11522" s="76"/>
      <c r="G11522" s="63"/>
      <c r="H11522" s="64"/>
      <c r="I11522" s="70"/>
    </row>
    <row r="11523" spans="1:9" hidden="1" x14ac:dyDescent="0.25">
      <c r="A11523" s="224"/>
      <c r="B11523" s="56"/>
      <c r="C11523" s="56"/>
      <c r="D11523" s="61"/>
      <c r="E11523" s="56"/>
      <c r="F11523" s="62"/>
      <c r="G11523" s="63"/>
      <c r="H11523" s="64"/>
      <c r="I11523" s="70"/>
    </row>
    <row r="11524" spans="1:9" hidden="1" x14ac:dyDescent="0.25">
      <c r="A11524" s="224"/>
      <c r="B11524" s="56"/>
      <c r="C11524" s="56"/>
      <c r="D11524" s="57"/>
      <c r="E11524" s="56"/>
      <c r="F11524" s="62"/>
      <c r="G11524" s="63"/>
      <c r="H11524" s="64"/>
      <c r="I11524" s="56"/>
    </row>
    <row r="11525" spans="1:9" hidden="1" x14ac:dyDescent="0.25">
      <c r="A11525" s="224"/>
      <c r="B11525" s="55"/>
      <c r="C11525" s="56"/>
      <c r="D11525" s="105"/>
      <c r="E11525" s="72"/>
      <c r="F11525" s="59"/>
      <c r="G11525" s="63"/>
      <c r="H11525" s="64"/>
      <c r="I11525" s="73"/>
    </row>
    <row r="11526" spans="1:9" hidden="1" x14ac:dyDescent="0.25">
      <c r="A11526" s="224"/>
      <c r="B11526" s="56"/>
      <c r="C11526" s="71"/>
      <c r="D11526" s="57"/>
      <c r="E11526" s="72"/>
      <c r="F11526" s="62"/>
      <c r="G11526" s="63"/>
      <c r="H11526" s="64"/>
      <c r="I11526" s="224"/>
    </row>
    <row r="11527" spans="1:9" hidden="1" x14ac:dyDescent="0.25">
      <c r="A11527" s="224"/>
      <c r="B11527" s="74"/>
      <c r="C11527" s="56"/>
      <c r="D11527" s="57"/>
      <c r="E11527" s="72"/>
      <c r="F11527" s="62"/>
      <c r="G11527" s="63"/>
      <c r="H11527" s="64"/>
      <c r="I11527" s="70"/>
    </row>
    <row r="11528" spans="1:9" hidden="1" x14ac:dyDescent="0.25">
      <c r="A11528" s="224"/>
      <c r="B11528" s="56"/>
      <c r="C11528" s="56"/>
      <c r="D11528" s="57"/>
      <c r="E11528" s="72"/>
      <c r="F11528" s="62"/>
      <c r="G11528" s="63"/>
      <c r="H11528" s="64"/>
      <c r="I11528" s="56"/>
    </row>
    <row r="11529" spans="1:9" hidden="1" x14ac:dyDescent="0.25">
      <c r="A11529" s="224"/>
      <c r="B11529" s="56"/>
      <c r="C11529" s="56"/>
      <c r="D11529" s="105"/>
      <c r="E11529" s="72"/>
      <c r="F11529" s="59"/>
      <c r="G11529" s="63"/>
      <c r="H11529" s="64"/>
      <c r="I11529" s="56"/>
    </row>
    <row r="11530" spans="1:9" hidden="1" x14ac:dyDescent="0.25">
      <c r="A11530" s="224"/>
      <c r="B11530" s="60"/>
      <c r="C11530" s="56"/>
      <c r="D11530" s="61"/>
      <c r="E11530" s="56"/>
      <c r="F11530" s="62"/>
      <c r="G11530" s="63"/>
      <c r="H11530" s="64"/>
      <c r="I11530" s="56"/>
    </row>
    <row r="11531" spans="1:9" hidden="1" x14ac:dyDescent="0.25">
      <c r="A11531" s="224"/>
      <c r="B11531" s="56"/>
      <c r="C11531" s="56"/>
      <c r="D11531" s="61"/>
      <c r="E11531" s="56"/>
      <c r="F11531" s="59"/>
      <c r="G11531" s="63"/>
      <c r="H11531" s="64"/>
      <c r="I11531" s="56"/>
    </row>
    <row r="11532" spans="1:9" hidden="1" x14ac:dyDescent="0.25">
      <c r="A11532" s="224"/>
      <c r="B11532" s="56"/>
      <c r="C11532" s="56"/>
      <c r="D11532" s="72"/>
      <c r="E11532" s="56"/>
      <c r="F11532" s="77"/>
      <c r="G11532" s="63"/>
      <c r="H11532" s="64"/>
      <c r="I11532" s="56"/>
    </row>
    <row r="11533" spans="1:9" hidden="1" x14ac:dyDescent="0.25">
      <c r="A11533" s="224"/>
      <c r="B11533" s="56"/>
      <c r="C11533" s="56"/>
      <c r="D11533" s="87"/>
      <c r="E11533" s="462"/>
      <c r="F11533" s="130"/>
      <c r="G11533" s="63"/>
      <c r="H11533" s="64"/>
      <c r="I11533" s="56"/>
    </row>
    <row r="11534" spans="1:9" hidden="1" x14ac:dyDescent="0.25">
      <c r="A11534" s="224"/>
      <c r="B11534" s="55"/>
      <c r="C11534" s="56"/>
      <c r="D11534" s="105"/>
      <c r="E11534" s="72"/>
      <c r="F11534" s="59"/>
      <c r="G11534" s="63"/>
      <c r="H11534" s="64"/>
      <c r="I11534" s="56"/>
    </row>
    <row r="11535" spans="1:9" hidden="1" x14ac:dyDescent="0.25">
      <c r="A11535" s="224"/>
      <c r="B11535" s="56"/>
      <c r="C11535" s="56"/>
      <c r="D11535" s="57"/>
      <c r="E11535" s="66"/>
      <c r="F11535" s="76"/>
      <c r="G11535" s="63"/>
      <c r="H11535" s="64"/>
      <c r="I11535" s="56"/>
    </row>
    <row r="11536" spans="1:9" hidden="1" x14ac:dyDescent="0.25">
      <c r="A11536" s="224"/>
      <c r="B11536" s="56"/>
      <c r="C11536" s="75"/>
      <c r="D11536" s="61"/>
      <c r="E11536" s="72"/>
      <c r="F11536" s="62"/>
      <c r="G11536" s="63"/>
      <c r="H11536" s="64"/>
      <c r="I11536" s="56"/>
    </row>
    <row r="11537" spans="1:9" hidden="1" x14ac:dyDescent="0.25">
      <c r="A11537" s="224"/>
      <c r="B11537" s="56"/>
      <c r="C11537" s="56"/>
      <c r="D11537" s="72"/>
      <c r="E11537" s="56"/>
      <c r="F11537" s="77"/>
      <c r="G11537" s="63"/>
      <c r="H11537" s="64"/>
      <c r="I11537" s="56"/>
    </row>
    <row r="11538" spans="1:9" hidden="1" x14ac:dyDescent="0.25">
      <c r="A11538" s="224"/>
      <c r="B11538" s="55"/>
      <c r="C11538" s="75"/>
      <c r="D11538" s="61"/>
      <c r="E11538" s="56"/>
      <c r="F11538" s="77"/>
      <c r="G11538" s="63"/>
      <c r="H11538" s="64"/>
      <c r="I11538" s="73"/>
    </row>
    <row r="11539" spans="1:9" hidden="1" x14ac:dyDescent="0.25">
      <c r="A11539" s="224"/>
      <c r="B11539" s="55"/>
      <c r="C11539" s="56"/>
      <c r="D11539" s="57"/>
      <c r="E11539" s="72"/>
      <c r="F11539" s="62"/>
      <c r="G11539" s="63"/>
      <c r="H11539" s="64"/>
      <c r="I11539" s="73"/>
    </row>
    <row r="11540" spans="1:9" hidden="1" x14ac:dyDescent="0.25">
      <c r="A11540" s="224"/>
      <c r="B11540" s="74"/>
      <c r="C11540" s="56"/>
      <c r="D11540" s="57"/>
      <c r="E11540" s="72"/>
      <c r="F11540" s="62"/>
      <c r="G11540" s="63"/>
      <c r="H11540" s="64"/>
      <c r="I11540" s="73"/>
    </row>
    <row r="11541" spans="1:9" hidden="1" x14ac:dyDescent="0.25">
      <c r="A11541" s="224"/>
      <c r="B11541" s="81"/>
      <c r="C11541" s="56"/>
      <c r="D11541" s="57"/>
      <c r="E11541" s="56"/>
      <c r="F11541" s="62"/>
      <c r="G11541" s="63"/>
      <c r="H11541" s="64"/>
      <c r="I11541" s="73"/>
    </row>
    <row r="11542" spans="1:9" hidden="1" x14ac:dyDescent="0.25">
      <c r="A11542" s="224"/>
      <c r="B11542" s="56"/>
      <c r="C11542" s="56"/>
      <c r="D11542" s="57"/>
      <c r="E11542" s="56"/>
      <c r="F11542" s="76"/>
      <c r="G11542" s="63"/>
      <c r="H11542" s="64"/>
      <c r="I11542" s="56"/>
    </row>
    <row r="11543" spans="1:9" hidden="1" x14ac:dyDescent="0.25">
      <c r="A11543" s="224"/>
      <c r="B11543" s="74"/>
      <c r="C11543" s="75"/>
      <c r="D11543" s="83"/>
      <c r="E11543" s="72"/>
      <c r="F11543" s="76"/>
      <c r="G11543" s="63"/>
      <c r="H11543" s="64"/>
      <c r="I11543" s="56"/>
    </row>
    <row r="11544" spans="1:9" hidden="1" x14ac:dyDescent="0.25">
      <c r="A11544" s="224"/>
      <c r="B11544" s="56"/>
      <c r="C11544" s="56"/>
      <c r="D11544" s="57"/>
      <c r="E11544" s="72"/>
      <c r="F11544" s="76"/>
      <c r="G11544" s="63"/>
      <c r="H11544" s="64"/>
      <c r="I11544" s="56"/>
    </row>
    <row r="11545" spans="1:9" hidden="1" x14ac:dyDescent="0.25">
      <c r="A11545" s="224"/>
      <c r="B11545" s="55"/>
      <c r="C11545" s="56"/>
      <c r="D11545" s="57"/>
      <c r="E11545" s="56"/>
      <c r="F11545" s="62"/>
      <c r="G11545" s="63"/>
      <c r="H11545" s="64"/>
      <c r="I11545" s="56"/>
    </row>
    <row r="11546" spans="1:9" hidden="1" x14ac:dyDescent="0.25">
      <c r="A11546" s="224"/>
      <c r="B11546" s="56"/>
      <c r="C11546" s="56"/>
      <c r="D11546" s="57"/>
      <c r="E11546" s="66"/>
      <c r="F11546" s="76"/>
      <c r="G11546" s="63"/>
      <c r="H11546" s="64"/>
      <c r="I11546" s="56"/>
    </row>
    <row r="11547" spans="1:9" hidden="1" x14ac:dyDescent="0.25">
      <c r="A11547" s="224"/>
      <c r="B11547" s="56"/>
      <c r="C11547" s="56"/>
      <c r="D11547" s="57"/>
      <c r="E11547" s="72"/>
      <c r="F11547" s="62"/>
      <c r="G11547" s="63"/>
      <c r="H11547" s="64"/>
      <c r="I11547" s="56"/>
    </row>
    <row r="11548" spans="1:9" hidden="1" x14ac:dyDescent="0.25">
      <c r="A11548" s="224"/>
      <c r="B11548" s="56"/>
      <c r="C11548" s="56"/>
      <c r="D11548" s="57"/>
      <c r="E11548" s="66"/>
      <c r="F11548" s="77"/>
      <c r="G11548" s="63"/>
      <c r="H11548" s="64"/>
      <c r="I11548" s="56"/>
    </row>
    <row r="11549" spans="1:9" hidden="1" x14ac:dyDescent="0.25">
      <c r="A11549" s="224"/>
      <c r="B11549" s="68"/>
      <c r="C11549" s="56"/>
      <c r="D11549" s="57"/>
      <c r="E11549" s="66"/>
      <c r="F11549" s="76"/>
      <c r="G11549" s="63"/>
      <c r="H11549" s="64"/>
      <c r="I11549" s="56"/>
    </row>
    <row r="11550" spans="1:9" hidden="1" x14ac:dyDescent="0.25">
      <c r="A11550" s="224"/>
      <c r="B11550" s="56"/>
      <c r="C11550" s="56"/>
      <c r="D11550" s="61"/>
      <c r="E11550" s="56"/>
      <c r="F11550" s="77"/>
      <c r="G11550" s="63"/>
      <c r="H11550" s="64"/>
      <c r="I11550" s="56"/>
    </row>
    <row r="11551" spans="1:9" hidden="1" x14ac:dyDescent="0.25">
      <c r="A11551" s="224"/>
      <c r="B11551" s="68"/>
      <c r="C11551" s="56"/>
      <c r="D11551" s="87"/>
      <c r="E11551" s="72"/>
      <c r="F11551" s="62"/>
      <c r="G11551" s="63"/>
      <c r="H11551" s="64"/>
      <c r="I11551" s="56"/>
    </row>
    <row r="11552" spans="1:9" hidden="1" x14ac:dyDescent="0.25">
      <c r="A11552" s="224"/>
      <c r="B11552" s="56"/>
      <c r="C11552" s="56"/>
      <c r="D11552" s="61"/>
      <c r="E11552" s="56"/>
      <c r="F11552" s="97"/>
      <c r="G11552" s="63"/>
      <c r="H11552" s="64"/>
      <c r="I11552" s="56"/>
    </row>
    <row r="11553" spans="1:9" hidden="1" x14ac:dyDescent="0.25">
      <c r="A11553" s="224"/>
      <c r="B11553" s="56"/>
      <c r="C11553" s="56"/>
      <c r="D11553" s="57"/>
      <c r="E11553" s="66"/>
      <c r="F11553" s="76"/>
      <c r="G11553" s="63"/>
      <c r="H11553" s="64"/>
      <c r="I11553" s="56"/>
    </row>
    <row r="11554" spans="1:9" hidden="1" x14ac:dyDescent="0.25">
      <c r="A11554" s="224"/>
      <c r="B11554" s="55"/>
      <c r="C11554" s="56"/>
      <c r="D11554" s="57"/>
      <c r="E11554" s="66"/>
      <c r="F11554" s="76"/>
      <c r="G11554" s="63"/>
      <c r="H11554" s="64"/>
      <c r="I11554" s="56"/>
    </row>
    <row r="11555" spans="1:9" hidden="1" x14ac:dyDescent="0.25">
      <c r="A11555" s="224"/>
      <c r="B11555" s="56"/>
      <c r="C11555" s="56"/>
      <c r="D11555" s="61"/>
      <c r="E11555" s="56"/>
      <c r="F11555" s="62"/>
      <c r="G11555" s="63"/>
      <c r="H11555" s="64"/>
      <c r="I11555" s="56"/>
    </row>
    <row r="11556" spans="1:9" hidden="1" x14ac:dyDescent="0.25">
      <c r="A11556" s="224"/>
      <c r="B11556" s="56"/>
      <c r="C11556" s="56"/>
      <c r="D11556" s="56"/>
      <c r="E11556" s="56"/>
      <c r="F11556" s="59"/>
      <c r="G11556" s="63"/>
      <c r="H11556" s="64"/>
      <c r="I11556" s="56"/>
    </row>
    <row r="11557" spans="1:9" hidden="1" x14ac:dyDescent="0.25">
      <c r="A11557" s="224"/>
      <c r="B11557" s="56"/>
      <c r="C11557" s="80"/>
      <c r="D11557" s="57"/>
      <c r="E11557" s="66"/>
      <c r="F11557" s="62"/>
      <c r="G11557" s="63"/>
      <c r="H11557" s="64"/>
      <c r="I11557" s="56"/>
    </row>
    <row r="11558" spans="1:9" hidden="1" x14ac:dyDescent="0.25">
      <c r="A11558" s="224"/>
      <c r="B11558" s="56"/>
      <c r="C11558" s="56"/>
      <c r="D11558" s="105"/>
      <c r="E11558" s="72"/>
      <c r="F11558" s="59"/>
      <c r="G11558" s="63"/>
      <c r="H11558" s="64"/>
      <c r="I11558" s="56"/>
    </row>
    <row r="11559" spans="1:9" hidden="1" x14ac:dyDescent="0.25">
      <c r="A11559" s="224"/>
      <c r="B11559" s="56"/>
      <c r="C11559" s="56"/>
      <c r="D11559" s="57"/>
      <c r="E11559" s="72"/>
      <c r="F11559" s="62"/>
      <c r="G11559" s="63"/>
      <c r="H11559" s="64"/>
      <c r="I11559" s="56"/>
    </row>
    <row r="11560" spans="1:9" hidden="1" x14ac:dyDescent="0.25">
      <c r="A11560" s="224"/>
      <c r="B11560" s="56"/>
      <c r="C11560" s="56"/>
      <c r="D11560" s="61"/>
      <c r="E11560" s="56"/>
      <c r="F11560" s="76"/>
      <c r="G11560" s="63"/>
      <c r="H11560" s="64"/>
      <c r="I11560" s="56"/>
    </row>
    <row r="11561" spans="1:9" hidden="1" x14ac:dyDescent="0.25">
      <c r="A11561" s="224"/>
      <c r="B11561" s="55"/>
      <c r="C11561" s="75"/>
      <c r="D11561" s="61"/>
      <c r="E11561" s="56"/>
      <c r="F11561" s="77"/>
      <c r="G11561" s="63"/>
      <c r="H11561" s="64"/>
      <c r="I11561" s="56"/>
    </row>
    <row r="11562" spans="1:9" hidden="1" x14ac:dyDescent="0.25">
      <c r="A11562" s="224"/>
      <c r="B11562" s="56"/>
      <c r="C11562" s="56"/>
      <c r="D11562" s="98"/>
      <c r="E11562" s="56"/>
      <c r="F11562" s="77"/>
      <c r="G11562" s="63"/>
      <c r="H11562" s="64"/>
      <c r="I11562" s="224"/>
    </row>
    <row r="11563" spans="1:9" hidden="1" x14ac:dyDescent="0.25">
      <c r="A11563" s="224"/>
      <c r="B11563" s="56"/>
      <c r="C11563" s="56"/>
      <c r="D11563" s="72"/>
      <c r="E11563" s="56"/>
      <c r="F11563" s="77"/>
      <c r="G11563" s="63"/>
      <c r="H11563" s="64"/>
      <c r="I11563" s="73"/>
    </row>
    <row r="11564" spans="1:9" hidden="1" x14ac:dyDescent="0.25">
      <c r="A11564" s="224"/>
      <c r="B11564" s="55"/>
      <c r="C11564" s="75"/>
      <c r="D11564" s="61"/>
      <c r="E11564" s="56"/>
      <c r="F11564" s="77"/>
      <c r="G11564" s="63"/>
      <c r="H11564" s="64"/>
      <c r="I11564" s="73"/>
    </row>
    <row r="11565" spans="1:9" hidden="1" x14ac:dyDescent="0.25">
      <c r="A11565" s="224"/>
      <c r="B11565" s="56"/>
      <c r="C11565" s="56"/>
      <c r="D11565" s="98"/>
      <c r="E11565" s="56"/>
      <c r="F11565" s="77"/>
      <c r="G11565" s="63"/>
      <c r="H11565" s="64"/>
      <c r="I11565" s="73"/>
    </row>
    <row r="11566" spans="1:9" hidden="1" x14ac:dyDescent="0.25">
      <c r="A11566" s="224"/>
      <c r="B11566" s="56"/>
      <c r="C11566" s="56"/>
      <c r="D11566" s="83"/>
      <c r="E11566" s="66"/>
      <c r="F11566" s="76"/>
      <c r="G11566" s="63"/>
      <c r="H11566" s="64"/>
      <c r="I11566" s="73"/>
    </row>
    <row r="11567" spans="1:9" hidden="1" x14ac:dyDescent="0.25">
      <c r="A11567" s="224"/>
      <c r="B11567" s="56"/>
      <c r="C11567" s="56"/>
      <c r="D11567" s="98"/>
      <c r="E11567" s="56"/>
      <c r="F11567" s="77"/>
      <c r="G11567" s="63"/>
      <c r="H11567" s="64"/>
      <c r="I11567" s="56"/>
    </row>
    <row r="11568" spans="1:9" hidden="1" x14ac:dyDescent="0.25">
      <c r="A11568" s="224"/>
      <c r="B11568" s="55"/>
      <c r="C11568" s="56"/>
      <c r="D11568" s="128"/>
      <c r="E11568" s="56"/>
      <c r="F11568" s="62"/>
      <c r="G11568" s="63"/>
      <c r="H11568" s="64"/>
      <c r="I11568" s="56"/>
    </row>
    <row r="11569" spans="1:9" hidden="1" x14ac:dyDescent="0.25">
      <c r="A11569" s="224"/>
      <c r="B11569" s="56"/>
      <c r="C11569" s="56"/>
      <c r="D11569" s="57"/>
      <c r="E11569" s="72"/>
      <c r="F11569" s="58"/>
      <c r="G11569" s="63"/>
      <c r="H11569" s="64"/>
      <c r="I11569" s="56"/>
    </row>
    <row r="11570" spans="1:9" hidden="1" x14ac:dyDescent="0.25">
      <c r="A11570" s="224"/>
      <c r="B11570" s="55"/>
      <c r="C11570" s="56"/>
      <c r="D11570" s="57"/>
      <c r="E11570" s="56"/>
      <c r="F11570" s="62"/>
      <c r="G11570" s="63"/>
      <c r="H11570" s="64"/>
      <c r="I11570" s="56"/>
    </row>
    <row r="11571" spans="1:9" hidden="1" x14ac:dyDescent="0.25">
      <c r="A11571" s="224"/>
      <c r="B11571" s="68"/>
      <c r="C11571" s="56"/>
      <c r="D11571" s="57"/>
      <c r="E11571" s="56"/>
      <c r="F11571" s="97"/>
      <c r="G11571" s="63"/>
      <c r="H11571" s="64"/>
      <c r="I11571" s="56"/>
    </row>
    <row r="11572" spans="1:9" hidden="1" x14ac:dyDescent="0.25">
      <c r="A11572" s="224"/>
      <c r="B11572" s="56"/>
      <c r="C11572" s="56"/>
      <c r="D11572" s="72"/>
      <c r="E11572" s="56"/>
      <c r="F11572" s="77"/>
      <c r="G11572" s="63"/>
      <c r="H11572" s="64"/>
      <c r="I11572" s="56"/>
    </row>
    <row r="11573" spans="1:9" hidden="1" x14ac:dyDescent="0.25">
      <c r="A11573" s="224"/>
      <c r="B11573" s="56"/>
      <c r="C11573" s="56"/>
      <c r="D11573" s="98"/>
      <c r="E11573" s="56"/>
      <c r="F11573" s="77"/>
      <c r="G11573" s="63"/>
      <c r="H11573" s="64"/>
      <c r="I11573" s="56"/>
    </row>
    <row r="11574" spans="1:9" hidden="1" x14ac:dyDescent="0.25">
      <c r="A11574" s="224"/>
      <c r="B11574" s="56"/>
      <c r="C11574" s="56"/>
      <c r="D11574" s="98"/>
      <c r="E11574" s="56"/>
      <c r="F11574" s="77"/>
      <c r="G11574" s="63"/>
      <c r="H11574" s="64"/>
      <c r="I11574" s="56"/>
    </row>
    <row r="11575" spans="1:9" hidden="1" x14ac:dyDescent="0.25">
      <c r="A11575" s="224"/>
      <c r="B11575" s="56"/>
      <c r="C11575" s="56"/>
      <c r="D11575" s="98"/>
      <c r="E11575" s="56"/>
      <c r="F11575" s="77"/>
      <c r="G11575" s="63"/>
      <c r="H11575" s="64"/>
      <c r="I11575" s="56"/>
    </row>
    <row r="11576" spans="1:9" hidden="1" x14ac:dyDescent="0.25">
      <c r="A11576" s="224"/>
      <c r="B11576" s="56"/>
      <c r="C11576" s="56"/>
      <c r="D11576" s="57"/>
      <c r="E11576" s="72"/>
      <c r="F11576" s="62"/>
      <c r="G11576" s="63"/>
      <c r="H11576" s="64"/>
      <c r="I11576" s="70"/>
    </row>
    <row r="11577" spans="1:9" hidden="1" x14ac:dyDescent="0.25">
      <c r="A11577" s="224"/>
      <c r="B11577" s="68"/>
      <c r="C11577" s="56"/>
      <c r="D11577" s="57"/>
      <c r="E11577" s="72"/>
      <c r="F11577" s="62"/>
      <c r="G11577" s="63"/>
      <c r="H11577" s="64"/>
      <c r="I11577" s="70"/>
    </row>
    <row r="11578" spans="1:9" hidden="1" x14ac:dyDescent="0.25">
      <c r="A11578" s="224"/>
      <c r="B11578" s="55"/>
      <c r="C11578" s="56"/>
      <c r="D11578" s="57"/>
      <c r="E11578" s="56"/>
      <c r="F11578" s="62"/>
      <c r="G11578" s="63"/>
      <c r="H11578" s="64"/>
      <c r="I11578" s="70"/>
    </row>
    <row r="11579" spans="1:9" hidden="1" x14ac:dyDescent="0.25">
      <c r="A11579" s="224"/>
      <c r="B11579" s="56"/>
      <c r="C11579" s="56"/>
      <c r="D11579" s="57"/>
      <c r="E11579" s="56"/>
      <c r="F11579" s="62"/>
      <c r="G11579" s="63"/>
      <c r="H11579" s="64"/>
      <c r="I11579" s="70"/>
    </row>
    <row r="11580" spans="1:9" hidden="1" x14ac:dyDescent="0.25">
      <c r="A11580" s="224"/>
      <c r="B11580" s="55"/>
      <c r="C11580" s="56"/>
      <c r="D11580" s="57"/>
      <c r="E11580" s="72"/>
      <c r="F11580" s="62"/>
      <c r="G11580" s="63"/>
      <c r="H11580" s="64"/>
      <c r="I11580" s="70"/>
    </row>
    <row r="11581" spans="1:9" hidden="1" x14ac:dyDescent="0.25">
      <c r="A11581" s="224"/>
      <c r="B11581" s="55"/>
      <c r="C11581" s="56"/>
      <c r="D11581" s="57"/>
      <c r="E11581" s="72"/>
      <c r="F11581" s="62"/>
      <c r="G11581" s="63"/>
      <c r="H11581" s="64"/>
      <c r="I11581" s="70"/>
    </row>
    <row r="11582" spans="1:9" hidden="1" x14ac:dyDescent="0.25">
      <c r="A11582" s="224"/>
      <c r="B11582" s="55"/>
      <c r="C11582" s="56"/>
      <c r="D11582" s="57"/>
      <c r="E11582" s="66"/>
      <c r="F11582" s="62"/>
      <c r="G11582" s="63"/>
      <c r="H11582" s="64"/>
      <c r="I11582" s="70"/>
    </row>
    <row r="11583" spans="1:9" hidden="1" x14ac:dyDescent="0.25">
      <c r="A11583" s="224"/>
      <c r="B11583" s="55"/>
      <c r="C11583" s="56"/>
      <c r="D11583" s="61"/>
      <c r="E11583" s="66"/>
      <c r="F11583" s="62"/>
      <c r="G11583" s="63"/>
      <c r="H11583" s="64"/>
      <c r="I11583" s="70"/>
    </row>
    <row r="11584" spans="1:9" hidden="1" x14ac:dyDescent="0.25">
      <c r="A11584" s="224"/>
      <c r="B11584" s="55"/>
      <c r="C11584" s="65"/>
      <c r="D11584" s="61"/>
      <c r="E11584" s="69"/>
      <c r="F11584" s="62"/>
      <c r="G11584" s="63"/>
      <c r="H11584" s="64"/>
      <c r="I11584" s="70"/>
    </row>
    <row r="11585" spans="1:9" hidden="1" x14ac:dyDescent="0.25">
      <c r="A11585" s="224"/>
      <c r="B11585" s="55"/>
      <c r="C11585" s="65"/>
      <c r="D11585" s="61"/>
      <c r="E11585" s="69"/>
      <c r="F11585" s="62"/>
      <c r="G11585" s="63"/>
      <c r="H11585" s="64"/>
      <c r="I11585" s="70"/>
    </row>
    <row r="11586" spans="1:9" hidden="1" x14ac:dyDescent="0.25">
      <c r="A11586" s="224"/>
      <c r="B11586" s="56"/>
      <c r="C11586" s="71"/>
      <c r="D11586" s="57"/>
      <c r="E11586" s="72"/>
      <c r="F11586" s="62"/>
      <c r="G11586" s="63"/>
      <c r="H11586" s="64"/>
      <c r="I11586" s="70"/>
    </row>
    <row r="11587" spans="1:9" hidden="1" x14ac:dyDescent="0.25">
      <c r="A11587" s="224"/>
      <c r="B11587" s="74"/>
      <c r="C11587" s="56"/>
      <c r="D11587" s="57"/>
      <c r="E11587" s="72"/>
      <c r="F11587" s="62"/>
      <c r="G11587" s="63"/>
      <c r="H11587" s="64"/>
      <c r="I11587" s="70"/>
    </row>
    <row r="11588" spans="1:9" hidden="1" x14ac:dyDescent="0.25">
      <c r="A11588" s="224"/>
      <c r="B11588" s="56"/>
      <c r="C11588" s="71"/>
      <c r="D11588" s="57"/>
      <c r="E11588" s="86"/>
      <c r="F11588" s="62"/>
      <c r="G11588" s="63"/>
      <c r="H11588" s="64"/>
      <c r="I11588" s="70"/>
    </row>
    <row r="11589" spans="1:9" hidden="1" x14ac:dyDescent="0.25">
      <c r="A11589" s="224"/>
      <c r="B11589" s="95"/>
      <c r="C11589" s="80"/>
      <c r="D11589" s="57"/>
      <c r="E11589" s="66"/>
      <c r="F11589" s="62"/>
      <c r="G11589" s="63"/>
      <c r="H11589" s="64"/>
      <c r="I11589" s="70"/>
    </row>
    <row r="11590" spans="1:9" hidden="1" x14ac:dyDescent="0.25">
      <c r="A11590" s="224"/>
      <c r="B11590" s="74"/>
      <c r="C11590" s="56"/>
      <c r="D11590" s="83"/>
      <c r="E11590" s="72"/>
      <c r="F11590" s="76"/>
      <c r="G11590" s="63"/>
      <c r="H11590" s="64"/>
      <c r="I11590" s="70"/>
    </row>
    <row r="11591" spans="1:9" hidden="1" x14ac:dyDescent="0.25">
      <c r="A11591" s="224"/>
      <c r="B11591" s="68"/>
      <c r="C11591" s="56"/>
      <c r="D11591" s="61"/>
      <c r="E11591" s="56"/>
      <c r="F11591" s="62"/>
      <c r="G11591" s="63"/>
      <c r="H11591" s="64"/>
      <c r="I11591" s="70"/>
    </row>
    <row r="11592" spans="1:9" hidden="1" x14ac:dyDescent="0.25">
      <c r="A11592" s="224"/>
      <c r="B11592" s="68"/>
      <c r="C11592" s="56"/>
      <c r="D11592" s="61"/>
      <c r="E11592" s="56"/>
      <c r="F11592" s="62"/>
      <c r="G11592" s="63"/>
      <c r="H11592" s="64"/>
      <c r="I11592" s="70"/>
    </row>
    <row r="11593" spans="1:9" hidden="1" x14ac:dyDescent="0.25">
      <c r="A11593" s="224"/>
      <c r="B11593" s="68"/>
      <c r="C11593" s="56"/>
      <c r="D11593" s="83"/>
      <c r="E11593" s="72"/>
      <c r="F11593" s="62"/>
      <c r="G11593" s="100"/>
      <c r="H11593" s="64"/>
      <c r="I11593" s="56"/>
    </row>
    <row r="11594" spans="1:9" hidden="1" x14ac:dyDescent="0.25">
      <c r="A11594" s="224"/>
      <c r="B11594" s="55"/>
      <c r="C11594" s="56"/>
      <c r="D11594" s="57"/>
      <c r="E11594" s="72"/>
      <c r="F11594" s="62"/>
      <c r="G11594" s="63"/>
      <c r="H11594" s="64"/>
      <c r="I11594" s="56"/>
    </row>
    <row r="11595" spans="1:9" hidden="1" x14ac:dyDescent="0.25">
      <c r="A11595" s="224"/>
      <c r="B11595" s="55"/>
      <c r="C11595" s="56"/>
      <c r="D11595" s="105"/>
      <c r="E11595" s="72"/>
      <c r="F11595" s="59"/>
      <c r="G11595" s="63"/>
      <c r="H11595" s="64"/>
      <c r="I11595" s="56"/>
    </row>
    <row r="11596" spans="1:9" hidden="1" x14ac:dyDescent="0.25">
      <c r="A11596" s="224"/>
      <c r="B11596" s="81"/>
      <c r="C11596" s="56"/>
      <c r="D11596" s="57"/>
      <c r="E11596" s="86"/>
      <c r="F11596" s="62"/>
      <c r="G11596" s="63"/>
      <c r="H11596" s="64"/>
      <c r="I11596" s="73"/>
    </row>
    <row r="11597" spans="1:9" hidden="1" x14ac:dyDescent="0.25">
      <c r="A11597" s="224"/>
      <c r="B11597" s="55"/>
      <c r="C11597" s="75"/>
      <c r="D11597" s="57"/>
      <c r="E11597" s="86"/>
      <c r="F11597" s="67"/>
      <c r="G11597" s="63"/>
      <c r="H11597" s="64"/>
      <c r="I11597" s="56"/>
    </row>
    <row r="11598" spans="1:9" hidden="1" x14ac:dyDescent="0.25">
      <c r="A11598" s="224"/>
      <c r="B11598" s="56"/>
      <c r="C11598" s="56"/>
      <c r="D11598" s="57"/>
      <c r="E11598" s="72"/>
      <c r="F11598" s="67"/>
      <c r="G11598" s="63"/>
      <c r="H11598" s="64"/>
      <c r="I11598" s="56"/>
    </row>
    <row r="11599" spans="1:9" hidden="1" x14ac:dyDescent="0.25">
      <c r="A11599" s="224"/>
      <c r="B11599" s="68"/>
      <c r="C11599" s="56"/>
      <c r="D11599" s="87"/>
      <c r="E11599" s="72"/>
      <c r="F11599" s="62"/>
      <c r="G11599" s="63"/>
      <c r="H11599" s="64"/>
      <c r="I11599" s="56"/>
    </row>
    <row r="11600" spans="1:9" hidden="1" x14ac:dyDescent="0.25">
      <c r="A11600" s="224"/>
      <c r="B11600" s="56"/>
      <c r="C11600" s="56"/>
      <c r="D11600" s="57"/>
      <c r="E11600" s="72"/>
      <c r="F11600" s="62"/>
      <c r="G11600" s="63"/>
      <c r="H11600" s="64"/>
      <c r="I11600" s="224"/>
    </row>
    <row r="11601" spans="1:9" hidden="1" x14ac:dyDescent="0.25">
      <c r="A11601" s="224"/>
      <c r="B11601" s="56"/>
      <c r="C11601" s="56"/>
      <c r="D11601" s="61"/>
      <c r="E11601" s="66"/>
      <c r="F11601" s="62"/>
      <c r="G11601" s="63"/>
      <c r="H11601" s="64"/>
      <c r="I11601" s="224"/>
    </row>
    <row r="11602" spans="1:9" hidden="1" x14ac:dyDescent="0.25">
      <c r="A11602" s="224"/>
      <c r="B11602" s="56"/>
      <c r="C11602" s="56"/>
      <c r="D11602" s="72"/>
      <c r="E11602" s="56"/>
      <c r="F11602" s="77"/>
      <c r="G11602" s="63"/>
      <c r="H11602" s="64"/>
      <c r="I11602" s="73"/>
    </row>
    <row r="11603" spans="1:9" hidden="1" x14ac:dyDescent="0.25">
      <c r="A11603" s="224"/>
      <c r="B11603" s="55"/>
      <c r="C11603" s="75"/>
      <c r="D11603" s="61"/>
      <c r="E11603" s="56"/>
      <c r="F11603" s="77"/>
      <c r="G11603" s="63"/>
      <c r="H11603" s="64"/>
      <c r="I11603" s="56"/>
    </row>
    <row r="11604" spans="1:9" hidden="1" x14ac:dyDescent="0.25">
      <c r="A11604" s="224"/>
      <c r="B11604" s="56"/>
      <c r="C11604" s="56"/>
      <c r="D11604" s="57"/>
      <c r="E11604" s="66"/>
      <c r="F11604" s="76"/>
      <c r="G11604" s="63"/>
      <c r="H11604" s="64"/>
      <c r="I11604" s="73"/>
    </row>
    <row r="11605" spans="1:9" hidden="1" x14ac:dyDescent="0.25">
      <c r="A11605" s="224"/>
      <c r="B11605" s="56"/>
      <c r="C11605" s="56"/>
      <c r="D11605" s="61"/>
      <c r="E11605" s="56"/>
      <c r="F11605" s="77"/>
      <c r="G11605" s="63"/>
      <c r="H11605" s="64"/>
      <c r="I11605" s="73"/>
    </row>
    <row r="11606" spans="1:9" hidden="1" x14ac:dyDescent="0.25">
      <c r="A11606" s="224"/>
      <c r="B11606" s="56"/>
      <c r="C11606" s="65"/>
      <c r="D11606" s="57"/>
      <c r="E11606" s="66"/>
      <c r="F11606" s="62"/>
      <c r="G11606" s="63"/>
      <c r="H11606" s="64"/>
      <c r="I11606" s="56"/>
    </row>
    <row r="11607" spans="1:9" hidden="1" x14ac:dyDescent="0.25">
      <c r="A11607" s="224"/>
      <c r="B11607" s="55"/>
      <c r="C11607" s="56"/>
      <c r="D11607" s="57"/>
      <c r="E11607" s="72"/>
      <c r="F11607" s="62"/>
      <c r="G11607" s="63"/>
      <c r="H11607" s="64"/>
      <c r="I11607" s="56"/>
    </row>
    <row r="11608" spans="1:9" hidden="1" x14ac:dyDescent="0.25">
      <c r="A11608" s="224"/>
      <c r="B11608" s="56"/>
      <c r="C11608" s="56"/>
      <c r="D11608" s="98"/>
      <c r="E11608" s="56"/>
      <c r="F11608" s="77"/>
      <c r="G11608" s="63"/>
      <c r="H11608" s="64"/>
      <c r="I11608" s="224"/>
    </row>
    <row r="11609" spans="1:9" hidden="1" x14ac:dyDescent="0.25">
      <c r="A11609" s="224"/>
      <c r="B11609" s="56"/>
      <c r="C11609" s="56"/>
      <c r="D11609" s="72"/>
      <c r="E11609" s="56"/>
      <c r="F11609" s="77"/>
      <c r="G11609" s="63"/>
      <c r="H11609" s="64"/>
      <c r="I11609" s="56"/>
    </row>
    <row r="11610" spans="1:9" hidden="1" x14ac:dyDescent="0.25">
      <c r="A11610" s="224"/>
      <c r="B11610" s="55"/>
      <c r="C11610" s="56"/>
      <c r="D11610" s="57"/>
      <c r="E11610" s="72"/>
      <c r="F11610" s="62"/>
      <c r="G11610" s="63"/>
      <c r="H11610" s="64"/>
      <c r="I11610" s="56"/>
    </row>
    <row r="11611" spans="1:9" hidden="1" x14ac:dyDescent="0.25">
      <c r="A11611" s="224"/>
      <c r="B11611" s="56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4"/>
      <c r="B11612" s="55"/>
      <c r="C11612" s="56"/>
      <c r="D11612" s="57"/>
      <c r="E11612" s="72"/>
      <c r="F11612" s="62"/>
      <c r="G11612" s="63"/>
      <c r="H11612" s="64"/>
      <c r="I11612" s="56"/>
    </row>
    <row r="11613" spans="1:9" hidden="1" x14ac:dyDescent="0.25">
      <c r="A11613" s="224"/>
      <c r="B11613" s="56"/>
      <c r="C11613" s="56"/>
      <c r="D11613" s="57"/>
      <c r="E11613" s="72"/>
      <c r="F11613" s="67"/>
      <c r="G11613" s="63"/>
      <c r="H11613" s="64"/>
      <c r="I11613" s="73"/>
    </row>
    <row r="11614" spans="1:9" hidden="1" x14ac:dyDescent="0.25">
      <c r="A11614" s="224"/>
      <c r="B11614" s="55"/>
      <c r="C11614" s="75"/>
      <c r="D11614" s="57"/>
      <c r="E11614" s="86"/>
      <c r="F11614" s="67"/>
      <c r="G11614" s="63"/>
      <c r="H11614" s="64"/>
      <c r="I11614" s="73"/>
    </row>
    <row r="11615" spans="1:9" hidden="1" x14ac:dyDescent="0.25">
      <c r="A11615" s="224"/>
      <c r="B11615" s="68"/>
      <c r="C11615" s="56"/>
      <c r="D11615" s="87"/>
      <c r="E11615" s="56"/>
      <c r="F11615" s="62"/>
      <c r="G11615" s="63"/>
      <c r="H11615" s="64"/>
      <c r="I11615" s="56"/>
    </row>
    <row r="11616" spans="1:9" hidden="1" x14ac:dyDescent="0.25">
      <c r="A11616" s="224"/>
      <c r="B11616" s="56"/>
      <c r="C11616" s="56"/>
      <c r="D11616" s="72"/>
      <c r="E11616" s="56"/>
      <c r="F11616" s="77"/>
      <c r="G11616" s="63"/>
      <c r="H11616" s="64"/>
      <c r="I11616" s="224"/>
    </row>
    <row r="11617" spans="1:9" hidden="1" x14ac:dyDescent="0.25">
      <c r="A11617" s="224"/>
      <c r="B11617" s="55"/>
      <c r="C11617" s="75"/>
      <c r="D11617" s="61"/>
      <c r="E11617" s="56"/>
      <c r="F11617" s="77"/>
      <c r="G11617" s="63"/>
      <c r="H11617" s="64"/>
      <c r="I11617" s="73"/>
    </row>
    <row r="11618" spans="1:9" hidden="1" x14ac:dyDescent="0.25">
      <c r="A11618" s="224"/>
      <c r="B11618" s="68"/>
      <c r="C11618" s="56"/>
      <c r="D11618" s="61"/>
      <c r="E11618" s="72"/>
      <c r="F11618" s="76"/>
      <c r="G11618" s="63"/>
      <c r="H11618" s="64"/>
      <c r="I11618" s="73"/>
    </row>
    <row r="11619" spans="1:9" hidden="1" x14ac:dyDescent="0.25">
      <c r="A11619" s="224"/>
      <c r="B11619" s="68"/>
      <c r="C11619" s="56"/>
      <c r="D11619" s="61"/>
      <c r="E11619" s="72"/>
      <c r="F11619" s="76"/>
      <c r="G11619" s="63"/>
      <c r="H11619" s="64"/>
      <c r="I11619" s="73"/>
    </row>
    <row r="11620" spans="1:9" hidden="1" x14ac:dyDescent="0.25">
      <c r="A11620" s="224"/>
      <c r="B11620" s="56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4"/>
      <c r="B11621" s="56"/>
      <c r="C11621" s="75"/>
      <c r="D11621" s="57"/>
      <c r="E11621" s="72"/>
      <c r="F11621" s="62"/>
      <c r="G11621" s="63"/>
      <c r="H11621" s="64"/>
      <c r="I11621" s="56"/>
    </row>
    <row r="11622" spans="1:9" hidden="1" x14ac:dyDescent="0.25">
      <c r="A11622" s="224"/>
      <c r="B11622" s="55"/>
      <c r="C11622" s="56"/>
      <c r="D11622" s="87"/>
      <c r="E11622" s="72"/>
      <c r="F11622" s="62"/>
      <c r="G11622" s="63"/>
      <c r="H11622" s="64"/>
      <c r="I11622" s="56"/>
    </row>
    <row r="11623" spans="1:9" hidden="1" x14ac:dyDescent="0.25">
      <c r="A11623" s="224"/>
      <c r="B11623" s="56"/>
      <c r="C11623" s="56"/>
      <c r="D11623" s="170"/>
      <c r="E11623" s="56"/>
      <c r="F11623" s="62"/>
      <c r="G11623" s="63"/>
      <c r="H11623" s="64"/>
      <c r="I11623" s="56"/>
    </row>
    <row r="11624" spans="1:9" hidden="1" x14ac:dyDescent="0.25">
      <c r="A11624" s="224"/>
      <c r="B11624" s="56"/>
      <c r="C11624" s="56"/>
      <c r="D11624" s="57"/>
      <c r="E11624" s="56"/>
      <c r="F11624" s="58"/>
      <c r="G11624" s="63"/>
      <c r="H11624" s="64"/>
      <c r="I11624" s="56"/>
    </row>
    <row r="11625" spans="1:9" hidden="1" x14ac:dyDescent="0.25">
      <c r="A11625" s="224"/>
      <c r="B11625" s="74"/>
      <c r="C11625" s="75"/>
      <c r="D11625" s="57"/>
      <c r="E11625" s="72"/>
      <c r="F11625" s="62"/>
      <c r="G11625" s="63"/>
      <c r="H11625" s="64"/>
      <c r="I11625" s="56"/>
    </row>
    <row r="11626" spans="1:9" hidden="1" x14ac:dyDescent="0.25">
      <c r="A11626" s="224"/>
      <c r="B11626" s="56"/>
      <c r="C11626" s="56"/>
      <c r="D11626" s="57"/>
      <c r="E11626" s="66"/>
      <c r="F11626" s="76"/>
      <c r="G11626" s="63"/>
      <c r="H11626" s="64"/>
      <c r="I11626" s="70"/>
    </row>
    <row r="11627" spans="1:9" hidden="1" x14ac:dyDescent="0.25">
      <c r="A11627" s="224"/>
      <c r="B11627" s="55"/>
      <c r="C11627" s="56"/>
      <c r="D11627" s="57"/>
      <c r="E11627" s="72"/>
      <c r="F11627" s="62"/>
      <c r="G11627" s="63"/>
      <c r="H11627" s="64"/>
      <c r="I11627" s="70"/>
    </row>
    <row r="11628" spans="1:9" hidden="1" x14ac:dyDescent="0.25">
      <c r="A11628" s="224"/>
      <c r="B11628" s="55"/>
      <c r="C11628" s="56"/>
      <c r="D11628" s="57"/>
      <c r="E11628" s="72"/>
      <c r="F11628" s="62"/>
      <c r="G11628" s="63"/>
      <c r="H11628" s="64"/>
      <c r="I11628" s="70"/>
    </row>
    <row r="11629" spans="1:9" hidden="1" x14ac:dyDescent="0.25">
      <c r="A11629" s="224"/>
      <c r="B11629" s="55"/>
      <c r="C11629" s="56"/>
      <c r="D11629" s="57"/>
      <c r="E11629" s="72"/>
      <c r="F11629" s="62"/>
      <c r="G11629" s="63"/>
      <c r="H11629" s="64"/>
      <c r="I11629" s="70"/>
    </row>
    <row r="11630" spans="1:9" hidden="1" x14ac:dyDescent="0.25">
      <c r="A11630" s="224"/>
      <c r="B11630" s="55"/>
      <c r="C11630" s="56"/>
      <c r="D11630" s="57"/>
      <c r="E11630" s="72"/>
      <c r="F11630" s="62"/>
      <c r="G11630" s="63"/>
      <c r="H11630" s="64"/>
      <c r="I11630" s="70"/>
    </row>
    <row r="11631" spans="1:9" hidden="1" x14ac:dyDescent="0.25">
      <c r="A11631" s="224"/>
      <c r="B11631" s="55"/>
      <c r="C11631" s="56"/>
      <c r="D11631" s="57"/>
      <c r="E11631" s="72"/>
      <c r="F11631" s="62"/>
      <c r="G11631" s="63"/>
      <c r="H11631" s="64"/>
      <c r="I11631" s="70"/>
    </row>
    <row r="11632" spans="1:9" hidden="1" x14ac:dyDescent="0.25">
      <c r="A11632" s="224"/>
      <c r="B11632" s="55"/>
      <c r="C11632" s="56"/>
      <c r="D11632" s="57"/>
      <c r="E11632" s="72"/>
      <c r="F11632" s="62"/>
      <c r="G11632" s="63"/>
      <c r="H11632" s="64"/>
      <c r="I11632" s="70"/>
    </row>
    <row r="11633" spans="1:9" hidden="1" x14ac:dyDescent="0.25">
      <c r="A11633" s="224"/>
      <c r="B11633" s="95"/>
      <c r="C11633" s="56"/>
      <c r="D11633" s="57"/>
      <c r="E11633" s="66"/>
      <c r="F11633" s="62"/>
      <c r="G11633" s="63"/>
      <c r="H11633" s="64"/>
      <c r="I11633" s="56"/>
    </row>
    <row r="11634" spans="1:9" hidden="1" x14ac:dyDescent="0.25">
      <c r="A11634" s="224"/>
      <c r="B11634" s="68"/>
      <c r="C11634" s="56"/>
      <c r="D11634" s="61"/>
      <c r="E11634" s="72"/>
      <c r="F11634" s="62"/>
      <c r="G11634" s="63"/>
      <c r="H11634" s="64"/>
      <c r="I11634" s="56"/>
    </row>
    <row r="11635" spans="1:9" hidden="1" x14ac:dyDescent="0.25">
      <c r="A11635" s="224"/>
      <c r="B11635" s="68"/>
      <c r="C11635" s="56"/>
      <c r="D11635" s="61"/>
      <c r="E11635" s="72"/>
      <c r="F11635" s="62"/>
      <c r="G11635" s="63"/>
      <c r="H11635" s="64"/>
      <c r="I11635" s="56"/>
    </row>
    <row r="11636" spans="1:9" hidden="1" x14ac:dyDescent="0.25">
      <c r="A11636" s="224"/>
      <c r="B11636" s="68"/>
      <c r="C11636" s="56"/>
      <c r="D11636" s="61"/>
      <c r="E11636" s="72"/>
      <c r="F11636" s="62"/>
      <c r="G11636" s="63"/>
      <c r="H11636" s="64"/>
      <c r="I11636" s="56"/>
    </row>
    <row r="11637" spans="1:9" hidden="1" x14ac:dyDescent="0.25">
      <c r="A11637" s="224"/>
      <c r="B11637" s="68"/>
      <c r="C11637" s="56"/>
      <c r="D11637" s="61"/>
      <c r="E11637" s="72"/>
      <c r="F11637" s="62"/>
      <c r="G11637" s="63"/>
      <c r="H11637" s="64"/>
      <c r="I11637" s="56"/>
    </row>
    <row r="11638" spans="1:9" hidden="1" x14ac:dyDescent="0.25">
      <c r="A11638" s="224"/>
      <c r="B11638" s="56"/>
      <c r="C11638" s="56"/>
      <c r="D11638" s="87"/>
      <c r="E11638" s="72"/>
      <c r="F11638" s="76"/>
      <c r="G11638" s="63"/>
      <c r="H11638" s="64"/>
      <c r="I11638" s="56"/>
    </row>
    <row r="11639" spans="1:9" hidden="1" x14ac:dyDescent="0.25">
      <c r="A11639" s="224"/>
      <c r="B11639" s="95"/>
      <c r="C11639" s="80"/>
      <c r="D11639" s="57"/>
      <c r="E11639" s="66"/>
      <c r="F11639" s="62"/>
      <c r="G11639" s="63"/>
      <c r="H11639" s="64"/>
      <c r="I11639" s="56"/>
    </row>
    <row r="11640" spans="1:9" hidden="1" x14ac:dyDescent="0.25">
      <c r="A11640" s="224"/>
      <c r="B11640" s="81"/>
      <c r="C11640" s="56"/>
      <c r="D11640" s="57"/>
      <c r="E11640" s="56"/>
      <c r="F11640" s="62"/>
      <c r="G11640" s="63"/>
      <c r="H11640" s="64"/>
      <c r="I11640" s="56"/>
    </row>
    <row r="11641" spans="1:9" hidden="1" x14ac:dyDescent="0.25">
      <c r="A11641" s="224"/>
      <c r="B11641" s="56"/>
      <c r="C11641" s="80"/>
      <c r="D11641" s="57"/>
      <c r="E11641" s="66"/>
      <c r="F11641" s="67"/>
      <c r="G11641" s="63"/>
      <c r="H11641" s="64"/>
      <c r="I11641" s="56"/>
    </row>
    <row r="11642" spans="1:9" hidden="1" x14ac:dyDescent="0.25">
      <c r="A11642" s="224"/>
      <c r="B11642" s="68"/>
      <c r="C11642" s="56"/>
      <c r="D11642" s="87"/>
      <c r="E11642" s="56"/>
      <c r="F11642" s="62"/>
      <c r="G11642" s="63"/>
      <c r="H11642" s="64"/>
      <c r="I11642" s="56"/>
    </row>
    <row r="11643" spans="1:9" hidden="1" x14ac:dyDescent="0.25">
      <c r="A11643" s="224"/>
      <c r="B11643" s="55"/>
      <c r="C11643" s="56"/>
      <c r="D11643" s="57"/>
      <c r="E11643" s="72"/>
      <c r="F11643" s="62"/>
      <c r="G11643" s="63"/>
      <c r="H11643" s="64"/>
      <c r="I11643" s="56"/>
    </row>
    <row r="11644" spans="1:9" hidden="1" x14ac:dyDescent="0.25">
      <c r="A11644" s="224"/>
      <c r="B11644" s="56"/>
      <c r="C11644" s="56"/>
      <c r="D11644" s="57"/>
      <c r="E11644" s="72"/>
      <c r="F11644" s="67"/>
      <c r="G11644" s="63"/>
      <c r="H11644" s="64"/>
      <c r="I11644" s="56"/>
    </row>
    <row r="11645" spans="1:9" hidden="1" x14ac:dyDescent="0.25">
      <c r="A11645" s="224"/>
      <c r="B11645" s="56"/>
      <c r="C11645" s="56"/>
      <c r="D11645" s="57"/>
      <c r="E11645" s="72"/>
      <c r="F11645" s="62"/>
      <c r="G11645" s="63"/>
      <c r="H11645" s="64"/>
      <c r="I11645" s="56"/>
    </row>
    <row r="11646" spans="1:9" hidden="1" x14ac:dyDescent="0.25">
      <c r="A11646" s="224"/>
      <c r="B11646" s="56"/>
      <c r="C11646" s="56"/>
      <c r="D11646" s="98"/>
      <c r="E11646" s="56"/>
      <c r="F11646" s="77"/>
      <c r="G11646" s="63"/>
      <c r="H11646" s="64"/>
      <c r="I11646" s="56"/>
    </row>
    <row r="11647" spans="1:9" hidden="1" x14ac:dyDescent="0.25">
      <c r="A11647" s="224"/>
      <c r="B11647" s="95"/>
      <c r="C11647" s="56"/>
      <c r="D11647" s="57"/>
      <c r="E11647" s="66"/>
      <c r="F11647" s="62"/>
      <c r="G11647" s="63"/>
      <c r="H11647" s="64"/>
      <c r="I11647" s="73"/>
    </row>
    <row r="11648" spans="1:9" hidden="1" x14ac:dyDescent="0.25">
      <c r="A11648" s="224"/>
      <c r="B11648" s="56"/>
      <c r="C11648" s="56"/>
      <c r="D11648" s="105"/>
      <c r="E11648" s="72"/>
      <c r="F11648" s="59"/>
      <c r="G11648" s="63"/>
      <c r="H11648" s="64"/>
      <c r="I11648" s="56"/>
    </row>
    <row r="11649" spans="1:9" hidden="1" x14ac:dyDescent="0.25">
      <c r="A11649" s="224"/>
      <c r="B11649" s="60"/>
      <c r="C11649" s="56"/>
      <c r="D11649" s="61"/>
      <c r="E11649" s="56"/>
      <c r="F11649" s="62"/>
      <c r="G11649" s="63"/>
      <c r="H11649" s="64"/>
      <c r="I11649" s="224"/>
    </row>
    <row r="11650" spans="1:9" hidden="1" x14ac:dyDescent="0.25">
      <c r="A11650" s="224"/>
      <c r="B11650" s="56"/>
      <c r="C11650" s="75"/>
      <c r="D11650" s="61"/>
      <c r="E11650" s="66"/>
      <c r="F11650" s="62"/>
      <c r="G11650" s="63"/>
      <c r="H11650" s="64"/>
      <c r="I11650" s="73"/>
    </row>
    <row r="11651" spans="1:9" hidden="1" x14ac:dyDescent="0.25">
      <c r="A11651" s="224"/>
      <c r="B11651" s="55"/>
      <c r="C11651" s="56"/>
      <c r="D11651" s="57"/>
      <c r="E11651" s="72"/>
      <c r="F11651" s="77"/>
      <c r="G11651" s="63"/>
      <c r="H11651" s="64"/>
      <c r="I11651" s="73"/>
    </row>
    <row r="11652" spans="1:9" hidden="1" x14ac:dyDescent="0.25">
      <c r="A11652" s="224"/>
      <c r="B11652" s="56"/>
      <c r="C11652" s="56"/>
      <c r="D11652" s="61"/>
      <c r="E11652" s="56"/>
      <c r="F11652" s="62"/>
      <c r="G11652" s="63"/>
      <c r="H11652" s="64"/>
      <c r="I11652" s="73"/>
    </row>
    <row r="11653" spans="1:9" hidden="1" x14ac:dyDescent="0.25">
      <c r="A11653" s="224"/>
      <c r="B11653" s="56"/>
      <c r="C11653" s="56"/>
      <c r="D11653" s="57"/>
      <c r="E11653" s="72"/>
      <c r="F11653" s="62"/>
      <c r="G11653" s="63"/>
      <c r="H11653" s="64"/>
      <c r="I11653" s="73"/>
    </row>
    <row r="11654" spans="1:9" hidden="1" x14ac:dyDescent="0.25">
      <c r="A11654" s="224"/>
      <c r="B11654" s="56"/>
      <c r="C11654" s="81"/>
      <c r="D11654" s="61"/>
      <c r="E11654" s="56"/>
      <c r="F11654" s="77"/>
      <c r="G11654" s="63"/>
      <c r="H11654" s="64"/>
      <c r="I11654" s="73"/>
    </row>
    <row r="11655" spans="1:9" hidden="1" x14ac:dyDescent="0.25">
      <c r="A11655" s="224"/>
      <c r="B11655" s="56"/>
      <c r="C11655" s="80"/>
      <c r="D11655" s="87"/>
      <c r="E11655" s="72"/>
      <c r="F11655" s="62"/>
      <c r="G11655" s="63"/>
      <c r="H11655" s="64"/>
      <c r="I11655" s="73"/>
    </row>
    <row r="11656" spans="1:9" hidden="1" x14ac:dyDescent="0.25">
      <c r="A11656" s="224"/>
      <c r="B11656" s="56"/>
      <c r="C11656" s="56"/>
      <c r="D11656" s="83"/>
      <c r="E11656" s="72"/>
      <c r="F11656" s="62"/>
      <c r="G11656" s="63"/>
      <c r="H11656" s="64"/>
      <c r="I11656" s="56"/>
    </row>
    <row r="11657" spans="1:9" hidden="1" x14ac:dyDescent="0.25">
      <c r="A11657" s="224"/>
      <c r="B11657" s="56"/>
      <c r="C11657" s="56"/>
      <c r="D11657" s="72"/>
      <c r="E11657" s="56"/>
      <c r="F11657" s="77"/>
      <c r="G11657" s="63"/>
      <c r="H11657" s="64"/>
      <c r="I11657" s="56"/>
    </row>
    <row r="11658" spans="1:9" hidden="1" x14ac:dyDescent="0.25">
      <c r="A11658" s="224"/>
      <c r="B11658" s="56"/>
      <c r="C11658" s="56"/>
      <c r="D11658" s="61"/>
      <c r="E11658" s="56"/>
      <c r="F11658" s="62"/>
      <c r="G11658" s="63"/>
      <c r="H11658" s="64"/>
      <c r="I11658" s="70"/>
    </row>
    <row r="11659" spans="1:9" hidden="1" x14ac:dyDescent="0.25">
      <c r="A11659" s="224"/>
      <c r="B11659" s="68"/>
      <c r="C11659" s="56"/>
      <c r="D11659" s="57"/>
      <c r="E11659" s="66"/>
      <c r="F11659" s="59"/>
      <c r="G11659" s="63"/>
      <c r="H11659" s="64"/>
      <c r="I11659" s="70"/>
    </row>
    <row r="11660" spans="1:9" hidden="1" x14ac:dyDescent="0.25">
      <c r="A11660" s="224"/>
      <c r="B11660" s="81"/>
      <c r="C11660" s="56"/>
      <c r="D11660" s="57"/>
      <c r="E11660" s="86"/>
      <c r="F11660" s="62"/>
      <c r="G11660" s="63"/>
      <c r="H11660" s="64"/>
      <c r="I11660" s="70"/>
    </row>
    <row r="11661" spans="1:9" hidden="1" x14ac:dyDescent="0.25">
      <c r="A11661" s="224"/>
      <c r="B11661" s="81"/>
      <c r="C11661" s="56"/>
      <c r="D11661" s="57"/>
      <c r="E11661" s="56"/>
      <c r="F11661" s="62"/>
      <c r="G11661" s="63"/>
      <c r="H11661" s="64"/>
      <c r="I11661" s="70"/>
    </row>
    <row r="11662" spans="1:9" hidden="1" x14ac:dyDescent="0.25">
      <c r="A11662" s="224"/>
      <c r="B11662" s="56"/>
      <c r="C11662" s="56"/>
      <c r="D11662" s="57"/>
      <c r="E11662" s="56"/>
      <c r="F11662" s="76"/>
      <c r="G11662" s="63"/>
      <c r="H11662" s="64"/>
      <c r="I11662" s="70"/>
    </row>
    <row r="11663" spans="1:9" hidden="1" x14ac:dyDescent="0.25">
      <c r="A11663" s="224"/>
      <c r="B11663" s="56"/>
      <c r="C11663" s="56"/>
      <c r="D11663" s="57"/>
      <c r="E11663" s="72"/>
      <c r="F11663" s="62"/>
      <c r="G11663" s="63"/>
      <c r="H11663" s="64"/>
      <c r="I11663" s="56"/>
    </row>
    <row r="11664" spans="1:9" hidden="1" x14ac:dyDescent="0.25">
      <c r="A11664" s="224"/>
      <c r="B11664" s="56"/>
      <c r="C11664" s="56"/>
      <c r="D11664" s="57"/>
      <c r="E11664" s="72"/>
      <c r="F11664" s="77"/>
      <c r="G11664" s="63"/>
      <c r="H11664" s="64"/>
      <c r="I11664" s="56"/>
    </row>
    <row r="11665" spans="1:9" hidden="1" x14ac:dyDescent="0.25">
      <c r="A11665" s="224"/>
      <c r="B11665" s="55"/>
      <c r="C11665" s="75"/>
      <c r="D11665" s="57"/>
      <c r="E11665" s="86"/>
      <c r="F11665" s="67"/>
      <c r="G11665" s="63"/>
      <c r="H11665" s="64"/>
      <c r="I11665" s="56"/>
    </row>
    <row r="11666" spans="1:9" hidden="1" x14ac:dyDescent="0.25">
      <c r="A11666" s="224"/>
      <c r="B11666" s="68"/>
      <c r="C11666" s="56"/>
      <c r="D11666" s="57"/>
      <c r="E11666" s="56"/>
      <c r="F11666" s="97"/>
      <c r="G11666" s="63"/>
      <c r="H11666" s="64"/>
      <c r="I11666" s="56"/>
    </row>
    <row r="11667" spans="1:9" hidden="1" x14ac:dyDescent="0.25">
      <c r="A11667" s="224"/>
      <c r="B11667" s="55"/>
      <c r="C11667" s="123"/>
      <c r="D11667" s="105"/>
      <c r="E11667" s="66"/>
      <c r="F11667" s="77"/>
      <c r="G11667" s="63"/>
      <c r="H11667" s="64"/>
      <c r="I11667" s="56"/>
    </row>
    <row r="11668" spans="1:9" hidden="1" x14ac:dyDescent="0.25">
      <c r="A11668" s="224"/>
      <c r="B11668" s="55"/>
      <c r="C11668" s="123"/>
      <c r="D11668" s="61"/>
      <c r="E11668" s="72"/>
      <c r="F11668" s="62"/>
      <c r="G11668" s="63"/>
      <c r="H11668" s="64"/>
      <c r="I11668" s="56"/>
    </row>
    <row r="11669" spans="1:9" hidden="1" x14ac:dyDescent="0.25">
      <c r="A11669" s="224"/>
      <c r="B11669" s="56"/>
      <c r="C11669" s="75"/>
      <c r="D11669" s="61"/>
      <c r="E11669" s="66"/>
      <c r="F11669" s="62"/>
      <c r="G11669" s="63"/>
      <c r="H11669" s="64"/>
      <c r="I11669" s="56"/>
    </row>
    <row r="11670" spans="1:9" hidden="1" x14ac:dyDescent="0.25">
      <c r="A11670" s="224"/>
      <c r="B11670" s="68"/>
      <c r="C11670" s="56"/>
      <c r="D11670" s="87"/>
      <c r="E11670" s="72"/>
      <c r="F11670" s="62"/>
      <c r="G11670" s="63"/>
      <c r="H11670" s="64"/>
      <c r="I11670" s="73"/>
    </row>
    <row r="11671" spans="1:9" hidden="1" x14ac:dyDescent="0.25">
      <c r="A11671" s="224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4"/>
      <c r="B11672" s="60"/>
      <c r="C11672" s="56"/>
      <c r="D11672" s="61"/>
      <c r="E11672" s="56"/>
      <c r="F11672" s="62"/>
      <c r="G11672" s="63"/>
      <c r="H11672" s="64"/>
      <c r="I11672" s="73"/>
    </row>
    <row r="11673" spans="1:9" hidden="1" x14ac:dyDescent="0.25">
      <c r="A11673" s="224"/>
      <c r="B11673" s="55"/>
      <c r="C11673" s="65"/>
      <c r="D11673" s="57"/>
      <c r="E11673" s="72"/>
      <c r="F11673" s="62"/>
      <c r="G11673" s="63"/>
      <c r="H11673" s="64"/>
      <c r="I11673" s="73"/>
    </row>
    <row r="11674" spans="1:9" hidden="1" x14ac:dyDescent="0.25">
      <c r="A11674" s="224"/>
      <c r="B11674" s="55"/>
      <c r="C11674" s="75"/>
      <c r="D11674" s="57"/>
      <c r="E11674" s="66"/>
      <c r="F11674" s="62"/>
      <c r="G11674" s="63"/>
      <c r="H11674" s="64"/>
      <c r="I11674" s="73"/>
    </row>
    <row r="11675" spans="1:9" hidden="1" x14ac:dyDescent="0.25">
      <c r="A11675" s="224"/>
      <c r="B11675" s="56"/>
      <c r="C11675" s="71"/>
      <c r="D11675" s="57"/>
      <c r="E11675" s="66"/>
      <c r="F11675" s="63"/>
      <c r="G11675" s="63"/>
      <c r="H11675" s="64"/>
      <c r="I11675" s="56"/>
    </row>
    <row r="11676" spans="1:9" hidden="1" x14ac:dyDescent="0.25">
      <c r="A11676" s="224"/>
      <c r="B11676" s="55"/>
      <c r="C11676" s="75"/>
      <c r="D11676" s="61"/>
      <c r="E11676" s="56"/>
      <c r="F11676" s="77"/>
      <c r="G11676" s="63"/>
      <c r="H11676" s="64"/>
      <c r="I11676" s="73"/>
    </row>
    <row r="11677" spans="1:9" hidden="1" x14ac:dyDescent="0.25">
      <c r="A11677" s="224"/>
      <c r="B11677" s="55"/>
      <c r="C11677" s="56"/>
      <c r="D11677" s="57"/>
      <c r="E11677" s="72"/>
      <c r="F11677" s="62"/>
      <c r="G11677" s="63"/>
      <c r="H11677" s="64"/>
      <c r="I11677" s="73"/>
    </row>
    <row r="11678" spans="1:9" hidden="1" x14ac:dyDescent="0.25">
      <c r="A11678" s="224"/>
      <c r="B11678" s="56"/>
      <c r="C11678" s="56"/>
      <c r="D11678" s="72"/>
      <c r="E11678" s="56"/>
      <c r="F11678" s="77"/>
      <c r="G11678" s="63"/>
      <c r="H11678" s="64"/>
      <c r="I11678" s="73"/>
    </row>
    <row r="11679" spans="1:9" hidden="1" x14ac:dyDescent="0.25">
      <c r="A11679" s="224"/>
      <c r="B11679" s="55"/>
      <c r="C11679" s="75"/>
      <c r="D11679" s="61"/>
      <c r="E11679" s="56"/>
      <c r="F11679" s="77"/>
      <c r="G11679" s="63"/>
      <c r="H11679" s="64"/>
      <c r="I11679" s="73"/>
    </row>
    <row r="11680" spans="1:9" hidden="1" x14ac:dyDescent="0.25">
      <c r="A11680" s="224"/>
      <c r="B11680" s="55"/>
      <c r="C11680" s="123"/>
      <c r="D11680" s="56"/>
      <c r="E11680" s="72"/>
      <c r="F11680" s="58"/>
      <c r="G11680" s="63"/>
      <c r="H11680" s="64"/>
      <c r="I11680" s="70"/>
    </row>
    <row r="11681" spans="1:9" hidden="1" x14ac:dyDescent="0.25">
      <c r="A11681" s="224"/>
      <c r="B11681" s="56"/>
      <c r="C11681" s="56"/>
      <c r="D11681" s="57"/>
      <c r="E11681" s="72"/>
      <c r="F11681" s="62"/>
      <c r="G11681" s="63"/>
      <c r="H11681" s="64"/>
      <c r="I11681" s="70"/>
    </row>
    <row r="11682" spans="1:9" hidden="1" x14ac:dyDescent="0.25">
      <c r="A11682" s="224"/>
      <c r="B11682" s="81"/>
      <c r="C11682" s="56"/>
      <c r="D11682" s="57"/>
      <c r="E11682" s="86"/>
      <c r="F11682" s="62"/>
      <c r="G11682" s="63"/>
      <c r="H11682" s="64"/>
      <c r="I11682" s="70"/>
    </row>
    <row r="11683" spans="1:9" hidden="1" x14ac:dyDescent="0.25">
      <c r="A11683" s="224"/>
      <c r="B11683" s="81"/>
      <c r="C11683" s="65"/>
      <c r="D11683" s="57"/>
      <c r="E11683" s="56"/>
      <c r="F11683" s="62"/>
      <c r="G11683" s="63"/>
      <c r="H11683" s="64"/>
      <c r="I11683" s="70"/>
    </row>
    <row r="11684" spans="1:9" hidden="1" x14ac:dyDescent="0.25">
      <c r="A11684" s="224"/>
      <c r="B11684" s="74"/>
      <c r="C11684" s="56"/>
      <c r="D11684" s="57"/>
      <c r="E11684" s="72"/>
      <c r="F11684" s="62"/>
      <c r="G11684" s="63"/>
      <c r="H11684" s="64"/>
      <c r="I11684" s="70"/>
    </row>
    <row r="11685" spans="1:9" hidden="1" x14ac:dyDescent="0.25">
      <c r="A11685" s="224"/>
      <c r="B11685" s="56"/>
      <c r="C11685" s="194"/>
      <c r="D11685" s="57"/>
      <c r="E11685" s="72"/>
      <c r="F11685" s="62"/>
      <c r="G11685" s="63"/>
      <c r="H11685" s="64"/>
      <c r="I11685" s="70"/>
    </row>
    <row r="11686" spans="1:9" hidden="1" x14ac:dyDescent="0.25">
      <c r="A11686" s="224"/>
      <c r="B11686" s="55"/>
      <c r="C11686" s="65"/>
      <c r="D11686" s="57"/>
      <c r="E11686" s="72"/>
      <c r="F11686" s="62"/>
      <c r="G11686" s="63"/>
      <c r="H11686" s="64"/>
      <c r="I11686" s="70"/>
    </row>
    <row r="11687" spans="1:9" hidden="1" x14ac:dyDescent="0.25">
      <c r="A11687" s="224"/>
      <c r="B11687" s="55"/>
      <c r="C11687" s="56"/>
      <c r="D11687" s="57"/>
      <c r="E11687" s="72"/>
      <c r="F11687" s="62"/>
      <c r="G11687" s="63"/>
      <c r="H11687" s="64"/>
      <c r="I11687" s="70"/>
    </row>
    <row r="11688" spans="1:9" hidden="1" x14ac:dyDescent="0.25">
      <c r="A11688" s="224"/>
      <c r="B11688" s="68"/>
      <c r="C11688" s="56"/>
      <c r="D11688" s="57"/>
      <c r="E11688" s="72"/>
      <c r="F11688" s="77"/>
      <c r="G11688" s="63"/>
      <c r="H11688" s="64"/>
      <c r="I11688" s="70"/>
    </row>
    <row r="11689" spans="1:9" hidden="1" x14ac:dyDescent="0.25">
      <c r="A11689" s="224"/>
      <c r="B11689" s="68"/>
      <c r="C11689" s="56"/>
      <c r="D11689" s="57"/>
      <c r="E11689" s="72"/>
      <c r="F11689" s="62"/>
      <c r="G11689" s="63"/>
      <c r="H11689" s="64"/>
      <c r="I11689" s="70"/>
    </row>
    <row r="11690" spans="1:9" hidden="1" x14ac:dyDescent="0.25">
      <c r="A11690" s="224"/>
      <c r="B11690" s="68"/>
      <c r="C11690" s="56"/>
      <c r="D11690" s="57"/>
      <c r="E11690" s="72"/>
      <c r="F11690" s="62"/>
      <c r="G11690" s="63"/>
      <c r="H11690" s="64"/>
      <c r="I11690" s="70"/>
    </row>
    <row r="11691" spans="1:9" hidden="1" x14ac:dyDescent="0.25">
      <c r="A11691" s="224"/>
      <c r="B11691" s="55"/>
      <c r="C11691" s="56"/>
      <c r="D11691" s="57"/>
      <c r="E11691" s="72"/>
      <c r="F11691" s="58"/>
      <c r="G11691" s="63"/>
      <c r="H11691" s="64"/>
      <c r="I11691" s="70"/>
    </row>
    <row r="11692" spans="1:9" hidden="1" x14ac:dyDescent="0.25">
      <c r="A11692" s="224"/>
      <c r="B11692" s="55"/>
      <c r="C11692" s="56"/>
      <c r="D11692" s="87"/>
      <c r="E11692" s="72"/>
      <c r="F11692" s="62"/>
      <c r="G11692" s="63"/>
      <c r="H11692" s="64"/>
      <c r="I11692" s="70"/>
    </row>
    <row r="11693" spans="1:9" hidden="1" x14ac:dyDescent="0.25">
      <c r="A11693" s="224"/>
      <c r="B11693" s="55"/>
      <c r="C11693" s="56"/>
      <c r="D11693" s="61"/>
      <c r="E11693" s="56"/>
      <c r="F11693" s="59"/>
      <c r="G11693" s="63"/>
      <c r="H11693" s="64"/>
      <c r="I11693" s="70"/>
    </row>
    <row r="11694" spans="1:9" hidden="1" x14ac:dyDescent="0.25">
      <c r="A11694" s="224"/>
      <c r="B11694" s="95"/>
      <c r="C11694" s="80"/>
      <c r="D11694" s="57"/>
      <c r="E11694" s="66"/>
      <c r="F11694" s="62"/>
      <c r="G11694" s="63"/>
      <c r="H11694" s="64"/>
      <c r="I11694" s="70"/>
    </row>
    <row r="11695" spans="1:9" hidden="1" x14ac:dyDescent="0.25">
      <c r="A11695" s="224"/>
      <c r="B11695" s="56"/>
      <c r="C11695" s="56"/>
      <c r="D11695" s="128"/>
      <c r="E11695" s="72"/>
      <c r="F11695" s="62"/>
      <c r="G11695" s="63"/>
      <c r="H11695" s="64"/>
      <c r="I11695" s="70"/>
    </row>
    <row r="11696" spans="1:9" hidden="1" x14ac:dyDescent="0.25">
      <c r="A11696" s="224"/>
      <c r="B11696" s="56"/>
      <c r="C11696" s="75"/>
      <c r="D11696" s="57"/>
      <c r="E11696" s="72"/>
      <c r="F11696" s="62"/>
      <c r="G11696" s="63"/>
      <c r="H11696" s="64"/>
      <c r="I11696" s="70"/>
    </row>
    <row r="11697" spans="1:9" hidden="1" x14ac:dyDescent="0.25">
      <c r="A11697" s="224"/>
      <c r="B11697" s="55"/>
      <c r="C11697" s="123"/>
      <c r="D11697" s="56"/>
      <c r="E11697" s="66"/>
      <c r="F11697" s="62"/>
      <c r="G11697" s="63"/>
      <c r="H11697" s="64"/>
      <c r="I11697" s="73"/>
    </row>
    <row r="11698" spans="1:9" hidden="1" x14ac:dyDescent="0.25">
      <c r="A11698" s="224"/>
      <c r="B11698" s="95"/>
      <c r="C11698" s="56"/>
      <c r="D11698" s="57"/>
      <c r="E11698" s="66"/>
      <c r="F11698" s="62"/>
      <c r="G11698" s="63"/>
      <c r="H11698" s="64"/>
      <c r="I11698" s="73"/>
    </row>
    <row r="11699" spans="1:9" hidden="1" x14ac:dyDescent="0.25">
      <c r="A11699" s="224"/>
      <c r="B11699" s="68"/>
      <c r="C11699" s="56"/>
      <c r="D11699" s="57"/>
      <c r="E11699" s="66"/>
      <c r="F11699" s="59"/>
      <c r="G11699" s="63"/>
      <c r="H11699" s="64"/>
      <c r="I11699" s="73"/>
    </row>
    <row r="11700" spans="1:9" hidden="1" x14ac:dyDescent="0.25">
      <c r="A11700" s="224"/>
      <c r="B11700" s="55"/>
      <c r="C11700" s="56"/>
      <c r="D11700" s="57"/>
      <c r="E11700" s="72"/>
      <c r="F11700" s="62"/>
      <c r="G11700" s="63"/>
      <c r="H11700" s="64"/>
      <c r="I11700" s="73"/>
    </row>
    <row r="11701" spans="1:9" hidden="1" x14ac:dyDescent="0.25">
      <c r="A11701" s="224"/>
      <c r="B11701" s="81"/>
      <c r="C11701" s="56"/>
      <c r="D11701" s="57"/>
      <c r="E11701" s="86"/>
      <c r="F11701" s="62"/>
      <c r="G11701" s="63"/>
      <c r="H11701" s="64"/>
      <c r="I11701" s="73"/>
    </row>
    <row r="11702" spans="1:9" hidden="1" x14ac:dyDescent="0.25">
      <c r="A11702" s="224"/>
      <c r="B11702" s="95"/>
      <c r="C11702" s="80"/>
      <c r="D11702" s="57"/>
      <c r="E11702" s="66"/>
      <c r="F11702" s="62"/>
      <c r="G11702" s="63"/>
      <c r="H11702" s="64"/>
      <c r="I11702" s="73"/>
    </row>
    <row r="11703" spans="1:9" hidden="1" x14ac:dyDescent="0.25">
      <c r="A11703" s="224"/>
      <c r="B11703" s="55"/>
      <c r="C11703" s="75"/>
      <c r="D11703" s="57"/>
      <c r="E11703" s="72"/>
      <c r="F11703" s="62"/>
      <c r="G11703" s="63"/>
      <c r="H11703" s="64"/>
      <c r="I11703" s="73"/>
    </row>
    <row r="11704" spans="1:9" hidden="1" x14ac:dyDescent="0.25">
      <c r="A11704" s="224"/>
      <c r="B11704" s="56"/>
      <c r="C11704" s="123"/>
      <c r="D11704" s="57"/>
      <c r="E11704" s="66"/>
      <c r="F11704" s="62"/>
      <c r="G11704" s="63"/>
      <c r="H11704" s="64"/>
      <c r="I11704" s="73"/>
    </row>
    <row r="11705" spans="1:9" hidden="1" x14ac:dyDescent="0.25">
      <c r="A11705" s="224"/>
      <c r="B11705" s="55"/>
      <c r="C11705" s="56"/>
      <c r="D11705" s="87"/>
      <c r="E11705" s="72"/>
      <c r="F11705" s="62"/>
      <c r="G11705" s="63"/>
      <c r="H11705" s="64"/>
      <c r="I11705" s="73"/>
    </row>
    <row r="11706" spans="1:9" hidden="1" x14ac:dyDescent="0.25">
      <c r="A11706" s="224"/>
      <c r="B11706" s="56"/>
      <c r="C11706" s="56"/>
      <c r="D11706" s="61"/>
      <c r="E11706" s="56"/>
      <c r="F11706" s="62"/>
      <c r="G11706" s="63"/>
      <c r="H11706" s="64"/>
      <c r="I11706" s="56"/>
    </row>
    <row r="11707" spans="1:9" hidden="1" x14ac:dyDescent="0.25">
      <c r="A11707" s="224"/>
      <c r="B11707" s="55"/>
      <c r="C11707" s="75"/>
      <c r="D11707" s="57"/>
      <c r="E11707" s="86"/>
      <c r="F11707" s="67"/>
      <c r="G11707" s="63"/>
      <c r="H11707" s="64"/>
      <c r="I11707" s="73"/>
    </row>
    <row r="11708" spans="1:9" hidden="1" x14ac:dyDescent="0.25">
      <c r="A11708" s="224"/>
      <c r="B11708" s="56"/>
      <c r="C11708" s="56"/>
      <c r="D11708" s="61"/>
      <c r="E11708" s="56"/>
      <c r="F11708" s="62"/>
      <c r="G11708" s="63"/>
      <c r="H11708" s="64"/>
      <c r="I11708" s="56"/>
    </row>
    <row r="11709" spans="1:9" hidden="1" x14ac:dyDescent="0.25">
      <c r="A11709" s="224"/>
      <c r="B11709" s="56"/>
      <c r="C11709" s="56"/>
      <c r="D11709" s="57"/>
      <c r="E11709" s="72"/>
      <c r="F11709" s="62"/>
      <c r="G11709" s="63"/>
      <c r="H11709" s="64"/>
      <c r="I11709" s="56"/>
    </row>
    <row r="11710" spans="1:9" hidden="1" x14ac:dyDescent="0.25">
      <c r="A11710" s="224"/>
      <c r="B11710" s="56"/>
      <c r="C11710" s="80"/>
      <c r="D11710" s="57"/>
      <c r="E11710" s="72"/>
      <c r="F11710" s="62"/>
      <c r="G11710" s="63"/>
      <c r="H11710" s="64"/>
      <c r="I11710" s="56"/>
    </row>
    <row r="11711" spans="1:9" hidden="1" x14ac:dyDescent="0.25">
      <c r="A11711" s="224"/>
      <c r="B11711" s="56"/>
      <c r="C11711" s="81"/>
      <c r="D11711" s="57"/>
      <c r="E11711" s="66"/>
      <c r="F11711" s="62"/>
      <c r="G11711" s="63"/>
      <c r="H11711" s="64"/>
      <c r="I11711" s="56"/>
    </row>
    <row r="11712" spans="1:9" hidden="1" x14ac:dyDescent="0.25">
      <c r="A11712" s="224"/>
      <c r="B11712" s="55"/>
      <c r="C11712" s="56"/>
      <c r="D11712" s="57"/>
      <c r="E11712" s="66"/>
      <c r="F11712" s="76"/>
      <c r="G11712" s="63"/>
      <c r="H11712" s="64"/>
      <c r="I11712" s="56"/>
    </row>
    <row r="11713" spans="1:9" hidden="1" x14ac:dyDescent="0.25">
      <c r="A11713" s="224"/>
      <c r="B11713" s="56"/>
      <c r="C11713" s="56"/>
      <c r="D11713" s="57"/>
      <c r="E11713" s="72"/>
      <c r="F11713" s="62"/>
      <c r="G11713" s="63"/>
      <c r="H11713" s="64"/>
      <c r="I11713" s="56"/>
    </row>
    <row r="11714" spans="1:9" hidden="1" x14ac:dyDescent="0.25">
      <c r="A11714" s="224"/>
      <c r="B11714" s="56"/>
      <c r="C11714" s="80"/>
      <c r="D11714" s="57"/>
      <c r="E11714" s="72"/>
      <c r="F11714" s="62"/>
      <c r="G11714" s="63"/>
      <c r="H11714" s="64"/>
      <c r="I11714" s="56"/>
    </row>
    <row r="11715" spans="1:9" hidden="1" x14ac:dyDescent="0.25">
      <c r="A11715" s="224"/>
      <c r="B11715" s="56"/>
      <c r="C11715" s="56"/>
      <c r="D11715" s="57"/>
      <c r="E11715" s="72"/>
      <c r="F11715" s="62"/>
      <c r="G11715" s="63"/>
      <c r="H11715" s="64"/>
      <c r="I11715" s="73"/>
    </row>
    <row r="11716" spans="1:9" hidden="1" x14ac:dyDescent="0.25">
      <c r="A11716" s="224"/>
      <c r="B11716" s="56"/>
      <c r="C11716" s="56"/>
      <c r="D11716" s="57"/>
      <c r="E11716" s="72"/>
      <c r="F11716" s="77"/>
      <c r="G11716" s="63"/>
      <c r="H11716" s="64"/>
      <c r="I11716" s="73"/>
    </row>
    <row r="11717" spans="1:9" hidden="1" x14ac:dyDescent="0.25">
      <c r="A11717" s="224"/>
      <c r="B11717" s="56"/>
      <c r="C11717" s="56"/>
      <c r="D11717" s="83"/>
      <c r="E11717" s="84"/>
      <c r="F11717" s="76"/>
      <c r="G11717" s="63"/>
      <c r="H11717" s="64"/>
      <c r="I11717" s="73"/>
    </row>
    <row r="11718" spans="1:9" hidden="1" x14ac:dyDescent="0.25">
      <c r="A11718" s="224"/>
      <c r="B11718" s="56"/>
      <c r="C11718" s="56"/>
      <c r="D11718" s="72"/>
      <c r="E11718" s="56"/>
      <c r="F11718" s="77"/>
      <c r="G11718" s="63"/>
      <c r="H11718" s="64"/>
      <c r="I11718" s="73"/>
    </row>
    <row r="11719" spans="1:9" hidden="1" x14ac:dyDescent="0.25">
      <c r="A11719" s="224"/>
      <c r="B11719" s="55"/>
      <c r="C11719" s="75"/>
      <c r="D11719" s="61"/>
      <c r="E11719" s="56"/>
      <c r="F11719" s="77"/>
      <c r="G11719" s="63"/>
      <c r="H11719" s="64"/>
      <c r="I11719" s="56"/>
    </row>
    <row r="11720" spans="1:9" hidden="1" x14ac:dyDescent="0.25">
      <c r="A11720" s="224"/>
      <c r="B11720" s="56"/>
      <c r="C11720" s="56"/>
      <c r="D11720" s="61"/>
      <c r="E11720" s="56"/>
      <c r="F11720" s="97"/>
      <c r="G11720" s="63"/>
      <c r="H11720" s="64"/>
      <c r="I11720" s="56"/>
    </row>
    <row r="11721" spans="1:9" hidden="1" x14ac:dyDescent="0.25">
      <c r="A11721" s="224"/>
      <c r="B11721" s="55"/>
      <c r="C11721" s="56"/>
      <c r="D11721" s="57"/>
      <c r="E11721" s="56"/>
      <c r="F11721" s="67"/>
      <c r="G11721" s="63"/>
      <c r="H11721" s="64"/>
      <c r="I11721" s="56"/>
    </row>
    <row r="11722" spans="1:9" hidden="1" x14ac:dyDescent="0.25">
      <c r="A11722" s="224"/>
      <c r="B11722" s="55"/>
      <c r="C11722" s="56"/>
      <c r="D11722" s="57"/>
      <c r="E11722" s="66"/>
      <c r="F11722" s="76"/>
      <c r="G11722" s="63"/>
      <c r="H11722" s="64"/>
      <c r="I11722" s="56"/>
    </row>
    <row r="11723" spans="1:9" hidden="1" x14ac:dyDescent="0.25">
      <c r="A11723" s="224"/>
      <c r="B11723" s="56"/>
      <c r="C11723" s="56"/>
      <c r="D11723" s="57"/>
      <c r="E11723" s="72"/>
      <c r="F11723" s="62"/>
      <c r="G11723" s="63"/>
      <c r="H11723" s="64"/>
      <c r="I11723" s="56"/>
    </row>
    <row r="11724" spans="1:9" hidden="1" x14ac:dyDescent="0.25">
      <c r="A11724" s="224"/>
      <c r="B11724" s="56"/>
      <c r="C11724" s="80"/>
      <c r="D11724" s="57"/>
      <c r="E11724" s="72"/>
      <c r="F11724" s="62"/>
      <c r="G11724" s="63"/>
      <c r="H11724" s="64"/>
      <c r="I11724" s="56"/>
    </row>
    <row r="11725" spans="1:9" hidden="1" x14ac:dyDescent="0.25">
      <c r="A11725" s="224"/>
      <c r="B11725" s="56"/>
      <c r="C11725" s="56"/>
      <c r="D11725" s="57"/>
      <c r="E11725" s="72"/>
      <c r="F11725" s="62"/>
      <c r="G11725" s="63"/>
      <c r="H11725" s="64"/>
      <c r="I11725" s="56"/>
    </row>
    <row r="11726" spans="1:9" hidden="1" x14ac:dyDescent="0.25">
      <c r="A11726" s="224"/>
      <c r="B11726" s="56"/>
      <c r="C11726" s="71"/>
      <c r="D11726" s="57"/>
      <c r="E11726" s="66"/>
      <c r="F11726" s="63"/>
      <c r="G11726" s="63"/>
      <c r="H11726" s="64"/>
      <c r="I11726" s="56"/>
    </row>
    <row r="11727" spans="1:9" hidden="1" x14ac:dyDescent="0.25">
      <c r="A11727" s="224"/>
      <c r="B11727" s="56"/>
      <c r="C11727" s="71"/>
      <c r="D11727" s="57"/>
      <c r="E11727" s="86"/>
      <c r="F11727" s="62"/>
      <c r="G11727" s="63"/>
      <c r="H11727" s="64"/>
      <c r="I11727" s="56"/>
    </row>
    <row r="11728" spans="1:9" hidden="1" x14ac:dyDescent="0.25">
      <c r="A11728" s="224"/>
      <c r="B11728" s="68"/>
      <c r="C11728" s="56"/>
      <c r="D11728" s="61"/>
      <c r="E11728" s="69"/>
      <c r="F11728" s="62"/>
      <c r="G11728" s="63"/>
      <c r="H11728" s="64"/>
      <c r="I11728" s="56"/>
    </row>
    <row r="11729" spans="1:9" hidden="1" x14ac:dyDescent="0.25">
      <c r="A11729" s="224"/>
      <c r="B11729" s="55"/>
      <c r="C11729" s="75"/>
      <c r="D11729" s="57"/>
      <c r="E11729" s="66"/>
      <c r="F11729" s="62"/>
      <c r="G11729" s="63"/>
      <c r="H11729" s="64"/>
      <c r="I11729" s="56"/>
    </row>
    <row r="11730" spans="1:9" hidden="1" x14ac:dyDescent="0.25">
      <c r="A11730" s="224"/>
      <c r="B11730" s="68"/>
      <c r="C11730" s="56"/>
      <c r="D11730" s="61"/>
      <c r="E11730" s="66"/>
      <c r="F11730" s="62"/>
      <c r="G11730" s="63"/>
      <c r="H11730" s="64"/>
      <c r="I11730" s="56"/>
    </row>
    <row r="11731" spans="1:9" hidden="1" x14ac:dyDescent="0.25">
      <c r="A11731" s="224"/>
      <c r="B11731" s="81"/>
      <c r="C11731" s="56"/>
      <c r="D11731" s="57"/>
      <c r="E11731" s="86"/>
      <c r="F11731" s="62"/>
      <c r="G11731" s="63"/>
      <c r="H11731" s="64"/>
      <c r="I11731" s="56"/>
    </row>
    <row r="11732" spans="1:9" hidden="1" x14ac:dyDescent="0.25">
      <c r="A11732" s="224"/>
      <c r="B11732" s="81"/>
      <c r="C11732" s="56"/>
      <c r="D11732" s="57"/>
      <c r="E11732" s="56"/>
      <c r="F11732" s="62"/>
      <c r="G11732" s="63"/>
      <c r="H11732" s="64"/>
      <c r="I11732" s="56"/>
    </row>
    <row r="11733" spans="1:9" hidden="1" x14ac:dyDescent="0.25">
      <c r="A11733" s="224"/>
      <c r="B11733" s="74"/>
      <c r="C11733" s="56"/>
      <c r="D11733" s="83"/>
      <c r="E11733" s="72"/>
      <c r="F11733" s="76"/>
      <c r="G11733" s="63"/>
      <c r="H11733" s="64"/>
      <c r="I11733" s="56"/>
    </row>
    <row r="11734" spans="1:9" hidden="1" x14ac:dyDescent="0.25">
      <c r="A11734" s="224"/>
      <c r="B11734" s="81"/>
      <c r="C11734" s="75"/>
      <c r="D11734" s="57"/>
      <c r="E11734" s="72"/>
      <c r="F11734" s="76"/>
      <c r="G11734" s="63"/>
      <c r="H11734" s="64"/>
      <c r="I11734" s="56"/>
    </row>
    <row r="11735" spans="1:9" hidden="1" x14ac:dyDescent="0.25">
      <c r="A11735" s="224"/>
      <c r="B11735" s="56"/>
      <c r="C11735" s="80"/>
      <c r="D11735" s="56"/>
      <c r="E11735" s="66"/>
      <c r="F11735" s="58"/>
      <c r="G11735" s="63"/>
      <c r="H11735" s="64"/>
      <c r="I11735" s="56"/>
    </row>
    <row r="11736" spans="1:9" hidden="1" x14ac:dyDescent="0.25">
      <c r="A11736" s="224"/>
      <c r="B11736" s="55"/>
      <c r="C11736" s="56"/>
      <c r="D11736" s="98"/>
      <c r="E11736" s="66"/>
      <c r="F11736" s="77"/>
      <c r="G11736" s="63"/>
      <c r="H11736" s="64"/>
      <c r="I11736" s="56"/>
    </row>
    <row r="11737" spans="1:9" hidden="1" x14ac:dyDescent="0.25">
      <c r="A11737" s="224"/>
      <c r="B11737" s="56"/>
      <c r="C11737" s="75"/>
      <c r="D11737" s="57"/>
      <c r="E11737" s="66"/>
      <c r="F11737" s="76"/>
      <c r="G11737" s="63"/>
      <c r="H11737" s="64"/>
      <c r="I11737" s="56"/>
    </row>
    <row r="11738" spans="1:9" hidden="1" x14ac:dyDescent="0.25">
      <c r="A11738" s="224"/>
      <c r="B11738" s="55"/>
      <c r="C11738" s="56"/>
      <c r="D11738" s="57"/>
      <c r="E11738" s="72"/>
      <c r="F11738" s="67"/>
      <c r="G11738" s="63"/>
      <c r="H11738" s="64"/>
      <c r="I11738" s="56"/>
    </row>
    <row r="11739" spans="1:9" hidden="1" x14ac:dyDescent="0.25">
      <c r="A11739" s="224"/>
      <c r="B11739" s="56"/>
      <c r="C11739" s="56"/>
      <c r="D11739" s="57"/>
      <c r="E11739" s="56"/>
      <c r="F11739" s="76"/>
      <c r="G11739" s="63"/>
      <c r="H11739" s="64"/>
      <c r="I11739" s="56"/>
    </row>
    <row r="11740" spans="1:9" hidden="1" x14ac:dyDescent="0.25">
      <c r="A11740" s="224"/>
      <c r="B11740" s="56"/>
      <c r="C11740" s="56"/>
      <c r="D11740" s="83"/>
      <c r="E11740" s="66"/>
      <c r="F11740" s="76"/>
      <c r="G11740" s="63"/>
      <c r="H11740" s="64"/>
      <c r="I11740" s="56"/>
    </row>
    <row r="11741" spans="1:9" hidden="1" x14ac:dyDescent="0.25">
      <c r="A11741" s="224"/>
      <c r="B11741" s="56"/>
      <c r="C11741" s="56"/>
      <c r="D11741" s="98"/>
      <c r="E11741" s="56"/>
      <c r="F11741" s="77"/>
      <c r="G11741" s="63"/>
      <c r="H11741" s="64"/>
      <c r="I11741" s="70"/>
    </row>
    <row r="11742" spans="1:9" hidden="1" x14ac:dyDescent="0.25">
      <c r="A11742" s="224"/>
      <c r="B11742" s="56"/>
      <c r="C11742" s="56"/>
      <c r="D11742" s="57"/>
      <c r="E11742" s="72"/>
      <c r="F11742" s="77"/>
      <c r="G11742" s="63"/>
      <c r="H11742" s="64"/>
      <c r="I11742" s="70"/>
    </row>
    <row r="11743" spans="1:9" hidden="1" x14ac:dyDescent="0.25">
      <c r="A11743" s="224"/>
      <c r="B11743" s="68"/>
      <c r="C11743" s="56"/>
      <c r="D11743" s="61"/>
      <c r="E11743" s="72"/>
      <c r="F11743" s="62"/>
      <c r="G11743" s="63"/>
      <c r="H11743" s="64"/>
      <c r="I11743" s="70"/>
    </row>
    <row r="11744" spans="1:9" hidden="1" x14ac:dyDescent="0.25">
      <c r="A11744" s="224"/>
      <c r="B11744" s="60"/>
      <c r="C11744" s="56"/>
      <c r="D11744" s="61"/>
      <c r="E11744" s="56"/>
      <c r="F11744" s="62"/>
      <c r="G11744" s="63"/>
      <c r="H11744" s="64"/>
      <c r="I11744" s="70"/>
    </row>
    <row r="11745" spans="1:9" hidden="1" x14ac:dyDescent="0.25">
      <c r="A11745" s="224"/>
      <c r="B11745" s="56"/>
      <c r="C11745" s="56"/>
      <c r="D11745" s="61"/>
      <c r="E11745" s="56"/>
      <c r="F11745" s="97"/>
      <c r="G11745" s="63"/>
      <c r="H11745" s="64"/>
      <c r="I11745" s="70"/>
    </row>
    <row r="11746" spans="1:9" hidden="1" x14ac:dyDescent="0.25">
      <c r="A11746" s="224"/>
      <c r="B11746" s="55"/>
      <c r="C11746" s="56"/>
      <c r="D11746" s="57"/>
      <c r="E11746" s="56"/>
      <c r="F11746" s="67"/>
      <c r="G11746" s="63"/>
      <c r="H11746" s="64"/>
      <c r="I11746" s="70"/>
    </row>
    <row r="11747" spans="1:9" hidden="1" x14ac:dyDescent="0.25">
      <c r="A11747" s="224"/>
      <c r="B11747" s="55"/>
      <c r="C11747" s="56"/>
      <c r="D11747" s="57"/>
      <c r="E11747" s="72"/>
      <c r="F11747" s="62"/>
      <c r="G11747" s="63"/>
      <c r="H11747" s="64"/>
      <c r="I11747" s="70"/>
    </row>
    <row r="11748" spans="1:9" hidden="1" x14ac:dyDescent="0.25">
      <c r="A11748" s="224"/>
      <c r="B11748" s="68"/>
      <c r="C11748" s="56"/>
      <c r="D11748" s="61"/>
      <c r="E11748" s="66"/>
      <c r="F11748" s="62"/>
      <c r="G11748" s="63"/>
      <c r="H11748" s="64"/>
      <c r="I11748" s="70"/>
    </row>
    <row r="11749" spans="1:9" hidden="1" x14ac:dyDescent="0.25">
      <c r="A11749" s="224"/>
      <c r="B11749" s="81"/>
      <c r="C11749" s="56"/>
      <c r="D11749" s="57"/>
      <c r="E11749" s="86"/>
      <c r="F11749" s="62"/>
      <c r="G11749" s="63"/>
      <c r="H11749" s="64"/>
      <c r="I11749" s="70"/>
    </row>
    <row r="11750" spans="1:9" hidden="1" x14ac:dyDescent="0.25">
      <c r="A11750" s="224"/>
      <c r="B11750" s="81"/>
      <c r="C11750" s="56"/>
      <c r="D11750" s="57"/>
      <c r="E11750" s="56"/>
      <c r="F11750" s="62"/>
      <c r="G11750" s="63"/>
      <c r="H11750" s="64"/>
      <c r="I11750" s="70"/>
    </row>
    <row r="11751" spans="1:9" hidden="1" x14ac:dyDescent="0.25">
      <c r="A11751" s="224"/>
      <c r="B11751" s="56"/>
      <c r="C11751" s="56"/>
      <c r="D11751" s="57"/>
      <c r="E11751" s="56"/>
      <c r="F11751" s="76"/>
      <c r="G11751" s="63"/>
      <c r="H11751" s="64"/>
      <c r="I11751" s="70"/>
    </row>
    <row r="11752" spans="1:9" hidden="1" x14ac:dyDescent="0.25">
      <c r="A11752" s="224"/>
      <c r="B11752" s="56"/>
      <c r="C11752" s="56"/>
      <c r="D11752" s="57"/>
      <c r="E11752" s="72"/>
      <c r="F11752" s="62"/>
      <c r="G11752" s="63"/>
      <c r="H11752" s="64"/>
      <c r="I11752" s="70"/>
    </row>
    <row r="11753" spans="1:9" hidden="1" x14ac:dyDescent="0.25">
      <c r="A11753" s="224"/>
      <c r="B11753" s="56"/>
      <c r="C11753" s="56"/>
      <c r="D11753" s="105"/>
      <c r="E11753" s="72"/>
      <c r="F11753" s="59"/>
      <c r="G11753" s="63"/>
      <c r="H11753" s="64"/>
      <c r="I11753" s="70"/>
    </row>
    <row r="11754" spans="1:9" hidden="1" x14ac:dyDescent="0.25">
      <c r="A11754" s="224"/>
      <c r="B11754" s="60"/>
      <c r="C11754" s="56"/>
      <c r="D11754" s="61"/>
      <c r="E11754" s="56"/>
      <c r="F11754" s="62"/>
      <c r="G11754" s="63"/>
      <c r="H11754" s="64"/>
      <c r="I11754" s="70"/>
    </row>
    <row r="11755" spans="1:9" hidden="1" x14ac:dyDescent="0.25">
      <c r="A11755" s="224"/>
      <c r="B11755" s="56"/>
      <c r="C11755" s="56"/>
      <c r="D11755" s="61"/>
      <c r="E11755" s="56"/>
      <c r="F11755" s="59"/>
      <c r="G11755" s="63"/>
      <c r="H11755" s="64"/>
      <c r="I11755" s="70"/>
    </row>
    <row r="11756" spans="1:9" hidden="1" x14ac:dyDescent="0.25">
      <c r="A11756" s="224"/>
      <c r="B11756" s="68"/>
      <c r="C11756" s="56"/>
      <c r="D11756" s="57"/>
      <c r="E11756" s="66"/>
      <c r="F11756" s="59"/>
      <c r="G11756" s="63"/>
      <c r="H11756" s="64"/>
      <c r="I11756" s="70"/>
    </row>
    <row r="11757" spans="1:9" hidden="1" x14ac:dyDescent="0.25">
      <c r="A11757" s="224"/>
      <c r="B11757" s="56"/>
      <c r="C11757" s="56"/>
      <c r="D11757" s="57"/>
      <c r="E11757" s="72"/>
      <c r="F11757" s="62"/>
      <c r="G11757" s="63"/>
      <c r="H11757" s="64"/>
      <c r="I11757" s="70"/>
    </row>
    <row r="11758" spans="1:9" hidden="1" x14ac:dyDescent="0.25">
      <c r="A11758" s="224"/>
      <c r="B11758" s="56"/>
      <c r="C11758" s="111"/>
      <c r="D11758" s="61"/>
      <c r="E11758" s="69"/>
      <c r="F11758" s="62"/>
      <c r="G11758" s="63"/>
      <c r="H11758" s="64"/>
      <c r="I11758" s="73"/>
    </row>
    <row r="11759" spans="1:9" hidden="1" x14ac:dyDescent="0.25">
      <c r="A11759" s="224"/>
      <c r="B11759" s="55"/>
      <c r="C11759" s="56"/>
      <c r="D11759" s="57"/>
      <c r="E11759" s="72"/>
      <c r="F11759" s="62"/>
      <c r="G11759" s="63"/>
      <c r="H11759" s="64"/>
      <c r="I11759" s="70"/>
    </row>
    <row r="11760" spans="1:9" hidden="1" x14ac:dyDescent="0.25">
      <c r="A11760" s="224"/>
      <c r="B11760" s="68"/>
      <c r="C11760" s="56"/>
      <c r="D11760" s="57"/>
      <c r="E11760" s="72"/>
      <c r="F11760" s="62"/>
      <c r="G11760" s="63"/>
      <c r="H11760" s="64"/>
      <c r="I11760" s="70"/>
    </row>
    <row r="11761" spans="1:9" hidden="1" x14ac:dyDescent="0.25">
      <c r="A11761" s="224"/>
      <c r="B11761" s="68"/>
      <c r="C11761" s="56"/>
      <c r="D11761" s="57"/>
      <c r="E11761" s="56"/>
      <c r="F11761" s="62"/>
      <c r="G11761" s="63"/>
      <c r="H11761" s="64"/>
      <c r="I11761" s="70"/>
    </row>
    <row r="11762" spans="1:9" hidden="1" x14ac:dyDescent="0.25">
      <c r="A11762" s="224"/>
      <c r="B11762" s="68"/>
      <c r="C11762" s="56"/>
      <c r="D11762" s="57"/>
      <c r="E11762" s="56"/>
      <c r="F11762" s="62"/>
      <c r="G11762" s="63"/>
      <c r="H11762" s="64"/>
      <c r="I11762" s="70"/>
    </row>
    <row r="11763" spans="1:9" hidden="1" x14ac:dyDescent="0.25">
      <c r="A11763" s="224"/>
      <c r="B11763" s="56"/>
      <c r="C11763" s="56"/>
      <c r="D11763" s="57"/>
      <c r="E11763" s="66"/>
      <c r="F11763" s="76"/>
      <c r="G11763" s="63"/>
      <c r="H11763" s="64"/>
      <c r="I11763" s="56"/>
    </row>
    <row r="11764" spans="1:9" hidden="1" x14ac:dyDescent="0.25">
      <c r="A11764" s="224"/>
      <c r="B11764" s="56"/>
      <c r="C11764" s="56"/>
      <c r="D11764" s="61"/>
      <c r="E11764" s="56"/>
      <c r="F11764" s="62"/>
      <c r="G11764" s="63"/>
      <c r="H11764" s="64"/>
      <c r="I11764" s="73"/>
    </row>
    <row r="11765" spans="1:9" hidden="1" x14ac:dyDescent="0.25">
      <c r="A11765" s="224"/>
      <c r="B11765" s="55"/>
      <c r="C11765" s="56"/>
      <c r="D11765" s="57"/>
      <c r="E11765" s="66"/>
      <c r="F11765" s="76"/>
      <c r="G11765" s="63"/>
      <c r="H11765" s="64"/>
      <c r="I11765" s="73"/>
    </row>
    <row r="11766" spans="1:9" hidden="1" x14ac:dyDescent="0.25">
      <c r="A11766" s="224"/>
      <c r="B11766" s="56"/>
      <c r="C11766" s="56"/>
      <c r="D11766" s="61"/>
      <c r="E11766" s="56"/>
      <c r="F11766" s="62"/>
      <c r="G11766" s="63"/>
      <c r="H11766" s="64"/>
      <c r="I11766" s="73"/>
    </row>
    <row r="11767" spans="1:9" hidden="1" x14ac:dyDescent="0.25">
      <c r="A11767" s="224"/>
      <c r="B11767" s="56"/>
      <c r="C11767" s="56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4"/>
      <c r="B11768" s="81"/>
      <c r="C11768" s="56"/>
      <c r="D11768" s="57"/>
      <c r="E11768" s="72"/>
      <c r="F11768" s="62"/>
      <c r="G11768" s="63"/>
      <c r="H11768" s="64"/>
      <c r="I11768" s="56"/>
    </row>
    <row r="11769" spans="1:9" hidden="1" x14ac:dyDescent="0.25">
      <c r="A11769" s="224"/>
      <c r="B11769" s="56"/>
      <c r="C11769" s="56"/>
      <c r="D11769" s="57"/>
      <c r="E11769" s="66"/>
      <c r="F11769" s="59"/>
      <c r="G11769" s="63"/>
      <c r="H11769" s="64"/>
      <c r="I11769" s="56"/>
    </row>
    <row r="11770" spans="1:9" hidden="1" x14ac:dyDescent="0.25">
      <c r="A11770" s="224"/>
      <c r="B11770" s="55"/>
      <c r="C11770" s="56"/>
      <c r="D11770" s="57"/>
      <c r="E11770" s="56"/>
      <c r="F11770" s="67"/>
      <c r="G11770" s="63"/>
      <c r="H11770" s="64"/>
      <c r="I11770" s="56"/>
    </row>
    <row r="11771" spans="1:9" hidden="1" x14ac:dyDescent="0.25">
      <c r="A11771" s="224"/>
      <c r="B11771" s="56"/>
      <c r="C11771" s="56"/>
      <c r="D11771" s="61"/>
      <c r="E11771" s="56"/>
      <c r="F11771" s="62"/>
      <c r="G11771" s="63"/>
      <c r="H11771" s="64"/>
      <c r="I11771" s="56"/>
    </row>
    <row r="11772" spans="1:9" hidden="1" x14ac:dyDescent="0.25">
      <c r="A11772" s="224"/>
      <c r="B11772" s="56"/>
      <c r="C11772" s="56"/>
      <c r="D11772" s="61"/>
      <c r="E11772" s="56"/>
      <c r="F11772" s="62"/>
      <c r="G11772" s="63"/>
      <c r="H11772" s="64"/>
      <c r="I11772" s="56"/>
    </row>
    <row r="11773" spans="1:9" hidden="1" x14ac:dyDescent="0.25">
      <c r="A11773" s="224"/>
      <c r="B11773" s="56"/>
      <c r="C11773" s="56"/>
      <c r="D11773" s="61"/>
      <c r="E11773" s="72"/>
      <c r="F11773" s="76"/>
      <c r="G11773" s="63"/>
      <c r="H11773" s="64"/>
      <c r="I11773" s="73"/>
    </row>
    <row r="11774" spans="1:9" hidden="1" x14ac:dyDescent="0.25">
      <c r="A11774" s="224"/>
      <c r="B11774" s="56"/>
      <c r="C11774" s="56"/>
      <c r="D11774" s="61"/>
      <c r="E11774" s="56"/>
      <c r="F11774" s="62"/>
      <c r="G11774" s="63"/>
      <c r="H11774" s="64"/>
      <c r="I11774" s="73"/>
    </row>
    <row r="11775" spans="1:9" hidden="1" x14ac:dyDescent="0.25">
      <c r="A11775" s="224"/>
      <c r="B11775" s="56"/>
      <c r="C11775" s="56"/>
      <c r="D11775" s="61"/>
      <c r="E11775" s="56"/>
      <c r="F11775" s="62"/>
      <c r="G11775" s="63"/>
      <c r="H11775" s="64"/>
      <c r="I11775" s="73"/>
    </row>
    <row r="11776" spans="1:9" hidden="1" x14ac:dyDescent="0.25">
      <c r="A11776" s="224"/>
      <c r="B11776" s="56"/>
      <c r="C11776" s="81"/>
      <c r="D11776" s="83"/>
      <c r="E11776" s="84"/>
      <c r="F11776" s="76"/>
      <c r="G11776" s="63"/>
      <c r="H11776" s="64"/>
      <c r="I11776" s="73"/>
    </row>
    <row r="11777" spans="1:9" hidden="1" x14ac:dyDescent="0.25">
      <c r="A11777" s="224"/>
      <c r="B11777" s="56"/>
      <c r="C11777" s="80"/>
      <c r="D11777" s="72"/>
      <c r="E11777" s="84"/>
      <c r="F11777" s="77"/>
      <c r="G11777" s="63"/>
      <c r="H11777" s="64"/>
      <c r="I11777" s="73"/>
    </row>
    <row r="11778" spans="1:9" hidden="1" x14ac:dyDescent="0.25">
      <c r="A11778" s="224"/>
      <c r="B11778" s="55"/>
      <c r="C11778" s="75"/>
      <c r="D11778" s="57"/>
      <c r="E11778" s="84"/>
      <c r="F11778" s="62"/>
      <c r="G11778" s="63"/>
      <c r="H11778" s="64"/>
      <c r="I11778" s="73"/>
    </row>
    <row r="11779" spans="1:9" hidden="1" x14ac:dyDescent="0.25">
      <c r="A11779" s="224"/>
      <c r="B11779" s="56"/>
      <c r="C11779" s="56"/>
      <c r="D11779" s="87"/>
      <c r="E11779" s="84"/>
      <c r="F11779" s="62"/>
      <c r="G11779" s="63"/>
      <c r="H11779" s="64"/>
      <c r="I11779" s="56"/>
    </row>
    <row r="11780" spans="1:9" hidden="1" x14ac:dyDescent="0.25">
      <c r="A11780" s="224"/>
      <c r="B11780" s="56"/>
      <c r="C11780" s="56"/>
      <c r="D11780" s="72"/>
      <c r="E11780" s="56"/>
      <c r="F11780" s="77"/>
      <c r="G11780" s="63"/>
      <c r="H11780" s="64"/>
      <c r="I11780" s="56"/>
    </row>
    <row r="11781" spans="1:9" hidden="1" x14ac:dyDescent="0.25">
      <c r="A11781" s="224"/>
      <c r="B11781" s="55"/>
      <c r="C11781" s="75"/>
      <c r="D11781" s="61"/>
      <c r="E11781" s="56"/>
      <c r="F11781" s="77"/>
      <c r="G11781" s="63"/>
      <c r="H11781" s="64"/>
      <c r="I11781" s="56"/>
    </row>
    <row r="11782" spans="1:9" hidden="1" x14ac:dyDescent="0.25">
      <c r="A11782" s="224"/>
      <c r="B11782" s="56"/>
      <c r="C11782" s="80"/>
      <c r="D11782" s="57"/>
      <c r="E11782" s="66"/>
      <c r="F11782" s="67"/>
      <c r="G11782" s="63"/>
      <c r="H11782" s="64"/>
      <c r="I11782" s="56"/>
    </row>
    <row r="11783" spans="1:9" hidden="1" x14ac:dyDescent="0.25">
      <c r="A11783" s="224"/>
      <c r="B11783" s="56"/>
      <c r="C11783" s="56"/>
      <c r="D11783" s="57"/>
      <c r="E11783" s="72"/>
      <c r="F11783" s="62"/>
      <c r="G11783" s="63"/>
      <c r="H11783" s="64"/>
      <c r="I11783" s="56"/>
    </row>
    <row r="11784" spans="1:9" hidden="1" x14ac:dyDescent="0.25">
      <c r="A11784" s="224"/>
      <c r="B11784" s="56"/>
      <c r="C11784" s="56"/>
      <c r="D11784" s="57"/>
      <c r="E11784" s="72"/>
      <c r="F11784" s="58"/>
      <c r="G11784" s="63"/>
      <c r="H11784" s="64"/>
      <c r="I11784" s="56"/>
    </row>
    <row r="11785" spans="1:9" hidden="1" x14ac:dyDescent="0.25">
      <c r="A11785" s="224"/>
      <c r="B11785" s="55"/>
      <c r="C11785" s="56"/>
      <c r="D11785" s="57"/>
      <c r="E11785" s="72"/>
      <c r="F11785" s="62"/>
      <c r="G11785" s="63"/>
      <c r="H11785" s="64"/>
      <c r="I11785" s="56"/>
    </row>
    <row r="11786" spans="1:9" hidden="1" x14ac:dyDescent="0.25">
      <c r="A11786" s="224"/>
      <c r="B11786" s="68"/>
      <c r="C11786" s="56"/>
      <c r="D11786" s="61"/>
      <c r="E11786" s="66"/>
      <c r="F11786" s="62"/>
      <c r="G11786" s="63"/>
      <c r="H11786" s="64"/>
      <c r="I11786" s="56"/>
    </row>
    <row r="11787" spans="1:9" hidden="1" x14ac:dyDescent="0.25">
      <c r="A11787" s="224"/>
      <c r="B11787" s="56"/>
      <c r="C11787" s="56"/>
      <c r="D11787" s="61"/>
      <c r="E11787" s="56"/>
      <c r="F11787" s="62"/>
      <c r="G11787" s="63"/>
      <c r="H11787" s="64"/>
      <c r="I11787" s="56"/>
    </row>
    <row r="11788" spans="1:9" hidden="1" x14ac:dyDescent="0.25">
      <c r="A11788" s="224"/>
      <c r="B11788" s="56"/>
      <c r="C11788" s="56"/>
      <c r="D11788" s="61"/>
      <c r="E11788" s="56"/>
      <c r="F11788" s="62"/>
      <c r="G11788" s="63"/>
      <c r="H11788" s="64"/>
      <c r="I11788" s="56"/>
    </row>
    <row r="11789" spans="1:9" hidden="1" x14ac:dyDescent="0.25">
      <c r="A11789" s="224"/>
      <c r="B11789" s="55"/>
      <c r="C11789" s="72"/>
      <c r="D11789" s="57"/>
      <c r="E11789" s="86"/>
      <c r="F11789" s="62"/>
      <c r="G11789" s="63"/>
      <c r="H11789" s="64"/>
      <c r="I11789" s="56"/>
    </row>
    <row r="11790" spans="1:9" hidden="1" x14ac:dyDescent="0.25">
      <c r="A11790" s="224"/>
      <c r="B11790" s="60"/>
      <c r="C11790" s="151"/>
      <c r="D11790" s="57"/>
      <c r="E11790" s="72"/>
      <c r="F11790" s="67"/>
      <c r="G11790" s="63"/>
      <c r="H11790" s="64"/>
      <c r="I11790" s="56"/>
    </row>
    <row r="11791" spans="1:9" hidden="1" x14ac:dyDescent="0.25">
      <c r="A11791" s="224"/>
      <c r="B11791" s="55"/>
      <c r="C11791" s="56"/>
      <c r="D11791" s="57"/>
      <c r="E11791" s="56"/>
      <c r="F11791" s="67"/>
      <c r="G11791" s="63"/>
      <c r="H11791" s="64"/>
      <c r="I11791" s="56"/>
    </row>
    <row r="11792" spans="1:9" hidden="1" x14ac:dyDescent="0.25">
      <c r="A11792" s="224"/>
      <c r="B11792" s="56"/>
      <c r="C11792" s="56"/>
      <c r="D11792" s="57"/>
      <c r="E11792" s="72"/>
      <c r="F11792" s="62"/>
      <c r="G11792" s="63"/>
      <c r="H11792" s="64"/>
      <c r="I11792" s="56"/>
    </row>
    <row r="11793" spans="1:9" hidden="1" x14ac:dyDescent="0.25">
      <c r="A11793" s="224"/>
      <c r="B11793" s="68"/>
      <c r="C11793" s="56"/>
      <c r="D11793" s="61"/>
      <c r="E11793" s="69"/>
      <c r="F11793" s="62"/>
      <c r="G11793" s="63"/>
      <c r="H11793" s="64"/>
      <c r="I11793" s="56"/>
    </row>
    <row r="11794" spans="1:9" hidden="1" x14ac:dyDescent="0.25">
      <c r="A11794" s="224"/>
      <c r="B11794" s="56"/>
      <c r="C11794" s="56"/>
      <c r="D11794" s="57"/>
      <c r="E11794" s="72"/>
      <c r="F11794" s="62"/>
      <c r="G11794" s="63"/>
      <c r="H11794" s="64"/>
      <c r="I11794" s="56"/>
    </row>
    <row r="11795" spans="1:9" hidden="1" x14ac:dyDescent="0.25">
      <c r="A11795" s="224"/>
      <c r="B11795" s="56"/>
      <c r="C11795" s="56"/>
      <c r="D11795" s="57"/>
      <c r="E11795" s="72"/>
      <c r="F11795" s="76"/>
      <c r="G11795" s="63"/>
      <c r="H11795" s="64"/>
      <c r="I11795" s="56"/>
    </row>
    <row r="11796" spans="1:9" hidden="1" x14ac:dyDescent="0.25">
      <c r="A11796" s="224"/>
      <c r="B11796" s="56"/>
      <c r="C11796" s="71"/>
      <c r="D11796" s="57"/>
      <c r="E11796" s="72"/>
      <c r="F11796" s="62"/>
      <c r="G11796" s="63"/>
      <c r="H11796" s="64"/>
      <c r="I11796" s="56"/>
    </row>
    <row r="11797" spans="1:9" hidden="1" x14ac:dyDescent="0.25">
      <c r="A11797" s="224"/>
      <c r="B11797" s="95"/>
      <c r="C11797" s="56"/>
      <c r="D11797" s="57"/>
      <c r="E11797" s="66"/>
      <c r="F11797" s="62"/>
      <c r="G11797" s="63"/>
      <c r="H11797" s="64"/>
      <c r="I11797" s="56"/>
    </row>
    <row r="11798" spans="1:9" hidden="1" x14ac:dyDescent="0.25">
      <c r="A11798" s="224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4"/>
      <c r="B11799" s="56"/>
      <c r="C11799" s="75"/>
      <c r="D11799" s="57"/>
      <c r="E11799" s="72"/>
      <c r="F11799" s="62"/>
      <c r="G11799" s="63"/>
      <c r="H11799" s="64"/>
      <c r="I11799" s="70"/>
    </row>
    <row r="11800" spans="1:9" hidden="1" x14ac:dyDescent="0.25">
      <c r="A11800" s="224"/>
      <c r="B11800" s="56"/>
      <c r="C11800" s="56"/>
      <c r="D11800" s="57"/>
      <c r="E11800" s="56"/>
      <c r="F11800" s="62"/>
      <c r="G11800" s="63"/>
      <c r="H11800" s="64"/>
      <c r="I11800" s="70"/>
    </row>
    <row r="11801" spans="1:9" hidden="1" x14ac:dyDescent="0.25">
      <c r="A11801" s="224"/>
      <c r="B11801" s="56"/>
      <c r="C11801" s="56"/>
      <c r="D11801" s="57"/>
      <c r="E11801" s="56"/>
      <c r="F11801" s="76"/>
      <c r="G11801" s="63"/>
      <c r="H11801" s="64"/>
      <c r="I11801" s="70"/>
    </row>
    <row r="11802" spans="1:9" hidden="1" x14ac:dyDescent="0.25">
      <c r="A11802" s="224"/>
      <c r="B11802" s="56"/>
      <c r="C11802" s="56"/>
      <c r="D11802" s="57"/>
      <c r="E11802" s="72"/>
      <c r="F11802" s="62"/>
      <c r="G11802" s="63"/>
      <c r="H11802" s="64"/>
      <c r="I11802" s="70"/>
    </row>
    <row r="11803" spans="1:9" hidden="1" x14ac:dyDescent="0.25">
      <c r="A11803" s="224"/>
      <c r="B11803" s="56"/>
      <c r="C11803" s="56"/>
      <c r="D11803" s="105"/>
      <c r="E11803" s="72"/>
      <c r="F11803" s="59"/>
      <c r="G11803" s="63"/>
      <c r="H11803" s="64"/>
      <c r="I11803" s="70"/>
    </row>
    <row r="11804" spans="1:9" hidden="1" x14ac:dyDescent="0.25">
      <c r="A11804" s="224"/>
      <c r="B11804" s="60"/>
      <c r="C11804" s="56"/>
      <c r="D11804" s="61"/>
      <c r="E11804" s="56"/>
      <c r="F11804" s="62"/>
      <c r="G11804" s="63"/>
      <c r="H11804" s="64"/>
      <c r="I11804" s="70"/>
    </row>
    <row r="11805" spans="1:9" hidden="1" x14ac:dyDescent="0.25">
      <c r="A11805" s="224"/>
      <c r="B11805" s="56"/>
      <c r="C11805" s="56"/>
      <c r="D11805" s="61"/>
      <c r="E11805" s="56"/>
      <c r="F11805" s="59"/>
      <c r="G11805" s="63"/>
      <c r="H11805" s="64"/>
      <c r="I11805" s="70"/>
    </row>
    <row r="11806" spans="1:9" hidden="1" x14ac:dyDescent="0.25">
      <c r="A11806" s="224"/>
      <c r="B11806" s="68"/>
      <c r="C11806" s="56"/>
      <c r="D11806" s="57"/>
      <c r="E11806" s="66"/>
      <c r="F11806" s="59"/>
      <c r="G11806" s="63"/>
      <c r="H11806" s="64"/>
      <c r="I11806" s="73"/>
    </row>
    <row r="11807" spans="1:9" hidden="1" x14ac:dyDescent="0.25">
      <c r="A11807" s="224"/>
      <c r="B11807" s="81"/>
      <c r="C11807" s="56"/>
      <c r="D11807" s="57"/>
      <c r="E11807" s="56"/>
      <c r="F11807" s="62"/>
      <c r="G11807" s="63"/>
      <c r="H11807" s="64"/>
      <c r="I11807" s="56"/>
    </row>
    <row r="11808" spans="1:9" hidden="1" x14ac:dyDescent="0.25">
      <c r="A11808" s="224"/>
      <c r="B11808" s="56"/>
      <c r="C11808" s="65"/>
      <c r="D11808" s="61"/>
      <c r="E11808" s="72"/>
      <c r="F11808" s="62"/>
      <c r="G11808" s="63"/>
      <c r="H11808" s="64"/>
      <c r="I11808" s="56"/>
    </row>
    <row r="11809" spans="1:9" hidden="1" x14ac:dyDescent="0.25">
      <c r="A11809" s="224"/>
      <c r="B11809" s="56"/>
      <c r="C11809" s="56"/>
      <c r="D11809" s="57"/>
      <c r="E11809" s="72"/>
      <c r="F11809" s="76"/>
      <c r="G11809" s="63"/>
      <c r="H11809" s="64"/>
      <c r="I11809" s="56"/>
    </row>
    <row r="11810" spans="1:9" hidden="1" x14ac:dyDescent="0.25">
      <c r="A11810" s="224"/>
      <c r="B11810" s="55"/>
      <c r="C11810" s="55"/>
      <c r="D11810" s="61"/>
      <c r="E11810" s="72"/>
      <c r="F11810" s="62"/>
      <c r="G11810" s="63"/>
      <c r="H11810" s="64"/>
      <c r="I11810" s="56"/>
    </row>
    <row r="11811" spans="1:9" hidden="1" x14ac:dyDescent="0.25">
      <c r="A11811" s="224"/>
      <c r="B11811" s="56"/>
      <c r="C11811" s="56"/>
      <c r="D11811" s="57"/>
      <c r="E11811" s="72"/>
      <c r="F11811" s="62"/>
      <c r="G11811" s="63"/>
      <c r="H11811" s="64"/>
      <c r="I11811" s="56"/>
    </row>
    <row r="11812" spans="1:9" hidden="1" x14ac:dyDescent="0.25">
      <c r="A11812" s="224"/>
      <c r="B11812" s="56"/>
      <c r="C11812" s="56"/>
      <c r="D11812" s="57"/>
      <c r="E11812" s="56"/>
      <c r="F11812" s="62"/>
      <c r="G11812" s="63"/>
      <c r="H11812" s="64"/>
      <c r="I11812" s="56"/>
    </row>
    <row r="11813" spans="1:9" hidden="1" x14ac:dyDescent="0.25">
      <c r="A11813" s="224"/>
      <c r="B11813" s="81"/>
      <c r="C11813" s="56"/>
      <c r="D11813" s="57"/>
      <c r="E11813" s="72"/>
      <c r="F11813" s="67"/>
      <c r="G11813" s="63"/>
      <c r="H11813" s="64"/>
      <c r="I11813" s="56"/>
    </row>
    <row r="11814" spans="1:9" hidden="1" x14ac:dyDescent="0.25">
      <c r="A11814" s="224"/>
      <c r="B11814" s="56"/>
      <c r="C11814" s="80"/>
      <c r="D11814" s="83"/>
      <c r="E11814" s="72"/>
      <c r="F11814" s="76"/>
      <c r="G11814" s="63"/>
      <c r="H11814" s="64"/>
      <c r="I11814" s="56"/>
    </row>
    <row r="11815" spans="1:9" hidden="1" x14ac:dyDescent="0.25">
      <c r="A11815" s="224"/>
      <c r="B11815" s="56"/>
      <c r="C11815" s="56"/>
      <c r="D11815" s="61"/>
      <c r="E11815" s="56"/>
      <c r="F11815" s="97"/>
      <c r="G11815" s="63"/>
      <c r="H11815" s="64"/>
      <c r="I11815" s="56"/>
    </row>
    <row r="11816" spans="1:9" hidden="1" x14ac:dyDescent="0.25">
      <c r="A11816" s="224"/>
      <c r="B11816" s="55"/>
      <c r="C11816" s="56"/>
      <c r="D11816" s="57"/>
      <c r="E11816" s="56"/>
      <c r="F11816" s="67"/>
      <c r="G11816" s="63"/>
      <c r="H11816" s="64"/>
      <c r="I11816" s="56"/>
    </row>
    <row r="11817" spans="1:9" hidden="1" x14ac:dyDescent="0.25">
      <c r="A11817" s="224"/>
      <c r="B11817" s="81"/>
      <c r="C11817" s="56"/>
      <c r="D11817" s="57"/>
      <c r="E11817" s="86"/>
      <c r="F11817" s="67"/>
      <c r="G11817" s="63"/>
      <c r="H11817" s="64"/>
      <c r="I11817" s="56"/>
    </row>
    <row r="11818" spans="1:9" hidden="1" x14ac:dyDescent="0.25">
      <c r="A11818" s="224"/>
      <c r="B11818" s="60"/>
      <c r="C11818" s="151"/>
      <c r="D11818" s="57"/>
      <c r="E11818" s="56"/>
      <c r="F11818" s="76"/>
      <c r="G11818" s="63"/>
      <c r="H11818" s="64"/>
      <c r="I11818" s="73"/>
    </row>
    <row r="11819" spans="1:9" hidden="1" x14ac:dyDescent="0.25">
      <c r="A11819" s="224"/>
      <c r="B11819" s="55"/>
      <c r="C11819" s="75"/>
      <c r="D11819" s="57"/>
      <c r="E11819" s="66"/>
      <c r="F11819" s="62"/>
      <c r="G11819" s="63"/>
      <c r="H11819" s="64"/>
      <c r="I11819" s="73"/>
    </row>
    <row r="11820" spans="1:9" hidden="1" x14ac:dyDescent="0.25">
      <c r="A11820" s="224"/>
      <c r="B11820" s="56"/>
      <c r="C11820" s="71"/>
      <c r="D11820" s="57"/>
      <c r="E11820" s="72"/>
      <c r="F11820" s="62"/>
      <c r="G11820" s="63"/>
      <c r="H11820" s="64"/>
      <c r="I11820" s="56"/>
    </row>
    <row r="11821" spans="1:9" hidden="1" x14ac:dyDescent="0.25">
      <c r="A11821" s="224"/>
      <c r="B11821" s="56"/>
      <c r="C11821" s="71"/>
      <c r="D11821" s="57"/>
      <c r="E11821" s="66"/>
      <c r="F11821" s="63"/>
      <c r="G11821" s="63"/>
      <c r="H11821" s="64"/>
      <c r="I11821" s="56"/>
    </row>
    <row r="11822" spans="1:9" hidden="1" x14ac:dyDescent="0.25">
      <c r="A11822" s="224"/>
      <c r="B11822" s="55"/>
      <c r="C11822" s="75"/>
      <c r="D11822" s="61"/>
      <c r="E11822" s="56"/>
      <c r="F11822" s="77"/>
      <c r="G11822" s="63"/>
      <c r="H11822" s="64"/>
      <c r="I11822" s="73"/>
    </row>
    <row r="11823" spans="1:9" hidden="1" x14ac:dyDescent="0.25">
      <c r="A11823" s="224"/>
      <c r="B11823" s="56"/>
      <c r="C11823" s="56"/>
      <c r="D11823" s="83"/>
      <c r="E11823" s="72"/>
      <c r="F11823" s="97"/>
      <c r="G11823" s="63"/>
      <c r="H11823" s="64"/>
      <c r="I11823" s="73"/>
    </row>
    <row r="11824" spans="1:9" hidden="1" x14ac:dyDescent="0.25">
      <c r="A11824" s="224"/>
      <c r="B11824" s="55"/>
      <c r="C11824" s="56"/>
      <c r="D11824" s="57"/>
      <c r="E11824" s="72"/>
      <c r="F11824" s="77"/>
      <c r="G11824" s="63"/>
      <c r="H11824" s="64"/>
      <c r="I11824" s="56"/>
    </row>
    <row r="11825" spans="1:9" hidden="1" x14ac:dyDescent="0.25">
      <c r="A11825" s="224"/>
      <c r="B11825" s="56"/>
      <c r="C11825" s="56"/>
      <c r="D11825" s="72"/>
      <c r="E11825" s="56"/>
      <c r="F11825" s="77"/>
      <c r="G11825" s="63"/>
      <c r="H11825" s="64"/>
      <c r="I11825" s="56"/>
    </row>
    <row r="11826" spans="1:9" hidden="1" x14ac:dyDescent="0.25">
      <c r="A11826" s="224"/>
      <c r="B11826" s="55"/>
      <c r="C11826" s="75"/>
      <c r="D11826" s="61"/>
      <c r="E11826" s="56"/>
      <c r="F11826" s="77"/>
      <c r="G11826" s="63"/>
      <c r="H11826" s="64"/>
      <c r="I11826" s="56"/>
    </row>
    <row r="11827" spans="1:9" hidden="1" x14ac:dyDescent="0.25">
      <c r="A11827" s="224"/>
      <c r="B11827" s="56"/>
      <c r="C11827" s="56"/>
      <c r="D11827" s="61"/>
      <c r="E11827" s="56"/>
      <c r="F11827" s="62"/>
      <c r="G11827" s="63"/>
      <c r="H11827" s="64"/>
      <c r="I11827" s="56"/>
    </row>
    <row r="11828" spans="1:9" hidden="1" x14ac:dyDescent="0.25">
      <c r="A11828" s="224"/>
      <c r="B11828" s="56"/>
      <c r="C11828" s="56"/>
      <c r="D11828" s="61"/>
      <c r="E11828" s="56"/>
      <c r="F11828" s="62"/>
      <c r="G11828" s="63"/>
      <c r="H11828" s="64"/>
      <c r="I11828" s="56"/>
    </row>
    <row r="11829" spans="1:9" hidden="1" x14ac:dyDescent="0.25">
      <c r="A11829" s="224"/>
      <c r="B11829" s="56"/>
      <c r="C11829" s="81"/>
      <c r="D11829" s="83"/>
      <c r="E11829" s="84"/>
      <c r="F11829" s="76"/>
      <c r="G11829" s="63"/>
      <c r="H11829" s="64"/>
      <c r="I11829" s="56"/>
    </row>
    <row r="11830" spans="1:9" hidden="1" x14ac:dyDescent="0.25">
      <c r="A11830" s="224"/>
      <c r="B11830" s="56"/>
      <c r="C11830" s="80"/>
      <c r="D11830" s="72"/>
      <c r="E11830" s="84"/>
      <c r="F11830" s="77"/>
      <c r="G11830" s="63"/>
      <c r="H11830" s="64"/>
      <c r="I11830" s="56"/>
    </row>
    <row r="11831" spans="1:9" hidden="1" x14ac:dyDescent="0.25">
      <c r="A11831" s="224"/>
      <c r="B11831" s="56"/>
      <c r="C11831" s="81"/>
      <c r="D11831" s="83"/>
      <c r="E11831" s="84"/>
      <c r="F11831" s="76"/>
      <c r="G11831" s="63"/>
      <c r="H11831" s="64"/>
      <c r="I11831" s="56"/>
    </row>
    <row r="11832" spans="1:9" hidden="1" x14ac:dyDescent="0.25">
      <c r="A11832" s="224"/>
      <c r="B11832" s="56"/>
      <c r="C11832" s="80"/>
      <c r="D11832" s="72"/>
      <c r="E11832" s="84"/>
      <c r="F11832" s="77"/>
      <c r="G11832" s="63"/>
      <c r="H11832" s="64"/>
      <c r="I11832" s="56"/>
    </row>
    <row r="11833" spans="1:9" hidden="1" x14ac:dyDescent="0.25">
      <c r="A11833" s="224"/>
      <c r="B11833" s="56"/>
      <c r="C11833" s="56"/>
      <c r="D11833" s="61"/>
      <c r="E11833" s="56"/>
      <c r="F11833" s="62"/>
      <c r="G11833" s="63"/>
      <c r="H11833" s="64"/>
      <c r="I11833" s="56"/>
    </row>
    <row r="11834" spans="1:9" hidden="1" x14ac:dyDescent="0.25">
      <c r="A11834" s="224"/>
      <c r="B11834" s="56"/>
      <c r="C11834" s="56"/>
      <c r="D11834" s="61"/>
      <c r="E11834" s="56"/>
      <c r="F11834" s="62"/>
      <c r="G11834" s="63"/>
      <c r="H11834" s="64"/>
      <c r="I11834" s="56"/>
    </row>
    <row r="11835" spans="1:9" hidden="1" x14ac:dyDescent="0.25">
      <c r="A11835" s="224"/>
      <c r="B11835" s="56"/>
      <c r="C11835" s="56"/>
      <c r="D11835" s="57"/>
      <c r="E11835" s="72"/>
      <c r="F11835" s="62"/>
      <c r="G11835" s="63"/>
      <c r="H11835" s="64"/>
      <c r="I11835" s="56"/>
    </row>
    <row r="11836" spans="1:9" hidden="1" x14ac:dyDescent="0.25">
      <c r="A11836" s="224"/>
      <c r="B11836" s="68"/>
      <c r="C11836" s="56"/>
      <c r="D11836" s="83"/>
      <c r="E11836" s="69"/>
      <c r="F11836" s="77"/>
      <c r="G11836" s="63"/>
      <c r="H11836" s="64"/>
      <c r="I11836" s="56"/>
    </row>
    <row r="11837" spans="1:9" hidden="1" x14ac:dyDescent="0.25">
      <c r="A11837" s="224"/>
      <c r="B11837" s="56"/>
      <c r="C11837" s="56"/>
      <c r="D11837" s="61"/>
      <c r="E11837" s="56"/>
      <c r="F11837" s="97"/>
      <c r="G11837" s="63"/>
      <c r="H11837" s="64"/>
      <c r="I11837" s="56"/>
    </row>
    <row r="11838" spans="1:9" hidden="1" x14ac:dyDescent="0.25">
      <c r="A11838" s="224"/>
      <c r="B11838" s="60"/>
      <c r="C11838" s="56"/>
      <c r="D11838" s="61"/>
      <c r="E11838" s="56"/>
      <c r="F11838" s="62"/>
      <c r="G11838" s="63"/>
      <c r="H11838" s="64"/>
      <c r="I11838" s="73"/>
    </row>
    <row r="11839" spans="1:9" hidden="1" x14ac:dyDescent="0.25">
      <c r="A11839" s="224"/>
      <c r="B11839" s="55"/>
      <c r="C11839" s="56"/>
      <c r="D11839" s="57"/>
      <c r="E11839" s="72"/>
      <c r="F11839" s="62"/>
      <c r="G11839" s="63"/>
      <c r="H11839" s="64"/>
      <c r="I11839" s="73"/>
    </row>
    <row r="11840" spans="1:9" hidden="1" x14ac:dyDescent="0.25">
      <c r="A11840" s="224"/>
      <c r="B11840" s="68"/>
      <c r="C11840" s="56"/>
      <c r="D11840" s="61"/>
      <c r="E11840" s="66"/>
      <c r="F11840" s="62"/>
      <c r="G11840" s="63"/>
      <c r="H11840" s="64"/>
      <c r="I11840" s="73"/>
    </row>
    <row r="11841" spans="1:9" hidden="1" x14ac:dyDescent="0.25">
      <c r="A11841" s="224"/>
      <c r="B11841" s="81"/>
      <c r="C11841" s="56"/>
      <c r="D11841" s="57"/>
      <c r="E11841" s="86"/>
      <c r="F11841" s="62"/>
      <c r="G11841" s="63"/>
      <c r="H11841" s="64"/>
      <c r="I11841" s="73"/>
    </row>
    <row r="11842" spans="1:9" hidden="1" x14ac:dyDescent="0.25">
      <c r="A11842" s="224"/>
      <c r="B11842" s="81"/>
      <c r="C11842" s="56"/>
      <c r="D11842" s="57"/>
      <c r="E11842" s="86"/>
      <c r="F11842" s="62"/>
      <c r="G11842" s="63"/>
      <c r="H11842" s="64"/>
      <c r="I11842" s="73"/>
    </row>
    <row r="11843" spans="1:9" hidden="1" x14ac:dyDescent="0.25">
      <c r="A11843" s="224"/>
      <c r="B11843" s="55"/>
      <c r="C11843" s="75"/>
      <c r="D11843" s="57"/>
      <c r="E11843" s="72"/>
      <c r="F11843" s="62"/>
      <c r="G11843" s="63"/>
      <c r="H11843" s="64"/>
      <c r="I11843" s="73"/>
    </row>
    <row r="11844" spans="1:9" hidden="1" x14ac:dyDescent="0.25">
      <c r="A11844" s="224"/>
      <c r="B11844" s="56"/>
      <c r="C11844" s="75"/>
      <c r="D11844" s="57"/>
      <c r="E11844" s="72"/>
      <c r="F11844" s="76"/>
      <c r="G11844" s="63"/>
      <c r="H11844" s="64"/>
      <c r="I11844" s="73"/>
    </row>
    <row r="11845" spans="1:9" hidden="1" x14ac:dyDescent="0.25">
      <c r="A11845" s="224"/>
      <c r="B11845" s="56"/>
      <c r="C11845" s="75"/>
      <c r="D11845" s="57"/>
      <c r="E11845" s="66"/>
      <c r="F11845" s="62"/>
      <c r="G11845" s="63"/>
      <c r="H11845" s="64"/>
      <c r="I11845" s="73"/>
    </row>
    <row r="11846" spans="1:9" hidden="1" x14ac:dyDescent="0.25">
      <c r="A11846" s="224"/>
      <c r="B11846" s="68"/>
      <c r="C11846" s="56"/>
      <c r="D11846" s="61"/>
      <c r="E11846" s="72"/>
      <c r="F11846" s="62"/>
      <c r="G11846" s="63"/>
      <c r="H11846" s="64"/>
      <c r="I11846" s="490"/>
    </row>
    <row r="11847" spans="1:9" hidden="1" x14ac:dyDescent="0.25">
      <c r="A11847" s="224"/>
      <c r="B11847" s="507"/>
      <c r="C11847" s="452"/>
      <c r="D11847" s="710"/>
      <c r="E11847" s="490"/>
      <c r="F11847" s="262"/>
      <c r="G11847" s="262"/>
      <c r="H11847" s="64"/>
      <c r="I11847" s="70"/>
    </row>
    <row r="11848" spans="1:9" hidden="1" x14ac:dyDescent="0.25">
      <c r="A11848" s="224"/>
      <c r="B11848" s="68"/>
      <c r="C11848" s="56"/>
      <c r="D11848" s="57"/>
      <c r="E11848" s="56"/>
      <c r="F11848" s="62"/>
      <c r="G11848" s="63"/>
      <c r="H11848" s="263"/>
      <c r="I11848" s="56"/>
    </row>
    <row r="11849" spans="1:9" hidden="1" x14ac:dyDescent="0.25">
      <c r="A11849" s="224"/>
      <c r="B11849" s="55"/>
      <c r="C11849" s="75"/>
      <c r="D11849" s="57"/>
      <c r="E11849" s="66"/>
      <c r="F11849" s="62"/>
      <c r="G11849" s="63"/>
      <c r="H11849" s="64"/>
      <c r="I11849" s="56"/>
    </row>
    <row r="11850" spans="1:9" hidden="1" x14ac:dyDescent="0.25">
      <c r="A11850" s="224"/>
      <c r="B11850" s="56"/>
      <c r="C11850" s="71"/>
      <c r="D11850" s="57"/>
      <c r="E11850" s="72"/>
      <c r="F11850" s="62"/>
      <c r="G11850" s="63"/>
      <c r="H11850" s="64"/>
      <c r="I11850" s="56"/>
    </row>
    <row r="11851" spans="1:9" hidden="1" x14ac:dyDescent="0.25">
      <c r="A11851" s="224"/>
      <c r="B11851" s="56"/>
      <c r="C11851" s="56"/>
      <c r="D11851" s="61"/>
      <c r="E11851" s="56"/>
      <c r="F11851" s="62"/>
      <c r="G11851" s="63"/>
      <c r="H11851" s="64"/>
      <c r="I11851" s="56"/>
    </row>
    <row r="11852" spans="1:9" hidden="1" x14ac:dyDescent="0.25">
      <c r="A11852" s="224"/>
      <c r="B11852" s="56"/>
      <c r="C11852" s="56"/>
      <c r="D11852" s="57"/>
      <c r="E11852" s="86"/>
      <c r="F11852" s="96"/>
      <c r="G11852" s="63"/>
      <c r="H11852" s="64"/>
      <c r="I11852" s="56"/>
    </row>
    <row r="11853" spans="1:9" hidden="1" x14ac:dyDescent="0.25">
      <c r="A11853" s="224"/>
      <c r="B11853" s="68"/>
      <c r="C11853" s="56"/>
      <c r="D11853" s="57"/>
      <c r="E11853" s="56"/>
      <c r="F11853" s="97"/>
      <c r="G11853" s="63"/>
      <c r="H11853" s="64"/>
      <c r="I11853" s="56"/>
    </row>
    <row r="11854" spans="1:9" hidden="1" x14ac:dyDescent="0.25">
      <c r="A11854" s="224"/>
      <c r="B11854" s="68"/>
      <c r="C11854" s="230"/>
      <c r="D11854" s="57"/>
      <c r="E11854" s="66"/>
      <c r="F11854" s="76"/>
      <c r="G11854" s="63"/>
      <c r="H11854" s="64"/>
      <c r="I11854" s="73"/>
    </row>
    <row r="11855" spans="1:9" hidden="1" x14ac:dyDescent="0.25">
      <c r="A11855" s="224"/>
      <c r="B11855" s="56"/>
      <c r="C11855" s="80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4"/>
      <c r="B11856" s="56"/>
      <c r="C11856" s="81"/>
      <c r="D11856" s="57"/>
      <c r="E11856" s="72"/>
      <c r="F11856" s="62"/>
      <c r="G11856" s="63"/>
      <c r="H11856" s="64"/>
      <c r="I11856" s="56"/>
    </row>
    <row r="11857" spans="1:9" hidden="1" x14ac:dyDescent="0.25">
      <c r="A11857" s="224"/>
      <c r="B11857" s="55"/>
      <c r="C11857" s="56"/>
      <c r="D11857" s="57"/>
      <c r="E11857" s="72"/>
      <c r="F11857" s="77"/>
      <c r="G11857" s="63"/>
      <c r="H11857" s="64"/>
      <c r="I11857" s="73"/>
    </row>
    <row r="11858" spans="1:9" hidden="1" x14ac:dyDescent="0.25">
      <c r="A11858" s="224"/>
      <c r="B11858" s="56"/>
      <c r="C11858" s="80"/>
      <c r="D11858" s="57"/>
      <c r="E11858" s="66"/>
      <c r="F11858" s="67"/>
      <c r="G11858" s="63"/>
      <c r="H11858" s="64"/>
      <c r="I11858" s="73"/>
    </row>
    <row r="11859" spans="1:9" hidden="1" x14ac:dyDescent="0.25">
      <c r="A11859" s="224"/>
      <c r="B11859" s="56"/>
      <c r="C11859" s="56"/>
      <c r="D11859" s="57"/>
      <c r="E11859" s="72"/>
      <c r="F11859" s="62"/>
      <c r="G11859" s="63"/>
      <c r="H11859" s="64"/>
      <c r="I11859" s="73"/>
    </row>
    <row r="11860" spans="1:9" hidden="1" x14ac:dyDescent="0.25">
      <c r="A11860" s="224"/>
      <c r="B11860" s="56"/>
      <c r="C11860" s="56"/>
      <c r="D11860" s="57"/>
      <c r="E11860" s="72"/>
      <c r="F11860" s="58"/>
      <c r="G11860" s="63"/>
      <c r="H11860" s="64"/>
      <c r="I11860" s="56"/>
    </row>
    <row r="11861" spans="1:9" hidden="1" x14ac:dyDescent="0.25">
      <c r="A11861" s="224"/>
      <c r="B11861" s="55"/>
      <c r="C11861" s="71"/>
      <c r="D11861" s="57"/>
      <c r="E11861" s="66"/>
      <c r="F11861" s="62"/>
      <c r="G11861" s="63"/>
      <c r="H11861" s="64"/>
      <c r="I11861" s="56"/>
    </row>
    <row r="11862" spans="1:9" hidden="1" x14ac:dyDescent="0.25">
      <c r="A11862" s="224"/>
      <c r="B11862" s="68"/>
      <c r="C11862" s="56"/>
      <c r="D11862" s="61"/>
      <c r="E11862" s="66"/>
      <c r="F11862" s="62"/>
      <c r="G11862" s="63"/>
      <c r="H11862" s="64"/>
      <c r="I11862" s="56"/>
    </row>
    <row r="11863" spans="1:9" hidden="1" x14ac:dyDescent="0.25">
      <c r="A11863" s="224"/>
      <c r="B11863" s="81"/>
      <c r="C11863" s="56"/>
      <c r="D11863" s="57"/>
      <c r="E11863" s="86"/>
      <c r="F11863" s="62"/>
      <c r="G11863" s="63"/>
      <c r="H11863" s="64"/>
      <c r="I11863" s="56"/>
    </row>
    <row r="11864" spans="1:9" hidden="1" x14ac:dyDescent="0.25">
      <c r="A11864" s="224"/>
      <c r="B11864" s="81"/>
      <c r="C11864" s="56"/>
      <c r="D11864" s="57"/>
      <c r="E11864" s="56"/>
      <c r="F11864" s="62"/>
      <c r="G11864" s="63"/>
      <c r="H11864" s="64"/>
      <c r="I11864" s="56"/>
    </row>
    <row r="11865" spans="1:9" hidden="1" x14ac:dyDescent="0.25">
      <c r="A11865" s="224"/>
      <c r="B11865" s="56"/>
      <c r="C11865" s="56"/>
      <c r="D11865" s="61"/>
      <c r="E11865" s="56"/>
      <c r="F11865" s="62"/>
      <c r="G11865" s="63"/>
      <c r="H11865" s="64"/>
      <c r="I11865" s="56"/>
    </row>
    <row r="11866" spans="1:9" hidden="1" x14ac:dyDescent="0.25">
      <c r="A11866" s="224"/>
      <c r="B11866" s="56"/>
      <c r="C11866" s="56"/>
      <c r="D11866" s="72"/>
      <c r="E11866" s="56"/>
      <c r="F11866" s="77"/>
      <c r="G11866" s="63"/>
      <c r="H11866" s="64"/>
      <c r="I11866" s="56"/>
    </row>
    <row r="11867" spans="1:9" hidden="1" x14ac:dyDescent="0.25">
      <c r="A11867" s="224"/>
      <c r="B11867" s="55"/>
      <c r="C11867" s="75"/>
      <c r="D11867" s="61"/>
      <c r="E11867" s="56"/>
      <c r="F11867" s="77"/>
      <c r="G11867" s="63"/>
      <c r="H11867" s="64"/>
      <c r="I11867" s="56"/>
    </row>
    <row r="11868" spans="1:9" hidden="1" x14ac:dyDescent="0.25">
      <c r="A11868" s="224"/>
      <c r="B11868" s="56"/>
      <c r="C11868" s="56"/>
      <c r="D11868" s="61"/>
      <c r="E11868" s="56"/>
      <c r="F11868" s="62"/>
      <c r="G11868" s="63"/>
      <c r="H11868" s="64"/>
      <c r="I11868" s="56"/>
    </row>
    <row r="11869" spans="1:9" hidden="1" x14ac:dyDescent="0.25">
      <c r="A11869" s="224"/>
      <c r="B11869" s="74"/>
      <c r="C11869" s="56"/>
      <c r="D11869" s="57"/>
      <c r="E11869" s="72"/>
      <c r="F11869" s="62"/>
      <c r="G11869" s="63"/>
      <c r="H11869" s="64"/>
      <c r="I11869" s="56"/>
    </row>
    <row r="11870" spans="1:9" hidden="1" x14ac:dyDescent="0.25">
      <c r="A11870" s="224"/>
      <c r="B11870" s="81"/>
      <c r="C11870" s="56"/>
      <c r="D11870" s="57"/>
      <c r="E11870" s="56"/>
      <c r="F11870" s="62"/>
      <c r="G11870" s="63"/>
      <c r="H11870" s="64"/>
      <c r="I11870" s="56"/>
    </row>
    <row r="11871" spans="1:9" hidden="1" x14ac:dyDescent="0.25">
      <c r="A11871" s="224"/>
      <c r="B11871" s="56"/>
      <c r="C11871" s="56"/>
      <c r="D11871" s="61"/>
      <c r="E11871" s="56"/>
      <c r="F11871" s="62"/>
      <c r="G11871" s="63"/>
      <c r="H11871" s="64"/>
      <c r="I11871" s="56"/>
    </row>
    <row r="11872" spans="1:9" hidden="1" x14ac:dyDescent="0.25">
      <c r="A11872" s="224"/>
      <c r="B11872" s="56"/>
      <c r="C11872" s="56"/>
      <c r="D11872" s="61"/>
      <c r="E11872" s="56"/>
      <c r="F11872" s="59"/>
      <c r="G11872" s="63"/>
      <c r="H11872" s="64"/>
      <c r="I11872" s="70"/>
    </row>
    <row r="11873" spans="1:9" hidden="1" x14ac:dyDescent="0.25">
      <c r="A11873" s="224"/>
      <c r="B11873" s="60"/>
      <c r="C11873" s="56"/>
      <c r="D11873" s="61"/>
      <c r="E11873" s="56"/>
      <c r="F11873" s="62"/>
      <c r="G11873" s="63"/>
      <c r="H11873" s="64"/>
      <c r="I11873" s="70"/>
    </row>
    <row r="11874" spans="1:9" hidden="1" x14ac:dyDescent="0.25">
      <c r="A11874" s="224"/>
      <c r="B11874" s="68"/>
      <c r="C11874" s="56"/>
      <c r="D11874" s="61"/>
      <c r="E11874" s="56"/>
      <c r="F11874" s="62"/>
      <c r="G11874" s="63"/>
      <c r="H11874" s="64"/>
      <c r="I11874" s="70"/>
    </row>
    <row r="11875" spans="1:9" hidden="1" x14ac:dyDescent="0.25">
      <c r="A11875" s="224"/>
      <c r="B11875" s="68"/>
      <c r="C11875" s="56"/>
      <c r="D11875" s="61"/>
      <c r="E11875" s="56"/>
      <c r="F11875" s="62"/>
      <c r="G11875" s="63"/>
      <c r="H11875" s="64"/>
      <c r="I11875" s="70"/>
    </row>
    <row r="11876" spans="1:9" hidden="1" x14ac:dyDescent="0.25">
      <c r="A11876" s="224"/>
      <c r="B11876" s="68"/>
      <c r="C11876" s="56"/>
      <c r="D11876" s="61"/>
      <c r="E11876" s="56"/>
      <c r="F11876" s="62"/>
      <c r="G11876" s="63"/>
      <c r="H11876" s="64"/>
      <c r="I11876" s="70"/>
    </row>
    <row r="11877" spans="1:9" hidden="1" x14ac:dyDescent="0.25">
      <c r="A11877" s="224"/>
      <c r="B11877" s="55"/>
      <c r="C11877" s="56"/>
      <c r="D11877" s="57"/>
      <c r="E11877" s="72"/>
      <c r="F11877" s="62"/>
      <c r="G11877" s="63"/>
      <c r="H11877" s="64"/>
      <c r="I11877" s="70"/>
    </row>
    <row r="11878" spans="1:9" hidden="1" x14ac:dyDescent="0.25">
      <c r="A11878" s="224"/>
      <c r="B11878" s="55"/>
      <c r="C11878" s="56"/>
      <c r="D11878" s="57"/>
      <c r="E11878" s="72"/>
      <c r="F11878" s="62"/>
      <c r="G11878" s="63"/>
      <c r="H11878" s="64"/>
      <c r="I11878" s="70"/>
    </row>
    <row r="11879" spans="1:9" hidden="1" x14ac:dyDescent="0.25">
      <c r="A11879" s="224"/>
      <c r="B11879" s="55"/>
      <c r="C11879" s="56"/>
      <c r="D11879" s="57"/>
      <c r="E11879" s="72"/>
      <c r="F11879" s="62"/>
      <c r="G11879" s="63"/>
      <c r="H11879" s="64"/>
      <c r="I11879" s="70"/>
    </row>
    <row r="11880" spans="1:9" hidden="1" x14ac:dyDescent="0.25">
      <c r="A11880" s="224"/>
      <c r="B11880" s="81"/>
      <c r="C11880" s="56"/>
      <c r="D11880" s="57"/>
      <c r="E11880" s="66"/>
      <c r="F11880" s="62"/>
      <c r="G11880" s="63"/>
      <c r="H11880" s="64"/>
      <c r="I11880" s="73"/>
    </row>
    <row r="11881" spans="1:9" hidden="1" x14ac:dyDescent="0.25">
      <c r="A11881" s="224"/>
      <c r="B11881" s="56"/>
      <c r="C11881" s="56"/>
      <c r="D11881" s="57"/>
      <c r="E11881" s="72"/>
      <c r="F11881" s="116"/>
      <c r="G11881" s="63"/>
      <c r="H11881" s="64"/>
      <c r="I11881" s="73"/>
    </row>
    <row r="11882" spans="1:9" hidden="1" x14ac:dyDescent="0.25">
      <c r="A11882" s="224"/>
      <c r="B11882" s="56"/>
      <c r="C11882" s="75"/>
      <c r="D11882" s="61"/>
      <c r="E11882" s="66"/>
      <c r="F11882" s="62"/>
      <c r="G11882" s="63"/>
      <c r="H11882" s="64"/>
      <c r="I11882" s="73"/>
    </row>
    <row r="11883" spans="1:9" hidden="1" x14ac:dyDescent="0.25">
      <c r="A11883" s="224"/>
      <c r="B11883" s="68"/>
      <c r="C11883" s="65"/>
      <c r="D11883" s="57"/>
      <c r="E11883" s="66"/>
      <c r="F11883" s="62"/>
      <c r="G11883" s="63"/>
      <c r="H11883" s="64"/>
      <c r="I11883" s="73"/>
    </row>
    <row r="11884" spans="1:9" hidden="1" x14ac:dyDescent="0.25">
      <c r="A11884" s="224"/>
      <c r="B11884" s="68"/>
      <c r="C11884" s="56"/>
      <c r="D11884" s="57"/>
      <c r="E11884" s="66"/>
      <c r="F11884" s="62"/>
      <c r="G11884" s="63"/>
      <c r="H11884" s="64"/>
      <c r="I11884" s="73"/>
    </row>
    <row r="11885" spans="1:9" hidden="1" x14ac:dyDescent="0.25">
      <c r="A11885" s="224"/>
      <c r="B11885" s="68"/>
      <c r="C11885" s="65"/>
      <c r="D11885" s="57"/>
      <c r="E11885" s="72"/>
      <c r="F11885" s="62"/>
      <c r="G11885" s="63"/>
      <c r="H11885" s="64"/>
      <c r="I11885" s="73"/>
    </row>
    <row r="11886" spans="1:9" hidden="1" x14ac:dyDescent="0.25">
      <c r="A11886" s="224"/>
      <c r="B11886" s="68"/>
      <c r="C11886" s="56"/>
      <c r="D11886" s="57"/>
      <c r="E11886" s="72"/>
      <c r="F11886" s="62"/>
      <c r="G11886" s="63"/>
      <c r="H11886" s="64"/>
      <c r="I11886" s="73"/>
    </row>
    <row r="11887" spans="1:9" hidden="1" x14ac:dyDescent="0.25">
      <c r="A11887" s="224"/>
      <c r="B11887" s="68"/>
      <c r="C11887" s="56"/>
      <c r="D11887" s="57"/>
      <c r="E11887" s="66"/>
      <c r="F11887" s="62"/>
      <c r="G11887" s="63"/>
      <c r="H11887" s="64"/>
      <c r="I11887" s="73"/>
    </row>
    <row r="11888" spans="1:9" hidden="1" x14ac:dyDescent="0.25">
      <c r="A11888" s="224"/>
      <c r="B11888" s="68"/>
      <c r="C11888" s="56"/>
      <c r="D11888" s="61"/>
      <c r="E11888" s="72"/>
      <c r="F11888" s="62"/>
      <c r="G11888" s="63"/>
      <c r="H11888" s="64"/>
      <c r="I11888" s="73"/>
    </row>
    <row r="11889" spans="1:9" hidden="1" x14ac:dyDescent="0.25">
      <c r="A11889" s="224"/>
      <c r="B11889" s="68"/>
      <c r="C11889" s="65"/>
      <c r="D11889" s="61"/>
      <c r="E11889" s="56"/>
      <c r="F11889" s="62"/>
      <c r="G11889" s="63"/>
      <c r="H11889" s="64"/>
      <c r="I11889" s="73"/>
    </row>
    <row r="11890" spans="1:9" hidden="1" x14ac:dyDescent="0.25">
      <c r="A11890" s="224"/>
      <c r="B11890" s="55"/>
      <c r="C11890" s="56"/>
      <c r="D11890" s="57"/>
      <c r="E11890" s="72"/>
      <c r="F11890" s="62"/>
      <c r="G11890" s="63"/>
      <c r="H11890" s="64"/>
      <c r="I11890" s="73"/>
    </row>
    <row r="11891" spans="1:9" hidden="1" x14ac:dyDescent="0.25">
      <c r="A11891" s="224"/>
      <c r="B11891" s="68"/>
      <c r="C11891" s="56"/>
      <c r="D11891" s="57"/>
      <c r="E11891" s="72"/>
      <c r="F11891" s="62"/>
      <c r="G11891" s="63"/>
      <c r="H11891" s="64"/>
      <c r="I11891" s="73"/>
    </row>
    <row r="11892" spans="1:9" hidden="1" x14ac:dyDescent="0.25">
      <c r="A11892" s="224"/>
      <c r="B11892" s="68"/>
      <c r="C11892" s="56"/>
      <c r="D11892" s="57"/>
      <c r="E11892" s="72"/>
      <c r="F11892" s="62"/>
      <c r="G11892" s="63"/>
      <c r="H11892" s="56"/>
      <c r="I11892" s="73"/>
    </row>
    <row r="11893" spans="1:9" hidden="1" x14ac:dyDescent="0.25">
      <c r="A11893" s="224"/>
      <c r="B11893" s="55"/>
      <c r="C11893" s="56"/>
      <c r="D11893" s="61"/>
      <c r="E11893" s="72"/>
      <c r="F11893" s="62"/>
      <c r="G11893" s="63"/>
      <c r="H11893" s="56"/>
      <c r="I11893" s="73"/>
    </row>
    <row r="11894" spans="1:9" hidden="1" x14ac:dyDescent="0.25">
      <c r="A11894" s="224"/>
      <c r="B11894" s="56"/>
      <c r="C11894" s="75"/>
      <c r="D11894" s="61"/>
      <c r="E11894" s="66"/>
      <c r="F11894" s="62"/>
      <c r="G11894" s="63"/>
      <c r="H11894" s="56"/>
      <c r="I11894" s="73"/>
    </row>
    <row r="11895" spans="1:9" hidden="1" x14ac:dyDescent="0.25">
      <c r="A11895" s="224"/>
      <c r="B11895" s="68"/>
      <c r="C11895" s="56"/>
      <c r="D11895" s="61"/>
      <c r="E11895" s="72"/>
      <c r="F11895" s="62"/>
      <c r="G11895" s="63"/>
      <c r="H11895" s="56"/>
      <c r="I11895" s="73"/>
    </row>
    <row r="11896" spans="1:9" hidden="1" x14ac:dyDescent="0.25">
      <c r="A11896" s="224"/>
      <c r="B11896" s="68"/>
      <c r="C11896" s="56"/>
      <c r="D11896" s="57"/>
      <c r="E11896" s="72"/>
      <c r="F11896" s="62"/>
      <c r="G11896" s="63"/>
      <c r="H11896" s="56"/>
      <c r="I11896" s="73"/>
    </row>
    <row r="11897" spans="1:9" hidden="1" x14ac:dyDescent="0.25">
      <c r="A11897" s="224"/>
      <c r="B11897" s="55"/>
      <c r="C11897" s="56"/>
      <c r="D11897" s="87"/>
      <c r="E11897" s="72"/>
      <c r="F11897" s="62"/>
      <c r="G11897" s="63"/>
      <c r="H11897" s="56"/>
      <c r="I11897" s="73"/>
    </row>
    <row r="11898" spans="1:9" hidden="1" x14ac:dyDescent="0.25">
      <c r="A11898" s="224"/>
      <c r="B11898" s="56"/>
      <c r="C11898" s="75"/>
      <c r="D11898" s="61"/>
      <c r="E11898" s="66"/>
      <c r="F11898" s="62"/>
      <c r="G11898" s="63"/>
      <c r="H11898" s="56"/>
      <c r="I11898" s="73"/>
    </row>
    <row r="11899" spans="1:9" hidden="1" x14ac:dyDescent="0.25">
      <c r="A11899" s="224"/>
      <c r="B11899" s="68"/>
      <c r="C11899" s="56"/>
      <c r="D11899" s="87"/>
      <c r="E11899" s="72"/>
      <c r="F11899" s="62"/>
      <c r="G11899" s="63"/>
      <c r="H11899" s="56"/>
      <c r="I11899" s="73"/>
    </row>
    <row r="11900" spans="1:9" hidden="1" x14ac:dyDescent="0.25">
      <c r="A11900" s="224"/>
      <c r="B11900" s="55"/>
      <c r="C11900" s="56"/>
      <c r="D11900" s="57"/>
      <c r="E11900" s="72"/>
      <c r="F11900" s="62"/>
      <c r="G11900" s="63"/>
      <c r="H11900" s="56"/>
      <c r="I11900" s="73"/>
    </row>
    <row r="11901" spans="1:9" hidden="1" x14ac:dyDescent="0.25">
      <c r="A11901" s="224"/>
      <c r="B11901" s="56"/>
      <c r="C11901" s="75"/>
      <c r="D11901" s="61"/>
      <c r="E11901" s="66"/>
      <c r="F11901" s="62"/>
      <c r="G11901" s="63"/>
      <c r="H11901" s="56"/>
      <c r="I11901" s="73"/>
    </row>
    <row r="11902" spans="1:9" hidden="1" x14ac:dyDescent="0.25">
      <c r="A11902" s="224"/>
      <c r="B11902" s="56"/>
      <c r="C11902" s="56"/>
      <c r="D11902" s="57"/>
      <c r="E11902" s="56"/>
      <c r="F11902" s="62"/>
      <c r="G11902" s="63"/>
      <c r="H11902" s="56"/>
      <c r="I11902" s="73"/>
    </row>
    <row r="11903" spans="1:9" hidden="1" x14ac:dyDescent="0.25">
      <c r="A11903" s="224"/>
      <c r="B11903" s="55"/>
      <c r="C11903" s="56"/>
      <c r="D11903" s="57"/>
      <c r="E11903" s="72"/>
      <c r="F11903" s="62"/>
      <c r="G11903" s="63"/>
      <c r="H11903" s="56"/>
      <c r="I11903" s="73"/>
    </row>
    <row r="11904" spans="1:9" hidden="1" x14ac:dyDescent="0.25">
      <c r="A11904" s="224"/>
      <c r="B11904" s="56"/>
      <c r="C11904" s="71"/>
      <c r="D11904" s="57"/>
      <c r="E11904" s="72"/>
      <c r="F11904" s="62"/>
      <c r="G11904" s="63"/>
      <c r="H11904" s="56"/>
      <c r="I11904" s="56"/>
    </row>
    <row r="11905" spans="1:9" hidden="1" x14ac:dyDescent="0.25">
      <c r="A11905" s="224"/>
      <c r="B11905" s="56"/>
      <c r="C11905" s="65"/>
      <c r="D11905" s="57"/>
      <c r="E11905" s="66"/>
      <c r="F11905" s="67"/>
      <c r="G11905" s="63"/>
      <c r="H11905" s="56"/>
      <c r="I11905" s="56"/>
    </row>
    <row r="11906" spans="1:9" hidden="1" x14ac:dyDescent="0.25">
      <c r="A11906" s="224"/>
      <c r="B11906" s="56"/>
      <c r="C11906" s="56"/>
      <c r="D11906" s="57"/>
      <c r="E11906" s="72"/>
      <c r="F11906" s="67"/>
      <c r="G11906" s="63"/>
      <c r="H11906" s="64"/>
      <c r="I11906" s="56"/>
    </row>
    <row r="11907" spans="1:9" hidden="1" x14ac:dyDescent="0.25">
      <c r="A11907" s="224"/>
      <c r="B11907" s="55"/>
      <c r="C11907" s="55"/>
      <c r="D11907" s="61"/>
      <c r="E11907" s="72"/>
      <c r="F11907" s="62"/>
      <c r="G11907" s="63"/>
      <c r="H11907" s="64"/>
      <c r="I11907" s="56"/>
    </row>
    <row r="11908" spans="1:9" hidden="1" x14ac:dyDescent="0.25">
      <c r="A11908" s="224"/>
      <c r="B11908" s="60"/>
      <c r="C11908" s="56"/>
      <c r="D11908" s="61"/>
      <c r="E11908" s="56"/>
      <c r="F11908" s="62"/>
      <c r="G11908" s="63"/>
      <c r="H11908" s="64"/>
      <c r="I11908" s="56"/>
    </row>
    <row r="11909" spans="1:9" hidden="1" x14ac:dyDescent="0.25">
      <c r="A11909" s="224"/>
      <c r="B11909" s="55"/>
      <c r="C11909" s="56"/>
      <c r="D11909" s="57"/>
      <c r="E11909" s="56"/>
      <c r="F11909" s="67"/>
      <c r="G11909" s="63"/>
      <c r="H11909" s="64"/>
      <c r="I11909" s="73"/>
    </row>
    <row r="11910" spans="1:9" hidden="1" x14ac:dyDescent="0.25">
      <c r="A11910" s="224"/>
      <c r="B11910" s="56"/>
      <c r="C11910" s="56"/>
      <c r="D11910" s="57"/>
      <c r="E11910" s="72"/>
      <c r="F11910" s="62"/>
      <c r="G11910" s="63"/>
      <c r="H11910" s="64"/>
      <c r="I11910" s="73"/>
    </row>
    <row r="11911" spans="1:9" hidden="1" x14ac:dyDescent="0.25">
      <c r="A11911" s="224"/>
      <c r="B11911" s="56"/>
      <c r="C11911" s="56"/>
      <c r="D11911" s="57"/>
      <c r="E11911" s="72"/>
      <c r="F11911" s="58"/>
      <c r="G11911" s="63"/>
      <c r="H11911" s="64"/>
      <c r="I11911" s="73"/>
    </row>
    <row r="11912" spans="1:9" hidden="1" x14ac:dyDescent="0.25">
      <c r="A11912" s="224"/>
      <c r="B11912" s="56"/>
      <c r="C11912" s="56"/>
      <c r="D11912" s="57"/>
      <c r="E11912" s="69"/>
      <c r="F11912" s="77"/>
      <c r="G11912" s="63"/>
      <c r="H11912" s="64"/>
      <c r="I11912" s="73"/>
    </row>
    <row r="11913" spans="1:9" hidden="1" x14ac:dyDescent="0.25">
      <c r="A11913" s="224"/>
      <c r="B11913" s="68"/>
      <c r="C11913" s="56"/>
      <c r="D11913" s="61"/>
      <c r="E11913" s="69"/>
      <c r="F11913" s="62"/>
      <c r="G11913" s="63"/>
      <c r="H11913" s="64"/>
      <c r="I11913" s="56"/>
    </row>
    <row r="11914" spans="1:9" hidden="1" x14ac:dyDescent="0.25">
      <c r="A11914" s="224"/>
      <c r="B11914" s="56"/>
      <c r="C11914" s="56"/>
      <c r="D11914" s="57"/>
      <c r="E11914" s="72"/>
      <c r="F11914" s="77"/>
      <c r="G11914" s="63"/>
      <c r="H11914" s="64"/>
      <c r="I11914" s="56"/>
    </row>
    <row r="11915" spans="1:9" hidden="1" x14ac:dyDescent="0.25">
      <c r="A11915" s="224"/>
      <c r="B11915" s="56"/>
      <c r="C11915" s="56"/>
      <c r="D11915" s="57"/>
      <c r="E11915" s="72"/>
      <c r="F11915" s="77"/>
      <c r="G11915" s="63"/>
      <c r="H11915" s="64"/>
      <c r="I11915" s="56"/>
    </row>
    <row r="11916" spans="1:9" hidden="1" x14ac:dyDescent="0.25">
      <c r="A11916" s="224"/>
      <c r="B11916" s="56"/>
      <c r="C11916" s="56"/>
      <c r="D11916" s="72"/>
      <c r="E11916" s="56"/>
      <c r="F11916" s="77"/>
      <c r="G11916" s="63"/>
      <c r="H11916" s="64"/>
      <c r="I11916" s="56"/>
    </row>
    <row r="11917" spans="1:9" hidden="1" x14ac:dyDescent="0.25">
      <c r="A11917" s="224"/>
      <c r="B11917" s="55"/>
      <c r="C11917" s="75"/>
      <c r="D11917" s="61"/>
      <c r="E11917" s="56"/>
      <c r="F11917" s="77"/>
      <c r="G11917" s="63"/>
      <c r="H11917" s="64"/>
      <c r="I11917" s="56"/>
    </row>
    <row r="11918" spans="1:9" hidden="1" x14ac:dyDescent="0.25">
      <c r="A11918" s="224"/>
      <c r="B11918" s="56"/>
      <c r="C11918" s="56"/>
      <c r="D11918" s="61"/>
      <c r="E11918" s="56"/>
      <c r="F11918" s="62"/>
      <c r="G11918" s="63"/>
      <c r="H11918" s="64"/>
      <c r="I11918" s="56"/>
    </row>
    <row r="11919" spans="1:9" hidden="1" x14ac:dyDescent="0.25">
      <c r="A11919" s="224"/>
      <c r="B11919" s="81"/>
      <c r="C11919" s="56"/>
      <c r="D11919" s="57"/>
      <c r="E11919" s="72"/>
      <c r="F11919" s="76"/>
      <c r="G11919" s="63"/>
      <c r="H11919" s="64"/>
      <c r="I11919" s="56"/>
    </row>
    <row r="11920" spans="1:9" hidden="1" x14ac:dyDescent="0.25">
      <c r="A11920" s="224"/>
      <c r="B11920" s="56"/>
      <c r="C11920" s="110"/>
      <c r="D11920" s="57"/>
      <c r="E11920" s="72"/>
      <c r="F11920" s="62"/>
      <c r="G11920" s="63"/>
      <c r="H11920" s="64"/>
      <c r="I11920" s="56"/>
    </row>
    <row r="11921" spans="1:9" hidden="1" x14ac:dyDescent="0.25">
      <c r="A11921" s="224"/>
      <c r="B11921" s="56"/>
      <c r="C11921" s="71"/>
      <c r="D11921" s="57"/>
      <c r="E11921" s="72"/>
      <c r="F11921" s="62"/>
      <c r="G11921" s="63"/>
      <c r="H11921" s="64"/>
      <c r="I11921" s="56"/>
    </row>
    <row r="11922" spans="1:9" hidden="1" x14ac:dyDescent="0.25">
      <c r="A11922" s="224"/>
      <c r="B11922" s="55"/>
      <c r="C11922" s="75"/>
      <c r="D11922" s="57"/>
      <c r="E11922" s="66"/>
      <c r="F11922" s="62"/>
      <c r="G11922" s="63"/>
      <c r="H11922" s="64"/>
      <c r="I11922" s="56"/>
    </row>
    <row r="11923" spans="1:9" hidden="1" x14ac:dyDescent="0.25">
      <c r="A11923" s="224"/>
      <c r="B11923" s="56"/>
      <c r="C11923" s="71"/>
      <c r="D11923" s="57"/>
      <c r="E11923" s="66"/>
      <c r="F11923" s="63"/>
      <c r="G11923" s="63"/>
      <c r="H11923" s="64"/>
      <c r="I11923" s="56"/>
    </row>
    <row r="11924" spans="1:9" hidden="1" x14ac:dyDescent="0.25">
      <c r="A11924" s="224"/>
      <c r="B11924" s="56"/>
      <c r="C11924" s="56"/>
      <c r="D11924" s="61"/>
      <c r="E11924" s="56"/>
      <c r="F11924" s="97"/>
      <c r="G11924" s="63"/>
      <c r="H11924" s="64"/>
      <c r="I11924" s="56"/>
    </row>
    <row r="11925" spans="1:9" hidden="1" x14ac:dyDescent="0.25">
      <c r="A11925" s="224"/>
      <c r="B11925" s="55"/>
      <c r="C11925" s="75"/>
      <c r="D11925" s="61"/>
      <c r="E11925" s="56"/>
      <c r="F11925" s="77"/>
      <c r="G11925" s="63"/>
      <c r="H11925" s="64"/>
      <c r="I11925" s="56"/>
    </row>
    <row r="11926" spans="1:9" hidden="1" x14ac:dyDescent="0.25">
      <c r="A11926" s="224"/>
      <c r="B11926" s="56"/>
      <c r="C11926" s="75"/>
      <c r="D11926" s="57"/>
      <c r="E11926" s="66"/>
      <c r="F11926" s="63"/>
      <c r="G11926" s="63"/>
      <c r="H11926" s="64"/>
      <c r="I11926" s="56"/>
    </row>
    <row r="11927" spans="1:9" hidden="1" x14ac:dyDescent="0.25">
      <c r="A11927" s="224"/>
      <c r="B11927" s="56"/>
      <c r="C11927" s="71"/>
      <c r="D11927" s="57"/>
      <c r="E11927" s="66"/>
      <c r="F11927" s="63"/>
      <c r="G11927" s="63"/>
      <c r="H11927" s="14"/>
      <c r="I11927" s="56"/>
    </row>
    <row r="11928" spans="1:9" hidden="1" x14ac:dyDescent="0.25">
      <c r="A11928" s="224"/>
      <c r="B11928" s="56"/>
      <c r="C11928" s="71"/>
      <c r="D11928" s="57"/>
      <c r="E11928" s="72"/>
      <c r="F11928" s="62"/>
      <c r="G11928" s="63"/>
      <c r="H11928" s="64"/>
      <c r="I11928" s="56"/>
    </row>
    <row r="11929" spans="1:9" hidden="1" x14ac:dyDescent="0.25">
      <c r="A11929" s="224"/>
      <c r="B11929" s="68"/>
      <c r="C11929" s="56"/>
      <c r="D11929" s="57"/>
      <c r="E11929" s="66"/>
      <c r="F11929" s="59"/>
      <c r="G11929" s="63"/>
      <c r="H11929" s="64"/>
      <c r="I11929" s="56"/>
    </row>
    <row r="11930" spans="1:9" hidden="1" x14ac:dyDescent="0.25">
      <c r="A11930" s="224"/>
      <c r="B11930" s="68"/>
      <c r="C11930" s="56"/>
      <c r="D11930" s="87"/>
      <c r="E11930" s="69"/>
      <c r="F11930" s="62"/>
      <c r="G11930" s="63"/>
      <c r="H11930" s="64"/>
      <c r="I11930" s="56"/>
    </row>
    <row r="11931" spans="1:9" hidden="1" x14ac:dyDescent="0.25">
      <c r="A11931" s="224"/>
      <c r="B11931" s="68"/>
      <c r="C11931" s="56"/>
      <c r="D11931" s="87"/>
      <c r="E11931" s="69"/>
      <c r="F11931" s="62"/>
      <c r="G11931" s="63"/>
      <c r="H11931" s="64"/>
      <c r="I11931" s="56"/>
    </row>
    <row r="11932" spans="1:9" hidden="1" x14ac:dyDescent="0.25">
      <c r="A11932" s="224"/>
      <c r="B11932" s="55"/>
      <c r="C11932" s="56"/>
      <c r="D11932" s="128"/>
      <c r="E11932" s="86"/>
      <c r="F11932" s="62"/>
      <c r="G11932" s="63"/>
      <c r="H11932" s="64"/>
      <c r="I11932" s="56"/>
    </row>
    <row r="11933" spans="1:9" hidden="1" x14ac:dyDescent="0.25">
      <c r="A11933" s="224"/>
      <c r="B11933" s="60"/>
      <c r="C11933" s="56"/>
      <c r="D11933" s="61"/>
      <c r="E11933" s="56"/>
      <c r="F11933" s="62"/>
      <c r="G11933" s="63"/>
      <c r="H11933" s="64"/>
      <c r="I11933" s="56"/>
    </row>
    <row r="11934" spans="1:9" hidden="1" x14ac:dyDescent="0.25">
      <c r="A11934" s="224"/>
      <c r="B11934" s="68"/>
      <c r="C11934" s="56"/>
      <c r="D11934" s="61"/>
      <c r="E11934" s="56"/>
      <c r="F11934" s="62"/>
      <c r="G11934" s="63"/>
      <c r="H11934" s="64"/>
      <c r="I11934" s="56"/>
    </row>
    <row r="11935" spans="1:9" hidden="1" x14ac:dyDescent="0.25">
      <c r="A11935" s="224"/>
      <c r="B11935" s="60"/>
      <c r="C11935" s="56"/>
      <c r="D11935" s="61"/>
      <c r="E11935" s="56"/>
      <c r="F11935" s="62"/>
      <c r="G11935" s="63"/>
      <c r="H11935" s="64"/>
      <c r="I11935" s="56"/>
    </row>
    <row r="11936" spans="1:9" hidden="1" x14ac:dyDescent="0.25">
      <c r="A11936" s="224"/>
      <c r="B11936" s="69"/>
      <c r="C11936" s="56"/>
      <c r="D11936" s="57"/>
      <c r="E11936" s="56"/>
      <c r="F11936" s="62"/>
      <c r="G11936" s="63"/>
      <c r="H11936" s="64"/>
      <c r="I11936" s="70"/>
    </row>
    <row r="11937" spans="1:9" hidden="1" x14ac:dyDescent="0.25">
      <c r="A11937" s="224"/>
      <c r="B11937" s="68"/>
      <c r="C11937" s="56"/>
      <c r="D11937" s="61"/>
      <c r="E11937" s="69"/>
      <c r="F11937" s="62"/>
      <c r="G11937" s="63"/>
      <c r="H11937" s="106"/>
      <c r="I11937" s="70"/>
    </row>
    <row r="11938" spans="1:9" hidden="1" x14ac:dyDescent="0.25">
      <c r="A11938" s="224"/>
      <c r="B11938" s="56"/>
      <c r="C11938" s="80"/>
      <c r="D11938" s="57"/>
      <c r="E11938" s="66"/>
      <c r="F11938" s="67"/>
      <c r="G11938" s="63"/>
      <c r="H11938" s="64"/>
      <c r="I11938" s="70"/>
    </row>
    <row r="11939" spans="1:9" hidden="1" x14ac:dyDescent="0.25">
      <c r="A11939" s="224"/>
      <c r="B11939" s="55"/>
      <c r="C11939" s="56"/>
      <c r="D11939" s="57"/>
      <c r="E11939" s="72"/>
      <c r="F11939" s="77"/>
      <c r="G11939" s="63"/>
      <c r="H11939" s="64"/>
      <c r="I11939" s="73"/>
    </row>
    <row r="11940" spans="1:9" hidden="1" x14ac:dyDescent="0.25">
      <c r="A11940" s="224"/>
      <c r="B11940" s="56"/>
      <c r="C11940" s="71"/>
      <c r="D11940" s="57"/>
      <c r="E11940" s="72"/>
      <c r="F11940" s="62"/>
      <c r="G11940" s="63"/>
      <c r="H11940" s="64"/>
      <c r="I11940" s="73"/>
    </row>
    <row r="11941" spans="1:9" hidden="1" x14ac:dyDescent="0.25">
      <c r="A11941" s="224"/>
      <c r="B11941" s="55"/>
      <c r="C11941" s="75"/>
      <c r="D11941" s="57"/>
      <c r="E11941" s="66"/>
      <c r="F11941" s="62"/>
      <c r="G11941" s="63"/>
      <c r="H11941" s="64"/>
      <c r="I11941" s="70"/>
    </row>
    <row r="11942" spans="1:9" hidden="1" x14ac:dyDescent="0.25">
      <c r="A11942" s="224"/>
      <c r="B11942" s="56"/>
      <c r="C11942" s="56"/>
      <c r="D11942" s="57"/>
      <c r="E11942" s="66"/>
      <c r="F11942" s="76"/>
      <c r="G11942" s="63"/>
      <c r="H11942" s="64"/>
      <c r="I11942" s="70"/>
    </row>
    <row r="11943" spans="1:9" hidden="1" x14ac:dyDescent="0.25">
      <c r="A11943" s="224"/>
      <c r="B11943" s="56"/>
      <c r="C11943" s="81"/>
      <c r="D11943" s="57"/>
      <c r="E11943" s="56"/>
      <c r="F11943" s="62"/>
      <c r="G11943" s="63"/>
      <c r="H11943" s="64"/>
      <c r="I11943" s="70"/>
    </row>
    <row r="11944" spans="1:9" hidden="1" x14ac:dyDescent="0.25">
      <c r="A11944" s="224"/>
      <c r="B11944" s="56"/>
      <c r="C11944" s="56"/>
      <c r="D11944" s="57"/>
      <c r="E11944" s="56"/>
      <c r="F11944" s="62"/>
      <c r="G11944" s="63"/>
      <c r="H11944" s="64"/>
      <c r="I11944" s="70"/>
    </row>
    <row r="11945" spans="1:9" hidden="1" x14ac:dyDescent="0.25">
      <c r="A11945" s="224"/>
      <c r="B11945" s="56"/>
      <c r="C11945" s="56"/>
      <c r="D11945" s="57"/>
      <c r="E11945" s="66"/>
      <c r="F11945" s="76"/>
      <c r="G11945" s="63"/>
      <c r="H11945" s="64"/>
      <c r="I11945" s="70"/>
    </row>
    <row r="11946" spans="1:9" hidden="1" x14ac:dyDescent="0.25">
      <c r="A11946" s="224"/>
      <c r="B11946" s="56"/>
      <c r="C11946" s="56"/>
      <c r="D11946" s="57"/>
      <c r="E11946" s="72"/>
      <c r="F11946" s="62"/>
      <c r="G11946" s="63"/>
      <c r="H11946" s="64"/>
      <c r="I11946" s="70"/>
    </row>
    <row r="11947" spans="1:9" hidden="1" x14ac:dyDescent="0.25">
      <c r="A11947" s="224"/>
      <c r="B11947" s="74"/>
      <c r="C11947" s="75"/>
      <c r="D11947" s="57"/>
      <c r="E11947" s="72"/>
      <c r="F11947" s="62"/>
      <c r="G11947" s="63"/>
      <c r="H11947" s="64"/>
      <c r="I11947" s="70"/>
    </row>
    <row r="11948" spans="1:9" hidden="1" x14ac:dyDescent="0.25">
      <c r="A11948" s="224"/>
      <c r="B11948" s="56"/>
      <c r="C11948" s="56"/>
      <c r="D11948" s="57"/>
      <c r="E11948" s="56"/>
      <c r="F11948" s="58"/>
      <c r="G11948" s="63"/>
      <c r="H11948" s="64"/>
      <c r="I11948" s="70"/>
    </row>
    <row r="11949" spans="1:9" hidden="1" x14ac:dyDescent="0.25">
      <c r="A11949" s="224"/>
      <c r="B11949" s="68"/>
      <c r="C11949" s="56"/>
      <c r="D11949" s="61"/>
      <c r="E11949" s="72"/>
      <c r="F11949" s="62"/>
      <c r="G11949" s="63"/>
      <c r="H11949" s="64"/>
      <c r="I11949" s="70"/>
    </row>
    <row r="11950" spans="1:9" hidden="1" x14ac:dyDescent="0.25">
      <c r="A11950" s="224"/>
      <c r="B11950" s="68"/>
      <c r="C11950" s="56"/>
      <c r="D11950" s="61"/>
      <c r="E11950" s="56"/>
      <c r="F11950" s="62"/>
      <c r="G11950" s="63"/>
      <c r="H11950" s="64"/>
      <c r="I11950" s="70"/>
    </row>
    <row r="11951" spans="1:9" hidden="1" x14ac:dyDescent="0.25">
      <c r="A11951" s="224"/>
      <c r="B11951" s="60"/>
      <c r="C11951" s="56"/>
      <c r="D11951" s="61"/>
      <c r="E11951" s="56"/>
      <c r="F11951" s="62"/>
      <c r="G11951" s="63"/>
      <c r="H11951" s="64"/>
      <c r="I11951" s="70"/>
    </row>
    <row r="11952" spans="1:9" hidden="1" x14ac:dyDescent="0.25">
      <c r="A11952" s="224"/>
      <c r="B11952" s="56"/>
      <c r="C11952" s="56"/>
      <c r="D11952" s="57"/>
      <c r="E11952" s="72"/>
      <c r="F11952" s="77"/>
      <c r="G11952" s="63"/>
      <c r="H11952" s="64"/>
      <c r="I11952" s="70"/>
    </row>
    <row r="11953" spans="1:9" hidden="1" x14ac:dyDescent="0.25">
      <c r="A11953" s="224"/>
      <c r="B11953" s="56"/>
      <c r="C11953" s="56"/>
      <c r="D11953" s="57"/>
      <c r="E11953" s="72"/>
      <c r="F11953" s="77"/>
      <c r="G11953" s="63"/>
      <c r="H11953" s="64"/>
      <c r="I11953" s="70"/>
    </row>
    <row r="11954" spans="1:9" hidden="1" x14ac:dyDescent="0.25">
      <c r="A11954" s="224"/>
      <c r="B11954" s="56"/>
      <c r="C11954" s="56"/>
      <c r="D11954" s="57"/>
      <c r="E11954" s="56"/>
      <c r="F11954" s="76"/>
      <c r="G11954" s="63"/>
      <c r="H11954" s="64"/>
      <c r="I11954" s="70"/>
    </row>
    <row r="11955" spans="1:9" hidden="1" x14ac:dyDescent="0.25">
      <c r="A11955" s="224"/>
      <c r="B11955" s="68"/>
      <c r="C11955" s="56"/>
      <c r="D11955" s="83"/>
      <c r="E11955" s="72"/>
      <c r="F11955" s="62"/>
      <c r="G11955" s="63"/>
      <c r="H11955" s="64"/>
      <c r="I11955" s="70"/>
    </row>
    <row r="11956" spans="1:9" hidden="1" x14ac:dyDescent="0.25">
      <c r="A11956" s="224"/>
      <c r="B11956" s="56"/>
      <c r="C11956" s="56"/>
      <c r="D11956" s="61"/>
      <c r="E11956" s="56"/>
      <c r="F11956" s="76"/>
      <c r="G11956" s="63"/>
      <c r="H11956" s="64"/>
      <c r="I11956" s="70"/>
    </row>
    <row r="11957" spans="1:9" hidden="1" x14ac:dyDescent="0.25">
      <c r="A11957" s="224"/>
      <c r="B11957" s="68"/>
      <c r="C11957" s="56"/>
      <c r="D11957" s="61"/>
      <c r="E11957" s="72"/>
      <c r="F11957" s="62"/>
      <c r="G11957" s="63"/>
      <c r="H11957" s="64"/>
      <c r="I11957" s="70"/>
    </row>
    <row r="11958" spans="1:9" hidden="1" x14ac:dyDescent="0.25">
      <c r="A11958" s="224"/>
      <c r="B11958" s="74"/>
      <c r="C11958" s="56"/>
      <c r="D11958" s="57"/>
      <c r="E11958" s="66"/>
      <c r="F11958" s="59"/>
      <c r="G11958" s="100"/>
      <c r="H11958" s="64"/>
      <c r="I11958" s="70"/>
    </row>
    <row r="11959" spans="1:9" hidden="1" x14ac:dyDescent="0.25">
      <c r="A11959" s="224"/>
      <c r="B11959" s="56"/>
      <c r="C11959" s="110"/>
      <c r="D11959" s="57"/>
      <c r="E11959" s="72"/>
      <c r="F11959" s="62"/>
      <c r="G11959" s="63"/>
      <c r="H11959" s="64"/>
      <c r="I11959" s="70"/>
    </row>
    <row r="11960" spans="1:9" hidden="1" x14ac:dyDescent="0.25">
      <c r="A11960" s="224"/>
      <c r="B11960" s="56"/>
      <c r="C11960" s="56"/>
      <c r="D11960" s="57"/>
      <c r="E11960" s="56"/>
      <c r="F11960" s="76"/>
      <c r="G11960" s="63"/>
      <c r="H11960" s="64"/>
      <c r="I11960" s="70"/>
    </row>
    <row r="11961" spans="1:9" hidden="1" x14ac:dyDescent="0.25">
      <c r="A11961" s="224"/>
      <c r="B11961" s="60"/>
      <c r="C11961" s="56"/>
      <c r="D11961" s="61"/>
      <c r="E11961" s="56"/>
      <c r="F11961" s="62"/>
      <c r="G11961" s="63"/>
      <c r="H11961" s="64"/>
      <c r="I11961" s="70"/>
    </row>
    <row r="11962" spans="1:9" hidden="1" x14ac:dyDescent="0.25">
      <c r="A11962" s="224"/>
      <c r="B11962" s="55"/>
      <c r="C11962" s="56"/>
      <c r="D11962" s="57"/>
      <c r="E11962" s="72"/>
      <c r="F11962" s="62"/>
      <c r="G11962" s="63"/>
      <c r="H11962" s="64"/>
      <c r="I11962" s="70"/>
    </row>
    <row r="11963" spans="1:9" hidden="1" x14ac:dyDescent="0.25">
      <c r="A11963" s="224"/>
      <c r="B11963" s="56"/>
      <c r="C11963" s="56"/>
      <c r="D11963" s="57"/>
      <c r="E11963" s="56"/>
      <c r="F11963" s="76"/>
      <c r="G11963" s="63"/>
      <c r="H11963" s="64"/>
      <c r="I11963" s="70"/>
    </row>
    <row r="11964" spans="1:9" hidden="1" x14ac:dyDescent="0.25">
      <c r="A11964" s="224"/>
      <c r="B11964" s="56"/>
      <c r="C11964" s="71"/>
      <c r="D11964" s="57"/>
      <c r="E11964" s="72"/>
      <c r="F11964" s="62"/>
      <c r="G11964" s="63"/>
      <c r="H11964" s="64"/>
      <c r="I11964" s="70"/>
    </row>
    <row r="11965" spans="1:9" hidden="1" x14ac:dyDescent="0.25">
      <c r="A11965" s="224"/>
      <c r="B11965" s="68"/>
      <c r="C11965" s="56"/>
      <c r="D11965" s="57"/>
      <c r="E11965" s="56"/>
      <c r="F11965" s="77"/>
      <c r="G11965" s="63"/>
      <c r="H11965" s="64"/>
      <c r="I11965" s="414"/>
    </row>
    <row r="11966" spans="1:9" hidden="1" x14ac:dyDescent="0.25">
      <c r="A11966" s="224"/>
      <c r="B11966" s="414"/>
      <c r="C11966" s="414"/>
      <c r="D11966" s="683"/>
      <c r="E11966" s="414"/>
      <c r="F11966" s="417"/>
      <c r="G11966" s="417"/>
      <c r="H11966" s="64"/>
      <c r="I11966" s="56"/>
    </row>
    <row r="11967" spans="1:9" hidden="1" x14ac:dyDescent="0.25">
      <c r="A11967" s="224"/>
      <c r="B11967" s="56"/>
      <c r="C11967" s="71"/>
      <c r="D11967" s="57"/>
      <c r="E11967" s="72"/>
      <c r="F11967" s="62"/>
      <c r="G11967" s="63"/>
      <c r="H11967" s="418"/>
      <c r="I11967" s="56"/>
    </row>
    <row r="11968" spans="1:9" hidden="1" x14ac:dyDescent="0.25">
      <c r="A11968" s="224"/>
      <c r="B11968" s="55"/>
      <c r="C11968" s="75"/>
      <c r="D11968" s="57"/>
      <c r="E11968" s="66"/>
      <c r="F11968" s="62"/>
      <c r="G11968" s="63"/>
      <c r="H11968" s="64"/>
      <c r="I11968" s="56"/>
    </row>
    <row r="11969" spans="1:9" hidden="1" x14ac:dyDescent="0.25">
      <c r="A11969" s="224"/>
      <c r="B11969" s="56"/>
      <c r="C11969" s="71"/>
      <c r="D11969" s="57"/>
      <c r="E11969" s="66"/>
      <c r="F11969" s="63"/>
      <c r="G11969" s="63"/>
      <c r="H11969" s="64"/>
      <c r="I11969" s="73"/>
    </row>
    <row r="11970" spans="1:9" hidden="1" x14ac:dyDescent="0.25">
      <c r="A11970" s="224"/>
      <c r="B11970" s="68"/>
      <c r="C11970" s="56"/>
      <c r="D11970" s="57"/>
      <c r="E11970" s="56"/>
      <c r="F11970" s="97"/>
      <c r="G11970" s="63"/>
      <c r="H11970" s="64"/>
      <c r="I11970" s="73"/>
    </row>
    <row r="11971" spans="1:9" hidden="1" x14ac:dyDescent="0.25">
      <c r="A11971" s="224"/>
      <c r="B11971" s="68"/>
      <c r="C11971" s="56"/>
      <c r="D11971" s="87"/>
      <c r="E11971" s="72"/>
      <c r="F11971" s="62"/>
      <c r="G11971" s="63"/>
      <c r="H11971" s="64"/>
      <c r="I11971" s="73"/>
    </row>
    <row r="11972" spans="1:9" hidden="1" x14ac:dyDescent="0.25">
      <c r="A11972" s="224"/>
      <c r="B11972" s="56"/>
      <c r="C11972" s="56"/>
      <c r="D11972" s="72"/>
      <c r="E11972" s="56"/>
      <c r="F11972" s="77"/>
      <c r="G11972" s="63"/>
      <c r="H11972" s="64"/>
      <c r="I11972" s="56"/>
    </row>
    <row r="11973" spans="1:9" hidden="1" x14ac:dyDescent="0.25">
      <c r="A11973" s="224"/>
      <c r="B11973" s="55"/>
      <c r="C11973" s="75"/>
      <c r="D11973" s="61"/>
      <c r="E11973" s="56"/>
      <c r="F11973" s="77"/>
      <c r="G11973" s="63"/>
      <c r="H11973" s="64"/>
      <c r="I11973" s="56"/>
    </row>
    <row r="11974" spans="1:9" hidden="1" x14ac:dyDescent="0.25">
      <c r="A11974" s="224"/>
      <c r="B11974" s="56"/>
      <c r="C11974" s="56"/>
      <c r="D11974" s="83"/>
      <c r="E11974" s="84"/>
      <c r="F11974" s="76"/>
      <c r="G11974" s="63"/>
      <c r="H11974" s="64"/>
      <c r="I11974" s="56"/>
    </row>
    <row r="11975" spans="1:9" hidden="1" x14ac:dyDescent="0.25">
      <c r="A11975" s="224"/>
      <c r="B11975" s="95"/>
      <c r="C11975" s="126"/>
      <c r="D11975" s="57"/>
      <c r="E11975" s="66"/>
      <c r="F11975" s="62"/>
      <c r="G11975" s="63"/>
      <c r="H11975" s="64"/>
      <c r="I11975" s="56"/>
    </row>
    <row r="11976" spans="1:9" hidden="1" x14ac:dyDescent="0.25">
      <c r="A11976" s="224"/>
      <c r="B11976" s="95"/>
      <c r="C11976" s="126"/>
      <c r="D11976" s="57"/>
      <c r="E11976" s="66"/>
      <c r="F11976" s="62"/>
      <c r="G11976" s="63"/>
      <c r="H11976" s="64"/>
      <c r="I11976" s="56"/>
    </row>
    <row r="11977" spans="1:9" hidden="1" x14ac:dyDescent="0.25">
      <c r="A11977" s="224"/>
      <c r="B11977" s="56"/>
      <c r="C11977" s="75"/>
      <c r="D11977" s="57"/>
      <c r="E11977" s="72"/>
      <c r="F11977" s="62"/>
      <c r="G11977" s="63"/>
      <c r="H11977" s="64"/>
      <c r="I11977" s="56"/>
    </row>
    <row r="11978" spans="1:9" hidden="1" x14ac:dyDescent="0.25">
      <c r="A11978" s="224"/>
      <c r="B11978" s="56"/>
      <c r="C11978" s="56"/>
      <c r="D11978" s="128"/>
      <c r="E11978" s="99"/>
      <c r="F11978" s="62"/>
      <c r="G11978" s="63"/>
      <c r="H11978" s="64"/>
      <c r="I11978" s="73"/>
    </row>
    <row r="11979" spans="1:9" hidden="1" x14ac:dyDescent="0.25">
      <c r="A11979" s="224"/>
      <c r="B11979" s="56"/>
      <c r="C11979" s="56"/>
      <c r="D11979" s="57"/>
      <c r="E11979" s="66"/>
      <c r="F11979" s="76"/>
      <c r="G11979" s="63"/>
      <c r="H11979" s="64"/>
      <c r="I11979" s="73"/>
    </row>
    <row r="11980" spans="1:9" hidden="1" x14ac:dyDescent="0.25">
      <c r="A11980" s="224"/>
      <c r="B11980" s="55"/>
      <c r="C11980" s="56"/>
      <c r="D11980" s="57"/>
      <c r="E11980" s="72"/>
      <c r="F11980" s="62"/>
      <c r="G11980" s="63"/>
      <c r="H11980" s="64"/>
      <c r="I11980" s="73"/>
    </row>
    <row r="11981" spans="1:9" hidden="1" x14ac:dyDescent="0.25">
      <c r="A11981" s="224"/>
      <c r="B11981" s="68"/>
      <c r="C11981" s="56"/>
      <c r="D11981" s="57"/>
      <c r="E11981" s="66"/>
      <c r="F11981" s="62"/>
      <c r="G11981" s="63"/>
      <c r="H11981" s="64"/>
      <c r="I11981" s="73"/>
    </row>
    <row r="11982" spans="1:9" hidden="1" x14ac:dyDescent="0.25">
      <c r="A11982" s="224"/>
      <c r="B11982" s="68"/>
      <c r="C11982" s="65"/>
      <c r="D11982" s="57"/>
      <c r="E11982" s="72"/>
      <c r="F11982" s="62"/>
      <c r="G11982" s="63"/>
      <c r="H11982" s="64"/>
      <c r="I11982" s="56"/>
    </row>
    <row r="11983" spans="1:9" hidden="1" x14ac:dyDescent="0.25">
      <c r="A11983" s="224"/>
      <c r="B11983" s="95"/>
      <c r="C11983" s="56"/>
      <c r="D11983" s="57"/>
      <c r="E11983" s="69"/>
      <c r="F11983" s="62"/>
      <c r="G11983" s="63"/>
      <c r="H11983" s="64"/>
      <c r="I11983" s="56"/>
    </row>
    <row r="11984" spans="1:9" hidden="1" x14ac:dyDescent="0.25">
      <c r="A11984" s="224"/>
      <c r="B11984" s="68"/>
      <c r="C11984" s="56"/>
      <c r="D11984" s="61"/>
      <c r="E11984" s="69"/>
      <c r="F11984" s="62"/>
      <c r="G11984" s="63"/>
      <c r="H11984" s="64"/>
      <c r="I11984" s="56"/>
    </row>
    <row r="11985" spans="1:9" hidden="1" x14ac:dyDescent="0.25">
      <c r="A11985" s="224"/>
      <c r="B11985" s="60"/>
      <c r="C11985" s="56"/>
      <c r="D11985" s="61"/>
      <c r="E11985" s="69"/>
      <c r="F11985" s="62"/>
      <c r="G11985" s="63"/>
      <c r="H11985" s="64"/>
      <c r="I11985" s="56"/>
    </row>
    <row r="11986" spans="1:9" hidden="1" x14ac:dyDescent="0.25">
      <c r="A11986" s="224"/>
      <c r="B11986" s="56"/>
      <c r="C11986" s="56"/>
      <c r="D11986" s="57"/>
      <c r="E11986" s="69"/>
      <c r="F11986" s="62"/>
      <c r="G11986" s="63"/>
      <c r="H11986" s="64"/>
      <c r="I11986" s="73"/>
    </row>
    <row r="11987" spans="1:9" hidden="1" x14ac:dyDescent="0.25">
      <c r="A11987" s="224"/>
      <c r="B11987" s="68"/>
      <c r="C11987" s="56"/>
      <c r="D11987" s="61"/>
      <c r="E11987" s="66"/>
      <c r="F11987" s="62"/>
      <c r="G11987" s="63"/>
      <c r="H11987" s="64"/>
      <c r="I11987" s="71"/>
    </row>
    <row r="11988" spans="1:9" hidden="1" x14ac:dyDescent="0.25">
      <c r="A11988" s="224"/>
      <c r="B11988" s="55"/>
      <c r="C11988" s="75"/>
      <c r="D11988" s="57"/>
      <c r="E11988" s="66"/>
      <c r="F11988" s="62"/>
      <c r="G11988" s="63"/>
      <c r="H11988" s="64"/>
      <c r="I11988" s="56"/>
    </row>
    <row r="11989" spans="1:9" hidden="1" x14ac:dyDescent="0.25">
      <c r="A11989" s="224"/>
      <c r="B11989" s="56"/>
      <c r="C11989" s="56"/>
      <c r="D11989" s="61"/>
      <c r="E11989" s="56"/>
      <c r="F11989" s="97"/>
      <c r="G11989" s="63"/>
      <c r="H11989" s="64"/>
      <c r="I11989" s="56"/>
    </row>
    <row r="11990" spans="1:9" hidden="1" x14ac:dyDescent="0.25">
      <c r="A11990" s="224"/>
      <c r="B11990" s="56"/>
      <c r="C11990" s="71"/>
      <c r="D11990" s="57"/>
      <c r="E11990" s="72"/>
      <c r="F11990" s="62"/>
      <c r="G11990" s="63"/>
      <c r="H11990" s="64"/>
      <c r="I11990" s="56"/>
    </row>
    <row r="11991" spans="1:9" hidden="1" x14ac:dyDescent="0.25">
      <c r="A11991" s="224"/>
      <c r="B11991" s="56"/>
      <c r="C11991" s="56"/>
      <c r="D11991" s="57"/>
      <c r="E11991" s="56"/>
      <c r="F11991" s="62"/>
      <c r="G11991" s="63"/>
      <c r="H11991" s="64"/>
      <c r="I11991" s="73"/>
    </row>
    <row r="11992" spans="1:9" hidden="1" x14ac:dyDescent="0.25">
      <c r="A11992" s="224"/>
      <c r="B11992" s="81"/>
      <c r="C11992" s="56"/>
      <c r="D11992" s="57"/>
      <c r="E11992" s="66"/>
      <c r="F11992" s="62"/>
      <c r="G11992" s="63"/>
      <c r="H11992" s="64"/>
      <c r="I11992" s="73"/>
    </row>
    <row r="11993" spans="1:9" hidden="1" x14ac:dyDescent="0.25">
      <c r="A11993" s="224"/>
      <c r="B11993" s="56"/>
      <c r="C11993" s="56"/>
      <c r="D11993" s="57"/>
      <c r="E11993" s="66"/>
      <c r="F11993" s="62"/>
      <c r="G11993" s="63"/>
      <c r="H11993" s="64"/>
      <c r="I11993" s="56"/>
    </row>
    <row r="11994" spans="1:9" hidden="1" x14ac:dyDescent="0.25">
      <c r="A11994" s="224"/>
      <c r="B11994" s="56"/>
      <c r="C11994" s="56"/>
      <c r="D11994" s="57"/>
      <c r="E11994" s="66"/>
      <c r="F11994" s="77"/>
      <c r="G11994" s="63"/>
      <c r="H11994" s="64"/>
      <c r="I11994" s="56"/>
    </row>
    <row r="11995" spans="1:9" hidden="1" x14ac:dyDescent="0.25">
      <c r="A11995" s="224"/>
      <c r="B11995" s="56"/>
      <c r="C11995" s="56"/>
      <c r="D11995" s="61"/>
      <c r="E11995" s="56"/>
      <c r="F11995" s="76"/>
      <c r="G11995" s="63"/>
      <c r="H11995" s="64"/>
      <c r="I11995" s="56"/>
    </row>
    <row r="11996" spans="1:9" hidden="1" x14ac:dyDescent="0.25">
      <c r="A11996" s="224"/>
      <c r="B11996" s="56"/>
      <c r="C11996" s="126"/>
      <c r="D11996" s="57"/>
      <c r="E11996" s="66"/>
      <c r="F11996" s="62"/>
      <c r="G11996" s="63"/>
      <c r="H11996" s="64"/>
      <c r="I11996" s="56"/>
    </row>
    <row r="11997" spans="1:9" hidden="1" x14ac:dyDescent="0.25">
      <c r="A11997" s="224"/>
      <c r="B11997" s="56"/>
      <c r="C11997" s="75"/>
      <c r="D11997" s="57"/>
      <c r="E11997" s="72"/>
      <c r="F11997" s="62"/>
      <c r="G11997" s="63"/>
      <c r="H11997" s="64"/>
      <c r="I11997" s="56"/>
    </row>
    <row r="11998" spans="1:9" hidden="1" x14ac:dyDescent="0.25">
      <c r="A11998" s="224"/>
      <c r="B11998" s="56"/>
      <c r="C11998" s="56"/>
      <c r="D11998" s="57"/>
      <c r="E11998" s="66"/>
      <c r="F11998" s="62"/>
      <c r="G11998" s="63"/>
      <c r="H11998" s="64"/>
      <c r="I11998" s="56"/>
    </row>
    <row r="11999" spans="1:9" hidden="1" x14ac:dyDescent="0.25">
      <c r="A11999" s="224"/>
      <c r="B11999" s="56"/>
      <c r="C11999" s="56"/>
      <c r="D11999" s="57"/>
      <c r="E11999" s="72"/>
      <c r="F11999" s="62"/>
      <c r="G11999" s="63"/>
      <c r="H11999" s="64"/>
      <c r="I11999" s="56"/>
    </row>
    <row r="12000" spans="1:9" hidden="1" x14ac:dyDescent="0.25">
      <c r="A12000" s="224"/>
      <c r="B12000" s="60"/>
      <c r="C12000" s="56"/>
      <c r="D12000" s="61"/>
      <c r="E12000" s="66"/>
      <c r="F12000" s="62"/>
      <c r="G12000" s="63"/>
      <c r="H12000" s="64"/>
      <c r="I12000" s="56"/>
    </row>
    <row r="12001" spans="1:9" hidden="1" x14ac:dyDescent="0.25">
      <c r="A12001" s="224"/>
      <c r="B12001" s="56"/>
      <c r="C12001" s="56"/>
      <c r="D12001" s="57"/>
      <c r="E12001" s="56"/>
      <c r="F12001" s="76"/>
      <c r="G12001" s="63"/>
      <c r="H12001" s="64"/>
      <c r="I12001" s="56"/>
    </row>
    <row r="12002" spans="1:9" hidden="1" x14ac:dyDescent="0.25">
      <c r="A12002" s="224"/>
      <c r="B12002" s="56"/>
      <c r="C12002" s="71"/>
      <c r="D12002" s="57"/>
      <c r="E12002" s="72"/>
      <c r="F12002" s="62"/>
      <c r="G12002" s="63"/>
      <c r="H12002" s="64"/>
      <c r="I12002" s="56"/>
    </row>
    <row r="12003" spans="1:9" hidden="1" x14ac:dyDescent="0.25">
      <c r="A12003" s="224"/>
      <c r="B12003" s="55"/>
      <c r="C12003" s="75"/>
      <c r="D12003" s="105"/>
      <c r="E12003" s="72"/>
      <c r="F12003" s="59"/>
      <c r="G12003" s="63"/>
      <c r="H12003" s="64"/>
      <c r="I12003" s="56"/>
    </row>
    <row r="12004" spans="1:9" hidden="1" x14ac:dyDescent="0.25">
      <c r="A12004" s="224"/>
      <c r="B12004" s="56"/>
      <c r="C12004" s="56"/>
      <c r="D12004" s="72"/>
      <c r="E12004" s="56"/>
      <c r="F12004" s="77"/>
      <c r="G12004" s="63"/>
      <c r="H12004" s="64"/>
      <c r="I12004" s="56"/>
    </row>
    <row r="12005" spans="1:9" hidden="1" x14ac:dyDescent="0.25">
      <c r="A12005" s="224"/>
      <c r="B12005" s="55"/>
      <c r="C12005" s="75"/>
      <c r="D12005" s="61"/>
      <c r="E12005" s="56"/>
      <c r="F12005" s="77"/>
      <c r="G12005" s="63"/>
      <c r="H12005" s="64"/>
      <c r="I12005" s="56"/>
    </row>
    <row r="12006" spans="1:9" hidden="1" x14ac:dyDescent="0.25">
      <c r="A12006" s="224"/>
      <c r="B12006" s="60"/>
      <c r="C12006" s="56"/>
      <c r="D12006" s="61"/>
      <c r="E12006" s="66"/>
      <c r="F12006" s="62"/>
      <c r="G12006" s="63"/>
      <c r="H12006" s="64"/>
      <c r="I12006" s="56"/>
    </row>
    <row r="12007" spans="1:9" hidden="1" x14ac:dyDescent="0.25">
      <c r="A12007" s="224"/>
      <c r="B12007" s="56"/>
      <c r="C12007" s="56"/>
      <c r="D12007" s="57"/>
      <c r="E12007" s="56"/>
      <c r="F12007" s="76"/>
      <c r="G12007" s="63"/>
      <c r="H12007" s="64"/>
      <c r="I12007" s="56"/>
    </row>
    <row r="12008" spans="1:9" hidden="1" x14ac:dyDescent="0.25">
      <c r="A12008" s="224"/>
      <c r="B12008" s="56"/>
      <c r="C12008" s="71"/>
      <c r="D12008" s="57"/>
      <c r="E12008" s="72"/>
      <c r="F12008" s="62"/>
      <c r="G12008" s="63"/>
      <c r="H12008" s="64"/>
      <c r="I12008" s="70"/>
    </row>
    <row r="12009" spans="1:9" hidden="1" x14ac:dyDescent="0.25">
      <c r="A12009" s="224"/>
      <c r="B12009" s="56"/>
      <c r="C12009" s="75"/>
      <c r="D12009" s="61"/>
      <c r="E12009" s="69"/>
      <c r="F12009" s="62"/>
      <c r="G12009" s="63"/>
      <c r="H12009" s="64"/>
      <c r="I12009" s="70"/>
    </row>
    <row r="12010" spans="1:9" hidden="1" x14ac:dyDescent="0.25">
      <c r="A12010" s="224"/>
      <c r="B12010" s="56"/>
      <c r="C12010" s="80"/>
      <c r="D12010" s="57"/>
      <c r="E12010" s="72"/>
      <c r="F12010" s="67"/>
      <c r="G12010" s="63"/>
      <c r="H12010" s="64"/>
      <c r="I12010" s="70"/>
    </row>
    <row r="12011" spans="1:9" hidden="1" x14ac:dyDescent="0.25">
      <c r="A12011" s="224"/>
      <c r="B12011" s="56"/>
      <c r="C12011" s="123"/>
      <c r="D12011" s="57"/>
      <c r="E12011" s="66"/>
      <c r="F12011" s="62"/>
      <c r="G12011" s="63"/>
      <c r="H12011" s="64"/>
      <c r="I12011" s="70"/>
    </row>
    <row r="12012" spans="1:9" hidden="1" x14ac:dyDescent="0.25">
      <c r="A12012" s="224"/>
      <c r="B12012" s="55"/>
      <c r="C12012" s="56"/>
      <c r="D12012" s="57"/>
      <c r="E12012" s="72"/>
      <c r="F12012" s="62"/>
      <c r="G12012" s="63"/>
      <c r="H12012" s="64"/>
      <c r="I12012" s="70"/>
    </row>
    <row r="12013" spans="1:9" hidden="1" x14ac:dyDescent="0.25">
      <c r="A12013" s="224"/>
      <c r="B12013" s="56"/>
      <c r="C12013" s="56"/>
      <c r="D12013" s="129"/>
      <c r="E12013" s="66"/>
      <c r="F12013" s="130"/>
      <c r="G12013" s="63"/>
      <c r="H12013" s="64"/>
      <c r="I12013" s="70"/>
    </row>
    <row r="12014" spans="1:9" hidden="1" x14ac:dyDescent="0.25">
      <c r="A12014" s="224"/>
      <c r="B12014" s="56"/>
      <c r="C12014" s="56"/>
      <c r="D12014" s="61"/>
      <c r="E12014" s="56"/>
      <c r="F12014" s="59"/>
      <c r="G12014" s="63"/>
      <c r="H12014" s="64"/>
      <c r="I12014" s="70"/>
    </row>
    <row r="12015" spans="1:9" hidden="1" x14ac:dyDescent="0.25">
      <c r="A12015" s="224"/>
      <c r="B12015" s="56"/>
      <c r="C12015" s="56"/>
      <c r="D12015" s="61"/>
      <c r="E12015" s="56"/>
      <c r="F12015" s="59"/>
      <c r="G12015" s="63"/>
      <c r="H12015" s="64"/>
      <c r="I12015" s="70"/>
    </row>
    <row r="12016" spans="1:9" hidden="1" x14ac:dyDescent="0.25">
      <c r="A12016" s="224"/>
      <c r="B12016" s="74"/>
      <c r="C12016" s="56"/>
      <c r="D12016" s="57"/>
      <c r="E12016" s="56"/>
      <c r="F12016" s="76"/>
      <c r="G12016" s="63"/>
      <c r="H12016" s="64"/>
      <c r="I12016" s="70"/>
    </row>
    <row r="12017" spans="1:9" hidden="1" x14ac:dyDescent="0.25">
      <c r="A12017" s="224"/>
      <c r="B12017" s="56"/>
      <c r="C12017" s="56"/>
      <c r="D12017" s="57"/>
      <c r="E12017" s="56"/>
      <c r="F12017" s="58"/>
      <c r="G12017" s="63"/>
      <c r="H12017" s="64"/>
      <c r="I12017" s="70"/>
    </row>
    <row r="12018" spans="1:9" hidden="1" x14ac:dyDescent="0.25">
      <c r="A12018" s="224"/>
      <c r="B12018" s="56"/>
      <c r="C12018" s="56"/>
      <c r="D12018" s="61"/>
      <c r="E12018" s="66"/>
      <c r="F12018" s="59"/>
      <c r="G12018" s="63"/>
      <c r="H12018" s="64"/>
      <c r="I12018" s="70"/>
    </row>
    <row r="12019" spans="1:9" hidden="1" x14ac:dyDescent="0.25">
      <c r="A12019" s="224"/>
      <c r="B12019" s="74"/>
      <c r="C12019" s="56"/>
      <c r="D12019" s="57"/>
      <c r="E12019" s="66"/>
      <c r="F12019" s="76"/>
      <c r="G12019" s="63"/>
      <c r="H12019" s="64"/>
      <c r="I12019" s="70"/>
    </row>
    <row r="12020" spans="1:9" hidden="1" x14ac:dyDescent="0.25">
      <c r="A12020" s="224"/>
      <c r="B12020" s="56"/>
      <c r="C12020" s="56"/>
      <c r="D12020" s="57"/>
      <c r="E12020" s="66"/>
      <c r="F12020" s="76"/>
      <c r="G12020" s="63"/>
      <c r="H12020" s="64"/>
      <c r="I12020" s="56"/>
    </row>
    <row r="12021" spans="1:9" hidden="1" x14ac:dyDescent="0.25">
      <c r="A12021" s="224"/>
      <c r="B12021" s="56"/>
      <c r="C12021" s="56"/>
      <c r="D12021" s="57"/>
      <c r="E12021" s="56"/>
      <c r="F12021" s="62"/>
      <c r="G12021" s="63"/>
      <c r="H12021" s="64"/>
      <c r="I12021" s="56"/>
    </row>
    <row r="12022" spans="1:9" hidden="1" x14ac:dyDescent="0.25">
      <c r="A12022" s="224"/>
      <c r="B12022" s="56"/>
      <c r="C12022" s="56"/>
      <c r="D12022" s="57"/>
      <c r="E12022" s="56"/>
      <c r="F12022" s="62"/>
      <c r="G12022" s="63"/>
      <c r="H12022" s="64"/>
      <c r="I12022" s="56"/>
    </row>
    <row r="12023" spans="1:9" hidden="1" x14ac:dyDescent="0.25">
      <c r="A12023" s="224"/>
      <c r="B12023" s="74"/>
      <c r="C12023" s="56"/>
      <c r="D12023" s="57"/>
      <c r="E12023" s="72"/>
      <c r="F12023" s="62"/>
      <c r="G12023" s="63"/>
      <c r="H12023" s="64"/>
      <c r="I12023" s="56"/>
    </row>
    <row r="12024" spans="1:9" hidden="1" x14ac:dyDescent="0.25">
      <c r="A12024" s="224"/>
      <c r="B12024" s="74"/>
      <c r="C12024" s="56"/>
      <c r="D12024" s="57"/>
      <c r="E12024" s="72"/>
      <c r="F12024" s="62"/>
      <c r="G12024" s="63"/>
      <c r="H12024" s="64"/>
      <c r="I12024" s="56"/>
    </row>
    <row r="12025" spans="1:9" hidden="1" x14ac:dyDescent="0.25">
      <c r="A12025" s="224"/>
      <c r="B12025" s="56"/>
      <c r="C12025" s="56"/>
      <c r="D12025" s="61"/>
      <c r="E12025" s="66"/>
      <c r="F12025" s="62"/>
      <c r="G12025" s="63"/>
      <c r="H12025" s="64"/>
      <c r="I12025" s="56"/>
    </row>
    <row r="12026" spans="1:9" hidden="1" x14ac:dyDescent="0.25">
      <c r="A12026" s="224"/>
      <c r="B12026" s="55"/>
      <c r="C12026" s="56"/>
      <c r="D12026" s="128"/>
      <c r="E12026" s="56"/>
      <c r="F12026" s="62"/>
      <c r="G12026" s="63"/>
      <c r="H12026" s="64"/>
      <c r="I12026" s="56"/>
    </row>
    <row r="12027" spans="1:9" hidden="1" x14ac:dyDescent="0.25">
      <c r="A12027" s="224"/>
      <c r="B12027" s="81"/>
      <c r="C12027" s="56"/>
      <c r="D12027" s="57"/>
      <c r="E12027" s="86"/>
      <c r="F12027" s="62"/>
      <c r="G12027" s="63"/>
      <c r="H12027" s="64"/>
      <c r="I12027" s="56"/>
    </row>
    <row r="12028" spans="1:9" hidden="1" x14ac:dyDescent="0.25">
      <c r="A12028" s="224"/>
      <c r="B12028" s="56"/>
      <c r="C12028" s="75"/>
      <c r="D12028" s="83"/>
      <c r="E12028" s="72"/>
      <c r="F12028" s="76"/>
      <c r="G12028" s="63"/>
      <c r="H12028" s="64"/>
      <c r="I12028" s="56"/>
    </row>
    <row r="12029" spans="1:9" hidden="1" x14ac:dyDescent="0.25">
      <c r="A12029" s="224"/>
      <c r="B12029" s="68"/>
      <c r="C12029" s="126"/>
      <c r="D12029" s="61"/>
      <c r="E12029" s="56"/>
      <c r="F12029" s="62"/>
      <c r="G12029" s="63"/>
      <c r="H12029" s="64"/>
      <c r="I12029" s="56"/>
    </row>
    <row r="12030" spans="1:9" hidden="1" x14ac:dyDescent="0.25">
      <c r="A12030" s="224"/>
      <c r="B12030" s="68"/>
      <c r="C12030" s="126"/>
      <c r="D12030" s="57"/>
      <c r="E12030" s="56"/>
      <c r="F12030" s="62"/>
      <c r="G12030" s="63"/>
      <c r="H12030" s="64"/>
      <c r="I12030" s="56"/>
    </row>
    <row r="12031" spans="1:9" hidden="1" x14ac:dyDescent="0.25">
      <c r="A12031" s="224"/>
      <c r="B12031" s="56"/>
      <c r="C12031" s="56"/>
      <c r="D12031" s="57"/>
      <c r="E12031" s="66"/>
      <c r="F12031" s="76"/>
      <c r="G12031" s="63"/>
      <c r="H12031" s="64"/>
      <c r="I12031" s="56"/>
    </row>
    <row r="12032" spans="1:9" hidden="1" x14ac:dyDescent="0.25">
      <c r="A12032" s="224"/>
      <c r="B12032" s="56"/>
      <c r="C12032" s="56"/>
      <c r="D12032" s="128"/>
      <c r="E12032" s="99"/>
      <c r="F12032" s="62"/>
      <c r="G12032" s="63"/>
      <c r="H12032" s="64"/>
      <c r="I12032" s="56"/>
    </row>
    <row r="12033" spans="1:9" hidden="1" x14ac:dyDescent="0.25">
      <c r="A12033" s="224"/>
      <c r="B12033" s="56"/>
      <c r="C12033" s="75"/>
      <c r="D12033" s="57"/>
      <c r="E12033" s="72"/>
      <c r="F12033" s="62"/>
      <c r="G12033" s="63"/>
      <c r="H12033" s="64"/>
      <c r="I12033" s="56"/>
    </row>
    <row r="12034" spans="1:9" hidden="1" x14ac:dyDescent="0.25">
      <c r="A12034" s="224"/>
      <c r="B12034" s="56"/>
      <c r="C12034" s="56"/>
      <c r="D12034" s="57"/>
      <c r="E12034" s="56"/>
      <c r="F12034" s="62"/>
      <c r="G12034" s="63"/>
      <c r="H12034" s="64"/>
      <c r="I12034" s="56"/>
    </row>
    <row r="12035" spans="1:9" hidden="1" x14ac:dyDescent="0.25">
      <c r="A12035" s="224"/>
      <c r="B12035" s="56"/>
      <c r="C12035" s="56"/>
      <c r="D12035" s="57"/>
      <c r="E12035" s="56"/>
      <c r="F12035" s="62"/>
      <c r="G12035" s="63"/>
      <c r="H12035" s="64"/>
      <c r="I12035" s="56"/>
    </row>
    <row r="12036" spans="1:9" hidden="1" x14ac:dyDescent="0.25">
      <c r="A12036" s="224"/>
      <c r="B12036" s="56"/>
      <c r="C12036" s="56"/>
      <c r="D12036" s="61"/>
      <c r="E12036" s="56"/>
      <c r="F12036" s="97"/>
      <c r="G12036" s="63"/>
      <c r="H12036" s="64"/>
      <c r="I12036" s="56"/>
    </row>
    <row r="12037" spans="1:9" hidden="1" x14ac:dyDescent="0.25">
      <c r="A12037" s="224"/>
      <c r="B12037" s="56"/>
      <c r="C12037" s="56"/>
      <c r="D12037" s="61"/>
      <c r="E12037" s="56"/>
      <c r="F12037" s="62"/>
      <c r="G12037" s="63"/>
      <c r="H12037" s="64"/>
      <c r="I12037" s="56"/>
    </row>
    <row r="12038" spans="1:9" hidden="1" x14ac:dyDescent="0.25">
      <c r="A12038" s="224"/>
      <c r="B12038" s="56"/>
      <c r="C12038" s="56"/>
      <c r="D12038" s="61"/>
      <c r="E12038" s="56"/>
      <c r="F12038" s="62"/>
      <c r="G12038" s="63"/>
      <c r="H12038" s="64"/>
      <c r="I12038" s="56"/>
    </row>
    <row r="12039" spans="1:9" hidden="1" x14ac:dyDescent="0.25">
      <c r="A12039" s="224"/>
      <c r="B12039" s="56"/>
      <c r="C12039" s="81"/>
      <c r="D12039" s="61"/>
      <c r="E12039" s="56"/>
      <c r="F12039" s="62"/>
      <c r="G12039" s="63"/>
      <c r="H12039" s="64"/>
      <c r="I12039" s="56"/>
    </row>
    <row r="12040" spans="1:9" hidden="1" x14ac:dyDescent="0.25">
      <c r="A12040" s="224"/>
      <c r="B12040" s="56"/>
      <c r="C12040" s="80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4"/>
      <c r="B12041" s="55"/>
      <c r="C12041" s="56"/>
      <c r="D12041" s="57"/>
      <c r="E12041" s="66"/>
      <c r="F12041" s="62"/>
      <c r="G12041" s="63"/>
      <c r="H12041" s="64"/>
      <c r="I12041" s="56"/>
    </row>
    <row r="12042" spans="1:9" hidden="1" x14ac:dyDescent="0.25">
      <c r="A12042" s="224"/>
      <c r="B12042" s="55"/>
      <c r="C12042" s="56"/>
      <c r="D12042" s="57"/>
      <c r="E12042" s="66"/>
      <c r="F12042" s="62"/>
      <c r="G12042" s="63"/>
      <c r="H12042" s="64"/>
      <c r="I12042" s="56"/>
    </row>
    <row r="12043" spans="1:9" hidden="1" x14ac:dyDescent="0.25">
      <c r="A12043" s="224"/>
      <c r="B12043" s="55"/>
      <c r="C12043" s="56"/>
      <c r="D12043" s="57"/>
      <c r="E12043" s="66"/>
      <c r="F12043" s="62"/>
      <c r="G12043" s="63"/>
      <c r="H12043" s="64"/>
      <c r="I12043" s="56"/>
    </row>
    <row r="12044" spans="1:9" hidden="1" x14ac:dyDescent="0.25">
      <c r="A12044" s="224"/>
      <c r="B12044" s="55"/>
      <c r="C12044" s="56"/>
      <c r="D12044" s="57"/>
      <c r="E12044" s="66"/>
      <c r="F12044" s="62"/>
      <c r="G12044" s="63"/>
      <c r="H12044" s="64"/>
      <c r="I12044" s="56"/>
    </row>
    <row r="12045" spans="1:9" hidden="1" x14ac:dyDescent="0.25">
      <c r="A12045" s="224"/>
      <c r="B12045" s="81"/>
      <c r="C12045" s="56"/>
      <c r="D12045" s="128"/>
      <c r="E12045" s="99"/>
      <c r="F12045" s="62"/>
      <c r="G12045" s="63"/>
      <c r="H12045" s="64"/>
      <c r="I12045" s="56"/>
    </row>
    <row r="12046" spans="1:9" hidden="1" x14ac:dyDescent="0.25">
      <c r="A12046" s="224"/>
      <c r="B12046" s="55"/>
      <c r="C12046" s="56"/>
      <c r="D12046" s="57"/>
      <c r="E12046" s="56"/>
      <c r="F12046" s="62"/>
      <c r="G12046" s="63"/>
      <c r="H12046" s="64"/>
      <c r="I12046" s="56"/>
    </row>
    <row r="12047" spans="1:9" hidden="1" x14ac:dyDescent="0.25">
      <c r="A12047" s="224"/>
      <c r="B12047" s="56"/>
      <c r="C12047" s="56"/>
      <c r="D12047" s="57"/>
      <c r="E12047" s="56"/>
      <c r="F12047" s="67"/>
      <c r="G12047" s="63"/>
      <c r="H12047" s="64"/>
      <c r="I12047" s="56"/>
    </row>
    <row r="12048" spans="1:9" hidden="1" x14ac:dyDescent="0.25">
      <c r="A12048" s="224"/>
      <c r="B12048" s="55"/>
      <c r="C12048" s="56"/>
      <c r="D12048" s="57"/>
      <c r="E12048" s="56"/>
      <c r="F12048" s="62"/>
      <c r="G12048" s="63"/>
      <c r="H12048" s="64"/>
      <c r="I12048" s="56"/>
    </row>
    <row r="12049" spans="1:9" hidden="1" x14ac:dyDescent="0.25">
      <c r="A12049" s="224"/>
      <c r="B12049" s="55"/>
      <c r="C12049" s="56"/>
      <c r="D12049" s="57"/>
      <c r="E12049" s="66"/>
      <c r="F12049" s="62"/>
      <c r="G12049" s="63"/>
      <c r="H12049" s="64"/>
      <c r="I12049" s="56"/>
    </row>
    <row r="12050" spans="1:9" hidden="1" x14ac:dyDescent="0.25">
      <c r="A12050" s="224"/>
      <c r="B12050" s="55"/>
      <c r="C12050" s="56"/>
      <c r="D12050" s="57"/>
      <c r="E12050" s="66"/>
      <c r="F12050" s="62"/>
      <c r="G12050" s="63"/>
      <c r="H12050" s="64"/>
      <c r="I12050" s="56"/>
    </row>
    <row r="12051" spans="1:9" hidden="1" x14ac:dyDescent="0.25">
      <c r="A12051" s="224"/>
      <c r="B12051" s="55"/>
      <c r="C12051" s="75"/>
      <c r="D12051" s="57"/>
      <c r="E12051" s="66"/>
      <c r="F12051" s="62"/>
      <c r="G12051" s="63"/>
      <c r="H12051" s="64"/>
      <c r="I12051" s="56"/>
    </row>
    <row r="12052" spans="1:9" hidden="1" x14ac:dyDescent="0.25">
      <c r="A12052" s="224"/>
      <c r="B12052" s="56"/>
      <c r="C12052" s="71"/>
      <c r="D12052" s="57"/>
      <c r="E12052" s="66"/>
      <c r="F12052" s="63"/>
      <c r="G12052" s="63"/>
      <c r="H12052" s="64"/>
      <c r="I12052" s="56"/>
    </row>
    <row r="12053" spans="1:9" hidden="1" x14ac:dyDescent="0.25">
      <c r="A12053" s="224"/>
      <c r="B12053" s="68"/>
      <c r="C12053" s="56"/>
      <c r="D12053" s="87"/>
      <c r="E12053" s="56"/>
      <c r="F12053" s="62"/>
      <c r="G12053" s="63"/>
      <c r="H12053" s="64"/>
      <c r="I12053" s="56"/>
    </row>
    <row r="12054" spans="1:9" hidden="1" x14ac:dyDescent="0.25">
      <c r="A12054" s="224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4"/>
      <c r="B12055" s="55"/>
      <c r="C12055" s="56"/>
      <c r="D12055" s="57"/>
      <c r="E12055" s="66"/>
      <c r="F12055" s="62"/>
      <c r="G12055" s="63"/>
      <c r="H12055" s="64"/>
      <c r="I12055" s="56"/>
    </row>
    <row r="12056" spans="1:9" hidden="1" x14ac:dyDescent="0.25">
      <c r="A12056" s="224"/>
      <c r="B12056" s="56"/>
      <c r="C12056" s="56"/>
      <c r="D12056" s="61"/>
      <c r="E12056" s="56"/>
      <c r="F12056" s="76"/>
      <c r="G12056" s="63"/>
      <c r="H12056" s="64"/>
      <c r="I12056" s="56"/>
    </row>
    <row r="12057" spans="1:9" hidden="1" x14ac:dyDescent="0.25">
      <c r="A12057" s="224"/>
      <c r="B12057" s="56"/>
      <c r="C12057" s="56"/>
      <c r="D12057" s="57"/>
      <c r="E12057" s="56"/>
      <c r="F12057" s="76"/>
      <c r="G12057" s="63"/>
      <c r="H12057" s="64"/>
      <c r="I12057" s="56"/>
    </row>
    <row r="12058" spans="1:9" hidden="1" x14ac:dyDescent="0.25">
      <c r="A12058" s="224"/>
      <c r="B12058" s="56"/>
      <c r="C12058" s="56"/>
      <c r="D12058" s="61"/>
      <c r="E12058" s="56"/>
      <c r="F12058" s="76"/>
      <c r="G12058" s="63"/>
      <c r="H12058" s="64"/>
      <c r="I12058" s="56"/>
    </row>
    <row r="12059" spans="1:9" hidden="1" x14ac:dyDescent="0.25">
      <c r="A12059" s="224"/>
      <c r="B12059" s="74"/>
      <c r="C12059" s="56"/>
      <c r="D12059" s="57"/>
      <c r="E12059" s="56"/>
      <c r="F12059" s="58"/>
      <c r="G12059" s="63"/>
      <c r="H12059" s="64"/>
      <c r="I12059" s="56"/>
    </row>
    <row r="12060" spans="1:9" hidden="1" x14ac:dyDescent="0.25">
      <c r="A12060" s="224"/>
      <c r="B12060" s="56"/>
      <c r="C12060" s="56"/>
      <c r="D12060" s="57"/>
      <c r="E12060" s="56"/>
      <c r="F12060" s="76"/>
      <c r="G12060" s="63"/>
      <c r="H12060" s="64"/>
      <c r="I12060" s="73"/>
    </row>
    <row r="12061" spans="1:9" hidden="1" x14ac:dyDescent="0.25">
      <c r="A12061" s="224"/>
      <c r="B12061" s="56"/>
      <c r="C12061" s="56"/>
      <c r="D12061" s="57"/>
      <c r="E12061" s="66"/>
      <c r="F12061" s="58"/>
      <c r="G12061" s="63"/>
      <c r="H12061" s="64"/>
      <c r="I12061" s="73"/>
    </row>
    <row r="12062" spans="1:9" hidden="1" x14ac:dyDescent="0.25">
      <c r="A12062" s="224"/>
      <c r="B12062" s="56"/>
      <c r="C12062" s="56"/>
      <c r="D12062" s="57"/>
      <c r="E12062" s="66"/>
      <c r="F12062" s="62"/>
      <c r="G12062" s="63"/>
      <c r="H12062" s="64"/>
      <c r="I12062" s="73"/>
    </row>
    <row r="12063" spans="1:9" hidden="1" x14ac:dyDescent="0.25">
      <c r="A12063" s="224"/>
      <c r="B12063" s="81"/>
      <c r="C12063" s="56"/>
      <c r="D12063" s="57"/>
      <c r="E12063" s="66"/>
      <c r="F12063" s="62"/>
      <c r="G12063" s="63"/>
      <c r="H12063" s="64"/>
      <c r="I12063" s="73"/>
    </row>
    <row r="12064" spans="1:9" hidden="1" x14ac:dyDescent="0.25">
      <c r="A12064" s="224"/>
      <c r="B12064" s="56"/>
      <c r="C12064" s="80"/>
      <c r="D12064" s="57"/>
      <c r="E12064" s="72"/>
      <c r="F12064" s="67"/>
      <c r="G12064" s="63"/>
      <c r="H12064" s="64"/>
      <c r="I12064" s="56"/>
    </row>
    <row r="12065" spans="1:9" hidden="1" x14ac:dyDescent="0.25">
      <c r="A12065" s="224"/>
      <c r="B12065" s="68"/>
      <c r="C12065" s="56"/>
      <c r="D12065" s="61"/>
      <c r="E12065" s="66"/>
      <c r="F12065" s="62"/>
      <c r="G12065" s="63"/>
      <c r="H12065" s="64"/>
      <c r="I12065" s="56"/>
    </row>
    <row r="12066" spans="1:9" hidden="1" x14ac:dyDescent="0.25">
      <c r="A12066" s="224"/>
      <c r="B12066" s="81"/>
      <c r="C12066" s="56"/>
      <c r="D12066" s="57"/>
      <c r="E12066" s="72"/>
      <c r="F12066" s="76"/>
      <c r="G12066" s="63"/>
      <c r="H12066" s="64"/>
      <c r="I12066" s="56"/>
    </row>
    <row r="12067" spans="1:9" hidden="1" x14ac:dyDescent="0.25">
      <c r="A12067" s="224"/>
      <c r="B12067" s="56"/>
      <c r="C12067" s="56"/>
      <c r="D12067" s="72"/>
      <c r="E12067" s="56"/>
      <c r="F12067" s="77"/>
      <c r="G12067" s="63"/>
      <c r="H12067" s="64"/>
      <c r="I12067" s="56"/>
    </row>
    <row r="12068" spans="1:9" hidden="1" x14ac:dyDescent="0.25">
      <c r="A12068" s="224"/>
      <c r="B12068" s="55"/>
      <c r="C12068" s="75"/>
      <c r="D12068" s="61"/>
      <c r="E12068" s="56"/>
      <c r="F12068" s="77"/>
      <c r="G12068" s="63"/>
      <c r="H12068" s="64"/>
      <c r="I12068" s="56"/>
    </row>
    <row r="12069" spans="1:9" hidden="1" x14ac:dyDescent="0.25">
      <c r="A12069" s="224"/>
      <c r="B12069" s="56"/>
      <c r="C12069" s="56"/>
      <c r="D12069" s="61"/>
      <c r="E12069" s="56"/>
      <c r="F12069" s="62"/>
      <c r="G12069" s="63"/>
      <c r="H12069" s="64"/>
      <c r="I12069" s="56"/>
    </row>
    <row r="12070" spans="1:9" hidden="1" x14ac:dyDescent="0.25">
      <c r="A12070" s="224"/>
      <c r="B12070" s="56"/>
      <c r="C12070" s="56"/>
      <c r="D12070" s="61"/>
      <c r="E12070" s="56"/>
      <c r="F12070" s="62"/>
      <c r="G12070" s="63"/>
      <c r="H12070" s="64"/>
      <c r="I12070" s="56"/>
    </row>
    <row r="12071" spans="1:9" hidden="1" x14ac:dyDescent="0.25">
      <c r="A12071" s="224"/>
      <c r="B12071" s="60"/>
      <c r="C12071" s="151"/>
      <c r="D12071" s="61"/>
      <c r="E12071" s="56"/>
      <c r="F12071" s="62"/>
      <c r="G12071" s="63"/>
      <c r="H12071" s="64"/>
      <c r="I12071" s="56"/>
    </row>
    <row r="12072" spans="1:9" hidden="1" x14ac:dyDescent="0.25">
      <c r="A12072" s="224"/>
      <c r="B12072" s="56"/>
      <c r="C12072" s="56"/>
      <c r="D12072" s="61"/>
      <c r="E12072" s="56"/>
      <c r="F12072" s="62"/>
      <c r="G12072" s="63"/>
      <c r="H12072" s="64"/>
      <c r="I12072" s="56"/>
    </row>
    <row r="12073" spans="1:9" hidden="1" x14ac:dyDescent="0.25">
      <c r="A12073" s="224"/>
      <c r="B12073" s="68"/>
      <c r="C12073" s="126"/>
      <c r="D12073" s="61"/>
      <c r="E12073" s="56"/>
      <c r="F12073" s="62"/>
      <c r="G12073" s="63"/>
      <c r="H12073" s="64"/>
      <c r="I12073" s="56"/>
    </row>
    <row r="12074" spans="1:9" hidden="1" x14ac:dyDescent="0.25">
      <c r="A12074" s="224"/>
      <c r="B12074" s="56"/>
      <c r="C12074" s="56"/>
      <c r="D12074" s="128"/>
      <c r="E12074" s="99"/>
      <c r="F12074" s="62"/>
      <c r="G12074" s="63"/>
      <c r="H12074" s="64"/>
      <c r="I12074" s="56"/>
    </row>
    <row r="12075" spans="1:9" hidden="1" x14ac:dyDescent="0.25">
      <c r="A12075" s="224"/>
      <c r="B12075" s="56"/>
      <c r="C12075" s="75"/>
      <c r="D12075" s="57"/>
      <c r="E12075" s="72"/>
      <c r="F12075" s="62"/>
      <c r="G12075" s="63"/>
      <c r="H12075" s="64"/>
      <c r="I12075" s="56"/>
    </row>
    <row r="12076" spans="1:9" hidden="1" x14ac:dyDescent="0.25">
      <c r="A12076" s="224"/>
      <c r="B12076" s="60"/>
      <c r="C12076" s="56"/>
      <c r="D12076" s="61"/>
      <c r="E12076" s="56"/>
      <c r="F12076" s="62"/>
      <c r="G12076" s="63"/>
      <c r="H12076" s="64"/>
      <c r="I12076" s="56"/>
    </row>
    <row r="12077" spans="1:9" hidden="1" x14ac:dyDescent="0.25">
      <c r="A12077" s="224"/>
      <c r="B12077" s="55"/>
      <c r="C12077" s="56"/>
      <c r="D12077" s="57"/>
      <c r="E12077" s="72"/>
      <c r="F12077" s="62"/>
      <c r="G12077" s="63"/>
      <c r="H12077" s="64"/>
      <c r="I12077" s="56"/>
    </row>
    <row r="12078" spans="1:9" hidden="1" x14ac:dyDescent="0.25">
      <c r="A12078" s="224"/>
      <c r="B12078" s="56"/>
      <c r="C12078" s="56"/>
      <c r="D12078" s="72"/>
      <c r="E12078" s="56"/>
      <c r="F12078" s="77"/>
      <c r="G12078" s="63"/>
      <c r="H12078" s="64"/>
      <c r="I12078" s="56"/>
    </row>
    <row r="12079" spans="1:9" hidden="1" x14ac:dyDescent="0.25">
      <c r="A12079" s="224"/>
      <c r="B12079" s="56"/>
      <c r="C12079" s="56"/>
      <c r="D12079" s="61"/>
      <c r="E12079" s="56"/>
      <c r="F12079" s="62"/>
      <c r="G12079" s="63"/>
      <c r="H12079" s="64"/>
      <c r="I12079" s="56"/>
    </row>
    <row r="12080" spans="1:9" hidden="1" x14ac:dyDescent="0.25">
      <c r="A12080" s="224"/>
      <c r="B12080" s="55"/>
      <c r="C12080" s="75"/>
      <c r="D12080" s="61"/>
      <c r="E12080" s="56"/>
      <c r="F12080" s="77"/>
      <c r="G12080" s="63"/>
      <c r="H12080" s="64"/>
      <c r="I12080" s="56"/>
    </row>
    <row r="12081" spans="1:9" hidden="1" x14ac:dyDescent="0.25">
      <c r="A12081" s="224"/>
      <c r="B12081" s="60"/>
      <c r="C12081" s="228"/>
      <c r="D12081" s="98"/>
      <c r="E12081" s="99"/>
      <c r="F12081" s="441"/>
      <c r="G12081" s="63"/>
      <c r="H12081" s="64"/>
      <c r="I12081" s="56"/>
    </row>
    <row r="12082" spans="1:9" hidden="1" x14ac:dyDescent="0.25">
      <c r="A12082" s="224"/>
      <c r="B12082" s="55"/>
      <c r="C12082" s="56"/>
      <c r="D12082" s="57"/>
      <c r="E12082" s="86"/>
      <c r="F12082" s="62"/>
      <c r="G12082" s="63"/>
      <c r="H12082" s="64"/>
      <c r="I12082" s="56"/>
    </row>
    <row r="12083" spans="1:9" hidden="1" x14ac:dyDescent="0.25">
      <c r="A12083" s="224"/>
      <c r="B12083" s="55"/>
      <c r="C12083" s="75"/>
      <c r="D12083" s="61"/>
      <c r="E12083" s="56"/>
      <c r="F12083" s="77"/>
      <c r="G12083" s="63"/>
      <c r="H12083" s="64"/>
      <c r="I12083" s="56"/>
    </row>
    <row r="12084" spans="1:9" hidden="1" x14ac:dyDescent="0.25">
      <c r="A12084" s="224"/>
      <c r="B12084" s="56"/>
      <c r="C12084" s="56"/>
      <c r="D12084" s="72"/>
      <c r="E12084" s="56"/>
      <c r="F12084" s="77"/>
      <c r="G12084" s="63"/>
      <c r="H12084" s="64"/>
      <c r="I12084" s="56"/>
    </row>
    <row r="12085" spans="1:9" hidden="1" x14ac:dyDescent="0.25">
      <c r="A12085" s="224"/>
      <c r="B12085" s="60"/>
      <c r="C12085" s="151"/>
      <c r="D12085" s="57"/>
      <c r="E12085" s="56"/>
      <c r="F12085" s="62"/>
      <c r="G12085" s="63"/>
      <c r="H12085" s="64"/>
      <c r="I12085" s="56"/>
    </row>
    <row r="12086" spans="1:9" hidden="1" x14ac:dyDescent="0.25">
      <c r="A12086" s="224"/>
      <c r="B12086" s="55"/>
      <c r="C12086" s="72"/>
      <c r="D12086" s="57"/>
      <c r="E12086" s="56"/>
      <c r="F12086" s="62"/>
      <c r="G12086" s="63"/>
      <c r="H12086" s="64"/>
      <c r="I12086" s="56"/>
    </row>
    <row r="12087" spans="1:9" hidden="1" x14ac:dyDescent="0.25">
      <c r="A12087" s="224"/>
      <c r="B12087" s="60"/>
      <c r="C12087" s="151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4"/>
      <c r="B12088" s="56"/>
      <c r="C12088" s="80"/>
      <c r="D12088" s="57"/>
      <c r="E12088" s="72"/>
      <c r="F12088" s="67"/>
      <c r="G12088" s="63"/>
      <c r="H12088" s="64"/>
      <c r="I12088" s="56"/>
    </row>
    <row r="12089" spans="1:9" hidden="1" x14ac:dyDescent="0.25">
      <c r="A12089" s="224"/>
      <c r="B12089" s="55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4"/>
      <c r="B12090" s="55"/>
      <c r="C12090" s="56"/>
      <c r="D12090" s="57"/>
      <c r="E12090" s="72"/>
      <c r="F12090" s="62"/>
      <c r="G12090" s="63"/>
      <c r="H12090" s="64"/>
      <c r="I12090" s="56"/>
    </row>
    <row r="12091" spans="1:9" hidden="1" x14ac:dyDescent="0.25">
      <c r="A12091" s="224"/>
      <c r="B12091" s="56"/>
      <c r="C12091" s="56"/>
      <c r="D12091" s="57"/>
      <c r="E12091" s="69"/>
      <c r="F12091" s="62"/>
      <c r="G12091" s="63"/>
      <c r="H12091" s="64"/>
      <c r="I12091" s="56"/>
    </row>
    <row r="12092" spans="1:9" hidden="1" x14ac:dyDescent="0.25">
      <c r="A12092" s="224"/>
      <c r="B12092" s="56"/>
      <c r="C12092" s="56"/>
      <c r="D12092" s="72"/>
      <c r="E12092" s="56"/>
      <c r="F12092" s="77"/>
      <c r="G12092" s="63"/>
      <c r="H12092" s="64"/>
      <c r="I12092" s="56"/>
    </row>
    <row r="12093" spans="1:9" hidden="1" x14ac:dyDescent="0.25">
      <c r="A12093" s="224"/>
      <c r="B12093" s="56"/>
      <c r="C12093" s="75"/>
      <c r="D12093" s="57"/>
      <c r="E12093" s="56"/>
      <c r="F12093" s="62"/>
      <c r="G12093" s="63"/>
      <c r="H12093" s="64"/>
      <c r="I12093" s="73"/>
    </row>
    <row r="12094" spans="1:9" hidden="1" x14ac:dyDescent="0.25">
      <c r="A12094" s="224"/>
      <c r="B12094" s="95"/>
      <c r="C12094" s="56"/>
      <c r="D12094" s="57"/>
      <c r="E12094" s="66"/>
      <c r="F12094" s="62"/>
      <c r="G12094" s="63"/>
      <c r="H12094" s="64"/>
      <c r="I12094" s="70"/>
    </row>
    <row r="12095" spans="1:9" hidden="1" x14ac:dyDescent="0.25">
      <c r="A12095" s="224"/>
      <c r="B12095" s="95"/>
      <c r="C12095" s="56"/>
      <c r="D12095" s="57"/>
      <c r="E12095" s="66"/>
      <c r="F12095" s="62"/>
      <c r="G12095" s="63"/>
      <c r="H12095" s="64"/>
      <c r="I12095" s="73"/>
    </row>
    <row r="12096" spans="1:9" hidden="1" x14ac:dyDescent="0.25">
      <c r="A12096" s="224"/>
      <c r="B12096" s="56"/>
      <c r="C12096" s="56"/>
      <c r="D12096" s="128"/>
      <c r="E12096" s="99"/>
      <c r="F12096" s="62"/>
      <c r="G12096" s="63"/>
      <c r="H12096" s="64"/>
      <c r="I12096" s="70"/>
    </row>
    <row r="12097" spans="1:9" hidden="1" x14ac:dyDescent="0.25">
      <c r="A12097" s="224"/>
      <c r="B12097" s="56"/>
      <c r="C12097" s="75"/>
      <c r="D12097" s="57"/>
      <c r="E12097" s="72"/>
      <c r="F12097" s="62"/>
      <c r="G12097" s="63"/>
      <c r="H12097" s="64"/>
      <c r="I12097" s="73"/>
    </row>
    <row r="12098" spans="1:9" hidden="1" x14ac:dyDescent="0.25">
      <c r="A12098" s="224"/>
      <c r="B12098" s="56"/>
      <c r="C12098" s="56"/>
      <c r="D12098" s="57"/>
      <c r="E12098" s="66"/>
      <c r="F12098" s="62"/>
      <c r="G12098" s="63"/>
      <c r="H12098" s="64"/>
      <c r="I12098" s="70"/>
    </row>
    <row r="12099" spans="1:9" hidden="1" x14ac:dyDescent="0.25">
      <c r="A12099" s="224"/>
      <c r="B12099" s="55"/>
      <c r="C12099" s="56"/>
      <c r="D12099" s="57"/>
      <c r="E12099" s="66"/>
      <c r="F12099" s="62"/>
      <c r="G12099" s="63"/>
      <c r="H12099" s="64"/>
      <c r="I12099" s="73"/>
    </row>
    <row r="12100" spans="1:9" hidden="1" x14ac:dyDescent="0.25">
      <c r="A12100" s="224"/>
      <c r="B12100" s="55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4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4"/>
      <c r="B12102" s="56"/>
      <c r="C12102" s="56"/>
      <c r="D12102" s="57"/>
      <c r="E12102" s="66"/>
      <c r="F12102" s="62"/>
      <c r="G12102" s="63"/>
      <c r="H12102" s="64"/>
      <c r="I12102" s="56"/>
    </row>
    <row r="12103" spans="1:9" hidden="1" x14ac:dyDescent="0.25">
      <c r="A12103" s="224"/>
      <c r="B12103" s="68"/>
      <c r="C12103" s="56"/>
      <c r="D12103" s="87"/>
      <c r="E12103" s="72"/>
      <c r="F12103" s="62"/>
      <c r="G12103" s="63"/>
      <c r="H12103" s="64"/>
      <c r="I12103" s="56"/>
    </row>
    <row r="12104" spans="1:9" hidden="1" x14ac:dyDescent="0.25">
      <c r="A12104" s="224"/>
      <c r="B12104" s="56"/>
      <c r="C12104" s="65"/>
      <c r="D12104" s="57"/>
      <c r="E12104" s="56"/>
      <c r="F12104" s="67"/>
      <c r="G12104" s="63"/>
      <c r="H12104" s="64"/>
      <c r="I12104" s="56"/>
    </row>
    <row r="12105" spans="1:9" hidden="1" x14ac:dyDescent="0.25">
      <c r="A12105" s="224"/>
      <c r="B12105" s="68"/>
      <c r="C12105" s="56"/>
      <c r="D12105" s="87"/>
      <c r="E12105" s="72"/>
      <c r="F12105" s="62"/>
      <c r="G12105" s="63"/>
      <c r="H12105" s="64"/>
      <c r="I12105" s="56"/>
    </row>
    <row r="12106" spans="1:9" hidden="1" x14ac:dyDescent="0.25">
      <c r="A12106" s="224"/>
      <c r="B12106" s="81"/>
      <c r="C12106" s="56"/>
      <c r="D12106" s="57"/>
      <c r="E12106" s="72"/>
      <c r="F12106" s="67"/>
      <c r="G12106" s="63"/>
      <c r="H12106" s="64"/>
      <c r="I12106" s="56"/>
    </row>
    <row r="12107" spans="1:9" hidden="1" x14ac:dyDescent="0.25">
      <c r="A12107" s="224"/>
      <c r="B12107" s="56"/>
      <c r="C12107" s="56"/>
      <c r="D12107" s="57"/>
      <c r="E12107" s="66"/>
      <c r="F12107" s="62"/>
      <c r="G12107" s="63"/>
      <c r="H12107" s="64"/>
      <c r="I12107" s="56"/>
    </row>
    <row r="12108" spans="1:9" hidden="1" x14ac:dyDescent="0.25">
      <c r="A12108" s="224"/>
      <c r="B12108" s="56"/>
      <c r="C12108" s="56"/>
      <c r="D12108" s="57"/>
      <c r="E12108" s="66"/>
      <c r="F12108" s="62"/>
      <c r="G12108" s="63"/>
      <c r="H12108" s="64"/>
      <c r="I12108" s="56"/>
    </row>
    <row r="12109" spans="1:9" hidden="1" x14ac:dyDescent="0.25">
      <c r="A12109" s="224"/>
      <c r="B12109" s="56"/>
      <c r="C12109" s="56"/>
      <c r="D12109" s="57"/>
      <c r="E12109" s="66"/>
      <c r="F12109" s="62"/>
      <c r="G12109" s="63"/>
      <c r="H12109" s="64"/>
      <c r="I12109" s="56"/>
    </row>
    <row r="12110" spans="1:9" hidden="1" x14ac:dyDescent="0.25">
      <c r="A12110" s="224"/>
      <c r="B12110" s="56"/>
      <c r="C12110" s="56"/>
      <c r="D12110" s="57"/>
      <c r="E12110" s="66"/>
      <c r="F12110" s="62"/>
      <c r="G12110" s="63"/>
      <c r="H12110" s="64"/>
      <c r="I12110" s="56"/>
    </row>
    <row r="12111" spans="1:9" hidden="1" x14ac:dyDescent="0.25">
      <c r="A12111" s="224"/>
      <c r="B12111" s="68"/>
      <c r="C12111" s="56"/>
      <c r="D12111" s="87"/>
      <c r="E12111" s="72"/>
      <c r="F12111" s="62"/>
      <c r="G12111" s="63"/>
      <c r="H12111" s="64"/>
      <c r="I12111" s="56"/>
    </row>
    <row r="12112" spans="1:9" hidden="1" x14ac:dyDescent="0.25">
      <c r="A12112" s="224"/>
      <c r="B12112" s="68"/>
      <c r="C12112" s="56"/>
      <c r="D12112" s="57"/>
      <c r="E12112" s="66"/>
      <c r="F12112" s="62"/>
      <c r="G12112" s="63"/>
      <c r="H12112" s="64"/>
      <c r="I12112" s="56"/>
    </row>
    <row r="12113" spans="1:9" hidden="1" x14ac:dyDescent="0.25">
      <c r="A12113" s="224"/>
      <c r="B12113" s="68"/>
      <c r="C12113" s="56"/>
      <c r="D12113" s="57"/>
      <c r="E12113" s="66"/>
      <c r="F12113" s="62"/>
      <c r="G12113" s="63"/>
      <c r="H12113" s="64"/>
      <c r="I12113" s="56"/>
    </row>
    <row r="12114" spans="1:9" hidden="1" x14ac:dyDescent="0.25">
      <c r="A12114" s="224"/>
      <c r="B12114" s="56"/>
      <c r="C12114" s="56"/>
      <c r="D12114" s="128"/>
      <c r="E12114" s="99"/>
      <c r="F12114" s="62"/>
      <c r="G12114" s="63"/>
      <c r="H12114" s="64"/>
      <c r="I12114" s="56"/>
    </row>
    <row r="12115" spans="1:9" hidden="1" x14ac:dyDescent="0.25">
      <c r="A12115" s="224"/>
      <c r="B12115" s="56"/>
      <c r="C12115" s="75"/>
      <c r="D12115" s="57"/>
      <c r="E12115" s="72"/>
      <c r="F12115" s="62"/>
      <c r="G12115" s="63"/>
      <c r="H12115" s="64"/>
      <c r="I12115" s="56"/>
    </row>
    <row r="12116" spans="1:9" hidden="1" x14ac:dyDescent="0.25">
      <c r="A12116" s="224"/>
      <c r="B12116" s="81"/>
      <c r="C12116" s="56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4"/>
      <c r="B12117" s="56"/>
      <c r="C12117" s="56"/>
      <c r="D12117" s="57"/>
      <c r="E12117" s="66"/>
      <c r="F12117" s="62"/>
      <c r="G12117" s="63"/>
      <c r="H12117" s="64"/>
      <c r="I12117" s="56"/>
    </row>
    <row r="12118" spans="1:9" hidden="1" x14ac:dyDescent="0.25">
      <c r="A12118" s="224"/>
      <c r="B12118" s="56"/>
      <c r="C12118" s="56"/>
      <c r="D12118" s="57"/>
      <c r="E12118" s="66"/>
      <c r="F12118" s="62"/>
      <c r="G12118" s="63"/>
      <c r="H12118" s="64"/>
      <c r="I12118" s="56"/>
    </row>
    <row r="12119" spans="1:9" hidden="1" x14ac:dyDescent="0.25">
      <c r="A12119" s="224"/>
      <c r="B12119" s="56"/>
      <c r="C12119" s="56"/>
      <c r="D12119" s="57"/>
      <c r="E12119" s="56"/>
      <c r="F12119" s="62"/>
      <c r="G12119" s="63"/>
      <c r="H12119" s="64"/>
      <c r="I12119" s="56"/>
    </row>
    <row r="12120" spans="1:9" hidden="1" x14ac:dyDescent="0.25">
      <c r="A12120" s="224"/>
      <c r="B12120" s="56"/>
      <c r="C12120" s="65"/>
      <c r="D12120" s="57"/>
      <c r="E12120" s="56"/>
      <c r="F12120" s="67"/>
      <c r="G12120" s="63"/>
      <c r="H12120" s="64"/>
      <c r="I12120" s="56"/>
    </row>
    <row r="12121" spans="1:9" hidden="1" x14ac:dyDescent="0.25">
      <c r="A12121" s="224"/>
      <c r="B12121" s="74"/>
      <c r="C12121" s="56"/>
      <c r="D12121" s="57"/>
      <c r="E12121" s="66"/>
      <c r="F12121" s="59"/>
      <c r="G12121" s="63"/>
      <c r="H12121" s="64"/>
      <c r="I12121" s="56"/>
    </row>
    <row r="12122" spans="1:9" hidden="1" x14ac:dyDescent="0.25">
      <c r="A12122" s="224"/>
      <c r="B12122" s="56"/>
      <c r="C12122" s="56"/>
      <c r="D12122" s="57"/>
      <c r="E12122" s="66"/>
      <c r="F12122" s="62"/>
      <c r="G12122" s="63"/>
      <c r="H12122" s="64"/>
      <c r="I12122" s="56"/>
    </row>
    <row r="12123" spans="1:9" hidden="1" x14ac:dyDescent="0.25">
      <c r="A12123" s="224"/>
      <c r="B12123" s="56"/>
      <c r="C12123" s="56"/>
      <c r="D12123" s="57"/>
      <c r="E12123" s="66"/>
      <c r="F12123" s="62"/>
      <c r="G12123" s="63"/>
      <c r="H12123" s="64"/>
      <c r="I12123" s="56"/>
    </row>
    <row r="12124" spans="1:9" hidden="1" x14ac:dyDescent="0.25">
      <c r="A12124" s="224"/>
      <c r="B12124" s="55"/>
      <c r="C12124" s="80"/>
      <c r="D12124" s="57"/>
      <c r="E12124" s="66"/>
      <c r="F12124" s="76"/>
      <c r="G12124" s="63"/>
      <c r="H12124" s="64"/>
      <c r="I12124" s="56"/>
    </row>
    <row r="12125" spans="1:9" hidden="1" x14ac:dyDescent="0.25">
      <c r="A12125" s="224"/>
      <c r="B12125" s="56"/>
      <c r="C12125" s="56"/>
      <c r="D12125" s="57"/>
      <c r="E12125" s="84"/>
      <c r="F12125" s="76"/>
      <c r="G12125" s="63"/>
      <c r="H12125" s="64"/>
      <c r="I12125" s="56"/>
    </row>
    <row r="12126" spans="1:9" hidden="1" x14ac:dyDescent="0.25">
      <c r="A12126" s="224"/>
      <c r="B12126" s="56"/>
      <c r="C12126" s="56"/>
      <c r="D12126" s="72"/>
      <c r="E12126" s="56"/>
      <c r="F12126" s="77"/>
      <c r="G12126" s="63"/>
      <c r="H12126" s="64"/>
      <c r="I12126" s="56"/>
    </row>
    <row r="12127" spans="1:9" hidden="1" x14ac:dyDescent="0.25">
      <c r="A12127" s="224"/>
      <c r="B12127" s="55"/>
      <c r="C12127" s="75"/>
      <c r="D12127" s="61"/>
      <c r="E12127" s="56"/>
      <c r="F12127" s="77"/>
      <c r="G12127" s="63"/>
      <c r="H12127" s="64"/>
      <c r="I12127" s="56"/>
    </row>
    <row r="12128" spans="1:9" hidden="1" x14ac:dyDescent="0.25">
      <c r="A12128" s="224"/>
      <c r="B12128" s="56"/>
      <c r="C12128" s="56"/>
      <c r="D12128" s="57"/>
      <c r="E12128" s="66"/>
      <c r="F12128" s="62"/>
      <c r="G12128" s="63"/>
      <c r="H12128" s="64"/>
      <c r="I12128" s="56"/>
    </row>
    <row r="12129" spans="1:9" hidden="1" x14ac:dyDescent="0.25">
      <c r="A12129" s="224"/>
      <c r="B12129" s="56"/>
      <c r="C12129" s="56"/>
      <c r="D12129" s="57"/>
      <c r="E12129" s="66"/>
      <c r="F12129" s="62"/>
      <c r="G12129" s="63"/>
      <c r="H12129" s="64"/>
      <c r="I12129" s="56"/>
    </row>
    <row r="12130" spans="1:9" hidden="1" x14ac:dyDescent="0.25">
      <c r="A12130" s="224"/>
      <c r="B12130" s="56"/>
      <c r="C12130" s="56"/>
      <c r="D12130" s="57"/>
      <c r="E12130" s="66"/>
      <c r="F12130" s="62"/>
      <c r="G12130" s="63"/>
      <c r="H12130" s="64"/>
      <c r="I12130" s="56"/>
    </row>
    <row r="12131" spans="1:9" hidden="1" x14ac:dyDescent="0.25">
      <c r="A12131" s="224"/>
      <c r="B12131" s="55"/>
      <c r="C12131" s="75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4"/>
      <c r="B12132" s="56"/>
      <c r="C12132" s="56"/>
      <c r="D12132" s="57"/>
      <c r="E12132" s="66"/>
      <c r="F12132" s="62"/>
      <c r="G12132" s="63"/>
      <c r="H12132" s="64"/>
      <c r="I12132" s="56"/>
    </row>
    <row r="12133" spans="1:9" hidden="1" x14ac:dyDescent="0.25">
      <c r="A12133" s="224"/>
      <c r="B12133" s="56"/>
      <c r="C12133" s="71"/>
      <c r="D12133" s="57"/>
      <c r="E12133" s="66"/>
      <c r="F12133" s="63"/>
      <c r="G12133" s="63"/>
      <c r="H12133" s="64"/>
      <c r="I12133" s="56"/>
    </row>
    <row r="12134" spans="1:9" hidden="1" x14ac:dyDescent="0.25">
      <c r="A12134" s="224"/>
      <c r="B12134" s="81"/>
      <c r="C12134" s="56"/>
      <c r="D12134" s="57"/>
      <c r="E12134" s="86"/>
      <c r="F12134" s="67"/>
      <c r="G12134" s="63"/>
      <c r="H12134" s="64"/>
      <c r="I12134" s="56"/>
    </row>
    <row r="12135" spans="1:9" hidden="1" x14ac:dyDescent="0.25">
      <c r="A12135" s="224"/>
      <c r="B12135" s="56"/>
      <c r="C12135" s="56"/>
      <c r="D12135" s="57"/>
      <c r="E12135" s="66"/>
      <c r="F12135" s="62"/>
      <c r="G12135" s="63"/>
      <c r="H12135" s="64"/>
      <c r="I12135" s="56"/>
    </row>
    <row r="12136" spans="1:9" hidden="1" x14ac:dyDescent="0.25">
      <c r="A12136" s="224"/>
      <c r="B12136" s="56"/>
      <c r="C12136" s="56"/>
      <c r="D12136" s="128"/>
      <c r="E12136" s="99"/>
      <c r="F12136" s="62"/>
      <c r="G12136" s="63"/>
      <c r="H12136" s="64"/>
      <c r="I12136" s="56"/>
    </row>
    <row r="12137" spans="1:9" hidden="1" x14ac:dyDescent="0.25">
      <c r="A12137" s="224"/>
      <c r="B12137" s="81"/>
      <c r="C12137" s="56"/>
      <c r="D12137" s="57"/>
      <c r="E12137" s="56"/>
      <c r="F12137" s="62"/>
      <c r="G12137" s="63"/>
      <c r="H12137" s="64"/>
      <c r="I12137" s="56"/>
    </row>
    <row r="12138" spans="1:9" hidden="1" x14ac:dyDescent="0.25">
      <c r="A12138" s="224"/>
      <c r="B12138" s="74"/>
      <c r="C12138" s="56"/>
      <c r="D12138" s="57"/>
      <c r="E12138" s="72"/>
      <c r="F12138" s="62"/>
      <c r="G12138" s="63"/>
      <c r="H12138" s="64"/>
      <c r="I12138" s="56"/>
    </row>
    <row r="12139" spans="1:9" hidden="1" x14ac:dyDescent="0.25">
      <c r="A12139" s="224"/>
      <c r="B12139" s="56"/>
      <c r="C12139" s="56"/>
      <c r="D12139" s="61"/>
      <c r="E12139" s="56"/>
      <c r="F12139" s="62"/>
      <c r="G12139" s="63"/>
      <c r="H12139" s="64"/>
      <c r="I12139" s="56"/>
    </row>
    <row r="12140" spans="1:9" hidden="1" x14ac:dyDescent="0.25">
      <c r="A12140" s="224"/>
      <c r="B12140" s="74"/>
      <c r="C12140" s="75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4"/>
      <c r="B12141" s="74"/>
      <c r="C12141" s="56"/>
      <c r="D12141" s="57"/>
      <c r="E12141" s="72"/>
      <c r="F12141" s="62"/>
      <c r="G12141" s="63"/>
      <c r="H12141" s="64"/>
      <c r="I12141" s="56"/>
    </row>
    <row r="12142" spans="1:9" hidden="1" x14ac:dyDescent="0.25">
      <c r="A12142" s="224"/>
      <c r="B12142" s="55"/>
      <c r="C12142" s="56"/>
      <c r="D12142" s="57"/>
      <c r="E12142" s="72"/>
      <c r="F12142" s="67"/>
      <c r="G12142" s="63"/>
      <c r="H12142" s="64"/>
      <c r="I12142" s="56"/>
    </row>
    <row r="12143" spans="1:9" hidden="1" x14ac:dyDescent="0.25">
      <c r="A12143" s="224"/>
      <c r="B12143" s="55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4"/>
      <c r="B12144" s="81"/>
      <c r="C12144" s="56"/>
      <c r="D12144" s="57"/>
      <c r="E12144" s="86"/>
      <c r="F12144" s="67"/>
      <c r="G12144" s="63"/>
      <c r="H12144" s="64"/>
      <c r="I12144" s="56"/>
    </row>
    <row r="12145" spans="1:9" hidden="1" x14ac:dyDescent="0.25">
      <c r="A12145" s="224"/>
      <c r="B12145" s="60"/>
      <c r="C12145" s="151"/>
      <c r="D12145" s="57"/>
      <c r="E12145" s="56"/>
      <c r="F12145" s="62"/>
      <c r="G12145" s="63"/>
      <c r="H12145" s="64"/>
      <c r="I12145" s="56"/>
    </row>
    <row r="12146" spans="1:9" hidden="1" x14ac:dyDescent="0.25">
      <c r="A12146" s="224"/>
      <c r="B12146" s="56"/>
      <c r="C12146" s="75"/>
      <c r="D12146" s="83"/>
      <c r="E12146" s="72"/>
      <c r="F12146" s="62"/>
      <c r="G12146" s="63"/>
      <c r="H12146" s="64"/>
      <c r="I12146" s="56"/>
    </row>
    <row r="12147" spans="1:9" hidden="1" x14ac:dyDescent="0.25">
      <c r="A12147" s="224"/>
      <c r="B12147" s="68"/>
      <c r="C12147" s="56"/>
      <c r="D12147" s="87"/>
      <c r="E12147" s="72"/>
      <c r="F12147" s="62"/>
      <c r="G12147" s="63"/>
      <c r="H12147" s="64"/>
      <c r="I12147" s="56"/>
    </row>
    <row r="12148" spans="1:9" hidden="1" x14ac:dyDescent="0.25">
      <c r="A12148" s="224"/>
      <c r="B12148" s="81"/>
      <c r="C12148" s="56"/>
      <c r="D12148" s="57"/>
      <c r="E12148" s="86"/>
      <c r="F12148" s="67"/>
      <c r="G12148" s="63"/>
      <c r="H12148" s="64"/>
      <c r="I12148" s="56"/>
    </row>
    <row r="12149" spans="1:9" hidden="1" x14ac:dyDescent="0.25">
      <c r="A12149" s="224"/>
      <c r="B12149" s="60"/>
      <c r="C12149" s="151"/>
      <c r="D12149" s="57"/>
      <c r="E12149" s="56"/>
      <c r="F12149" s="62"/>
      <c r="G12149" s="63"/>
      <c r="H12149" s="64"/>
      <c r="I12149" s="70"/>
    </row>
    <row r="12150" spans="1:9" hidden="1" x14ac:dyDescent="0.25">
      <c r="A12150" s="224"/>
      <c r="B12150" s="68"/>
      <c r="C12150" s="56"/>
      <c r="D12150" s="61"/>
      <c r="E12150" s="69"/>
      <c r="F12150" s="62"/>
      <c r="G12150" s="63"/>
      <c r="H12150" s="64"/>
      <c r="I12150" s="70"/>
    </row>
    <row r="12151" spans="1:9" hidden="1" x14ac:dyDescent="0.25">
      <c r="A12151" s="224"/>
      <c r="B12151" s="55"/>
      <c r="C12151" s="56"/>
      <c r="D12151" s="57"/>
      <c r="E12151" s="56"/>
      <c r="F12151" s="67"/>
      <c r="G12151" s="63"/>
      <c r="H12151" s="64"/>
      <c r="I12151" s="70"/>
    </row>
    <row r="12152" spans="1:9" hidden="1" x14ac:dyDescent="0.25">
      <c r="A12152" s="224"/>
      <c r="B12152" s="55"/>
      <c r="C12152" s="56"/>
      <c r="D12152" s="98"/>
      <c r="E12152" s="99"/>
      <c r="F12152" s="120"/>
      <c r="G12152" s="63"/>
      <c r="H12152" s="64"/>
      <c r="I12152" s="70"/>
    </row>
    <row r="12153" spans="1:9" hidden="1" x14ac:dyDescent="0.25">
      <c r="A12153" s="224"/>
      <c r="B12153" s="55"/>
      <c r="C12153" s="56"/>
      <c r="D12153" s="57"/>
      <c r="E12153" s="66"/>
      <c r="F12153" s="62"/>
      <c r="G12153" s="63"/>
      <c r="H12153" s="64"/>
      <c r="I12153" s="70"/>
    </row>
    <row r="12154" spans="1:9" hidden="1" x14ac:dyDescent="0.25">
      <c r="A12154" s="224"/>
      <c r="B12154" s="56"/>
      <c r="C12154" s="56"/>
      <c r="D12154" s="57"/>
      <c r="E12154" s="66"/>
      <c r="F12154" s="62"/>
      <c r="G12154" s="63"/>
      <c r="H12154" s="64"/>
      <c r="I12154" s="70"/>
    </row>
    <row r="12155" spans="1:9" hidden="1" x14ac:dyDescent="0.25">
      <c r="A12155" s="224"/>
      <c r="B12155" s="55"/>
      <c r="C12155" s="56"/>
      <c r="D12155" s="57"/>
      <c r="E12155" s="66"/>
      <c r="F12155" s="62"/>
      <c r="G12155" s="63"/>
      <c r="H12155" s="64"/>
      <c r="I12155" s="70"/>
    </row>
    <row r="12156" spans="1:9" hidden="1" x14ac:dyDescent="0.25">
      <c r="A12156" s="224"/>
      <c r="B12156" s="56"/>
      <c r="C12156" s="56"/>
      <c r="D12156" s="57"/>
      <c r="E12156" s="66"/>
      <c r="F12156" s="62"/>
      <c r="G12156" s="63"/>
      <c r="H12156" s="64"/>
      <c r="I12156" s="70"/>
    </row>
    <row r="12157" spans="1:9" hidden="1" x14ac:dyDescent="0.25">
      <c r="A12157" s="224"/>
      <c r="B12157" s="55"/>
      <c r="C12157" s="56"/>
      <c r="D12157" s="57"/>
      <c r="E12157" s="66"/>
      <c r="F12157" s="62"/>
      <c r="G12157" s="63"/>
      <c r="H12157" s="64"/>
      <c r="I12157" s="73"/>
    </row>
    <row r="12158" spans="1:9" hidden="1" x14ac:dyDescent="0.25">
      <c r="A12158" s="224"/>
      <c r="B12158" s="56"/>
      <c r="C12158" s="56"/>
      <c r="D12158" s="57"/>
      <c r="E12158" s="66"/>
      <c r="F12158" s="62"/>
      <c r="G12158" s="63"/>
      <c r="H12158" s="64"/>
      <c r="I12158" s="73"/>
    </row>
    <row r="12159" spans="1:9" hidden="1" x14ac:dyDescent="0.25">
      <c r="A12159" s="224"/>
      <c r="B12159" s="56"/>
      <c r="C12159" s="56"/>
      <c r="D12159" s="57"/>
      <c r="E12159" s="72"/>
      <c r="F12159" s="58"/>
      <c r="G12159" s="63"/>
      <c r="H12159" s="64"/>
      <c r="I12159" s="73"/>
    </row>
    <row r="12160" spans="1:9" hidden="1" x14ac:dyDescent="0.25">
      <c r="A12160" s="224"/>
      <c r="B12160" s="56"/>
      <c r="C12160" s="56"/>
      <c r="D12160" s="57"/>
      <c r="E12160" s="72"/>
      <c r="F12160" s="62"/>
      <c r="G12160" s="63"/>
      <c r="H12160" s="64"/>
      <c r="I12160" s="73"/>
    </row>
    <row r="12161" spans="1:9" hidden="1" x14ac:dyDescent="0.25">
      <c r="A12161" s="224"/>
      <c r="B12161" s="56"/>
      <c r="C12161" s="80"/>
      <c r="D12161" s="57"/>
      <c r="E12161" s="66"/>
      <c r="F12161" s="67"/>
      <c r="G12161" s="63"/>
      <c r="H12161" s="64"/>
      <c r="I12161" s="56"/>
    </row>
    <row r="12162" spans="1:9" hidden="1" x14ac:dyDescent="0.25">
      <c r="A12162" s="224"/>
      <c r="B12162" s="56"/>
      <c r="C12162" s="56"/>
      <c r="D12162" s="57"/>
      <c r="E12162" s="66"/>
      <c r="F12162" s="62"/>
      <c r="G12162" s="63"/>
      <c r="H12162" s="64"/>
      <c r="I12162" s="56"/>
    </row>
    <row r="12163" spans="1:9" hidden="1" x14ac:dyDescent="0.25">
      <c r="A12163" s="224"/>
      <c r="B12163" s="55"/>
      <c r="C12163" s="56"/>
      <c r="D12163" s="57"/>
      <c r="E12163" s="66"/>
      <c r="F12163" s="62"/>
      <c r="G12163" s="63"/>
      <c r="H12163" s="64"/>
      <c r="I12163" s="56"/>
    </row>
    <row r="12164" spans="1:9" hidden="1" x14ac:dyDescent="0.25">
      <c r="A12164" s="224"/>
      <c r="B12164" s="74"/>
      <c r="C12164" s="56"/>
      <c r="D12164" s="57"/>
      <c r="E12164" s="72"/>
      <c r="F12164" s="67"/>
      <c r="G12164" s="63"/>
      <c r="H12164" s="64"/>
      <c r="I12164" s="56"/>
    </row>
    <row r="12165" spans="1:9" hidden="1" x14ac:dyDescent="0.25">
      <c r="A12165" s="224"/>
      <c r="B12165" s="55"/>
      <c r="C12165" s="56"/>
      <c r="D12165" s="57"/>
      <c r="E12165" s="72"/>
      <c r="F12165" s="62"/>
      <c r="G12165" s="63"/>
      <c r="H12165" s="64"/>
      <c r="I12165" s="56"/>
    </row>
    <row r="12166" spans="1:9" hidden="1" x14ac:dyDescent="0.25">
      <c r="A12166" s="224"/>
      <c r="B12166" s="56"/>
      <c r="C12166" s="56"/>
      <c r="D12166" s="57"/>
      <c r="E12166" s="66"/>
      <c r="F12166" s="62"/>
      <c r="G12166" s="63"/>
      <c r="H12166" s="64"/>
      <c r="I12166" s="56"/>
    </row>
    <row r="12167" spans="1:9" hidden="1" x14ac:dyDescent="0.25">
      <c r="A12167" s="224"/>
      <c r="B12167" s="56"/>
      <c r="C12167" s="56"/>
      <c r="D12167" s="57"/>
      <c r="E12167" s="66"/>
      <c r="F12167" s="62"/>
      <c r="G12167" s="63"/>
      <c r="H12167" s="64"/>
      <c r="I12167" s="56"/>
    </row>
    <row r="12168" spans="1:9" hidden="1" x14ac:dyDescent="0.25">
      <c r="A12168" s="224"/>
      <c r="B12168" s="55"/>
      <c r="C12168" s="75"/>
      <c r="D12168" s="57"/>
      <c r="E12168" s="72"/>
      <c r="F12168" s="76"/>
      <c r="G12168" s="63"/>
      <c r="H12168" s="64"/>
      <c r="I12168" s="56"/>
    </row>
    <row r="12169" spans="1:9" hidden="1" x14ac:dyDescent="0.25">
      <c r="A12169" s="224"/>
      <c r="B12169" s="56"/>
      <c r="C12169" s="71"/>
      <c r="D12169" s="57"/>
      <c r="E12169" s="72"/>
      <c r="F12169" s="62"/>
      <c r="G12169" s="63"/>
      <c r="H12169" s="64"/>
      <c r="I12169" s="56"/>
    </row>
    <row r="12170" spans="1:9" hidden="1" x14ac:dyDescent="0.25">
      <c r="A12170" s="224"/>
      <c r="B12170" s="56"/>
      <c r="C12170" s="71"/>
      <c r="D12170" s="57"/>
      <c r="E12170" s="72"/>
      <c r="F12170" s="67"/>
      <c r="G12170" s="63"/>
      <c r="H12170" s="64"/>
      <c r="I12170" s="56"/>
    </row>
    <row r="12171" spans="1:9" hidden="1" x14ac:dyDescent="0.25">
      <c r="A12171" s="224"/>
      <c r="B12171" s="56"/>
      <c r="C12171" s="56"/>
      <c r="D12171" s="57"/>
      <c r="E12171" s="66"/>
      <c r="F12171" s="62"/>
      <c r="G12171" s="63"/>
      <c r="H12171" s="64"/>
      <c r="I12171" s="56"/>
    </row>
    <row r="12172" spans="1:9" hidden="1" x14ac:dyDescent="0.25">
      <c r="A12172" s="224"/>
      <c r="B12172" s="56"/>
      <c r="C12172" s="56"/>
      <c r="D12172" s="57"/>
      <c r="E12172" s="66"/>
      <c r="F12172" s="62"/>
      <c r="G12172" s="63"/>
      <c r="H12172" s="64"/>
      <c r="I12172" s="56"/>
    </row>
    <row r="12173" spans="1:9" hidden="1" x14ac:dyDescent="0.25">
      <c r="A12173" s="224"/>
      <c r="B12173" s="56"/>
      <c r="C12173" s="56"/>
      <c r="D12173" s="57"/>
      <c r="E12173" s="72"/>
      <c r="F12173" s="77"/>
      <c r="G12173" s="63"/>
      <c r="H12173" s="64"/>
      <c r="I12173" s="56"/>
    </row>
    <row r="12174" spans="1:9" hidden="1" x14ac:dyDescent="0.25">
      <c r="A12174" s="224"/>
      <c r="B12174" s="56"/>
      <c r="C12174" s="56"/>
      <c r="D12174" s="87"/>
      <c r="E12174" s="72"/>
      <c r="F12174" s="62"/>
      <c r="G12174" s="63"/>
      <c r="H12174" s="64"/>
      <c r="I12174" s="56"/>
    </row>
    <row r="12175" spans="1:9" hidden="1" x14ac:dyDescent="0.25">
      <c r="A12175" s="224"/>
      <c r="B12175" s="68"/>
      <c r="C12175" s="56"/>
      <c r="D12175" s="61"/>
      <c r="E12175" s="56"/>
      <c r="F12175" s="62"/>
      <c r="G12175" s="63"/>
      <c r="H12175" s="64"/>
      <c r="I12175" s="56"/>
    </row>
    <row r="12176" spans="1:9" hidden="1" x14ac:dyDescent="0.25">
      <c r="A12176" s="224"/>
      <c r="B12176" s="56"/>
      <c r="C12176" s="56"/>
      <c r="D12176" s="57"/>
      <c r="E12176" s="66"/>
      <c r="F12176" s="62"/>
      <c r="G12176" s="63"/>
      <c r="H12176" s="64"/>
      <c r="I12176" s="56"/>
    </row>
    <row r="12177" spans="1:9" hidden="1" x14ac:dyDescent="0.25">
      <c r="A12177" s="224"/>
      <c r="B12177" s="56"/>
      <c r="C12177" s="56"/>
      <c r="D12177" s="57"/>
      <c r="E12177" s="66"/>
      <c r="F12177" s="62"/>
      <c r="G12177" s="63"/>
      <c r="H12177" s="64"/>
      <c r="I12177" s="56"/>
    </row>
    <row r="12178" spans="1:9" hidden="1" x14ac:dyDescent="0.25">
      <c r="A12178" s="224"/>
      <c r="B12178" s="56"/>
      <c r="C12178" s="56"/>
      <c r="D12178" s="61"/>
      <c r="E12178" s="56"/>
      <c r="F12178" s="62"/>
      <c r="G12178" s="63"/>
      <c r="H12178" s="64"/>
      <c r="I12178" s="56"/>
    </row>
    <row r="12179" spans="1:9" hidden="1" x14ac:dyDescent="0.25">
      <c r="A12179" s="224"/>
      <c r="B12179" s="56"/>
      <c r="C12179" s="56"/>
      <c r="D12179" s="61"/>
      <c r="E12179" s="56"/>
      <c r="F12179" s="62"/>
      <c r="G12179" s="63"/>
      <c r="H12179" s="64"/>
      <c r="I12179" s="56"/>
    </row>
    <row r="12180" spans="1:9" hidden="1" x14ac:dyDescent="0.25">
      <c r="A12180" s="224"/>
      <c r="B12180" s="56"/>
      <c r="C12180" s="81"/>
      <c r="D12180" s="61"/>
      <c r="E12180" s="56"/>
      <c r="F12180" s="62"/>
      <c r="G12180" s="63"/>
      <c r="H12180" s="64"/>
      <c r="I12180" s="56"/>
    </row>
    <row r="12181" spans="1:9" hidden="1" x14ac:dyDescent="0.25">
      <c r="A12181" s="224"/>
      <c r="B12181" s="56"/>
      <c r="C12181" s="80"/>
      <c r="D12181" s="61"/>
      <c r="E12181" s="56"/>
      <c r="F12181" s="62"/>
      <c r="G12181" s="63"/>
      <c r="H12181" s="64"/>
      <c r="I12181" s="56"/>
    </row>
    <row r="12182" spans="1:9" hidden="1" x14ac:dyDescent="0.25">
      <c r="A12182" s="224"/>
      <c r="B12182" s="68"/>
      <c r="C12182" s="56"/>
      <c r="D12182" s="87"/>
      <c r="E12182" s="72"/>
      <c r="F12182" s="62"/>
      <c r="G12182" s="63"/>
      <c r="H12182" s="64"/>
      <c r="I12182" s="56"/>
    </row>
    <row r="12183" spans="1:9" hidden="1" x14ac:dyDescent="0.25">
      <c r="A12183" s="224"/>
      <c r="B12183" s="68"/>
      <c r="C12183" s="56"/>
      <c r="D12183" s="61"/>
      <c r="E12183" s="72"/>
      <c r="F12183" s="62"/>
      <c r="G12183" s="63"/>
      <c r="H12183" s="64"/>
      <c r="I12183" s="56"/>
    </row>
    <row r="12184" spans="1:9" hidden="1" x14ac:dyDescent="0.25">
      <c r="A12184" s="224"/>
      <c r="B12184" s="56"/>
      <c r="C12184" s="80"/>
      <c r="D12184" s="57"/>
      <c r="E12184" s="72"/>
      <c r="F12184" s="67"/>
      <c r="G12184" s="63"/>
      <c r="H12184" s="64"/>
      <c r="I12184" s="56"/>
    </row>
    <row r="12185" spans="1:9" hidden="1" x14ac:dyDescent="0.25">
      <c r="A12185" s="224"/>
      <c r="B12185" s="56"/>
      <c r="C12185" s="56"/>
      <c r="D12185" s="72"/>
      <c r="E12185" s="56"/>
      <c r="F12185" s="77"/>
      <c r="G12185" s="63"/>
      <c r="H12185" s="64"/>
      <c r="I12185" s="56"/>
    </row>
    <row r="12186" spans="1:9" hidden="1" x14ac:dyDescent="0.25">
      <c r="A12186" s="224"/>
      <c r="B12186" s="55"/>
      <c r="C12186" s="75"/>
      <c r="D12186" s="61"/>
      <c r="E12186" s="56"/>
      <c r="F12186" s="77"/>
      <c r="G12186" s="63"/>
      <c r="H12186" s="64"/>
      <c r="I12186" s="56"/>
    </row>
    <row r="12187" spans="1:9" hidden="1" x14ac:dyDescent="0.25">
      <c r="A12187" s="224"/>
      <c r="B12187" s="81"/>
      <c r="C12187" s="56"/>
      <c r="D12187" s="57"/>
      <c r="E12187" s="72"/>
      <c r="F12187" s="67"/>
      <c r="G12187" s="63"/>
      <c r="H12187" s="64"/>
      <c r="I12187" s="56"/>
    </row>
    <row r="12188" spans="1:9" hidden="1" x14ac:dyDescent="0.25">
      <c r="A12188" s="224"/>
      <c r="B12188" s="56"/>
      <c r="C12188" s="56"/>
      <c r="D12188" s="57"/>
      <c r="E12188" s="66"/>
      <c r="F12188" s="62"/>
      <c r="G12188" s="63"/>
      <c r="H12188" s="64"/>
      <c r="I12188" s="56"/>
    </row>
    <row r="12189" spans="1:9" hidden="1" x14ac:dyDescent="0.25">
      <c r="A12189" s="224"/>
      <c r="B12189" s="55"/>
      <c r="C12189" s="75"/>
      <c r="D12189" s="61"/>
      <c r="E12189" s="56"/>
      <c r="F12189" s="77"/>
      <c r="G12189" s="63"/>
      <c r="H12189" s="64"/>
      <c r="I12189" s="56"/>
    </row>
    <row r="12190" spans="1:9" hidden="1" x14ac:dyDescent="0.25">
      <c r="A12190" s="224"/>
      <c r="B12190" s="56"/>
      <c r="C12190" s="56"/>
      <c r="D12190" s="72"/>
      <c r="E12190" s="56"/>
      <c r="F12190" s="77"/>
      <c r="G12190" s="63"/>
      <c r="H12190" s="64"/>
      <c r="I12190" s="56"/>
    </row>
    <row r="12191" spans="1:9" hidden="1" x14ac:dyDescent="0.25">
      <c r="A12191" s="224"/>
      <c r="B12191" s="56"/>
      <c r="C12191" s="56"/>
      <c r="D12191" s="87"/>
      <c r="E12191" s="66"/>
      <c r="F12191" s="62"/>
      <c r="G12191" s="63"/>
      <c r="H12191" s="64"/>
      <c r="I12191" s="56"/>
    </row>
    <row r="12192" spans="1:9" hidden="1" x14ac:dyDescent="0.25">
      <c r="A12192" s="224"/>
      <c r="B12192" s="56"/>
      <c r="C12192" s="80"/>
      <c r="D12192" s="87"/>
      <c r="E12192" s="66"/>
      <c r="F12192" s="62"/>
      <c r="G12192" s="63"/>
      <c r="H12192" s="64"/>
      <c r="I12192" s="56"/>
    </row>
    <row r="12193" spans="1:9" hidden="1" x14ac:dyDescent="0.25">
      <c r="A12193" s="224"/>
      <c r="B12193" s="55"/>
      <c r="C12193" s="75"/>
      <c r="D12193" s="87"/>
      <c r="E12193" s="66"/>
      <c r="F12193" s="62"/>
      <c r="G12193" s="63"/>
      <c r="H12193" s="64"/>
      <c r="I12193" s="56"/>
    </row>
    <row r="12194" spans="1:9" hidden="1" x14ac:dyDescent="0.25">
      <c r="A12194" s="224"/>
      <c r="B12194" s="56"/>
      <c r="C12194" s="56"/>
      <c r="D12194" s="57"/>
      <c r="E12194" s="66"/>
      <c r="F12194" s="62"/>
      <c r="G12194" s="63"/>
      <c r="H12194" s="64"/>
      <c r="I12194" s="56"/>
    </row>
    <row r="12195" spans="1:9" hidden="1" x14ac:dyDescent="0.25">
      <c r="A12195" s="224"/>
      <c r="B12195" s="56"/>
      <c r="C12195" s="56"/>
      <c r="D12195" s="87"/>
      <c r="E12195" s="66"/>
      <c r="F12195" s="62"/>
      <c r="G12195" s="63"/>
      <c r="H12195" s="64"/>
      <c r="I12195" s="56"/>
    </row>
    <row r="12196" spans="1:9" hidden="1" x14ac:dyDescent="0.25">
      <c r="A12196" s="224"/>
      <c r="B12196" s="56"/>
      <c r="C12196" s="56"/>
      <c r="D12196" s="128"/>
      <c r="E12196" s="99"/>
      <c r="F12196" s="62"/>
      <c r="G12196" s="63"/>
      <c r="H12196" s="64"/>
      <c r="I12196" s="56"/>
    </row>
    <row r="12197" spans="1:9" hidden="1" x14ac:dyDescent="0.25">
      <c r="A12197" s="224"/>
      <c r="B12197" s="56"/>
      <c r="C12197" s="75"/>
      <c r="D12197" s="57"/>
      <c r="E12197" s="72"/>
      <c r="F12197" s="62"/>
      <c r="G12197" s="63"/>
      <c r="H12197" s="64"/>
      <c r="I12197" s="70"/>
    </row>
    <row r="12198" spans="1:9" hidden="1" x14ac:dyDescent="0.25">
      <c r="A12198" s="224"/>
      <c r="B12198" s="68"/>
      <c r="C12198" s="56"/>
      <c r="D12198" s="61"/>
      <c r="E12198" s="66"/>
      <c r="F12198" s="62"/>
      <c r="G12198" s="63"/>
      <c r="H12198" s="64"/>
      <c r="I12198" s="70"/>
    </row>
    <row r="12199" spans="1:9" hidden="1" x14ac:dyDescent="0.25">
      <c r="A12199" s="224"/>
      <c r="B12199" s="81"/>
      <c r="C12199" s="56"/>
      <c r="D12199" s="57"/>
      <c r="E12199" s="56"/>
      <c r="F12199" s="62"/>
      <c r="G12199" s="63"/>
      <c r="H12199" s="64"/>
      <c r="I12199" s="70"/>
    </row>
    <row r="12200" spans="1:9" hidden="1" x14ac:dyDescent="0.25">
      <c r="A12200" s="224"/>
      <c r="B12200" s="68"/>
      <c r="C12200" s="56"/>
      <c r="D12200" s="57"/>
      <c r="E12200" s="66"/>
      <c r="F12200" s="63"/>
      <c r="G12200" s="63"/>
      <c r="H12200" s="64"/>
      <c r="I12200" s="70"/>
    </row>
    <row r="12201" spans="1:9" hidden="1" x14ac:dyDescent="0.25">
      <c r="A12201" s="224"/>
      <c r="B12201" s="56"/>
      <c r="C12201" s="56"/>
      <c r="D12201" s="57"/>
      <c r="E12201" s="86"/>
      <c r="F12201" s="96"/>
      <c r="G12201" s="63"/>
      <c r="H12201" s="64"/>
      <c r="I12201" s="56"/>
    </row>
    <row r="12202" spans="1:9" hidden="1" x14ac:dyDescent="0.25">
      <c r="A12202" s="224"/>
      <c r="B12202" s="68"/>
      <c r="C12202" s="56"/>
      <c r="D12202" s="57"/>
      <c r="E12202" s="86"/>
      <c r="F12202" s="62"/>
      <c r="G12202" s="63"/>
      <c r="H12202" s="64"/>
      <c r="I12202" s="56"/>
    </row>
    <row r="12203" spans="1:9" hidden="1" x14ac:dyDescent="0.25">
      <c r="A12203" s="224"/>
      <c r="B12203" s="56"/>
      <c r="C12203" s="56"/>
      <c r="D12203" s="72"/>
      <c r="E12203" s="56"/>
      <c r="F12203" s="62"/>
      <c r="G12203" s="63"/>
      <c r="H12203" s="64"/>
      <c r="I12203" s="56"/>
    </row>
    <row r="12204" spans="1:9" hidden="1" x14ac:dyDescent="0.25">
      <c r="A12204" s="224"/>
      <c r="B12204" s="56"/>
      <c r="C12204" s="56"/>
      <c r="D12204" s="57"/>
      <c r="E12204" s="66"/>
      <c r="F12204" s="62"/>
      <c r="G12204" s="63"/>
      <c r="H12204" s="64"/>
      <c r="I12204" s="56"/>
    </row>
    <row r="12205" spans="1:9" hidden="1" x14ac:dyDescent="0.25">
      <c r="A12205" s="224"/>
      <c r="B12205" s="55"/>
      <c r="C12205" s="56"/>
      <c r="D12205" s="105"/>
      <c r="E12205" s="72"/>
      <c r="F12205" s="59"/>
      <c r="G12205" s="63"/>
      <c r="H12205" s="64"/>
      <c r="I12205" s="56"/>
    </row>
    <row r="12206" spans="1:9" hidden="1" x14ac:dyDescent="0.25">
      <c r="A12206" s="224"/>
      <c r="B12206" s="55"/>
      <c r="C12206" s="75"/>
      <c r="D12206" s="106"/>
      <c r="E12206" s="86"/>
      <c r="F12206" s="62"/>
      <c r="G12206" s="63"/>
      <c r="H12206" s="64"/>
      <c r="I12206" s="56"/>
    </row>
    <row r="12207" spans="1:9" hidden="1" x14ac:dyDescent="0.25">
      <c r="A12207" s="224"/>
      <c r="B12207" s="56"/>
      <c r="C12207" s="56"/>
      <c r="D12207" s="57"/>
      <c r="E12207" s="66"/>
      <c r="F12207" s="62"/>
      <c r="G12207" s="63"/>
      <c r="H12207" s="64"/>
      <c r="I12207" s="56"/>
    </row>
    <row r="12208" spans="1:9" hidden="1" x14ac:dyDescent="0.25">
      <c r="A12208" s="224"/>
      <c r="B12208" s="56"/>
      <c r="C12208" s="56"/>
      <c r="D12208" s="57"/>
      <c r="E12208" s="66"/>
      <c r="F12208" s="62"/>
      <c r="G12208" s="63"/>
      <c r="H12208" s="64"/>
      <c r="I12208" s="56"/>
    </row>
    <row r="12209" spans="1:9" hidden="1" x14ac:dyDescent="0.25">
      <c r="A12209" s="224"/>
      <c r="B12209" s="56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4"/>
      <c r="B12210" s="56"/>
      <c r="C12210" s="56"/>
      <c r="D12210" s="57"/>
      <c r="E12210" s="66"/>
      <c r="F12210" s="62"/>
      <c r="G12210" s="63"/>
      <c r="H12210" s="64"/>
      <c r="I12210" s="56"/>
    </row>
    <row r="12211" spans="1:9" hidden="1" x14ac:dyDescent="0.25">
      <c r="A12211" s="224"/>
      <c r="B12211" s="55"/>
      <c r="C12211" s="75"/>
      <c r="D12211" s="61"/>
      <c r="E12211" s="56"/>
      <c r="F12211" s="77"/>
      <c r="G12211" s="63"/>
      <c r="H12211" s="64"/>
      <c r="I12211" s="56"/>
    </row>
    <row r="12212" spans="1:9" hidden="1" x14ac:dyDescent="0.25">
      <c r="A12212" s="224"/>
      <c r="B12212" s="68"/>
      <c r="C12212" s="56"/>
      <c r="D12212" s="61"/>
      <c r="E12212" s="66"/>
      <c r="F12212" s="62"/>
      <c r="G12212" s="63"/>
      <c r="H12212" s="64"/>
      <c r="I12212" s="56"/>
    </row>
    <row r="12213" spans="1:9" hidden="1" x14ac:dyDescent="0.25">
      <c r="A12213" s="224"/>
      <c r="B12213" s="56"/>
      <c r="C12213" s="56"/>
      <c r="D12213" s="61"/>
      <c r="E12213" s="56"/>
      <c r="F12213" s="62"/>
      <c r="G12213" s="63"/>
      <c r="H12213" s="64"/>
      <c r="I12213" s="56"/>
    </row>
    <row r="12214" spans="1:9" hidden="1" x14ac:dyDescent="0.25">
      <c r="A12214" s="224"/>
      <c r="B12214" s="55"/>
      <c r="C12214" s="75"/>
      <c r="D12214" s="61"/>
      <c r="E12214" s="56"/>
      <c r="F12214" s="77"/>
      <c r="G12214" s="63"/>
      <c r="H12214" s="64"/>
      <c r="I12214" s="56"/>
    </row>
    <row r="12215" spans="1:9" hidden="1" x14ac:dyDescent="0.25">
      <c r="A12215" s="224"/>
      <c r="B12215" s="56"/>
      <c r="C12215" s="56"/>
      <c r="D12215" s="72"/>
      <c r="E12215" s="56"/>
      <c r="F12215" s="62"/>
      <c r="G12215" s="63"/>
      <c r="H12215" s="64"/>
      <c r="I12215" s="56"/>
    </row>
    <row r="12216" spans="1:9" hidden="1" x14ac:dyDescent="0.25">
      <c r="A12216" s="224"/>
      <c r="B12216" s="56"/>
      <c r="C12216" s="56"/>
      <c r="D12216" s="87"/>
      <c r="E12216" s="66"/>
      <c r="F12216" s="62"/>
      <c r="G12216" s="63"/>
      <c r="H12216" s="64"/>
      <c r="I12216" s="56"/>
    </row>
    <row r="12217" spans="1:9" hidden="1" x14ac:dyDescent="0.25">
      <c r="A12217" s="224"/>
      <c r="B12217" s="56"/>
      <c r="C12217" s="81"/>
      <c r="D12217" s="87"/>
      <c r="E12217" s="66"/>
      <c r="F12217" s="62"/>
      <c r="G12217" s="63"/>
      <c r="H12217" s="64"/>
      <c r="I12217" s="56"/>
    </row>
    <row r="12218" spans="1:9" hidden="1" x14ac:dyDescent="0.25">
      <c r="A12218" s="224"/>
      <c r="B12218" s="56"/>
      <c r="C12218" s="80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4"/>
      <c r="B12219" s="68"/>
      <c r="C12219" s="56"/>
      <c r="D12219" s="87"/>
      <c r="E12219" s="66"/>
      <c r="F12219" s="62"/>
      <c r="G12219" s="63"/>
      <c r="H12219" s="64"/>
      <c r="I12219" s="56"/>
    </row>
    <row r="12220" spans="1:9" hidden="1" x14ac:dyDescent="0.25">
      <c r="A12220" s="224"/>
      <c r="B12220" s="56"/>
      <c r="C12220" s="56"/>
      <c r="D12220" s="72"/>
      <c r="E12220" s="56"/>
      <c r="F12220" s="77"/>
      <c r="G12220" s="63"/>
      <c r="H12220" s="64"/>
      <c r="I12220" s="56"/>
    </row>
    <row r="12221" spans="1:9" hidden="1" x14ac:dyDescent="0.25">
      <c r="A12221" s="224"/>
      <c r="B12221" s="56"/>
      <c r="C12221" s="56"/>
      <c r="D12221" s="72"/>
      <c r="E12221" s="56"/>
      <c r="F12221" s="62"/>
      <c r="G12221" s="63"/>
      <c r="H12221" s="64"/>
      <c r="I12221" s="56"/>
    </row>
    <row r="12222" spans="1:9" hidden="1" x14ac:dyDescent="0.25">
      <c r="A12222" s="224"/>
      <c r="B12222" s="55"/>
      <c r="C12222" s="71"/>
      <c r="D12222" s="105"/>
      <c r="E12222" s="72"/>
      <c r="F12222" s="62"/>
      <c r="G12222" s="63"/>
      <c r="H12222" s="64"/>
      <c r="I12222" s="56"/>
    </row>
    <row r="12223" spans="1:9" hidden="1" x14ac:dyDescent="0.25">
      <c r="A12223" s="224"/>
      <c r="B12223" s="55"/>
      <c r="C12223" s="71"/>
      <c r="D12223" s="105"/>
      <c r="E12223" s="72"/>
      <c r="F12223" s="62"/>
      <c r="G12223" s="63"/>
      <c r="H12223" s="64"/>
      <c r="I12223" s="56"/>
    </row>
    <row r="12224" spans="1:9" hidden="1" x14ac:dyDescent="0.25">
      <c r="A12224" s="224"/>
      <c r="B12224" s="56"/>
      <c r="C12224" s="71"/>
      <c r="D12224" s="57"/>
      <c r="E12224" s="66"/>
      <c r="F12224" s="63"/>
      <c r="G12224" s="63"/>
      <c r="H12224" s="64"/>
      <c r="I12224" s="56"/>
    </row>
    <row r="12225" spans="1:9" hidden="1" x14ac:dyDescent="0.25">
      <c r="A12225" s="224"/>
      <c r="B12225" s="55"/>
      <c r="C12225" s="75"/>
      <c r="D12225" s="57"/>
      <c r="E12225" s="66"/>
      <c r="F12225" s="62"/>
      <c r="G12225" s="63"/>
      <c r="H12225" s="64"/>
      <c r="I12225" s="56"/>
    </row>
    <row r="12226" spans="1:9" hidden="1" x14ac:dyDescent="0.25">
      <c r="A12226" s="224"/>
      <c r="B12226" s="68"/>
      <c r="C12226" s="56"/>
      <c r="D12226" s="71"/>
      <c r="E12226" s="71"/>
      <c r="F12226" s="96"/>
      <c r="G12226" s="63"/>
      <c r="H12226" s="64"/>
      <c r="I12226" s="56"/>
    </row>
    <row r="12227" spans="1:9" hidden="1" x14ac:dyDescent="0.25">
      <c r="A12227" s="224"/>
      <c r="B12227" s="56"/>
      <c r="C12227" s="56"/>
      <c r="D12227" s="57"/>
      <c r="E12227" s="66"/>
      <c r="F12227" s="62"/>
      <c r="G12227" s="63"/>
      <c r="H12227" s="64"/>
      <c r="I12227" s="56"/>
    </row>
    <row r="12228" spans="1:9" hidden="1" x14ac:dyDescent="0.25">
      <c r="A12228" s="224"/>
      <c r="B12228" s="60"/>
      <c r="C12228" s="151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4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4"/>
      <c r="B12230" s="68"/>
      <c r="C12230" s="56"/>
      <c r="D12230" s="87"/>
      <c r="E12230" s="66"/>
      <c r="F12230" s="62"/>
      <c r="G12230" s="63"/>
      <c r="H12230" s="64"/>
      <c r="I12230" s="56"/>
    </row>
    <row r="12231" spans="1:9" hidden="1" x14ac:dyDescent="0.25">
      <c r="A12231" s="224"/>
      <c r="B12231" s="56"/>
      <c r="C12231" s="123"/>
      <c r="D12231" s="57"/>
      <c r="E12231" s="72"/>
      <c r="F12231" s="58"/>
      <c r="G12231" s="63"/>
      <c r="H12231" s="64"/>
      <c r="I12231" s="56"/>
    </row>
    <row r="12232" spans="1:9" hidden="1" x14ac:dyDescent="0.25">
      <c r="A12232" s="224"/>
      <c r="B12232" s="68"/>
      <c r="C12232" s="56"/>
      <c r="D12232" s="87"/>
      <c r="E12232" s="72"/>
      <c r="F12232" s="62"/>
      <c r="G12232" s="63"/>
      <c r="H12232" s="64"/>
      <c r="I12232" s="56"/>
    </row>
    <row r="12233" spans="1:9" hidden="1" x14ac:dyDescent="0.25">
      <c r="A12233" s="224"/>
      <c r="B12233" s="81"/>
      <c r="C12233" s="56"/>
      <c r="D12233" s="57"/>
      <c r="E12233" s="86"/>
      <c r="F12233" s="62"/>
      <c r="G12233" s="63"/>
      <c r="H12233" s="64"/>
      <c r="I12233" s="56"/>
    </row>
    <row r="12234" spans="1:9" hidden="1" x14ac:dyDescent="0.25">
      <c r="A12234" s="224"/>
      <c r="B12234" s="56"/>
      <c r="C12234" s="56"/>
      <c r="D12234" s="105"/>
      <c r="E12234" s="72"/>
      <c r="F12234" s="59"/>
      <c r="G12234" s="63"/>
      <c r="H12234" s="64"/>
      <c r="I12234" s="56"/>
    </row>
    <row r="12235" spans="1:9" hidden="1" x14ac:dyDescent="0.25">
      <c r="A12235" s="224"/>
      <c r="B12235" s="56"/>
      <c r="C12235" s="56"/>
      <c r="D12235" s="57"/>
      <c r="E12235" s="72"/>
      <c r="F12235" s="62"/>
      <c r="G12235" s="63"/>
      <c r="H12235" s="64"/>
      <c r="I12235" s="56"/>
    </row>
    <row r="12236" spans="1:9" hidden="1" x14ac:dyDescent="0.25">
      <c r="A12236" s="224"/>
      <c r="B12236" s="56"/>
      <c r="C12236" s="56"/>
      <c r="D12236" s="57"/>
      <c r="E12236" s="72"/>
      <c r="F12236" s="77"/>
      <c r="G12236" s="63"/>
      <c r="H12236" s="64"/>
      <c r="I12236" s="56"/>
    </row>
    <row r="12237" spans="1:9" hidden="1" x14ac:dyDescent="0.25">
      <c r="A12237" s="224"/>
      <c r="B12237" s="68"/>
      <c r="C12237" s="56"/>
      <c r="D12237" s="61"/>
      <c r="E12237" s="72"/>
      <c r="F12237" s="62"/>
      <c r="G12237" s="63"/>
      <c r="H12237" s="64"/>
      <c r="I12237" s="56"/>
    </row>
    <row r="12238" spans="1:9" hidden="1" x14ac:dyDescent="0.25">
      <c r="A12238" s="224"/>
      <c r="B12238" s="95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4"/>
      <c r="B12239" s="55"/>
      <c r="C12239" s="56"/>
      <c r="D12239" s="57"/>
      <c r="E12239" s="66"/>
      <c r="F12239" s="67"/>
      <c r="G12239" s="63"/>
      <c r="H12239" s="64"/>
      <c r="I12239" s="56"/>
    </row>
    <row r="12240" spans="1:9" hidden="1" x14ac:dyDescent="0.25">
      <c r="A12240" s="224"/>
      <c r="B12240" s="68"/>
      <c r="C12240" s="56"/>
      <c r="D12240" s="61"/>
      <c r="E12240" s="66"/>
      <c r="F12240" s="62"/>
      <c r="G12240" s="63"/>
      <c r="H12240" s="64"/>
      <c r="I12240" s="56"/>
    </row>
    <row r="12241" spans="1:9" hidden="1" x14ac:dyDescent="0.25">
      <c r="A12241" s="224"/>
      <c r="B12241" s="81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4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4"/>
      <c r="B12243" s="68"/>
      <c r="C12243" s="56"/>
      <c r="D12243" s="61"/>
      <c r="E12243" s="66"/>
      <c r="F12243" s="62"/>
      <c r="G12243" s="63"/>
      <c r="H12243" s="64"/>
      <c r="I12243" s="56"/>
    </row>
    <row r="12244" spans="1:9" hidden="1" x14ac:dyDescent="0.25">
      <c r="A12244" s="224"/>
      <c r="B12244" s="95"/>
      <c r="C12244" s="56"/>
      <c r="D12244" s="57"/>
      <c r="E12244" s="66"/>
      <c r="F12244" s="62"/>
      <c r="G12244" s="63"/>
      <c r="H12244" s="64"/>
      <c r="I12244" s="56"/>
    </row>
    <row r="12245" spans="1:9" hidden="1" x14ac:dyDescent="0.25">
      <c r="A12245" s="224"/>
      <c r="B12245" s="60"/>
      <c r="C12245" s="56"/>
      <c r="D12245" s="61"/>
      <c r="E12245" s="66"/>
      <c r="F12245" s="62"/>
      <c r="G12245" s="63"/>
      <c r="H12245" s="64"/>
      <c r="I12245" s="56"/>
    </row>
    <row r="12246" spans="1:9" hidden="1" x14ac:dyDescent="0.25">
      <c r="A12246" s="224"/>
      <c r="B12246" s="56"/>
      <c r="C12246" s="56"/>
      <c r="D12246" s="57"/>
      <c r="E12246" s="66"/>
      <c r="F12246" s="76"/>
      <c r="G12246" s="63"/>
      <c r="H12246" s="64"/>
      <c r="I12246" s="56"/>
    </row>
    <row r="12247" spans="1:9" hidden="1" x14ac:dyDescent="0.25">
      <c r="A12247" s="224"/>
      <c r="B12247" s="68"/>
      <c r="C12247" s="56"/>
      <c r="D12247" s="87"/>
      <c r="E12247" s="66"/>
      <c r="F12247" s="62"/>
      <c r="G12247" s="63"/>
      <c r="H12247" s="64"/>
      <c r="I12247" s="56"/>
    </row>
    <row r="12248" spans="1:9" hidden="1" x14ac:dyDescent="0.25">
      <c r="A12248" s="224"/>
      <c r="B12248" s="60"/>
      <c r="C12248" s="56"/>
      <c r="D12248" s="61"/>
      <c r="E12248" s="66"/>
      <c r="F12248" s="62"/>
      <c r="G12248" s="63"/>
      <c r="H12248" s="64"/>
      <c r="I12248" s="56"/>
    </row>
    <row r="12249" spans="1:9" hidden="1" x14ac:dyDescent="0.25">
      <c r="A12249" s="224"/>
      <c r="B12249" s="56"/>
      <c r="C12249" s="56"/>
      <c r="D12249" s="57"/>
      <c r="E12249" s="66"/>
      <c r="F12249" s="62"/>
      <c r="G12249" s="63"/>
      <c r="H12249" s="64"/>
      <c r="I12249" s="56"/>
    </row>
    <row r="12250" spans="1:9" hidden="1" x14ac:dyDescent="0.25">
      <c r="A12250" s="224"/>
      <c r="B12250" s="55"/>
      <c r="C12250" s="56"/>
      <c r="D12250" s="57"/>
      <c r="E12250" s="66"/>
      <c r="F12250" s="62"/>
      <c r="G12250" s="63"/>
      <c r="H12250" s="64"/>
      <c r="I12250" s="56"/>
    </row>
    <row r="12251" spans="1:9" hidden="1" x14ac:dyDescent="0.25">
      <c r="A12251" s="224"/>
      <c r="B12251" s="56"/>
      <c r="C12251" s="56"/>
      <c r="D12251" s="57"/>
      <c r="E12251" s="66"/>
      <c r="F12251" s="62"/>
      <c r="G12251" s="63"/>
      <c r="H12251" s="64"/>
      <c r="I12251" s="56"/>
    </row>
    <row r="12252" spans="1:9" hidden="1" x14ac:dyDescent="0.25">
      <c r="A12252" s="224"/>
      <c r="B12252" s="56"/>
      <c r="C12252" s="56"/>
      <c r="D12252" s="57"/>
      <c r="E12252" s="66"/>
      <c r="F12252" s="62"/>
      <c r="G12252" s="63"/>
      <c r="H12252" s="64"/>
      <c r="I12252" s="56"/>
    </row>
    <row r="12253" spans="1:9" hidden="1" x14ac:dyDescent="0.25">
      <c r="A12253" s="224"/>
      <c r="B12253" s="56"/>
      <c r="C12253" s="75"/>
      <c r="D12253" s="106"/>
      <c r="E12253" s="66"/>
      <c r="F12253" s="76"/>
      <c r="G12253" s="63"/>
      <c r="H12253" s="64"/>
      <c r="I12253" s="56"/>
    </row>
    <row r="12254" spans="1:9" hidden="1" x14ac:dyDescent="0.25">
      <c r="A12254" s="224"/>
      <c r="B12254" s="60"/>
      <c r="C12254" s="56"/>
      <c r="D12254" s="61"/>
      <c r="E12254" s="66"/>
      <c r="F12254" s="62"/>
      <c r="G12254" s="63"/>
      <c r="H12254" s="64"/>
      <c r="I12254" s="56"/>
    </row>
    <row r="12255" spans="1:9" hidden="1" x14ac:dyDescent="0.25">
      <c r="A12255" s="224"/>
      <c r="B12255" s="55"/>
      <c r="C12255" s="56"/>
      <c r="D12255" s="57"/>
      <c r="E12255" s="66"/>
      <c r="F12255" s="67"/>
      <c r="G12255" s="63"/>
      <c r="H12255" s="64"/>
      <c r="I12255" s="56"/>
    </row>
    <row r="12256" spans="1:9" hidden="1" x14ac:dyDescent="0.25">
      <c r="A12256" s="224"/>
      <c r="B12256" s="56"/>
      <c r="C12256" s="56"/>
      <c r="D12256" s="57"/>
      <c r="E12256" s="66"/>
      <c r="F12256" s="76"/>
      <c r="G12256" s="63"/>
      <c r="H12256" s="64"/>
      <c r="I12256" s="56"/>
    </row>
    <row r="12257" spans="1:9" hidden="1" x14ac:dyDescent="0.25">
      <c r="A12257" s="224"/>
      <c r="B12257" s="68"/>
      <c r="C12257" s="56"/>
      <c r="D12257" s="87"/>
      <c r="E12257" s="66"/>
      <c r="F12257" s="62"/>
      <c r="G12257" s="63"/>
      <c r="H12257" s="64"/>
      <c r="I12257" s="56"/>
    </row>
    <row r="12258" spans="1:9" hidden="1" x14ac:dyDescent="0.25">
      <c r="A12258" s="224"/>
      <c r="B12258" s="56"/>
      <c r="C12258" s="56"/>
      <c r="D12258" s="57"/>
      <c r="E12258" s="66"/>
      <c r="F12258" s="62"/>
      <c r="G12258" s="63"/>
      <c r="H12258" s="64"/>
      <c r="I12258" s="56"/>
    </row>
    <row r="12259" spans="1:9" hidden="1" x14ac:dyDescent="0.25">
      <c r="A12259" s="224"/>
      <c r="B12259" s="56"/>
      <c r="C12259" s="56"/>
      <c r="D12259" s="57"/>
      <c r="E12259" s="66"/>
      <c r="F12259" s="62"/>
      <c r="G12259" s="63"/>
      <c r="H12259" s="64"/>
      <c r="I12259" s="56"/>
    </row>
    <row r="12260" spans="1:9" hidden="1" x14ac:dyDescent="0.25">
      <c r="A12260" s="224"/>
      <c r="B12260" s="55"/>
      <c r="C12260" s="56"/>
      <c r="D12260" s="119"/>
      <c r="E12260" s="99"/>
      <c r="F12260" s="120"/>
      <c r="G12260" s="63"/>
      <c r="H12260" s="64"/>
      <c r="I12260" s="56"/>
    </row>
    <row r="12261" spans="1:9" hidden="1" x14ac:dyDescent="0.25">
      <c r="A12261" s="224"/>
      <c r="B12261" s="56"/>
      <c r="C12261" s="56"/>
      <c r="D12261" s="57"/>
      <c r="E12261" s="56"/>
      <c r="F12261" s="58"/>
      <c r="G12261" s="63"/>
      <c r="H12261" s="64"/>
      <c r="I12261" s="56"/>
    </row>
    <row r="12262" spans="1:9" hidden="1" x14ac:dyDescent="0.25">
      <c r="A12262" s="224"/>
      <c r="B12262" s="56"/>
      <c r="C12262" s="56"/>
      <c r="D12262" s="57"/>
      <c r="E12262" s="72"/>
      <c r="F12262" s="58"/>
      <c r="G12262" s="63"/>
      <c r="H12262" s="64"/>
      <c r="I12262" s="56"/>
    </row>
    <row r="12263" spans="1:9" hidden="1" x14ac:dyDescent="0.25">
      <c r="A12263" s="224"/>
      <c r="B12263" s="74"/>
      <c r="C12263" s="56"/>
      <c r="D12263" s="57"/>
      <c r="E12263" s="56"/>
      <c r="F12263" s="58"/>
      <c r="G12263" s="63"/>
      <c r="H12263" s="64"/>
      <c r="I12263" s="56"/>
    </row>
    <row r="12264" spans="1:9" hidden="1" x14ac:dyDescent="0.25">
      <c r="A12264" s="224"/>
      <c r="B12264" s="74"/>
      <c r="C12264" s="56"/>
      <c r="D12264" s="57"/>
      <c r="E12264" s="56"/>
      <c r="F12264" s="58"/>
      <c r="G12264" s="63"/>
      <c r="H12264" s="64"/>
      <c r="I12264" s="56"/>
    </row>
    <row r="12265" spans="1:9" hidden="1" x14ac:dyDescent="0.25">
      <c r="A12265" s="224"/>
      <c r="B12265" s="74"/>
      <c r="C12265" s="56"/>
      <c r="D12265" s="57"/>
      <c r="E12265" s="56"/>
      <c r="F12265" s="58"/>
      <c r="G12265" s="63"/>
      <c r="H12265" s="64"/>
      <c r="I12265" s="56"/>
    </row>
    <row r="12266" spans="1:9" hidden="1" x14ac:dyDescent="0.25">
      <c r="A12266" s="224"/>
      <c r="B12266" s="74"/>
      <c r="C12266" s="56"/>
      <c r="D12266" s="57"/>
      <c r="E12266" s="56"/>
      <c r="F12266" s="58"/>
      <c r="G12266" s="63"/>
      <c r="H12266" s="64"/>
      <c r="I12266" s="56"/>
    </row>
    <row r="12267" spans="1:9" hidden="1" x14ac:dyDescent="0.25">
      <c r="A12267" s="224"/>
      <c r="B12267" s="56"/>
      <c r="C12267" s="56"/>
      <c r="D12267" s="57"/>
      <c r="E12267" s="66"/>
      <c r="F12267" s="62"/>
      <c r="G12267" s="63"/>
      <c r="H12267" s="64"/>
      <c r="I12267" s="56"/>
    </row>
    <row r="12268" spans="1:9" hidden="1" x14ac:dyDescent="0.25">
      <c r="A12268" s="224"/>
      <c r="B12268" s="56"/>
      <c r="C12268" s="56"/>
      <c r="D12268" s="57"/>
      <c r="E12268" s="66"/>
      <c r="F12268" s="62"/>
      <c r="G12268" s="63"/>
      <c r="H12268" s="64"/>
      <c r="I12268" s="56"/>
    </row>
    <row r="12269" spans="1:9" hidden="1" x14ac:dyDescent="0.25">
      <c r="A12269" s="224"/>
      <c r="B12269" s="56"/>
      <c r="C12269" s="56"/>
      <c r="D12269" s="57"/>
      <c r="E12269" s="66"/>
      <c r="F12269" s="62"/>
      <c r="G12269" s="63"/>
      <c r="H12269" s="64"/>
      <c r="I12269" s="56"/>
    </row>
    <row r="12270" spans="1:9" hidden="1" x14ac:dyDescent="0.25">
      <c r="A12270" s="224"/>
      <c r="B12270" s="56"/>
      <c r="C12270" s="56"/>
      <c r="D12270" s="57"/>
      <c r="E12270" s="66"/>
      <c r="F12270" s="62"/>
      <c r="G12270" s="63"/>
      <c r="H12270" s="64"/>
      <c r="I12270" s="56"/>
    </row>
    <row r="12271" spans="1:9" hidden="1" x14ac:dyDescent="0.25">
      <c r="A12271" s="224"/>
      <c r="B12271" s="68"/>
      <c r="C12271" s="56"/>
      <c r="D12271" s="61"/>
      <c r="E12271" s="66"/>
      <c r="F12271" s="62"/>
      <c r="G12271" s="63"/>
      <c r="H12271" s="64"/>
      <c r="I12271" s="56"/>
    </row>
    <row r="12272" spans="1:9" hidden="1" x14ac:dyDescent="0.25">
      <c r="A12272" s="224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4"/>
      <c r="B12273" s="56"/>
      <c r="C12273" s="56"/>
      <c r="D12273" s="57"/>
      <c r="E12273" s="56"/>
      <c r="F12273" s="62"/>
      <c r="G12273" s="63"/>
      <c r="H12273" s="64"/>
      <c r="I12273" s="56"/>
    </row>
    <row r="12274" spans="1:9" hidden="1" x14ac:dyDescent="0.25">
      <c r="A12274" s="224"/>
      <c r="B12274" s="56"/>
      <c r="C12274" s="56"/>
      <c r="D12274" s="57"/>
      <c r="E12274" s="56"/>
      <c r="F12274" s="62"/>
      <c r="G12274" s="63"/>
      <c r="H12274" s="64"/>
      <c r="I12274" s="56"/>
    </row>
    <row r="12275" spans="1:9" hidden="1" x14ac:dyDescent="0.25">
      <c r="A12275" s="224"/>
      <c r="B12275" s="56"/>
      <c r="C12275" s="56"/>
      <c r="D12275" s="57"/>
      <c r="E12275" s="56"/>
      <c r="F12275" s="62"/>
      <c r="G12275" s="63"/>
      <c r="H12275" s="64"/>
      <c r="I12275" s="56"/>
    </row>
    <row r="12276" spans="1:9" hidden="1" x14ac:dyDescent="0.25">
      <c r="A12276" s="224"/>
      <c r="B12276" s="56"/>
      <c r="C12276" s="56"/>
      <c r="D12276" s="57"/>
      <c r="E12276" s="66"/>
      <c r="F12276" s="62"/>
      <c r="G12276" s="63"/>
      <c r="H12276" s="64"/>
      <c r="I12276" s="56"/>
    </row>
    <row r="12277" spans="1:9" hidden="1" x14ac:dyDescent="0.25">
      <c r="A12277" s="224"/>
      <c r="B12277" s="56"/>
      <c r="C12277" s="56"/>
      <c r="D12277" s="57"/>
      <c r="E12277" s="66"/>
      <c r="F12277" s="62"/>
      <c r="G12277" s="63"/>
      <c r="H12277" s="64"/>
      <c r="I12277" s="56"/>
    </row>
    <row r="12278" spans="1:9" hidden="1" x14ac:dyDescent="0.25">
      <c r="A12278" s="224"/>
      <c r="B12278" s="56"/>
      <c r="C12278" s="56"/>
      <c r="D12278" s="57"/>
      <c r="E12278" s="66"/>
      <c r="F12278" s="62"/>
      <c r="G12278" s="63"/>
      <c r="H12278" s="64"/>
      <c r="I12278" s="70"/>
    </row>
    <row r="12279" spans="1:9" hidden="1" x14ac:dyDescent="0.25">
      <c r="A12279" s="224"/>
      <c r="B12279" s="68"/>
      <c r="C12279" s="56"/>
      <c r="D12279" s="57"/>
      <c r="E12279" s="86"/>
      <c r="F12279" s="62"/>
      <c r="G12279" s="63"/>
      <c r="H12279" s="64"/>
      <c r="I12279" s="70"/>
    </row>
    <row r="12280" spans="1:9" hidden="1" x14ac:dyDescent="0.25">
      <c r="A12280" s="224"/>
      <c r="B12280" s="68"/>
      <c r="C12280" s="56"/>
      <c r="D12280" s="61"/>
      <c r="E12280" s="56"/>
      <c r="F12280" s="62"/>
      <c r="G12280" s="63"/>
      <c r="H12280" s="64"/>
      <c r="I12280" s="70"/>
    </row>
    <row r="12281" spans="1:9" hidden="1" x14ac:dyDescent="0.25">
      <c r="A12281" s="224"/>
      <c r="B12281" s="68"/>
      <c r="C12281" s="56"/>
      <c r="D12281" s="61"/>
      <c r="E12281" s="56"/>
      <c r="F12281" s="62"/>
      <c r="G12281" s="63"/>
      <c r="H12281" s="64"/>
      <c r="I12281" s="70"/>
    </row>
    <row r="12282" spans="1:9" hidden="1" x14ac:dyDescent="0.25">
      <c r="A12282" s="224"/>
      <c r="B12282" s="68"/>
      <c r="C12282" s="56"/>
      <c r="D12282" s="61"/>
      <c r="E12282" s="56"/>
      <c r="F12282" s="62"/>
      <c r="G12282" s="63"/>
      <c r="H12282" s="64"/>
      <c r="I12282" s="70"/>
    </row>
    <row r="12283" spans="1:9" hidden="1" x14ac:dyDescent="0.25">
      <c r="A12283" s="224"/>
      <c r="B12283" s="68"/>
      <c r="C12283" s="56"/>
      <c r="D12283" s="61"/>
      <c r="E12283" s="56"/>
      <c r="F12283" s="62"/>
      <c r="G12283" s="63"/>
      <c r="H12283" s="64"/>
      <c r="I12283" s="70"/>
    </row>
    <row r="12284" spans="1:9" hidden="1" x14ac:dyDescent="0.25">
      <c r="A12284" s="224"/>
      <c r="B12284" s="56"/>
      <c r="C12284" s="80"/>
      <c r="D12284" s="57"/>
      <c r="E12284" s="66"/>
      <c r="F12284" s="67"/>
      <c r="G12284" s="63"/>
      <c r="H12284" s="64"/>
      <c r="I12284" s="70"/>
    </row>
    <row r="12285" spans="1:9" hidden="1" x14ac:dyDescent="0.25">
      <c r="A12285" s="224"/>
      <c r="B12285" s="55"/>
      <c r="C12285" s="56"/>
      <c r="D12285" s="57"/>
      <c r="E12285" s="66"/>
      <c r="F12285" s="62"/>
      <c r="G12285" s="63"/>
      <c r="H12285" s="64"/>
      <c r="I12285" s="490"/>
    </row>
    <row r="12286" spans="1:9" hidden="1" x14ac:dyDescent="0.25">
      <c r="A12286" s="224"/>
      <c r="B12286" s="507"/>
      <c r="C12286" s="452"/>
      <c r="D12286" s="710"/>
      <c r="E12286" s="260"/>
      <c r="F12286" s="262"/>
      <c r="G12286" s="262"/>
      <c r="H12286" s="64"/>
      <c r="I12286" s="56"/>
    </row>
    <row r="12287" spans="1:9" hidden="1" x14ac:dyDescent="0.25">
      <c r="A12287" s="224"/>
      <c r="B12287" s="81"/>
      <c r="C12287" s="56"/>
      <c r="D12287" s="57"/>
      <c r="E12287" s="72"/>
      <c r="F12287" s="76"/>
      <c r="G12287" s="63"/>
      <c r="H12287" s="263"/>
      <c r="I12287" s="56"/>
    </row>
    <row r="12288" spans="1:9" hidden="1" x14ac:dyDescent="0.25">
      <c r="A12288" s="224"/>
      <c r="B12288" s="56"/>
      <c r="C12288" s="71"/>
      <c r="D12288" s="57"/>
      <c r="E12288" s="66"/>
      <c r="F12288" s="63"/>
      <c r="G12288" s="63"/>
      <c r="H12288" s="64"/>
      <c r="I12288" s="56"/>
    </row>
    <row r="12289" spans="1:9" hidden="1" x14ac:dyDescent="0.25">
      <c r="A12289" s="224"/>
      <c r="B12289" s="55"/>
      <c r="C12289" s="75"/>
      <c r="D12289" s="57"/>
      <c r="E12289" s="66"/>
      <c r="F12289" s="62"/>
      <c r="G12289" s="63"/>
      <c r="H12289" s="64"/>
      <c r="I12289" s="56"/>
    </row>
    <row r="12290" spans="1:9" hidden="1" x14ac:dyDescent="0.25">
      <c r="A12290" s="224"/>
      <c r="B12290" s="55"/>
      <c r="C12290" s="71"/>
      <c r="D12290" s="105"/>
      <c r="E12290" s="72"/>
      <c r="F12290" s="62"/>
      <c r="G12290" s="63"/>
      <c r="H12290" s="64"/>
      <c r="I12290" s="56"/>
    </row>
    <row r="12291" spans="1:9" hidden="1" x14ac:dyDescent="0.25">
      <c r="A12291" s="224"/>
      <c r="B12291" s="56"/>
      <c r="C12291" s="56"/>
      <c r="D12291" s="57"/>
      <c r="E12291" s="66"/>
      <c r="F12291" s="62"/>
      <c r="G12291" s="63"/>
      <c r="H12291" s="64"/>
      <c r="I12291" s="56"/>
    </row>
    <row r="12292" spans="1:9" hidden="1" x14ac:dyDescent="0.25">
      <c r="A12292" s="224"/>
      <c r="B12292" s="56"/>
      <c r="C12292" s="56"/>
      <c r="D12292" s="57"/>
      <c r="E12292" s="66"/>
      <c r="F12292" s="62"/>
      <c r="G12292" s="63"/>
      <c r="H12292" s="64"/>
      <c r="I12292" s="56"/>
    </row>
    <row r="12293" spans="1:9" hidden="1" x14ac:dyDescent="0.25">
      <c r="A12293" s="224"/>
      <c r="B12293" s="56"/>
      <c r="C12293" s="56"/>
      <c r="D12293" s="72"/>
      <c r="E12293" s="56"/>
      <c r="F12293" s="62"/>
      <c r="G12293" s="63"/>
      <c r="H12293" s="64"/>
      <c r="I12293" s="56"/>
    </row>
    <row r="12294" spans="1:9" hidden="1" x14ac:dyDescent="0.25">
      <c r="A12294" s="224"/>
      <c r="B12294" s="56"/>
      <c r="C12294" s="56"/>
      <c r="D12294" s="87"/>
      <c r="E12294" s="66"/>
      <c r="F12294" s="62"/>
      <c r="G12294" s="63"/>
      <c r="H12294" s="64"/>
      <c r="I12294" s="56"/>
    </row>
    <row r="12295" spans="1:9" hidden="1" x14ac:dyDescent="0.25">
      <c r="A12295" s="224"/>
      <c r="B12295" s="56"/>
      <c r="C12295" s="56"/>
      <c r="D12295" s="61"/>
      <c r="E12295" s="56"/>
      <c r="F12295" s="97"/>
      <c r="G12295" s="63"/>
      <c r="H12295" s="64"/>
      <c r="I12295" s="56"/>
    </row>
    <row r="12296" spans="1:9" hidden="1" x14ac:dyDescent="0.25">
      <c r="A12296" s="224"/>
      <c r="B12296" s="55"/>
      <c r="C12296" s="75"/>
      <c r="D12296" s="61"/>
      <c r="E12296" s="56"/>
      <c r="F12296" s="77"/>
      <c r="G12296" s="63"/>
      <c r="H12296" s="64"/>
      <c r="I12296" s="56"/>
    </row>
    <row r="12297" spans="1:9" hidden="1" x14ac:dyDescent="0.25">
      <c r="A12297" s="224"/>
      <c r="B12297" s="56"/>
      <c r="C12297" s="56"/>
      <c r="D12297" s="87"/>
      <c r="E12297" s="66"/>
      <c r="F12297" s="62"/>
      <c r="G12297" s="63"/>
      <c r="H12297" s="64"/>
      <c r="I12297" s="56"/>
    </row>
    <row r="12298" spans="1:9" hidden="1" x14ac:dyDescent="0.25">
      <c r="A12298" s="224"/>
      <c r="B12298" s="56"/>
      <c r="C12298" s="56"/>
      <c r="D12298" s="128"/>
      <c r="E12298" s="99"/>
      <c r="F12298" s="62"/>
      <c r="G12298" s="63"/>
      <c r="H12298" s="64"/>
      <c r="I12298" s="56"/>
    </row>
    <row r="12299" spans="1:9" hidden="1" x14ac:dyDescent="0.25">
      <c r="A12299" s="224"/>
      <c r="B12299" s="56"/>
      <c r="C12299" s="75"/>
      <c r="D12299" s="57"/>
      <c r="E12299" s="72"/>
      <c r="F12299" s="62"/>
      <c r="G12299" s="63"/>
      <c r="H12299" s="64"/>
      <c r="I12299" s="56"/>
    </row>
    <row r="12300" spans="1:9" hidden="1" x14ac:dyDescent="0.25">
      <c r="A12300" s="224"/>
      <c r="B12300" s="56"/>
      <c r="C12300" s="56"/>
      <c r="D12300" s="57"/>
      <c r="E12300" s="66"/>
      <c r="F12300" s="62"/>
      <c r="G12300" s="63"/>
      <c r="H12300" s="64"/>
      <c r="I12300" s="56"/>
    </row>
    <row r="12301" spans="1:9" hidden="1" x14ac:dyDescent="0.25">
      <c r="A12301" s="224"/>
      <c r="B12301" s="56"/>
      <c r="C12301" s="56"/>
      <c r="D12301" s="57"/>
      <c r="E12301" s="66"/>
      <c r="F12301" s="62"/>
      <c r="G12301" s="63"/>
      <c r="H12301" s="64"/>
      <c r="I12301" s="56"/>
    </row>
    <row r="12302" spans="1:9" hidden="1" x14ac:dyDescent="0.25">
      <c r="A12302" s="224"/>
      <c r="B12302" s="56"/>
      <c r="C12302" s="56"/>
      <c r="D12302" s="128"/>
      <c r="E12302" s="99"/>
      <c r="F12302" s="62"/>
      <c r="G12302" s="63"/>
      <c r="H12302" s="64"/>
      <c r="I12302" s="56"/>
    </row>
    <row r="12303" spans="1:9" hidden="1" x14ac:dyDescent="0.25">
      <c r="A12303" s="224"/>
      <c r="B12303" s="55"/>
      <c r="C12303" s="56"/>
      <c r="D12303" s="57"/>
      <c r="E12303" s="66"/>
      <c r="F12303" s="62"/>
      <c r="G12303" s="63"/>
      <c r="H12303" s="64"/>
      <c r="I12303" s="56"/>
    </row>
    <row r="12304" spans="1:9" hidden="1" x14ac:dyDescent="0.25">
      <c r="A12304" s="224"/>
      <c r="B12304" s="55"/>
      <c r="C12304" s="56"/>
      <c r="D12304" s="57"/>
      <c r="E12304" s="66"/>
      <c r="F12304" s="62"/>
      <c r="G12304" s="63"/>
      <c r="H12304" s="64"/>
      <c r="I12304" s="56"/>
    </row>
    <row r="12305" spans="1:9" hidden="1" x14ac:dyDescent="0.25">
      <c r="A12305" s="224"/>
      <c r="B12305" s="60"/>
      <c r="C12305" s="56"/>
      <c r="D12305" s="61"/>
      <c r="E12305" s="66"/>
      <c r="F12305" s="62"/>
      <c r="G12305" s="63"/>
      <c r="H12305" s="64"/>
      <c r="I12305" s="56"/>
    </row>
    <row r="12306" spans="1:9" hidden="1" x14ac:dyDescent="0.25">
      <c r="A12306" s="224"/>
      <c r="B12306" s="56"/>
      <c r="C12306" s="56"/>
      <c r="D12306" s="57"/>
      <c r="E12306" s="56"/>
      <c r="F12306" s="76"/>
      <c r="G12306" s="63"/>
      <c r="H12306" s="64"/>
      <c r="I12306" s="56"/>
    </row>
    <row r="12307" spans="1:9" hidden="1" x14ac:dyDescent="0.25">
      <c r="A12307" s="224"/>
      <c r="B12307" s="56"/>
      <c r="C12307" s="71"/>
      <c r="D12307" s="57"/>
      <c r="E12307" s="72"/>
      <c r="F12307" s="62"/>
      <c r="G12307" s="63"/>
      <c r="H12307" s="64"/>
      <c r="I12307" s="56"/>
    </row>
    <row r="12308" spans="1:9" hidden="1" x14ac:dyDescent="0.25">
      <c r="A12308" s="224"/>
      <c r="B12308" s="56"/>
      <c r="C12308" s="56"/>
      <c r="D12308" s="57"/>
      <c r="E12308" s="66"/>
      <c r="F12308" s="62"/>
      <c r="G12308" s="63"/>
      <c r="H12308" s="64"/>
      <c r="I12308" s="56"/>
    </row>
    <row r="12309" spans="1:9" hidden="1" x14ac:dyDescent="0.25">
      <c r="A12309" s="224"/>
      <c r="B12309" s="60"/>
      <c r="C12309" s="56"/>
      <c r="D12309" s="61"/>
      <c r="E12309" s="66"/>
      <c r="F12309" s="62"/>
      <c r="G12309" s="63"/>
      <c r="H12309" s="64"/>
      <c r="I12309" s="56"/>
    </row>
    <row r="12310" spans="1:9" hidden="1" x14ac:dyDescent="0.25">
      <c r="A12310" s="224"/>
      <c r="B12310" s="56"/>
      <c r="C12310" s="56"/>
      <c r="D12310" s="57"/>
      <c r="E12310" s="56"/>
      <c r="F12310" s="76"/>
      <c r="G12310" s="63"/>
      <c r="H12310" s="64"/>
      <c r="I12310" s="56"/>
    </row>
    <row r="12311" spans="1:9" hidden="1" x14ac:dyDescent="0.25">
      <c r="A12311" s="224"/>
      <c r="B12311" s="56"/>
      <c r="C12311" s="71"/>
      <c r="D12311" s="57"/>
      <c r="E12311" s="72"/>
      <c r="F12311" s="62"/>
      <c r="G12311" s="63"/>
      <c r="H12311" s="64"/>
      <c r="I12311" s="56"/>
    </row>
    <row r="12312" spans="1:9" hidden="1" x14ac:dyDescent="0.25">
      <c r="A12312" s="224"/>
      <c r="B12312" s="55"/>
      <c r="C12312" s="56"/>
      <c r="D12312" s="57"/>
      <c r="E12312" s="66"/>
      <c r="F12312" s="62"/>
      <c r="G12312" s="63"/>
      <c r="H12312" s="64"/>
      <c r="I12312" s="56"/>
    </row>
    <row r="12313" spans="1:9" hidden="1" x14ac:dyDescent="0.25">
      <c r="A12313" s="224"/>
      <c r="B12313" s="56"/>
      <c r="C12313" s="56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4"/>
      <c r="B12314" s="56"/>
      <c r="C12314" s="80"/>
      <c r="D12314" s="87"/>
      <c r="E12314" s="66"/>
      <c r="F12314" s="62"/>
      <c r="G12314" s="63"/>
      <c r="H12314" s="64"/>
      <c r="I12314" s="56"/>
    </row>
    <row r="12315" spans="1:9" hidden="1" x14ac:dyDescent="0.25">
      <c r="A12315" s="224"/>
      <c r="B12315" s="55"/>
      <c r="C12315" s="75"/>
      <c r="D12315" s="87"/>
      <c r="E12315" s="66"/>
      <c r="F12315" s="62"/>
      <c r="G12315" s="63"/>
      <c r="H12315" s="64"/>
      <c r="I12315" s="56"/>
    </row>
    <row r="12316" spans="1:9" hidden="1" x14ac:dyDescent="0.25">
      <c r="A12316" s="224"/>
      <c r="B12316" s="55"/>
      <c r="C12316" s="56"/>
      <c r="D12316" s="57"/>
      <c r="E12316" s="66"/>
      <c r="F12316" s="62"/>
      <c r="G12316" s="63"/>
      <c r="H12316" s="64"/>
      <c r="I12316" s="56"/>
    </row>
    <row r="12317" spans="1:9" hidden="1" x14ac:dyDescent="0.25">
      <c r="A12317" s="224"/>
      <c r="B12317" s="56"/>
      <c r="C12317" s="56"/>
      <c r="D12317" s="72"/>
      <c r="E12317" s="56"/>
      <c r="F12317" s="62"/>
      <c r="G12317" s="63"/>
      <c r="H12317" s="64"/>
      <c r="I12317" s="56"/>
    </row>
    <row r="12318" spans="1:9" hidden="1" x14ac:dyDescent="0.25">
      <c r="A12318" s="224"/>
      <c r="B12318" s="55"/>
      <c r="C12318" s="71"/>
      <c r="D12318" s="105"/>
      <c r="E12318" s="72"/>
      <c r="F12318" s="62"/>
      <c r="G12318" s="63"/>
      <c r="H12318" s="64"/>
      <c r="I12318" s="56"/>
    </row>
    <row r="12319" spans="1:9" hidden="1" x14ac:dyDescent="0.25">
      <c r="A12319" s="224"/>
      <c r="B12319" s="56"/>
      <c r="C12319" s="56"/>
      <c r="D12319" s="57"/>
      <c r="E12319" s="66"/>
      <c r="F12319" s="62"/>
      <c r="G12319" s="63"/>
      <c r="H12319" s="64"/>
      <c r="I12319" s="56"/>
    </row>
    <row r="12320" spans="1:9" hidden="1" x14ac:dyDescent="0.25">
      <c r="A12320" s="224"/>
      <c r="B12320" s="56"/>
      <c r="C12320" s="56"/>
      <c r="D12320" s="87"/>
      <c r="E12320" s="66"/>
      <c r="F12320" s="62"/>
      <c r="G12320" s="63"/>
      <c r="H12320" s="64"/>
      <c r="I12320" s="56"/>
    </row>
    <row r="12321" spans="1:9" hidden="1" x14ac:dyDescent="0.25">
      <c r="A12321" s="224"/>
      <c r="B12321" s="56"/>
      <c r="C12321" s="56"/>
      <c r="D12321" s="128"/>
      <c r="E12321" s="99"/>
      <c r="F12321" s="62"/>
      <c r="G12321" s="63"/>
      <c r="H12321" s="64"/>
      <c r="I12321" s="56"/>
    </row>
    <row r="12322" spans="1:9" hidden="1" x14ac:dyDescent="0.25">
      <c r="A12322" s="224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4"/>
      <c r="B12323" s="55"/>
      <c r="C12323" s="56"/>
      <c r="D12323" s="128"/>
      <c r="E12323" s="86"/>
      <c r="F12323" s="62"/>
      <c r="G12323" s="63"/>
      <c r="H12323" s="64"/>
      <c r="I12323" s="56"/>
    </row>
    <row r="12324" spans="1:9" hidden="1" x14ac:dyDescent="0.25">
      <c r="A12324" s="224"/>
      <c r="B12324" s="81"/>
      <c r="C12324" s="56"/>
      <c r="D12324" s="57"/>
      <c r="E12324" s="72"/>
      <c r="F12324" s="76"/>
      <c r="G12324" s="63"/>
      <c r="H12324" s="64"/>
      <c r="I12324" s="56"/>
    </row>
    <row r="12325" spans="1:9" hidden="1" x14ac:dyDescent="0.25">
      <c r="A12325" s="224"/>
      <c r="B12325" s="56"/>
      <c r="C12325" s="56"/>
      <c r="D12325" s="57"/>
      <c r="E12325" s="56"/>
      <c r="F12325" s="62"/>
      <c r="G12325" s="63"/>
      <c r="H12325" s="64"/>
      <c r="I12325" s="56"/>
    </row>
    <row r="12326" spans="1:9" hidden="1" x14ac:dyDescent="0.25">
      <c r="A12326" s="224"/>
      <c r="B12326" s="56"/>
      <c r="C12326" s="56"/>
      <c r="D12326" s="57"/>
      <c r="E12326" s="66"/>
      <c r="F12326" s="62"/>
      <c r="G12326" s="63"/>
      <c r="H12326" s="64"/>
      <c r="I12326" s="56"/>
    </row>
    <row r="12327" spans="1:9" hidden="1" x14ac:dyDescent="0.25">
      <c r="A12327" s="224"/>
      <c r="B12327" s="56"/>
      <c r="C12327" s="56"/>
      <c r="D12327" s="57"/>
      <c r="E12327" s="66"/>
      <c r="F12327" s="62"/>
      <c r="G12327" s="63"/>
      <c r="H12327" s="64"/>
      <c r="I12327" s="56"/>
    </row>
    <row r="12328" spans="1:9" hidden="1" x14ac:dyDescent="0.25">
      <c r="A12328" s="224"/>
      <c r="B12328" s="55"/>
      <c r="C12328" s="56"/>
      <c r="D12328" s="128"/>
      <c r="E12328" s="86"/>
      <c r="F12328" s="62"/>
      <c r="G12328" s="63"/>
      <c r="H12328" s="64"/>
      <c r="I12328" s="56"/>
    </row>
    <row r="12329" spans="1:9" hidden="1" x14ac:dyDescent="0.25">
      <c r="A12329" s="224"/>
      <c r="B12329" s="81"/>
      <c r="C12329" s="56"/>
      <c r="D12329" s="57"/>
      <c r="E12329" s="72"/>
      <c r="F12329" s="76"/>
      <c r="G12329" s="63"/>
      <c r="H12329" s="64"/>
      <c r="I12329" s="56"/>
    </row>
    <row r="12330" spans="1:9" hidden="1" x14ac:dyDescent="0.25">
      <c r="A12330" s="224"/>
      <c r="B12330" s="56"/>
      <c r="C12330" s="56"/>
      <c r="D12330" s="57"/>
      <c r="E12330" s="56"/>
      <c r="F12330" s="62"/>
      <c r="G12330" s="63"/>
      <c r="H12330" s="64"/>
      <c r="I12330" s="56"/>
    </row>
    <row r="12331" spans="1:9" hidden="1" x14ac:dyDescent="0.25">
      <c r="A12331" s="224"/>
      <c r="B12331" s="56"/>
      <c r="C12331" s="56"/>
      <c r="D12331" s="57"/>
      <c r="E12331" s="66"/>
      <c r="F12331" s="62"/>
      <c r="G12331" s="63"/>
      <c r="H12331" s="64"/>
      <c r="I12331" s="56"/>
    </row>
    <row r="12332" spans="1:9" hidden="1" x14ac:dyDescent="0.25">
      <c r="A12332" s="224"/>
      <c r="B12332" s="56"/>
      <c r="C12332" s="56"/>
      <c r="D12332" s="72"/>
      <c r="E12332" s="56"/>
      <c r="F12332" s="62"/>
      <c r="G12332" s="63"/>
      <c r="H12332" s="64"/>
      <c r="I12332" s="56"/>
    </row>
    <row r="12333" spans="1:9" hidden="1" x14ac:dyDescent="0.25">
      <c r="A12333" s="224"/>
      <c r="B12333" s="56"/>
      <c r="C12333" s="56"/>
      <c r="D12333" s="87"/>
      <c r="E12333" s="66"/>
      <c r="F12333" s="62"/>
      <c r="G12333" s="63"/>
      <c r="H12333" s="64"/>
      <c r="I12333" s="56"/>
    </row>
    <row r="12334" spans="1:9" hidden="1" x14ac:dyDescent="0.25">
      <c r="A12334" s="224"/>
      <c r="B12334" s="56"/>
      <c r="C12334" s="80"/>
      <c r="D12334" s="87"/>
      <c r="E12334" s="66"/>
      <c r="F12334" s="62"/>
      <c r="G12334" s="63"/>
      <c r="H12334" s="64"/>
      <c r="I12334" s="56"/>
    </row>
    <row r="12335" spans="1:9" hidden="1" x14ac:dyDescent="0.25">
      <c r="A12335" s="224"/>
      <c r="B12335" s="56"/>
      <c r="C12335" s="81"/>
      <c r="D12335" s="105"/>
      <c r="E12335" s="72"/>
      <c r="F12335" s="62"/>
      <c r="G12335" s="63"/>
      <c r="H12335" s="64"/>
      <c r="I12335" s="56"/>
    </row>
    <row r="12336" spans="1:9" hidden="1" x14ac:dyDescent="0.25">
      <c r="A12336" s="224"/>
      <c r="B12336" s="68"/>
      <c r="C12336" s="157"/>
      <c r="D12336" s="57"/>
      <c r="E12336" s="66"/>
      <c r="F12336" s="62"/>
      <c r="G12336" s="63"/>
      <c r="H12336" s="64"/>
      <c r="I12336" s="56"/>
    </row>
    <row r="12337" spans="1:9" hidden="1" x14ac:dyDescent="0.25">
      <c r="A12337" s="224"/>
      <c r="B12337" s="55"/>
      <c r="C12337" s="56"/>
      <c r="D12337" s="57"/>
      <c r="E12337" s="56"/>
      <c r="F12337" s="67"/>
      <c r="G12337" s="63"/>
      <c r="H12337" s="64"/>
      <c r="I12337" s="56"/>
    </row>
    <row r="12338" spans="1:9" hidden="1" x14ac:dyDescent="0.25">
      <c r="A12338" s="224"/>
      <c r="B12338" s="56"/>
      <c r="C12338" s="56"/>
      <c r="D12338" s="57"/>
      <c r="E12338" s="66"/>
      <c r="F12338" s="62"/>
      <c r="G12338" s="63"/>
      <c r="H12338" s="64"/>
      <c r="I12338" s="56"/>
    </row>
    <row r="12339" spans="1:9" hidden="1" x14ac:dyDescent="0.25">
      <c r="A12339" s="224"/>
      <c r="B12339" s="55"/>
      <c r="C12339" s="56"/>
      <c r="D12339" s="57"/>
      <c r="E12339" s="66"/>
      <c r="F12339" s="62"/>
      <c r="G12339" s="63"/>
      <c r="H12339" s="64"/>
      <c r="I12339" s="56"/>
    </row>
    <row r="12340" spans="1:9" hidden="1" x14ac:dyDescent="0.25">
      <c r="A12340" s="224"/>
      <c r="B12340" s="56"/>
      <c r="C12340" s="56"/>
      <c r="D12340" s="72"/>
      <c r="E12340" s="56"/>
      <c r="F12340" s="62"/>
      <c r="G12340" s="63"/>
      <c r="H12340" s="64"/>
      <c r="I12340" s="56"/>
    </row>
    <row r="12341" spans="1:9" hidden="1" x14ac:dyDescent="0.25">
      <c r="A12341" s="224"/>
      <c r="B12341" s="56"/>
      <c r="C12341" s="56"/>
      <c r="D12341" s="87"/>
      <c r="E12341" s="66"/>
      <c r="F12341" s="62"/>
      <c r="G12341" s="63"/>
      <c r="H12341" s="64"/>
      <c r="I12341" s="56"/>
    </row>
    <row r="12342" spans="1:9" hidden="1" x14ac:dyDescent="0.25">
      <c r="A12342" s="224"/>
      <c r="B12342" s="56"/>
      <c r="C12342" s="80"/>
      <c r="D12342" s="87"/>
      <c r="E12342" s="66"/>
      <c r="F12342" s="62"/>
      <c r="G12342" s="63"/>
      <c r="H12342" s="64"/>
      <c r="I12342" s="56"/>
    </row>
    <row r="12343" spans="1:9" hidden="1" x14ac:dyDescent="0.25">
      <c r="A12343" s="224"/>
      <c r="B12343" s="56"/>
      <c r="C12343" s="81"/>
      <c r="D12343" s="105"/>
      <c r="E12343" s="72"/>
      <c r="F12343" s="62"/>
      <c r="G12343" s="63"/>
      <c r="H12343" s="64"/>
      <c r="I12343" s="56"/>
    </row>
    <row r="12344" spans="1:9" hidden="1" x14ac:dyDescent="0.25">
      <c r="A12344" s="224"/>
      <c r="B12344" s="74"/>
      <c r="C12344" s="56"/>
      <c r="D12344" s="57"/>
      <c r="E12344" s="66"/>
      <c r="F12344" s="59"/>
      <c r="G12344" s="63"/>
      <c r="H12344" s="64"/>
      <c r="I12344" s="56"/>
    </row>
    <row r="12345" spans="1:9" hidden="1" x14ac:dyDescent="0.25">
      <c r="A12345" s="224"/>
      <c r="B12345" s="56"/>
      <c r="C12345" s="56"/>
      <c r="D12345" s="128"/>
      <c r="E12345" s="99"/>
      <c r="F12345" s="62"/>
      <c r="G12345" s="63"/>
      <c r="H12345" s="64"/>
      <c r="I12345" s="56"/>
    </row>
    <row r="12346" spans="1:9" hidden="1" x14ac:dyDescent="0.25">
      <c r="A12346" s="224"/>
      <c r="B12346" s="56"/>
      <c r="C12346" s="56"/>
      <c r="D12346" s="57"/>
      <c r="E12346" s="66"/>
      <c r="F12346" s="62"/>
      <c r="G12346" s="63"/>
      <c r="H12346" s="64"/>
      <c r="I12346" s="56"/>
    </row>
    <row r="12347" spans="1:9" hidden="1" x14ac:dyDescent="0.25">
      <c r="A12347" s="224"/>
      <c r="B12347" s="56"/>
      <c r="C12347" s="81"/>
      <c r="D12347" s="61"/>
      <c r="E12347" s="66"/>
      <c r="F12347" s="67"/>
      <c r="G12347" s="63"/>
      <c r="H12347" s="64"/>
      <c r="I12347" s="56"/>
    </row>
    <row r="12348" spans="1:9" hidden="1" x14ac:dyDescent="0.25">
      <c r="A12348" s="224"/>
      <c r="B12348" s="74"/>
      <c r="C12348" s="56"/>
      <c r="D12348" s="57"/>
      <c r="E12348" s="72"/>
      <c r="F12348" s="62"/>
      <c r="G12348" s="63"/>
      <c r="H12348" s="64"/>
      <c r="I12348" s="56"/>
    </row>
    <row r="12349" spans="1:9" hidden="1" x14ac:dyDescent="0.25">
      <c r="A12349" s="224"/>
      <c r="B12349" s="56"/>
      <c r="C12349" s="56"/>
      <c r="D12349" s="61"/>
      <c r="E12349" s="66"/>
      <c r="F12349" s="67"/>
      <c r="G12349" s="63"/>
      <c r="H12349" s="64"/>
      <c r="I12349" s="56"/>
    </row>
    <row r="12350" spans="1:9" hidden="1" x14ac:dyDescent="0.25">
      <c r="A12350" s="224"/>
      <c r="B12350" s="56"/>
      <c r="C12350" s="56"/>
      <c r="D12350" s="87"/>
      <c r="E12350" s="66"/>
      <c r="F12350" s="62"/>
      <c r="G12350" s="63"/>
      <c r="H12350" s="64"/>
      <c r="I12350" s="56"/>
    </row>
    <row r="12351" spans="1:9" hidden="1" x14ac:dyDescent="0.25">
      <c r="A12351" s="224"/>
      <c r="B12351" s="56"/>
      <c r="C12351" s="56"/>
      <c r="D12351" s="57"/>
      <c r="E12351" s="66"/>
      <c r="F12351" s="62"/>
      <c r="G12351" s="63"/>
      <c r="H12351" s="64"/>
      <c r="I12351" s="56"/>
    </row>
    <row r="12352" spans="1:9" hidden="1" x14ac:dyDescent="0.25">
      <c r="A12352" s="224"/>
      <c r="B12352" s="55"/>
      <c r="C12352" s="75"/>
      <c r="D12352" s="61"/>
      <c r="E12352" s="56"/>
      <c r="F12352" s="77"/>
      <c r="G12352" s="63"/>
      <c r="H12352" s="64"/>
      <c r="I12352" s="56"/>
    </row>
    <row r="12353" spans="1:9" hidden="1" x14ac:dyDescent="0.25">
      <c r="A12353" s="224"/>
      <c r="B12353" s="56"/>
      <c r="C12353" s="56"/>
      <c r="D12353" s="57"/>
      <c r="E12353" s="66"/>
      <c r="F12353" s="62"/>
      <c r="G12353" s="63"/>
      <c r="H12353" s="64"/>
      <c r="I12353" s="56"/>
    </row>
    <row r="12354" spans="1:9" hidden="1" x14ac:dyDescent="0.25">
      <c r="A12354" s="224"/>
      <c r="B12354" s="56"/>
      <c r="C12354" s="56"/>
      <c r="D12354" s="72"/>
      <c r="E12354" s="56"/>
      <c r="F12354" s="62"/>
      <c r="G12354" s="63"/>
      <c r="H12354" s="64"/>
      <c r="I12354" s="56"/>
    </row>
    <row r="12355" spans="1:9" hidden="1" x14ac:dyDescent="0.25">
      <c r="A12355" s="224"/>
      <c r="B12355" s="56"/>
      <c r="C12355" s="56"/>
      <c r="D12355" s="87"/>
      <c r="E12355" s="66"/>
      <c r="F12355" s="62"/>
      <c r="G12355" s="63"/>
      <c r="H12355" s="64"/>
      <c r="I12355" s="56"/>
    </row>
    <row r="12356" spans="1:9" hidden="1" x14ac:dyDescent="0.25">
      <c r="A12356" s="224"/>
      <c r="B12356" s="56"/>
      <c r="C12356" s="80"/>
      <c r="D12356" s="87"/>
      <c r="E12356" s="66"/>
      <c r="F12356" s="62"/>
      <c r="G12356" s="63"/>
      <c r="H12356" s="64"/>
      <c r="I12356" s="56"/>
    </row>
    <row r="12357" spans="1:9" hidden="1" x14ac:dyDescent="0.25">
      <c r="A12357" s="224"/>
      <c r="B12357" s="56"/>
      <c r="C12357" s="81"/>
      <c r="D12357" s="105"/>
      <c r="E12357" s="72"/>
      <c r="F12357" s="62"/>
      <c r="G12357" s="63"/>
      <c r="H12357" s="64"/>
      <c r="I12357" s="56"/>
    </row>
    <row r="12358" spans="1:9" hidden="1" x14ac:dyDescent="0.25">
      <c r="A12358" s="224"/>
      <c r="B12358" s="56"/>
      <c r="C12358" s="81"/>
      <c r="D12358" s="61"/>
      <c r="E12358" s="66"/>
      <c r="F12358" s="67"/>
      <c r="G12358" s="63"/>
      <c r="H12358" s="64"/>
      <c r="I12358" s="56"/>
    </row>
    <row r="12359" spans="1:9" hidden="1" x14ac:dyDescent="0.25">
      <c r="A12359" s="224"/>
      <c r="B12359" s="56"/>
      <c r="C12359" s="56"/>
      <c r="D12359" s="87"/>
      <c r="E12359" s="66"/>
      <c r="F12359" s="62"/>
      <c r="G12359" s="63"/>
      <c r="H12359" s="64"/>
      <c r="I12359" s="56"/>
    </row>
    <row r="12360" spans="1:9" hidden="1" x14ac:dyDescent="0.25">
      <c r="A12360" s="224"/>
      <c r="B12360" s="56"/>
      <c r="C12360" s="56"/>
      <c r="D12360" s="72"/>
      <c r="E12360" s="56"/>
      <c r="F12360" s="62"/>
      <c r="G12360" s="63"/>
      <c r="H12360" s="64"/>
      <c r="I12360" s="56"/>
    </row>
    <row r="12361" spans="1:9" hidden="1" x14ac:dyDescent="0.25">
      <c r="A12361" s="224"/>
      <c r="B12361" s="56"/>
      <c r="C12361" s="56"/>
      <c r="D12361" s="72"/>
      <c r="E12361" s="56"/>
      <c r="F12361" s="77"/>
      <c r="G12361" s="63"/>
      <c r="H12361" s="64"/>
      <c r="I12361" s="56"/>
    </row>
    <row r="12362" spans="1:9" hidden="1" x14ac:dyDescent="0.25">
      <c r="A12362" s="224"/>
      <c r="B12362" s="56"/>
      <c r="C12362" s="56"/>
      <c r="D12362" s="72"/>
      <c r="E12362" s="56"/>
      <c r="F12362" s="62"/>
      <c r="G12362" s="63"/>
      <c r="H12362" s="64"/>
      <c r="I12362" s="56"/>
    </row>
    <row r="12363" spans="1:9" hidden="1" x14ac:dyDescent="0.25">
      <c r="A12363" s="224"/>
      <c r="B12363" s="56"/>
      <c r="C12363" s="56"/>
      <c r="D12363" s="87"/>
      <c r="E12363" s="66"/>
      <c r="F12363" s="62"/>
      <c r="G12363" s="63"/>
      <c r="H12363" s="64"/>
      <c r="I12363" s="56"/>
    </row>
    <row r="12364" spans="1:9" hidden="1" x14ac:dyDescent="0.25">
      <c r="A12364" s="224"/>
      <c r="B12364" s="56"/>
      <c r="C12364" s="56"/>
      <c r="D12364" s="87"/>
      <c r="E12364" s="66"/>
      <c r="F12364" s="62"/>
      <c r="G12364" s="63"/>
      <c r="H12364" s="64"/>
      <c r="I12364" s="414"/>
    </row>
    <row r="12365" spans="1:9" hidden="1" x14ac:dyDescent="0.25">
      <c r="A12365" s="224"/>
      <c r="B12365" s="414"/>
      <c r="C12365" s="414"/>
      <c r="D12365" s="419"/>
      <c r="E12365" s="414"/>
      <c r="F12365" s="417"/>
      <c r="G12365" s="417"/>
      <c r="H12365" s="64"/>
      <c r="I12365" s="70"/>
    </row>
    <row r="12366" spans="1:9" hidden="1" x14ac:dyDescent="0.25">
      <c r="A12366" s="224"/>
      <c r="B12366" s="56"/>
      <c r="C12366" s="71"/>
      <c r="D12366" s="83"/>
      <c r="E12366" s="145"/>
      <c r="F12366" s="63"/>
      <c r="G12366" s="100"/>
      <c r="H12366" s="418"/>
      <c r="I12366" s="70"/>
    </row>
    <row r="12367" spans="1:9" hidden="1" x14ac:dyDescent="0.25">
      <c r="A12367" s="224"/>
      <c r="B12367" s="60"/>
      <c r="C12367" s="56"/>
      <c r="D12367" s="61"/>
      <c r="E12367" s="56"/>
      <c r="F12367" s="62"/>
      <c r="G12367" s="63"/>
      <c r="H12367" s="64"/>
      <c r="I12367" s="70"/>
    </row>
    <row r="12368" spans="1:9" hidden="1" x14ac:dyDescent="0.25">
      <c r="A12368" s="224"/>
      <c r="B12368" s="68"/>
      <c r="C12368" s="56"/>
      <c r="D12368" s="57"/>
      <c r="E12368" s="66"/>
      <c r="F12368" s="62"/>
      <c r="G12368" s="63"/>
      <c r="H12368" s="64"/>
      <c r="I12368" s="70"/>
    </row>
    <row r="12369" spans="1:9" hidden="1" x14ac:dyDescent="0.25">
      <c r="A12369" s="224"/>
      <c r="B12369" s="68"/>
      <c r="C12369" s="56"/>
      <c r="D12369" s="57"/>
      <c r="E12369" s="66"/>
      <c r="F12369" s="62"/>
      <c r="G12369" s="63"/>
      <c r="H12369" s="64"/>
      <c r="I12369" s="70"/>
    </row>
    <row r="12370" spans="1:9" hidden="1" x14ac:dyDescent="0.25">
      <c r="A12370" s="224"/>
      <c r="B12370" s="68"/>
      <c r="C12370" s="56"/>
      <c r="D12370" s="57"/>
      <c r="E12370" s="66"/>
      <c r="F12370" s="62"/>
      <c r="G12370" s="63"/>
      <c r="H12370" s="64"/>
      <c r="I12370" s="70"/>
    </row>
    <row r="12371" spans="1:9" hidden="1" x14ac:dyDescent="0.25">
      <c r="A12371" s="224"/>
      <c r="B12371" s="56"/>
      <c r="C12371" s="222"/>
      <c r="D12371" s="57"/>
      <c r="E12371" s="66"/>
      <c r="F12371" s="63"/>
      <c r="G12371" s="63"/>
      <c r="H12371" s="64"/>
      <c r="I12371" s="70"/>
    </row>
    <row r="12372" spans="1:9" hidden="1" x14ac:dyDescent="0.25">
      <c r="A12372" s="224"/>
      <c r="B12372" s="56"/>
      <c r="C12372" s="56"/>
      <c r="D12372" s="57"/>
      <c r="E12372" s="66"/>
      <c r="F12372" s="63"/>
      <c r="G12372" s="63"/>
      <c r="H12372" s="64"/>
      <c r="I12372" s="70"/>
    </row>
    <row r="12373" spans="1:9" hidden="1" x14ac:dyDescent="0.25">
      <c r="A12373" s="224"/>
      <c r="B12373" s="56"/>
      <c r="C12373" s="56"/>
      <c r="D12373" s="57"/>
      <c r="E12373" s="66"/>
      <c r="F12373" s="63"/>
      <c r="G12373" s="63"/>
      <c r="H12373" s="64"/>
      <c r="I12373" s="70"/>
    </row>
    <row r="12374" spans="1:9" hidden="1" x14ac:dyDescent="0.25">
      <c r="A12374" s="224"/>
      <c r="B12374" s="56"/>
      <c r="C12374" s="56"/>
      <c r="D12374" s="61"/>
      <c r="E12374" s="56"/>
      <c r="F12374" s="63"/>
      <c r="G12374" s="63"/>
      <c r="H12374" s="64"/>
      <c r="I12374" s="70"/>
    </row>
    <row r="12375" spans="1:9" hidden="1" x14ac:dyDescent="0.25">
      <c r="A12375" s="224"/>
      <c r="B12375" s="60"/>
      <c r="C12375" s="56"/>
      <c r="D12375" s="61"/>
      <c r="E12375" s="56"/>
      <c r="F12375" s="62"/>
      <c r="G12375" s="63"/>
      <c r="H12375" s="64"/>
      <c r="I12375" s="70"/>
    </row>
    <row r="12376" spans="1:9" hidden="1" x14ac:dyDescent="0.25">
      <c r="A12376" s="224"/>
      <c r="B12376" s="56"/>
      <c r="C12376" s="56"/>
      <c r="D12376" s="57"/>
      <c r="E12376" s="66"/>
      <c r="F12376" s="62"/>
      <c r="G12376" s="63"/>
      <c r="H12376" s="64"/>
      <c r="I12376" s="56"/>
    </row>
    <row r="12377" spans="1:9" hidden="1" x14ac:dyDescent="0.25">
      <c r="A12377" s="224"/>
      <c r="B12377" s="55"/>
      <c r="C12377" s="72"/>
      <c r="D12377" s="57"/>
      <c r="E12377" s="84"/>
      <c r="F12377" s="62"/>
      <c r="G12377" s="63"/>
      <c r="H12377" s="64"/>
      <c r="I12377" s="56"/>
    </row>
    <row r="12378" spans="1:9" hidden="1" x14ac:dyDescent="0.25">
      <c r="A12378" s="224"/>
      <c r="B12378" s="56"/>
      <c r="C12378" s="80"/>
      <c r="D12378" s="71"/>
      <c r="E12378" s="84"/>
      <c r="F12378" s="96"/>
      <c r="G12378" s="743"/>
      <c r="H12378" s="64"/>
      <c r="I12378" s="73"/>
    </row>
    <row r="12379" spans="1:9" hidden="1" x14ac:dyDescent="0.25">
      <c r="A12379" s="224"/>
      <c r="B12379" s="68"/>
      <c r="C12379" s="56"/>
      <c r="D12379" s="61"/>
      <c r="E12379" s="66"/>
      <c r="F12379" s="62"/>
      <c r="G12379" s="63"/>
      <c r="H12379" s="64"/>
      <c r="I12379" s="73"/>
    </row>
    <row r="12380" spans="1:9" hidden="1" x14ac:dyDescent="0.25">
      <c r="A12380" s="224"/>
      <c r="B12380" s="68"/>
      <c r="C12380" s="81"/>
      <c r="D12380" s="57"/>
      <c r="E12380" s="56"/>
      <c r="F12380" s="62"/>
      <c r="G12380" s="63"/>
      <c r="H12380" s="64"/>
      <c r="I12380" s="73"/>
    </row>
    <row r="12381" spans="1:9" hidden="1" x14ac:dyDescent="0.25">
      <c r="A12381" s="224"/>
      <c r="B12381" s="68"/>
      <c r="C12381" s="56"/>
      <c r="D12381" s="87"/>
      <c r="E12381" s="69"/>
      <c r="F12381" s="62"/>
      <c r="G12381" s="63"/>
      <c r="H12381" s="64"/>
      <c r="I12381" s="73"/>
    </row>
    <row r="12382" spans="1:9" hidden="1" x14ac:dyDescent="0.25">
      <c r="A12382" s="224"/>
      <c r="B12382" s="68"/>
      <c r="C12382" s="56"/>
      <c r="D12382" s="87"/>
      <c r="E12382" s="69"/>
      <c r="F12382" s="62"/>
      <c r="G12382" s="63"/>
      <c r="H12382" s="64"/>
      <c r="I12382" s="73"/>
    </row>
    <row r="12383" spans="1:9" hidden="1" x14ac:dyDescent="0.25">
      <c r="A12383" s="224"/>
      <c r="B12383" s="68"/>
      <c r="C12383" s="56"/>
      <c r="D12383" s="87"/>
      <c r="E12383" s="72"/>
      <c r="F12383" s="62"/>
      <c r="G12383" s="63"/>
      <c r="H12383" s="64"/>
      <c r="I12383" s="73"/>
    </row>
    <row r="12384" spans="1:9" hidden="1" x14ac:dyDescent="0.25">
      <c r="A12384" s="224"/>
      <c r="B12384" s="68"/>
      <c r="C12384" s="75"/>
      <c r="D12384" s="87"/>
      <c r="E12384" s="72"/>
      <c r="F12384" s="62"/>
      <c r="G12384" s="63"/>
      <c r="H12384" s="64"/>
      <c r="I12384" s="73"/>
    </row>
    <row r="12385" spans="1:9" hidden="1" x14ac:dyDescent="0.25">
      <c r="A12385" s="224"/>
      <c r="B12385" s="56"/>
      <c r="C12385" s="56"/>
      <c r="D12385" s="57"/>
      <c r="E12385" s="56"/>
      <c r="F12385" s="58"/>
      <c r="G12385" s="63"/>
      <c r="H12385" s="64"/>
      <c r="I12385" s="73"/>
    </row>
    <row r="12386" spans="1:9" hidden="1" x14ac:dyDescent="0.25">
      <c r="A12386" s="224"/>
      <c r="B12386" s="56"/>
      <c r="C12386" s="56"/>
      <c r="D12386" s="61"/>
      <c r="E12386" s="72"/>
      <c r="F12386" s="58"/>
      <c r="G12386" s="63"/>
      <c r="H12386" s="64"/>
      <c r="I12386" s="73"/>
    </row>
    <row r="12387" spans="1:9" hidden="1" x14ac:dyDescent="0.25">
      <c r="A12387" s="224"/>
      <c r="B12387" s="56"/>
      <c r="C12387" s="56"/>
      <c r="D12387" s="61"/>
      <c r="E12387" s="56"/>
      <c r="F12387" s="58"/>
      <c r="G12387" s="63"/>
      <c r="H12387" s="64"/>
      <c r="I12387" s="73"/>
    </row>
    <row r="12388" spans="1:9" hidden="1" x14ac:dyDescent="0.25">
      <c r="A12388" s="224"/>
      <c r="B12388" s="56"/>
      <c r="C12388" s="56"/>
      <c r="D12388" s="61"/>
      <c r="E12388" s="56"/>
      <c r="F12388" s="58"/>
      <c r="G12388" s="63"/>
      <c r="H12388" s="64"/>
      <c r="I12388" s="73"/>
    </row>
    <row r="12389" spans="1:9" hidden="1" x14ac:dyDescent="0.25">
      <c r="A12389" s="224"/>
      <c r="B12389" s="56"/>
      <c r="C12389" s="56"/>
      <c r="D12389" s="57"/>
      <c r="E12389" s="72"/>
      <c r="F12389" s="58"/>
      <c r="G12389" s="63"/>
      <c r="H12389" s="64"/>
      <c r="I12389" s="73"/>
    </row>
    <row r="12390" spans="1:9" hidden="1" x14ac:dyDescent="0.25">
      <c r="A12390" s="224"/>
      <c r="B12390" s="56"/>
      <c r="C12390" s="56"/>
      <c r="D12390" s="57"/>
      <c r="E12390" s="72"/>
      <c r="F12390" s="58"/>
      <c r="G12390" s="63"/>
      <c r="H12390" s="64"/>
      <c r="I12390" s="73"/>
    </row>
    <row r="12391" spans="1:9" hidden="1" x14ac:dyDescent="0.25">
      <c r="A12391" s="224"/>
      <c r="B12391" s="56"/>
      <c r="C12391" s="56"/>
      <c r="D12391" s="57"/>
      <c r="E12391" s="66"/>
      <c r="F12391" s="62"/>
      <c r="G12391" s="63"/>
      <c r="H12391" s="64"/>
      <c r="I12391" s="73"/>
    </row>
    <row r="12392" spans="1:9" hidden="1" x14ac:dyDescent="0.25">
      <c r="A12392" s="224"/>
      <c r="B12392" s="56"/>
      <c r="C12392" s="56"/>
      <c r="D12392" s="57"/>
      <c r="E12392" s="86"/>
      <c r="F12392" s="62"/>
      <c r="G12392" s="63"/>
      <c r="H12392" s="64"/>
      <c r="I12392" s="73"/>
    </row>
    <row r="12393" spans="1:9" hidden="1" x14ac:dyDescent="0.25">
      <c r="A12393" s="224"/>
      <c r="B12393" s="55"/>
      <c r="C12393" s="75"/>
      <c r="D12393" s="61"/>
      <c r="E12393" s="56"/>
      <c r="F12393" s="77"/>
      <c r="G12393" s="63"/>
      <c r="H12393" s="64"/>
      <c r="I12393" s="73"/>
    </row>
    <row r="12394" spans="1:9" hidden="1" x14ac:dyDescent="0.25">
      <c r="A12394" s="224"/>
      <c r="B12394" s="60"/>
      <c r="C12394" s="126"/>
      <c r="D12394" s="61"/>
      <c r="E12394" s="72"/>
      <c r="F12394" s="62"/>
      <c r="G12394" s="63"/>
      <c r="H12394" s="64"/>
      <c r="I12394" s="73"/>
    </row>
    <row r="12395" spans="1:9" hidden="1" x14ac:dyDescent="0.25">
      <c r="A12395" s="224"/>
      <c r="B12395" s="60"/>
      <c r="C12395" s="126"/>
      <c r="D12395" s="57"/>
      <c r="E12395" s="66"/>
      <c r="F12395" s="59"/>
      <c r="G12395" s="100"/>
      <c r="H12395" s="64"/>
      <c r="I12395" s="73"/>
    </row>
    <row r="12396" spans="1:9" hidden="1" x14ac:dyDescent="0.25">
      <c r="A12396" s="224"/>
      <c r="B12396" s="68"/>
      <c r="C12396" s="56"/>
      <c r="D12396" s="57"/>
      <c r="E12396" s="86"/>
      <c r="F12396" s="62"/>
      <c r="G12396" s="63"/>
      <c r="H12396" s="64"/>
      <c r="I12396" s="73"/>
    </row>
    <row r="12397" spans="1:9" hidden="1" x14ac:dyDescent="0.25">
      <c r="A12397" s="224"/>
      <c r="B12397" s="55"/>
      <c r="C12397" s="56"/>
      <c r="D12397" s="57"/>
      <c r="E12397" s="71"/>
      <c r="F12397" s="203"/>
      <c r="G12397" s="63"/>
      <c r="H12397" s="64"/>
      <c r="I12397" s="73"/>
    </row>
    <row r="12398" spans="1:9" hidden="1" x14ac:dyDescent="0.25">
      <c r="A12398" s="224"/>
      <c r="B12398" s="56"/>
      <c r="C12398" s="56"/>
      <c r="D12398" s="61"/>
      <c r="E12398" s="56"/>
      <c r="F12398" s="62"/>
      <c r="G12398" s="63"/>
      <c r="H12398" s="64"/>
      <c r="I12398" s="73"/>
    </row>
    <row r="12399" spans="1:9" hidden="1" x14ac:dyDescent="0.25">
      <c r="A12399" s="224"/>
      <c r="B12399" s="55"/>
      <c r="C12399" s="56"/>
      <c r="D12399" s="57"/>
      <c r="E12399" s="72"/>
      <c r="F12399" s="62"/>
      <c r="G12399" s="63"/>
      <c r="H12399" s="64"/>
      <c r="I12399" s="73"/>
    </row>
    <row r="12400" spans="1:9" hidden="1" x14ac:dyDescent="0.25">
      <c r="A12400" s="224"/>
      <c r="B12400" s="74"/>
      <c r="C12400" s="56"/>
      <c r="D12400" s="57"/>
      <c r="E12400" s="72"/>
      <c r="F12400" s="62"/>
      <c r="G12400" s="63"/>
      <c r="H12400" s="64"/>
      <c r="I12400" s="56"/>
    </row>
    <row r="12401" spans="1:9" hidden="1" x14ac:dyDescent="0.25">
      <c r="A12401" s="224"/>
      <c r="B12401" s="68"/>
      <c r="C12401" s="56"/>
      <c r="D12401" s="61"/>
      <c r="E12401" s="56"/>
      <c r="F12401" s="62"/>
      <c r="G12401" s="63"/>
      <c r="H12401" s="64"/>
      <c r="I12401" s="56"/>
    </row>
    <row r="12402" spans="1:9" hidden="1" x14ac:dyDescent="0.25">
      <c r="A12402" s="224"/>
      <c r="B12402" s="68"/>
      <c r="C12402" s="126"/>
      <c r="D12402" s="61"/>
      <c r="E12402" s="69"/>
      <c r="F12402" s="62"/>
      <c r="G12402" s="63"/>
      <c r="H12402" s="56"/>
      <c r="I12402" s="56"/>
    </row>
    <row r="12403" spans="1:9" hidden="1" x14ac:dyDescent="0.25">
      <c r="A12403" s="224"/>
      <c r="B12403" s="74"/>
      <c r="C12403" s="56"/>
      <c r="D12403" s="61"/>
      <c r="E12403" s="69"/>
      <c r="F12403" s="58"/>
      <c r="G12403" s="63"/>
      <c r="H12403" s="56"/>
      <c r="I12403" s="56"/>
    </row>
    <row r="12404" spans="1:9" hidden="1" x14ac:dyDescent="0.25">
      <c r="A12404" s="224"/>
      <c r="B12404" s="74"/>
      <c r="C12404" s="56"/>
      <c r="D12404" s="57"/>
      <c r="E12404" s="69"/>
      <c r="F12404" s="58"/>
      <c r="G12404" s="63"/>
      <c r="H12404" s="64"/>
      <c r="I12404" s="56"/>
    </row>
    <row r="12405" spans="1:9" hidden="1" x14ac:dyDescent="0.25">
      <c r="A12405" s="224"/>
      <c r="B12405" s="74"/>
      <c r="C12405" s="56"/>
      <c r="D12405" s="57"/>
      <c r="E12405" s="69"/>
      <c r="F12405" s="58"/>
      <c r="G12405" s="63"/>
      <c r="H12405" s="64"/>
      <c r="I12405" s="56"/>
    </row>
    <row r="12406" spans="1:9" hidden="1" x14ac:dyDescent="0.25">
      <c r="A12406" s="224"/>
      <c r="B12406" s="74"/>
      <c r="C12406" s="56"/>
      <c r="D12406" s="57"/>
      <c r="E12406" s="69"/>
      <c r="F12406" s="58"/>
      <c r="G12406" s="63"/>
      <c r="H12406" s="64"/>
      <c r="I12406" s="56"/>
    </row>
    <row r="12407" spans="1:9" hidden="1" x14ac:dyDescent="0.25">
      <c r="A12407" s="224"/>
      <c r="B12407" s="56"/>
      <c r="C12407" s="56"/>
      <c r="D12407" s="57"/>
      <c r="E12407" s="69"/>
      <c r="F12407" s="77"/>
      <c r="G12407" s="63"/>
      <c r="H12407" s="64"/>
      <c r="I12407" s="56"/>
    </row>
    <row r="12408" spans="1:9" hidden="1" x14ac:dyDescent="0.25">
      <c r="A12408" s="224"/>
      <c r="B12408" s="68"/>
      <c r="C12408" s="56"/>
      <c r="D12408" s="61"/>
      <c r="E12408" s="69"/>
      <c r="F12408" s="62"/>
      <c r="G12408" s="63"/>
      <c r="H12408" s="64"/>
      <c r="I12408" s="56"/>
    </row>
    <row r="12409" spans="1:9" hidden="1" x14ac:dyDescent="0.25">
      <c r="A12409" s="224"/>
      <c r="B12409" s="56"/>
      <c r="C12409" s="56"/>
      <c r="D12409" s="57"/>
      <c r="E12409" s="66"/>
      <c r="F12409" s="62"/>
      <c r="G12409" s="63"/>
      <c r="H12409" s="64"/>
      <c r="I12409" s="56"/>
    </row>
    <row r="12410" spans="1:9" hidden="1" x14ac:dyDescent="0.25">
      <c r="A12410" s="224"/>
      <c r="B12410" s="56"/>
      <c r="C12410" s="56"/>
      <c r="D12410" s="56"/>
      <c r="E12410" s="72"/>
      <c r="F12410" s="58"/>
      <c r="G12410" s="63"/>
      <c r="H12410" s="64"/>
      <c r="I12410" s="56"/>
    </row>
    <row r="12411" spans="1:9" hidden="1" x14ac:dyDescent="0.25">
      <c r="A12411" s="224"/>
      <c r="B12411" s="56"/>
      <c r="C12411" s="56"/>
      <c r="D12411" s="57"/>
      <c r="E12411" s="66"/>
      <c r="F12411" s="62"/>
      <c r="G12411" s="63"/>
      <c r="H12411" s="64"/>
      <c r="I12411" s="56"/>
    </row>
    <row r="12412" spans="1:9" hidden="1" x14ac:dyDescent="0.25">
      <c r="A12412" s="224"/>
      <c r="B12412" s="56"/>
      <c r="C12412" s="56"/>
      <c r="D12412" s="72"/>
      <c r="E12412" s="56"/>
      <c r="F12412" s="62"/>
      <c r="G12412" s="63"/>
      <c r="H12412" s="64"/>
      <c r="I12412" s="56"/>
    </row>
    <row r="12413" spans="1:9" hidden="1" x14ac:dyDescent="0.25">
      <c r="A12413" s="224"/>
      <c r="B12413" s="60"/>
      <c r="C12413" s="151"/>
      <c r="D12413" s="57"/>
      <c r="E12413" s="56"/>
      <c r="F12413" s="62"/>
      <c r="G12413" s="63"/>
      <c r="H12413" s="64"/>
      <c r="I12413" s="56"/>
    </row>
    <row r="12414" spans="1:9" hidden="1" x14ac:dyDescent="0.25">
      <c r="A12414" s="224"/>
      <c r="B12414" s="56"/>
      <c r="C12414" s="56"/>
      <c r="D12414" s="57"/>
      <c r="E12414" s="66"/>
      <c r="F12414" s="62"/>
      <c r="G12414" s="63"/>
      <c r="H12414" s="64"/>
      <c r="I12414" s="56"/>
    </row>
    <row r="12415" spans="1:9" hidden="1" x14ac:dyDescent="0.25">
      <c r="A12415" s="224"/>
      <c r="B12415" s="56"/>
      <c r="C12415" s="56"/>
      <c r="D12415" s="72"/>
      <c r="E12415" s="56"/>
      <c r="F12415" s="62"/>
      <c r="G12415" s="63"/>
      <c r="H12415" s="64"/>
      <c r="I12415" s="56"/>
    </row>
    <row r="12416" spans="1:9" hidden="1" x14ac:dyDescent="0.25">
      <c r="A12416" s="224"/>
      <c r="B12416" s="56"/>
      <c r="C12416" s="75"/>
      <c r="D12416" s="57"/>
      <c r="E12416" s="66"/>
      <c r="F12416" s="63"/>
      <c r="G12416" s="63"/>
      <c r="H12416" s="64"/>
      <c r="I12416" s="56"/>
    </row>
    <row r="12417" spans="1:9" hidden="1" x14ac:dyDescent="0.25">
      <c r="A12417" s="224"/>
      <c r="B12417" s="56"/>
      <c r="C12417" s="71"/>
      <c r="D12417" s="57"/>
      <c r="E12417" s="66"/>
      <c r="F12417" s="63"/>
      <c r="G12417" s="63"/>
      <c r="H12417" s="14"/>
      <c r="I12417" s="56"/>
    </row>
    <row r="12418" spans="1:9" hidden="1" x14ac:dyDescent="0.25">
      <c r="A12418" s="224"/>
      <c r="B12418" s="56"/>
      <c r="C12418" s="56"/>
      <c r="D12418" s="57"/>
      <c r="E12418" s="66"/>
      <c r="F12418" s="62"/>
      <c r="G12418" s="63"/>
      <c r="H12418" s="64"/>
      <c r="I12418" s="56"/>
    </row>
    <row r="12419" spans="1:9" hidden="1" x14ac:dyDescent="0.25">
      <c r="A12419" s="224"/>
      <c r="B12419" s="56"/>
      <c r="C12419" s="56"/>
      <c r="D12419" s="57"/>
      <c r="E12419" s="66"/>
      <c r="F12419" s="62"/>
      <c r="G12419" s="63"/>
      <c r="H12419" s="64"/>
      <c r="I12419" s="56"/>
    </row>
    <row r="12420" spans="1:9" hidden="1" x14ac:dyDescent="0.25">
      <c r="A12420" s="224"/>
      <c r="B12420" s="74"/>
      <c r="C12420" s="56"/>
      <c r="D12420" s="57"/>
      <c r="E12420" s="66"/>
      <c r="F12420" s="76"/>
      <c r="G12420" s="63"/>
      <c r="H12420" s="64"/>
      <c r="I12420" s="56"/>
    </row>
    <row r="12421" spans="1:9" hidden="1" x14ac:dyDescent="0.25">
      <c r="A12421" s="224"/>
      <c r="B12421" s="55"/>
      <c r="C12421" s="56"/>
      <c r="D12421" s="57"/>
      <c r="E12421" s="66"/>
      <c r="F12421" s="62"/>
      <c r="G12421" s="63"/>
      <c r="H12421" s="64"/>
      <c r="I12421" s="56"/>
    </row>
    <row r="12422" spans="1:9" hidden="1" x14ac:dyDescent="0.25">
      <c r="A12422" s="224"/>
      <c r="B12422" s="55"/>
      <c r="C12422" s="56"/>
      <c r="D12422" s="57"/>
      <c r="E12422" s="66"/>
      <c r="F12422" s="62"/>
      <c r="G12422" s="63"/>
      <c r="H12422" s="64"/>
      <c r="I12422" s="56"/>
    </row>
    <row r="12423" spans="1:9" hidden="1" x14ac:dyDescent="0.25">
      <c r="A12423" s="224"/>
      <c r="B12423" s="81"/>
      <c r="C12423" s="56"/>
      <c r="D12423" s="57"/>
      <c r="E12423" s="72"/>
      <c r="F12423" s="67"/>
      <c r="G12423" s="63"/>
      <c r="H12423" s="64"/>
      <c r="I12423" s="56"/>
    </row>
    <row r="12424" spans="1:9" hidden="1" x14ac:dyDescent="0.25">
      <c r="A12424" s="224"/>
      <c r="B12424" s="56"/>
      <c r="C12424" s="56"/>
      <c r="D12424" s="57"/>
      <c r="E12424" s="66"/>
      <c r="F12424" s="62"/>
      <c r="G12424" s="63"/>
      <c r="H12424" s="64"/>
      <c r="I12424" s="56"/>
    </row>
    <row r="12425" spans="1:9" hidden="1" x14ac:dyDescent="0.25">
      <c r="A12425" s="224"/>
      <c r="B12425" s="56"/>
      <c r="C12425" s="56"/>
      <c r="D12425" s="57"/>
      <c r="E12425" s="56"/>
      <c r="F12425" s="62"/>
      <c r="G12425" s="63"/>
      <c r="H12425" s="64"/>
      <c r="I12425" s="56"/>
    </row>
    <row r="12426" spans="1:9" hidden="1" x14ac:dyDescent="0.25">
      <c r="A12426" s="224"/>
      <c r="B12426" s="74"/>
      <c r="C12426" s="56"/>
      <c r="D12426" s="57"/>
      <c r="E12426" s="72"/>
      <c r="F12426" s="62"/>
      <c r="G12426" s="63"/>
      <c r="H12426" s="64"/>
      <c r="I12426" s="56"/>
    </row>
    <row r="12427" spans="1:9" hidden="1" x14ac:dyDescent="0.25">
      <c r="A12427" s="224"/>
      <c r="B12427" s="56"/>
      <c r="C12427" s="56"/>
      <c r="D12427" s="57"/>
      <c r="E12427" s="66"/>
      <c r="F12427" s="62"/>
      <c r="G12427" s="63"/>
      <c r="H12427" s="64"/>
      <c r="I12427" s="56"/>
    </row>
    <row r="12428" spans="1:9" hidden="1" x14ac:dyDescent="0.25">
      <c r="A12428" s="224"/>
      <c r="B12428" s="56"/>
      <c r="C12428" s="56"/>
      <c r="D12428" s="57"/>
      <c r="E12428" s="66"/>
      <c r="F12428" s="62"/>
      <c r="G12428" s="63"/>
      <c r="H12428" s="64"/>
      <c r="I12428" s="56"/>
    </row>
    <row r="12429" spans="1:9" hidden="1" x14ac:dyDescent="0.25">
      <c r="A12429" s="224"/>
      <c r="B12429" s="56"/>
      <c r="C12429" s="56"/>
      <c r="D12429" s="57"/>
      <c r="E12429" s="66"/>
      <c r="F12429" s="62"/>
      <c r="G12429" s="63"/>
      <c r="H12429" s="64"/>
      <c r="I12429" s="56"/>
    </row>
    <row r="12430" spans="1:9" hidden="1" x14ac:dyDescent="0.25">
      <c r="A12430" s="224"/>
      <c r="B12430" s="56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4"/>
      <c r="B12431" s="56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4"/>
      <c r="B12432" s="56"/>
      <c r="C12432" s="56"/>
      <c r="D12432" s="57"/>
      <c r="E12432" s="66"/>
      <c r="F12432" s="62"/>
      <c r="G12432" s="63"/>
      <c r="H12432" s="64"/>
      <c r="I12432" s="56"/>
    </row>
    <row r="12433" spans="1:9" hidden="1" x14ac:dyDescent="0.25">
      <c r="A12433" s="224"/>
      <c r="B12433" s="56"/>
      <c r="C12433" s="56"/>
      <c r="D12433" s="83"/>
      <c r="E12433" s="72"/>
      <c r="F12433" s="97"/>
      <c r="G12433" s="63"/>
      <c r="H12433" s="64"/>
      <c r="I12433" s="56"/>
    </row>
    <row r="12434" spans="1:9" hidden="1" x14ac:dyDescent="0.25">
      <c r="A12434" s="224"/>
      <c r="B12434" s="56"/>
      <c r="C12434" s="56"/>
      <c r="D12434" s="57"/>
      <c r="E12434" s="66"/>
      <c r="F12434" s="62"/>
      <c r="G12434" s="63"/>
      <c r="H12434" s="64"/>
      <c r="I12434" s="56"/>
    </row>
    <row r="12435" spans="1:9" hidden="1" x14ac:dyDescent="0.25">
      <c r="A12435" s="224"/>
      <c r="B12435" s="56"/>
      <c r="C12435" s="56"/>
      <c r="D12435" s="57"/>
      <c r="E12435" s="66"/>
      <c r="F12435" s="62"/>
      <c r="G12435" s="63"/>
      <c r="H12435" s="64"/>
      <c r="I12435" s="56"/>
    </row>
    <row r="12436" spans="1:9" hidden="1" x14ac:dyDescent="0.25">
      <c r="A12436" s="224"/>
      <c r="B12436" s="55"/>
      <c r="C12436" s="56"/>
      <c r="D12436" s="57"/>
      <c r="E12436" s="66"/>
      <c r="F12436" s="62"/>
      <c r="G12436" s="63"/>
      <c r="H12436" s="64"/>
      <c r="I12436" s="56"/>
    </row>
    <row r="12437" spans="1:9" hidden="1" x14ac:dyDescent="0.25">
      <c r="A12437" s="224"/>
      <c r="B12437" s="56"/>
      <c r="C12437" s="56"/>
      <c r="D12437" s="105"/>
      <c r="E12437" s="72"/>
      <c r="F12437" s="62"/>
      <c r="G12437" s="63"/>
      <c r="H12437" s="64"/>
      <c r="I12437" s="56"/>
    </row>
    <row r="12438" spans="1:9" hidden="1" x14ac:dyDescent="0.25">
      <c r="A12438" s="224"/>
      <c r="B12438" s="56"/>
      <c r="C12438" s="56"/>
      <c r="D12438" s="57"/>
      <c r="E12438" s="66"/>
      <c r="F12438" s="62"/>
      <c r="G12438" s="63"/>
      <c r="H12438" s="64"/>
      <c r="I12438" s="56"/>
    </row>
    <row r="12439" spans="1:9" hidden="1" x14ac:dyDescent="0.25">
      <c r="A12439" s="224"/>
      <c r="B12439" s="60"/>
      <c r="C12439" s="151"/>
      <c r="D12439" s="57"/>
      <c r="E12439" s="66"/>
      <c r="F12439" s="62"/>
      <c r="G12439" s="63"/>
      <c r="H12439" s="64"/>
      <c r="I12439" s="73"/>
    </row>
    <row r="12440" spans="1:9" hidden="1" x14ac:dyDescent="0.25">
      <c r="A12440" s="224"/>
      <c r="B12440" s="55"/>
      <c r="C12440" s="123"/>
      <c r="D12440" s="105"/>
      <c r="E12440" s="66"/>
      <c r="F12440" s="77"/>
      <c r="G12440" s="63"/>
      <c r="H12440" s="64"/>
      <c r="I12440" s="73"/>
    </row>
    <row r="12441" spans="1:9" hidden="1" x14ac:dyDescent="0.25">
      <c r="A12441" s="224"/>
      <c r="B12441" s="55"/>
      <c r="C12441" s="123"/>
      <c r="D12441" s="61"/>
      <c r="E12441" s="72"/>
      <c r="F12441" s="62"/>
      <c r="G12441" s="63"/>
      <c r="H12441" s="64"/>
      <c r="I12441" s="73"/>
    </row>
    <row r="12442" spans="1:9" hidden="1" x14ac:dyDescent="0.25">
      <c r="A12442" s="224"/>
      <c r="B12442" s="55"/>
      <c r="C12442" s="123"/>
      <c r="D12442" s="56"/>
      <c r="E12442" s="72"/>
      <c r="F12442" s="58"/>
      <c r="G12442" s="63"/>
      <c r="H12442" s="64"/>
      <c r="I12442" s="73"/>
    </row>
    <row r="12443" spans="1:9" hidden="1" x14ac:dyDescent="0.25">
      <c r="A12443" s="224"/>
      <c r="B12443" s="56"/>
      <c r="C12443" s="56"/>
      <c r="D12443" s="57"/>
      <c r="E12443" s="66"/>
      <c r="F12443" s="62"/>
      <c r="G12443" s="63"/>
      <c r="H12443" s="64"/>
      <c r="I12443" s="73"/>
    </row>
    <row r="12444" spans="1:9" hidden="1" x14ac:dyDescent="0.25">
      <c r="A12444" s="224"/>
      <c r="B12444" s="68"/>
      <c r="C12444" s="56"/>
      <c r="D12444" s="61"/>
      <c r="E12444" s="56"/>
      <c r="F12444" s="62"/>
      <c r="G12444" s="63"/>
      <c r="H12444" s="64"/>
      <c r="I12444" s="73"/>
    </row>
    <row r="12445" spans="1:9" hidden="1" x14ac:dyDescent="0.25">
      <c r="A12445" s="224"/>
      <c r="B12445" s="68"/>
      <c r="C12445" s="56"/>
      <c r="D12445" s="61"/>
      <c r="E12445" s="56"/>
      <c r="F12445" s="62"/>
      <c r="G12445" s="63"/>
      <c r="H12445" s="64"/>
      <c r="I12445" s="73"/>
    </row>
    <row r="12446" spans="1:9" hidden="1" x14ac:dyDescent="0.25">
      <c r="A12446" s="224"/>
      <c r="B12446" s="55"/>
      <c r="C12446" s="123"/>
      <c r="D12446" s="105"/>
      <c r="E12446" s="72"/>
      <c r="F12446" s="62"/>
      <c r="G12446" s="63"/>
      <c r="H12446" s="64"/>
      <c r="I12446" s="73"/>
    </row>
    <row r="12447" spans="1:9" hidden="1" x14ac:dyDescent="0.25">
      <c r="A12447" s="224"/>
      <c r="B12447" s="56"/>
      <c r="C12447" s="56"/>
      <c r="D12447" s="56"/>
      <c r="E12447" s="66"/>
      <c r="F12447" s="58"/>
      <c r="G12447" s="63"/>
      <c r="H12447" s="64"/>
      <c r="I12447" s="73"/>
    </row>
    <row r="12448" spans="1:9" hidden="1" x14ac:dyDescent="0.25">
      <c r="A12448" s="224"/>
      <c r="B12448" s="55"/>
      <c r="C12448" s="56"/>
      <c r="D12448" s="98"/>
      <c r="E12448" s="99"/>
      <c r="F12448" s="120"/>
      <c r="G12448" s="63"/>
      <c r="H12448" s="64"/>
      <c r="I12448" s="73"/>
    </row>
    <row r="12449" spans="1:9" hidden="1" x14ac:dyDescent="0.25">
      <c r="A12449" s="224"/>
      <c r="B12449" s="68"/>
      <c r="C12449" s="56"/>
      <c r="D12449" s="57"/>
      <c r="E12449" s="86"/>
      <c r="F12449" s="62"/>
      <c r="G12449" s="63"/>
      <c r="H12449" s="64"/>
      <c r="I12449" s="73"/>
    </row>
    <row r="12450" spans="1:9" hidden="1" x14ac:dyDescent="0.25">
      <c r="A12450" s="224"/>
      <c r="B12450" s="56"/>
      <c r="C12450" s="80"/>
      <c r="D12450" s="57"/>
      <c r="E12450" s="66"/>
      <c r="F12450" s="67"/>
      <c r="G12450" s="63"/>
      <c r="H12450" s="64"/>
      <c r="I12450" s="73"/>
    </row>
    <row r="12451" spans="1:9" hidden="1" x14ac:dyDescent="0.25">
      <c r="A12451" s="224"/>
      <c r="B12451" s="56"/>
      <c r="C12451" s="80"/>
      <c r="D12451" s="57"/>
      <c r="E12451" s="66"/>
      <c r="F12451" s="67"/>
      <c r="G12451" s="63"/>
      <c r="H12451" s="106"/>
      <c r="I12451" s="73"/>
    </row>
    <row r="12452" spans="1:9" hidden="1" x14ac:dyDescent="0.25">
      <c r="A12452" s="224"/>
      <c r="B12452" s="55"/>
      <c r="C12452" s="56"/>
      <c r="D12452" s="57"/>
      <c r="E12452" s="66"/>
      <c r="F12452" s="77"/>
      <c r="G12452" s="63"/>
      <c r="H12452" s="106"/>
      <c r="I12452" s="73"/>
    </row>
    <row r="12453" spans="1:9" hidden="1" x14ac:dyDescent="0.25">
      <c r="A12453" s="224"/>
      <c r="B12453" s="60"/>
      <c r="C12453" s="56"/>
      <c r="D12453" s="61"/>
      <c r="E12453" s="56"/>
      <c r="F12453" s="62"/>
      <c r="G12453" s="63"/>
      <c r="H12453" s="106"/>
      <c r="I12453" s="73"/>
    </row>
    <row r="12454" spans="1:9" hidden="1" x14ac:dyDescent="0.25">
      <c r="A12454" s="224"/>
      <c r="B12454" s="56"/>
      <c r="C12454" s="56"/>
      <c r="D12454" s="57"/>
      <c r="E12454" s="66"/>
      <c r="F12454" s="62"/>
      <c r="G12454" s="63"/>
      <c r="H12454" s="106"/>
      <c r="I12454" s="73"/>
    </row>
    <row r="12455" spans="1:9" hidden="1" x14ac:dyDescent="0.25">
      <c r="A12455" s="224"/>
      <c r="B12455" s="55"/>
      <c r="C12455" s="56"/>
      <c r="D12455" s="128"/>
      <c r="E12455" s="99"/>
      <c r="F12455" s="116"/>
      <c r="G12455" s="63"/>
      <c r="H12455" s="106"/>
      <c r="I12455" s="73"/>
    </row>
    <row r="12456" spans="1:9" hidden="1" x14ac:dyDescent="0.25">
      <c r="A12456" s="224"/>
      <c r="B12456" s="56"/>
      <c r="C12456" s="56"/>
      <c r="D12456" s="128"/>
      <c r="E12456" s="86"/>
      <c r="F12456" s="62"/>
      <c r="G12456" s="63"/>
      <c r="H12456" s="64"/>
      <c r="I12456" s="56"/>
    </row>
    <row r="12457" spans="1:9" hidden="1" x14ac:dyDescent="0.25">
      <c r="A12457" s="224"/>
      <c r="B12457" s="56"/>
      <c r="C12457" s="56"/>
      <c r="D12457" s="57"/>
      <c r="E12457" s="72"/>
      <c r="F12457" s="62"/>
      <c r="G12457" s="63"/>
      <c r="H12457" s="64"/>
      <c r="I12457" s="56"/>
    </row>
    <row r="12458" spans="1:9" hidden="1" x14ac:dyDescent="0.25">
      <c r="A12458" s="224"/>
      <c r="B12458" s="74"/>
      <c r="C12458" s="56"/>
      <c r="D12458" s="57"/>
      <c r="E12458" s="86"/>
      <c r="F12458" s="62"/>
      <c r="G12458" s="63"/>
      <c r="H12458" s="64"/>
      <c r="I12458" s="56"/>
    </row>
    <row r="12459" spans="1:9" hidden="1" x14ac:dyDescent="0.25">
      <c r="A12459" s="224"/>
      <c r="B12459" s="55"/>
      <c r="C12459" s="56"/>
      <c r="D12459" s="57"/>
      <c r="E12459" s="66"/>
      <c r="F12459" s="62"/>
      <c r="G12459" s="63"/>
      <c r="H12459" s="64"/>
      <c r="I12459" s="56"/>
    </row>
    <row r="12460" spans="1:9" hidden="1" x14ac:dyDescent="0.25">
      <c r="A12460" s="224"/>
      <c r="B12460" s="55"/>
      <c r="C12460" s="56"/>
      <c r="D12460" s="57"/>
      <c r="E12460" s="66"/>
      <c r="F12460" s="62"/>
      <c r="G12460" s="63"/>
      <c r="H12460" s="64"/>
      <c r="I12460" s="56"/>
    </row>
    <row r="12461" spans="1:9" hidden="1" x14ac:dyDescent="0.25">
      <c r="A12461" s="224"/>
      <c r="B12461" s="56"/>
      <c r="C12461" s="56"/>
      <c r="D12461" s="61"/>
      <c r="E12461" s="56"/>
      <c r="F12461" s="62"/>
      <c r="G12461" s="63"/>
      <c r="H12461" s="64"/>
      <c r="I12461" s="56"/>
    </row>
    <row r="12462" spans="1:9" hidden="1" x14ac:dyDescent="0.25">
      <c r="A12462" s="224"/>
      <c r="B12462" s="56"/>
      <c r="C12462" s="81"/>
      <c r="D12462" s="83"/>
      <c r="E12462" s="84"/>
      <c r="F12462" s="76"/>
      <c r="G12462" s="63"/>
      <c r="H12462" s="64"/>
      <c r="I12462" s="56"/>
    </row>
    <row r="12463" spans="1:9" hidden="1" x14ac:dyDescent="0.25">
      <c r="A12463" s="224"/>
      <c r="B12463" s="56"/>
      <c r="C12463" s="80"/>
      <c r="D12463" s="72"/>
      <c r="E12463" s="84"/>
      <c r="F12463" s="77"/>
      <c r="G12463" s="63"/>
      <c r="H12463" s="64"/>
      <c r="I12463" s="56"/>
    </row>
    <row r="12464" spans="1:9" hidden="1" x14ac:dyDescent="0.25">
      <c r="A12464" s="224"/>
      <c r="B12464" s="56"/>
      <c r="C12464" s="56"/>
      <c r="D12464" s="57"/>
      <c r="E12464" s="72"/>
      <c r="F12464" s="76"/>
      <c r="G12464" s="63"/>
      <c r="H12464" s="64"/>
      <c r="I12464" s="56"/>
    </row>
    <row r="12465" spans="1:9" hidden="1" x14ac:dyDescent="0.25">
      <c r="A12465" s="224"/>
      <c r="B12465" s="56"/>
      <c r="C12465" s="56"/>
      <c r="D12465" s="57"/>
      <c r="E12465" s="72"/>
      <c r="F12465" s="76"/>
      <c r="G12465" s="63"/>
      <c r="H12465" s="64"/>
      <c r="I12465" s="56"/>
    </row>
    <row r="12466" spans="1:9" hidden="1" x14ac:dyDescent="0.25">
      <c r="A12466" s="224"/>
      <c r="B12466" s="56"/>
      <c r="C12466" s="56"/>
      <c r="D12466" s="72"/>
      <c r="E12466" s="56"/>
      <c r="F12466" s="62"/>
      <c r="G12466" s="63"/>
      <c r="H12466" s="64"/>
      <c r="I12466" s="56"/>
    </row>
    <row r="12467" spans="1:9" hidden="1" x14ac:dyDescent="0.25">
      <c r="A12467" s="224"/>
      <c r="B12467" s="56"/>
      <c r="C12467" s="56"/>
      <c r="D12467" s="56"/>
      <c r="E12467" s="72"/>
      <c r="F12467" s="58"/>
      <c r="G12467" s="63"/>
      <c r="H12467" s="64"/>
      <c r="I12467" s="56"/>
    </row>
    <row r="12468" spans="1:9" hidden="1" x14ac:dyDescent="0.25">
      <c r="A12468" s="224"/>
      <c r="B12468" s="56"/>
      <c r="C12468" s="56"/>
      <c r="D12468" s="57"/>
      <c r="E12468" s="66"/>
      <c r="F12468" s="76"/>
      <c r="G12468" s="63"/>
      <c r="H12468" s="64"/>
      <c r="I12468" s="56"/>
    </row>
    <row r="12469" spans="1:9" hidden="1" x14ac:dyDescent="0.25">
      <c r="A12469" s="224"/>
      <c r="B12469" s="55"/>
      <c r="C12469" s="56"/>
      <c r="D12469" s="128"/>
      <c r="E12469" s="99"/>
      <c r="F12469" s="116"/>
      <c r="G12469" s="63"/>
      <c r="H12469" s="64"/>
      <c r="I12469" s="56"/>
    </row>
    <row r="12470" spans="1:9" hidden="1" x14ac:dyDescent="0.25">
      <c r="A12470" s="224"/>
      <c r="B12470" s="56"/>
      <c r="C12470" s="56"/>
      <c r="D12470" s="72"/>
      <c r="E12470" s="56"/>
      <c r="F12470" s="62"/>
      <c r="G12470" s="63"/>
      <c r="H12470" s="64"/>
      <c r="I12470" s="56"/>
    </row>
    <row r="12471" spans="1:9" hidden="1" x14ac:dyDescent="0.25">
      <c r="A12471" s="224"/>
      <c r="B12471" s="56"/>
      <c r="C12471" s="56"/>
      <c r="D12471" s="87"/>
      <c r="E12471" s="66"/>
      <c r="F12471" s="62"/>
      <c r="G12471" s="63"/>
      <c r="H12471" s="64"/>
      <c r="I12471" s="56"/>
    </row>
    <row r="12472" spans="1:9" hidden="1" x14ac:dyDescent="0.25">
      <c r="A12472" s="224"/>
      <c r="B12472" s="55"/>
      <c r="C12472" s="56"/>
      <c r="D12472" s="57"/>
      <c r="E12472" s="66"/>
      <c r="F12472" s="62"/>
      <c r="G12472" s="63"/>
      <c r="H12472" s="64"/>
      <c r="I12472" s="56"/>
    </row>
    <row r="12473" spans="1:9" hidden="1" x14ac:dyDescent="0.25">
      <c r="A12473" s="224"/>
      <c r="B12473" s="56"/>
      <c r="C12473" s="56"/>
      <c r="D12473" s="57"/>
      <c r="E12473" s="66"/>
      <c r="F12473" s="62"/>
      <c r="G12473" s="63"/>
      <c r="H12473" s="64"/>
      <c r="I12473" s="56"/>
    </row>
    <row r="12474" spans="1:9" hidden="1" x14ac:dyDescent="0.25">
      <c r="A12474" s="224"/>
      <c r="B12474" s="56"/>
      <c r="C12474" s="56"/>
      <c r="D12474" s="57"/>
      <c r="E12474" s="66"/>
      <c r="F12474" s="62"/>
      <c r="G12474" s="63"/>
      <c r="H12474" s="64"/>
      <c r="I12474" s="56"/>
    </row>
    <row r="12475" spans="1:9" hidden="1" x14ac:dyDescent="0.25">
      <c r="A12475" s="224"/>
      <c r="B12475" s="56"/>
      <c r="C12475" s="56"/>
      <c r="D12475" s="57"/>
      <c r="E12475" s="66"/>
      <c r="F12475" s="62"/>
      <c r="G12475" s="63"/>
      <c r="H12475" s="64"/>
      <c r="I12475" s="56"/>
    </row>
    <row r="12476" spans="1:9" hidden="1" x14ac:dyDescent="0.25">
      <c r="A12476" s="224"/>
      <c r="B12476" s="56"/>
      <c r="C12476" s="56"/>
      <c r="D12476" s="57"/>
      <c r="E12476" s="66"/>
      <c r="F12476" s="62"/>
      <c r="G12476" s="63"/>
      <c r="H12476" s="64"/>
      <c r="I12476" s="56"/>
    </row>
    <row r="12477" spans="1:9" hidden="1" x14ac:dyDescent="0.25">
      <c r="A12477" s="224"/>
      <c r="B12477" s="56"/>
      <c r="C12477" s="56"/>
      <c r="D12477" s="72"/>
      <c r="E12477" s="56"/>
      <c r="F12477" s="62"/>
      <c r="G12477" s="63"/>
      <c r="H12477" s="64"/>
      <c r="I12477" s="56"/>
    </row>
    <row r="12478" spans="1:9" hidden="1" x14ac:dyDescent="0.25">
      <c r="A12478" s="224"/>
      <c r="B12478" s="56"/>
      <c r="C12478" s="56"/>
      <c r="D12478" s="87"/>
      <c r="E12478" s="66"/>
      <c r="F12478" s="62"/>
      <c r="G12478" s="63"/>
      <c r="H12478" s="64"/>
      <c r="I12478" s="56"/>
    </row>
    <row r="12479" spans="1:9" hidden="1" x14ac:dyDescent="0.25">
      <c r="A12479" s="224"/>
      <c r="B12479" s="55"/>
      <c r="C12479" s="56"/>
      <c r="D12479" s="57"/>
      <c r="E12479" s="72"/>
      <c r="F12479" s="62"/>
      <c r="G12479" s="63"/>
      <c r="H12479" s="64"/>
      <c r="I12479" s="56"/>
    </row>
    <row r="12480" spans="1:9" hidden="1" x14ac:dyDescent="0.25">
      <c r="A12480" s="224"/>
      <c r="B12480" s="56"/>
      <c r="C12480" s="56"/>
      <c r="D12480" s="57"/>
      <c r="E12480" s="72"/>
      <c r="F12480" s="62"/>
      <c r="G12480" s="63"/>
      <c r="H12480" s="64"/>
      <c r="I12480" s="56"/>
    </row>
    <row r="12481" spans="1:9" hidden="1" x14ac:dyDescent="0.25">
      <c r="A12481" s="224"/>
      <c r="B12481" s="56"/>
      <c r="C12481" s="56"/>
      <c r="D12481" s="61"/>
      <c r="E12481" s="72"/>
      <c r="F12481" s="76"/>
      <c r="G12481" s="63"/>
      <c r="H12481" s="64"/>
      <c r="I12481" s="56"/>
    </row>
    <row r="12482" spans="1:9" hidden="1" x14ac:dyDescent="0.25">
      <c r="A12482" s="224"/>
      <c r="B12482" s="55"/>
      <c r="C12482" s="75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4"/>
      <c r="B12483" s="55"/>
      <c r="C12483" s="75"/>
      <c r="D12483" s="57"/>
      <c r="E12483" s="72"/>
      <c r="F12483" s="76"/>
      <c r="G12483" s="63"/>
      <c r="H12483" s="64"/>
      <c r="I12483" s="56"/>
    </row>
    <row r="12484" spans="1:9" hidden="1" x14ac:dyDescent="0.25">
      <c r="A12484" s="224"/>
      <c r="B12484" s="55"/>
      <c r="C12484" s="56"/>
      <c r="D12484" s="128"/>
      <c r="E12484" s="99"/>
      <c r="F12484" s="116"/>
      <c r="G12484" s="63"/>
      <c r="H12484" s="64"/>
      <c r="I12484" s="56"/>
    </row>
    <row r="12485" spans="1:9" hidden="1" x14ac:dyDescent="0.25">
      <c r="A12485" s="224"/>
      <c r="B12485" s="56"/>
      <c r="C12485" s="56"/>
      <c r="D12485" s="87"/>
      <c r="E12485" s="66"/>
      <c r="F12485" s="62"/>
      <c r="G12485" s="63"/>
      <c r="H12485" s="64"/>
      <c r="I12485" s="56"/>
    </row>
    <row r="12486" spans="1:9" hidden="1" x14ac:dyDescent="0.25">
      <c r="A12486" s="224"/>
      <c r="B12486" s="55"/>
      <c r="C12486" s="56"/>
      <c r="D12486" s="128"/>
      <c r="E12486" s="99"/>
      <c r="F12486" s="116"/>
      <c r="G12486" s="63"/>
      <c r="H12486" s="64"/>
      <c r="I12486" s="56"/>
    </row>
    <row r="12487" spans="1:9" hidden="1" x14ac:dyDescent="0.25">
      <c r="A12487" s="224"/>
      <c r="B12487" s="55"/>
      <c r="C12487" s="56"/>
      <c r="D12487" s="128"/>
      <c r="E12487" s="99"/>
      <c r="F12487" s="116"/>
      <c r="G12487" s="63"/>
      <c r="H12487" s="64"/>
      <c r="I12487" s="56"/>
    </row>
    <row r="12488" spans="1:9" hidden="1" x14ac:dyDescent="0.25">
      <c r="A12488" s="224"/>
      <c r="B12488" s="55"/>
      <c r="C12488" s="56"/>
      <c r="D12488" s="128"/>
      <c r="E12488" s="99"/>
      <c r="F12488" s="116"/>
      <c r="G12488" s="63"/>
      <c r="H12488" s="64"/>
      <c r="I12488" s="56"/>
    </row>
    <row r="12489" spans="1:9" hidden="1" x14ac:dyDescent="0.25">
      <c r="A12489" s="224"/>
      <c r="B12489" s="55"/>
      <c r="C12489" s="56"/>
      <c r="D12489" s="128"/>
      <c r="E12489" s="99"/>
      <c r="F12489" s="116"/>
      <c r="G12489" s="63"/>
      <c r="H12489" s="64"/>
      <c r="I12489" s="56"/>
    </row>
    <row r="12490" spans="1:9" hidden="1" x14ac:dyDescent="0.25">
      <c r="A12490" s="224"/>
      <c r="B12490" s="55"/>
      <c r="C12490" s="56"/>
      <c r="D12490" s="128"/>
      <c r="E12490" s="99"/>
      <c r="F12490" s="116"/>
      <c r="G12490" s="63"/>
      <c r="H12490" s="64"/>
      <c r="I12490" s="56"/>
    </row>
    <row r="12491" spans="1:9" hidden="1" x14ac:dyDescent="0.25">
      <c r="A12491" s="224"/>
      <c r="B12491" s="55"/>
      <c r="C12491" s="56"/>
      <c r="D12491" s="128"/>
      <c r="E12491" s="99"/>
      <c r="F12491" s="116"/>
      <c r="G12491" s="63"/>
      <c r="H12491" s="64"/>
      <c r="I12491" s="56"/>
    </row>
    <row r="12492" spans="1:9" hidden="1" x14ac:dyDescent="0.25">
      <c r="A12492" s="224"/>
      <c r="B12492" s="55"/>
      <c r="C12492" s="56"/>
      <c r="D12492" s="128"/>
      <c r="E12492" s="99"/>
      <c r="F12492" s="116"/>
      <c r="G12492" s="63"/>
      <c r="H12492" s="64"/>
      <c r="I12492" s="56"/>
    </row>
    <row r="12493" spans="1:9" hidden="1" x14ac:dyDescent="0.25">
      <c r="A12493" s="224"/>
      <c r="B12493" s="55"/>
      <c r="C12493" s="56"/>
      <c r="D12493" s="128"/>
      <c r="E12493" s="99"/>
      <c r="F12493" s="116"/>
      <c r="G12493" s="63"/>
      <c r="H12493" s="64"/>
      <c r="I12493" s="56"/>
    </row>
    <row r="12494" spans="1:9" hidden="1" x14ac:dyDescent="0.25">
      <c r="A12494" s="224"/>
      <c r="B12494" s="55"/>
      <c r="C12494" s="56"/>
      <c r="D12494" s="128"/>
      <c r="E12494" s="99"/>
      <c r="F12494" s="116"/>
      <c r="G12494" s="63"/>
      <c r="H12494" s="64"/>
      <c r="I12494" s="56"/>
    </row>
    <row r="12495" spans="1:9" hidden="1" x14ac:dyDescent="0.25">
      <c r="A12495" s="224"/>
      <c r="B12495" s="74"/>
      <c r="C12495" s="56"/>
      <c r="D12495" s="57"/>
      <c r="E12495" s="66"/>
      <c r="F12495" s="76"/>
      <c r="G12495" s="63"/>
      <c r="H12495" s="64"/>
      <c r="I12495" s="70"/>
    </row>
    <row r="12496" spans="1:9" hidden="1" x14ac:dyDescent="0.25">
      <c r="A12496" s="224"/>
      <c r="B12496" s="56"/>
      <c r="C12496" s="56"/>
      <c r="D12496" s="57"/>
      <c r="E12496" s="66"/>
      <c r="F12496" s="62"/>
      <c r="G12496" s="63"/>
      <c r="H12496" s="64"/>
      <c r="I12496" s="70"/>
    </row>
    <row r="12497" spans="1:9" hidden="1" x14ac:dyDescent="0.25">
      <c r="A12497" s="224"/>
      <c r="B12497" s="56"/>
      <c r="C12497" s="56"/>
      <c r="D12497" s="57"/>
      <c r="E12497" s="66"/>
      <c r="F12497" s="62"/>
      <c r="G12497" s="63"/>
      <c r="H12497" s="64"/>
      <c r="I12497" s="70"/>
    </row>
    <row r="12498" spans="1:9" hidden="1" x14ac:dyDescent="0.25">
      <c r="A12498" s="224"/>
      <c r="B12498" s="55"/>
      <c r="C12498" s="56"/>
      <c r="D12498" s="57"/>
      <c r="E12498" s="66"/>
      <c r="F12498" s="62"/>
      <c r="G12498" s="63"/>
      <c r="H12498" s="64"/>
      <c r="I12498" s="70"/>
    </row>
    <row r="12499" spans="1:9" hidden="1" x14ac:dyDescent="0.25">
      <c r="A12499" s="224"/>
      <c r="B12499" s="56"/>
      <c r="C12499" s="56"/>
      <c r="D12499" s="57"/>
      <c r="E12499" s="66"/>
      <c r="F12499" s="62"/>
      <c r="G12499" s="63"/>
      <c r="H12499" s="64"/>
      <c r="I12499" s="70"/>
    </row>
    <row r="12500" spans="1:9" hidden="1" x14ac:dyDescent="0.25">
      <c r="A12500" s="224"/>
      <c r="B12500" s="55"/>
      <c r="C12500" s="56"/>
      <c r="D12500" s="57"/>
      <c r="E12500" s="66"/>
      <c r="F12500" s="62"/>
      <c r="G12500" s="63"/>
      <c r="H12500" s="64"/>
      <c r="I12500" s="70"/>
    </row>
    <row r="12501" spans="1:9" hidden="1" x14ac:dyDescent="0.25">
      <c r="A12501" s="224"/>
      <c r="B12501" s="56"/>
      <c r="C12501" s="56"/>
      <c r="D12501" s="57"/>
      <c r="E12501" s="66"/>
      <c r="F12501" s="62"/>
      <c r="G12501" s="63"/>
      <c r="H12501" s="64"/>
      <c r="I12501" s="70"/>
    </row>
    <row r="12502" spans="1:9" hidden="1" x14ac:dyDescent="0.25">
      <c r="A12502" s="224"/>
      <c r="B12502" s="56"/>
      <c r="C12502" s="56"/>
      <c r="D12502" s="57"/>
      <c r="E12502" s="66"/>
      <c r="F12502" s="58"/>
      <c r="G12502" s="63"/>
      <c r="H12502" s="64"/>
      <c r="I12502" s="70"/>
    </row>
    <row r="12503" spans="1:9" hidden="1" x14ac:dyDescent="0.25">
      <c r="A12503" s="224"/>
      <c r="B12503" s="56"/>
      <c r="C12503" s="123"/>
      <c r="D12503" s="57"/>
      <c r="E12503" s="66"/>
      <c r="F12503" s="62"/>
      <c r="G12503" s="63"/>
      <c r="H12503" s="64"/>
      <c r="I12503" s="70"/>
    </row>
    <row r="12504" spans="1:9" hidden="1" x14ac:dyDescent="0.25">
      <c r="A12504" s="224"/>
      <c r="B12504" s="55"/>
      <c r="C12504" s="123"/>
      <c r="D12504" s="56"/>
      <c r="E12504" s="66"/>
      <c r="F12504" s="62"/>
      <c r="G12504" s="63"/>
      <c r="H12504" s="64"/>
      <c r="I12504" s="70"/>
    </row>
    <row r="12505" spans="1:9" hidden="1" x14ac:dyDescent="0.25">
      <c r="A12505" s="224"/>
      <c r="B12505" s="60"/>
      <c r="C12505" s="56"/>
      <c r="D12505" s="61"/>
      <c r="E12505" s="56"/>
      <c r="F12505" s="62"/>
      <c r="G12505" s="63"/>
      <c r="H12505" s="64"/>
      <c r="I12505" s="70"/>
    </row>
    <row r="12506" spans="1:9" hidden="1" x14ac:dyDescent="0.25">
      <c r="A12506" s="224"/>
      <c r="B12506" s="56"/>
      <c r="C12506" s="56"/>
      <c r="D12506" s="57"/>
      <c r="E12506" s="66"/>
      <c r="F12506" s="62"/>
      <c r="G12506" s="63"/>
      <c r="H12506" s="64"/>
      <c r="I12506" s="56"/>
    </row>
    <row r="12507" spans="1:9" hidden="1" x14ac:dyDescent="0.25">
      <c r="A12507" s="224"/>
      <c r="B12507" s="68"/>
      <c r="C12507" s="56"/>
      <c r="D12507" s="105"/>
      <c r="E12507" s="72"/>
      <c r="F12507" s="62"/>
      <c r="G12507" s="63"/>
      <c r="H12507" s="64"/>
      <c r="I12507" s="56"/>
    </row>
    <row r="12508" spans="1:9" hidden="1" x14ac:dyDescent="0.25">
      <c r="A12508" s="224"/>
      <c r="B12508" s="56"/>
      <c r="C12508" s="56"/>
      <c r="D12508" s="105"/>
      <c r="E12508" s="72"/>
      <c r="F12508" s="62"/>
      <c r="G12508" s="63"/>
      <c r="H12508" s="64"/>
      <c r="I12508" s="56"/>
    </row>
    <row r="12509" spans="1:9" hidden="1" x14ac:dyDescent="0.25">
      <c r="A12509" s="224"/>
      <c r="B12509" s="56"/>
      <c r="C12509" s="56"/>
      <c r="D12509" s="105"/>
      <c r="E12509" s="72"/>
      <c r="F12509" s="62"/>
      <c r="G12509" s="63"/>
      <c r="H12509" s="64"/>
      <c r="I12509" s="56"/>
    </row>
    <row r="12510" spans="1:9" hidden="1" x14ac:dyDescent="0.25">
      <c r="A12510" s="224"/>
      <c r="B12510" s="56"/>
      <c r="C12510" s="56"/>
      <c r="D12510" s="105"/>
      <c r="E12510" s="72"/>
      <c r="F12510" s="62"/>
      <c r="G12510" s="63"/>
      <c r="H12510" s="64"/>
      <c r="I12510" s="56"/>
    </row>
    <row r="12511" spans="1:9" hidden="1" x14ac:dyDescent="0.25">
      <c r="A12511" s="224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4"/>
      <c r="B12512" s="55"/>
      <c r="C12512" s="56"/>
      <c r="D12512" s="128"/>
      <c r="E12512" s="99"/>
      <c r="F12512" s="116"/>
      <c r="G12512" s="63"/>
      <c r="H12512" s="64"/>
      <c r="I12512" s="56"/>
    </row>
    <row r="12513" spans="1:9" hidden="1" x14ac:dyDescent="0.25">
      <c r="A12513" s="224"/>
      <c r="B12513" s="60"/>
      <c r="C12513" s="151"/>
      <c r="D12513" s="57"/>
      <c r="E12513" s="56"/>
      <c r="F12513" s="62"/>
      <c r="G12513" s="63"/>
      <c r="H12513" s="64"/>
      <c r="I12513" s="56"/>
    </row>
    <row r="12514" spans="1:9" hidden="1" x14ac:dyDescent="0.25">
      <c r="A12514" s="224"/>
      <c r="B12514" s="56"/>
      <c r="C12514" s="56"/>
      <c r="D12514" s="105"/>
      <c r="E12514" s="72"/>
      <c r="F12514" s="62"/>
      <c r="G12514" s="63"/>
      <c r="H12514" s="64"/>
      <c r="I12514" s="56"/>
    </row>
    <row r="12515" spans="1:9" hidden="1" x14ac:dyDescent="0.25">
      <c r="A12515" s="224"/>
      <c r="B12515" s="56"/>
      <c r="C12515" s="56"/>
      <c r="D12515" s="105"/>
      <c r="E12515" s="72"/>
      <c r="F12515" s="62"/>
      <c r="G12515" s="63"/>
      <c r="H12515" s="64"/>
      <c r="I12515" s="56"/>
    </row>
    <row r="12516" spans="1:9" hidden="1" x14ac:dyDescent="0.25">
      <c r="A12516" s="224"/>
      <c r="B12516" s="56"/>
      <c r="C12516" s="56"/>
      <c r="D12516" s="83"/>
      <c r="E12516" s="84"/>
      <c r="F12516" s="76"/>
      <c r="G12516" s="63"/>
      <c r="H12516" s="64"/>
      <c r="I12516" s="56"/>
    </row>
    <row r="12517" spans="1:9" hidden="1" x14ac:dyDescent="0.25">
      <c r="A12517" s="224"/>
      <c r="B12517" s="56"/>
      <c r="C12517" s="56"/>
      <c r="D12517" s="87"/>
      <c r="E12517" s="66"/>
      <c r="F12517" s="62"/>
      <c r="G12517" s="63"/>
      <c r="H12517" s="64"/>
      <c r="I12517" s="56"/>
    </row>
    <row r="12518" spans="1:9" hidden="1" x14ac:dyDescent="0.25">
      <c r="A12518" s="224"/>
      <c r="B12518" s="56"/>
      <c r="C12518" s="56"/>
      <c r="D12518" s="57"/>
      <c r="E12518" s="66"/>
      <c r="F12518" s="62"/>
      <c r="G12518" s="63"/>
      <c r="H12518" s="64"/>
      <c r="I12518" s="56"/>
    </row>
    <row r="12519" spans="1:9" hidden="1" x14ac:dyDescent="0.25">
      <c r="A12519" s="224"/>
      <c r="B12519" s="55"/>
      <c r="C12519" s="56"/>
      <c r="D12519" s="57"/>
      <c r="E12519" s="66"/>
      <c r="F12519" s="62"/>
      <c r="G12519" s="63"/>
      <c r="H12519" s="64"/>
      <c r="I12519" s="56"/>
    </row>
    <row r="12520" spans="1:9" hidden="1" x14ac:dyDescent="0.25">
      <c r="A12520" s="224"/>
      <c r="B12520" s="56"/>
      <c r="C12520" s="80"/>
      <c r="D12520" s="57"/>
      <c r="E12520" s="72"/>
      <c r="F12520" s="67"/>
      <c r="G12520" s="63"/>
      <c r="H12520" s="64"/>
      <c r="I12520" s="56"/>
    </row>
    <row r="12521" spans="1:9" hidden="1" x14ac:dyDescent="0.25">
      <c r="A12521" s="224"/>
      <c r="B12521" s="56"/>
      <c r="C12521" s="71"/>
      <c r="D12521" s="57"/>
      <c r="E12521" s="72"/>
      <c r="F12521" s="62"/>
      <c r="G12521" s="63"/>
      <c r="H12521" s="64"/>
      <c r="I12521" s="56"/>
    </row>
    <row r="12522" spans="1:9" hidden="1" x14ac:dyDescent="0.25">
      <c r="A12522" s="224"/>
      <c r="B12522" s="74"/>
      <c r="C12522" s="56"/>
      <c r="D12522" s="57"/>
      <c r="E12522" s="72"/>
      <c r="F12522" s="62"/>
      <c r="G12522" s="63"/>
      <c r="H12522" s="64"/>
      <c r="I12522" s="56"/>
    </row>
    <row r="12523" spans="1:9" hidden="1" x14ac:dyDescent="0.25">
      <c r="A12523" s="224"/>
      <c r="B12523" s="56"/>
      <c r="C12523" s="71"/>
      <c r="D12523" s="57"/>
      <c r="E12523" s="72"/>
      <c r="F12523" s="62"/>
      <c r="G12523" s="63"/>
      <c r="H12523" s="64"/>
      <c r="I12523" s="56"/>
    </row>
    <row r="12524" spans="1:9" hidden="1" x14ac:dyDescent="0.25">
      <c r="A12524" s="224"/>
      <c r="B12524" s="56"/>
      <c r="C12524" s="71"/>
      <c r="D12524" s="57"/>
      <c r="E12524" s="66"/>
      <c r="F12524" s="63"/>
      <c r="G12524" s="63"/>
      <c r="H12524" s="64"/>
      <c r="I12524" s="56"/>
    </row>
    <row r="12525" spans="1:9" hidden="1" x14ac:dyDescent="0.25">
      <c r="A12525" s="224"/>
      <c r="B12525" s="55"/>
      <c r="C12525" s="75"/>
      <c r="D12525" s="57"/>
      <c r="E12525" s="66"/>
      <c r="F12525" s="62"/>
      <c r="G12525" s="63"/>
      <c r="H12525" s="64"/>
      <c r="I12525" s="56"/>
    </row>
    <row r="12526" spans="1:9" hidden="1" x14ac:dyDescent="0.25">
      <c r="A12526" s="224"/>
      <c r="B12526" s="55"/>
      <c r="C12526" s="56"/>
      <c r="D12526" s="128"/>
      <c r="E12526" s="99"/>
      <c r="F12526" s="116"/>
      <c r="G12526" s="63"/>
      <c r="H12526" s="64"/>
      <c r="I12526" s="56"/>
    </row>
    <row r="12527" spans="1:9" hidden="1" x14ac:dyDescent="0.25">
      <c r="A12527" s="224"/>
      <c r="B12527" s="55"/>
      <c r="C12527" s="56"/>
      <c r="D12527" s="57"/>
      <c r="E12527" s="56"/>
      <c r="F12527" s="62"/>
      <c r="G12527" s="63"/>
      <c r="H12527" s="64"/>
      <c r="I12527" s="56"/>
    </row>
    <row r="12528" spans="1:9" hidden="1" x14ac:dyDescent="0.25">
      <c r="A12528" s="224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4"/>
      <c r="B12529" s="56"/>
      <c r="C12529" s="56"/>
      <c r="D12529" s="105"/>
      <c r="E12529" s="72"/>
      <c r="F12529" s="62"/>
      <c r="G12529" s="63"/>
      <c r="H12529" s="64"/>
      <c r="I12529" s="56"/>
    </row>
    <row r="12530" spans="1:9" hidden="1" x14ac:dyDescent="0.25">
      <c r="A12530" s="224"/>
      <c r="B12530" s="56"/>
      <c r="C12530" s="56"/>
      <c r="D12530" s="105"/>
      <c r="E12530" s="72"/>
      <c r="F12530" s="62"/>
      <c r="G12530" s="63"/>
      <c r="H12530" s="64"/>
      <c r="I12530" s="56"/>
    </row>
    <row r="12531" spans="1:9" hidden="1" x14ac:dyDescent="0.25">
      <c r="A12531" s="224"/>
      <c r="B12531" s="55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4"/>
      <c r="B12532" s="56"/>
      <c r="C12532" s="71"/>
      <c r="D12532" s="57"/>
      <c r="E12532" s="66"/>
      <c r="F12532" s="63"/>
      <c r="G12532" s="63"/>
      <c r="H12532" s="64"/>
      <c r="I12532" s="56"/>
    </row>
    <row r="12533" spans="1:9" hidden="1" x14ac:dyDescent="0.25">
      <c r="A12533" s="224"/>
      <c r="B12533" s="56"/>
      <c r="C12533" s="56"/>
      <c r="D12533" s="57"/>
      <c r="E12533" s="56"/>
      <c r="F12533" s="62"/>
      <c r="G12533" s="63"/>
      <c r="H12533" s="64"/>
      <c r="I12533" s="56"/>
    </row>
    <row r="12534" spans="1:9" hidden="1" x14ac:dyDescent="0.25">
      <c r="A12534" s="224"/>
      <c r="B12534" s="55"/>
      <c r="C12534" s="56"/>
      <c r="D12534" s="128"/>
      <c r="E12534" s="99"/>
      <c r="F12534" s="116"/>
      <c r="G12534" s="63"/>
      <c r="H12534" s="64"/>
      <c r="I12534" s="56"/>
    </row>
    <row r="12535" spans="1:9" hidden="1" x14ac:dyDescent="0.25">
      <c r="A12535" s="224"/>
      <c r="B12535" s="55"/>
      <c r="C12535" s="56"/>
      <c r="D12535" s="128"/>
      <c r="E12535" s="99"/>
      <c r="F12535" s="116"/>
      <c r="G12535" s="63"/>
      <c r="H12535" s="64"/>
      <c r="I12535" s="56"/>
    </row>
    <row r="12536" spans="1:9" hidden="1" x14ac:dyDescent="0.25">
      <c r="A12536" s="224"/>
      <c r="B12536" s="56"/>
      <c r="C12536" s="123"/>
      <c r="D12536" s="57"/>
      <c r="E12536" s="72"/>
      <c r="F12536" s="76"/>
      <c r="G12536" s="63"/>
      <c r="H12536" s="64"/>
      <c r="I12536" s="56"/>
    </row>
    <row r="12537" spans="1:9" hidden="1" x14ac:dyDescent="0.25">
      <c r="A12537" s="224"/>
      <c r="B12537" s="68"/>
      <c r="C12537" s="56"/>
      <c r="D12537" s="57"/>
      <c r="E12537" s="66"/>
      <c r="F12537" s="76"/>
      <c r="G12537" s="63"/>
      <c r="H12537" s="64"/>
      <c r="I12537" s="56"/>
    </row>
    <row r="12538" spans="1:9" hidden="1" x14ac:dyDescent="0.25">
      <c r="A12538" s="224"/>
      <c r="B12538" s="56"/>
      <c r="C12538" s="56"/>
      <c r="D12538" s="105"/>
      <c r="E12538" s="72"/>
      <c r="F12538" s="62"/>
      <c r="G12538" s="63"/>
      <c r="H12538" s="64"/>
      <c r="I12538" s="56"/>
    </row>
    <row r="12539" spans="1:9" hidden="1" x14ac:dyDescent="0.25">
      <c r="A12539" s="224"/>
      <c r="B12539" s="56"/>
      <c r="C12539" s="56"/>
      <c r="D12539" s="57"/>
      <c r="E12539" s="66"/>
      <c r="F12539" s="62"/>
      <c r="G12539" s="63"/>
      <c r="H12539" s="64"/>
      <c r="I12539" s="56"/>
    </row>
    <row r="12540" spans="1:9" hidden="1" x14ac:dyDescent="0.25">
      <c r="A12540" s="224"/>
      <c r="B12540" s="56"/>
      <c r="C12540" s="56"/>
      <c r="D12540" s="57"/>
      <c r="E12540" s="66"/>
      <c r="F12540" s="62"/>
      <c r="G12540" s="63"/>
      <c r="H12540" s="64"/>
      <c r="I12540" s="56"/>
    </row>
    <row r="12541" spans="1:9" hidden="1" x14ac:dyDescent="0.25">
      <c r="A12541" s="224"/>
      <c r="B12541" s="56"/>
      <c r="C12541" s="56"/>
      <c r="D12541" s="57"/>
      <c r="E12541" s="66"/>
      <c r="F12541" s="62"/>
      <c r="G12541" s="63"/>
      <c r="H12541" s="64"/>
      <c r="I12541" s="56"/>
    </row>
    <row r="12542" spans="1:9" hidden="1" x14ac:dyDescent="0.25">
      <c r="A12542" s="224"/>
      <c r="B12542" s="56"/>
      <c r="C12542" s="71"/>
      <c r="D12542" s="105"/>
      <c r="E12542" s="72"/>
      <c r="F12542" s="62"/>
      <c r="G12542" s="63"/>
      <c r="H12542" s="64"/>
      <c r="I12542" s="56"/>
    </row>
    <row r="12543" spans="1:9" hidden="1" x14ac:dyDescent="0.25">
      <c r="A12543" s="224"/>
      <c r="B12543" s="56"/>
      <c r="C12543" s="56"/>
      <c r="D12543" s="57"/>
      <c r="E12543" s="66"/>
      <c r="F12543" s="62"/>
      <c r="G12543" s="63"/>
      <c r="H12543" s="64"/>
      <c r="I12543" s="73"/>
    </row>
    <row r="12544" spans="1:9" hidden="1" x14ac:dyDescent="0.25">
      <c r="A12544" s="224"/>
      <c r="B12544" s="68"/>
      <c r="C12544" s="56"/>
      <c r="D12544" s="57"/>
      <c r="E12544" s="72"/>
      <c r="F12544" s="62"/>
      <c r="G12544" s="63"/>
      <c r="H12544" s="64"/>
      <c r="I12544" s="73"/>
    </row>
    <row r="12545" spans="1:9" hidden="1" x14ac:dyDescent="0.25">
      <c r="A12545" s="224"/>
      <c r="B12545" s="55"/>
      <c r="C12545" s="56"/>
      <c r="D12545" s="128"/>
      <c r="E12545" s="99"/>
      <c r="F12545" s="116"/>
      <c r="G12545" s="63"/>
      <c r="H12545" s="56"/>
      <c r="I12545" s="73"/>
    </row>
    <row r="12546" spans="1:9" hidden="1" x14ac:dyDescent="0.25">
      <c r="A12546" s="224"/>
      <c r="B12546" s="55"/>
      <c r="C12546" s="56"/>
      <c r="D12546" s="57"/>
      <c r="E12546" s="72"/>
      <c r="F12546" s="62"/>
      <c r="G12546" s="63"/>
      <c r="H12546" s="56"/>
      <c r="I12546" s="73"/>
    </row>
    <row r="12547" spans="1:9" hidden="1" x14ac:dyDescent="0.25">
      <c r="A12547" s="224"/>
      <c r="B12547" s="55"/>
      <c r="C12547" s="56"/>
      <c r="D12547" s="128"/>
      <c r="E12547" s="99"/>
      <c r="F12547" s="116"/>
      <c r="G12547" s="63"/>
      <c r="H12547" s="56"/>
      <c r="I12547" s="73"/>
    </row>
    <row r="12548" spans="1:9" hidden="1" x14ac:dyDescent="0.25">
      <c r="A12548" s="224"/>
      <c r="B12548" s="55"/>
      <c r="C12548" s="56"/>
      <c r="D12548" s="128"/>
      <c r="E12548" s="99"/>
      <c r="F12548" s="116"/>
      <c r="G12548" s="63"/>
      <c r="H12548" s="64"/>
      <c r="I12548" s="56"/>
    </row>
    <row r="12549" spans="1:9" hidden="1" x14ac:dyDescent="0.25">
      <c r="A12549" s="224"/>
      <c r="B12549" s="55"/>
      <c r="C12549" s="75"/>
      <c r="D12549" s="61"/>
      <c r="E12549" s="56"/>
      <c r="F12549" s="77"/>
      <c r="G12549" s="63"/>
      <c r="H12549" s="64"/>
      <c r="I12549" s="56"/>
    </row>
    <row r="12550" spans="1:9" hidden="1" x14ac:dyDescent="0.25">
      <c r="A12550" s="224"/>
      <c r="B12550" s="56"/>
      <c r="C12550" s="56"/>
      <c r="D12550" s="105"/>
      <c r="E12550" s="72"/>
      <c r="F12550" s="62"/>
      <c r="G12550" s="63"/>
      <c r="H12550" s="64"/>
      <c r="I12550" s="56"/>
    </row>
    <row r="12551" spans="1:9" hidden="1" x14ac:dyDescent="0.25">
      <c r="A12551" s="224"/>
      <c r="B12551" s="56"/>
      <c r="C12551" s="56"/>
      <c r="D12551" s="57"/>
      <c r="E12551" s="72"/>
      <c r="F12551" s="76"/>
      <c r="G12551" s="63"/>
      <c r="H12551" s="64"/>
      <c r="I12551" s="56"/>
    </row>
    <row r="12552" spans="1:9" hidden="1" x14ac:dyDescent="0.25">
      <c r="A12552" s="224"/>
      <c r="B12552" s="56"/>
      <c r="C12552" s="56"/>
      <c r="D12552" s="105"/>
      <c r="E12552" s="72"/>
      <c r="F12552" s="62"/>
      <c r="G12552" s="63"/>
      <c r="H12552" s="64"/>
      <c r="I12552" s="56"/>
    </row>
    <row r="12553" spans="1:9" hidden="1" x14ac:dyDescent="0.25">
      <c r="A12553" s="224"/>
      <c r="B12553" s="56"/>
      <c r="C12553" s="75"/>
      <c r="D12553" s="61"/>
      <c r="E12553" s="56"/>
      <c r="F12553" s="76"/>
      <c r="G12553" s="63"/>
      <c r="H12553" s="64"/>
      <c r="I12553" s="56"/>
    </row>
    <row r="12554" spans="1:9" hidden="1" x14ac:dyDescent="0.25">
      <c r="A12554" s="224"/>
      <c r="B12554" s="60"/>
      <c r="C12554" s="151"/>
      <c r="D12554" s="57"/>
      <c r="E12554" s="56"/>
      <c r="F12554" s="62"/>
      <c r="G12554" s="63"/>
      <c r="H12554" s="64"/>
      <c r="I12554" s="56"/>
    </row>
    <row r="12555" spans="1:9" hidden="1" x14ac:dyDescent="0.25">
      <c r="A12555" s="224"/>
      <c r="B12555" s="60"/>
      <c r="C12555" s="107"/>
      <c r="D12555" s="105"/>
      <c r="E12555" s="66"/>
      <c r="F12555" s="203"/>
      <c r="G12555" s="63"/>
      <c r="H12555" s="64"/>
      <c r="I12555" s="56"/>
    </row>
    <row r="12556" spans="1:9" hidden="1" x14ac:dyDescent="0.25">
      <c r="A12556" s="224"/>
      <c r="B12556" s="56"/>
      <c r="C12556" s="56"/>
      <c r="D12556" s="57"/>
      <c r="E12556" s="66"/>
      <c r="F12556" s="62"/>
      <c r="G12556" s="63"/>
      <c r="H12556" s="64"/>
      <c r="I12556" s="56"/>
    </row>
    <row r="12557" spans="1:9" hidden="1" x14ac:dyDescent="0.25">
      <c r="A12557" s="224"/>
      <c r="B12557" s="56"/>
      <c r="C12557" s="56"/>
      <c r="D12557" s="57"/>
      <c r="E12557" s="66"/>
      <c r="F12557" s="62"/>
      <c r="G12557" s="63"/>
      <c r="H12557" s="64"/>
      <c r="I12557" s="56"/>
    </row>
    <row r="12558" spans="1:9" hidden="1" x14ac:dyDescent="0.25">
      <c r="A12558" s="224"/>
      <c r="B12558" s="56"/>
      <c r="C12558" s="56"/>
      <c r="D12558" s="57"/>
      <c r="E12558" s="66"/>
      <c r="F12558" s="62"/>
      <c r="G12558" s="63"/>
      <c r="H12558" s="64"/>
      <c r="I12558" s="56"/>
    </row>
    <row r="12559" spans="1:9" hidden="1" x14ac:dyDescent="0.25">
      <c r="A12559" s="224"/>
      <c r="B12559" s="55"/>
      <c r="C12559" s="75"/>
      <c r="D12559" s="57"/>
      <c r="E12559" s="66"/>
      <c r="F12559" s="62"/>
      <c r="G12559" s="63"/>
      <c r="H12559" s="64"/>
      <c r="I12559" s="56"/>
    </row>
    <row r="12560" spans="1:9" hidden="1" x14ac:dyDescent="0.25">
      <c r="A12560" s="224"/>
      <c r="B12560" s="56"/>
      <c r="C12560" s="56"/>
      <c r="D12560" s="57"/>
      <c r="E12560" s="66"/>
      <c r="F12560" s="62"/>
      <c r="G12560" s="63"/>
      <c r="H12560" s="64"/>
      <c r="I12560" s="56"/>
    </row>
    <row r="12561" spans="1:9" hidden="1" x14ac:dyDescent="0.25">
      <c r="A12561" s="224"/>
      <c r="B12561" s="56"/>
      <c r="C12561" s="56"/>
      <c r="D12561" s="57"/>
      <c r="E12561" s="66"/>
      <c r="F12561" s="62"/>
      <c r="G12561" s="63"/>
      <c r="H12561" s="64"/>
      <c r="I12561" s="56"/>
    </row>
    <row r="12562" spans="1:9" hidden="1" x14ac:dyDescent="0.25">
      <c r="A12562" s="224"/>
      <c r="B12562" s="55"/>
      <c r="C12562" s="56"/>
      <c r="D12562" s="128"/>
      <c r="E12562" s="99"/>
      <c r="F12562" s="116"/>
      <c r="G12562" s="63"/>
      <c r="H12562" s="64"/>
      <c r="I12562" s="56"/>
    </row>
    <row r="12563" spans="1:9" hidden="1" x14ac:dyDescent="0.25">
      <c r="A12563" s="224"/>
      <c r="B12563" s="56"/>
      <c r="C12563" s="56"/>
      <c r="D12563" s="57"/>
      <c r="E12563" s="66"/>
      <c r="F12563" s="62"/>
      <c r="G12563" s="63"/>
      <c r="H12563" s="64"/>
      <c r="I12563" s="56"/>
    </row>
    <row r="12564" spans="1:9" hidden="1" x14ac:dyDescent="0.25">
      <c r="A12564" s="224"/>
      <c r="B12564" s="56"/>
      <c r="C12564" s="56"/>
      <c r="D12564" s="57"/>
      <c r="E12564" s="66"/>
      <c r="F12564" s="62"/>
      <c r="G12564" s="63"/>
      <c r="H12564" s="64"/>
      <c r="I12564" s="56"/>
    </row>
    <row r="12565" spans="1:9" hidden="1" x14ac:dyDescent="0.25">
      <c r="A12565" s="224"/>
      <c r="B12565" s="55"/>
      <c r="C12565" s="56"/>
      <c r="D12565" s="128"/>
      <c r="E12565" s="99"/>
      <c r="F12565" s="116"/>
      <c r="G12565" s="63"/>
      <c r="H12565" s="64"/>
      <c r="I12565" s="56"/>
    </row>
    <row r="12566" spans="1:9" hidden="1" x14ac:dyDescent="0.25">
      <c r="A12566" s="224"/>
      <c r="B12566" s="56"/>
      <c r="C12566" s="56"/>
      <c r="D12566" s="128"/>
      <c r="E12566" s="99"/>
      <c r="F12566" s="62"/>
      <c r="G12566" s="63"/>
      <c r="H12566" s="64"/>
      <c r="I12566" s="56"/>
    </row>
    <row r="12567" spans="1:9" hidden="1" x14ac:dyDescent="0.25">
      <c r="A12567" s="224"/>
      <c r="B12567" s="56"/>
      <c r="C12567" s="56"/>
      <c r="D12567" s="105"/>
      <c r="E12567" s="72"/>
      <c r="F12567" s="62"/>
      <c r="G12567" s="63"/>
      <c r="H12567" s="64"/>
      <c r="I12567" s="56"/>
    </row>
    <row r="12568" spans="1:9" hidden="1" x14ac:dyDescent="0.25">
      <c r="A12568" s="224"/>
      <c r="B12568" s="68"/>
      <c r="C12568" s="56"/>
      <c r="D12568" s="105"/>
      <c r="E12568" s="72"/>
      <c r="F12568" s="62"/>
      <c r="G12568" s="63"/>
      <c r="H12568" s="64"/>
      <c r="I12568" s="56"/>
    </row>
    <row r="12569" spans="1:9" hidden="1" x14ac:dyDescent="0.25">
      <c r="A12569" s="224"/>
      <c r="B12569" s="56"/>
      <c r="C12569" s="56"/>
      <c r="D12569" s="105"/>
      <c r="E12569" s="72"/>
      <c r="F12569" s="62"/>
      <c r="G12569" s="63"/>
      <c r="H12569" s="64"/>
      <c r="I12569" s="56"/>
    </row>
    <row r="12570" spans="1:9" hidden="1" x14ac:dyDescent="0.25">
      <c r="A12570" s="224"/>
      <c r="B12570" s="56"/>
      <c r="C12570" s="56"/>
      <c r="D12570" s="105"/>
      <c r="E12570" s="72"/>
      <c r="F12570" s="62"/>
      <c r="G12570" s="63"/>
      <c r="H12570" s="64"/>
      <c r="I12570" s="56"/>
    </row>
    <row r="12571" spans="1:9" hidden="1" x14ac:dyDescent="0.25">
      <c r="A12571" s="224"/>
      <c r="B12571" s="56"/>
      <c r="C12571" s="56"/>
      <c r="D12571" s="57"/>
      <c r="E12571" s="66"/>
      <c r="F12571" s="62"/>
      <c r="G12571" s="63"/>
      <c r="H12571" s="64"/>
      <c r="I12571" s="56"/>
    </row>
    <row r="12572" spans="1:9" hidden="1" x14ac:dyDescent="0.25">
      <c r="A12572" s="224"/>
      <c r="B12572" s="56"/>
      <c r="C12572" s="56"/>
      <c r="D12572" s="105"/>
      <c r="E12572" s="72"/>
      <c r="F12572" s="62"/>
      <c r="G12572" s="63"/>
      <c r="H12572" s="64"/>
      <c r="I12572" s="56"/>
    </row>
    <row r="12573" spans="1:9" hidden="1" x14ac:dyDescent="0.25">
      <c r="A12573" s="224"/>
      <c r="B12573" s="56"/>
      <c r="C12573" s="71"/>
      <c r="D12573" s="57"/>
      <c r="E12573" s="72"/>
      <c r="F12573" s="62"/>
      <c r="G12573" s="63"/>
      <c r="H12573" s="64"/>
      <c r="I12573" s="56"/>
    </row>
    <row r="12574" spans="1:9" hidden="1" x14ac:dyDescent="0.25">
      <c r="A12574" s="224"/>
      <c r="B12574" s="74"/>
      <c r="C12574" s="56"/>
      <c r="D12574" s="57"/>
      <c r="E12574" s="72"/>
      <c r="F12574" s="62"/>
      <c r="G12574" s="63"/>
      <c r="H12574" s="64"/>
      <c r="I12574" s="56"/>
    </row>
    <row r="12575" spans="1:9" hidden="1" x14ac:dyDescent="0.25">
      <c r="A12575" s="224"/>
      <c r="B12575" s="56"/>
      <c r="C12575" s="71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4"/>
      <c r="B12576" s="55"/>
      <c r="C12576" s="56"/>
      <c r="D12576" s="57"/>
      <c r="E12576" s="66"/>
      <c r="F12576" s="62"/>
      <c r="G12576" s="63"/>
      <c r="H12576" s="64"/>
      <c r="I12576" s="56"/>
    </row>
    <row r="12577" spans="1:9" hidden="1" x14ac:dyDescent="0.25">
      <c r="A12577" s="224"/>
      <c r="B12577" s="56"/>
      <c r="C12577" s="56"/>
      <c r="D12577" s="243"/>
      <c r="E12577" s="230"/>
      <c r="F12577" s="138"/>
      <c r="G12577" s="63"/>
      <c r="H12577" s="64"/>
      <c r="I12577" s="56"/>
    </row>
    <row r="12578" spans="1:9" hidden="1" x14ac:dyDescent="0.25">
      <c r="A12578" s="224"/>
      <c r="B12578" s="55"/>
      <c r="C12578" s="56"/>
      <c r="D12578" s="128"/>
      <c r="E12578" s="99"/>
      <c r="F12578" s="116"/>
      <c r="G12578" s="63"/>
      <c r="H12578" s="64"/>
      <c r="I12578" s="70"/>
    </row>
    <row r="12579" spans="1:9" hidden="1" x14ac:dyDescent="0.25">
      <c r="A12579" s="224"/>
      <c r="B12579" s="55"/>
      <c r="C12579" s="75"/>
      <c r="D12579" s="61"/>
      <c r="E12579" s="56"/>
      <c r="F12579" s="77"/>
      <c r="G12579" s="63"/>
      <c r="H12579" s="64"/>
      <c r="I12579" s="70"/>
    </row>
    <row r="12580" spans="1:9" hidden="1" x14ac:dyDescent="0.25">
      <c r="A12580" s="224"/>
      <c r="B12580" s="55"/>
      <c r="C12580" s="126"/>
      <c r="D12580" s="128"/>
      <c r="E12580" s="99"/>
      <c r="F12580" s="116"/>
      <c r="G12580" s="63"/>
      <c r="H12580" s="64"/>
      <c r="I12580" s="70"/>
    </row>
    <row r="12581" spans="1:9" hidden="1" x14ac:dyDescent="0.25">
      <c r="A12581" s="224"/>
      <c r="B12581" s="68"/>
      <c r="C12581" s="56"/>
      <c r="D12581" s="57"/>
      <c r="E12581" s="66"/>
      <c r="F12581" s="63"/>
      <c r="G12581" s="63"/>
      <c r="H12581" s="64"/>
      <c r="I12581" s="70"/>
    </row>
    <row r="12582" spans="1:9" hidden="1" x14ac:dyDescent="0.25">
      <c r="A12582" s="224"/>
      <c r="B12582" s="81"/>
      <c r="C12582" s="71"/>
      <c r="D12582" s="57"/>
      <c r="E12582" s="56"/>
      <c r="F12582" s="62"/>
      <c r="G12582" s="63"/>
      <c r="H12582" s="64"/>
      <c r="I12582" s="70"/>
    </row>
    <row r="12583" spans="1:9" hidden="1" x14ac:dyDescent="0.25">
      <c r="A12583" s="224"/>
      <c r="B12583" s="56"/>
      <c r="C12583" s="56"/>
      <c r="D12583" s="57"/>
      <c r="E12583" s="72"/>
      <c r="F12583" s="62"/>
      <c r="G12583" s="63"/>
      <c r="H12583" s="64"/>
      <c r="I12583" s="70"/>
    </row>
    <row r="12584" spans="1:9" hidden="1" x14ac:dyDescent="0.25">
      <c r="A12584" s="224"/>
      <c r="B12584" s="56"/>
      <c r="C12584" s="80"/>
      <c r="D12584" s="57"/>
      <c r="E12584" s="66"/>
      <c r="F12584" s="67"/>
      <c r="G12584" s="63"/>
      <c r="H12584" s="64"/>
      <c r="I12584" s="70"/>
    </row>
    <row r="12585" spans="1:9" hidden="1" x14ac:dyDescent="0.25">
      <c r="A12585" s="224"/>
      <c r="B12585" s="55"/>
      <c r="C12585" s="56"/>
      <c r="D12585" s="57"/>
      <c r="E12585" s="66"/>
      <c r="F12585" s="62"/>
      <c r="G12585" s="63"/>
      <c r="H12585" s="64"/>
      <c r="I12585" s="70"/>
    </row>
    <row r="12586" spans="1:9" hidden="1" x14ac:dyDescent="0.25">
      <c r="A12586" s="224"/>
      <c r="B12586" s="60"/>
      <c r="C12586" s="56"/>
      <c r="D12586" s="61"/>
      <c r="E12586" s="56"/>
      <c r="F12586" s="62"/>
      <c r="G12586" s="63"/>
      <c r="H12586" s="64"/>
      <c r="I12586" s="70"/>
    </row>
    <row r="12587" spans="1:9" hidden="1" x14ac:dyDescent="0.25">
      <c r="A12587" s="224"/>
      <c r="B12587" s="56"/>
      <c r="C12587" s="80"/>
      <c r="D12587" s="57"/>
      <c r="E12587" s="66"/>
      <c r="F12587" s="67"/>
      <c r="G12587" s="63"/>
      <c r="H12587" s="64"/>
      <c r="I12587" s="70"/>
    </row>
    <row r="12588" spans="1:9" hidden="1" x14ac:dyDescent="0.25">
      <c r="A12588" s="224"/>
      <c r="B12588" s="74"/>
      <c r="C12588" s="56"/>
      <c r="D12588" s="57"/>
      <c r="E12588" s="56"/>
      <c r="F12588" s="58"/>
      <c r="G12588" s="63"/>
      <c r="H12588" s="64"/>
      <c r="I12588" s="70"/>
    </row>
    <row r="12589" spans="1:9" hidden="1" x14ac:dyDescent="0.25">
      <c r="A12589" s="224"/>
      <c r="B12589" s="56"/>
      <c r="C12589" s="56"/>
      <c r="D12589" s="61"/>
      <c r="E12589" s="72"/>
      <c r="F12589" s="76"/>
      <c r="G12589" s="63"/>
      <c r="H12589" s="64"/>
      <c r="I12589" s="70"/>
    </row>
    <row r="12590" spans="1:9" hidden="1" x14ac:dyDescent="0.25">
      <c r="A12590" s="224"/>
      <c r="B12590" s="55"/>
      <c r="C12590" s="56"/>
      <c r="D12590" s="57"/>
      <c r="E12590" s="66"/>
      <c r="F12590" s="76"/>
      <c r="G12590" s="63"/>
      <c r="H12590" s="64"/>
      <c r="I12590" s="70"/>
    </row>
    <row r="12591" spans="1:9" hidden="1" x14ac:dyDescent="0.25">
      <c r="A12591" s="224"/>
      <c r="B12591" s="56"/>
      <c r="C12591" s="56"/>
      <c r="D12591" s="57"/>
      <c r="E12591" s="66"/>
      <c r="F12591" s="59"/>
      <c r="G12591" s="63"/>
      <c r="H12591" s="64"/>
      <c r="I12591" s="73"/>
    </row>
    <row r="12592" spans="1:9" hidden="1" x14ac:dyDescent="0.25">
      <c r="A12592" s="224"/>
      <c r="B12592" s="55"/>
      <c r="C12592" s="56"/>
      <c r="D12592" s="128"/>
      <c r="E12592" s="99"/>
      <c r="F12592" s="116"/>
      <c r="G12592" s="63"/>
      <c r="H12592" s="64"/>
      <c r="I12592" s="73"/>
    </row>
    <row r="12593" spans="1:9" hidden="1" x14ac:dyDescent="0.25">
      <c r="A12593" s="224"/>
      <c r="B12593" s="56"/>
      <c r="C12593" s="56"/>
      <c r="D12593" s="57"/>
      <c r="E12593" s="69"/>
      <c r="F12593" s="62"/>
      <c r="G12593" s="63"/>
      <c r="H12593" s="64"/>
      <c r="I12593" s="73"/>
    </row>
    <row r="12594" spans="1:9" hidden="1" x14ac:dyDescent="0.25">
      <c r="A12594" s="224"/>
      <c r="B12594" s="56"/>
      <c r="C12594" s="56"/>
      <c r="D12594" s="57"/>
      <c r="E12594" s="72"/>
      <c r="F12594" s="76"/>
      <c r="G12594" s="63"/>
      <c r="H12594" s="64"/>
      <c r="I12594" s="56"/>
    </row>
    <row r="12595" spans="1:9" hidden="1" x14ac:dyDescent="0.25">
      <c r="A12595" s="224"/>
      <c r="B12595" s="55"/>
      <c r="C12595" s="75"/>
      <c r="D12595" s="250"/>
      <c r="E12595" s="56"/>
      <c r="F12595" s="77"/>
      <c r="G12595" s="63"/>
      <c r="H12595" s="64"/>
      <c r="I12595" s="56"/>
    </row>
    <row r="12596" spans="1:9" hidden="1" x14ac:dyDescent="0.25">
      <c r="A12596" s="224"/>
      <c r="B12596" s="56"/>
      <c r="C12596" s="56"/>
      <c r="D12596" s="693"/>
      <c r="E12596" s="72"/>
      <c r="F12596" s="62"/>
      <c r="G12596" s="63"/>
      <c r="H12596" s="64"/>
      <c r="I12596" s="56"/>
    </row>
    <row r="12597" spans="1:9" hidden="1" x14ac:dyDescent="0.25">
      <c r="A12597" s="224"/>
      <c r="B12597" s="56"/>
      <c r="C12597" s="56"/>
      <c r="D12597" s="510"/>
      <c r="E12597" s="72"/>
      <c r="F12597" s="76"/>
      <c r="G12597" s="63"/>
      <c r="H12597" s="64"/>
      <c r="I12597" s="56"/>
    </row>
    <row r="12598" spans="1:9" hidden="1" x14ac:dyDescent="0.25">
      <c r="A12598" s="224"/>
      <c r="B12598" s="56"/>
      <c r="C12598" s="80"/>
      <c r="D12598" s="693"/>
      <c r="E12598" s="72"/>
      <c r="F12598" s="77"/>
      <c r="G12598" s="63"/>
      <c r="H12598" s="64"/>
      <c r="I12598" s="56"/>
    </row>
    <row r="12599" spans="1:9" hidden="1" x14ac:dyDescent="0.25">
      <c r="A12599" s="224"/>
      <c r="B12599" s="56"/>
      <c r="C12599" s="81"/>
      <c r="D12599" s="693"/>
      <c r="E12599" s="72"/>
      <c r="F12599" s="62"/>
      <c r="G12599" s="63"/>
      <c r="H12599" s="64"/>
      <c r="I12599" s="56"/>
    </row>
    <row r="12600" spans="1:9" hidden="1" x14ac:dyDescent="0.25">
      <c r="A12600" s="224"/>
      <c r="B12600" s="56"/>
      <c r="C12600" s="56"/>
      <c r="D12600" s="694"/>
      <c r="E12600" s="56"/>
      <c r="F12600" s="76"/>
      <c r="G12600" s="63"/>
      <c r="H12600" s="64"/>
      <c r="I12600" s="56"/>
    </row>
    <row r="12601" spans="1:9" hidden="1" x14ac:dyDescent="0.25">
      <c r="A12601" s="224"/>
      <c r="B12601" s="56"/>
      <c r="C12601" s="80"/>
      <c r="D12601" s="510"/>
      <c r="E12601" s="72"/>
      <c r="F12601" s="77"/>
      <c r="G12601" s="63"/>
      <c r="H12601" s="64"/>
      <c r="I12601" s="56"/>
    </row>
    <row r="12602" spans="1:9" hidden="1" x14ac:dyDescent="0.25">
      <c r="A12602" s="224"/>
      <c r="B12602" s="56"/>
      <c r="C12602" s="56"/>
      <c r="D12602" s="693"/>
      <c r="E12602" s="72"/>
      <c r="F12602" s="62"/>
      <c r="G12602" s="63"/>
      <c r="H12602" s="64"/>
      <c r="I12602" s="56"/>
    </row>
    <row r="12603" spans="1:9" hidden="1" x14ac:dyDescent="0.25">
      <c r="A12603" s="224"/>
      <c r="B12603" s="55"/>
      <c r="C12603" s="71"/>
      <c r="D12603" s="693"/>
      <c r="E12603" s="72"/>
      <c r="F12603" s="62"/>
      <c r="G12603" s="63"/>
      <c r="H12603" s="64"/>
      <c r="I12603" s="56"/>
    </row>
    <row r="12604" spans="1:9" hidden="1" x14ac:dyDescent="0.25">
      <c r="A12604" s="224"/>
      <c r="B12604" s="74"/>
      <c r="C12604" s="56"/>
      <c r="D12604" s="57"/>
      <c r="E12604" s="72"/>
      <c r="F12604" s="62"/>
      <c r="G12604" s="63"/>
      <c r="H12604" s="64"/>
      <c r="I12604" s="56"/>
    </row>
    <row r="12605" spans="1:9" hidden="1" x14ac:dyDescent="0.25">
      <c r="A12605" s="224"/>
      <c r="B12605" s="55"/>
      <c r="C12605" s="56"/>
      <c r="D12605" s="57"/>
      <c r="E12605" s="72"/>
      <c r="F12605" s="62"/>
      <c r="G12605" s="63"/>
      <c r="H12605" s="64"/>
      <c r="I12605" s="56"/>
    </row>
    <row r="12606" spans="1:9" hidden="1" x14ac:dyDescent="0.25">
      <c r="A12606" s="224"/>
      <c r="B12606" s="55"/>
      <c r="C12606" s="56"/>
      <c r="D12606" s="57"/>
      <c r="E12606" s="72"/>
      <c r="F12606" s="62"/>
      <c r="G12606" s="63"/>
      <c r="H12606" s="64"/>
      <c r="I12606" s="56"/>
    </row>
    <row r="12607" spans="1:9" hidden="1" x14ac:dyDescent="0.25">
      <c r="A12607" s="224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4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4"/>
      <c r="B12609" s="645"/>
      <c r="C12609" s="247"/>
      <c r="D12609" s="57"/>
      <c r="E12609" s="283"/>
      <c r="F12609" s="116"/>
      <c r="G12609" s="63"/>
      <c r="H12609" s="64"/>
      <c r="I12609" s="56"/>
    </row>
    <row r="12610" spans="1:9" hidden="1" x14ac:dyDescent="0.25">
      <c r="A12610" s="224"/>
      <c r="B12610" s="55"/>
      <c r="C12610" s="56"/>
      <c r="D12610" s="128"/>
      <c r="E12610" s="99"/>
      <c r="F12610" s="116"/>
      <c r="G12610" s="63"/>
      <c r="H12610" s="64"/>
      <c r="I12610" s="56"/>
    </row>
    <row r="12611" spans="1:9" hidden="1" x14ac:dyDescent="0.25">
      <c r="A12611" s="224"/>
      <c r="B12611" s="56"/>
      <c r="C12611" s="56"/>
      <c r="D12611" s="694"/>
      <c r="E12611" s="99"/>
      <c r="F12611" s="76"/>
      <c r="G12611" s="63"/>
      <c r="H12611" s="64"/>
      <c r="I12611" s="56"/>
    </row>
    <row r="12612" spans="1:9" hidden="1" x14ac:dyDescent="0.25">
      <c r="A12612" s="224"/>
      <c r="B12612" s="56"/>
      <c r="C12612" s="56"/>
      <c r="D12612" s="694"/>
      <c r="E12612" s="99"/>
      <c r="F12612" s="76"/>
      <c r="G12612" s="63"/>
      <c r="H12612" s="64"/>
      <c r="I12612" s="56"/>
    </row>
    <row r="12613" spans="1:9" hidden="1" x14ac:dyDescent="0.25">
      <c r="A12613" s="224"/>
      <c r="B12613" s="55"/>
      <c r="C12613" s="56"/>
      <c r="D12613" s="693"/>
      <c r="E12613" s="99"/>
      <c r="F12613" s="116"/>
      <c r="G12613" s="63"/>
      <c r="H12613" s="64"/>
      <c r="I12613" s="56"/>
    </row>
    <row r="12614" spans="1:9" hidden="1" x14ac:dyDescent="0.25">
      <c r="A12614" s="224"/>
      <c r="B12614" s="56"/>
      <c r="C12614" s="71"/>
      <c r="D12614" s="57"/>
      <c r="E12614" s="66"/>
      <c r="F12614" s="63"/>
      <c r="G12614" s="63"/>
      <c r="H12614" s="64"/>
      <c r="I12614" s="56"/>
    </row>
    <row r="12615" spans="1:9" hidden="1" x14ac:dyDescent="0.25">
      <c r="A12615" s="224"/>
      <c r="B12615" s="56"/>
      <c r="C12615" s="56"/>
      <c r="D12615" s="57"/>
      <c r="E12615" s="72"/>
      <c r="F12615" s="76"/>
      <c r="G12615" s="63"/>
      <c r="H12615" s="64"/>
      <c r="I12615" s="56"/>
    </row>
    <row r="12616" spans="1:9" hidden="1" x14ac:dyDescent="0.25">
      <c r="A12616" s="224"/>
      <c r="B12616" s="56"/>
      <c r="C12616" s="56"/>
      <c r="D12616" s="87"/>
      <c r="E12616" s="66"/>
      <c r="F12616" s="62"/>
      <c r="G12616" s="63"/>
      <c r="H12616" s="64"/>
      <c r="I12616" s="56"/>
    </row>
    <row r="12617" spans="1:9" hidden="1" x14ac:dyDescent="0.25">
      <c r="A12617" s="224"/>
      <c r="B12617" s="81"/>
      <c r="C12617" s="56"/>
      <c r="D12617" s="57"/>
      <c r="E12617" s="72"/>
      <c r="F12617" s="67"/>
      <c r="G12617" s="63"/>
      <c r="H12617" s="64"/>
      <c r="I12617" s="56"/>
    </row>
    <row r="12618" spans="1:9" hidden="1" x14ac:dyDescent="0.25">
      <c r="A12618" s="224"/>
      <c r="B12618" s="56"/>
      <c r="C12618" s="56"/>
      <c r="D12618" s="57"/>
      <c r="E12618" s="66"/>
      <c r="F12618" s="62"/>
      <c r="G12618" s="63"/>
      <c r="H12618" s="64"/>
      <c r="I12618" s="56"/>
    </row>
    <row r="12619" spans="1:9" hidden="1" x14ac:dyDescent="0.25">
      <c r="A12619" s="224"/>
      <c r="B12619" s="55"/>
      <c r="C12619" s="56"/>
      <c r="D12619" s="128"/>
      <c r="E12619" s="99"/>
      <c r="F12619" s="116"/>
      <c r="G12619" s="63"/>
      <c r="H12619" s="64"/>
      <c r="I12619" s="56"/>
    </row>
    <row r="12620" spans="1:9" hidden="1" x14ac:dyDescent="0.25">
      <c r="A12620" s="224"/>
      <c r="B12620" s="55"/>
      <c r="C12620" s="56"/>
      <c r="D12620" s="128"/>
      <c r="E12620" s="99"/>
      <c r="F12620" s="116"/>
      <c r="G12620" s="63"/>
      <c r="H12620" s="64"/>
      <c r="I12620" s="56"/>
    </row>
    <row r="12621" spans="1:9" hidden="1" x14ac:dyDescent="0.25">
      <c r="A12621" s="224"/>
      <c r="B12621" s="55"/>
      <c r="C12621" s="56"/>
      <c r="D12621" s="128"/>
      <c r="E12621" s="99"/>
      <c r="F12621" s="116"/>
      <c r="G12621" s="63"/>
      <c r="H12621" s="64"/>
      <c r="I12621" s="56"/>
    </row>
    <row r="12622" spans="1:9" hidden="1" x14ac:dyDescent="0.25">
      <c r="A12622" s="224"/>
      <c r="B12622" s="55"/>
      <c r="C12622" s="56"/>
      <c r="D12622" s="128"/>
      <c r="E12622" s="99"/>
      <c r="F12622" s="116"/>
      <c r="G12622" s="63"/>
      <c r="H12622" s="64"/>
      <c r="I12622" s="56"/>
    </row>
    <row r="12623" spans="1:9" hidden="1" x14ac:dyDescent="0.25">
      <c r="A12623" s="224"/>
      <c r="B12623" s="55"/>
      <c r="C12623" s="55"/>
      <c r="D12623" s="510"/>
      <c r="E12623" s="72"/>
      <c r="F12623" s="62"/>
      <c r="G12623" s="63"/>
      <c r="H12623" s="64"/>
      <c r="I12623" s="56"/>
    </row>
    <row r="12624" spans="1:9" hidden="1" x14ac:dyDescent="0.25">
      <c r="A12624" s="224"/>
      <c r="B12624" s="56"/>
      <c r="C12624" s="65"/>
      <c r="D12624" s="510"/>
      <c r="E12624" s="72"/>
      <c r="F12624" s="67"/>
      <c r="G12624" s="63"/>
      <c r="H12624" s="64"/>
      <c r="I12624" s="56"/>
    </row>
    <row r="12625" spans="1:9" hidden="1" x14ac:dyDescent="0.25">
      <c r="A12625" s="224"/>
      <c r="B12625" s="56"/>
      <c r="C12625" s="56"/>
      <c r="D12625" s="510"/>
      <c r="E12625" s="72"/>
      <c r="F12625" s="67"/>
      <c r="G12625" s="63"/>
      <c r="H12625" s="64"/>
      <c r="I12625" s="56"/>
    </row>
    <row r="12626" spans="1:9" hidden="1" x14ac:dyDescent="0.25">
      <c r="A12626" s="224"/>
      <c r="B12626" s="56"/>
      <c r="C12626" s="56"/>
      <c r="D12626" s="694"/>
      <c r="E12626" s="99"/>
      <c r="F12626" s="76"/>
      <c r="G12626" s="63"/>
      <c r="H12626" s="64"/>
      <c r="I12626" s="56"/>
    </row>
    <row r="12627" spans="1:9" hidden="1" x14ac:dyDescent="0.25">
      <c r="A12627" s="224"/>
      <c r="B12627" s="56"/>
      <c r="C12627" s="56"/>
      <c r="D12627" s="57"/>
      <c r="E12627" s="86"/>
      <c r="F12627" s="96"/>
      <c r="G12627" s="63"/>
      <c r="H12627" s="64"/>
      <c r="I12627" s="56"/>
    </row>
    <row r="12628" spans="1:9" hidden="1" x14ac:dyDescent="0.25">
      <c r="A12628" s="224"/>
      <c r="B12628" s="56"/>
      <c r="C12628" s="56"/>
      <c r="D12628" s="57"/>
      <c r="E12628" s="66"/>
      <c r="F12628" s="62"/>
      <c r="G12628" s="63"/>
      <c r="H12628" s="64"/>
      <c r="I12628" s="56"/>
    </row>
    <row r="12629" spans="1:9" hidden="1" x14ac:dyDescent="0.25">
      <c r="A12629" s="224"/>
      <c r="B12629" s="56"/>
      <c r="C12629" s="56"/>
      <c r="D12629" s="61"/>
      <c r="E12629" s="72"/>
      <c r="F12629" s="76"/>
      <c r="G12629" s="63"/>
      <c r="H12629" s="64"/>
      <c r="I12629" s="56"/>
    </row>
    <row r="12630" spans="1:9" hidden="1" x14ac:dyDescent="0.25">
      <c r="A12630" s="224"/>
      <c r="B12630" s="56"/>
      <c r="C12630" s="56"/>
      <c r="D12630" s="57"/>
      <c r="E12630" s="72"/>
      <c r="F12630" s="76"/>
      <c r="G12630" s="63"/>
      <c r="H12630" s="64"/>
      <c r="I12630" s="56"/>
    </row>
    <row r="12631" spans="1:9" hidden="1" x14ac:dyDescent="0.25">
      <c r="A12631" s="224"/>
      <c r="B12631" s="56"/>
      <c r="C12631" s="56"/>
      <c r="D12631" s="694"/>
      <c r="E12631" s="99"/>
      <c r="F12631" s="76"/>
      <c r="G12631" s="63"/>
      <c r="H12631" s="64"/>
      <c r="I12631" s="56"/>
    </row>
    <row r="12632" spans="1:9" hidden="1" x14ac:dyDescent="0.25">
      <c r="A12632" s="224"/>
      <c r="B12632" s="55"/>
      <c r="C12632" s="75"/>
      <c r="D12632" s="61"/>
      <c r="E12632" s="56"/>
      <c r="F12632" s="77"/>
      <c r="G12632" s="63"/>
      <c r="H12632" s="64"/>
      <c r="I12632" s="73"/>
    </row>
    <row r="12633" spans="1:9" hidden="1" x14ac:dyDescent="0.25">
      <c r="A12633" s="224"/>
      <c r="B12633" s="55"/>
      <c r="C12633" s="56"/>
      <c r="D12633" s="128"/>
      <c r="E12633" s="99"/>
      <c r="F12633" s="116"/>
      <c r="G12633" s="63"/>
      <c r="H12633" s="64"/>
      <c r="I12633" s="73"/>
    </row>
    <row r="12634" spans="1:9" hidden="1" x14ac:dyDescent="0.25">
      <c r="A12634" s="224"/>
      <c r="B12634" s="55"/>
      <c r="C12634" s="56"/>
      <c r="D12634" s="128"/>
      <c r="E12634" s="99"/>
      <c r="F12634" s="116"/>
      <c r="G12634" s="63"/>
      <c r="H12634" s="64"/>
      <c r="I12634" s="73"/>
    </row>
    <row r="12635" spans="1:9" hidden="1" x14ac:dyDescent="0.25">
      <c r="A12635" s="224"/>
      <c r="B12635" s="56"/>
      <c r="C12635" s="75"/>
      <c r="D12635" s="57"/>
      <c r="E12635" s="66"/>
      <c r="F12635" s="63"/>
      <c r="G12635" s="63"/>
      <c r="H12635" s="64"/>
      <c r="I12635" s="56"/>
    </row>
    <row r="12636" spans="1:9" hidden="1" x14ac:dyDescent="0.25">
      <c r="A12636" s="224"/>
      <c r="B12636" s="56"/>
      <c r="C12636" s="56"/>
      <c r="D12636" s="57"/>
      <c r="E12636" s="66"/>
      <c r="F12636" s="62"/>
      <c r="G12636" s="63"/>
      <c r="H12636" s="64"/>
      <c r="I12636" s="56"/>
    </row>
    <row r="12637" spans="1:9" hidden="1" x14ac:dyDescent="0.25">
      <c r="A12637" s="224"/>
      <c r="B12637" s="56"/>
      <c r="C12637" s="56"/>
      <c r="D12637" s="57"/>
      <c r="E12637" s="66"/>
      <c r="F12637" s="62"/>
      <c r="G12637" s="63"/>
      <c r="H12637" s="64"/>
      <c r="I12637" s="56"/>
    </row>
    <row r="12638" spans="1:9" hidden="1" x14ac:dyDescent="0.25">
      <c r="A12638" s="224"/>
      <c r="B12638" s="56"/>
      <c r="C12638" s="56"/>
      <c r="D12638" s="57"/>
      <c r="E12638" s="66"/>
      <c r="F12638" s="62"/>
      <c r="G12638" s="63"/>
      <c r="H12638" s="64"/>
      <c r="I12638" s="56"/>
    </row>
    <row r="12639" spans="1:9" hidden="1" x14ac:dyDescent="0.25">
      <c r="A12639" s="224"/>
      <c r="B12639" s="56"/>
      <c r="C12639" s="56"/>
      <c r="D12639" s="57"/>
      <c r="E12639" s="66"/>
      <c r="F12639" s="62"/>
      <c r="G12639" s="63"/>
      <c r="H12639" s="64"/>
      <c r="I12639" s="56"/>
    </row>
    <row r="12640" spans="1:9" hidden="1" x14ac:dyDescent="0.25">
      <c r="A12640" s="224"/>
      <c r="B12640" s="56"/>
      <c r="C12640" s="56"/>
      <c r="D12640" s="83"/>
      <c r="E12640" s="56"/>
      <c r="F12640" s="77"/>
      <c r="G12640" s="63"/>
      <c r="H12640" s="64"/>
      <c r="I12640" s="56"/>
    </row>
    <row r="12641" spans="1:9" hidden="1" x14ac:dyDescent="0.25">
      <c r="A12641" s="224"/>
      <c r="B12641" s="56"/>
      <c r="C12641" s="56"/>
      <c r="D12641" s="57"/>
      <c r="E12641" s="69"/>
      <c r="F12641" s="77"/>
      <c r="G12641" s="63"/>
      <c r="H12641" s="64"/>
      <c r="I12641" s="56"/>
    </row>
    <row r="12642" spans="1:9" hidden="1" x14ac:dyDescent="0.25">
      <c r="A12642" s="224"/>
      <c r="B12642" s="74"/>
      <c r="C12642" s="56"/>
      <c r="D12642" s="57"/>
      <c r="E12642" s="72"/>
      <c r="F12642" s="62"/>
      <c r="G12642" s="63"/>
      <c r="H12642" s="64"/>
      <c r="I12642" s="56"/>
    </row>
    <row r="12643" spans="1:9" hidden="1" x14ac:dyDescent="0.25">
      <c r="A12643" s="224"/>
      <c r="B12643" s="56"/>
      <c r="C12643" s="56"/>
      <c r="D12643" s="57"/>
      <c r="E12643" s="66"/>
      <c r="F12643" s="62"/>
      <c r="G12643" s="63"/>
      <c r="H12643" s="64"/>
      <c r="I12643" s="56"/>
    </row>
    <row r="12644" spans="1:9" hidden="1" x14ac:dyDescent="0.25">
      <c r="A12644" s="224"/>
      <c r="B12644" s="81"/>
      <c r="C12644" s="56"/>
      <c r="D12644" s="57"/>
      <c r="E12644" s="72"/>
      <c r="F12644" s="67"/>
      <c r="G12644" s="63"/>
      <c r="H12644" s="64"/>
      <c r="I12644" s="56"/>
    </row>
    <row r="12645" spans="1:9" hidden="1" x14ac:dyDescent="0.25">
      <c r="A12645" s="224"/>
      <c r="B12645" s="55"/>
      <c r="C12645" s="56"/>
      <c r="D12645" s="57"/>
      <c r="E12645" s="72"/>
      <c r="F12645" s="77"/>
      <c r="G12645" s="63"/>
      <c r="H12645" s="64"/>
      <c r="I12645" s="56"/>
    </row>
    <row r="12646" spans="1:9" hidden="1" x14ac:dyDescent="0.25">
      <c r="A12646" s="224"/>
      <c r="B12646" s="56"/>
      <c r="C12646" s="88"/>
      <c r="D12646" s="57"/>
      <c r="E12646" s="56"/>
      <c r="F12646" s="62"/>
      <c r="G12646" s="63"/>
      <c r="H12646" s="64"/>
      <c r="I12646" s="56"/>
    </row>
    <row r="12647" spans="1:9" hidden="1" x14ac:dyDescent="0.25">
      <c r="A12647" s="224"/>
      <c r="B12647" s="56"/>
      <c r="C12647" s="56"/>
      <c r="D12647" s="57"/>
      <c r="E12647" s="72"/>
      <c r="F12647" s="77"/>
      <c r="G12647" s="63"/>
      <c r="H12647" s="64"/>
      <c r="I12647" s="56"/>
    </row>
    <row r="12648" spans="1:9" hidden="1" x14ac:dyDescent="0.25">
      <c r="A12648" s="224"/>
      <c r="B12648" s="56"/>
      <c r="C12648" s="56"/>
      <c r="D12648" s="57"/>
      <c r="E12648" s="66"/>
      <c r="F12648" s="62"/>
      <c r="G12648" s="63"/>
      <c r="H12648" s="64"/>
      <c r="I12648" s="56"/>
    </row>
    <row r="12649" spans="1:9" hidden="1" x14ac:dyDescent="0.25">
      <c r="A12649" s="224"/>
      <c r="B12649" s="56"/>
      <c r="C12649" s="65"/>
      <c r="D12649" s="57"/>
      <c r="E12649" s="66"/>
      <c r="F12649" s="67"/>
      <c r="G12649" s="63"/>
      <c r="H12649" s="64"/>
      <c r="I12649" s="56"/>
    </row>
    <row r="12650" spans="1:9" hidden="1" x14ac:dyDescent="0.25">
      <c r="A12650" s="224"/>
      <c r="B12650" s="56"/>
      <c r="C12650" s="56"/>
      <c r="D12650" s="57"/>
      <c r="E12650" s="72"/>
      <c r="F12650" s="67"/>
      <c r="G12650" s="63"/>
      <c r="H12650" s="64"/>
      <c r="I12650" s="56"/>
    </row>
    <row r="12651" spans="1:9" hidden="1" x14ac:dyDescent="0.25">
      <c r="A12651" s="224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4"/>
      <c r="B12652" s="74"/>
      <c r="C12652" s="56"/>
      <c r="D12652" s="56"/>
      <c r="E12652" s="208"/>
      <c r="F12652" s="58"/>
      <c r="G12652" s="63"/>
      <c r="H12652" s="64"/>
      <c r="I12652" s="56"/>
    </row>
    <row r="12653" spans="1:9" hidden="1" x14ac:dyDescent="0.25">
      <c r="A12653" s="224"/>
      <c r="B12653" s="56"/>
      <c r="C12653" s="56"/>
      <c r="D12653" s="57"/>
      <c r="E12653" s="56"/>
      <c r="F12653" s="62"/>
      <c r="G12653" s="63"/>
      <c r="H12653" s="64"/>
      <c r="I12653" s="56"/>
    </row>
    <row r="12654" spans="1:9" hidden="1" x14ac:dyDescent="0.25">
      <c r="A12654" s="224"/>
      <c r="B12654" s="56"/>
      <c r="C12654" s="56"/>
      <c r="D12654" s="57"/>
      <c r="E12654" s="66"/>
      <c r="F12654" s="62"/>
      <c r="G12654" s="63"/>
      <c r="H12654" s="64"/>
      <c r="I12654" s="56"/>
    </row>
    <row r="12655" spans="1:9" hidden="1" x14ac:dyDescent="0.25">
      <c r="A12655" s="224"/>
      <c r="B12655" s="56"/>
      <c r="C12655" s="56"/>
      <c r="D12655" s="57"/>
      <c r="E12655" s="56"/>
      <c r="F12655" s="62"/>
      <c r="G12655" s="63"/>
      <c r="H12655" s="64"/>
      <c r="I12655" s="56"/>
    </row>
    <row r="12656" spans="1:9" hidden="1" x14ac:dyDescent="0.25">
      <c r="A12656" s="224"/>
      <c r="B12656" s="55"/>
      <c r="C12656" s="56"/>
      <c r="D12656" s="57"/>
      <c r="E12656" s="66"/>
      <c r="F12656" s="62"/>
      <c r="G12656" s="63"/>
      <c r="H12656" s="64"/>
      <c r="I12656" s="56"/>
    </row>
    <row r="12657" spans="1:9" hidden="1" x14ac:dyDescent="0.25">
      <c r="A12657" s="224"/>
      <c r="B12657" s="56"/>
      <c r="C12657" s="80"/>
      <c r="D12657" s="694"/>
      <c r="E12657" s="56"/>
      <c r="F12657" s="76"/>
      <c r="G12657" s="63"/>
      <c r="H12657" s="64"/>
      <c r="I12657" s="56"/>
    </row>
    <row r="12658" spans="1:9" hidden="1" x14ac:dyDescent="0.25">
      <c r="A12658" s="224"/>
      <c r="B12658" s="55"/>
      <c r="C12658" s="56"/>
      <c r="D12658" s="57"/>
      <c r="E12658" s="66"/>
      <c r="F12658" s="62"/>
      <c r="G12658" s="63"/>
      <c r="H12658" s="64"/>
      <c r="I12658" s="56"/>
    </row>
    <row r="12659" spans="1:9" hidden="1" x14ac:dyDescent="0.25">
      <c r="A12659" s="224"/>
      <c r="B12659" s="56"/>
      <c r="C12659" s="56"/>
      <c r="D12659" s="57"/>
      <c r="E12659" s="66"/>
      <c r="F12659" s="62"/>
      <c r="G12659" s="63"/>
      <c r="H12659" s="64"/>
      <c r="I12659" s="56"/>
    </row>
    <row r="12660" spans="1:9" hidden="1" x14ac:dyDescent="0.25">
      <c r="A12660" s="224"/>
      <c r="B12660" s="56"/>
      <c r="C12660" s="56"/>
      <c r="D12660" s="57"/>
      <c r="E12660" s="56"/>
      <c r="F12660" s="62"/>
      <c r="G12660" s="63"/>
      <c r="H12660" s="64"/>
      <c r="I12660" s="56"/>
    </row>
    <row r="12661" spans="1:9" hidden="1" x14ac:dyDescent="0.25">
      <c r="A12661" s="224"/>
      <c r="B12661" s="55"/>
      <c r="C12661" s="56"/>
      <c r="D12661" s="128"/>
      <c r="E12661" s="99"/>
      <c r="F12661" s="116"/>
      <c r="G12661" s="63"/>
      <c r="H12661" s="64"/>
      <c r="I12661" s="56"/>
    </row>
    <row r="12662" spans="1:9" hidden="1" x14ac:dyDescent="0.25">
      <c r="A12662" s="224"/>
      <c r="B12662" s="55"/>
      <c r="C12662" s="56"/>
      <c r="D12662" s="128"/>
      <c r="E12662" s="99"/>
      <c r="F12662" s="116"/>
      <c r="G12662" s="63"/>
      <c r="H12662" s="106"/>
      <c r="I12662" s="56"/>
    </row>
    <row r="12663" spans="1:9" hidden="1" x14ac:dyDescent="0.25">
      <c r="A12663" s="224"/>
      <c r="B12663" s="55"/>
      <c r="C12663" s="56"/>
      <c r="D12663" s="128"/>
      <c r="E12663" s="99"/>
      <c r="F12663" s="116"/>
      <c r="G12663" s="63"/>
      <c r="H12663" s="64"/>
      <c r="I12663" s="56"/>
    </row>
    <row r="12664" spans="1:9" hidden="1" x14ac:dyDescent="0.25">
      <c r="A12664" s="224"/>
      <c r="B12664" s="55"/>
      <c r="C12664" s="56"/>
      <c r="D12664" s="128"/>
      <c r="E12664" s="99"/>
      <c r="F12664" s="116"/>
      <c r="G12664" s="63"/>
      <c r="H12664" s="64"/>
      <c r="I12664" s="56"/>
    </row>
    <row r="12665" spans="1:9" hidden="1" x14ac:dyDescent="0.25">
      <c r="A12665" s="224"/>
      <c r="B12665" s="55"/>
      <c r="C12665" s="56"/>
      <c r="D12665" s="57"/>
      <c r="E12665" s="66"/>
      <c r="F12665" s="62"/>
      <c r="G12665" s="63"/>
      <c r="H12665" s="64"/>
      <c r="I12665" s="73"/>
    </row>
    <row r="12666" spans="1:9" hidden="1" x14ac:dyDescent="0.25">
      <c r="A12666" s="224"/>
      <c r="B12666" s="56"/>
      <c r="C12666" s="56"/>
      <c r="D12666" s="694"/>
      <c r="E12666" s="56"/>
      <c r="F12666" s="76"/>
      <c r="G12666" s="63"/>
      <c r="H12666" s="64"/>
      <c r="I12666" s="73"/>
    </row>
    <row r="12667" spans="1:9" hidden="1" x14ac:dyDescent="0.25">
      <c r="A12667" s="224"/>
      <c r="B12667" s="68"/>
      <c r="C12667" s="56"/>
      <c r="D12667" s="57"/>
      <c r="E12667" s="72"/>
      <c r="F12667" s="62"/>
      <c r="G12667" s="63"/>
      <c r="H12667" s="64"/>
      <c r="I12667" s="56"/>
    </row>
    <row r="12668" spans="1:9" hidden="1" x14ac:dyDescent="0.25">
      <c r="A12668" s="224"/>
      <c r="B12668" s="81"/>
      <c r="C12668" s="81"/>
      <c r="D12668" s="108"/>
      <c r="E12668" s="69"/>
      <c r="F12668" s="77"/>
      <c r="G12668" s="63"/>
      <c r="H12668" s="106"/>
      <c r="I12668" s="56"/>
    </row>
    <row r="12669" spans="1:9" hidden="1" x14ac:dyDescent="0.25">
      <c r="A12669" s="224"/>
      <c r="B12669" s="55"/>
      <c r="C12669" s="56"/>
      <c r="D12669" s="128"/>
      <c r="E12669" s="99"/>
      <c r="F12669" s="116"/>
      <c r="G12669" s="63"/>
      <c r="H12669" s="64"/>
      <c r="I12669" s="56"/>
    </row>
    <row r="12670" spans="1:9" hidden="1" x14ac:dyDescent="0.25">
      <c r="A12670" s="224"/>
      <c r="B12670" s="55"/>
      <c r="C12670" s="56"/>
      <c r="D12670" s="57"/>
      <c r="E12670" s="72"/>
      <c r="F12670" s="116"/>
      <c r="G12670" s="63"/>
      <c r="H12670" s="64"/>
      <c r="I12670" s="56"/>
    </row>
    <row r="12671" spans="1:9" hidden="1" x14ac:dyDescent="0.25">
      <c r="A12671" s="224"/>
      <c r="B12671" s="55"/>
      <c r="C12671" s="56"/>
      <c r="D12671" s="57"/>
      <c r="E12671" s="72"/>
      <c r="F12671" s="116"/>
      <c r="G12671" s="63"/>
      <c r="H12671" s="64"/>
      <c r="I12671" s="56"/>
    </row>
    <row r="12672" spans="1:9" hidden="1" x14ac:dyDescent="0.25">
      <c r="A12672" s="224"/>
      <c r="B12672" s="55"/>
      <c r="C12672" s="56"/>
      <c r="D12672" s="57"/>
      <c r="E12672" s="72"/>
      <c r="F12672" s="116"/>
      <c r="G12672" s="63"/>
      <c r="H12672" s="64"/>
      <c r="I12672" s="56"/>
    </row>
    <row r="12673" spans="1:9" hidden="1" x14ac:dyDescent="0.25">
      <c r="A12673" s="224"/>
      <c r="B12673" s="55"/>
      <c r="C12673" s="56"/>
      <c r="D12673" s="57"/>
      <c r="E12673" s="72"/>
      <c r="F12673" s="116"/>
      <c r="G12673" s="63"/>
      <c r="H12673" s="64"/>
      <c r="I12673" s="56"/>
    </row>
    <row r="12674" spans="1:9" hidden="1" x14ac:dyDescent="0.25">
      <c r="A12674" s="224"/>
      <c r="B12674" s="55"/>
      <c r="C12674" s="80"/>
      <c r="D12674" s="57"/>
      <c r="E12674" s="72"/>
      <c r="F12674" s="116"/>
      <c r="G12674" s="63"/>
      <c r="H12674" s="64"/>
      <c r="I12674" s="56"/>
    </row>
    <row r="12675" spans="1:9" hidden="1" x14ac:dyDescent="0.25">
      <c r="A12675" s="224"/>
      <c r="B12675" s="56"/>
      <c r="C12675" s="80"/>
      <c r="D12675" s="57"/>
      <c r="E12675" s="66"/>
      <c r="F12675" s="116"/>
      <c r="G12675" s="63"/>
      <c r="H12675" s="64"/>
      <c r="I12675" s="56"/>
    </row>
    <row r="12676" spans="1:9" hidden="1" x14ac:dyDescent="0.25">
      <c r="A12676" s="224"/>
      <c r="B12676" s="55"/>
      <c r="C12676" s="56"/>
      <c r="D12676" s="57"/>
      <c r="E12676" s="72"/>
      <c r="F12676" s="116"/>
      <c r="G12676" s="63"/>
      <c r="H12676" s="64"/>
      <c r="I12676" s="56"/>
    </row>
    <row r="12677" spans="1:9" hidden="1" x14ac:dyDescent="0.25">
      <c r="A12677" s="224"/>
      <c r="B12677" s="55"/>
      <c r="C12677" s="56"/>
      <c r="D12677" s="57"/>
      <c r="E12677" s="72"/>
      <c r="F12677" s="116"/>
      <c r="G12677" s="100"/>
      <c r="H12677" s="64"/>
      <c r="I12677" s="56"/>
    </row>
    <row r="12678" spans="1:9" hidden="1" x14ac:dyDescent="0.25">
      <c r="A12678" s="224"/>
      <c r="B12678" s="55"/>
      <c r="C12678" s="56"/>
      <c r="D12678" s="128"/>
      <c r="E12678" s="449"/>
      <c r="F12678" s="116"/>
      <c r="G12678" s="63"/>
      <c r="H12678" s="64"/>
      <c r="I12678" s="56"/>
    </row>
    <row r="12679" spans="1:9" hidden="1" x14ac:dyDescent="0.25">
      <c r="A12679" s="224"/>
      <c r="B12679" s="56"/>
      <c r="C12679" s="56"/>
      <c r="D12679" s="57"/>
      <c r="E12679" s="66"/>
      <c r="F12679" s="62"/>
      <c r="G12679" s="63"/>
      <c r="H12679" s="64"/>
      <c r="I12679" s="56"/>
    </row>
    <row r="12680" spans="1:9" hidden="1" x14ac:dyDescent="0.25">
      <c r="A12680" s="224"/>
      <c r="B12680" s="56"/>
      <c r="C12680" s="56"/>
      <c r="D12680" s="57"/>
      <c r="E12680" s="66"/>
      <c r="F12680" s="62"/>
      <c r="G12680" s="63"/>
      <c r="H12680" s="64"/>
      <c r="I12680" s="56"/>
    </row>
    <row r="12681" spans="1:9" hidden="1" x14ac:dyDescent="0.25">
      <c r="A12681" s="224"/>
      <c r="B12681" s="56"/>
      <c r="C12681" s="80"/>
      <c r="D12681" s="57"/>
      <c r="E12681" s="66"/>
      <c r="F12681" s="67"/>
      <c r="G12681" s="63"/>
      <c r="H12681" s="64"/>
      <c r="I12681" s="56"/>
    </row>
    <row r="12682" spans="1:9" hidden="1" x14ac:dyDescent="0.25">
      <c r="A12682" s="224"/>
      <c r="B12682" s="60"/>
      <c r="C12682" s="151"/>
      <c r="D12682" s="57"/>
      <c r="E12682" s="65"/>
      <c r="F12682" s="62"/>
      <c r="G12682" s="63"/>
      <c r="H12682" s="64"/>
      <c r="I12682" s="56"/>
    </row>
    <row r="12683" spans="1:9" hidden="1" x14ac:dyDescent="0.25">
      <c r="A12683" s="224"/>
      <c r="B12683" s="56"/>
      <c r="C12683" s="56"/>
      <c r="D12683" s="57"/>
      <c r="E12683" s="65"/>
      <c r="F12683" s="62"/>
      <c r="G12683" s="63"/>
      <c r="H12683" s="64"/>
      <c r="I12683" s="56"/>
    </row>
    <row r="12684" spans="1:9" hidden="1" x14ac:dyDescent="0.25">
      <c r="A12684" s="224"/>
      <c r="B12684" s="68"/>
      <c r="C12684" s="56"/>
      <c r="D12684" s="108"/>
      <c r="E12684" s="65"/>
      <c r="F12684" s="77"/>
      <c r="G12684" s="63"/>
      <c r="H12684" s="64"/>
      <c r="I12684" s="56"/>
    </row>
    <row r="12685" spans="1:9" hidden="1" x14ac:dyDescent="0.25">
      <c r="A12685" s="224"/>
      <c r="B12685" s="56"/>
      <c r="C12685" s="56"/>
      <c r="D12685" s="61"/>
      <c r="E12685" s="65"/>
      <c r="F12685" s="77"/>
      <c r="G12685" s="63"/>
      <c r="H12685" s="64"/>
      <c r="I12685" s="56"/>
    </row>
    <row r="12686" spans="1:9" hidden="1" x14ac:dyDescent="0.25">
      <c r="A12686" s="224"/>
      <c r="B12686" s="60"/>
      <c r="C12686" s="56"/>
      <c r="D12686" s="61"/>
      <c r="E12686" s="66"/>
      <c r="F12686" s="62"/>
      <c r="G12686" s="63"/>
      <c r="H12686" s="64"/>
      <c r="I12686" s="56"/>
    </row>
    <row r="12687" spans="1:9" hidden="1" x14ac:dyDescent="0.25">
      <c r="A12687" s="224"/>
      <c r="B12687" s="74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4"/>
      <c r="B12688" s="55"/>
      <c r="C12688" s="56"/>
      <c r="D12688" s="128"/>
      <c r="E12688" s="99"/>
      <c r="F12688" s="116"/>
      <c r="G12688" s="63"/>
      <c r="H12688" s="64"/>
      <c r="I12688" s="56"/>
    </row>
    <row r="12689" spans="1:9" hidden="1" x14ac:dyDescent="0.25">
      <c r="A12689" s="224"/>
      <c r="B12689" s="55"/>
      <c r="C12689" s="56"/>
      <c r="D12689" s="128"/>
      <c r="E12689" s="99"/>
      <c r="F12689" s="116"/>
      <c r="G12689" s="63"/>
      <c r="H12689" s="64"/>
      <c r="I12689" s="56"/>
    </row>
    <row r="12690" spans="1:9" hidden="1" x14ac:dyDescent="0.25">
      <c r="A12690" s="224"/>
      <c r="B12690" s="68"/>
      <c r="C12690" s="56"/>
      <c r="D12690" s="57"/>
      <c r="E12690" s="66"/>
      <c r="F12690" s="76"/>
      <c r="G12690" s="63"/>
      <c r="H12690" s="64"/>
      <c r="I12690" s="56"/>
    </row>
    <row r="12691" spans="1:9" hidden="1" x14ac:dyDescent="0.25">
      <c r="A12691" s="224"/>
      <c r="B12691" s="56"/>
      <c r="C12691" s="56"/>
      <c r="D12691" s="57"/>
      <c r="E12691" s="66"/>
      <c r="F12691" s="62"/>
      <c r="G12691" s="63"/>
      <c r="H12691" s="64"/>
      <c r="I12691" s="56"/>
    </row>
    <row r="12692" spans="1:9" hidden="1" x14ac:dyDescent="0.25">
      <c r="A12692" s="224"/>
      <c r="B12692" s="56"/>
      <c r="C12692" s="56"/>
      <c r="D12692" s="57"/>
      <c r="E12692" s="66"/>
      <c r="F12692" s="62"/>
      <c r="G12692" s="63"/>
      <c r="H12692" s="64"/>
      <c r="I12692" s="56"/>
    </row>
    <row r="12693" spans="1:9" hidden="1" x14ac:dyDescent="0.25">
      <c r="A12693" s="224"/>
      <c r="B12693" s="55"/>
      <c r="C12693" s="56"/>
      <c r="D12693" s="128"/>
      <c r="E12693" s="99"/>
      <c r="F12693" s="116"/>
      <c r="G12693" s="63"/>
      <c r="H12693" s="64"/>
      <c r="I12693" s="56"/>
    </row>
    <row r="12694" spans="1:9" hidden="1" x14ac:dyDescent="0.25">
      <c r="A12694" s="224"/>
      <c r="B12694" s="56"/>
      <c r="C12694" s="56"/>
      <c r="D12694" s="57"/>
      <c r="E12694" s="56"/>
      <c r="F12694" s="62"/>
      <c r="G12694" s="63"/>
      <c r="H12694" s="64"/>
      <c r="I12694" s="56"/>
    </row>
    <row r="12695" spans="1:9" hidden="1" x14ac:dyDescent="0.25">
      <c r="A12695" s="224"/>
      <c r="B12695" s="56"/>
      <c r="C12695" s="75"/>
      <c r="D12695" s="56"/>
      <c r="E12695" s="56"/>
      <c r="F12695" s="62"/>
      <c r="G12695" s="63"/>
      <c r="H12695" s="64"/>
      <c r="I12695" s="56"/>
    </row>
    <row r="12696" spans="1:9" hidden="1" x14ac:dyDescent="0.25">
      <c r="A12696" s="224"/>
      <c r="B12696" s="56"/>
      <c r="C12696" s="56"/>
      <c r="D12696" s="57"/>
      <c r="E12696" s="66"/>
      <c r="F12696" s="62"/>
      <c r="G12696" s="63"/>
      <c r="H12696" s="64"/>
      <c r="I12696" s="56"/>
    </row>
    <row r="12697" spans="1:9" hidden="1" x14ac:dyDescent="0.25">
      <c r="A12697" s="224"/>
      <c r="B12697" s="56"/>
      <c r="C12697" s="56"/>
      <c r="D12697" s="57"/>
      <c r="E12697" s="66"/>
      <c r="F12697" s="62"/>
      <c r="G12697" s="63"/>
      <c r="H12697" s="64"/>
      <c r="I12697" s="56"/>
    </row>
    <row r="12698" spans="1:9" hidden="1" x14ac:dyDescent="0.25">
      <c r="A12698" s="224"/>
      <c r="B12698" s="55"/>
      <c r="C12698" s="75"/>
      <c r="D12698" s="57"/>
      <c r="E12698" s="72"/>
      <c r="F12698" s="76"/>
      <c r="G12698" s="63"/>
      <c r="H12698" s="64"/>
      <c r="I12698" s="56"/>
    </row>
    <row r="12699" spans="1:9" hidden="1" x14ac:dyDescent="0.25">
      <c r="A12699" s="224"/>
      <c r="B12699" s="56"/>
      <c r="C12699" s="56"/>
      <c r="D12699" s="57"/>
      <c r="E12699" s="66"/>
      <c r="F12699" s="76"/>
      <c r="G12699" s="63"/>
      <c r="H12699" s="64"/>
      <c r="I12699" s="56"/>
    </row>
    <row r="12700" spans="1:9" hidden="1" x14ac:dyDescent="0.25">
      <c r="A12700" s="224"/>
      <c r="B12700" s="56"/>
      <c r="C12700" s="56"/>
      <c r="D12700" s="83"/>
      <c r="E12700" s="56"/>
      <c r="F12700" s="77"/>
      <c r="G12700" s="63"/>
      <c r="H12700" s="64"/>
      <c r="I12700" s="56"/>
    </row>
    <row r="12701" spans="1:9" hidden="1" x14ac:dyDescent="0.25">
      <c r="A12701" s="224"/>
      <c r="B12701" s="56"/>
      <c r="C12701" s="75"/>
      <c r="D12701" s="57"/>
      <c r="E12701" s="72"/>
      <c r="F12701" s="62"/>
      <c r="G12701" s="63"/>
      <c r="H12701" s="64"/>
      <c r="I12701" s="56"/>
    </row>
    <row r="12702" spans="1:9" hidden="1" x14ac:dyDescent="0.25">
      <c r="A12702" s="224"/>
      <c r="B12702" s="55"/>
      <c r="C12702" s="75"/>
      <c r="D12702" s="87"/>
      <c r="E12702" s="69"/>
      <c r="F12702" s="77"/>
      <c r="G12702" s="63"/>
      <c r="H12702" s="64"/>
      <c r="I12702" s="56"/>
    </row>
    <row r="12703" spans="1:9" hidden="1" x14ac:dyDescent="0.25">
      <c r="A12703" s="224"/>
      <c r="B12703" s="56"/>
      <c r="C12703" s="80"/>
      <c r="D12703" s="57"/>
      <c r="E12703" s="72"/>
      <c r="F12703" s="62"/>
      <c r="G12703" s="63"/>
      <c r="H12703" s="64"/>
      <c r="I12703" s="56"/>
    </row>
    <row r="12704" spans="1:9" hidden="1" x14ac:dyDescent="0.25">
      <c r="A12704" s="224"/>
      <c r="B12704" s="56"/>
      <c r="C12704" s="56"/>
      <c r="D12704" s="56"/>
      <c r="E12704" s="208"/>
      <c r="F12704" s="58"/>
      <c r="G12704" s="63"/>
      <c r="H12704" s="64"/>
      <c r="I12704" s="56"/>
    </row>
    <row r="12705" spans="1:9" hidden="1" x14ac:dyDescent="0.25">
      <c r="A12705" s="224"/>
      <c r="B12705" s="56"/>
      <c r="C12705" s="56"/>
      <c r="D12705" s="57"/>
      <c r="E12705" s="66"/>
      <c r="F12705" s="62"/>
      <c r="G12705" s="63"/>
      <c r="H12705" s="64"/>
      <c r="I12705" s="56"/>
    </row>
    <row r="12706" spans="1:9" hidden="1" x14ac:dyDescent="0.25">
      <c r="A12706" s="224"/>
      <c r="B12706" s="56"/>
      <c r="C12706" s="56"/>
      <c r="D12706" s="57"/>
      <c r="E12706" s="69"/>
      <c r="F12706" s="62"/>
      <c r="G12706" s="63"/>
      <c r="H12706" s="64"/>
      <c r="I12706" s="56"/>
    </row>
    <row r="12707" spans="1:9" hidden="1" x14ac:dyDescent="0.25">
      <c r="A12707" s="224"/>
      <c r="B12707" s="56"/>
      <c r="C12707" s="56"/>
      <c r="D12707" s="57"/>
      <c r="E12707" s="56"/>
      <c r="F12707" s="58"/>
      <c r="G12707" s="63"/>
      <c r="H12707" s="64"/>
      <c r="I12707" s="56"/>
    </row>
    <row r="12708" spans="1:9" hidden="1" x14ac:dyDescent="0.25">
      <c r="A12708" s="224"/>
      <c r="B12708" s="56"/>
      <c r="C12708" s="56"/>
      <c r="D12708" s="57"/>
      <c r="E12708" s="72"/>
      <c r="F12708" s="96"/>
      <c r="G12708" s="63"/>
      <c r="H12708" s="106"/>
      <c r="I12708" s="56"/>
    </row>
    <row r="12709" spans="1:9" hidden="1" x14ac:dyDescent="0.25">
      <c r="A12709" s="224"/>
      <c r="B12709" s="56"/>
      <c r="C12709" s="56"/>
      <c r="D12709" s="83"/>
      <c r="E12709" s="56"/>
      <c r="F12709" s="77"/>
      <c r="G12709" s="63"/>
      <c r="H12709" s="106"/>
      <c r="I12709" s="56"/>
    </row>
    <row r="12710" spans="1:9" hidden="1" x14ac:dyDescent="0.25">
      <c r="A12710" s="224"/>
      <c r="B12710" s="56"/>
      <c r="C12710" s="81"/>
      <c r="D12710" s="510"/>
      <c r="E12710" s="420"/>
      <c r="F12710" s="56"/>
      <c r="G12710" s="63"/>
      <c r="H12710" s="106"/>
      <c r="I12710" s="56"/>
    </row>
    <row r="12711" spans="1:9" hidden="1" x14ac:dyDescent="0.25">
      <c r="A12711" s="224"/>
      <c r="B12711" s="56"/>
      <c r="C12711" s="80"/>
      <c r="D12711" s="57"/>
      <c r="E12711" s="72"/>
      <c r="F12711" s="62"/>
      <c r="G12711" s="63"/>
      <c r="H12711" s="106"/>
      <c r="I12711" s="56"/>
    </row>
    <row r="12712" spans="1:9" hidden="1" x14ac:dyDescent="0.25">
      <c r="A12712" s="224"/>
      <c r="B12712" s="56"/>
      <c r="C12712" s="56"/>
      <c r="D12712" s="57"/>
      <c r="E12712" s="72"/>
      <c r="F12712" s="56"/>
      <c r="G12712" s="63"/>
      <c r="H12712" s="106"/>
      <c r="I12712" s="56"/>
    </row>
    <row r="12713" spans="1:9" hidden="1" x14ac:dyDescent="0.25">
      <c r="A12713" s="224"/>
      <c r="B12713" s="55"/>
      <c r="C12713" s="56"/>
      <c r="D12713" s="128"/>
      <c r="E12713" s="99"/>
      <c r="F12713" s="62"/>
      <c r="G12713" s="63"/>
      <c r="H12713" s="106"/>
      <c r="I12713" s="56"/>
    </row>
    <row r="12714" spans="1:9" hidden="1" x14ac:dyDescent="0.25">
      <c r="A12714" s="224"/>
      <c r="B12714" s="55"/>
      <c r="C12714" s="72"/>
      <c r="D12714" s="57"/>
      <c r="E12714" s="56"/>
      <c r="F12714" s="62"/>
      <c r="G12714" s="63"/>
      <c r="H12714" s="64"/>
      <c r="I12714" s="56"/>
    </row>
    <row r="12715" spans="1:9" hidden="1" x14ac:dyDescent="0.25">
      <c r="A12715" s="224"/>
      <c r="B12715" s="55"/>
      <c r="C12715" s="56"/>
      <c r="D12715" s="128"/>
      <c r="E12715" s="99"/>
      <c r="F12715" s="62"/>
      <c r="G12715" s="63"/>
      <c r="H12715" s="64"/>
      <c r="I12715" s="56"/>
    </row>
    <row r="12716" spans="1:9" hidden="1" x14ac:dyDescent="0.25">
      <c r="A12716" s="224"/>
      <c r="B12716" s="56"/>
      <c r="C12716" s="56"/>
      <c r="D12716" s="57"/>
      <c r="E12716" s="72"/>
      <c r="F12716" s="62"/>
      <c r="G12716" s="63"/>
      <c r="H12716" s="64"/>
      <c r="I12716" s="56"/>
    </row>
    <row r="12717" spans="1:9" hidden="1" x14ac:dyDescent="0.25">
      <c r="A12717" s="224"/>
      <c r="B12717" s="55"/>
      <c r="C12717" s="56"/>
      <c r="D12717" s="57"/>
      <c r="E12717" s="66"/>
      <c r="F12717" s="62"/>
      <c r="G12717" s="63"/>
      <c r="H12717" s="64"/>
      <c r="I12717" s="56"/>
    </row>
    <row r="12718" spans="1:9" hidden="1" x14ac:dyDescent="0.25">
      <c r="A12718" s="224"/>
      <c r="B12718" s="645"/>
      <c r="C12718" s="247"/>
      <c r="D12718" s="57"/>
      <c r="E12718" s="283"/>
      <c r="F12718" s="62"/>
      <c r="G12718" s="63"/>
      <c r="H12718" s="64"/>
      <c r="I12718" s="56"/>
    </row>
    <row r="12719" spans="1:9" hidden="1" x14ac:dyDescent="0.25">
      <c r="A12719" s="224"/>
      <c r="B12719" s="255"/>
      <c r="C12719" s="255"/>
      <c r="D12719" s="57"/>
      <c r="E12719" s="66"/>
      <c r="F12719" s="62"/>
      <c r="G12719" s="63"/>
      <c r="H12719" s="64"/>
      <c r="I12719" s="56"/>
    </row>
    <row r="12720" spans="1:9" hidden="1" x14ac:dyDescent="0.25">
      <c r="A12720" s="224"/>
      <c r="B12720" s="56"/>
      <c r="C12720" s="56"/>
      <c r="D12720" s="57"/>
      <c r="E12720" s="72"/>
      <c r="F12720" s="62"/>
      <c r="G12720" s="63"/>
      <c r="H12720" s="64"/>
      <c r="I12720" s="56"/>
    </row>
    <row r="12721" spans="1:9" hidden="1" x14ac:dyDescent="0.25">
      <c r="A12721" s="224"/>
      <c r="B12721" s="56"/>
      <c r="C12721" s="81"/>
      <c r="D12721" s="57"/>
      <c r="E12721" s="56"/>
      <c r="F12721" s="77"/>
      <c r="G12721" s="63"/>
      <c r="H12721" s="64"/>
      <c r="I12721" s="56"/>
    </row>
    <row r="12722" spans="1:9" hidden="1" x14ac:dyDescent="0.25">
      <c r="A12722" s="224"/>
      <c r="B12722" s="56"/>
      <c r="C12722" s="56"/>
      <c r="D12722" s="57"/>
      <c r="E12722" s="69"/>
      <c r="F12722" s="77"/>
      <c r="G12722" s="63"/>
      <c r="H12722" s="64"/>
      <c r="I12722" s="56"/>
    </row>
    <row r="12723" spans="1:9" hidden="1" x14ac:dyDescent="0.25">
      <c r="A12723" s="224"/>
      <c r="B12723" s="55"/>
      <c r="C12723" s="72"/>
      <c r="D12723" s="57"/>
      <c r="E12723" s="56"/>
      <c r="F12723" s="77"/>
      <c r="G12723" s="63"/>
      <c r="H12723" s="64"/>
      <c r="I12723" s="56"/>
    </row>
    <row r="12724" spans="1:9" hidden="1" x14ac:dyDescent="0.25">
      <c r="A12724" s="224"/>
      <c r="B12724" s="56"/>
      <c r="C12724" s="80"/>
      <c r="D12724" s="83"/>
      <c r="E12724" s="81"/>
      <c r="F12724" s="77"/>
      <c r="G12724" s="63"/>
      <c r="H12724" s="64"/>
      <c r="I12724" s="56"/>
    </row>
    <row r="12725" spans="1:9" hidden="1" x14ac:dyDescent="0.25">
      <c r="A12725" s="224"/>
      <c r="B12725" s="56"/>
      <c r="C12725" s="56"/>
      <c r="D12725" s="83"/>
      <c r="E12725" s="56"/>
      <c r="F12725" s="77"/>
      <c r="G12725" s="63"/>
      <c r="H12725" s="64"/>
      <c r="I12725" s="56"/>
    </row>
    <row r="12726" spans="1:9" hidden="1" x14ac:dyDescent="0.25">
      <c r="A12726" s="224"/>
      <c r="B12726" s="56"/>
      <c r="C12726" s="56"/>
      <c r="D12726" s="83"/>
      <c r="E12726" s="56"/>
      <c r="F12726" s="77"/>
      <c r="G12726" s="63"/>
      <c r="H12726" s="64"/>
      <c r="I12726" s="56"/>
    </row>
    <row r="12727" spans="1:9" hidden="1" x14ac:dyDescent="0.25">
      <c r="A12727" s="224"/>
      <c r="B12727" s="56"/>
      <c r="C12727" s="56"/>
      <c r="D12727" s="57"/>
      <c r="E12727" s="66"/>
      <c r="F12727" s="62"/>
      <c r="G12727" s="63"/>
      <c r="H12727" s="64"/>
      <c r="I12727" s="56"/>
    </row>
    <row r="12728" spans="1:9" hidden="1" x14ac:dyDescent="0.25">
      <c r="A12728" s="224"/>
      <c r="B12728" s="56"/>
      <c r="C12728" s="56"/>
      <c r="D12728" s="83"/>
      <c r="E12728" s="72"/>
      <c r="F12728" s="97"/>
      <c r="G12728" s="63"/>
      <c r="H12728" s="64"/>
      <c r="I12728" s="56"/>
    </row>
    <row r="12729" spans="1:9" hidden="1" x14ac:dyDescent="0.25">
      <c r="A12729" s="224"/>
      <c r="B12729" s="255"/>
      <c r="C12729" s="255"/>
      <c r="D12729" s="57"/>
      <c r="E12729" s="66"/>
      <c r="F12729" s="116"/>
      <c r="G12729" s="63"/>
      <c r="H12729" s="64"/>
      <c r="I12729" s="56"/>
    </row>
    <row r="12730" spans="1:9" hidden="1" x14ac:dyDescent="0.25">
      <c r="A12730" s="224"/>
      <c r="B12730" s="56"/>
      <c r="C12730" s="80"/>
      <c r="D12730" s="57"/>
      <c r="E12730" s="66"/>
      <c r="F12730" s="67"/>
      <c r="G12730" s="63"/>
      <c r="H12730" s="64"/>
      <c r="I12730" s="56"/>
    </row>
    <row r="12731" spans="1:9" hidden="1" x14ac:dyDescent="0.25">
      <c r="A12731" s="224"/>
      <c r="B12731" s="55"/>
      <c r="C12731" s="56"/>
      <c r="D12731" s="128"/>
      <c r="E12731" s="99"/>
      <c r="F12731" s="116"/>
      <c r="G12731" s="63"/>
      <c r="H12731" s="64"/>
      <c r="I12731" s="56"/>
    </row>
    <row r="12732" spans="1:9" hidden="1" x14ac:dyDescent="0.25">
      <c r="A12732" s="224"/>
      <c r="B12732" s="56"/>
      <c r="C12732" s="56"/>
      <c r="D12732" s="57"/>
      <c r="E12732" s="66"/>
      <c r="F12732" s="62"/>
      <c r="G12732" s="63"/>
      <c r="H12732" s="64"/>
      <c r="I12732" s="56"/>
    </row>
    <row r="12733" spans="1:9" hidden="1" x14ac:dyDescent="0.25">
      <c r="A12733" s="224"/>
      <c r="B12733" s="56"/>
      <c r="C12733" s="56"/>
      <c r="D12733" s="57"/>
      <c r="E12733" s="72"/>
      <c r="F12733" s="62"/>
      <c r="G12733" s="63"/>
      <c r="H12733" s="64"/>
      <c r="I12733" s="56"/>
    </row>
    <row r="12734" spans="1:9" hidden="1" x14ac:dyDescent="0.25">
      <c r="A12734" s="224"/>
      <c r="B12734" s="56"/>
      <c r="C12734" s="56"/>
      <c r="D12734" s="57"/>
      <c r="E12734" s="72"/>
      <c r="F12734" s="77"/>
      <c r="G12734" s="63"/>
      <c r="H12734" s="64"/>
      <c r="I12734" s="56"/>
    </row>
    <row r="12735" spans="1:9" hidden="1" x14ac:dyDescent="0.25">
      <c r="A12735" s="224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4"/>
      <c r="B12736" s="55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4"/>
      <c r="B12737" s="56"/>
      <c r="C12737" s="56"/>
      <c r="D12737" s="57"/>
      <c r="E12737" s="72"/>
      <c r="F12737" s="76"/>
      <c r="G12737" s="63"/>
      <c r="H12737" s="64"/>
      <c r="I12737" s="56"/>
    </row>
    <row r="12738" spans="1:9" hidden="1" x14ac:dyDescent="0.25">
      <c r="A12738" s="224"/>
      <c r="B12738" s="55"/>
      <c r="C12738" s="75"/>
      <c r="D12738" s="57"/>
      <c r="E12738" s="72"/>
      <c r="F12738" s="59"/>
      <c r="G12738" s="63"/>
      <c r="H12738" s="64"/>
      <c r="I12738" s="56"/>
    </row>
    <row r="12739" spans="1:9" hidden="1" x14ac:dyDescent="0.25">
      <c r="A12739" s="224"/>
      <c r="B12739" s="56"/>
      <c r="C12739" s="75"/>
      <c r="D12739" s="57"/>
      <c r="E12739" s="65"/>
      <c r="F12739" s="62"/>
      <c r="G12739" s="63"/>
      <c r="H12739" s="64"/>
      <c r="I12739" s="56"/>
    </row>
    <row r="12740" spans="1:9" hidden="1" x14ac:dyDescent="0.25">
      <c r="A12740" s="224"/>
      <c r="B12740" s="68"/>
      <c r="C12740" s="56"/>
      <c r="D12740" s="61"/>
      <c r="E12740" s="56"/>
      <c r="F12740" s="76"/>
      <c r="G12740" s="63"/>
      <c r="H12740" s="64"/>
      <c r="I12740" s="56"/>
    </row>
    <row r="12741" spans="1:9" hidden="1" x14ac:dyDescent="0.25">
      <c r="A12741" s="224"/>
      <c r="B12741" s="60"/>
      <c r="C12741" s="151"/>
      <c r="D12741" s="57"/>
      <c r="E12741" s="56"/>
      <c r="F12741" s="152"/>
      <c r="G12741" s="63"/>
      <c r="H12741" s="64"/>
      <c r="I12741" s="56"/>
    </row>
    <row r="12742" spans="1:9" hidden="1" x14ac:dyDescent="0.25">
      <c r="A12742" s="224"/>
      <c r="B12742" s="56"/>
      <c r="C12742" s="56"/>
      <c r="D12742" s="83"/>
      <c r="E12742" s="86"/>
      <c r="F12742" s="76"/>
      <c r="G12742" s="63"/>
      <c r="H12742" s="64"/>
      <c r="I12742" s="56"/>
    </row>
    <row r="12743" spans="1:9" hidden="1" x14ac:dyDescent="0.25">
      <c r="A12743" s="224"/>
      <c r="B12743" s="56"/>
      <c r="C12743" s="56"/>
      <c r="D12743" s="57"/>
      <c r="E12743" s="69"/>
      <c r="F12743" s="77"/>
      <c r="G12743" s="63"/>
      <c r="H12743" s="64"/>
      <c r="I12743" s="56"/>
    </row>
    <row r="12744" spans="1:9" hidden="1" x14ac:dyDescent="0.25">
      <c r="A12744" s="224"/>
      <c r="B12744" s="56"/>
      <c r="C12744" s="56"/>
      <c r="D12744" s="83"/>
      <c r="E12744" s="56"/>
      <c r="F12744" s="77"/>
      <c r="G12744" s="63"/>
      <c r="H12744" s="64"/>
      <c r="I12744" s="56"/>
    </row>
    <row r="12745" spans="1:9" hidden="1" x14ac:dyDescent="0.25">
      <c r="A12745" s="224"/>
      <c r="B12745" s="56"/>
      <c r="C12745" s="56"/>
      <c r="D12745" s="83"/>
      <c r="E12745" s="56"/>
      <c r="F12745" s="77"/>
      <c r="G12745" s="63"/>
      <c r="H12745" s="64"/>
      <c r="I12745" s="56"/>
    </row>
    <row r="12746" spans="1:9" hidden="1" x14ac:dyDescent="0.25">
      <c r="A12746" s="224"/>
      <c r="B12746" s="56"/>
      <c r="C12746" s="81"/>
      <c r="D12746" s="510"/>
      <c r="E12746" s="420"/>
      <c r="F12746" s="56"/>
      <c r="G12746" s="63"/>
      <c r="H12746" s="64"/>
      <c r="I12746" s="56"/>
    </row>
    <row r="12747" spans="1:9" hidden="1" x14ac:dyDescent="0.25">
      <c r="A12747" s="224"/>
      <c r="B12747" s="56"/>
      <c r="C12747" s="80"/>
      <c r="D12747" s="57"/>
      <c r="E12747" s="72"/>
      <c r="F12747" s="62"/>
      <c r="G12747" s="63"/>
      <c r="H12747" s="64"/>
      <c r="I12747" s="56"/>
    </row>
    <row r="12748" spans="1:9" hidden="1" x14ac:dyDescent="0.25">
      <c r="A12748" s="224"/>
      <c r="B12748" s="56"/>
      <c r="C12748" s="56"/>
      <c r="D12748" s="57"/>
      <c r="E12748" s="72"/>
      <c r="F12748" s="56"/>
      <c r="G12748" s="63"/>
      <c r="H12748" s="64"/>
      <c r="I12748" s="56"/>
    </row>
    <row r="12749" spans="1:9" hidden="1" x14ac:dyDescent="0.25">
      <c r="A12749" s="224"/>
      <c r="B12749" s="56"/>
      <c r="C12749" s="56"/>
      <c r="D12749" s="57"/>
      <c r="E12749" s="56"/>
      <c r="F12749" s="59"/>
      <c r="G12749" s="63"/>
      <c r="H12749" s="64"/>
      <c r="I12749" s="56"/>
    </row>
    <row r="12750" spans="1:9" hidden="1" x14ac:dyDescent="0.25">
      <c r="A12750" s="224"/>
      <c r="B12750" s="56"/>
      <c r="C12750" s="56"/>
      <c r="D12750" s="57"/>
      <c r="E12750" s="69"/>
      <c r="F12750" s="77"/>
      <c r="G12750" s="63"/>
      <c r="H12750" s="64"/>
      <c r="I12750" s="56"/>
    </row>
    <row r="12751" spans="1:9" hidden="1" x14ac:dyDescent="0.25">
      <c r="A12751" s="224"/>
      <c r="B12751" s="56"/>
      <c r="C12751" s="126"/>
      <c r="D12751" s="57"/>
      <c r="E12751" s="72"/>
      <c r="F12751" s="62"/>
      <c r="G12751" s="63"/>
      <c r="H12751" s="64"/>
      <c r="I12751" s="56"/>
    </row>
    <row r="12752" spans="1:9" hidden="1" x14ac:dyDescent="0.25">
      <c r="A12752" s="224"/>
      <c r="B12752" s="56"/>
      <c r="C12752" s="126"/>
      <c r="D12752" s="57"/>
      <c r="E12752" s="72"/>
      <c r="F12752" s="62"/>
      <c r="G12752" s="63"/>
      <c r="H12752" s="64"/>
      <c r="I12752" s="56"/>
    </row>
    <row r="12753" spans="1:9" hidden="1" x14ac:dyDescent="0.25">
      <c r="A12753" s="224"/>
      <c r="B12753" s="55"/>
      <c r="C12753" s="56"/>
      <c r="D12753" s="98"/>
      <c r="E12753" s="99"/>
      <c r="F12753" s="120"/>
      <c r="G12753" s="63"/>
      <c r="H12753" s="64"/>
      <c r="I12753" s="56"/>
    </row>
    <row r="12754" spans="1:9" hidden="1" x14ac:dyDescent="0.25">
      <c r="A12754" s="224"/>
      <c r="B12754" s="56"/>
      <c r="C12754" s="56"/>
      <c r="D12754" s="57"/>
      <c r="E12754" s="72"/>
      <c r="F12754" s="62"/>
      <c r="G12754" s="63"/>
      <c r="H12754" s="64"/>
      <c r="I12754" s="56"/>
    </row>
    <row r="12755" spans="1:9" hidden="1" x14ac:dyDescent="0.25">
      <c r="A12755" s="224"/>
      <c r="B12755" s="56"/>
      <c r="C12755" s="56"/>
      <c r="D12755" s="57"/>
      <c r="E12755" s="69"/>
      <c r="F12755" s="59"/>
      <c r="G12755" s="63"/>
      <c r="H12755" s="106"/>
      <c r="I12755" s="56"/>
    </row>
    <row r="12756" spans="1:9" hidden="1" x14ac:dyDescent="0.25">
      <c r="A12756" s="224"/>
      <c r="B12756" s="56"/>
      <c r="C12756" s="56"/>
      <c r="D12756" s="57"/>
      <c r="E12756" s="69"/>
      <c r="F12756" s="77"/>
      <c r="G12756" s="63"/>
      <c r="H12756" s="106"/>
      <c r="I12756" s="56"/>
    </row>
    <row r="12757" spans="1:9" hidden="1" x14ac:dyDescent="0.25">
      <c r="A12757" s="224"/>
      <c r="B12757" s="56"/>
      <c r="C12757" s="456"/>
      <c r="D12757" s="699"/>
      <c r="E12757" s="700"/>
      <c r="F12757" s="63"/>
      <c r="G12757" s="63"/>
      <c r="H12757" s="106"/>
      <c r="I12757" s="56"/>
    </row>
    <row r="12758" spans="1:9" hidden="1" x14ac:dyDescent="0.25">
      <c r="A12758" s="224"/>
      <c r="B12758" s="80"/>
      <c r="C12758" s="65"/>
      <c r="D12758" s="699"/>
      <c r="E12758" s="700"/>
      <c r="F12758" s="63"/>
      <c r="G12758" s="63"/>
      <c r="H12758" s="56"/>
      <c r="I12758" s="56"/>
    </row>
    <row r="12759" spans="1:9" hidden="1" x14ac:dyDescent="0.25">
      <c r="A12759" s="224"/>
      <c r="B12759" s="56"/>
      <c r="C12759" s="71"/>
      <c r="D12759" s="57"/>
      <c r="E12759" s="72"/>
      <c r="F12759" s="62"/>
      <c r="G12759" s="63"/>
      <c r="H12759" s="56"/>
      <c r="I12759" s="56"/>
    </row>
    <row r="12760" spans="1:9" hidden="1" x14ac:dyDescent="0.25">
      <c r="A12760" s="224"/>
      <c r="B12760" s="74"/>
      <c r="C12760" s="56"/>
      <c r="D12760" s="57"/>
      <c r="E12760" s="72"/>
      <c r="F12760" s="62"/>
      <c r="G12760" s="63"/>
      <c r="H12760" s="64"/>
      <c r="I12760" s="56"/>
    </row>
    <row r="12761" spans="1:9" hidden="1" x14ac:dyDescent="0.25">
      <c r="A12761" s="224"/>
      <c r="B12761" s="56"/>
      <c r="C12761" s="71"/>
      <c r="D12761" s="57"/>
      <c r="E12761" s="72"/>
      <c r="F12761" s="62"/>
      <c r="G12761" s="63"/>
      <c r="H12761" s="64"/>
      <c r="I12761" s="56"/>
    </row>
    <row r="12762" spans="1:9" hidden="1" x14ac:dyDescent="0.25">
      <c r="A12762" s="224"/>
      <c r="B12762" s="56"/>
      <c r="C12762" s="56"/>
      <c r="D12762" s="61"/>
      <c r="E12762" s="72"/>
      <c r="F12762" s="76"/>
      <c r="G12762" s="63"/>
      <c r="H12762" s="64"/>
      <c r="I12762" s="56"/>
    </row>
    <row r="12763" spans="1:9" hidden="1" x14ac:dyDescent="0.25">
      <c r="A12763" s="224"/>
      <c r="B12763" s="56"/>
      <c r="C12763" s="56"/>
      <c r="D12763" s="57"/>
      <c r="E12763" s="72"/>
      <c r="F12763" s="67"/>
      <c r="G12763" s="63"/>
      <c r="H12763" s="64"/>
      <c r="I12763" s="56"/>
    </row>
    <row r="12764" spans="1:9" hidden="1" x14ac:dyDescent="0.25">
      <c r="A12764" s="224"/>
      <c r="B12764" s="56"/>
      <c r="C12764" s="56"/>
      <c r="D12764" s="57"/>
      <c r="E12764" s="66"/>
      <c r="F12764" s="62"/>
      <c r="G12764" s="63"/>
      <c r="H12764" s="64"/>
      <c r="I12764" s="56"/>
    </row>
    <row r="12765" spans="1:9" hidden="1" x14ac:dyDescent="0.25">
      <c r="A12765" s="224"/>
      <c r="B12765" s="255"/>
      <c r="C12765" s="56"/>
      <c r="D12765" s="57"/>
      <c r="E12765" s="66"/>
      <c r="F12765" s="62"/>
      <c r="G12765" s="63"/>
      <c r="H12765" s="64"/>
      <c r="I12765" s="56"/>
    </row>
    <row r="12766" spans="1:9" hidden="1" x14ac:dyDescent="0.25">
      <c r="A12766" s="224"/>
      <c r="B12766" s="56"/>
      <c r="C12766" s="88"/>
      <c r="D12766" s="57"/>
      <c r="E12766" s="56"/>
      <c r="F12766" s="62"/>
      <c r="G12766" s="63"/>
      <c r="H12766" s="64"/>
      <c r="I12766" s="56"/>
    </row>
    <row r="12767" spans="1:9" hidden="1" x14ac:dyDescent="0.25">
      <c r="A12767" s="224"/>
      <c r="B12767" s="56"/>
      <c r="C12767" s="56"/>
      <c r="D12767" s="108"/>
      <c r="E12767" s="69"/>
      <c r="F12767" s="77"/>
      <c r="G12767" s="63"/>
      <c r="H12767" s="64"/>
      <c r="I12767" s="56"/>
    </row>
    <row r="12768" spans="1:9" hidden="1" x14ac:dyDescent="0.25">
      <c r="A12768" s="224"/>
      <c r="B12768" s="55"/>
      <c r="C12768" s="56"/>
      <c r="D12768" s="108"/>
      <c r="E12768" s="99"/>
      <c r="F12768" s="77"/>
      <c r="G12768" s="63"/>
      <c r="H12768" s="64"/>
      <c r="I12768" s="56"/>
    </row>
    <row r="12769" spans="1:9" hidden="1" x14ac:dyDescent="0.25">
      <c r="A12769" s="224"/>
      <c r="B12769" s="55"/>
      <c r="C12769" s="123"/>
      <c r="D12769" s="57"/>
      <c r="E12769" s="72"/>
      <c r="F12769" s="62"/>
      <c r="G12769" s="63"/>
      <c r="H12769" s="64"/>
      <c r="I12769" s="56"/>
    </row>
    <row r="12770" spans="1:9" hidden="1" x14ac:dyDescent="0.25">
      <c r="A12770" s="224"/>
      <c r="B12770" s="74"/>
      <c r="C12770" s="56"/>
      <c r="D12770" s="57"/>
      <c r="E12770" s="66"/>
      <c r="F12770" s="76"/>
      <c r="G12770" s="63"/>
      <c r="H12770" s="64"/>
      <c r="I12770" s="56"/>
    </row>
    <row r="12771" spans="1:9" hidden="1" x14ac:dyDescent="0.25">
      <c r="A12771" s="224"/>
      <c r="B12771" s="56"/>
      <c r="C12771" s="56"/>
      <c r="D12771" s="57"/>
      <c r="E12771" s="66"/>
      <c r="F12771" s="62"/>
      <c r="G12771" s="63"/>
      <c r="H12771" s="64"/>
      <c r="I12771" s="56"/>
    </row>
    <row r="12772" spans="1:9" hidden="1" x14ac:dyDescent="0.25">
      <c r="A12772" s="224"/>
      <c r="B12772" s="56"/>
      <c r="C12772" s="456"/>
      <c r="D12772" s="57"/>
      <c r="E12772" s="700"/>
      <c r="F12772" s="63"/>
      <c r="G12772" s="63"/>
      <c r="H12772" s="64"/>
      <c r="I12772" s="56"/>
    </row>
    <row r="12773" spans="1:9" hidden="1" x14ac:dyDescent="0.25">
      <c r="A12773" s="224"/>
      <c r="B12773" s="80"/>
      <c r="C12773" s="65"/>
      <c r="D12773" s="57"/>
      <c r="E12773" s="700"/>
      <c r="F12773" s="63"/>
      <c r="G12773" s="63"/>
      <c r="H12773" s="56"/>
      <c r="I12773" s="56"/>
    </row>
    <row r="12774" spans="1:9" hidden="1" x14ac:dyDescent="0.25">
      <c r="A12774" s="224"/>
      <c r="B12774" s="56"/>
      <c r="C12774" s="56"/>
      <c r="D12774" s="57"/>
      <c r="E12774" s="66"/>
      <c r="F12774" s="62"/>
      <c r="G12774" s="63"/>
      <c r="H12774" s="56"/>
      <c r="I12774" s="56"/>
    </row>
    <row r="12775" spans="1:9" hidden="1" x14ac:dyDescent="0.25">
      <c r="A12775" s="224"/>
      <c r="B12775" s="60"/>
      <c r="C12775" s="151"/>
      <c r="D12775" s="57"/>
      <c r="E12775" s="56"/>
      <c r="F12775" s="152"/>
      <c r="G12775" s="63"/>
      <c r="H12775" s="64"/>
      <c r="I12775" s="56"/>
    </row>
    <row r="12776" spans="1:9" hidden="1" x14ac:dyDescent="0.25">
      <c r="A12776" s="224"/>
      <c r="B12776" s="56"/>
      <c r="C12776" s="56"/>
      <c r="D12776" s="83"/>
      <c r="E12776" s="66"/>
      <c r="F12776" s="62"/>
      <c r="G12776" s="63"/>
      <c r="H12776" s="64"/>
      <c r="I12776" s="56"/>
    </row>
    <row r="12777" spans="1:9" hidden="1" x14ac:dyDescent="0.25">
      <c r="A12777" s="224"/>
      <c r="B12777" s="56"/>
      <c r="C12777" s="56"/>
      <c r="D12777" s="83"/>
      <c r="E12777" s="66"/>
      <c r="F12777" s="62"/>
      <c r="G12777" s="63"/>
      <c r="H12777" s="64"/>
      <c r="I12777" s="56"/>
    </row>
    <row r="12778" spans="1:9" hidden="1" x14ac:dyDescent="0.25">
      <c r="A12778" s="224"/>
      <c r="B12778" s="56"/>
      <c r="C12778" s="56"/>
      <c r="D12778" s="83"/>
      <c r="E12778" s="66"/>
      <c r="F12778" s="62"/>
      <c r="G12778" s="63"/>
      <c r="H12778" s="64"/>
      <c r="I12778" s="56"/>
    </row>
    <row r="12779" spans="1:9" hidden="1" x14ac:dyDescent="0.25">
      <c r="A12779" s="224"/>
      <c r="B12779" s="56"/>
      <c r="C12779" s="56"/>
      <c r="D12779" s="83"/>
      <c r="E12779" s="66"/>
      <c r="F12779" s="62"/>
      <c r="G12779" s="63"/>
      <c r="H12779" s="64"/>
      <c r="I12779" s="56"/>
    </row>
    <row r="12780" spans="1:9" hidden="1" x14ac:dyDescent="0.25">
      <c r="A12780" s="224"/>
      <c r="B12780" s="56"/>
      <c r="C12780" s="56"/>
      <c r="D12780" s="83"/>
      <c r="E12780" s="66"/>
      <c r="F12780" s="62"/>
      <c r="G12780" s="63"/>
      <c r="H12780" s="64"/>
      <c r="I12780" s="56"/>
    </row>
    <row r="12781" spans="1:9" hidden="1" x14ac:dyDescent="0.25">
      <c r="A12781" s="224"/>
      <c r="B12781" s="56"/>
      <c r="C12781" s="56"/>
      <c r="D12781" s="83"/>
      <c r="E12781" s="66"/>
      <c r="F12781" s="62"/>
      <c r="G12781" s="63"/>
      <c r="H12781" s="64"/>
      <c r="I12781" s="56"/>
    </row>
    <row r="12782" spans="1:9" hidden="1" x14ac:dyDescent="0.25">
      <c r="A12782" s="224"/>
      <c r="B12782" s="56"/>
      <c r="C12782" s="56"/>
      <c r="D12782" s="83"/>
      <c r="E12782" s="66"/>
      <c r="F12782" s="62"/>
      <c r="G12782" s="63"/>
      <c r="H12782" s="64"/>
      <c r="I12782" s="56"/>
    </row>
    <row r="12783" spans="1:9" hidden="1" x14ac:dyDescent="0.25">
      <c r="A12783" s="224"/>
      <c r="B12783" s="95"/>
      <c r="C12783" s="56"/>
      <c r="D12783" s="57"/>
      <c r="E12783" s="66"/>
      <c r="F12783" s="76"/>
      <c r="G12783" s="63"/>
      <c r="H12783" s="64"/>
      <c r="I12783" s="56"/>
    </row>
    <row r="12784" spans="1:9" hidden="1" x14ac:dyDescent="0.25">
      <c r="A12784" s="224"/>
      <c r="B12784" s="55"/>
      <c r="C12784" s="74"/>
      <c r="D12784" s="57"/>
      <c r="E12784" s="56"/>
      <c r="F12784" s="77"/>
      <c r="G12784" s="63"/>
      <c r="H12784" s="106"/>
      <c r="I12784" s="56"/>
    </row>
    <row r="12785" spans="1:9" hidden="1" x14ac:dyDescent="0.25">
      <c r="A12785" s="224"/>
      <c r="B12785" s="56"/>
      <c r="C12785" s="56"/>
      <c r="D12785" s="57"/>
      <c r="E12785" s="66"/>
      <c r="F12785" s="62"/>
      <c r="G12785" s="63"/>
      <c r="H12785" s="64"/>
      <c r="I12785" s="56"/>
    </row>
    <row r="12786" spans="1:9" hidden="1" x14ac:dyDescent="0.25">
      <c r="A12786" s="224"/>
      <c r="B12786" s="56"/>
      <c r="C12786" s="56"/>
      <c r="D12786" s="57"/>
      <c r="E12786" s="72"/>
      <c r="F12786" s="76"/>
      <c r="G12786" s="63"/>
      <c r="H12786" s="64"/>
      <c r="I12786" s="56"/>
    </row>
    <row r="12787" spans="1:9" hidden="1" x14ac:dyDescent="0.25">
      <c r="A12787" s="224"/>
      <c r="B12787" s="81"/>
      <c r="C12787" s="56"/>
      <c r="D12787" s="57"/>
      <c r="E12787" s="66"/>
      <c r="F12787" s="62"/>
      <c r="G12787" s="63"/>
      <c r="H12787" s="64"/>
      <c r="I12787" s="56"/>
    </row>
    <row r="12788" spans="1:9" hidden="1" x14ac:dyDescent="0.25">
      <c r="A12788" s="224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4"/>
      <c r="B12789" s="60"/>
      <c r="C12789" s="56"/>
      <c r="D12789" s="61"/>
      <c r="E12789" s="56"/>
      <c r="F12789" s="62"/>
      <c r="G12789" s="63"/>
      <c r="H12789" s="64"/>
      <c r="I12789" s="56"/>
    </row>
    <row r="12790" spans="1:9" hidden="1" x14ac:dyDescent="0.25">
      <c r="A12790" s="224"/>
      <c r="B12790" s="55"/>
      <c r="C12790" s="56"/>
      <c r="D12790" s="693"/>
      <c r="E12790" s="99"/>
      <c r="F12790" s="116"/>
      <c r="G12790" s="63"/>
      <c r="H12790" s="64"/>
      <c r="I12790" s="56"/>
    </row>
    <row r="12791" spans="1:9" hidden="1" x14ac:dyDescent="0.25">
      <c r="A12791" s="224"/>
      <c r="B12791" s="55"/>
      <c r="C12791" s="56"/>
      <c r="D12791" s="693"/>
      <c r="E12791" s="99"/>
      <c r="F12791" s="116"/>
      <c r="G12791" s="63"/>
      <c r="H12791" s="64"/>
      <c r="I12791" s="56"/>
    </row>
    <row r="12792" spans="1:9" hidden="1" x14ac:dyDescent="0.25">
      <c r="A12792" s="224"/>
      <c r="B12792" s="55"/>
      <c r="C12792" s="56"/>
      <c r="D12792" s="693"/>
      <c r="E12792" s="99"/>
      <c r="F12792" s="116"/>
      <c r="G12792" s="63"/>
      <c r="H12792" s="64"/>
      <c r="I12792" s="56"/>
    </row>
    <row r="12793" spans="1:9" hidden="1" x14ac:dyDescent="0.25">
      <c r="A12793" s="224"/>
      <c r="B12793" s="55"/>
      <c r="C12793" s="56"/>
      <c r="D12793" s="693"/>
      <c r="E12793" s="99"/>
      <c r="F12793" s="116"/>
      <c r="G12793" s="63"/>
      <c r="H12793" s="64"/>
      <c r="I12793" s="56"/>
    </row>
    <row r="12794" spans="1:9" hidden="1" x14ac:dyDescent="0.25">
      <c r="A12794" s="224"/>
      <c r="B12794" s="55"/>
      <c r="C12794" s="56"/>
      <c r="D12794" s="693"/>
      <c r="E12794" s="99"/>
      <c r="F12794" s="116"/>
      <c r="G12794" s="63"/>
      <c r="H12794" s="64"/>
      <c r="I12794" s="56"/>
    </row>
    <row r="12795" spans="1:9" hidden="1" x14ac:dyDescent="0.25">
      <c r="A12795" s="224"/>
      <c r="B12795" s="81"/>
      <c r="C12795" s="108"/>
      <c r="D12795" s="69"/>
      <c r="E12795" s="77"/>
      <c r="F12795" s="63"/>
      <c r="G12795" s="64"/>
      <c r="H12795" s="64"/>
      <c r="I12795" s="56"/>
    </row>
    <row r="12796" spans="1:9" hidden="1" x14ac:dyDescent="0.25">
      <c r="A12796" s="224"/>
      <c r="B12796" s="56"/>
      <c r="C12796" s="56"/>
      <c r="D12796" s="57"/>
      <c r="E12796" s="72"/>
      <c r="F12796" s="58"/>
      <c r="G12796" s="63"/>
      <c r="H12796" s="56"/>
      <c r="I12796" s="56"/>
    </row>
    <row r="12797" spans="1:9" hidden="1" x14ac:dyDescent="0.25">
      <c r="A12797" s="224"/>
      <c r="B12797" s="55"/>
      <c r="C12797" s="56"/>
      <c r="D12797" s="128"/>
      <c r="E12797" s="99"/>
      <c r="F12797" s="116"/>
      <c r="G12797" s="63"/>
      <c r="H12797" s="106"/>
      <c r="I12797" s="56"/>
    </row>
    <row r="12798" spans="1:9" hidden="1" x14ac:dyDescent="0.25">
      <c r="A12798" s="224"/>
      <c r="B12798" s="81"/>
      <c r="C12798" s="56"/>
      <c r="D12798" s="57"/>
      <c r="E12798" s="72"/>
      <c r="F12798" s="62"/>
      <c r="G12798" s="63"/>
      <c r="H12798" s="106"/>
      <c r="I12798" s="56"/>
    </row>
    <row r="12799" spans="1:9" hidden="1" x14ac:dyDescent="0.25">
      <c r="A12799" s="224"/>
      <c r="B12799" s="56"/>
      <c r="C12799" s="56"/>
      <c r="D12799" s="57"/>
      <c r="E12799" s="66"/>
      <c r="F12799" s="62"/>
      <c r="G12799" s="63"/>
      <c r="H12799" s="106"/>
      <c r="I12799" s="56"/>
    </row>
    <row r="12800" spans="1:9" hidden="1" x14ac:dyDescent="0.25">
      <c r="A12800" s="224"/>
      <c r="B12800" s="56"/>
      <c r="C12800" s="57"/>
      <c r="D12800" s="72"/>
      <c r="E12800" s="56"/>
      <c r="F12800" s="63"/>
      <c r="G12800" s="63"/>
      <c r="H12800" s="106"/>
      <c r="I12800" s="56"/>
    </row>
    <row r="12801" spans="1:9" hidden="1" x14ac:dyDescent="0.25">
      <c r="A12801" s="224"/>
      <c r="B12801" s="56"/>
      <c r="C12801" s="56"/>
      <c r="D12801" s="57"/>
      <c r="E12801" s="56"/>
      <c r="F12801" s="58"/>
      <c r="G12801" s="63"/>
      <c r="H12801" s="106"/>
      <c r="I12801" s="56"/>
    </row>
    <row r="12802" spans="1:9" hidden="1" x14ac:dyDescent="0.25">
      <c r="A12802" s="224"/>
      <c r="B12802" s="56"/>
      <c r="C12802" s="56"/>
      <c r="D12802" s="57"/>
      <c r="E12802" s="66"/>
      <c r="F12802" s="59"/>
      <c r="G12802" s="63"/>
      <c r="H12802" s="106"/>
      <c r="I12802" s="56"/>
    </row>
    <row r="12803" spans="1:9" hidden="1" x14ac:dyDescent="0.25">
      <c r="A12803" s="224"/>
      <c r="B12803" s="55"/>
      <c r="C12803" s="56"/>
      <c r="D12803" s="128"/>
      <c r="E12803" s="99"/>
      <c r="F12803" s="116"/>
      <c r="G12803" s="63"/>
      <c r="H12803" s="106"/>
      <c r="I12803" s="56"/>
    </row>
    <row r="12804" spans="1:9" hidden="1" x14ac:dyDescent="0.25">
      <c r="A12804" s="224"/>
      <c r="B12804" s="56"/>
      <c r="C12804" s="56"/>
      <c r="D12804" s="57"/>
      <c r="E12804" s="66"/>
      <c r="F12804" s="76"/>
      <c r="G12804" s="63"/>
      <c r="H12804" s="106"/>
      <c r="I12804" s="56"/>
    </row>
    <row r="12805" spans="1:9" hidden="1" x14ac:dyDescent="0.25">
      <c r="A12805" s="224"/>
      <c r="B12805" s="56"/>
      <c r="C12805" s="56"/>
      <c r="D12805" s="57"/>
      <c r="E12805" s="72"/>
      <c r="F12805" s="62"/>
      <c r="G12805" s="63"/>
      <c r="H12805" s="106"/>
      <c r="I12805" s="56"/>
    </row>
    <row r="12806" spans="1:9" hidden="1" x14ac:dyDescent="0.25">
      <c r="A12806" s="224"/>
      <c r="B12806" s="56"/>
      <c r="C12806" s="56"/>
      <c r="D12806" s="57"/>
      <c r="E12806" s="72"/>
      <c r="F12806" s="62"/>
      <c r="G12806" s="63"/>
      <c r="H12806" s="64"/>
      <c r="I12806" s="56"/>
    </row>
    <row r="12807" spans="1:9" hidden="1" x14ac:dyDescent="0.25">
      <c r="A12807" s="224"/>
      <c r="B12807" s="55"/>
      <c r="C12807" s="56"/>
      <c r="D12807" s="57"/>
      <c r="E12807" s="56"/>
      <c r="F12807" s="62"/>
      <c r="G12807" s="63"/>
      <c r="H12807" s="64"/>
      <c r="I12807" s="56"/>
    </row>
    <row r="12808" spans="1:9" hidden="1" x14ac:dyDescent="0.25">
      <c r="A12808" s="224"/>
      <c r="B12808" s="56"/>
      <c r="C12808" s="71"/>
      <c r="D12808" s="57"/>
      <c r="E12808" s="72"/>
      <c r="F12808" s="62"/>
      <c r="G12808" s="63"/>
      <c r="H12808" s="64"/>
      <c r="I12808" s="56"/>
    </row>
    <row r="12809" spans="1:9" hidden="1" x14ac:dyDescent="0.25">
      <c r="A12809" s="224"/>
      <c r="B12809" s="55"/>
      <c r="C12809" s="56"/>
      <c r="D12809" s="128"/>
      <c r="E12809" s="99"/>
      <c r="F12809" s="62"/>
      <c r="G12809" s="63"/>
      <c r="H12809" s="64"/>
      <c r="I12809" s="56"/>
    </row>
    <row r="12810" spans="1:9" hidden="1" x14ac:dyDescent="0.25">
      <c r="A12810" s="224"/>
      <c r="B12810" s="55"/>
      <c r="C12810" s="65"/>
      <c r="D12810" s="698"/>
      <c r="E12810" s="99"/>
      <c r="F12810" s="62"/>
      <c r="G12810" s="63"/>
      <c r="H12810" s="56"/>
      <c r="I12810" s="56"/>
    </row>
    <row r="12811" spans="1:9" hidden="1" x14ac:dyDescent="0.25">
      <c r="A12811" s="224"/>
      <c r="B12811" s="55"/>
      <c r="C12811" s="65"/>
      <c r="D12811" s="698"/>
      <c r="E12811" s="99"/>
      <c r="F12811" s="62"/>
      <c r="G12811" s="63"/>
      <c r="H12811" s="56"/>
      <c r="I12811" s="56"/>
    </row>
    <row r="12812" spans="1:9" hidden="1" x14ac:dyDescent="0.25">
      <c r="A12812" s="224"/>
      <c r="B12812" s="55"/>
      <c r="C12812" s="65"/>
      <c r="D12812" s="698"/>
      <c r="E12812" s="99"/>
      <c r="F12812" s="62"/>
      <c r="G12812" s="63"/>
      <c r="H12812" s="56"/>
      <c r="I12812" s="56"/>
    </row>
    <row r="12813" spans="1:9" hidden="1" x14ac:dyDescent="0.25">
      <c r="A12813" s="224"/>
      <c r="B12813" s="55"/>
      <c r="C12813" s="56"/>
      <c r="D12813" s="65"/>
      <c r="E12813" s="99"/>
      <c r="F12813" s="63"/>
      <c r="G12813" s="63"/>
      <c r="H12813" s="56"/>
      <c r="I12813" s="56"/>
    </row>
    <row r="12814" spans="1:9" hidden="1" x14ac:dyDescent="0.25">
      <c r="A12814" s="224"/>
      <c r="B12814" s="55"/>
      <c r="C12814" s="56"/>
      <c r="D12814" s="65"/>
      <c r="E12814" s="99"/>
      <c r="F12814" s="116"/>
      <c r="G12814" s="63"/>
      <c r="H12814" s="56"/>
      <c r="I12814" s="56"/>
    </row>
    <row r="12815" spans="1:9" hidden="1" x14ac:dyDescent="0.25">
      <c r="A12815" s="224"/>
      <c r="B12815" s="55"/>
      <c r="C12815" s="56"/>
      <c r="D12815" s="65"/>
      <c r="E12815" s="99"/>
      <c r="F12815" s="63"/>
      <c r="G12815" s="63"/>
      <c r="H12815" s="56"/>
      <c r="I12815" s="56"/>
    </row>
    <row r="12816" spans="1:9" hidden="1" x14ac:dyDescent="0.25">
      <c r="A12816" s="224"/>
      <c r="B12816" s="55"/>
      <c r="C12816" s="75"/>
      <c r="D12816" s="57"/>
      <c r="E12816" s="68"/>
      <c r="F12816" s="77"/>
      <c r="G12816" s="63"/>
      <c r="H12816" s="56"/>
      <c r="I12816" s="56"/>
    </row>
    <row r="12817" spans="1:9" hidden="1" x14ac:dyDescent="0.25">
      <c r="A12817" s="224"/>
      <c r="B12817" s="56"/>
      <c r="C12817" s="56"/>
      <c r="D12817" s="57"/>
      <c r="E12817" s="66"/>
      <c r="F12817" s="62"/>
      <c r="G12817" s="63"/>
      <c r="H12817" s="64"/>
      <c r="I12817" s="56"/>
    </row>
    <row r="12818" spans="1:9" hidden="1" x14ac:dyDescent="0.25">
      <c r="A12818" s="224"/>
      <c r="B12818" s="56"/>
      <c r="C12818" s="56"/>
      <c r="D12818" s="57"/>
      <c r="E12818" s="69"/>
      <c r="F12818" s="77"/>
      <c r="G12818" s="63"/>
      <c r="H12818" s="64"/>
      <c r="I12818" s="56"/>
    </row>
    <row r="12819" spans="1:9" hidden="1" x14ac:dyDescent="0.25">
      <c r="A12819" s="224"/>
      <c r="B12819" s="56"/>
      <c r="C12819" s="56"/>
      <c r="D12819" s="83"/>
      <c r="E12819" s="56"/>
      <c r="F12819" s="77"/>
      <c r="G12819" s="63"/>
      <c r="H12819" s="64"/>
      <c r="I12819" s="56"/>
    </row>
    <row r="12820" spans="1:9" hidden="1" x14ac:dyDescent="0.25">
      <c r="A12820" s="224"/>
      <c r="B12820" s="81"/>
      <c r="C12820" s="56"/>
      <c r="D12820" s="57"/>
      <c r="E12820" s="72"/>
      <c r="F12820" s="58"/>
      <c r="G12820" s="63"/>
      <c r="H12820" s="64"/>
      <c r="I12820" s="56"/>
    </row>
    <row r="12821" spans="1:9" hidden="1" x14ac:dyDescent="0.25">
      <c r="A12821" s="224"/>
      <c r="B12821" s="55"/>
      <c r="C12821" s="56"/>
      <c r="D12821" s="57"/>
      <c r="E12821" s="86"/>
      <c r="F12821" s="62"/>
      <c r="G12821" s="63"/>
      <c r="H12821" s="64"/>
      <c r="I12821" s="56"/>
    </row>
    <row r="12822" spans="1:9" hidden="1" x14ac:dyDescent="0.25">
      <c r="A12822" s="224"/>
      <c r="B12822" s="56"/>
      <c r="C12822" s="56"/>
      <c r="D12822" s="57"/>
      <c r="E12822" s="69"/>
      <c r="F12822" s="77"/>
      <c r="G12822" s="63"/>
      <c r="H12822" s="64"/>
      <c r="I12822" s="56"/>
    </row>
    <row r="12823" spans="1:9" hidden="1" x14ac:dyDescent="0.25">
      <c r="A12823" s="224"/>
      <c r="B12823" s="56"/>
      <c r="C12823" s="56"/>
      <c r="D12823" s="57"/>
      <c r="E12823" s="69"/>
      <c r="F12823" s="62"/>
      <c r="G12823" s="63"/>
      <c r="H12823" s="64"/>
      <c r="I12823" s="56"/>
    </row>
    <row r="12824" spans="1:9" hidden="1" x14ac:dyDescent="0.25">
      <c r="A12824" s="224"/>
      <c r="B12824" s="74"/>
      <c r="C12824" s="56"/>
      <c r="D12824" s="57"/>
      <c r="E12824" s="66"/>
      <c r="F12824" s="62"/>
      <c r="G12824" s="63"/>
      <c r="H12824" s="64"/>
      <c r="I12824" s="56"/>
    </row>
    <row r="12825" spans="1:9" hidden="1" x14ac:dyDescent="0.25">
      <c r="A12825" s="224"/>
      <c r="B12825" s="81"/>
      <c r="C12825" s="56"/>
      <c r="D12825" s="57"/>
      <c r="E12825" s="72"/>
      <c r="F12825" s="76"/>
      <c r="G12825" s="63"/>
      <c r="H12825" s="64"/>
      <c r="I12825" s="56"/>
    </row>
    <row r="12826" spans="1:9" hidden="1" x14ac:dyDescent="0.25">
      <c r="A12826" s="224"/>
      <c r="B12826" s="68"/>
      <c r="C12826" s="56"/>
      <c r="D12826" s="61"/>
      <c r="E12826" s="56"/>
      <c r="F12826" s="76"/>
      <c r="G12826" s="63"/>
      <c r="H12826" s="64"/>
      <c r="I12826" s="56"/>
    </row>
    <row r="12827" spans="1:9" hidden="1" x14ac:dyDescent="0.25">
      <c r="A12827" s="224"/>
      <c r="B12827" s="56"/>
      <c r="C12827" s="56"/>
      <c r="D12827" s="57"/>
      <c r="E12827" s="66"/>
      <c r="F12827" s="76"/>
      <c r="G12827" s="63"/>
      <c r="H12827" s="64"/>
      <c r="I12827" s="56"/>
    </row>
    <row r="12828" spans="1:9" hidden="1" x14ac:dyDescent="0.25">
      <c r="A12828" s="224"/>
      <c r="B12828" s="55"/>
      <c r="C12828" s="56"/>
      <c r="D12828" s="128"/>
      <c r="E12828" s="99"/>
      <c r="F12828" s="116"/>
      <c r="G12828" s="63"/>
      <c r="H12828" s="64"/>
      <c r="I12828" s="56"/>
    </row>
    <row r="12829" spans="1:9" hidden="1" x14ac:dyDescent="0.25">
      <c r="A12829" s="224"/>
      <c r="B12829" s="68"/>
      <c r="C12829" s="56"/>
      <c r="D12829" s="57"/>
      <c r="E12829" s="86"/>
      <c r="F12829" s="62"/>
      <c r="G12829" s="63"/>
      <c r="H12829" s="64"/>
      <c r="I12829" s="56"/>
    </row>
    <row r="12830" spans="1:9" hidden="1" x14ac:dyDescent="0.25">
      <c r="A12830" s="224"/>
      <c r="B12830" s="56"/>
      <c r="C12830" s="56"/>
      <c r="D12830" s="61"/>
      <c r="E12830" s="56"/>
      <c r="F12830" s="97"/>
      <c r="G12830" s="63"/>
      <c r="H12830" s="64"/>
      <c r="I12830" s="56"/>
    </row>
    <row r="12831" spans="1:9" hidden="1" x14ac:dyDescent="0.25">
      <c r="A12831" s="224"/>
      <c r="B12831" s="56"/>
      <c r="C12831" s="110"/>
      <c r="D12831" s="83"/>
      <c r="E12831" s="72"/>
      <c r="F12831" s="62"/>
      <c r="G12831" s="63"/>
      <c r="H12831" s="64"/>
      <c r="I12831" s="56"/>
    </row>
    <row r="12832" spans="1:9" hidden="1" x14ac:dyDescent="0.25">
      <c r="A12832" s="224"/>
      <c r="B12832" s="56"/>
      <c r="C12832" s="56"/>
      <c r="D12832" s="57"/>
      <c r="E12832" s="72"/>
      <c r="F12832" s="76"/>
      <c r="G12832" s="63"/>
      <c r="H12832" s="64"/>
      <c r="I12832" s="56"/>
    </row>
    <row r="12833" spans="1:9" hidden="1" x14ac:dyDescent="0.25">
      <c r="A12833" s="224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4"/>
      <c r="B12834" s="56"/>
      <c r="C12834" s="241"/>
      <c r="D12834" s="105"/>
      <c r="E12834" s="66"/>
      <c r="F12834" s="203"/>
      <c r="G12834" s="63"/>
      <c r="H12834" s="64"/>
      <c r="I12834" s="56"/>
    </row>
    <row r="12835" spans="1:9" hidden="1" x14ac:dyDescent="0.25">
      <c r="A12835" s="224"/>
      <c r="B12835" s="56"/>
      <c r="C12835" s="56"/>
      <c r="D12835" s="57"/>
      <c r="E12835" s="66"/>
      <c r="F12835" s="62"/>
      <c r="G12835" s="63"/>
      <c r="H12835" s="64"/>
      <c r="I12835" s="56"/>
    </row>
    <row r="12836" spans="1:9" hidden="1" x14ac:dyDescent="0.25">
      <c r="A12836" s="224"/>
      <c r="B12836" s="95"/>
      <c r="C12836" s="71"/>
      <c r="D12836" s="56"/>
      <c r="E12836" s="86"/>
      <c r="F12836" s="58"/>
      <c r="G12836" s="63"/>
      <c r="H12836" s="64"/>
      <c r="I12836" s="56"/>
    </row>
    <row r="12837" spans="1:9" hidden="1" x14ac:dyDescent="0.25">
      <c r="A12837" s="224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4"/>
      <c r="B12838" s="55"/>
      <c r="C12838" s="199"/>
      <c r="D12838" s="56"/>
      <c r="E12838" s="56"/>
      <c r="F12838" s="62"/>
      <c r="G12838" s="63"/>
      <c r="H12838" s="64"/>
      <c r="I12838" s="56"/>
    </row>
    <row r="12839" spans="1:9" hidden="1" x14ac:dyDescent="0.25">
      <c r="A12839" s="224"/>
      <c r="B12839" s="55"/>
      <c r="C12839" s="56"/>
      <c r="D12839" s="57"/>
      <c r="E12839" s="66"/>
      <c r="F12839" s="62"/>
      <c r="G12839" s="63"/>
      <c r="H12839" s="64"/>
      <c r="I12839" s="56"/>
    </row>
    <row r="12840" spans="1:9" hidden="1" x14ac:dyDescent="0.25">
      <c r="A12840" s="224"/>
      <c r="B12840" s="55"/>
      <c r="C12840" s="56"/>
      <c r="D12840" s="56"/>
      <c r="E12840" s="56"/>
      <c r="F12840" s="77"/>
      <c r="G12840" s="63"/>
      <c r="H12840" s="64"/>
      <c r="I12840" s="56"/>
    </row>
    <row r="12841" spans="1:9" hidden="1" x14ac:dyDescent="0.25">
      <c r="A12841" s="224"/>
      <c r="B12841" s="55"/>
      <c r="C12841" s="56"/>
      <c r="D12841" s="56"/>
      <c r="E12841" s="56"/>
      <c r="F12841" s="77"/>
      <c r="G12841" s="63"/>
      <c r="H12841" s="70"/>
      <c r="I12841" s="56"/>
    </row>
    <row r="12842" spans="1:9" hidden="1" x14ac:dyDescent="0.25">
      <c r="A12842" s="224"/>
      <c r="B12842" s="55"/>
      <c r="C12842" s="56"/>
      <c r="D12842" s="56"/>
      <c r="E12842" s="56"/>
      <c r="F12842" s="77"/>
      <c r="G12842" s="63"/>
      <c r="H12842" s="56"/>
      <c r="I12842" s="56"/>
    </row>
    <row r="12843" spans="1:9" hidden="1" x14ac:dyDescent="0.25">
      <c r="A12843" s="224"/>
      <c r="B12843" s="55"/>
      <c r="C12843" s="56"/>
      <c r="D12843" s="56"/>
      <c r="E12843" s="56"/>
      <c r="F12843" s="77"/>
      <c r="G12843" s="63"/>
      <c r="H12843" s="56"/>
      <c r="I12843" s="56"/>
    </row>
    <row r="12844" spans="1:9" hidden="1" x14ac:dyDescent="0.25">
      <c r="A12844" s="224"/>
      <c r="B12844" s="55"/>
      <c r="C12844" s="56"/>
      <c r="D12844" s="56"/>
      <c r="E12844" s="56"/>
      <c r="F12844" s="77"/>
      <c r="G12844" s="63"/>
      <c r="H12844" s="56"/>
      <c r="I12844" s="56"/>
    </row>
    <row r="12845" spans="1:9" hidden="1" x14ac:dyDescent="0.25">
      <c r="A12845" s="224"/>
      <c r="B12845" s="68"/>
      <c r="C12845" s="56"/>
      <c r="D12845" s="87"/>
      <c r="E12845" s="56"/>
      <c r="F12845" s="62"/>
      <c r="G12845" s="63"/>
      <c r="H12845" s="56"/>
      <c r="I12845" s="56"/>
    </row>
    <row r="12846" spans="1:9" hidden="1" x14ac:dyDescent="0.25">
      <c r="A12846" s="224"/>
      <c r="B12846" s="68"/>
      <c r="C12846" s="56"/>
      <c r="D12846" s="87"/>
      <c r="E12846" s="56"/>
      <c r="F12846" s="62"/>
      <c r="G12846" s="63"/>
      <c r="H12846" s="56"/>
      <c r="I12846" s="56"/>
    </row>
    <row r="12847" spans="1:9" hidden="1" x14ac:dyDescent="0.25">
      <c r="A12847" s="224"/>
      <c r="B12847" s="81"/>
      <c r="C12847" s="56"/>
      <c r="D12847" s="57"/>
      <c r="E12847" s="56"/>
      <c r="F12847" s="62"/>
      <c r="G12847" s="63"/>
      <c r="H12847" s="56"/>
      <c r="I12847" s="56"/>
    </row>
    <row r="12848" spans="1:9" hidden="1" x14ac:dyDescent="0.25">
      <c r="A12848" s="224"/>
      <c r="B12848" s="56"/>
      <c r="C12848" s="56"/>
      <c r="D12848" s="57"/>
      <c r="E12848" s="56"/>
      <c r="F12848" s="62"/>
      <c r="G12848" s="63"/>
      <c r="H12848" s="56"/>
      <c r="I12848" s="56"/>
    </row>
    <row r="12849" spans="1:9" hidden="1" x14ac:dyDescent="0.25">
      <c r="A12849" s="224"/>
      <c r="B12849" s="68"/>
      <c r="C12849" s="56"/>
      <c r="D12849" s="87"/>
      <c r="E12849" s="56"/>
      <c r="F12849" s="62"/>
      <c r="G12849" s="63"/>
      <c r="H12849" s="56"/>
      <c r="I12849" s="56"/>
    </row>
    <row r="12850" spans="1:9" hidden="1" x14ac:dyDescent="0.25">
      <c r="A12850" s="224"/>
      <c r="B12850" s="55"/>
      <c r="C12850" s="75"/>
      <c r="D12850" s="57"/>
      <c r="E12850" s="68"/>
      <c r="F12850" s="67"/>
      <c r="G12850" s="63"/>
      <c r="H12850" s="64"/>
      <c r="I12850" s="56"/>
    </row>
    <row r="12851" spans="1:9" hidden="1" x14ac:dyDescent="0.25">
      <c r="A12851" s="224"/>
      <c r="B12851" s="56"/>
      <c r="C12851" s="56"/>
      <c r="D12851" s="57"/>
      <c r="E12851" s="72"/>
      <c r="F12851" s="58"/>
      <c r="G12851" s="63"/>
      <c r="H12851" s="56"/>
      <c r="I12851" s="56"/>
    </row>
    <row r="12852" spans="1:9" hidden="1" x14ac:dyDescent="0.25">
      <c r="A12852" s="224"/>
      <c r="B12852" s="701"/>
      <c r="C12852" s="702"/>
      <c r="D12852" s="703"/>
      <c r="E12852" s="704"/>
      <c r="F12852" s="705"/>
      <c r="G12852" s="706"/>
      <c r="H12852" s="56"/>
      <c r="I12852" s="56"/>
    </row>
    <row r="12853" spans="1:9" hidden="1" x14ac:dyDescent="0.25">
      <c r="A12853" s="224"/>
      <c r="B12853" s="55"/>
      <c r="C12853" s="56"/>
      <c r="D12853" s="128"/>
      <c r="E12853" s="704"/>
      <c r="F12853" s="116"/>
      <c r="G12853" s="63"/>
      <c r="H12853" s="104"/>
      <c r="I12853" s="73"/>
    </row>
    <row r="12854" spans="1:9" hidden="1" x14ac:dyDescent="0.25">
      <c r="A12854" s="224"/>
      <c r="B12854" s="68"/>
      <c r="C12854" s="56"/>
      <c r="D12854" s="57"/>
      <c r="E12854" s="72"/>
      <c r="F12854" s="62"/>
      <c r="G12854" s="63"/>
      <c r="H12854" s="56"/>
      <c r="I12854" s="56"/>
    </row>
    <row r="12855" spans="1:9" hidden="1" x14ac:dyDescent="0.25">
      <c r="A12855" s="224"/>
      <c r="B12855" s="56"/>
      <c r="C12855" s="56"/>
      <c r="D12855" s="57"/>
      <c r="E12855" s="66"/>
      <c r="F12855" s="76"/>
      <c r="G12855" s="63"/>
      <c r="H12855" s="56"/>
      <c r="I12855" s="56"/>
    </row>
    <row r="12856" spans="1:9" hidden="1" x14ac:dyDescent="0.25">
      <c r="A12856" s="224"/>
      <c r="B12856" s="74"/>
      <c r="C12856" s="56"/>
      <c r="D12856" s="57"/>
      <c r="E12856" s="72"/>
      <c r="F12856" s="62"/>
      <c r="G12856" s="63"/>
      <c r="H12856" s="64"/>
      <c r="I12856" s="56"/>
    </row>
    <row r="12857" spans="1:9" hidden="1" x14ac:dyDescent="0.25">
      <c r="A12857" s="224"/>
      <c r="B12857" s="55"/>
      <c r="C12857" s="56"/>
      <c r="D12857" s="128"/>
      <c r="E12857" s="99"/>
      <c r="F12857" s="116"/>
      <c r="G12857" s="63"/>
      <c r="H12857" s="64"/>
      <c r="I12857" s="56"/>
    </row>
    <row r="12858" spans="1:9" hidden="1" x14ac:dyDescent="0.25">
      <c r="A12858" s="224"/>
      <c r="B12858" s="56"/>
      <c r="C12858" s="56"/>
      <c r="D12858" s="57"/>
      <c r="E12858" s="56"/>
      <c r="F12858" s="77"/>
      <c r="G12858" s="63"/>
      <c r="H12858" s="64"/>
      <c r="I12858" s="56"/>
    </row>
    <row r="12859" spans="1:9" hidden="1" x14ac:dyDescent="0.25">
      <c r="A12859" s="224"/>
      <c r="B12859" s="56"/>
      <c r="C12859" s="56"/>
      <c r="D12859" s="57"/>
      <c r="E12859" s="66"/>
      <c r="F12859" s="76"/>
      <c r="G12859" s="63"/>
      <c r="H12859" s="64"/>
      <c r="I12859" s="56"/>
    </row>
    <row r="12860" spans="1:9" hidden="1" x14ac:dyDescent="0.25">
      <c r="A12860" s="224"/>
      <c r="B12860" s="56"/>
      <c r="C12860" s="56"/>
      <c r="D12860" s="57"/>
      <c r="E12860" s="69"/>
      <c r="F12860" s="62"/>
      <c r="G12860" s="63"/>
      <c r="H12860" s="64"/>
      <c r="I12860" s="56"/>
    </row>
    <row r="12861" spans="1:9" hidden="1" x14ac:dyDescent="0.25">
      <c r="A12861" s="224"/>
      <c r="B12861" s="56"/>
      <c r="C12861" s="56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4"/>
      <c r="B12862" s="68"/>
      <c r="C12862" s="56"/>
      <c r="D12862" s="87"/>
      <c r="E12862" s="72"/>
      <c r="F12862" s="62"/>
      <c r="G12862" s="63"/>
      <c r="H12862" s="64"/>
      <c r="I12862" s="56"/>
    </row>
    <row r="12863" spans="1:9" hidden="1" x14ac:dyDescent="0.25">
      <c r="A12863" s="224"/>
      <c r="B12863" s="56"/>
      <c r="C12863" s="56"/>
      <c r="D12863" s="57"/>
      <c r="E12863" s="66"/>
      <c r="F12863" s="62"/>
      <c r="G12863" s="63"/>
      <c r="H12863" s="64"/>
      <c r="I12863" s="56"/>
    </row>
    <row r="12864" spans="1:9" hidden="1" x14ac:dyDescent="0.25">
      <c r="A12864" s="224"/>
      <c r="B12864" s="56"/>
      <c r="C12864" s="56"/>
      <c r="D12864" s="83"/>
      <c r="E12864" s="99"/>
      <c r="F12864" s="77"/>
      <c r="G12864" s="63"/>
      <c r="H12864" s="64"/>
      <c r="I12864" s="56"/>
    </row>
    <row r="12865" spans="1:9" hidden="1" x14ac:dyDescent="0.25">
      <c r="A12865" s="224"/>
      <c r="B12865" s="56"/>
      <c r="C12865" s="56"/>
      <c r="D12865" s="83"/>
      <c r="E12865" s="56"/>
      <c r="F12865" s="77"/>
      <c r="G12865" s="63"/>
      <c r="H12865" s="64"/>
      <c r="I12865" s="56"/>
    </row>
    <row r="12866" spans="1:9" hidden="1" x14ac:dyDescent="0.25">
      <c r="A12866" s="224"/>
      <c r="B12866" s="55"/>
      <c r="C12866" s="56"/>
      <c r="D12866" s="57"/>
      <c r="E12866" s="66"/>
      <c r="F12866" s="62"/>
      <c r="G12866" s="63"/>
      <c r="H12866" s="64"/>
      <c r="I12866" s="56"/>
    </row>
    <row r="12867" spans="1:9" hidden="1" x14ac:dyDescent="0.25">
      <c r="A12867" s="224"/>
      <c r="B12867" s="56"/>
      <c r="C12867" s="56"/>
      <c r="D12867" s="61"/>
      <c r="E12867" s="72"/>
      <c r="F12867" s="76"/>
      <c r="G12867" s="63"/>
      <c r="H12867" s="64"/>
      <c r="I12867" s="56"/>
    </row>
    <row r="12868" spans="1:9" hidden="1" x14ac:dyDescent="0.25">
      <c r="A12868" s="224"/>
      <c r="B12868" s="55"/>
      <c r="C12868" s="56"/>
      <c r="D12868" s="57"/>
      <c r="E12868" s="56"/>
      <c r="F12868" s="62"/>
      <c r="G12868" s="63"/>
      <c r="H12868" s="64"/>
      <c r="I12868" s="56"/>
    </row>
    <row r="12869" spans="1:9" hidden="1" x14ac:dyDescent="0.25">
      <c r="A12869" s="224"/>
      <c r="B12869" s="55"/>
      <c r="C12869" s="56"/>
      <c r="D12869" s="57"/>
      <c r="E12869" s="99"/>
      <c r="F12869" s="116"/>
      <c r="G12869" s="63"/>
      <c r="H12869" s="64"/>
      <c r="I12869" s="56"/>
    </row>
    <row r="12870" spans="1:9" hidden="1" x14ac:dyDescent="0.25">
      <c r="A12870" s="224"/>
      <c r="B12870" s="56"/>
      <c r="C12870" s="56"/>
      <c r="D12870" s="105"/>
      <c r="E12870" s="66"/>
      <c r="F12870" s="203"/>
      <c r="G12870" s="63"/>
      <c r="H12870" s="64"/>
      <c r="I12870" s="56"/>
    </row>
    <row r="12871" spans="1:9" hidden="1" x14ac:dyDescent="0.25">
      <c r="A12871" s="224"/>
      <c r="B12871" s="55"/>
      <c r="C12871" s="56"/>
      <c r="D12871" s="128"/>
      <c r="E12871" s="99"/>
      <c r="F12871" s="116"/>
      <c r="G12871" s="63"/>
      <c r="H12871" s="64"/>
      <c r="I12871" s="56"/>
    </row>
    <row r="12872" spans="1:9" hidden="1" x14ac:dyDescent="0.25">
      <c r="A12872" s="224"/>
      <c r="B12872" s="56"/>
      <c r="C12872" s="81"/>
      <c r="D12872" s="57"/>
      <c r="E12872" s="56"/>
      <c r="F12872" s="77"/>
      <c r="G12872" s="707"/>
      <c r="H12872" s="64"/>
      <c r="I12872" s="56"/>
    </row>
    <row r="12873" spans="1:9" hidden="1" x14ac:dyDescent="0.25">
      <c r="A12873" s="224"/>
      <c r="B12873" s="74"/>
      <c r="C12873" s="56"/>
      <c r="D12873" s="57"/>
      <c r="E12873" s="72"/>
      <c r="F12873" s="62"/>
      <c r="G12873" s="63"/>
      <c r="H12873" s="64"/>
      <c r="I12873" s="56"/>
    </row>
    <row r="12874" spans="1:9" hidden="1" x14ac:dyDescent="0.25">
      <c r="A12874" s="224"/>
      <c r="B12874" s="56"/>
      <c r="C12874" s="56"/>
      <c r="D12874" s="57"/>
      <c r="E12874" s="99"/>
      <c r="F12874" s="59"/>
      <c r="G12874" s="63"/>
      <c r="H12874" s="64"/>
      <c r="I12874" s="56"/>
    </row>
    <row r="12875" spans="1:9" hidden="1" x14ac:dyDescent="0.25">
      <c r="A12875" s="224"/>
      <c r="B12875" s="56"/>
      <c r="C12875" s="56"/>
      <c r="D12875" s="57"/>
      <c r="E12875" s="99"/>
      <c r="F12875" s="59"/>
      <c r="G12875" s="63"/>
      <c r="H12875" s="64"/>
      <c r="I12875" s="56"/>
    </row>
    <row r="12876" spans="1:9" hidden="1" x14ac:dyDescent="0.25">
      <c r="A12876" s="224"/>
      <c r="B12876" s="56"/>
      <c r="C12876" s="75"/>
      <c r="D12876" s="83"/>
      <c r="E12876" s="86"/>
      <c r="F12876" s="76"/>
      <c r="G12876" s="63"/>
      <c r="H12876" s="64"/>
      <c r="I12876" s="56"/>
    </row>
    <row r="12877" spans="1:9" hidden="1" x14ac:dyDescent="0.25">
      <c r="A12877" s="224"/>
      <c r="B12877" s="56"/>
      <c r="C12877" s="75"/>
      <c r="D12877" s="57"/>
      <c r="E12877" s="72"/>
      <c r="F12877" s="76"/>
      <c r="G12877" s="63"/>
      <c r="H12877" s="64"/>
      <c r="I12877" s="56"/>
    </row>
    <row r="12878" spans="1:9" hidden="1" x14ac:dyDescent="0.25">
      <c r="A12878" s="224"/>
      <c r="B12878" s="68"/>
      <c r="C12878" s="56"/>
      <c r="D12878" s="61"/>
      <c r="E12878" s="56"/>
      <c r="F12878" s="76"/>
      <c r="G12878" s="63"/>
      <c r="H12878" s="64"/>
      <c r="I12878" s="56"/>
    </row>
    <row r="12879" spans="1:9" hidden="1" x14ac:dyDescent="0.25">
      <c r="A12879" s="224"/>
      <c r="B12879" s="68"/>
      <c r="C12879" s="72"/>
      <c r="D12879" s="87"/>
      <c r="E12879" s="72"/>
      <c r="F12879" s="62"/>
      <c r="G12879" s="63"/>
      <c r="H12879" s="64"/>
      <c r="I12879" s="56"/>
    </row>
    <row r="12880" spans="1:9" hidden="1" x14ac:dyDescent="0.25">
      <c r="A12880" s="224"/>
      <c r="B12880" s="55"/>
      <c r="C12880" s="72"/>
      <c r="D12880" s="693"/>
      <c r="E12880" s="99"/>
      <c r="F12880" s="116"/>
      <c r="G12880" s="63"/>
      <c r="H12880" s="64"/>
      <c r="I12880" s="56"/>
    </row>
    <row r="12881" spans="1:9" hidden="1" x14ac:dyDescent="0.25">
      <c r="A12881" s="224"/>
      <c r="B12881" s="68"/>
      <c r="C12881" s="56"/>
      <c r="D12881" s="61"/>
      <c r="E12881" s="66"/>
      <c r="F12881" s="62"/>
      <c r="G12881" s="63"/>
      <c r="H12881" s="64"/>
      <c r="I12881" s="56"/>
    </row>
    <row r="12882" spans="1:9" hidden="1" x14ac:dyDescent="0.25">
      <c r="A12882" s="224"/>
      <c r="B12882" s="55"/>
      <c r="C12882" s="56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4"/>
      <c r="B12883" s="55"/>
      <c r="C12883" s="56"/>
      <c r="D12883" s="128"/>
      <c r="E12883" s="99"/>
      <c r="F12883" s="116"/>
      <c r="G12883" s="63"/>
      <c r="H12883" s="64"/>
      <c r="I12883" s="56"/>
    </row>
    <row r="12884" spans="1:9" hidden="1" x14ac:dyDescent="0.25">
      <c r="A12884" s="224"/>
      <c r="B12884" s="55"/>
      <c r="C12884" s="56"/>
      <c r="D12884" s="128"/>
      <c r="E12884" s="99"/>
      <c r="F12884" s="116"/>
      <c r="G12884" s="63"/>
      <c r="H12884" s="64"/>
      <c r="I12884" s="56"/>
    </row>
    <row r="12885" spans="1:9" hidden="1" x14ac:dyDescent="0.25">
      <c r="A12885" s="224"/>
      <c r="B12885" s="55"/>
      <c r="C12885" s="56"/>
      <c r="D12885" s="128"/>
      <c r="E12885" s="99"/>
      <c r="F12885" s="116"/>
      <c r="G12885" s="63"/>
      <c r="H12885" s="64"/>
      <c r="I12885" s="56"/>
    </row>
    <row r="12886" spans="1:9" hidden="1" x14ac:dyDescent="0.25">
      <c r="A12886" s="224"/>
      <c r="B12886" s="68"/>
      <c r="C12886" s="56"/>
      <c r="D12886" s="61"/>
      <c r="E12886" s="66"/>
      <c r="F12886" s="62"/>
      <c r="G12886" s="63"/>
      <c r="H12886" s="64"/>
      <c r="I12886" s="56"/>
    </row>
    <row r="12887" spans="1:9" hidden="1" x14ac:dyDescent="0.25">
      <c r="A12887" s="224"/>
      <c r="B12887" s="55"/>
      <c r="C12887" s="56"/>
      <c r="D12887" s="57"/>
      <c r="E12887" s="72"/>
      <c r="F12887" s="62"/>
      <c r="G12887" s="63"/>
      <c r="H12887" s="64"/>
      <c r="I12887" s="56"/>
    </row>
    <row r="12888" spans="1:9" hidden="1" x14ac:dyDescent="0.25">
      <c r="A12888" s="224"/>
      <c r="B12888" s="95"/>
      <c r="C12888" s="71"/>
      <c r="D12888" s="56"/>
      <c r="E12888" s="86"/>
      <c r="F12888" s="58"/>
      <c r="G12888" s="63"/>
      <c r="H12888" s="64"/>
      <c r="I12888" s="56"/>
    </row>
    <row r="12889" spans="1:9" hidden="1" x14ac:dyDescent="0.25">
      <c r="A12889" s="224"/>
      <c r="B12889" s="55"/>
      <c r="C12889" s="123"/>
      <c r="D12889" s="87"/>
      <c r="E12889" s="72"/>
      <c r="F12889" s="62"/>
      <c r="G12889" s="63"/>
      <c r="H12889" s="64"/>
      <c r="I12889" s="56"/>
    </row>
    <row r="12890" spans="1:9" hidden="1" x14ac:dyDescent="0.25">
      <c r="A12890" s="224"/>
      <c r="B12890" s="55"/>
      <c r="C12890" s="123"/>
      <c r="D12890" s="57"/>
      <c r="E12890" s="66"/>
      <c r="F12890" s="62"/>
      <c r="G12890" s="63"/>
      <c r="H12890" s="64"/>
      <c r="I12890" s="56"/>
    </row>
    <row r="12891" spans="1:9" hidden="1" x14ac:dyDescent="0.25">
      <c r="A12891" s="224"/>
      <c r="B12891" s="55"/>
      <c r="C12891" s="74"/>
      <c r="D12891" s="57"/>
      <c r="E12891" s="56"/>
      <c r="F12891" s="77"/>
      <c r="G12891" s="63"/>
      <c r="H12891" s="64"/>
      <c r="I12891" s="56"/>
    </row>
    <row r="12892" spans="1:9" hidden="1" x14ac:dyDescent="0.25">
      <c r="A12892" s="224"/>
      <c r="B12892" s="56"/>
      <c r="C12892" s="75"/>
      <c r="D12892" s="57"/>
      <c r="E12892" s="72"/>
      <c r="F12892" s="76"/>
      <c r="G12892" s="63"/>
      <c r="H12892" s="64"/>
      <c r="I12892" s="56"/>
    </row>
    <row r="12893" spans="1:9" hidden="1" x14ac:dyDescent="0.25">
      <c r="A12893" s="224"/>
      <c r="B12893" s="56"/>
      <c r="C12893" s="56"/>
      <c r="D12893" s="57"/>
      <c r="E12893" s="69"/>
      <c r="F12893" s="77"/>
      <c r="G12893" s="63"/>
      <c r="H12893" s="64"/>
      <c r="I12893" s="452"/>
    </row>
    <row r="12894" spans="1:9" hidden="1" x14ac:dyDescent="0.25">
      <c r="A12894" s="224"/>
      <c r="B12894" s="257"/>
      <c r="C12894" s="452"/>
      <c r="D12894" s="708"/>
      <c r="E12894" s="709"/>
      <c r="F12894" s="261"/>
      <c r="G12894" s="262"/>
      <c r="H12894" s="64"/>
      <c r="I12894" s="56"/>
    </row>
    <row r="12895" spans="1:9" hidden="1" x14ac:dyDescent="0.25">
      <c r="A12895" s="224"/>
      <c r="B12895" s="74"/>
      <c r="C12895" s="56"/>
      <c r="D12895" s="57"/>
      <c r="E12895" s="72"/>
      <c r="F12895" s="62"/>
      <c r="G12895" s="63"/>
      <c r="H12895" s="509"/>
      <c r="I12895" s="56"/>
    </row>
    <row r="12896" spans="1:9" hidden="1" x14ac:dyDescent="0.25">
      <c r="A12896" s="224"/>
      <c r="B12896" s="56"/>
      <c r="C12896" s="126"/>
      <c r="D12896" s="57"/>
      <c r="E12896" s="72"/>
      <c r="F12896" s="62"/>
      <c r="G12896" s="63"/>
      <c r="H12896" s="64"/>
      <c r="I12896" s="56"/>
    </row>
    <row r="12897" spans="1:9" hidden="1" x14ac:dyDescent="0.25">
      <c r="A12897" s="224"/>
      <c r="B12897" s="56"/>
      <c r="C12897" s="126"/>
      <c r="D12897" s="57"/>
      <c r="E12897" s="72"/>
      <c r="F12897" s="62"/>
      <c r="G12897" s="63"/>
      <c r="H12897" s="64"/>
      <c r="I12897" s="56"/>
    </row>
    <row r="12898" spans="1:9" hidden="1" x14ac:dyDescent="0.25">
      <c r="A12898" s="224"/>
      <c r="B12898" s="56"/>
      <c r="C12898" s="71"/>
      <c r="D12898" s="57"/>
      <c r="E12898" s="72"/>
      <c r="F12898" s="62"/>
      <c r="G12898" s="63"/>
      <c r="H12898" s="64"/>
      <c r="I12898" s="56"/>
    </row>
    <row r="12899" spans="1:9" hidden="1" x14ac:dyDescent="0.25">
      <c r="A12899" s="224"/>
      <c r="B12899" s="74"/>
      <c r="C12899" s="56"/>
      <c r="D12899" s="57"/>
      <c r="E12899" s="72"/>
      <c r="F12899" s="62"/>
      <c r="G12899" s="63"/>
      <c r="H12899" s="64"/>
      <c r="I12899" s="56"/>
    </row>
    <row r="12900" spans="1:9" hidden="1" x14ac:dyDescent="0.25">
      <c r="A12900" s="224"/>
      <c r="B12900" s="56"/>
      <c r="C12900" s="71"/>
      <c r="D12900" s="57"/>
      <c r="E12900" s="72"/>
      <c r="F12900" s="62"/>
      <c r="G12900" s="63"/>
      <c r="H12900" s="64"/>
      <c r="I12900" s="56"/>
    </row>
    <row r="12901" spans="1:9" hidden="1" x14ac:dyDescent="0.25">
      <c r="A12901" s="224"/>
      <c r="B12901" s="56"/>
      <c r="C12901" s="56"/>
      <c r="D12901" s="57"/>
      <c r="E12901" s="66"/>
      <c r="F12901" s="62"/>
      <c r="G12901" s="63"/>
      <c r="H12901" s="64"/>
      <c r="I12901" s="56"/>
    </row>
    <row r="12902" spans="1:9" hidden="1" x14ac:dyDescent="0.25">
      <c r="A12902" s="224"/>
      <c r="B12902" s="56"/>
      <c r="C12902" s="56"/>
      <c r="D12902" s="57"/>
      <c r="E12902" s="66"/>
      <c r="F12902" s="62"/>
      <c r="G12902" s="63"/>
      <c r="H12902" s="64"/>
      <c r="I12902" s="56"/>
    </row>
    <row r="12903" spans="1:9" hidden="1" x14ac:dyDescent="0.25">
      <c r="A12903" s="224"/>
      <c r="B12903" s="56"/>
      <c r="C12903" s="56"/>
      <c r="D12903" s="83"/>
      <c r="E12903" s="56"/>
      <c r="F12903" s="77"/>
      <c r="G12903" s="63"/>
      <c r="H12903" s="64"/>
      <c r="I12903" s="56"/>
    </row>
    <row r="12904" spans="1:9" hidden="1" x14ac:dyDescent="0.25">
      <c r="A12904" s="224"/>
      <c r="B12904" s="55"/>
      <c r="C12904" s="74"/>
      <c r="D12904" s="57"/>
      <c r="E12904" s="56"/>
      <c r="F12904" s="77"/>
      <c r="G12904" s="63"/>
      <c r="H12904" s="64"/>
      <c r="I12904" s="56"/>
    </row>
    <row r="12905" spans="1:9" hidden="1" x14ac:dyDescent="0.25">
      <c r="A12905" s="224"/>
      <c r="B12905" s="56"/>
      <c r="C12905" s="56"/>
      <c r="D12905" s="57"/>
      <c r="E12905" s="69"/>
      <c r="F12905" s="77"/>
      <c r="G12905" s="63"/>
      <c r="H12905" s="64"/>
      <c r="I12905" s="56"/>
    </row>
    <row r="12906" spans="1:9" hidden="1" x14ac:dyDescent="0.25">
      <c r="A12906" s="224"/>
      <c r="B12906" s="56"/>
      <c r="C12906" s="56"/>
      <c r="D12906" s="108"/>
      <c r="E12906" s="69"/>
      <c r="F12906" s="77"/>
      <c r="G12906" s="63"/>
      <c r="H12906" s="64"/>
      <c r="I12906" s="56"/>
    </row>
    <row r="12907" spans="1:9" hidden="1" x14ac:dyDescent="0.25">
      <c r="A12907" s="224"/>
      <c r="B12907" s="68"/>
      <c r="C12907" s="56"/>
      <c r="D12907" s="108"/>
      <c r="E12907" s="56"/>
      <c r="F12907" s="77"/>
      <c r="G12907" s="63"/>
      <c r="H12907" s="64"/>
      <c r="I12907" s="56"/>
    </row>
    <row r="12908" spans="1:9" hidden="1" x14ac:dyDescent="0.25">
      <c r="A12908" s="224"/>
      <c r="B12908" s="56"/>
      <c r="C12908" s="56"/>
      <c r="D12908" s="57"/>
      <c r="E12908" s="69"/>
      <c r="F12908" s="77"/>
      <c r="G12908" s="63"/>
      <c r="H12908" s="64"/>
      <c r="I12908" s="56"/>
    </row>
    <row r="12909" spans="1:9" hidden="1" x14ac:dyDescent="0.25">
      <c r="A12909" s="224"/>
      <c r="B12909" s="56"/>
      <c r="C12909" s="71"/>
      <c r="D12909" s="57"/>
      <c r="E12909" s="72"/>
      <c r="F12909" s="62"/>
      <c r="G12909" s="63"/>
      <c r="H12909" s="64"/>
      <c r="I12909" s="56"/>
    </row>
    <row r="12910" spans="1:9" hidden="1" x14ac:dyDescent="0.25">
      <c r="A12910" s="224"/>
      <c r="B12910" s="74"/>
      <c r="C12910" s="56"/>
      <c r="D12910" s="57"/>
      <c r="E12910" s="72"/>
      <c r="F12910" s="62"/>
      <c r="G12910" s="63"/>
      <c r="H12910" s="64"/>
      <c r="I12910" s="56"/>
    </row>
    <row r="12911" spans="1:9" hidden="1" x14ac:dyDescent="0.25">
      <c r="A12911" s="224"/>
      <c r="B12911" s="56"/>
      <c r="C12911" s="71"/>
      <c r="D12911" s="57"/>
      <c r="E12911" s="72"/>
      <c r="F12911" s="62"/>
      <c r="G12911" s="63"/>
      <c r="H12911" s="64"/>
      <c r="I12911" s="56"/>
    </row>
    <row r="12912" spans="1:9" hidden="1" x14ac:dyDescent="0.25">
      <c r="A12912" s="224"/>
      <c r="B12912" s="56"/>
      <c r="C12912" s="56"/>
      <c r="D12912" s="57"/>
      <c r="E12912" s="69"/>
      <c r="F12912" s="62"/>
      <c r="G12912" s="63"/>
      <c r="H12912" s="64"/>
      <c r="I12912" s="56"/>
    </row>
    <row r="12913" spans="1:9" hidden="1" x14ac:dyDescent="0.25">
      <c r="A12913" s="224"/>
      <c r="B12913" s="55"/>
      <c r="C12913" s="56"/>
      <c r="D12913" s="57"/>
      <c r="E12913" s="66"/>
      <c r="F12913" s="62"/>
      <c r="G12913" s="63"/>
      <c r="H12913" s="64"/>
      <c r="I12913" s="56"/>
    </row>
    <row r="12914" spans="1:9" hidden="1" x14ac:dyDescent="0.25">
      <c r="A12914" s="224"/>
      <c r="B12914" s="56"/>
      <c r="C12914" s="56"/>
      <c r="D12914" s="128"/>
      <c r="E12914" s="56"/>
      <c r="F12914" s="62"/>
      <c r="G12914" s="63"/>
      <c r="H12914" s="64"/>
      <c r="I12914" s="56"/>
    </row>
    <row r="12915" spans="1:9" hidden="1" x14ac:dyDescent="0.25">
      <c r="A12915" s="224"/>
      <c r="B12915" s="65"/>
      <c r="C12915" s="65"/>
      <c r="D12915" s="61"/>
      <c r="E12915" s="69"/>
      <c r="F12915" s="76"/>
      <c r="G12915" s="63"/>
      <c r="H12915" s="64"/>
      <c r="I12915" s="56"/>
    </row>
    <row r="12916" spans="1:9" hidden="1" x14ac:dyDescent="0.25">
      <c r="A12916" s="224"/>
      <c r="B12916" s="55"/>
      <c r="C12916" s="56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4"/>
      <c r="B12917" s="55"/>
      <c r="C12917" s="56"/>
      <c r="D12917" s="57"/>
      <c r="E12917" s="66"/>
      <c r="F12917" s="62"/>
      <c r="G12917" s="63"/>
      <c r="H12917" s="64"/>
      <c r="I12917" s="56"/>
    </row>
    <row r="12918" spans="1:9" hidden="1" x14ac:dyDescent="0.25">
      <c r="A12918" s="224"/>
      <c r="B12918" s="55"/>
      <c r="C12918" s="56"/>
      <c r="D12918" s="57"/>
      <c r="E12918" s="66"/>
      <c r="F12918" s="62"/>
      <c r="G12918" s="63"/>
      <c r="H12918" s="64"/>
      <c r="I12918" s="56"/>
    </row>
    <row r="12919" spans="1:9" hidden="1" x14ac:dyDescent="0.25">
      <c r="A12919" s="224"/>
      <c r="B12919" s="56"/>
      <c r="C12919" s="123"/>
      <c r="D12919" s="57"/>
      <c r="E12919" s="72"/>
      <c r="F12919" s="58"/>
      <c r="G12919" s="63"/>
      <c r="H12919" s="64"/>
      <c r="I12919" s="56"/>
    </row>
    <row r="12920" spans="1:9" hidden="1" x14ac:dyDescent="0.25">
      <c r="A12920" s="224"/>
      <c r="B12920" s="56"/>
      <c r="C12920" s="56"/>
      <c r="D12920" s="57"/>
      <c r="E12920" s="56"/>
      <c r="F12920" s="62"/>
      <c r="G12920" s="63"/>
      <c r="H12920" s="64"/>
      <c r="I12920" s="56"/>
    </row>
    <row r="12921" spans="1:9" hidden="1" x14ac:dyDescent="0.25">
      <c r="A12921" s="224"/>
      <c r="B12921" s="81"/>
      <c r="C12921" s="56"/>
      <c r="D12921" s="57"/>
      <c r="E12921" s="72"/>
      <c r="F12921" s="67"/>
      <c r="G12921" s="63"/>
      <c r="H12921" s="64"/>
      <c r="I12921" s="56"/>
    </row>
    <row r="12922" spans="1:9" hidden="1" x14ac:dyDescent="0.25">
      <c r="A12922" s="224"/>
      <c r="B12922" s="81"/>
      <c r="C12922" s="80"/>
      <c r="D12922" s="57"/>
      <c r="E12922" s="86"/>
      <c r="F12922" s="62"/>
      <c r="G12922" s="63"/>
      <c r="H12922" s="64"/>
      <c r="I12922" s="56"/>
    </row>
    <row r="12923" spans="1:9" hidden="1" x14ac:dyDescent="0.25">
      <c r="A12923" s="224"/>
      <c r="B12923" s="55"/>
      <c r="C12923" s="56"/>
      <c r="D12923" s="57"/>
      <c r="E12923" s="69"/>
      <c r="F12923" s="77"/>
      <c r="G12923" s="63"/>
      <c r="H12923" s="64"/>
      <c r="I12923" s="56"/>
    </row>
    <row r="12924" spans="1:9" hidden="1" x14ac:dyDescent="0.25">
      <c r="A12924" s="224"/>
      <c r="B12924" s="95"/>
      <c r="C12924" s="56"/>
      <c r="D12924" s="57"/>
      <c r="E12924" s="72"/>
      <c r="F12924" s="76"/>
      <c r="G12924" s="63"/>
      <c r="H12924" s="64"/>
      <c r="I12924" s="56"/>
    </row>
    <row r="12925" spans="1:9" hidden="1" x14ac:dyDescent="0.25">
      <c r="A12925" s="224"/>
      <c r="B12925" s="56"/>
      <c r="C12925" s="56"/>
      <c r="D12925" s="57"/>
      <c r="E12925" s="66"/>
      <c r="F12925" s="62"/>
      <c r="G12925" s="707"/>
      <c r="H12925" s="64"/>
      <c r="I12925" s="56"/>
    </row>
    <row r="12926" spans="1:9" hidden="1" x14ac:dyDescent="0.25">
      <c r="A12926" s="224"/>
      <c r="B12926" s="68"/>
      <c r="C12926" s="56"/>
      <c r="D12926" s="57"/>
      <c r="E12926" s="66"/>
      <c r="F12926" s="76"/>
      <c r="G12926" s="63"/>
      <c r="H12926" s="64"/>
      <c r="I12926" s="56"/>
    </row>
    <row r="12927" spans="1:9" hidden="1" x14ac:dyDescent="0.25">
      <c r="A12927" s="224"/>
      <c r="B12927" s="56"/>
      <c r="C12927" s="75"/>
      <c r="D12927" s="57"/>
      <c r="E12927" s="72"/>
      <c r="F12927" s="76"/>
      <c r="G12927" s="63"/>
      <c r="H12927" s="64"/>
      <c r="I12927" s="56"/>
    </row>
    <row r="12928" spans="1:9" hidden="1" x14ac:dyDescent="0.25">
      <c r="A12928" s="224"/>
      <c r="B12928" s="56"/>
      <c r="C12928" s="75"/>
      <c r="D12928" s="83"/>
      <c r="E12928" s="86"/>
      <c r="F12928" s="76"/>
      <c r="G12928" s="63"/>
      <c r="H12928" s="64"/>
      <c r="I12928" s="56"/>
    </row>
    <row r="12929" spans="1:9" hidden="1" x14ac:dyDescent="0.25">
      <c r="A12929" s="224"/>
      <c r="B12929" s="56"/>
      <c r="C12929" s="65"/>
      <c r="D12929" s="61"/>
      <c r="E12929" s="56"/>
      <c r="F12929" s="67"/>
      <c r="G12929" s="63"/>
      <c r="H12929" s="64"/>
      <c r="I12929" s="56"/>
    </row>
    <row r="12930" spans="1:9" hidden="1" x14ac:dyDescent="0.25">
      <c r="A12930" s="224"/>
      <c r="B12930" s="56"/>
      <c r="C12930" s="56"/>
      <c r="D12930" s="243"/>
      <c r="E12930" s="230"/>
      <c r="F12930" s="138"/>
      <c r="G12930" s="63"/>
      <c r="H12930" s="64"/>
      <c r="I12930" s="56"/>
    </row>
    <row r="12931" spans="1:9" hidden="1" x14ac:dyDescent="0.25">
      <c r="A12931" s="224"/>
      <c r="B12931" s="56"/>
      <c r="C12931" s="56"/>
      <c r="D12931" s="57"/>
      <c r="E12931" s="72"/>
      <c r="F12931" s="62"/>
      <c r="G12931" s="63"/>
      <c r="H12931" s="64"/>
      <c r="I12931" s="56"/>
    </row>
    <row r="12932" spans="1:9" hidden="1" x14ac:dyDescent="0.25">
      <c r="A12932" s="224"/>
      <c r="B12932" s="56"/>
      <c r="C12932" s="56"/>
      <c r="D12932" s="57"/>
      <c r="E12932" s="66"/>
      <c r="F12932" s="62"/>
      <c r="G12932" s="63"/>
      <c r="H12932" s="64"/>
      <c r="I12932" s="56"/>
    </row>
    <row r="12933" spans="1:9" hidden="1" x14ac:dyDescent="0.25">
      <c r="A12933" s="224"/>
      <c r="B12933" s="56"/>
      <c r="C12933" s="56"/>
      <c r="D12933" s="129"/>
      <c r="E12933" s="66"/>
      <c r="F12933" s="130"/>
      <c r="G12933" s="63"/>
      <c r="H12933" s="64"/>
      <c r="I12933" s="56"/>
    </row>
    <row r="12934" spans="1:9" hidden="1" x14ac:dyDescent="0.25">
      <c r="A12934" s="224"/>
      <c r="B12934" s="56"/>
      <c r="C12934" s="56"/>
      <c r="D12934" s="57"/>
      <c r="E12934" s="66"/>
      <c r="F12934" s="62"/>
      <c r="G12934" s="63"/>
      <c r="H12934" s="64"/>
      <c r="I12934" s="56"/>
    </row>
    <row r="12935" spans="1:9" hidden="1" x14ac:dyDescent="0.25">
      <c r="A12935" s="224"/>
      <c r="B12935" s="55"/>
      <c r="C12935" s="56"/>
      <c r="D12935" s="57"/>
      <c r="E12935" s="99"/>
      <c r="F12935" s="116"/>
      <c r="G12935" s="63"/>
      <c r="H12935" s="64"/>
      <c r="I12935" s="56"/>
    </row>
    <row r="12936" spans="1:9" hidden="1" x14ac:dyDescent="0.25">
      <c r="A12936" s="224"/>
      <c r="B12936" s="56"/>
      <c r="C12936" s="56"/>
      <c r="D12936" s="57"/>
      <c r="E12936" s="66"/>
      <c r="F12936" s="62"/>
      <c r="G12936" s="63"/>
      <c r="H12936" s="64"/>
      <c r="I12936" s="56"/>
    </row>
    <row r="12937" spans="1:9" hidden="1" x14ac:dyDescent="0.25">
      <c r="A12937" s="224"/>
      <c r="B12937" s="56"/>
      <c r="C12937" s="56"/>
      <c r="D12937" s="57"/>
      <c r="E12937" s="66"/>
      <c r="F12937" s="62"/>
      <c r="G12937" s="63"/>
      <c r="H12937" s="64"/>
      <c r="I12937" s="56"/>
    </row>
    <row r="12938" spans="1:9" hidden="1" x14ac:dyDescent="0.25">
      <c r="A12938" s="224"/>
      <c r="B12938" s="56"/>
      <c r="C12938" s="56"/>
      <c r="D12938" s="57"/>
      <c r="E12938" s="66"/>
      <c r="F12938" s="62"/>
      <c r="G12938" s="63"/>
      <c r="H12938" s="64"/>
      <c r="I12938" s="56"/>
    </row>
    <row r="12939" spans="1:9" hidden="1" x14ac:dyDescent="0.25">
      <c r="A12939" s="224"/>
      <c r="B12939" s="56"/>
      <c r="C12939" s="56"/>
      <c r="D12939" s="83"/>
      <c r="E12939" s="56"/>
      <c r="F12939" s="77"/>
      <c r="G12939" s="63"/>
      <c r="H12939" s="64"/>
      <c r="I12939" s="56"/>
    </row>
    <row r="12940" spans="1:9" hidden="1" x14ac:dyDescent="0.25">
      <c r="A12940" s="224"/>
      <c r="B12940" s="56"/>
      <c r="C12940" s="56"/>
      <c r="D12940" s="57"/>
      <c r="E12940" s="66"/>
      <c r="F12940" s="62"/>
      <c r="G12940" s="63"/>
      <c r="H12940" s="64"/>
      <c r="I12940" s="56"/>
    </row>
    <row r="12941" spans="1:9" hidden="1" x14ac:dyDescent="0.25">
      <c r="A12941" s="224"/>
      <c r="B12941" s="56"/>
      <c r="C12941" s="56"/>
      <c r="D12941" s="57"/>
      <c r="E12941" s="66"/>
      <c r="F12941" s="62"/>
      <c r="G12941" s="63"/>
      <c r="H12941" s="64"/>
      <c r="I12941" s="56"/>
    </row>
    <row r="12942" spans="1:9" hidden="1" x14ac:dyDescent="0.25">
      <c r="A12942" s="224"/>
      <c r="B12942" s="56"/>
      <c r="C12942" s="56"/>
      <c r="D12942" s="61"/>
      <c r="E12942" s="56"/>
      <c r="F12942" s="62"/>
      <c r="G12942" s="63"/>
      <c r="H12942" s="64"/>
      <c r="I12942" s="56"/>
    </row>
    <row r="12943" spans="1:9" hidden="1" x14ac:dyDescent="0.25">
      <c r="A12943" s="224"/>
      <c r="B12943" s="56"/>
      <c r="C12943" s="74"/>
      <c r="D12943" s="61"/>
      <c r="E12943" s="72"/>
      <c r="F12943" s="76"/>
      <c r="G12943" s="63"/>
      <c r="H12943" s="64"/>
      <c r="I12943" s="56"/>
    </row>
    <row r="12944" spans="1:9" hidden="1" x14ac:dyDescent="0.25">
      <c r="A12944" s="224"/>
      <c r="B12944" s="56"/>
      <c r="C12944" s="80"/>
      <c r="D12944" s="57"/>
      <c r="E12944" s="66"/>
      <c r="F12944" s="67"/>
      <c r="G12944" s="63"/>
      <c r="H12944" s="64"/>
      <c r="I12944" s="56"/>
    </row>
    <row r="12945" spans="1:9" hidden="1" x14ac:dyDescent="0.25">
      <c r="A12945" s="224"/>
      <c r="B12945" s="55"/>
      <c r="C12945" s="80"/>
      <c r="D12945" s="57"/>
      <c r="E12945" s="66"/>
      <c r="F12945" s="62"/>
      <c r="G12945" s="63"/>
      <c r="H12945" s="64"/>
      <c r="I12945" s="56"/>
    </row>
    <row r="12946" spans="1:9" hidden="1" x14ac:dyDescent="0.25">
      <c r="A12946" s="224"/>
      <c r="B12946" s="55"/>
      <c r="C12946" s="80"/>
      <c r="D12946" s="57"/>
      <c r="E12946" s="56"/>
      <c r="F12946" s="62"/>
      <c r="G12946" s="63"/>
      <c r="H12946" s="64"/>
      <c r="I12946" s="56"/>
    </row>
    <row r="12947" spans="1:9" hidden="1" x14ac:dyDescent="0.25">
      <c r="A12947" s="224"/>
      <c r="B12947" s="55"/>
      <c r="C12947" s="80"/>
      <c r="D12947" s="57"/>
      <c r="E12947" s="99"/>
      <c r="F12947" s="63"/>
      <c r="G12947" s="63"/>
      <c r="H12947" s="64"/>
      <c r="I12947" s="56"/>
    </row>
    <row r="12948" spans="1:9" hidden="1" x14ac:dyDescent="0.25">
      <c r="A12948" s="224"/>
      <c r="B12948" s="56"/>
      <c r="C12948" s="80"/>
      <c r="D12948" s="105"/>
      <c r="E12948" s="66"/>
      <c r="F12948" s="203"/>
      <c r="G12948" s="63"/>
      <c r="H12948" s="64"/>
      <c r="I12948" s="56"/>
    </row>
    <row r="12949" spans="1:9" hidden="1" x14ac:dyDescent="0.25">
      <c r="A12949" s="224"/>
      <c r="B12949" s="55"/>
      <c r="C12949" s="88"/>
      <c r="D12949" s="57"/>
      <c r="E12949" s="72"/>
      <c r="F12949" s="76"/>
      <c r="G12949" s="63"/>
      <c r="H12949" s="64"/>
      <c r="I12949" s="56"/>
    </row>
    <row r="12950" spans="1:9" hidden="1" x14ac:dyDescent="0.25">
      <c r="A12950" s="224"/>
      <c r="B12950" s="55"/>
      <c r="C12950" s="88"/>
      <c r="D12950" s="57"/>
      <c r="E12950" s="72"/>
      <c r="F12950" s="76"/>
      <c r="G12950" s="63"/>
      <c r="H12950" s="64"/>
      <c r="I12950" s="56"/>
    </row>
    <row r="12951" spans="1:9" hidden="1" x14ac:dyDescent="0.25">
      <c r="A12951" s="224"/>
      <c r="B12951" s="56"/>
      <c r="C12951" s="75"/>
      <c r="D12951" s="57"/>
      <c r="E12951" s="56"/>
      <c r="F12951" s="62"/>
      <c r="G12951" s="63"/>
      <c r="H12951" s="64"/>
      <c r="I12951" s="56"/>
    </row>
    <row r="12952" spans="1:9" hidden="1" x14ac:dyDescent="0.25">
      <c r="A12952" s="224"/>
      <c r="B12952" s="55"/>
      <c r="C12952" s="56"/>
      <c r="D12952" s="128"/>
      <c r="E12952" s="99"/>
      <c r="F12952" s="116"/>
      <c r="G12952" s="63"/>
      <c r="H12952" s="64"/>
      <c r="I12952" s="56"/>
    </row>
    <row r="12953" spans="1:9" hidden="1" x14ac:dyDescent="0.25">
      <c r="A12953" s="224"/>
      <c r="B12953" s="55"/>
      <c r="C12953" s="56"/>
      <c r="D12953" s="128"/>
      <c r="E12953" s="99"/>
      <c r="F12953" s="116"/>
      <c r="G12953" s="63"/>
      <c r="H12953" s="56"/>
      <c r="I12953" s="56"/>
    </row>
    <row r="12954" spans="1:9" hidden="1" x14ac:dyDescent="0.25">
      <c r="A12954" s="224"/>
      <c r="B12954" s="55"/>
      <c r="C12954" s="56"/>
      <c r="D12954" s="128"/>
      <c r="E12954" s="99"/>
      <c r="F12954" s="116"/>
      <c r="G12954" s="63"/>
      <c r="H12954" s="56"/>
      <c r="I12954" s="56"/>
    </row>
    <row r="12955" spans="1:9" hidden="1" x14ac:dyDescent="0.25">
      <c r="A12955" s="224"/>
      <c r="B12955" s="56"/>
      <c r="C12955" s="56"/>
      <c r="D12955" s="83"/>
      <c r="E12955" s="56"/>
      <c r="F12955" s="77"/>
      <c r="G12955" s="63"/>
      <c r="H12955" s="56"/>
      <c r="I12955" s="56"/>
    </row>
    <row r="12956" spans="1:9" hidden="1" x14ac:dyDescent="0.25">
      <c r="A12956" s="224"/>
      <c r="B12956" s="56"/>
      <c r="C12956" s="56"/>
      <c r="D12956" s="57"/>
      <c r="E12956" s="72"/>
      <c r="F12956" s="62"/>
      <c r="G12956" s="63"/>
      <c r="H12956" s="64"/>
      <c r="I12956" s="56"/>
    </row>
    <row r="12957" spans="1:9" hidden="1" x14ac:dyDescent="0.25">
      <c r="A12957" s="224"/>
      <c r="B12957" s="56"/>
      <c r="C12957" s="56"/>
      <c r="D12957" s="129"/>
      <c r="E12957" s="66"/>
      <c r="F12957" s="130"/>
      <c r="G12957" s="63"/>
      <c r="H12957" s="64"/>
      <c r="I12957" s="56"/>
    </row>
    <row r="12958" spans="1:9" hidden="1" x14ac:dyDescent="0.25">
      <c r="A12958" s="224"/>
      <c r="B12958" s="55"/>
      <c r="C12958" s="56"/>
      <c r="D12958" s="128"/>
      <c r="E12958" s="99"/>
      <c r="F12958" s="116"/>
      <c r="G12958" s="63"/>
      <c r="H12958" s="64"/>
      <c r="I12958" s="56"/>
    </row>
    <row r="12959" spans="1:9" hidden="1" x14ac:dyDescent="0.25">
      <c r="A12959" s="224"/>
      <c r="B12959" s="74"/>
      <c r="C12959" s="56"/>
      <c r="D12959" s="57"/>
      <c r="E12959" s="72"/>
      <c r="F12959" s="62"/>
      <c r="G12959" s="63"/>
      <c r="H12959" s="64"/>
      <c r="I12959" s="56"/>
    </row>
    <row r="12960" spans="1:9" hidden="1" x14ac:dyDescent="0.25">
      <c r="A12960" s="224"/>
      <c r="B12960" s="56"/>
      <c r="C12960" s="230"/>
      <c r="D12960" s="137"/>
      <c r="E12960" s="230"/>
      <c r="F12960" s="138"/>
      <c r="G12960" s="63"/>
      <c r="H12960" s="64"/>
      <c r="I12960" s="56"/>
    </row>
    <row r="12961" spans="1:9" hidden="1" x14ac:dyDescent="0.25">
      <c r="A12961" s="224"/>
      <c r="B12961" s="55"/>
      <c r="C12961" s="75"/>
      <c r="D12961" s="57"/>
      <c r="E12961" s="68"/>
      <c r="F12961" s="77"/>
      <c r="G12961" s="63"/>
      <c r="H12961" s="64"/>
      <c r="I12961" s="56"/>
    </row>
    <row r="12962" spans="1:9" hidden="1" x14ac:dyDescent="0.25">
      <c r="A12962" s="224"/>
      <c r="B12962" s="68"/>
      <c r="C12962" s="56"/>
      <c r="D12962" s="57"/>
      <c r="E12962" s="86"/>
      <c r="F12962" s="62"/>
      <c r="G12962" s="63"/>
      <c r="H12962" s="64"/>
      <c r="I12962" s="56"/>
    </row>
    <row r="12963" spans="1:9" hidden="1" x14ac:dyDescent="0.25">
      <c r="A12963" s="224"/>
      <c r="B12963" s="56"/>
      <c r="C12963" s="56"/>
      <c r="D12963" s="57"/>
      <c r="E12963" s="72"/>
      <c r="F12963" s="67"/>
      <c r="G12963" s="63"/>
      <c r="H12963" s="64"/>
      <c r="I12963" s="56"/>
    </row>
    <row r="12964" spans="1:9" hidden="1" x14ac:dyDescent="0.25">
      <c r="A12964" s="224"/>
      <c r="B12964" s="55"/>
      <c r="C12964" s="56"/>
      <c r="D12964" s="128"/>
      <c r="E12964" s="99"/>
      <c r="F12964" s="116"/>
      <c r="G12964" s="63"/>
      <c r="H12964" s="64"/>
      <c r="I12964" s="56"/>
    </row>
    <row r="12965" spans="1:9" hidden="1" x14ac:dyDescent="0.25">
      <c r="A12965" s="224"/>
      <c r="B12965" s="81"/>
      <c r="C12965" s="56"/>
      <c r="D12965" s="57"/>
      <c r="E12965" s="72"/>
      <c r="F12965" s="62"/>
      <c r="G12965" s="63"/>
      <c r="H12965" s="64"/>
      <c r="I12965" s="56"/>
    </row>
    <row r="12966" spans="1:9" hidden="1" x14ac:dyDescent="0.25">
      <c r="A12966" s="224"/>
      <c r="B12966" s="81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4"/>
      <c r="B12967" s="81"/>
      <c r="C12967" s="56"/>
      <c r="D12967" s="57"/>
      <c r="E12967" s="72"/>
      <c r="F12967" s="76"/>
      <c r="G12967" s="63"/>
      <c r="H12967" s="64"/>
      <c r="I12967" s="56"/>
    </row>
    <row r="12968" spans="1:9" hidden="1" x14ac:dyDescent="0.25">
      <c r="A12968" s="224"/>
      <c r="B12968" s="56"/>
      <c r="C12968" s="56"/>
      <c r="D12968" s="57"/>
      <c r="E12968" s="69"/>
      <c r="F12968" s="62"/>
      <c r="G12968" s="63"/>
      <c r="H12968" s="64"/>
      <c r="I12968" s="56"/>
    </row>
    <row r="12969" spans="1:9" hidden="1" x14ac:dyDescent="0.25">
      <c r="A12969" s="224"/>
      <c r="B12969" s="55"/>
      <c r="C12969" s="56"/>
      <c r="D12969" s="57"/>
      <c r="E12969" s="72"/>
      <c r="F12969" s="76"/>
      <c r="G12969" s="63"/>
      <c r="H12969" s="64"/>
      <c r="I12969" s="56"/>
    </row>
    <row r="12970" spans="1:9" hidden="1" x14ac:dyDescent="0.25">
      <c r="A12970" s="224"/>
      <c r="B12970" s="55"/>
      <c r="C12970" s="56"/>
      <c r="D12970" s="128"/>
      <c r="E12970" s="99"/>
      <c r="F12970" s="116"/>
      <c r="G12970" s="63"/>
      <c r="H12970" s="64"/>
      <c r="I12970" s="56"/>
    </row>
    <row r="12971" spans="1:9" hidden="1" x14ac:dyDescent="0.25">
      <c r="A12971" s="224"/>
      <c r="B12971" s="68"/>
      <c r="C12971" s="56"/>
      <c r="D12971" s="57"/>
      <c r="E12971" s="66"/>
      <c r="F12971" s="76"/>
      <c r="G12971" s="63"/>
      <c r="H12971" s="64"/>
      <c r="I12971" s="56"/>
    </row>
    <row r="12972" spans="1:9" hidden="1" x14ac:dyDescent="0.25">
      <c r="A12972" s="224"/>
      <c r="B12972" s="56"/>
      <c r="C12972" s="56"/>
      <c r="D12972" s="61"/>
      <c r="E12972" s="56"/>
      <c r="F12972" s="77"/>
      <c r="G12972" s="63"/>
      <c r="H12972" s="64"/>
      <c r="I12972" s="56"/>
    </row>
    <row r="12973" spans="1:9" hidden="1" x14ac:dyDescent="0.25">
      <c r="A12973" s="224"/>
      <c r="B12973" s="74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4"/>
      <c r="B12974" s="56"/>
      <c r="C12974" s="56"/>
      <c r="D12974" s="57"/>
      <c r="E12974" s="69"/>
      <c r="F12974" s="59"/>
      <c r="G12974" s="63"/>
      <c r="H12974" s="64"/>
      <c r="I12974" s="56"/>
    </row>
    <row r="12975" spans="1:9" hidden="1" x14ac:dyDescent="0.25">
      <c r="A12975" s="224"/>
      <c r="B12975" s="56"/>
      <c r="C12975" s="56"/>
      <c r="D12975" s="57"/>
      <c r="E12975" s="68"/>
      <c r="F12975" s="77"/>
      <c r="G12975" s="63"/>
      <c r="H12975" s="64"/>
      <c r="I12975" s="56"/>
    </row>
    <row r="12976" spans="1:9" hidden="1" x14ac:dyDescent="0.25">
      <c r="A12976" s="224"/>
      <c r="B12976" s="56"/>
      <c r="C12976" s="7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4"/>
      <c r="B12977" s="56"/>
      <c r="C12977" s="56"/>
      <c r="D12977" s="57"/>
      <c r="E12977" s="56"/>
      <c r="F12977" s="62"/>
      <c r="G12977" s="63"/>
      <c r="H12977" s="64"/>
      <c r="I12977" s="56"/>
    </row>
    <row r="12978" spans="1:9" hidden="1" x14ac:dyDescent="0.25">
      <c r="A12978" s="224"/>
      <c r="B12978" s="56"/>
      <c r="C12978" s="126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4"/>
      <c r="B12979" s="55"/>
      <c r="C12979" s="56"/>
      <c r="D12979" s="128"/>
      <c r="E12979" s="72"/>
      <c r="F12979" s="116"/>
      <c r="G12979" s="63"/>
      <c r="H12979" s="64"/>
      <c r="I12979" s="56"/>
    </row>
    <row r="12980" spans="1:9" hidden="1" x14ac:dyDescent="0.25">
      <c r="A12980" s="224"/>
      <c r="B12980" s="55"/>
      <c r="C12980" s="56"/>
      <c r="D12980" s="128"/>
      <c r="E12980" s="72"/>
      <c r="F12980" s="116"/>
      <c r="G12980" s="63"/>
      <c r="H12980" s="64"/>
      <c r="I12980" s="56"/>
    </row>
    <row r="12981" spans="1:9" hidden="1" x14ac:dyDescent="0.25">
      <c r="A12981" s="224"/>
      <c r="B12981" s="56"/>
      <c r="C12981" s="56"/>
      <c r="D12981" s="57"/>
      <c r="E12981" s="66"/>
      <c r="F12981" s="67"/>
      <c r="G12981" s="63"/>
      <c r="H12981" s="64"/>
      <c r="I12981" s="56"/>
    </row>
    <row r="12982" spans="1:9" hidden="1" x14ac:dyDescent="0.25">
      <c r="A12982" s="224"/>
      <c r="B12982" s="56"/>
      <c r="C12982" s="56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4"/>
      <c r="B12983" s="55"/>
      <c r="C12983" s="56"/>
      <c r="D12983" s="128"/>
      <c r="E12983" s="72"/>
      <c r="F12983" s="116"/>
      <c r="G12983" s="63"/>
      <c r="H12983" s="64"/>
      <c r="I12983" s="56"/>
    </row>
    <row r="12984" spans="1:9" hidden="1" x14ac:dyDescent="0.25">
      <c r="A12984" s="224"/>
      <c r="B12984" s="56"/>
      <c r="C12984" s="56"/>
      <c r="D12984" s="57"/>
      <c r="E12984" s="72"/>
      <c r="F12984" s="67"/>
      <c r="G12984" s="63"/>
      <c r="H12984" s="56"/>
      <c r="I12984" s="56"/>
    </row>
    <row r="12985" spans="1:9" hidden="1" x14ac:dyDescent="0.25">
      <c r="A12985" s="224"/>
      <c r="B12985" s="56"/>
      <c r="C12985" s="56"/>
      <c r="D12985" s="57"/>
      <c r="E12985" s="72"/>
      <c r="F12985" s="67"/>
      <c r="G12985" s="63"/>
      <c r="H12985" s="56"/>
      <c r="I12985" s="56"/>
    </row>
    <row r="12986" spans="1:9" hidden="1" x14ac:dyDescent="0.25">
      <c r="A12986" s="224"/>
      <c r="B12986" s="56"/>
      <c r="C12986" s="56"/>
      <c r="D12986" s="57"/>
      <c r="E12986" s="72"/>
      <c r="F12986" s="67"/>
      <c r="G12986" s="63"/>
      <c r="H12986" s="56"/>
      <c r="I12986" s="56"/>
    </row>
    <row r="12987" spans="1:9" hidden="1" x14ac:dyDescent="0.25">
      <c r="A12987" s="224"/>
      <c r="B12987" s="56"/>
      <c r="C12987" s="56"/>
      <c r="D12987" s="57"/>
      <c r="E12987" s="72"/>
      <c r="F12987" s="67"/>
      <c r="G12987" s="63"/>
      <c r="H12987" s="56"/>
      <c r="I12987" s="56"/>
    </row>
    <row r="12988" spans="1:9" hidden="1" x14ac:dyDescent="0.25">
      <c r="A12988" s="224"/>
      <c r="B12988" s="56"/>
      <c r="C12988" s="56"/>
      <c r="D12988" s="57"/>
      <c r="E12988" s="72"/>
      <c r="F12988" s="67"/>
      <c r="G12988" s="63"/>
      <c r="H12988" s="56"/>
      <c r="I12988" s="56"/>
    </row>
    <row r="12989" spans="1:9" hidden="1" x14ac:dyDescent="0.25">
      <c r="A12989" s="224"/>
      <c r="B12989" s="68"/>
      <c r="C12989" s="56"/>
      <c r="D12989" s="87"/>
      <c r="E12989" s="72"/>
      <c r="F12989" s="62"/>
      <c r="G12989" s="63"/>
      <c r="H12989" s="56"/>
      <c r="I12989" s="56"/>
    </row>
    <row r="12990" spans="1:9" hidden="1" x14ac:dyDescent="0.25">
      <c r="A12990" s="224"/>
      <c r="B12990" s="56"/>
      <c r="C12990" s="80"/>
      <c r="D12990" s="83"/>
      <c r="E12990" s="81"/>
      <c r="F12990" s="77"/>
      <c r="G12990" s="63"/>
      <c r="H12990" s="56"/>
      <c r="I12990" s="56"/>
    </row>
    <row r="12991" spans="1:9" hidden="1" x14ac:dyDescent="0.25">
      <c r="A12991" s="224"/>
      <c r="B12991" s="56"/>
      <c r="C12991" s="56"/>
      <c r="D12991" s="83"/>
      <c r="E12991" s="56"/>
      <c r="F12991" s="77"/>
      <c r="G12991" s="63"/>
      <c r="H12991" s="106"/>
      <c r="I12991" s="56"/>
    </row>
    <row r="12992" spans="1:9" hidden="1" x14ac:dyDescent="0.25">
      <c r="A12992" s="224"/>
      <c r="B12992" s="56"/>
      <c r="C12992" s="81"/>
      <c r="D12992" s="57"/>
      <c r="E12992" s="56"/>
      <c r="F12992" s="77"/>
      <c r="G12992" s="63"/>
      <c r="H12992" s="106"/>
      <c r="I12992" s="56"/>
    </row>
    <row r="12993" spans="1:9" hidden="1" x14ac:dyDescent="0.25">
      <c r="A12993" s="224"/>
      <c r="B12993" s="56"/>
      <c r="C12993" s="56"/>
      <c r="D12993" s="57"/>
      <c r="E12993" s="72"/>
      <c r="F12993" s="62"/>
      <c r="G12993" s="63"/>
      <c r="H12993" s="106"/>
      <c r="I12993" s="56"/>
    </row>
    <row r="12994" spans="1:9" hidden="1" x14ac:dyDescent="0.25">
      <c r="A12994" s="224"/>
      <c r="B12994" s="56"/>
      <c r="C12994" s="56"/>
      <c r="D12994" s="57"/>
      <c r="E12994" s="69"/>
      <c r="F12994" s="62"/>
      <c r="G12994" s="63"/>
      <c r="H12994" s="64"/>
      <c r="I12994" s="56"/>
    </row>
    <row r="12995" spans="1:9" hidden="1" x14ac:dyDescent="0.25">
      <c r="A12995" s="224"/>
      <c r="B12995" s="55"/>
      <c r="C12995" s="56"/>
      <c r="D12995" s="57"/>
      <c r="E12995" s="72"/>
      <c r="F12995" s="62"/>
      <c r="G12995" s="63"/>
      <c r="H12995" s="64"/>
      <c r="I12995" s="56"/>
    </row>
    <row r="12996" spans="1:9" hidden="1" x14ac:dyDescent="0.25">
      <c r="A12996" s="224"/>
      <c r="B12996" s="65"/>
      <c r="C12996" s="65"/>
      <c r="D12996" s="61"/>
      <c r="E12996" s="69"/>
      <c r="F12996" s="76"/>
      <c r="G12996" s="63"/>
      <c r="H12996" s="64"/>
      <c r="I12996" s="56"/>
    </row>
    <row r="12997" spans="1:9" hidden="1" x14ac:dyDescent="0.25">
      <c r="A12997" s="224"/>
      <c r="B12997" s="55"/>
      <c r="C12997" s="56"/>
      <c r="D12997" s="57"/>
      <c r="E12997" s="69"/>
      <c r="F12997" s="77"/>
      <c r="G12997" s="63"/>
      <c r="H12997" s="64"/>
      <c r="I12997" s="56"/>
    </row>
    <row r="12998" spans="1:9" hidden="1" x14ac:dyDescent="0.25">
      <c r="A12998" s="224"/>
      <c r="B12998" s="81"/>
      <c r="C12998" s="80"/>
      <c r="D12998" s="57"/>
      <c r="E12998" s="72"/>
      <c r="F12998" s="62"/>
      <c r="G12998" s="63"/>
      <c r="H12998" s="64"/>
      <c r="I12998" s="56"/>
    </row>
    <row r="12999" spans="1:9" hidden="1" x14ac:dyDescent="0.25">
      <c r="A12999" s="224"/>
      <c r="B12999" s="56"/>
      <c r="C12999" s="56"/>
      <c r="D12999" s="83"/>
      <c r="E12999" s="72"/>
      <c r="F12999" s="62"/>
      <c r="G12999" s="63"/>
      <c r="H12999" s="64"/>
      <c r="I12999" s="56"/>
    </row>
    <row r="13000" spans="1:9" hidden="1" x14ac:dyDescent="0.25">
      <c r="A13000" s="224"/>
      <c r="B13000" s="56"/>
      <c r="C13000" s="56"/>
      <c r="D13000" s="105"/>
      <c r="E13000" s="72"/>
      <c r="F13000" s="62"/>
      <c r="G13000" s="63"/>
      <c r="H13000" s="64"/>
      <c r="I13000" s="56"/>
    </row>
    <row r="13001" spans="1:9" hidden="1" x14ac:dyDescent="0.25">
      <c r="A13001" s="224"/>
      <c r="B13001" s="56"/>
      <c r="C13001" s="56"/>
      <c r="D13001" s="57"/>
      <c r="E13001" s="69"/>
      <c r="F13001" s="77"/>
      <c r="G13001" s="63"/>
      <c r="H13001" s="64"/>
      <c r="I13001" s="56"/>
    </row>
    <row r="13002" spans="1:9" hidden="1" x14ac:dyDescent="0.25">
      <c r="A13002" s="224"/>
      <c r="B13002" s="56"/>
      <c r="C13002" s="56"/>
      <c r="D13002" s="57"/>
      <c r="E13002" s="72"/>
      <c r="F13002" s="62"/>
      <c r="G13002" s="63"/>
      <c r="H13002" s="64"/>
      <c r="I13002" s="56"/>
    </row>
    <row r="13003" spans="1:9" hidden="1" x14ac:dyDescent="0.25">
      <c r="A13003" s="224"/>
      <c r="B13003" s="56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4"/>
      <c r="B13004" s="74"/>
      <c r="C13004" s="88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4"/>
      <c r="B13005" s="81"/>
      <c r="C13005" s="230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4"/>
      <c r="B13006" s="56"/>
      <c r="C13006" s="56"/>
      <c r="D13006" s="129"/>
      <c r="E13006" s="66"/>
      <c r="F13006" s="130"/>
      <c r="G13006" s="63"/>
      <c r="H13006" s="64"/>
      <c r="I13006" s="56"/>
    </row>
    <row r="13007" spans="1:9" hidden="1" x14ac:dyDescent="0.25">
      <c r="A13007" s="224"/>
      <c r="B13007" s="55"/>
      <c r="C13007" s="191"/>
      <c r="D13007" s="57"/>
      <c r="E13007" s="56"/>
      <c r="F13007" s="62"/>
      <c r="G13007" s="63"/>
      <c r="H13007" s="64"/>
      <c r="I13007" s="56"/>
    </row>
    <row r="13008" spans="1:9" hidden="1" x14ac:dyDescent="0.25">
      <c r="A13008" s="224"/>
      <c r="B13008" s="56"/>
      <c r="C13008" s="56"/>
      <c r="D13008" s="83"/>
      <c r="E13008" s="56"/>
      <c r="F13008" s="77"/>
      <c r="G13008" s="63"/>
      <c r="H13008" s="64"/>
      <c r="I13008" s="56"/>
    </row>
    <row r="13009" spans="1:9" hidden="1" x14ac:dyDescent="0.25">
      <c r="A13009" s="224"/>
      <c r="B13009" s="56"/>
      <c r="C13009" s="56"/>
      <c r="D13009" s="83"/>
      <c r="E13009" s="56"/>
      <c r="F13009" s="77"/>
      <c r="G13009" s="63"/>
      <c r="H13009" s="64"/>
      <c r="I13009" s="56"/>
    </row>
    <row r="13010" spans="1:9" hidden="1" x14ac:dyDescent="0.25">
      <c r="A13010" s="224"/>
      <c r="B13010" s="56"/>
      <c r="C13010" s="56"/>
      <c r="D13010" s="57"/>
      <c r="E13010" s="69"/>
      <c r="F13010" s="77"/>
      <c r="G13010" s="63"/>
      <c r="H13010" s="64"/>
      <c r="I13010" s="56"/>
    </row>
    <row r="13011" spans="1:9" hidden="1" x14ac:dyDescent="0.25">
      <c r="A13011" s="224"/>
      <c r="B13011" s="56"/>
      <c r="C13011" s="80"/>
      <c r="D13011" s="57"/>
      <c r="E13011" s="66"/>
      <c r="F13011" s="67"/>
      <c r="G13011" s="63"/>
      <c r="H13011" s="64"/>
      <c r="I13011" s="56"/>
    </row>
    <row r="13012" spans="1:9" hidden="1" x14ac:dyDescent="0.25">
      <c r="A13012" s="224"/>
      <c r="B13012" s="55"/>
      <c r="C13012" s="56"/>
      <c r="D13012" s="57"/>
      <c r="E13012" s="72"/>
      <c r="F13012" s="62"/>
      <c r="G13012" s="63"/>
      <c r="H13012" s="64"/>
      <c r="I13012" s="56"/>
    </row>
    <row r="13013" spans="1:9" hidden="1" x14ac:dyDescent="0.25">
      <c r="A13013" s="224"/>
      <c r="B13013" s="56"/>
      <c r="C13013" s="56"/>
      <c r="D13013" s="57"/>
      <c r="E13013" s="72"/>
      <c r="F13013" s="62"/>
      <c r="G13013" s="63"/>
      <c r="H13013" s="64"/>
      <c r="I13013" s="56"/>
    </row>
    <row r="13014" spans="1:9" hidden="1" x14ac:dyDescent="0.25">
      <c r="A13014" s="224"/>
      <c r="B13014" s="56"/>
      <c r="C13014" s="123"/>
      <c r="D13014" s="57"/>
      <c r="E13014" s="72"/>
      <c r="F13014" s="58"/>
      <c r="G13014" s="63"/>
      <c r="H13014" s="64"/>
      <c r="I13014" s="56"/>
    </row>
    <row r="13015" spans="1:9" hidden="1" x14ac:dyDescent="0.25">
      <c r="A13015" s="224"/>
      <c r="B13015" s="56"/>
      <c r="C13015" s="56"/>
      <c r="D13015" s="57"/>
      <c r="E13015" s="72"/>
      <c r="F13015" s="62"/>
      <c r="G13015" s="63"/>
      <c r="H13015" s="64"/>
      <c r="I13015" s="56"/>
    </row>
    <row r="13016" spans="1:9" hidden="1" x14ac:dyDescent="0.25">
      <c r="A13016" s="224"/>
      <c r="B13016" s="56"/>
      <c r="C13016" s="56"/>
      <c r="D13016" s="57"/>
      <c r="E13016" s="72"/>
      <c r="F13016" s="62"/>
      <c r="G13016" s="63"/>
      <c r="H13016" s="64"/>
      <c r="I13016" s="56"/>
    </row>
    <row r="13017" spans="1:9" hidden="1" x14ac:dyDescent="0.25">
      <c r="A13017" s="224"/>
      <c r="B13017" s="56"/>
      <c r="C13017" s="56"/>
      <c r="D13017" s="83"/>
      <c r="E13017" s="56"/>
      <c r="F13017" s="77"/>
      <c r="G13017" s="63"/>
      <c r="H13017" s="64"/>
      <c r="I13017" s="56"/>
    </row>
    <row r="13018" spans="1:9" hidden="1" x14ac:dyDescent="0.25">
      <c r="A13018" s="224"/>
      <c r="B13018" s="56"/>
      <c r="C13018" s="56"/>
      <c r="D13018" s="57"/>
      <c r="E13018" s="72"/>
      <c r="F13018" s="62"/>
      <c r="G13018" s="63"/>
      <c r="H13018" s="64"/>
      <c r="I13018" s="56"/>
    </row>
    <row r="13019" spans="1:9" hidden="1" x14ac:dyDescent="0.25">
      <c r="A13019" s="224"/>
      <c r="B13019" s="56"/>
      <c r="C13019" s="56"/>
      <c r="D13019" s="57"/>
      <c r="E13019" s="72"/>
      <c r="F13019" s="76"/>
      <c r="G13019" s="63"/>
      <c r="H13019" s="64"/>
      <c r="I13019" s="56"/>
    </row>
    <row r="13020" spans="1:9" hidden="1" x14ac:dyDescent="0.25">
      <c r="A13020" s="224"/>
      <c r="B13020" s="56"/>
      <c r="C13020" s="56"/>
      <c r="D13020" s="57"/>
      <c r="E13020" s="72"/>
      <c r="F13020" s="62"/>
      <c r="G13020" s="63"/>
      <c r="H13020" s="64"/>
      <c r="I13020" s="56"/>
    </row>
    <row r="13021" spans="1:9" hidden="1" x14ac:dyDescent="0.25">
      <c r="A13021" s="224"/>
      <c r="B13021" s="56"/>
      <c r="C13021" s="56"/>
      <c r="D13021" s="57"/>
      <c r="E13021" s="72"/>
      <c r="F13021" s="76"/>
      <c r="G13021" s="63"/>
      <c r="H13021" s="64"/>
      <c r="I13021" s="56"/>
    </row>
    <row r="13022" spans="1:9" hidden="1" x14ac:dyDescent="0.25">
      <c r="A13022" s="224"/>
      <c r="B13022" s="56"/>
      <c r="C13022" s="123"/>
      <c r="D13022" s="57"/>
      <c r="E13022" s="72"/>
      <c r="F13022" s="58"/>
      <c r="G13022" s="63"/>
      <c r="H13022" s="64"/>
      <c r="I13022" s="56"/>
    </row>
    <row r="13023" spans="1:9" hidden="1" x14ac:dyDescent="0.25">
      <c r="A13023" s="224"/>
      <c r="B13023" s="55"/>
      <c r="C13023" s="56"/>
      <c r="D13023" s="57"/>
      <c r="E13023" s="69"/>
      <c r="F13023" s="77"/>
      <c r="G13023" s="63"/>
      <c r="H13023" s="64"/>
      <c r="I13023" s="56"/>
    </row>
    <row r="13024" spans="1:9" hidden="1" x14ac:dyDescent="0.25">
      <c r="A13024" s="224"/>
      <c r="B13024" s="60"/>
      <c r="C13024" s="151"/>
      <c r="D13024" s="57"/>
      <c r="E13024" s="66"/>
      <c r="F13024" s="152"/>
      <c r="G13024" s="63"/>
      <c r="H13024" s="64"/>
      <c r="I13024" s="56"/>
    </row>
    <row r="13025" spans="1:9" hidden="1" x14ac:dyDescent="0.25">
      <c r="A13025" s="224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4"/>
      <c r="B13026" s="74"/>
      <c r="C13026" s="56"/>
      <c r="D13026" s="87"/>
      <c r="E13026" s="69"/>
      <c r="F13026" s="77"/>
      <c r="G13026" s="63"/>
      <c r="H13026" s="64"/>
      <c r="I13026" s="56"/>
    </row>
    <row r="13027" spans="1:9" hidden="1" x14ac:dyDescent="0.25">
      <c r="A13027" s="224"/>
      <c r="B13027" s="55"/>
      <c r="C13027" s="123"/>
      <c r="D13027" s="87"/>
      <c r="E13027" s="72"/>
      <c r="F13027" s="62"/>
      <c r="G13027" s="63"/>
      <c r="H13027" s="64"/>
      <c r="I13027" s="56"/>
    </row>
    <row r="13028" spans="1:9" hidden="1" x14ac:dyDescent="0.25">
      <c r="A13028" s="224"/>
      <c r="B13028" s="56"/>
      <c r="C13028" s="56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4"/>
      <c r="B13029" s="56"/>
      <c r="C13029" s="56"/>
      <c r="D13029" s="57"/>
      <c r="E13029" s="72"/>
      <c r="F13029" s="76"/>
      <c r="G13029" s="63"/>
      <c r="H13029" s="64"/>
      <c r="I13029" s="56"/>
    </row>
    <row r="13030" spans="1:9" hidden="1" x14ac:dyDescent="0.25">
      <c r="A13030" s="224"/>
      <c r="B13030" s="55"/>
      <c r="C13030" s="56"/>
      <c r="D13030" s="57"/>
      <c r="E13030" s="72"/>
      <c r="F13030" s="76"/>
      <c r="G13030" s="63"/>
      <c r="H13030" s="64"/>
      <c r="I13030" s="56"/>
    </row>
    <row r="13031" spans="1:9" hidden="1" x14ac:dyDescent="0.25">
      <c r="A13031" s="224"/>
      <c r="B13031" s="68"/>
      <c r="C13031" s="56"/>
      <c r="D13031" s="87"/>
      <c r="E13031" s="72"/>
      <c r="F13031" s="62"/>
      <c r="G13031" s="63"/>
      <c r="H13031" s="64"/>
      <c r="I13031" s="56"/>
    </row>
    <row r="13032" spans="1:9" hidden="1" x14ac:dyDescent="0.25">
      <c r="A13032" s="224"/>
      <c r="B13032" s="68"/>
      <c r="C13032" s="56"/>
      <c r="D13032" s="57"/>
      <c r="E13032" s="72"/>
      <c r="F13032" s="62"/>
      <c r="G13032" s="63"/>
      <c r="H13032" s="64"/>
      <c r="I13032" s="56"/>
    </row>
    <row r="13033" spans="1:9" hidden="1" x14ac:dyDescent="0.25">
      <c r="A13033" s="224"/>
      <c r="B13033" s="56"/>
      <c r="C13033" s="56"/>
      <c r="D13033" s="57"/>
      <c r="E13033" s="72"/>
      <c r="F13033" s="62"/>
      <c r="G13033" s="63"/>
      <c r="H13033" s="64"/>
      <c r="I13033" s="56"/>
    </row>
    <row r="13034" spans="1:9" hidden="1" x14ac:dyDescent="0.25">
      <c r="A13034" s="224"/>
      <c r="B13034" s="56"/>
      <c r="C13034" s="56"/>
      <c r="D13034" s="57"/>
      <c r="E13034" s="72"/>
      <c r="F13034" s="62"/>
      <c r="G13034" s="63"/>
      <c r="H13034" s="64"/>
      <c r="I13034" s="56"/>
    </row>
    <row r="13035" spans="1:9" hidden="1" x14ac:dyDescent="0.25">
      <c r="A13035" s="224"/>
      <c r="B13035" s="56"/>
      <c r="C13035" s="56"/>
      <c r="D13035" s="57"/>
      <c r="E13035" s="72"/>
      <c r="F13035" s="62"/>
      <c r="G13035" s="63"/>
      <c r="H13035" s="64"/>
      <c r="I13035" s="56"/>
    </row>
    <row r="13036" spans="1:9" hidden="1" x14ac:dyDescent="0.25">
      <c r="A13036" s="224"/>
      <c r="B13036" s="56"/>
      <c r="C13036" s="80"/>
      <c r="D13036" s="57"/>
      <c r="E13036" s="66"/>
      <c r="F13036" s="67"/>
      <c r="G13036" s="63"/>
      <c r="H13036" s="64"/>
      <c r="I13036" s="56"/>
    </row>
    <row r="13037" spans="1:9" hidden="1" x14ac:dyDescent="0.25">
      <c r="A13037" s="224"/>
      <c r="B13037" s="55"/>
      <c r="C13037" s="80"/>
      <c r="D13037" s="57"/>
      <c r="E13037" s="56"/>
      <c r="F13037" s="67"/>
      <c r="G13037" s="63"/>
      <c r="H13037" s="64"/>
      <c r="I13037" s="56"/>
    </row>
    <row r="13038" spans="1:9" hidden="1" x14ac:dyDescent="0.25">
      <c r="A13038" s="224"/>
      <c r="B13038" s="56"/>
      <c r="C13038" s="80"/>
      <c r="D13038" s="83"/>
      <c r="E13038" s="72"/>
      <c r="F13038" s="76"/>
      <c r="G13038" s="63"/>
      <c r="H13038" s="64"/>
      <c r="I13038" s="56"/>
    </row>
    <row r="13039" spans="1:9" hidden="1" x14ac:dyDescent="0.25">
      <c r="A13039" s="224"/>
      <c r="B13039" s="56"/>
      <c r="C13039" s="80"/>
      <c r="D13039" s="61"/>
      <c r="E13039" s="56"/>
      <c r="F13039" s="97"/>
      <c r="G13039" s="63"/>
      <c r="H13039" s="64"/>
      <c r="I13039" s="56"/>
    </row>
    <row r="13040" spans="1:9" hidden="1" x14ac:dyDescent="0.25">
      <c r="A13040" s="224"/>
      <c r="B13040" s="56"/>
      <c r="C13040" s="80"/>
      <c r="D13040" s="56"/>
      <c r="E13040" s="56"/>
      <c r="F13040" s="58"/>
      <c r="G13040" s="63"/>
      <c r="H13040" s="64"/>
      <c r="I13040" s="56"/>
    </row>
    <row r="13041" spans="1:9" hidden="1" x14ac:dyDescent="0.25">
      <c r="A13041" s="224"/>
      <c r="B13041" s="56"/>
      <c r="C13041" s="80"/>
      <c r="D13041" s="57"/>
      <c r="E13041" s="56"/>
      <c r="F13041" s="58"/>
      <c r="G13041" s="63"/>
      <c r="H13041" s="64"/>
      <c r="I13041" s="56"/>
    </row>
    <row r="13042" spans="1:9" hidden="1" x14ac:dyDescent="0.25">
      <c r="A13042" s="224"/>
      <c r="B13042" s="55"/>
      <c r="C13042" s="80"/>
      <c r="D13042" s="57"/>
      <c r="E13042" s="72"/>
      <c r="F13042" s="62"/>
      <c r="G13042" s="63"/>
      <c r="H13042" s="64"/>
      <c r="I13042" s="56"/>
    </row>
    <row r="13043" spans="1:9" hidden="1" x14ac:dyDescent="0.25">
      <c r="A13043" s="224"/>
      <c r="B13043" s="55"/>
      <c r="C13043" s="56"/>
      <c r="D13043" s="61"/>
      <c r="E13043" s="72"/>
      <c r="F13043" s="62"/>
      <c r="G13043" s="63"/>
      <c r="H13043" s="106"/>
      <c r="I13043" s="56"/>
    </row>
    <row r="13044" spans="1:9" hidden="1" x14ac:dyDescent="0.25">
      <c r="A13044" s="224"/>
      <c r="B13044" s="55"/>
      <c r="C13044" s="56"/>
      <c r="D13044" s="56"/>
      <c r="E13044" s="72"/>
      <c r="F13044" s="62"/>
      <c r="G13044" s="63"/>
      <c r="H13044" s="106"/>
      <c r="I13044" s="56"/>
    </row>
    <row r="13045" spans="1:9" hidden="1" x14ac:dyDescent="0.25">
      <c r="A13045" s="224"/>
      <c r="B13045" s="56"/>
      <c r="C13045" s="56"/>
      <c r="D13045" s="87"/>
      <c r="E13045" s="69"/>
      <c r="F13045" s="58"/>
      <c r="G13045" s="63"/>
      <c r="H13045" s="106"/>
      <c r="I13045" s="56"/>
    </row>
    <row r="13046" spans="1:9" hidden="1" x14ac:dyDescent="0.25">
      <c r="A13046" s="224"/>
      <c r="B13046" s="56"/>
      <c r="C13046" s="644"/>
      <c r="D13046" s="87"/>
      <c r="E13046" s="69"/>
      <c r="F13046" s="58"/>
      <c r="G13046" s="63"/>
      <c r="H13046" s="56"/>
      <c r="I13046" s="56"/>
    </row>
    <row r="13047" spans="1:9" hidden="1" x14ac:dyDescent="0.25">
      <c r="A13047" s="224"/>
      <c r="B13047" s="56"/>
      <c r="C13047" s="56"/>
      <c r="D13047" s="87"/>
      <c r="E13047" s="69"/>
      <c r="F13047" s="58"/>
      <c r="G13047" s="63"/>
      <c r="H13047" s="56"/>
      <c r="I13047" s="56"/>
    </row>
    <row r="13048" spans="1:9" hidden="1" x14ac:dyDescent="0.25">
      <c r="A13048" s="224"/>
      <c r="B13048" s="56"/>
      <c r="C13048" s="56"/>
      <c r="D13048" s="87"/>
      <c r="E13048" s="69"/>
      <c r="F13048" s="58"/>
      <c r="G13048" s="63"/>
      <c r="H13048" s="56"/>
      <c r="I13048" s="56"/>
    </row>
    <row r="13049" spans="1:9" hidden="1" x14ac:dyDescent="0.25">
      <c r="A13049" s="224"/>
      <c r="B13049" s="56"/>
      <c r="C13049" s="56"/>
      <c r="D13049" s="87"/>
      <c r="E13049" s="69"/>
      <c r="F13049" s="58"/>
      <c r="G13049" s="63"/>
      <c r="H13049" s="56"/>
      <c r="I13049" s="56"/>
    </row>
    <row r="13050" spans="1:9" hidden="1" x14ac:dyDescent="0.25">
      <c r="A13050" s="224"/>
      <c r="B13050" s="56"/>
      <c r="C13050" s="56"/>
      <c r="D13050" s="87"/>
      <c r="E13050" s="69"/>
      <c r="F13050" s="58"/>
      <c r="G13050" s="63"/>
      <c r="H13050" s="56"/>
      <c r="I13050" s="56"/>
    </row>
    <row r="13051" spans="1:9" hidden="1" x14ac:dyDescent="0.25">
      <c r="A13051" s="224"/>
      <c r="B13051" s="56"/>
      <c r="C13051" s="56"/>
      <c r="D13051" s="87"/>
      <c r="E13051" s="69"/>
      <c r="F13051" s="58"/>
      <c r="G13051" s="63"/>
      <c r="H13051" s="56"/>
      <c r="I13051" s="56"/>
    </row>
    <row r="13052" spans="1:9" hidden="1" x14ac:dyDescent="0.25">
      <c r="A13052" s="224"/>
      <c r="B13052" s="55"/>
      <c r="C13052" s="56"/>
      <c r="D13052" s="128"/>
      <c r="E13052" s="72"/>
      <c r="F13052" s="116"/>
      <c r="G13052" s="63"/>
      <c r="H13052" s="56"/>
      <c r="I13052" s="56"/>
    </row>
    <row r="13053" spans="1:9" hidden="1" x14ac:dyDescent="0.25">
      <c r="A13053" s="224"/>
      <c r="B13053" s="56"/>
      <c r="C13053" s="56"/>
      <c r="D13053" s="57"/>
      <c r="E13053" s="72"/>
      <c r="F13053" s="62"/>
      <c r="G13053" s="63"/>
      <c r="H13053" s="56"/>
      <c r="I13053" s="56"/>
    </row>
    <row r="13054" spans="1:9" hidden="1" x14ac:dyDescent="0.25">
      <c r="A13054" s="224"/>
      <c r="B13054" s="56"/>
      <c r="C13054" s="56"/>
      <c r="D13054" s="57"/>
      <c r="E13054" s="72"/>
      <c r="F13054" s="62"/>
      <c r="G13054" s="63"/>
      <c r="H13054" s="56"/>
      <c r="I13054" s="56"/>
    </row>
    <row r="13055" spans="1:9" hidden="1" x14ac:dyDescent="0.25">
      <c r="A13055" s="224"/>
      <c r="B13055" s="55"/>
      <c r="C13055" s="75"/>
      <c r="D13055" s="57"/>
      <c r="E13055" s="68"/>
      <c r="F13055" s="67"/>
      <c r="G13055" s="63"/>
      <c r="H13055" s="64"/>
      <c r="I13055" s="56"/>
    </row>
    <row r="13056" spans="1:9" hidden="1" x14ac:dyDescent="0.25">
      <c r="A13056" s="224"/>
      <c r="B13056" s="56"/>
      <c r="C13056" s="56"/>
      <c r="D13056" s="83"/>
      <c r="E13056" s="56"/>
      <c r="F13056" s="77"/>
      <c r="G13056" s="63"/>
      <c r="H13056" s="56"/>
      <c r="I13056" s="56"/>
    </row>
    <row r="13057" spans="1:9" hidden="1" x14ac:dyDescent="0.25">
      <c r="A13057" s="224"/>
      <c r="B13057" s="56"/>
      <c r="C13057" s="75"/>
      <c r="D13057" s="57"/>
      <c r="E13057" s="72"/>
      <c r="F13057" s="62"/>
      <c r="G13057" s="63"/>
      <c r="H13057" s="64"/>
      <c r="I13057" s="56"/>
    </row>
    <row r="13058" spans="1:9" hidden="1" x14ac:dyDescent="0.25">
      <c r="A13058" s="224"/>
      <c r="B13058" s="56"/>
      <c r="C13058" s="56"/>
      <c r="D13058" s="57"/>
      <c r="E13058" s="72"/>
      <c r="F13058" s="62"/>
      <c r="G13058" s="63"/>
      <c r="H13058" s="64"/>
      <c r="I13058" s="56"/>
    </row>
    <row r="13059" spans="1:9" hidden="1" x14ac:dyDescent="0.25">
      <c r="A13059" s="224"/>
      <c r="B13059" s="60"/>
      <c r="C13059" s="123"/>
      <c r="D13059" s="57"/>
      <c r="E13059" s="72"/>
      <c r="F13059" s="76"/>
      <c r="G13059" s="100"/>
      <c r="H13059" s="64"/>
      <c r="I13059" s="56"/>
    </row>
    <row r="13060" spans="1:9" hidden="1" x14ac:dyDescent="0.25">
      <c r="A13060" s="224"/>
      <c r="B13060" s="56"/>
      <c r="C13060" s="56"/>
      <c r="D13060" s="57"/>
      <c r="E13060" s="72"/>
      <c r="F13060" s="62"/>
      <c r="G13060" s="63"/>
      <c r="H13060" s="64"/>
      <c r="I13060" s="56"/>
    </row>
    <row r="13061" spans="1:9" hidden="1" x14ac:dyDescent="0.25">
      <c r="A13061" s="224"/>
      <c r="B13061" s="56"/>
      <c r="C13061" s="71"/>
      <c r="D13061" s="83"/>
      <c r="E13061" s="72"/>
      <c r="F13061" s="77"/>
      <c r="G13061" s="63"/>
      <c r="H13061" s="64"/>
      <c r="I13061" s="56"/>
    </row>
    <row r="13062" spans="1:9" hidden="1" x14ac:dyDescent="0.25">
      <c r="A13062" s="224"/>
      <c r="B13062" s="56"/>
      <c r="C13062" s="56"/>
      <c r="D13062" s="57"/>
      <c r="E13062" s="72"/>
      <c r="F13062" s="76"/>
      <c r="G13062" s="63"/>
      <c r="H13062" s="64"/>
      <c r="I13062" s="56"/>
    </row>
    <row r="13063" spans="1:9" hidden="1" x14ac:dyDescent="0.25">
      <c r="A13063" s="224"/>
      <c r="B13063" s="56"/>
      <c r="C13063" s="56"/>
      <c r="D13063" s="57"/>
      <c r="E13063" s="69"/>
      <c r="F13063" s="77"/>
      <c r="G13063" s="63"/>
      <c r="H13063" s="64"/>
      <c r="I13063" s="56"/>
    </row>
    <row r="13064" spans="1:9" hidden="1" x14ac:dyDescent="0.25">
      <c r="A13064" s="224"/>
      <c r="B13064" s="65"/>
      <c r="C13064" s="80"/>
      <c r="D13064" s="83"/>
      <c r="E13064" s="72"/>
      <c r="F13064" s="220"/>
      <c r="G13064" s="63"/>
      <c r="H13064" s="64"/>
      <c r="I13064" s="56"/>
    </row>
    <row r="13065" spans="1:9" hidden="1" x14ac:dyDescent="0.25">
      <c r="A13065" s="224"/>
      <c r="B13065" s="56"/>
      <c r="C13065" s="56"/>
      <c r="D13065" s="57"/>
      <c r="E13065" s="72"/>
      <c r="F13065" s="67"/>
      <c r="G13065" s="63"/>
      <c r="H13065" s="64"/>
      <c r="I13065" s="56"/>
    </row>
    <row r="13066" spans="1:9" hidden="1" x14ac:dyDescent="0.25">
      <c r="A13066" s="224"/>
      <c r="B13066" s="81"/>
      <c r="C13066" s="71"/>
      <c r="D13066" s="57"/>
      <c r="E13066" s="72"/>
      <c r="F13066" s="62"/>
      <c r="G13066" s="63"/>
      <c r="H13066" s="64"/>
      <c r="I13066" s="56"/>
    </row>
    <row r="13067" spans="1:9" hidden="1" x14ac:dyDescent="0.25">
      <c r="A13067" s="224"/>
      <c r="B13067" s="56"/>
      <c r="C13067" s="75"/>
      <c r="D13067" s="57"/>
      <c r="E13067" s="72"/>
      <c r="F13067" s="62"/>
      <c r="G13067" s="63"/>
      <c r="H13067" s="64"/>
      <c r="I13067" s="56"/>
    </row>
    <row r="13068" spans="1:9" hidden="1" x14ac:dyDescent="0.25">
      <c r="A13068" s="224"/>
      <c r="B13068" s="68"/>
      <c r="C13068" s="65"/>
      <c r="D13068" s="61"/>
      <c r="E13068" s="72"/>
      <c r="F13068" s="76"/>
      <c r="G13068" s="63"/>
      <c r="H13068" s="64"/>
      <c r="I13068" s="125"/>
    </row>
    <row r="13069" spans="1:9" hidden="1" x14ac:dyDescent="0.25">
      <c r="A13069" s="224"/>
      <c r="B13069" s="56"/>
      <c r="C13069" s="56"/>
      <c r="D13069" s="57"/>
      <c r="E13069" s="66"/>
      <c r="F13069" s="76"/>
      <c r="G13069" s="63"/>
      <c r="H13069" s="64"/>
      <c r="I13069" s="125"/>
    </row>
    <row r="13070" spans="1:9" hidden="1" x14ac:dyDescent="0.25">
      <c r="A13070" s="224"/>
      <c r="B13070" s="56"/>
      <c r="C13070" s="56"/>
      <c r="D13070" s="57"/>
      <c r="E13070" s="66"/>
      <c r="F13070" s="76"/>
      <c r="G13070" s="63"/>
      <c r="H13070" s="106"/>
      <c r="I13070" s="125"/>
    </row>
    <row r="13071" spans="1:9" hidden="1" x14ac:dyDescent="0.25">
      <c r="A13071" s="224"/>
      <c r="B13071" s="65"/>
      <c r="C13071" s="56"/>
      <c r="D13071" s="57"/>
      <c r="E13071" s="66"/>
      <c r="F13071" s="76"/>
      <c r="G13071" s="63"/>
      <c r="H13071" s="106"/>
      <c r="I13071" s="125"/>
    </row>
    <row r="13072" spans="1:9" hidden="1" x14ac:dyDescent="0.25">
      <c r="A13072" s="224"/>
      <c r="B13072" s="65"/>
      <c r="C13072" s="56"/>
      <c r="D13072" s="57"/>
      <c r="E13072" s="66"/>
      <c r="F13072" s="76"/>
      <c r="G13072" s="63"/>
      <c r="H13072" s="106"/>
      <c r="I13072" s="125"/>
    </row>
    <row r="13073" spans="1:9" hidden="1" x14ac:dyDescent="0.25">
      <c r="A13073" s="224"/>
      <c r="B13073" s="56"/>
      <c r="C13073" s="75"/>
      <c r="D13073" s="105"/>
      <c r="E13073" s="66"/>
      <c r="F13073" s="203"/>
      <c r="G13073" s="63"/>
      <c r="H13073" s="106"/>
      <c r="I13073" s="125"/>
    </row>
    <row r="13074" spans="1:9" hidden="1" x14ac:dyDescent="0.25">
      <c r="A13074" s="224"/>
      <c r="B13074" s="56"/>
      <c r="C13074" s="75"/>
      <c r="D13074" s="57"/>
      <c r="E13074" s="66"/>
      <c r="F13074" s="76"/>
      <c r="G13074" s="63"/>
      <c r="H13074" s="106"/>
      <c r="I13074" s="125"/>
    </row>
    <row r="13075" spans="1:9" hidden="1" x14ac:dyDescent="0.25">
      <c r="A13075" s="224"/>
      <c r="B13075" s="81"/>
      <c r="C13075" s="75"/>
      <c r="D13075" s="57"/>
      <c r="E13075" s="66"/>
      <c r="F13075" s="63"/>
      <c r="G13075" s="63"/>
      <c r="H13075" s="106"/>
      <c r="I13075" s="125"/>
    </row>
    <row r="13076" spans="1:9" hidden="1" x14ac:dyDescent="0.25">
      <c r="A13076" s="224"/>
      <c r="B13076" s="65"/>
      <c r="C13076" s="75"/>
      <c r="D13076" s="105"/>
      <c r="E13076" s="66"/>
      <c r="F13076" s="203"/>
      <c r="G13076" s="63"/>
      <c r="H13076" s="106"/>
      <c r="I13076" s="125"/>
    </row>
    <row r="13077" spans="1:9" hidden="1" x14ac:dyDescent="0.25">
      <c r="A13077" s="224"/>
      <c r="B13077" s="124"/>
      <c r="C13077" s="590"/>
      <c r="D13077" s="105"/>
      <c r="E13077" s="413"/>
      <c r="F13077" s="265"/>
      <c r="G13077" s="63"/>
      <c r="H13077" s="106"/>
      <c r="I13077" s="56"/>
    </row>
    <row r="13078" spans="1:9" hidden="1" x14ac:dyDescent="0.25">
      <c r="A13078" s="224"/>
      <c r="B13078" s="56"/>
      <c r="C13078" s="56"/>
      <c r="D13078" s="105"/>
      <c r="E13078" s="66"/>
      <c r="F13078" s="203"/>
      <c r="G13078" s="63"/>
      <c r="H13078" s="125"/>
      <c r="I13078" s="56"/>
    </row>
    <row r="13079" spans="1:9" hidden="1" x14ac:dyDescent="0.25">
      <c r="A13079" s="224"/>
      <c r="B13079" s="56"/>
      <c r="C13079" s="56"/>
      <c r="D13079" s="57"/>
      <c r="E13079" s="66"/>
      <c r="F13079" s="76"/>
      <c r="G13079" s="63"/>
      <c r="H13079" s="106"/>
      <c r="I13079" s="56"/>
    </row>
    <row r="13080" spans="1:9" hidden="1" x14ac:dyDescent="0.25">
      <c r="A13080" s="224"/>
      <c r="B13080" s="65"/>
      <c r="C13080" s="75"/>
      <c r="D13080" s="105"/>
      <c r="E13080" s="66"/>
      <c r="F13080" s="203"/>
      <c r="G13080" s="63"/>
      <c r="H13080" s="106"/>
      <c r="I13080" s="56"/>
    </row>
    <row r="13081" spans="1:9" hidden="1" x14ac:dyDescent="0.25">
      <c r="A13081" s="224"/>
      <c r="B13081" s="56"/>
      <c r="C13081" s="56"/>
      <c r="D13081" s="57"/>
      <c r="E13081" s="66"/>
      <c r="F13081" s="76"/>
      <c r="G13081" s="63"/>
      <c r="H13081" s="106"/>
      <c r="I13081" s="56"/>
    </row>
    <row r="13082" spans="1:9" hidden="1" x14ac:dyDescent="0.25">
      <c r="A13082" s="224"/>
      <c r="B13082" s="56"/>
      <c r="C13082" s="56"/>
      <c r="D13082" s="57"/>
      <c r="E13082" s="66"/>
      <c r="F13082" s="76"/>
      <c r="G13082" s="63"/>
      <c r="H13082" s="106"/>
      <c r="I13082" s="56"/>
    </row>
    <row r="13083" spans="1:9" hidden="1" x14ac:dyDescent="0.25">
      <c r="A13083" s="224"/>
      <c r="B13083" s="56"/>
      <c r="C13083" s="56"/>
      <c r="D13083" s="57"/>
      <c r="E13083" s="66"/>
      <c r="F13083" s="63"/>
      <c r="G13083" s="63"/>
      <c r="H13083" s="106"/>
      <c r="I13083" s="56"/>
    </row>
    <row r="13084" spans="1:9" hidden="1" x14ac:dyDescent="0.25">
      <c r="A13084" s="224"/>
      <c r="B13084" s="56"/>
      <c r="C13084" s="449"/>
      <c r="D13084" s="57"/>
      <c r="E13084" s="66"/>
      <c r="F13084" s="76"/>
      <c r="G13084" s="63"/>
      <c r="H13084" s="106"/>
      <c r="I13084" s="56"/>
    </row>
    <row r="13085" spans="1:9" hidden="1" x14ac:dyDescent="0.25">
      <c r="A13085" s="224"/>
      <c r="B13085" s="65"/>
      <c r="C13085" s="56"/>
      <c r="D13085" s="57"/>
      <c r="E13085" s="66"/>
      <c r="F13085" s="59"/>
      <c r="G13085" s="63"/>
      <c r="H13085" s="106"/>
      <c r="I13085" s="56"/>
    </row>
    <row r="13086" spans="1:9" hidden="1" x14ac:dyDescent="0.25">
      <c r="A13086" s="224"/>
      <c r="B13086" s="56"/>
      <c r="C13086" s="56"/>
      <c r="D13086" s="57"/>
      <c r="E13086" s="66"/>
      <c r="F13086" s="76"/>
      <c r="G13086" s="63"/>
      <c r="H13086" s="106"/>
      <c r="I13086" s="56"/>
    </row>
    <row r="13087" spans="1:9" hidden="1" x14ac:dyDescent="0.25">
      <c r="A13087" s="224"/>
      <c r="B13087" s="65"/>
      <c r="C13087" s="56"/>
      <c r="D13087" s="57"/>
      <c r="E13087" s="66"/>
      <c r="F13087" s="76"/>
      <c r="G13087" s="63"/>
      <c r="H13087" s="106"/>
      <c r="I13087" s="56"/>
    </row>
    <row r="13088" spans="1:9" hidden="1" x14ac:dyDescent="0.25">
      <c r="A13088" s="224"/>
      <c r="B13088" s="56"/>
      <c r="C13088" s="56"/>
      <c r="D13088" s="57"/>
      <c r="E13088" s="66"/>
      <c r="F13088" s="63"/>
      <c r="G13088" s="63"/>
      <c r="H13088" s="106"/>
      <c r="I13088" s="56"/>
    </row>
    <row r="13089" spans="1:9" hidden="1" x14ac:dyDescent="0.25">
      <c r="A13089" s="224"/>
      <c r="B13089" s="56"/>
      <c r="C13089" s="75"/>
      <c r="D13089" s="57"/>
      <c r="E13089" s="66"/>
      <c r="F13089" s="76"/>
      <c r="G13089" s="63"/>
      <c r="H13089" s="106"/>
      <c r="I13089" s="56"/>
    </row>
    <row r="13090" spans="1:9" hidden="1" x14ac:dyDescent="0.25">
      <c r="A13090" s="224"/>
      <c r="B13090" s="81"/>
      <c r="C13090" s="75"/>
      <c r="D13090" s="57"/>
      <c r="E13090" s="66"/>
      <c r="F13090" s="63"/>
      <c r="G13090" s="63"/>
      <c r="H13090" s="106"/>
      <c r="I13090" s="56"/>
    </row>
    <row r="13091" spans="1:9" hidden="1" x14ac:dyDescent="0.25">
      <c r="A13091" s="224"/>
      <c r="B13091" s="56"/>
      <c r="C13091" s="56"/>
      <c r="D13091" s="105"/>
      <c r="E13091" s="66"/>
      <c r="F13091" s="203"/>
      <c r="G13091" s="63"/>
      <c r="H13091" s="106"/>
      <c r="I13091" s="125"/>
    </row>
    <row r="13092" spans="1:9" hidden="1" x14ac:dyDescent="0.25">
      <c r="A13092" s="224"/>
      <c r="B13092" s="56"/>
      <c r="C13092" s="56"/>
      <c r="D13092" s="105"/>
      <c r="E13092" s="66"/>
      <c r="F13092" s="203"/>
      <c r="G13092" s="63"/>
      <c r="H13092" s="106"/>
      <c r="I13092" s="56"/>
    </row>
    <row r="13093" spans="1:9" hidden="1" x14ac:dyDescent="0.25">
      <c r="A13093" s="224"/>
      <c r="B13093" s="56"/>
      <c r="C13093" s="56"/>
      <c r="D13093" s="105"/>
      <c r="E13093" s="66"/>
      <c r="F13093" s="203"/>
      <c r="G13093" s="63"/>
      <c r="H13093" s="106"/>
      <c r="I13093" s="106"/>
    </row>
    <row r="13094" spans="1:9" hidden="1" x14ac:dyDescent="0.25">
      <c r="A13094" s="224"/>
      <c r="B13094" s="65"/>
      <c r="C13094" s="75"/>
      <c r="D13094" s="105"/>
      <c r="E13094" s="66"/>
      <c r="F13094" s="203"/>
      <c r="G13094" s="63"/>
      <c r="H13094" s="106"/>
      <c r="I13094" s="106"/>
    </row>
    <row r="13095" spans="1:9" hidden="1" x14ac:dyDescent="0.25">
      <c r="A13095" s="224"/>
      <c r="B13095" s="60"/>
      <c r="C13095" s="74"/>
      <c r="D13095" s="57"/>
      <c r="E13095" s="66"/>
      <c r="F13095" s="76"/>
      <c r="G13095" s="63"/>
      <c r="H13095" s="106"/>
      <c r="I13095" s="106"/>
    </row>
    <row r="13096" spans="1:9" hidden="1" x14ac:dyDescent="0.25">
      <c r="A13096" s="224"/>
      <c r="B13096" s="55"/>
      <c r="C13096" s="72"/>
      <c r="D13096" s="57"/>
      <c r="E13096" s="66"/>
      <c r="F13096" s="63"/>
      <c r="G13096" s="63"/>
      <c r="H13096" s="106"/>
      <c r="I13096" s="125"/>
    </row>
    <row r="13097" spans="1:9" hidden="1" x14ac:dyDescent="0.25">
      <c r="A13097" s="224"/>
      <c r="B13097" s="124"/>
      <c r="C13097" s="71"/>
      <c r="D13097" s="105"/>
      <c r="E13097" s="413"/>
      <c r="F13097" s="711"/>
      <c r="G13097" s="63"/>
      <c r="H13097" s="106"/>
      <c r="I13097" s="125"/>
    </row>
    <row r="13098" spans="1:9" hidden="1" x14ac:dyDescent="0.25">
      <c r="A13098" s="224"/>
      <c r="B13098" s="71"/>
      <c r="C13098" s="71"/>
      <c r="D13098" s="105"/>
      <c r="E13098" s="413"/>
      <c r="F13098" s="203"/>
      <c r="G13098" s="63"/>
      <c r="H13098" s="125"/>
      <c r="I13098" s="70"/>
    </row>
    <row r="13099" spans="1:9" hidden="1" x14ac:dyDescent="0.25">
      <c r="A13099" s="224"/>
      <c r="B13099" s="71"/>
      <c r="C13099" s="71"/>
      <c r="D13099" s="105"/>
      <c r="E13099" s="413"/>
      <c r="F13099" s="482"/>
      <c r="G13099" s="63"/>
      <c r="H13099" s="125"/>
      <c r="I13099" s="125"/>
    </row>
    <row r="13100" spans="1:9" hidden="1" x14ac:dyDescent="0.25">
      <c r="A13100" s="224"/>
      <c r="B13100" s="71"/>
      <c r="C13100" s="71"/>
      <c r="D13100" s="105"/>
      <c r="E13100" s="413"/>
      <c r="F13100" s="482"/>
      <c r="G13100" s="63"/>
      <c r="H13100" s="125"/>
      <c r="I13100" s="125"/>
    </row>
    <row r="13101" spans="1:9" hidden="1" x14ac:dyDescent="0.25">
      <c r="A13101" s="224"/>
      <c r="B13101" s="71"/>
      <c r="C13101" s="71"/>
      <c r="D13101" s="105"/>
      <c r="E13101" s="413"/>
      <c r="F13101" s="482"/>
      <c r="G13101" s="63"/>
      <c r="H13101" s="125"/>
      <c r="I13101" s="125"/>
    </row>
    <row r="13102" spans="1:9" hidden="1" x14ac:dyDescent="0.25">
      <c r="A13102" s="224"/>
      <c r="B13102" s="80"/>
      <c r="C13102" s="71"/>
      <c r="D13102" s="105"/>
      <c r="E13102" s="413"/>
      <c r="F13102" s="482"/>
      <c r="G13102" s="63"/>
      <c r="H13102" s="125"/>
      <c r="I13102" s="125"/>
    </row>
    <row r="13103" spans="1:9" hidden="1" x14ac:dyDescent="0.25">
      <c r="A13103" s="224"/>
      <c r="B13103" s="71"/>
      <c r="C13103" s="71"/>
      <c r="D13103" s="105"/>
      <c r="E13103" s="413"/>
      <c r="F13103" s="63"/>
      <c r="G13103" s="63"/>
      <c r="H13103" s="125"/>
      <c r="I13103" s="125"/>
    </row>
    <row r="13104" spans="1:9" hidden="1" x14ac:dyDescent="0.25">
      <c r="A13104" s="224"/>
      <c r="B13104" s="71"/>
      <c r="C13104" s="590"/>
      <c r="D13104" s="105"/>
      <c r="E13104" s="413"/>
      <c r="F13104" s="203"/>
      <c r="G13104" s="63"/>
      <c r="H13104" s="125"/>
      <c r="I13104" s="125"/>
    </row>
    <row r="13105" spans="1:9" hidden="1" x14ac:dyDescent="0.25">
      <c r="A13105" s="224"/>
      <c r="B13105" s="71"/>
      <c r="C13105" s="590"/>
      <c r="D13105" s="105"/>
      <c r="E13105" s="413"/>
      <c r="F13105" s="203"/>
      <c r="G13105" s="63"/>
      <c r="H13105" s="125"/>
      <c r="I13105" s="125"/>
    </row>
    <row r="13106" spans="1:9" hidden="1" x14ac:dyDescent="0.25">
      <c r="A13106" s="224"/>
      <c r="B13106" s="71"/>
      <c r="C13106" s="590"/>
      <c r="D13106" s="105"/>
      <c r="E13106" s="413"/>
      <c r="F13106" s="482"/>
      <c r="G13106" s="63"/>
      <c r="H13106" s="125"/>
      <c r="I13106" s="125"/>
    </row>
    <row r="13107" spans="1:9" hidden="1" x14ac:dyDescent="0.25">
      <c r="A13107" s="224"/>
      <c r="B13107" s="123"/>
      <c r="C13107" s="590"/>
      <c r="D13107" s="105"/>
      <c r="E13107" s="413"/>
      <c r="F13107" s="63"/>
      <c r="G13107" s="63"/>
      <c r="H13107" s="125"/>
      <c r="I13107" s="125"/>
    </row>
    <row r="13108" spans="1:9" hidden="1" x14ac:dyDescent="0.25">
      <c r="A13108" s="224"/>
      <c r="B13108" s="123"/>
      <c r="C13108" s="71"/>
      <c r="D13108" s="105"/>
      <c r="E13108" s="71"/>
      <c r="F13108" s="203"/>
      <c r="G13108" s="63"/>
      <c r="H13108" s="125"/>
      <c r="I13108" s="125"/>
    </row>
    <row r="13109" spans="1:9" hidden="1" x14ac:dyDescent="0.25">
      <c r="A13109" s="224"/>
      <c r="B13109" s="270"/>
      <c r="C13109" s="590"/>
      <c r="D13109" s="105"/>
      <c r="E13109" s="413"/>
      <c r="F13109" s="203"/>
      <c r="G13109" s="63"/>
      <c r="H13109" s="125"/>
      <c r="I13109" s="125"/>
    </row>
    <row r="13110" spans="1:9" hidden="1" x14ac:dyDescent="0.25">
      <c r="A13110" s="224"/>
      <c r="B13110" s="71"/>
      <c r="C13110" s="71"/>
      <c r="D13110" s="105"/>
      <c r="E13110" s="413"/>
      <c r="F13110" s="63"/>
      <c r="G13110" s="63"/>
      <c r="H13110" s="125"/>
      <c r="I13110" s="125"/>
    </row>
    <row r="13111" spans="1:9" hidden="1" x14ac:dyDescent="0.25">
      <c r="A13111" s="224"/>
      <c r="B13111" s="270"/>
      <c r="C13111" s="590"/>
      <c r="D13111" s="703"/>
      <c r="E13111" s="124"/>
      <c r="F13111" s="63"/>
      <c r="G13111" s="63"/>
      <c r="H13111" s="125"/>
      <c r="I13111" s="125"/>
    </row>
    <row r="13112" spans="1:9" hidden="1" x14ac:dyDescent="0.25">
      <c r="A13112" s="224"/>
      <c r="B13112" s="71"/>
      <c r="C13112" s="590"/>
      <c r="D13112" s="105"/>
      <c r="E13112" s="413"/>
      <c r="F13112" s="63"/>
      <c r="G13112" s="63"/>
      <c r="H13112" s="125"/>
      <c r="I13112" s="125"/>
    </row>
    <row r="13113" spans="1:9" hidden="1" x14ac:dyDescent="0.25">
      <c r="A13113" s="224"/>
      <c r="B13113" s="71"/>
      <c r="C13113" s="590"/>
      <c r="D13113" s="105"/>
      <c r="E13113" s="413"/>
      <c r="F13113" s="63"/>
      <c r="G13113" s="63"/>
      <c r="H13113" s="125"/>
      <c r="I13113" s="125"/>
    </row>
    <row r="13114" spans="1:9" hidden="1" x14ac:dyDescent="0.25">
      <c r="A13114" s="224"/>
      <c r="B13114" s="270"/>
      <c r="C13114" s="282"/>
      <c r="D13114" s="105"/>
      <c r="E13114" s="413"/>
      <c r="F13114" s="712"/>
      <c r="G13114" s="63"/>
      <c r="H13114" s="125"/>
      <c r="I13114" s="125"/>
    </row>
    <row r="13115" spans="1:9" hidden="1" x14ac:dyDescent="0.25">
      <c r="A13115" s="224"/>
      <c r="B13115" s="71"/>
      <c r="C13115" s="71"/>
      <c r="D13115" s="105"/>
      <c r="E13115" s="413"/>
      <c r="F13115" s="203"/>
      <c r="G13115" s="63"/>
      <c r="H13115" s="125"/>
      <c r="I13115" s="125"/>
    </row>
    <row r="13116" spans="1:9" hidden="1" x14ac:dyDescent="0.25">
      <c r="A13116" s="224"/>
      <c r="B13116" s="71"/>
      <c r="C13116" s="71"/>
      <c r="D13116" s="105"/>
      <c r="E13116" s="413"/>
      <c r="F13116" s="482"/>
      <c r="G13116" s="63"/>
      <c r="H13116" s="125"/>
      <c r="I13116" s="125"/>
    </row>
    <row r="13117" spans="1:9" hidden="1" x14ac:dyDescent="0.25">
      <c r="A13117" s="224"/>
      <c r="B13117" s="71"/>
      <c r="C13117" s="71"/>
      <c r="D13117" s="105"/>
      <c r="E13117" s="413"/>
      <c r="F13117" s="482"/>
      <c r="G13117" s="63"/>
      <c r="H13117" s="125"/>
      <c r="I13117" s="125"/>
    </row>
    <row r="13118" spans="1:9" hidden="1" x14ac:dyDescent="0.25">
      <c r="A13118" s="224"/>
      <c r="B13118" s="71"/>
      <c r="C13118" s="590"/>
      <c r="D13118" s="105"/>
      <c r="E13118" s="413"/>
      <c r="F13118" s="203"/>
      <c r="G13118" s="63"/>
      <c r="H13118" s="125"/>
      <c r="I13118" s="125"/>
    </row>
    <row r="13119" spans="1:9" hidden="1" x14ac:dyDescent="0.25">
      <c r="A13119" s="224"/>
      <c r="B13119" s="71"/>
      <c r="C13119" s="71"/>
      <c r="D13119" s="105"/>
      <c r="E13119" s="413"/>
      <c r="F13119" s="203"/>
      <c r="G13119" s="63"/>
      <c r="H13119" s="125"/>
      <c r="I13119" s="125"/>
    </row>
    <row r="13120" spans="1:9" hidden="1" x14ac:dyDescent="0.25">
      <c r="A13120" s="224"/>
      <c r="B13120" s="71"/>
      <c r="C13120" s="71"/>
      <c r="D13120" s="105"/>
      <c r="E13120" s="413"/>
      <c r="F13120" s="482"/>
      <c r="G13120" s="63"/>
      <c r="H13120" s="125"/>
      <c r="I13120" s="71"/>
    </row>
    <row r="13121" spans="1:9" hidden="1" x14ac:dyDescent="0.25">
      <c r="A13121" s="224"/>
      <c r="B13121" s="71"/>
      <c r="C13121" s="71"/>
      <c r="D13121" s="105"/>
      <c r="E13121" s="413"/>
      <c r="F13121" s="482"/>
      <c r="G13121" s="63"/>
      <c r="H13121" s="125"/>
      <c r="I13121" s="125"/>
    </row>
    <row r="13122" spans="1:9" hidden="1" x14ac:dyDescent="0.25">
      <c r="A13122" s="224"/>
      <c r="B13122" s="71"/>
      <c r="C13122" s="71"/>
      <c r="D13122" s="105"/>
      <c r="E13122" s="413"/>
      <c r="F13122" s="482"/>
      <c r="G13122" s="63"/>
      <c r="H13122" s="125"/>
      <c r="I13122" s="125"/>
    </row>
    <row r="13123" spans="1:9" hidden="1" x14ac:dyDescent="0.25">
      <c r="A13123" s="224"/>
      <c r="B13123" s="71"/>
      <c r="C13123" s="71"/>
      <c r="D13123" s="105"/>
      <c r="E13123" s="413"/>
      <c r="F13123" s="482"/>
      <c r="G13123" s="63"/>
      <c r="H13123" s="125"/>
      <c r="I13123" s="125"/>
    </row>
    <row r="13124" spans="1:9" hidden="1" x14ac:dyDescent="0.25">
      <c r="A13124" s="224"/>
      <c r="B13124" s="71"/>
      <c r="C13124" s="71"/>
      <c r="D13124" s="105"/>
      <c r="E13124" s="413"/>
      <c r="F13124" s="203"/>
      <c r="G13124" s="63"/>
      <c r="H13124" s="125"/>
      <c r="I13124" s="125"/>
    </row>
    <row r="13125" spans="1:9" hidden="1" x14ac:dyDescent="0.25">
      <c r="A13125" s="224"/>
      <c r="B13125" s="71"/>
      <c r="C13125" s="71"/>
      <c r="D13125" s="105"/>
      <c r="E13125" s="413"/>
      <c r="F13125" s="482"/>
      <c r="G13125" s="63"/>
      <c r="H13125" s="125"/>
      <c r="I13125" s="125"/>
    </row>
    <row r="13126" spans="1:9" hidden="1" x14ac:dyDescent="0.25">
      <c r="A13126" s="224"/>
      <c r="B13126" s="71"/>
      <c r="C13126" s="71"/>
      <c r="D13126" s="105"/>
      <c r="E13126" s="413"/>
      <c r="F13126" s="482"/>
      <c r="G13126" s="63"/>
      <c r="H13126" s="125"/>
      <c r="I13126" s="125"/>
    </row>
    <row r="13127" spans="1:9" hidden="1" x14ac:dyDescent="0.25">
      <c r="A13127" s="224"/>
      <c r="B13127" s="71"/>
      <c r="C13127" s="71"/>
      <c r="D13127" s="105"/>
      <c r="E13127" s="413"/>
      <c r="F13127" s="482"/>
      <c r="G13127" s="63"/>
      <c r="H13127" s="125"/>
      <c r="I13127" s="125"/>
    </row>
    <row r="13128" spans="1:9" hidden="1" x14ac:dyDescent="0.25">
      <c r="A13128" s="224"/>
      <c r="B13128" s="71"/>
      <c r="C13128" s="71"/>
      <c r="D13128" s="105"/>
      <c r="E13128" s="413"/>
      <c r="F13128" s="482"/>
      <c r="G13128" s="63"/>
      <c r="H13128" s="125"/>
      <c r="I13128" s="125"/>
    </row>
    <row r="13129" spans="1:9" hidden="1" x14ac:dyDescent="0.25">
      <c r="A13129" s="224"/>
      <c r="B13129" s="71"/>
      <c r="C13129" s="71"/>
      <c r="D13129" s="105"/>
      <c r="E13129" s="413"/>
      <c r="F13129" s="482"/>
      <c r="G13129" s="63"/>
      <c r="H13129" s="125"/>
      <c r="I13129" s="125"/>
    </row>
    <row r="13130" spans="1:9" hidden="1" x14ac:dyDescent="0.25">
      <c r="A13130" s="224"/>
      <c r="B13130" s="71"/>
      <c r="C13130" s="71"/>
      <c r="D13130" s="105"/>
      <c r="E13130" s="413"/>
      <c r="F13130" s="482"/>
      <c r="G13130" s="63"/>
      <c r="H13130" s="125"/>
      <c r="I13130" s="70"/>
    </row>
    <row r="13131" spans="1:9" hidden="1" x14ac:dyDescent="0.25">
      <c r="A13131" s="224"/>
      <c r="B13131" s="71"/>
      <c r="C13131" s="71"/>
      <c r="D13131" s="105"/>
      <c r="E13131" s="413"/>
      <c r="F13131" s="482"/>
      <c r="G13131" s="63"/>
      <c r="H13131" s="125"/>
      <c r="I13131" s="125"/>
    </row>
    <row r="13132" spans="1:9" hidden="1" x14ac:dyDescent="0.25">
      <c r="A13132" s="224"/>
      <c r="B13132" s="713"/>
      <c r="C13132" s="585"/>
      <c r="D13132" s="693"/>
      <c r="E13132" s="221"/>
      <c r="F13132" s="63"/>
      <c r="G13132" s="63"/>
      <c r="H13132" s="125"/>
      <c r="I13132" s="125"/>
    </row>
    <row r="13133" spans="1:9" hidden="1" x14ac:dyDescent="0.25">
      <c r="A13133" s="224"/>
      <c r="B13133" s="124"/>
      <c r="C13133" s="71"/>
      <c r="D13133" s="105"/>
      <c r="E13133" s="413"/>
      <c r="F13133" s="482"/>
      <c r="G13133" s="63"/>
      <c r="H13133" s="125"/>
      <c r="I13133" s="125"/>
    </row>
    <row r="13134" spans="1:9" hidden="1" x14ac:dyDescent="0.25">
      <c r="A13134" s="224"/>
      <c r="B13134" s="124"/>
      <c r="C13134" s="71"/>
      <c r="D13134" s="105"/>
      <c r="E13134" s="413"/>
      <c r="F13134" s="482"/>
      <c r="G13134" s="63"/>
      <c r="H13134" s="125"/>
      <c r="I13134" s="125"/>
    </row>
    <row r="13135" spans="1:9" hidden="1" x14ac:dyDescent="0.25">
      <c r="A13135" s="224"/>
      <c r="B13135" s="270"/>
      <c r="C13135" s="270"/>
      <c r="D13135" s="105"/>
      <c r="E13135" s="413"/>
      <c r="F13135" s="482"/>
      <c r="G13135" s="63"/>
      <c r="H13135" s="125"/>
      <c r="I13135" s="125"/>
    </row>
    <row r="13136" spans="1:9" hidden="1" x14ac:dyDescent="0.25">
      <c r="A13136" s="224"/>
      <c r="B13136" s="71"/>
      <c r="C13136" s="80"/>
      <c r="D13136" s="105"/>
      <c r="E13136" s="413"/>
      <c r="F13136" s="482"/>
      <c r="G13136" s="63"/>
      <c r="H13136" s="125"/>
      <c r="I13136" s="125"/>
    </row>
    <row r="13137" spans="1:9" hidden="1" x14ac:dyDescent="0.25">
      <c r="A13137" s="224"/>
      <c r="B13137" s="71"/>
      <c r="C13137" s="71"/>
      <c r="D13137" s="105"/>
      <c r="E13137" s="413"/>
      <c r="F13137" s="203"/>
      <c r="G13137" s="63"/>
      <c r="H13137" s="125"/>
      <c r="I13137" s="125"/>
    </row>
    <row r="13138" spans="1:9" hidden="1" x14ac:dyDescent="0.25">
      <c r="A13138" s="224"/>
      <c r="B13138" s="518"/>
      <c r="C13138" s="282"/>
      <c r="D13138" s="105"/>
      <c r="E13138" s="413"/>
      <c r="F13138" s="482"/>
      <c r="G13138" s="63"/>
      <c r="H13138" s="125"/>
      <c r="I13138" s="125"/>
    </row>
    <row r="13139" spans="1:9" hidden="1" x14ac:dyDescent="0.25">
      <c r="A13139" s="224"/>
      <c r="B13139" s="71"/>
      <c r="C13139" s="71"/>
      <c r="D13139" s="105"/>
      <c r="E13139" s="413"/>
      <c r="F13139" s="63"/>
      <c r="G13139" s="63"/>
      <c r="H13139" s="125"/>
      <c r="I13139" s="125"/>
    </row>
    <row r="13140" spans="1:9" hidden="1" x14ac:dyDescent="0.25">
      <c r="A13140" s="224"/>
      <c r="B13140" s="71"/>
      <c r="C13140" s="714"/>
      <c r="D13140" s="105"/>
      <c r="E13140" s="71"/>
      <c r="F13140" s="203"/>
      <c r="G13140" s="63"/>
      <c r="H13140" s="125"/>
      <c r="I13140" s="125"/>
    </row>
    <row r="13141" spans="1:9" hidden="1" x14ac:dyDescent="0.25">
      <c r="A13141" s="224"/>
      <c r="B13141" s="71"/>
      <c r="C13141" s="71"/>
      <c r="D13141" s="105"/>
      <c r="E13141" s="413"/>
      <c r="F13141" s="203"/>
      <c r="G13141" s="63"/>
      <c r="H13141" s="125"/>
      <c r="I13141" s="125"/>
    </row>
    <row r="13142" spans="1:9" hidden="1" x14ac:dyDescent="0.25">
      <c r="A13142" s="224"/>
      <c r="B13142" s="71"/>
      <c r="C13142" s="71"/>
      <c r="D13142" s="105"/>
      <c r="E13142" s="413"/>
      <c r="F13142" s="203"/>
      <c r="G13142" s="63"/>
      <c r="H13142" s="125"/>
      <c r="I13142" s="125"/>
    </row>
    <row r="13143" spans="1:9" hidden="1" x14ac:dyDescent="0.25">
      <c r="A13143" s="224"/>
      <c r="B13143" s="71"/>
      <c r="C13143" s="71"/>
      <c r="D13143" s="105"/>
      <c r="E13143" s="413"/>
      <c r="F13143" s="203"/>
      <c r="G13143" s="63"/>
      <c r="H13143" s="125"/>
      <c r="I13143" s="125"/>
    </row>
    <row r="13144" spans="1:9" hidden="1" x14ac:dyDescent="0.25">
      <c r="A13144" s="224"/>
      <c r="B13144" s="71"/>
      <c r="C13144" s="715"/>
      <c r="D13144" s="105"/>
      <c r="E13144" s="413"/>
      <c r="F13144" s="63"/>
      <c r="G13144" s="63"/>
      <c r="H13144" s="125"/>
      <c r="I13144" s="125"/>
    </row>
    <row r="13145" spans="1:9" hidden="1" x14ac:dyDescent="0.25">
      <c r="A13145" s="224"/>
      <c r="B13145" s="71"/>
      <c r="C13145" s="590"/>
      <c r="D13145" s="105"/>
      <c r="E13145" s="413"/>
      <c r="F13145" s="63"/>
      <c r="G13145" s="63"/>
      <c r="H13145" s="125"/>
      <c r="I13145" s="125"/>
    </row>
    <row r="13146" spans="1:9" hidden="1" x14ac:dyDescent="0.25">
      <c r="A13146" s="224"/>
      <c r="B13146" s="71"/>
      <c r="C13146" s="71"/>
      <c r="D13146" s="105"/>
      <c r="E13146" s="413"/>
      <c r="F13146" s="482"/>
      <c r="G13146" s="63"/>
      <c r="H13146" s="125"/>
      <c r="I13146" s="125"/>
    </row>
    <row r="13147" spans="1:9" hidden="1" x14ac:dyDescent="0.25">
      <c r="A13147" s="224"/>
      <c r="B13147" s="80"/>
      <c r="C13147" s="71"/>
      <c r="D13147" s="105"/>
      <c r="E13147" s="413"/>
      <c r="F13147" s="482"/>
      <c r="G13147" s="63"/>
      <c r="H13147" s="125"/>
      <c r="I13147" s="125"/>
    </row>
    <row r="13148" spans="1:9" hidden="1" x14ac:dyDescent="0.25">
      <c r="A13148" s="224"/>
      <c r="B13148" s="71"/>
      <c r="C13148" s="71"/>
      <c r="D13148" s="105"/>
      <c r="E13148" s="413"/>
      <c r="F13148" s="203"/>
      <c r="G13148" s="63"/>
      <c r="H13148" s="125"/>
      <c r="I13148" s="125"/>
    </row>
    <row r="13149" spans="1:9" hidden="1" x14ac:dyDescent="0.25">
      <c r="A13149" s="224"/>
      <c r="B13149" s="71"/>
      <c r="C13149" s="71"/>
      <c r="D13149" s="105"/>
      <c r="E13149" s="413"/>
      <c r="F13149" s="482"/>
      <c r="G13149" s="63"/>
      <c r="H13149" s="125"/>
      <c r="I13149" s="125"/>
    </row>
    <row r="13150" spans="1:9" hidden="1" x14ac:dyDescent="0.25">
      <c r="A13150" s="224"/>
      <c r="B13150" s="124"/>
      <c r="C13150" s="71"/>
      <c r="D13150" s="105"/>
      <c r="E13150" s="413"/>
      <c r="F13150" s="482"/>
      <c r="G13150" s="63"/>
      <c r="H13150" s="125"/>
      <c r="I13150" s="125"/>
    </row>
    <row r="13151" spans="1:9" hidden="1" x14ac:dyDescent="0.25">
      <c r="A13151" s="224"/>
      <c r="B13151" s="124"/>
      <c r="C13151" s="70"/>
      <c r="D13151" s="105"/>
      <c r="E13151" s="413"/>
      <c r="F13151" s="203"/>
      <c r="G13151" s="63"/>
      <c r="H13151" s="125"/>
      <c r="I13151" s="125"/>
    </row>
    <row r="13152" spans="1:9" hidden="1" x14ac:dyDescent="0.25">
      <c r="A13152" s="224"/>
      <c r="B13152" s="71"/>
      <c r="C13152" s="71"/>
      <c r="D13152" s="105"/>
      <c r="E13152" s="413"/>
      <c r="F13152" s="203"/>
      <c r="G13152" s="63"/>
      <c r="H13152" s="125"/>
      <c r="I13152" s="125"/>
    </row>
    <row r="13153" spans="1:9" hidden="1" x14ac:dyDescent="0.25">
      <c r="A13153" s="224"/>
      <c r="B13153" s="71"/>
      <c r="C13153" s="71"/>
      <c r="D13153" s="105"/>
      <c r="E13153" s="413"/>
      <c r="F13153" s="203"/>
      <c r="G13153" s="203"/>
      <c r="H13153" s="125"/>
      <c r="I13153" s="125"/>
    </row>
    <row r="13154" spans="1:9" hidden="1" x14ac:dyDescent="0.25">
      <c r="A13154" s="224"/>
      <c r="B13154" s="713"/>
      <c r="C13154" s="716"/>
      <c r="D13154" s="105"/>
      <c r="E13154" s="413"/>
      <c r="F13154" s="482"/>
      <c r="G13154" s="63"/>
      <c r="H13154" s="125"/>
      <c r="I13154" s="125"/>
    </row>
    <row r="13155" spans="1:9" hidden="1" x14ac:dyDescent="0.25">
      <c r="A13155" s="224"/>
      <c r="B13155" s="124"/>
      <c r="C13155" s="71"/>
      <c r="D13155" s="105"/>
      <c r="E13155" s="413"/>
      <c r="F13155" s="482"/>
      <c r="G13155" s="63"/>
      <c r="H13155" s="125"/>
      <c r="I13155" s="125"/>
    </row>
    <row r="13156" spans="1:9" hidden="1" x14ac:dyDescent="0.25">
      <c r="A13156" s="224"/>
      <c r="B13156" s="71"/>
      <c r="C13156" s="71"/>
      <c r="D13156" s="105"/>
      <c r="E13156" s="413"/>
      <c r="F13156" s="63"/>
      <c r="G13156" s="63"/>
      <c r="H13156" s="125"/>
      <c r="I13156" s="71"/>
    </row>
    <row r="13157" spans="1:9" hidden="1" x14ac:dyDescent="0.25">
      <c r="A13157" s="224"/>
      <c r="B13157" s="71"/>
      <c r="C13157" s="71"/>
      <c r="D13157" s="105"/>
      <c r="E13157" s="413"/>
      <c r="F13157" s="203"/>
      <c r="G13157" s="203"/>
      <c r="H13157" s="125"/>
      <c r="I13157" s="71"/>
    </row>
    <row r="13158" spans="1:9" hidden="1" x14ac:dyDescent="0.25">
      <c r="A13158" s="224"/>
      <c r="B13158" s="124"/>
      <c r="C13158" s="70"/>
      <c r="D13158" s="105"/>
      <c r="E13158" s="413"/>
      <c r="F13158" s="203"/>
      <c r="G13158" s="63"/>
      <c r="H13158" s="125"/>
      <c r="I13158" s="71"/>
    </row>
    <row r="13159" spans="1:9" hidden="1" x14ac:dyDescent="0.25">
      <c r="A13159" s="224"/>
      <c r="B13159" s="71"/>
      <c r="C13159" s="71"/>
      <c r="D13159" s="105"/>
      <c r="E13159" s="413"/>
      <c r="F13159" s="482"/>
      <c r="G13159" s="63"/>
      <c r="H13159" s="125"/>
      <c r="I13159" s="71"/>
    </row>
    <row r="13160" spans="1:9" hidden="1" x14ac:dyDescent="0.25">
      <c r="A13160" s="224"/>
      <c r="B13160" s="270"/>
      <c r="C13160" s="270"/>
      <c r="D13160" s="105"/>
      <c r="E13160" s="413"/>
      <c r="F13160" s="482"/>
      <c r="G13160" s="63"/>
      <c r="H13160" s="125"/>
      <c r="I13160" s="71"/>
    </row>
    <row r="13161" spans="1:9" hidden="1" x14ac:dyDescent="0.25">
      <c r="A13161" s="224"/>
      <c r="B13161" s="71"/>
      <c r="C13161" s="71"/>
      <c r="D13161" s="105"/>
      <c r="E13161" s="413"/>
      <c r="F13161" s="203"/>
      <c r="G13161" s="63"/>
      <c r="H13161" s="125"/>
      <c r="I13161" s="71"/>
    </row>
    <row r="13162" spans="1:9" hidden="1" x14ac:dyDescent="0.25">
      <c r="A13162" s="224"/>
      <c r="B13162" s="71"/>
      <c r="C13162" s="80"/>
      <c r="D13162" s="71"/>
      <c r="E13162" s="71"/>
      <c r="F13162" s="71"/>
      <c r="G13162" s="63"/>
      <c r="H13162" s="125"/>
      <c r="I13162" s="71"/>
    </row>
    <row r="13163" spans="1:9" hidden="1" x14ac:dyDescent="0.25">
      <c r="A13163" s="224"/>
      <c r="B13163" s="124"/>
      <c r="C13163" s="124"/>
      <c r="D13163" s="71"/>
      <c r="E13163" s="71"/>
      <c r="F13163" s="71"/>
      <c r="G13163" s="63"/>
      <c r="H13163" s="125"/>
      <c r="I13163" s="56"/>
    </row>
    <row r="13164" spans="1:9" hidden="1" x14ac:dyDescent="0.25">
      <c r="A13164" s="224"/>
      <c r="B13164" s="56"/>
      <c r="C13164" s="178"/>
      <c r="D13164" s="56"/>
      <c r="E13164" s="56"/>
      <c r="F13164" s="56"/>
      <c r="G13164" s="63"/>
      <c r="H13164" s="125"/>
      <c r="I13164" s="56"/>
    </row>
    <row r="13165" spans="1:9" hidden="1" x14ac:dyDescent="0.25">
      <c r="A13165" s="224"/>
      <c r="B13165" s="56"/>
      <c r="C13165" s="56"/>
      <c r="D13165" s="57"/>
      <c r="E13165" s="66"/>
      <c r="F13165" s="76"/>
      <c r="G13165" s="63"/>
      <c r="H13165" s="106"/>
      <c r="I13165" s="56"/>
    </row>
    <row r="13166" spans="1:9" hidden="1" x14ac:dyDescent="0.25">
      <c r="A13166" s="224"/>
      <c r="B13166" s="55"/>
      <c r="C13166" s="55"/>
      <c r="D13166" s="56"/>
      <c r="E13166" s="56"/>
      <c r="F13166" s="56"/>
      <c r="G13166" s="63"/>
      <c r="H13166" s="106"/>
      <c r="I13166" s="56"/>
    </row>
    <row r="13167" spans="1:9" hidden="1" x14ac:dyDescent="0.25">
      <c r="A13167" s="224"/>
      <c r="B13167" s="56"/>
      <c r="C13167" s="56"/>
      <c r="D13167" s="56"/>
      <c r="E13167" s="56"/>
      <c r="F13167" s="56"/>
      <c r="G13167" s="63"/>
      <c r="H13167" s="106"/>
      <c r="I13167" s="56"/>
    </row>
    <row r="13168" spans="1:9" hidden="1" x14ac:dyDescent="0.25">
      <c r="A13168" s="224"/>
      <c r="B13168" s="56"/>
      <c r="C13168" s="56"/>
      <c r="D13168" s="56"/>
      <c r="E13168" s="56"/>
      <c r="F13168" s="56"/>
      <c r="G13168" s="63"/>
      <c r="H13168" s="106"/>
      <c r="I13168" s="56"/>
    </row>
    <row r="13169" spans="1:9" hidden="1" x14ac:dyDescent="0.25">
      <c r="A13169" s="224"/>
      <c r="B13169" s="56"/>
      <c r="C13169" s="56"/>
      <c r="D13169" s="105"/>
      <c r="E13169" s="66"/>
      <c r="F13169" s="203"/>
      <c r="G13169" s="203"/>
      <c r="H13169" s="106"/>
      <c r="I13169" s="125"/>
    </row>
    <row r="13170" spans="1:9" hidden="1" x14ac:dyDescent="0.25">
      <c r="A13170" s="224"/>
      <c r="B13170" s="56"/>
      <c r="C13170" s="56"/>
      <c r="D13170" s="57"/>
      <c r="E13170" s="66"/>
      <c r="F13170" s="76"/>
      <c r="G13170" s="63"/>
      <c r="H13170" s="106"/>
      <c r="I13170" s="106"/>
    </row>
    <row r="13171" spans="1:9" hidden="1" x14ac:dyDescent="0.25">
      <c r="A13171" s="224"/>
      <c r="B13171" s="60"/>
      <c r="C13171" s="56"/>
      <c r="D13171" s="57"/>
      <c r="E13171" s="66"/>
      <c r="F13171" s="63"/>
      <c r="G13171" s="63"/>
      <c r="H13171" s="106"/>
      <c r="I13171" s="106"/>
    </row>
    <row r="13172" spans="1:9" hidden="1" x14ac:dyDescent="0.25">
      <c r="A13172" s="224"/>
      <c r="B13172" s="65"/>
      <c r="C13172" s="56"/>
      <c r="D13172" s="105"/>
      <c r="E13172" s="66"/>
      <c r="F13172" s="203"/>
      <c r="G13172" s="63"/>
      <c r="H13172" s="106"/>
      <c r="I13172" s="106"/>
    </row>
    <row r="13173" spans="1:9" hidden="1" x14ac:dyDescent="0.25">
      <c r="A13173" s="224"/>
      <c r="B13173" s="56"/>
      <c r="C13173" s="194"/>
      <c r="D13173" s="57"/>
      <c r="E13173" s="66"/>
      <c r="F13173" s="76"/>
      <c r="G13173" s="63"/>
      <c r="H13173" s="106"/>
      <c r="I13173" s="125"/>
    </row>
    <row r="13174" spans="1:9" hidden="1" x14ac:dyDescent="0.25">
      <c r="A13174" s="224"/>
      <c r="B13174" s="56"/>
      <c r="C13174" s="56"/>
      <c r="D13174" s="57"/>
      <c r="E13174" s="66"/>
      <c r="F13174" s="76"/>
      <c r="G13174" s="63"/>
      <c r="H13174" s="106"/>
      <c r="I13174" s="70"/>
    </row>
    <row r="13175" spans="1:9" hidden="1" x14ac:dyDescent="0.25">
      <c r="A13175" s="224"/>
      <c r="B13175" s="56"/>
      <c r="C13175" s="56"/>
      <c r="D13175" s="57"/>
      <c r="E13175" s="66"/>
      <c r="F13175" s="76"/>
      <c r="G13175" s="63"/>
      <c r="H13175" s="106"/>
      <c r="I13175" s="125"/>
    </row>
    <row r="13176" spans="1:9" hidden="1" x14ac:dyDescent="0.25">
      <c r="A13176" s="224"/>
      <c r="B13176" s="56"/>
      <c r="C13176" s="56"/>
      <c r="D13176" s="57"/>
      <c r="E13176" s="66"/>
      <c r="F13176" s="203"/>
      <c r="G13176" s="63"/>
      <c r="H13176" s="106"/>
      <c r="I13176" s="125"/>
    </row>
    <row r="13177" spans="1:9" hidden="1" x14ac:dyDescent="0.25">
      <c r="A13177" s="224"/>
      <c r="B13177" s="56"/>
      <c r="C13177" s="56"/>
      <c r="D13177" s="57"/>
      <c r="E13177" s="66"/>
      <c r="F13177" s="76"/>
      <c r="G13177" s="63"/>
      <c r="H13177" s="106"/>
      <c r="I13177" s="125"/>
    </row>
    <row r="13178" spans="1:9" hidden="1" x14ac:dyDescent="0.25">
      <c r="A13178" s="224"/>
      <c r="B13178" s="56"/>
      <c r="C13178" s="56"/>
      <c r="D13178" s="57"/>
      <c r="E13178" s="66"/>
      <c r="F13178" s="76"/>
      <c r="G13178" s="63"/>
      <c r="H13178" s="106"/>
      <c r="I13178" s="125"/>
    </row>
    <row r="13179" spans="1:9" hidden="1" x14ac:dyDescent="0.25">
      <c r="A13179" s="224"/>
      <c r="B13179" s="56"/>
      <c r="C13179" s="65"/>
      <c r="D13179" s="57"/>
      <c r="E13179" s="66"/>
      <c r="F13179" s="76"/>
      <c r="G13179" s="63"/>
      <c r="H13179" s="106"/>
      <c r="I13179" s="125"/>
    </row>
    <row r="13180" spans="1:9" hidden="1" x14ac:dyDescent="0.25">
      <c r="A13180" s="224"/>
      <c r="B13180" s="56"/>
      <c r="C13180" s="75"/>
      <c r="D13180" s="57"/>
      <c r="E13180" s="66"/>
      <c r="F13180" s="63"/>
      <c r="G13180" s="63"/>
      <c r="H13180" s="106"/>
      <c r="I13180" s="125"/>
    </row>
    <row r="13181" spans="1:9" hidden="1" x14ac:dyDescent="0.25">
      <c r="A13181" s="224"/>
      <c r="B13181" s="56"/>
      <c r="C13181" s="75"/>
      <c r="D13181" s="105"/>
      <c r="E13181" s="66"/>
      <c r="F13181" s="203"/>
      <c r="G13181" s="63"/>
      <c r="H13181" s="266"/>
      <c r="I13181" s="125"/>
    </row>
    <row r="13182" spans="1:9" hidden="1" x14ac:dyDescent="0.25">
      <c r="A13182" s="224"/>
      <c r="B13182" s="56"/>
      <c r="C13182" s="75"/>
      <c r="D13182" s="57"/>
      <c r="E13182" s="66"/>
      <c r="F13182" s="76"/>
      <c r="G13182" s="63"/>
      <c r="H13182" s="266"/>
      <c r="I13182" s="125"/>
    </row>
    <row r="13183" spans="1:9" hidden="1" x14ac:dyDescent="0.25">
      <c r="A13183" s="224"/>
      <c r="B13183" s="81"/>
      <c r="C13183" s="75"/>
      <c r="D13183" s="57"/>
      <c r="E13183" s="66"/>
      <c r="F13183" s="63"/>
      <c r="G13183" s="63"/>
      <c r="H13183" s="266"/>
      <c r="I13183" s="125"/>
    </row>
    <row r="13184" spans="1:9" hidden="1" x14ac:dyDescent="0.25">
      <c r="A13184" s="224"/>
      <c r="B13184" s="65"/>
      <c r="C13184" s="75"/>
      <c r="D13184" s="105"/>
      <c r="E13184" s="66"/>
      <c r="F13184" s="203"/>
      <c r="G13184" s="63"/>
      <c r="H13184" s="266"/>
      <c r="I13184" s="125"/>
    </row>
    <row r="13185" spans="1:9" hidden="1" x14ac:dyDescent="0.25">
      <c r="A13185" s="224"/>
      <c r="B13185" s="65"/>
      <c r="C13185" s="75"/>
      <c r="D13185" s="105"/>
      <c r="E13185" s="66"/>
      <c r="F13185" s="203"/>
      <c r="G13185" s="63"/>
      <c r="H13185" s="266"/>
      <c r="I13185" s="125"/>
    </row>
    <row r="13186" spans="1:9" hidden="1" x14ac:dyDescent="0.25">
      <c r="A13186" s="224"/>
      <c r="B13186" s="56"/>
      <c r="C13186" s="56"/>
      <c r="D13186" s="57"/>
      <c r="E13186" s="66"/>
      <c r="F13186" s="203"/>
      <c r="G13186" s="63"/>
      <c r="H13186" s="266"/>
      <c r="I13186" s="125"/>
    </row>
    <row r="13187" spans="1:9" hidden="1" x14ac:dyDescent="0.25">
      <c r="A13187" s="224"/>
      <c r="B13187" s="56"/>
      <c r="C13187" s="56"/>
      <c r="D13187" s="57"/>
      <c r="E13187" s="66"/>
      <c r="F13187" s="76"/>
      <c r="G13187" s="63"/>
      <c r="H13187" s="106"/>
      <c r="I13187" s="125"/>
    </row>
    <row r="13188" spans="1:9" hidden="1" x14ac:dyDescent="0.25">
      <c r="A13188" s="224"/>
      <c r="B13188" s="56"/>
      <c r="C13188" s="75"/>
      <c r="D13188" s="57"/>
      <c r="E13188" s="66"/>
      <c r="F13188" s="62"/>
      <c r="G13188" s="63"/>
      <c r="H13188" s="106"/>
      <c r="I13188" s="125"/>
    </row>
    <row r="13189" spans="1:9" hidden="1" x14ac:dyDescent="0.25">
      <c r="A13189" s="224"/>
      <c r="B13189" s="56"/>
      <c r="C13189" s="56"/>
      <c r="D13189" s="57"/>
      <c r="E13189" s="56"/>
      <c r="F13189" s="62"/>
      <c r="G13189" s="63"/>
      <c r="H13189" s="106"/>
      <c r="I13189" s="125"/>
    </row>
    <row r="13190" spans="1:9" hidden="1" x14ac:dyDescent="0.25">
      <c r="A13190" s="224"/>
      <c r="B13190" s="68"/>
      <c r="C13190" s="56"/>
      <c r="D13190" s="57"/>
      <c r="E13190" s="66"/>
      <c r="F13190" s="67"/>
      <c r="G13190" s="63"/>
      <c r="H13190" s="106"/>
      <c r="I13190" s="125"/>
    </row>
    <row r="13191" spans="1:9" hidden="1" x14ac:dyDescent="0.25">
      <c r="A13191" s="224"/>
      <c r="B13191" s="56"/>
      <c r="C13191" s="56"/>
      <c r="D13191" s="57"/>
      <c r="E13191" s="66"/>
      <c r="F13191" s="67"/>
      <c r="G13191" s="63"/>
      <c r="H13191" s="106"/>
      <c r="I13191" s="125"/>
    </row>
    <row r="13192" spans="1:9" hidden="1" x14ac:dyDescent="0.25">
      <c r="A13192" s="224"/>
      <c r="B13192" s="56"/>
      <c r="C13192" s="56"/>
      <c r="D13192" s="57"/>
      <c r="E13192" s="66"/>
      <c r="F13192" s="67"/>
      <c r="G13192" s="63"/>
      <c r="H13192" s="106"/>
      <c r="I13192" s="125"/>
    </row>
    <row r="13193" spans="1:9" hidden="1" x14ac:dyDescent="0.25">
      <c r="A13193" s="224"/>
      <c r="B13193" s="56"/>
      <c r="C13193" s="56"/>
      <c r="D13193" s="57"/>
      <c r="E13193" s="66"/>
      <c r="F13193" s="76"/>
      <c r="G13193" s="63"/>
      <c r="H13193" s="106"/>
      <c r="I13193" s="125"/>
    </row>
    <row r="13194" spans="1:9" hidden="1" x14ac:dyDescent="0.25">
      <c r="A13194" s="224"/>
      <c r="B13194" s="56"/>
      <c r="C13194" s="56"/>
      <c r="D13194" s="57"/>
      <c r="E13194" s="66"/>
      <c r="F13194" s="76"/>
      <c r="G13194" s="63"/>
      <c r="H13194" s="106"/>
      <c r="I13194" s="125"/>
    </row>
    <row r="13195" spans="1:9" hidden="1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125"/>
    </row>
    <row r="13196" spans="1:9" hidden="1" x14ac:dyDescent="0.25">
      <c r="A13196" s="224"/>
      <c r="B13196" s="56"/>
      <c r="C13196" s="56"/>
      <c r="D13196" s="57"/>
      <c r="E13196" s="66"/>
      <c r="F13196" s="76"/>
      <c r="G13196" s="63"/>
      <c r="H13196" s="106"/>
      <c r="I13196" s="125"/>
    </row>
    <row r="13197" spans="1:9" hidden="1" x14ac:dyDescent="0.25">
      <c r="A13197" s="224"/>
      <c r="B13197" s="56"/>
      <c r="C13197" s="56"/>
      <c r="D13197" s="57"/>
      <c r="E13197" s="66"/>
      <c r="F13197" s="76"/>
      <c r="G13197" s="63"/>
      <c r="H13197" s="106"/>
      <c r="I13197" s="125"/>
    </row>
    <row r="13198" spans="1:9" hidden="1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125"/>
    </row>
    <row r="13199" spans="1:9" hidden="1" x14ac:dyDescent="0.25">
      <c r="A13199" s="224"/>
      <c r="B13199" s="65"/>
      <c r="C13199" s="56"/>
      <c r="D13199" s="57"/>
      <c r="E13199" s="66"/>
      <c r="F13199" s="59"/>
      <c r="G13199" s="63"/>
      <c r="H13199" s="106"/>
      <c r="I13199" s="125"/>
    </row>
    <row r="13200" spans="1:9" hidden="1" x14ac:dyDescent="0.25">
      <c r="A13200" s="224"/>
      <c r="B13200" s="56"/>
      <c r="C13200" s="56"/>
      <c r="D13200" s="57"/>
      <c r="E13200" s="66"/>
      <c r="F13200" s="59"/>
      <c r="G13200" s="63"/>
      <c r="H13200" s="106"/>
      <c r="I13200" s="125"/>
    </row>
    <row r="13201" spans="1:9" hidden="1" x14ac:dyDescent="0.25">
      <c r="A13201" s="224"/>
      <c r="B13201" s="56"/>
      <c r="C13201" s="75"/>
      <c r="D13201" s="105"/>
      <c r="E13201" s="66"/>
      <c r="F13201" s="203"/>
      <c r="G13201" s="63"/>
      <c r="H13201" s="106"/>
      <c r="I13201" s="125"/>
    </row>
    <row r="13202" spans="1:9" hidden="1" x14ac:dyDescent="0.25">
      <c r="A13202" s="224"/>
      <c r="B13202" s="56"/>
      <c r="C13202" s="56"/>
      <c r="D13202" s="57"/>
      <c r="E13202" s="66"/>
      <c r="F13202" s="76"/>
      <c r="G13202" s="63"/>
      <c r="H13202" s="106"/>
      <c r="I13202" s="125"/>
    </row>
    <row r="13203" spans="1:9" hidden="1" x14ac:dyDescent="0.25">
      <c r="A13203" s="224"/>
      <c r="B13203" s="60"/>
      <c r="C13203" s="107"/>
      <c r="D13203" s="57"/>
      <c r="E13203" s="66"/>
      <c r="F13203" s="63"/>
      <c r="G13203" s="63"/>
      <c r="H13203" s="106"/>
      <c r="I13203" s="56"/>
    </row>
    <row r="13204" spans="1:9" hidden="1" x14ac:dyDescent="0.25">
      <c r="A13204" s="224"/>
      <c r="B13204" s="56"/>
      <c r="C13204" s="56"/>
      <c r="D13204" s="105"/>
      <c r="E13204" s="66"/>
      <c r="F13204" s="203"/>
      <c r="G13204" s="203"/>
      <c r="H13204" s="106"/>
      <c r="I13204" s="56"/>
    </row>
    <row r="13205" spans="1:9" hidden="1" x14ac:dyDescent="0.25">
      <c r="A13205" s="224"/>
      <c r="B13205" s="56"/>
      <c r="C13205" s="56"/>
      <c r="D13205" s="57"/>
      <c r="E13205" s="66"/>
      <c r="F13205" s="76"/>
      <c r="G13205" s="63"/>
      <c r="H13205" s="106"/>
      <c r="I13205" s="56"/>
    </row>
    <row r="13206" spans="1:9" hidden="1" x14ac:dyDescent="0.25">
      <c r="A13206" s="224"/>
      <c r="B13206" s="60"/>
      <c r="C13206" s="107"/>
      <c r="D13206" s="57"/>
      <c r="E13206" s="66"/>
      <c r="F13206" s="76"/>
      <c r="G13206" s="63"/>
      <c r="H13206" s="106"/>
      <c r="I13206" s="56"/>
    </row>
    <row r="13207" spans="1:9" hidden="1" x14ac:dyDescent="0.25">
      <c r="A13207" s="224"/>
      <c r="B13207" s="56"/>
      <c r="C13207" s="56"/>
      <c r="D13207" s="57"/>
      <c r="E13207" s="66"/>
      <c r="F13207" s="76"/>
      <c r="G13207" s="63"/>
      <c r="H13207" s="106"/>
      <c r="I13207" s="56"/>
    </row>
    <row r="13208" spans="1:9" hidden="1" x14ac:dyDescent="0.25">
      <c r="A13208" s="224"/>
      <c r="B13208" s="56"/>
      <c r="C13208" s="56"/>
      <c r="D13208" s="57"/>
      <c r="E13208" s="66"/>
      <c r="F13208" s="76"/>
      <c r="G13208" s="63"/>
      <c r="H13208" s="106"/>
      <c r="I13208" s="56"/>
    </row>
    <row r="13209" spans="1:9" hidden="1" x14ac:dyDescent="0.25">
      <c r="A13209" s="224"/>
      <c r="B13209" s="56"/>
      <c r="C13209" s="56"/>
      <c r="D13209" s="57"/>
      <c r="E13209" s="66"/>
      <c r="F13209" s="76"/>
      <c r="G13209" s="63"/>
      <c r="H13209" s="106"/>
      <c r="I13209" s="56"/>
    </row>
    <row r="13210" spans="1:9" hidden="1" x14ac:dyDescent="0.25">
      <c r="A13210" s="224"/>
      <c r="B13210" s="56"/>
      <c r="C13210" s="56"/>
      <c r="D13210" s="57"/>
      <c r="E13210" s="66"/>
      <c r="F13210" s="76"/>
      <c r="G13210" s="63"/>
      <c r="H13210" s="106"/>
      <c r="I13210" s="56"/>
    </row>
    <row r="13211" spans="1:9" hidden="1" x14ac:dyDescent="0.25">
      <c r="A13211" s="224"/>
      <c r="B13211" s="56"/>
      <c r="C13211" s="56"/>
      <c r="D13211" s="57"/>
      <c r="E13211" s="66"/>
      <c r="F13211" s="76"/>
      <c r="G13211" s="63"/>
      <c r="H13211" s="106"/>
      <c r="I13211" s="56"/>
    </row>
    <row r="13212" spans="1:9" hidden="1" x14ac:dyDescent="0.25">
      <c r="A13212" s="224"/>
      <c r="B13212" s="56"/>
      <c r="C13212" s="71"/>
      <c r="D13212" s="56"/>
      <c r="E13212" s="56"/>
      <c r="F13212" s="76"/>
      <c r="G13212" s="63"/>
      <c r="H13212" s="106"/>
      <c r="I13212" s="56"/>
    </row>
    <row r="13213" spans="1:9" hidden="1" x14ac:dyDescent="0.25">
      <c r="A13213" s="224"/>
      <c r="B13213" s="56"/>
      <c r="C13213" s="56"/>
      <c r="D13213" s="57"/>
      <c r="E13213" s="66"/>
      <c r="F13213" s="76"/>
      <c r="G13213" s="63"/>
      <c r="H13213" s="106"/>
      <c r="I13213" s="56"/>
    </row>
    <row r="13214" spans="1:9" hidden="1" x14ac:dyDescent="0.25">
      <c r="A13214" s="224"/>
      <c r="B13214" s="56"/>
      <c r="C13214" s="56"/>
      <c r="D13214" s="57"/>
      <c r="E13214" s="66"/>
      <c r="F13214" s="76"/>
      <c r="G13214" s="63"/>
      <c r="H13214" s="106"/>
      <c r="I13214" s="56"/>
    </row>
    <row r="13215" spans="1:9" hidden="1" x14ac:dyDescent="0.25">
      <c r="A13215" s="224"/>
      <c r="B13215" s="56"/>
      <c r="C13215" s="56"/>
      <c r="D13215" s="57"/>
      <c r="E13215" s="66"/>
      <c r="F13215" s="76"/>
      <c r="G13215" s="63"/>
      <c r="H13215" s="106"/>
      <c r="I13215" s="56"/>
    </row>
    <row r="13216" spans="1:9" hidden="1" x14ac:dyDescent="0.25">
      <c r="A13216" s="224"/>
      <c r="B13216" s="56"/>
      <c r="C13216" s="75"/>
      <c r="D13216" s="105"/>
      <c r="E13216" s="66"/>
      <c r="F13216" s="265"/>
      <c r="G13216" s="63"/>
      <c r="H13216" s="106"/>
      <c r="I13216" s="56"/>
    </row>
    <row r="13217" spans="1:9" hidden="1" x14ac:dyDescent="0.25">
      <c r="A13217" s="224"/>
      <c r="B13217" s="56"/>
      <c r="C13217" s="75"/>
      <c r="D13217" s="105"/>
      <c r="E13217" s="66"/>
      <c r="F13217" s="203"/>
      <c r="G13217" s="63"/>
      <c r="H13217" s="106"/>
      <c r="I13217" s="125"/>
    </row>
    <row r="13218" spans="1:9" hidden="1" x14ac:dyDescent="0.25">
      <c r="A13218" s="224"/>
      <c r="B13218" s="56"/>
      <c r="C13218" s="56"/>
      <c r="D13218" s="57"/>
      <c r="E13218" s="66"/>
      <c r="F13218" s="76"/>
      <c r="G13218" s="63"/>
      <c r="H13218" s="106"/>
      <c r="I13218" s="106"/>
    </row>
    <row r="13219" spans="1:9" hidden="1" x14ac:dyDescent="0.25">
      <c r="A13219" s="224"/>
      <c r="B13219" s="56"/>
      <c r="C13219" s="56"/>
      <c r="D13219" s="57"/>
      <c r="E13219" s="66"/>
      <c r="F13219" s="203"/>
      <c r="G13219" s="63"/>
      <c r="H13219" s="106"/>
      <c r="I13219" s="106"/>
    </row>
    <row r="13220" spans="1:9" hidden="1" x14ac:dyDescent="0.25">
      <c r="A13220" s="224"/>
      <c r="B13220" s="65"/>
      <c r="C13220" s="65"/>
      <c r="D13220" s="57"/>
      <c r="E13220" s="66"/>
      <c r="F13220" s="67"/>
      <c r="G13220" s="63"/>
      <c r="H13220" s="106"/>
      <c r="I13220" s="106"/>
    </row>
    <row r="13221" spans="1:9" hidden="1" x14ac:dyDescent="0.25">
      <c r="A13221" s="224"/>
      <c r="B13221" s="65"/>
      <c r="C13221" s="56"/>
      <c r="D13221" s="105"/>
      <c r="E13221" s="66"/>
      <c r="F13221" s="203"/>
      <c r="G13221" s="63"/>
      <c r="H13221" s="106"/>
      <c r="I13221" s="106"/>
    </row>
    <row r="13222" spans="1:9" hidden="1" x14ac:dyDescent="0.25">
      <c r="A13222" s="224"/>
      <c r="B13222" s="56"/>
      <c r="C13222" s="194"/>
      <c r="D13222" s="57"/>
      <c r="E13222" s="66"/>
      <c r="F13222" s="76"/>
      <c r="G13222" s="63"/>
      <c r="H13222" s="106"/>
      <c r="I13222" s="125"/>
    </row>
    <row r="13223" spans="1:9" hidden="1" x14ac:dyDescent="0.25">
      <c r="A13223" s="224"/>
      <c r="B13223" s="56"/>
      <c r="C13223" s="56"/>
      <c r="D13223" s="57"/>
      <c r="E13223" s="66"/>
      <c r="F13223" s="76"/>
      <c r="G13223" s="63"/>
      <c r="H13223" s="106"/>
      <c r="I13223" s="70"/>
    </row>
    <row r="13224" spans="1:9" hidden="1" x14ac:dyDescent="0.25">
      <c r="A13224" s="224"/>
      <c r="B13224" s="65"/>
      <c r="C13224" s="75"/>
      <c r="D13224" s="105"/>
      <c r="E13224" s="66"/>
      <c r="F13224" s="203"/>
      <c r="G13224" s="63"/>
      <c r="H13224" s="106"/>
      <c r="I13224" s="125"/>
    </row>
    <row r="13225" spans="1:9" hidden="1" x14ac:dyDescent="0.25">
      <c r="A13225" s="224"/>
      <c r="B13225" s="56"/>
      <c r="C13225" s="241"/>
      <c r="D13225" s="57"/>
      <c r="E13225" s="66"/>
      <c r="F13225" s="203"/>
      <c r="G13225" s="63"/>
      <c r="H13225" s="106"/>
      <c r="I13225" s="125"/>
    </row>
    <row r="13226" spans="1:9" hidden="1" x14ac:dyDescent="0.25">
      <c r="A13226" s="224"/>
      <c r="B13226" s="56"/>
      <c r="C13226" s="56"/>
      <c r="D13226" s="57"/>
      <c r="E13226" s="66"/>
      <c r="F13226" s="76"/>
      <c r="G13226" s="63"/>
      <c r="H13226" s="106"/>
      <c r="I13226" s="125"/>
    </row>
    <row r="13227" spans="1:9" hidden="1" x14ac:dyDescent="0.25">
      <c r="A13227" s="224"/>
      <c r="B13227" s="56"/>
      <c r="C13227" s="56"/>
      <c r="D13227" s="57"/>
      <c r="E13227" s="66"/>
      <c r="F13227" s="76"/>
      <c r="G13227" s="63"/>
      <c r="H13227" s="106"/>
      <c r="I13227" s="125"/>
    </row>
    <row r="13228" spans="1:9" hidden="1" x14ac:dyDescent="0.25">
      <c r="A13228" s="224"/>
      <c r="B13228" s="55"/>
      <c r="C13228" s="72"/>
      <c r="D13228" s="57"/>
      <c r="E13228" s="66"/>
      <c r="F13228" s="76"/>
      <c r="G13228" s="63"/>
      <c r="H13228" s="106"/>
      <c r="I13228" s="125"/>
    </row>
    <row r="13229" spans="1:9" hidden="1" x14ac:dyDescent="0.25">
      <c r="A13229" s="224"/>
      <c r="B13229" s="56"/>
      <c r="C13229" s="194"/>
      <c r="D13229" s="57"/>
      <c r="E13229" s="66"/>
      <c r="F13229" s="76"/>
      <c r="G13229" s="63"/>
      <c r="H13229" s="106"/>
      <c r="I13229" s="125"/>
    </row>
    <row r="13230" spans="1:9" hidden="1" x14ac:dyDescent="0.25">
      <c r="A13230" s="224"/>
      <c r="B13230" s="56"/>
      <c r="C13230" s="194"/>
      <c r="D13230" s="57"/>
      <c r="E13230" s="66"/>
      <c r="F13230" s="76"/>
      <c r="G13230" s="63"/>
      <c r="H13230" s="106"/>
      <c r="I13230" s="125"/>
    </row>
    <row r="13231" spans="1:9" hidden="1" x14ac:dyDescent="0.25">
      <c r="A13231" s="224"/>
      <c r="B13231" s="65"/>
      <c r="C13231" s="75"/>
      <c r="D13231" s="105"/>
      <c r="E13231" s="66"/>
      <c r="F13231" s="203"/>
      <c r="G13231" s="63"/>
      <c r="H13231" s="266"/>
      <c r="I13231" s="125"/>
    </row>
    <row r="13232" spans="1:9" hidden="1" x14ac:dyDescent="0.25">
      <c r="A13232" s="224"/>
      <c r="B13232" s="60"/>
      <c r="C13232" s="56"/>
      <c r="D13232" s="57"/>
      <c r="E13232" s="66"/>
      <c r="F13232" s="76"/>
      <c r="G13232" s="63"/>
      <c r="H13232" s="266"/>
      <c r="I13232" s="125"/>
    </row>
    <row r="13233" spans="1:9" hidden="1" x14ac:dyDescent="0.25">
      <c r="A13233" s="224"/>
      <c r="B13233" s="81"/>
      <c r="C13233" s="81"/>
      <c r="D13233" s="57"/>
      <c r="E13233" s="66"/>
      <c r="F13233" s="76"/>
      <c r="G13233" s="63"/>
      <c r="H13233" s="106"/>
      <c r="I13233" s="125"/>
    </row>
    <row r="13234" spans="1:9" hidden="1" x14ac:dyDescent="0.25">
      <c r="A13234" s="224"/>
      <c r="B13234" s="56"/>
      <c r="C13234" s="56"/>
      <c r="D13234" s="57"/>
      <c r="E13234" s="56"/>
      <c r="F13234" s="62"/>
      <c r="G13234" s="63"/>
      <c r="H13234" s="106"/>
      <c r="I13234" s="125"/>
    </row>
    <row r="13235" spans="1:9" hidden="1" x14ac:dyDescent="0.25">
      <c r="A13235" s="224"/>
      <c r="B13235" s="56"/>
      <c r="C13235" s="178"/>
      <c r="D13235" s="57"/>
      <c r="E13235" s="66"/>
      <c r="F13235" s="62"/>
      <c r="G13235" s="63"/>
      <c r="H13235" s="106"/>
      <c r="I13235" s="125"/>
    </row>
    <row r="13236" spans="1:9" hidden="1" x14ac:dyDescent="0.25">
      <c r="A13236" s="224"/>
      <c r="B13236" s="56"/>
      <c r="C13236" s="56"/>
      <c r="D13236" s="56"/>
      <c r="E13236" s="72"/>
      <c r="F13236" s="58"/>
      <c r="G13236" s="63"/>
      <c r="H13236" s="106"/>
      <c r="I13236" s="125"/>
    </row>
    <row r="13237" spans="1:9" hidden="1" x14ac:dyDescent="0.25">
      <c r="A13237" s="224"/>
      <c r="B13237" s="56"/>
      <c r="C13237" s="56"/>
      <c r="D13237" s="57"/>
      <c r="E13237" s="66"/>
      <c r="F13237" s="62"/>
      <c r="G13237" s="63"/>
      <c r="H13237" s="106"/>
      <c r="I13237" s="125"/>
    </row>
    <row r="13238" spans="1:9" hidden="1" x14ac:dyDescent="0.25">
      <c r="A13238" s="224"/>
      <c r="B13238" s="56"/>
      <c r="C13238" s="56"/>
      <c r="D13238" s="57"/>
      <c r="E13238" s="66"/>
      <c r="F13238" s="76"/>
      <c r="G13238" s="63"/>
      <c r="H13238" s="106"/>
      <c r="I13238" s="125"/>
    </row>
    <row r="13239" spans="1:9" hidden="1" x14ac:dyDescent="0.25">
      <c r="A13239" s="224"/>
      <c r="B13239" s="56"/>
      <c r="C13239" s="56"/>
      <c r="D13239" s="57"/>
      <c r="E13239" s="66"/>
      <c r="F13239" s="76"/>
      <c r="G13239" s="63"/>
      <c r="H13239" s="106"/>
      <c r="I13239" s="125"/>
    </row>
    <row r="13240" spans="1:9" hidden="1" x14ac:dyDescent="0.25">
      <c r="A13240" s="224"/>
      <c r="B13240" s="56"/>
      <c r="C13240" s="71"/>
      <c r="D13240" s="57"/>
      <c r="E13240" s="66"/>
      <c r="F13240" s="76"/>
      <c r="G13240" s="63"/>
      <c r="H13240" s="106"/>
      <c r="I13240" s="125"/>
    </row>
    <row r="13241" spans="1:9" hidden="1" x14ac:dyDescent="0.25">
      <c r="A13241" s="224"/>
      <c r="B13241" s="68"/>
      <c r="C13241" s="68"/>
      <c r="D13241" s="57"/>
      <c r="E13241" s="66"/>
      <c r="F13241" s="76"/>
      <c r="G13241" s="63"/>
      <c r="H13241" s="106"/>
      <c r="I13241" s="125"/>
    </row>
    <row r="13242" spans="1:9" hidden="1" x14ac:dyDescent="0.25">
      <c r="A13242" s="224"/>
      <c r="B13242" s="56"/>
      <c r="C13242" s="56"/>
      <c r="D13242" s="57"/>
      <c r="E13242" s="66"/>
      <c r="F13242" s="76"/>
      <c r="G13242" s="63"/>
      <c r="H13242" s="106"/>
      <c r="I13242" s="125"/>
    </row>
    <row r="13243" spans="1:9" hidden="1" x14ac:dyDescent="0.25">
      <c r="A13243" s="224"/>
      <c r="B13243" s="56"/>
      <c r="C13243" s="56"/>
      <c r="D13243" s="57"/>
      <c r="E13243" s="66"/>
      <c r="F13243" s="76"/>
      <c r="G13243" s="63"/>
      <c r="H13243" s="106"/>
      <c r="I13243" s="125"/>
    </row>
    <row r="13244" spans="1:9" hidden="1" x14ac:dyDescent="0.25">
      <c r="A13244" s="224"/>
      <c r="B13244" s="56"/>
      <c r="C13244" s="56"/>
      <c r="D13244" s="57"/>
      <c r="E13244" s="66"/>
      <c r="F13244" s="63"/>
      <c r="G13244" s="63"/>
      <c r="H13244" s="106"/>
      <c r="I13244" s="125"/>
    </row>
    <row r="13245" spans="1:9" hidden="1" x14ac:dyDescent="0.25">
      <c r="A13245" s="224"/>
      <c r="B13245" s="56"/>
      <c r="C13245" s="56"/>
      <c r="D13245" s="105"/>
      <c r="E13245" s="66"/>
      <c r="F13245" s="203"/>
      <c r="G13245" s="203"/>
      <c r="H13245" s="106"/>
      <c r="I13245" s="125"/>
    </row>
    <row r="13246" spans="1:9" hidden="1" x14ac:dyDescent="0.25">
      <c r="A13246" s="224"/>
      <c r="B13246" s="56"/>
      <c r="C13246" s="56"/>
      <c r="D13246" s="57"/>
      <c r="E13246" s="66"/>
      <c r="F13246" s="76"/>
      <c r="G13246" s="63"/>
      <c r="H13246" s="106"/>
      <c r="I13246" s="56"/>
    </row>
    <row r="13247" spans="1:9" hidden="1" x14ac:dyDescent="0.25">
      <c r="A13247" s="224"/>
      <c r="B13247" s="60"/>
      <c r="C13247" s="107"/>
      <c r="D13247" s="57"/>
      <c r="E13247" s="66"/>
      <c r="F13247" s="76"/>
      <c r="G13247" s="63"/>
      <c r="H13247" s="106"/>
      <c r="I13247" s="56"/>
    </row>
    <row r="13248" spans="1:9" hidden="1" x14ac:dyDescent="0.25">
      <c r="A13248" s="224"/>
      <c r="B13248" s="56"/>
      <c r="C13248" s="56"/>
      <c r="D13248" s="57"/>
      <c r="E13248" s="66"/>
      <c r="F13248" s="76"/>
      <c r="G13248" s="63"/>
      <c r="H13248" s="106"/>
      <c r="I13248" s="56"/>
    </row>
    <row r="13249" spans="1:9" hidden="1" x14ac:dyDescent="0.25">
      <c r="A13249" s="224"/>
      <c r="B13249" s="56"/>
      <c r="C13249" s="56"/>
      <c r="D13249" s="57"/>
      <c r="E13249" s="66"/>
      <c r="F13249" s="76"/>
      <c r="G13249" s="63"/>
      <c r="H13249" s="106"/>
      <c r="I13249" s="56"/>
    </row>
    <row r="13250" spans="1:9" hidden="1" x14ac:dyDescent="0.25">
      <c r="A13250" s="224"/>
      <c r="B13250" s="55"/>
      <c r="C13250" s="72"/>
      <c r="D13250" s="57"/>
      <c r="E13250" s="66"/>
      <c r="F13250" s="76"/>
      <c r="G13250" s="63"/>
      <c r="H13250" s="106"/>
      <c r="I13250" s="56"/>
    </row>
    <row r="13251" spans="1:9" hidden="1" x14ac:dyDescent="0.25">
      <c r="A13251" s="224"/>
      <c r="B13251" s="65"/>
      <c r="C13251" s="56"/>
      <c r="D13251" s="57"/>
      <c r="E13251" s="66"/>
      <c r="F13251" s="76"/>
      <c r="G13251" s="63"/>
      <c r="H13251" s="106"/>
      <c r="I13251" s="56"/>
    </row>
    <row r="13252" spans="1:9" hidden="1" x14ac:dyDescent="0.25">
      <c r="A13252" s="224"/>
      <c r="B13252" s="249"/>
      <c r="C13252" s="56"/>
      <c r="D13252" s="56"/>
      <c r="E13252" s="56"/>
      <c r="F13252" s="76"/>
      <c r="G13252" s="63"/>
      <c r="H13252" s="106"/>
      <c r="I13252" s="56"/>
    </row>
    <row r="13253" spans="1:9" hidden="1" x14ac:dyDescent="0.25">
      <c r="A13253" s="224"/>
      <c r="B13253" s="60"/>
      <c r="C13253" s="151"/>
      <c r="D13253" s="105"/>
      <c r="E13253" s="66"/>
      <c r="F13253" s="203"/>
      <c r="G13253" s="63"/>
      <c r="H13253" s="106"/>
      <c r="I13253" s="56"/>
    </row>
    <row r="13254" spans="1:9" hidden="1" x14ac:dyDescent="0.25">
      <c r="A13254" s="224"/>
      <c r="B13254" s="56"/>
      <c r="C13254" s="56"/>
      <c r="D13254" s="57"/>
      <c r="E13254" s="66"/>
      <c r="F13254" s="76"/>
      <c r="G13254" s="63"/>
      <c r="H13254" s="266"/>
      <c r="I13254" s="56"/>
    </row>
    <row r="13255" spans="1:9" hidden="1" x14ac:dyDescent="0.25">
      <c r="A13255" s="224"/>
      <c r="B13255" s="55"/>
      <c r="C13255" s="56"/>
      <c r="D13255" s="57"/>
      <c r="E13255" s="66"/>
      <c r="F13255" s="76"/>
      <c r="G13255" s="63"/>
      <c r="H13255" s="106"/>
      <c r="I13255" s="125"/>
    </row>
    <row r="13256" spans="1:9" hidden="1" x14ac:dyDescent="0.25">
      <c r="A13256" s="224"/>
      <c r="B13256" s="56"/>
      <c r="C13256" s="56"/>
      <c r="D13256" s="57"/>
      <c r="E13256" s="66"/>
      <c r="F13256" s="76"/>
      <c r="G13256" s="63"/>
      <c r="H13256" s="106"/>
      <c r="I13256" s="106"/>
    </row>
    <row r="13257" spans="1:9" hidden="1" x14ac:dyDescent="0.25">
      <c r="A13257" s="224"/>
      <c r="B13257" s="60"/>
      <c r="C13257" s="151"/>
      <c r="D13257" s="57"/>
      <c r="E13257" s="66"/>
      <c r="F13257" s="203"/>
      <c r="G13257" s="63"/>
      <c r="H13257" s="106"/>
      <c r="I13257" s="106"/>
    </row>
    <row r="13258" spans="1:9" hidden="1" x14ac:dyDescent="0.25">
      <c r="A13258" s="224"/>
      <c r="B13258" s="56"/>
      <c r="C13258" s="56"/>
      <c r="D13258" s="57"/>
      <c r="E13258" s="66"/>
      <c r="F13258" s="76"/>
      <c r="G13258" s="63"/>
      <c r="H13258" s="106"/>
      <c r="I13258" s="106"/>
    </row>
    <row r="13259" spans="1:9" hidden="1" x14ac:dyDescent="0.25">
      <c r="A13259" s="224"/>
      <c r="B13259" s="60"/>
      <c r="C13259" s="151"/>
      <c r="D13259" s="105"/>
      <c r="E13259" s="66"/>
      <c r="F13259" s="203"/>
      <c r="G13259" s="63"/>
      <c r="H13259" s="106"/>
      <c r="I13259" s="106"/>
    </row>
    <row r="13260" spans="1:9" hidden="1" x14ac:dyDescent="0.25">
      <c r="A13260" s="224"/>
      <c r="B13260" s="56"/>
      <c r="C13260" s="56"/>
      <c r="D13260" s="57"/>
      <c r="E13260" s="66"/>
      <c r="F13260" s="76"/>
      <c r="G13260" s="63"/>
      <c r="H13260" s="106"/>
      <c r="I13260" s="125"/>
    </row>
    <row r="13261" spans="1:9" hidden="1" x14ac:dyDescent="0.25">
      <c r="A13261" s="224"/>
      <c r="B13261" s="56"/>
      <c r="C13261" s="56"/>
      <c r="D13261" s="57"/>
      <c r="E13261" s="66"/>
      <c r="F13261" s="203"/>
      <c r="G13261" s="63"/>
      <c r="H13261" s="106"/>
      <c r="I13261" s="70"/>
    </row>
    <row r="13262" spans="1:9" hidden="1" x14ac:dyDescent="0.25">
      <c r="A13262" s="224"/>
      <c r="B13262" s="55"/>
      <c r="C13262" s="74"/>
      <c r="D13262" s="105"/>
      <c r="E13262" s="66"/>
      <c r="F13262" s="203"/>
      <c r="G13262" s="63"/>
      <c r="H13262" s="106"/>
      <c r="I13262" s="125"/>
    </row>
    <row r="13263" spans="1:9" hidden="1" x14ac:dyDescent="0.25">
      <c r="A13263" s="224"/>
      <c r="B13263" s="65"/>
      <c r="C13263" s="75"/>
      <c r="D13263" s="105"/>
      <c r="E13263" s="66"/>
      <c r="F13263" s="203"/>
      <c r="G13263" s="63"/>
      <c r="H13263" s="106"/>
      <c r="I13263" s="125"/>
    </row>
    <row r="13264" spans="1:9" hidden="1" x14ac:dyDescent="0.25">
      <c r="A13264" s="224"/>
      <c r="B13264" s="56"/>
      <c r="C13264" s="75"/>
      <c r="D13264" s="57"/>
      <c r="E13264" s="66"/>
      <c r="F13264" s="63"/>
      <c r="G13264" s="63"/>
      <c r="H13264" s="106"/>
      <c r="I13264" s="125"/>
    </row>
    <row r="13265" spans="1:9" hidden="1" x14ac:dyDescent="0.25">
      <c r="A13265" s="224"/>
      <c r="B13265" s="60"/>
      <c r="C13265" s="107"/>
      <c r="D13265" s="57"/>
      <c r="E13265" s="66"/>
      <c r="F13265" s="76"/>
      <c r="G13265" s="63"/>
      <c r="H13265" s="266"/>
      <c r="I13265" s="125"/>
    </row>
    <row r="13266" spans="1:9" hidden="1" x14ac:dyDescent="0.25">
      <c r="A13266" s="224"/>
      <c r="B13266" s="56"/>
      <c r="C13266" s="56"/>
      <c r="D13266" s="57"/>
      <c r="E13266" s="66"/>
      <c r="F13266" s="76"/>
      <c r="G13266" s="63"/>
      <c r="H13266" s="106"/>
      <c r="I13266" s="125"/>
    </row>
    <row r="13267" spans="1:9" hidden="1" x14ac:dyDescent="0.25">
      <c r="A13267" s="224"/>
      <c r="B13267" s="60"/>
      <c r="C13267" s="151"/>
      <c r="D13267" s="57"/>
      <c r="E13267" s="66"/>
      <c r="F13267" s="203"/>
      <c r="G13267" s="63"/>
      <c r="H13267" s="106"/>
      <c r="I13267" s="125"/>
    </row>
    <row r="13268" spans="1:9" hidden="1" x14ac:dyDescent="0.25">
      <c r="A13268" s="224"/>
      <c r="B13268" s="60"/>
      <c r="C13268" s="151"/>
      <c r="D13268" s="105"/>
      <c r="E13268" s="66"/>
      <c r="F13268" s="203"/>
      <c r="G13268" s="63"/>
      <c r="H13268" s="106"/>
      <c r="I13268" s="125"/>
    </row>
    <row r="13269" spans="1:9" hidden="1" x14ac:dyDescent="0.25">
      <c r="A13269" s="224"/>
      <c r="B13269" s="56"/>
      <c r="C13269" s="56"/>
      <c r="D13269" s="57"/>
      <c r="E13269" s="66"/>
      <c r="F13269" s="76"/>
      <c r="G13269" s="63"/>
      <c r="H13269" s="266"/>
      <c r="I13269" s="125"/>
    </row>
    <row r="13270" spans="1:9" hidden="1" x14ac:dyDescent="0.25">
      <c r="A13270" s="224"/>
      <c r="B13270" s="81"/>
      <c r="C13270" s="75"/>
      <c r="D13270" s="57"/>
      <c r="E13270" s="66"/>
      <c r="F13270" s="63"/>
      <c r="G13270" s="63"/>
      <c r="H13270" s="106"/>
      <c r="I13270" s="125"/>
    </row>
    <row r="13271" spans="1:9" hidden="1" x14ac:dyDescent="0.25">
      <c r="A13271" s="224"/>
      <c r="B13271" s="56"/>
      <c r="C13271" s="56"/>
      <c r="D13271" s="57"/>
      <c r="E13271" s="66"/>
      <c r="F13271" s="76"/>
      <c r="G13271" s="63"/>
      <c r="H13271" s="266"/>
      <c r="I13271" s="125"/>
    </row>
    <row r="13272" spans="1:9" hidden="1" x14ac:dyDescent="0.25">
      <c r="A13272" s="224"/>
      <c r="B13272" s="56"/>
      <c r="C13272" s="56"/>
      <c r="D13272" s="105"/>
      <c r="E13272" s="66"/>
      <c r="F13272" s="203"/>
      <c r="G13272" s="63"/>
      <c r="H13272" s="266"/>
      <c r="I13272" s="125"/>
    </row>
    <row r="13273" spans="1:9" hidden="1" x14ac:dyDescent="0.25">
      <c r="A13273" s="224"/>
      <c r="B13273" s="60"/>
      <c r="C13273" s="56"/>
      <c r="D13273" s="57"/>
      <c r="E13273" s="66"/>
      <c r="F13273" s="76"/>
      <c r="G13273" s="63"/>
      <c r="H13273" s="266"/>
      <c r="I13273" s="125"/>
    </row>
    <row r="13274" spans="1:9" hidden="1" x14ac:dyDescent="0.25">
      <c r="A13274" s="224"/>
      <c r="B13274" s="81"/>
      <c r="C13274" s="81"/>
      <c r="D13274" s="57"/>
      <c r="E13274" s="66"/>
      <c r="F13274" s="76"/>
      <c r="G13274" s="63"/>
      <c r="H13274" s="106"/>
      <c r="I13274" s="125"/>
    </row>
    <row r="13275" spans="1:9" hidden="1" x14ac:dyDescent="0.25">
      <c r="A13275" s="224"/>
      <c r="B13275" s="68"/>
      <c r="C13275" s="72"/>
      <c r="D13275" s="57"/>
      <c r="E13275" s="56"/>
      <c r="F13275" s="62"/>
      <c r="G13275" s="63"/>
      <c r="H13275" s="106"/>
      <c r="I13275" s="125"/>
    </row>
    <row r="13276" spans="1:9" hidden="1" x14ac:dyDescent="0.25">
      <c r="A13276" s="224"/>
      <c r="B13276" s="56"/>
      <c r="C13276" s="111"/>
      <c r="D13276" s="57"/>
      <c r="E13276" s="66"/>
      <c r="F13276" s="62"/>
      <c r="G13276" s="63"/>
      <c r="H13276" s="106"/>
      <c r="I13276" s="125"/>
    </row>
    <row r="13277" spans="1:9" hidden="1" x14ac:dyDescent="0.25">
      <c r="A13277" s="224"/>
      <c r="B13277" s="56"/>
      <c r="C13277" s="111"/>
      <c r="D13277" s="56"/>
      <c r="E13277" s="72"/>
      <c r="F13277" s="58"/>
      <c r="G13277" s="63"/>
      <c r="H13277" s="106"/>
      <c r="I13277" s="125"/>
    </row>
    <row r="13278" spans="1:9" hidden="1" x14ac:dyDescent="0.25">
      <c r="A13278" s="224"/>
      <c r="B13278" s="56"/>
      <c r="C13278" s="56"/>
      <c r="D13278" s="57"/>
      <c r="E13278" s="66"/>
      <c r="F13278" s="76"/>
      <c r="G13278" s="63"/>
      <c r="H13278" s="106"/>
      <c r="I13278" s="125"/>
    </row>
    <row r="13279" spans="1:9" hidden="1" x14ac:dyDescent="0.25">
      <c r="A13279" s="224"/>
      <c r="B13279" s="56"/>
      <c r="C13279" s="56"/>
      <c r="D13279" s="105"/>
      <c r="E13279" s="66"/>
      <c r="F13279" s="203"/>
      <c r="G13279" s="63"/>
      <c r="H13279" s="106"/>
      <c r="I13279" s="125"/>
    </row>
    <row r="13280" spans="1:9" hidden="1" x14ac:dyDescent="0.25">
      <c r="A13280" s="224"/>
      <c r="B13280" s="56"/>
      <c r="C13280" s="56"/>
      <c r="D13280" s="105"/>
      <c r="E13280" s="66"/>
      <c r="F13280" s="265"/>
      <c r="G13280" s="63"/>
      <c r="H13280" s="106"/>
      <c r="I13280" s="125"/>
    </row>
    <row r="13281" spans="1:9" hidden="1" x14ac:dyDescent="0.25">
      <c r="A13281" s="224"/>
      <c r="B13281" s="56"/>
      <c r="C13281" s="71"/>
      <c r="D13281" s="57"/>
      <c r="E13281" s="66"/>
      <c r="F13281" s="76"/>
      <c r="G13281" s="63"/>
      <c r="H13281" s="106"/>
      <c r="I13281" s="125"/>
    </row>
    <row r="13282" spans="1:9" hidden="1" x14ac:dyDescent="0.25">
      <c r="A13282" s="224"/>
      <c r="B13282" s="187"/>
      <c r="C13282" s="81"/>
      <c r="D13282" s="57"/>
      <c r="E13282" s="66"/>
      <c r="F13282" s="76"/>
      <c r="G13282" s="63"/>
      <c r="H13282" s="106"/>
      <c r="I13282" s="106"/>
    </row>
    <row r="13283" spans="1:9" hidden="1" x14ac:dyDescent="0.25">
      <c r="A13283" s="224"/>
      <c r="B13283" s="56"/>
      <c r="C13283" s="56"/>
      <c r="D13283" s="57"/>
      <c r="E13283" s="66"/>
      <c r="F13283" s="76"/>
      <c r="G13283" s="63"/>
      <c r="H13283" s="106"/>
      <c r="I13283" s="106"/>
    </row>
    <row r="13284" spans="1:9" hidden="1" x14ac:dyDescent="0.25">
      <c r="A13284" s="224"/>
      <c r="B13284" s="56"/>
      <c r="C13284" s="56"/>
      <c r="D13284" s="57"/>
      <c r="E13284" s="66"/>
      <c r="F13284" s="76"/>
      <c r="G13284" s="63"/>
      <c r="H13284" s="106"/>
      <c r="I13284" s="106"/>
    </row>
    <row r="13285" spans="1:9" hidden="1" x14ac:dyDescent="0.25">
      <c r="A13285" s="224"/>
      <c r="B13285" s="56"/>
      <c r="C13285" s="56"/>
      <c r="D13285" s="57"/>
      <c r="E13285" s="66"/>
      <c r="F13285" s="76"/>
      <c r="G13285" s="63"/>
      <c r="H13285" s="106"/>
      <c r="I13285" s="125"/>
    </row>
    <row r="13286" spans="1:9" hidden="1" x14ac:dyDescent="0.25">
      <c r="A13286" s="224"/>
      <c r="B13286" s="65"/>
      <c r="C13286" s="56"/>
      <c r="D13286" s="57"/>
      <c r="E13286" s="66"/>
      <c r="F13286" s="76"/>
      <c r="G13286" s="63"/>
      <c r="H13286" s="106"/>
      <c r="I13286" s="125"/>
    </row>
    <row r="13287" spans="1:9" hidden="1" x14ac:dyDescent="0.25">
      <c r="A13287" s="224"/>
      <c r="B13287" s="56"/>
      <c r="C13287" s="75"/>
      <c r="D13287" s="57"/>
      <c r="E13287" s="66"/>
      <c r="F13287" s="63"/>
      <c r="G13287" s="63"/>
      <c r="H13287" s="106"/>
      <c r="I13287" s="125"/>
    </row>
    <row r="13288" spans="1:9" hidden="1" x14ac:dyDescent="0.25">
      <c r="A13288" s="224"/>
      <c r="B13288" s="56"/>
      <c r="C13288" s="75"/>
      <c r="D13288" s="105"/>
      <c r="E13288" s="66"/>
      <c r="F13288" s="203"/>
      <c r="G13288" s="63"/>
      <c r="H13288" s="266"/>
      <c r="I13288" s="70"/>
    </row>
    <row r="13289" spans="1:9" hidden="1" x14ac:dyDescent="0.25">
      <c r="A13289" s="224"/>
      <c r="B13289" s="81"/>
      <c r="C13289" s="75"/>
      <c r="D13289" s="57"/>
      <c r="E13289" s="66"/>
      <c r="F13289" s="203"/>
      <c r="G13289" s="63"/>
      <c r="H13289" s="266"/>
      <c r="I13289" s="70"/>
    </row>
    <row r="13290" spans="1:9" hidden="1" x14ac:dyDescent="0.25">
      <c r="A13290" s="224"/>
      <c r="B13290" s="81"/>
      <c r="C13290" s="75"/>
      <c r="D13290" s="57"/>
      <c r="E13290" s="66"/>
      <c r="F13290" s="203"/>
      <c r="G13290" s="63"/>
      <c r="H13290" s="266"/>
      <c r="I13290" s="70"/>
    </row>
    <row r="13291" spans="1:9" hidden="1" x14ac:dyDescent="0.25">
      <c r="A13291" s="224"/>
      <c r="B13291" s="65"/>
      <c r="C13291" s="75"/>
      <c r="D13291" s="105"/>
      <c r="E13291" s="66"/>
      <c r="F13291" s="203"/>
      <c r="G13291" s="63"/>
      <c r="H13291" s="266"/>
      <c r="I13291" s="70"/>
    </row>
    <row r="13292" spans="1:9" hidden="1" x14ac:dyDescent="0.25">
      <c r="A13292" s="224"/>
      <c r="B13292" s="56"/>
      <c r="C13292" s="75"/>
      <c r="D13292" s="105"/>
      <c r="E13292" s="66"/>
      <c r="F13292" s="203"/>
      <c r="G13292" s="63"/>
      <c r="H13292" s="266"/>
      <c r="I13292" s="70"/>
    </row>
    <row r="13293" spans="1:9" hidden="1" x14ac:dyDescent="0.25">
      <c r="A13293" s="224"/>
      <c r="B13293" s="56"/>
      <c r="C13293" s="75"/>
      <c r="D13293" s="105"/>
      <c r="E13293" s="66"/>
      <c r="F13293" s="265"/>
      <c r="G13293" s="63"/>
      <c r="H13293" s="266"/>
      <c r="I13293" s="70"/>
    </row>
    <row r="13294" spans="1:9" hidden="1" x14ac:dyDescent="0.25">
      <c r="A13294" s="224"/>
      <c r="B13294" s="56"/>
      <c r="C13294" s="75"/>
      <c r="D13294" s="105"/>
      <c r="E13294" s="66"/>
      <c r="F13294" s="203"/>
      <c r="G13294" s="63"/>
      <c r="H13294" s="266"/>
      <c r="I13294" s="70"/>
    </row>
    <row r="13295" spans="1:9" hidden="1" x14ac:dyDescent="0.25">
      <c r="A13295" s="224"/>
      <c r="B13295" s="56"/>
      <c r="C13295" s="75"/>
      <c r="D13295" s="105"/>
      <c r="E13295" s="66"/>
      <c r="F13295" s="246"/>
      <c r="G13295" s="63"/>
      <c r="H13295" s="266"/>
      <c r="I13295" s="125"/>
    </row>
    <row r="13296" spans="1:9" hidden="1" x14ac:dyDescent="0.25">
      <c r="A13296" s="224"/>
      <c r="B13296" s="65"/>
      <c r="C13296" s="75"/>
      <c r="D13296" s="105"/>
      <c r="E13296" s="66"/>
      <c r="F13296" s="203"/>
      <c r="G13296" s="63"/>
      <c r="H13296" s="266"/>
      <c r="I13296" s="125"/>
    </row>
    <row r="13297" spans="1:9" hidden="1" x14ac:dyDescent="0.25">
      <c r="A13297" s="224"/>
      <c r="B13297" s="60"/>
      <c r="C13297" s="56"/>
      <c r="D13297" s="57"/>
      <c r="E13297" s="66"/>
      <c r="F13297" s="76"/>
      <c r="G13297" s="63"/>
      <c r="H13297" s="106"/>
      <c r="I13297" s="125"/>
    </row>
    <row r="13298" spans="1:9" hidden="1" x14ac:dyDescent="0.25">
      <c r="A13298" s="224"/>
      <c r="B13298" s="56"/>
      <c r="C13298" s="56"/>
      <c r="D13298" s="57"/>
      <c r="E13298" s="66"/>
      <c r="F13298" s="76"/>
      <c r="G13298" s="63"/>
      <c r="H13298" s="106"/>
      <c r="I13298" s="125"/>
    </row>
    <row r="13299" spans="1:9" hidden="1" x14ac:dyDescent="0.25">
      <c r="A13299" s="224"/>
      <c r="B13299" s="56"/>
      <c r="C13299" s="56"/>
      <c r="D13299" s="57"/>
      <c r="E13299" s="66"/>
      <c r="F13299" s="203"/>
      <c r="G13299" s="63"/>
      <c r="H13299" s="106"/>
      <c r="I13299" s="125"/>
    </row>
    <row r="13300" spans="1:9" hidden="1" x14ac:dyDescent="0.25">
      <c r="A13300" s="224"/>
      <c r="B13300" s="55"/>
      <c r="C13300" s="55"/>
      <c r="D13300" s="105"/>
      <c r="E13300" s="66"/>
      <c r="F13300" s="203"/>
      <c r="G13300" s="63"/>
      <c r="H13300" s="106"/>
      <c r="I13300" s="125"/>
    </row>
    <row r="13301" spans="1:9" hidden="1" x14ac:dyDescent="0.25">
      <c r="A13301" s="224"/>
      <c r="B13301" s="56"/>
      <c r="C13301" s="56"/>
      <c r="D13301" s="57"/>
      <c r="E13301" s="66"/>
      <c r="F13301" s="76"/>
      <c r="G13301" s="63"/>
      <c r="H13301" s="266"/>
      <c r="I13301" s="125"/>
    </row>
    <row r="13302" spans="1:9" hidden="1" x14ac:dyDescent="0.25">
      <c r="A13302" s="224"/>
      <c r="B13302" s="81"/>
      <c r="C13302" s="75"/>
      <c r="D13302" s="57"/>
      <c r="E13302" s="66"/>
      <c r="F13302" s="63"/>
      <c r="G13302" s="63"/>
      <c r="H13302" s="106"/>
      <c r="I13302" s="125"/>
    </row>
    <row r="13303" spans="1:9" hidden="1" x14ac:dyDescent="0.25">
      <c r="A13303" s="224"/>
      <c r="B13303" s="56"/>
      <c r="C13303" s="81"/>
      <c r="D13303" s="57"/>
      <c r="E13303" s="66"/>
      <c r="F13303" s="76"/>
      <c r="G13303" s="63"/>
      <c r="H13303" s="266"/>
      <c r="I13303" s="125"/>
    </row>
    <row r="13304" spans="1:9" hidden="1" x14ac:dyDescent="0.25">
      <c r="A13304" s="224"/>
      <c r="B13304" s="71"/>
      <c r="C13304" s="75"/>
      <c r="D13304" s="57"/>
      <c r="E13304" s="66"/>
      <c r="F13304" s="62"/>
      <c r="G13304" s="63"/>
      <c r="H13304" s="106"/>
      <c r="I13304" s="125"/>
    </row>
    <row r="13305" spans="1:9" hidden="1" x14ac:dyDescent="0.25">
      <c r="A13305" s="224"/>
      <c r="B13305" s="56"/>
      <c r="C13305" s="56"/>
      <c r="D13305" s="57"/>
      <c r="E13305" s="66"/>
      <c r="F13305" s="76"/>
      <c r="G13305" s="63"/>
      <c r="H13305" s="106"/>
      <c r="I13305" s="125"/>
    </row>
    <row r="13306" spans="1:9" hidden="1" x14ac:dyDescent="0.25">
      <c r="A13306" s="224"/>
      <c r="B13306" s="56"/>
      <c r="C13306" s="56"/>
      <c r="D13306" s="57"/>
      <c r="E13306" s="66"/>
      <c r="F13306" s="76"/>
      <c r="G13306" s="63"/>
      <c r="H13306" s="106"/>
      <c r="I13306" s="125"/>
    </row>
    <row r="13307" spans="1:9" hidden="1" x14ac:dyDescent="0.25">
      <c r="A13307" s="224"/>
      <c r="B13307" s="95"/>
      <c r="C13307" s="74"/>
      <c r="D13307" s="105"/>
      <c r="E13307" s="66"/>
      <c r="F13307" s="203"/>
      <c r="G13307" s="63"/>
      <c r="H13307" s="106"/>
      <c r="I13307" s="125"/>
    </row>
    <row r="13308" spans="1:9" hidden="1" x14ac:dyDescent="0.25">
      <c r="A13308" s="224"/>
      <c r="B13308" s="56"/>
      <c r="C13308" s="56"/>
      <c r="D13308" s="105"/>
      <c r="E13308" s="66"/>
      <c r="F13308" s="203"/>
      <c r="G13308" s="203"/>
      <c r="H13308" s="106"/>
      <c r="I13308" s="125"/>
    </row>
    <row r="13309" spans="1:9" hidden="1" x14ac:dyDescent="0.25">
      <c r="A13309" s="224"/>
      <c r="B13309" s="56"/>
      <c r="C13309" s="56"/>
      <c r="D13309" s="105"/>
      <c r="E13309" s="66"/>
      <c r="F13309" s="203"/>
      <c r="G13309" s="203"/>
      <c r="H13309" s="106"/>
      <c r="I13309" s="125"/>
    </row>
    <row r="13310" spans="1:9" hidden="1" x14ac:dyDescent="0.25">
      <c r="A13310" s="224"/>
      <c r="B13310" s="68"/>
      <c r="C13310" s="56"/>
      <c r="D13310" s="105"/>
      <c r="E13310" s="66"/>
      <c r="F13310" s="203"/>
      <c r="G13310" s="203"/>
      <c r="H13310" s="106"/>
      <c r="I13310" s="106"/>
    </row>
    <row r="13311" spans="1:9" hidden="1" x14ac:dyDescent="0.25">
      <c r="A13311" s="224"/>
      <c r="B13311" s="56"/>
      <c r="C13311" s="56"/>
      <c r="D13311" s="57"/>
      <c r="E13311" s="66"/>
      <c r="F13311" s="76"/>
      <c r="G13311" s="63"/>
      <c r="H13311" s="106"/>
      <c r="I13311" s="106"/>
    </row>
    <row r="13312" spans="1:9" hidden="1" x14ac:dyDescent="0.25">
      <c r="A13312" s="224"/>
      <c r="B13312" s="65"/>
      <c r="C13312" s="56"/>
      <c r="D13312" s="57"/>
      <c r="E13312" s="66"/>
      <c r="F13312" s="76"/>
      <c r="G13312" s="63"/>
      <c r="H13312" s="106"/>
      <c r="I13312" s="106"/>
    </row>
    <row r="13313" spans="1:9" hidden="1" x14ac:dyDescent="0.25">
      <c r="A13313" s="224"/>
      <c r="B13313" s="56"/>
      <c r="C13313" s="56"/>
      <c r="D13313" s="57"/>
      <c r="E13313" s="66"/>
      <c r="F13313" s="76"/>
      <c r="G13313" s="63"/>
      <c r="H13313" s="106"/>
      <c r="I13313" s="125"/>
    </row>
    <row r="13314" spans="1:9" hidden="1" x14ac:dyDescent="0.25">
      <c r="A13314" s="224"/>
      <c r="B13314" s="56"/>
      <c r="C13314" s="56"/>
      <c r="D13314" s="57"/>
      <c r="E13314" s="66"/>
      <c r="F13314" s="76"/>
      <c r="G13314" s="63"/>
      <c r="H13314" s="106"/>
      <c r="I13314" s="125"/>
    </row>
    <row r="13315" spans="1:9" hidden="1" x14ac:dyDescent="0.25">
      <c r="A13315" s="224"/>
      <c r="B13315" s="60"/>
      <c r="C13315" s="56"/>
      <c r="D13315" s="57"/>
      <c r="E13315" s="66"/>
      <c r="F13315" s="76"/>
      <c r="G13315" s="63"/>
      <c r="H13315" s="106"/>
      <c r="I13315" s="125"/>
    </row>
    <row r="13316" spans="1:9" hidden="1" x14ac:dyDescent="0.25">
      <c r="A13316" s="224"/>
      <c r="B13316" s="56"/>
      <c r="C13316" s="75"/>
      <c r="D13316" s="105"/>
      <c r="E13316" s="66"/>
      <c r="F13316" s="203"/>
      <c r="G13316" s="63"/>
      <c r="H13316" s="106"/>
      <c r="I13316" s="125"/>
    </row>
    <row r="13317" spans="1:9" hidden="1" x14ac:dyDescent="0.25">
      <c r="A13317" s="224"/>
      <c r="B13317" s="56"/>
      <c r="C13317" s="75"/>
      <c r="D13317" s="105"/>
      <c r="E13317" s="66"/>
      <c r="F13317" s="203"/>
      <c r="G13317" s="63"/>
      <c r="H13317" s="266"/>
      <c r="I13317" s="125"/>
    </row>
    <row r="13318" spans="1:9" hidden="1" x14ac:dyDescent="0.25">
      <c r="A13318" s="224"/>
      <c r="B13318" s="56"/>
      <c r="C13318" s="75"/>
      <c r="D13318" s="57"/>
      <c r="E13318" s="66"/>
      <c r="F13318" s="76"/>
      <c r="G13318" s="63"/>
      <c r="H13318" s="266"/>
      <c r="I13318" s="70"/>
    </row>
    <row r="13319" spans="1:9" hidden="1" x14ac:dyDescent="0.25">
      <c r="A13319" s="224"/>
      <c r="B13319" s="56"/>
      <c r="C13319" s="56"/>
      <c r="D13319" s="57"/>
      <c r="E13319" s="66"/>
      <c r="F13319" s="76"/>
      <c r="G13319" s="63"/>
      <c r="H13319" s="266"/>
      <c r="I13319" s="70"/>
    </row>
    <row r="13320" spans="1:9" hidden="1" x14ac:dyDescent="0.25">
      <c r="A13320" s="224"/>
      <c r="B13320" s="56"/>
      <c r="C13320" s="56"/>
      <c r="D13320" s="57"/>
      <c r="E13320" s="66"/>
      <c r="F13320" s="76"/>
      <c r="G13320" s="63"/>
      <c r="H13320" s="266"/>
      <c r="I13320" s="70"/>
    </row>
    <row r="13321" spans="1:9" hidden="1" x14ac:dyDescent="0.25">
      <c r="A13321" s="224"/>
      <c r="B13321" s="56"/>
      <c r="C13321" s="56"/>
      <c r="D13321" s="57"/>
      <c r="E13321" s="66"/>
      <c r="F13321" s="76"/>
      <c r="G13321" s="63"/>
      <c r="H13321" s="106"/>
      <c r="I13321" s="70"/>
    </row>
    <row r="13322" spans="1:9" hidden="1" x14ac:dyDescent="0.25">
      <c r="A13322" s="224"/>
      <c r="B13322" s="56"/>
      <c r="C13322" s="56"/>
      <c r="D13322" s="105"/>
      <c r="E13322" s="66"/>
      <c r="F13322" s="203"/>
      <c r="G13322" s="63"/>
      <c r="H13322" s="106"/>
      <c r="I13322" s="70"/>
    </row>
    <row r="13323" spans="1:9" hidden="1" x14ac:dyDescent="0.25">
      <c r="A13323" s="224"/>
      <c r="B13323" s="56"/>
      <c r="C13323" s="56"/>
      <c r="D13323" s="105"/>
      <c r="E13323" s="66"/>
      <c r="F13323" s="265"/>
      <c r="G13323" s="63"/>
      <c r="H13323" s="266"/>
      <c r="I13323" s="70"/>
    </row>
    <row r="13324" spans="1:9" hidden="1" x14ac:dyDescent="0.25">
      <c r="A13324" s="224"/>
      <c r="B13324" s="56"/>
      <c r="C13324" s="56"/>
      <c r="D13324" s="105"/>
      <c r="E13324" s="66"/>
      <c r="F13324" s="203"/>
      <c r="G13324" s="63"/>
      <c r="H13324" s="266"/>
      <c r="I13324" s="125"/>
    </row>
    <row r="13325" spans="1:9" hidden="1" x14ac:dyDescent="0.25">
      <c r="A13325" s="224"/>
      <c r="B13325" s="56"/>
      <c r="C13325" s="75"/>
      <c r="D13325" s="57"/>
      <c r="E13325" s="66"/>
      <c r="F13325" s="63"/>
      <c r="G13325" s="63"/>
      <c r="H13325" s="266"/>
      <c r="I13325" s="125"/>
    </row>
    <row r="13326" spans="1:9" hidden="1" x14ac:dyDescent="0.25">
      <c r="A13326" s="224"/>
      <c r="B13326" s="81"/>
      <c r="C13326" s="75"/>
      <c r="D13326" s="57"/>
      <c r="E13326" s="66"/>
      <c r="F13326" s="76"/>
      <c r="G13326" s="63"/>
      <c r="H13326" s="266"/>
      <c r="I13326" s="125"/>
    </row>
    <row r="13327" spans="1:9" hidden="1" x14ac:dyDescent="0.25">
      <c r="A13327" s="224"/>
      <c r="B13327" s="56"/>
      <c r="C13327" s="75"/>
      <c r="D13327" s="57"/>
      <c r="E13327" s="66"/>
      <c r="F13327" s="62"/>
      <c r="G13327" s="203"/>
      <c r="H13327" s="512"/>
      <c r="I13327" s="125"/>
    </row>
    <row r="13328" spans="1:9" hidden="1" x14ac:dyDescent="0.25">
      <c r="A13328" s="224"/>
      <c r="B13328" s="65"/>
      <c r="C13328" s="75"/>
      <c r="D13328" s="105"/>
      <c r="E13328" s="66"/>
      <c r="F13328" s="203"/>
      <c r="G13328" s="63"/>
      <c r="H13328" s="106"/>
      <c r="I13328" s="509"/>
    </row>
    <row r="13329" spans="1:9" hidden="1" x14ac:dyDescent="0.25">
      <c r="A13329" s="224"/>
      <c r="B13329" s="507"/>
      <c r="C13329" s="452"/>
      <c r="D13329" s="259"/>
      <c r="E13329" s="260"/>
      <c r="F13329" s="262"/>
      <c r="G13329" s="262"/>
      <c r="H13329" s="266"/>
      <c r="I13329" s="106"/>
    </row>
    <row r="13330" spans="1:9" hidden="1" x14ac:dyDescent="0.25">
      <c r="A13330" s="224"/>
      <c r="B13330" s="81"/>
      <c r="C13330" s="75"/>
      <c r="D13330" s="57"/>
      <c r="E13330" s="66"/>
      <c r="F13330" s="203"/>
      <c r="G13330" s="63"/>
      <c r="H13330" s="513"/>
      <c r="I13330" s="106"/>
    </row>
    <row r="13331" spans="1:9" hidden="1" x14ac:dyDescent="0.25">
      <c r="A13331" s="224"/>
      <c r="B13331" s="56"/>
      <c r="C13331" s="75"/>
      <c r="D13331" s="105"/>
      <c r="E13331" s="66"/>
      <c r="F13331" s="203"/>
      <c r="G13331" s="63"/>
      <c r="H13331" s="106"/>
      <c r="I13331" s="106"/>
    </row>
    <row r="13332" spans="1:9" hidden="1" x14ac:dyDescent="0.25">
      <c r="A13332" s="224"/>
      <c r="B13332" s="56"/>
      <c r="C13332" s="56"/>
      <c r="D13332" s="57"/>
      <c r="E13332" s="66"/>
      <c r="F13332" s="76"/>
      <c r="G13332" s="63"/>
      <c r="H13332" s="106"/>
      <c r="I13332" s="125"/>
    </row>
    <row r="13333" spans="1:9" hidden="1" x14ac:dyDescent="0.25">
      <c r="A13333" s="224"/>
      <c r="B13333" s="56"/>
      <c r="C13333" s="56"/>
      <c r="D13333" s="57"/>
      <c r="E13333" s="66"/>
      <c r="F13333" s="76"/>
      <c r="G13333" s="63"/>
      <c r="H13333" s="106"/>
      <c r="I13333" s="125"/>
    </row>
    <row r="13334" spans="1:9" hidden="1" x14ac:dyDescent="0.25">
      <c r="A13334" s="224"/>
      <c r="B13334" s="56"/>
      <c r="C13334" s="56"/>
      <c r="D13334" s="57"/>
      <c r="E13334" s="66"/>
      <c r="F13334" s="76"/>
      <c r="G13334" s="63"/>
      <c r="H13334" s="106"/>
      <c r="I13334" s="125"/>
    </row>
    <row r="13335" spans="1:9" hidden="1" x14ac:dyDescent="0.25">
      <c r="A13335" s="224"/>
      <c r="B13335" s="81"/>
      <c r="C13335" s="75"/>
      <c r="D13335" s="57"/>
      <c r="E13335" s="66"/>
      <c r="F13335" s="203"/>
      <c r="G13335" s="63"/>
      <c r="H13335" s="106"/>
      <c r="I13335" s="125"/>
    </row>
    <row r="13336" spans="1:9" hidden="1" x14ac:dyDescent="0.25">
      <c r="A13336" s="224"/>
      <c r="B13336" s="60"/>
      <c r="C13336" s="56"/>
      <c r="D13336" s="57"/>
      <c r="E13336" s="66"/>
      <c r="F13336" s="76"/>
      <c r="G13336" s="63"/>
      <c r="H13336" s="266"/>
      <c r="I13336" s="125"/>
    </row>
    <row r="13337" spans="1:9" hidden="1" x14ac:dyDescent="0.25">
      <c r="A13337" s="224"/>
      <c r="B13337" s="65"/>
      <c r="C13337" s="56"/>
      <c r="D13337" s="57"/>
      <c r="E13337" s="66"/>
      <c r="F13337" s="76"/>
      <c r="G13337" s="63"/>
      <c r="H13337" s="106"/>
      <c r="I13337" s="125"/>
    </row>
    <row r="13338" spans="1:9" hidden="1" x14ac:dyDescent="0.25">
      <c r="A13338" s="224"/>
      <c r="B13338" s="56"/>
      <c r="C13338" s="56"/>
      <c r="D13338" s="105"/>
      <c r="E13338" s="66"/>
      <c r="F13338" s="203"/>
      <c r="G13338" s="63"/>
      <c r="H13338" s="106"/>
      <c r="I13338" s="70"/>
    </row>
    <row r="13339" spans="1:9" hidden="1" x14ac:dyDescent="0.25">
      <c r="A13339" s="224"/>
      <c r="B13339" s="56"/>
      <c r="C13339" s="71"/>
      <c r="D13339" s="57"/>
      <c r="E13339" s="66"/>
      <c r="F13339" s="76"/>
      <c r="G13339" s="63"/>
      <c r="H13339" s="266"/>
      <c r="I13339" s="70"/>
    </row>
    <row r="13340" spans="1:9" hidden="1" x14ac:dyDescent="0.25">
      <c r="A13340" s="224"/>
      <c r="B13340" s="56"/>
      <c r="C13340" s="75"/>
      <c r="D13340" s="57"/>
      <c r="E13340" s="66"/>
      <c r="F13340" s="203"/>
      <c r="G13340" s="63"/>
      <c r="H13340" s="266"/>
      <c r="I13340" s="70"/>
    </row>
    <row r="13341" spans="1:9" hidden="1" x14ac:dyDescent="0.25">
      <c r="A13341" s="224"/>
      <c r="B13341" s="56"/>
      <c r="C13341" s="65"/>
      <c r="D13341" s="57"/>
      <c r="E13341" s="66"/>
      <c r="F13341" s="76"/>
      <c r="G13341" s="63"/>
      <c r="H13341" s="266"/>
      <c r="I13341" s="70"/>
    </row>
    <row r="13342" spans="1:9" hidden="1" x14ac:dyDescent="0.25">
      <c r="A13342" s="224"/>
      <c r="B13342" s="56"/>
      <c r="C13342" s="56"/>
      <c r="D13342" s="105"/>
      <c r="E13342" s="66"/>
      <c r="F13342" s="203"/>
      <c r="G13342" s="63"/>
      <c r="H13342" s="106"/>
      <c r="I13342" s="70"/>
    </row>
    <row r="13343" spans="1:9" hidden="1" x14ac:dyDescent="0.25">
      <c r="A13343" s="224"/>
      <c r="B13343" s="56"/>
      <c r="C13343" s="56"/>
      <c r="D13343" s="105"/>
      <c r="E13343" s="66"/>
      <c r="F13343" s="265"/>
      <c r="G13343" s="63"/>
      <c r="H13343" s="266"/>
      <c r="I13343" s="125"/>
    </row>
    <row r="13344" spans="1:9" hidden="1" x14ac:dyDescent="0.25">
      <c r="A13344" s="224"/>
      <c r="B13344" s="56"/>
      <c r="C13344" s="56"/>
      <c r="D13344" s="105"/>
      <c r="E13344" s="66"/>
      <c r="F13344" s="203"/>
      <c r="G13344" s="63"/>
      <c r="H13344" s="266"/>
      <c r="I13344" s="70"/>
    </row>
    <row r="13345" spans="1:9" hidden="1" x14ac:dyDescent="0.25">
      <c r="A13345" s="224"/>
      <c r="B13345" s="56"/>
      <c r="C13345" s="56"/>
      <c r="D13345" s="105"/>
      <c r="E13345" s="66"/>
      <c r="F13345" s="246"/>
      <c r="G13345" s="63"/>
      <c r="H13345" s="266"/>
      <c r="I13345" s="70"/>
    </row>
    <row r="13346" spans="1:9" hidden="1" x14ac:dyDescent="0.25">
      <c r="A13346" s="224"/>
      <c r="B13346" s="81"/>
      <c r="C13346" s="75"/>
      <c r="D13346" s="57"/>
      <c r="E13346" s="66"/>
      <c r="F13346" s="63"/>
      <c r="G13346" s="63"/>
      <c r="H13346" s="266"/>
      <c r="I13346" s="70"/>
    </row>
    <row r="13347" spans="1:9" hidden="1" x14ac:dyDescent="0.25">
      <c r="A13347" s="224"/>
      <c r="B13347" s="56"/>
      <c r="C13347" s="75"/>
      <c r="D13347" s="105"/>
      <c r="E13347" s="66"/>
      <c r="F13347" s="203"/>
      <c r="G13347" s="203"/>
      <c r="H13347" s="266"/>
      <c r="I13347" s="70"/>
    </row>
    <row r="13348" spans="1:9" hidden="1" x14ac:dyDescent="0.25">
      <c r="A13348" s="224"/>
      <c r="B13348" s="56"/>
      <c r="C13348" s="75"/>
      <c r="D13348" s="105"/>
      <c r="E13348" s="66"/>
      <c r="F13348" s="203"/>
      <c r="G13348" s="203"/>
      <c r="H13348" s="106"/>
      <c r="I13348" s="70"/>
    </row>
    <row r="13349" spans="1:9" hidden="1" x14ac:dyDescent="0.25">
      <c r="A13349" s="224"/>
      <c r="B13349" s="55"/>
      <c r="C13349" s="56"/>
      <c r="D13349" s="57"/>
      <c r="E13349" s="66"/>
      <c r="F13349" s="203"/>
      <c r="G13349" s="63"/>
      <c r="H13349" s="106"/>
      <c r="I13349" s="70"/>
    </row>
    <row r="13350" spans="1:9" hidden="1" x14ac:dyDescent="0.25">
      <c r="A13350" s="224"/>
      <c r="B13350" s="55"/>
      <c r="C13350" s="55"/>
      <c r="D13350" s="105"/>
      <c r="E13350" s="66"/>
      <c r="F13350" s="203"/>
      <c r="G13350" s="63"/>
      <c r="H13350" s="106"/>
      <c r="I13350" s="70"/>
    </row>
    <row r="13351" spans="1:9" hidden="1" x14ac:dyDescent="0.25">
      <c r="A13351" s="224"/>
      <c r="B13351" s="81"/>
      <c r="C13351" s="75"/>
      <c r="D13351" s="57"/>
      <c r="E13351" s="66"/>
      <c r="F13351" s="63"/>
      <c r="G13351" s="63"/>
      <c r="H13351" s="266"/>
      <c r="I13351" s="70"/>
    </row>
    <row r="13352" spans="1:9" hidden="1" x14ac:dyDescent="0.25">
      <c r="A13352" s="224"/>
      <c r="B13352" s="60"/>
      <c r="C13352" s="151"/>
      <c r="D13352" s="57"/>
      <c r="E13352" s="66"/>
      <c r="F13352" s="63"/>
      <c r="G13352" s="63"/>
      <c r="H13352" s="266"/>
      <c r="I13352" s="125"/>
    </row>
    <row r="13353" spans="1:9" hidden="1" x14ac:dyDescent="0.25">
      <c r="A13353" s="224"/>
      <c r="B13353" s="56"/>
      <c r="C13353" s="81"/>
      <c r="D13353" s="57"/>
      <c r="E13353" s="66"/>
      <c r="F13353" s="76"/>
      <c r="G13353" s="63"/>
      <c r="H13353" s="266"/>
      <c r="I13353" s="125"/>
    </row>
    <row r="13354" spans="1:9" hidden="1" x14ac:dyDescent="0.25">
      <c r="A13354" s="224"/>
      <c r="B13354" s="60"/>
      <c r="C13354" s="151"/>
      <c r="D13354" s="57"/>
      <c r="E13354" s="66"/>
      <c r="F13354" s="63"/>
      <c r="G13354" s="63"/>
      <c r="H13354" s="106"/>
      <c r="I13354" s="125"/>
    </row>
    <row r="13355" spans="1:9" hidden="1" x14ac:dyDescent="0.25">
      <c r="A13355" s="224"/>
      <c r="B13355" s="68"/>
      <c r="C13355" s="72"/>
      <c r="D13355" s="105"/>
      <c r="E13355" s="66"/>
      <c r="F13355" s="203"/>
      <c r="G13355" s="63"/>
      <c r="H13355" s="106"/>
      <c r="I13355" s="125"/>
    </row>
    <row r="13356" spans="1:9" hidden="1" x14ac:dyDescent="0.25">
      <c r="A13356" s="224"/>
      <c r="B13356" s="95"/>
      <c r="C13356" s="74"/>
      <c r="D13356" s="105"/>
      <c r="E13356" s="66"/>
      <c r="F13356" s="265"/>
      <c r="G13356" s="63"/>
      <c r="H13356" s="106"/>
      <c r="I13356" s="125"/>
    </row>
    <row r="13357" spans="1:9" hidden="1" x14ac:dyDescent="0.25">
      <c r="A13357" s="224"/>
      <c r="B13357" s="56"/>
      <c r="C13357" s="56"/>
      <c r="D13357" s="57"/>
      <c r="E13357" s="66"/>
      <c r="F13357" s="76"/>
      <c r="G13357" s="63"/>
      <c r="H13357" s="106"/>
      <c r="I13357" s="125"/>
    </row>
    <row r="13358" spans="1:9" hidden="1" x14ac:dyDescent="0.25">
      <c r="A13358" s="224"/>
      <c r="B13358" s="55"/>
      <c r="C13358" s="55"/>
      <c r="D13358" s="57"/>
      <c r="E13358" s="66"/>
      <c r="F13358" s="76"/>
      <c r="G13358" s="63"/>
      <c r="H13358" s="106"/>
      <c r="I13358" s="125"/>
    </row>
    <row r="13359" spans="1:9" hidden="1" x14ac:dyDescent="0.25">
      <c r="A13359" s="224"/>
      <c r="B13359" s="56"/>
      <c r="C13359" s="56"/>
      <c r="D13359" s="57"/>
      <c r="E13359" s="66"/>
      <c r="F13359" s="59"/>
      <c r="G13359" s="63"/>
      <c r="H13359" s="106"/>
      <c r="I13359" s="125"/>
    </row>
    <row r="13360" spans="1:9" hidden="1" x14ac:dyDescent="0.25">
      <c r="A13360" s="224"/>
      <c r="B13360" s="56"/>
      <c r="C13360" s="56"/>
      <c r="D13360" s="57"/>
      <c r="E13360" s="66"/>
      <c r="F13360" s="76"/>
      <c r="G13360" s="63"/>
      <c r="H13360" s="106"/>
      <c r="I13360" s="125"/>
    </row>
    <row r="13361" spans="1:9" hidden="1" x14ac:dyDescent="0.25">
      <c r="A13361" s="224"/>
      <c r="B13361" s="56"/>
      <c r="C13361" s="75"/>
      <c r="D13361" s="57"/>
      <c r="E13361" s="66"/>
      <c r="F13361" s="63"/>
      <c r="G13361" s="63"/>
      <c r="H13361" s="106"/>
      <c r="I13361" s="125"/>
    </row>
    <row r="13362" spans="1:9" hidden="1" x14ac:dyDescent="0.25">
      <c r="A13362" s="224"/>
      <c r="B13362" s="56"/>
      <c r="C13362" s="75"/>
      <c r="D13362" s="105"/>
      <c r="E13362" s="66"/>
      <c r="F13362" s="203"/>
      <c r="G13362" s="203"/>
      <c r="H13362" s="106"/>
      <c r="I13362" s="125"/>
    </row>
    <row r="13363" spans="1:9" hidden="1" x14ac:dyDescent="0.25">
      <c r="A13363" s="224"/>
      <c r="B13363" s="56"/>
      <c r="C13363" s="56"/>
      <c r="D13363" s="105"/>
      <c r="E13363" s="66"/>
      <c r="F13363" s="203"/>
      <c r="G13363" s="63"/>
      <c r="H13363" s="106"/>
      <c r="I13363" s="125"/>
    </row>
    <row r="13364" spans="1:9" hidden="1" x14ac:dyDescent="0.25">
      <c r="A13364" s="224"/>
      <c r="B13364" s="56"/>
      <c r="C13364" s="56"/>
      <c r="D13364" s="57"/>
      <c r="E13364" s="66"/>
      <c r="F13364" s="76"/>
      <c r="G13364" s="63"/>
      <c r="H13364" s="106"/>
      <c r="I13364" s="125"/>
    </row>
    <row r="13365" spans="1:9" hidden="1" x14ac:dyDescent="0.25">
      <c r="A13365" s="224"/>
      <c r="B13365" s="56"/>
      <c r="C13365" s="56"/>
      <c r="D13365" s="57"/>
      <c r="E13365" s="66"/>
      <c r="F13365" s="76"/>
      <c r="G13365" s="63"/>
      <c r="H13365" s="106"/>
      <c r="I13365" s="56"/>
    </row>
    <row r="13366" spans="1:9" hidden="1" x14ac:dyDescent="0.25">
      <c r="A13366" s="224"/>
      <c r="B13366" s="68"/>
      <c r="C13366" s="56"/>
      <c r="D13366" s="57"/>
      <c r="E13366" s="66"/>
      <c r="F13366" s="76"/>
      <c r="G13366" s="63"/>
      <c r="H13366" s="106"/>
      <c r="I13366" s="56"/>
    </row>
    <row r="13367" spans="1:9" hidden="1" x14ac:dyDescent="0.25">
      <c r="A13367" s="224"/>
      <c r="B13367" s="68"/>
      <c r="C13367" s="56"/>
      <c r="D13367" s="57"/>
      <c r="E13367" s="66"/>
      <c r="F13367" s="76"/>
      <c r="G13367" s="63"/>
      <c r="H13367" s="106"/>
      <c r="I13367" s="56"/>
    </row>
    <row r="13368" spans="1:9" hidden="1" x14ac:dyDescent="0.25">
      <c r="A13368" s="224"/>
      <c r="B13368" s="68"/>
      <c r="C13368" s="56"/>
      <c r="D13368" s="57"/>
      <c r="E13368" s="66"/>
      <c r="F13368" s="76"/>
      <c r="G13368" s="63"/>
      <c r="H13368" s="106"/>
      <c r="I13368" s="56"/>
    </row>
    <row r="13369" spans="1:9" hidden="1" x14ac:dyDescent="0.25">
      <c r="A13369" s="224"/>
      <c r="B13369" s="68"/>
      <c r="C13369" s="71"/>
      <c r="D13369" s="56"/>
      <c r="E13369" s="56"/>
      <c r="F13369" s="76"/>
      <c r="G13369" s="63"/>
      <c r="H13369" s="106"/>
      <c r="I13369" s="56"/>
    </row>
    <row r="13370" spans="1:9" hidden="1" x14ac:dyDescent="0.25">
      <c r="A13370" s="224"/>
      <c r="B13370" s="56"/>
      <c r="C13370" s="56"/>
      <c r="D13370" s="105"/>
      <c r="E13370" s="66"/>
      <c r="F13370" s="203"/>
      <c r="G13370" s="63"/>
      <c r="H13370" s="106"/>
      <c r="I13370" s="56"/>
    </row>
    <row r="13371" spans="1:9" hidden="1" x14ac:dyDescent="0.25">
      <c r="A13371" s="224"/>
      <c r="B13371" s="56"/>
      <c r="C13371" s="56"/>
      <c r="D13371" s="57"/>
      <c r="E13371" s="66"/>
      <c r="F13371" s="76"/>
      <c r="G13371" s="63"/>
      <c r="H13371" s="266"/>
      <c r="I13371" s="56"/>
    </row>
    <row r="13372" spans="1:9" hidden="1" x14ac:dyDescent="0.25">
      <c r="A13372" s="224"/>
      <c r="B13372" s="56"/>
      <c r="C13372" s="75"/>
      <c r="D13372" s="105"/>
      <c r="E13372" s="66"/>
      <c r="F13372" s="203"/>
      <c r="G13372" s="63"/>
      <c r="H13372" s="266"/>
      <c r="I13372" s="106"/>
    </row>
    <row r="13373" spans="1:9" hidden="1" x14ac:dyDescent="0.25">
      <c r="A13373" s="224"/>
      <c r="B13373" s="81"/>
      <c r="C13373" s="75"/>
      <c r="D13373" s="57"/>
      <c r="E13373" s="66"/>
      <c r="F13373" s="203"/>
      <c r="G13373" s="63"/>
      <c r="H13373" s="106"/>
      <c r="I13373" s="106"/>
    </row>
    <row r="13374" spans="1:9" hidden="1" x14ac:dyDescent="0.25">
      <c r="A13374" s="224"/>
      <c r="B13374" s="81"/>
      <c r="C13374" s="75"/>
      <c r="D13374" s="57"/>
      <c r="E13374" s="66"/>
      <c r="F13374" s="203"/>
      <c r="G13374" s="63"/>
      <c r="H13374" s="266"/>
      <c r="I13374" s="106"/>
    </row>
    <row r="13375" spans="1:9" hidden="1" x14ac:dyDescent="0.25">
      <c r="A13375" s="224"/>
      <c r="B13375" s="81"/>
      <c r="C13375" s="75"/>
      <c r="D13375" s="57"/>
      <c r="E13375" s="66"/>
      <c r="F13375" s="203"/>
      <c r="G13375" s="63"/>
      <c r="H13375" s="266"/>
      <c r="I13375" s="106"/>
    </row>
    <row r="13376" spans="1:9" hidden="1" x14ac:dyDescent="0.25">
      <c r="A13376" s="224"/>
      <c r="B13376" s="65"/>
      <c r="C13376" s="56"/>
      <c r="D13376" s="57"/>
      <c r="E13376" s="66"/>
      <c r="F13376" s="76"/>
      <c r="G13376" s="63"/>
      <c r="H13376" s="266"/>
      <c r="I13376" s="106"/>
    </row>
    <row r="13377" spans="1:9" hidden="1" x14ac:dyDescent="0.25">
      <c r="A13377" s="224"/>
      <c r="B13377" s="56"/>
      <c r="C13377" s="75"/>
      <c r="D13377" s="105"/>
      <c r="E13377" s="66"/>
      <c r="F13377" s="203"/>
      <c r="G13377" s="63"/>
      <c r="H13377" s="106"/>
      <c r="I13377" s="106"/>
    </row>
    <row r="13378" spans="1:9" hidden="1" x14ac:dyDescent="0.25">
      <c r="A13378" s="224"/>
      <c r="B13378" s="56"/>
      <c r="C13378" s="68"/>
      <c r="D13378" s="57"/>
      <c r="E13378" s="194"/>
      <c r="F13378" s="62"/>
      <c r="G13378" s="63"/>
      <c r="H13378" s="106"/>
      <c r="I13378" s="106"/>
    </row>
    <row r="13379" spans="1:9" hidden="1" x14ac:dyDescent="0.25">
      <c r="A13379" s="224"/>
      <c r="B13379" s="56"/>
      <c r="C13379" s="81"/>
      <c r="D13379" s="57"/>
      <c r="E13379" s="66"/>
      <c r="F13379" s="76"/>
      <c r="G13379" s="63"/>
      <c r="H13379" s="106"/>
      <c r="I13379" s="106"/>
    </row>
    <row r="13380" spans="1:9" hidden="1" x14ac:dyDescent="0.25">
      <c r="A13380" s="224"/>
      <c r="B13380" s="56"/>
      <c r="C13380" s="56"/>
      <c r="D13380" s="57"/>
      <c r="E13380" s="66"/>
      <c r="F13380" s="76"/>
      <c r="G13380" s="63"/>
      <c r="H13380" s="106"/>
      <c r="I13380" s="125"/>
    </row>
    <row r="13381" spans="1:9" hidden="1" x14ac:dyDescent="0.25">
      <c r="A13381" s="224"/>
      <c r="B13381" s="56"/>
      <c r="C13381" s="56"/>
      <c r="D13381" s="105"/>
      <c r="E13381" s="66"/>
      <c r="F13381" s="203"/>
      <c r="G13381" s="63"/>
      <c r="H13381" s="106"/>
      <c r="I13381" s="125"/>
    </row>
    <row r="13382" spans="1:9" hidden="1" x14ac:dyDescent="0.25">
      <c r="A13382" s="224"/>
      <c r="B13382" s="56"/>
      <c r="C13382" s="56"/>
      <c r="D13382" s="105"/>
      <c r="E13382" s="66"/>
      <c r="F13382" s="203"/>
      <c r="G13382" s="63"/>
      <c r="H13382" s="266"/>
      <c r="I13382" s="125"/>
    </row>
    <row r="13383" spans="1:9" hidden="1" x14ac:dyDescent="0.25">
      <c r="A13383" s="224"/>
      <c r="B13383" s="56"/>
      <c r="C13383" s="56"/>
      <c r="D13383" s="57"/>
      <c r="E13383" s="66"/>
      <c r="F13383" s="76"/>
      <c r="G13383" s="63"/>
      <c r="H13383" s="106"/>
      <c r="I13383" s="70"/>
    </row>
    <row r="13384" spans="1:9" hidden="1" x14ac:dyDescent="0.25">
      <c r="A13384" s="224"/>
      <c r="B13384" s="56"/>
      <c r="C13384" s="71"/>
      <c r="D13384" s="57"/>
      <c r="E13384" s="66"/>
      <c r="F13384" s="76"/>
      <c r="G13384" s="63"/>
      <c r="H13384" s="106"/>
      <c r="I13384" s="490"/>
    </row>
    <row r="13385" spans="1:9" hidden="1" x14ac:dyDescent="0.25">
      <c r="A13385" s="224"/>
      <c r="B13385" s="507"/>
      <c r="C13385" s="452"/>
      <c r="D13385" s="259"/>
      <c r="E13385" s="260"/>
      <c r="F13385" s="514"/>
      <c r="G13385" s="514"/>
      <c r="H13385" s="266"/>
      <c r="I13385" s="106"/>
    </row>
    <row r="13386" spans="1:9" hidden="1" x14ac:dyDescent="0.25">
      <c r="A13386" s="224"/>
      <c r="B13386" s="81"/>
      <c r="C13386" s="75"/>
      <c r="D13386" s="57"/>
      <c r="E13386" s="66"/>
      <c r="F13386" s="203"/>
      <c r="G13386" s="63"/>
      <c r="H13386" s="509"/>
      <c r="I13386" s="106"/>
    </row>
    <row r="13387" spans="1:9" hidden="1" x14ac:dyDescent="0.25">
      <c r="A13387" s="224"/>
      <c r="B13387" s="56"/>
      <c r="C13387" s="56"/>
      <c r="D13387" s="57"/>
      <c r="E13387" s="66"/>
      <c r="F13387" s="76"/>
      <c r="G13387" s="63"/>
      <c r="H13387" s="266"/>
      <c r="I13387" s="106"/>
    </row>
    <row r="13388" spans="1:9" hidden="1" x14ac:dyDescent="0.25">
      <c r="A13388" s="224"/>
      <c r="B13388" s="68"/>
      <c r="C13388" s="56"/>
      <c r="D13388" s="57"/>
      <c r="E13388" s="66"/>
      <c r="F13388" s="76"/>
      <c r="G13388" s="63"/>
      <c r="H13388" s="266"/>
      <c r="I13388" s="106"/>
    </row>
    <row r="13389" spans="1:9" hidden="1" x14ac:dyDescent="0.25">
      <c r="A13389" s="224"/>
      <c r="B13389" s="68"/>
      <c r="C13389" s="56"/>
      <c r="D13389" s="57"/>
      <c r="E13389" s="66"/>
      <c r="F13389" s="76"/>
      <c r="G13389" s="63"/>
      <c r="H13389" s="106"/>
      <c r="I13389" s="106"/>
    </row>
    <row r="13390" spans="1:9" hidden="1" x14ac:dyDescent="0.25">
      <c r="A13390" s="224"/>
      <c r="B13390" s="60"/>
      <c r="C13390" s="56"/>
      <c r="D13390" s="57"/>
      <c r="E13390" s="66"/>
      <c r="F13390" s="76"/>
      <c r="G13390" s="63"/>
      <c r="H13390" s="106"/>
      <c r="I13390" s="106"/>
    </row>
    <row r="13391" spans="1:9" hidden="1" x14ac:dyDescent="0.25">
      <c r="A13391" s="224"/>
      <c r="B13391" s="65"/>
      <c r="C13391" s="56"/>
      <c r="D13391" s="57"/>
      <c r="E13391" s="66"/>
      <c r="F13391" s="76"/>
      <c r="G13391" s="63"/>
      <c r="H13391" s="106"/>
      <c r="I13391" s="106"/>
    </row>
    <row r="13392" spans="1:9" hidden="1" x14ac:dyDescent="0.25">
      <c r="A13392" s="224"/>
      <c r="B13392" s="56"/>
      <c r="C13392" s="56"/>
      <c r="D13392" s="57"/>
      <c r="E13392" s="66"/>
      <c r="F13392" s="76"/>
      <c r="G13392" s="63"/>
      <c r="H13392" s="106"/>
      <c r="I13392" s="106"/>
    </row>
    <row r="13393" spans="1:9" hidden="1" x14ac:dyDescent="0.25">
      <c r="A13393" s="224"/>
      <c r="B13393" s="55"/>
      <c r="C13393" s="75"/>
      <c r="D13393" s="105"/>
      <c r="E13393" s="66"/>
      <c r="F13393" s="203"/>
      <c r="G13393" s="63"/>
      <c r="H13393" s="106"/>
      <c r="I13393" s="106"/>
    </row>
    <row r="13394" spans="1:9" hidden="1" x14ac:dyDescent="0.25">
      <c r="A13394" s="224"/>
      <c r="B13394" s="56"/>
      <c r="C13394" s="75"/>
      <c r="D13394" s="105"/>
      <c r="E13394" s="66"/>
      <c r="F13394" s="203"/>
      <c r="G13394" s="63"/>
      <c r="H13394" s="266"/>
      <c r="I13394" s="106"/>
    </row>
    <row r="13395" spans="1:9" hidden="1" x14ac:dyDescent="0.25">
      <c r="A13395" s="224"/>
      <c r="B13395" s="56"/>
      <c r="C13395" s="56"/>
      <c r="D13395" s="57"/>
      <c r="E13395" s="66"/>
      <c r="F13395" s="203"/>
      <c r="G13395" s="63"/>
      <c r="H13395" s="266"/>
      <c r="I13395" s="106"/>
    </row>
    <row r="13396" spans="1:9" hidden="1" x14ac:dyDescent="0.25">
      <c r="A13396" s="224"/>
      <c r="B13396" s="65"/>
      <c r="C13396" s="75"/>
      <c r="D13396" s="105"/>
      <c r="E13396" s="66"/>
      <c r="F13396" s="203"/>
      <c r="G13396" s="63"/>
      <c r="H13396" s="266"/>
      <c r="I13396" s="106"/>
    </row>
    <row r="13397" spans="1:9" hidden="1" x14ac:dyDescent="0.25">
      <c r="A13397" s="224"/>
      <c r="B13397" s="56"/>
      <c r="C13397" s="56"/>
      <c r="D13397" s="105"/>
      <c r="E13397" s="66"/>
      <c r="F13397" s="203"/>
      <c r="G13397" s="63"/>
      <c r="H13397" s="266"/>
      <c r="I13397" s="106"/>
    </row>
    <row r="13398" spans="1:9" hidden="1" x14ac:dyDescent="0.25">
      <c r="A13398" s="224"/>
      <c r="B13398" s="56"/>
      <c r="C13398" s="56"/>
      <c r="D13398" s="57"/>
      <c r="E13398" s="194"/>
      <c r="F13398" s="62"/>
      <c r="G13398" s="63"/>
      <c r="H13398" s="106"/>
      <c r="I13398" s="106"/>
    </row>
    <row r="13399" spans="1:9" hidden="1" x14ac:dyDescent="0.25">
      <c r="A13399" s="224"/>
      <c r="B13399" s="56"/>
      <c r="C13399" s="81"/>
      <c r="D13399" s="57"/>
      <c r="E13399" s="66"/>
      <c r="F13399" s="62"/>
      <c r="G13399" s="63"/>
      <c r="H13399" s="106"/>
      <c r="I13399" s="106"/>
    </row>
    <row r="13400" spans="1:9" hidden="1" x14ac:dyDescent="0.25">
      <c r="A13400" s="224"/>
      <c r="B13400" s="56"/>
      <c r="C13400" s="56"/>
      <c r="D13400" s="57"/>
      <c r="E13400" s="66"/>
      <c r="F13400" s="59"/>
      <c r="G13400" s="63"/>
      <c r="H13400" s="106"/>
      <c r="I13400" s="106"/>
    </row>
    <row r="13401" spans="1:9" hidden="1" x14ac:dyDescent="0.25">
      <c r="A13401" s="224"/>
      <c r="B13401" s="56"/>
      <c r="C13401" s="56"/>
      <c r="D13401" s="57"/>
      <c r="E13401" s="66"/>
      <c r="F13401" s="59"/>
      <c r="G13401" s="63"/>
      <c r="H13401" s="106"/>
      <c r="I13401" s="106"/>
    </row>
    <row r="13402" spans="1:9" hidden="1" x14ac:dyDescent="0.25">
      <c r="A13402" s="224"/>
      <c r="B13402" s="56"/>
      <c r="C13402" s="56"/>
      <c r="D13402" s="57"/>
      <c r="E13402" s="66"/>
      <c r="F13402" s="59"/>
      <c r="G13402" s="63"/>
      <c r="H13402" s="106"/>
      <c r="I13402" s="106"/>
    </row>
    <row r="13403" spans="1:9" hidden="1" x14ac:dyDescent="0.25">
      <c r="A13403" s="224"/>
      <c r="B13403" s="68"/>
      <c r="C13403" s="72"/>
      <c r="D13403" s="57"/>
      <c r="E13403" s="66"/>
      <c r="F13403" s="59"/>
      <c r="G13403" s="63"/>
      <c r="H13403" s="106"/>
      <c r="I13403" s="125"/>
    </row>
    <row r="13404" spans="1:9" hidden="1" x14ac:dyDescent="0.25">
      <c r="A13404" s="224"/>
      <c r="B13404" s="56"/>
      <c r="C13404" s="75"/>
      <c r="D13404" s="105"/>
      <c r="E13404" s="66"/>
      <c r="F13404" s="203"/>
      <c r="G13404" s="63"/>
      <c r="H13404" s="106"/>
      <c r="I13404" s="125"/>
    </row>
    <row r="13405" spans="1:9" hidden="1" x14ac:dyDescent="0.25">
      <c r="A13405" s="224"/>
      <c r="B13405" s="56"/>
      <c r="C13405" s="75"/>
      <c r="D13405" s="105"/>
      <c r="E13405" s="66"/>
      <c r="F13405" s="203"/>
      <c r="G13405" s="63"/>
      <c r="H13405" s="106"/>
      <c r="I13405" s="125"/>
    </row>
    <row r="13406" spans="1:9" hidden="1" x14ac:dyDescent="0.25">
      <c r="A13406" s="224"/>
      <c r="B13406" s="55"/>
      <c r="C13406" s="56"/>
      <c r="D13406" s="105"/>
      <c r="E13406" s="66"/>
      <c r="F13406" s="203"/>
      <c r="G13406" s="63"/>
      <c r="H13406" s="106"/>
      <c r="I13406" s="125"/>
    </row>
    <row r="13407" spans="1:9" hidden="1" x14ac:dyDescent="0.25">
      <c r="A13407" s="224"/>
      <c r="B13407" s="56"/>
      <c r="C13407" s="194"/>
      <c r="D13407" s="57"/>
      <c r="E13407" s="66"/>
      <c r="F13407" s="63"/>
      <c r="G13407" s="63"/>
      <c r="H13407" s="106"/>
      <c r="I13407" s="125"/>
    </row>
    <row r="13408" spans="1:9" hidden="1" x14ac:dyDescent="0.25">
      <c r="A13408" s="224"/>
      <c r="B13408" s="56"/>
      <c r="C13408" s="56"/>
      <c r="D13408" s="105"/>
      <c r="E13408" s="66"/>
      <c r="F13408" s="203"/>
      <c r="G13408" s="63"/>
      <c r="H13408" s="266"/>
      <c r="I13408" s="125"/>
    </row>
    <row r="13409" spans="1:9" hidden="1" x14ac:dyDescent="0.25">
      <c r="A13409" s="224"/>
      <c r="B13409" s="56"/>
      <c r="C13409" s="56"/>
      <c r="D13409" s="57"/>
      <c r="E13409" s="66"/>
      <c r="F13409" s="76"/>
      <c r="G13409" s="63"/>
      <c r="H13409" s="106"/>
      <c r="I13409" s="125"/>
    </row>
    <row r="13410" spans="1:9" hidden="1" x14ac:dyDescent="0.25">
      <c r="A13410" s="224"/>
      <c r="B13410" s="81"/>
      <c r="C13410" s="75"/>
      <c r="D13410" s="57"/>
      <c r="E13410" s="66"/>
      <c r="F13410" s="62"/>
      <c r="G13410" s="63"/>
      <c r="H13410" s="106"/>
      <c r="I13410" s="70"/>
    </row>
    <row r="13411" spans="1:9" hidden="1" x14ac:dyDescent="0.25">
      <c r="A13411" s="224"/>
      <c r="B13411" s="55"/>
      <c r="C13411" s="72"/>
      <c r="D13411" s="57"/>
      <c r="E13411" s="66"/>
      <c r="F13411" s="76"/>
      <c r="G13411" s="63"/>
      <c r="H13411" s="266"/>
      <c r="I13411" s="70"/>
    </row>
    <row r="13412" spans="1:9" hidden="1" x14ac:dyDescent="0.25">
      <c r="A13412" s="224"/>
      <c r="B13412" s="56"/>
      <c r="C13412" s="75"/>
      <c r="D13412" s="57"/>
      <c r="E13412" s="66"/>
      <c r="F13412" s="203"/>
      <c r="G13412" s="63"/>
      <c r="H13412" s="266"/>
      <c r="I13412" s="106"/>
    </row>
    <row r="13413" spans="1:9" hidden="1" x14ac:dyDescent="0.25">
      <c r="A13413" s="224"/>
      <c r="B13413" s="56"/>
      <c r="C13413" s="56"/>
      <c r="D13413" s="57"/>
      <c r="E13413" s="66"/>
      <c r="F13413" s="76"/>
      <c r="G13413" s="63"/>
      <c r="H13413" s="266"/>
      <c r="I13413" s="106"/>
    </row>
    <row r="13414" spans="1:9" hidden="1" x14ac:dyDescent="0.25">
      <c r="A13414" s="224"/>
      <c r="B13414" s="56"/>
      <c r="C13414" s="56"/>
      <c r="D13414" s="57"/>
      <c r="E13414" s="66"/>
      <c r="F13414" s="76"/>
      <c r="G13414" s="63"/>
      <c r="H13414" s="106"/>
      <c r="I13414" s="106"/>
    </row>
    <row r="13415" spans="1:9" hidden="1" x14ac:dyDescent="0.25">
      <c r="A13415" s="224"/>
      <c r="B13415" s="56"/>
      <c r="C13415" s="56"/>
      <c r="D13415" s="57"/>
      <c r="E13415" s="66"/>
      <c r="F13415" s="76"/>
      <c r="G13415" s="63"/>
      <c r="H13415" s="106"/>
      <c r="I13415" s="106"/>
    </row>
    <row r="13416" spans="1:9" hidden="1" x14ac:dyDescent="0.25">
      <c r="A13416" s="224"/>
      <c r="B13416" s="60"/>
      <c r="C13416" s="56"/>
      <c r="D13416" s="57"/>
      <c r="E13416" s="66"/>
      <c r="F13416" s="76"/>
      <c r="G13416" s="63"/>
      <c r="H13416" s="106"/>
      <c r="I13416" s="106"/>
    </row>
    <row r="13417" spans="1:9" hidden="1" x14ac:dyDescent="0.25">
      <c r="A13417" s="224"/>
      <c r="B13417" s="56"/>
      <c r="C13417" s="56"/>
      <c r="D13417" s="105"/>
      <c r="E13417" s="66"/>
      <c r="F13417" s="203"/>
      <c r="G13417" s="63"/>
      <c r="H13417" s="106"/>
      <c r="I13417" s="106"/>
    </row>
    <row r="13418" spans="1:9" hidden="1" x14ac:dyDescent="0.25">
      <c r="A13418" s="224"/>
      <c r="B13418" s="56"/>
      <c r="C13418" s="75"/>
      <c r="D13418" s="57"/>
      <c r="E13418" s="66"/>
      <c r="F13418" s="62"/>
      <c r="G13418" s="63"/>
      <c r="H13418" s="106"/>
      <c r="I13418" s="106"/>
    </row>
    <row r="13419" spans="1:9" hidden="1" x14ac:dyDescent="0.25">
      <c r="A13419" s="224"/>
      <c r="B13419" s="56"/>
      <c r="C13419" s="56"/>
      <c r="D13419" s="57"/>
      <c r="E13419" s="66"/>
      <c r="F13419" s="76"/>
      <c r="G13419" s="63"/>
      <c r="H13419" s="106"/>
      <c r="I13419" s="106"/>
    </row>
    <row r="13420" spans="1:9" hidden="1" x14ac:dyDescent="0.25">
      <c r="A13420" s="224"/>
      <c r="B13420" s="56"/>
      <c r="C13420" s="56"/>
      <c r="D13420" s="57"/>
      <c r="E13420" s="66"/>
      <c r="F13420" s="76"/>
      <c r="G13420" s="63"/>
      <c r="H13420" s="106"/>
      <c r="I13420" s="106"/>
    </row>
    <row r="13421" spans="1:9" hidden="1" x14ac:dyDescent="0.25">
      <c r="A13421" s="224"/>
      <c r="B13421" s="56"/>
      <c r="C13421" s="56"/>
      <c r="D13421" s="57"/>
      <c r="E13421" s="66"/>
      <c r="F13421" s="76"/>
      <c r="G13421" s="63"/>
      <c r="H13421" s="106"/>
      <c r="I13421" s="106"/>
    </row>
    <row r="13422" spans="1:9" hidden="1" x14ac:dyDescent="0.25">
      <c r="A13422" s="224"/>
      <c r="B13422" s="56"/>
      <c r="C13422" s="56"/>
      <c r="D13422" s="105"/>
      <c r="E13422" s="66"/>
      <c r="F13422" s="203"/>
      <c r="G13422" s="63"/>
      <c r="H13422" s="106"/>
      <c r="I13422" s="457"/>
    </row>
    <row r="13423" spans="1:9" hidden="1" x14ac:dyDescent="0.25">
      <c r="A13423" s="224"/>
      <c r="B13423" s="414"/>
      <c r="C13423" s="414"/>
      <c r="D13423" s="415"/>
      <c r="E13423" s="464"/>
      <c r="F13423" s="458"/>
      <c r="G13423" s="417"/>
      <c r="H13423" s="266"/>
      <c r="I13423" s="106"/>
    </row>
    <row r="13424" spans="1:9" hidden="1" x14ac:dyDescent="0.25">
      <c r="A13424" s="224"/>
      <c r="B13424" s="68"/>
      <c r="C13424" s="56"/>
      <c r="D13424" s="57"/>
      <c r="E13424" s="66"/>
      <c r="F13424" s="76"/>
      <c r="G13424" s="63"/>
      <c r="H13424" s="515"/>
      <c r="I13424" s="106"/>
    </row>
    <row r="13425" spans="1:9" hidden="1" x14ac:dyDescent="0.25">
      <c r="A13425" s="224"/>
      <c r="B13425" s="65"/>
      <c r="C13425" s="75"/>
      <c r="D13425" s="105"/>
      <c r="E13425" s="66"/>
      <c r="F13425" s="203"/>
      <c r="G13425" s="63"/>
      <c r="H13425" s="106"/>
      <c r="I13425" s="106"/>
    </row>
    <row r="13426" spans="1:9" hidden="1" x14ac:dyDescent="0.25">
      <c r="A13426" s="224"/>
      <c r="B13426" s="56"/>
      <c r="C13426" s="75"/>
      <c r="D13426" s="57"/>
      <c r="E13426" s="66"/>
      <c r="F13426" s="203"/>
      <c r="G13426" s="63"/>
      <c r="H13426" s="266"/>
      <c r="I13426" s="106"/>
    </row>
    <row r="13427" spans="1:9" hidden="1" x14ac:dyDescent="0.25">
      <c r="A13427" s="224"/>
      <c r="B13427" s="68"/>
      <c r="C13427" s="56"/>
      <c r="D13427" s="57"/>
      <c r="E13427" s="66"/>
      <c r="F13427" s="76"/>
      <c r="G13427" s="63"/>
      <c r="H13427" s="266"/>
      <c r="I13427" s="106"/>
    </row>
    <row r="13428" spans="1:9" hidden="1" x14ac:dyDescent="0.25">
      <c r="A13428" s="224"/>
      <c r="B13428" s="56"/>
      <c r="C13428" s="56"/>
      <c r="D13428" s="105"/>
      <c r="E13428" s="66"/>
      <c r="F13428" s="203"/>
      <c r="G13428" s="63"/>
      <c r="H13428" s="106"/>
      <c r="I13428" s="106"/>
    </row>
    <row r="13429" spans="1:9" hidden="1" x14ac:dyDescent="0.25">
      <c r="A13429" s="224"/>
      <c r="B13429" s="56"/>
      <c r="C13429" s="56"/>
      <c r="D13429" s="57"/>
      <c r="E13429" s="66"/>
      <c r="F13429" s="59"/>
      <c r="G13429" s="63"/>
      <c r="H13429" s="106"/>
      <c r="I13429" s="106"/>
    </row>
    <row r="13430" spans="1:9" hidden="1" x14ac:dyDescent="0.25">
      <c r="A13430" s="224"/>
      <c r="B13430" s="81"/>
      <c r="C13430" s="81"/>
      <c r="D13430" s="57"/>
      <c r="E13430" s="66"/>
      <c r="F13430" s="59"/>
      <c r="G13430" s="63"/>
      <c r="H13430" s="106"/>
      <c r="I13430" s="106"/>
    </row>
    <row r="13431" spans="1:9" hidden="1" x14ac:dyDescent="0.25">
      <c r="A13431" s="224"/>
      <c r="B13431" s="56"/>
      <c r="C13431" s="56"/>
      <c r="D13431" s="57"/>
      <c r="E13431" s="66"/>
      <c r="F13431" s="59"/>
      <c r="G13431" s="63"/>
      <c r="H13431" s="106"/>
      <c r="I13431" s="106"/>
    </row>
    <row r="13432" spans="1:9" hidden="1" x14ac:dyDescent="0.25">
      <c r="A13432" s="224"/>
      <c r="B13432" s="68"/>
      <c r="C13432" s="72"/>
      <c r="D13432" s="57"/>
      <c r="E13432" s="66"/>
      <c r="F13432" s="59"/>
      <c r="G13432" s="63"/>
      <c r="H13432" s="106"/>
      <c r="I13432" s="125"/>
    </row>
    <row r="13433" spans="1:9" hidden="1" x14ac:dyDescent="0.25">
      <c r="A13433" s="224"/>
      <c r="B13433" s="56"/>
      <c r="C13433" s="56"/>
      <c r="D13433" s="105"/>
      <c r="E13433" s="66"/>
      <c r="F13433" s="203"/>
      <c r="G13433" s="63"/>
      <c r="H13433" s="106"/>
      <c r="I13433" s="125"/>
    </row>
    <row r="13434" spans="1:9" hidden="1" x14ac:dyDescent="0.25">
      <c r="A13434" s="224"/>
      <c r="B13434" s="56"/>
      <c r="C13434" s="75"/>
      <c r="D13434" s="105"/>
      <c r="E13434" s="66"/>
      <c r="F13434" s="203"/>
      <c r="G13434" s="63"/>
      <c r="H13434" s="106"/>
      <c r="I13434" s="125"/>
    </row>
    <row r="13435" spans="1:9" hidden="1" x14ac:dyDescent="0.25">
      <c r="A13435" s="224"/>
      <c r="B13435" s="56"/>
      <c r="C13435" s="56"/>
      <c r="D13435" s="105"/>
      <c r="E13435" s="66"/>
      <c r="F13435" s="203"/>
      <c r="G13435" s="63"/>
      <c r="H13435" s="106"/>
      <c r="I13435" s="125"/>
    </row>
    <row r="13436" spans="1:9" hidden="1" x14ac:dyDescent="0.25">
      <c r="A13436" s="224"/>
      <c r="B13436" s="56"/>
      <c r="C13436" s="194"/>
      <c r="D13436" s="57"/>
      <c r="E13436" s="66"/>
      <c r="F13436" s="63"/>
      <c r="G13436" s="63"/>
      <c r="H13436" s="106"/>
      <c r="I13436" s="125"/>
    </row>
    <row r="13437" spans="1:9" hidden="1" x14ac:dyDescent="0.25">
      <c r="A13437" s="224"/>
      <c r="B13437" s="56"/>
      <c r="C13437" s="56"/>
      <c r="D13437" s="105"/>
      <c r="E13437" s="66"/>
      <c r="F13437" s="203"/>
      <c r="G13437" s="63"/>
      <c r="H13437" s="106"/>
      <c r="I13437" s="125"/>
    </row>
    <row r="13438" spans="1:9" hidden="1" x14ac:dyDescent="0.25">
      <c r="A13438" s="224"/>
      <c r="B13438" s="56"/>
      <c r="C13438" s="56"/>
      <c r="D13438" s="57"/>
      <c r="E13438" s="66"/>
      <c r="F13438" s="76"/>
      <c r="G13438" s="63"/>
      <c r="H13438" s="106"/>
      <c r="I13438" s="70"/>
    </row>
    <row r="13439" spans="1:9" hidden="1" x14ac:dyDescent="0.25">
      <c r="A13439" s="224"/>
      <c r="B13439" s="56"/>
      <c r="C13439" s="56"/>
      <c r="D13439" s="57"/>
      <c r="E13439" s="66"/>
      <c r="F13439" s="76"/>
      <c r="G13439" s="63"/>
      <c r="H13439" s="106"/>
      <c r="I13439" s="70"/>
    </row>
    <row r="13440" spans="1:9" hidden="1" x14ac:dyDescent="0.25">
      <c r="A13440" s="224"/>
      <c r="B13440" s="56"/>
      <c r="C13440" s="56"/>
      <c r="D13440" s="57"/>
      <c r="E13440" s="66"/>
      <c r="F13440" s="76"/>
      <c r="G13440" s="63"/>
      <c r="H13440" s="266"/>
      <c r="I13440" s="70"/>
    </row>
    <row r="13441" spans="1:9" hidden="1" x14ac:dyDescent="0.25">
      <c r="A13441" s="224"/>
      <c r="B13441" s="55"/>
      <c r="C13441" s="72"/>
      <c r="D13441" s="57"/>
      <c r="E13441" s="66"/>
      <c r="F13441" s="76"/>
      <c r="G13441" s="63"/>
      <c r="H13441" s="266"/>
      <c r="I13441" s="70"/>
    </row>
    <row r="13442" spans="1:9" hidden="1" x14ac:dyDescent="0.25">
      <c r="A13442" s="224"/>
      <c r="B13442" s="56"/>
      <c r="C13442" s="56"/>
      <c r="D13442" s="105"/>
      <c r="E13442" s="66"/>
      <c r="F13442" s="203"/>
      <c r="G13442" s="63"/>
      <c r="H13442" s="266"/>
      <c r="I13442" s="70"/>
    </row>
    <row r="13443" spans="1:9" hidden="1" x14ac:dyDescent="0.25">
      <c r="A13443" s="224"/>
      <c r="B13443" s="56"/>
      <c r="C13443" s="56"/>
      <c r="D13443" s="105"/>
      <c r="E13443" s="66"/>
      <c r="F13443" s="265"/>
      <c r="G13443" s="63"/>
      <c r="H13443" s="266"/>
      <c r="I13443" s="70"/>
    </row>
    <row r="13444" spans="1:9" hidden="1" x14ac:dyDescent="0.25">
      <c r="A13444" s="224"/>
      <c r="B13444" s="56"/>
      <c r="C13444" s="75"/>
      <c r="D13444" s="57"/>
      <c r="E13444" s="66"/>
      <c r="F13444" s="203"/>
      <c r="G13444" s="63"/>
      <c r="H13444" s="266"/>
      <c r="I13444" s="70"/>
    </row>
    <row r="13445" spans="1:9" hidden="1" x14ac:dyDescent="0.25">
      <c r="A13445" s="224"/>
      <c r="B13445" s="56"/>
      <c r="C13445" s="75"/>
      <c r="D13445" s="57"/>
      <c r="E13445" s="66"/>
      <c r="F13445" s="203"/>
      <c r="G13445" s="63"/>
      <c r="H13445" s="266"/>
      <c r="I13445" s="70"/>
    </row>
    <row r="13446" spans="1:9" hidden="1" x14ac:dyDescent="0.25">
      <c r="A13446" s="224"/>
      <c r="B13446" s="68"/>
      <c r="C13446" s="56"/>
      <c r="D13446" s="57"/>
      <c r="E13446" s="66"/>
      <c r="F13446" s="76"/>
      <c r="G13446" s="203"/>
      <c r="H13446" s="266"/>
      <c r="I13446" s="490"/>
    </row>
    <row r="13447" spans="1:9" hidden="1" x14ac:dyDescent="0.25">
      <c r="A13447" s="224"/>
      <c r="B13447" s="507"/>
      <c r="C13447" s="452"/>
      <c r="D13447" s="259"/>
      <c r="E13447" s="260"/>
      <c r="F13447" s="514"/>
      <c r="G13447" s="514"/>
      <c r="H13447" s="106"/>
      <c r="I13447" s="106"/>
    </row>
    <row r="13448" spans="1:9" hidden="1" x14ac:dyDescent="0.25">
      <c r="A13448" s="224"/>
      <c r="B13448" s="56"/>
      <c r="C13448" s="56"/>
      <c r="D13448" s="57"/>
      <c r="E13448" s="66"/>
      <c r="F13448" s="76"/>
      <c r="G13448" s="63"/>
      <c r="H13448" s="509"/>
      <c r="I13448" s="106"/>
    </row>
    <row r="13449" spans="1:9" hidden="1" x14ac:dyDescent="0.25">
      <c r="A13449" s="224"/>
      <c r="B13449" s="60"/>
      <c r="C13449" s="151"/>
      <c r="D13449" s="57"/>
      <c r="E13449" s="66"/>
      <c r="F13449" s="76"/>
      <c r="G13449" s="63"/>
      <c r="H13449" s="106"/>
      <c r="I13449" s="106"/>
    </row>
    <row r="13450" spans="1:9" hidden="1" x14ac:dyDescent="0.25">
      <c r="A13450" s="224"/>
      <c r="B13450" s="60"/>
      <c r="C13450" s="516"/>
      <c r="D13450" s="57"/>
      <c r="E13450" s="66"/>
      <c r="F13450" s="76"/>
      <c r="G13450" s="63"/>
      <c r="H13450" s="106"/>
      <c r="I13450" s="106"/>
    </row>
    <row r="13451" spans="1:9" hidden="1" x14ac:dyDescent="0.25">
      <c r="A13451" s="224"/>
      <c r="B13451" s="60"/>
      <c r="C13451" s="516"/>
      <c r="D13451" s="57"/>
      <c r="E13451" s="66"/>
      <c r="F13451" s="76"/>
      <c r="G13451" s="63"/>
      <c r="H13451" s="106"/>
      <c r="I13451" s="106"/>
    </row>
    <row r="13452" spans="1:9" hidden="1" x14ac:dyDescent="0.25">
      <c r="A13452" s="224"/>
      <c r="B13452" s="56"/>
      <c r="C13452" s="178"/>
      <c r="D13452" s="57"/>
      <c r="E13452" s="66"/>
      <c r="F13452" s="76"/>
      <c r="G13452" s="63"/>
      <c r="H13452" s="106"/>
      <c r="I13452" s="106"/>
    </row>
    <row r="13453" spans="1:9" hidden="1" x14ac:dyDescent="0.25">
      <c r="A13453" s="224"/>
      <c r="B13453" s="56"/>
      <c r="C13453" s="56"/>
      <c r="D13453" s="57"/>
      <c r="E13453" s="66"/>
      <c r="F13453" s="76"/>
      <c r="G13453" s="63"/>
      <c r="H13453" s="106"/>
      <c r="I13453" s="106"/>
    </row>
    <row r="13454" spans="1:9" hidden="1" x14ac:dyDescent="0.25">
      <c r="A13454" s="224"/>
      <c r="B13454" s="56"/>
      <c r="C13454" s="56"/>
      <c r="D13454" s="57"/>
      <c r="E13454" s="66"/>
      <c r="F13454" s="59"/>
      <c r="G13454" s="63"/>
      <c r="H13454" s="106"/>
      <c r="I13454" s="106"/>
    </row>
    <row r="13455" spans="1:9" hidden="1" x14ac:dyDescent="0.25">
      <c r="A13455" s="224"/>
      <c r="B13455" s="56"/>
      <c r="C13455" s="56"/>
      <c r="D13455" s="105"/>
      <c r="E13455" s="66"/>
      <c r="F13455" s="203"/>
      <c r="G13455" s="63"/>
      <c r="H13455" s="106"/>
      <c r="I13455" s="106"/>
    </row>
    <row r="13456" spans="1:9" hidden="1" x14ac:dyDescent="0.25">
      <c r="A13456" s="224"/>
      <c r="B13456" s="56"/>
      <c r="C13456" s="56"/>
      <c r="D13456" s="105"/>
      <c r="E13456" s="66"/>
      <c r="F13456" s="203"/>
      <c r="G13456" s="63"/>
      <c r="H13456" s="106"/>
      <c r="I13456" s="106"/>
    </row>
    <row r="13457" spans="1:9" hidden="1" x14ac:dyDescent="0.25">
      <c r="A13457" s="224"/>
      <c r="B13457" s="56"/>
      <c r="C13457" s="75"/>
      <c r="D13457" s="57"/>
      <c r="E13457" s="66"/>
      <c r="F13457" s="62"/>
      <c r="G13457" s="63"/>
      <c r="H13457" s="106"/>
      <c r="I13457" s="106"/>
    </row>
    <row r="13458" spans="1:9" hidden="1" x14ac:dyDescent="0.25">
      <c r="A13458" s="224"/>
      <c r="B13458" s="65"/>
      <c r="C13458" s="56"/>
      <c r="D13458" s="57"/>
      <c r="E13458" s="66"/>
      <c r="F13458" s="76"/>
      <c r="G13458" s="63"/>
      <c r="H13458" s="106"/>
      <c r="I13458" s="106"/>
    </row>
    <row r="13459" spans="1:9" hidden="1" x14ac:dyDescent="0.25">
      <c r="A13459" s="224"/>
      <c r="B13459" s="56"/>
      <c r="C13459" s="56"/>
      <c r="D13459" s="57"/>
      <c r="E13459" s="66"/>
      <c r="F13459" s="76"/>
      <c r="G13459" s="63"/>
      <c r="H13459" s="106"/>
      <c r="I13459" s="106"/>
    </row>
    <row r="13460" spans="1:9" hidden="1" x14ac:dyDescent="0.25">
      <c r="A13460" s="224"/>
      <c r="B13460" s="56"/>
      <c r="C13460" s="56"/>
      <c r="D13460" s="57"/>
      <c r="E13460" s="66"/>
      <c r="F13460" s="76"/>
      <c r="G13460" s="63"/>
      <c r="H13460" s="106"/>
      <c r="I13460" s="106"/>
    </row>
    <row r="13461" spans="1:9" hidden="1" x14ac:dyDescent="0.25">
      <c r="A13461" s="224"/>
      <c r="B13461" s="56"/>
      <c r="C13461" s="56"/>
      <c r="D13461" s="105"/>
      <c r="E13461" s="66"/>
      <c r="F13461" s="203"/>
      <c r="G13461" s="63"/>
      <c r="H13461" s="106"/>
      <c r="I13461" s="106"/>
    </row>
    <row r="13462" spans="1:9" hidden="1" x14ac:dyDescent="0.25">
      <c r="A13462" s="224"/>
      <c r="B13462" s="55"/>
      <c r="C13462" s="72"/>
      <c r="D13462" s="105"/>
      <c r="E13462" s="66"/>
      <c r="F13462" s="203"/>
      <c r="G13462" s="63"/>
      <c r="H13462" s="106"/>
      <c r="I13462" s="106"/>
    </row>
    <row r="13463" spans="1:9" hidden="1" x14ac:dyDescent="0.25">
      <c r="A13463" s="224"/>
      <c r="B13463" s="56"/>
      <c r="C13463" s="56"/>
      <c r="D13463" s="57"/>
      <c r="E13463" s="66"/>
      <c r="F13463" s="76"/>
      <c r="G13463" s="63"/>
      <c r="H13463" s="106"/>
      <c r="I13463" s="106"/>
    </row>
    <row r="13464" spans="1:9" hidden="1" x14ac:dyDescent="0.25">
      <c r="A13464" s="224"/>
      <c r="B13464" s="56"/>
      <c r="C13464" s="56"/>
      <c r="D13464" s="57"/>
      <c r="E13464" s="66"/>
      <c r="F13464" s="76"/>
      <c r="G13464" s="63"/>
      <c r="H13464" s="106"/>
      <c r="I13464" s="106"/>
    </row>
    <row r="13465" spans="1:9" hidden="1" x14ac:dyDescent="0.25">
      <c r="A13465" s="224"/>
      <c r="B13465" s="56"/>
      <c r="C13465" s="56"/>
      <c r="D13465" s="57"/>
      <c r="E13465" s="66"/>
      <c r="F13465" s="59"/>
      <c r="G13465" s="63"/>
      <c r="H13465" s="106"/>
      <c r="I13465" s="106"/>
    </row>
    <row r="13466" spans="1:9" hidden="1" x14ac:dyDescent="0.25">
      <c r="A13466" s="224"/>
      <c r="B13466" s="56"/>
      <c r="C13466" s="56"/>
      <c r="D13466" s="57"/>
      <c r="E13466" s="66"/>
      <c r="F13466" s="76"/>
      <c r="G13466" s="63"/>
      <c r="H13466" s="106"/>
      <c r="I13466" s="106"/>
    </row>
    <row r="13467" spans="1:9" hidden="1" x14ac:dyDescent="0.25">
      <c r="A13467" s="224"/>
      <c r="B13467" s="55"/>
      <c r="C13467" s="72"/>
      <c r="D13467" s="57"/>
      <c r="E13467" s="66"/>
      <c r="F13467" s="59"/>
      <c r="G13467" s="63"/>
      <c r="H13467" s="106"/>
      <c r="I13467" s="106"/>
    </row>
    <row r="13468" spans="1:9" hidden="1" x14ac:dyDescent="0.25">
      <c r="A13468" s="224"/>
      <c r="B13468" s="68"/>
      <c r="C13468" s="56"/>
      <c r="D13468" s="57"/>
      <c r="E13468" s="66"/>
      <c r="F13468" s="76"/>
      <c r="G13468" s="63"/>
      <c r="H13468" s="106"/>
      <c r="I13468" s="106"/>
    </row>
    <row r="13469" spans="1:9" hidden="1" x14ac:dyDescent="0.25">
      <c r="A13469" s="224"/>
      <c r="B13469" s="60"/>
      <c r="C13469" s="56"/>
      <c r="D13469" s="57"/>
      <c r="E13469" s="66"/>
      <c r="F13469" s="76"/>
      <c r="G13469" s="63"/>
      <c r="H13469" s="106"/>
      <c r="I13469" s="106"/>
    </row>
    <row r="13470" spans="1:9" hidden="1" x14ac:dyDescent="0.25">
      <c r="A13470" s="224"/>
      <c r="B13470" s="56"/>
      <c r="C13470" s="56"/>
      <c r="D13470" s="57"/>
      <c r="E13470" s="66"/>
      <c r="F13470" s="59"/>
      <c r="G13470" s="63"/>
      <c r="H13470" s="106"/>
      <c r="I13470" s="125"/>
    </row>
    <row r="13471" spans="1:9" hidden="1" x14ac:dyDescent="0.25">
      <c r="A13471" s="224"/>
      <c r="B13471" s="56"/>
      <c r="C13471" s="71"/>
      <c r="D13471" s="105"/>
      <c r="E13471" s="66"/>
      <c r="F13471" s="203"/>
      <c r="G13471" s="63"/>
      <c r="H13471" s="106"/>
      <c r="I13471" s="125"/>
    </row>
    <row r="13472" spans="1:9" hidden="1" x14ac:dyDescent="0.25">
      <c r="A13472" s="224"/>
      <c r="B13472" s="68"/>
      <c r="C13472" s="56"/>
      <c r="D13472" s="57"/>
      <c r="E13472" s="66"/>
      <c r="F13472" s="76"/>
      <c r="G13472" s="63"/>
      <c r="H13472" s="106"/>
      <c r="I13472" s="125"/>
    </row>
    <row r="13473" spans="1:9" hidden="1" x14ac:dyDescent="0.25">
      <c r="A13473" s="224"/>
      <c r="B13473" s="56"/>
      <c r="C13473" s="56"/>
      <c r="D13473" s="57"/>
      <c r="E13473" s="66"/>
      <c r="F13473" s="76"/>
      <c r="G13473" s="63"/>
      <c r="H13473" s="106"/>
      <c r="I13473" s="125"/>
    </row>
    <row r="13474" spans="1:9" hidden="1" x14ac:dyDescent="0.25">
      <c r="A13474" s="224"/>
      <c r="B13474" s="56"/>
      <c r="C13474" s="56"/>
      <c r="D13474" s="57"/>
      <c r="E13474" s="66"/>
      <c r="F13474" s="76"/>
      <c r="G13474" s="63"/>
      <c r="H13474" s="106"/>
      <c r="I13474" s="70"/>
    </row>
    <row r="13475" spans="1:9" hidden="1" x14ac:dyDescent="0.25">
      <c r="A13475" s="224"/>
      <c r="B13475" s="56"/>
      <c r="C13475" s="56"/>
      <c r="D13475" s="57"/>
      <c r="E13475" s="66"/>
      <c r="F13475" s="76"/>
      <c r="G13475" s="63"/>
      <c r="H13475" s="106"/>
      <c r="I13475" s="70"/>
    </row>
    <row r="13476" spans="1:9" hidden="1" x14ac:dyDescent="0.25">
      <c r="A13476" s="224"/>
      <c r="B13476" s="56"/>
      <c r="C13476" s="56"/>
      <c r="D13476" s="57"/>
      <c r="E13476" s="66"/>
      <c r="F13476" s="76"/>
      <c r="G13476" s="63"/>
      <c r="H13476" s="266"/>
      <c r="I13476" s="70"/>
    </row>
    <row r="13477" spans="1:9" hidden="1" x14ac:dyDescent="0.25">
      <c r="A13477" s="224"/>
      <c r="B13477" s="56"/>
      <c r="C13477" s="56"/>
      <c r="D13477" s="57"/>
      <c r="E13477" s="66"/>
      <c r="F13477" s="76"/>
      <c r="G13477" s="63"/>
      <c r="H13477" s="266"/>
      <c r="I13477" s="70"/>
    </row>
    <row r="13478" spans="1:9" hidden="1" x14ac:dyDescent="0.25">
      <c r="A13478" s="224"/>
      <c r="B13478" s="56"/>
      <c r="C13478" s="56"/>
      <c r="D13478" s="57"/>
      <c r="E13478" s="66"/>
      <c r="F13478" s="76"/>
      <c r="G13478" s="63"/>
      <c r="H13478" s="266"/>
      <c r="I13478" s="70"/>
    </row>
    <row r="13479" spans="1:9" hidden="1" x14ac:dyDescent="0.25">
      <c r="A13479" s="224"/>
      <c r="B13479" s="56"/>
      <c r="C13479" s="56"/>
      <c r="D13479" s="57"/>
      <c r="E13479" s="66"/>
      <c r="F13479" s="76"/>
      <c r="G13479" s="63"/>
      <c r="H13479" s="266"/>
      <c r="I13479" s="70"/>
    </row>
    <row r="13480" spans="1:9" hidden="1" x14ac:dyDescent="0.25">
      <c r="A13480" s="224"/>
      <c r="B13480" s="95"/>
      <c r="C13480" s="74"/>
      <c r="D13480" s="57"/>
      <c r="E13480" s="66"/>
      <c r="F13480" s="203"/>
      <c r="G13480" s="63"/>
      <c r="H13480" s="266"/>
      <c r="I13480" s="70"/>
    </row>
    <row r="13481" spans="1:9" hidden="1" x14ac:dyDescent="0.25">
      <c r="A13481" s="224"/>
      <c r="B13481" s="56"/>
      <c r="C13481" s="56"/>
      <c r="D13481" s="57"/>
      <c r="E13481" s="66"/>
      <c r="F13481" s="76"/>
      <c r="G13481" s="203"/>
      <c r="H13481" s="266"/>
      <c r="I13481" s="70"/>
    </row>
    <row r="13482" spans="1:9" hidden="1" x14ac:dyDescent="0.25">
      <c r="A13482" s="224"/>
      <c r="B13482" s="56"/>
      <c r="C13482" s="56"/>
      <c r="D13482" s="105"/>
      <c r="E13482" s="66"/>
      <c r="F13482" s="203"/>
      <c r="G13482" s="203"/>
      <c r="H13482" s="106"/>
      <c r="I13482" s="70"/>
    </row>
    <row r="13483" spans="1:9" hidden="1" x14ac:dyDescent="0.25">
      <c r="A13483" s="224"/>
      <c r="B13483" s="56"/>
      <c r="C13483" s="56"/>
      <c r="D13483" s="57"/>
      <c r="E13483" s="66"/>
      <c r="F13483" s="203"/>
      <c r="G13483" s="63"/>
      <c r="H13483" s="106"/>
      <c r="I13483" s="70"/>
    </row>
    <row r="13484" spans="1:9" hidden="1" x14ac:dyDescent="0.25">
      <c r="A13484" s="224"/>
      <c r="B13484" s="56"/>
      <c r="C13484" s="56"/>
      <c r="D13484" s="57"/>
      <c r="E13484" s="66"/>
      <c r="F13484" s="76"/>
      <c r="G13484" s="63"/>
      <c r="H13484" s="106"/>
      <c r="I13484" s="125"/>
    </row>
    <row r="13485" spans="1:9" hidden="1" x14ac:dyDescent="0.25">
      <c r="A13485" s="224"/>
      <c r="B13485" s="56"/>
      <c r="C13485" s="81"/>
      <c r="D13485" s="57"/>
      <c r="E13485" s="66"/>
      <c r="F13485" s="76"/>
      <c r="G13485" s="63"/>
      <c r="H13485" s="266"/>
      <c r="I13485" s="125"/>
    </row>
    <row r="13486" spans="1:9" hidden="1" x14ac:dyDescent="0.25">
      <c r="A13486" s="224"/>
      <c r="B13486" s="56"/>
      <c r="C13486" s="75"/>
      <c r="D13486" s="57"/>
      <c r="E13486" s="66"/>
      <c r="F13486" s="62"/>
      <c r="G13486" s="63"/>
      <c r="H13486" s="106"/>
      <c r="I13486" s="125"/>
    </row>
    <row r="13487" spans="1:9" hidden="1" x14ac:dyDescent="0.25">
      <c r="A13487" s="224"/>
      <c r="B13487" s="56"/>
      <c r="C13487" s="56"/>
      <c r="D13487" s="57"/>
      <c r="E13487" s="66"/>
      <c r="F13487" s="76"/>
      <c r="G13487" s="63"/>
      <c r="H13487" s="106"/>
      <c r="I13487" s="125"/>
    </row>
    <row r="13488" spans="1:9" hidden="1" x14ac:dyDescent="0.25">
      <c r="A13488" s="224"/>
      <c r="B13488" s="56"/>
      <c r="C13488" s="56"/>
      <c r="D13488" s="105"/>
      <c r="E13488" s="66"/>
      <c r="F13488" s="203"/>
      <c r="G13488" s="63"/>
      <c r="H13488" s="106"/>
      <c r="I13488" s="125"/>
    </row>
    <row r="13489" spans="1:9" hidden="1" x14ac:dyDescent="0.25">
      <c r="A13489" s="224"/>
      <c r="B13489" s="56"/>
      <c r="C13489" s="56"/>
      <c r="D13489" s="57"/>
      <c r="E13489" s="66"/>
      <c r="F13489" s="203"/>
      <c r="G13489" s="63"/>
      <c r="H13489" s="106"/>
      <c r="I13489" s="125"/>
    </row>
    <row r="13490" spans="1:9" hidden="1" x14ac:dyDescent="0.25">
      <c r="A13490" s="224"/>
      <c r="B13490" s="65"/>
      <c r="C13490" s="56"/>
      <c r="D13490" s="57"/>
      <c r="E13490" s="66"/>
      <c r="F13490" s="76"/>
      <c r="G13490" s="63"/>
      <c r="H13490" s="106"/>
      <c r="I13490" s="106"/>
    </row>
    <row r="13491" spans="1:9" hidden="1" x14ac:dyDescent="0.25">
      <c r="A13491" s="224"/>
      <c r="B13491" s="56"/>
      <c r="C13491" s="56"/>
      <c r="D13491" s="57"/>
      <c r="E13491" s="66"/>
      <c r="F13491" s="76"/>
      <c r="G13491" s="63"/>
      <c r="H13491" s="106"/>
      <c r="I13491" s="106"/>
    </row>
    <row r="13492" spans="1:9" hidden="1" x14ac:dyDescent="0.25">
      <c r="A13492" s="224"/>
      <c r="B13492" s="56"/>
      <c r="C13492" s="56"/>
      <c r="D13492" s="57"/>
      <c r="E13492" s="66"/>
      <c r="F13492" s="76"/>
      <c r="G13492" s="63"/>
      <c r="H13492" s="106"/>
      <c r="I13492" s="106"/>
    </row>
    <row r="13493" spans="1:9" hidden="1" x14ac:dyDescent="0.25">
      <c r="A13493" s="224"/>
      <c r="B13493" s="55"/>
      <c r="C13493" s="75"/>
      <c r="D13493" s="105"/>
      <c r="E13493" s="66"/>
      <c r="F13493" s="203"/>
      <c r="G13493" s="63"/>
      <c r="H13493" s="106"/>
      <c r="I13493" s="106"/>
    </row>
    <row r="13494" spans="1:9" hidden="1" x14ac:dyDescent="0.25">
      <c r="A13494" s="224"/>
      <c r="B13494" s="56"/>
      <c r="C13494" s="56"/>
      <c r="D13494" s="57"/>
      <c r="E13494" s="66"/>
      <c r="F13494" s="76"/>
      <c r="G13494" s="63"/>
      <c r="H13494" s="266"/>
      <c r="I13494" s="106"/>
    </row>
    <row r="13495" spans="1:9" hidden="1" x14ac:dyDescent="0.25">
      <c r="A13495" s="224"/>
      <c r="B13495" s="56"/>
      <c r="C13495" s="56"/>
      <c r="D13495" s="57"/>
      <c r="E13495" s="66"/>
      <c r="F13495" s="76"/>
      <c r="G13495" s="63"/>
      <c r="H13495" s="106"/>
      <c r="I13495" s="106"/>
    </row>
    <row r="13496" spans="1:9" hidden="1" x14ac:dyDescent="0.25">
      <c r="A13496" s="224"/>
      <c r="B13496" s="65"/>
      <c r="C13496" s="56"/>
      <c r="D13496" s="57"/>
      <c r="E13496" s="66"/>
      <c r="F13496" s="76"/>
      <c r="G13496" s="63"/>
      <c r="H13496" s="106"/>
      <c r="I13496" s="106"/>
    </row>
    <row r="13497" spans="1:9" hidden="1" x14ac:dyDescent="0.25">
      <c r="A13497" s="224"/>
      <c r="B13497" s="65"/>
      <c r="C13497" s="56"/>
      <c r="D13497" s="57"/>
      <c r="E13497" s="66"/>
      <c r="F13497" s="76"/>
      <c r="G13497" s="63"/>
      <c r="H13497" s="106"/>
      <c r="I13497" s="106"/>
    </row>
    <row r="13498" spans="1:9" hidden="1" x14ac:dyDescent="0.25">
      <c r="A13498" s="224"/>
      <c r="B13498" s="56"/>
      <c r="C13498" s="56"/>
      <c r="D13498" s="57"/>
      <c r="E13498" s="66"/>
      <c r="F13498" s="62"/>
      <c r="G13498" s="63"/>
      <c r="H13498" s="106"/>
      <c r="I13498" s="106"/>
    </row>
    <row r="13499" spans="1:9" hidden="1" x14ac:dyDescent="0.25">
      <c r="A13499" s="224"/>
      <c r="B13499" s="56"/>
      <c r="C13499" s="56"/>
      <c r="D13499" s="57"/>
      <c r="E13499" s="66"/>
      <c r="F13499" s="76"/>
      <c r="G13499" s="63"/>
      <c r="H13499" s="106"/>
      <c r="I13499" s="106"/>
    </row>
    <row r="13500" spans="1:9" hidden="1" x14ac:dyDescent="0.25">
      <c r="A13500" s="224"/>
      <c r="B13500" s="56"/>
      <c r="C13500" s="75"/>
      <c r="D13500" s="57"/>
      <c r="E13500" s="66"/>
      <c r="F13500" s="203"/>
      <c r="G13500" s="63"/>
      <c r="H13500" s="106"/>
      <c r="I13500" s="106"/>
    </row>
    <row r="13501" spans="1:9" hidden="1" x14ac:dyDescent="0.25">
      <c r="A13501" s="224"/>
      <c r="B13501" s="65"/>
      <c r="C13501" s="56"/>
      <c r="D13501" s="57"/>
      <c r="E13501" s="66"/>
      <c r="F13501" s="76"/>
      <c r="G13501" s="63"/>
      <c r="H13501" s="266"/>
      <c r="I13501" s="106"/>
    </row>
    <row r="13502" spans="1:9" hidden="1" x14ac:dyDescent="0.25">
      <c r="A13502" s="224"/>
      <c r="B13502" s="55"/>
      <c r="C13502" s="55"/>
      <c r="D13502" s="57"/>
      <c r="E13502" s="66"/>
      <c r="F13502" s="76"/>
      <c r="G13502" s="63"/>
      <c r="H13502" s="106"/>
      <c r="I13502" s="106"/>
    </row>
    <row r="13503" spans="1:9" hidden="1" x14ac:dyDescent="0.25">
      <c r="A13503" s="224"/>
      <c r="B13503" s="56"/>
      <c r="C13503" s="56"/>
      <c r="D13503" s="57"/>
      <c r="E13503" s="66"/>
      <c r="F13503" s="59"/>
      <c r="G13503" s="63"/>
      <c r="H13503" s="106"/>
      <c r="I13503" s="106"/>
    </row>
    <row r="13504" spans="1:9" hidden="1" x14ac:dyDescent="0.25">
      <c r="A13504" s="224"/>
      <c r="B13504" s="56"/>
      <c r="C13504" s="56"/>
      <c r="D13504" s="57"/>
      <c r="E13504" s="66"/>
      <c r="F13504" s="59"/>
      <c r="G13504" s="63"/>
      <c r="H13504" s="106"/>
      <c r="I13504" s="106"/>
    </row>
    <row r="13505" spans="1:9" hidden="1" x14ac:dyDescent="0.25">
      <c r="A13505" s="224"/>
      <c r="B13505" s="56"/>
      <c r="C13505" s="56"/>
      <c r="D13505" s="57"/>
      <c r="E13505" s="66"/>
      <c r="F13505" s="59"/>
      <c r="G13505" s="63"/>
      <c r="H13505" s="106"/>
      <c r="I13505" s="106"/>
    </row>
    <row r="13506" spans="1:9" hidden="1" x14ac:dyDescent="0.25">
      <c r="A13506" s="224"/>
      <c r="B13506" s="56"/>
      <c r="C13506" s="56"/>
      <c r="D13506" s="57"/>
      <c r="E13506" s="66"/>
      <c r="F13506" s="59"/>
      <c r="G13506" s="63"/>
      <c r="H13506" s="106"/>
      <c r="I13506" s="106"/>
    </row>
    <row r="13507" spans="1:9" hidden="1" x14ac:dyDescent="0.25">
      <c r="A13507" s="224"/>
      <c r="B13507" s="56"/>
      <c r="C13507" s="75"/>
      <c r="D13507" s="105"/>
      <c r="E13507" s="66"/>
      <c r="F13507" s="203"/>
      <c r="G13507" s="63"/>
      <c r="H13507" s="106"/>
      <c r="I13507" s="106"/>
    </row>
    <row r="13508" spans="1:9" hidden="1" x14ac:dyDescent="0.25">
      <c r="A13508" s="224"/>
      <c r="B13508" s="56"/>
      <c r="C13508" s="75"/>
      <c r="D13508" s="105"/>
      <c r="E13508" s="66"/>
      <c r="F13508" s="203"/>
      <c r="G13508" s="63"/>
      <c r="H13508" s="266"/>
      <c r="I13508" s="106"/>
    </row>
    <row r="13509" spans="1:9" hidden="1" x14ac:dyDescent="0.25">
      <c r="A13509" s="224"/>
      <c r="B13509" s="56"/>
      <c r="C13509" s="75"/>
      <c r="D13509" s="105"/>
      <c r="E13509" s="66"/>
      <c r="F13509" s="246"/>
      <c r="G13509" s="63"/>
      <c r="H13509" s="266"/>
      <c r="I13509" s="106"/>
    </row>
    <row r="13510" spans="1:9" hidden="1" x14ac:dyDescent="0.25">
      <c r="A13510" s="224"/>
      <c r="B13510" s="55"/>
      <c r="C13510" s="56"/>
      <c r="D13510" s="105"/>
      <c r="E13510" s="66"/>
      <c r="F13510" s="246"/>
      <c r="G13510" s="203"/>
      <c r="H13510" s="266"/>
      <c r="I13510" s="106"/>
    </row>
    <row r="13511" spans="1:9" hidden="1" x14ac:dyDescent="0.25">
      <c r="A13511" s="224"/>
      <c r="B13511" s="56"/>
      <c r="C13511" s="56"/>
      <c r="D13511" s="57"/>
      <c r="E13511" s="66"/>
      <c r="F13511" s="76"/>
      <c r="G13511" s="63"/>
      <c r="H13511" s="266"/>
      <c r="I13511" s="106"/>
    </row>
    <row r="13512" spans="1:9" hidden="1" x14ac:dyDescent="0.25">
      <c r="A13512" s="224"/>
      <c r="B13512" s="68"/>
      <c r="C13512" s="56"/>
      <c r="D13512" s="57"/>
      <c r="E13512" s="66"/>
      <c r="F13512" s="76"/>
      <c r="G13512" s="63"/>
      <c r="H13512" s="106"/>
      <c r="I13512" s="106"/>
    </row>
    <row r="13513" spans="1:9" hidden="1" x14ac:dyDescent="0.25">
      <c r="A13513" s="224"/>
      <c r="B13513" s="56"/>
      <c r="C13513" s="75"/>
      <c r="D13513" s="57"/>
      <c r="E13513" s="66"/>
      <c r="F13513" s="62"/>
      <c r="G13513" s="63"/>
      <c r="H13513" s="106"/>
      <c r="I13513" s="106"/>
    </row>
    <row r="13514" spans="1:9" hidden="1" x14ac:dyDescent="0.25">
      <c r="A13514" s="224"/>
      <c r="B13514" s="56"/>
      <c r="C13514" s="75"/>
      <c r="D13514" s="57"/>
      <c r="E13514" s="66"/>
      <c r="F13514" s="67"/>
      <c r="G13514" s="63"/>
      <c r="H13514" s="106"/>
      <c r="I13514" s="106"/>
    </row>
    <row r="13515" spans="1:9" hidden="1" x14ac:dyDescent="0.25">
      <c r="A13515" s="224"/>
      <c r="B13515" s="56"/>
      <c r="C13515" s="75"/>
      <c r="D13515" s="57"/>
      <c r="E13515" s="66"/>
      <c r="F13515" s="67"/>
      <c r="G13515" s="63"/>
      <c r="H13515" s="106"/>
      <c r="I13515" s="106"/>
    </row>
    <row r="13516" spans="1:9" hidden="1" x14ac:dyDescent="0.25">
      <c r="A13516" s="224"/>
      <c r="B13516" s="68"/>
      <c r="C13516" s="56"/>
      <c r="D13516" s="57"/>
      <c r="E13516" s="66"/>
      <c r="F13516" s="76"/>
      <c r="G13516" s="63"/>
      <c r="H13516" s="106"/>
      <c r="I13516" s="106"/>
    </row>
    <row r="13517" spans="1:9" hidden="1" x14ac:dyDescent="0.25">
      <c r="A13517" s="224"/>
      <c r="B13517" s="60"/>
      <c r="C13517" s="56"/>
      <c r="D13517" s="57"/>
      <c r="E13517" s="66"/>
      <c r="F13517" s="76"/>
      <c r="G13517" s="63"/>
      <c r="H13517" s="106"/>
      <c r="I13517" s="106"/>
    </row>
    <row r="13518" spans="1:9" hidden="1" x14ac:dyDescent="0.25">
      <c r="A13518" s="224"/>
      <c r="B13518" s="56"/>
      <c r="C13518" s="75"/>
      <c r="D13518" s="105"/>
      <c r="E13518" s="66"/>
      <c r="F13518" s="203"/>
      <c r="G13518" s="63"/>
      <c r="H13518" s="106"/>
      <c r="I13518" s="106"/>
    </row>
    <row r="13519" spans="1:9" hidden="1" x14ac:dyDescent="0.25">
      <c r="A13519" s="224"/>
      <c r="B13519" s="55"/>
      <c r="C13519" s="72"/>
      <c r="D13519" s="105"/>
      <c r="E13519" s="66"/>
      <c r="F13519" s="203"/>
      <c r="G13519" s="63"/>
      <c r="H13519" s="106"/>
      <c r="I13519" s="106"/>
    </row>
    <row r="13520" spans="1:9" hidden="1" x14ac:dyDescent="0.25">
      <c r="A13520" s="224"/>
      <c r="B13520" s="56"/>
      <c r="C13520" s="71"/>
      <c r="D13520" s="57"/>
      <c r="E13520" s="66"/>
      <c r="F13520" s="76"/>
      <c r="G13520" s="63"/>
      <c r="H13520" s="106"/>
      <c r="I13520" s="106"/>
    </row>
    <row r="13521" spans="1:9" hidden="1" x14ac:dyDescent="0.25">
      <c r="A13521" s="224"/>
      <c r="B13521" s="55"/>
      <c r="C13521" s="56"/>
      <c r="D13521" s="57"/>
      <c r="E13521" s="66"/>
      <c r="F13521" s="76"/>
      <c r="G13521" s="63"/>
      <c r="H13521" s="106"/>
      <c r="I13521" s="106"/>
    </row>
    <row r="13522" spans="1:9" hidden="1" x14ac:dyDescent="0.25">
      <c r="A13522" s="224"/>
      <c r="B13522" s="56"/>
      <c r="C13522" s="75"/>
      <c r="D13522" s="105"/>
      <c r="E13522" s="66"/>
      <c r="F13522" s="203"/>
      <c r="G13522" s="63"/>
      <c r="H13522" s="106"/>
      <c r="I13522" s="106"/>
    </row>
    <row r="13523" spans="1:9" hidden="1" x14ac:dyDescent="0.25">
      <c r="A13523" s="224"/>
      <c r="B13523" s="56"/>
      <c r="C13523" s="56"/>
      <c r="D13523" s="57"/>
      <c r="E13523" s="66"/>
      <c r="F13523" s="76"/>
      <c r="G13523" s="63"/>
      <c r="H13523" s="266"/>
      <c r="I13523" s="106"/>
    </row>
    <row r="13524" spans="1:9" hidden="1" x14ac:dyDescent="0.25">
      <c r="A13524" s="224"/>
      <c r="B13524" s="56"/>
      <c r="C13524" s="56"/>
      <c r="D13524" s="105"/>
      <c r="E13524" s="66"/>
      <c r="F13524" s="203"/>
      <c r="G13524" s="63"/>
      <c r="H13524" s="106"/>
      <c r="I13524" s="106"/>
    </row>
    <row r="13525" spans="1:9" hidden="1" x14ac:dyDescent="0.25">
      <c r="A13525" s="224"/>
      <c r="B13525" s="65"/>
      <c r="C13525" s="56"/>
      <c r="D13525" s="57"/>
      <c r="E13525" s="66"/>
      <c r="F13525" s="76"/>
      <c r="G13525" s="63"/>
      <c r="H13525" s="106"/>
      <c r="I13525" s="106"/>
    </row>
    <row r="13526" spans="1:9" hidden="1" x14ac:dyDescent="0.25">
      <c r="A13526" s="224"/>
      <c r="B13526" s="56"/>
      <c r="C13526" s="56"/>
      <c r="D13526" s="57"/>
      <c r="E13526" s="66"/>
      <c r="F13526" s="76"/>
      <c r="G13526" s="63"/>
      <c r="H13526" s="106"/>
      <c r="I13526" s="125"/>
    </row>
    <row r="13527" spans="1:9" hidden="1" x14ac:dyDescent="0.25">
      <c r="A13527" s="224"/>
      <c r="B13527" s="65"/>
      <c r="C13527" s="75"/>
      <c r="D13527" s="105"/>
      <c r="E13527" s="66"/>
      <c r="F13527" s="203"/>
      <c r="G13527" s="63"/>
      <c r="H13527" s="106"/>
      <c r="I13527" s="106"/>
    </row>
    <row r="13528" spans="1:9" hidden="1" x14ac:dyDescent="0.25">
      <c r="A13528" s="224"/>
      <c r="B13528" s="56"/>
      <c r="C13528" s="56"/>
      <c r="D13528" s="57"/>
      <c r="E13528" s="66"/>
      <c r="F13528" s="76"/>
      <c r="G13528" s="63"/>
      <c r="H13528" s="266"/>
      <c r="I13528" s="70"/>
    </row>
    <row r="13529" spans="1:9" hidden="1" x14ac:dyDescent="0.25">
      <c r="A13529" s="224"/>
      <c r="B13529" s="56"/>
      <c r="C13529" s="56"/>
      <c r="D13529" s="57"/>
      <c r="E13529" s="66"/>
      <c r="F13529" s="76"/>
      <c r="G13529" s="63"/>
      <c r="H13529" s="106"/>
      <c r="I13529" s="106"/>
    </row>
    <row r="13530" spans="1:9" hidden="1" x14ac:dyDescent="0.25">
      <c r="A13530" s="224"/>
      <c r="B13530" s="56"/>
      <c r="C13530" s="56"/>
      <c r="D13530" s="57"/>
      <c r="E13530" s="66"/>
      <c r="F13530" s="76"/>
      <c r="G13530" s="63"/>
      <c r="H13530" s="266"/>
      <c r="I13530" s="106"/>
    </row>
    <row r="13531" spans="1:9" hidden="1" x14ac:dyDescent="0.25">
      <c r="A13531" s="224"/>
      <c r="B13531" s="56"/>
      <c r="C13531" s="56"/>
      <c r="D13531" s="57"/>
      <c r="E13531" s="66"/>
      <c r="F13531" s="76"/>
      <c r="G13531" s="63"/>
      <c r="H13531" s="106"/>
      <c r="I13531" s="106"/>
    </row>
    <row r="13532" spans="1:9" hidden="1" x14ac:dyDescent="0.25">
      <c r="A13532" s="224"/>
      <c r="B13532" s="56"/>
      <c r="C13532" s="56"/>
      <c r="D13532" s="57"/>
      <c r="E13532" s="66"/>
      <c r="F13532" s="76"/>
      <c r="G13532" s="63"/>
      <c r="H13532" s="106"/>
      <c r="I13532" s="106"/>
    </row>
    <row r="13533" spans="1:9" hidden="1" x14ac:dyDescent="0.25">
      <c r="A13533" s="224"/>
      <c r="B13533" s="65"/>
      <c r="C13533" s="56"/>
      <c r="D13533" s="57"/>
      <c r="E13533" s="66"/>
      <c r="F13533" s="76"/>
      <c r="G13533" s="63"/>
      <c r="H13533" s="106"/>
      <c r="I13533" s="106"/>
    </row>
    <row r="13534" spans="1:9" hidden="1" x14ac:dyDescent="0.25">
      <c r="A13534" s="224"/>
      <c r="B13534" s="65"/>
      <c r="C13534" s="56"/>
      <c r="D13534" s="57"/>
      <c r="E13534" s="66"/>
      <c r="F13534" s="76"/>
      <c r="G13534" s="63"/>
      <c r="H13534" s="106"/>
      <c r="I13534" s="106"/>
    </row>
    <row r="13535" spans="1:9" hidden="1" x14ac:dyDescent="0.25">
      <c r="A13535" s="224"/>
      <c r="B13535" s="68"/>
      <c r="C13535" s="56"/>
      <c r="D13535" s="57"/>
      <c r="E13535" s="66"/>
      <c r="F13535" s="76"/>
      <c r="G13535" s="63"/>
      <c r="H13535" s="106"/>
      <c r="I13535" s="106"/>
    </row>
    <row r="13536" spans="1:9" hidden="1" x14ac:dyDescent="0.25">
      <c r="A13536" s="224"/>
      <c r="B13536" s="56"/>
      <c r="C13536" s="56"/>
      <c r="D13536" s="57"/>
      <c r="E13536" s="66"/>
      <c r="F13536" s="76"/>
      <c r="G13536" s="63"/>
      <c r="H13536" s="106"/>
      <c r="I13536" s="106"/>
    </row>
    <row r="13537" spans="1:9" hidden="1" x14ac:dyDescent="0.25">
      <c r="A13537" s="224"/>
      <c r="B13537" s="56"/>
      <c r="C13537" s="56"/>
      <c r="D13537" s="57"/>
      <c r="E13537" s="66"/>
      <c r="F13537" s="76"/>
      <c r="G13537" s="63"/>
      <c r="H13537" s="106"/>
      <c r="I13537" s="106"/>
    </row>
    <row r="13538" spans="1:9" hidden="1" x14ac:dyDescent="0.25">
      <c r="A13538" s="224"/>
      <c r="B13538" s="56"/>
      <c r="C13538" s="56"/>
      <c r="D13538" s="56"/>
      <c r="E13538" s="72"/>
      <c r="F13538" s="76"/>
      <c r="G13538" s="63"/>
      <c r="H13538" s="106"/>
      <c r="I13538" s="106"/>
    </row>
    <row r="13539" spans="1:9" hidden="1" x14ac:dyDescent="0.25">
      <c r="A13539" s="224"/>
      <c r="B13539" s="65"/>
      <c r="C13539" s="56"/>
      <c r="D13539" s="57"/>
      <c r="E13539" s="66"/>
      <c r="F13539" s="76"/>
      <c r="G13539" s="63"/>
      <c r="H13539" s="106"/>
      <c r="I13539" s="106"/>
    </row>
    <row r="13540" spans="1:9" hidden="1" x14ac:dyDescent="0.25">
      <c r="A13540" s="224"/>
      <c r="B13540" s="65"/>
      <c r="C13540" s="56"/>
      <c r="D13540" s="57"/>
      <c r="E13540" s="66"/>
      <c r="F13540" s="76"/>
      <c r="G13540" s="63"/>
      <c r="H13540" s="106"/>
      <c r="I13540" s="106"/>
    </row>
    <row r="13541" spans="1:9" hidden="1" x14ac:dyDescent="0.25">
      <c r="A13541" s="224"/>
      <c r="B13541" s="56"/>
      <c r="C13541" s="56"/>
      <c r="D13541" s="57"/>
      <c r="E13541" s="66"/>
      <c r="F13541" s="59"/>
      <c r="G13541" s="63"/>
      <c r="H13541" s="106"/>
      <c r="I13541" s="106"/>
    </row>
    <row r="13542" spans="1:9" hidden="1" x14ac:dyDescent="0.25">
      <c r="A13542" s="224"/>
      <c r="B13542" s="56"/>
      <c r="C13542" s="56"/>
      <c r="D13542" s="57"/>
      <c r="E13542" s="66"/>
      <c r="F13542" s="203"/>
      <c r="G13542" s="63"/>
      <c r="H13542" s="106"/>
      <c r="I13542" s="106"/>
    </row>
    <row r="13543" spans="1:9" hidden="1" x14ac:dyDescent="0.25">
      <c r="A13543" s="224"/>
      <c r="B13543" s="56"/>
      <c r="C13543" s="75"/>
      <c r="D13543" s="105"/>
      <c r="E13543" s="66"/>
      <c r="F13543" s="203"/>
      <c r="G13543" s="63"/>
      <c r="H13543" s="266"/>
      <c r="I13543" s="106"/>
    </row>
    <row r="13544" spans="1:9" hidden="1" x14ac:dyDescent="0.25">
      <c r="A13544" s="224"/>
      <c r="B13544" s="60"/>
      <c r="C13544" s="151"/>
      <c r="D13544" s="57"/>
      <c r="E13544" s="66"/>
      <c r="F13544" s="76"/>
      <c r="G13544" s="63"/>
      <c r="H13544" s="266"/>
      <c r="I13544" s="106"/>
    </row>
    <row r="13545" spans="1:9" hidden="1" x14ac:dyDescent="0.25">
      <c r="A13545" s="224"/>
      <c r="B13545" s="56"/>
      <c r="C13545" s="56"/>
      <c r="D13545" s="57"/>
      <c r="E13545" s="66"/>
      <c r="F13545" s="76"/>
      <c r="G13545" s="63"/>
      <c r="H13545" s="106"/>
      <c r="I13545" s="106"/>
    </row>
    <row r="13546" spans="1:9" hidden="1" x14ac:dyDescent="0.25">
      <c r="A13546" s="224"/>
      <c r="B13546" s="56"/>
      <c r="C13546" s="56"/>
      <c r="D13546" s="57"/>
      <c r="E13546" s="66"/>
      <c r="F13546" s="67"/>
      <c r="G13546" s="63"/>
      <c r="H13546" s="106"/>
      <c r="I13546" s="106"/>
    </row>
    <row r="13547" spans="1:9" hidden="1" x14ac:dyDescent="0.25">
      <c r="A13547" s="224"/>
      <c r="B13547" s="56"/>
      <c r="C13547" s="56"/>
      <c r="D13547" s="57"/>
      <c r="E13547" s="66"/>
      <c r="F13547" s="67"/>
      <c r="G13547" s="63"/>
      <c r="H13547" s="106"/>
      <c r="I13547" s="106"/>
    </row>
    <row r="13548" spans="1:9" hidden="1" x14ac:dyDescent="0.25">
      <c r="A13548" s="224"/>
      <c r="B13548" s="68"/>
      <c r="C13548" s="72"/>
      <c r="D13548" s="57"/>
      <c r="E13548" s="66"/>
      <c r="F13548" s="76"/>
      <c r="G13548" s="63"/>
      <c r="H13548" s="106"/>
      <c r="I13548" s="106"/>
    </row>
    <row r="13549" spans="1:9" hidden="1" x14ac:dyDescent="0.25">
      <c r="A13549" s="224"/>
      <c r="B13549" s="68"/>
      <c r="C13549" s="56"/>
      <c r="D13549" s="105"/>
      <c r="E13549" s="66"/>
      <c r="F13549" s="203"/>
      <c r="G13549" s="63"/>
      <c r="H13549" s="106"/>
      <c r="I13549" s="106"/>
    </row>
    <row r="13550" spans="1:9" hidden="1" x14ac:dyDescent="0.25">
      <c r="A13550" s="224"/>
      <c r="B13550" s="68"/>
      <c r="C13550" s="56"/>
      <c r="D13550" s="57"/>
      <c r="E13550" s="66"/>
      <c r="F13550" s="76"/>
      <c r="G13550" s="63"/>
      <c r="H13550" s="106"/>
      <c r="I13550" s="106"/>
    </row>
    <row r="13551" spans="1:9" hidden="1" x14ac:dyDescent="0.25">
      <c r="A13551" s="224"/>
      <c r="B13551" s="56"/>
      <c r="C13551" s="56"/>
      <c r="D13551" s="57"/>
      <c r="E13551" s="66"/>
      <c r="F13551" s="76"/>
      <c r="G13551" s="63"/>
      <c r="H13551" s="106"/>
      <c r="I13551" s="272"/>
    </row>
    <row r="13552" spans="1:9" hidden="1" x14ac:dyDescent="0.25">
      <c r="A13552" s="224"/>
      <c r="B13552" s="192"/>
      <c r="C13552" s="75"/>
      <c r="D13552" s="129"/>
      <c r="E13552" s="208"/>
      <c r="F13552" s="517"/>
      <c r="G13552" s="743"/>
      <c r="H13552" s="106"/>
      <c r="I13552" s="106"/>
    </row>
    <row r="13553" spans="1:9" hidden="1" x14ac:dyDescent="0.25">
      <c r="A13553" s="224"/>
      <c r="B13553" s="81"/>
      <c r="C13553" s="81"/>
      <c r="D13553" s="105"/>
      <c r="E13553" s="66"/>
      <c r="F13553" s="246"/>
      <c r="G13553" s="63"/>
      <c r="H13553" s="272"/>
      <c r="I13553" s="106"/>
    </row>
    <row r="13554" spans="1:9" hidden="1" x14ac:dyDescent="0.25">
      <c r="A13554" s="224"/>
      <c r="B13554" s="56"/>
      <c r="C13554" s="56"/>
      <c r="D13554" s="105"/>
      <c r="E13554" s="66"/>
      <c r="F13554" s="246"/>
      <c r="G13554" s="63"/>
      <c r="H13554" s="106"/>
      <c r="I13554" s="106"/>
    </row>
    <row r="13555" spans="1:9" hidden="1" x14ac:dyDescent="0.25">
      <c r="A13555" s="224"/>
      <c r="B13555" s="55"/>
      <c r="C13555" s="56"/>
      <c r="D13555" s="105"/>
      <c r="E13555" s="66"/>
      <c r="F13555" s="246"/>
      <c r="G13555" s="203"/>
      <c r="H13555" s="266"/>
      <c r="I13555" s="106"/>
    </row>
    <row r="13556" spans="1:9" hidden="1" x14ac:dyDescent="0.25">
      <c r="A13556" s="224"/>
      <c r="B13556" s="68"/>
      <c r="C13556" s="56"/>
      <c r="D13556" s="57"/>
      <c r="E13556" s="66"/>
      <c r="F13556" s="76"/>
      <c r="G13556" s="63"/>
      <c r="H13556" s="266"/>
      <c r="I13556" s="106"/>
    </row>
    <row r="13557" spans="1:9" hidden="1" x14ac:dyDescent="0.25">
      <c r="A13557" s="224"/>
      <c r="B13557" s="68"/>
      <c r="C13557" s="56"/>
      <c r="D13557" s="57"/>
      <c r="E13557" s="66"/>
      <c r="F13557" s="76"/>
      <c r="G13557" s="63"/>
      <c r="H13557" s="106"/>
      <c r="I13557" s="106"/>
    </row>
    <row r="13558" spans="1:9" hidden="1" x14ac:dyDescent="0.25">
      <c r="A13558" s="224"/>
      <c r="B13558" s="68"/>
      <c r="C13558" s="72"/>
      <c r="D13558" s="56"/>
      <c r="E13558" s="72"/>
      <c r="F13558" s="76"/>
      <c r="G13558" s="63"/>
      <c r="H13558" s="106"/>
      <c r="I13558" s="106"/>
    </row>
    <row r="13559" spans="1:9" hidden="1" x14ac:dyDescent="0.25">
      <c r="A13559" s="224"/>
      <c r="B13559" s="56"/>
      <c r="C13559" s="56"/>
      <c r="D13559" s="57"/>
      <c r="E13559" s="66"/>
      <c r="F13559" s="76"/>
      <c r="G13559" s="63"/>
      <c r="H13559" s="106"/>
      <c r="I13559" s="106"/>
    </row>
    <row r="13560" spans="1:9" hidden="1" x14ac:dyDescent="0.25">
      <c r="A13560" s="224"/>
      <c r="B13560" s="95"/>
      <c r="C13560" s="74"/>
      <c r="D13560" s="57"/>
      <c r="E13560" s="66"/>
      <c r="F13560" s="76"/>
      <c r="G13560" s="63"/>
      <c r="H13560" s="106"/>
      <c r="I13560" s="106"/>
    </row>
    <row r="13561" spans="1:9" hidden="1" x14ac:dyDescent="0.25">
      <c r="A13561" s="224"/>
      <c r="B13561" s="55"/>
      <c r="C13561" s="72"/>
      <c r="D13561" s="57"/>
      <c r="E13561" s="66"/>
      <c r="F13561" s="59"/>
      <c r="G13561" s="63"/>
      <c r="H13561" s="106"/>
      <c r="I13561" s="106"/>
    </row>
    <row r="13562" spans="1:9" hidden="1" x14ac:dyDescent="0.25">
      <c r="A13562" s="224"/>
      <c r="B13562" s="68"/>
      <c r="C13562" s="56"/>
      <c r="D13562" s="108"/>
      <c r="E13562" s="66"/>
      <c r="F13562" s="203"/>
      <c r="G13562" s="63"/>
      <c r="H13562" s="106"/>
      <c r="I13562" s="106"/>
    </row>
    <row r="13563" spans="1:9" hidden="1" x14ac:dyDescent="0.25">
      <c r="A13563" s="224"/>
      <c r="B13563" s="60"/>
      <c r="C13563" s="151"/>
      <c r="D13563" s="57"/>
      <c r="E13563" s="66"/>
      <c r="F13563" s="76"/>
      <c r="G13563" s="63"/>
      <c r="H13563" s="266"/>
      <c r="I13563" s="106"/>
    </row>
    <row r="13564" spans="1:9" hidden="1" x14ac:dyDescent="0.25">
      <c r="A13564" s="224"/>
      <c r="B13564" s="55"/>
      <c r="C13564" s="72"/>
      <c r="D13564" s="57"/>
      <c r="E13564" s="66"/>
      <c r="F13564" s="67"/>
      <c r="G13564" s="63"/>
      <c r="H13564" s="266"/>
      <c r="I13564" s="106"/>
    </row>
    <row r="13565" spans="1:9" hidden="1" x14ac:dyDescent="0.25">
      <c r="A13565" s="224"/>
      <c r="B13565" s="55"/>
      <c r="C13565" s="72"/>
      <c r="D13565" s="57"/>
      <c r="E13565" s="66"/>
      <c r="F13565" s="67"/>
      <c r="G13565" s="63"/>
      <c r="H13565" s="106"/>
      <c r="I13565" s="106"/>
    </row>
    <row r="13566" spans="1:9" hidden="1" x14ac:dyDescent="0.25">
      <c r="A13566" s="224"/>
      <c r="B13566" s="56"/>
      <c r="C13566" s="75"/>
      <c r="D13566" s="105"/>
      <c r="E13566" s="66"/>
      <c r="F13566" s="203"/>
      <c r="G13566" s="63"/>
      <c r="H13566" s="106"/>
      <c r="I13566" s="106"/>
    </row>
    <row r="13567" spans="1:9" hidden="1" x14ac:dyDescent="0.25">
      <c r="A13567" s="224"/>
      <c r="B13567" s="68"/>
      <c r="C13567" s="56"/>
      <c r="D13567" s="57"/>
      <c r="E13567" s="66"/>
      <c r="F13567" s="76"/>
      <c r="G13567" s="63"/>
      <c r="H13567" s="266"/>
      <c r="I13567" s="106"/>
    </row>
    <row r="13568" spans="1:9" hidden="1" x14ac:dyDescent="0.25">
      <c r="A13568" s="224"/>
      <c r="B13568" s="56"/>
      <c r="C13568" s="56"/>
      <c r="D13568" s="57"/>
      <c r="E13568" s="66"/>
      <c r="F13568" s="76"/>
      <c r="G13568" s="63"/>
      <c r="H13568" s="106"/>
      <c r="I13568" s="106"/>
    </row>
    <row r="13569" spans="1:9" hidden="1" x14ac:dyDescent="0.25">
      <c r="A13569" s="224"/>
      <c r="B13569" s="68"/>
      <c r="C13569" s="56"/>
      <c r="D13569" s="57"/>
      <c r="E13569" s="66"/>
      <c r="F13569" s="76"/>
      <c r="G13569" s="63"/>
      <c r="H13569" s="266"/>
      <c r="I13569" s="106"/>
    </row>
    <row r="13570" spans="1:9" hidden="1" x14ac:dyDescent="0.25">
      <c r="A13570" s="224"/>
      <c r="B13570" s="55"/>
      <c r="C13570" s="75"/>
      <c r="D13570" s="105"/>
      <c r="E13570" s="66"/>
      <c r="F13570" s="203"/>
      <c r="G13570" s="63"/>
      <c r="H13570" s="106"/>
      <c r="I13570" s="106"/>
    </row>
    <row r="13571" spans="1:9" hidden="1" x14ac:dyDescent="0.25">
      <c r="A13571" s="224"/>
      <c r="B13571" s="56"/>
      <c r="C13571" s="56"/>
      <c r="D13571" s="57"/>
      <c r="E13571" s="66"/>
      <c r="F13571" s="76"/>
      <c r="G13571" s="63"/>
      <c r="H13571" s="266"/>
      <c r="I13571" s="125"/>
    </row>
    <row r="13572" spans="1:9" hidden="1" x14ac:dyDescent="0.25">
      <c r="A13572" s="224"/>
      <c r="B13572" s="60"/>
      <c r="C13572" s="151"/>
      <c r="D13572" s="57"/>
      <c r="E13572" s="66"/>
      <c r="F13572" s="76"/>
      <c r="G13572" s="63"/>
      <c r="H13572" s="106"/>
      <c r="I13572" s="106"/>
    </row>
    <row r="13573" spans="1:9" hidden="1" x14ac:dyDescent="0.25">
      <c r="A13573" s="224"/>
      <c r="B13573" s="56"/>
      <c r="C13573" s="178"/>
      <c r="D13573" s="57"/>
      <c r="E13573" s="66"/>
      <c r="F13573" s="76"/>
      <c r="G13573" s="63"/>
      <c r="H13573" s="106"/>
      <c r="I13573" s="70"/>
    </row>
    <row r="13574" spans="1:9" hidden="1" x14ac:dyDescent="0.25">
      <c r="A13574" s="224"/>
      <c r="B13574" s="56"/>
      <c r="C13574" s="56"/>
      <c r="D13574" s="57"/>
      <c r="E13574" s="66"/>
      <c r="F13574" s="76"/>
      <c r="G13574" s="63"/>
      <c r="H13574" s="106"/>
      <c r="I13574" s="106"/>
    </row>
    <row r="13575" spans="1:9" hidden="1" x14ac:dyDescent="0.25">
      <c r="A13575" s="224"/>
      <c r="B13575" s="56"/>
      <c r="C13575" s="56"/>
      <c r="D13575" s="57"/>
      <c r="E13575" s="66"/>
      <c r="F13575" s="76"/>
      <c r="G13575" s="63"/>
      <c r="H13575" s="266"/>
      <c r="I13575" s="272"/>
    </row>
    <row r="13576" spans="1:9" hidden="1" x14ac:dyDescent="0.25">
      <c r="A13576" s="224"/>
      <c r="B13576" s="55"/>
      <c r="C13576" s="65"/>
      <c r="D13576" s="57"/>
      <c r="E13576" s="69"/>
      <c r="F13576" s="76"/>
      <c r="G13576" s="77"/>
      <c r="H13576" s="106"/>
      <c r="I13576" s="106"/>
    </row>
    <row r="13577" spans="1:9" hidden="1" x14ac:dyDescent="0.25">
      <c r="A13577" s="224"/>
      <c r="B13577" s="56"/>
      <c r="C13577" s="56"/>
      <c r="D13577" s="57"/>
      <c r="E13577" s="66"/>
      <c r="F13577" s="62"/>
      <c r="G13577" s="203"/>
      <c r="H13577" s="106"/>
      <c r="I13577" s="106"/>
    </row>
    <row r="13578" spans="1:9" hidden="1" x14ac:dyDescent="0.25">
      <c r="A13578" s="224"/>
      <c r="B13578" s="56"/>
      <c r="C13578" s="56"/>
      <c r="D13578" s="57"/>
      <c r="E13578" s="66"/>
      <c r="F13578" s="62"/>
      <c r="G13578" s="63"/>
      <c r="H13578" s="106"/>
      <c r="I13578" s="106"/>
    </row>
    <row r="13579" spans="1:9" hidden="1" x14ac:dyDescent="0.25">
      <c r="A13579" s="224"/>
      <c r="B13579" s="56"/>
      <c r="C13579" s="56"/>
      <c r="D13579" s="57"/>
      <c r="E13579" s="66"/>
      <c r="F13579" s="76"/>
      <c r="G13579" s="63"/>
      <c r="H13579" s="106"/>
      <c r="I13579" s="106"/>
    </row>
    <row r="13580" spans="1:9" hidden="1" x14ac:dyDescent="0.25">
      <c r="A13580" s="224"/>
      <c r="B13580" s="65"/>
      <c r="C13580" s="56"/>
      <c r="D13580" s="57"/>
      <c r="E13580" s="66"/>
      <c r="F13580" s="76"/>
      <c r="G13580" s="63"/>
      <c r="H13580" s="106"/>
      <c r="I13580" s="106"/>
    </row>
    <row r="13581" spans="1:9" hidden="1" x14ac:dyDescent="0.25">
      <c r="A13581" s="224"/>
      <c r="B13581" s="56"/>
      <c r="C13581" s="56"/>
      <c r="D13581" s="57"/>
      <c r="E13581" s="66"/>
      <c r="F13581" s="62"/>
      <c r="G13581" s="63"/>
      <c r="H13581" s="106"/>
      <c r="I13581" s="106"/>
    </row>
    <row r="13582" spans="1:9" hidden="1" x14ac:dyDescent="0.25">
      <c r="A13582" s="224"/>
      <c r="B13582" s="56"/>
      <c r="C13582" s="75"/>
      <c r="D13582" s="105"/>
      <c r="E13582" s="66"/>
      <c r="F13582" s="203"/>
      <c r="G13582" s="63"/>
      <c r="H13582" s="106"/>
      <c r="I13582" s="106"/>
    </row>
    <row r="13583" spans="1:9" hidden="1" x14ac:dyDescent="0.25">
      <c r="A13583" s="224"/>
      <c r="B13583" s="55"/>
      <c r="C13583" s="56"/>
      <c r="D13583" s="105"/>
      <c r="E13583" s="66"/>
      <c r="F13583" s="246"/>
      <c r="G13583" s="203"/>
      <c r="H13583" s="106"/>
      <c r="I13583" s="106"/>
    </row>
    <row r="13584" spans="1:9" hidden="1" x14ac:dyDescent="0.25">
      <c r="A13584" s="224"/>
      <c r="B13584" s="56"/>
      <c r="C13584" s="56"/>
      <c r="D13584" s="105"/>
      <c r="E13584" s="66"/>
      <c r="F13584" s="246"/>
      <c r="G13584" s="203"/>
      <c r="H13584" s="266"/>
      <c r="I13584" s="106"/>
    </row>
    <row r="13585" spans="1:9" hidden="1" x14ac:dyDescent="0.25">
      <c r="A13585" s="224"/>
      <c r="B13585" s="56"/>
      <c r="C13585" s="56"/>
      <c r="D13585" s="105"/>
      <c r="E13585" s="66"/>
      <c r="F13585" s="203"/>
      <c r="G13585" s="203"/>
      <c r="H13585" s="266"/>
      <c r="I13585" s="106"/>
    </row>
    <row r="13586" spans="1:9" hidden="1" x14ac:dyDescent="0.25">
      <c r="A13586" s="224"/>
      <c r="B13586" s="56"/>
      <c r="C13586" s="71"/>
      <c r="D13586" s="57"/>
      <c r="E13586" s="66"/>
      <c r="F13586" s="434"/>
      <c r="G13586" s="63"/>
      <c r="H13586" s="106"/>
      <c r="I13586" s="106"/>
    </row>
    <row r="13587" spans="1:9" hidden="1" x14ac:dyDescent="0.25">
      <c r="A13587" s="224"/>
      <c r="B13587" s="60"/>
      <c r="C13587" s="107"/>
      <c r="D13587" s="57"/>
      <c r="E13587" s="66"/>
      <c r="F13587" s="76"/>
      <c r="G13587" s="63"/>
      <c r="H13587" s="106"/>
      <c r="I13587" s="106"/>
    </row>
    <row r="13588" spans="1:9" hidden="1" x14ac:dyDescent="0.25">
      <c r="A13588" s="224"/>
      <c r="B13588" s="56"/>
      <c r="C13588" s="56"/>
      <c r="D13588" s="57"/>
      <c r="E13588" s="66"/>
      <c r="F13588" s="76"/>
      <c r="G13588" s="63"/>
      <c r="H13588" s="106"/>
      <c r="I13588" s="106"/>
    </row>
    <row r="13589" spans="1:9" hidden="1" x14ac:dyDescent="0.25">
      <c r="A13589" s="224"/>
      <c r="B13589" s="55"/>
      <c r="C13589" s="72"/>
      <c r="D13589" s="57"/>
      <c r="E13589" s="66"/>
      <c r="F13589" s="76"/>
      <c r="G13589" s="63"/>
      <c r="H13589" s="106"/>
      <c r="I13589" s="106"/>
    </row>
    <row r="13590" spans="1:9" hidden="1" x14ac:dyDescent="0.25">
      <c r="A13590" s="224"/>
      <c r="B13590" s="81"/>
      <c r="C13590" s="81"/>
      <c r="D13590" s="57"/>
      <c r="E13590" s="66"/>
      <c r="F13590" s="76"/>
      <c r="G13590" s="63"/>
      <c r="H13590" s="106"/>
      <c r="I13590" s="106"/>
    </row>
    <row r="13591" spans="1:9" hidden="1" x14ac:dyDescent="0.25">
      <c r="A13591" s="224"/>
      <c r="B13591" s="60"/>
      <c r="C13591" s="56"/>
      <c r="D13591" s="57"/>
      <c r="E13591" s="66"/>
      <c r="F13591" s="76"/>
      <c r="G13591" s="63"/>
      <c r="H13591" s="106"/>
      <c r="I13591" s="106"/>
    </row>
    <row r="13592" spans="1:9" hidden="1" x14ac:dyDescent="0.25">
      <c r="A13592" s="224"/>
      <c r="B13592" s="60"/>
      <c r="C13592" s="56"/>
      <c r="D13592" s="57"/>
      <c r="E13592" s="66"/>
      <c r="F13592" s="76"/>
      <c r="G13592" s="63"/>
      <c r="H13592" s="106"/>
      <c r="I13592" s="106"/>
    </row>
    <row r="13593" spans="1:9" hidden="1" x14ac:dyDescent="0.25">
      <c r="A13593" s="224"/>
      <c r="B13593" s="56"/>
      <c r="C13593" s="56"/>
      <c r="D13593" s="105"/>
      <c r="E13593" s="66"/>
      <c r="F13593" s="203"/>
      <c r="G13593" s="203"/>
      <c r="H13593" s="106"/>
      <c r="I13593" s="106"/>
    </row>
    <row r="13594" spans="1:9" hidden="1" x14ac:dyDescent="0.25">
      <c r="A13594" s="224"/>
      <c r="B13594" s="56"/>
      <c r="C13594" s="56"/>
      <c r="D13594" s="57"/>
      <c r="E13594" s="66"/>
      <c r="F13594" s="62"/>
      <c r="G13594" s="203"/>
      <c r="H13594" s="106"/>
      <c r="I13594" s="106"/>
    </row>
    <row r="13595" spans="1:9" hidden="1" x14ac:dyDescent="0.25">
      <c r="A13595" s="224"/>
      <c r="B13595" s="56"/>
      <c r="C13595" s="56"/>
      <c r="D13595" s="105"/>
      <c r="E13595" s="66"/>
      <c r="F13595" s="203"/>
      <c r="G13595" s="203"/>
      <c r="H13595" s="106"/>
      <c r="I13595" s="106"/>
    </row>
    <row r="13596" spans="1:9" hidden="1" x14ac:dyDescent="0.25">
      <c r="A13596" s="224"/>
      <c r="B13596" s="56"/>
      <c r="C13596" s="56"/>
      <c r="D13596" s="57"/>
      <c r="E13596" s="66"/>
      <c r="F13596" s="76"/>
      <c r="G13596" s="203"/>
      <c r="H13596" s="106"/>
      <c r="I13596" s="106"/>
    </row>
    <row r="13597" spans="1:9" hidden="1" x14ac:dyDescent="0.25">
      <c r="A13597" s="224"/>
      <c r="B13597" s="56"/>
      <c r="C13597" s="56"/>
      <c r="D13597" s="57"/>
      <c r="E13597" s="66"/>
      <c r="F13597" s="76"/>
      <c r="G13597" s="63"/>
      <c r="H13597" s="106"/>
      <c r="I13597" s="106"/>
    </row>
    <row r="13598" spans="1:9" hidden="1" x14ac:dyDescent="0.25">
      <c r="A13598" s="224"/>
      <c r="B13598" s="56"/>
      <c r="C13598" s="56"/>
      <c r="D13598" s="57"/>
      <c r="E13598" s="66"/>
      <c r="F13598" s="76"/>
      <c r="G13598" s="63"/>
      <c r="H13598" s="266"/>
      <c r="I13598" s="106"/>
    </row>
    <row r="13599" spans="1:9" hidden="1" x14ac:dyDescent="0.25">
      <c r="A13599" s="224"/>
      <c r="B13599" s="56"/>
      <c r="C13599" s="56"/>
      <c r="D13599" s="57"/>
      <c r="E13599" s="66"/>
      <c r="F13599" s="76"/>
      <c r="G13599" s="63"/>
      <c r="H13599" s="106"/>
      <c r="I13599" s="106"/>
    </row>
    <row r="13600" spans="1:9" hidden="1" x14ac:dyDescent="0.25">
      <c r="A13600" s="224"/>
      <c r="B13600" s="56"/>
      <c r="C13600" s="56"/>
      <c r="D13600" s="57"/>
      <c r="E13600" s="66"/>
      <c r="F13600" s="76"/>
      <c r="G13600" s="63"/>
      <c r="H13600" s="106"/>
      <c r="I13600" s="272"/>
    </row>
    <row r="13601" spans="1:9" hidden="1" x14ac:dyDescent="0.25">
      <c r="A13601" s="224"/>
      <c r="B13601" s="56"/>
      <c r="C13601" s="56"/>
      <c r="D13601" s="57"/>
      <c r="E13601" s="66"/>
      <c r="F13601" s="76"/>
      <c r="G13601" s="203"/>
      <c r="H13601" s="106"/>
      <c r="I13601" s="106"/>
    </row>
    <row r="13602" spans="1:9" hidden="1" x14ac:dyDescent="0.25">
      <c r="A13602" s="224"/>
      <c r="B13602" s="56"/>
      <c r="C13602" s="56"/>
      <c r="D13602" s="57"/>
      <c r="E13602" s="66"/>
      <c r="F13602" s="76"/>
      <c r="G13602" s="203"/>
      <c r="H13602" s="106"/>
      <c r="I13602" s="106"/>
    </row>
    <row r="13603" spans="1:9" hidden="1" x14ac:dyDescent="0.25">
      <c r="A13603" s="224"/>
      <c r="B13603" s="56"/>
      <c r="C13603" s="56"/>
      <c r="D13603" s="57"/>
      <c r="E13603" s="66"/>
      <c r="F13603" s="76"/>
      <c r="G13603" s="63"/>
      <c r="H13603" s="106"/>
      <c r="I13603" s="106"/>
    </row>
    <row r="13604" spans="1:9" hidden="1" x14ac:dyDescent="0.25">
      <c r="A13604" s="224"/>
      <c r="B13604" s="56"/>
      <c r="C13604" s="56"/>
      <c r="D13604" s="57"/>
      <c r="E13604" s="66"/>
      <c r="F13604" s="76"/>
      <c r="G13604" s="63"/>
      <c r="H13604" s="106"/>
      <c r="I13604" s="106"/>
    </row>
    <row r="13605" spans="1:9" hidden="1" x14ac:dyDescent="0.25">
      <c r="A13605" s="224"/>
      <c r="B13605" s="56"/>
      <c r="C13605" s="56"/>
      <c r="D13605" s="57"/>
      <c r="E13605" s="66"/>
      <c r="F13605" s="62"/>
      <c r="G13605" s="63"/>
      <c r="H13605" s="106"/>
      <c r="I13605" s="106"/>
    </row>
    <row r="13606" spans="1:9" hidden="1" x14ac:dyDescent="0.25">
      <c r="A13606" s="224"/>
      <c r="B13606" s="56"/>
      <c r="C13606" s="56"/>
      <c r="D13606" s="105"/>
      <c r="E13606" s="66"/>
      <c r="F13606" s="203"/>
      <c r="G13606" s="63"/>
      <c r="H13606" s="106"/>
      <c r="I13606" s="106"/>
    </row>
    <row r="13607" spans="1:9" hidden="1" x14ac:dyDescent="0.25">
      <c r="A13607" s="224"/>
      <c r="B13607" s="56"/>
      <c r="C13607" s="56"/>
      <c r="D13607" s="105"/>
      <c r="E13607" s="66"/>
      <c r="F13607" s="246"/>
      <c r="G13607" s="203"/>
      <c r="H13607" s="106"/>
      <c r="I13607" s="106"/>
    </row>
    <row r="13608" spans="1:9" hidden="1" x14ac:dyDescent="0.25">
      <c r="A13608" s="224"/>
      <c r="B13608" s="56"/>
      <c r="C13608" s="56"/>
      <c r="D13608" s="105"/>
      <c r="E13608" s="66"/>
      <c r="F13608" s="203"/>
      <c r="G13608" s="203"/>
      <c r="H13608" s="266"/>
      <c r="I13608" s="106"/>
    </row>
    <row r="13609" spans="1:9" hidden="1" x14ac:dyDescent="0.25">
      <c r="A13609" s="224"/>
      <c r="B13609" s="56"/>
      <c r="C13609" s="56"/>
      <c r="D13609" s="57"/>
      <c r="E13609" s="66"/>
      <c r="F13609" s="76"/>
      <c r="G13609" s="63"/>
      <c r="H13609" s="106"/>
      <c r="I13609" s="106"/>
    </row>
    <row r="13610" spans="1:9" hidden="1" x14ac:dyDescent="0.25">
      <c r="A13610" s="224"/>
      <c r="B13610" s="56"/>
      <c r="C13610" s="56"/>
      <c r="D13610" s="57"/>
      <c r="E13610" s="66"/>
      <c r="F13610" s="62"/>
      <c r="G13610" s="63"/>
      <c r="H13610" s="106"/>
      <c r="I13610" s="106"/>
    </row>
    <row r="13611" spans="1:9" hidden="1" x14ac:dyDescent="0.25">
      <c r="A13611" s="224"/>
      <c r="B13611" s="56"/>
      <c r="C13611" s="56"/>
      <c r="D13611" s="105"/>
      <c r="E13611" s="66"/>
      <c r="F13611" s="203"/>
      <c r="G13611" s="63"/>
      <c r="H13611" s="106"/>
      <c r="I13611" s="106"/>
    </row>
    <row r="13612" spans="1:9" hidden="1" x14ac:dyDescent="0.25">
      <c r="A13612" s="224"/>
      <c r="B13612" s="56"/>
      <c r="C13612" s="75"/>
      <c r="D13612" s="57"/>
      <c r="E13612" s="66"/>
      <c r="F13612" s="62"/>
      <c r="G13612" s="63"/>
      <c r="H13612" s="106"/>
      <c r="I13612" s="106"/>
    </row>
    <row r="13613" spans="1:9" hidden="1" x14ac:dyDescent="0.25">
      <c r="A13613" s="224"/>
      <c r="B13613" s="55"/>
      <c r="C13613" s="72"/>
      <c r="D13613" s="57"/>
      <c r="E13613" s="66"/>
      <c r="F13613" s="76"/>
      <c r="G13613" s="63"/>
      <c r="H13613" s="106"/>
      <c r="I13613" s="106"/>
    </row>
    <row r="13614" spans="1:9" hidden="1" x14ac:dyDescent="0.25">
      <c r="A13614" s="224"/>
      <c r="B13614" s="81"/>
      <c r="C13614" s="81"/>
      <c r="D13614" s="57"/>
      <c r="E13614" s="66"/>
      <c r="F13614" s="76"/>
      <c r="G13614" s="63"/>
      <c r="H13614" s="106"/>
      <c r="I13614" s="106"/>
    </row>
    <row r="13615" spans="1:9" hidden="1" x14ac:dyDescent="0.25">
      <c r="A13615" s="224"/>
      <c r="B13615" s="60"/>
      <c r="C13615" s="107"/>
      <c r="D13615" s="57"/>
      <c r="E13615" s="66"/>
      <c r="F13615" s="76"/>
      <c r="G13615" s="63"/>
      <c r="H13615" s="106"/>
      <c r="I13615" s="106"/>
    </row>
    <row r="13616" spans="1:9" hidden="1" x14ac:dyDescent="0.25">
      <c r="A13616" s="224"/>
      <c r="B13616" s="68"/>
      <c r="C13616" s="56"/>
      <c r="D13616" s="57"/>
      <c r="E13616" s="66"/>
      <c r="F13616" s="76"/>
      <c r="G13616" s="203"/>
      <c r="H13616" s="106"/>
      <c r="I13616" s="106"/>
    </row>
    <row r="13617" spans="1:9" hidden="1" x14ac:dyDescent="0.25">
      <c r="A13617" s="224"/>
      <c r="B13617" s="56"/>
      <c r="C13617" s="56"/>
      <c r="D13617" s="57"/>
      <c r="E13617" s="66"/>
      <c r="F13617" s="76"/>
      <c r="G13617" s="63"/>
      <c r="H13617" s="106"/>
      <c r="I13617" s="106"/>
    </row>
    <row r="13618" spans="1:9" hidden="1" x14ac:dyDescent="0.25">
      <c r="A13618" s="224"/>
      <c r="B13618" s="55"/>
      <c r="C13618" s="72"/>
      <c r="D13618" s="57"/>
      <c r="E13618" s="66"/>
      <c r="F13618" s="76"/>
      <c r="G13618" s="63"/>
      <c r="H13618" s="106"/>
      <c r="I13618" s="106"/>
    </row>
    <row r="13619" spans="1:9" hidden="1" x14ac:dyDescent="0.25">
      <c r="A13619" s="224"/>
      <c r="B13619" s="81"/>
      <c r="C13619" s="81"/>
      <c r="D13619" s="57"/>
      <c r="E13619" s="66"/>
      <c r="F13619" s="76"/>
      <c r="G13619" s="63"/>
      <c r="H13619" s="106"/>
      <c r="I13619" s="106"/>
    </row>
    <row r="13620" spans="1:9" hidden="1" x14ac:dyDescent="0.25">
      <c r="A13620" s="224"/>
      <c r="B13620" s="60"/>
      <c r="C13620" s="56"/>
      <c r="D13620" s="57"/>
      <c r="E13620" s="66"/>
      <c r="F13620" s="76"/>
      <c r="G13620" s="63"/>
      <c r="H13620" s="106"/>
      <c r="I13620" s="106"/>
    </row>
    <row r="13621" spans="1:9" hidden="1" x14ac:dyDescent="0.25">
      <c r="A13621" s="224"/>
      <c r="B13621" s="60"/>
      <c r="C13621" s="56"/>
      <c r="D13621" s="57"/>
      <c r="E13621" s="66"/>
      <c r="F13621" s="76"/>
      <c r="G13621" s="63"/>
      <c r="H13621" s="106"/>
      <c r="I13621" s="106"/>
    </row>
    <row r="13622" spans="1:9" hidden="1" x14ac:dyDescent="0.25">
      <c r="A13622" s="224"/>
      <c r="B13622" s="56"/>
      <c r="C13622" s="56"/>
      <c r="D13622" s="57"/>
      <c r="E13622" s="66"/>
      <c r="F13622" s="62"/>
      <c r="G13622" s="63"/>
      <c r="H13622" s="106"/>
      <c r="I13622" s="106"/>
    </row>
    <row r="13623" spans="1:9" hidden="1" x14ac:dyDescent="0.25">
      <c r="A13623" s="224"/>
      <c r="B13623" s="56"/>
      <c r="C13623" s="56"/>
      <c r="D13623" s="57"/>
      <c r="E13623" s="66"/>
      <c r="F13623" s="76"/>
      <c r="G13623" s="63"/>
      <c r="H13623" s="106"/>
      <c r="I13623" s="106"/>
    </row>
    <row r="13624" spans="1:9" hidden="1" x14ac:dyDescent="0.25">
      <c r="A13624" s="224"/>
      <c r="B13624" s="56"/>
      <c r="C13624" s="56"/>
      <c r="D13624" s="57"/>
      <c r="E13624" s="66"/>
      <c r="F13624" s="76"/>
      <c r="G13624" s="63"/>
      <c r="H13624" s="106"/>
      <c r="I13624" s="125"/>
    </row>
    <row r="13625" spans="1:9" hidden="1" x14ac:dyDescent="0.25">
      <c r="A13625" s="224"/>
      <c r="B13625" s="71"/>
      <c r="C13625" s="71"/>
      <c r="D13625" s="56"/>
      <c r="E13625" s="56"/>
      <c r="F13625" s="58"/>
      <c r="G13625" s="63"/>
      <c r="H13625" s="266"/>
      <c r="I13625" s="106"/>
    </row>
    <row r="13626" spans="1:9" hidden="1" x14ac:dyDescent="0.25">
      <c r="A13626" s="224"/>
      <c r="B13626" s="56"/>
      <c r="C13626" s="178"/>
      <c r="D13626" s="57"/>
      <c r="E13626" s="66"/>
      <c r="F13626" s="76"/>
      <c r="G13626" s="63"/>
      <c r="H13626" s="106"/>
      <c r="I13626" s="106"/>
    </row>
    <row r="13627" spans="1:9" hidden="1" x14ac:dyDescent="0.25">
      <c r="A13627" s="224"/>
      <c r="B13627" s="56"/>
      <c r="C13627" s="56"/>
      <c r="D13627" s="57"/>
      <c r="E13627" s="66"/>
      <c r="F13627" s="76"/>
      <c r="G13627" s="63"/>
      <c r="H13627" s="106"/>
      <c r="I13627" s="106"/>
    </row>
    <row r="13628" spans="1:9" hidden="1" x14ac:dyDescent="0.25">
      <c r="A13628" s="224"/>
      <c r="B13628" s="56"/>
      <c r="C13628" s="56"/>
      <c r="D13628" s="57"/>
      <c r="E13628" s="66"/>
      <c r="F13628" s="76"/>
      <c r="G13628" s="63"/>
      <c r="H13628" s="106"/>
      <c r="I13628" s="509"/>
    </row>
    <row r="13629" spans="1:9" hidden="1" x14ac:dyDescent="0.25">
      <c r="A13629" s="224"/>
      <c r="B13629" s="507"/>
      <c r="C13629" s="452"/>
      <c r="D13629" s="259"/>
      <c r="E13629" s="260"/>
      <c r="F13629" s="451"/>
      <c r="G13629" s="262"/>
      <c r="H13629" s="106"/>
      <c r="I13629" s="70"/>
    </row>
    <row r="13630" spans="1:9" hidden="1" x14ac:dyDescent="0.25">
      <c r="A13630" s="224"/>
      <c r="B13630" s="68"/>
      <c r="C13630" s="56"/>
      <c r="D13630" s="105"/>
      <c r="E13630" s="66"/>
      <c r="F13630" s="203"/>
      <c r="G13630" s="63"/>
      <c r="H13630" s="509"/>
      <c r="I13630" s="70"/>
    </row>
    <row r="13631" spans="1:9" hidden="1" x14ac:dyDescent="0.25">
      <c r="A13631" s="224"/>
      <c r="B13631" s="55"/>
      <c r="C13631" s="72"/>
      <c r="D13631" s="57"/>
      <c r="E13631" s="66"/>
      <c r="F13631" s="76"/>
      <c r="G13631" s="63"/>
      <c r="H13631" s="266"/>
      <c r="I13631" s="70"/>
    </row>
    <row r="13632" spans="1:9" hidden="1" x14ac:dyDescent="0.25">
      <c r="A13632" s="224"/>
      <c r="B13632" s="68"/>
      <c r="C13632" s="74"/>
      <c r="D13632" s="57"/>
      <c r="E13632" s="66"/>
      <c r="F13632" s="76"/>
      <c r="G13632" s="203"/>
      <c r="H13632" s="266"/>
      <c r="I13632" s="70"/>
    </row>
    <row r="13633" spans="1:9" hidden="1" x14ac:dyDescent="0.25">
      <c r="A13633" s="224"/>
      <c r="B13633" s="95"/>
      <c r="C13633" s="74"/>
      <c r="D13633" s="105"/>
      <c r="E13633" s="66"/>
      <c r="F13633" s="203"/>
      <c r="G13633" s="203"/>
      <c r="H13633" s="106"/>
      <c r="I13633" s="70"/>
    </row>
    <row r="13634" spans="1:9" hidden="1" x14ac:dyDescent="0.25">
      <c r="A13634" s="224"/>
      <c r="B13634" s="56"/>
      <c r="C13634" s="56"/>
      <c r="D13634" s="57"/>
      <c r="E13634" s="66"/>
      <c r="F13634" s="76"/>
      <c r="G13634" s="63"/>
      <c r="H13634" s="106"/>
      <c r="I13634" s="70"/>
    </row>
    <row r="13635" spans="1:9" hidden="1" x14ac:dyDescent="0.25">
      <c r="A13635" s="224"/>
      <c r="B13635" s="56"/>
      <c r="C13635" s="56"/>
      <c r="D13635" s="57"/>
      <c r="E13635" s="66"/>
      <c r="F13635" s="76"/>
      <c r="G13635" s="63"/>
      <c r="H13635" s="106"/>
      <c r="I13635" s="125"/>
    </row>
    <row r="13636" spans="1:9" hidden="1" x14ac:dyDescent="0.25">
      <c r="A13636" s="224"/>
      <c r="B13636" s="55"/>
      <c r="C13636" s="72"/>
      <c r="D13636" s="57"/>
      <c r="E13636" s="66"/>
      <c r="F13636" s="62"/>
      <c r="G13636" s="63"/>
      <c r="H13636" s="106"/>
      <c r="I13636" s="125"/>
    </row>
    <row r="13637" spans="1:9" hidden="1" x14ac:dyDescent="0.25">
      <c r="A13637" s="224"/>
      <c r="B13637" s="56"/>
      <c r="C13637" s="56"/>
      <c r="D13637" s="57"/>
      <c r="E13637" s="66"/>
      <c r="F13637" s="76"/>
      <c r="G13637" s="63"/>
      <c r="H13637" s="106"/>
      <c r="I13637" s="125"/>
    </row>
    <row r="13638" spans="1:9" hidden="1" x14ac:dyDescent="0.25">
      <c r="A13638" s="224"/>
      <c r="B13638" s="55"/>
      <c r="C13638" s="56"/>
      <c r="D13638" s="57"/>
      <c r="E13638" s="86"/>
      <c r="F13638" s="62"/>
      <c r="G13638" s="63"/>
      <c r="H13638" s="106"/>
      <c r="I13638" s="106"/>
    </row>
    <row r="13639" spans="1:9" hidden="1" x14ac:dyDescent="0.25">
      <c r="A13639" s="224"/>
      <c r="B13639" s="56"/>
      <c r="C13639" s="56"/>
      <c r="D13639" s="57"/>
      <c r="E13639" s="66"/>
      <c r="F13639" s="76"/>
      <c r="G13639" s="63"/>
      <c r="H13639" s="106"/>
      <c r="I13639" s="106"/>
    </row>
    <row r="13640" spans="1:9" hidden="1" x14ac:dyDescent="0.25">
      <c r="A13640" s="224"/>
      <c r="B13640" s="68"/>
      <c r="C13640" s="56"/>
      <c r="D13640" s="57"/>
      <c r="E13640" s="66"/>
      <c r="F13640" s="76"/>
      <c r="G13640" s="203"/>
      <c r="H13640" s="106"/>
      <c r="I13640" s="106"/>
    </row>
    <row r="13641" spans="1:9" hidden="1" x14ac:dyDescent="0.25">
      <c r="A13641" s="224"/>
      <c r="B13641" s="56"/>
      <c r="C13641" s="56"/>
      <c r="D13641" s="105"/>
      <c r="E13641" s="66"/>
      <c r="F13641" s="246"/>
      <c r="G13641" s="203"/>
      <c r="H13641" s="106"/>
      <c r="I13641" s="106"/>
    </row>
    <row r="13642" spans="1:9" hidden="1" x14ac:dyDescent="0.25">
      <c r="A13642" s="224"/>
      <c r="B13642" s="56"/>
      <c r="C13642" s="56"/>
      <c r="D13642" s="57"/>
      <c r="E13642" s="66"/>
      <c r="F13642" s="62"/>
      <c r="G13642" s="63"/>
      <c r="H13642" s="106"/>
      <c r="I13642" s="106"/>
    </row>
    <row r="13643" spans="1:9" hidden="1" x14ac:dyDescent="0.25">
      <c r="A13643" s="224"/>
      <c r="B13643" s="56"/>
      <c r="C13643" s="56"/>
      <c r="D13643" s="57"/>
      <c r="E13643" s="66"/>
      <c r="F13643" s="76"/>
      <c r="G13643" s="63"/>
      <c r="H13643" s="106"/>
      <c r="I13643" s="106"/>
    </row>
    <row r="13644" spans="1:9" hidden="1" x14ac:dyDescent="0.25">
      <c r="A13644" s="224"/>
      <c r="B13644" s="56"/>
      <c r="C13644" s="56"/>
      <c r="D13644" s="57"/>
      <c r="E13644" s="66"/>
      <c r="F13644" s="76"/>
      <c r="G13644" s="63"/>
      <c r="H13644" s="106"/>
      <c r="I13644" s="106"/>
    </row>
    <row r="13645" spans="1:9" hidden="1" x14ac:dyDescent="0.25">
      <c r="A13645" s="224"/>
      <c r="B13645" s="56"/>
      <c r="C13645" s="56"/>
      <c r="D13645" s="57"/>
      <c r="E13645" s="66"/>
      <c r="F13645" s="76"/>
      <c r="G13645" s="63"/>
      <c r="H13645" s="106"/>
      <c r="I13645" s="106"/>
    </row>
    <row r="13646" spans="1:9" hidden="1" x14ac:dyDescent="0.25">
      <c r="A13646" s="224"/>
      <c r="B13646" s="56"/>
      <c r="C13646" s="56"/>
      <c r="D13646" s="105"/>
      <c r="E13646" s="66"/>
      <c r="F13646" s="76"/>
      <c r="G13646" s="63"/>
      <c r="H13646" s="106"/>
      <c r="I13646" s="106"/>
    </row>
    <row r="13647" spans="1:9" hidden="1" x14ac:dyDescent="0.25">
      <c r="A13647" s="224"/>
      <c r="B13647" s="56"/>
      <c r="C13647" s="56"/>
      <c r="D13647" s="105"/>
      <c r="E13647" s="66"/>
      <c r="F13647" s="76"/>
      <c r="G13647" s="203"/>
      <c r="H13647" s="106"/>
      <c r="I13647" s="106"/>
    </row>
    <row r="13648" spans="1:9" hidden="1" x14ac:dyDescent="0.25">
      <c r="A13648" s="224"/>
      <c r="B13648" s="56"/>
      <c r="C13648" s="56"/>
      <c r="D13648" s="105"/>
      <c r="E13648" s="66"/>
      <c r="F13648" s="76"/>
      <c r="G13648" s="203"/>
      <c r="H13648" s="106"/>
      <c r="I13648" s="106"/>
    </row>
    <row r="13649" spans="1:9" hidden="1" x14ac:dyDescent="0.25">
      <c r="A13649" s="224"/>
      <c r="B13649" s="56"/>
      <c r="C13649" s="56"/>
      <c r="D13649" s="105"/>
      <c r="E13649" s="66"/>
      <c r="F13649" s="76"/>
      <c r="G13649" s="203"/>
      <c r="H13649" s="106"/>
      <c r="I13649" s="106"/>
    </row>
    <row r="13650" spans="1:9" hidden="1" x14ac:dyDescent="0.25">
      <c r="A13650" s="224"/>
      <c r="B13650" s="56"/>
      <c r="C13650" s="56"/>
      <c r="D13650" s="57"/>
      <c r="E13650" s="66"/>
      <c r="F13650" s="76"/>
      <c r="G13650" s="63"/>
      <c r="H13650" s="106"/>
      <c r="I13650" s="106"/>
    </row>
    <row r="13651" spans="1:9" hidden="1" x14ac:dyDescent="0.25">
      <c r="A13651" s="224"/>
      <c r="B13651" s="56"/>
      <c r="C13651" s="56"/>
      <c r="D13651" s="57"/>
      <c r="E13651" s="66"/>
      <c r="F13651" s="76"/>
      <c r="G13651" s="63"/>
      <c r="H13651" s="106"/>
      <c r="I13651" s="106"/>
    </row>
    <row r="13652" spans="1:9" hidden="1" x14ac:dyDescent="0.25">
      <c r="A13652" s="224"/>
      <c r="B13652" s="56"/>
      <c r="C13652" s="56"/>
      <c r="D13652" s="57"/>
      <c r="E13652" s="66"/>
      <c r="F13652" s="76"/>
      <c r="G13652" s="63"/>
      <c r="H13652" s="106"/>
      <c r="I13652" s="106"/>
    </row>
    <row r="13653" spans="1:9" hidden="1" x14ac:dyDescent="0.25">
      <c r="A13653" s="224"/>
      <c r="B13653" s="56"/>
      <c r="C13653" s="56"/>
      <c r="D13653" s="105"/>
      <c r="E13653" s="66"/>
      <c r="F13653" s="76"/>
      <c r="G13653" s="63"/>
      <c r="H13653" s="106"/>
      <c r="I13653" s="106"/>
    </row>
    <row r="13654" spans="1:9" hidden="1" x14ac:dyDescent="0.25">
      <c r="A13654" s="224"/>
      <c r="B13654" s="56"/>
      <c r="C13654" s="75"/>
      <c r="D13654" s="57"/>
      <c r="E13654" s="66"/>
      <c r="F13654" s="62"/>
      <c r="G13654" s="63"/>
      <c r="H13654" s="106"/>
      <c r="I13654" s="106"/>
    </row>
    <row r="13655" spans="1:9" hidden="1" x14ac:dyDescent="0.25">
      <c r="A13655" s="224"/>
      <c r="B13655" s="56"/>
      <c r="C13655" s="56"/>
      <c r="D13655" s="57"/>
      <c r="E13655" s="66"/>
      <c r="F13655" s="76"/>
      <c r="G13655" s="63"/>
      <c r="H13655" s="106"/>
      <c r="I13655" s="106"/>
    </row>
    <row r="13656" spans="1:9" hidden="1" x14ac:dyDescent="0.25">
      <c r="A13656" s="224"/>
      <c r="B13656" s="56"/>
      <c r="C13656" s="56"/>
      <c r="D13656" s="57"/>
      <c r="E13656" s="66"/>
      <c r="F13656" s="76"/>
      <c r="G13656" s="63"/>
      <c r="H13656" s="106"/>
      <c r="I13656" s="106"/>
    </row>
    <row r="13657" spans="1:9" hidden="1" x14ac:dyDescent="0.25">
      <c r="A13657" s="224"/>
      <c r="B13657" s="60"/>
      <c r="C13657" s="107"/>
      <c r="D13657" s="57"/>
      <c r="E13657" s="66"/>
      <c r="F13657" s="76"/>
      <c r="G13657" s="63"/>
      <c r="H13657" s="106"/>
      <c r="I13657" s="106"/>
    </row>
    <row r="13658" spans="1:9" hidden="1" x14ac:dyDescent="0.25">
      <c r="A13658" s="224"/>
      <c r="B13658" s="56"/>
      <c r="C13658" s="178"/>
      <c r="D13658" s="57"/>
      <c r="E13658" s="66"/>
      <c r="F13658" s="76"/>
      <c r="G13658" s="63"/>
      <c r="H13658" s="106"/>
      <c r="I13658" s="106"/>
    </row>
    <row r="13659" spans="1:9" hidden="1" x14ac:dyDescent="0.25">
      <c r="A13659" s="224"/>
      <c r="B13659" s="56"/>
      <c r="C13659" s="56"/>
      <c r="D13659" s="57"/>
      <c r="E13659" s="66"/>
      <c r="F13659" s="76"/>
      <c r="G13659" s="203"/>
      <c r="H13659" s="106"/>
      <c r="I13659" s="106"/>
    </row>
    <row r="13660" spans="1:9" hidden="1" x14ac:dyDescent="0.25">
      <c r="A13660" s="224"/>
      <c r="B13660" s="56"/>
      <c r="C13660" s="56"/>
      <c r="D13660" s="57"/>
      <c r="E13660" s="66"/>
      <c r="F13660" s="76"/>
      <c r="G13660" s="63"/>
      <c r="H13660" s="106"/>
      <c r="I13660" s="106"/>
    </row>
    <row r="13661" spans="1:9" hidden="1" x14ac:dyDescent="0.25">
      <c r="A13661" s="224"/>
      <c r="B13661" s="68"/>
      <c r="C13661" s="72"/>
      <c r="D13661" s="57"/>
      <c r="E13661" s="66"/>
      <c r="F13661" s="76"/>
      <c r="G13661" s="63"/>
      <c r="H13661" s="106"/>
      <c r="I13661" s="106"/>
    </row>
    <row r="13662" spans="1:9" hidden="1" x14ac:dyDescent="0.25">
      <c r="A13662" s="224"/>
      <c r="B13662" s="56"/>
      <c r="C13662" s="56"/>
      <c r="D13662" s="57"/>
      <c r="E13662" s="66"/>
      <c r="F13662" s="76"/>
      <c r="G13662" s="63"/>
      <c r="H13662" s="106"/>
      <c r="I13662" s="106"/>
    </row>
    <row r="13663" spans="1:9" hidden="1" x14ac:dyDescent="0.25">
      <c r="A13663" s="224"/>
      <c r="B13663" s="81"/>
      <c r="C13663" s="81"/>
      <c r="D13663" s="57"/>
      <c r="E13663" s="66"/>
      <c r="F13663" s="76"/>
      <c r="G13663" s="63"/>
      <c r="H13663" s="106"/>
      <c r="I13663" s="106"/>
    </row>
    <row r="13664" spans="1:9" hidden="1" x14ac:dyDescent="0.25">
      <c r="A13664" s="224"/>
      <c r="B13664" s="56"/>
      <c r="C13664" s="56"/>
      <c r="D13664" s="57"/>
      <c r="E13664" s="66"/>
      <c r="F13664" s="76"/>
      <c r="G13664" s="63"/>
      <c r="H13664" s="106"/>
      <c r="I13664" s="106"/>
    </row>
    <row r="13665" spans="1:9" hidden="1" x14ac:dyDescent="0.25">
      <c r="A13665" s="224"/>
      <c r="B13665" s="71"/>
      <c r="C13665" s="107"/>
      <c r="D13665" s="57"/>
      <c r="E13665" s="66"/>
      <c r="F13665" s="76"/>
      <c r="G13665" s="63"/>
      <c r="H13665" s="106"/>
      <c r="I13665" s="106"/>
    </row>
    <row r="13666" spans="1:9" hidden="1" x14ac:dyDescent="0.25">
      <c r="A13666" s="224"/>
      <c r="B13666" s="56"/>
      <c r="C13666" s="126"/>
      <c r="D13666" s="57"/>
      <c r="E13666" s="66"/>
      <c r="F13666" s="62"/>
      <c r="G13666" s="63"/>
      <c r="H13666" s="106"/>
      <c r="I13666" s="106"/>
    </row>
    <row r="13667" spans="1:9" hidden="1" x14ac:dyDescent="0.25">
      <c r="A13667" s="224"/>
      <c r="B13667" s="56"/>
      <c r="C13667" s="126"/>
      <c r="D13667" s="57"/>
      <c r="E13667" s="66"/>
      <c r="F13667" s="62"/>
      <c r="G13667" s="63"/>
      <c r="H13667" s="106"/>
      <c r="I13667" s="106"/>
    </row>
    <row r="13668" spans="1:9" hidden="1" x14ac:dyDescent="0.25">
      <c r="A13668" s="224"/>
      <c r="B13668" s="68"/>
      <c r="C13668" s="72"/>
      <c r="D13668" s="57"/>
      <c r="E13668" s="66"/>
      <c r="F13668" s="76"/>
      <c r="G13668" s="63"/>
      <c r="H13668" s="106"/>
      <c r="I13668" s="106"/>
    </row>
    <row r="13669" spans="1:9" hidden="1" x14ac:dyDescent="0.25">
      <c r="A13669" s="224"/>
      <c r="B13669" s="56"/>
      <c r="C13669" s="56"/>
      <c r="D13669" s="57"/>
      <c r="E13669" s="66"/>
      <c r="F13669" s="76"/>
      <c r="G13669" s="203"/>
      <c r="H13669" s="106"/>
      <c r="I13669" s="106"/>
    </row>
    <row r="13670" spans="1:9" hidden="1" x14ac:dyDescent="0.25">
      <c r="A13670" s="224"/>
      <c r="B13670" s="56"/>
      <c r="C13670" s="56"/>
      <c r="D13670" s="57"/>
      <c r="E13670" s="66"/>
      <c r="F13670" s="76"/>
      <c r="G13670" s="63"/>
      <c r="H13670" s="106"/>
      <c r="I13670" s="106"/>
    </row>
    <row r="13671" spans="1:9" hidden="1" x14ac:dyDescent="0.25">
      <c r="A13671" s="224"/>
      <c r="B13671" s="68"/>
      <c r="C13671" s="56"/>
      <c r="D13671" s="57"/>
      <c r="E13671" s="66"/>
      <c r="F13671" s="76"/>
      <c r="G13671" s="63"/>
      <c r="H13671" s="266"/>
      <c r="I13671" s="106"/>
    </row>
    <row r="13672" spans="1:9" hidden="1" x14ac:dyDescent="0.25">
      <c r="A13672" s="224"/>
      <c r="B13672" s="56"/>
      <c r="C13672" s="56"/>
      <c r="D13672" s="57"/>
      <c r="E13672" s="66"/>
      <c r="F13672" s="76"/>
      <c r="G13672" s="63"/>
      <c r="H13672" s="106"/>
      <c r="I13672" s="125"/>
    </row>
    <row r="13673" spans="1:9" hidden="1" x14ac:dyDescent="0.25">
      <c r="A13673" s="224"/>
      <c r="B13673" s="55"/>
      <c r="C13673" s="72"/>
      <c r="D13673" s="57"/>
      <c r="E13673" s="66"/>
      <c r="F13673" s="76"/>
      <c r="G13673" s="63"/>
      <c r="H13673" s="266"/>
      <c r="I13673" s="106"/>
    </row>
    <row r="13674" spans="1:9" hidden="1" x14ac:dyDescent="0.25">
      <c r="A13674" s="224"/>
      <c r="B13674" s="81"/>
      <c r="C13674" s="81"/>
      <c r="D13674" s="57"/>
      <c r="E13674" s="66"/>
      <c r="F13674" s="76"/>
      <c r="G13674" s="63"/>
      <c r="H13674" s="106"/>
      <c r="I13674" s="106"/>
    </row>
    <row r="13675" spans="1:9" hidden="1" x14ac:dyDescent="0.25">
      <c r="A13675" s="224"/>
      <c r="B13675" s="56"/>
      <c r="C13675" s="56"/>
      <c r="D13675" s="105"/>
      <c r="E13675" s="66"/>
      <c r="F13675" s="203"/>
      <c r="G13675" s="63"/>
      <c r="H13675" s="106"/>
      <c r="I13675" s="106"/>
    </row>
    <row r="13676" spans="1:9" hidden="1" x14ac:dyDescent="0.25">
      <c r="A13676" s="224"/>
      <c r="B13676" s="95"/>
      <c r="C13676" s="56"/>
      <c r="D13676" s="105"/>
      <c r="E13676" s="66"/>
      <c r="F13676" s="203"/>
      <c r="G13676" s="63"/>
      <c r="H13676" s="106"/>
      <c r="I13676" s="106"/>
    </row>
    <row r="13677" spans="1:9" hidden="1" x14ac:dyDescent="0.25">
      <c r="A13677" s="224"/>
      <c r="B13677" s="95"/>
      <c r="C13677" s="56"/>
      <c r="D13677" s="57"/>
      <c r="E13677" s="66"/>
      <c r="F13677" s="203"/>
      <c r="G13677" s="63"/>
      <c r="H13677" s="106"/>
      <c r="I13677" s="106"/>
    </row>
    <row r="13678" spans="1:9" hidden="1" x14ac:dyDescent="0.25">
      <c r="A13678" s="224"/>
      <c r="B13678" s="55"/>
      <c r="C13678" s="56"/>
      <c r="D13678" s="57"/>
      <c r="E13678" s="86"/>
      <c r="F13678" s="62"/>
      <c r="G13678" s="63"/>
      <c r="H13678" s="106"/>
      <c r="I13678" s="106"/>
    </row>
    <row r="13679" spans="1:9" hidden="1" x14ac:dyDescent="0.25">
      <c r="A13679" s="224"/>
      <c r="B13679" s="56"/>
      <c r="C13679" s="56"/>
      <c r="D13679" s="105"/>
      <c r="E13679" s="66"/>
      <c r="F13679" s="203"/>
      <c r="G13679" s="63"/>
      <c r="H13679" s="106"/>
      <c r="I13679" s="106"/>
    </row>
    <row r="13680" spans="1:9" hidden="1" x14ac:dyDescent="0.25">
      <c r="A13680" s="224"/>
      <c r="B13680" s="55"/>
      <c r="C13680" s="56"/>
      <c r="D13680" s="105"/>
      <c r="E13680" s="66"/>
      <c r="F13680" s="203"/>
      <c r="G13680" s="203"/>
      <c r="H13680" s="106"/>
      <c r="I13680" s="70"/>
    </row>
    <row r="13681" spans="1:9" hidden="1" x14ac:dyDescent="0.25">
      <c r="A13681" s="224"/>
      <c r="B13681" s="56"/>
      <c r="C13681" s="56"/>
      <c r="D13681" s="57"/>
      <c r="E13681" s="66"/>
      <c r="F13681" s="76"/>
      <c r="G13681" s="63"/>
      <c r="H13681" s="106"/>
      <c r="I13681" s="70"/>
    </row>
    <row r="13682" spans="1:9" hidden="1" x14ac:dyDescent="0.25">
      <c r="A13682" s="224"/>
      <c r="B13682" s="56"/>
      <c r="C13682" s="56"/>
      <c r="D13682" s="105"/>
      <c r="E13682" s="66"/>
      <c r="F13682" s="203"/>
      <c r="G13682" s="63"/>
      <c r="H13682" s="106"/>
      <c r="I13682" s="125"/>
    </row>
    <row r="13683" spans="1:9" hidden="1" x14ac:dyDescent="0.25">
      <c r="A13683" s="224"/>
      <c r="B13683" s="56"/>
      <c r="C13683" s="56"/>
      <c r="D13683" s="105"/>
      <c r="E13683" s="66"/>
      <c r="F13683" s="203"/>
      <c r="G13683" s="63"/>
      <c r="H13683" s="106"/>
      <c r="I13683" s="106"/>
    </row>
    <row r="13684" spans="1:9" hidden="1" x14ac:dyDescent="0.25">
      <c r="A13684" s="224"/>
      <c r="B13684" s="56"/>
      <c r="C13684" s="56"/>
      <c r="D13684" s="57"/>
      <c r="E13684" s="66"/>
      <c r="F13684" s="62"/>
      <c r="G13684" s="63"/>
      <c r="H13684" s="106"/>
      <c r="I13684" s="106"/>
    </row>
    <row r="13685" spans="1:9" hidden="1" x14ac:dyDescent="0.25">
      <c r="A13685" s="224"/>
      <c r="B13685" s="56"/>
      <c r="C13685" s="71"/>
      <c r="D13685" s="57"/>
      <c r="E13685" s="66"/>
      <c r="F13685" s="76"/>
      <c r="G13685" s="203"/>
      <c r="H13685" s="266"/>
      <c r="I13685" s="106"/>
    </row>
    <row r="13686" spans="1:9" hidden="1" x14ac:dyDescent="0.25">
      <c r="A13686" s="224"/>
      <c r="B13686" s="56"/>
      <c r="C13686" s="56"/>
      <c r="D13686" s="57"/>
      <c r="E13686" s="66"/>
      <c r="F13686" s="76"/>
      <c r="G13686" s="63"/>
      <c r="H13686" s="106"/>
      <c r="I13686" s="106"/>
    </row>
    <row r="13687" spans="1:9" hidden="1" x14ac:dyDescent="0.25">
      <c r="A13687" s="224"/>
      <c r="B13687" s="56"/>
      <c r="C13687" s="56"/>
      <c r="D13687" s="57"/>
      <c r="E13687" s="66"/>
      <c r="F13687" s="62"/>
      <c r="G13687" s="63"/>
      <c r="H13687" s="106"/>
      <c r="I13687" s="106"/>
    </row>
    <row r="13688" spans="1:9" hidden="1" x14ac:dyDescent="0.25">
      <c r="A13688" s="224"/>
      <c r="B13688" s="56"/>
      <c r="C13688" s="56"/>
      <c r="D13688" s="57"/>
      <c r="E13688" s="66"/>
      <c r="F13688" s="76"/>
      <c r="G13688" s="63"/>
      <c r="H13688" s="106"/>
      <c r="I13688" s="106"/>
    </row>
    <row r="13689" spans="1:9" hidden="1" x14ac:dyDescent="0.25">
      <c r="A13689" s="224"/>
      <c r="B13689" s="56"/>
      <c r="C13689" s="56"/>
      <c r="D13689" s="57"/>
      <c r="E13689" s="66"/>
      <c r="F13689" s="76"/>
      <c r="G13689" s="63"/>
      <c r="H13689" s="106"/>
      <c r="I13689" s="106"/>
    </row>
    <row r="13690" spans="1:9" hidden="1" x14ac:dyDescent="0.25">
      <c r="A13690" s="224"/>
      <c r="B13690" s="56"/>
      <c r="C13690" s="56"/>
      <c r="D13690" s="105"/>
      <c r="E13690" s="66"/>
      <c r="F13690" s="76"/>
      <c r="G13690" s="63"/>
      <c r="H13690" s="106"/>
      <c r="I13690" s="106"/>
    </row>
    <row r="13691" spans="1:9" hidden="1" x14ac:dyDescent="0.25">
      <c r="A13691" s="224"/>
      <c r="B13691" s="56"/>
      <c r="C13691" s="56"/>
      <c r="D13691" s="105"/>
      <c r="E13691" s="66"/>
      <c r="F13691" s="76"/>
      <c r="G13691" s="203"/>
      <c r="H13691" s="106"/>
      <c r="I13691" s="106"/>
    </row>
    <row r="13692" spans="1:9" hidden="1" x14ac:dyDescent="0.25">
      <c r="A13692" s="224"/>
      <c r="B13692" s="56"/>
      <c r="C13692" s="56"/>
      <c r="D13692" s="105"/>
      <c r="E13692" s="66"/>
      <c r="F13692" s="76"/>
      <c r="G13692" s="203"/>
      <c r="H13692" s="106"/>
      <c r="I13692" s="106"/>
    </row>
    <row r="13693" spans="1:9" hidden="1" x14ac:dyDescent="0.25">
      <c r="A13693" s="224"/>
      <c r="B13693" s="71"/>
      <c r="C13693" s="107"/>
      <c r="D13693" s="57"/>
      <c r="E13693" s="66"/>
      <c r="F13693" s="76"/>
      <c r="G13693" s="63"/>
      <c r="H13693" s="106"/>
      <c r="I13693" s="106"/>
    </row>
    <row r="13694" spans="1:9" hidden="1" x14ac:dyDescent="0.25">
      <c r="A13694" s="224"/>
      <c r="B13694" s="56"/>
      <c r="C13694" s="56"/>
      <c r="D13694" s="105"/>
      <c r="E13694" s="66"/>
      <c r="F13694" s="246"/>
      <c r="G13694" s="63"/>
      <c r="H13694" s="106"/>
      <c r="I13694" s="106"/>
    </row>
    <row r="13695" spans="1:9" hidden="1" x14ac:dyDescent="0.25">
      <c r="A13695" s="224"/>
      <c r="B13695" s="55"/>
      <c r="C13695" s="72"/>
      <c r="D13695" s="57"/>
      <c r="E13695" s="66"/>
      <c r="F13695" s="76"/>
      <c r="G13695" s="63"/>
      <c r="H13695" s="106"/>
      <c r="I13695" s="106"/>
    </row>
    <row r="13696" spans="1:9" hidden="1" x14ac:dyDescent="0.25">
      <c r="A13696" s="224"/>
      <c r="B13696" s="56"/>
      <c r="C13696" s="56"/>
      <c r="D13696" s="57"/>
      <c r="E13696" s="66"/>
      <c r="F13696" s="76"/>
      <c r="G13696" s="63"/>
      <c r="H13696" s="106"/>
      <c r="I13696" s="106"/>
    </row>
    <row r="13697" spans="1:9" hidden="1" x14ac:dyDescent="0.25">
      <c r="A13697" s="224"/>
      <c r="B13697" s="56"/>
      <c r="C13697" s="56"/>
      <c r="D13697" s="57"/>
      <c r="E13697" s="66"/>
      <c r="F13697" s="62"/>
      <c r="G13697" s="63"/>
      <c r="H13697" s="106"/>
      <c r="I13697" s="106"/>
    </row>
    <row r="13698" spans="1:9" hidden="1" x14ac:dyDescent="0.25">
      <c r="A13698" s="224"/>
      <c r="B13698" s="56"/>
      <c r="C13698" s="56"/>
      <c r="D13698" s="57"/>
      <c r="E13698" s="66"/>
      <c r="F13698" s="76"/>
      <c r="G13698" s="203"/>
      <c r="H13698" s="266"/>
      <c r="I13698" s="106"/>
    </row>
    <row r="13699" spans="1:9" hidden="1" x14ac:dyDescent="0.25">
      <c r="A13699" s="224"/>
      <c r="B13699" s="55"/>
      <c r="C13699" s="56"/>
      <c r="D13699" s="105"/>
      <c r="E13699" s="66"/>
      <c r="F13699" s="246"/>
      <c r="G13699" s="203"/>
      <c r="H13699" s="106"/>
      <c r="I13699" s="106"/>
    </row>
    <row r="13700" spans="1:9" hidden="1" x14ac:dyDescent="0.25">
      <c r="A13700" s="224"/>
      <c r="B13700" s="56"/>
      <c r="C13700" s="56"/>
      <c r="D13700" s="57"/>
      <c r="E13700" s="66"/>
      <c r="F13700" s="62"/>
      <c r="G13700" s="63"/>
      <c r="H13700" s="266"/>
      <c r="I13700" s="106"/>
    </row>
    <row r="13701" spans="1:9" hidden="1" x14ac:dyDescent="0.25">
      <c r="A13701" s="224"/>
      <c r="B13701" s="74"/>
      <c r="C13701" s="518"/>
      <c r="D13701" s="57"/>
      <c r="E13701" s="66"/>
      <c r="F13701" s="67"/>
      <c r="G13701" s="63"/>
      <c r="H13701" s="106"/>
      <c r="I13701" s="106"/>
    </row>
    <row r="13702" spans="1:9" hidden="1" x14ac:dyDescent="0.25">
      <c r="A13702" s="224"/>
      <c r="B13702" s="56"/>
      <c r="C13702" s="56"/>
      <c r="D13702" s="57"/>
      <c r="E13702" s="66"/>
      <c r="F13702" s="67"/>
      <c r="G13702" s="63"/>
      <c r="H13702" s="106"/>
      <c r="I13702" s="106"/>
    </row>
    <row r="13703" spans="1:9" hidden="1" x14ac:dyDescent="0.25">
      <c r="A13703" s="224"/>
      <c r="B13703" s="56"/>
      <c r="C13703" s="56"/>
      <c r="D13703" s="105"/>
      <c r="E13703" s="66"/>
      <c r="F13703" s="246"/>
      <c r="G13703" s="63"/>
      <c r="H13703" s="106"/>
      <c r="I13703" s="106"/>
    </row>
    <row r="13704" spans="1:9" hidden="1" x14ac:dyDescent="0.25">
      <c r="A13704" s="224"/>
      <c r="B13704" s="56"/>
      <c r="C13704" s="65"/>
      <c r="D13704" s="105"/>
      <c r="E13704" s="66"/>
      <c r="F13704" s="76"/>
      <c r="G13704" s="63"/>
      <c r="H13704" s="106"/>
      <c r="I13704" s="106"/>
    </row>
    <row r="13705" spans="1:9" hidden="1" x14ac:dyDescent="0.25">
      <c r="A13705" s="224"/>
      <c r="B13705" s="56"/>
      <c r="C13705" s="65"/>
      <c r="D13705" s="105"/>
      <c r="E13705" s="66"/>
      <c r="F13705" s="76"/>
      <c r="G13705" s="203"/>
      <c r="H13705" s="106"/>
      <c r="I13705" s="106"/>
    </row>
    <row r="13706" spans="1:9" hidden="1" x14ac:dyDescent="0.25">
      <c r="A13706" s="224"/>
      <c r="B13706" s="56"/>
      <c r="C13706" s="65"/>
      <c r="D13706" s="105"/>
      <c r="E13706" s="66"/>
      <c r="F13706" s="76"/>
      <c r="G13706" s="203"/>
      <c r="H13706" s="106"/>
      <c r="I13706" s="106"/>
    </row>
    <row r="13707" spans="1:9" hidden="1" x14ac:dyDescent="0.25">
      <c r="A13707" s="224"/>
      <c r="B13707" s="56"/>
      <c r="C13707" s="65"/>
      <c r="D13707" s="57"/>
      <c r="E13707" s="66"/>
      <c r="F13707" s="76"/>
      <c r="G13707" s="63"/>
      <c r="H13707" s="106"/>
      <c r="I13707" s="106"/>
    </row>
    <row r="13708" spans="1:9" hidden="1" x14ac:dyDescent="0.25">
      <c r="A13708" s="224"/>
      <c r="B13708" s="56"/>
      <c r="C13708" s="65"/>
      <c r="D13708" s="105"/>
      <c r="E13708" s="66"/>
      <c r="F13708" s="76"/>
      <c r="G13708" s="63"/>
      <c r="H13708" s="106"/>
      <c r="I13708" s="106"/>
    </row>
    <row r="13709" spans="1:9" hidden="1" x14ac:dyDescent="0.25">
      <c r="A13709" s="224"/>
      <c r="B13709" s="56"/>
      <c r="C13709" s="65"/>
      <c r="D13709" s="57"/>
      <c r="E13709" s="66"/>
      <c r="F13709" s="76"/>
      <c r="G13709" s="63"/>
      <c r="H13709" s="106"/>
      <c r="I13709" s="106"/>
    </row>
    <row r="13710" spans="1:9" hidden="1" x14ac:dyDescent="0.25">
      <c r="A13710" s="224"/>
      <c r="B13710" s="56"/>
      <c r="C13710" s="75"/>
      <c r="D13710" s="105"/>
      <c r="E13710" s="66"/>
      <c r="F13710" s="203"/>
      <c r="G13710" s="63"/>
      <c r="H13710" s="106"/>
      <c r="I13710" s="106"/>
    </row>
    <row r="13711" spans="1:9" hidden="1" x14ac:dyDescent="0.25">
      <c r="A13711" s="224"/>
      <c r="B13711" s="60"/>
      <c r="C13711" s="56"/>
      <c r="D13711" s="57"/>
      <c r="E13711" s="66"/>
      <c r="F13711" s="76"/>
      <c r="G13711" s="63"/>
      <c r="H13711" s="266"/>
      <c r="I13711" s="106"/>
    </row>
    <row r="13712" spans="1:9" hidden="1" x14ac:dyDescent="0.25">
      <c r="A13712" s="224"/>
      <c r="B13712" s="56"/>
      <c r="C13712" s="178"/>
      <c r="D13712" s="57"/>
      <c r="E13712" s="66"/>
      <c r="F13712" s="76"/>
      <c r="G13712" s="63"/>
      <c r="H13712" s="106"/>
      <c r="I13712" s="106"/>
    </row>
    <row r="13713" spans="1:9" hidden="1" x14ac:dyDescent="0.25">
      <c r="A13713" s="224"/>
      <c r="B13713" s="68"/>
      <c r="C13713" s="56"/>
      <c r="D13713" s="57"/>
      <c r="E13713" s="66"/>
      <c r="F13713" s="76"/>
      <c r="G13713" s="63"/>
      <c r="H13713" s="106"/>
      <c r="I13713" s="106"/>
    </row>
    <row r="13714" spans="1:9" hidden="1" x14ac:dyDescent="0.25">
      <c r="A13714" s="224"/>
      <c r="B13714" s="56"/>
      <c r="C13714" s="56"/>
      <c r="D13714" s="105"/>
      <c r="E13714" s="66"/>
      <c r="F13714" s="246"/>
      <c r="G13714" s="63"/>
      <c r="H13714" s="106"/>
      <c r="I13714" s="106"/>
    </row>
    <row r="13715" spans="1:9" hidden="1" x14ac:dyDescent="0.25">
      <c r="A13715" s="224"/>
      <c r="B13715" s="56"/>
      <c r="C13715" s="56"/>
      <c r="D13715" s="57"/>
      <c r="E13715" s="66"/>
      <c r="F13715" s="76"/>
      <c r="G13715" s="63"/>
      <c r="H13715" s="106"/>
      <c r="I13715" s="106"/>
    </row>
    <row r="13716" spans="1:9" hidden="1" x14ac:dyDescent="0.25">
      <c r="A13716" s="224"/>
      <c r="B13716" s="71"/>
      <c r="C13716" s="56"/>
      <c r="D13716" s="57"/>
      <c r="E13716" s="66"/>
      <c r="F13716" s="76"/>
      <c r="G13716" s="63"/>
      <c r="H13716" s="106"/>
      <c r="I13716" s="106"/>
    </row>
    <row r="13717" spans="1:9" hidden="1" x14ac:dyDescent="0.25">
      <c r="A13717" s="224"/>
      <c r="B13717" s="55"/>
      <c r="C13717" s="56"/>
      <c r="D13717" s="57"/>
      <c r="E13717" s="66"/>
      <c r="F13717" s="76"/>
      <c r="G13717" s="63"/>
      <c r="H13717" s="106"/>
      <c r="I13717" s="106"/>
    </row>
    <row r="13718" spans="1:9" hidden="1" x14ac:dyDescent="0.25">
      <c r="A13718" s="224"/>
      <c r="B13718" s="81"/>
      <c r="C13718" s="56"/>
      <c r="D13718" s="57"/>
      <c r="E13718" s="66"/>
      <c r="F13718" s="76"/>
      <c r="G13718" s="63"/>
      <c r="H13718" s="106"/>
      <c r="I13718" s="106"/>
    </row>
    <row r="13719" spans="1:9" hidden="1" x14ac:dyDescent="0.25">
      <c r="A13719" s="224"/>
      <c r="B13719" s="56"/>
      <c r="C13719" s="56"/>
      <c r="D13719" s="57"/>
      <c r="E13719" s="66"/>
      <c r="F13719" s="76"/>
      <c r="G13719" s="63"/>
      <c r="H13719" s="106"/>
      <c r="I13719" s="106"/>
    </row>
    <row r="13720" spans="1:9" hidden="1" x14ac:dyDescent="0.25">
      <c r="A13720" s="224"/>
      <c r="B13720" s="71"/>
      <c r="C13720" s="107"/>
      <c r="D13720" s="57"/>
      <c r="E13720" s="66"/>
      <c r="F13720" s="76"/>
      <c r="G13720" s="63"/>
      <c r="H13720" s="106"/>
      <c r="I13720" s="106"/>
    </row>
    <row r="13721" spans="1:9" hidden="1" x14ac:dyDescent="0.25">
      <c r="A13721" s="224"/>
      <c r="B13721" s="56"/>
      <c r="C13721" s="56"/>
      <c r="D13721" s="105"/>
      <c r="E13721" s="66"/>
      <c r="F13721" s="246"/>
      <c r="G13721" s="203"/>
      <c r="H13721" s="106"/>
      <c r="I13721" s="106"/>
    </row>
    <row r="13722" spans="1:9" hidden="1" x14ac:dyDescent="0.25">
      <c r="A13722" s="224"/>
      <c r="B13722" s="56"/>
      <c r="C13722" s="56"/>
      <c r="D13722" s="105"/>
      <c r="E13722" s="66"/>
      <c r="F13722" s="203"/>
      <c r="G13722" s="203"/>
      <c r="H13722" s="266"/>
      <c r="I13722" s="509"/>
    </row>
    <row r="13723" spans="1:9" hidden="1" x14ac:dyDescent="0.25">
      <c r="A13723" s="224"/>
      <c r="B13723" s="507"/>
      <c r="C13723" s="452"/>
      <c r="D13723" s="259"/>
      <c r="E13723" s="260"/>
      <c r="F13723" s="451"/>
      <c r="G13723" s="262"/>
      <c r="H13723" s="106"/>
      <c r="I13723" s="106"/>
    </row>
    <row r="13724" spans="1:9" hidden="1" x14ac:dyDescent="0.25">
      <c r="A13724" s="224"/>
      <c r="B13724" s="56"/>
      <c r="C13724" s="56"/>
      <c r="D13724" s="57"/>
      <c r="E13724" s="66"/>
      <c r="F13724" s="62"/>
      <c r="G13724" s="203"/>
      <c r="H13724" s="513"/>
      <c r="I13724" s="106"/>
    </row>
    <row r="13725" spans="1:9" hidden="1" x14ac:dyDescent="0.25">
      <c r="A13725" s="224"/>
      <c r="B13725" s="60"/>
      <c r="C13725" s="56"/>
      <c r="D13725" s="57"/>
      <c r="E13725" s="66"/>
      <c r="F13725" s="76"/>
      <c r="G13725" s="203"/>
      <c r="H13725" s="106"/>
      <c r="I13725" s="106"/>
    </row>
    <row r="13726" spans="1:9" hidden="1" x14ac:dyDescent="0.25">
      <c r="A13726" s="224"/>
      <c r="B13726" s="55"/>
      <c r="C13726" s="56"/>
      <c r="D13726" s="57"/>
      <c r="E13726" s="66"/>
      <c r="F13726" s="76"/>
      <c r="G13726" s="63"/>
      <c r="H13726" s="106"/>
      <c r="I13726" s="106"/>
    </row>
    <row r="13727" spans="1:9" hidden="1" x14ac:dyDescent="0.25">
      <c r="A13727" s="224"/>
      <c r="B13727" s="81"/>
      <c r="C13727" s="56"/>
      <c r="D13727" s="57"/>
      <c r="E13727" s="66"/>
      <c r="F13727" s="76"/>
      <c r="G13727" s="63"/>
      <c r="H13727" s="106"/>
      <c r="I13727" s="106"/>
    </row>
    <row r="13728" spans="1:9" hidden="1" x14ac:dyDescent="0.25">
      <c r="A13728" s="224"/>
      <c r="B13728" s="60"/>
      <c r="C13728" s="56"/>
      <c r="D13728" s="57"/>
      <c r="E13728" s="66"/>
      <c r="F13728" s="76"/>
      <c r="G13728" s="63"/>
      <c r="H13728" s="106"/>
      <c r="I13728" s="106"/>
    </row>
    <row r="13729" spans="1:9" hidden="1" x14ac:dyDescent="0.25">
      <c r="A13729" s="224"/>
      <c r="B13729" s="60"/>
      <c r="C13729" s="56"/>
      <c r="D13729" s="57"/>
      <c r="E13729" s="66"/>
      <c r="F13729" s="76"/>
      <c r="G13729" s="63"/>
      <c r="H13729" s="106"/>
      <c r="I13729" s="106"/>
    </row>
    <row r="13730" spans="1:9" hidden="1" x14ac:dyDescent="0.25">
      <c r="A13730" s="224"/>
      <c r="B13730" s="56"/>
      <c r="C13730" s="56"/>
      <c r="D13730" s="57"/>
      <c r="E13730" s="66"/>
      <c r="F13730" s="62"/>
      <c r="G13730" s="63"/>
      <c r="H13730" s="106"/>
      <c r="I13730" s="106"/>
    </row>
    <row r="13731" spans="1:9" hidden="1" x14ac:dyDescent="0.25">
      <c r="A13731" s="224"/>
      <c r="B13731" s="56"/>
      <c r="C13731" s="56"/>
      <c r="D13731" s="105"/>
      <c r="E13731" s="66"/>
      <c r="F13731" s="203"/>
      <c r="G13731" s="63"/>
      <c r="H13731" s="106"/>
      <c r="I13731" s="106"/>
    </row>
    <row r="13732" spans="1:9" hidden="1" x14ac:dyDescent="0.25">
      <c r="A13732" s="224"/>
      <c r="B13732" s="55"/>
      <c r="C13732" s="56"/>
      <c r="D13732" s="57"/>
      <c r="E13732" s="86"/>
      <c r="F13732" s="62"/>
      <c r="G13732" s="63"/>
      <c r="H13732" s="106"/>
      <c r="I13732" s="106"/>
    </row>
    <row r="13733" spans="1:9" hidden="1" x14ac:dyDescent="0.25">
      <c r="A13733" s="224"/>
      <c r="B13733" s="56"/>
      <c r="C13733" s="56"/>
      <c r="D13733" s="57"/>
      <c r="E13733" s="66"/>
      <c r="F13733" s="62"/>
      <c r="G13733" s="63"/>
      <c r="H13733" s="106"/>
      <c r="I13733" s="106"/>
    </row>
    <row r="13734" spans="1:9" hidden="1" x14ac:dyDescent="0.25">
      <c r="A13734" s="224"/>
      <c r="B13734" s="56"/>
      <c r="C13734" s="56"/>
      <c r="D13734" s="519"/>
      <c r="E13734" s="66"/>
      <c r="F13734" s="63"/>
      <c r="G13734" s="63"/>
      <c r="H13734" s="106"/>
      <c r="I13734" s="106"/>
    </row>
    <row r="13735" spans="1:9" hidden="1" x14ac:dyDescent="0.25">
      <c r="A13735" s="224"/>
      <c r="B13735" s="60"/>
      <c r="C13735" s="151"/>
      <c r="D13735" s="105"/>
      <c r="E13735" s="66"/>
      <c r="F13735" s="63"/>
      <c r="G13735" s="63"/>
      <c r="H13735" s="106"/>
      <c r="I13735" s="106"/>
    </row>
    <row r="13736" spans="1:9" hidden="1" x14ac:dyDescent="0.25">
      <c r="A13736" s="224"/>
      <c r="B13736" s="56"/>
      <c r="C13736" s="56"/>
      <c r="D13736" s="57"/>
      <c r="E13736" s="66"/>
      <c r="F13736" s="62"/>
      <c r="G13736" s="63"/>
      <c r="H13736" s="106"/>
      <c r="I13736" s="106"/>
    </row>
    <row r="13737" spans="1:9" hidden="1" x14ac:dyDescent="0.25">
      <c r="A13737" s="224"/>
      <c r="B13737" s="56"/>
      <c r="C13737" s="71"/>
      <c r="D13737" s="105"/>
      <c r="E13737" s="66"/>
      <c r="F13737" s="203"/>
      <c r="G13737" s="63"/>
      <c r="H13737" s="266"/>
      <c r="I13737" s="106"/>
    </row>
    <row r="13738" spans="1:9" hidden="1" x14ac:dyDescent="0.25">
      <c r="A13738" s="224"/>
      <c r="B13738" s="56"/>
      <c r="C13738" s="56"/>
      <c r="D13738" s="105"/>
      <c r="E13738" s="66"/>
      <c r="F13738" s="203"/>
      <c r="G13738" s="63"/>
      <c r="H13738" s="106"/>
      <c r="I13738" s="106"/>
    </row>
    <row r="13739" spans="1:9" hidden="1" x14ac:dyDescent="0.25">
      <c r="A13739" s="224"/>
      <c r="B13739" s="56"/>
      <c r="C13739" s="56"/>
      <c r="D13739" s="57"/>
      <c r="E13739" s="66"/>
      <c r="F13739" s="77"/>
      <c r="G13739" s="63"/>
      <c r="H13739" s="106"/>
      <c r="I13739" s="106"/>
    </row>
    <row r="13740" spans="1:9" hidden="1" x14ac:dyDescent="0.25">
      <c r="A13740" s="224"/>
      <c r="B13740" s="68"/>
      <c r="C13740" s="56"/>
      <c r="D13740" s="105"/>
      <c r="E13740" s="66"/>
      <c r="F13740" s="77"/>
      <c r="G13740" s="63"/>
      <c r="H13740" s="106"/>
      <c r="I13740" s="106"/>
    </row>
    <row r="13741" spans="1:9" hidden="1" x14ac:dyDescent="0.25">
      <c r="A13741" s="224"/>
      <c r="B13741" s="56"/>
      <c r="C13741" s="56"/>
      <c r="D13741" s="57"/>
      <c r="E13741" s="66"/>
      <c r="F13741" s="76"/>
      <c r="G13741" s="63"/>
      <c r="H13741" s="106"/>
      <c r="I13741" s="106"/>
    </row>
    <row r="13742" spans="1:9" hidden="1" x14ac:dyDescent="0.25">
      <c r="A13742" s="224"/>
      <c r="B13742" s="60"/>
      <c r="C13742" s="151"/>
      <c r="D13742" s="105"/>
      <c r="E13742" s="66"/>
      <c r="F13742" s="63"/>
      <c r="G13742" s="63"/>
      <c r="H13742" s="106"/>
      <c r="I13742" s="106"/>
    </row>
    <row r="13743" spans="1:9" hidden="1" x14ac:dyDescent="0.25">
      <c r="A13743" s="224"/>
      <c r="B13743" s="56"/>
      <c r="C13743" s="56"/>
      <c r="D13743" s="57"/>
      <c r="E13743" s="66"/>
      <c r="F13743" s="62"/>
      <c r="G13743" s="203"/>
      <c r="H13743" s="106"/>
      <c r="I13743" s="106"/>
    </row>
    <row r="13744" spans="1:9" hidden="1" x14ac:dyDescent="0.25">
      <c r="A13744" s="224"/>
      <c r="B13744" s="56"/>
      <c r="C13744" s="56"/>
      <c r="D13744" s="57"/>
      <c r="E13744" s="66"/>
      <c r="F13744" s="76"/>
      <c r="G13744" s="63"/>
      <c r="H13744" s="106"/>
      <c r="I13744" s="106"/>
    </row>
    <row r="13745" spans="1:9" hidden="1" x14ac:dyDescent="0.25">
      <c r="A13745" s="224"/>
      <c r="B13745" s="56"/>
      <c r="C13745" s="56"/>
      <c r="D13745" s="105"/>
      <c r="E13745" s="66"/>
      <c r="F13745" s="203"/>
      <c r="G13745" s="63"/>
      <c r="H13745" s="106"/>
      <c r="I13745" s="106"/>
    </row>
    <row r="13746" spans="1:9" hidden="1" x14ac:dyDescent="0.25">
      <c r="A13746" s="224"/>
      <c r="B13746" s="56"/>
      <c r="C13746" s="56"/>
      <c r="D13746" s="105"/>
      <c r="E13746" s="66"/>
      <c r="F13746" s="203"/>
      <c r="G13746" s="63"/>
      <c r="H13746" s="106"/>
      <c r="I13746" s="106"/>
    </row>
    <row r="13747" spans="1:9" hidden="1" x14ac:dyDescent="0.25">
      <c r="A13747" s="224"/>
      <c r="B13747" s="56"/>
      <c r="C13747" s="75"/>
      <c r="D13747" s="105"/>
      <c r="E13747" s="66"/>
      <c r="F13747" s="203"/>
      <c r="G13747" s="63"/>
      <c r="H13747" s="106"/>
      <c r="I13747" s="106"/>
    </row>
    <row r="13748" spans="1:9" hidden="1" x14ac:dyDescent="0.25">
      <c r="A13748" s="224"/>
      <c r="B13748" s="56"/>
      <c r="C13748" s="56"/>
      <c r="D13748" s="57"/>
      <c r="E13748" s="66"/>
      <c r="F13748" s="62"/>
      <c r="G13748" s="203"/>
      <c r="H13748" s="266"/>
      <c r="I13748" s="106"/>
    </row>
    <row r="13749" spans="1:9" hidden="1" x14ac:dyDescent="0.25">
      <c r="A13749" s="224"/>
      <c r="B13749" s="68"/>
      <c r="C13749" s="56"/>
      <c r="D13749" s="57"/>
      <c r="E13749" s="66"/>
      <c r="F13749" s="76"/>
      <c r="G13749" s="63"/>
      <c r="H13749" s="266"/>
      <c r="I13749" s="106"/>
    </row>
    <row r="13750" spans="1:9" hidden="1" x14ac:dyDescent="0.25">
      <c r="A13750" s="224"/>
      <c r="B13750" s="56"/>
      <c r="C13750" s="56"/>
      <c r="D13750" s="105"/>
      <c r="E13750" s="66"/>
      <c r="F13750" s="246"/>
      <c r="G13750" s="63"/>
      <c r="H13750" s="266"/>
      <c r="I13750" s="125"/>
    </row>
    <row r="13751" spans="1:9" hidden="1" x14ac:dyDescent="0.25">
      <c r="A13751" s="224"/>
      <c r="B13751" s="55"/>
      <c r="C13751" s="56"/>
      <c r="D13751" s="57"/>
      <c r="E13751" s="66"/>
      <c r="F13751" s="76"/>
      <c r="G13751" s="63"/>
      <c r="H13751" s="266"/>
      <c r="I13751" s="125"/>
    </row>
    <row r="13752" spans="1:9" hidden="1" x14ac:dyDescent="0.25">
      <c r="A13752" s="224"/>
      <c r="B13752" s="60"/>
      <c r="C13752" s="151"/>
      <c r="D13752" s="105"/>
      <c r="E13752" s="66"/>
      <c r="F13752" s="63"/>
      <c r="G13752" s="63"/>
      <c r="H13752" s="106"/>
      <c r="I13752" s="106"/>
    </row>
    <row r="13753" spans="1:9" hidden="1" x14ac:dyDescent="0.25">
      <c r="A13753" s="224"/>
      <c r="B13753" s="56"/>
      <c r="C13753" s="56"/>
      <c r="D13753" s="105"/>
      <c r="E13753" s="66"/>
      <c r="F13753" s="246"/>
      <c r="G13753" s="203"/>
      <c r="H13753" s="106"/>
      <c r="I13753" s="106"/>
    </row>
    <row r="13754" spans="1:9" hidden="1" x14ac:dyDescent="0.25">
      <c r="A13754" s="224"/>
      <c r="B13754" s="56"/>
      <c r="C13754" s="56"/>
      <c r="D13754" s="105"/>
      <c r="E13754" s="66"/>
      <c r="F13754" s="203"/>
      <c r="G13754" s="203"/>
      <c r="H13754" s="266"/>
      <c r="I13754" s="106"/>
    </row>
    <row r="13755" spans="1:9" hidden="1" x14ac:dyDescent="0.25">
      <c r="A13755" s="224"/>
      <c r="B13755" s="56"/>
      <c r="C13755" s="56"/>
      <c r="D13755" s="57"/>
      <c r="E13755" s="66"/>
      <c r="F13755" s="62"/>
      <c r="G13755" s="203"/>
      <c r="H13755" s="106"/>
      <c r="I13755" s="106"/>
    </row>
    <row r="13756" spans="1:9" hidden="1" x14ac:dyDescent="0.25">
      <c r="A13756" s="224"/>
      <c r="B13756" s="56"/>
      <c r="C13756" s="111"/>
      <c r="D13756" s="57"/>
      <c r="E13756" s="66"/>
      <c r="F13756" s="76"/>
      <c r="G13756" s="63"/>
      <c r="H13756" s="106"/>
      <c r="I13756" s="106"/>
    </row>
    <row r="13757" spans="1:9" hidden="1" x14ac:dyDescent="0.25">
      <c r="A13757" s="224"/>
      <c r="B13757" s="56"/>
      <c r="C13757" s="56"/>
      <c r="D13757" s="57"/>
      <c r="E13757" s="66"/>
      <c r="F13757" s="62"/>
      <c r="G13757" s="63"/>
      <c r="H13757" s="106"/>
      <c r="I13757" s="106"/>
    </row>
    <row r="13758" spans="1:9" hidden="1" x14ac:dyDescent="0.25">
      <c r="A13758" s="224"/>
      <c r="B13758" s="56"/>
      <c r="C13758" s="56"/>
      <c r="D13758" s="57"/>
      <c r="E13758" s="66"/>
      <c r="F13758" s="67"/>
      <c r="G13758" s="63"/>
      <c r="H13758" s="106"/>
      <c r="I13758" s="106"/>
    </row>
    <row r="13759" spans="1:9" hidden="1" x14ac:dyDescent="0.25">
      <c r="A13759" s="224"/>
      <c r="B13759" s="56"/>
      <c r="C13759" s="56"/>
      <c r="D13759" s="57"/>
      <c r="E13759" s="66"/>
      <c r="F13759" s="67"/>
      <c r="G13759" s="63"/>
      <c r="H13759" s="106"/>
      <c r="I13759" s="106"/>
    </row>
    <row r="13760" spans="1:9" hidden="1" x14ac:dyDescent="0.25">
      <c r="A13760" s="224"/>
      <c r="B13760" s="56"/>
      <c r="C13760" s="75"/>
      <c r="D13760" s="105"/>
      <c r="E13760" s="66"/>
      <c r="F13760" s="203"/>
      <c r="G13760" s="63"/>
      <c r="H13760" s="106"/>
      <c r="I13760" s="106"/>
    </row>
    <row r="13761" spans="1:9" hidden="1" x14ac:dyDescent="0.25">
      <c r="A13761" s="224"/>
      <c r="B13761" s="56"/>
      <c r="C13761" s="56"/>
      <c r="D13761" s="57"/>
      <c r="E13761" s="66"/>
      <c r="F13761" s="76"/>
      <c r="G13761" s="63"/>
      <c r="H13761" s="106"/>
      <c r="I13761" s="106"/>
    </row>
    <row r="13762" spans="1:9" hidden="1" x14ac:dyDescent="0.25">
      <c r="A13762" s="224"/>
      <c r="B13762" s="56"/>
      <c r="C13762" s="56"/>
      <c r="D13762" s="57"/>
      <c r="E13762" s="66"/>
      <c r="F13762" s="76"/>
      <c r="G13762" s="63"/>
      <c r="H13762" s="106"/>
      <c r="I13762" s="106"/>
    </row>
    <row r="13763" spans="1:9" hidden="1" x14ac:dyDescent="0.25">
      <c r="A13763" s="224"/>
      <c r="B13763" s="60"/>
      <c r="C13763" s="56"/>
      <c r="D13763" s="57"/>
      <c r="E13763" s="66"/>
      <c r="F13763" s="76"/>
      <c r="G13763" s="63"/>
      <c r="H13763" s="106"/>
      <c r="I13763" s="106"/>
    </row>
    <row r="13764" spans="1:9" hidden="1" x14ac:dyDescent="0.25">
      <c r="A13764" s="224"/>
      <c r="B13764" s="56"/>
      <c r="C13764" s="56"/>
      <c r="D13764" s="57"/>
      <c r="E13764" s="66"/>
      <c r="F13764" s="76"/>
      <c r="G13764" s="63"/>
      <c r="H13764" s="106"/>
      <c r="I13764" s="106"/>
    </row>
    <row r="13765" spans="1:9" hidden="1" x14ac:dyDescent="0.25">
      <c r="A13765" s="224"/>
      <c r="B13765" s="55"/>
      <c r="C13765" s="72"/>
      <c r="D13765" s="57"/>
      <c r="E13765" s="66"/>
      <c r="F13765" s="62"/>
      <c r="G13765" s="63"/>
      <c r="H13765" s="106"/>
      <c r="I13765" s="106"/>
    </row>
    <row r="13766" spans="1:9" hidden="1" x14ac:dyDescent="0.25">
      <c r="A13766" s="224"/>
      <c r="B13766" s="56"/>
      <c r="C13766" s="56"/>
      <c r="D13766" s="519"/>
      <c r="E13766" s="66"/>
      <c r="F13766" s="63"/>
      <c r="G13766" s="63"/>
      <c r="H13766" s="106"/>
      <c r="I13766" s="106"/>
    </row>
    <row r="13767" spans="1:9" hidden="1" x14ac:dyDescent="0.25">
      <c r="A13767" s="224"/>
      <c r="B13767" s="65"/>
      <c r="C13767" s="194"/>
      <c r="D13767" s="105"/>
      <c r="E13767" s="66"/>
      <c r="F13767" s="203"/>
      <c r="G13767" s="63"/>
      <c r="H13767" s="106"/>
      <c r="I13767" s="106"/>
    </row>
    <row r="13768" spans="1:9" hidden="1" x14ac:dyDescent="0.25">
      <c r="A13768" s="224"/>
      <c r="B13768" s="56"/>
      <c r="C13768" s="56"/>
      <c r="D13768" s="57"/>
      <c r="E13768" s="66"/>
      <c r="F13768" s="62"/>
      <c r="G13768" s="63"/>
      <c r="H13768" s="106"/>
      <c r="I13768" s="106"/>
    </row>
    <row r="13769" spans="1:9" hidden="1" x14ac:dyDescent="0.25">
      <c r="A13769" s="224"/>
      <c r="B13769" s="55"/>
      <c r="C13769" s="56"/>
      <c r="D13769" s="57"/>
      <c r="E13769" s="66"/>
      <c r="F13769" s="76"/>
      <c r="G13769" s="63"/>
      <c r="H13769" s="266"/>
      <c r="I13769" s="106"/>
    </row>
    <row r="13770" spans="1:9" hidden="1" x14ac:dyDescent="0.25">
      <c r="A13770" s="224"/>
      <c r="B13770" s="56"/>
      <c r="C13770" s="56"/>
      <c r="D13770" s="57"/>
      <c r="E13770" s="66"/>
      <c r="F13770" s="77"/>
      <c r="G13770" s="63"/>
      <c r="H13770" s="106"/>
      <c r="I13770" s="106"/>
    </row>
    <row r="13771" spans="1:9" hidden="1" x14ac:dyDescent="0.25">
      <c r="A13771" s="224"/>
      <c r="B13771" s="56"/>
      <c r="C13771" s="111"/>
      <c r="D13771" s="105"/>
      <c r="E13771" s="66"/>
      <c r="F13771" s="77"/>
      <c r="G13771" s="63"/>
      <c r="H13771" s="106"/>
      <c r="I13771" s="106"/>
    </row>
    <row r="13772" spans="1:9" hidden="1" x14ac:dyDescent="0.25">
      <c r="A13772" s="224"/>
      <c r="B13772" s="56"/>
      <c r="C13772" s="56"/>
      <c r="D13772" s="105"/>
      <c r="E13772" s="66"/>
      <c r="F13772" s="203"/>
      <c r="G13772" s="63"/>
      <c r="H13772" s="106"/>
      <c r="I13772" s="106"/>
    </row>
    <row r="13773" spans="1:9" hidden="1" x14ac:dyDescent="0.25">
      <c r="A13773" s="224"/>
      <c r="B13773" s="56"/>
      <c r="C13773" s="56"/>
      <c r="D13773" s="105"/>
      <c r="E13773" s="66"/>
      <c r="F13773" s="63"/>
      <c r="G13773" s="63"/>
      <c r="H13773" s="106"/>
      <c r="I13773" s="106"/>
    </row>
    <row r="13774" spans="1:9" hidden="1" x14ac:dyDescent="0.25">
      <c r="A13774" s="224"/>
      <c r="B13774" s="68"/>
      <c r="C13774" s="56"/>
      <c r="D13774" s="57"/>
      <c r="E13774" s="66"/>
      <c r="F13774" s="62"/>
      <c r="G13774" s="203"/>
      <c r="H13774" s="106"/>
      <c r="I13774" s="106"/>
    </row>
    <row r="13775" spans="1:9" hidden="1" x14ac:dyDescent="0.25">
      <c r="A13775" s="224"/>
      <c r="B13775" s="56"/>
      <c r="C13775" s="56"/>
      <c r="D13775" s="57"/>
      <c r="E13775" s="66"/>
      <c r="F13775" s="76"/>
      <c r="G13775" s="63"/>
      <c r="H13775" s="106"/>
      <c r="I13775" s="106"/>
    </row>
    <row r="13776" spans="1:9" hidden="1" x14ac:dyDescent="0.25">
      <c r="A13776" s="224"/>
      <c r="B13776" s="56"/>
      <c r="C13776" s="56"/>
      <c r="D13776" s="105"/>
      <c r="E13776" s="66"/>
      <c r="F13776" s="203"/>
      <c r="G13776" s="63"/>
      <c r="H13776" s="106"/>
      <c r="I13776" s="106"/>
    </row>
    <row r="13777" spans="1:9" hidden="1" x14ac:dyDescent="0.25">
      <c r="A13777" s="224"/>
      <c r="B13777" s="56"/>
      <c r="C13777" s="56"/>
      <c r="D13777" s="57"/>
      <c r="E13777" s="66"/>
      <c r="F13777" s="62"/>
      <c r="G13777" s="203"/>
      <c r="H13777" s="266"/>
      <c r="I13777" s="106"/>
    </row>
    <row r="13778" spans="1:9" hidden="1" x14ac:dyDescent="0.25">
      <c r="A13778" s="224"/>
      <c r="B13778" s="60"/>
      <c r="C13778" s="151"/>
      <c r="D13778" s="57"/>
      <c r="E13778" s="66"/>
      <c r="F13778" s="76"/>
      <c r="G13778" s="63"/>
      <c r="H13778" s="266"/>
      <c r="I13778" s="106"/>
    </row>
    <row r="13779" spans="1:9" hidden="1" x14ac:dyDescent="0.25">
      <c r="A13779" s="224"/>
      <c r="B13779" s="56"/>
      <c r="C13779" s="56"/>
      <c r="D13779" s="105"/>
      <c r="E13779" s="66"/>
      <c r="F13779" s="246"/>
      <c r="G13779" s="63"/>
      <c r="H13779" s="266"/>
      <c r="I13779" s="106"/>
    </row>
    <row r="13780" spans="1:9" hidden="1" x14ac:dyDescent="0.25">
      <c r="A13780" s="224"/>
      <c r="B13780" s="56"/>
      <c r="C13780" s="56"/>
      <c r="D13780" s="105"/>
      <c r="E13780" s="66"/>
      <c r="F13780" s="203"/>
      <c r="G13780" s="63"/>
      <c r="H13780" s="266"/>
      <c r="I13780" s="106"/>
    </row>
    <row r="13781" spans="1:9" hidden="1" x14ac:dyDescent="0.25">
      <c r="A13781" s="224"/>
      <c r="B13781" s="68"/>
      <c r="C13781" s="74"/>
      <c r="D13781" s="105"/>
      <c r="E13781" s="66"/>
      <c r="F13781" s="203"/>
      <c r="G13781" s="63"/>
      <c r="H13781" s="106"/>
      <c r="I13781" s="106"/>
    </row>
    <row r="13782" spans="1:9" hidden="1" x14ac:dyDescent="0.25">
      <c r="A13782" s="224"/>
      <c r="B13782" s="56"/>
      <c r="C13782" s="178"/>
      <c r="D13782" s="57"/>
      <c r="E13782" s="66"/>
      <c r="F13782" s="203"/>
      <c r="G13782" s="63"/>
      <c r="H13782" s="106"/>
      <c r="I13782" s="106"/>
    </row>
    <row r="13783" spans="1:9" hidden="1" x14ac:dyDescent="0.25">
      <c r="A13783" s="224"/>
      <c r="B13783" s="56"/>
      <c r="C13783" s="56"/>
      <c r="D13783" s="105"/>
      <c r="E13783" s="66"/>
      <c r="F13783" s="246"/>
      <c r="G13783" s="63"/>
      <c r="H13783" s="106"/>
      <c r="I13783" s="106"/>
    </row>
    <row r="13784" spans="1:9" hidden="1" x14ac:dyDescent="0.25">
      <c r="A13784" s="224"/>
      <c r="B13784" s="60"/>
      <c r="C13784" s="107"/>
      <c r="D13784" s="105"/>
      <c r="E13784" s="66"/>
      <c r="F13784" s="203"/>
      <c r="G13784" s="203"/>
      <c r="H13784" s="106"/>
      <c r="I13784" s="106"/>
    </row>
    <row r="13785" spans="1:9" hidden="1" x14ac:dyDescent="0.25">
      <c r="A13785" s="224"/>
      <c r="B13785" s="187"/>
      <c r="C13785" s="81"/>
      <c r="D13785" s="57"/>
      <c r="E13785" s="66"/>
      <c r="F13785" s="76"/>
      <c r="G13785" s="63"/>
      <c r="H13785" s="106"/>
      <c r="I13785" s="106"/>
    </row>
    <row r="13786" spans="1:9" hidden="1" x14ac:dyDescent="0.25">
      <c r="A13786" s="224"/>
      <c r="B13786" s="56"/>
      <c r="C13786" s="56"/>
      <c r="D13786" s="57"/>
      <c r="E13786" s="66"/>
      <c r="F13786" s="76"/>
      <c r="G13786" s="63"/>
      <c r="H13786" s="106"/>
      <c r="I13786" s="125"/>
    </row>
    <row r="13787" spans="1:9" hidden="1" x14ac:dyDescent="0.25">
      <c r="A13787" s="224"/>
      <c r="B13787" s="56"/>
      <c r="C13787" s="56"/>
      <c r="D13787" s="57"/>
      <c r="E13787" s="66"/>
      <c r="F13787" s="76"/>
      <c r="G13787" s="63"/>
      <c r="H13787" s="106"/>
      <c r="I13787" s="125"/>
    </row>
    <row r="13788" spans="1:9" hidden="1" x14ac:dyDescent="0.25">
      <c r="A13788" s="224"/>
      <c r="B13788" s="68"/>
      <c r="C13788" s="157"/>
      <c r="D13788" s="57"/>
      <c r="E13788" s="66"/>
      <c r="F13788" s="62"/>
      <c r="G13788" s="63"/>
      <c r="H13788" s="106"/>
      <c r="I13788" s="125"/>
    </row>
    <row r="13789" spans="1:9" hidden="1" x14ac:dyDescent="0.25">
      <c r="A13789" s="224"/>
      <c r="B13789" s="60"/>
      <c r="C13789" s="56"/>
      <c r="D13789" s="57"/>
      <c r="E13789" s="66"/>
      <c r="F13789" s="76"/>
      <c r="G13789" s="63"/>
      <c r="H13789" s="106"/>
      <c r="I13789" s="125"/>
    </row>
    <row r="13790" spans="1:9" hidden="1" x14ac:dyDescent="0.25">
      <c r="A13790" s="224"/>
      <c r="B13790" s="68"/>
      <c r="C13790" s="72"/>
      <c r="D13790" s="105"/>
      <c r="E13790" s="66"/>
      <c r="F13790" s="203"/>
      <c r="G13790" s="63"/>
      <c r="H13790" s="106"/>
      <c r="I13790" s="125"/>
    </row>
    <row r="13791" spans="1:9" hidden="1" x14ac:dyDescent="0.25">
      <c r="A13791" s="224"/>
      <c r="B13791" s="56"/>
      <c r="C13791" s="178"/>
      <c r="D13791" s="57"/>
      <c r="E13791" s="66"/>
      <c r="F13791" s="203"/>
      <c r="G13791" s="63"/>
      <c r="H13791" s="106"/>
      <c r="I13791" s="125"/>
    </row>
    <row r="13792" spans="1:9" hidden="1" x14ac:dyDescent="0.25">
      <c r="A13792" s="224"/>
      <c r="B13792" s="56"/>
      <c r="C13792" s="56"/>
      <c r="D13792" s="105"/>
      <c r="E13792" s="66"/>
      <c r="F13792" s="246"/>
      <c r="G13792" s="63"/>
      <c r="H13792" s="106"/>
      <c r="I13792" s="125"/>
    </row>
    <row r="13793" spans="1:9" hidden="1" x14ac:dyDescent="0.25">
      <c r="A13793" s="224"/>
      <c r="B13793" s="56"/>
      <c r="C13793" s="56"/>
      <c r="D13793" s="57"/>
      <c r="E13793" s="66"/>
      <c r="F13793" s="76"/>
      <c r="G13793" s="63"/>
      <c r="H13793" s="106"/>
      <c r="I13793" s="125"/>
    </row>
    <row r="13794" spans="1:9" hidden="1" x14ac:dyDescent="0.25">
      <c r="A13794" s="224"/>
      <c r="B13794" s="56"/>
      <c r="C13794" s="56"/>
      <c r="D13794" s="57"/>
      <c r="E13794" s="66"/>
      <c r="F13794" s="59"/>
      <c r="G13794" s="63"/>
      <c r="H13794" s="106"/>
      <c r="I13794" s="125"/>
    </row>
    <row r="13795" spans="1:9" hidden="1" x14ac:dyDescent="0.25">
      <c r="A13795" s="224"/>
      <c r="B13795" s="60"/>
      <c r="C13795" s="107"/>
      <c r="D13795" s="57"/>
      <c r="E13795" s="56"/>
      <c r="F13795" s="76"/>
      <c r="G13795" s="63"/>
      <c r="H13795" s="106"/>
      <c r="I13795" s="125"/>
    </row>
    <row r="13796" spans="1:9" hidden="1" x14ac:dyDescent="0.25">
      <c r="A13796" s="224"/>
      <c r="B13796" s="55"/>
      <c r="C13796" s="72"/>
      <c r="D13796" s="57"/>
      <c r="E13796" s="56"/>
      <c r="F13796" s="76"/>
      <c r="G13796" s="63"/>
      <c r="H13796" s="106"/>
      <c r="I13796" s="125"/>
    </row>
    <row r="13797" spans="1:9" hidden="1" x14ac:dyDescent="0.25">
      <c r="A13797" s="224"/>
      <c r="B13797" s="56"/>
      <c r="C13797" s="56"/>
      <c r="D13797" s="56"/>
      <c r="E13797" s="56"/>
      <c r="F13797" s="56"/>
      <c r="G13797" s="63"/>
      <c r="H13797" s="106"/>
      <c r="I13797" s="125"/>
    </row>
    <row r="13798" spans="1:9" hidden="1" x14ac:dyDescent="0.25">
      <c r="A13798" s="224"/>
      <c r="B13798" s="56"/>
      <c r="C13798" s="56"/>
      <c r="D13798" s="56"/>
      <c r="E13798" s="56"/>
      <c r="F13798" s="56"/>
      <c r="G13798" s="63"/>
      <c r="H13798" s="106"/>
      <c r="I13798" s="56"/>
    </row>
    <row r="13799" spans="1:9" hidden="1" x14ac:dyDescent="0.25">
      <c r="A13799" s="224"/>
      <c r="B13799" s="56"/>
      <c r="C13799" s="56"/>
      <c r="D13799" s="57"/>
      <c r="E13799" s="66"/>
      <c r="F13799" s="62"/>
      <c r="G13799" s="63"/>
      <c r="H13799" s="106"/>
      <c r="I13799" s="56"/>
    </row>
    <row r="13800" spans="1:9" hidden="1" x14ac:dyDescent="0.25">
      <c r="A13800" s="224"/>
      <c r="B13800" s="65"/>
      <c r="C13800" s="65"/>
      <c r="D13800" s="56"/>
      <c r="E13800" s="56"/>
      <c r="F13800" s="56"/>
      <c r="G13800" s="63"/>
      <c r="H13800" s="106"/>
      <c r="I13800" s="56"/>
    </row>
    <row r="13801" spans="1:9" hidden="1" x14ac:dyDescent="0.25">
      <c r="A13801" s="224"/>
      <c r="B13801" s="56"/>
      <c r="C13801" s="56"/>
      <c r="D13801" s="105"/>
      <c r="E13801" s="66"/>
      <c r="F13801" s="246"/>
      <c r="G13801" s="63"/>
      <c r="H13801" s="106"/>
      <c r="I13801" s="56"/>
    </row>
    <row r="13802" spans="1:9" hidden="1" x14ac:dyDescent="0.25">
      <c r="A13802" s="224"/>
      <c r="B13802" s="56"/>
      <c r="C13802" s="56"/>
      <c r="D13802" s="57"/>
      <c r="E13802" s="66"/>
      <c r="F13802" s="62"/>
      <c r="G13802" s="63"/>
      <c r="H13802" s="106"/>
      <c r="I13802" s="56"/>
    </row>
    <row r="13803" spans="1:9" hidden="1" x14ac:dyDescent="0.25">
      <c r="A13803" s="224"/>
      <c r="B13803" s="56"/>
      <c r="C13803" s="81"/>
      <c r="D13803" s="56"/>
      <c r="E13803" s="56"/>
      <c r="F13803" s="56"/>
      <c r="G13803" s="63"/>
      <c r="H13803" s="106"/>
      <c r="I13803" s="56"/>
    </row>
    <row r="13804" spans="1:9" hidden="1" x14ac:dyDescent="0.25">
      <c r="A13804" s="224"/>
      <c r="B13804" s="56"/>
      <c r="C13804" s="56"/>
      <c r="D13804" s="56"/>
      <c r="E13804" s="56"/>
      <c r="F13804" s="56"/>
      <c r="G13804" s="63"/>
      <c r="H13804" s="106"/>
      <c r="I13804" s="56"/>
    </row>
    <row r="13805" spans="1:9" hidden="1" x14ac:dyDescent="0.25">
      <c r="A13805" s="224"/>
      <c r="B13805" s="56"/>
      <c r="C13805" s="56"/>
      <c r="D13805" s="57"/>
      <c r="E13805" s="66"/>
      <c r="F13805" s="62"/>
      <c r="G13805" s="63"/>
      <c r="H13805" s="106"/>
      <c r="I13805" s="56"/>
    </row>
    <row r="13806" spans="1:9" hidden="1" x14ac:dyDescent="0.25">
      <c r="A13806" s="224"/>
      <c r="B13806" s="56"/>
      <c r="C13806" s="75"/>
      <c r="D13806" s="105"/>
      <c r="E13806" s="66"/>
      <c r="F13806" s="203"/>
      <c r="G13806" s="63"/>
      <c r="H13806" s="106"/>
      <c r="I13806" s="56"/>
    </row>
    <row r="13807" spans="1:9" hidden="1" x14ac:dyDescent="0.25">
      <c r="A13807" s="224"/>
      <c r="B13807" s="56"/>
      <c r="C13807" s="56"/>
      <c r="D13807" s="56"/>
      <c r="E13807" s="56"/>
      <c r="F13807" s="58"/>
      <c r="G13807" s="63"/>
      <c r="H13807" s="266"/>
      <c r="I13807" s="106"/>
    </row>
    <row r="13808" spans="1:9" hidden="1" x14ac:dyDescent="0.25">
      <c r="A13808" s="224"/>
      <c r="B13808" s="56"/>
      <c r="C13808" s="56"/>
      <c r="D13808" s="56"/>
      <c r="E13808" s="56"/>
      <c r="F13808" s="58"/>
      <c r="G13808" s="63"/>
      <c r="H13808" s="106"/>
      <c r="I13808" s="106"/>
    </row>
    <row r="13809" spans="1:9" hidden="1" x14ac:dyDescent="0.25">
      <c r="A13809" s="224"/>
      <c r="B13809" s="56"/>
      <c r="C13809" s="56"/>
      <c r="D13809" s="56"/>
      <c r="E13809" s="56"/>
      <c r="F13809" s="58"/>
      <c r="G13809" s="63"/>
      <c r="H13809" s="106"/>
      <c r="I13809" s="106"/>
    </row>
    <row r="13810" spans="1:9" hidden="1" x14ac:dyDescent="0.25">
      <c r="A13810" s="224"/>
      <c r="B13810" s="56"/>
      <c r="C13810" s="56"/>
      <c r="D13810" s="56"/>
      <c r="E13810" s="56"/>
      <c r="F13810" s="58"/>
      <c r="G13810" s="63"/>
      <c r="H13810" s="106"/>
      <c r="I13810" s="106"/>
    </row>
    <row r="13811" spans="1:9" hidden="1" x14ac:dyDescent="0.25">
      <c r="A13811" s="224"/>
      <c r="B13811" s="56"/>
      <c r="C13811" s="56"/>
      <c r="D13811" s="57"/>
      <c r="E13811" s="66"/>
      <c r="F13811" s="62"/>
      <c r="G13811" s="63"/>
      <c r="H13811" s="106"/>
      <c r="I13811" s="106"/>
    </row>
    <row r="13812" spans="1:9" hidden="1" x14ac:dyDescent="0.25">
      <c r="A13812" s="224"/>
      <c r="B13812" s="56"/>
      <c r="C13812" s="56"/>
      <c r="D13812" s="56"/>
      <c r="E13812" s="56"/>
      <c r="F13812" s="58"/>
      <c r="G13812" s="63"/>
      <c r="H13812" s="106"/>
      <c r="I13812" s="106"/>
    </row>
    <row r="13813" spans="1:9" hidden="1" x14ac:dyDescent="0.25">
      <c r="A13813" s="224"/>
      <c r="B13813" s="56"/>
      <c r="C13813" s="81"/>
      <c r="D13813" s="56"/>
      <c r="E13813" s="56"/>
      <c r="F13813" s="58"/>
      <c r="G13813" s="63"/>
      <c r="H13813" s="106"/>
      <c r="I13813" s="106"/>
    </row>
    <row r="13814" spans="1:9" hidden="1" x14ac:dyDescent="0.25">
      <c r="A13814" s="224"/>
      <c r="B13814" s="56"/>
      <c r="C13814" s="56"/>
      <c r="D13814" s="56"/>
      <c r="E13814" s="56"/>
      <c r="F13814" s="56"/>
      <c r="G13814" s="63"/>
      <c r="H13814" s="106"/>
      <c r="I13814" s="56"/>
    </row>
    <row r="13815" spans="1:9" hidden="1" x14ac:dyDescent="0.25">
      <c r="A13815" s="224"/>
      <c r="B13815" s="71"/>
      <c r="C13815" s="71"/>
      <c r="D13815" s="56"/>
      <c r="E13815" s="56"/>
      <c r="F13815" s="58"/>
      <c r="G13815" s="63"/>
      <c r="H13815" s="106"/>
      <c r="I13815" s="56"/>
    </row>
    <row r="13816" spans="1:9" hidden="1" x14ac:dyDescent="0.25">
      <c r="A13816" s="224"/>
      <c r="B13816" s="60"/>
      <c r="C13816" s="56"/>
      <c r="D13816" s="57"/>
      <c r="E13816" s="66"/>
      <c r="F13816" s="76"/>
      <c r="G13816" s="63"/>
      <c r="H13816" s="106"/>
      <c r="I13816" s="56"/>
    </row>
    <row r="13817" spans="1:9" hidden="1" x14ac:dyDescent="0.25">
      <c r="A13817" s="224"/>
      <c r="B13817" s="68"/>
      <c r="C13817" s="56"/>
      <c r="D13817" s="57"/>
      <c r="E13817" s="66"/>
      <c r="F13817" s="76"/>
      <c r="G13817" s="63"/>
      <c r="H13817" s="106"/>
      <c r="I13817" s="106"/>
    </row>
    <row r="13818" spans="1:9" hidden="1" x14ac:dyDescent="0.25">
      <c r="A13818" s="224"/>
      <c r="B13818" s="56"/>
      <c r="C13818" s="56"/>
      <c r="D13818" s="57"/>
      <c r="E13818" s="66"/>
      <c r="F13818" s="62"/>
      <c r="G13818" s="203"/>
      <c r="H13818" s="266"/>
      <c r="I13818" s="106"/>
    </row>
    <row r="13819" spans="1:9" hidden="1" x14ac:dyDescent="0.25">
      <c r="A13819" s="224"/>
      <c r="B13819" s="68"/>
      <c r="C13819" s="56"/>
      <c r="D13819" s="57"/>
      <c r="E13819" s="66"/>
      <c r="F13819" s="76"/>
      <c r="G13819" s="63"/>
      <c r="H13819" s="106"/>
      <c r="I13819" s="106"/>
    </row>
    <row r="13820" spans="1:9" hidden="1" x14ac:dyDescent="0.25">
      <c r="A13820" s="224"/>
      <c r="B13820" s="95"/>
      <c r="C13820" s="56"/>
      <c r="D13820" s="57"/>
      <c r="E13820" s="66"/>
      <c r="F13820" s="203"/>
      <c r="G13820" s="63"/>
      <c r="H13820" s="106"/>
      <c r="I13820" s="106"/>
    </row>
    <row r="13821" spans="1:9" hidden="1" x14ac:dyDescent="0.25">
      <c r="A13821" s="224"/>
      <c r="B13821" s="65"/>
      <c r="C13821" s="56"/>
      <c r="D13821" s="57"/>
      <c r="E13821" s="66"/>
      <c r="F13821" s="76"/>
      <c r="G13821" s="63"/>
      <c r="H13821" s="106"/>
      <c r="I13821" s="106"/>
    </row>
    <row r="13822" spans="1:9" hidden="1" x14ac:dyDescent="0.25">
      <c r="A13822" s="224"/>
      <c r="B13822" s="56"/>
      <c r="C13822" s="56"/>
      <c r="D13822" s="105"/>
      <c r="E13822" s="66"/>
      <c r="F13822" s="203"/>
      <c r="G13822" s="63"/>
      <c r="H13822" s="106"/>
      <c r="I13822" s="106"/>
    </row>
    <row r="13823" spans="1:9" hidden="1" x14ac:dyDescent="0.25">
      <c r="A13823" s="224"/>
      <c r="B13823" s="56"/>
      <c r="C13823" s="56"/>
      <c r="D13823" s="57"/>
      <c r="E13823" s="66"/>
      <c r="F13823" s="76"/>
      <c r="G13823" s="63"/>
      <c r="H13823" s="106"/>
      <c r="I13823" s="106"/>
    </row>
    <row r="13824" spans="1:9" hidden="1" x14ac:dyDescent="0.25">
      <c r="A13824" s="224"/>
      <c r="B13824" s="68"/>
      <c r="C13824" s="72"/>
      <c r="D13824" s="57"/>
      <c r="E13824" s="66"/>
      <c r="F13824" s="62"/>
      <c r="G13824" s="63"/>
      <c r="H13824" s="106"/>
      <c r="I13824" s="106"/>
    </row>
    <row r="13825" spans="1:9" hidden="1" x14ac:dyDescent="0.25">
      <c r="A13825" s="224"/>
      <c r="B13825" s="56"/>
      <c r="C13825" s="56"/>
      <c r="D13825" s="57"/>
      <c r="E13825" s="66"/>
      <c r="F13825" s="67"/>
      <c r="G13825" s="63"/>
      <c r="H13825" s="106"/>
      <c r="I13825" s="106"/>
    </row>
    <row r="13826" spans="1:9" hidden="1" x14ac:dyDescent="0.25">
      <c r="A13826" s="224"/>
      <c r="B13826" s="68"/>
      <c r="C13826" s="157"/>
      <c r="D13826" s="57"/>
      <c r="E13826" s="66"/>
      <c r="F13826" s="67"/>
      <c r="G13826" s="63"/>
      <c r="H13826" s="106"/>
      <c r="I13826" s="106"/>
    </row>
    <row r="13827" spans="1:9" hidden="1" x14ac:dyDescent="0.25">
      <c r="A13827" s="224"/>
      <c r="B13827" s="56"/>
      <c r="C13827" s="111"/>
      <c r="D13827" s="105"/>
      <c r="E13827" s="66"/>
      <c r="F13827" s="203"/>
      <c r="G13827" s="63"/>
      <c r="H13827" s="106"/>
      <c r="I13827" s="106"/>
    </row>
    <row r="13828" spans="1:9" hidden="1" x14ac:dyDescent="0.25">
      <c r="A13828" s="224"/>
      <c r="B13828" s="95"/>
      <c r="C13828" s="74"/>
      <c r="D13828" s="57"/>
      <c r="E13828" s="66"/>
      <c r="F13828" s="76"/>
      <c r="G13828" s="63"/>
      <c r="H13828" s="106"/>
      <c r="I13828" s="106"/>
    </row>
    <row r="13829" spans="1:9" hidden="1" x14ac:dyDescent="0.25">
      <c r="A13829" s="224"/>
      <c r="B13829" s="68"/>
      <c r="C13829" s="74"/>
      <c r="D13829" s="57"/>
      <c r="E13829" s="66"/>
      <c r="F13829" s="76"/>
      <c r="G13829" s="63"/>
      <c r="H13829" s="106"/>
      <c r="I13829" s="509"/>
    </row>
    <row r="13830" spans="1:9" hidden="1" x14ac:dyDescent="0.25">
      <c r="A13830" s="224"/>
      <c r="B13830" s="507"/>
      <c r="C13830" s="452"/>
      <c r="D13830" s="259"/>
      <c r="E13830" s="260"/>
      <c r="F13830" s="451"/>
      <c r="G13830" s="262"/>
      <c r="H13830" s="106"/>
      <c r="I13830" s="106"/>
    </row>
    <row r="13831" spans="1:9" hidden="1" x14ac:dyDescent="0.25">
      <c r="A13831" s="224"/>
      <c r="B13831" s="55"/>
      <c r="C13831" s="74"/>
      <c r="D13831" s="57"/>
      <c r="E13831" s="66"/>
      <c r="F13831" s="62"/>
      <c r="G13831" s="63"/>
      <c r="H13831" s="509"/>
      <c r="I13831" s="106"/>
    </row>
    <row r="13832" spans="1:9" hidden="1" x14ac:dyDescent="0.25">
      <c r="A13832" s="224"/>
      <c r="B13832" s="56"/>
      <c r="C13832" s="178"/>
      <c r="D13832" s="57"/>
      <c r="E13832" s="66"/>
      <c r="F13832" s="62"/>
      <c r="G13832" s="63"/>
      <c r="H13832" s="266"/>
      <c r="I13832" s="106"/>
    </row>
    <row r="13833" spans="1:9" hidden="1" x14ac:dyDescent="0.25">
      <c r="A13833" s="224"/>
      <c r="B13833" s="55"/>
      <c r="C13833" s="55"/>
      <c r="D13833" s="57"/>
      <c r="E13833" s="66"/>
      <c r="F13833" s="62"/>
      <c r="G13833" s="63"/>
      <c r="H13833" s="266"/>
      <c r="I13833" s="106"/>
    </row>
    <row r="13834" spans="1:9" hidden="1" x14ac:dyDescent="0.25">
      <c r="A13834" s="224"/>
      <c r="B13834" s="56"/>
      <c r="C13834" s="56"/>
      <c r="D13834" s="57"/>
      <c r="E13834" s="66"/>
      <c r="F13834" s="62"/>
      <c r="G13834" s="63"/>
      <c r="H13834" s="266"/>
      <c r="I13834" s="106"/>
    </row>
    <row r="13835" spans="1:9" hidden="1" x14ac:dyDescent="0.25">
      <c r="A13835" s="224"/>
      <c r="B13835" s="56"/>
      <c r="C13835" s="56"/>
      <c r="D13835" s="57"/>
      <c r="E13835" s="66"/>
      <c r="F13835" s="67"/>
      <c r="G13835" s="63"/>
      <c r="H13835" s="106"/>
      <c r="I13835" s="106"/>
    </row>
    <row r="13836" spans="1:9" hidden="1" x14ac:dyDescent="0.25">
      <c r="A13836" s="224"/>
      <c r="B13836" s="56"/>
      <c r="C13836" s="81"/>
      <c r="D13836" s="57"/>
      <c r="E13836" s="66"/>
      <c r="F13836" s="67"/>
      <c r="G13836" s="63"/>
      <c r="H13836" s="106"/>
      <c r="I13836" s="106"/>
    </row>
    <row r="13837" spans="1:9" hidden="1" x14ac:dyDescent="0.25">
      <c r="A13837" s="224"/>
      <c r="B13837" s="56"/>
      <c r="C13837" s="56"/>
      <c r="D13837" s="57"/>
      <c r="E13837" s="66"/>
      <c r="F13837" s="67"/>
      <c r="G13837" s="63"/>
      <c r="H13837" s="106"/>
      <c r="I13837" s="106"/>
    </row>
    <row r="13838" spans="1:9" hidden="1" x14ac:dyDescent="0.25">
      <c r="A13838" s="224"/>
      <c r="B13838" s="60"/>
      <c r="C13838" s="56"/>
      <c r="D13838" s="57"/>
      <c r="E13838" s="66"/>
      <c r="F13838" s="76"/>
      <c r="G13838" s="63"/>
      <c r="H13838" s="106"/>
      <c r="I13838" s="106"/>
    </row>
    <row r="13839" spans="1:9" hidden="1" x14ac:dyDescent="0.25">
      <c r="A13839" s="224"/>
      <c r="B13839" s="60"/>
      <c r="C13839" s="151"/>
      <c r="D13839" s="57"/>
      <c r="E13839" s="66"/>
      <c r="F13839" s="76"/>
      <c r="G13839" s="63"/>
      <c r="H13839" s="106"/>
      <c r="I13839" s="106"/>
    </row>
    <row r="13840" spans="1:9" hidden="1" x14ac:dyDescent="0.25">
      <c r="A13840" s="224"/>
      <c r="B13840" s="56"/>
      <c r="C13840" s="65"/>
      <c r="D13840" s="105"/>
      <c r="E13840" s="66"/>
      <c r="F13840" s="77"/>
      <c r="G13840" s="63"/>
      <c r="H13840" s="106"/>
      <c r="I13840" s="106"/>
    </row>
    <row r="13841" spans="1:9" hidden="1" x14ac:dyDescent="0.25">
      <c r="A13841" s="224"/>
      <c r="B13841" s="56"/>
      <c r="C13841" s="56"/>
      <c r="D13841" s="57"/>
      <c r="E13841" s="66"/>
      <c r="F13841" s="203"/>
      <c r="G13841" s="63"/>
      <c r="H13841" s="106"/>
      <c r="I13841" s="106"/>
    </row>
    <row r="13842" spans="1:9" hidden="1" x14ac:dyDescent="0.25">
      <c r="A13842" s="224"/>
      <c r="B13842" s="56"/>
      <c r="C13842" s="56"/>
      <c r="D13842" s="57"/>
      <c r="E13842" s="66"/>
      <c r="F13842" s="203"/>
      <c r="G13842" s="63"/>
      <c r="H13842" s="106"/>
      <c r="I13842" s="106"/>
    </row>
    <row r="13843" spans="1:9" hidden="1" x14ac:dyDescent="0.25">
      <c r="A13843" s="224"/>
      <c r="B13843" s="71"/>
      <c r="C13843" s="56"/>
      <c r="D13843" s="105"/>
      <c r="E13843" s="66"/>
      <c r="F13843" s="203"/>
      <c r="G13843" s="63"/>
      <c r="H13843" s="106"/>
      <c r="I13843" s="106"/>
    </row>
    <row r="13844" spans="1:9" hidden="1" x14ac:dyDescent="0.25">
      <c r="A13844" s="224"/>
      <c r="B13844" s="56"/>
      <c r="C13844" s="56"/>
      <c r="D13844" s="105"/>
      <c r="E13844" s="66"/>
      <c r="F13844" s="203"/>
      <c r="G13844" s="63"/>
      <c r="H13844" s="106"/>
      <c r="I13844" s="106"/>
    </row>
    <row r="13845" spans="1:9" hidden="1" x14ac:dyDescent="0.25">
      <c r="A13845" s="224"/>
      <c r="B13845" s="60"/>
      <c r="C13845" s="107"/>
      <c r="D13845" s="57"/>
      <c r="E13845" s="66"/>
      <c r="F13845" s="62"/>
      <c r="G13845" s="203"/>
      <c r="H13845" s="106"/>
      <c r="I13845" s="106"/>
    </row>
    <row r="13846" spans="1:9" hidden="1" x14ac:dyDescent="0.25">
      <c r="A13846" s="224"/>
      <c r="B13846" s="56"/>
      <c r="C13846" s="56"/>
      <c r="D13846" s="105"/>
      <c r="E13846" s="66"/>
      <c r="F13846" s="203"/>
      <c r="G13846" s="63"/>
      <c r="H13846" s="106"/>
      <c r="I13846" s="106"/>
    </row>
    <row r="13847" spans="1:9" hidden="1" x14ac:dyDescent="0.25">
      <c r="A13847" s="224"/>
      <c r="B13847" s="56"/>
      <c r="C13847" s="56"/>
      <c r="D13847" s="57"/>
      <c r="E13847" s="66"/>
      <c r="F13847" s="62"/>
      <c r="G13847" s="63"/>
      <c r="H13847" s="106"/>
      <c r="I13847" s="106"/>
    </row>
    <row r="13848" spans="1:9" hidden="1" x14ac:dyDescent="0.25">
      <c r="A13848" s="224"/>
      <c r="B13848" s="68"/>
      <c r="C13848" s="72"/>
      <c r="D13848" s="57"/>
      <c r="E13848" s="66"/>
      <c r="F13848" s="62"/>
      <c r="G13848" s="63"/>
      <c r="H13848" s="266"/>
      <c r="I13848" s="106"/>
    </row>
    <row r="13849" spans="1:9" hidden="1" x14ac:dyDescent="0.25">
      <c r="A13849" s="224"/>
      <c r="B13849" s="56"/>
      <c r="C13849" s="56"/>
      <c r="D13849" s="57"/>
      <c r="E13849" s="66"/>
      <c r="F13849" s="62"/>
      <c r="G13849" s="63"/>
      <c r="H13849" s="266"/>
      <c r="I13849" s="106"/>
    </row>
    <row r="13850" spans="1:9" hidden="1" x14ac:dyDescent="0.25">
      <c r="A13850" s="224"/>
      <c r="B13850" s="56"/>
      <c r="C13850" s="56"/>
      <c r="D13850" s="105"/>
      <c r="E13850" s="66"/>
      <c r="F13850" s="203"/>
      <c r="G13850" s="63"/>
      <c r="H13850" s="266"/>
      <c r="I13850" s="106"/>
    </row>
    <row r="13851" spans="1:9" hidden="1" x14ac:dyDescent="0.25">
      <c r="A13851" s="224"/>
      <c r="B13851" s="56"/>
      <c r="C13851" s="56"/>
      <c r="D13851" s="105"/>
      <c r="E13851" s="66"/>
      <c r="F13851" s="246"/>
      <c r="G13851" s="63"/>
      <c r="H13851" s="106"/>
      <c r="I13851" s="106"/>
    </row>
    <row r="13852" spans="1:9" hidden="1" x14ac:dyDescent="0.25">
      <c r="A13852" s="224"/>
      <c r="B13852" s="55"/>
      <c r="C13852" s="56"/>
      <c r="D13852" s="105"/>
      <c r="E13852" s="66"/>
      <c r="F13852" s="246"/>
      <c r="G13852" s="203"/>
      <c r="H13852" s="266"/>
      <c r="I13852" s="106"/>
    </row>
    <row r="13853" spans="1:9" hidden="1" x14ac:dyDescent="0.25">
      <c r="A13853" s="224"/>
      <c r="B13853" s="68"/>
      <c r="C13853" s="56"/>
      <c r="D13853" s="57"/>
      <c r="E13853" s="66"/>
      <c r="F13853" s="76"/>
      <c r="G13853" s="63"/>
      <c r="H13853" s="266"/>
      <c r="I13853" s="106"/>
    </row>
    <row r="13854" spans="1:9" hidden="1" x14ac:dyDescent="0.25">
      <c r="A13854" s="224"/>
      <c r="B13854" s="56"/>
      <c r="C13854" s="56"/>
      <c r="D13854" s="57"/>
      <c r="E13854" s="66"/>
      <c r="F13854" s="62"/>
      <c r="G13854" s="63"/>
      <c r="H13854" s="266"/>
      <c r="I13854" s="106"/>
    </row>
    <row r="13855" spans="1:9" hidden="1" x14ac:dyDescent="0.25">
      <c r="A13855" s="224"/>
      <c r="B13855" s="56"/>
      <c r="C13855" s="65"/>
      <c r="D13855" s="57"/>
      <c r="E13855" s="66"/>
      <c r="F13855" s="77"/>
      <c r="G13855" s="63"/>
      <c r="H13855" s="106"/>
      <c r="I13855" s="106"/>
    </row>
    <row r="13856" spans="1:9" hidden="1" x14ac:dyDescent="0.25">
      <c r="A13856" s="224"/>
      <c r="B13856" s="56"/>
      <c r="C13856" s="56"/>
      <c r="D13856" s="57"/>
      <c r="E13856" s="66"/>
      <c r="F13856" s="76"/>
      <c r="G13856" s="63"/>
      <c r="H13856" s="106"/>
      <c r="I13856" s="106"/>
    </row>
    <row r="13857" spans="1:9" hidden="1" x14ac:dyDescent="0.25">
      <c r="A13857" s="224"/>
      <c r="B13857" s="55"/>
      <c r="C13857" s="55"/>
      <c r="D13857" s="57"/>
      <c r="E13857" s="66"/>
      <c r="F13857" s="62"/>
      <c r="G13857" s="63"/>
      <c r="H13857" s="106"/>
      <c r="I13857" s="106"/>
    </row>
    <row r="13858" spans="1:9" hidden="1" x14ac:dyDescent="0.25">
      <c r="A13858" s="224"/>
      <c r="B13858" s="55"/>
      <c r="C13858" s="192"/>
      <c r="D13858" s="57"/>
      <c r="E13858" s="66"/>
      <c r="F13858" s="76"/>
      <c r="G13858" s="63"/>
      <c r="H13858" s="106"/>
      <c r="I13858" s="106"/>
    </row>
    <row r="13859" spans="1:9" hidden="1" x14ac:dyDescent="0.25">
      <c r="A13859" s="224"/>
      <c r="B13859" s="56"/>
      <c r="C13859" s="56"/>
      <c r="D13859" s="57"/>
      <c r="E13859" s="66"/>
      <c r="F13859" s="62"/>
      <c r="G13859" s="203"/>
      <c r="H13859" s="106"/>
      <c r="I13859" s="106"/>
    </row>
    <row r="13860" spans="1:9" hidden="1" x14ac:dyDescent="0.25">
      <c r="A13860" s="224"/>
      <c r="B13860" s="56"/>
      <c r="C13860" s="56"/>
      <c r="D13860" s="57"/>
      <c r="E13860" s="66"/>
      <c r="F13860" s="62"/>
      <c r="G13860" s="63"/>
      <c r="H13860" s="106"/>
      <c r="I13860" s="106"/>
    </row>
    <row r="13861" spans="1:9" hidden="1" x14ac:dyDescent="0.25">
      <c r="A13861" s="224"/>
      <c r="B13861" s="95"/>
      <c r="C13861" s="56"/>
      <c r="D13861" s="57"/>
      <c r="E13861" s="66"/>
      <c r="F13861" s="203"/>
      <c r="G13861" s="63"/>
      <c r="H13861" s="106"/>
      <c r="I13861" s="106"/>
    </row>
    <row r="13862" spans="1:9" hidden="1" x14ac:dyDescent="0.25">
      <c r="A13862" s="224"/>
      <c r="B13862" s="68"/>
      <c r="C13862" s="72"/>
      <c r="D13862" s="57"/>
      <c r="E13862" s="66"/>
      <c r="F13862" s="76"/>
      <c r="G13862" s="63"/>
      <c r="H13862" s="106"/>
      <c r="I13862" s="106"/>
    </row>
    <row r="13863" spans="1:9" hidden="1" x14ac:dyDescent="0.25">
      <c r="A13863" s="224"/>
      <c r="B13863" s="71"/>
      <c r="C13863" s="56"/>
      <c r="D13863" s="105"/>
      <c r="E13863" s="66"/>
      <c r="F13863" s="203"/>
      <c r="G13863" s="63"/>
      <c r="H13863" s="106"/>
      <c r="I13863" s="106"/>
    </row>
    <row r="13864" spans="1:9" hidden="1" x14ac:dyDescent="0.25">
      <c r="A13864" s="224"/>
      <c r="B13864" s="56"/>
      <c r="C13864" s="56"/>
      <c r="D13864" s="57"/>
      <c r="E13864" s="66"/>
      <c r="F13864" s="203"/>
      <c r="G13864" s="63"/>
      <c r="H13864" s="106"/>
      <c r="I13864" s="106"/>
    </row>
    <row r="13865" spans="1:9" hidden="1" x14ac:dyDescent="0.25">
      <c r="A13865" s="224"/>
      <c r="B13865" s="56"/>
      <c r="C13865" s="56"/>
      <c r="D13865" s="57"/>
      <c r="E13865" s="66"/>
      <c r="F13865" s="76"/>
      <c r="G13865" s="63"/>
      <c r="H13865" s="106"/>
      <c r="I13865" s="106"/>
    </row>
    <row r="13866" spans="1:9" hidden="1" x14ac:dyDescent="0.25">
      <c r="A13866" s="224"/>
      <c r="B13866" s="68"/>
      <c r="C13866" s="56"/>
      <c r="D13866" s="57"/>
      <c r="E13866" s="66"/>
      <c r="F13866" s="76"/>
      <c r="G13866" s="63"/>
      <c r="H13866" s="106"/>
      <c r="I13866" s="106"/>
    </row>
    <row r="13867" spans="1:9" hidden="1" x14ac:dyDescent="0.25">
      <c r="A13867" s="224"/>
      <c r="B13867" s="68"/>
      <c r="C13867" s="56"/>
      <c r="D13867" s="57"/>
      <c r="E13867" s="66"/>
      <c r="F13867" s="76"/>
      <c r="G13867" s="63"/>
      <c r="H13867" s="106"/>
      <c r="I13867" s="106"/>
    </row>
    <row r="13868" spans="1:9" hidden="1" x14ac:dyDescent="0.25">
      <c r="A13868" s="224"/>
      <c r="B13868" s="56"/>
      <c r="C13868" s="56"/>
      <c r="D13868" s="57"/>
      <c r="E13868" s="66"/>
      <c r="F13868" s="62"/>
      <c r="G13868" s="63"/>
      <c r="H13868" s="106"/>
      <c r="I13868" s="106"/>
    </row>
    <row r="13869" spans="1:9" hidden="1" x14ac:dyDescent="0.25">
      <c r="A13869" s="224"/>
      <c r="B13869" s="56"/>
      <c r="C13869" s="56"/>
      <c r="D13869" s="57"/>
      <c r="E13869" s="66"/>
      <c r="F13869" s="62"/>
      <c r="G13869" s="63"/>
      <c r="H13869" s="106"/>
      <c r="I13869" s="106"/>
    </row>
    <row r="13870" spans="1:9" hidden="1" x14ac:dyDescent="0.25">
      <c r="A13870" s="224"/>
      <c r="B13870" s="68"/>
      <c r="C13870" s="157"/>
      <c r="D13870" s="57"/>
      <c r="E13870" s="66"/>
      <c r="F13870" s="67"/>
      <c r="G13870" s="63"/>
      <c r="H13870" s="106"/>
      <c r="I13870" s="106"/>
    </row>
    <row r="13871" spans="1:9" hidden="1" x14ac:dyDescent="0.25">
      <c r="A13871" s="224"/>
      <c r="B13871" s="56"/>
      <c r="C13871" s="111"/>
      <c r="D13871" s="105"/>
      <c r="E13871" s="66"/>
      <c r="F13871" s="203"/>
      <c r="G13871" s="63"/>
      <c r="H13871" s="106"/>
      <c r="I13871" s="106"/>
    </row>
    <row r="13872" spans="1:9" hidden="1" x14ac:dyDescent="0.25">
      <c r="A13872" s="224"/>
      <c r="B13872" s="95"/>
      <c r="C13872" s="74"/>
      <c r="D13872" s="57"/>
      <c r="E13872" s="66"/>
      <c r="F13872" s="76"/>
      <c r="G13872" s="63"/>
      <c r="H13872" s="106"/>
      <c r="I13872" s="106"/>
    </row>
    <row r="13873" spans="1:9" hidden="1" x14ac:dyDescent="0.25">
      <c r="A13873" s="224"/>
      <c r="B13873" s="68"/>
      <c r="C13873" s="56"/>
      <c r="D13873" s="105"/>
      <c r="E13873" s="66"/>
      <c r="F13873" s="246"/>
      <c r="G13873" s="203"/>
      <c r="H13873" s="106"/>
      <c r="I13873" s="509"/>
    </row>
    <row r="13874" spans="1:9" hidden="1" x14ac:dyDescent="0.25">
      <c r="A13874" s="224"/>
      <c r="B13874" s="507"/>
      <c r="C13874" s="452"/>
      <c r="D13874" s="259"/>
      <c r="E13874" s="260"/>
      <c r="F13874" s="520"/>
      <c r="G13874" s="514"/>
      <c r="H13874" s="266"/>
      <c r="I13874" s="106"/>
    </row>
    <row r="13875" spans="1:9" hidden="1" x14ac:dyDescent="0.25">
      <c r="A13875" s="224"/>
      <c r="B13875" s="56"/>
      <c r="C13875" s="71"/>
      <c r="D13875" s="519"/>
      <c r="E13875" s="66"/>
      <c r="F13875" s="63"/>
      <c r="G13875" s="63"/>
      <c r="H13875" s="513"/>
      <c r="I13875" s="106"/>
    </row>
    <row r="13876" spans="1:9" hidden="1" x14ac:dyDescent="0.25">
      <c r="A13876" s="224"/>
      <c r="B13876" s="68"/>
      <c r="C13876" s="157"/>
      <c r="D13876" s="57"/>
      <c r="E13876" s="66"/>
      <c r="F13876" s="76"/>
      <c r="G13876" s="63"/>
      <c r="H13876" s="106"/>
      <c r="I13876" s="106"/>
    </row>
    <row r="13877" spans="1:9" hidden="1" x14ac:dyDescent="0.25">
      <c r="A13877" s="224"/>
      <c r="B13877" s="68"/>
      <c r="C13877" s="74"/>
      <c r="D13877" s="57"/>
      <c r="E13877" s="66"/>
      <c r="F13877" s="76"/>
      <c r="G13877" s="63"/>
      <c r="H13877" s="106"/>
      <c r="I13877" s="106"/>
    </row>
    <row r="13878" spans="1:9" hidden="1" x14ac:dyDescent="0.25">
      <c r="A13878" s="224"/>
      <c r="B13878" s="56"/>
      <c r="C13878" s="111"/>
      <c r="D13878" s="57"/>
      <c r="E13878" s="66"/>
      <c r="F13878" s="76"/>
      <c r="G13878" s="63"/>
      <c r="H13878" s="106"/>
      <c r="I13878" s="106"/>
    </row>
    <row r="13879" spans="1:9" hidden="1" x14ac:dyDescent="0.25">
      <c r="A13879" s="224"/>
      <c r="B13879" s="56"/>
      <c r="C13879" s="56"/>
      <c r="D13879" s="57"/>
      <c r="E13879" s="66"/>
      <c r="F13879" s="62"/>
      <c r="G13879" s="63"/>
      <c r="H13879" s="106"/>
      <c r="I13879" s="106"/>
    </row>
    <row r="13880" spans="1:9" hidden="1" x14ac:dyDescent="0.25">
      <c r="A13880" s="224"/>
      <c r="B13880" s="56"/>
      <c r="C13880" s="56"/>
      <c r="D13880" s="57"/>
      <c r="E13880" s="66"/>
      <c r="F13880" s="67"/>
      <c r="G13880" s="63"/>
      <c r="H13880" s="106"/>
      <c r="I13880" s="509"/>
    </row>
    <row r="13881" spans="1:9" hidden="1" x14ac:dyDescent="0.25">
      <c r="A13881" s="224"/>
      <c r="B13881" s="507"/>
      <c r="C13881" s="490"/>
      <c r="D13881" s="259"/>
      <c r="E13881" s="260"/>
      <c r="F13881" s="262"/>
      <c r="G13881" s="262"/>
      <c r="H13881" s="106"/>
      <c r="I13881" s="106"/>
    </row>
    <row r="13882" spans="1:9" hidden="1" x14ac:dyDescent="0.25">
      <c r="A13882" s="224"/>
      <c r="B13882" s="68"/>
      <c r="C13882" s="72"/>
      <c r="D13882" s="57"/>
      <c r="E13882" s="66"/>
      <c r="F13882" s="62"/>
      <c r="G13882" s="63"/>
      <c r="H13882" s="509"/>
      <c r="I13882" s="106"/>
    </row>
    <row r="13883" spans="1:9" hidden="1" x14ac:dyDescent="0.25">
      <c r="A13883" s="224"/>
      <c r="B13883" s="56"/>
      <c r="C13883" s="72"/>
      <c r="D13883" s="105"/>
      <c r="E13883" s="66"/>
      <c r="F13883" s="203"/>
      <c r="G13883" s="63"/>
      <c r="H13883" s="106"/>
      <c r="I13883" s="106"/>
    </row>
    <row r="13884" spans="1:9" hidden="1" x14ac:dyDescent="0.25">
      <c r="A13884" s="224"/>
      <c r="B13884" s="56"/>
      <c r="C13884" s="56"/>
      <c r="D13884" s="57"/>
      <c r="E13884" s="66"/>
      <c r="F13884" s="203"/>
      <c r="G13884" s="63"/>
      <c r="H13884" s="106"/>
      <c r="I13884" s="106"/>
    </row>
    <row r="13885" spans="1:9" hidden="1" x14ac:dyDescent="0.25">
      <c r="A13885" s="224"/>
      <c r="B13885" s="56"/>
      <c r="C13885" s="178"/>
      <c r="D13885" s="57"/>
      <c r="E13885" s="66"/>
      <c r="F13885" s="203"/>
      <c r="G13885" s="63"/>
      <c r="H13885" s="106"/>
      <c r="I13885" s="106"/>
    </row>
    <row r="13886" spans="1:9" hidden="1" x14ac:dyDescent="0.25">
      <c r="A13886" s="224"/>
      <c r="B13886" s="56"/>
      <c r="C13886" s="56"/>
      <c r="D13886" s="57"/>
      <c r="E13886" s="66"/>
      <c r="F13886" s="62"/>
      <c r="G13886" s="63"/>
      <c r="H13886" s="106"/>
      <c r="I13886" s="106"/>
    </row>
    <row r="13887" spans="1:9" hidden="1" x14ac:dyDescent="0.25">
      <c r="A13887" s="224"/>
      <c r="B13887" s="56"/>
      <c r="C13887" s="56"/>
      <c r="D13887" s="105"/>
      <c r="E13887" s="66"/>
      <c r="F13887" s="203"/>
      <c r="G13887" s="63"/>
      <c r="H13887" s="106"/>
      <c r="I13887" s="106"/>
    </row>
    <row r="13888" spans="1:9" hidden="1" x14ac:dyDescent="0.25">
      <c r="A13888" s="224"/>
      <c r="B13888" s="56"/>
      <c r="C13888" s="56"/>
      <c r="D13888" s="57"/>
      <c r="E13888" s="66"/>
      <c r="F13888" s="203"/>
      <c r="G13888" s="203"/>
      <c r="H13888" s="106"/>
      <c r="I13888" s="106"/>
    </row>
    <row r="13889" spans="1:9" hidden="1" x14ac:dyDescent="0.25">
      <c r="A13889" s="224"/>
      <c r="B13889" s="60"/>
      <c r="C13889" s="56"/>
      <c r="D13889" s="57"/>
      <c r="E13889" s="66"/>
      <c r="F13889" s="63"/>
      <c r="G13889" s="63"/>
      <c r="H13889" s="106"/>
      <c r="I13889" s="106"/>
    </row>
    <row r="13890" spans="1:9" hidden="1" x14ac:dyDescent="0.25">
      <c r="A13890" s="224"/>
      <c r="B13890" s="56"/>
      <c r="C13890" s="56"/>
      <c r="D13890" s="57"/>
      <c r="E13890" s="66"/>
      <c r="F13890" s="76"/>
      <c r="G13890" s="63"/>
      <c r="H13890" s="106"/>
      <c r="I13890" s="106"/>
    </row>
    <row r="13891" spans="1:9" hidden="1" x14ac:dyDescent="0.25">
      <c r="A13891" s="224"/>
      <c r="B13891" s="56"/>
      <c r="C13891" s="56"/>
      <c r="D13891" s="57"/>
      <c r="E13891" s="66"/>
      <c r="F13891" s="76"/>
      <c r="G13891" s="63"/>
      <c r="H13891" s="106"/>
      <c r="I13891" s="106"/>
    </row>
    <row r="13892" spans="1:9" hidden="1" x14ac:dyDescent="0.25">
      <c r="A13892" s="224"/>
      <c r="B13892" s="56"/>
      <c r="C13892" s="56"/>
      <c r="D13892" s="57"/>
      <c r="E13892" s="66"/>
      <c r="F13892" s="76"/>
      <c r="G13892" s="63"/>
      <c r="H13892" s="106"/>
      <c r="I13892" s="106"/>
    </row>
    <row r="13893" spans="1:9" hidden="1" x14ac:dyDescent="0.25">
      <c r="A13893" s="224"/>
      <c r="B13893" s="68"/>
      <c r="C13893" s="56"/>
      <c r="D13893" s="57"/>
      <c r="E13893" s="66"/>
      <c r="F13893" s="76"/>
      <c r="G13893" s="63"/>
      <c r="H13893" s="106"/>
      <c r="I13893" s="106"/>
    </row>
    <row r="13894" spans="1:9" hidden="1" x14ac:dyDescent="0.25">
      <c r="A13894" s="224"/>
      <c r="B13894" s="68"/>
      <c r="C13894" s="72"/>
      <c r="D13894" s="57"/>
      <c r="E13894" s="66"/>
      <c r="F13894" s="76"/>
      <c r="G13894" s="63"/>
      <c r="H13894" s="106"/>
      <c r="I13894" s="106"/>
    </row>
    <row r="13895" spans="1:9" hidden="1" x14ac:dyDescent="0.25">
      <c r="A13895" s="224"/>
      <c r="B13895" s="95"/>
      <c r="C13895" s="74"/>
      <c r="D13895" s="57"/>
      <c r="E13895" s="66"/>
      <c r="F13895" s="76"/>
      <c r="G13895" s="63"/>
      <c r="H13895" s="106"/>
      <c r="I13895" s="106"/>
    </row>
    <row r="13896" spans="1:9" hidden="1" x14ac:dyDescent="0.25">
      <c r="A13896" s="224"/>
      <c r="B13896" s="56"/>
      <c r="C13896" s="56"/>
      <c r="D13896" s="105"/>
      <c r="E13896" s="66"/>
      <c r="F13896" s="246"/>
      <c r="G13896" s="203"/>
      <c r="H13896" s="106"/>
      <c r="I13896" s="106"/>
    </row>
    <row r="13897" spans="1:9" hidden="1" x14ac:dyDescent="0.25">
      <c r="A13897" s="224"/>
      <c r="B13897" s="56"/>
      <c r="C13897" s="56"/>
      <c r="D13897" s="105"/>
      <c r="E13897" s="66"/>
      <c r="F13897" s="203"/>
      <c r="G13897" s="63"/>
      <c r="H13897" s="266"/>
      <c r="I13897" s="106"/>
    </row>
    <row r="13898" spans="1:9" hidden="1" x14ac:dyDescent="0.25">
      <c r="A13898" s="224"/>
      <c r="B13898" s="68"/>
      <c r="C13898" s="56"/>
      <c r="D13898" s="57"/>
      <c r="E13898" s="66"/>
      <c r="F13898" s="76"/>
      <c r="G13898" s="63"/>
      <c r="H13898" s="106"/>
      <c r="I13898" s="106"/>
    </row>
    <row r="13899" spans="1:9" hidden="1" x14ac:dyDescent="0.25">
      <c r="A13899" s="224"/>
      <c r="B13899" s="68"/>
      <c r="C13899" s="56"/>
      <c r="D13899" s="57"/>
      <c r="E13899" s="66"/>
      <c r="F13899" s="76"/>
      <c r="G13899" s="63"/>
      <c r="H13899" s="106"/>
      <c r="I13899" s="106"/>
    </row>
    <row r="13900" spans="1:9" hidden="1" x14ac:dyDescent="0.25">
      <c r="A13900" s="224"/>
      <c r="B13900" s="56"/>
      <c r="C13900" s="56"/>
      <c r="D13900" s="57"/>
      <c r="E13900" s="66"/>
      <c r="F13900" s="76"/>
      <c r="G13900" s="63"/>
      <c r="H13900" s="106"/>
      <c r="I13900" s="106"/>
    </row>
    <row r="13901" spans="1:9" hidden="1" x14ac:dyDescent="0.25">
      <c r="A13901" s="224"/>
      <c r="B13901" s="56"/>
      <c r="C13901" s="56"/>
      <c r="D13901" s="57"/>
      <c r="E13901" s="66"/>
      <c r="F13901" s="76"/>
      <c r="G13901" s="63"/>
      <c r="H13901" s="106"/>
      <c r="I13901" s="106"/>
    </row>
    <row r="13902" spans="1:9" hidden="1" x14ac:dyDescent="0.25">
      <c r="A13902" s="224"/>
      <c r="B13902" s="56"/>
      <c r="C13902" s="56"/>
      <c r="D13902" s="57"/>
      <c r="E13902" s="66"/>
      <c r="F13902" s="62"/>
      <c r="G13902" s="63"/>
      <c r="H13902" s="106"/>
      <c r="I13902" s="106"/>
    </row>
    <row r="13903" spans="1:9" hidden="1" x14ac:dyDescent="0.25">
      <c r="A13903" s="224"/>
      <c r="B13903" s="56"/>
      <c r="C13903" s="81"/>
      <c r="D13903" s="57"/>
      <c r="E13903" s="66"/>
      <c r="F13903" s="67"/>
      <c r="G13903" s="63"/>
      <c r="H13903" s="106"/>
      <c r="I13903" s="106"/>
    </row>
    <row r="13904" spans="1:9" hidden="1" x14ac:dyDescent="0.25">
      <c r="A13904" s="224"/>
      <c r="B13904" s="55"/>
      <c r="C13904" s="72"/>
      <c r="D13904" s="57"/>
      <c r="E13904" s="66"/>
      <c r="F13904" s="62"/>
      <c r="G13904" s="63"/>
      <c r="H13904" s="106"/>
      <c r="I13904" s="106"/>
    </row>
    <row r="13905" spans="1:9" hidden="1" x14ac:dyDescent="0.25">
      <c r="A13905" s="224"/>
      <c r="B13905" s="56"/>
      <c r="C13905" s="72"/>
      <c r="D13905" s="105"/>
      <c r="E13905" s="66"/>
      <c r="F13905" s="203"/>
      <c r="G13905" s="63"/>
      <c r="H13905" s="106"/>
      <c r="I13905" s="106"/>
    </row>
    <row r="13906" spans="1:9" hidden="1" x14ac:dyDescent="0.25">
      <c r="A13906" s="224"/>
      <c r="B13906" s="68"/>
      <c r="C13906" s="157"/>
      <c r="D13906" s="57"/>
      <c r="E13906" s="66"/>
      <c r="F13906" s="76"/>
      <c r="G13906" s="63"/>
      <c r="H13906" s="106"/>
      <c r="I13906" s="106"/>
    </row>
    <row r="13907" spans="1:9" hidden="1" x14ac:dyDescent="0.25">
      <c r="A13907" s="224"/>
      <c r="B13907" s="56"/>
      <c r="C13907" s="178"/>
      <c r="D13907" s="57"/>
      <c r="E13907" s="66"/>
      <c r="F13907" s="203"/>
      <c r="G13907" s="63"/>
      <c r="H13907" s="106"/>
      <c r="I13907" s="106"/>
    </row>
    <row r="13908" spans="1:9" hidden="1" x14ac:dyDescent="0.25">
      <c r="A13908" s="224"/>
      <c r="B13908" s="56"/>
      <c r="C13908" s="56"/>
      <c r="D13908" s="105"/>
      <c r="E13908" s="66"/>
      <c r="F13908" s="203"/>
      <c r="G13908" s="63"/>
      <c r="H13908" s="106"/>
      <c r="I13908" s="106"/>
    </row>
    <row r="13909" spans="1:9" hidden="1" x14ac:dyDescent="0.25">
      <c r="A13909" s="224"/>
      <c r="B13909" s="68"/>
      <c r="C13909" s="68"/>
      <c r="D13909" s="105"/>
      <c r="E13909" s="66"/>
      <c r="F13909" s="203"/>
      <c r="G13909" s="63"/>
      <c r="H13909" s="106"/>
      <c r="I13909" s="106"/>
    </row>
    <row r="13910" spans="1:9" hidden="1" x14ac:dyDescent="0.25">
      <c r="A13910" s="224"/>
      <c r="B13910" s="56"/>
      <c r="C13910" s="56"/>
      <c r="D13910" s="57"/>
      <c r="E13910" s="66"/>
      <c r="F13910" s="62"/>
      <c r="G13910" s="203"/>
      <c r="H13910" s="106"/>
      <c r="I13910" s="106"/>
    </row>
    <row r="13911" spans="1:9" hidden="1" x14ac:dyDescent="0.25">
      <c r="A13911" s="224"/>
      <c r="B13911" s="68"/>
      <c r="C13911" s="74"/>
      <c r="D13911" s="57"/>
      <c r="E13911" s="66"/>
      <c r="F13911" s="76"/>
      <c r="G13911" s="63"/>
      <c r="H13911" s="106"/>
      <c r="I13911" s="106"/>
    </row>
    <row r="13912" spans="1:9" hidden="1" x14ac:dyDescent="0.25">
      <c r="A13912" s="224"/>
      <c r="B13912" s="56"/>
      <c r="C13912" s="56"/>
      <c r="D13912" s="57"/>
      <c r="E13912" s="66"/>
      <c r="F13912" s="203"/>
      <c r="G13912" s="63"/>
      <c r="H13912" s="106"/>
      <c r="I13912" s="106"/>
    </row>
    <row r="13913" spans="1:9" hidden="1" x14ac:dyDescent="0.25">
      <c r="A13913" s="224"/>
      <c r="B13913" s="56"/>
      <c r="C13913" s="111"/>
      <c r="D13913" s="57"/>
      <c r="E13913" s="66"/>
      <c r="F13913" s="76"/>
      <c r="G13913" s="63"/>
      <c r="H13913" s="106"/>
      <c r="I13913" s="106"/>
    </row>
    <row r="13914" spans="1:9" hidden="1" x14ac:dyDescent="0.25">
      <c r="A13914" s="224"/>
      <c r="B13914" s="68"/>
      <c r="C13914" s="56"/>
      <c r="D13914" s="57"/>
      <c r="E13914" s="66"/>
      <c r="F13914" s="62"/>
      <c r="G13914" s="63"/>
      <c r="H13914" s="106"/>
      <c r="I13914" s="106"/>
    </row>
    <row r="13915" spans="1:9" hidden="1" x14ac:dyDescent="0.25">
      <c r="A13915" s="224"/>
      <c r="B13915" s="56"/>
      <c r="C13915" s="56"/>
      <c r="D13915" s="57"/>
      <c r="E13915" s="66"/>
      <c r="F13915" s="203"/>
      <c r="G13915" s="203"/>
      <c r="H13915" s="266"/>
      <c r="I13915" s="106"/>
    </row>
    <row r="13916" spans="1:9" hidden="1" x14ac:dyDescent="0.25">
      <c r="A13916" s="224"/>
      <c r="B13916" s="56"/>
      <c r="C13916" s="56"/>
      <c r="D13916" s="57"/>
      <c r="E13916" s="66"/>
      <c r="F13916" s="63"/>
      <c r="G13916" s="63"/>
      <c r="H13916" s="106"/>
      <c r="I13916" s="106"/>
    </row>
    <row r="13917" spans="1:9" hidden="1" x14ac:dyDescent="0.25">
      <c r="A13917" s="224"/>
      <c r="B13917" s="56"/>
      <c r="C13917" s="56"/>
      <c r="D13917" s="57"/>
      <c r="E13917" s="66"/>
      <c r="F13917" s="76"/>
      <c r="G13917" s="63"/>
      <c r="H13917" s="106"/>
      <c r="I13917" s="106"/>
    </row>
    <row r="13918" spans="1:9" hidden="1" x14ac:dyDescent="0.25">
      <c r="A13918" s="224"/>
      <c r="B13918" s="56"/>
      <c r="C13918" s="56"/>
      <c r="D13918" s="57"/>
      <c r="E13918" s="66"/>
      <c r="F13918" s="203"/>
      <c r="G13918" s="63"/>
      <c r="H13918" s="106"/>
      <c r="I13918" s="106"/>
    </row>
    <row r="13919" spans="1:9" hidden="1" x14ac:dyDescent="0.25">
      <c r="A13919" s="224"/>
      <c r="B13919" s="60"/>
      <c r="C13919" s="151"/>
      <c r="D13919" s="105"/>
      <c r="E13919" s="66"/>
      <c r="F13919" s="203"/>
      <c r="G13919" s="63"/>
      <c r="H13919" s="106"/>
      <c r="I13919" s="106"/>
    </row>
    <row r="13920" spans="1:9" hidden="1" x14ac:dyDescent="0.25">
      <c r="A13920" s="224"/>
      <c r="B13920" s="56"/>
      <c r="C13920" s="56"/>
      <c r="D13920" s="57"/>
      <c r="E13920" s="66"/>
      <c r="F13920" s="76"/>
      <c r="G13920" s="63"/>
      <c r="H13920" s="106"/>
      <c r="I13920" s="106"/>
    </row>
    <row r="13921" spans="1:9" hidden="1" x14ac:dyDescent="0.25">
      <c r="A13921" s="224"/>
      <c r="B13921" s="56"/>
      <c r="C13921" s="56"/>
      <c r="D13921" s="57"/>
      <c r="E13921" s="66"/>
      <c r="F13921" s="203"/>
      <c r="G13921" s="63"/>
      <c r="H13921" s="106"/>
      <c r="I13921" s="106"/>
    </row>
    <row r="13922" spans="1:9" hidden="1" x14ac:dyDescent="0.25">
      <c r="A13922" s="224"/>
      <c r="B13922" s="56"/>
      <c r="C13922" s="56"/>
      <c r="D13922" s="57"/>
      <c r="E13922" s="66"/>
      <c r="F13922" s="76"/>
      <c r="G13922" s="63"/>
      <c r="H13922" s="106"/>
      <c r="I13922" s="106"/>
    </row>
    <row r="13923" spans="1:9" hidden="1" x14ac:dyDescent="0.25">
      <c r="A13923" s="224"/>
      <c r="B13923" s="55"/>
      <c r="C13923" s="72"/>
      <c r="D13923" s="57"/>
      <c r="E13923" s="66"/>
      <c r="F13923" s="76"/>
      <c r="G13923" s="63"/>
      <c r="H13923" s="106"/>
      <c r="I13923" s="106"/>
    </row>
    <row r="13924" spans="1:9" hidden="1" x14ac:dyDescent="0.25">
      <c r="A13924" s="224"/>
      <c r="B13924" s="68"/>
      <c r="C13924" s="56"/>
      <c r="D13924" s="57"/>
      <c r="E13924" s="66"/>
      <c r="F13924" s="76"/>
      <c r="G13924" s="63"/>
      <c r="H13924" s="106"/>
      <c r="I13924" s="106"/>
    </row>
    <row r="13925" spans="1:9" hidden="1" x14ac:dyDescent="0.25">
      <c r="A13925" s="224"/>
      <c r="B13925" s="55"/>
      <c r="C13925" s="72"/>
      <c r="D13925" s="57"/>
      <c r="E13925" s="66"/>
      <c r="F13925" s="76"/>
      <c r="G13925" s="203"/>
      <c r="H13925" s="106"/>
      <c r="I13925" s="106"/>
    </row>
    <row r="13926" spans="1:9" hidden="1" x14ac:dyDescent="0.25">
      <c r="A13926" s="224"/>
      <c r="B13926" s="56"/>
      <c r="C13926" s="56"/>
      <c r="D13926" s="57"/>
      <c r="E13926" s="66"/>
      <c r="F13926" s="203"/>
      <c r="G13926" s="63"/>
      <c r="H13926" s="266"/>
      <c r="I13926" s="106"/>
    </row>
    <row r="13927" spans="1:9" hidden="1" x14ac:dyDescent="0.25">
      <c r="A13927" s="224"/>
      <c r="B13927" s="56"/>
      <c r="C13927" s="56"/>
      <c r="D13927" s="57"/>
      <c r="E13927" s="66"/>
      <c r="F13927" s="76"/>
      <c r="G13927" s="63"/>
      <c r="H13927" s="106"/>
      <c r="I13927" s="106"/>
    </row>
    <row r="13928" spans="1:9" hidden="1" x14ac:dyDescent="0.25">
      <c r="A13928" s="224"/>
      <c r="B13928" s="55"/>
      <c r="C13928" s="72"/>
      <c r="D13928" s="57"/>
      <c r="E13928" s="66"/>
      <c r="F13928" s="76"/>
      <c r="G13928" s="63"/>
      <c r="H13928" s="106"/>
      <c r="I13928" s="106"/>
    </row>
    <row r="13929" spans="1:9" hidden="1" x14ac:dyDescent="0.25">
      <c r="A13929" s="224"/>
      <c r="B13929" s="56"/>
      <c r="C13929" s="56"/>
      <c r="D13929" s="105"/>
      <c r="E13929" s="66"/>
      <c r="F13929" s="246"/>
      <c r="G13929" s="203"/>
      <c r="H13929" s="106"/>
      <c r="I13929" s="106"/>
    </row>
    <row r="13930" spans="1:9" hidden="1" x14ac:dyDescent="0.25">
      <c r="A13930" s="224"/>
      <c r="B13930" s="56"/>
      <c r="C13930" s="56"/>
      <c r="D13930" s="105"/>
      <c r="E13930" s="66"/>
      <c r="F13930" s="203"/>
      <c r="G13930" s="63"/>
      <c r="H13930" s="266"/>
      <c r="I13930" s="106"/>
    </row>
    <row r="13931" spans="1:9" hidden="1" x14ac:dyDescent="0.25">
      <c r="A13931" s="224"/>
      <c r="B13931" s="56"/>
      <c r="C13931" s="56"/>
      <c r="D13931" s="57"/>
      <c r="E13931" s="66"/>
      <c r="F13931" s="76"/>
      <c r="G13931" s="63"/>
      <c r="H13931" s="106"/>
      <c r="I13931" s="106"/>
    </row>
    <row r="13932" spans="1:9" hidden="1" x14ac:dyDescent="0.25">
      <c r="A13932" s="224"/>
      <c r="B13932" s="68"/>
      <c r="C13932" s="56"/>
      <c r="D13932" s="57"/>
      <c r="E13932" s="66"/>
      <c r="F13932" s="76"/>
      <c r="G13932" s="63"/>
      <c r="H13932" s="106"/>
      <c r="I13932" s="106"/>
    </row>
    <row r="13933" spans="1:9" hidden="1" x14ac:dyDescent="0.25">
      <c r="A13933" s="224"/>
      <c r="B13933" s="68"/>
      <c r="C13933" s="56"/>
      <c r="D13933" s="57"/>
      <c r="E13933" s="66"/>
      <c r="F13933" s="76"/>
      <c r="G13933" s="63"/>
      <c r="H13933" s="106"/>
      <c r="I13933" s="106"/>
    </row>
    <row r="13934" spans="1:9" hidden="1" x14ac:dyDescent="0.25">
      <c r="A13934" s="224"/>
      <c r="B13934" s="68"/>
      <c r="C13934" s="56"/>
      <c r="D13934" s="57"/>
      <c r="E13934" s="66"/>
      <c r="F13934" s="76"/>
      <c r="G13934" s="63"/>
      <c r="H13934" s="106"/>
      <c r="I13934" s="106"/>
    </row>
    <row r="13935" spans="1:9" hidden="1" x14ac:dyDescent="0.25">
      <c r="A13935" s="224"/>
      <c r="B13935" s="60"/>
      <c r="C13935" s="151"/>
      <c r="D13935" s="105"/>
      <c r="E13935" s="66"/>
      <c r="F13935" s="203"/>
      <c r="G13935" s="63"/>
      <c r="H13935" s="106"/>
      <c r="I13935" s="106"/>
    </row>
    <row r="13936" spans="1:9" hidden="1" x14ac:dyDescent="0.25">
      <c r="A13936" s="224"/>
      <c r="B13936" s="56"/>
      <c r="C13936" s="56"/>
      <c r="D13936" s="57"/>
      <c r="E13936" s="66"/>
      <c r="F13936" s="203"/>
      <c r="G13936" s="63"/>
      <c r="H13936" s="106"/>
      <c r="I13936" s="106"/>
    </row>
    <row r="13937" spans="1:9" hidden="1" x14ac:dyDescent="0.25">
      <c r="A13937" s="224"/>
      <c r="B13937" s="56"/>
      <c r="C13937" s="56"/>
      <c r="D13937" s="105"/>
      <c r="E13937" s="66"/>
      <c r="F13937" s="203"/>
      <c r="G13937" s="63"/>
      <c r="H13937" s="106"/>
      <c r="I13937" s="106"/>
    </row>
    <row r="13938" spans="1:9" hidden="1" x14ac:dyDescent="0.25">
      <c r="A13938" s="224"/>
      <c r="B13938" s="68"/>
      <c r="C13938" s="68"/>
      <c r="D13938" s="105"/>
      <c r="E13938" s="66"/>
      <c r="F13938" s="203"/>
      <c r="G13938" s="63"/>
      <c r="H13938" s="106"/>
      <c r="I13938" s="106"/>
    </row>
    <row r="13939" spans="1:9" hidden="1" x14ac:dyDescent="0.25">
      <c r="A13939" s="224"/>
      <c r="B13939" s="71"/>
      <c r="C13939" s="56"/>
      <c r="D13939" s="105"/>
      <c r="E13939" s="66"/>
      <c r="F13939" s="203"/>
      <c r="G13939" s="63"/>
      <c r="H13939" s="106"/>
      <c r="I13939" s="106"/>
    </row>
    <row r="13940" spans="1:9" hidden="1" x14ac:dyDescent="0.25">
      <c r="A13940" s="224"/>
      <c r="B13940" s="56"/>
      <c r="C13940" s="75"/>
      <c r="D13940" s="105"/>
      <c r="E13940" s="66"/>
      <c r="F13940" s="203"/>
      <c r="G13940" s="63"/>
      <c r="H13940" s="106"/>
      <c r="I13940" s="106"/>
    </row>
    <row r="13941" spans="1:9" hidden="1" x14ac:dyDescent="0.25">
      <c r="A13941" s="224"/>
      <c r="B13941" s="68"/>
      <c r="C13941" s="56"/>
      <c r="D13941" s="57"/>
      <c r="E13941" s="66"/>
      <c r="F13941" s="76"/>
      <c r="G13941" s="63"/>
      <c r="H13941" s="266"/>
      <c r="I13941" s="106"/>
    </row>
    <row r="13942" spans="1:9" hidden="1" x14ac:dyDescent="0.25">
      <c r="A13942" s="224"/>
      <c r="B13942" s="56"/>
      <c r="C13942" s="71"/>
      <c r="D13942" s="57"/>
      <c r="E13942" s="66"/>
      <c r="F13942" s="76"/>
      <c r="G13942" s="63"/>
      <c r="H13942" s="266"/>
      <c r="I13942" s="106"/>
    </row>
    <row r="13943" spans="1:9" hidden="1" x14ac:dyDescent="0.25">
      <c r="A13943" s="224"/>
      <c r="B13943" s="56"/>
      <c r="C13943" s="72"/>
      <c r="D13943" s="105"/>
      <c r="E13943" s="66"/>
      <c r="F13943" s="203"/>
      <c r="G13943" s="63"/>
      <c r="H13943" s="106"/>
      <c r="I13943" s="106"/>
    </row>
    <row r="13944" spans="1:9" hidden="1" x14ac:dyDescent="0.25">
      <c r="A13944" s="224"/>
      <c r="B13944" s="56"/>
      <c r="C13944" s="56"/>
      <c r="D13944" s="57"/>
      <c r="E13944" s="66"/>
      <c r="F13944" s="203"/>
      <c r="G13944" s="63"/>
      <c r="H13944" s="106"/>
      <c r="I13944" s="106"/>
    </row>
    <row r="13945" spans="1:9" hidden="1" x14ac:dyDescent="0.25">
      <c r="A13945" s="224"/>
      <c r="B13945" s="56"/>
      <c r="C13945" s="56"/>
      <c r="D13945" s="57"/>
      <c r="E13945" s="66"/>
      <c r="F13945" s="76"/>
      <c r="G13945" s="63"/>
      <c r="H13945" s="106"/>
      <c r="I13945" s="106"/>
    </row>
    <row r="13946" spans="1:9" hidden="1" x14ac:dyDescent="0.25">
      <c r="A13946" s="224"/>
      <c r="B13946" s="56"/>
      <c r="C13946" s="56"/>
      <c r="D13946" s="57"/>
      <c r="E13946" s="66"/>
      <c r="F13946" s="203"/>
      <c r="G13946" s="63"/>
      <c r="H13946" s="106"/>
      <c r="I13946" s="70"/>
    </row>
    <row r="13947" spans="1:9" hidden="1" x14ac:dyDescent="0.25">
      <c r="A13947" s="224"/>
      <c r="B13947" s="55"/>
      <c r="C13947" s="56"/>
      <c r="D13947" s="105"/>
      <c r="E13947" s="66"/>
      <c r="F13947" s="246"/>
      <c r="G13947" s="203"/>
      <c r="H13947" s="106"/>
      <c r="I13947" s="70"/>
    </row>
    <row r="13948" spans="1:9" hidden="1" x14ac:dyDescent="0.25">
      <c r="A13948" s="224"/>
      <c r="B13948" s="56"/>
      <c r="C13948" s="56"/>
      <c r="D13948" s="105"/>
      <c r="E13948" s="66"/>
      <c r="F13948" s="246"/>
      <c r="G13948" s="203"/>
      <c r="H13948" s="266"/>
      <c r="I13948" s="106"/>
    </row>
    <row r="13949" spans="1:9" hidden="1" x14ac:dyDescent="0.25">
      <c r="A13949" s="224"/>
      <c r="B13949" s="56"/>
      <c r="C13949" s="56"/>
      <c r="D13949" s="57"/>
      <c r="E13949" s="66"/>
      <c r="F13949" s="203"/>
      <c r="G13949" s="203"/>
      <c r="H13949" s="266"/>
      <c r="I13949" s="106"/>
    </row>
    <row r="13950" spans="1:9" hidden="1" x14ac:dyDescent="0.25">
      <c r="A13950" s="224"/>
      <c r="B13950" s="60"/>
      <c r="C13950" s="107"/>
      <c r="D13950" s="57"/>
      <c r="E13950" s="66"/>
      <c r="F13950" s="203"/>
      <c r="G13950" s="63"/>
      <c r="H13950" s="106"/>
      <c r="I13950" s="70"/>
    </row>
    <row r="13951" spans="1:9" hidden="1" x14ac:dyDescent="0.25">
      <c r="A13951" s="224"/>
      <c r="B13951" s="56"/>
      <c r="C13951" s="56"/>
      <c r="D13951" s="57"/>
      <c r="E13951" s="66"/>
      <c r="F13951" s="62"/>
      <c r="G13951" s="203"/>
      <c r="H13951" s="106"/>
      <c r="I13951" s="70"/>
    </row>
    <row r="13952" spans="1:9" hidden="1" x14ac:dyDescent="0.25">
      <c r="A13952" s="224"/>
      <c r="B13952" s="56"/>
      <c r="C13952" s="56"/>
      <c r="D13952" s="57"/>
      <c r="E13952" s="86"/>
      <c r="F13952" s="62"/>
      <c r="G13952" s="203"/>
      <c r="H13952" s="106"/>
      <c r="I13952" s="70"/>
    </row>
    <row r="13953" spans="1:9" hidden="1" x14ac:dyDescent="0.25">
      <c r="A13953" s="224"/>
      <c r="B13953" s="56"/>
      <c r="C13953" s="56"/>
      <c r="D13953" s="57"/>
      <c r="E13953" s="86"/>
      <c r="F13953" s="62"/>
      <c r="G13953" s="203"/>
      <c r="H13953" s="106"/>
      <c r="I13953" s="106"/>
    </row>
    <row r="13954" spans="1:9" hidden="1" x14ac:dyDescent="0.25">
      <c r="A13954" s="224"/>
      <c r="B13954" s="56"/>
      <c r="C13954" s="56"/>
      <c r="D13954" s="57"/>
      <c r="E13954" s="66"/>
      <c r="F13954" s="76"/>
      <c r="G13954" s="63"/>
      <c r="H13954" s="106"/>
      <c r="I13954" s="106"/>
    </row>
    <row r="13955" spans="1:9" hidden="1" x14ac:dyDescent="0.25">
      <c r="A13955" s="224"/>
      <c r="B13955" s="56"/>
      <c r="C13955" s="56"/>
      <c r="D13955" s="57"/>
      <c r="E13955" s="66"/>
      <c r="F13955" s="203"/>
      <c r="G13955" s="63"/>
      <c r="H13955" s="106"/>
      <c r="I13955" s="106"/>
    </row>
    <row r="13956" spans="1:9" hidden="1" x14ac:dyDescent="0.25">
      <c r="A13956" s="224"/>
      <c r="B13956" s="56"/>
      <c r="C13956" s="56"/>
      <c r="D13956" s="57"/>
      <c r="E13956" s="66"/>
      <c r="F13956" s="76"/>
      <c r="G13956" s="63"/>
      <c r="H13956" s="106"/>
      <c r="I13956" s="106"/>
    </row>
    <row r="13957" spans="1:9" hidden="1" x14ac:dyDescent="0.25">
      <c r="A13957" s="224"/>
      <c r="B13957" s="68"/>
      <c r="C13957" s="56"/>
      <c r="D13957" s="57"/>
      <c r="E13957" s="66"/>
      <c r="F13957" s="76"/>
      <c r="G13957" s="63"/>
      <c r="H13957" s="106"/>
      <c r="I13957" s="106"/>
    </row>
    <row r="13958" spans="1:9" hidden="1" x14ac:dyDescent="0.25">
      <c r="A13958" s="224"/>
      <c r="B13958" s="68"/>
      <c r="C13958" s="56"/>
      <c r="D13958" s="57"/>
      <c r="E13958" s="66"/>
      <c r="F13958" s="76"/>
      <c r="G13958" s="63"/>
      <c r="H13958" s="106"/>
      <c r="I13958" s="106"/>
    </row>
    <row r="13959" spans="1:9" hidden="1" x14ac:dyDescent="0.25">
      <c r="A13959" s="224"/>
      <c r="B13959" s="68"/>
      <c r="C13959" s="56"/>
      <c r="D13959" s="57"/>
      <c r="E13959" s="66"/>
      <c r="F13959" s="76"/>
      <c r="G13959" s="63"/>
      <c r="H13959" s="106"/>
      <c r="I13959" s="106"/>
    </row>
    <row r="13960" spans="1:9" hidden="1" x14ac:dyDescent="0.25">
      <c r="A13960" s="224"/>
      <c r="B13960" s="68"/>
      <c r="C13960" s="56"/>
      <c r="D13960" s="57"/>
      <c r="E13960" s="66"/>
      <c r="F13960" s="76"/>
      <c r="G13960" s="63"/>
      <c r="H13960" s="106"/>
      <c r="I13960" s="106"/>
    </row>
    <row r="13961" spans="1:9" hidden="1" x14ac:dyDescent="0.25">
      <c r="A13961" s="224"/>
      <c r="B13961" s="56"/>
      <c r="C13961" s="56"/>
      <c r="D13961" s="57"/>
      <c r="E13961" s="66"/>
      <c r="F13961" s="76"/>
      <c r="G13961" s="63"/>
      <c r="H13961" s="106"/>
      <c r="I13961" s="106"/>
    </row>
    <row r="13962" spans="1:9" hidden="1" x14ac:dyDescent="0.25">
      <c r="A13962" s="224"/>
      <c r="B13962" s="60"/>
      <c r="C13962" s="56"/>
      <c r="D13962" s="57"/>
      <c r="E13962" s="66"/>
      <c r="F13962" s="76"/>
      <c r="G13962" s="63"/>
      <c r="H13962" s="106"/>
      <c r="I13962" s="106"/>
    </row>
    <row r="13963" spans="1:9" hidden="1" x14ac:dyDescent="0.25">
      <c r="A13963" s="224"/>
      <c r="B13963" s="55"/>
      <c r="C13963" s="56"/>
      <c r="D13963" s="57"/>
      <c r="E13963" s="66"/>
      <c r="F13963" s="62"/>
      <c r="G13963" s="63"/>
      <c r="H13963" s="106"/>
      <c r="I13963" s="106"/>
    </row>
    <row r="13964" spans="1:9" hidden="1" x14ac:dyDescent="0.25">
      <c r="A13964" s="224"/>
      <c r="B13964" s="55"/>
      <c r="C13964" s="56"/>
      <c r="D13964" s="57"/>
      <c r="E13964" s="66"/>
      <c r="F13964" s="76"/>
      <c r="G13964" s="63"/>
      <c r="H13964" s="106"/>
      <c r="I13964" s="106"/>
    </row>
    <row r="13965" spans="1:9" hidden="1" x14ac:dyDescent="0.25">
      <c r="A13965" s="224"/>
      <c r="B13965" s="55"/>
      <c r="C13965" s="72"/>
      <c r="D13965" s="57"/>
      <c r="E13965" s="66"/>
      <c r="F13965" s="76"/>
      <c r="G13965" s="63"/>
      <c r="H13965" s="106"/>
      <c r="I13965" s="106"/>
    </row>
    <row r="13966" spans="1:9" hidden="1" x14ac:dyDescent="0.25">
      <c r="A13966" s="224"/>
      <c r="B13966" s="55"/>
      <c r="C13966" s="56"/>
      <c r="D13966" s="57"/>
      <c r="E13966" s="66"/>
      <c r="F13966" s="62"/>
      <c r="G13966" s="63"/>
      <c r="H13966" s="106"/>
      <c r="I13966" s="106"/>
    </row>
    <row r="13967" spans="1:9" hidden="1" x14ac:dyDescent="0.25">
      <c r="A13967" s="224"/>
      <c r="B13967" s="56"/>
      <c r="C13967" s="56"/>
      <c r="D13967" s="105"/>
      <c r="E13967" s="66"/>
      <c r="F13967" s="203"/>
      <c r="G13967" s="63"/>
      <c r="H13967" s="106"/>
      <c r="I13967" s="106"/>
    </row>
    <row r="13968" spans="1:9" hidden="1" x14ac:dyDescent="0.25">
      <c r="A13968" s="224"/>
      <c r="B13968" s="56"/>
      <c r="C13968" s="56"/>
      <c r="D13968" s="105"/>
      <c r="E13968" s="66"/>
      <c r="F13968" s="203"/>
      <c r="G13968" s="63"/>
      <c r="H13968" s="106"/>
      <c r="I13968" s="106"/>
    </row>
    <row r="13969" spans="1:9" hidden="1" x14ac:dyDescent="0.25">
      <c r="A13969" s="224"/>
      <c r="B13969" s="56"/>
      <c r="C13969" s="75"/>
      <c r="D13969" s="105"/>
      <c r="E13969" s="66"/>
      <c r="F13969" s="203"/>
      <c r="G13969" s="63"/>
      <c r="H13969" s="106"/>
      <c r="I13969" s="106"/>
    </row>
    <row r="13970" spans="1:9" hidden="1" x14ac:dyDescent="0.25">
      <c r="A13970" s="224"/>
      <c r="B13970" s="56"/>
      <c r="C13970" s="56"/>
      <c r="D13970" s="57"/>
      <c r="E13970" s="66"/>
      <c r="F13970" s="203"/>
      <c r="G13970" s="63"/>
      <c r="H13970" s="266"/>
      <c r="I13970" s="106"/>
    </row>
    <row r="13971" spans="1:9" hidden="1" x14ac:dyDescent="0.25">
      <c r="A13971" s="224"/>
      <c r="B13971" s="56"/>
      <c r="C13971" s="56"/>
      <c r="D13971" s="57"/>
      <c r="E13971" s="66"/>
      <c r="F13971" s="203"/>
      <c r="G13971" s="203"/>
      <c r="H13971" s="106"/>
      <c r="I13971" s="106"/>
    </row>
    <row r="13972" spans="1:9" hidden="1" x14ac:dyDescent="0.25">
      <c r="A13972" s="224"/>
      <c r="B13972" s="56"/>
      <c r="C13972" s="56"/>
      <c r="D13972" s="57"/>
      <c r="E13972" s="66"/>
      <c r="F13972" s="203"/>
      <c r="G13972" s="63"/>
      <c r="H13972" s="266"/>
      <c r="I13972" s="106"/>
    </row>
    <row r="13973" spans="1:9" hidden="1" x14ac:dyDescent="0.25">
      <c r="A13973" s="224"/>
      <c r="B13973" s="55"/>
      <c r="C13973" s="107"/>
      <c r="D13973" s="57"/>
      <c r="E13973" s="66"/>
      <c r="F13973" s="76"/>
      <c r="G13973" s="63"/>
      <c r="H13973" s="266"/>
      <c r="I13973" s="106"/>
    </row>
    <row r="13974" spans="1:9" hidden="1" x14ac:dyDescent="0.25">
      <c r="A13974" s="224"/>
      <c r="B13974" s="55"/>
      <c r="C13974" s="107"/>
      <c r="D13974" s="105"/>
      <c r="E13974" s="66"/>
      <c r="F13974" s="246"/>
      <c r="G13974" s="203"/>
      <c r="H13974" s="106"/>
      <c r="I13974" s="106"/>
    </row>
    <row r="13975" spans="1:9" hidden="1" x14ac:dyDescent="0.25">
      <c r="A13975" s="224"/>
      <c r="B13975" s="68"/>
      <c r="C13975" s="56"/>
      <c r="D13975" s="57"/>
      <c r="E13975" s="66"/>
      <c r="F13975" s="76"/>
      <c r="G13975" s="63"/>
      <c r="H13975" s="106"/>
      <c r="I13975" s="106"/>
    </row>
    <row r="13976" spans="1:9" hidden="1" x14ac:dyDescent="0.25">
      <c r="A13976" s="224"/>
      <c r="B13976" s="56"/>
      <c r="C13976" s="56"/>
      <c r="D13976" s="57"/>
      <c r="E13976" s="66"/>
      <c r="F13976" s="76"/>
      <c r="G13976" s="63"/>
      <c r="H13976" s="266"/>
      <c r="I13976" s="106"/>
    </row>
    <row r="13977" spans="1:9" hidden="1" x14ac:dyDescent="0.25">
      <c r="A13977" s="224"/>
      <c r="B13977" s="60"/>
      <c r="C13977" s="151"/>
      <c r="D13977" s="57"/>
      <c r="E13977" s="66"/>
      <c r="F13977" s="76"/>
      <c r="G13977" s="63"/>
      <c r="H13977" s="106"/>
      <c r="I13977" s="106"/>
    </row>
    <row r="13978" spans="1:9" hidden="1" x14ac:dyDescent="0.25">
      <c r="A13978" s="224"/>
      <c r="B13978" s="56"/>
      <c r="C13978" s="56"/>
      <c r="D13978" s="57"/>
      <c r="E13978" s="66"/>
      <c r="F13978" s="76"/>
      <c r="G13978" s="63"/>
      <c r="H13978" s="106"/>
      <c r="I13978" s="106"/>
    </row>
    <row r="13979" spans="1:9" hidden="1" x14ac:dyDescent="0.25">
      <c r="A13979" s="224"/>
      <c r="B13979" s="68"/>
      <c r="C13979" s="68"/>
      <c r="D13979" s="57"/>
      <c r="E13979" s="66"/>
      <c r="F13979" s="76"/>
      <c r="G13979" s="63"/>
      <c r="H13979" s="106"/>
      <c r="I13979" s="106"/>
    </row>
    <row r="13980" spans="1:9" hidden="1" x14ac:dyDescent="0.25">
      <c r="A13980" s="224"/>
      <c r="B13980" s="68"/>
      <c r="C13980" s="68"/>
      <c r="D13980" s="57"/>
      <c r="E13980" s="66"/>
      <c r="F13980" s="76"/>
      <c r="G13980" s="63"/>
      <c r="H13980" s="106"/>
      <c r="I13980" s="106"/>
    </row>
    <row r="13981" spans="1:9" hidden="1" x14ac:dyDescent="0.25">
      <c r="A13981" s="224"/>
      <c r="B13981" s="68"/>
      <c r="C13981" s="68"/>
      <c r="D13981" s="57"/>
      <c r="E13981" s="66"/>
      <c r="F13981" s="76"/>
      <c r="G13981" s="63"/>
      <c r="H13981" s="106"/>
      <c r="I13981" s="106"/>
    </row>
    <row r="13982" spans="1:9" hidden="1" x14ac:dyDescent="0.25">
      <c r="A13982" s="224"/>
      <c r="B13982" s="56"/>
      <c r="C13982" s="56"/>
      <c r="D13982" s="57"/>
      <c r="E13982" s="66"/>
      <c r="F13982" s="203"/>
      <c r="G13982" s="63"/>
      <c r="H13982" s="106"/>
      <c r="I13982" s="106"/>
    </row>
    <row r="13983" spans="1:9" hidden="1" x14ac:dyDescent="0.25">
      <c r="A13983" s="224"/>
      <c r="B13983" s="60"/>
      <c r="C13983" s="151"/>
      <c r="D13983" s="105"/>
      <c r="E13983" s="66"/>
      <c r="F13983" s="203"/>
      <c r="G13983" s="63"/>
      <c r="H13983" s="106"/>
      <c r="I13983" s="106"/>
    </row>
    <row r="13984" spans="1:9" hidden="1" x14ac:dyDescent="0.25">
      <c r="A13984" s="224"/>
      <c r="B13984" s="55"/>
      <c r="C13984" s="107"/>
      <c r="D13984" s="57"/>
      <c r="E13984" s="66"/>
      <c r="F13984" s="76"/>
      <c r="G13984" s="63"/>
      <c r="H13984" s="106"/>
      <c r="I13984" s="106"/>
    </row>
    <row r="13985" spans="1:9" hidden="1" x14ac:dyDescent="0.25">
      <c r="A13985" s="224"/>
      <c r="B13985" s="68"/>
      <c r="C13985" s="68"/>
      <c r="D13985" s="105"/>
      <c r="E13985" s="66"/>
      <c r="F13985" s="203"/>
      <c r="G13985" s="63"/>
      <c r="H13985" s="106"/>
      <c r="I13985" s="106"/>
    </row>
    <row r="13986" spans="1:9" hidden="1" x14ac:dyDescent="0.25">
      <c r="A13986" s="224"/>
      <c r="B13986" s="65"/>
      <c r="C13986" s="68"/>
      <c r="D13986" s="105"/>
      <c r="E13986" s="66"/>
      <c r="F13986" s="203"/>
      <c r="G13986" s="63"/>
      <c r="H13986" s="106"/>
      <c r="I13986" s="106"/>
    </row>
    <row r="13987" spans="1:9" hidden="1" x14ac:dyDescent="0.25">
      <c r="A13987" s="224"/>
      <c r="B13987" s="56"/>
      <c r="C13987" s="56"/>
      <c r="D13987" s="57"/>
      <c r="E13987" s="66"/>
      <c r="F13987" s="76"/>
      <c r="G13987" s="63"/>
      <c r="H13987" s="106"/>
      <c r="I13987" s="106"/>
    </row>
    <row r="13988" spans="1:9" hidden="1" x14ac:dyDescent="0.25">
      <c r="A13988" s="224"/>
      <c r="B13988" s="56"/>
      <c r="C13988" s="56"/>
      <c r="D13988" s="105"/>
      <c r="E13988" s="66"/>
      <c r="F13988" s="203"/>
      <c r="G13988" s="203"/>
      <c r="H13988" s="266"/>
      <c r="I13988" s="106"/>
    </row>
    <row r="13989" spans="1:9" hidden="1" x14ac:dyDescent="0.25">
      <c r="A13989" s="224"/>
      <c r="B13989" s="68"/>
      <c r="C13989" s="68"/>
      <c r="D13989" s="57"/>
      <c r="E13989" s="66"/>
      <c r="F13989" s="76"/>
      <c r="G13989" s="203"/>
      <c r="H13989" s="106"/>
      <c r="I13989" s="106"/>
    </row>
    <row r="13990" spans="1:9" hidden="1" x14ac:dyDescent="0.25">
      <c r="A13990" s="224"/>
      <c r="B13990" s="68"/>
      <c r="C13990" s="68"/>
      <c r="D13990" s="57"/>
      <c r="E13990" s="66"/>
      <c r="F13990" s="76"/>
      <c r="G13990" s="203"/>
      <c r="H13990" s="106"/>
      <c r="I13990" s="106"/>
    </row>
    <row r="13991" spans="1:9" hidden="1" x14ac:dyDescent="0.25">
      <c r="A13991" s="224"/>
      <c r="B13991" s="56"/>
      <c r="C13991" s="72"/>
      <c r="D13991" s="105"/>
      <c r="E13991" s="66"/>
      <c r="F13991" s="203"/>
      <c r="G13991" s="63"/>
      <c r="H13991" s="106"/>
      <c r="I13991" s="106"/>
    </row>
    <row r="13992" spans="1:9" hidden="1" x14ac:dyDescent="0.25">
      <c r="A13992" s="224"/>
      <c r="B13992" s="56"/>
      <c r="C13992" s="56"/>
      <c r="D13992" s="57"/>
      <c r="E13992" s="66"/>
      <c r="F13992" s="203"/>
      <c r="G13992" s="63"/>
      <c r="H13992" s="106"/>
      <c r="I13992" s="106"/>
    </row>
    <row r="13993" spans="1:9" hidden="1" x14ac:dyDescent="0.25">
      <c r="A13993" s="224"/>
      <c r="B13993" s="56"/>
      <c r="C13993" s="56"/>
      <c r="D13993" s="57"/>
      <c r="E13993" s="66"/>
      <c r="F13993" s="62"/>
      <c r="G13993" s="63"/>
      <c r="H13993" s="106"/>
      <c r="I13993" s="106"/>
    </row>
    <row r="13994" spans="1:9" hidden="1" x14ac:dyDescent="0.25">
      <c r="A13994" s="224"/>
      <c r="B13994" s="56"/>
      <c r="C13994" s="56"/>
      <c r="D13994" s="57"/>
      <c r="E13994" s="66"/>
      <c r="F13994" s="76"/>
      <c r="G13994" s="63"/>
      <c r="H13994" s="106"/>
      <c r="I13994" s="70"/>
    </row>
    <row r="13995" spans="1:9" hidden="1" x14ac:dyDescent="0.25">
      <c r="A13995" s="224"/>
      <c r="B13995" s="71"/>
      <c r="C13995" s="56"/>
      <c r="D13995" s="105"/>
      <c r="E13995" s="66"/>
      <c r="F13995" s="246"/>
      <c r="G13995" s="203"/>
      <c r="H13995" s="106"/>
      <c r="I13995" s="70"/>
    </row>
    <row r="13996" spans="1:9" hidden="1" x14ac:dyDescent="0.25">
      <c r="A13996" s="224"/>
      <c r="B13996" s="56"/>
      <c r="C13996" s="56"/>
      <c r="D13996" s="57"/>
      <c r="E13996" s="66"/>
      <c r="F13996" s="203"/>
      <c r="G13996" s="63"/>
      <c r="H13996" s="106"/>
      <c r="I13996" s="106"/>
    </row>
    <row r="13997" spans="1:9" hidden="1" x14ac:dyDescent="0.25">
      <c r="A13997" s="224"/>
      <c r="B13997" s="68"/>
      <c r="C13997" s="56"/>
      <c r="D13997" s="57"/>
      <c r="E13997" s="66"/>
      <c r="F13997" s="76"/>
      <c r="G13997" s="63"/>
      <c r="H13997" s="106"/>
      <c r="I13997" s="70"/>
    </row>
    <row r="13998" spans="1:9" hidden="1" x14ac:dyDescent="0.25">
      <c r="A13998" s="224"/>
      <c r="B13998" s="56"/>
      <c r="C13998" s="56"/>
      <c r="D13998" s="57"/>
      <c r="E13998" s="66"/>
      <c r="F13998" s="76"/>
      <c r="G13998" s="63"/>
      <c r="H13998" s="106"/>
      <c r="I13998" s="70"/>
    </row>
    <row r="13999" spans="1:9" hidden="1" x14ac:dyDescent="0.25">
      <c r="A13999" s="224"/>
      <c r="B13999" s="56"/>
      <c r="C13999" s="56"/>
      <c r="D13999" s="57"/>
      <c r="E13999" s="66"/>
      <c r="F13999" s="203"/>
      <c r="G13999" s="203"/>
      <c r="H13999" s="106"/>
      <c r="I13999" s="70"/>
    </row>
    <row r="14000" spans="1:9" hidden="1" x14ac:dyDescent="0.25">
      <c r="A14000" s="224"/>
      <c r="B14000" s="56"/>
      <c r="C14000" s="56"/>
      <c r="D14000" s="57"/>
      <c r="E14000" s="86"/>
      <c r="F14000" s="62"/>
      <c r="G14000" s="203"/>
      <c r="H14000" s="106"/>
      <c r="I14000" s="106"/>
    </row>
    <row r="14001" spans="1:9" hidden="1" x14ac:dyDescent="0.25">
      <c r="A14001" s="224"/>
      <c r="B14001" s="56"/>
      <c r="C14001" s="56"/>
      <c r="D14001" s="57"/>
      <c r="E14001" s="66"/>
      <c r="F14001" s="76"/>
      <c r="G14001" s="63"/>
      <c r="H14001" s="106"/>
      <c r="I14001" s="106"/>
    </row>
    <row r="14002" spans="1:9" hidden="1" x14ac:dyDescent="0.25">
      <c r="A14002" s="224"/>
      <c r="B14002" s="56"/>
      <c r="C14002" s="56"/>
      <c r="D14002" s="57"/>
      <c r="E14002" s="66"/>
      <c r="F14002" s="62"/>
      <c r="G14002" s="63"/>
      <c r="H14002" s="106"/>
      <c r="I14002" s="106"/>
    </row>
    <row r="14003" spans="1:9" hidden="1" x14ac:dyDescent="0.25">
      <c r="A14003" s="224"/>
      <c r="B14003" s="56"/>
      <c r="C14003" s="81"/>
      <c r="D14003" s="57"/>
      <c r="E14003" s="66"/>
      <c r="F14003" s="67"/>
      <c r="G14003" s="63"/>
      <c r="H14003" s="106"/>
      <c r="I14003" s="106"/>
    </row>
    <row r="14004" spans="1:9" hidden="1" x14ac:dyDescent="0.25">
      <c r="A14004" s="224"/>
      <c r="B14004" s="71"/>
      <c r="C14004" s="56"/>
      <c r="D14004" s="105"/>
      <c r="E14004" s="66"/>
      <c r="F14004" s="203"/>
      <c r="G14004" s="63"/>
      <c r="H14004" s="106"/>
      <c r="I14004" s="106"/>
    </row>
    <row r="14005" spans="1:9" hidden="1" x14ac:dyDescent="0.25">
      <c r="A14005" s="224"/>
      <c r="B14005" s="56"/>
      <c r="C14005" s="56"/>
      <c r="D14005" s="57"/>
      <c r="E14005" s="66"/>
      <c r="F14005" s="203"/>
      <c r="G14005" s="63"/>
      <c r="H14005" s="106"/>
      <c r="I14005" s="106"/>
    </row>
    <row r="14006" spans="1:9" hidden="1" x14ac:dyDescent="0.25">
      <c r="A14006" s="224"/>
      <c r="B14006" s="56"/>
      <c r="C14006" s="56"/>
      <c r="D14006" s="57"/>
      <c r="E14006" s="66"/>
      <c r="F14006" s="76"/>
      <c r="G14006" s="63"/>
      <c r="H14006" s="106"/>
      <c r="I14006" s="106"/>
    </row>
    <row r="14007" spans="1:9" hidden="1" x14ac:dyDescent="0.25">
      <c r="A14007" s="224"/>
      <c r="B14007" s="65"/>
      <c r="C14007" s="56"/>
      <c r="D14007" s="57"/>
      <c r="E14007" s="66"/>
      <c r="F14007" s="76"/>
      <c r="G14007" s="63"/>
      <c r="H14007" s="106"/>
      <c r="I14007" s="106"/>
    </row>
    <row r="14008" spans="1:9" hidden="1" x14ac:dyDescent="0.25">
      <c r="A14008" s="224"/>
      <c r="B14008" s="68"/>
      <c r="C14008" s="55"/>
      <c r="D14008" s="57"/>
      <c r="E14008" s="66"/>
      <c r="F14008" s="62"/>
      <c r="G14008" s="63"/>
      <c r="H14008" s="106"/>
      <c r="I14008" s="106"/>
    </row>
    <row r="14009" spans="1:9" hidden="1" x14ac:dyDescent="0.25">
      <c r="A14009" s="224"/>
      <c r="B14009" s="68"/>
      <c r="C14009" s="56"/>
      <c r="D14009" s="57"/>
      <c r="E14009" s="66"/>
      <c r="F14009" s="76"/>
      <c r="G14009" s="63"/>
      <c r="H14009" s="106"/>
      <c r="I14009" s="106"/>
    </row>
    <row r="14010" spans="1:9" hidden="1" x14ac:dyDescent="0.25">
      <c r="A14010" s="224"/>
      <c r="B14010" s="56"/>
      <c r="C14010" s="56"/>
      <c r="D14010" s="57"/>
      <c r="E14010" s="66"/>
      <c r="F14010" s="76"/>
      <c r="G14010" s="63"/>
      <c r="H14010" s="106"/>
      <c r="I14010" s="70"/>
    </row>
    <row r="14011" spans="1:9" hidden="1" x14ac:dyDescent="0.25">
      <c r="A14011" s="224"/>
      <c r="B14011" s="81"/>
      <c r="C14011" s="75"/>
      <c r="D14011" s="57"/>
      <c r="E14011" s="66"/>
      <c r="F14011" s="63"/>
      <c r="G14011" s="203"/>
      <c r="H14011" s="106"/>
      <c r="I14011" s="70"/>
    </row>
    <row r="14012" spans="1:9" hidden="1" x14ac:dyDescent="0.25">
      <c r="A14012" s="224"/>
      <c r="B14012" s="56"/>
      <c r="C14012" s="56"/>
      <c r="D14012" s="57"/>
      <c r="E14012" s="66"/>
      <c r="F14012" s="203"/>
      <c r="G14012" s="63"/>
      <c r="H14012" s="106"/>
      <c r="I14012" s="106"/>
    </row>
    <row r="14013" spans="1:9" hidden="1" x14ac:dyDescent="0.25">
      <c r="A14013" s="224"/>
      <c r="B14013" s="68"/>
      <c r="C14013" s="72"/>
      <c r="D14013" s="57"/>
      <c r="E14013" s="66"/>
      <c r="F14013" s="76"/>
      <c r="G14013" s="63"/>
      <c r="H14013" s="106"/>
      <c r="I14013" s="70"/>
    </row>
    <row r="14014" spans="1:9" hidden="1" x14ac:dyDescent="0.25">
      <c r="A14014" s="224"/>
      <c r="B14014" s="95"/>
      <c r="C14014" s="74"/>
      <c r="D14014" s="57"/>
      <c r="E14014" s="66"/>
      <c r="F14014" s="76"/>
      <c r="G14014" s="63"/>
      <c r="H14014" s="106"/>
      <c r="I14014" s="70"/>
    </row>
    <row r="14015" spans="1:9" hidden="1" x14ac:dyDescent="0.25">
      <c r="A14015" s="224"/>
      <c r="B14015" s="56"/>
      <c r="C14015" s="56"/>
      <c r="D14015" s="57"/>
      <c r="E14015" s="66"/>
      <c r="F14015" s="203"/>
      <c r="G14015" s="203"/>
      <c r="H14015" s="106"/>
      <c r="I14015" s="70"/>
    </row>
    <row r="14016" spans="1:9" hidden="1" x14ac:dyDescent="0.25">
      <c r="A14016" s="224"/>
      <c r="B14016" s="56"/>
      <c r="C14016" s="56"/>
      <c r="D14016" s="57"/>
      <c r="E14016" s="86"/>
      <c r="F14016" s="62"/>
      <c r="G14016" s="203"/>
      <c r="H14016" s="106"/>
      <c r="I14016" s="106"/>
    </row>
    <row r="14017" spans="1:9" hidden="1" x14ac:dyDescent="0.25">
      <c r="A14017" s="224"/>
      <c r="B14017" s="55"/>
      <c r="C14017" s="75"/>
      <c r="D14017" s="105"/>
      <c r="E14017" s="66"/>
      <c r="F14017" s="203"/>
      <c r="G14017" s="63"/>
      <c r="H14017" s="106"/>
      <c r="I14017" s="106"/>
    </row>
    <row r="14018" spans="1:9" hidden="1" x14ac:dyDescent="0.25">
      <c r="A14018" s="224"/>
      <c r="B14018" s="81"/>
      <c r="C14018" s="81"/>
      <c r="D14018" s="57"/>
      <c r="E14018" s="66"/>
      <c r="F14018" s="62"/>
      <c r="G14018" s="63"/>
      <c r="H14018" s="106"/>
      <c r="I14018" s="106"/>
    </row>
    <row r="14019" spans="1:9" hidden="1" x14ac:dyDescent="0.25">
      <c r="A14019" s="224"/>
      <c r="B14019" s="68"/>
      <c r="C14019" s="56"/>
      <c r="D14019" s="57"/>
      <c r="E14019" s="66"/>
      <c r="F14019" s="67"/>
      <c r="G14019" s="63"/>
      <c r="H14019" s="106"/>
      <c r="I14019" s="106"/>
    </row>
    <row r="14020" spans="1:9" hidden="1" x14ac:dyDescent="0.25">
      <c r="A14020" s="224"/>
      <c r="B14020" s="68"/>
      <c r="C14020" s="56"/>
      <c r="D14020" s="57"/>
      <c r="E14020" s="66"/>
      <c r="F14020" s="76"/>
      <c r="G14020" s="63"/>
      <c r="H14020" s="106"/>
      <c r="I14020" s="106"/>
    </row>
    <row r="14021" spans="1:9" hidden="1" x14ac:dyDescent="0.25">
      <c r="A14021" s="224"/>
      <c r="B14021" s="68"/>
      <c r="C14021" s="56"/>
      <c r="D14021" s="57"/>
      <c r="E14021" s="66"/>
      <c r="F14021" s="203"/>
      <c r="G14021" s="63"/>
      <c r="H14021" s="106"/>
      <c r="I14021" s="106"/>
    </row>
    <row r="14022" spans="1:9" hidden="1" x14ac:dyDescent="0.25">
      <c r="A14022" s="224"/>
      <c r="B14022" s="56"/>
      <c r="C14022" s="56"/>
      <c r="D14022" s="105"/>
      <c r="E14022" s="66"/>
      <c r="F14022" s="203"/>
      <c r="G14022" s="203"/>
      <c r="H14022" s="106"/>
      <c r="I14022" s="106"/>
    </row>
    <row r="14023" spans="1:9" hidden="1" x14ac:dyDescent="0.25">
      <c r="A14023" s="224"/>
      <c r="B14023" s="60"/>
      <c r="C14023" s="151"/>
      <c r="D14023" s="57"/>
      <c r="E14023" s="66"/>
      <c r="F14023" s="76"/>
      <c r="G14023" s="63"/>
      <c r="H14023" s="106"/>
      <c r="I14023" s="106"/>
    </row>
    <row r="14024" spans="1:9" hidden="1" x14ac:dyDescent="0.25">
      <c r="A14024" s="224"/>
      <c r="B14024" s="56"/>
      <c r="C14024" s="56"/>
      <c r="D14024" s="57"/>
      <c r="E14024" s="66"/>
      <c r="F14024" s="203"/>
      <c r="G14024" s="203"/>
      <c r="H14024" s="106"/>
      <c r="I14024" s="106"/>
    </row>
    <row r="14025" spans="1:9" hidden="1" x14ac:dyDescent="0.25">
      <c r="A14025" s="224"/>
      <c r="B14025" s="56"/>
      <c r="C14025" s="56"/>
      <c r="D14025" s="57"/>
      <c r="E14025" s="66"/>
      <c r="F14025" s="76"/>
      <c r="G14025" s="63"/>
      <c r="H14025" s="106"/>
      <c r="I14025" s="106"/>
    </row>
    <row r="14026" spans="1:9" hidden="1" x14ac:dyDescent="0.25">
      <c r="A14026" s="224"/>
      <c r="B14026" s="56"/>
      <c r="C14026" s="56"/>
      <c r="D14026" s="57"/>
      <c r="E14026" s="66"/>
      <c r="F14026" s="203"/>
      <c r="G14026" s="63"/>
      <c r="H14026" s="106"/>
      <c r="I14026" s="106"/>
    </row>
    <row r="14027" spans="1:9" hidden="1" x14ac:dyDescent="0.25">
      <c r="A14027" s="224"/>
      <c r="B14027" s="55"/>
      <c r="C14027" s="72"/>
      <c r="D14027" s="57"/>
      <c r="E14027" s="66"/>
      <c r="F14027" s="76"/>
      <c r="G14027" s="63"/>
      <c r="H14027" s="106"/>
      <c r="I14027" s="106"/>
    </row>
    <row r="14028" spans="1:9" hidden="1" x14ac:dyDescent="0.25">
      <c r="A14028" s="224"/>
      <c r="B14028" s="56"/>
      <c r="C14028" s="65"/>
      <c r="D14028" s="57"/>
      <c r="E14028" s="66"/>
      <c r="F14028" s="76"/>
      <c r="G14028" s="63"/>
      <c r="H14028" s="106"/>
      <c r="I14028" s="106"/>
    </row>
    <row r="14029" spans="1:9" hidden="1" x14ac:dyDescent="0.25">
      <c r="A14029" s="224"/>
      <c r="B14029" s="56"/>
      <c r="C14029" s="65"/>
      <c r="D14029" s="57"/>
      <c r="E14029" s="66"/>
      <c r="F14029" s="76"/>
      <c r="G14029" s="63"/>
      <c r="H14029" s="106"/>
      <c r="I14029" s="106"/>
    </row>
    <row r="14030" spans="1:9" hidden="1" x14ac:dyDescent="0.25">
      <c r="A14030" s="224"/>
      <c r="B14030" s="56"/>
      <c r="C14030" s="65"/>
      <c r="D14030" s="57"/>
      <c r="E14030" s="66"/>
      <c r="F14030" s="76"/>
      <c r="G14030" s="63"/>
      <c r="H14030" s="106"/>
      <c r="I14030" s="106"/>
    </row>
    <row r="14031" spans="1:9" hidden="1" x14ac:dyDescent="0.25">
      <c r="A14031" s="224"/>
      <c r="B14031" s="56"/>
      <c r="C14031" s="65"/>
      <c r="D14031" s="57"/>
      <c r="E14031" s="66"/>
      <c r="F14031" s="76"/>
      <c r="G14031" s="63"/>
      <c r="H14031" s="106"/>
      <c r="I14031" s="106"/>
    </row>
    <row r="14032" spans="1:9" hidden="1" x14ac:dyDescent="0.25">
      <c r="A14032" s="224"/>
      <c r="B14032" s="56"/>
      <c r="C14032" s="65"/>
      <c r="D14032" s="57"/>
      <c r="E14032" s="66"/>
      <c r="F14032" s="76"/>
      <c r="G14032" s="63"/>
      <c r="H14032" s="106"/>
      <c r="I14032" s="106"/>
    </row>
    <row r="14033" spans="1:9" hidden="1" x14ac:dyDescent="0.25">
      <c r="A14033" s="224"/>
      <c r="B14033" s="56"/>
      <c r="C14033" s="65"/>
      <c r="D14033" s="57"/>
      <c r="E14033" s="66"/>
      <c r="F14033" s="76"/>
      <c r="G14033" s="63"/>
      <c r="H14033" s="106"/>
      <c r="I14033" s="106"/>
    </row>
    <row r="14034" spans="1:9" hidden="1" x14ac:dyDescent="0.25">
      <c r="A14034" s="224"/>
      <c r="B14034" s="56"/>
      <c r="C14034" s="56"/>
      <c r="D14034" s="57"/>
      <c r="E14034" s="66"/>
      <c r="F14034" s="76"/>
      <c r="G14034" s="63"/>
      <c r="H14034" s="106"/>
      <c r="I14034" s="106"/>
    </row>
    <row r="14035" spans="1:9" hidden="1" x14ac:dyDescent="0.25">
      <c r="A14035" s="224"/>
      <c r="B14035" s="56"/>
      <c r="C14035" s="56"/>
      <c r="D14035" s="105"/>
      <c r="E14035" s="66"/>
      <c r="F14035" s="203"/>
      <c r="G14035" s="63"/>
      <c r="H14035" s="106"/>
      <c r="I14035" s="106"/>
    </row>
    <row r="14036" spans="1:9" hidden="1" x14ac:dyDescent="0.25">
      <c r="A14036" s="224"/>
      <c r="B14036" s="56"/>
      <c r="C14036" s="81"/>
      <c r="D14036" s="57"/>
      <c r="E14036" s="66"/>
      <c r="F14036" s="203"/>
      <c r="G14036" s="63"/>
      <c r="H14036" s="266"/>
      <c r="I14036" s="106"/>
    </row>
    <row r="14037" spans="1:9" hidden="1" x14ac:dyDescent="0.25">
      <c r="A14037" s="224"/>
      <c r="B14037" s="56"/>
      <c r="C14037" s="56"/>
      <c r="D14037" s="57"/>
      <c r="E14037" s="66"/>
      <c r="F14037" s="203"/>
      <c r="G14037" s="203"/>
      <c r="H14037" s="106"/>
      <c r="I14037" s="106"/>
    </row>
    <row r="14038" spans="1:9" hidden="1" x14ac:dyDescent="0.25">
      <c r="A14038" s="224"/>
      <c r="B14038" s="56"/>
      <c r="C14038" s="56"/>
      <c r="D14038" s="57"/>
      <c r="E14038" s="66"/>
      <c r="F14038" s="203"/>
      <c r="G14038" s="63"/>
      <c r="H14038" s="106"/>
      <c r="I14038" s="106"/>
    </row>
    <row r="14039" spans="1:9" hidden="1" x14ac:dyDescent="0.25">
      <c r="A14039" s="224"/>
      <c r="B14039" s="56"/>
      <c r="C14039" s="107"/>
      <c r="D14039" s="105"/>
      <c r="E14039" s="66"/>
      <c r="F14039" s="246"/>
      <c r="G14039" s="203"/>
      <c r="H14039" s="106"/>
      <c r="I14039" s="106"/>
    </row>
    <row r="14040" spans="1:9" hidden="1" x14ac:dyDescent="0.25">
      <c r="A14040" s="224"/>
      <c r="B14040" s="56"/>
      <c r="C14040" s="56"/>
      <c r="D14040" s="57"/>
      <c r="E14040" s="66"/>
      <c r="F14040" s="76"/>
      <c r="G14040" s="63"/>
      <c r="H14040" s="106"/>
      <c r="I14040" s="106"/>
    </row>
    <row r="14041" spans="1:9" hidden="1" x14ac:dyDescent="0.25">
      <c r="A14041" s="224"/>
      <c r="B14041" s="56"/>
      <c r="C14041" s="56"/>
      <c r="D14041" s="57"/>
      <c r="E14041" s="66"/>
      <c r="F14041" s="76"/>
      <c r="G14041" s="63"/>
      <c r="H14041" s="266"/>
      <c r="I14041" s="106"/>
    </row>
    <row r="14042" spans="1:9" hidden="1" x14ac:dyDescent="0.25">
      <c r="A14042" s="224"/>
      <c r="B14042" s="56"/>
      <c r="C14042" s="56"/>
      <c r="D14042" s="57"/>
      <c r="E14042" s="66"/>
      <c r="F14042" s="76"/>
      <c r="G14042" s="63"/>
      <c r="H14042" s="106"/>
      <c r="I14042" s="106"/>
    </row>
    <row r="14043" spans="1:9" hidden="1" x14ac:dyDescent="0.25">
      <c r="A14043" s="224"/>
      <c r="B14043" s="56"/>
      <c r="C14043" s="56"/>
      <c r="D14043" s="57"/>
      <c r="E14043" s="86"/>
      <c r="F14043" s="62"/>
      <c r="G14043" s="63"/>
      <c r="H14043" s="106"/>
      <c r="I14043" s="70"/>
    </row>
    <row r="14044" spans="1:9" hidden="1" x14ac:dyDescent="0.25">
      <c r="A14044" s="224"/>
      <c r="B14044" s="56"/>
      <c r="C14044" s="56"/>
      <c r="D14044" s="57"/>
      <c r="E14044" s="66"/>
      <c r="F14044" s="76"/>
      <c r="G14044" s="63"/>
      <c r="H14044" s="106"/>
      <c r="I14044" s="106"/>
    </row>
    <row r="14045" spans="1:9" hidden="1" x14ac:dyDescent="0.25">
      <c r="A14045" s="224"/>
      <c r="B14045" s="68"/>
      <c r="C14045" s="56"/>
      <c r="D14045" s="57"/>
      <c r="E14045" s="66"/>
      <c r="F14045" s="76"/>
      <c r="G14045" s="63"/>
      <c r="H14045" s="106"/>
      <c r="I14045" s="70"/>
    </row>
    <row r="14046" spans="1:9" hidden="1" x14ac:dyDescent="0.25">
      <c r="A14046" s="224"/>
      <c r="B14046" s="81"/>
      <c r="C14046" s="81"/>
      <c r="D14046" s="57"/>
      <c r="E14046" s="66"/>
      <c r="F14046" s="62"/>
      <c r="G14046" s="63"/>
      <c r="H14046" s="106"/>
      <c r="I14046" s="70"/>
    </row>
    <row r="14047" spans="1:9" hidden="1" x14ac:dyDescent="0.25">
      <c r="A14047" s="224"/>
      <c r="B14047" s="56"/>
      <c r="C14047" s="56"/>
      <c r="D14047" s="57"/>
      <c r="E14047" s="66"/>
      <c r="F14047" s="59"/>
      <c r="G14047" s="63"/>
      <c r="H14047" s="106"/>
      <c r="I14047" s="70"/>
    </row>
    <row r="14048" spans="1:9" hidden="1" x14ac:dyDescent="0.25">
      <c r="A14048" s="224"/>
      <c r="B14048" s="55"/>
      <c r="C14048" s="74"/>
      <c r="D14048" s="57"/>
      <c r="E14048" s="66"/>
      <c r="F14048" s="62"/>
      <c r="G14048" s="63"/>
      <c r="H14048" s="106"/>
      <c r="I14048" s="70"/>
    </row>
    <row r="14049" spans="1:9" hidden="1" x14ac:dyDescent="0.25">
      <c r="A14049" s="224"/>
      <c r="B14049" s="68"/>
      <c r="C14049" s="56"/>
      <c r="D14049" s="105"/>
      <c r="E14049" s="66"/>
      <c r="F14049" s="203"/>
      <c r="G14049" s="203"/>
      <c r="H14049" s="106"/>
      <c r="I14049" s="70"/>
    </row>
    <row r="14050" spans="1:9" hidden="1" x14ac:dyDescent="0.25">
      <c r="A14050" s="224"/>
      <c r="B14050" s="56"/>
      <c r="C14050" s="74"/>
      <c r="D14050" s="57"/>
      <c r="E14050" s="86"/>
      <c r="F14050" s="62"/>
      <c r="G14050" s="203"/>
      <c r="H14050" s="106"/>
      <c r="I14050" s="106"/>
    </row>
    <row r="14051" spans="1:9" hidden="1" x14ac:dyDescent="0.25">
      <c r="A14051" s="224"/>
      <c r="B14051" s="56"/>
      <c r="C14051" s="75"/>
      <c r="D14051" s="57"/>
      <c r="E14051" s="66"/>
      <c r="F14051" s="62"/>
      <c r="G14051" s="63"/>
      <c r="H14051" s="106"/>
      <c r="I14051" s="106"/>
    </row>
    <row r="14052" spans="1:9" hidden="1" x14ac:dyDescent="0.25">
      <c r="A14052" s="224"/>
      <c r="B14052" s="81"/>
      <c r="C14052" s="81"/>
      <c r="D14052" s="57"/>
      <c r="E14052" s="66"/>
      <c r="F14052" s="62"/>
      <c r="G14052" s="63"/>
      <c r="H14052" s="106"/>
      <c r="I14052" s="106"/>
    </row>
    <row r="14053" spans="1:9" hidden="1" x14ac:dyDescent="0.25">
      <c r="A14053" s="224"/>
      <c r="B14053" s="56"/>
      <c r="C14053" s="111"/>
      <c r="D14053" s="57"/>
      <c r="E14053" s="66"/>
      <c r="F14053" s="67"/>
      <c r="G14053" s="63"/>
      <c r="H14053" s="106"/>
      <c r="I14053" s="106"/>
    </row>
    <row r="14054" spans="1:9" hidden="1" x14ac:dyDescent="0.25">
      <c r="A14054" s="224"/>
      <c r="B14054" s="95"/>
      <c r="C14054" s="74"/>
      <c r="D14054" s="57"/>
      <c r="E14054" s="66"/>
      <c r="F14054" s="76"/>
      <c r="G14054" s="63"/>
      <c r="H14054" s="106"/>
      <c r="I14054" s="106"/>
    </row>
    <row r="14055" spans="1:9" hidden="1" x14ac:dyDescent="0.25">
      <c r="A14055" s="224"/>
      <c r="B14055" s="56"/>
      <c r="C14055" s="56"/>
      <c r="D14055" s="57"/>
      <c r="E14055" s="66"/>
      <c r="F14055" s="203"/>
      <c r="G14055" s="63"/>
      <c r="H14055" s="106"/>
      <c r="I14055" s="106"/>
    </row>
    <row r="14056" spans="1:9" hidden="1" x14ac:dyDescent="0.25">
      <c r="A14056" s="224"/>
      <c r="B14056" s="56"/>
      <c r="C14056" s="56"/>
      <c r="D14056" s="105"/>
      <c r="E14056" s="66"/>
      <c r="F14056" s="203"/>
      <c r="G14056" s="203"/>
      <c r="H14056" s="106"/>
      <c r="I14056" s="106"/>
    </row>
    <row r="14057" spans="1:9" hidden="1" x14ac:dyDescent="0.25">
      <c r="A14057" s="224"/>
      <c r="B14057" s="60"/>
      <c r="C14057" s="151"/>
      <c r="D14057" s="57"/>
      <c r="E14057" s="66"/>
      <c r="F14057" s="76"/>
      <c r="G14057" s="63"/>
      <c r="H14057" s="106"/>
      <c r="I14057" s="106"/>
    </row>
    <row r="14058" spans="1:9" hidden="1" x14ac:dyDescent="0.25">
      <c r="A14058" s="224"/>
      <c r="B14058" s="56"/>
      <c r="C14058" s="56"/>
      <c r="D14058" s="57"/>
      <c r="E14058" s="66"/>
      <c r="F14058" s="76"/>
      <c r="G14058" s="63"/>
      <c r="H14058" s="106"/>
      <c r="I14058" s="106"/>
    </row>
    <row r="14059" spans="1:9" hidden="1" x14ac:dyDescent="0.25">
      <c r="A14059" s="224"/>
      <c r="B14059" s="56"/>
      <c r="C14059" s="74"/>
      <c r="D14059" s="57"/>
      <c r="E14059" s="66"/>
      <c r="F14059" s="62"/>
      <c r="G14059" s="203"/>
      <c r="H14059" s="106"/>
      <c r="I14059" s="106"/>
    </row>
    <row r="14060" spans="1:9" hidden="1" x14ac:dyDescent="0.25">
      <c r="A14060" s="224"/>
      <c r="B14060" s="56"/>
      <c r="C14060" s="65"/>
      <c r="D14060" s="57"/>
      <c r="E14060" s="66"/>
      <c r="F14060" s="76"/>
      <c r="G14060" s="63"/>
      <c r="H14060" s="106"/>
      <c r="I14060" s="106"/>
    </row>
    <row r="14061" spans="1:9" hidden="1" x14ac:dyDescent="0.25">
      <c r="A14061" s="224"/>
      <c r="B14061" s="56"/>
      <c r="C14061" s="65"/>
      <c r="D14061" s="57"/>
      <c r="E14061" s="66"/>
      <c r="F14061" s="76"/>
      <c r="G14061" s="63"/>
      <c r="H14061" s="106"/>
      <c r="I14061" s="106"/>
    </row>
    <row r="14062" spans="1:9" hidden="1" x14ac:dyDescent="0.25">
      <c r="A14062" s="224"/>
      <c r="B14062" s="56"/>
      <c r="C14062" s="65"/>
      <c r="D14062" s="57"/>
      <c r="E14062" s="66"/>
      <c r="F14062" s="76"/>
      <c r="G14062" s="63"/>
      <c r="H14062" s="106"/>
      <c r="I14062" s="106"/>
    </row>
    <row r="14063" spans="1:9" hidden="1" x14ac:dyDescent="0.25">
      <c r="A14063" s="224"/>
      <c r="B14063" s="56"/>
      <c r="C14063" s="56"/>
      <c r="D14063" s="57"/>
      <c r="E14063" s="66"/>
      <c r="F14063" s="76"/>
      <c r="G14063" s="63"/>
      <c r="H14063" s="106"/>
      <c r="I14063" s="106"/>
    </row>
    <row r="14064" spans="1:9" hidden="1" x14ac:dyDescent="0.25">
      <c r="A14064" s="224"/>
      <c r="B14064" s="68"/>
      <c r="C14064" s="72"/>
      <c r="D14064" s="57"/>
      <c r="E14064" s="66"/>
      <c r="F14064" s="76"/>
      <c r="G14064" s="63"/>
      <c r="H14064" s="106"/>
      <c r="I14064" s="106"/>
    </row>
    <row r="14065" spans="1:9" hidden="1" x14ac:dyDescent="0.25">
      <c r="A14065" s="224"/>
      <c r="B14065" s="56"/>
      <c r="C14065" s="81"/>
      <c r="D14065" s="57"/>
      <c r="E14065" s="66"/>
      <c r="F14065" s="203"/>
      <c r="G14065" s="63"/>
      <c r="H14065" s="106"/>
      <c r="I14065" s="106"/>
    </row>
    <row r="14066" spans="1:9" hidden="1" x14ac:dyDescent="0.25">
      <c r="A14066" s="224"/>
      <c r="B14066" s="60"/>
      <c r="C14066" s="151"/>
      <c r="D14066" s="57"/>
      <c r="E14066" s="66"/>
      <c r="F14066" s="203"/>
      <c r="G14066" s="203"/>
      <c r="H14066" s="106"/>
      <c r="I14066" s="106"/>
    </row>
    <row r="14067" spans="1:9" hidden="1" x14ac:dyDescent="0.25">
      <c r="A14067" s="224"/>
      <c r="B14067" s="60"/>
      <c r="C14067" s="107"/>
      <c r="D14067" s="57"/>
      <c r="E14067" s="66"/>
      <c r="F14067" s="203"/>
      <c r="G14067" s="63"/>
      <c r="H14067" s="106"/>
      <c r="I14067" s="106"/>
    </row>
    <row r="14068" spans="1:9" hidden="1" x14ac:dyDescent="0.25">
      <c r="A14068" s="224"/>
      <c r="B14068" s="60"/>
      <c r="C14068" s="151"/>
      <c r="D14068" s="57"/>
      <c r="E14068" s="66"/>
      <c r="F14068" s="76"/>
      <c r="G14068" s="63"/>
      <c r="H14068" s="106"/>
      <c r="I14068" s="106"/>
    </row>
    <row r="14069" spans="1:9" hidden="1" x14ac:dyDescent="0.25">
      <c r="A14069" s="224"/>
      <c r="B14069" s="56"/>
      <c r="C14069" s="56"/>
      <c r="D14069" s="105"/>
      <c r="E14069" s="66"/>
      <c r="F14069" s="203"/>
      <c r="G14069" s="203"/>
      <c r="H14069" s="266"/>
      <c r="I14069" s="106"/>
    </row>
    <row r="14070" spans="1:9" hidden="1" x14ac:dyDescent="0.25">
      <c r="A14070" s="224"/>
      <c r="B14070" s="56"/>
      <c r="C14070" s="56"/>
      <c r="D14070" s="57"/>
      <c r="E14070" s="66"/>
      <c r="F14070" s="76"/>
      <c r="G14070" s="63"/>
      <c r="H14070" s="106"/>
      <c r="I14070" s="70"/>
    </row>
    <row r="14071" spans="1:9" hidden="1" x14ac:dyDescent="0.25">
      <c r="A14071" s="224"/>
      <c r="B14071" s="68"/>
      <c r="C14071" s="56"/>
      <c r="D14071" s="57"/>
      <c r="E14071" s="66"/>
      <c r="F14071" s="76"/>
      <c r="G14071" s="63"/>
      <c r="H14071" s="106"/>
      <c r="I14071" s="70"/>
    </row>
    <row r="14072" spans="1:9" hidden="1" x14ac:dyDescent="0.25">
      <c r="A14072" s="224"/>
      <c r="B14072" s="56"/>
      <c r="C14072" s="74"/>
      <c r="D14072" s="57"/>
      <c r="E14072" s="66"/>
      <c r="F14072" s="62"/>
      <c r="G14072" s="203"/>
      <c r="H14072" s="106"/>
      <c r="I14072" s="70"/>
    </row>
    <row r="14073" spans="1:9" hidden="1" x14ac:dyDescent="0.25">
      <c r="A14073" s="224"/>
      <c r="B14073" s="68"/>
      <c r="C14073" s="65"/>
      <c r="D14073" s="57"/>
      <c r="E14073" s="66"/>
      <c r="F14073" s="59"/>
      <c r="G14073" s="63"/>
      <c r="H14073" s="106"/>
      <c r="I14073" s="70"/>
    </row>
    <row r="14074" spans="1:9" hidden="1" x14ac:dyDescent="0.25">
      <c r="A14074" s="224"/>
      <c r="B14074" s="68"/>
      <c r="C14074" s="65"/>
      <c r="D14074" s="57"/>
      <c r="E14074" s="66"/>
      <c r="F14074" s="62"/>
      <c r="G14074" s="63"/>
      <c r="H14074" s="106"/>
      <c r="I14074" s="70"/>
    </row>
    <row r="14075" spans="1:9" hidden="1" x14ac:dyDescent="0.25">
      <c r="A14075" s="224"/>
      <c r="B14075" s="56"/>
      <c r="C14075" s="56"/>
      <c r="D14075" s="105"/>
      <c r="E14075" s="66"/>
      <c r="F14075" s="203"/>
      <c r="G14075" s="63"/>
      <c r="H14075" s="106"/>
      <c r="I14075" s="106"/>
    </row>
    <row r="14076" spans="1:9" hidden="1" x14ac:dyDescent="0.25">
      <c r="A14076" s="224"/>
      <c r="B14076" s="56"/>
      <c r="C14076" s="75"/>
      <c r="D14076" s="57"/>
      <c r="E14076" s="66"/>
      <c r="F14076" s="62"/>
      <c r="G14076" s="63"/>
      <c r="H14076" s="106"/>
      <c r="I14076" s="106"/>
    </row>
    <row r="14077" spans="1:9" hidden="1" x14ac:dyDescent="0.25">
      <c r="A14077" s="224"/>
      <c r="B14077" s="56"/>
      <c r="C14077" s="56"/>
      <c r="D14077" s="105"/>
      <c r="E14077" s="66"/>
      <c r="F14077" s="62"/>
      <c r="G14077" s="63"/>
      <c r="H14077" s="106"/>
      <c r="I14077" s="106"/>
    </row>
    <row r="14078" spans="1:9" hidden="1" x14ac:dyDescent="0.25">
      <c r="A14078" s="224"/>
      <c r="B14078" s="55"/>
      <c r="C14078" s="56"/>
      <c r="D14078" s="105"/>
      <c r="E14078" s="66"/>
      <c r="F14078" s="246"/>
      <c r="G14078" s="203"/>
      <c r="H14078" s="266"/>
      <c r="I14078" s="106"/>
    </row>
    <row r="14079" spans="1:9" hidden="1" x14ac:dyDescent="0.25">
      <c r="A14079" s="224"/>
      <c r="B14079" s="81"/>
      <c r="C14079" s="75"/>
      <c r="D14079" s="105"/>
      <c r="E14079" s="66"/>
      <c r="F14079" s="203"/>
      <c r="G14079" s="203"/>
      <c r="H14079" s="266"/>
      <c r="I14079" s="106"/>
    </row>
    <row r="14080" spans="1:9" hidden="1" x14ac:dyDescent="0.25">
      <c r="A14080" s="224"/>
      <c r="B14080" s="55"/>
      <c r="C14080" s="56"/>
      <c r="D14080" s="105"/>
      <c r="E14080" s="86"/>
      <c r="F14080" s="267"/>
      <c r="G14080" s="203"/>
      <c r="H14080" s="106"/>
      <c r="I14080" s="106"/>
    </row>
    <row r="14081" spans="1:9" hidden="1" x14ac:dyDescent="0.25">
      <c r="A14081" s="224"/>
      <c r="B14081" s="56"/>
      <c r="C14081" s="56"/>
      <c r="D14081" s="105"/>
      <c r="E14081" s="66"/>
      <c r="F14081" s="246"/>
      <c r="G14081" s="203"/>
      <c r="H14081" s="106"/>
      <c r="I14081" s="106"/>
    </row>
    <row r="14082" spans="1:9" hidden="1" x14ac:dyDescent="0.25">
      <c r="A14082" s="224"/>
      <c r="B14082" s="65"/>
      <c r="C14082" s="75"/>
      <c r="D14082" s="57"/>
      <c r="E14082" s="66"/>
      <c r="F14082" s="62"/>
      <c r="G14082" s="203"/>
      <c r="H14082" s="266"/>
      <c r="I14082" s="106"/>
    </row>
    <row r="14083" spans="1:9" hidden="1" x14ac:dyDescent="0.25">
      <c r="A14083" s="224"/>
      <c r="B14083" s="56"/>
      <c r="C14083" s="56"/>
      <c r="D14083" s="57"/>
      <c r="E14083" s="66"/>
      <c r="F14083" s="62"/>
      <c r="G14083" s="203"/>
      <c r="H14083" s="106"/>
      <c r="I14083" s="106"/>
    </row>
    <row r="14084" spans="1:9" hidden="1" x14ac:dyDescent="0.25">
      <c r="A14084" s="224"/>
      <c r="B14084" s="56"/>
      <c r="C14084" s="56"/>
      <c r="D14084" s="57"/>
      <c r="E14084" s="86"/>
      <c r="F14084" s="62"/>
      <c r="G14084" s="203"/>
      <c r="H14084" s="106"/>
      <c r="I14084" s="106"/>
    </row>
    <row r="14085" spans="1:9" hidden="1" x14ac:dyDescent="0.25">
      <c r="A14085" s="224"/>
      <c r="B14085" s="56"/>
      <c r="C14085" s="56"/>
      <c r="D14085" s="57"/>
      <c r="E14085" s="86"/>
      <c r="F14085" s="62"/>
      <c r="G14085" s="203"/>
      <c r="H14085" s="106"/>
      <c r="I14085" s="106"/>
    </row>
    <row r="14086" spans="1:9" hidden="1" x14ac:dyDescent="0.25">
      <c r="A14086" s="224"/>
      <c r="B14086" s="55"/>
      <c r="C14086" s="56"/>
      <c r="D14086" s="57"/>
      <c r="E14086" s="86"/>
      <c r="F14086" s="62"/>
      <c r="G14086" s="86"/>
      <c r="H14086" s="106"/>
      <c r="I14086" s="106"/>
    </row>
    <row r="14087" spans="1:9" hidden="1" x14ac:dyDescent="0.25">
      <c r="A14087" s="224"/>
      <c r="B14087" s="56"/>
      <c r="C14087" s="56"/>
      <c r="D14087" s="57"/>
      <c r="E14087" s="86"/>
      <c r="F14087" s="62"/>
      <c r="G14087" s="86"/>
      <c r="H14087" s="266"/>
      <c r="I14087" s="106"/>
    </row>
    <row r="14088" spans="1:9" hidden="1" x14ac:dyDescent="0.25">
      <c r="A14088" s="224"/>
      <c r="B14088" s="56"/>
      <c r="C14088" s="81"/>
      <c r="D14088" s="57"/>
      <c r="E14088" s="66"/>
      <c r="F14088" s="203"/>
      <c r="G14088" s="63"/>
      <c r="H14088" s="64"/>
      <c r="I14088" s="106"/>
    </row>
    <row r="14089" spans="1:9" hidden="1" x14ac:dyDescent="0.25">
      <c r="A14089" s="224"/>
      <c r="B14089" s="55"/>
      <c r="C14089" s="55"/>
      <c r="D14089" s="57"/>
      <c r="E14089" s="86"/>
      <c r="F14089" s="207"/>
      <c r="G14089" s="86"/>
      <c r="H14089" s="106"/>
      <c r="I14089" s="106"/>
    </row>
    <row r="14090" spans="1:9" hidden="1" x14ac:dyDescent="0.25">
      <c r="A14090" s="224"/>
      <c r="B14090" s="55"/>
      <c r="C14090" s="55"/>
      <c r="D14090" s="57"/>
      <c r="E14090" s="86"/>
      <c r="F14090" s="207"/>
      <c r="G14090" s="86"/>
      <c r="H14090" s="64"/>
      <c r="I14090" s="106"/>
    </row>
    <row r="14091" spans="1:9" hidden="1" x14ac:dyDescent="0.25">
      <c r="A14091" s="224"/>
      <c r="B14091" s="55"/>
      <c r="C14091" s="55"/>
      <c r="D14091" s="57"/>
      <c r="E14091" s="86"/>
      <c r="F14091" s="62"/>
      <c r="G14091" s="86"/>
      <c r="H14091" s="64"/>
      <c r="I14091" s="106"/>
    </row>
    <row r="14092" spans="1:9" hidden="1" x14ac:dyDescent="0.25">
      <c r="A14092" s="224"/>
      <c r="B14092" s="55"/>
      <c r="C14092" s="55"/>
      <c r="D14092" s="57"/>
      <c r="E14092" s="86"/>
      <c r="F14092" s="62"/>
      <c r="G14092" s="86"/>
      <c r="H14092" s="64"/>
      <c r="I14092" s="106"/>
    </row>
    <row r="14093" spans="1:9" hidden="1" x14ac:dyDescent="0.25">
      <c r="A14093" s="224"/>
      <c r="B14093" s="55"/>
      <c r="C14093" s="55"/>
      <c r="D14093" s="57"/>
      <c r="E14093" s="86"/>
      <c r="F14093" s="62"/>
      <c r="G14093" s="62"/>
      <c r="H14093" s="64"/>
      <c r="I14093" s="106"/>
    </row>
    <row r="14094" spans="1:9" hidden="1" x14ac:dyDescent="0.25">
      <c r="A14094" s="224"/>
      <c r="B14094" s="56"/>
      <c r="C14094" s="56"/>
      <c r="D14094" s="57"/>
      <c r="E14094" s="66"/>
      <c r="F14094" s="76"/>
      <c r="G14094" s="63"/>
      <c r="H14094" s="64"/>
      <c r="I14094" s="106"/>
    </row>
    <row r="14095" spans="1:9" hidden="1" x14ac:dyDescent="0.25">
      <c r="A14095" s="224"/>
      <c r="B14095" s="56"/>
      <c r="C14095" s="56"/>
      <c r="D14095" s="57"/>
      <c r="E14095" s="66"/>
      <c r="F14095" s="76"/>
      <c r="G14095" s="63"/>
      <c r="H14095" s="106"/>
      <c r="I14095" s="70"/>
    </row>
    <row r="14096" spans="1:9" hidden="1" x14ac:dyDescent="0.25">
      <c r="A14096" s="224"/>
      <c r="B14096" s="55"/>
      <c r="C14096" s="74"/>
      <c r="D14096" s="57"/>
      <c r="E14096" s="66"/>
      <c r="F14096" s="62"/>
      <c r="G14096" s="63"/>
      <c r="H14096" s="106"/>
      <c r="I14096" s="70"/>
    </row>
    <row r="14097" spans="1:9" hidden="1" x14ac:dyDescent="0.25">
      <c r="A14097" s="224"/>
      <c r="B14097" s="55"/>
      <c r="C14097" s="65"/>
      <c r="D14097" s="57"/>
      <c r="E14097" s="66"/>
      <c r="F14097" s="62"/>
      <c r="G14097" s="63"/>
      <c r="H14097" s="106"/>
      <c r="I14097" s="70"/>
    </row>
    <row r="14098" spans="1:9" hidden="1" x14ac:dyDescent="0.25">
      <c r="A14098" s="224"/>
      <c r="B14098" s="56"/>
      <c r="C14098" s="56"/>
      <c r="D14098" s="105"/>
      <c r="E14098" s="66"/>
      <c r="F14098" s="203"/>
      <c r="G14098" s="63"/>
      <c r="H14098" s="106"/>
      <c r="I14098" s="70"/>
    </row>
    <row r="14099" spans="1:9" hidden="1" x14ac:dyDescent="0.25">
      <c r="A14099" s="224"/>
      <c r="B14099" s="56"/>
      <c r="C14099" s="75"/>
      <c r="D14099" s="57"/>
      <c r="E14099" s="66"/>
      <c r="F14099" s="62"/>
      <c r="G14099" s="63"/>
      <c r="H14099" s="106"/>
      <c r="I14099" s="70"/>
    </row>
    <row r="14100" spans="1:9" hidden="1" x14ac:dyDescent="0.25">
      <c r="A14100" s="224"/>
      <c r="B14100" s="56"/>
      <c r="C14100" s="56"/>
      <c r="D14100" s="57"/>
      <c r="E14100" s="66"/>
      <c r="F14100" s="76"/>
      <c r="G14100" s="63"/>
      <c r="H14100" s="106"/>
      <c r="I14100" s="70"/>
    </row>
    <row r="14101" spans="1:9" hidden="1" x14ac:dyDescent="0.25">
      <c r="A14101" s="224"/>
      <c r="B14101" s="56"/>
      <c r="C14101" s="56"/>
      <c r="D14101" s="56"/>
      <c r="E14101" s="72"/>
      <c r="F14101" s="56"/>
      <c r="G14101" s="63"/>
      <c r="H14101" s="106"/>
      <c r="I14101" s="70"/>
    </row>
    <row r="14102" spans="1:9" hidden="1" x14ac:dyDescent="0.25">
      <c r="A14102" s="224"/>
      <c r="B14102" s="56"/>
      <c r="C14102" s="81"/>
      <c r="D14102" s="56"/>
      <c r="E14102" s="72"/>
      <c r="F14102" s="58"/>
      <c r="G14102" s="63"/>
      <c r="H14102" s="106"/>
      <c r="I14102" s="70"/>
    </row>
    <row r="14103" spans="1:9" hidden="1" x14ac:dyDescent="0.25">
      <c r="A14103" s="224"/>
      <c r="B14103" s="56"/>
      <c r="C14103" s="56"/>
      <c r="D14103" s="56"/>
      <c r="E14103" s="72"/>
      <c r="F14103" s="58"/>
      <c r="G14103" s="63"/>
      <c r="H14103" s="106"/>
      <c r="I14103" s="106"/>
    </row>
    <row r="14104" spans="1:9" hidden="1" x14ac:dyDescent="0.25">
      <c r="A14104" s="224"/>
      <c r="B14104" s="56"/>
      <c r="C14104" s="56"/>
      <c r="D14104" s="105"/>
      <c r="E14104" s="66"/>
      <c r="F14104" s="203"/>
      <c r="G14104" s="203"/>
      <c r="H14104" s="106"/>
      <c r="I14104" s="106"/>
    </row>
    <row r="14105" spans="1:9" hidden="1" x14ac:dyDescent="0.25">
      <c r="A14105" s="224"/>
      <c r="B14105" s="56"/>
      <c r="C14105" s="56"/>
      <c r="D14105" s="105"/>
      <c r="E14105" s="66"/>
      <c r="F14105" s="246"/>
      <c r="G14105" s="203"/>
      <c r="H14105" s="106"/>
      <c r="I14105" s="106"/>
    </row>
    <row r="14106" spans="1:9" hidden="1" x14ac:dyDescent="0.25">
      <c r="A14106" s="224"/>
      <c r="B14106" s="60"/>
      <c r="C14106" s="151"/>
      <c r="D14106" s="57"/>
      <c r="E14106" s="66"/>
      <c r="F14106" s="62"/>
      <c r="G14106" s="203"/>
      <c r="H14106" s="266"/>
      <c r="I14106" s="106"/>
    </row>
    <row r="14107" spans="1:9" hidden="1" x14ac:dyDescent="0.25">
      <c r="A14107" s="224"/>
      <c r="B14107" s="55"/>
      <c r="C14107" s="56"/>
      <c r="D14107" s="57"/>
      <c r="E14107" s="66"/>
      <c r="F14107" s="62"/>
      <c r="G14107" s="203"/>
      <c r="H14107" s="106"/>
      <c r="I14107" s="106"/>
    </row>
    <row r="14108" spans="1:9" hidden="1" x14ac:dyDescent="0.25">
      <c r="A14108" s="224"/>
      <c r="B14108" s="60"/>
      <c r="C14108" s="107"/>
      <c r="D14108" s="57"/>
      <c r="E14108" s="86"/>
      <c r="F14108" s="62"/>
      <c r="G14108" s="203"/>
      <c r="H14108" s="106"/>
      <c r="I14108" s="106"/>
    </row>
    <row r="14109" spans="1:9" hidden="1" x14ac:dyDescent="0.25">
      <c r="A14109" s="224"/>
      <c r="B14109" s="71"/>
      <c r="C14109" s="56"/>
      <c r="D14109" s="57"/>
      <c r="E14109" s="86"/>
      <c r="F14109" s="62"/>
      <c r="G14109" s="86"/>
      <c r="H14109" s="106"/>
      <c r="I14109" s="106"/>
    </row>
    <row r="14110" spans="1:9" hidden="1" x14ac:dyDescent="0.25">
      <c r="A14110" s="224"/>
      <c r="B14110" s="56"/>
      <c r="C14110" s="75"/>
      <c r="D14110" s="57"/>
      <c r="E14110" s="66"/>
      <c r="F14110" s="62"/>
      <c r="G14110" s="63"/>
      <c r="H14110" s="64"/>
      <c r="I14110" s="106"/>
    </row>
    <row r="14111" spans="1:9" hidden="1" x14ac:dyDescent="0.25">
      <c r="A14111" s="224"/>
      <c r="B14111" s="56"/>
      <c r="C14111" s="56"/>
      <c r="D14111" s="57"/>
      <c r="E14111" s="86"/>
      <c r="F14111" s="62"/>
      <c r="G14111" s="203"/>
      <c r="H14111" s="64"/>
      <c r="I14111" s="106"/>
    </row>
    <row r="14112" spans="1:9" hidden="1" x14ac:dyDescent="0.25">
      <c r="A14112" s="224"/>
      <c r="B14112" s="55"/>
      <c r="C14112" s="178"/>
      <c r="D14112" s="57"/>
      <c r="E14112" s="86"/>
      <c r="F14112" s="62"/>
      <c r="G14112" s="86"/>
      <c r="H14112" s="64"/>
      <c r="I14112" s="106"/>
    </row>
    <row r="14113" spans="1:9" hidden="1" x14ac:dyDescent="0.25">
      <c r="A14113" s="224"/>
      <c r="B14113" s="55"/>
      <c r="C14113" s="55"/>
      <c r="D14113" s="57"/>
      <c r="E14113" s="86"/>
      <c r="F14113" s="62"/>
      <c r="G14113" s="62"/>
      <c r="H14113" s="64"/>
      <c r="I14113" s="106"/>
    </row>
    <row r="14114" spans="1:9" hidden="1" x14ac:dyDescent="0.25">
      <c r="A14114" s="224"/>
      <c r="B14114" s="56"/>
      <c r="C14114" s="56"/>
      <c r="D14114" s="57"/>
      <c r="E14114" s="66"/>
      <c r="F14114" s="76"/>
      <c r="G14114" s="63"/>
      <c r="H14114" s="64"/>
      <c r="I14114" s="106"/>
    </row>
    <row r="14115" spans="1:9" hidden="1" x14ac:dyDescent="0.25">
      <c r="A14115" s="224"/>
      <c r="B14115" s="68"/>
      <c r="C14115" s="68"/>
      <c r="D14115" s="57"/>
      <c r="E14115" s="66"/>
      <c r="F14115" s="76"/>
      <c r="G14115" s="63"/>
      <c r="H14115" s="64"/>
      <c r="I14115" s="106"/>
    </row>
    <row r="14116" spans="1:9" hidden="1" x14ac:dyDescent="0.25">
      <c r="A14116" s="224"/>
      <c r="B14116" s="68"/>
      <c r="C14116" s="68"/>
      <c r="D14116" s="57"/>
      <c r="E14116" s="66"/>
      <c r="F14116" s="76"/>
      <c r="G14116" s="63"/>
      <c r="H14116" s="64"/>
      <c r="I14116" s="106"/>
    </row>
    <row r="14117" spans="1:9" hidden="1" x14ac:dyDescent="0.25">
      <c r="A14117" s="224"/>
      <c r="B14117" s="55"/>
      <c r="C14117" s="56"/>
      <c r="D14117" s="57"/>
      <c r="E14117" s="66"/>
      <c r="F14117" s="203"/>
      <c r="G14117" s="63"/>
      <c r="H14117" s="106"/>
      <c r="I14117" s="106"/>
    </row>
    <row r="14118" spans="1:9" hidden="1" x14ac:dyDescent="0.25">
      <c r="A14118" s="224"/>
      <c r="B14118" s="55"/>
      <c r="C14118" s="126"/>
      <c r="D14118" s="57"/>
      <c r="E14118" s="66"/>
      <c r="F14118" s="434"/>
      <c r="G14118" s="63"/>
      <c r="H14118" s="106"/>
      <c r="I14118" s="106"/>
    </row>
    <row r="14119" spans="1:9" hidden="1" x14ac:dyDescent="0.25">
      <c r="A14119" s="224"/>
      <c r="B14119" s="68"/>
      <c r="C14119" s="56"/>
      <c r="D14119" s="105"/>
      <c r="E14119" s="66"/>
      <c r="F14119" s="62"/>
      <c r="G14119" s="63"/>
      <c r="H14119" s="106"/>
      <c r="I14119" s="106"/>
    </row>
    <row r="14120" spans="1:9" hidden="1" x14ac:dyDescent="0.25">
      <c r="A14120" s="224"/>
      <c r="B14120" s="68"/>
      <c r="C14120" s="68"/>
      <c r="D14120" s="105"/>
      <c r="E14120" s="66"/>
      <c r="F14120" s="203"/>
      <c r="G14120" s="63"/>
      <c r="H14120" s="106"/>
      <c r="I14120" s="106"/>
    </row>
    <row r="14121" spans="1:9" hidden="1" x14ac:dyDescent="0.25">
      <c r="A14121" s="224"/>
      <c r="B14121" s="56"/>
      <c r="C14121" s="56"/>
      <c r="D14121" s="57"/>
      <c r="E14121" s="66"/>
      <c r="F14121" s="76"/>
      <c r="G14121" s="63"/>
      <c r="H14121" s="106"/>
      <c r="I14121" s="106"/>
    </row>
    <row r="14122" spans="1:9" hidden="1" x14ac:dyDescent="0.25">
      <c r="A14122" s="224"/>
      <c r="B14122" s="68"/>
      <c r="C14122" s="56"/>
      <c r="D14122" s="57"/>
      <c r="E14122" s="66"/>
      <c r="F14122" s="76"/>
      <c r="G14122" s="203"/>
      <c r="H14122" s="266"/>
      <c r="I14122" s="106"/>
    </row>
    <row r="14123" spans="1:9" hidden="1" x14ac:dyDescent="0.25">
      <c r="A14123" s="224"/>
      <c r="B14123" s="56"/>
      <c r="C14123" s="178"/>
      <c r="D14123" s="57"/>
      <c r="E14123" s="66"/>
      <c r="F14123" s="76"/>
      <c r="G14123" s="63"/>
      <c r="H14123" s="266"/>
      <c r="I14123" s="106"/>
    </row>
    <row r="14124" spans="1:9" hidden="1" x14ac:dyDescent="0.25">
      <c r="A14124" s="224"/>
      <c r="B14124" s="56"/>
      <c r="C14124" s="56"/>
      <c r="D14124" s="57"/>
      <c r="E14124" s="66"/>
      <c r="F14124" s="62"/>
      <c r="G14124" s="63"/>
      <c r="H14124" s="106"/>
      <c r="I14124" s="106"/>
    </row>
    <row r="14125" spans="1:9" hidden="1" x14ac:dyDescent="0.25">
      <c r="A14125" s="224"/>
      <c r="B14125" s="56"/>
      <c r="C14125" s="56"/>
      <c r="D14125" s="57"/>
      <c r="E14125" s="66"/>
      <c r="F14125" s="76"/>
      <c r="G14125" s="63"/>
      <c r="H14125" s="266"/>
      <c r="I14125" s="106"/>
    </row>
    <row r="14126" spans="1:9" hidden="1" x14ac:dyDescent="0.25">
      <c r="A14126" s="224"/>
      <c r="B14126" s="56"/>
      <c r="C14126" s="56"/>
      <c r="D14126" s="57"/>
      <c r="E14126" s="66"/>
      <c r="F14126" s="62"/>
      <c r="G14126" s="63"/>
      <c r="H14126" s="266"/>
      <c r="I14126" s="106"/>
    </row>
    <row r="14127" spans="1:9" hidden="1" x14ac:dyDescent="0.25">
      <c r="A14127" s="224"/>
      <c r="B14127" s="56"/>
      <c r="C14127" s="74"/>
      <c r="D14127" s="57"/>
      <c r="E14127" s="86"/>
      <c r="F14127" s="62"/>
      <c r="G14127" s="203"/>
      <c r="H14127" s="266"/>
      <c r="I14127" s="106"/>
    </row>
    <row r="14128" spans="1:9" hidden="1" x14ac:dyDescent="0.25">
      <c r="A14128" s="224"/>
      <c r="B14128" s="95"/>
      <c r="C14128" s="74"/>
      <c r="D14128" s="57"/>
      <c r="E14128" s="66"/>
      <c r="F14128" s="76"/>
      <c r="G14128" s="63"/>
      <c r="H14128" s="106"/>
      <c r="I14128" s="125"/>
    </row>
    <row r="14129" spans="1:9" hidden="1" x14ac:dyDescent="0.25">
      <c r="A14129" s="224"/>
      <c r="B14129" s="55"/>
      <c r="C14129" s="74"/>
      <c r="D14129" s="57"/>
      <c r="E14129" s="66"/>
      <c r="F14129" s="62"/>
      <c r="G14129" s="63"/>
      <c r="H14129" s="106"/>
      <c r="I14129" s="125"/>
    </row>
    <row r="14130" spans="1:9" hidden="1" x14ac:dyDescent="0.25">
      <c r="A14130" s="224"/>
      <c r="B14130" s="56"/>
      <c r="C14130" s="75"/>
      <c r="D14130" s="56"/>
      <c r="E14130" s="56"/>
      <c r="F14130" s="58"/>
      <c r="G14130" s="203"/>
      <c r="H14130" s="106"/>
      <c r="I14130" s="125"/>
    </row>
    <row r="14131" spans="1:9" hidden="1" x14ac:dyDescent="0.25">
      <c r="A14131" s="224"/>
      <c r="B14131" s="56"/>
      <c r="C14131" s="75"/>
      <c r="D14131" s="105"/>
      <c r="E14131" s="66"/>
      <c r="F14131" s="203"/>
      <c r="G14131" s="203"/>
      <c r="H14131" s="106"/>
      <c r="I14131" s="125"/>
    </row>
    <row r="14132" spans="1:9" hidden="1" x14ac:dyDescent="0.25">
      <c r="A14132" s="224"/>
      <c r="B14132" s="71"/>
      <c r="C14132" s="56"/>
      <c r="D14132" s="105"/>
      <c r="E14132" s="66"/>
      <c r="F14132" s="203"/>
      <c r="G14132" s="203"/>
      <c r="H14132" s="106"/>
      <c r="I14132" s="56"/>
    </row>
    <row r="14133" spans="1:9" hidden="1" x14ac:dyDescent="0.25">
      <c r="A14133" s="224"/>
      <c r="B14133" s="56"/>
      <c r="C14133" s="56"/>
      <c r="D14133" s="56"/>
      <c r="E14133" s="56"/>
      <c r="F14133" s="58"/>
      <c r="G14133" s="203"/>
      <c r="H14133" s="106"/>
      <c r="I14133" s="56"/>
    </row>
    <row r="14134" spans="1:9" hidden="1" x14ac:dyDescent="0.25">
      <c r="A14134" s="224"/>
      <c r="B14134" s="68"/>
      <c r="C14134" s="56"/>
      <c r="D14134" s="56"/>
      <c r="E14134" s="56"/>
      <c r="F14134" s="58"/>
      <c r="G14134" s="203"/>
      <c r="H14134" s="106"/>
      <c r="I14134" s="56"/>
    </row>
    <row r="14135" spans="1:9" hidden="1" x14ac:dyDescent="0.25">
      <c r="A14135" s="224"/>
      <c r="B14135" s="56"/>
      <c r="C14135" s="56"/>
      <c r="D14135" s="56"/>
      <c r="E14135" s="56"/>
      <c r="F14135" s="58"/>
      <c r="G14135" s="203"/>
      <c r="H14135" s="106"/>
      <c r="I14135" s="56"/>
    </row>
    <row r="14136" spans="1:9" hidden="1" x14ac:dyDescent="0.25">
      <c r="A14136" s="224"/>
      <c r="B14136" s="56"/>
      <c r="C14136" s="56"/>
      <c r="D14136" s="56"/>
      <c r="E14136" s="56"/>
      <c r="F14136" s="58"/>
      <c r="G14136" s="203"/>
      <c r="H14136" s="106"/>
      <c r="I14136" s="56"/>
    </row>
    <row r="14137" spans="1:9" hidden="1" x14ac:dyDescent="0.25">
      <c r="A14137" s="224"/>
      <c r="B14137" s="60"/>
      <c r="C14137" s="151"/>
      <c r="D14137" s="56"/>
      <c r="E14137" s="56"/>
      <c r="F14137" s="58"/>
      <c r="G14137" s="203"/>
      <c r="H14137" s="106"/>
      <c r="I14137" s="56"/>
    </row>
    <row r="14138" spans="1:9" hidden="1" x14ac:dyDescent="0.25">
      <c r="A14138" s="224"/>
      <c r="B14138" s="55"/>
      <c r="C14138" s="55"/>
      <c r="D14138" s="57"/>
      <c r="E14138" s="86"/>
      <c r="F14138" s="62"/>
      <c r="G14138" s="62"/>
      <c r="H14138" s="106"/>
      <c r="I14138" s="70"/>
    </row>
    <row r="14139" spans="1:9" hidden="1" x14ac:dyDescent="0.25">
      <c r="A14139" s="224"/>
      <c r="B14139" s="56"/>
      <c r="C14139" s="75"/>
      <c r="D14139" s="57"/>
      <c r="E14139" s="66"/>
      <c r="F14139" s="62"/>
      <c r="G14139" s="63"/>
      <c r="H14139" s="106"/>
      <c r="I14139" s="106"/>
    </row>
    <row r="14140" spans="1:9" hidden="1" x14ac:dyDescent="0.25">
      <c r="A14140" s="224"/>
      <c r="B14140" s="56"/>
      <c r="C14140" s="74"/>
      <c r="D14140" s="57"/>
      <c r="E14140" s="66"/>
      <c r="F14140" s="62"/>
      <c r="G14140" s="203"/>
      <c r="H14140" s="106"/>
      <c r="I14140" s="106"/>
    </row>
    <row r="14141" spans="1:9" hidden="1" x14ac:dyDescent="0.25">
      <c r="A14141" s="224"/>
      <c r="B14141" s="56"/>
      <c r="C14141" s="56"/>
      <c r="D14141" s="56"/>
      <c r="E14141" s="56"/>
      <c r="F14141" s="58"/>
      <c r="G14141" s="203"/>
      <c r="H14141" s="106"/>
      <c r="I14141" s="56"/>
    </row>
    <row r="14142" spans="1:9" hidden="1" x14ac:dyDescent="0.25">
      <c r="A14142" s="224"/>
      <c r="B14142" s="55"/>
      <c r="C14142" s="56"/>
      <c r="D14142" s="105"/>
      <c r="E14142" s="66"/>
      <c r="F14142" s="246"/>
      <c r="G14142" s="203"/>
      <c r="H14142" s="106"/>
      <c r="I14142" s="56"/>
    </row>
    <row r="14143" spans="1:9" hidden="1" x14ac:dyDescent="0.25">
      <c r="A14143" s="224"/>
      <c r="B14143" s="56"/>
      <c r="C14143" s="56"/>
      <c r="D14143" s="105"/>
      <c r="E14143" s="66"/>
      <c r="F14143" s="246"/>
      <c r="G14143" s="203"/>
      <c r="H14143" s="266"/>
      <c r="I14143" s="106"/>
    </row>
    <row r="14144" spans="1:9" hidden="1" x14ac:dyDescent="0.25">
      <c r="A14144" s="224"/>
      <c r="B14144" s="56"/>
      <c r="C14144" s="56"/>
      <c r="D14144" s="57"/>
      <c r="E14144" s="66"/>
      <c r="F14144" s="76"/>
      <c r="G14144" s="63"/>
      <c r="H14144" s="266"/>
      <c r="I14144" s="70"/>
    </row>
    <row r="14145" spans="1:9" hidden="1" x14ac:dyDescent="0.25">
      <c r="A14145" s="224"/>
      <c r="B14145" s="56"/>
      <c r="C14145" s="56"/>
      <c r="D14145" s="57"/>
      <c r="E14145" s="66"/>
      <c r="F14145" s="62"/>
      <c r="G14145" s="63"/>
      <c r="H14145" s="106"/>
      <c r="I14145" s="70"/>
    </row>
    <row r="14146" spans="1:9" hidden="1" x14ac:dyDescent="0.25">
      <c r="A14146" s="224"/>
      <c r="B14146" s="56"/>
      <c r="C14146" s="56"/>
      <c r="D14146" s="57"/>
      <c r="E14146" s="66"/>
      <c r="F14146" s="62"/>
      <c r="G14146" s="63"/>
      <c r="H14146" s="106"/>
      <c r="I14146" s="70"/>
    </row>
    <row r="14147" spans="1:9" hidden="1" x14ac:dyDescent="0.25">
      <c r="A14147" s="224"/>
      <c r="B14147" s="56"/>
      <c r="C14147" s="56"/>
      <c r="D14147" s="105"/>
      <c r="E14147" s="66"/>
      <c r="F14147" s="203"/>
      <c r="G14147" s="63"/>
      <c r="H14147" s="106"/>
      <c r="I14147" s="70"/>
    </row>
    <row r="14148" spans="1:9" hidden="1" x14ac:dyDescent="0.25">
      <c r="A14148" s="224"/>
      <c r="B14148" s="56"/>
      <c r="C14148" s="56"/>
      <c r="D14148" s="105"/>
      <c r="E14148" s="66"/>
      <c r="F14148" s="203"/>
      <c r="G14148" s="63"/>
      <c r="H14148" s="106"/>
      <c r="I14148" s="70"/>
    </row>
    <row r="14149" spans="1:9" hidden="1" x14ac:dyDescent="0.25">
      <c r="A14149" s="224"/>
      <c r="B14149" s="55"/>
      <c r="C14149" s="72"/>
      <c r="D14149" s="57"/>
      <c r="E14149" s="66"/>
      <c r="F14149" s="76"/>
      <c r="G14149" s="63"/>
      <c r="H14149" s="106"/>
      <c r="I14149" s="70"/>
    </row>
    <row r="14150" spans="1:9" hidden="1" x14ac:dyDescent="0.25">
      <c r="A14150" s="224"/>
      <c r="B14150" s="56"/>
      <c r="C14150" s="56"/>
      <c r="D14150" s="57"/>
      <c r="E14150" s="66"/>
      <c r="F14150" s="76"/>
      <c r="G14150" s="63"/>
      <c r="H14150" s="106"/>
      <c r="I14150" s="70"/>
    </row>
    <row r="14151" spans="1:9" hidden="1" x14ac:dyDescent="0.25">
      <c r="A14151" s="224"/>
      <c r="B14151" s="56"/>
      <c r="C14151" s="56"/>
      <c r="D14151" s="105"/>
      <c r="E14151" s="66"/>
      <c r="F14151" s="203"/>
      <c r="G14151" s="63"/>
      <c r="H14151" s="106"/>
      <c r="I14151" s="106"/>
    </row>
    <row r="14152" spans="1:9" hidden="1" x14ac:dyDescent="0.25">
      <c r="A14152" s="224"/>
      <c r="B14152" s="56"/>
      <c r="C14152" s="56"/>
      <c r="D14152" s="105"/>
      <c r="E14152" s="66"/>
      <c r="F14152" s="203"/>
      <c r="G14152" s="203"/>
      <c r="H14152" s="106"/>
      <c r="I14152" s="106"/>
    </row>
    <row r="14153" spans="1:9" hidden="1" x14ac:dyDescent="0.25">
      <c r="A14153" s="224"/>
      <c r="B14153" s="56"/>
      <c r="C14153" s="81"/>
      <c r="D14153" s="105"/>
      <c r="E14153" s="66"/>
      <c r="F14153" s="246"/>
      <c r="G14153" s="203"/>
      <c r="H14153" s="106"/>
      <c r="I14153" s="106"/>
    </row>
    <row r="14154" spans="1:9" hidden="1" x14ac:dyDescent="0.25">
      <c r="A14154" s="224"/>
      <c r="B14154" s="56"/>
      <c r="C14154" s="56"/>
      <c r="D14154" s="57"/>
      <c r="E14154" s="66"/>
      <c r="F14154" s="62"/>
      <c r="G14154" s="203"/>
      <c r="H14154" s="106"/>
      <c r="I14154" s="106"/>
    </row>
    <row r="14155" spans="1:9" hidden="1" x14ac:dyDescent="0.25">
      <c r="A14155" s="224"/>
      <c r="B14155" s="56"/>
      <c r="C14155" s="56"/>
      <c r="D14155" s="57"/>
      <c r="E14155" s="66"/>
      <c r="F14155" s="62"/>
      <c r="G14155" s="203"/>
      <c r="H14155" s="106"/>
      <c r="I14155" s="106"/>
    </row>
    <row r="14156" spans="1:9" hidden="1" x14ac:dyDescent="0.25">
      <c r="A14156" s="224"/>
      <c r="B14156" s="56"/>
      <c r="C14156" s="56"/>
      <c r="D14156" s="57"/>
      <c r="E14156" s="86"/>
      <c r="F14156" s="62"/>
      <c r="G14156" s="203"/>
      <c r="H14156" s="106"/>
      <c r="I14156" s="106"/>
    </row>
    <row r="14157" spans="1:9" hidden="1" x14ac:dyDescent="0.25">
      <c r="A14157" s="224"/>
      <c r="B14157" s="56"/>
      <c r="C14157" s="56"/>
      <c r="D14157" s="105"/>
      <c r="E14157" s="66"/>
      <c r="F14157" s="62"/>
      <c r="G14157" s="63"/>
      <c r="H14157" s="106"/>
      <c r="I14157" s="106"/>
    </row>
    <row r="14158" spans="1:9" hidden="1" x14ac:dyDescent="0.25">
      <c r="A14158" s="224"/>
      <c r="B14158" s="55"/>
      <c r="C14158" s="178"/>
      <c r="D14158" s="57"/>
      <c r="E14158" s="86"/>
      <c r="F14158" s="62"/>
      <c r="G14158" s="86"/>
      <c r="H14158" s="266"/>
      <c r="I14158" s="106"/>
    </row>
    <row r="14159" spans="1:9" hidden="1" x14ac:dyDescent="0.25">
      <c r="A14159" s="224"/>
      <c r="B14159" s="71"/>
      <c r="C14159" s="56"/>
      <c r="D14159" s="105"/>
      <c r="E14159" s="66"/>
      <c r="F14159" s="203"/>
      <c r="G14159" s="63"/>
      <c r="H14159" s="64"/>
      <c r="I14159" s="106"/>
    </row>
    <row r="14160" spans="1:9" hidden="1" x14ac:dyDescent="0.25">
      <c r="A14160" s="224"/>
      <c r="B14160" s="56"/>
      <c r="C14160" s="56"/>
      <c r="D14160" s="57"/>
      <c r="E14160" s="86"/>
      <c r="F14160" s="62"/>
      <c r="G14160" s="203"/>
      <c r="H14160" s="64"/>
      <c r="I14160" s="106"/>
    </row>
    <row r="14161" spans="1:9" hidden="1" x14ac:dyDescent="0.25">
      <c r="A14161" s="224"/>
      <c r="B14161" s="55"/>
      <c r="C14161" s="55"/>
      <c r="D14161" s="57"/>
      <c r="E14161" s="86"/>
      <c r="F14161" s="62"/>
      <c r="G14161" s="62"/>
      <c r="H14161" s="106"/>
      <c r="I14161" s="106"/>
    </row>
    <row r="14162" spans="1:9" hidden="1" x14ac:dyDescent="0.25">
      <c r="A14162" s="224"/>
      <c r="B14162" s="55"/>
      <c r="C14162" s="74"/>
      <c r="D14162" s="57"/>
      <c r="E14162" s="66"/>
      <c r="F14162" s="62"/>
      <c r="G14162" s="63"/>
      <c r="H14162" s="64"/>
      <c r="I14162" s="106"/>
    </row>
    <row r="14163" spans="1:9" hidden="1" x14ac:dyDescent="0.25">
      <c r="A14163" s="224"/>
      <c r="B14163" s="55"/>
      <c r="C14163" s="56"/>
      <c r="D14163" s="57"/>
      <c r="E14163" s="66"/>
      <c r="F14163" s="62"/>
      <c r="G14163" s="63"/>
      <c r="H14163" s="106"/>
      <c r="I14163" s="106"/>
    </row>
    <row r="14164" spans="1:9" hidden="1" x14ac:dyDescent="0.25">
      <c r="A14164" s="224"/>
      <c r="B14164" s="68"/>
      <c r="C14164" s="68"/>
      <c r="D14164" s="57"/>
      <c r="E14164" s="66"/>
      <c r="F14164" s="76"/>
      <c r="G14164" s="63"/>
      <c r="H14164" s="106"/>
      <c r="I14164" s="106"/>
    </row>
    <row r="14165" spans="1:9" hidden="1" x14ac:dyDescent="0.25">
      <c r="A14165" s="224"/>
      <c r="B14165" s="55"/>
      <c r="C14165" s="56"/>
      <c r="D14165" s="57"/>
      <c r="E14165" s="66"/>
      <c r="F14165" s="203"/>
      <c r="G14165" s="63"/>
      <c r="H14165" s="106"/>
      <c r="I14165" s="106"/>
    </row>
    <row r="14166" spans="1:9" hidden="1" x14ac:dyDescent="0.25">
      <c r="A14166" s="224"/>
      <c r="B14166" s="55"/>
      <c r="C14166" s="56"/>
      <c r="D14166" s="57"/>
      <c r="E14166" s="66"/>
      <c r="F14166" s="434"/>
      <c r="G14166" s="63"/>
      <c r="H14166" s="106"/>
      <c r="I14166" s="106"/>
    </row>
    <row r="14167" spans="1:9" hidden="1" x14ac:dyDescent="0.25">
      <c r="A14167" s="224"/>
      <c r="B14167" s="56"/>
      <c r="C14167" s="56"/>
      <c r="D14167" s="105"/>
      <c r="E14167" s="66"/>
      <c r="F14167" s="203"/>
      <c r="G14167" s="63"/>
      <c r="H14167" s="106"/>
      <c r="I14167" s="106"/>
    </row>
    <row r="14168" spans="1:9" hidden="1" x14ac:dyDescent="0.25">
      <c r="A14168" s="224"/>
      <c r="B14168" s="56"/>
      <c r="C14168" s="56"/>
      <c r="D14168" s="57"/>
      <c r="E14168" s="66"/>
      <c r="F14168" s="62"/>
      <c r="G14168" s="63"/>
      <c r="H14168" s="106"/>
      <c r="I14168" s="106"/>
    </row>
    <row r="14169" spans="1:9" hidden="1" x14ac:dyDescent="0.25">
      <c r="A14169" s="224"/>
      <c r="B14169" s="56"/>
      <c r="C14169" s="56"/>
      <c r="D14169" s="57"/>
      <c r="E14169" s="86"/>
      <c r="F14169" s="62"/>
      <c r="G14169" s="203"/>
      <c r="H14169" s="106"/>
      <c r="I14169" s="106"/>
    </row>
    <row r="14170" spans="1:9" hidden="1" x14ac:dyDescent="0.25">
      <c r="A14170" s="224"/>
      <c r="B14170" s="95"/>
      <c r="C14170" s="74"/>
      <c r="D14170" s="57"/>
      <c r="E14170" s="66"/>
      <c r="F14170" s="76"/>
      <c r="G14170" s="63"/>
      <c r="H14170" s="106"/>
      <c r="I14170" s="106"/>
    </row>
    <row r="14171" spans="1:9" hidden="1" x14ac:dyDescent="0.25">
      <c r="A14171" s="224"/>
      <c r="B14171" s="56"/>
      <c r="C14171" s="56"/>
      <c r="D14171" s="57"/>
      <c r="E14171" s="66"/>
      <c r="F14171" s="203"/>
      <c r="G14171" s="63"/>
      <c r="H14171" s="106"/>
      <c r="I14171" s="106"/>
    </row>
    <row r="14172" spans="1:9" hidden="1" x14ac:dyDescent="0.25">
      <c r="A14172" s="224"/>
      <c r="B14172" s="56"/>
      <c r="C14172" s="56"/>
      <c r="D14172" s="57"/>
      <c r="E14172" s="66"/>
      <c r="F14172" s="62"/>
      <c r="G14172" s="63"/>
      <c r="H14172" s="106"/>
      <c r="I14172" s="106"/>
    </row>
    <row r="14173" spans="1:9" hidden="1" x14ac:dyDescent="0.25">
      <c r="A14173" s="224"/>
      <c r="B14173" s="55"/>
      <c r="C14173" s="56"/>
      <c r="D14173" s="105"/>
      <c r="E14173" s="66"/>
      <c r="F14173" s="246"/>
      <c r="G14173" s="203"/>
      <c r="H14173" s="266"/>
      <c r="I14173" s="106"/>
    </row>
    <row r="14174" spans="1:9" hidden="1" x14ac:dyDescent="0.25">
      <c r="A14174" s="224"/>
      <c r="B14174" s="56"/>
      <c r="C14174" s="56"/>
      <c r="D14174" s="105"/>
      <c r="E14174" s="66"/>
      <c r="F14174" s="246"/>
      <c r="G14174" s="203"/>
      <c r="H14174" s="266"/>
      <c r="I14174" s="106"/>
    </row>
    <row r="14175" spans="1:9" hidden="1" x14ac:dyDescent="0.25">
      <c r="A14175" s="224"/>
      <c r="B14175" s="56"/>
      <c r="C14175" s="56"/>
      <c r="D14175" s="57"/>
      <c r="E14175" s="66"/>
      <c r="F14175" s="62"/>
      <c r="G14175" s="63"/>
      <c r="H14175" s="266"/>
      <c r="I14175" s="70"/>
    </row>
    <row r="14176" spans="1:9" hidden="1" x14ac:dyDescent="0.25">
      <c r="A14176" s="224"/>
      <c r="B14176" s="56"/>
      <c r="C14176" s="56"/>
      <c r="D14176" s="57"/>
      <c r="E14176" s="66"/>
      <c r="F14176" s="76"/>
      <c r="G14176" s="63"/>
      <c r="H14176" s="106"/>
      <c r="I14176" s="70"/>
    </row>
    <row r="14177" spans="1:9" hidden="1" x14ac:dyDescent="0.25">
      <c r="A14177" s="224"/>
      <c r="B14177" s="56"/>
      <c r="C14177" s="56"/>
      <c r="D14177" s="57"/>
      <c r="E14177" s="66"/>
      <c r="F14177" s="76"/>
      <c r="G14177" s="63"/>
      <c r="H14177" s="106"/>
      <c r="I14177" s="70"/>
    </row>
    <row r="14178" spans="1:9" hidden="1" x14ac:dyDescent="0.25">
      <c r="A14178" s="224"/>
      <c r="B14178" s="56"/>
      <c r="C14178" s="74"/>
      <c r="D14178" s="57"/>
      <c r="E14178" s="66"/>
      <c r="F14178" s="62"/>
      <c r="G14178" s="203"/>
      <c r="H14178" s="106"/>
      <c r="I14178" s="70"/>
    </row>
    <row r="14179" spans="1:9" hidden="1" x14ac:dyDescent="0.25">
      <c r="A14179" s="224"/>
      <c r="B14179" s="56"/>
      <c r="C14179" s="56"/>
      <c r="D14179" s="105"/>
      <c r="E14179" s="66"/>
      <c r="F14179" s="203"/>
      <c r="G14179" s="63"/>
      <c r="H14179" s="106"/>
      <c r="I14179" s="70"/>
    </row>
    <row r="14180" spans="1:9" hidden="1" x14ac:dyDescent="0.25">
      <c r="A14180" s="224"/>
      <c r="B14180" s="68"/>
      <c r="C14180" s="56"/>
      <c r="D14180" s="57"/>
      <c r="E14180" s="66"/>
      <c r="F14180" s="76"/>
      <c r="G14180" s="63"/>
      <c r="H14180" s="106"/>
      <c r="I14180" s="70"/>
    </row>
    <row r="14181" spans="1:9" hidden="1" x14ac:dyDescent="0.25">
      <c r="A14181" s="224"/>
      <c r="B14181" s="56"/>
      <c r="C14181" s="56"/>
      <c r="D14181" s="57"/>
      <c r="E14181" s="66"/>
      <c r="F14181" s="76"/>
      <c r="G14181" s="63"/>
      <c r="H14181" s="106"/>
      <c r="I14181" s="70"/>
    </row>
    <row r="14182" spans="1:9" hidden="1" x14ac:dyDescent="0.25">
      <c r="A14182" s="224"/>
      <c r="B14182" s="95"/>
      <c r="C14182" s="74"/>
      <c r="D14182" s="57"/>
      <c r="E14182" s="66"/>
      <c r="F14182" s="76"/>
      <c r="G14182" s="63"/>
      <c r="H14182" s="106"/>
      <c r="I14182" s="106"/>
    </row>
    <row r="14183" spans="1:9" hidden="1" x14ac:dyDescent="0.25">
      <c r="A14183" s="224"/>
      <c r="B14183" s="56"/>
      <c r="C14183" s="56"/>
      <c r="D14183" s="105"/>
      <c r="E14183" s="66"/>
      <c r="F14183" s="246"/>
      <c r="G14183" s="203"/>
      <c r="H14183" s="106"/>
      <c r="I14183" s="106"/>
    </row>
    <row r="14184" spans="1:9" hidden="1" x14ac:dyDescent="0.25">
      <c r="A14184" s="224"/>
      <c r="B14184" s="56"/>
      <c r="C14184" s="56"/>
      <c r="D14184" s="57"/>
      <c r="E14184" s="66"/>
      <c r="F14184" s="62"/>
      <c r="G14184" s="203"/>
      <c r="H14184" s="106"/>
      <c r="I14184" s="106"/>
    </row>
    <row r="14185" spans="1:9" hidden="1" x14ac:dyDescent="0.25">
      <c r="A14185" s="224"/>
      <c r="B14185" s="56"/>
      <c r="C14185" s="81"/>
      <c r="D14185" s="57"/>
      <c r="E14185" s="66"/>
      <c r="F14185" s="62"/>
      <c r="G14185" s="203"/>
      <c r="H14185" s="106"/>
      <c r="I14185" s="106"/>
    </row>
    <row r="14186" spans="1:9" hidden="1" x14ac:dyDescent="0.25">
      <c r="A14186" s="224"/>
      <c r="B14186" s="56"/>
      <c r="C14186" s="56"/>
      <c r="D14186" s="57"/>
      <c r="E14186" s="86"/>
      <c r="F14186" s="62"/>
      <c r="G14186" s="203"/>
      <c r="H14186" s="106"/>
      <c r="I14186" s="106"/>
    </row>
    <row r="14187" spans="1:9" hidden="1" x14ac:dyDescent="0.25">
      <c r="A14187" s="224"/>
      <c r="B14187" s="56"/>
      <c r="C14187" s="56"/>
      <c r="D14187" s="105"/>
      <c r="E14187" s="66"/>
      <c r="F14187" s="246"/>
      <c r="G14187" s="86"/>
      <c r="H14187" s="106"/>
      <c r="I14187" s="106"/>
    </row>
    <row r="14188" spans="1:9" hidden="1" x14ac:dyDescent="0.25">
      <c r="A14188" s="224"/>
      <c r="B14188" s="56"/>
      <c r="C14188" s="56"/>
      <c r="D14188" s="57"/>
      <c r="E14188" s="66"/>
      <c r="F14188" s="62"/>
      <c r="G14188" s="63"/>
      <c r="H14188" s="64"/>
      <c r="I14188" s="106"/>
    </row>
    <row r="14189" spans="1:9" hidden="1" x14ac:dyDescent="0.25">
      <c r="A14189" s="224"/>
      <c r="B14189" s="56"/>
      <c r="C14189" s="81"/>
      <c r="D14189" s="57"/>
      <c r="E14189" s="66"/>
      <c r="F14189" s="62"/>
      <c r="G14189" s="203"/>
      <c r="H14189" s="64"/>
      <c r="I14189" s="106"/>
    </row>
    <row r="14190" spans="1:9" hidden="1" x14ac:dyDescent="0.25">
      <c r="A14190" s="224"/>
      <c r="B14190" s="56"/>
      <c r="C14190" s="56"/>
      <c r="D14190" s="57"/>
      <c r="E14190" s="86"/>
      <c r="F14190" s="62"/>
      <c r="G14190" s="62"/>
      <c r="H14190" s="64"/>
      <c r="I14190" s="106"/>
    </row>
    <row r="14191" spans="1:9" hidden="1" x14ac:dyDescent="0.25">
      <c r="A14191" s="224"/>
      <c r="B14191" s="56"/>
      <c r="C14191" s="74"/>
      <c r="D14191" s="57"/>
      <c r="E14191" s="66"/>
      <c r="F14191" s="62"/>
      <c r="G14191" s="63"/>
      <c r="H14191" s="64"/>
      <c r="I14191" s="106"/>
    </row>
    <row r="14192" spans="1:9" hidden="1" x14ac:dyDescent="0.25">
      <c r="A14192" s="224"/>
      <c r="B14192" s="56"/>
      <c r="C14192" s="56"/>
      <c r="D14192" s="57"/>
      <c r="E14192" s="66"/>
      <c r="F14192" s="62"/>
      <c r="G14192" s="63"/>
      <c r="H14192" s="64"/>
      <c r="I14192" s="106"/>
    </row>
    <row r="14193" spans="1:9" hidden="1" x14ac:dyDescent="0.25">
      <c r="A14193" s="224"/>
      <c r="B14193" s="56"/>
      <c r="C14193" s="56"/>
      <c r="D14193" s="57"/>
      <c r="E14193" s="66"/>
      <c r="F14193" s="76"/>
      <c r="G14193" s="63"/>
      <c r="H14193" s="64"/>
      <c r="I14193" s="106"/>
    </row>
    <row r="14194" spans="1:9" hidden="1" x14ac:dyDescent="0.25">
      <c r="A14194" s="224"/>
      <c r="B14194" s="56"/>
      <c r="C14194" s="126"/>
      <c r="D14194" s="57"/>
      <c r="E14194" s="66"/>
      <c r="F14194" s="59"/>
      <c r="G14194" s="63"/>
      <c r="H14194" s="106"/>
      <c r="I14194" s="106"/>
    </row>
    <row r="14195" spans="1:9" hidden="1" x14ac:dyDescent="0.25">
      <c r="A14195" s="224"/>
      <c r="B14195" s="56"/>
      <c r="C14195" s="56"/>
      <c r="D14195" s="105"/>
      <c r="E14195" s="66"/>
      <c r="F14195" s="59"/>
      <c r="G14195" s="63"/>
      <c r="H14195" s="106"/>
      <c r="I14195" s="106"/>
    </row>
    <row r="14196" spans="1:9" hidden="1" x14ac:dyDescent="0.25">
      <c r="A14196" s="224"/>
      <c r="B14196" s="71"/>
      <c r="C14196" s="56"/>
      <c r="D14196" s="57"/>
      <c r="E14196" s="66"/>
      <c r="F14196" s="62"/>
      <c r="G14196" s="63"/>
      <c r="H14196" s="106"/>
      <c r="I14196" s="106"/>
    </row>
    <row r="14197" spans="1:9" hidden="1" x14ac:dyDescent="0.25">
      <c r="A14197" s="224"/>
      <c r="B14197" s="56"/>
      <c r="C14197" s="56"/>
      <c r="D14197" s="105"/>
      <c r="E14197" s="66"/>
      <c r="F14197" s="246"/>
      <c r="G14197" s="203"/>
      <c r="H14197" s="106"/>
      <c r="I14197" s="106"/>
    </row>
    <row r="14198" spans="1:9" hidden="1" x14ac:dyDescent="0.25">
      <c r="A14198" s="224"/>
      <c r="B14198" s="56"/>
      <c r="C14198" s="56"/>
      <c r="D14198" s="57"/>
      <c r="E14198" s="66"/>
      <c r="F14198" s="62"/>
      <c r="G14198" s="203"/>
      <c r="H14198" s="106"/>
      <c r="I14198" s="106"/>
    </row>
    <row r="14199" spans="1:9" hidden="1" x14ac:dyDescent="0.25">
      <c r="A14199" s="224"/>
      <c r="B14199" s="56"/>
      <c r="C14199" s="81"/>
      <c r="D14199" s="57"/>
      <c r="E14199" s="66"/>
      <c r="F14199" s="62"/>
      <c r="G14199" s="203"/>
      <c r="H14199" s="106"/>
      <c r="I14199" s="106"/>
    </row>
    <row r="14200" spans="1:9" hidden="1" x14ac:dyDescent="0.25">
      <c r="A14200" s="224"/>
      <c r="B14200" s="56"/>
      <c r="C14200" s="56"/>
      <c r="D14200" s="57"/>
      <c r="E14200" s="66"/>
      <c r="F14200" s="62"/>
      <c r="G14200" s="203"/>
      <c r="H14200" s="106"/>
      <c r="I14200" s="106"/>
    </row>
    <row r="14201" spans="1:9" hidden="1" x14ac:dyDescent="0.25">
      <c r="A14201" s="224"/>
      <c r="B14201" s="56"/>
      <c r="C14201" s="56"/>
      <c r="D14201" s="57"/>
      <c r="E14201" s="66"/>
      <c r="F14201" s="62"/>
      <c r="G14201" s="203"/>
      <c r="H14201" s="106"/>
      <c r="I14201" s="106"/>
    </row>
    <row r="14202" spans="1:9" hidden="1" x14ac:dyDescent="0.25">
      <c r="A14202" s="224"/>
      <c r="B14202" s="56"/>
      <c r="C14202" s="74"/>
      <c r="D14202" s="105"/>
      <c r="E14202" s="66"/>
      <c r="F14202" s="62"/>
      <c r="G14202" s="203"/>
      <c r="H14202" s="106"/>
      <c r="I14202" s="106"/>
    </row>
    <row r="14203" spans="1:9" hidden="1" x14ac:dyDescent="0.25">
      <c r="A14203" s="224"/>
      <c r="B14203" s="56"/>
      <c r="C14203" s="56"/>
      <c r="D14203" s="105"/>
      <c r="E14203" s="66"/>
      <c r="F14203" s="76"/>
      <c r="G14203" s="203"/>
      <c r="H14203" s="266"/>
      <c r="I14203" s="106"/>
    </row>
    <row r="14204" spans="1:9" hidden="1" x14ac:dyDescent="0.25">
      <c r="A14204" s="224"/>
      <c r="B14204" s="56"/>
      <c r="C14204" s="75"/>
      <c r="D14204" s="57"/>
      <c r="E14204" s="66"/>
      <c r="F14204" s="62"/>
      <c r="G14204" s="63"/>
      <c r="H14204" s="266"/>
      <c r="I14204" s="106"/>
    </row>
    <row r="14205" spans="1:9" hidden="1" x14ac:dyDescent="0.25">
      <c r="A14205" s="224"/>
      <c r="B14205" s="56"/>
      <c r="C14205" s="75"/>
      <c r="D14205" s="56"/>
      <c r="E14205" s="56"/>
      <c r="F14205" s="62"/>
      <c r="G14205" s="203"/>
      <c r="H14205" s="106"/>
      <c r="I14205" s="125"/>
    </row>
    <row r="14206" spans="1:9" hidden="1" x14ac:dyDescent="0.25">
      <c r="A14206" s="224"/>
      <c r="B14206" s="56"/>
      <c r="C14206" s="56"/>
      <c r="D14206" s="105"/>
      <c r="E14206" s="66"/>
      <c r="F14206" s="203"/>
      <c r="G14206" s="203"/>
      <c r="H14206" s="106"/>
      <c r="I14206" s="125"/>
    </row>
    <row r="14207" spans="1:9" hidden="1" x14ac:dyDescent="0.25">
      <c r="A14207" s="224"/>
      <c r="B14207" s="71"/>
      <c r="C14207" s="56"/>
      <c r="D14207" s="105"/>
      <c r="E14207" s="66"/>
      <c r="F14207" s="203"/>
      <c r="G14207" s="203"/>
      <c r="H14207" s="106"/>
      <c r="I14207" s="125"/>
    </row>
    <row r="14208" spans="1:9" hidden="1" x14ac:dyDescent="0.25">
      <c r="A14208" s="224"/>
      <c r="B14208" s="68"/>
      <c r="C14208" s="56"/>
      <c r="D14208" s="56"/>
      <c r="E14208" s="56"/>
      <c r="F14208" s="58"/>
      <c r="G14208" s="203"/>
      <c r="H14208" s="106"/>
      <c r="I14208" s="56"/>
    </row>
    <row r="14209" spans="1:9" hidden="1" x14ac:dyDescent="0.25">
      <c r="A14209" s="224"/>
      <c r="B14209" s="71"/>
      <c r="C14209" s="56"/>
      <c r="D14209" s="57"/>
      <c r="E14209" s="66"/>
      <c r="F14209" s="62"/>
      <c r="G14209" s="63"/>
      <c r="H14209" s="106"/>
      <c r="I14209" s="56"/>
    </row>
    <row r="14210" spans="1:9" hidden="1" x14ac:dyDescent="0.25">
      <c r="A14210" s="224"/>
      <c r="B14210" s="68"/>
      <c r="C14210" s="72"/>
      <c r="D14210" s="57"/>
      <c r="E14210" s="66"/>
      <c r="F14210" s="62"/>
      <c r="G14210" s="62"/>
      <c r="H14210" s="106"/>
      <c r="I14210" s="106"/>
    </row>
    <row r="14211" spans="1:9" hidden="1" x14ac:dyDescent="0.25">
      <c r="A14211" s="224"/>
      <c r="B14211" s="56"/>
      <c r="C14211" s="126"/>
      <c r="D14211" s="57"/>
      <c r="E14211" s="66"/>
      <c r="F14211" s="59"/>
      <c r="G14211" s="63"/>
      <c r="H14211" s="106"/>
      <c r="I14211" s="106"/>
    </row>
    <row r="14212" spans="1:9" hidden="1" x14ac:dyDescent="0.25">
      <c r="A14212" s="224"/>
      <c r="B14212" s="56"/>
      <c r="C14212" s="56"/>
      <c r="D14212" s="105"/>
      <c r="E14212" s="66"/>
      <c r="F14212" s="59"/>
      <c r="G14212" s="63"/>
      <c r="H14212" s="106"/>
      <c r="I14212" s="106"/>
    </row>
    <row r="14213" spans="1:9" hidden="1" x14ac:dyDescent="0.25">
      <c r="A14213" s="224"/>
      <c r="B14213" s="56"/>
      <c r="C14213" s="56"/>
      <c r="D14213" s="57"/>
      <c r="E14213" s="66"/>
      <c r="F14213" s="62"/>
      <c r="G14213" s="63"/>
      <c r="H14213" s="106"/>
      <c r="I14213" s="106"/>
    </row>
    <row r="14214" spans="1:9" hidden="1" x14ac:dyDescent="0.25">
      <c r="A14214" s="224"/>
      <c r="B14214" s="56"/>
      <c r="C14214" s="56"/>
      <c r="D14214" s="56"/>
      <c r="E14214" s="56"/>
      <c r="F14214" s="58"/>
      <c r="G14214" s="203"/>
      <c r="H14214" s="106"/>
      <c r="I14214" s="106"/>
    </row>
    <row r="14215" spans="1:9" hidden="1" x14ac:dyDescent="0.25">
      <c r="A14215" s="224"/>
      <c r="B14215" s="56"/>
      <c r="C14215" s="178"/>
      <c r="D14215" s="56"/>
      <c r="E14215" s="56"/>
      <c r="F14215" s="58"/>
      <c r="G14215" s="203"/>
      <c r="H14215" s="106"/>
      <c r="I14215" s="106"/>
    </row>
    <row r="14216" spans="1:9" hidden="1" x14ac:dyDescent="0.25">
      <c r="A14216" s="224"/>
      <c r="B14216" s="71"/>
      <c r="C14216" s="72"/>
      <c r="D14216" s="56"/>
      <c r="E14216" s="56"/>
      <c r="F14216" s="58"/>
      <c r="G14216" s="203"/>
      <c r="H14216" s="106"/>
      <c r="I14216" s="106"/>
    </row>
    <row r="14217" spans="1:9" hidden="1" x14ac:dyDescent="0.25">
      <c r="A14217" s="224"/>
      <c r="B14217" s="56"/>
      <c r="C14217" s="74"/>
      <c r="D14217" s="105"/>
      <c r="E14217" s="66"/>
      <c r="F14217" s="62"/>
      <c r="G14217" s="203"/>
      <c r="H14217" s="106"/>
      <c r="I14217" s="106"/>
    </row>
    <row r="14218" spans="1:9" hidden="1" x14ac:dyDescent="0.25">
      <c r="A14218" s="224"/>
      <c r="B14218" s="56"/>
      <c r="C14218" s="56"/>
      <c r="D14218" s="57"/>
      <c r="E14218" s="66"/>
      <c r="F14218" s="62"/>
      <c r="G14218" s="63"/>
      <c r="H14218" s="106"/>
      <c r="I14218" s="106"/>
    </row>
    <row r="14219" spans="1:9" hidden="1" x14ac:dyDescent="0.25">
      <c r="A14219" s="224"/>
      <c r="B14219" s="56"/>
      <c r="C14219" s="56"/>
      <c r="D14219" s="105"/>
      <c r="E14219" s="66"/>
      <c r="F14219" s="76"/>
      <c r="G14219" s="203"/>
      <c r="H14219" s="106"/>
      <c r="I14219" s="106"/>
    </row>
    <row r="14220" spans="1:9" hidden="1" x14ac:dyDescent="0.25">
      <c r="A14220" s="224"/>
      <c r="B14220" s="56"/>
      <c r="C14220" s="178"/>
      <c r="D14220" s="56"/>
      <c r="E14220" s="56"/>
      <c r="F14220" s="58"/>
      <c r="G14220" s="203"/>
      <c r="H14220" s="106"/>
      <c r="I14220" s="106"/>
    </row>
    <row r="14221" spans="1:9" hidden="1" x14ac:dyDescent="0.25">
      <c r="A14221" s="224"/>
      <c r="B14221" s="56"/>
      <c r="C14221" s="56"/>
      <c r="D14221" s="57"/>
      <c r="E14221" s="66"/>
      <c r="F14221" s="203"/>
      <c r="G14221" s="63"/>
      <c r="H14221" s="106"/>
      <c r="I14221" s="106"/>
    </row>
    <row r="14222" spans="1:9" hidden="1" x14ac:dyDescent="0.25">
      <c r="A14222" s="224"/>
      <c r="B14222" s="56"/>
      <c r="C14222" s="74"/>
      <c r="D14222" s="56"/>
      <c r="E14222" s="56"/>
      <c r="F14222" s="56"/>
      <c r="G14222" s="203"/>
      <c r="H14222" s="106"/>
      <c r="I14222" s="106"/>
    </row>
    <row r="14223" spans="1:9" hidden="1" x14ac:dyDescent="0.25">
      <c r="A14223" s="224"/>
      <c r="B14223" s="68"/>
      <c r="C14223" s="72"/>
      <c r="D14223" s="56"/>
      <c r="E14223" s="56"/>
      <c r="F14223" s="56"/>
      <c r="G14223" s="203"/>
      <c r="H14223" s="106"/>
      <c r="I14223" s="106"/>
    </row>
    <row r="14224" spans="1:9" hidden="1" x14ac:dyDescent="0.25">
      <c r="A14224" s="224"/>
      <c r="B14224" s="56"/>
      <c r="C14224" s="521"/>
      <c r="D14224" s="56"/>
      <c r="E14224" s="56"/>
      <c r="F14224" s="56"/>
      <c r="G14224" s="203"/>
      <c r="H14224" s="106"/>
      <c r="I14224" s="106"/>
    </row>
    <row r="14225" spans="1:9" hidden="1" x14ac:dyDescent="0.25">
      <c r="A14225" s="224"/>
      <c r="B14225" s="56"/>
      <c r="C14225" s="56"/>
      <c r="D14225" s="56"/>
      <c r="E14225" s="56"/>
      <c r="F14225" s="56"/>
      <c r="G14225" s="203"/>
      <c r="H14225" s="106"/>
      <c r="I14225" s="106"/>
    </row>
    <row r="14226" spans="1:9" hidden="1" x14ac:dyDescent="0.25">
      <c r="A14226" s="224"/>
      <c r="B14226" s="56"/>
      <c r="C14226" s="72"/>
      <c r="D14226" s="57"/>
      <c r="E14226" s="56"/>
      <c r="F14226" s="76"/>
      <c r="G14226" s="203"/>
      <c r="H14226" s="106"/>
      <c r="I14226" s="56"/>
    </row>
    <row r="14227" spans="1:9" hidden="1" x14ac:dyDescent="0.25">
      <c r="A14227" s="224"/>
      <c r="B14227" s="56"/>
      <c r="C14227" s="56"/>
      <c r="D14227" s="56"/>
      <c r="E14227" s="56"/>
      <c r="F14227" s="56"/>
      <c r="G14227" s="203"/>
      <c r="H14227" s="106"/>
      <c r="I14227" s="56"/>
    </row>
    <row r="14228" spans="1:9" hidden="1" x14ac:dyDescent="0.25">
      <c r="A14228" s="224"/>
      <c r="B14228" s="56"/>
      <c r="C14228" s="56"/>
      <c r="D14228" s="57"/>
      <c r="E14228" s="66"/>
      <c r="F14228" s="62"/>
      <c r="G14228" s="203"/>
      <c r="H14228" s="106"/>
      <c r="I14228" s="56"/>
    </row>
    <row r="14229" spans="1:9" hidden="1" x14ac:dyDescent="0.25">
      <c r="A14229" s="224"/>
      <c r="B14229" s="56"/>
      <c r="C14229" s="56"/>
      <c r="D14229" s="57"/>
      <c r="E14229" s="86"/>
      <c r="F14229" s="62"/>
      <c r="G14229" s="203"/>
      <c r="H14229" s="106"/>
      <c r="I14229" s="56"/>
    </row>
    <row r="14230" spans="1:9" hidden="1" x14ac:dyDescent="0.25">
      <c r="A14230" s="224"/>
      <c r="B14230" s="56"/>
      <c r="C14230" s="74"/>
      <c r="D14230" s="57"/>
      <c r="E14230" s="86"/>
      <c r="F14230" s="62"/>
      <c r="G14230" s="203"/>
      <c r="H14230" s="106"/>
      <c r="I14230" s="56"/>
    </row>
    <row r="14231" spans="1:9" hidden="1" x14ac:dyDescent="0.25">
      <c r="A14231" s="224"/>
      <c r="B14231" s="56"/>
      <c r="C14231" s="56"/>
      <c r="D14231" s="467"/>
      <c r="E14231" s="56"/>
      <c r="F14231" s="469"/>
      <c r="G14231" s="203"/>
      <c r="H14231" s="106"/>
      <c r="I14231" s="56"/>
    </row>
    <row r="14232" spans="1:9" hidden="1" x14ac:dyDescent="0.25">
      <c r="A14232" s="224"/>
      <c r="B14232" s="56"/>
      <c r="C14232" s="126"/>
      <c r="D14232" s="57"/>
      <c r="E14232" s="66"/>
      <c r="F14232" s="59"/>
      <c r="G14232" s="203"/>
      <c r="H14232" s="522"/>
      <c r="I14232" s="56"/>
    </row>
    <row r="14233" spans="1:9" hidden="1" x14ac:dyDescent="0.25">
      <c r="A14233" s="224"/>
      <c r="B14233" s="56"/>
      <c r="C14233" s="56"/>
      <c r="D14233" s="105"/>
      <c r="E14233" s="66"/>
      <c r="F14233" s="59"/>
      <c r="G14233" s="203"/>
      <c r="H14233" s="106"/>
      <c r="I14233" s="56"/>
    </row>
    <row r="14234" spans="1:9" hidden="1" x14ac:dyDescent="0.25">
      <c r="A14234" s="224"/>
      <c r="B14234" s="71"/>
      <c r="C14234" s="72"/>
      <c r="D14234" s="56"/>
      <c r="E14234" s="56"/>
      <c r="F14234" s="58"/>
      <c r="G14234" s="203"/>
      <c r="H14234" s="106"/>
      <c r="I14234" s="56"/>
    </row>
    <row r="14235" spans="1:9" hidden="1" x14ac:dyDescent="0.25">
      <c r="A14235" s="224"/>
      <c r="B14235" s="56"/>
      <c r="C14235" s="56"/>
      <c r="D14235" s="56"/>
      <c r="E14235" s="56"/>
      <c r="F14235" s="58"/>
      <c r="G14235" s="203"/>
      <c r="H14235" s="106"/>
      <c r="I14235" s="56"/>
    </row>
    <row r="14236" spans="1:9" hidden="1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hidden="1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hidden="1" x14ac:dyDescent="0.25">
      <c r="A14238" s="224"/>
      <c r="B14238" s="56"/>
      <c r="C14238" s="126"/>
      <c r="D14238" s="56"/>
      <c r="E14238" s="56"/>
      <c r="F14238" s="58"/>
      <c r="G14238" s="203"/>
      <c r="H14238" s="106"/>
      <c r="I14238" s="56"/>
    </row>
    <row r="14239" spans="1:9" hidden="1" x14ac:dyDescent="0.25">
      <c r="A14239" s="224"/>
      <c r="B14239" s="56"/>
      <c r="C14239" s="126"/>
      <c r="D14239" s="56"/>
      <c r="E14239" s="56"/>
      <c r="F14239" s="58"/>
      <c r="G14239" s="203"/>
      <c r="H14239" s="106"/>
      <c r="I14239" s="56"/>
    </row>
    <row r="14240" spans="1:9" hidden="1" x14ac:dyDescent="0.25">
      <c r="A14240" s="224"/>
      <c r="B14240" s="56"/>
      <c r="C14240" s="126"/>
      <c r="D14240" s="56"/>
      <c r="E14240" s="56"/>
      <c r="F14240" s="58"/>
      <c r="G14240" s="203"/>
      <c r="H14240" s="106"/>
      <c r="I14240" s="56"/>
    </row>
    <row r="14241" spans="1:9" hidden="1" x14ac:dyDescent="0.25">
      <c r="A14241" s="224"/>
      <c r="B14241" s="56"/>
      <c r="C14241" s="126"/>
      <c r="D14241" s="56"/>
      <c r="E14241" s="56"/>
      <c r="F14241" s="58"/>
      <c r="G14241" s="203"/>
      <c r="H14241" s="106"/>
      <c r="I14241" s="56"/>
    </row>
    <row r="14242" spans="1:9" hidden="1" x14ac:dyDescent="0.25">
      <c r="A14242" s="224"/>
      <c r="B14242" s="56"/>
      <c r="C14242" s="126"/>
      <c r="D14242" s="56"/>
      <c r="E14242" s="56"/>
      <c r="F14242" s="58"/>
      <c r="G14242" s="203"/>
      <c r="H14242" s="106"/>
      <c r="I14242" s="56"/>
    </row>
    <row r="14243" spans="1:9" hidden="1" x14ac:dyDescent="0.25">
      <c r="A14243" s="224"/>
      <c r="B14243" s="56"/>
      <c r="C14243" s="126"/>
      <c r="D14243" s="56"/>
      <c r="E14243" s="56"/>
      <c r="F14243" s="58"/>
      <c r="G14243" s="203"/>
      <c r="H14243" s="106"/>
      <c r="I14243" s="56"/>
    </row>
    <row r="14244" spans="1:9" hidden="1" x14ac:dyDescent="0.25">
      <c r="A14244" s="224"/>
      <c r="B14244" s="56"/>
      <c r="C14244" s="126"/>
      <c r="D14244" s="56"/>
      <c r="E14244" s="56"/>
      <c r="F14244" s="58"/>
      <c r="G14244" s="203"/>
      <c r="H14244" s="106"/>
      <c r="I14244" s="56"/>
    </row>
    <row r="14245" spans="1:9" hidden="1" x14ac:dyDescent="0.25">
      <c r="A14245" s="224"/>
      <c r="B14245" s="56"/>
      <c r="C14245" s="56"/>
      <c r="D14245" s="56"/>
      <c r="E14245" s="56"/>
      <c r="F14245" s="58"/>
      <c r="G14245" s="203"/>
      <c r="H14245" s="106"/>
      <c r="I14245" s="56"/>
    </row>
    <row r="14246" spans="1:9" hidden="1" x14ac:dyDescent="0.25">
      <c r="A14246" s="224"/>
      <c r="B14246" s="56"/>
      <c r="C14246" s="126"/>
      <c r="D14246" s="56"/>
      <c r="E14246" s="56"/>
      <c r="F14246" s="58"/>
      <c r="G14246" s="203"/>
      <c r="H14246" s="106"/>
      <c r="I14246" s="56"/>
    </row>
    <row r="14247" spans="1:9" hidden="1" x14ac:dyDescent="0.25">
      <c r="A14247" s="224"/>
      <c r="B14247" s="56"/>
      <c r="C14247" s="126"/>
      <c r="D14247" s="56"/>
      <c r="E14247" s="56"/>
      <c r="F14247" s="58"/>
      <c r="G14247" s="203"/>
      <c r="H14247" s="106"/>
      <c r="I14247" s="56"/>
    </row>
    <row r="14248" spans="1:9" hidden="1" x14ac:dyDescent="0.25">
      <c r="A14248" s="224"/>
      <c r="B14248" s="56"/>
      <c r="C14248" s="126"/>
      <c r="D14248" s="56"/>
      <c r="E14248" s="56"/>
      <c r="F14248" s="58"/>
      <c r="G14248" s="203"/>
      <c r="H14248" s="106"/>
      <c r="I14248" s="56"/>
    </row>
    <row r="14249" spans="1:9" hidden="1" x14ac:dyDescent="0.25">
      <c r="A14249" s="224"/>
      <c r="B14249" s="56"/>
      <c r="C14249" s="126"/>
      <c r="D14249" s="56"/>
      <c r="E14249" s="56"/>
      <c r="F14249" s="58"/>
      <c r="G14249" s="203"/>
      <c r="H14249" s="106"/>
      <c r="I14249" s="56"/>
    </row>
    <row r="14250" spans="1:9" hidden="1" x14ac:dyDescent="0.25">
      <c r="A14250" s="224"/>
      <c r="B14250" s="56"/>
      <c r="C14250" s="56"/>
      <c r="D14250" s="56"/>
      <c r="E14250" s="56"/>
      <c r="F14250" s="58"/>
      <c r="G14250" s="203"/>
      <c r="H14250" s="106"/>
      <c r="I14250" s="56"/>
    </row>
    <row r="14251" spans="1:9" hidden="1" x14ac:dyDescent="0.25">
      <c r="A14251" s="224"/>
      <c r="B14251" s="71"/>
      <c r="C14251" s="72"/>
      <c r="D14251" s="56"/>
      <c r="E14251" s="56"/>
      <c r="F14251" s="58"/>
      <c r="G14251" s="203"/>
      <c r="H14251" s="106"/>
      <c r="I14251" s="56"/>
    </row>
    <row r="14252" spans="1:9" hidden="1" x14ac:dyDescent="0.25">
      <c r="A14252" s="224"/>
      <c r="B14252" s="56"/>
      <c r="C14252" s="56"/>
      <c r="D14252" s="56"/>
      <c r="E14252" s="56"/>
      <c r="F14252" s="58"/>
      <c r="G14252" s="203"/>
      <c r="H14252" s="106"/>
      <c r="I14252" s="56"/>
    </row>
    <row r="14253" spans="1:9" hidden="1" x14ac:dyDescent="0.25">
      <c r="A14253" s="224"/>
      <c r="B14253" s="68"/>
      <c r="C14253" s="56"/>
      <c r="D14253" s="57"/>
      <c r="E14253" s="66"/>
      <c r="F14253" s="76"/>
      <c r="G14253" s="203"/>
      <c r="H14253" s="106"/>
      <c r="I14253" s="56"/>
    </row>
    <row r="14254" spans="1:9" hidden="1" x14ac:dyDescent="0.25">
      <c r="A14254" s="224"/>
      <c r="B14254" s="56"/>
      <c r="C14254" s="56"/>
      <c r="D14254" s="105"/>
      <c r="E14254" s="66"/>
      <c r="F14254" s="62"/>
      <c r="G14254" s="203"/>
      <c r="H14254" s="106"/>
      <c r="I14254" s="106"/>
    </row>
    <row r="14255" spans="1:9" hidden="1" x14ac:dyDescent="0.25">
      <c r="A14255" s="224"/>
      <c r="B14255" s="56"/>
      <c r="C14255" s="56"/>
      <c r="D14255" s="57"/>
      <c r="E14255" s="66"/>
      <c r="F14255" s="62"/>
      <c r="G14255" s="63"/>
      <c r="H14255" s="106"/>
      <c r="I14255" s="70"/>
    </row>
    <row r="14256" spans="1:9" hidden="1" x14ac:dyDescent="0.25">
      <c r="A14256" s="224"/>
      <c r="B14256" s="56"/>
      <c r="C14256" s="56"/>
      <c r="D14256" s="57"/>
      <c r="E14256" s="66"/>
      <c r="F14256" s="76"/>
      <c r="G14256" s="63"/>
      <c r="H14256" s="106"/>
      <c r="I14256" s="70"/>
    </row>
    <row r="14257" spans="1:9" hidden="1" x14ac:dyDescent="0.25">
      <c r="A14257" s="224"/>
      <c r="B14257" s="55"/>
      <c r="C14257" s="55"/>
      <c r="D14257" s="57"/>
      <c r="E14257" s="86"/>
      <c r="F14257" s="62"/>
      <c r="G14257" s="62"/>
      <c r="H14257" s="106"/>
      <c r="I14257" s="70"/>
    </row>
    <row r="14258" spans="1:9" hidden="1" x14ac:dyDescent="0.25">
      <c r="A14258" s="224"/>
      <c r="B14258" s="55"/>
      <c r="C14258" s="55"/>
      <c r="D14258" s="57"/>
      <c r="E14258" s="86"/>
      <c r="F14258" s="67"/>
      <c r="G14258" s="67"/>
      <c r="H14258" s="64"/>
      <c r="I14258" s="70"/>
    </row>
    <row r="14259" spans="1:9" hidden="1" x14ac:dyDescent="0.25">
      <c r="A14259" s="224"/>
      <c r="B14259" s="56"/>
      <c r="C14259" s="56"/>
      <c r="D14259" s="57"/>
      <c r="E14259" s="66"/>
      <c r="F14259" s="76"/>
      <c r="G14259" s="63"/>
      <c r="H14259" s="64"/>
      <c r="I14259" s="70"/>
    </row>
    <row r="14260" spans="1:9" hidden="1" x14ac:dyDescent="0.25">
      <c r="A14260" s="224"/>
      <c r="B14260" s="68"/>
      <c r="C14260" s="56"/>
      <c r="D14260" s="57"/>
      <c r="E14260" s="66"/>
      <c r="F14260" s="76"/>
      <c r="G14260" s="63"/>
      <c r="H14260" s="106"/>
      <c r="I14260" s="70"/>
    </row>
    <row r="14261" spans="1:9" hidden="1" x14ac:dyDescent="0.25">
      <c r="A14261" s="224"/>
      <c r="B14261" s="56"/>
      <c r="C14261" s="56"/>
      <c r="D14261" s="57"/>
      <c r="E14261" s="66"/>
      <c r="F14261" s="62"/>
      <c r="G14261" s="203"/>
      <c r="H14261" s="106"/>
      <c r="I14261" s="70"/>
    </row>
    <row r="14262" spans="1:9" hidden="1" x14ac:dyDescent="0.25">
      <c r="A14262" s="224"/>
      <c r="B14262" s="68"/>
      <c r="C14262" s="56"/>
      <c r="D14262" s="57"/>
      <c r="E14262" s="66"/>
      <c r="F14262" s="76"/>
      <c r="G14262" s="63"/>
      <c r="H14262" s="106"/>
      <c r="I14262" s="106"/>
    </row>
    <row r="14263" spans="1:9" hidden="1" x14ac:dyDescent="0.25">
      <c r="A14263" s="224"/>
      <c r="B14263" s="56"/>
      <c r="C14263" s="56"/>
      <c r="D14263" s="105"/>
      <c r="E14263" s="66"/>
      <c r="F14263" s="76"/>
      <c r="G14263" s="203"/>
      <c r="H14263" s="106"/>
      <c r="I14263" s="106"/>
    </row>
    <row r="14264" spans="1:9" hidden="1" x14ac:dyDescent="0.25">
      <c r="A14264" s="224"/>
      <c r="B14264" s="95"/>
      <c r="C14264" s="74"/>
      <c r="D14264" s="57"/>
      <c r="E14264" s="66"/>
      <c r="F14264" s="76"/>
      <c r="G14264" s="203"/>
      <c r="H14264" s="106"/>
      <c r="I14264" s="106"/>
    </row>
    <row r="14265" spans="1:9" hidden="1" x14ac:dyDescent="0.25">
      <c r="A14265" s="224"/>
      <c r="B14265" s="56"/>
      <c r="C14265" s="56"/>
      <c r="D14265" s="57"/>
      <c r="E14265" s="66"/>
      <c r="F14265" s="62"/>
      <c r="G14265" s="203"/>
      <c r="H14265" s="106"/>
      <c r="I14265" s="106"/>
    </row>
    <row r="14266" spans="1:9" hidden="1" x14ac:dyDescent="0.25">
      <c r="A14266" s="224"/>
      <c r="B14266" s="56"/>
      <c r="C14266" s="56"/>
      <c r="D14266" s="57"/>
      <c r="E14266" s="86"/>
      <c r="F14266" s="62"/>
      <c r="G14266" s="203"/>
      <c r="H14266" s="106"/>
      <c r="I14266" s="106"/>
    </row>
    <row r="14267" spans="1:9" hidden="1" x14ac:dyDescent="0.25">
      <c r="A14267" s="224"/>
      <c r="B14267" s="95"/>
      <c r="C14267" s="56"/>
      <c r="D14267" s="105"/>
      <c r="E14267" s="66"/>
      <c r="F14267" s="246"/>
      <c r="G14267" s="86"/>
      <c r="H14267" s="106"/>
      <c r="I14267" s="106"/>
    </row>
    <row r="14268" spans="1:9" hidden="1" x14ac:dyDescent="0.25">
      <c r="A14268" s="224"/>
      <c r="B14268" s="60"/>
      <c r="C14268" s="151"/>
      <c r="D14268" s="57"/>
      <c r="E14268" s="66"/>
      <c r="F14268" s="62"/>
      <c r="G14268" s="203"/>
      <c r="H14268" s="106"/>
      <c r="I14268" s="106"/>
    </row>
    <row r="14269" spans="1:9" hidden="1" x14ac:dyDescent="0.25">
      <c r="A14269" s="224"/>
      <c r="B14269" s="56"/>
      <c r="C14269" s="56"/>
      <c r="D14269" s="57"/>
      <c r="E14269" s="86"/>
      <c r="F14269" s="62"/>
      <c r="G14269" s="62"/>
      <c r="H14269" s="64"/>
      <c r="I14269" s="106"/>
    </row>
    <row r="14270" spans="1:9" hidden="1" x14ac:dyDescent="0.25">
      <c r="A14270" s="224"/>
      <c r="B14270" s="60"/>
      <c r="C14270" s="107"/>
      <c r="D14270" s="57"/>
      <c r="E14270" s="66"/>
      <c r="F14270" s="62"/>
      <c r="G14270" s="63"/>
      <c r="H14270" s="64"/>
      <c r="I14270" s="106"/>
    </row>
    <row r="14271" spans="1:9" hidden="1" x14ac:dyDescent="0.25">
      <c r="A14271" s="224"/>
      <c r="B14271" s="55"/>
      <c r="C14271" s="56"/>
      <c r="D14271" s="105"/>
      <c r="E14271" s="66"/>
      <c r="F14271" s="246"/>
      <c r="G14271" s="203"/>
      <c r="H14271" s="64"/>
      <c r="I14271" s="106"/>
    </row>
    <row r="14272" spans="1:9" hidden="1" x14ac:dyDescent="0.25">
      <c r="A14272" s="224"/>
      <c r="B14272" s="55"/>
      <c r="C14272" s="56"/>
      <c r="D14272" s="57"/>
      <c r="E14272" s="66"/>
      <c r="F14272" s="76"/>
      <c r="G14272" s="63"/>
      <c r="H14272" s="266"/>
      <c r="I14272" s="106"/>
    </row>
    <row r="14273" spans="1:9" hidden="1" x14ac:dyDescent="0.25">
      <c r="A14273" s="224"/>
      <c r="B14273" s="56"/>
      <c r="C14273" s="74"/>
      <c r="D14273" s="57"/>
      <c r="E14273" s="86"/>
      <c r="F14273" s="62"/>
      <c r="G14273" s="203"/>
      <c r="H14273" s="106"/>
      <c r="I14273" s="106"/>
    </row>
    <row r="14274" spans="1:9" hidden="1" x14ac:dyDescent="0.25">
      <c r="A14274" s="224"/>
      <c r="B14274" s="68"/>
      <c r="C14274" s="72"/>
      <c r="D14274" s="57"/>
      <c r="E14274" s="66"/>
      <c r="F14274" s="76"/>
      <c r="G14274" s="63"/>
      <c r="H14274" s="106"/>
      <c r="I14274" s="106"/>
    </row>
    <row r="14275" spans="1:9" hidden="1" x14ac:dyDescent="0.25">
      <c r="A14275" s="224"/>
      <c r="B14275" s="95"/>
      <c r="C14275" s="74"/>
      <c r="D14275" s="57"/>
      <c r="E14275" s="66"/>
      <c r="F14275" s="76"/>
      <c r="G14275" s="63"/>
      <c r="H14275" s="106"/>
      <c r="I14275" s="106"/>
    </row>
    <row r="14276" spans="1:9" hidden="1" x14ac:dyDescent="0.25">
      <c r="A14276" s="224"/>
      <c r="B14276" s="95"/>
      <c r="C14276" s="74"/>
      <c r="D14276" s="57"/>
      <c r="E14276" s="66"/>
      <c r="F14276" s="76"/>
      <c r="G14276" s="63"/>
      <c r="H14276" s="106"/>
      <c r="I14276" s="106"/>
    </row>
    <row r="14277" spans="1:9" hidden="1" x14ac:dyDescent="0.25">
      <c r="A14277" s="224"/>
      <c r="B14277" s="55"/>
      <c r="C14277" s="74"/>
      <c r="D14277" s="57"/>
      <c r="E14277" s="66"/>
      <c r="F14277" s="62"/>
      <c r="G14277" s="63"/>
      <c r="H14277" s="106"/>
      <c r="I14277" s="106"/>
    </row>
    <row r="14278" spans="1:9" hidden="1" x14ac:dyDescent="0.25">
      <c r="A14278" s="224"/>
      <c r="B14278" s="55"/>
      <c r="C14278" s="74"/>
      <c r="D14278" s="57"/>
      <c r="E14278" s="66"/>
      <c r="F14278" s="62"/>
      <c r="G14278" s="63"/>
      <c r="H14278" s="106"/>
      <c r="I14278" s="106"/>
    </row>
    <row r="14279" spans="1:9" hidden="1" x14ac:dyDescent="0.25">
      <c r="A14279" s="224"/>
      <c r="B14279" s="71"/>
      <c r="C14279" s="74"/>
      <c r="D14279" s="105"/>
      <c r="E14279" s="66"/>
      <c r="F14279" s="203"/>
      <c r="G14279" s="63"/>
      <c r="H14279" s="106"/>
      <c r="I14279" s="106"/>
    </row>
    <row r="14280" spans="1:9" hidden="1" x14ac:dyDescent="0.25">
      <c r="A14280" s="224"/>
      <c r="B14280" s="56"/>
      <c r="C14280" s="74"/>
      <c r="D14280" s="105"/>
      <c r="E14280" s="66"/>
      <c r="F14280" s="203"/>
      <c r="G14280" s="63"/>
      <c r="H14280" s="106"/>
      <c r="I14280" s="106"/>
    </row>
    <row r="14281" spans="1:9" hidden="1" x14ac:dyDescent="0.25">
      <c r="A14281" s="224"/>
      <c r="B14281" s="56"/>
      <c r="C14281" s="56"/>
      <c r="D14281" s="57"/>
      <c r="E14281" s="86"/>
      <c r="F14281" s="62"/>
      <c r="G14281" s="62"/>
      <c r="H14281" s="106"/>
      <c r="I14281" s="106"/>
    </row>
    <row r="14282" spans="1:9" hidden="1" x14ac:dyDescent="0.25">
      <c r="A14282" s="224"/>
      <c r="B14282" s="56"/>
      <c r="C14282" s="74"/>
      <c r="D14282" s="57"/>
      <c r="E14282" s="66"/>
      <c r="F14282" s="203"/>
      <c r="G14282" s="63"/>
      <c r="H14282" s="106"/>
      <c r="I14282" s="106"/>
    </row>
    <row r="14283" spans="1:9" hidden="1" x14ac:dyDescent="0.25">
      <c r="A14283" s="224"/>
      <c r="B14283" s="56"/>
      <c r="C14283" s="74"/>
      <c r="D14283" s="57"/>
      <c r="E14283" s="66"/>
      <c r="F14283" s="203"/>
      <c r="G14283" s="63"/>
      <c r="H14283" s="106"/>
      <c r="I14283" s="106"/>
    </row>
    <row r="14284" spans="1:9" hidden="1" x14ac:dyDescent="0.25">
      <c r="A14284" s="224"/>
      <c r="B14284" s="56"/>
      <c r="C14284" s="74"/>
      <c r="D14284" s="105"/>
      <c r="E14284" s="66"/>
      <c r="F14284" s="203"/>
      <c r="G14284" s="63"/>
      <c r="H14284" s="106"/>
      <c r="I14284" s="125"/>
    </row>
    <row r="14285" spans="1:9" hidden="1" x14ac:dyDescent="0.25">
      <c r="A14285" s="224"/>
      <c r="B14285" s="56"/>
      <c r="C14285" s="74"/>
      <c r="D14285" s="105"/>
      <c r="E14285" s="66"/>
      <c r="F14285" s="62"/>
      <c r="G14285" s="63"/>
      <c r="H14285" s="106"/>
      <c r="I14285" s="125"/>
    </row>
    <row r="14286" spans="1:9" hidden="1" x14ac:dyDescent="0.25">
      <c r="A14286" s="224"/>
      <c r="B14286" s="68"/>
      <c r="C14286" s="74"/>
      <c r="D14286" s="57"/>
      <c r="E14286" s="66"/>
      <c r="F14286" s="76"/>
      <c r="G14286" s="63"/>
      <c r="H14286" s="106"/>
      <c r="I14286" s="106"/>
    </row>
    <row r="14287" spans="1:9" hidden="1" x14ac:dyDescent="0.25">
      <c r="A14287" s="224"/>
      <c r="B14287" s="60"/>
      <c r="C14287" s="151"/>
      <c r="D14287" s="57"/>
      <c r="E14287" s="66"/>
      <c r="F14287" s="62"/>
      <c r="G14287" s="203"/>
      <c r="H14287" s="266"/>
      <c r="I14287" s="106"/>
    </row>
    <row r="14288" spans="1:9" hidden="1" x14ac:dyDescent="0.25">
      <c r="A14288" s="224"/>
      <c r="B14288" s="56"/>
      <c r="C14288" s="56"/>
      <c r="D14288" s="57"/>
      <c r="E14288" s="86"/>
      <c r="F14288" s="62"/>
      <c r="G14288" s="62"/>
      <c r="H14288" s="106"/>
      <c r="I14288" s="106"/>
    </row>
    <row r="14289" spans="1:9" hidden="1" x14ac:dyDescent="0.25">
      <c r="A14289" s="224"/>
      <c r="B14289" s="56"/>
      <c r="C14289" s="56"/>
      <c r="D14289" s="105"/>
      <c r="E14289" s="66"/>
      <c r="F14289" s="203"/>
      <c r="G14289" s="203"/>
      <c r="H14289" s="106"/>
      <c r="I14289" s="106"/>
    </row>
    <row r="14290" spans="1:9" hidden="1" x14ac:dyDescent="0.25">
      <c r="A14290" s="224"/>
      <c r="B14290" s="56"/>
      <c r="C14290" s="56"/>
      <c r="D14290" s="57"/>
      <c r="E14290" s="66"/>
      <c r="F14290" s="76"/>
      <c r="G14290" s="203"/>
      <c r="H14290" s="106"/>
      <c r="I14290" s="106"/>
    </row>
    <row r="14291" spans="1:9" hidden="1" x14ac:dyDescent="0.25">
      <c r="A14291" s="224"/>
      <c r="B14291" s="81"/>
      <c r="C14291" s="56"/>
      <c r="D14291" s="105"/>
      <c r="E14291" s="66"/>
      <c r="F14291" s="203"/>
      <c r="G14291" s="203"/>
      <c r="H14291" s="106"/>
      <c r="I14291" s="106"/>
    </row>
    <row r="14292" spans="1:9" hidden="1" x14ac:dyDescent="0.25">
      <c r="A14292" s="224"/>
      <c r="B14292" s="65"/>
      <c r="C14292" s="56"/>
      <c r="D14292" s="57"/>
      <c r="E14292" s="66"/>
      <c r="F14292" s="62"/>
      <c r="G14292" s="203"/>
      <c r="H14292" s="106"/>
      <c r="I14292" s="106"/>
    </row>
    <row r="14293" spans="1:9" hidden="1" x14ac:dyDescent="0.25">
      <c r="A14293" s="224"/>
      <c r="B14293" s="56"/>
      <c r="C14293" s="56"/>
      <c r="D14293" s="57"/>
      <c r="E14293" s="66"/>
      <c r="F14293" s="62"/>
      <c r="G14293" s="203"/>
      <c r="H14293" s="106"/>
      <c r="I14293" s="106"/>
    </row>
    <row r="14294" spans="1:9" hidden="1" x14ac:dyDescent="0.25">
      <c r="A14294" s="224"/>
      <c r="B14294" s="56"/>
      <c r="C14294" s="56"/>
      <c r="D14294" s="57"/>
      <c r="E14294" s="86"/>
      <c r="F14294" s="62"/>
      <c r="G14294" s="203"/>
      <c r="H14294" s="106"/>
      <c r="I14294" s="106"/>
    </row>
    <row r="14295" spans="1:9" hidden="1" x14ac:dyDescent="0.25">
      <c r="A14295" s="224"/>
      <c r="B14295" s="56"/>
      <c r="C14295" s="56"/>
      <c r="D14295" s="57"/>
      <c r="E14295" s="86"/>
      <c r="F14295" s="62"/>
      <c r="G14295" s="203"/>
      <c r="H14295" s="106"/>
      <c r="I14295" s="106"/>
    </row>
    <row r="14296" spans="1:9" hidden="1" x14ac:dyDescent="0.25">
      <c r="A14296" s="224"/>
      <c r="B14296" s="56"/>
      <c r="C14296" s="56"/>
      <c r="D14296" s="57"/>
      <c r="E14296" s="66"/>
      <c r="F14296" s="76"/>
      <c r="G14296" s="63"/>
      <c r="H14296" s="106"/>
      <c r="I14296" s="70"/>
    </row>
    <row r="14297" spans="1:9" hidden="1" x14ac:dyDescent="0.25">
      <c r="A14297" s="224"/>
      <c r="B14297" s="56"/>
      <c r="C14297" s="56"/>
      <c r="D14297" s="57"/>
      <c r="E14297" s="86"/>
      <c r="F14297" s="62"/>
      <c r="G14297" s="62"/>
      <c r="H14297" s="106"/>
      <c r="I14297" s="70"/>
    </row>
    <row r="14298" spans="1:9" hidden="1" x14ac:dyDescent="0.25">
      <c r="A14298" s="224"/>
      <c r="B14298" s="56"/>
      <c r="C14298" s="56"/>
      <c r="D14298" s="57"/>
      <c r="E14298" s="66"/>
      <c r="F14298" s="76"/>
      <c r="G14298" s="63"/>
      <c r="H14298" s="64"/>
      <c r="I14298" s="70"/>
    </row>
    <row r="14299" spans="1:9" hidden="1" x14ac:dyDescent="0.25">
      <c r="A14299" s="224"/>
      <c r="B14299" s="56"/>
      <c r="C14299" s="56"/>
      <c r="D14299" s="57"/>
      <c r="E14299" s="66"/>
      <c r="F14299" s="76"/>
      <c r="G14299" s="63"/>
      <c r="H14299" s="64"/>
      <c r="I14299" s="70"/>
    </row>
    <row r="14300" spans="1:9" hidden="1" x14ac:dyDescent="0.25">
      <c r="A14300" s="224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4"/>
      <c r="B14301" s="56"/>
      <c r="C14301" s="56"/>
      <c r="D14301" s="57"/>
      <c r="E14301" s="66"/>
      <c r="F14301" s="62"/>
      <c r="G14301" s="203"/>
      <c r="H14301" s="64"/>
      <c r="I14301" s="70"/>
    </row>
    <row r="14302" spans="1:9" hidden="1" x14ac:dyDescent="0.25">
      <c r="A14302" s="224"/>
      <c r="B14302" s="56"/>
      <c r="C14302" s="56"/>
      <c r="D14302" s="57"/>
      <c r="E14302" s="86"/>
      <c r="F14302" s="62"/>
      <c r="G14302" s="63"/>
      <c r="H14302" s="106"/>
      <c r="I14302" s="70"/>
    </row>
    <row r="14303" spans="1:9" hidden="1" x14ac:dyDescent="0.25">
      <c r="A14303" s="224"/>
      <c r="B14303" s="56"/>
      <c r="C14303" s="56"/>
      <c r="D14303" s="467"/>
      <c r="E14303" s="56"/>
      <c r="F14303" s="469"/>
      <c r="G14303" s="203"/>
      <c r="H14303" s="106"/>
      <c r="I14303" s="70"/>
    </row>
    <row r="14304" spans="1:9" hidden="1" x14ac:dyDescent="0.25">
      <c r="A14304" s="224"/>
      <c r="B14304" s="60"/>
      <c r="C14304" s="151"/>
      <c r="D14304" s="57"/>
      <c r="E14304" s="66"/>
      <c r="F14304" s="62"/>
      <c r="G14304" s="203"/>
      <c r="H14304" s="106"/>
      <c r="I14304" s="70"/>
    </row>
    <row r="14305" spans="1:9" hidden="1" x14ac:dyDescent="0.25">
      <c r="A14305" s="224"/>
      <c r="B14305" s="56"/>
      <c r="C14305" s="56"/>
      <c r="D14305" s="57"/>
      <c r="E14305" s="86"/>
      <c r="F14305" s="62"/>
      <c r="G14305" s="203"/>
      <c r="H14305" s="106"/>
      <c r="I14305" s="106"/>
    </row>
    <row r="14306" spans="1:9" hidden="1" x14ac:dyDescent="0.25">
      <c r="A14306" s="224"/>
      <c r="B14306" s="56"/>
      <c r="C14306" s="56"/>
      <c r="D14306" s="57"/>
      <c r="E14306" s="66"/>
      <c r="F14306" s="76"/>
      <c r="G14306" s="63"/>
      <c r="H14306" s="106"/>
      <c r="I14306" s="106"/>
    </row>
    <row r="14307" spans="1:9" hidden="1" x14ac:dyDescent="0.25">
      <c r="A14307" s="224"/>
      <c r="B14307" s="56"/>
      <c r="C14307" s="74"/>
      <c r="D14307" s="57"/>
      <c r="E14307" s="66"/>
      <c r="F14307" s="203"/>
      <c r="G14307" s="86"/>
      <c r="H14307" s="106"/>
      <c r="I14307" s="106"/>
    </row>
    <row r="14308" spans="1:9" hidden="1" x14ac:dyDescent="0.25">
      <c r="A14308" s="224"/>
      <c r="B14308" s="60"/>
      <c r="C14308" s="178"/>
      <c r="D14308" s="57"/>
      <c r="E14308" s="66"/>
      <c r="F14308" s="62"/>
      <c r="G14308" s="203"/>
      <c r="H14308" s="106"/>
      <c r="I14308" s="106"/>
    </row>
    <row r="14309" spans="1:9" hidden="1" x14ac:dyDescent="0.25">
      <c r="A14309" s="224"/>
      <c r="B14309" s="56"/>
      <c r="C14309" s="56"/>
      <c r="D14309" s="57"/>
      <c r="E14309" s="86"/>
      <c r="F14309" s="62"/>
      <c r="G14309" s="62"/>
      <c r="H14309" s="64"/>
      <c r="I14309" s="106"/>
    </row>
    <row r="14310" spans="1:9" hidden="1" x14ac:dyDescent="0.25">
      <c r="A14310" s="224"/>
      <c r="B14310" s="60"/>
      <c r="C14310" s="107"/>
      <c r="D14310" s="57"/>
      <c r="E14310" s="66"/>
      <c r="F14310" s="62"/>
      <c r="G14310" s="62"/>
      <c r="H14310" s="64"/>
      <c r="I14310" s="106"/>
    </row>
    <row r="14311" spans="1:9" hidden="1" x14ac:dyDescent="0.25">
      <c r="A14311" s="224"/>
      <c r="B14311" s="68"/>
      <c r="C14311" s="72"/>
      <c r="D14311" s="57"/>
      <c r="E14311" s="66"/>
      <c r="F14311" s="76"/>
      <c r="G14311" s="62"/>
      <c r="H14311" s="64"/>
      <c r="I14311" s="106"/>
    </row>
    <row r="14312" spans="1:9" hidden="1" x14ac:dyDescent="0.25">
      <c r="A14312" s="224"/>
      <c r="B14312" s="55"/>
      <c r="C14312" s="72"/>
      <c r="D14312" s="57"/>
      <c r="E14312" s="66"/>
      <c r="F14312" s="62"/>
      <c r="G14312" s="62"/>
      <c r="H14312" s="106"/>
      <c r="I14312" s="106"/>
    </row>
    <row r="14313" spans="1:9" hidden="1" x14ac:dyDescent="0.25">
      <c r="A14313" s="224"/>
      <c r="B14313" s="56"/>
      <c r="C14313" s="56"/>
      <c r="D14313" s="57"/>
      <c r="E14313" s="86"/>
      <c r="F14313" s="62"/>
      <c r="G14313" s="203"/>
      <c r="H14313" s="106"/>
      <c r="I14313" s="106"/>
    </row>
    <row r="14314" spans="1:9" hidden="1" x14ac:dyDescent="0.25">
      <c r="A14314" s="224"/>
      <c r="B14314" s="68"/>
      <c r="C14314" s="56"/>
      <c r="D14314" s="57"/>
      <c r="E14314" s="86"/>
      <c r="F14314" s="67"/>
      <c r="G14314" s="63"/>
      <c r="H14314" s="106"/>
      <c r="I14314" s="106"/>
    </row>
    <row r="14315" spans="1:9" hidden="1" x14ac:dyDescent="0.25">
      <c r="A14315" s="224"/>
      <c r="B14315" s="56"/>
      <c r="C14315" s="56"/>
      <c r="D14315" s="105"/>
      <c r="E14315" s="66"/>
      <c r="F14315" s="203"/>
      <c r="G14315" s="63"/>
      <c r="H14315" s="106"/>
      <c r="I14315" s="106"/>
    </row>
    <row r="14316" spans="1:9" hidden="1" x14ac:dyDescent="0.25">
      <c r="A14316" s="224"/>
      <c r="B14316" s="56"/>
      <c r="C14316" s="56"/>
      <c r="D14316" s="105"/>
      <c r="E14316" s="66"/>
      <c r="F14316" s="203"/>
      <c r="G14316" s="203"/>
      <c r="H14316" s="106"/>
      <c r="I14316" s="106"/>
    </row>
    <row r="14317" spans="1:9" hidden="1" x14ac:dyDescent="0.25">
      <c r="A14317" s="224"/>
      <c r="B14317" s="71"/>
      <c r="C14317" s="56"/>
      <c r="D14317" s="105"/>
      <c r="E14317" s="66"/>
      <c r="F14317" s="203"/>
      <c r="G14317" s="86"/>
      <c r="H14317" s="106"/>
      <c r="I14317" s="106"/>
    </row>
    <row r="14318" spans="1:9" hidden="1" x14ac:dyDescent="0.25">
      <c r="A14318" s="224"/>
      <c r="B14318" s="68"/>
      <c r="C14318" s="74"/>
      <c r="D14318" s="105"/>
      <c r="E14318" s="66"/>
      <c r="F14318" s="203"/>
      <c r="G14318" s="63"/>
      <c r="H14318" s="106"/>
      <c r="I14318" s="106"/>
    </row>
    <row r="14319" spans="1:9" hidden="1" x14ac:dyDescent="0.25">
      <c r="A14319" s="224"/>
      <c r="B14319" s="68"/>
      <c r="C14319" s="74"/>
      <c r="D14319" s="105"/>
      <c r="E14319" s="66"/>
      <c r="F14319" s="203"/>
      <c r="G14319" s="62"/>
      <c r="H14319" s="106"/>
      <c r="I14319" s="106"/>
    </row>
    <row r="14320" spans="1:9" hidden="1" x14ac:dyDescent="0.25">
      <c r="A14320" s="224"/>
      <c r="B14320" s="95"/>
      <c r="C14320" s="74"/>
      <c r="D14320" s="57"/>
      <c r="E14320" s="66"/>
      <c r="F14320" s="203"/>
      <c r="G14320" s="62"/>
      <c r="H14320" s="106"/>
      <c r="I14320" s="125"/>
    </row>
    <row r="14321" spans="1:9" hidden="1" x14ac:dyDescent="0.25">
      <c r="A14321" s="224"/>
      <c r="B14321" s="56"/>
      <c r="C14321" s="56"/>
      <c r="D14321" s="105"/>
      <c r="E14321" s="66"/>
      <c r="F14321" s="76"/>
      <c r="G14321" s="62"/>
      <c r="H14321" s="106"/>
      <c r="I14321" s="125"/>
    </row>
    <row r="14322" spans="1:9" hidden="1" x14ac:dyDescent="0.25">
      <c r="A14322" s="224"/>
      <c r="B14322" s="56"/>
      <c r="C14322" s="56"/>
      <c r="D14322" s="57"/>
      <c r="E14322" s="66"/>
      <c r="F14322" s="76"/>
      <c r="G14322" s="63"/>
      <c r="H14322" s="106"/>
      <c r="I14322" s="125"/>
    </row>
    <row r="14323" spans="1:9" hidden="1" x14ac:dyDescent="0.25">
      <c r="A14323" s="224"/>
      <c r="B14323" s="60"/>
      <c r="C14323" s="178"/>
      <c r="D14323" s="57"/>
      <c r="E14323" s="66"/>
      <c r="F14323" s="62"/>
      <c r="G14323" s="203"/>
      <c r="H14323" s="106"/>
      <c r="I14323" s="125"/>
    </row>
    <row r="14324" spans="1:9" hidden="1" x14ac:dyDescent="0.25">
      <c r="A14324" s="224"/>
      <c r="B14324" s="56"/>
      <c r="C14324" s="56"/>
      <c r="D14324" s="57"/>
      <c r="E14324" s="86"/>
      <c r="F14324" s="62"/>
      <c r="G14324" s="62"/>
      <c r="H14324" s="106"/>
      <c r="I14324" s="125"/>
    </row>
    <row r="14325" spans="1:9" hidden="1" x14ac:dyDescent="0.25">
      <c r="A14325" s="224"/>
      <c r="B14325" s="68"/>
      <c r="C14325" s="56"/>
      <c r="D14325" s="57"/>
      <c r="E14325" s="86"/>
      <c r="F14325" s="67"/>
      <c r="G14325" s="63"/>
      <c r="H14325" s="106"/>
      <c r="I14325" s="125"/>
    </row>
    <row r="14326" spans="1:9" hidden="1" x14ac:dyDescent="0.25">
      <c r="A14326" s="224"/>
      <c r="B14326" s="56"/>
      <c r="C14326" s="56"/>
      <c r="D14326" s="57"/>
      <c r="E14326" s="86"/>
      <c r="F14326" s="62"/>
      <c r="G14326" s="203"/>
      <c r="H14326" s="106"/>
      <c r="I14326" s="106"/>
    </row>
    <row r="14327" spans="1:9" hidden="1" x14ac:dyDescent="0.25">
      <c r="A14327" s="224"/>
      <c r="B14327" s="60"/>
      <c r="C14327" s="107"/>
      <c r="D14327" s="57"/>
      <c r="E14327" s="66"/>
      <c r="F14327" s="76"/>
      <c r="G14327" s="63"/>
      <c r="H14327" s="106"/>
      <c r="I14327" s="70"/>
    </row>
    <row r="14328" spans="1:9" hidden="1" x14ac:dyDescent="0.25">
      <c r="A14328" s="224"/>
      <c r="B14328" s="68"/>
      <c r="C14328" s="56"/>
      <c r="D14328" s="57"/>
      <c r="E14328" s="86"/>
      <c r="F14328" s="67"/>
      <c r="G14328" s="62"/>
      <c r="H14328" s="106"/>
      <c r="I14328" s="70"/>
    </row>
    <row r="14329" spans="1:9" hidden="1" x14ac:dyDescent="0.25">
      <c r="A14329" s="224"/>
      <c r="B14329" s="56"/>
      <c r="C14329" s="56"/>
      <c r="D14329" s="57"/>
      <c r="E14329" s="66"/>
      <c r="F14329" s="76"/>
      <c r="G14329" s="63"/>
      <c r="H14329" s="64"/>
      <c r="I14329" s="70"/>
    </row>
    <row r="14330" spans="1:9" hidden="1" x14ac:dyDescent="0.25">
      <c r="A14330" s="224"/>
      <c r="B14330" s="56"/>
      <c r="C14330" s="56"/>
      <c r="D14330" s="105"/>
      <c r="E14330" s="66"/>
      <c r="F14330" s="62"/>
      <c r="G14330" s="63"/>
      <c r="H14330" s="64"/>
      <c r="I14330" s="70"/>
    </row>
    <row r="14331" spans="1:9" hidden="1" x14ac:dyDescent="0.25">
      <c r="A14331" s="224"/>
      <c r="B14331" s="68"/>
      <c r="C14331" s="72"/>
      <c r="D14331" s="57"/>
      <c r="E14331" s="66"/>
      <c r="F14331" s="76"/>
      <c r="G14331" s="63"/>
      <c r="H14331" s="64"/>
      <c r="I14331" s="70"/>
    </row>
    <row r="14332" spans="1:9" hidden="1" x14ac:dyDescent="0.25">
      <c r="A14332" s="224"/>
      <c r="B14332" s="60"/>
      <c r="C14332" s="107"/>
      <c r="D14332" s="57"/>
      <c r="E14332" s="66"/>
      <c r="F14332" s="62"/>
      <c r="G14332" s="203"/>
      <c r="H14332" s="106"/>
      <c r="I14332" s="70"/>
    </row>
    <row r="14333" spans="1:9" hidden="1" x14ac:dyDescent="0.25">
      <c r="A14333" s="224"/>
      <c r="B14333" s="68"/>
      <c r="C14333" s="56"/>
      <c r="D14333" s="57"/>
      <c r="E14333" s="66"/>
      <c r="F14333" s="76"/>
      <c r="G14333" s="63"/>
      <c r="H14333" s="106"/>
      <c r="I14333" s="70"/>
    </row>
    <row r="14334" spans="1:9" hidden="1" x14ac:dyDescent="0.25">
      <c r="A14334" s="224"/>
      <c r="B14334" s="56"/>
      <c r="C14334" s="56"/>
      <c r="D14334" s="57"/>
      <c r="E14334" s="66"/>
      <c r="F14334" s="96"/>
      <c r="G14334" s="63"/>
      <c r="H14334" s="106"/>
      <c r="I14334" s="56"/>
    </row>
    <row r="14335" spans="1:9" hidden="1" x14ac:dyDescent="0.25">
      <c r="A14335" s="224"/>
      <c r="B14335" s="56"/>
      <c r="C14335" s="56"/>
      <c r="D14335" s="56"/>
      <c r="E14335" s="72"/>
      <c r="F14335" s="58"/>
      <c r="G14335" s="63"/>
      <c r="H14335" s="106"/>
      <c r="I14335" s="56"/>
    </row>
    <row r="14336" spans="1:9" hidden="1" x14ac:dyDescent="0.25">
      <c r="A14336" s="224"/>
      <c r="B14336" s="71"/>
      <c r="C14336" s="72"/>
      <c r="D14336" s="56"/>
      <c r="E14336" s="72"/>
      <c r="F14336" s="58"/>
      <c r="G14336" s="63"/>
      <c r="H14336" s="106"/>
      <c r="I14336" s="56"/>
    </row>
    <row r="14337" spans="1:9" hidden="1" x14ac:dyDescent="0.25">
      <c r="A14337" s="224"/>
      <c r="B14337" s="56"/>
      <c r="C14337" s="56"/>
      <c r="D14337" s="56"/>
      <c r="E14337" s="72"/>
      <c r="F14337" s="58"/>
      <c r="G14337" s="63"/>
      <c r="H14337" s="106"/>
      <c r="I14337" s="272"/>
    </row>
    <row r="14338" spans="1:9" hidden="1" x14ac:dyDescent="0.25">
      <c r="A14338" s="224"/>
      <c r="B14338" s="56"/>
      <c r="C14338" s="56"/>
      <c r="D14338" s="56"/>
      <c r="E14338" s="72"/>
      <c r="F14338" s="58"/>
      <c r="G14338" s="63"/>
      <c r="H14338" s="106"/>
      <c r="I14338" s="272"/>
    </row>
    <row r="14339" spans="1:9" hidden="1" x14ac:dyDescent="0.25">
      <c r="A14339" s="224"/>
      <c r="B14339" s="71"/>
      <c r="C14339" s="72"/>
      <c r="D14339" s="56"/>
      <c r="E14339" s="72"/>
      <c r="F14339" s="58"/>
      <c r="G14339" s="130"/>
      <c r="H14339" s="746"/>
      <c r="I14339" s="272"/>
    </row>
    <row r="14340" spans="1:9" hidden="1" x14ac:dyDescent="0.25">
      <c r="A14340" s="224"/>
      <c r="B14340" s="81"/>
      <c r="C14340" s="75"/>
      <c r="D14340" s="87"/>
      <c r="E14340" s="208"/>
      <c r="F14340" s="280"/>
      <c r="G14340" s="130"/>
      <c r="H14340" s="746"/>
      <c r="I14340" s="272"/>
    </row>
    <row r="14341" spans="1:9" hidden="1" x14ac:dyDescent="0.25">
      <c r="A14341" s="224"/>
      <c r="B14341" s="81"/>
      <c r="C14341" s="81"/>
      <c r="D14341" s="57"/>
      <c r="E14341" s="66"/>
      <c r="F14341" s="62"/>
      <c r="G14341" s="63"/>
      <c r="H14341" s="746"/>
      <c r="I14341" s="524"/>
    </row>
    <row r="14342" spans="1:9" hidden="1" x14ac:dyDescent="0.25">
      <c r="A14342" s="224"/>
      <c r="B14342" s="507"/>
      <c r="C14342" s="452"/>
      <c r="D14342" s="259"/>
      <c r="E14342" s="260"/>
      <c r="F14342" s="451"/>
      <c r="G14342" s="262"/>
      <c r="H14342" s="746"/>
      <c r="I14342" s="272"/>
    </row>
    <row r="14343" spans="1:9" hidden="1" x14ac:dyDescent="0.25">
      <c r="A14343" s="224"/>
      <c r="B14343" s="56"/>
      <c r="C14343" s="72"/>
      <c r="D14343" s="57"/>
      <c r="E14343" s="66"/>
      <c r="F14343" s="62"/>
      <c r="G14343" s="63"/>
      <c r="H14343" s="523"/>
      <c r="I14343" s="272"/>
    </row>
    <row r="14344" spans="1:9" hidden="1" x14ac:dyDescent="0.25">
      <c r="A14344" s="224"/>
      <c r="B14344" s="56"/>
      <c r="C14344" s="56"/>
      <c r="D14344" s="57"/>
      <c r="E14344" s="86"/>
      <c r="F14344" s="62"/>
      <c r="G14344" s="203"/>
      <c r="H14344" s="746"/>
      <c r="I14344" s="106"/>
    </row>
    <row r="14345" spans="1:9" hidden="1" x14ac:dyDescent="0.25">
      <c r="A14345" s="224"/>
      <c r="B14345" s="56"/>
      <c r="C14345" s="56"/>
      <c r="D14345" s="105"/>
      <c r="E14345" s="66"/>
      <c r="F14345" s="62"/>
      <c r="G14345" s="63"/>
      <c r="H14345" s="746"/>
      <c r="I14345" s="106"/>
    </row>
    <row r="14346" spans="1:9" hidden="1" x14ac:dyDescent="0.25">
      <c r="A14346" s="224"/>
      <c r="B14346" s="56"/>
      <c r="C14346" s="56"/>
      <c r="D14346" s="57"/>
      <c r="E14346" s="66"/>
      <c r="F14346" s="76"/>
      <c r="G14346" s="63"/>
      <c r="H14346" s="106"/>
      <c r="I14346" s="106"/>
    </row>
    <row r="14347" spans="1:9" hidden="1" x14ac:dyDescent="0.25">
      <c r="A14347" s="224"/>
      <c r="B14347" s="56"/>
      <c r="C14347" s="56"/>
      <c r="D14347" s="105"/>
      <c r="E14347" s="66"/>
      <c r="F14347" s="203"/>
      <c r="G14347" s="203"/>
      <c r="H14347" s="106"/>
      <c r="I14347" s="106"/>
    </row>
    <row r="14348" spans="1:9" hidden="1" x14ac:dyDescent="0.25">
      <c r="A14348" s="224"/>
      <c r="B14348" s="71"/>
      <c r="C14348" s="56"/>
      <c r="D14348" s="105"/>
      <c r="E14348" s="66"/>
      <c r="F14348" s="203"/>
      <c r="G14348" s="63"/>
      <c r="H14348" s="106"/>
      <c r="I14348" s="106"/>
    </row>
    <row r="14349" spans="1:9" hidden="1" x14ac:dyDescent="0.25">
      <c r="A14349" s="224"/>
      <c r="B14349" s="56"/>
      <c r="C14349" s="56"/>
      <c r="D14349" s="57"/>
      <c r="E14349" s="66"/>
      <c r="F14349" s="76"/>
      <c r="G14349" s="63"/>
      <c r="H14349" s="106"/>
      <c r="I14349" s="106"/>
    </row>
    <row r="14350" spans="1:9" hidden="1" x14ac:dyDescent="0.25">
      <c r="A14350" s="224"/>
      <c r="B14350" s="60"/>
      <c r="C14350" s="56"/>
      <c r="D14350" s="57"/>
      <c r="E14350" s="66"/>
      <c r="F14350" s="62"/>
      <c r="G14350" s="63"/>
      <c r="H14350" s="106"/>
      <c r="I14350" s="125"/>
    </row>
    <row r="14351" spans="1:9" hidden="1" x14ac:dyDescent="0.25">
      <c r="A14351" s="224"/>
      <c r="B14351" s="68"/>
      <c r="C14351" s="56"/>
      <c r="D14351" s="57"/>
      <c r="E14351" s="66"/>
      <c r="F14351" s="62"/>
      <c r="G14351" s="203"/>
      <c r="H14351" s="106"/>
      <c r="I14351" s="125"/>
    </row>
    <row r="14352" spans="1:9" hidden="1" x14ac:dyDescent="0.25">
      <c r="A14352" s="224"/>
      <c r="B14352" s="56"/>
      <c r="C14352" s="74"/>
      <c r="D14352" s="57"/>
      <c r="E14352" s="66"/>
      <c r="F14352" s="203"/>
      <c r="G14352" s="63"/>
      <c r="H14352" s="106"/>
      <c r="I14352" s="125"/>
    </row>
    <row r="14353" spans="1:9" hidden="1" x14ac:dyDescent="0.25">
      <c r="A14353" s="224"/>
      <c r="B14353" s="56"/>
      <c r="C14353" s="74"/>
      <c r="D14353" s="105"/>
      <c r="E14353" s="66"/>
      <c r="F14353" s="203"/>
      <c r="G14353" s="63"/>
      <c r="H14353" s="106"/>
      <c r="I14353" s="70"/>
    </row>
    <row r="14354" spans="1:9" hidden="1" x14ac:dyDescent="0.25">
      <c r="A14354" s="224"/>
      <c r="B14354" s="56"/>
      <c r="C14354" s="74"/>
      <c r="D14354" s="105"/>
      <c r="E14354" s="66"/>
      <c r="F14354" s="203"/>
      <c r="G14354" s="63"/>
      <c r="H14354" s="106"/>
      <c r="I14354" s="70"/>
    </row>
    <row r="14355" spans="1:9" hidden="1" x14ac:dyDescent="0.25">
      <c r="A14355" s="224"/>
      <c r="B14355" s="56"/>
      <c r="C14355" s="74"/>
      <c r="D14355" s="57"/>
      <c r="E14355" s="66"/>
      <c r="F14355" s="203"/>
      <c r="G14355" s="63"/>
      <c r="H14355" s="106"/>
      <c r="I14355" s="70"/>
    </row>
    <row r="14356" spans="1:9" hidden="1" x14ac:dyDescent="0.25">
      <c r="A14356" s="224"/>
      <c r="B14356" s="60"/>
      <c r="C14356" s="56"/>
      <c r="D14356" s="57"/>
      <c r="E14356" s="66"/>
      <c r="F14356" s="76"/>
      <c r="G14356" s="203"/>
      <c r="H14356" s="106"/>
      <c r="I14356" s="70"/>
    </row>
    <row r="14357" spans="1:9" hidden="1" x14ac:dyDescent="0.25">
      <c r="A14357" s="224"/>
      <c r="B14357" s="56"/>
      <c r="C14357" s="56"/>
      <c r="D14357" s="57"/>
      <c r="E14357" s="86"/>
      <c r="F14357" s="62"/>
      <c r="G14357" s="203"/>
      <c r="H14357" s="106"/>
      <c r="I14357" s="106"/>
    </row>
    <row r="14358" spans="1:9" hidden="1" x14ac:dyDescent="0.25">
      <c r="A14358" s="224"/>
      <c r="B14358" s="56"/>
      <c r="C14358" s="56"/>
      <c r="D14358" s="57"/>
      <c r="E14358" s="66"/>
      <c r="F14358" s="76"/>
      <c r="G14358" s="63"/>
      <c r="H14358" s="106"/>
      <c r="I14358" s="106"/>
    </row>
    <row r="14359" spans="1:9" hidden="1" x14ac:dyDescent="0.25">
      <c r="A14359" s="224"/>
      <c r="B14359" s="56"/>
      <c r="C14359" s="56"/>
      <c r="D14359" s="105"/>
      <c r="E14359" s="66"/>
      <c r="F14359" s="203"/>
      <c r="G14359" s="86"/>
      <c r="H14359" s="106"/>
      <c r="I14359" s="106"/>
    </row>
    <row r="14360" spans="1:9" hidden="1" x14ac:dyDescent="0.25">
      <c r="A14360" s="224"/>
      <c r="B14360" s="60"/>
      <c r="C14360" s="178"/>
      <c r="D14360" s="57"/>
      <c r="E14360" s="66"/>
      <c r="F14360" s="62"/>
      <c r="G14360" s="203"/>
      <c r="H14360" s="106"/>
      <c r="I14360" s="106"/>
    </row>
    <row r="14361" spans="1:9" hidden="1" x14ac:dyDescent="0.25">
      <c r="A14361" s="224"/>
      <c r="B14361" s="56"/>
      <c r="C14361" s="74"/>
      <c r="D14361" s="56"/>
      <c r="E14361" s="56"/>
      <c r="F14361" s="58"/>
      <c r="G14361" s="203"/>
      <c r="H14361" s="106"/>
      <c r="I14361" s="106"/>
    </row>
    <row r="14362" spans="1:9" hidden="1" x14ac:dyDescent="0.25">
      <c r="A14362" s="224"/>
      <c r="B14362" s="56"/>
      <c r="C14362" s="72"/>
      <c r="D14362" s="56"/>
      <c r="E14362" s="56"/>
      <c r="F14362" s="58"/>
      <c r="G14362" s="203"/>
      <c r="H14362" s="106"/>
      <c r="I14362" s="509"/>
    </row>
    <row r="14363" spans="1:9" hidden="1" x14ac:dyDescent="0.25">
      <c r="A14363" s="224"/>
      <c r="B14363" s="507"/>
      <c r="C14363" s="452"/>
      <c r="D14363" s="259"/>
      <c r="E14363" s="260"/>
      <c r="F14363" s="451"/>
      <c r="G14363" s="514"/>
      <c r="H14363" s="106"/>
      <c r="I14363" s="106"/>
    </row>
    <row r="14364" spans="1:9" hidden="1" x14ac:dyDescent="0.25">
      <c r="A14364" s="224"/>
      <c r="B14364" s="71"/>
      <c r="C14364" s="72"/>
      <c r="D14364" s="56"/>
      <c r="E14364" s="56"/>
      <c r="F14364" s="58"/>
      <c r="G14364" s="203"/>
      <c r="H14364" s="509"/>
      <c r="I14364" s="106"/>
    </row>
    <row r="14365" spans="1:9" hidden="1" x14ac:dyDescent="0.25">
      <c r="A14365" s="224"/>
      <c r="B14365" s="56"/>
      <c r="C14365" s="56"/>
      <c r="D14365" s="57"/>
      <c r="E14365" s="56"/>
      <c r="F14365" s="76"/>
      <c r="G14365" s="203"/>
      <c r="H14365" s="106"/>
      <c r="I14365" s="56"/>
    </row>
    <row r="14366" spans="1:9" hidden="1" x14ac:dyDescent="0.25">
      <c r="A14366" s="224"/>
      <c r="B14366" s="56"/>
      <c r="C14366" s="56"/>
      <c r="D14366" s="57"/>
      <c r="E14366" s="86"/>
      <c r="F14366" s="62"/>
      <c r="G14366" s="203"/>
      <c r="H14366" s="106"/>
      <c r="I14366" s="56"/>
    </row>
    <row r="14367" spans="1:9" hidden="1" x14ac:dyDescent="0.25">
      <c r="A14367" s="224"/>
      <c r="B14367" s="56"/>
      <c r="C14367" s="56"/>
      <c r="D14367" s="57"/>
      <c r="E14367" s="86"/>
      <c r="F14367" s="62"/>
      <c r="G14367" s="203"/>
      <c r="H14367" s="106"/>
      <c r="I14367" s="56"/>
    </row>
    <row r="14368" spans="1:9" hidden="1" x14ac:dyDescent="0.25">
      <c r="A14368" s="224"/>
      <c r="B14368" s="56"/>
      <c r="C14368" s="56"/>
      <c r="D14368" s="467"/>
      <c r="E14368" s="56"/>
      <c r="F14368" s="469"/>
      <c r="G14368" s="203"/>
      <c r="H14368" s="106"/>
      <c r="I14368" s="106"/>
    </row>
    <row r="14369" spans="1:9" hidden="1" x14ac:dyDescent="0.25">
      <c r="A14369" s="224"/>
      <c r="B14369" s="56"/>
      <c r="C14369" s="71"/>
      <c r="D14369" s="57"/>
      <c r="E14369" s="66"/>
      <c r="F14369" s="76"/>
      <c r="G14369" s="63"/>
      <c r="H14369" s="522"/>
      <c r="I14369" s="70"/>
    </row>
    <row r="14370" spans="1:9" hidden="1" x14ac:dyDescent="0.25">
      <c r="A14370" s="224"/>
      <c r="B14370" s="60"/>
      <c r="C14370" s="107"/>
      <c r="D14370" s="57"/>
      <c r="E14370" s="86"/>
      <c r="F14370" s="67"/>
      <c r="G14370" s="62"/>
      <c r="H14370" s="106"/>
      <c r="I14370" s="70"/>
    </row>
    <row r="14371" spans="1:9" hidden="1" x14ac:dyDescent="0.25">
      <c r="A14371" s="224"/>
      <c r="B14371" s="56"/>
      <c r="C14371" s="56"/>
      <c r="D14371" s="105"/>
      <c r="E14371" s="66"/>
      <c r="F14371" s="62"/>
      <c r="G14371" s="63"/>
      <c r="H14371" s="64"/>
      <c r="I14371" s="70"/>
    </row>
    <row r="14372" spans="1:9" hidden="1" x14ac:dyDescent="0.25">
      <c r="A14372" s="224"/>
      <c r="B14372" s="56"/>
      <c r="C14372" s="56"/>
      <c r="D14372" s="57"/>
      <c r="E14372" s="66"/>
      <c r="F14372" s="76"/>
      <c r="G14372" s="63"/>
      <c r="H14372" s="64"/>
      <c r="I14372" s="70"/>
    </row>
    <row r="14373" spans="1:9" hidden="1" x14ac:dyDescent="0.25">
      <c r="A14373" s="224"/>
      <c r="B14373" s="55"/>
      <c r="C14373" s="56"/>
      <c r="D14373" s="57"/>
      <c r="E14373" s="66"/>
      <c r="F14373" s="62"/>
      <c r="G14373" s="63"/>
      <c r="H14373" s="106"/>
      <c r="I14373" s="56"/>
    </row>
    <row r="14374" spans="1:9" hidden="1" x14ac:dyDescent="0.25">
      <c r="A14374" s="224"/>
      <c r="B14374" s="56"/>
      <c r="C14374" s="56"/>
      <c r="D14374" s="56"/>
      <c r="E14374" s="72"/>
      <c r="F14374" s="58"/>
      <c r="G14374" s="63"/>
      <c r="H14374" s="106"/>
      <c r="I14374" s="56"/>
    </row>
    <row r="14375" spans="1:9" hidden="1" x14ac:dyDescent="0.25">
      <c r="A14375" s="224"/>
      <c r="B14375" s="55"/>
      <c r="C14375" s="56"/>
      <c r="D14375" s="56"/>
      <c r="E14375" s="72"/>
      <c r="F14375" s="58"/>
      <c r="G14375" s="63"/>
      <c r="H14375" s="106"/>
      <c r="I14375" s="56"/>
    </row>
    <row r="14376" spans="1:9" hidden="1" x14ac:dyDescent="0.25">
      <c r="A14376" s="224"/>
      <c r="B14376" s="56"/>
      <c r="C14376" s="56"/>
      <c r="D14376" s="56"/>
      <c r="E14376" s="72"/>
      <c r="F14376" s="58"/>
      <c r="G14376" s="63"/>
      <c r="H14376" s="106"/>
      <c r="I14376" s="272"/>
    </row>
    <row r="14377" spans="1:9" hidden="1" x14ac:dyDescent="0.25">
      <c r="A14377" s="224"/>
      <c r="B14377" s="56"/>
      <c r="C14377" s="56"/>
      <c r="D14377" s="57"/>
      <c r="E14377" s="66"/>
      <c r="F14377" s="76"/>
      <c r="G14377" s="130"/>
      <c r="H14377" s="106"/>
      <c r="I14377" s="272"/>
    </row>
    <row r="14378" spans="1:9" hidden="1" x14ac:dyDescent="0.25">
      <c r="A14378" s="224"/>
      <c r="B14378" s="68"/>
      <c r="C14378" s="56"/>
      <c r="D14378" s="57"/>
      <c r="E14378" s="66"/>
      <c r="F14378" s="76"/>
      <c r="G14378" s="63"/>
      <c r="H14378" s="746"/>
      <c r="I14378" s="272"/>
    </row>
    <row r="14379" spans="1:9" hidden="1" x14ac:dyDescent="0.25">
      <c r="A14379" s="224"/>
      <c r="B14379" s="56"/>
      <c r="C14379" s="56"/>
      <c r="D14379" s="105"/>
      <c r="E14379" s="66"/>
      <c r="F14379" s="62"/>
      <c r="G14379" s="63"/>
      <c r="H14379" s="746"/>
      <c r="I14379" s="272"/>
    </row>
    <row r="14380" spans="1:9" hidden="1" x14ac:dyDescent="0.25">
      <c r="A14380" s="224"/>
      <c r="B14380" s="56"/>
      <c r="C14380" s="56"/>
      <c r="D14380" s="57"/>
      <c r="E14380" s="66"/>
      <c r="F14380" s="76"/>
      <c r="G14380" s="63"/>
      <c r="H14380" s="746"/>
      <c r="I14380" s="106"/>
    </row>
    <row r="14381" spans="1:9" hidden="1" x14ac:dyDescent="0.25">
      <c r="A14381" s="224"/>
      <c r="B14381" s="56"/>
      <c r="C14381" s="56"/>
      <c r="D14381" s="105"/>
      <c r="E14381" s="66"/>
      <c r="F14381" s="203"/>
      <c r="G14381" s="63"/>
      <c r="H14381" s="106"/>
      <c r="I14381" s="106"/>
    </row>
    <row r="14382" spans="1:9" hidden="1" x14ac:dyDescent="0.25">
      <c r="A14382" s="224"/>
      <c r="B14382" s="68"/>
      <c r="C14382" s="56"/>
      <c r="D14382" s="57"/>
      <c r="E14382" s="66"/>
      <c r="F14382" s="76"/>
      <c r="G14382" s="63"/>
      <c r="H14382" s="106"/>
      <c r="I14382" s="106"/>
    </row>
    <row r="14383" spans="1:9" hidden="1" x14ac:dyDescent="0.25">
      <c r="A14383" s="224"/>
      <c r="B14383" s="56"/>
      <c r="C14383" s="56"/>
      <c r="D14383" s="57"/>
      <c r="E14383" s="66"/>
      <c r="F14383" s="62"/>
      <c r="G14383" s="63"/>
      <c r="H14383" s="106"/>
      <c r="I14383" s="106"/>
    </row>
    <row r="14384" spans="1:9" hidden="1" x14ac:dyDescent="0.25">
      <c r="A14384" s="224"/>
      <c r="B14384" s="55"/>
      <c r="C14384" s="72"/>
      <c r="D14384" s="57"/>
      <c r="E14384" s="66"/>
      <c r="F14384" s="62"/>
      <c r="G14384" s="203"/>
      <c r="H14384" s="106"/>
      <c r="I14384" s="125"/>
    </row>
    <row r="14385" spans="1:9" hidden="1" x14ac:dyDescent="0.25">
      <c r="A14385" s="224"/>
      <c r="B14385" s="60"/>
      <c r="C14385" s="107"/>
      <c r="D14385" s="57"/>
      <c r="E14385" s="66"/>
      <c r="F14385" s="62"/>
      <c r="G14385" s="63"/>
      <c r="H14385" s="106"/>
      <c r="I14385" s="70"/>
    </row>
    <row r="14386" spans="1:9" hidden="1" x14ac:dyDescent="0.25">
      <c r="A14386" s="224"/>
      <c r="B14386" s="68"/>
      <c r="C14386" s="56"/>
      <c r="D14386" s="57"/>
      <c r="E14386" s="66"/>
      <c r="F14386" s="76"/>
      <c r="G14386" s="63"/>
      <c r="H14386" s="106"/>
      <c r="I14386" s="70"/>
    </row>
    <row r="14387" spans="1:9" hidden="1" x14ac:dyDescent="0.25">
      <c r="A14387" s="224"/>
      <c r="B14387" s="68"/>
      <c r="C14387" s="56"/>
      <c r="D14387" s="57"/>
      <c r="E14387" s="66"/>
      <c r="F14387" s="76"/>
      <c r="G14387" s="63"/>
      <c r="H14387" s="106"/>
      <c r="I14387" s="106"/>
    </row>
    <row r="14388" spans="1:9" hidden="1" x14ac:dyDescent="0.25">
      <c r="A14388" s="224"/>
      <c r="B14388" s="55"/>
      <c r="C14388" s="72"/>
      <c r="D14388" s="57"/>
      <c r="E14388" s="66"/>
      <c r="F14388" s="62"/>
      <c r="G14388" s="203"/>
      <c r="H14388" s="106"/>
      <c r="I14388" s="106"/>
    </row>
    <row r="14389" spans="1:9" hidden="1" x14ac:dyDescent="0.25">
      <c r="A14389" s="224"/>
      <c r="B14389" s="68"/>
      <c r="C14389" s="72"/>
      <c r="D14389" s="57"/>
      <c r="E14389" s="66"/>
      <c r="F14389" s="62"/>
      <c r="G14389" s="203"/>
      <c r="H14389" s="106"/>
      <c r="I14389" s="106"/>
    </row>
    <row r="14390" spans="1:9" hidden="1" x14ac:dyDescent="0.25">
      <c r="A14390" s="224"/>
      <c r="B14390" s="56"/>
      <c r="C14390" s="111"/>
      <c r="D14390" s="57"/>
      <c r="E14390" s="86"/>
      <c r="F14390" s="62"/>
      <c r="G14390" s="203"/>
      <c r="H14390" s="106"/>
      <c r="I14390" s="106"/>
    </row>
    <row r="14391" spans="1:9" hidden="1" x14ac:dyDescent="0.25">
      <c r="A14391" s="224"/>
      <c r="B14391" s="56"/>
      <c r="C14391" s="56"/>
      <c r="D14391" s="105"/>
      <c r="E14391" s="66"/>
      <c r="F14391" s="62"/>
      <c r="G14391" s="63"/>
      <c r="H14391" s="106"/>
      <c r="I14391" s="106"/>
    </row>
    <row r="14392" spans="1:9" hidden="1" x14ac:dyDescent="0.25">
      <c r="A14392" s="224"/>
      <c r="B14392" s="56"/>
      <c r="C14392" s="56"/>
      <c r="D14392" s="57"/>
      <c r="E14392" s="66"/>
      <c r="F14392" s="76"/>
      <c r="G14392" s="63"/>
      <c r="H14392" s="106"/>
      <c r="I14392" s="106"/>
    </row>
    <row r="14393" spans="1:9" hidden="1" x14ac:dyDescent="0.25">
      <c r="A14393" s="224"/>
      <c r="B14393" s="56"/>
      <c r="C14393" s="56"/>
      <c r="D14393" s="57"/>
      <c r="E14393" s="66"/>
      <c r="F14393" s="76"/>
      <c r="G14393" s="63"/>
      <c r="H14393" s="106"/>
      <c r="I14393" s="106"/>
    </row>
    <row r="14394" spans="1:9" hidden="1" x14ac:dyDescent="0.25">
      <c r="A14394" s="224"/>
      <c r="B14394" s="95"/>
      <c r="C14394" s="74"/>
      <c r="D14394" s="57"/>
      <c r="E14394" s="66"/>
      <c r="F14394" s="76"/>
      <c r="G14394" s="63"/>
      <c r="H14394" s="106"/>
      <c r="I14394" s="106"/>
    </row>
    <row r="14395" spans="1:9" hidden="1" x14ac:dyDescent="0.25">
      <c r="A14395" s="224"/>
      <c r="B14395" s="56"/>
      <c r="C14395" s="74"/>
      <c r="D14395" s="57"/>
      <c r="E14395" s="66"/>
      <c r="F14395" s="203"/>
      <c r="G14395" s="63"/>
      <c r="H14395" s="106"/>
      <c r="I14395" s="106"/>
    </row>
    <row r="14396" spans="1:9" hidden="1" x14ac:dyDescent="0.25">
      <c r="A14396" s="224"/>
      <c r="B14396" s="56"/>
      <c r="C14396" s="74"/>
      <c r="D14396" s="105"/>
      <c r="E14396" s="66"/>
      <c r="F14396" s="203"/>
      <c r="G14396" s="63"/>
      <c r="H14396" s="106"/>
      <c r="I14396" s="56"/>
    </row>
    <row r="14397" spans="1:9" hidden="1" x14ac:dyDescent="0.25">
      <c r="A14397" s="224"/>
      <c r="B14397" s="56"/>
      <c r="C14397" s="74"/>
      <c r="D14397" s="105"/>
      <c r="E14397" s="66"/>
      <c r="F14397" s="203"/>
      <c r="G14397" s="63"/>
      <c r="H14397" s="106"/>
      <c r="I14397" s="56"/>
    </row>
    <row r="14398" spans="1:9" hidden="1" x14ac:dyDescent="0.25">
      <c r="A14398" s="224"/>
      <c r="B14398" s="55"/>
      <c r="C14398" s="74"/>
      <c r="D14398" s="57"/>
      <c r="E14398" s="66"/>
      <c r="F14398" s="62"/>
      <c r="G14398" s="63"/>
      <c r="H14398" s="106"/>
      <c r="I14398" s="56"/>
    </row>
    <row r="14399" spans="1:9" hidden="1" x14ac:dyDescent="0.25">
      <c r="A14399" s="224"/>
      <c r="B14399" s="71"/>
      <c r="C14399" s="74"/>
      <c r="D14399" s="105"/>
      <c r="E14399" s="66"/>
      <c r="F14399" s="203"/>
      <c r="G14399" s="63"/>
      <c r="H14399" s="106"/>
      <c r="I14399" s="56"/>
    </row>
    <row r="14400" spans="1:9" hidden="1" x14ac:dyDescent="0.25">
      <c r="A14400" s="224"/>
      <c r="B14400" s="56"/>
      <c r="C14400" s="74"/>
      <c r="D14400" s="57"/>
      <c r="E14400" s="66"/>
      <c r="F14400" s="203"/>
      <c r="G14400" s="63"/>
      <c r="H14400" s="106"/>
      <c r="I14400" s="70"/>
    </row>
    <row r="14401" spans="1:9" hidden="1" x14ac:dyDescent="0.25">
      <c r="A14401" s="224"/>
      <c r="B14401" s="56"/>
      <c r="C14401" s="56"/>
      <c r="D14401" s="105"/>
      <c r="E14401" s="66"/>
      <c r="F14401" s="62"/>
      <c r="G14401" s="63"/>
      <c r="H14401" s="106"/>
      <c r="I14401" s="70"/>
    </row>
    <row r="14402" spans="1:9" hidden="1" x14ac:dyDescent="0.25">
      <c r="A14402" s="224"/>
      <c r="B14402" s="56"/>
      <c r="C14402" s="56"/>
      <c r="D14402" s="57"/>
      <c r="E14402" s="66"/>
      <c r="F14402" s="76"/>
      <c r="G14402" s="63"/>
      <c r="H14402" s="64"/>
      <c r="I14402" s="70"/>
    </row>
    <row r="14403" spans="1:9" hidden="1" x14ac:dyDescent="0.25">
      <c r="A14403" s="224"/>
      <c r="B14403" s="56"/>
      <c r="C14403" s="56"/>
      <c r="D14403" s="57"/>
      <c r="E14403" s="66"/>
      <c r="F14403" s="62"/>
      <c r="G14403" s="63"/>
      <c r="H14403" s="64"/>
      <c r="I14403" s="70"/>
    </row>
    <row r="14404" spans="1:9" hidden="1" x14ac:dyDescent="0.25">
      <c r="A14404" s="224"/>
      <c r="B14404" s="68"/>
      <c r="C14404" s="56"/>
      <c r="D14404" s="57"/>
      <c r="E14404" s="86"/>
      <c r="F14404" s="67"/>
      <c r="G14404" s="63"/>
      <c r="H14404" s="64"/>
      <c r="I14404" s="56"/>
    </row>
    <row r="14405" spans="1:9" hidden="1" x14ac:dyDescent="0.25">
      <c r="A14405" s="224"/>
      <c r="B14405" s="56"/>
      <c r="C14405" s="56"/>
      <c r="D14405" s="56"/>
      <c r="E14405" s="72"/>
      <c r="F14405" s="58"/>
      <c r="G14405" s="63"/>
      <c r="H14405" s="64"/>
      <c r="I14405" s="272"/>
    </row>
    <row r="14406" spans="1:9" hidden="1" x14ac:dyDescent="0.25">
      <c r="A14406" s="224"/>
      <c r="B14406" s="56"/>
      <c r="C14406" s="56"/>
      <c r="D14406" s="56"/>
      <c r="E14406" s="72"/>
      <c r="F14406" s="58"/>
      <c r="G14406" s="130"/>
      <c r="H14406" s="106"/>
      <c r="I14406" s="272"/>
    </row>
    <row r="14407" spans="1:9" hidden="1" x14ac:dyDescent="0.25">
      <c r="A14407" s="224"/>
      <c r="B14407" s="95"/>
      <c r="C14407" s="74"/>
      <c r="D14407" s="57"/>
      <c r="E14407" s="66"/>
      <c r="F14407" s="76"/>
      <c r="G14407" s="63"/>
      <c r="H14407" s="746"/>
      <c r="I14407" s="272"/>
    </row>
    <row r="14408" spans="1:9" hidden="1" x14ac:dyDescent="0.25">
      <c r="A14408" s="224"/>
      <c r="B14408" s="56"/>
      <c r="C14408" s="56"/>
      <c r="D14408" s="105"/>
      <c r="E14408" s="66"/>
      <c r="F14408" s="203"/>
      <c r="G14408" s="203"/>
      <c r="H14408" s="106"/>
      <c r="I14408" s="272"/>
    </row>
    <row r="14409" spans="1:9" hidden="1" x14ac:dyDescent="0.25">
      <c r="A14409" s="224"/>
      <c r="B14409" s="56"/>
      <c r="C14409" s="56"/>
      <c r="D14409" s="105"/>
      <c r="E14409" s="66"/>
      <c r="F14409" s="62"/>
      <c r="G14409" s="63"/>
      <c r="H14409" s="106"/>
      <c r="I14409" s="272"/>
    </row>
    <row r="14410" spans="1:9" hidden="1" x14ac:dyDescent="0.25">
      <c r="A14410" s="224"/>
      <c r="B14410" s="60"/>
      <c r="C14410" s="151"/>
      <c r="D14410" s="57"/>
      <c r="E14410" s="66"/>
      <c r="F14410" s="76"/>
      <c r="G14410" s="63"/>
      <c r="H14410" s="106"/>
      <c r="I14410" s="272"/>
    </row>
    <row r="14411" spans="1:9" hidden="1" x14ac:dyDescent="0.25">
      <c r="A14411" s="224"/>
      <c r="B14411" s="55"/>
      <c r="C14411" s="56"/>
      <c r="D14411" s="57"/>
      <c r="E14411" s="66"/>
      <c r="F14411" s="76"/>
      <c r="G14411" s="63"/>
      <c r="H14411" s="106"/>
      <c r="I14411" s="106"/>
    </row>
    <row r="14412" spans="1:9" hidden="1" x14ac:dyDescent="0.25">
      <c r="A14412" s="224"/>
      <c r="B14412" s="95"/>
      <c r="C14412" s="74"/>
      <c r="D14412" s="57"/>
      <c r="E14412" s="66"/>
      <c r="F14412" s="76"/>
      <c r="G14412" s="63"/>
      <c r="H14412" s="106"/>
      <c r="I14412" s="106"/>
    </row>
    <row r="14413" spans="1:9" hidden="1" x14ac:dyDescent="0.25">
      <c r="A14413" s="224"/>
      <c r="B14413" s="68"/>
      <c r="C14413" s="71"/>
      <c r="D14413" s="57"/>
      <c r="E14413" s="66"/>
      <c r="F14413" s="76"/>
      <c r="G14413" s="63"/>
      <c r="H14413" s="106"/>
      <c r="I14413" s="106"/>
    </row>
    <row r="14414" spans="1:9" hidden="1" x14ac:dyDescent="0.25">
      <c r="A14414" s="224"/>
      <c r="B14414" s="95"/>
      <c r="C14414" s="74"/>
      <c r="D14414" s="57"/>
      <c r="E14414" s="66"/>
      <c r="F14414" s="76"/>
      <c r="G14414" s="63"/>
      <c r="H14414" s="106"/>
      <c r="I14414" s="106"/>
    </row>
    <row r="14415" spans="1:9" hidden="1" x14ac:dyDescent="0.25">
      <c r="A14415" s="224"/>
      <c r="B14415" s="56"/>
      <c r="C14415" s="56"/>
      <c r="D14415" s="57"/>
      <c r="E14415" s="66"/>
      <c r="F14415" s="62"/>
      <c r="G14415" s="203"/>
      <c r="H14415" s="106"/>
      <c r="I14415" s="106"/>
    </row>
    <row r="14416" spans="1:9" hidden="1" x14ac:dyDescent="0.25">
      <c r="A14416" s="224"/>
      <c r="B14416" s="56"/>
      <c r="C14416" s="56"/>
      <c r="D14416" s="57"/>
      <c r="E14416" s="66"/>
      <c r="F14416" s="62"/>
      <c r="G14416" s="63"/>
      <c r="H14416" s="106"/>
      <c r="I14416" s="106"/>
    </row>
    <row r="14417" spans="1:9" hidden="1" x14ac:dyDescent="0.25">
      <c r="A14417" s="224"/>
      <c r="B14417" s="68"/>
      <c r="C14417" s="72"/>
      <c r="D14417" s="57"/>
      <c r="E14417" s="66"/>
      <c r="F14417" s="62"/>
      <c r="G14417" s="203"/>
      <c r="H14417" s="106"/>
      <c r="I14417" s="106"/>
    </row>
    <row r="14418" spans="1:9" hidden="1" x14ac:dyDescent="0.25">
      <c r="A14418" s="224"/>
      <c r="B14418" s="68"/>
      <c r="C14418" s="72"/>
      <c r="D14418" s="57"/>
      <c r="E14418" s="66"/>
      <c r="F14418" s="76"/>
      <c r="G14418" s="63"/>
      <c r="H14418" s="106"/>
      <c r="I14418" s="106"/>
    </row>
    <row r="14419" spans="1:9" hidden="1" x14ac:dyDescent="0.25">
      <c r="A14419" s="224"/>
      <c r="B14419" s="55"/>
      <c r="C14419" s="74"/>
      <c r="D14419" s="57"/>
      <c r="E14419" s="66"/>
      <c r="F14419" s="62"/>
      <c r="G14419" s="63"/>
      <c r="H14419" s="106"/>
      <c r="I14419" s="106"/>
    </row>
    <row r="14420" spans="1:9" hidden="1" x14ac:dyDescent="0.25">
      <c r="A14420" s="224"/>
      <c r="B14420" s="55"/>
      <c r="C14420" s="74"/>
      <c r="D14420" s="57"/>
      <c r="E14420" s="66"/>
      <c r="F14420" s="62"/>
      <c r="G14420" s="63"/>
      <c r="H14420" s="106"/>
      <c r="I14420" s="106"/>
    </row>
    <row r="14421" spans="1:9" hidden="1" x14ac:dyDescent="0.25">
      <c r="A14421" s="224"/>
      <c r="B14421" s="55"/>
      <c r="C14421" s="72"/>
      <c r="D14421" s="57"/>
      <c r="E14421" s="66"/>
      <c r="F14421" s="62"/>
      <c r="G14421" s="203"/>
      <c r="H14421" s="106"/>
      <c r="I14421" s="106"/>
    </row>
    <row r="14422" spans="1:9" hidden="1" x14ac:dyDescent="0.25">
      <c r="A14422" s="224"/>
      <c r="B14422" s="56"/>
      <c r="C14422" s="56"/>
      <c r="D14422" s="57"/>
      <c r="E14422" s="66"/>
      <c r="F14422" s="76"/>
      <c r="G14422" s="63"/>
      <c r="H14422" s="106"/>
      <c r="I14422" s="106"/>
    </row>
    <row r="14423" spans="1:9" hidden="1" x14ac:dyDescent="0.25">
      <c r="A14423" s="224"/>
      <c r="B14423" s="56"/>
      <c r="C14423" s="111"/>
      <c r="D14423" s="57"/>
      <c r="E14423" s="86"/>
      <c r="F14423" s="62"/>
      <c r="G14423" s="203"/>
      <c r="H14423" s="106"/>
      <c r="I14423" s="106"/>
    </row>
    <row r="14424" spans="1:9" hidden="1" x14ac:dyDescent="0.25">
      <c r="A14424" s="224"/>
      <c r="B14424" s="55"/>
      <c r="C14424" s="75"/>
      <c r="D14424" s="57"/>
      <c r="E14424" s="71"/>
      <c r="F14424" s="203"/>
      <c r="G14424" s="203"/>
      <c r="H14424" s="106"/>
      <c r="I14424" s="106"/>
    </row>
    <row r="14425" spans="1:9" hidden="1" x14ac:dyDescent="0.25">
      <c r="A14425" s="224"/>
      <c r="B14425" s="56"/>
      <c r="C14425" s="75"/>
      <c r="D14425" s="57"/>
      <c r="E14425" s="56"/>
      <c r="F14425" s="76"/>
      <c r="G14425" s="203"/>
      <c r="H14425" s="106"/>
      <c r="I14425" s="56"/>
    </row>
    <row r="14426" spans="1:9" hidden="1" x14ac:dyDescent="0.25">
      <c r="A14426" s="224"/>
      <c r="B14426" s="71"/>
      <c r="C14426" s="74"/>
      <c r="D14426" s="105"/>
      <c r="E14426" s="66"/>
      <c r="F14426" s="203"/>
      <c r="G14426" s="63"/>
      <c r="H14426" s="106"/>
      <c r="I14426" s="56"/>
    </row>
    <row r="14427" spans="1:9" hidden="1" x14ac:dyDescent="0.25">
      <c r="A14427" s="224"/>
      <c r="B14427" s="56"/>
      <c r="C14427" s="74"/>
      <c r="D14427" s="57"/>
      <c r="E14427" s="66"/>
      <c r="F14427" s="203"/>
      <c r="G14427" s="63"/>
      <c r="H14427" s="106"/>
      <c r="I14427" s="56"/>
    </row>
    <row r="14428" spans="1:9" hidden="1" x14ac:dyDescent="0.25">
      <c r="A14428" s="224"/>
      <c r="B14428" s="56"/>
      <c r="C14428" s="74"/>
      <c r="D14428" s="105"/>
      <c r="E14428" s="66"/>
      <c r="F14428" s="203"/>
      <c r="G14428" s="63"/>
      <c r="H14428" s="106"/>
      <c r="I14428" s="56"/>
    </row>
    <row r="14429" spans="1:9" hidden="1" x14ac:dyDescent="0.25">
      <c r="A14429" s="224"/>
      <c r="B14429" s="56"/>
      <c r="C14429" s="74"/>
      <c r="D14429" s="105"/>
      <c r="E14429" s="66"/>
      <c r="F14429" s="203"/>
      <c r="G14429" s="63"/>
      <c r="H14429" s="106"/>
      <c r="I14429" s="56"/>
    </row>
    <row r="14430" spans="1:9" hidden="1" x14ac:dyDescent="0.25">
      <c r="A14430" s="224"/>
      <c r="B14430" s="68"/>
      <c r="C14430" s="74"/>
      <c r="D14430" s="57"/>
      <c r="E14430" s="66"/>
      <c r="F14430" s="76"/>
      <c r="G14430" s="63"/>
      <c r="H14430" s="106"/>
      <c r="I14430" s="56"/>
    </row>
    <row r="14431" spans="1:9" hidden="1" x14ac:dyDescent="0.25">
      <c r="A14431" s="224"/>
      <c r="B14431" s="56"/>
      <c r="C14431" s="74"/>
      <c r="D14431" s="105"/>
      <c r="E14431" s="66"/>
      <c r="F14431" s="62"/>
      <c r="G14431" s="63"/>
      <c r="H14431" s="266"/>
      <c r="I14431" s="56"/>
    </row>
    <row r="14432" spans="1:9" hidden="1" x14ac:dyDescent="0.25">
      <c r="A14432" s="224"/>
      <c r="B14432" s="56"/>
      <c r="C14432" s="74"/>
      <c r="D14432" s="57"/>
      <c r="E14432" s="66"/>
      <c r="F14432" s="203"/>
      <c r="G14432" s="63"/>
      <c r="H14432" s="106"/>
      <c r="I14432" s="56"/>
    </row>
    <row r="14433" spans="1:9" hidden="1" x14ac:dyDescent="0.25">
      <c r="A14433" s="224"/>
      <c r="B14433" s="68"/>
      <c r="C14433" s="74"/>
      <c r="D14433" s="57"/>
      <c r="E14433" s="66"/>
      <c r="F14433" s="76"/>
      <c r="G14433" s="203"/>
      <c r="H14433" s="106"/>
      <c r="I14433" s="56"/>
    </row>
    <row r="14434" spans="1:9" hidden="1" x14ac:dyDescent="0.25">
      <c r="A14434" s="224"/>
      <c r="B14434" s="55"/>
      <c r="C14434" s="72"/>
      <c r="D14434" s="56"/>
      <c r="E14434" s="56"/>
      <c r="F14434" s="58"/>
      <c r="G14434" s="203"/>
      <c r="H14434" s="106"/>
      <c r="I14434" s="56"/>
    </row>
    <row r="14435" spans="1:9" hidden="1" x14ac:dyDescent="0.25">
      <c r="A14435" s="224"/>
      <c r="B14435" s="56"/>
      <c r="C14435" s="56"/>
      <c r="D14435" s="56"/>
      <c r="E14435" s="56"/>
      <c r="F14435" s="58"/>
      <c r="G14435" s="203"/>
      <c r="H14435" s="106"/>
      <c r="I14435" s="70"/>
    </row>
    <row r="14436" spans="1:9" hidden="1" x14ac:dyDescent="0.25">
      <c r="A14436" s="224"/>
      <c r="B14436" s="56"/>
      <c r="C14436" s="56"/>
      <c r="D14436" s="56"/>
      <c r="E14436" s="72"/>
      <c r="F14436" s="58"/>
      <c r="G14436" s="63"/>
      <c r="H14436" s="106"/>
      <c r="I14436" s="70"/>
    </row>
    <row r="14437" spans="1:9" hidden="1" x14ac:dyDescent="0.25">
      <c r="A14437" s="224"/>
      <c r="B14437" s="56"/>
      <c r="C14437" s="56"/>
      <c r="D14437" s="57"/>
      <c r="E14437" s="66"/>
      <c r="F14437" s="76"/>
      <c r="G14437" s="63"/>
      <c r="H14437" s="64"/>
      <c r="I14437" s="70"/>
    </row>
    <row r="14438" spans="1:9" hidden="1" x14ac:dyDescent="0.25">
      <c r="A14438" s="224"/>
      <c r="B14438" s="55"/>
      <c r="C14438" s="74"/>
      <c r="D14438" s="57"/>
      <c r="E14438" s="66"/>
      <c r="F14438" s="62"/>
      <c r="G14438" s="63"/>
      <c r="H14438" s="64"/>
      <c r="I14438" s="56"/>
    </row>
    <row r="14439" spans="1:9" hidden="1" x14ac:dyDescent="0.25">
      <c r="A14439" s="224"/>
      <c r="B14439" s="55"/>
      <c r="C14439" s="56"/>
      <c r="D14439" s="56"/>
      <c r="E14439" s="72"/>
      <c r="F14439" s="58"/>
      <c r="G14439" s="63"/>
      <c r="H14439" s="106"/>
      <c r="I14439" s="56"/>
    </row>
    <row r="14440" spans="1:9" hidden="1" x14ac:dyDescent="0.25">
      <c r="A14440" s="224"/>
      <c r="B14440" s="56"/>
      <c r="C14440" s="56"/>
      <c r="D14440" s="56"/>
      <c r="E14440" s="72"/>
      <c r="F14440" s="58"/>
      <c r="G14440" s="63"/>
      <c r="H14440" s="746"/>
      <c r="I14440" s="272"/>
    </row>
    <row r="14441" spans="1:9" hidden="1" x14ac:dyDescent="0.25">
      <c r="A14441" s="224"/>
      <c r="B14441" s="68"/>
      <c r="C14441" s="56"/>
      <c r="D14441" s="57"/>
      <c r="E14441" s="66"/>
      <c r="F14441" s="76"/>
      <c r="G14441" s="63"/>
      <c r="H14441" s="106"/>
      <c r="I14441" s="272"/>
    </row>
    <row r="14442" spans="1:9" hidden="1" x14ac:dyDescent="0.25">
      <c r="A14442" s="224"/>
      <c r="B14442" s="56"/>
      <c r="C14442" s="56"/>
      <c r="D14442" s="56"/>
      <c r="E14442" s="72"/>
      <c r="F14442" s="58"/>
      <c r="G14442" s="63"/>
      <c r="H14442" s="106"/>
      <c r="I14442" s="272"/>
    </row>
    <row r="14443" spans="1:9" hidden="1" x14ac:dyDescent="0.25">
      <c r="A14443" s="224"/>
      <c r="B14443" s="55"/>
      <c r="C14443" s="56"/>
      <c r="D14443" s="57"/>
      <c r="E14443" s="66"/>
      <c r="F14443" s="76"/>
      <c r="G14443" s="63"/>
      <c r="H14443" s="106"/>
      <c r="I14443" s="272"/>
    </row>
    <row r="14444" spans="1:9" hidden="1" x14ac:dyDescent="0.25">
      <c r="A14444" s="224"/>
      <c r="B14444" s="71"/>
      <c r="C14444" s="56"/>
      <c r="D14444" s="105"/>
      <c r="E14444" s="66"/>
      <c r="F14444" s="203"/>
      <c r="G14444" s="86"/>
      <c r="H14444" s="106"/>
      <c r="I14444" s="272"/>
    </row>
    <row r="14445" spans="1:9" hidden="1" x14ac:dyDescent="0.25">
      <c r="A14445" s="224"/>
      <c r="B14445" s="55"/>
      <c r="C14445" s="74"/>
      <c r="D14445" s="57"/>
      <c r="E14445" s="66"/>
      <c r="F14445" s="62"/>
      <c r="G14445" s="63"/>
      <c r="H14445" s="106"/>
      <c r="I14445" s="272"/>
    </row>
    <row r="14446" spans="1:9" hidden="1" x14ac:dyDescent="0.25">
      <c r="A14446" s="224"/>
      <c r="B14446" s="56"/>
      <c r="C14446" s="56"/>
      <c r="D14446" s="57"/>
      <c r="E14446" s="66"/>
      <c r="F14446" s="76"/>
      <c r="G14446" s="63"/>
      <c r="H14446" s="106"/>
      <c r="I14446" s="272"/>
    </row>
    <row r="14447" spans="1:9" hidden="1" x14ac:dyDescent="0.25">
      <c r="A14447" s="224"/>
      <c r="B14447" s="60"/>
      <c r="C14447" s="107"/>
      <c r="D14447" s="57"/>
      <c r="E14447" s="66"/>
      <c r="F14447" s="62"/>
      <c r="G14447" s="63"/>
      <c r="H14447" s="106"/>
      <c r="I14447" s="272"/>
    </row>
    <row r="14448" spans="1:9" hidden="1" x14ac:dyDescent="0.25">
      <c r="A14448" s="224"/>
      <c r="B14448" s="56"/>
      <c r="C14448" s="56"/>
      <c r="D14448" s="56"/>
      <c r="E14448" s="72"/>
      <c r="F14448" s="58"/>
      <c r="G14448" s="63"/>
      <c r="H14448" s="64"/>
      <c r="I14448" s="272"/>
    </row>
    <row r="14449" spans="1:9" hidden="1" x14ac:dyDescent="0.25">
      <c r="A14449" s="224"/>
      <c r="B14449" s="56"/>
      <c r="C14449" s="56"/>
      <c r="D14449" s="57"/>
      <c r="E14449" s="66"/>
      <c r="F14449" s="76"/>
      <c r="G14449" s="63"/>
      <c r="H14449" s="106"/>
      <c r="I14449" s="106"/>
    </row>
    <row r="14450" spans="1:9" hidden="1" x14ac:dyDescent="0.25">
      <c r="A14450" s="224"/>
      <c r="B14450" s="68"/>
      <c r="C14450" s="111"/>
      <c r="D14450" s="57"/>
      <c r="E14450" s="86"/>
      <c r="F14450" s="67"/>
      <c r="G14450" s="203"/>
      <c r="H14450" s="106"/>
      <c r="I14450" s="106"/>
    </row>
    <row r="14451" spans="1:9" hidden="1" x14ac:dyDescent="0.25">
      <c r="A14451" s="224"/>
      <c r="B14451" s="56"/>
      <c r="C14451" s="72"/>
      <c r="D14451" s="57"/>
      <c r="E14451" s="86"/>
      <c r="F14451" s="62"/>
      <c r="G14451" s="203"/>
      <c r="H14451" s="106"/>
      <c r="I14451" s="106"/>
    </row>
    <row r="14452" spans="1:9" hidden="1" x14ac:dyDescent="0.25">
      <c r="A14452" s="224"/>
      <c r="B14452" s="68"/>
      <c r="C14452" s="72"/>
      <c r="D14452" s="57"/>
      <c r="E14452" s="66"/>
      <c r="F14452" s="76"/>
      <c r="G14452" s="63"/>
      <c r="H14452" s="106"/>
      <c r="I14452" s="125"/>
    </row>
    <row r="14453" spans="1:9" hidden="1" x14ac:dyDescent="0.25">
      <c r="A14453" s="224"/>
      <c r="B14453" s="95"/>
      <c r="C14453" s="74"/>
      <c r="D14453" s="57"/>
      <c r="E14453" s="66"/>
      <c r="F14453" s="76"/>
      <c r="G14453" s="63"/>
      <c r="H14453" s="106"/>
      <c r="I14453" s="70"/>
    </row>
    <row r="14454" spans="1:9" hidden="1" x14ac:dyDescent="0.25">
      <c r="A14454" s="224"/>
      <c r="B14454" s="68"/>
      <c r="C14454" s="56"/>
      <c r="D14454" s="57"/>
      <c r="E14454" s="66"/>
      <c r="F14454" s="76"/>
      <c r="G14454" s="63"/>
      <c r="H14454" s="106"/>
      <c r="I14454" s="106"/>
    </row>
    <row r="14455" spans="1:9" hidden="1" x14ac:dyDescent="0.25">
      <c r="A14455" s="224"/>
      <c r="B14455" s="56"/>
      <c r="C14455" s="74"/>
      <c r="D14455" s="57"/>
      <c r="E14455" s="66"/>
      <c r="F14455" s="62"/>
      <c r="G14455" s="63"/>
      <c r="H14455" s="106"/>
      <c r="I14455" s="106"/>
    </row>
    <row r="14456" spans="1:9" hidden="1" x14ac:dyDescent="0.25">
      <c r="A14456" s="224"/>
      <c r="B14456" s="56"/>
      <c r="C14456" s="72"/>
      <c r="D14456" s="57"/>
      <c r="E14456" s="66"/>
      <c r="F14456" s="62"/>
      <c r="G14456" s="203"/>
      <c r="H14456" s="106"/>
      <c r="I14456" s="106"/>
    </row>
    <row r="14457" spans="1:9" hidden="1" x14ac:dyDescent="0.25">
      <c r="A14457" s="224"/>
      <c r="B14457" s="71"/>
      <c r="C14457" s="72"/>
      <c r="D14457" s="57"/>
      <c r="E14457" s="66"/>
      <c r="F14457" s="76"/>
      <c r="G14457" s="63"/>
      <c r="H14457" s="106"/>
      <c r="I14457" s="106"/>
    </row>
    <row r="14458" spans="1:9" hidden="1" x14ac:dyDescent="0.25">
      <c r="A14458" s="224"/>
      <c r="B14458" s="56"/>
      <c r="C14458" s="56"/>
      <c r="D14458" s="57"/>
      <c r="E14458" s="86"/>
      <c r="F14458" s="62"/>
      <c r="G14458" s="203"/>
      <c r="H14458" s="106"/>
      <c r="I14458" s="70"/>
    </row>
    <row r="14459" spans="1:9" hidden="1" x14ac:dyDescent="0.25">
      <c r="A14459" s="224"/>
      <c r="B14459" s="60"/>
      <c r="C14459" s="151"/>
      <c r="D14459" s="56"/>
      <c r="E14459" s="72"/>
      <c r="F14459" s="58"/>
      <c r="G14459" s="63"/>
      <c r="H14459" s="106"/>
      <c r="I14459" s="70"/>
    </row>
    <row r="14460" spans="1:9" hidden="1" x14ac:dyDescent="0.25">
      <c r="A14460" s="224"/>
      <c r="B14460" s="56"/>
      <c r="C14460" s="56"/>
      <c r="D14460" s="57"/>
      <c r="E14460" s="66"/>
      <c r="F14460" s="76"/>
      <c r="G14460" s="63"/>
      <c r="H14460" s="64"/>
      <c r="I14460" s="56"/>
    </row>
    <row r="14461" spans="1:9" hidden="1" x14ac:dyDescent="0.25">
      <c r="A14461" s="224"/>
      <c r="B14461" s="68"/>
      <c r="C14461" s="72"/>
      <c r="D14461" s="57"/>
      <c r="E14461" s="66"/>
      <c r="F14461" s="62"/>
      <c r="G14461" s="203"/>
      <c r="H14461" s="106"/>
      <c r="I14461" s="272"/>
    </row>
    <row r="14462" spans="1:9" hidden="1" x14ac:dyDescent="0.25">
      <c r="A14462" s="224"/>
      <c r="B14462" s="56"/>
      <c r="C14462" s="194"/>
      <c r="D14462" s="57"/>
      <c r="E14462" s="66"/>
      <c r="F14462" s="63"/>
      <c r="G14462" s="63"/>
      <c r="H14462" s="64"/>
      <c r="I14462" s="272"/>
    </row>
    <row r="14463" spans="1:9" hidden="1" x14ac:dyDescent="0.25">
      <c r="A14463" s="224"/>
      <c r="B14463" s="60"/>
      <c r="C14463" s="107"/>
      <c r="D14463" s="56"/>
      <c r="E14463" s="72"/>
      <c r="F14463" s="58"/>
      <c r="G14463" s="63"/>
      <c r="H14463" s="106"/>
      <c r="I14463" s="272"/>
    </row>
    <row r="14464" spans="1:9" hidden="1" x14ac:dyDescent="0.25">
      <c r="A14464" s="224"/>
      <c r="B14464" s="55"/>
      <c r="C14464" s="56"/>
      <c r="D14464" s="56"/>
      <c r="E14464" s="72"/>
      <c r="F14464" s="58"/>
      <c r="G14464" s="63"/>
      <c r="H14464" s="106"/>
      <c r="I14464" s="272"/>
    </row>
    <row r="14465" spans="1:9" hidden="1" x14ac:dyDescent="0.25">
      <c r="A14465" s="224"/>
      <c r="B14465" s="56"/>
      <c r="C14465" s="56"/>
      <c r="D14465" s="56"/>
      <c r="E14465" s="72"/>
      <c r="F14465" s="58"/>
      <c r="G14465" s="63"/>
      <c r="H14465" s="106"/>
      <c r="I14465" s="272"/>
    </row>
    <row r="14466" spans="1:9" hidden="1" x14ac:dyDescent="0.25">
      <c r="A14466" s="224"/>
      <c r="B14466" s="60"/>
      <c r="C14466" s="107"/>
      <c r="D14466" s="57"/>
      <c r="E14466" s="66"/>
      <c r="F14466" s="62"/>
      <c r="G14466" s="63"/>
      <c r="H14466" s="106"/>
      <c r="I14466" s="272"/>
    </row>
    <row r="14467" spans="1:9" hidden="1" x14ac:dyDescent="0.25">
      <c r="A14467" s="224"/>
      <c r="B14467" s="60"/>
      <c r="C14467" s="107"/>
      <c r="D14467" s="57"/>
      <c r="E14467" s="66"/>
      <c r="F14467" s="62"/>
      <c r="G14467" s="63"/>
      <c r="H14467" s="64"/>
      <c r="I14467" s="272"/>
    </row>
    <row r="14468" spans="1:9" hidden="1" x14ac:dyDescent="0.25">
      <c r="A14468" s="224"/>
      <c r="B14468" s="56"/>
      <c r="C14468" s="71"/>
      <c r="D14468" s="57"/>
      <c r="E14468" s="66"/>
      <c r="F14468" s="76"/>
      <c r="G14468" s="63"/>
      <c r="H14468" s="64"/>
      <c r="I14468" s="272"/>
    </row>
    <row r="14469" spans="1:9" hidden="1" x14ac:dyDescent="0.25">
      <c r="A14469" s="224"/>
      <c r="B14469" s="56"/>
      <c r="C14469" s="71"/>
      <c r="D14469" s="57"/>
      <c r="E14469" s="66"/>
      <c r="F14469" s="76"/>
      <c r="G14469" s="63"/>
      <c r="H14469" s="106"/>
      <c r="I14469" s="272"/>
    </row>
    <row r="14470" spans="1:9" hidden="1" x14ac:dyDescent="0.25">
      <c r="A14470" s="224"/>
      <c r="B14470" s="56"/>
      <c r="C14470" s="71"/>
      <c r="D14470" s="57"/>
      <c r="E14470" s="66"/>
      <c r="F14470" s="76"/>
      <c r="G14470" s="203"/>
      <c r="H14470" s="106"/>
      <c r="I14470" s="272"/>
    </row>
    <row r="14471" spans="1:9" hidden="1" x14ac:dyDescent="0.25">
      <c r="A14471" s="224"/>
      <c r="B14471" s="56"/>
      <c r="C14471" s="72"/>
      <c r="D14471" s="57"/>
      <c r="E14471" s="86"/>
      <c r="F14471" s="62"/>
      <c r="G14471" s="203"/>
      <c r="H14471" s="106"/>
      <c r="I14471" s="272"/>
    </row>
    <row r="14472" spans="1:9" hidden="1" x14ac:dyDescent="0.25">
      <c r="A14472" s="224"/>
      <c r="B14472" s="68"/>
      <c r="C14472" s="72"/>
      <c r="D14472" s="57"/>
      <c r="E14472" s="66"/>
      <c r="F14472" s="76"/>
      <c r="G14472" s="63"/>
      <c r="H14472" s="106"/>
      <c r="I14472" s="272"/>
    </row>
    <row r="14473" spans="1:9" hidden="1" x14ac:dyDescent="0.25">
      <c r="A14473" s="224"/>
      <c r="B14473" s="68"/>
      <c r="C14473" s="74"/>
      <c r="D14473" s="57"/>
      <c r="E14473" s="66"/>
      <c r="F14473" s="76"/>
      <c r="G14473" s="63"/>
      <c r="H14473" s="106"/>
      <c r="I14473" s="272"/>
    </row>
    <row r="14474" spans="1:9" hidden="1" x14ac:dyDescent="0.25">
      <c r="A14474" s="224"/>
      <c r="B14474" s="68"/>
      <c r="C14474" s="72"/>
      <c r="D14474" s="57"/>
      <c r="E14474" s="66"/>
      <c r="F14474" s="76"/>
      <c r="G14474" s="63"/>
      <c r="H14474" s="106"/>
      <c r="I14474" s="272"/>
    </row>
    <row r="14475" spans="1:9" hidden="1" x14ac:dyDescent="0.25">
      <c r="A14475" s="224"/>
      <c r="B14475" s="68"/>
      <c r="C14475" s="74"/>
      <c r="D14475" s="57"/>
      <c r="E14475" s="66"/>
      <c r="F14475" s="76"/>
      <c r="G14475" s="63"/>
      <c r="H14475" s="106"/>
      <c r="I14475" s="272"/>
    </row>
    <row r="14476" spans="1:9" hidden="1" x14ac:dyDescent="0.25">
      <c r="A14476" s="224"/>
      <c r="B14476" s="68"/>
      <c r="C14476" s="72"/>
      <c r="D14476" s="57"/>
      <c r="E14476" s="66"/>
      <c r="F14476" s="76"/>
      <c r="G14476" s="203"/>
      <c r="H14476" s="106"/>
      <c r="I14476" s="272"/>
    </row>
    <row r="14477" spans="1:9" hidden="1" x14ac:dyDescent="0.25">
      <c r="A14477" s="224"/>
      <c r="B14477" s="68"/>
      <c r="C14477" s="72"/>
      <c r="D14477" s="57"/>
      <c r="E14477" s="66"/>
      <c r="F14477" s="76"/>
      <c r="G14477" s="63"/>
      <c r="H14477" s="106"/>
      <c r="I14477" s="106"/>
    </row>
    <row r="14478" spans="1:9" hidden="1" x14ac:dyDescent="0.25">
      <c r="A14478" s="224"/>
      <c r="B14478" s="55"/>
      <c r="C14478" s="74"/>
      <c r="D14478" s="57"/>
      <c r="E14478" s="86"/>
      <c r="F14478" s="62"/>
      <c r="G14478" s="203"/>
      <c r="H14478" s="106"/>
      <c r="I14478" s="106"/>
    </row>
    <row r="14479" spans="1:9" hidden="1" x14ac:dyDescent="0.25">
      <c r="A14479" s="224"/>
      <c r="B14479" s="56"/>
      <c r="C14479" s="56"/>
      <c r="D14479" s="57"/>
      <c r="E14479" s="66"/>
      <c r="F14479" s="76"/>
      <c r="G14479" s="203"/>
      <c r="H14479" s="106"/>
      <c r="I14479" s="106"/>
    </row>
    <row r="14480" spans="1:9" hidden="1" x14ac:dyDescent="0.25">
      <c r="A14480" s="224"/>
      <c r="B14480" s="56"/>
      <c r="C14480" s="56"/>
      <c r="D14480" s="57"/>
      <c r="E14480" s="71"/>
      <c r="F14480" s="203"/>
      <c r="G14480" s="203"/>
      <c r="H14480" s="106"/>
      <c r="I14480" s="106"/>
    </row>
    <row r="14481" spans="1:9" hidden="1" x14ac:dyDescent="0.25">
      <c r="A14481" s="224"/>
      <c r="B14481" s="55"/>
      <c r="C14481" s="72"/>
      <c r="D14481" s="57"/>
      <c r="E14481" s="56"/>
      <c r="F14481" s="76"/>
      <c r="G14481" s="203"/>
      <c r="H14481" s="106"/>
      <c r="I14481" s="56"/>
    </row>
    <row r="14482" spans="1:9" hidden="1" x14ac:dyDescent="0.25">
      <c r="A14482" s="224"/>
      <c r="B14482" s="56"/>
      <c r="C14482" s="56"/>
      <c r="D14482" s="105"/>
      <c r="E14482" s="66"/>
      <c r="F14482" s="203"/>
      <c r="G14482" s="63"/>
      <c r="H14482" s="106"/>
      <c r="I14482" s="56"/>
    </row>
    <row r="14483" spans="1:9" hidden="1" x14ac:dyDescent="0.25">
      <c r="A14483" s="224"/>
      <c r="B14483" s="56"/>
      <c r="C14483" s="178"/>
      <c r="D14483" s="105"/>
      <c r="E14483" s="66"/>
      <c r="F14483" s="203"/>
      <c r="G14483" s="63"/>
      <c r="H14483" s="106"/>
      <c r="I14483" s="56"/>
    </row>
    <row r="14484" spans="1:9" hidden="1" x14ac:dyDescent="0.25">
      <c r="A14484" s="224"/>
      <c r="B14484" s="68"/>
      <c r="C14484" s="56"/>
      <c r="D14484" s="57"/>
      <c r="E14484" s="86"/>
      <c r="F14484" s="67"/>
      <c r="G14484" s="203"/>
      <c r="H14484" s="106"/>
      <c r="I14484" s="56"/>
    </row>
    <row r="14485" spans="1:9" hidden="1" x14ac:dyDescent="0.25">
      <c r="A14485" s="224"/>
      <c r="B14485" s="60"/>
      <c r="C14485" s="151"/>
      <c r="D14485" s="56"/>
      <c r="E14485" s="72"/>
      <c r="F14485" s="58"/>
      <c r="G14485" s="63"/>
      <c r="H14485" s="106"/>
      <c r="I14485" s="56"/>
    </row>
    <row r="14486" spans="1:9" hidden="1" x14ac:dyDescent="0.25">
      <c r="A14486" s="224"/>
      <c r="B14486" s="55"/>
      <c r="C14486" s="72"/>
      <c r="D14486" s="57"/>
      <c r="E14486" s="66"/>
      <c r="F14486" s="203"/>
      <c r="G14486" s="63"/>
      <c r="H14486" s="106"/>
      <c r="I14486" s="56"/>
    </row>
    <row r="14487" spans="1:9" hidden="1" x14ac:dyDescent="0.25">
      <c r="A14487" s="224"/>
      <c r="B14487" s="56"/>
      <c r="C14487" s="56"/>
      <c r="D14487" s="57"/>
      <c r="E14487" s="66"/>
      <c r="F14487" s="76"/>
      <c r="G14487" s="203"/>
      <c r="H14487" s="106"/>
      <c r="I14487" s="56"/>
    </row>
    <row r="14488" spans="1:9" hidden="1" x14ac:dyDescent="0.25">
      <c r="A14488" s="224"/>
      <c r="B14488" s="55"/>
      <c r="C14488" s="74"/>
      <c r="D14488" s="57"/>
      <c r="E14488" s="66"/>
      <c r="F14488" s="62"/>
      <c r="G14488" s="203"/>
      <c r="H14488" s="106"/>
      <c r="I14488" s="56"/>
    </row>
    <row r="14489" spans="1:9" hidden="1" x14ac:dyDescent="0.25">
      <c r="A14489" s="224"/>
      <c r="B14489" s="56"/>
      <c r="C14489" s="56"/>
      <c r="D14489" s="57"/>
      <c r="E14489" s="71"/>
      <c r="F14489" s="203"/>
      <c r="G14489" s="203"/>
      <c r="H14489" s="106"/>
      <c r="I14489" s="452"/>
    </row>
    <row r="14490" spans="1:9" hidden="1" x14ac:dyDescent="0.25">
      <c r="A14490" s="224"/>
      <c r="B14490" s="507"/>
      <c r="C14490" s="525"/>
      <c r="D14490" s="452"/>
      <c r="E14490" s="452"/>
      <c r="F14490" s="526"/>
      <c r="G14490" s="514"/>
      <c r="H14490" s="106"/>
      <c r="I14490" s="56"/>
    </row>
    <row r="14491" spans="1:9" hidden="1" x14ac:dyDescent="0.25">
      <c r="A14491" s="224"/>
      <c r="B14491" s="56"/>
      <c r="C14491" s="56"/>
      <c r="D14491" s="56"/>
      <c r="E14491" s="56"/>
      <c r="F14491" s="58"/>
      <c r="G14491" s="203"/>
      <c r="H14491" s="509"/>
      <c r="I14491" s="56"/>
    </row>
    <row r="14492" spans="1:9" hidden="1" x14ac:dyDescent="0.25">
      <c r="A14492" s="224"/>
      <c r="B14492" s="56"/>
      <c r="C14492" s="126"/>
      <c r="D14492" s="56"/>
      <c r="E14492" s="56"/>
      <c r="F14492" s="58"/>
      <c r="G14492" s="203"/>
      <c r="H14492" s="106"/>
      <c r="I14492" s="56"/>
    </row>
    <row r="14493" spans="1:9" hidden="1" x14ac:dyDescent="0.25">
      <c r="A14493" s="224"/>
      <c r="B14493" s="56"/>
      <c r="C14493" s="126"/>
      <c r="D14493" s="56"/>
      <c r="E14493" s="56"/>
      <c r="F14493" s="58"/>
      <c r="G14493" s="203"/>
      <c r="H14493" s="106"/>
      <c r="I14493" s="56"/>
    </row>
    <row r="14494" spans="1:9" hidden="1" x14ac:dyDescent="0.25">
      <c r="A14494" s="224"/>
      <c r="B14494" s="56"/>
      <c r="C14494" s="126"/>
      <c r="D14494" s="56"/>
      <c r="E14494" s="56"/>
      <c r="F14494" s="58"/>
      <c r="G14494" s="203"/>
      <c r="H14494" s="106"/>
      <c r="I14494" s="56"/>
    </row>
    <row r="14495" spans="1:9" hidden="1" x14ac:dyDescent="0.25">
      <c r="A14495" s="224"/>
      <c r="B14495" s="56"/>
      <c r="C14495" s="126"/>
      <c r="D14495" s="56"/>
      <c r="E14495" s="56"/>
      <c r="F14495" s="58"/>
      <c r="G14495" s="203"/>
      <c r="H14495" s="106"/>
      <c r="I14495" s="56"/>
    </row>
    <row r="14496" spans="1:9" hidden="1" x14ac:dyDescent="0.25">
      <c r="A14496" s="224"/>
      <c r="B14496" s="56"/>
      <c r="C14496" s="56"/>
      <c r="D14496" s="56"/>
      <c r="E14496" s="56"/>
      <c r="F14496" s="58"/>
      <c r="G14496" s="203"/>
      <c r="H14496" s="106"/>
      <c r="I14496" s="56"/>
    </row>
    <row r="14497" spans="1:9" hidden="1" x14ac:dyDescent="0.25">
      <c r="A14497" s="224"/>
      <c r="B14497" s="56"/>
      <c r="C14497" s="126"/>
      <c r="D14497" s="56"/>
      <c r="E14497" s="56"/>
      <c r="F14497" s="58"/>
      <c r="G14497" s="203"/>
      <c r="H14497" s="106"/>
      <c r="I14497" s="56"/>
    </row>
    <row r="14498" spans="1:9" hidden="1" x14ac:dyDescent="0.25">
      <c r="A14498" s="224"/>
      <c r="B14498" s="56"/>
      <c r="C14498" s="56"/>
      <c r="D14498" s="57"/>
      <c r="E14498" s="66"/>
      <c r="F14498" s="76"/>
      <c r="G14498" s="203"/>
      <c r="H14498" s="106"/>
      <c r="I14498" s="56"/>
    </row>
    <row r="14499" spans="1:9" hidden="1" x14ac:dyDescent="0.25">
      <c r="A14499" s="224"/>
      <c r="B14499" s="56"/>
      <c r="C14499" s="56"/>
      <c r="D14499" s="105"/>
      <c r="E14499" s="66"/>
      <c r="F14499" s="62"/>
      <c r="G14499" s="203"/>
      <c r="H14499" s="106"/>
      <c r="I14499" s="56"/>
    </row>
    <row r="14500" spans="1:9" hidden="1" x14ac:dyDescent="0.25">
      <c r="A14500" s="224"/>
      <c r="B14500" s="56"/>
      <c r="C14500" s="56"/>
      <c r="D14500" s="57"/>
      <c r="E14500" s="71"/>
      <c r="F14500" s="203"/>
      <c r="G14500" s="203"/>
      <c r="H14500" s="106"/>
      <c r="I14500" s="56"/>
    </row>
    <row r="14501" spans="1:9" hidden="1" x14ac:dyDescent="0.25">
      <c r="A14501" s="224"/>
      <c r="B14501" s="65"/>
      <c r="C14501" s="56"/>
      <c r="D14501" s="56"/>
      <c r="E14501" s="56"/>
      <c r="F14501" s="56"/>
      <c r="G14501" s="203"/>
      <c r="H14501" s="106"/>
      <c r="I14501" s="56"/>
    </row>
    <row r="14502" spans="1:9" hidden="1" x14ac:dyDescent="0.25">
      <c r="A14502" s="224"/>
      <c r="B14502" s="56"/>
      <c r="C14502" s="56"/>
      <c r="D14502" s="56"/>
      <c r="E14502" s="56"/>
      <c r="F14502" s="56"/>
      <c r="G14502" s="203"/>
      <c r="H14502" s="106"/>
      <c r="I14502" s="56"/>
    </row>
    <row r="14503" spans="1:9" hidden="1" x14ac:dyDescent="0.25">
      <c r="A14503" s="224"/>
      <c r="B14503" s="56"/>
      <c r="C14503" s="56"/>
      <c r="D14503" s="56"/>
      <c r="E14503" s="56"/>
      <c r="F14503" s="58"/>
      <c r="G14503" s="203"/>
      <c r="H14503" s="106"/>
      <c r="I14503" s="56"/>
    </row>
    <row r="14504" spans="1:9" hidden="1" x14ac:dyDescent="0.25">
      <c r="A14504" s="224"/>
      <c r="B14504" s="56"/>
      <c r="C14504" s="56"/>
      <c r="D14504" s="56"/>
      <c r="E14504" s="56"/>
      <c r="F14504" s="58"/>
      <c r="G14504" s="203"/>
      <c r="H14504" s="106"/>
      <c r="I14504" s="56"/>
    </row>
    <row r="14505" spans="1:9" hidden="1" x14ac:dyDescent="0.25">
      <c r="A14505" s="224"/>
      <c r="B14505" s="55"/>
      <c r="C14505" s="56"/>
      <c r="D14505" s="56"/>
      <c r="E14505" s="72"/>
      <c r="F14505" s="58"/>
      <c r="G14505" s="203"/>
      <c r="H14505" s="106"/>
      <c r="I14505" s="56"/>
    </row>
    <row r="14506" spans="1:9" hidden="1" x14ac:dyDescent="0.25">
      <c r="A14506" s="224"/>
      <c r="B14506" s="68"/>
      <c r="C14506" s="71"/>
      <c r="D14506" s="57"/>
      <c r="E14506" s="66"/>
      <c r="F14506" s="59"/>
      <c r="G14506" s="63"/>
      <c r="H14506" s="106"/>
    </row>
    <row r="14507" spans="1:9" hidden="1" x14ac:dyDescent="0.25">
      <c r="A14507" s="224"/>
      <c r="B14507" s="56"/>
      <c r="C14507" s="56"/>
      <c r="D14507" s="57"/>
      <c r="E14507" s="71"/>
      <c r="F14507" s="203"/>
      <c r="G14507" s="63"/>
      <c r="H14507" s="106"/>
    </row>
    <row r="14508" spans="1:9" hidden="1" x14ac:dyDescent="0.25">
      <c r="A14508" s="224"/>
      <c r="B14508" s="56"/>
      <c r="C14508" s="56"/>
      <c r="D14508" s="57"/>
      <c r="E14508" s="66"/>
      <c r="F14508" s="76"/>
      <c r="G14508" s="63"/>
      <c r="H14508" s="64"/>
    </row>
    <row r="14509" spans="1:9" hidden="1" x14ac:dyDescent="0.25">
      <c r="A14509" s="224"/>
      <c r="B14509" s="56"/>
      <c r="C14509" s="56"/>
      <c r="D14509" s="56"/>
      <c r="E14509" s="72"/>
      <c r="F14509" s="58"/>
      <c r="G14509" s="63"/>
      <c r="H14509" s="106"/>
    </row>
    <row r="14510" spans="1:9" hidden="1" x14ac:dyDescent="0.25">
      <c r="A14510" s="224"/>
      <c r="B14510" s="55"/>
      <c r="C14510" s="56"/>
      <c r="D14510" s="56"/>
      <c r="E14510" s="72"/>
      <c r="F14510" s="58"/>
      <c r="G14510" s="63"/>
      <c r="H14510" s="106"/>
    </row>
    <row r="14511" spans="1:9" hidden="1" x14ac:dyDescent="0.25">
      <c r="A14511" s="224"/>
      <c r="B14511" s="68"/>
      <c r="C14511" s="56"/>
      <c r="D14511" s="57"/>
      <c r="E14511" s="66"/>
      <c r="F14511" s="76"/>
      <c r="G14511" s="63"/>
      <c r="H14511" s="746"/>
    </row>
    <row r="14512" spans="1:9" hidden="1" x14ac:dyDescent="0.25">
      <c r="A14512" s="224"/>
      <c r="B14512" s="60"/>
      <c r="C14512" s="56"/>
      <c r="D14512" s="56"/>
      <c r="E14512" s="72"/>
      <c r="F14512" s="58"/>
      <c r="G14512" s="63"/>
      <c r="H14512" s="106"/>
    </row>
    <row r="14513" spans="1:8" hidden="1" x14ac:dyDescent="0.25">
      <c r="A14513" s="224"/>
      <c r="B14513" s="56"/>
      <c r="C14513" s="74"/>
      <c r="D14513" s="57"/>
      <c r="E14513" s="66"/>
      <c r="F14513" s="203"/>
      <c r="G14513" s="63"/>
      <c r="H14513" s="746"/>
    </row>
    <row r="14514" spans="1:8" hidden="1" x14ac:dyDescent="0.25">
      <c r="A14514" s="224"/>
      <c r="B14514" s="56"/>
      <c r="C14514" s="71"/>
      <c r="D14514" s="57"/>
      <c r="E14514" s="66"/>
      <c r="F14514" s="76"/>
      <c r="G14514" s="63"/>
      <c r="H14514" s="106"/>
    </row>
    <row r="14515" spans="1:8" hidden="1" x14ac:dyDescent="0.25">
      <c r="A14515" s="224"/>
      <c r="B14515" s="60"/>
      <c r="C14515" s="151"/>
      <c r="D14515" s="56"/>
      <c r="E14515" s="72"/>
      <c r="F14515" s="58"/>
      <c r="G14515" s="63"/>
      <c r="H14515" s="106"/>
    </row>
    <row r="14516" spans="1:8" hidden="1" x14ac:dyDescent="0.25">
      <c r="A14516" s="224"/>
      <c r="B14516" s="56"/>
      <c r="C14516" s="72"/>
      <c r="D14516" s="57"/>
      <c r="E14516" s="86"/>
      <c r="F14516" s="62"/>
      <c r="G14516" s="63"/>
      <c r="H14516" s="106"/>
    </row>
    <row r="14517" spans="1:8" hidden="1" x14ac:dyDescent="0.25">
      <c r="A14517" s="224"/>
      <c r="B14517" s="68"/>
      <c r="C14517" s="71"/>
      <c r="D14517" s="57"/>
      <c r="E14517" s="66"/>
      <c r="F14517" s="59"/>
      <c r="G14517" s="63"/>
      <c r="H14517" s="106"/>
    </row>
    <row r="14518" spans="1:8" hidden="1" x14ac:dyDescent="0.25">
      <c r="A14518" s="224"/>
      <c r="B14518" s="56"/>
      <c r="C14518" s="74"/>
      <c r="D14518" s="105"/>
      <c r="E14518" s="66"/>
      <c r="F14518" s="62"/>
      <c r="G14518" s="63"/>
      <c r="H14518" s="106"/>
    </row>
    <row r="14519" spans="1:8" hidden="1" x14ac:dyDescent="0.25">
      <c r="A14519" s="224"/>
      <c r="B14519" s="60"/>
      <c r="C14519" s="107"/>
      <c r="D14519" s="57"/>
      <c r="E14519" s="66"/>
      <c r="F14519" s="62"/>
      <c r="G14519" s="63"/>
      <c r="H14519" s="106"/>
    </row>
    <row r="14520" spans="1:8" hidden="1" x14ac:dyDescent="0.25">
      <c r="A14520" s="224"/>
      <c r="B14520" s="56"/>
      <c r="C14520" s="56"/>
      <c r="D14520" s="105"/>
      <c r="E14520" s="66"/>
      <c r="F14520" s="62"/>
      <c r="G14520" s="63"/>
      <c r="H14520" s="64"/>
    </row>
    <row r="14521" spans="1:8" hidden="1" x14ac:dyDescent="0.25">
      <c r="A14521" s="224"/>
      <c r="B14521" s="56"/>
      <c r="C14521" s="71"/>
      <c r="D14521" s="57"/>
      <c r="E14521" s="66"/>
      <c r="F14521" s="76"/>
      <c r="G14521" s="63"/>
      <c r="H14521" s="64"/>
    </row>
    <row r="14522" spans="1:8" hidden="1" x14ac:dyDescent="0.25">
      <c r="A14522" s="224"/>
      <c r="B14522" s="68"/>
      <c r="C14522" s="71"/>
      <c r="D14522" s="57"/>
      <c r="E14522" s="66"/>
      <c r="F14522" s="76"/>
      <c r="G14522" s="63"/>
      <c r="H14522" s="64"/>
    </row>
    <row r="14523" spans="1:8" hidden="1" x14ac:dyDescent="0.25">
      <c r="A14523" s="224"/>
      <c r="B14523" s="95"/>
      <c r="C14523" s="74"/>
      <c r="D14523" s="57"/>
      <c r="E14523" s="66"/>
      <c r="F14523" s="76"/>
      <c r="G14523" s="63"/>
      <c r="H14523" s="64"/>
    </row>
    <row r="14524" spans="1:8" hidden="1" x14ac:dyDescent="0.25">
      <c r="A14524" s="224"/>
      <c r="B14524" s="56"/>
      <c r="C14524" s="74"/>
      <c r="D14524" s="57"/>
      <c r="E14524" s="66"/>
      <c r="F14524" s="62"/>
      <c r="G14524" s="63"/>
      <c r="H14524" s="64"/>
    </row>
    <row r="14525" spans="1:8" hidden="1" x14ac:dyDescent="0.25">
      <c r="A14525" s="224"/>
      <c r="B14525" s="55"/>
      <c r="C14525" s="74"/>
      <c r="D14525" s="57"/>
      <c r="E14525" s="66"/>
      <c r="F14525" s="62"/>
      <c r="G14525" s="63"/>
      <c r="H14525" s="64"/>
    </row>
    <row r="14526" spans="1:8" hidden="1" x14ac:dyDescent="0.25">
      <c r="A14526" s="224"/>
      <c r="B14526" s="56"/>
      <c r="C14526" s="74"/>
      <c r="D14526" s="57"/>
      <c r="E14526" s="66"/>
      <c r="F14526" s="203"/>
      <c r="G14526" s="63"/>
      <c r="H14526" s="64"/>
    </row>
    <row r="14527" spans="1:8" hidden="1" x14ac:dyDescent="0.25">
      <c r="A14527" s="224"/>
      <c r="B14527" s="56"/>
      <c r="C14527" s="56"/>
      <c r="D14527" s="105"/>
      <c r="E14527" s="66"/>
      <c r="F14527" s="203"/>
      <c r="G14527" s="63"/>
      <c r="H14527" s="64"/>
    </row>
    <row r="14528" spans="1:8" hidden="1" x14ac:dyDescent="0.25">
      <c r="A14528" s="224"/>
      <c r="B14528" s="56"/>
      <c r="C14528" s="56"/>
      <c r="D14528" s="57"/>
      <c r="E14528" s="71"/>
      <c r="F14528" s="203"/>
      <c r="G14528" s="203"/>
      <c r="H14528" s="64"/>
    </row>
    <row r="14529" spans="1:9" hidden="1" x14ac:dyDescent="0.25">
      <c r="A14529" s="224"/>
      <c r="B14529" s="56"/>
      <c r="C14529" s="74"/>
      <c r="D14529" s="57"/>
      <c r="E14529" s="66"/>
      <c r="F14529" s="203"/>
      <c r="G14529" s="63"/>
      <c r="H14529" s="64"/>
    </row>
    <row r="14530" spans="1:9" hidden="1" x14ac:dyDescent="0.25">
      <c r="A14530" s="224"/>
      <c r="B14530" s="55"/>
      <c r="C14530" s="56"/>
      <c r="D14530" s="105"/>
      <c r="E14530" s="66"/>
      <c r="F14530" s="246"/>
      <c r="G14530" s="203"/>
      <c r="H14530" s="106"/>
    </row>
    <row r="14531" spans="1:9" hidden="1" x14ac:dyDescent="0.25">
      <c r="A14531" s="224"/>
      <c r="B14531" s="68"/>
      <c r="C14531" s="74"/>
      <c r="D14531" s="57"/>
      <c r="E14531" s="66"/>
      <c r="F14531" s="76"/>
      <c r="G14531" s="63"/>
      <c r="H14531" s="266"/>
      <c r="I14531" s="70"/>
    </row>
    <row r="14532" spans="1:9" hidden="1" x14ac:dyDescent="0.25">
      <c r="A14532" s="224"/>
      <c r="B14532" s="56"/>
      <c r="C14532" s="56"/>
      <c r="D14532" s="57"/>
      <c r="E14532" s="71"/>
      <c r="F14532" s="203"/>
      <c r="G14532" s="63"/>
      <c r="H14532" s="266"/>
      <c r="I14532" s="70"/>
    </row>
    <row r="14533" spans="1:9" hidden="1" x14ac:dyDescent="0.25">
      <c r="A14533" s="224"/>
      <c r="B14533" s="68"/>
      <c r="C14533" s="56"/>
      <c r="D14533" s="57"/>
      <c r="E14533" s="66"/>
      <c r="F14533" s="76"/>
      <c r="G14533" s="63"/>
      <c r="H14533" s="64"/>
      <c r="I14533" s="272"/>
    </row>
    <row r="14534" spans="1:9" hidden="1" x14ac:dyDescent="0.25">
      <c r="A14534" s="224"/>
      <c r="B14534" s="56"/>
      <c r="C14534" s="194"/>
      <c r="D14534" s="57"/>
      <c r="E14534" s="66"/>
      <c r="F14534" s="63"/>
      <c r="G14534" s="63"/>
      <c r="H14534" s="106"/>
      <c r="I14534" s="272"/>
    </row>
    <row r="14535" spans="1:9" hidden="1" x14ac:dyDescent="0.25">
      <c r="A14535" s="224"/>
      <c r="B14535" s="56"/>
      <c r="C14535" s="56"/>
      <c r="D14535" s="56"/>
      <c r="E14535" s="72"/>
      <c r="F14535" s="58"/>
      <c r="G14535" s="63"/>
      <c r="H14535" s="106"/>
      <c r="I14535" s="272"/>
    </row>
    <row r="14536" spans="1:9" hidden="1" x14ac:dyDescent="0.25">
      <c r="A14536" s="224"/>
      <c r="B14536" s="56"/>
      <c r="C14536" s="56"/>
      <c r="D14536" s="57"/>
      <c r="E14536" s="86"/>
      <c r="F14536" s="62"/>
      <c r="G14536" s="203"/>
      <c r="H14536" s="106"/>
      <c r="I14536" s="272"/>
    </row>
    <row r="14537" spans="1:9" hidden="1" x14ac:dyDescent="0.25">
      <c r="A14537" s="224"/>
      <c r="B14537" s="56"/>
      <c r="C14537" s="111"/>
      <c r="D14537" s="61"/>
      <c r="E14537" s="66"/>
      <c r="F14537" s="58"/>
      <c r="G14537" s="63"/>
      <c r="H14537" s="106"/>
      <c r="I14537" s="272"/>
    </row>
    <row r="14538" spans="1:9" hidden="1" x14ac:dyDescent="0.25">
      <c r="A14538" s="224"/>
      <c r="B14538" s="55"/>
      <c r="C14538" s="72"/>
      <c r="D14538" s="56"/>
      <c r="E14538" s="72"/>
      <c r="F14538" s="58"/>
      <c r="G14538" s="63"/>
      <c r="H14538" s="106"/>
      <c r="I14538" s="272"/>
    </row>
    <row r="14539" spans="1:9" hidden="1" x14ac:dyDescent="0.25">
      <c r="A14539" s="224"/>
      <c r="B14539" s="71"/>
      <c r="C14539" s="75"/>
      <c r="D14539" s="57"/>
      <c r="E14539" s="66"/>
      <c r="F14539" s="62"/>
      <c r="G14539" s="63"/>
      <c r="H14539" s="106"/>
      <c r="I14539" s="272"/>
    </row>
    <row r="14540" spans="1:9" hidden="1" x14ac:dyDescent="0.25">
      <c r="A14540" s="224"/>
      <c r="B14540" s="56"/>
      <c r="C14540" s="56"/>
      <c r="D14540" s="56"/>
      <c r="E14540" s="72"/>
      <c r="F14540" s="58"/>
      <c r="G14540" s="63"/>
      <c r="H14540" s="106"/>
      <c r="I14540" s="272"/>
    </row>
    <row r="14541" spans="1:9" hidden="1" x14ac:dyDescent="0.25">
      <c r="A14541" s="224"/>
      <c r="B14541" s="56"/>
      <c r="C14541" s="56"/>
      <c r="D14541" s="56"/>
      <c r="E14541" s="72"/>
      <c r="F14541" s="58"/>
      <c r="G14541" s="63"/>
      <c r="H14541" s="106"/>
      <c r="I14541" s="272"/>
    </row>
    <row r="14542" spans="1:9" hidden="1" x14ac:dyDescent="0.25">
      <c r="A14542" s="224"/>
      <c r="B14542" s="55"/>
      <c r="C14542" s="56"/>
      <c r="D14542" s="56"/>
      <c r="E14542" s="72"/>
      <c r="F14542" s="58"/>
      <c r="G14542" s="63"/>
      <c r="H14542" s="106"/>
      <c r="I14542" s="272"/>
    </row>
    <row r="14543" spans="1:9" hidden="1" x14ac:dyDescent="0.25">
      <c r="A14543" s="224"/>
      <c r="B14543" s="56"/>
      <c r="C14543" s="56"/>
      <c r="D14543" s="56"/>
      <c r="E14543" s="66"/>
      <c r="F14543" s="253"/>
      <c r="G14543" s="63"/>
      <c r="H14543" s="106"/>
      <c r="I14543" s="272"/>
    </row>
    <row r="14544" spans="1:9" hidden="1" x14ac:dyDescent="0.25">
      <c r="A14544" s="224"/>
      <c r="B14544" s="55"/>
      <c r="C14544" s="56"/>
      <c r="D14544" s="56"/>
      <c r="E14544" s="72"/>
      <c r="F14544" s="58"/>
      <c r="G14544" s="63"/>
      <c r="H14544" s="106"/>
      <c r="I14544" s="272"/>
    </row>
    <row r="14545" spans="1:9" hidden="1" x14ac:dyDescent="0.25">
      <c r="A14545" s="224"/>
      <c r="B14545" s="60"/>
      <c r="C14545" s="72"/>
      <c r="D14545" s="57"/>
      <c r="E14545" s="66"/>
      <c r="F14545" s="62"/>
      <c r="G14545" s="63"/>
      <c r="H14545" s="106"/>
      <c r="I14545" s="272"/>
    </row>
    <row r="14546" spans="1:9" hidden="1" x14ac:dyDescent="0.25">
      <c r="A14546" s="224"/>
      <c r="B14546" s="68"/>
      <c r="C14546" s="72"/>
      <c r="D14546" s="57"/>
      <c r="E14546" s="66"/>
      <c r="F14546" s="62"/>
      <c r="G14546" s="203"/>
      <c r="H14546" s="106"/>
      <c r="I14546" s="272"/>
    </row>
    <row r="14547" spans="1:9" hidden="1" x14ac:dyDescent="0.25">
      <c r="A14547" s="224"/>
      <c r="B14547" s="56"/>
      <c r="C14547" s="72"/>
      <c r="D14547" s="57"/>
      <c r="E14547" s="86"/>
      <c r="F14547" s="62"/>
      <c r="G14547" s="203"/>
      <c r="H14547" s="106"/>
      <c r="I14547" s="272"/>
    </row>
    <row r="14548" spans="1:9" hidden="1" x14ac:dyDescent="0.25">
      <c r="A14548" s="224"/>
      <c r="B14548" s="56"/>
      <c r="C14548" s="71"/>
      <c r="D14548" s="57"/>
      <c r="E14548" s="66"/>
      <c r="F14548" s="76"/>
      <c r="G14548" s="63"/>
      <c r="H14548" s="106"/>
      <c r="I14548" s="272"/>
    </row>
    <row r="14549" spans="1:9" hidden="1" x14ac:dyDescent="0.25">
      <c r="A14549" s="224"/>
      <c r="B14549" s="56"/>
      <c r="C14549" s="74"/>
      <c r="D14549" s="57"/>
      <c r="E14549" s="66"/>
      <c r="F14549" s="62"/>
      <c r="G14549" s="63"/>
      <c r="H14549" s="64"/>
      <c r="I14549" s="272"/>
    </row>
    <row r="14550" spans="1:9" hidden="1" x14ac:dyDescent="0.25">
      <c r="A14550" s="224"/>
      <c r="B14550" s="68"/>
      <c r="C14550" s="71"/>
      <c r="D14550" s="57"/>
      <c r="E14550" s="66"/>
      <c r="F14550" s="76"/>
      <c r="G14550" s="63"/>
      <c r="H14550" s="64"/>
      <c r="I14550" s="272"/>
    </row>
    <row r="14551" spans="1:9" hidden="1" x14ac:dyDescent="0.25">
      <c r="A14551" s="224"/>
      <c r="B14551" s="95"/>
      <c r="C14551" s="74"/>
      <c r="D14551" s="57"/>
      <c r="E14551" s="66"/>
      <c r="F14551" s="76"/>
      <c r="G14551" s="63"/>
      <c r="H14551" s="64"/>
      <c r="I14551" s="106"/>
    </row>
    <row r="14552" spans="1:9" hidden="1" x14ac:dyDescent="0.25">
      <c r="A14552" s="224"/>
      <c r="B14552" s="56"/>
      <c r="C14552" s="75"/>
      <c r="D14552" s="57"/>
      <c r="E14552" s="66"/>
      <c r="F14552" s="76"/>
      <c r="G14552" s="203"/>
      <c r="H14552" s="64"/>
      <c r="I14552" s="106"/>
    </row>
    <row r="14553" spans="1:9" hidden="1" x14ac:dyDescent="0.25">
      <c r="A14553" s="224"/>
      <c r="B14553" s="71"/>
      <c r="C14553" s="75"/>
      <c r="D14553" s="57"/>
      <c r="E14553" s="66"/>
      <c r="F14553" s="62"/>
      <c r="G14553" s="63"/>
      <c r="H14553" s="106"/>
      <c r="I14553" s="70"/>
    </row>
    <row r="14554" spans="1:9" hidden="1" x14ac:dyDescent="0.25">
      <c r="A14554" s="224"/>
      <c r="B14554" s="56"/>
      <c r="C14554" s="56"/>
      <c r="D14554" s="57"/>
      <c r="E14554" s="66"/>
      <c r="F14554" s="76"/>
      <c r="G14554" s="63"/>
      <c r="H14554" s="106"/>
      <c r="I14554" s="70"/>
    </row>
    <row r="14555" spans="1:9" hidden="1" x14ac:dyDescent="0.25">
      <c r="A14555" s="224"/>
      <c r="B14555" s="56"/>
      <c r="C14555" s="56"/>
      <c r="D14555" s="57"/>
      <c r="E14555" s="66"/>
      <c r="F14555" s="76"/>
      <c r="G14555" s="63"/>
      <c r="H14555" s="64"/>
      <c r="I14555" s="272"/>
    </row>
    <row r="14556" spans="1:9" hidden="1" x14ac:dyDescent="0.25">
      <c r="A14556" s="224"/>
      <c r="B14556" s="56"/>
      <c r="C14556" s="56"/>
      <c r="D14556" s="57"/>
      <c r="E14556" s="66"/>
      <c r="F14556" s="76"/>
      <c r="G14556" s="63"/>
      <c r="H14556" s="106"/>
      <c r="I14556" s="272"/>
    </row>
    <row r="14557" spans="1:9" hidden="1" x14ac:dyDescent="0.25">
      <c r="A14557" s="224"/>
      <c r="B14557" s="55"/>
      <c r="C14557" s="75"/>
      <c r="D14557" s="56"/>
      <c r="E14557" s="72"/>
      <c r="F14557" s="62"/>
      <c r="G14557" s="63"/>
      <c r="H14557" s="106"/>
      <c r="I14557" s="272"/>
    </row>
    <row r="14558" spans="1:9" hidden="1" x14ac:dyDescent="0.25">
      <c r="A14558" s="224"/>
      <c r="B14558" s="56"/>
      <c r="C14558" s="75"/>
      <c r="D14558" s="57"/>
      <c r="E14558" s="86"/>
      <c r="F14558" s="62"/>
      <c r="G14558" s="203"/>
      <c r="H14558" s="106"/>
      <c r="I14558" s="272"/>
    </row>
    <row r="14559" spans="1:9" hidden="1" x14ac:dyDescent="0.25">
      <c r="A14559" s="224"/>
      <c r="B14559" s="56"/>
      <c r="C14559" s="75"/>
      <c r="D14559" s="61"/>
      <c r="E14559" s="66"/>
      <c r="F14559" s="62"/>
      <c r="G14559" s="63"/>
      <c r="H14559" s="106"/>
      <c r="I14559" s="272"/>
    </row>
    <row r="14560" spans="1:9" hidden="1" x14ac:dyDescent="0.25">
      <c r="A14560" s="224"/>
      <c r="B14560" s="56"/>
      <c r="C14560" s="56"/>
      <c r="D14560" s="56"/>
      <c r="E14560" s="72"/>
      <c r="F14560" s="58"/>
      <c r="G14560" s="63"/>
      <c r="H14560" s="106"/>
      <c r="I14560" s="272"/>
    </row>
    <row r="14561" spans="1:9" hidden="1" x14ac:dyDescent="0.25">
      <c r="A14561" s="224"/>
      <c r="B14561" s="56"/>
      <c r="C14561" s="56"/>
      <c r="D14561" s="56"/>
      <c r="E14561" s="72"/>
      <c r="F14561" s="58"/>
      <c r="G14561" s="63"/>
      <c r="H14561" s="106"/>
      <c r="I14561" s="272"/>
    </row>
    <row r="14562" spans="1:9" hidden="1" x14ac:dyDescent="0.25">
      <c r="A14562" s="224"/>
      <c r="B14562" s="95"/>
      <c r="C14562" s="56"/>
      <c r="D14562" s="105"/>
      <c r="E14562" s="66"/>
      <c r="F14562" s="203"/>
      <c r="G14562" s="63"/>
      <c r="H14562" s="106"/>
      <c r="I14562" s="272"/>
    </row>
    <row r="14563" spans="1:9" hidden="1" x14ac:dyDescent="0.25">
      <c r="A14563" s="224"/>
      <c r="B14563" s="55"/>
      <c r="C14563" s="56"/>
      <c r="D14563" s="56"/>
      <c r="E14563" s="72"/>
      <c r="F14563" s="58"/>
      <c r="G14563" s="63"/>
      <c r="H14563" s="106"/>
      <c r="I14563" s="272"/>
    </row>
    <row r="14564" spans="1:9" hidden="1" x14ac:dyDescent="0.25">
      <c r="A14564" s="224"/>
      <c r="B14564" s="56"/>
      <c r="C14564" s="56"/>
      <c r="D14564" s="56"/>
      <c r="E14564" s="66"/>
      <c r="F14564" s="253"/>
      <c r="G14564" s="63"/>
      <c r="H14564" s="106"/>
      <c r="I14564" s="272"/>
    </row>
    <row r="14565" spans="1:9" hidden="1" x14ac:dyDescent="0.25">
      <c r="A14565" s="224"/>
      <c r="B14565" s="56"/>
      <c r="C14565" s="71"/>
      <c r="D14565" s="57"/>
      <c r="E14565" s="66"/>
      <c r="F14565" s="76"/>
      <c r="G14565" s="63"/>
      <c r="H14565" s="106"/>
      <c r="I14565" s="272"/>
    </row>
    <row r="14566" spans="1:9" hidden="1" x14ac:dyDescent="0.25">
      <c r="A14566" s="224"/>
      <c r="B14566" s="55"/>
      <c r="C14566" s="56"/>
      <c r="D14566" s="56"/>
      <c r="E14566" s="72"/>
      <c r="F14566" s="58"/>
      <c r="G14566" s="63"/>
      <c r="H14566" s="106"/>
      <c r="I14566" s="272"/>
    </row>
    <row r="14567" spans="1:9" hidden="1" x14ac:dyDescent="0.25">
      <c r="A14567" s="224"/>
      <c r="B14567" s="60"/>
      <c r="C14567" s="72"/>
      <c r="D14567" s="57"/>
      <c r="E14567" s="66"/>
      <c r="F14567" s="62"/>
      <c r="G14567" s="63"/>
      <c r="H14567" s="106"/>
      <c r="I14567" s="272"/>
    </row>
    <row r="14568" spans="1:9" hidden="1" x14ac:dyDescent="0.25">
      <c r="A14568" s="224"/>
      <c r="B14568" s="68"/>
      <c r="C14568" s="72"/>
      <c r="D14568" s="57"/>
      <c r="E14568" s="66"/>
      <c r="F14568" s="62"/>
      <c r="G14568" s="203"/>
      <c r="H14568" s="106"/>
      <c r="I14568" s="272"/>
    </row>
    <row r="14569" spans="1:9" hidden="1" x14ac:dyDescent="0.25">
      <c r="A14569" s="224"/>
      <c r="B14569" s="56"/>
      <c r="C14569" s="75"/>
      <c r="D14569" s="57"/>
      <c r="E14569" s="66"/>
      <c r="F14569" s="62"/>
      <c r="G14569" s="203"/>
      <c r="H14569" s="106"/>
      <c r="I14569" s="272"/>
    </row>
    <row r="14570" spans="1:9" hidden="1" x14ac:dyDescent="0.25">
      <c r="A14570" s="224"/>
      <c r="B14570" s="56"/>
      <c r="C14570" s="56"/>
      <c r="D14570" s="56"/>
      <c r="E14570" s="72"/>
      <c r="F14570" s="58"/>
      <c r="G14570" s="63"/>
      <c r="H14570" s="106"/>
      <c r="I14570" s="272"/>
    </row>
    <row r="14571" spans="1:9" hidden="1" x14ac:dyDescent="0.25">
      <c r="A14571" s="224"/>
      <c r="B14571" s="55"/>
      <c r="C14571" s="72"/>
      <c r="D14571" s="57"/>
      <c r="E14571" s="66"/>
      <c r="F14571" s="62"/>
      <c r="G14571" s="63"/>
      <c r="H14571" s="106"/>
      <c r="I14571" s="272"/>
    </row>
    <row r="14572" spans="1:9" hidden="1" x14ac:dyDescent="0.25">
      <c r="A14572" s="224"/>
      <c r="B14572" s="56"/>
      <c r="C14572" s="71"/>
      <c r="D14572" s="57"/>
      <c r="E14572" s="66"/>
      <c r="F14572" s="76"/>
      <c r="G14572" s="63"/>
      <c r="H14572" s="106"/>
      <c r="I14572" s="272"/>
    </row>
    <row r="14573" spans="1:9" hidden="1" x14ac:dyDescent="0.25">
      <c r="A14573" s="224"/>
      <c r="B14573" s="68"/>
      <c r="C14573" s="74"/>
      <c r="D14573" s="57"/>
      <c r="E14573" s="66"/>
      <c r="F14573" s="76"/>
      <c r="G14573" s="63"/>
      <c r="H14573" s="64"/>
      <c r="I14573" s="106"/>
    </row>
    <row r="14574" spans="1:9" hidden="1" x14ac:dyDescent="0.25">
      <c r="A14574" s="224"/>
      <c r="B14574" s="95"/>
      <c r="C14574" s="74"/>
      <c r="D14574" s="57"/>
      <c r="E14574" s="66"/>
      <c r="F14574" s="76"/>
      <c r="G14574" s="63"/>
      <c r="H14574" s="64"/>
      <c r="I14574" s="106"/>
    </row>
    <row r="14575" spans="1:9" hidden="1" x14ac:dyDescent="0.25">
      <c r="A14575" s="224"/>
      <c r="B14575" s="56"/>
      <c r="C14575" s="74"/>
      <c r="D14575" s="57"/>
      <c r="E14575" s="66"/>
      <c r="F14575" s="62"/>
      <c r="G14575" s="63"/>
      <c r="H14575" s="64"/>
      <c r="I14575" s="106"/>
    </row>
    <row r="14576" spans="1:9" hidden="1" x14ac:dyDescent="0.25">
      <c r="A14576" s="224"/>
      <c r="B14576" s="55"/>
      <c r="C14576" s="74"/>
      <c r="D14576" s="57"/>
      <c r="E14576" s="66"/>
      <c r="F14576" s="62"/>
      <c r="G14576" s="63"/>
      <c r="H14576" s="64"/>
      <c r="I14576" s="106"/>
    </row>
    <row r="14577" spans="1:9" hidden="1" x14ac:dyDescent="0.25">
      <c r="A14577" s="224"/>
      <c r="B14577" s="71"/>
      <c r="C14577" s="74"/>
      <c r="D14577" s="105"/>
      <c r="E14577" s="66"/>
      <c r="F14577" s="203"/>
      <c r="G14577" s="63"/>
      <c r="H14577" s="64"/>
      <c r="I14577" s="56"/>
    </row>
    <row r="14578" spans="1:9" hidden="1" x14ac:dyDescent="0.25">
      <c r="A14578" s="224"/>
      <c r="B14578" s="56"/>
      <c r="C14578" s="72"/>
      <c r="D14578" s="57"/>
      <c r="E14578" s="86"/>
      <c r="F14578" s="62"/>
      <c r="G14578" s="203"/>
      <c r="H14578" s="64"/>
      <c r="I14578" s="56"/>
    </row>
    <row r="14579" spans="1:9" hidden="1" x14ac:dyDescent="0.25">
      <c r="A14579" s="224"/>
      <c r="B14579" s="68"/>
      <c r="C14579" s="72"/>
      <c r="D14579" s="57"/>
      <c r="E14579" s="66"/>
      <c r="F14579" s="62"/>
      <c r="G14579" s="63"/>
      <c r="H14579" s="106"/>
      <c r="I14579" s="56"/>
    </row>
    <row r="14580" spans="1:9" hidden="1" x14ac:dyDescent="0.25">
      <c r="A14580" s="224"/>
      <c r="B14580" s="56"/>
      <c r="C14580" s="74"/>
      <c r="D14580" s="57"/>
      <c r="E14580" s="66"/>
      <c r="F14580" s="62"/>
      <c r="G14580" s="203"/>
      <c r="H14580" s="64"/>
      <c r="I14580" s="56"/>
    </row>
    <row r="14581" spans="1:9" hidden="1" x14ac:dyDescent="0.25">
      <c r="A14581" s="224"/>
      <c r="B14581" s="56"/>
      <c r="C14581" s="74"/>
      <c r="D14581" s="57"/>
      <c r="E14581" s="66"/>
      <c r="F14581" s="203"/>
      <c r="G14581" s="63"/>
      <c r="H14581" s="64"/>
      <c r="I14581" s="56"/>
    </row>
    <row r="14582" spans="1:9" hidden="1" x14ac:dyDescent="0.25">
      <c r="A14582" s="224"/>
      <c r="B14582" s="56"/>
      <c r="C14582" s="74"/>
      <c r="D14582" s="57"/>
      <c r="E14582" s="66"/>
      <c r="F14582" s="203"/>
      <c r="G14582" s="63"/>
      <c r="H14582" s="106"/>
      <c r="I14582" s="56"/>
    </row>
    <row r="14583" spans="1:9" hidden="1" x14ac:dyDescent="0.25">
      <c r="A14583" s="224"/>
      <c r="B14583" s="56"/>
      <c r="C14583" s="74"/>
      <c r="D14583" s="105"/>
      <c r="E14583" s="66"/>
      <c r="F14583" s="203"/>
      <c r="G14583" s="63"/>
      <c r="H14583" s="106"/>
      <c r="I14583" s="56"/>
    </row>
    <row r="14584" spans="1:9" hidden="1" x14ac:dyDescent="0.25">
      <c r="A14584" s="224"/>
      <c r="B14584" s="56"/>
      <c r="C14584" s="74"/>
      <c r="D14584" s="105"/>
      <c r="E14584" s="66"/>
      <c r="F14584" s="203"/>
      <c r="G14584" s="63"/>
      <c r="H14584" s="106"/>
      <c r="I14584" s="56"/>
    </row>
    <row r="14585" spans="1:9" hidden="1" x14ac:dyDescent="0.25">
      <c r="A14585" s="224"/>
      <c r="B14585" s="56"/>
      <c r="C14585" s="56"/>
      <c r="D14585" s="56"/>
      <c r="E14585" s="72"/>
      <c r="F14585" s="58"/>
      <c r="G14585" s="203"/>
      <c r="H14585" s="106"/>
      <c r="I14585" s="56"/>
    </row>
    <row r="14586" spans="1:9" hidden="1" x14ac:dyDescent="0.25">
      <c r="A14586" s="224"/>
      <c r="B14586" s="56"/>
      <c r="C14586" s="56"/>
      <c r="D14586" s="57"/>
      <c r="E14586" s="71"/>
      <c r="F14586" s="203"/>
      <c r="G14586" s="203"/>
      <c r="H14586" s="106"/>
      <c r="I14586" s="56"/>
    </row>
    <row r="14587" spans="1:9" hidden="1" x14ac:dyDescent="0.25">
      <c r="A14587" s="224"/>
      <c r="B14587" s="56"/>
      <c r="C14587" s="81"/>
      <c r="D14587" s="56"/>
      <c r="E14587" s="56"/>
      <c r="F14587" s="58"/>
      <c r="G14587" s="203"/>
      <c r="H14587" s="106"/>
      <c r="I14587" s="56"/>
    </row>
    <row r="14588" spans="1:9" hidden="1" x14ac:dyDescent="0.25">
      <c r="A14588" s="224"/>
      <c r="B14588" s="56"/>
      <c r="C14588" s="56"/>
      <c r="D14588" s="56"/>
      <c r="E14588" s="56"/>
      <c r="F14588" s="58"/>
      <c r="G14588" s="203"/>
      <c r="H14588" s="106"/>
      <c r="I14588" s="56"/>
    </row>
    <row r="14589" spans="1:9" hidden="1" x14ac:dyDescent="0.25">
      <c r="A14589" s="224"/>
      <c r="B14589" s="55"/>
      <c r="C14589" s="72"/>
      <c r="D14589" s="56"/>
      <c r="E14589" s="56"/>
      <c r="F14589" s="58"/>
      <c r="G14589" s="203"/>
      <c r="H14589" s="106"/>
      <c r="I14589" s="70"/>
    </row>
    <row r="14590" spans="1:9" hidden="1" x14ac:dyDescent="0.25">
      <c r="A14590" s="224"/>
      <c r="B14590" s="56"/>
      <c r="C14590" s="56"/>
      <c r="D14590" s="56"/>
      <c r="E14590" s="72"/>
      <c r="F14590" s="56"/>
      <c r="G14590" s="63"/>
      <c r="H14590" s="106"/>
      <c r="I14590" s="70"/>
    </row>
    <row r="14591" spans="1:9" hidden="1" x14ac:dyDescent="0.25">
      <c r="A14591" s="224"/>
      <c r="B14591" s="56"/>
      <c r="C14591" s="56"/>
      <c r="D14591" s="56"/>
      <c r="E14591" s="72"/>
      <c r="F14591" s="56"/>
      <c r="G14591" s="63"/>
      <c r="H14591" s="106"/>
      <c r="I14591" s="272"/>
    </row>
    <row r="14592" spans="1:9" hidden="1" x14ac:dyDescent="0.25">
      <c r="A14592" s="224"/>
      <c r="B14592" s="56"/>
      <c r="C14592" s="74"/>
      <c r="D14592" s="57"/>
      <c r="E14592" s="66"/>
      <c r="F14592" s="76"/>
      <c r="G14592" s="63"/>
      <c r="H14592" s="106"/>
      <c r="I14592" s="272"/>
    </row>
    <row r="14593" spans="1:9" hidden="1" x14ac:dyDescent="0.25">
      <c r="A14593" s="224"/>
      <c r="B14593" s="56"/>
      <c r="C14593" s="75"/>
      <c r="D14593" s="56"/>
      <c r="E14593" s="72"/>
      <c r="F14593" s="62"/>
      <c r="G14593" s="63"/>
      <c r="H14593" s="106"/>
      <c r="I14593" s="272"/>
    </row>
    <row r="14594" spans="1:9" hidden="1" x14ac:dyDescent="0.25">
      <c r="A14594" s="224"/>
      <c r="B14594" s="56"/>
      <c r="C14594" s="75"/>
      <c r="D14594" s="57"/>
      <c r="E14594" s="86"/>
      <c r="F14594" s="62"/>
      <c r="G14594" s="203"/>
      <c r="H14594" s="106"/>
      <c r="I14594" s="272"/>
    </row>
    <row r="14595" spans="1:9" hidden="1" x14ac:dyDescent="0.25">
      <c r="A14595" s="224"/>
      <c r="B14595" s="56"/>
      <c r="C14595" s="75"/>
      <c r="D14595" s="61"/>
      <c r="E14595" s="66"/>
      <c r="F14595" s="62"/>
      <c r="G14595" s="63"/>
      <c r="H14595" s="106"/>
      <c r="I14595" s="272"/>
    </row>
    <row r="14596" spans="1:9" hidden="1" x14ac:dyDescent="0.25">
      <c r="A14596" s="224"/>
      <c r="B14596" s="56"/>
      <c r="C14596" s="56"/>
      <c r="D14596" s="56"/>
      <c r="E14596" s="72"/>
      <c r="F14596" s="58"/>
      <c r="G14596" s="63"/>
      <c r="H14596" s="106"/>
      <c r="I14596" s="272"/>
    </row>
    <row r="14597" spans="1:9" hidden="1" x14ac:dyDescent="0.25">
      <c r="A14597" s="224"/>
      <c r="B14597" s="56"/>
      <c r="C14597" s="56"/>
      <c r="D14597" s="56"/>
      <c r="E14597" s="72"/>
      <c r="F14597" s="58"/>
      <c r="G14597" s="63"/>
      <c r="H14597" s="106"/>
      <c r="I14597" s="272"/>
    </row>
    <row r="14598" spans="1:9" hidden="1" x14ac:dyDescent="0.25">
      <c r="A14598" s="224"/>
      <c r="B14598" s="95"/>
      <c r="C14598" s="74"/>
      <c r="D14598" s="57"/>
      <c r="E14598" s="66"/>
      <c r="F14598" s="76"/>
      <c r="G14598" s="63"/>
      <c r="H14598" s="106"/>
      <c r="I14598" s="272"/>
    </row>
    <row r="14599" spans="1:9" hidden="1" x14ac:dyDescent="0.25">
      <c r="A14599" s="224"/>
      <c r="B14599" s="56"/>
      <c r="C14599" s="56"/>
      <c r="D14599" s="56"/>
      <c r="E14599" s="66"/>
      <c r="F14599" s="253"/>
      <c r="G14599" s="63"/>
      <c r="H14599" s="106"/>
      <c r="I14599" s="272"/>
    </row>
    <row r="14600" spans="1:9" hidden="1" x14ac:dyDescent="0.25">
      <c r="A14600" s="224"/>
      <c r="B14600" s="56"/>
      <c r="C14600" s="71"/>
      <c r="D14600" s="57"/>
      <c r="E14600" s="66"/>
      <c r="F14600" s="76"/>
      <c r="G14600" s="63"/>
      <c r="H14600" s="106"/>
      <c r="I14600" s="272"/>
    </row>
    <row r="14601" spans="1:9" s="134" customFormat="1" hidden="1" x14ac:dyDescent="0.25">
      <c r="A14601" s="224"/>
      <c r="B14601" s="56"/>
      <c r="C14601" s="56"/>
      <c r="D14601" s="57"/>
      <c r="E14601" s="66"/>
      <c r="F14601" s="76"/>
      <c r="G14601" s="63"/>
      <c r="H14601" s="106"/>
      <c r="I14601" s="272"/>
    </row>
    <row r="14602" spans="1:9" hidden="1" x14ac:dyDescent="0.25">
      <c r="A14602" s="224"/>
      <c r="B14602" s="95"/>
      <c r="C14602" s="74"/>
      <c r="D14602" s="57"/>
      <c r="E14602" s="66"/>
      <c r="F14602" s="76"/>
      <c r="G14602" s="63"/>
      <c r="H14602" s="106"/>
      <c r="I14602" s="272"/>
    </row>
    <row r="14603" spans="1:9" hidden="1" x14ac:dyDescent="0.25">
      <c r="A14603" s="224"/>
      <c r="B14603" s="56"/>
      <c r="C14603" s="74"/>
      <c r="D14603" s="57"/>
      <c r="E14603" s="66"/>
      <c r="F14603" s="62"/>
      <c r="G14603" s="63"/>
      <c r="H14603" s="64"/>
      <c r="I14603" s="272"/>
    </row>
    <row r="14604" spans="1:9" hidden="1" x14ac:dyDescent="0.25">
      <c r="A14604" s="224"/>
      <c r="B14604" s="55"/>
      <c r="C14604" s="74"/>
      <c r="D14604" s="57"/>
      <c r="E14604" s="66"/>
      <c r="F14604" s="62"/>
      <c r="G14604" s="63"/>
      <c r="H14604" s="64"/>
      <c r="I14604" s="272"/>
    </row>
    <row r="14605" spans="1:9" hidden="1" x14ac:dyDescent="0.25">
      <c r="A14605" s="224"/>
      <c r="B14605" s="71"/>
      <c r="C14605" s="74"/>
      <c r="D14605" s="105"/>
      <c r="E14605" s="66"/>
      <c r="F14605" s="203"/>
      <c r="G14605" s="63"/>
      <c r="H14605" s="64"/>
      <c r="I14605" s="272"/>
    </row>
    <row r="14606" spans="1:9" hidden="1" x14ac:dyDescent="0.25">
      <c r="A14606" s="224"/>
      <c r="B14606" s="56"/>
      <c r="C14606" s="74"/>
      <c r="D14606" s="57"/>
      <c r="E14606" s="66"/>
      <c r="F14606" s="203"/>
      <c r="G14606" s="63"/>
      <c r="H14606" s="106"/>
      <c r="I14606" s="106"/>
    </row>
    <row r="14607" spans="1:9" hidden="1" x14ac:dyDescent="0.25">
      <c r="A14607" s="224"/>
      <c r="B14607" s="56"/>
      <c r="C14607" s="74"/>
      <c r="D14607" s="57"/>
      <c r="E14607" s="66"/>
      <c r="F14607" s="203"/>
      <c r="G14607" s="63"/>
      <c r="H14607" s="106"/>
      <c r="I14607" s="70"/>
    </row>
    <row r="14608" spans="1:9" hidden="1" x14ac:dyDescent="0.25">
      <c r="A14608" s="224"/>
      <c r="B14608" s="68"/>
      <c r="C14608" s="72"/>
      <c r="D14608" s="61"/>
      <c r="E14608" s="69"/>
      <c r="F14608" s="58"/>
      <c r="G14608" s="63"/>
      <c r="H14608" s="106"/>
      <c r="I14608" s="70"/>
    </row>
    <row r="14609" spans="1:9" hidden="1" x14ac:dyDescent="0.25">
      <c r="A14609" s="224"/>
      <c r="B14609" s="95"/>
      <c r="C14609" s="74"/>
      <c r="D14609" s="57"/>
      <c r="E14609" s="66"/>
      <c r="F14609" s="76"/>
      <c r="G14609" s="63"/>
      <c r="H14609" s="106"/>
      <c r="I14609" s="272"/>
    </row>
    <row r="14610" spans="1:9" hidden="1" x14ac:dyDescent="0.25">
      <c r="A14610" s="224"/>
      <c r="B14610" s="68"/>
      <c r="C14610" s="72"/>
      <c r="D14610" s="61"/>
      <c r="E14610" s="69"/>
      <c r="F14610" s="58"/>
      <c r="G14610" s="63"/>
      <c r="H14610" s="106"/>
      <c r="I14610" s="272"/>
    </row>
    <row r="14611" spans="1:9" hidden="1" x14ac:dyDescent="0.25">
      <c r="A14611" s="224"/>
      <c r="B14611" s="95"/>
      <c r="C14611" s="74"/>
      <c r="D14611" s="57"/>
      <c r="E14611" s="66"/>
      <c r="F14611" s="76"/>
      <c r="G14611" s="203"/>
      <c r="H14611" s="106"/>
      <c r="I14611" s="272"/>
    </row>
    <row r="14612" spans="1:9" hidden="1" x14ac:dyDescent="0.25">
      <c r="A14612" s="224"/>
      <c r="B14612" s="56"/>
      <c r="C14612" s="56"/>
      <c r="D14612" s="56"/>
      <c r="E14612" s="72"/>
      <c r="F14612" s="58"/>
      <c r="G14612" s="63"/>
      <c r="H14612" s="106"/>
      <c r="I14612" s="272"/>
    </row>
    <row r="14613" spans="1:9" hidden="1" x14ac:dyDescent="0.25">
      <c r="A14613" s="224"/>
      <c r="B14613" s="56"/>
      <c r="C14613" s="56"/>
      <c r="D14613" s="56"/>
      <c r="E14613" s="72"/>
      <c r="F14613" s="58"/>
      <c r="G14613" s="63"/>
      <c r="H14613" s="106"/>
      <c r="I14613" s="272"/>
    </row>
    <row r="14614" spans="1:9" hidden="1" x14ac:dyDescent="0.25">
      <c r="A14614" s="224"/>
      <c r="B14614" s="56"/>
      <c r="C14614" s="56"/>
      <c r="D14614" s="56"/>
      <c r="E14614" s="72"/>
      <c r="F14614" s="58"/>
      <c r="G14614" s="63"/>
      <c r="H14614" s="106"/>
      <c r="I14614" s="272"/>
    </row>
    <row r="14615" spans="1:9" hidden="1" x14ac:dyDescent="0.25">
      <c r="A14615" s="224"/>
      <c r="B14615" s="55"/>
      <c r="C14615" s="56"/>
      <c r="D14615" s="57"/>
      <c r="E14615" s="86"/>
      <c r="F14615" s="62"/>
      <c r="G14615" s="63"/>
      <c r="H14615" s="106"/>
      <c r="I14615" s="272"/>
    </row>
    <row r="14616" spans="1:9" hidden="1" x14ac:dyDescent="0.25">
      <c r="A14616" s="224"/>
      <c r="B14616" s="60"/>
      <c r="C14616" s="56"/>
      <c r="D14616" s="57"/>
      <c r="E14616" s="66"/>
      <c r="F14616" s="76"/>
      <c r="G14616" s="63"/>
      <c r="H14616" s="64"/>
      <c r="I14616" s="272"/>
    </row>
    <row r="14617" spans="1:9" hidden="1" x14ac:dyDescent="0.25">
      <c r="A14617" s="224"/>
      <c r="B14617" s="56"/>
      <c r="C14617" s="56"/>
      <c r="D14617" s="57"/>
      <c r="E14617" s="66"/>
      <c r="F14617" s="62"/>
      <c r="G14617" s="63"/>
      <c r="H14617" s="64"/>
      <c r="I14617" s="272"/>
    </row>
    <row r="14618" spans="1:9" hidden="1" x14ac:dyDescent="0.25">
      <c r="A14618" s="224"/>
      <c r="B14618" s="56"/>
      <c r="C14618" s="56"/>
      <c r="D14618" s="57"/>
      <c r="E14618" s="86"/>
      <c r="F14618" s="62"/>
      <c r="G14618" s="63"/>
      <c r="H14618" s="64"/>
      <c r="I14618" s="272"/>
    </row>
    <row r="14619" spans="1:9" hidden="1" x14ac:dyDescent="0.25">
      <c r="A14619" s="224"/>
      <c r="B14619" s="56"/>
      <c r="C14619" s="56"/>
      <c r="D14619" s="467"/>
      <c r="E14619" s="56"/>
      <c r="F14619" s="469"/>
      <c r="G14619" s="63"/>
      <c r="H14619" s="64"/>
      <c r="I14619" s="272"/>
    </row>
    <row r="14620" spans="1:9" hidden="1" x14ac:dyDescent="0.25">
      <c r="A14620" s="224"/>
      <c r="B14620" s="56"/>
      <c r="C14620" s="56"/>
      <c r="D14620" s="57"/>
      <c r="E14620" s="66"/>
      <c r="F14620" s="62"/>
      <c r="G14620" s="63"/>
      <c r="H14620" s="64"/>
      <c r="I14620" s="272"/>
    </row>
    <row r="14621" spans="1:9" hidden="1" x14ac:dyDescent="0.25">
      <c r="A14621" s="224"/>
      <c r="B14621" s="56"/>
      <c r="C14621" s="56"/>
      <c r="D14621" s="105"/>
      <c r="E14621" s="66"/>
      <c r="F14621" s="203"/>
      <c r="G14621" s="63"/>
      <c r="H14621" s="106"/>
      <c r="I14621" s="106"/>
    </row>
    <row r="14622" spans="1:9" hidden="1" x14ac:dyDescent="0.25">
      <c r="A14622" s="224"/>
      <c r="B14622" s="56"/>
      <c r="C14622" s="56"/>
      <c r="D14622" s="105"/>
      <c r="E14622" s="66"/>
      <c r="F14622" s="203"/>
      <c r="G14622" s="63"/>
      <c r="H14622" s="106"/>
      <c r="I14622" s="106"/>
    </row>
    <row r="14623" spans="1:9" hidden="1" x14ac:dyDescent="0.25">
      <c r="A14623" s="224"/>
      <c r="B14623" s="56"/>
      <c r="C14623" s="56"/>
      <c r="D14623" s="57"/>
      <c r="E14623" s="66"/>
      <c r="F14623" s="62"/>
      <c r="G14623" s="63"/>
      <c r="H14623" s="106"/>
      <c r="I14623" s="106"/>
    </row>
    <row r="14624" spans="1:9" hidden="1" x14ac:dyDescent="0.25">
      <c r="A14624" s="224"/>
      <c r="B14624" s="56"/>
      <c r="C14624" s="81"/>
      <c r="D14624" s="57"/>
      <c r="E14624" s="66"/>
      <c r="F14624" s="62"/>
      <c r="G14624" s="63"/>
      <c r="H14624" s="106"/>
      <c r="I14624" s="106"/>
    </row>
    <row r="14625" spans="1:9" hidden="1" x14ac:dyDescent="0.25">
      <c r="A14625" s="224"/>
      <c r="B14625" s="56"/>
      <c r="C14625" s="56"/>
      <c r="D14625" s="105"/>
      <c r="E14625" s="66"/>
      <c r="F14625" s="203"/>
      <c r="G14625" s="63"/>
      <c r="H14625" s="106"/>
      <c r="I14625" s="106"/>
    </row>
    <row r="14626" spans="1:9" hidden="1" x14ac:dyDescent="0.25">
      <c r="A14626" s="224"/>
      <c r="B14626" s="56"/>
      <c r="C14626" s="178"/>
      <c r="D14626" s="57"/>
      <c r="E14626" s="86"/>
      <c r="F14626" s="62"/>
      <c r="G14626" s="203"/>
      <c r="H14626" s="106"/>
      <c r="I14626" s="106"/>
    </row>
    <row r="14627" spans="1:9" hidden="1" x14ac:dyDescent="0.25">
      <c r="A14627" s="224"/>
      <c r="B14627" s="56"/>
      <c r="C14627" s="56"/>
      <c r="D14627" s="57"/>
      <c r="E14627" s="66"/>
      <c r="F14627" s="62"/>
      <c r="G14627" s="63"/>
      <c r="H14627" s="106"/>
      <c r="I14627" s="56"/>
    </row>
    <row r="14628" spans="1:9" hidden="1" x14ac:dyDescent="0.25">
      <c r="A14628" s="224"/>
      <c r="B14628" s="56"/>
      <c r="C14628" s="74"/>
      <c r="D14628" s="57"/>
      <c r="E14628" s="66"/>
      <c r="F14628" s="203"/>
      <c r="G14628" s="63"/>
      <c r="H14628" s="106"/>
      <c r="I14628" s="56"/>
    </row>
    <row r="14629" spans="1:9" hidden="1" x14ac:dyDescent="0.25">
      <c r="A14629" s="224"/>
      <c r="B14629" s="56"/>
      <c r="C14629" s="56"/>
      <c r="D14629" s="105"/>
      <c r="E14629" s="66"/>
      <c r="F14629" s="203"/>
      <c r="G14629" s="63"/>
      <c r="H14629" s="106"/>
      <c r="I14629" s="56"/>
    </row>
    <row r="14630" spans="1:9" hidden="1" x14ac:dyDescent="0.25">
      <c r="A14630" s="224"/>
      <c r="B14630" s="56"/>
      <c r="C14630" s="56"/>
      <c r="D14630" s="57"/>
      <c r="E14630" s="66"/>
      <c r="F14630" s="62"/>
      <c r="G14630" s="63"/>
      <c r="H14630" s="106"/>
      <c r="I14630" s="56"/>
    </row>
    <row r="14631" spans="1:9" hidden="1" x14ac:dyDescent="0.25">
      <c r="A14631" s="224"/>
      <c r="B14631" s="56"/>
      <c r="C14631" s="81"/>
      <c r="D14631" s="57"/>
      <c r="E14631" s="66"/>
      <c r="F14631" s="62"/>
      <c r="G14631" s="63"/>
      <c r="H14631" s="106"/>
      <c r="I14631" s="56"/>
    </row>
    <row r="14632" spans="1:9" hidden="1" x14ac:dyDescent="0.25">
      <c r="A14632" s="224"/>
      <c r="B14632" s="56"/>
      <c r="C14632" s="56"/>
      <c r="D14632" s="105"/>
      <c r="E14632" s="66"/>
      <c r="F14632" s="203"/>
      <c r="G14632" s="63"/>
      <c r="H14632" s="106"/>
      <c r="I14632" s="56"/>
    </row>
    <row r="14633" spans="1:9" hidden="1" x14ac:dyDescent="0.25">
      <c r="A14633" s="224"/>
      <c r="B14633" s="55"/>
      <c r="C14633" s="72"/>
      <c r="D14633" s="56"/>
      <c r="E14633" s="56"/>
      <c r="F14633" s="58"/>
      <c r="G14633" s="203"/>
      <c r="H14633" s="106"/>
      <c r="I14633" s="56"/>
    </row>
    <row r="14634" spans="1:9" hidden="1" x14ac:dyDescent="0.25">
      <c r="A14634" s="224"/>
      <c r="B14634" s="56"/>
      <c r="C14634" s="178"/>
      <c r="D14634" s="56"/>
      <c r="E14634" s="56"/>
      <c r="F14634" s="58"/>
      <c r="G14634" s="203"/>
      <c r="H14634" s="106"/>
      <c r="I14634" s="56"/>
    </row>
    <row r="14635" spans="1:9" hidden="1" x14ac:dyDescent="0.25">
      <c r="A14635" s="224"/>
      <c r="B14635" s="56"/>
      <c r="C14635" s="56"/>
      <c r="D14635" s="57"/>
      <c r="E14635" s="86"/>
      <c r="F14635" s="62"/>
      <c r="G14635" s="203"/>
      <c r="H14635" s="106"/>
      <c r="I14635" s="56"/>
    </row>
    <row r="14636" spans="1:9" hidden="1" x14ac:dyDescent="0.25">
      <c r="A14636" s="224"/>
      <c r="B14636" s="56"/>
      <c r="C14636" s="56"/>
      <c r="D14636" s="56"/>
      <c r="E14636" s="56"/>
      <c r="F14636" s="58"/>
      <c r="G14636" s="203"/>
      <c r="H14636" s="106"/>
      <c r="I14636" s="56"/>
    </row>
    <row r="14637" spans="1:9" hidden="1" x14ac:dyDescent="0.25">
      <c r="A14637" s="224"/>
      <c r="B14637" s="56"/>
      <c r="C14637" s="56"/>
      <c r="D14637" s="56"/>
      <c r="E14637" s="56"/>
      <c r="F14637" s="58"/>
      <c r="G14637" s="203"/>
      <c r="H14637" s="106"/>
      <c r="I14637" s="56"/>
    </row>
    <row r="14638" spans="1:9" hidden="1" x14ac:dyDescent="0.25">
      <c r="A14638" s="224"/>
      <c r="B14638" s="56"/>
      <c r="C14638" s="126"/>
      <c r="D14638" s="56"/>
      <c r="E14638" s="56"/>
      <c r="F14638" s="58"/>
      <c r="G14638" s="203"/>
      <c r="H14638" s="106"/>
      <c r="I14638" s="56"/>
    </row>
    <row r="14639" spans="1:9" hidden="1" x14ac:dyDescent="0.25">
      <c r="A14639" s="224"/>
      <c r="B14639" s="55"/>
      <c r="C14639" s="55"/>
      <c r="D14639" s="56"/>
      <c r="E14639" s="56"/>
      <c r="F14639" s="58"/>
      <c r="G14639" s="203"/>
      <c r="H14639" s="106"/>
      <c r="I14639" s="56"/>
    </row>
    <row r="14640" spans="1:9" hidden="1" x14ac:dyDescent="0.25">
      <c r="A14640" s="224"/>
      <c r="B14640" s="60"/>
      <c r="C14640" s="151"/>
      <c r="D14640" s="56"/>
      <c r="E14640" s="56"/>
      <c r="F14640" s="58"/>
      <c r="G14640" s="203"/>
      <c r="H14640" s="106"/>
      <c r="I14640" s="56"/>
    </row>
    <row r="14641" spans="1:9" hidden="1" x14ac:dyDescent="0.25">
      <c r="A14641" s="224"/>
      <c r="B14641" s="68"/>
      <c r="C14641" s="56"/>
      <c r="D14641" s="56"/>
      <c r="E14641" s="56"/>
      <c r="F14641" s="58"/>
      <c r="G14641" s="203"/>
      <c r="H14641" s="106"/>
      <c r="I14641" s="70"/>
    </row>
    <row r="14642" spans="1:9" hidden="1" x14ac:dyDescent="0.25">
      <c r="A14642" s="224"/>
      <c r="B14642" s="56"/>
      <c r="C14642" s="56"/>
      <c r="D14642" s="105"/>
      <c r="E14642" s="66"/>
      <c r="F14642" s="203"/>
      <c r="G14642" s="63"/>
      <c r="H14642" s="106"/>
      <c r="I14642" s="272"/>
    </row>
    <row r="14643" spans="1:9" hidden="1" x14ac:dyDescent="0.25">
      <c r="A14643" s="224"/>
      <c r="B14643" s="95"/>
      <c r="C14643" s="74"/>
      <c r="D14643" s="57"/>
      <c r="E14643" s="66"/>
      <c r="F14643" s="76"/>
      <c r="G14643" s="63"/>
      <c r="H14643" s="106"/>
      <c r="I14643" s="272"/>
    </row>
    <row r="14644" spans="1:9" hidden="1" x14ac:dyDescent="0.25">
      <c r="A14644" s="224"/>
      <c r="B14644" s="56"/>
      <c r="C14644" s="71"/>
      <c r="D14644" s="57"/>
      <c r="E14644" s="66"/>
      <c r="F14644" s="63"/>
      <c r="G14644" s="63"/>
      <c r="H14644" s="106"/>
      <c r="I14644" s="272"/>
    </row>
    <row r="14645" spans="1:9" hidden="1" x14ac:dyDescent="0.25">
      <c r="A14645" s="224"/>
      <c r="B14645" s="56"/>
      <c r="C14645" s="56"/>
      <c r="D14645" s="57"/>
      <c r="E14645" s="66"/>
      <c r="F14645" s="76"/>
      <c r="G14645" s="203"/>
      <c r="H14645" s="106"/>
      <c r="I14645" s="272"/>
    </row>
    <row r="14646" spans="1:9" hidden="1" x14ac:dyDescent="0.25">
      <c r="A14646" s="224"/>
      <c r="B14646" s="60"/>
      <c r="C14646" s="56"/>
      <c r="D14646" s="57"/>
      <c r="E14646" s="66"/>
      <c r="F14646" s="76"/>
      <c r="G14646" s="63"/>
      <c r="H14646" s="106"/>
      <c r="I14646" s="272"/>
    </row>
    <row r="14647" spans="1:9" hidden="1" x14ac:dyDescent="0.25">
      <c r="A14647" s="224"/>
      <c r="B14647" s="95"/>
      <c r="C14647" s="56"/>
      <c r="D14647" s="57"/>
      <c r="E14647" s="66"/>
      <c r="F14647" s="203"/>
      <c r="G14647" s="63"/>
      <c r="H14647" s="64"/>
      <c r="I14647" s="272"/>
    </row>
    <row r="14648" spans="1:9" hidden="1" x14ac:dyDescent="0.25">
      <c r="A14648" s="224"/>
      <c r="B14648" s="56"/>
      <c r="C14648" s="71"/>
      <c r="D14648" s="57"/>
      <c r="E14648" s="66"/>
      <c r="F14648" s="76"/>
      <c r="G14648" s="63"/>
      <c r="H14648" s="64"/>
      <c r="I14648" s="272"/>
    </row>
    <row r="14649" spans="1:9" hidden="1" x14ac:dyDescent="0.25">
      <c r="A14649" s="224"/>
      <c r="B14649" s="56"/>
      <c r="C14649" s="74"/>
      <c r="D14649" s="57"/>
      <c r="E14649" s="66"/>
      <c r="F14649" s="62"/>
      <c r="G14649" s="63"/>
      <c r="H14649" s="106"/>
      <c r="I14649" s="272"/>
    </row>
    <row r="14650" spans="1:9" hidden="1" x14ac:dyDescent="0.25">
      <c r="A14650" s="224"/>
      <c r="B14650" s="56"/>
      <c r="C14650" s="74"/>
      <c r="D14650" s="105"/>
      <c r="E14650" s="66"/>
      <c r="F14650" s="203"/>
      <c r="G14650" s="63"/>
      <c r="H14650" s="106"/>
      <c r="I14650" s="272"/>
    </row>
    <row r="14651" spans="1:9" hidden="1" x14ac:dyDescent="0.25">
      <c r="A14651" s="224"/>
      <c r="B14651" s="56"/>
      <c r="C14651" s="74"/>
      <c r="D14651" s="105"/>
      <c r="E14651" s="66"/>
      <c r="F14651" s="203"/>
      <c r="G14651" s="63"/>
      <c r="H14651" s="106"/>
      <c r="I14651" s="272"/>
    </row>
    <row r="14652" spans="1:9" hidden="1" x14ac:dyDescent="0.25">
      <c r="A14652" s="224"/>
      <c r="B14652" s="55"/>
      <c r="C14652" s="56"/>
      <c r="D14652" s="57"/>
      <c r="E14652" s="86"/>
      <c r="F14652" s="62"/>
      <c r="G14652" s="63"/>
      <c r="H14652" s="106"/>
      <c r="I14652" s="272"/>
    </row>
    <row r="14653" spans="1:9" hidden="1" x14ac:dyDescent="0.25">
      <c r="A14653" s="224"/>
      <c r="B14653" s="56"/>
      <c r="C14653" s="56"/>
      <c r="D14653" s="57"/>
      <c r="E14653" s="66"/>
      <c r="F14653" s="76"/>
      <c r="G14653" s="63"/>
      <c r="H14653" s="64"/>
      <c r="I14653" s="106"/>
    </row>
    <row r="14654" spans="1:9" hidden="1" x14ac:dyDescent="0.25">
      <c r="A14654" s="224"/>
      <c r="B14654" s="60"/>
      <c r="C14654" s="151"/>
      <c r="D14654" s="105"/>
      <c r="E14654" s="66"/>
      <c r="F14654" s="203"/>
      <c r="G14654" s="63"/>
      <c r="H14654" s="64"/>
      <c r="I14654" s="106"/>
    </row>
    <row r="14655" spans="1:9" hidden="1" x14ac:dyDescent="0.25">
      <c r="A14655" s="224"/>
      <c r="B14655" s="56"/>
      <c r="C14655" s="56"/>
      <c r="D14655" s="57"/>
      <c r="E14655" s="66"/>
      <c r="F14655" s="62"/>
      <c r="G14655" s="63"/>
      <c r="H14655" s="106"/>
      <c r="I14655" s="106"/>
    </row>
    <row r="14656" spans="1:9" hidden="1" x14ac:dyDescent="0.25">
      <c r="A14656" s="224"/>
      <c r="B14656" s="60"/>
      <c r="C14656" s="151"/>
      <c r="D14656" s="105"/>
      <c r="E14656" s="66"/>
      <c r="F14656" s="203"/>
      <c r="G14656" s="203"/>
      <c r="H14656" s="106"/>
      <c r="I14656" s="106"/>
    </row>
    <row r="14657" spans="1:9" hidden="1" x14ac:dyDescent="0.25">
      <c r="A14657" s="224"/>
      <c r="B14657" s="56"/>
      <c r="C14657" s="56"/>
      <c r="D14657" s="57"/>
      <c r="E14657" s="66"/>
      <c r="F14657" s="62"/>
      <c r="G14657" s="63"/>
      <c r="H14657" s="106"/>
      <c r="I14657" s="106"/>
    </row>
    <row r="14658" spans="1:9" hidden="1" x14ac:dyDescent="0.25">
      <c r="A14658" s="224"/>
      <c r="B14658" s="56"/>
      <c r="C14658" s="56"/>
      <c r="D14658" s="105"/>
      <c r="E14658" s="66"/>
      <c r="F14658" s="203"/>
      <c r="G14658" s="203"/>
      <c r="H14658" s="106"/>
      <c r="I14658" s="106"/>
    </row>
    <row r="14659" spans="1:9" hidden="1" x14ac:dyDescent="0.25">
      <c r="A14659" s="224"/>
      <c r="B14659" s="71"/>
      <c r="C14659" s="74"/>
      <c r="D14659" s="105"/>
      <c r="E14659" s="66"/>
      <c r="F14659" s="203"/>
      <c r="G14659" s="63"/>
      <c r="H14659" s="106"/>
      <c r="I14659" s="106"/>
    </row>
    <row r="14660" spans="1:9" hidden="1" x14ac:dyDescent="0.25">
      <c r="A14660" s="224"/>
      <c r="B14660" s="68"/>
      <c r="C14660" s="74"/>
      <c r="D14660" s="57"/>
      <c r="E14660" s="66"/>
      <c r="F14660" s="76"/>
      <c r="G14660" s="63"/>
      <c r="H14660" s="106"/>
      <c r="I14660" s="106"/>
    </row>
    <row r="14661" spans="1:9" hidden="1" x14ac:dyDescent="0.25">
      <c r="A14661" s="224"/>
      <c r="B14661" s="56"/>
      <c r="C14661" s="56"/>
      <c r="D14661" s="105"/>
      <c r="E14661" s="66"/>
      <c r="F14661" s="203"/>
      <c r="G14661" s="63"/>
      <c r="H14661" s="106"/>
      <c r="I14661" s="56"/>
    </row>
    <row r="14662" spans="1:9" hidden="1" x14ac:dyDescent="0.25">
      <c r="A14662" s="224"/>
      <c r="B14662" s="56"/>
      <c r="C14662" s="56"/>
      <c r="D14662" s="105"/>
      <c r="E14662" s="66"/>
      <c r="F14662" s="203"/>
      <c r="G14662" s="63"/>
      <c r="H14662" s="106"/>
      <c r="I14662" s="70"/>
    </row>
    <row r="14663" spans="1:9" hidden="1" x14ac:dyDescent="0.25">
      <c r="A14663" s="224"/>
      <c r="B14663" s="56"/>
      <c r="C14663" s="72"/>
      <c r="D14663" s="57"/>
      <c r="E14663" s="86"/>
      <c r="F14663" s="62"/>
      <c r="G14663" s="63"/>
      <c r="H14663" s="106"/>
      <c r="I14663" s="70"/>
    </row>
    <row r="14664" spans="1:9" hidden="1" x14ac:dyDescent="0.25">
      <c r="A14664" s="224"/>
      <c r="B14664" s="95"/>
      <c r="C14664" s="74"/>
      <c r="D14664" s="57"/>
      <c r="E14664" s="66"/>
      <c r="F14664" s="76"/>
      <c r="G14664" s="63"/>
      <c r="H14664" s="106"/>
      <c r="I14664" s="272"/>
    </row>
    <row r="14665" spans="1:9" hidden="1" x14ac:dyDescent="0.25">
      <c r="A14665" s="224"/>
      <c r="B14665" s="95"/>
      <c r="C14665" s="74"/>
      <c r="D14665" s="57"/>
      <c r="E14665" s="66"/>
      <c r="F14665" s="76"/>
      <c r="G14665" s="63"/>
      <c r="H14665" s="106"/>
      <c r="I14665" s="272"/>
    </row>
    <row r="14666" spans="1:9" hidden="1" x14ac:dyDescent="0.25">
      <c r="A14666" s="224"/>
      <c r="B14666" s="56"/>
      <c r="C14666" s="72"/>
      <c r="D14666" s="57"/>
      <c r="E14666" s="86"/>
      <c r="F14666" s="62"/>
      <c r="G14666" s="203"/>
      <c r="H14666" s="106"/>
      <c r="I14666" s="272"/>
    </row>
    <row r="14667" spans="1:9" hidden="1" x14ac:dyDescent="0.25">
      <c r="A14667" s="224"/>
      <c r="B14667" s="56"/>
      <c r="C14667" s="72"/>
      <c r="D14667" s="57"/>
      <c r="E14667" s="86"/>
      <c r="F14667" s="62"/>
      <c r="G14667" s="203"/>
      <c r="H14667" s="106"/>
      <c r="I14667" s="272"/>
    </row>
    <row r="14668" spans="1:9" hidden="1" x14ac:dyDescent="0.25">
      <c r="A14668" s="224"/>
      <c r="B14668" s="56"/>
      <c r="C14668" s="56"/>
      <c r="D14668" s="56"/>
      <c r="E14668" s="72"/>
      <c r="F14668" s="58"/>
      <c r="G14668" s="63"/>
      <c r="H14668" s="106"/>
      <c r="I14668" s="272"/>
    </row>
    <row r="14669" spans="1:9" hidden="1" x14ac:dyDescent="0.25">
      <c r="A14669" s="224"/>
      <c r="B14669" s="249"/>
      <c r="C14669" s="71"/>
      <c r="D14669" s="87"/>
      <c r="E14669" s="86"/>
      <c r="F14669" s="190"/>
      <c r="G14669" s="63"/>
      <c r="H14669" s="106"/>
      <c r="I14669" s="272"/>
    </row>
    <row r="14670" spans="1:9" hidden="1" x14ac:dyDescent="0.25">
      <c r="A14670" s="224"/>
      <c r="B14670" s="68"/>
      <c r="C14670" s="74"/>
      <c r="D14670" s="57"/>
      <c r="E14670" s="66"/>
      <c r="F14670" s="76"/>
      <c r="G14670" s="63"/>
      <c r="H14670" s="106"/>
      <c r="I14670" s="272"/>
    </row>
    <row r="14671" spans="1:9" hidden="1" x14ac:dyDescent="0.25">
      <c r="A14671" s="224"/>
      <c r="B14671" s="95"/>
      <c r="C14671" s="56"/>
      <c r="D14671" s="57"/>
      <c r="E14671" s="66"/>
      <c r="F14671" s="203"/>
      <c r="G14671" s="63"/>
      <c r="H14671" s="106"/>
      <c r="I14671" s="272"/>
    </row>
    <row r="14672" spans="1:9" hidden="1" x14ac:dyDescent="0.25">
      <c r="A14672" s="224"/>
      <c r="B14672" s="56"/>
      <c r="C14672" s="71"/>
      <c r="D14672" s="57"/>
      <c r="E14672" s="66"/>
      <c r="F14672" s="76"/>
      <c r="G14672" s="63"/>
      <c r="H14672" s="106"/>
      <c r="I14672" s="272"/>
    </row>
    <row r="14673" spans="1:9" hidden="1" x14ac:dyDescent="0.25">
      <c r="A14673" s="224"/>
      <c r="B14673" s="56"/>
      <c r="C14673" s="56"/>
      <c r="D14673" s="57"/>
      <c r="E14673" s="66"/>
      <c r="F14673" s="76"/>
      <c r="G14673" s="63"/>
      <c r="H14673" s="106"/>
      <c r="I14673" s="272"/>
    </row>
    <row r="14674" spans="1:9" hidden="1" x14ac:dyDescent="0.25">
      <c r="A14674" s="224"/>
      <c r="B14674" s="56"/>
      <c r="C14674" s="74"/>
      <c r="D14674" s="57"/>
      <c r="E14674" s="66"/>
      <c r="F14674" s="203"/>
      <c r="G14674" s="63"/>
      <c r="H14674" s="64"/>
      <c r="I14674" s="70"/>
    </row>
    <row r="14675" spans="1:9" hidden="1" x14ac:dyDescent="0.25">
      <c r="A14675" s="224"/>
      <c r="B14675" s="56"/>
      <c r="C14675" s="72"/>
      <c r="D14675" s="57"/>
      <c r="E14675" s="86"/>
      <c r="F14675" s="62"/>
      <c r="G14675" s="203"/>
      <c r="H14675" s="106"/>
      <c r="I14675" s="70"/>
    </row>
    <row r="14676" spans="1:9" hidden="1" x14ac:dyDescent="0.25">
      <c r="A14676" s="224"/>
      <c r="B14676" s="56"/>
      <c r="C14676" s="74"/>
      <c r="D14676" s="57"/>
      <c r="E14676" s="66"/>
      <c r="F14676" s="203"/>
      <c r="G14676" s="86"/>
      <c r="H14676" s="106"/>
      <c r="I14676" s="272"/>
    </row>
    <row r="14677" spans="1:9" hidden="1" x14ac:dyDescent="0.25">
      <c r="A14677" s="224"/>
      <c r="B14677" s="55"/>
      <c r="C14677" s="74"/>
      <c r="D14677" s="57"/>
      <c r="E14677" s="66"/>
      <c r="F14677" s="62"/>
      <c r="G14677" s="86"/>
      <c r="H14677" s="106"/>
      <c r="I14677" s="272"/>
    </row>
    <row r="14678" spans="1:9" hidden="1" x14ac:dyDescent="0.25">
      <c r="A14678" s="224"/>
      <c r="B14678" s="56"/>
      <c r="C14678" s="71"/>
      <c r="D14678" s="57"/>
      <c r="E14678" s="66"/>
      <c r="F14678" s="63"/>
      <c r="G14678" s="63"/>
      <c r="H14678" s="106"/>
      <c r="I14678" s="272"/>
    </row>
    <row r="14679" spans="1:9" hidden="1" x14ac:dyDescent="0.25">
      <c r="A14679" s="224"/>
      <c r="B14679" s="56"/>
      <c r="C14679" s="56"/>
      <c r="D14679" s="57"/>
      <c r="E14679" s="66"/>
      <c r="F14679" s="76"/>
      <c r="G14679" s="63"/>
      <c r="H14679" s="106"/>
      <c r="I14679" s="272"/>
    </row>
    <row r="14680" spans="1:9" hidden="1" x14ac:dyDescent="0.25">
      <c r="A14680" s="224"/>
      <c r="B14680" s="56"/>
      <c r="C14680" s="56"/>
      <c r="D14680" s="57"/>
      <c r="E14680" s="86"/>
      <c r="F14680" s="62"/>
      <c r="G14680" s="203"/>
      <c r="H14680" s="64"/>
      <c r="I14680" s="272"/>
    </row>
    <row r="14681" spans="1:9" hidden="1" x14ac:dyDescent="0.25">
      <c r="A14681" s="224"/>
      <c r="B14681" s="56"/>
      <c r="C14681" s="56"/>
      <c r="D14681" s="56"/>
      <c r="E14681" s="72"/>
      <c r="F14681" s="58"/>
      <c r="G14681" s="63"/>
      <c r="H14681" s="106"/>
      <c r="I14681" s="272"/>
    </row>
    <row r="14682" spans="1:9" hidden="1" x14ac:dyDescent="0.25">
      <c r="A14682" s="224"/>
      <c r="B14682" s="56"/>
      <c r="C14682" s="74"/>
      <c r="D14682" s="57"/>
      <c r="E14682" s="66"/>
      <c r="F14682" s="76"/>
      <c r="G14682" s="63"/>
      <c r="H14682" s="106"/>
      <c r="I14682" s="272"/>
    </row>
    <row r="14683" spans="1:9" hidden="1" x14ac:dyDescent="0.25">
      <c r="A14683" s="224"/>
      <c r="B14683" s="56"/>
      <c r="C14683" s="56"/>
      <c r="D14683" s="57"/>
      <c r="E14683" s="66"/>
      <c r="F14683" s="76"/>
      <c r="G14683" s="63"/>
      <c r="H14683" s="106"/>
      <c r="I14683" s="272"/>
    </row>
    <row r="14684" spans="1:9" hidden="1" x14ac:dyDescent="0.25">
      <c r="A14684" s="224"/>
      <c r="B14684" s="56"/>
      <c r="C14684" s="71"/>
      <c r="D14684" s="57"/>
      <c r="E14684" s="66"/>
      <c r="F14684" s="76"/>
      <c r="G14684" s="63"/>
      <c r="H14684" s="106"/>
      <c r="I14684" s="272"/>
    </row>
    <row r="14685" spans="1:9" hidden="1" x14ac:dyDescent="0.25">
      <c r="A14685" s="224"/>
      <c r="B14685" s="56"/>
      <c r="C14685" s="56"/>
      <c r="D14685" s="57"/>
      <c r="E14685" s="66"/>
      <c r="F14685" s="76"/>
      <c r="G14685" s="63"/>
      <c r="H14685" s="106"/>
      <c r="I14685" s="272"/>
    </row>
    <row r="14686" spans="1:9" hidden="1" x14ac:dyDescent="0.25">
      <c r="A14686" s="224"/>
      <c r="B14686" s="56"/>
      <c r="C14686" s="74"/>
      <c r="D14686" s="57"/>
      <c r="E14686" s="66"/>
      <c r="F14686" s="76"/>
      <c r="G14686" s="63"/>
      <c r="H14686" s="106"/>
      <c r="I14686" s="272"/>
    </row>
    <row r="14687" spans="1:9" hidden="1" x14ac:dyDescent="0.25">
      <c r="A14687" s="224"/>
      <c r="B14687" s="56"/>
      <c r="C14687" s="74"/>
      <c r="D14687" s="57"/>
      <c r="E14687" s="66"/>
      <c r="F14687" s="76"/>
      <c r="G14687" s="63"/>
      <c r="H14687" s="106"/>
      <c r="I14687" s="272"/>
    </row>
    <row r="14688" spans="1:9" hidden="1" x14ac:dyDescent="0.25">
      <c r="A14688" s="224"/>
      <c r="B14688" s="56"/>
      <c r="C14688" s="111"/>
      <c r="D14688" s="57"/>
      <c r="E14688" s="86"/>
      <c r="F14688" s="62"/>
      <c r="G14688" s="63"/>
      <c r="H14688" s="106"/>
      <c r="I14688" s="272"/>
    </row>
    <row r="14689" spans="1:9" hidden="1" x14ac:dyDescent="0.25">
      <c r="A14689" s="224"/>
      <c r="B14689" s="56"/>
      <c r="C14689" s="111"/>
      <c r="D14689" s="57"/>
      <c r="E14689" s="66"/>
      <c r="F14689" s="62"/>
      <c r="G14689" s="63"/>
      <c r="H14689" s="106"/>
      <c r="I14689" s="272"/>
    </row>
    <row r="14690" spans="1:9" hidden="1" x14ac:dyDescent="0.25">
      <c r="A14690" s="224"/>
      <c r="B14690" s="95"/>
      <c r="C14690" s="74"/>
      <c r="D14690" s="57"/>
      <c r="E14690" s="66"/>
      <c r="F14690" s="76"/>
      <c r="G14690" s="63"/>
      <c r="H14690" s="106"/>
      <c r="I14690" s="106"/>
    </row>
    <row r="14691" spans="1:9" hidden="1" x14ac:dyDescent="0.25">
      <c r="A14691" s="224"/>
      <c r="B14691" s="55"/>
      <c r="C14691" s="56"/>
      <c r="D14691" s="57"/>
      <c r="E14691" s="86"/>
      <c r="F14691" s="62"/>
      <c r="G14691" s="63"/>
      <c r="H14691" s="106"/>
      <c r="I14691" s="106"/>
    </row>
    <row r="14692" spans="1:9" hidden="1" x14ac:dyDescent="0.25">
      <c r="A14692" s="224"/>
      <c r="B14692" s="68"/>
      <c r="C14692" s="56"/>
      <c r="D14692" s="57"/>
      <c r="E14692" s="66"/>
      <c r="F14692" s="76"/>
      <c r="G14692" s="63"/>
      <c r="H14692" s="64"/>
      <c r="I14692" s="106"/>
    </row>
    <row r="14693" spans="1:9" hidden="1" x14ac:dyDescent="0.25">
      <c r="A14693" s="224"/>
      <c r="B14693" s="95"/>
      <c r="C14693" s="56"/>
      <c r="D14693" s="57"/>
      <c r="E14693" s="66"/>
      <c r="F14693" s="203"/>
      <c r="G14693" s="63"/>
      <c r="H14693" s="64"/>
      <c r="I14693" s="106"/>
    </row>
    <row r="14694" spans="1:9" hidden="1" x14ac:dyDescent="0.25">
      <c r="A14694" s="224"/>
      <c r="B14694" s="56"/>
      <c r="C14694" s="56"/>
      <c r="D14694" s="57"/>
      <c r="E14694" s="86"/>
      <c r="F14694" s="62"/>
      <c r="G14694" s="203"/>
      <c r="H14694" s="64"/>
      <c r="I14694" s="106"/>
    </row>
    <row r="14695" spans="1:9" hidden="1" x14ac:dyDescent="0.25">
      <c r="A14695" s="224"/>
      <c r="B14695" s="56"/>
      <c r="C14695" s="56"/>
      <c r="D14695" s="57"/>
      <c r="E14695" s="66"/>
      <c r="F14695" s="76"/>
      <c r="G14695" s="63"/>
      <c r="H14695" s="64"/>
      <c r="I14695" s="106"/>
    </row>
    <row r="14696" spans="1:9" hidden="1" x14ac:dyDescent="0.25">
      <c r="A14696" s="224"/>
      <c r="B14696" s="56"/>
      <c r="C14696" s="74"/>
      <c r="D14696" s="57"/>
      <c r="E14696" s="66"/>
      <c r="F14696" s="203"/>
      <c r="G14696" s="63"/>
      <c r="H14696" s="64"/>
      <c r="I14696" s="106"/>
    </row>
    <row r="14697" spans="1:9" hidden="1" x14ac:dyDescent="0.25">
      <c r="A14697" s="224"/>
      <c r="B14697" s="56"/>
      <c r="C14697" s="74"/>
      <c r="D14697" s="57"/>
      <c r="E14697" s="66"/>
      <c r="F14697" s="203"/>
      <c r="G14697" s="63"/>
      <c r="H14697" s="106"/>
      <c r="I14697" s="106"/>
    </row>
    <row r="14698" spans="1:9" hidden="1" x14ac:dyDescent="0.25">
      <c r="A14698" s="224"/>
      <c r="B14698" s="95"/>
      <c r="C14698" s="56"/>
      <c r="D14698" s="57"/>
      <c r="E14698" s="66"/>
      <c r="F14698" s="203"/>
      <c r="G14698" s="63"/>
      <c r="H14698" s="106"/>
      <c r="I14698" s="106"/>
    </row>
    <row r="14699" spans="1:9" hidden="1" x14ac:dyDescent="0.25">
      <c r="A14699" s="224"/>
      <c r="B14699" s="56"/>
      <c r="C14699" s="56"/>
      <c r="D14699" s="57"/>
      <c r="E14699" s="86"/>
      <c r="F14699" s="62"/>
      <c r="G14699" s="203"/>
      <c r="H14699" s="64"/>
      <c r="I14699" s="106"/>
    </row>
    <row r="14700" spans="1:9" hidden="1" x14ac:dyDescent="0.25">
      <c r="A14700" s="224"/>
      <c r="B14700" s="56"/>
      <c r="C14700" s="56"/>
      <c r="D14700" s="57"/>
      <c r="E14700" s="86"/>
      <c r="F14700" s="62"/>
      <c r="G14700" s="203"/>
      <c r="H14700" s="64"/>
      <c r="I14700" s="56"/>
    </row>
    <row r="14701" spans="1:9" hidden="1" x14ac:dyDescent="0.25">
      <c r="A14701" s="224"/>
      <c r="B14701" s="55"/>
      <c r="C14701" s="72"/>
      <c r="D14701" s="57"/>
      <c r="E14701" s="66"/>
      <c r="F14701" s="62"/>
      <c r="G14701" s="63"/>
      <c r="H14701" s="64"/>
      <c r="I14701" s="56"/>
    </row>
    <row r="14702" spans="1:9" hidden="1" x14ac:dyDescent="0.25">
      <c r="A14702" s="224"/>
      <c r="B14702" s="56"/>
      <c r="C14702" s="56"/>
      <c r="D14702" s="57"/>
      <c r="E14702" s="86"/>
      <c r="F14702" s="62"/>
      <c r="G14702" s="203"/>
      <c r="H14702" s="64"/>
      <c r="I14702" s="56"/>
    </row>
    <row r="14703" spans="1:9" hidden="1" x14ac:dyDescent="0.25">
      <c r="A14703" s="224"/>
      <c r="B14703" s="60"/>
      <c r="C14703" s="56"/>
      <c r="D14703" s="57"/>
      <c r="E14703" s="66"/>
      <c r="F14703" s="76"/>
      <c r="G14703" s="63"/>
      <c r="H14703" s="106"/>
      <c r="I14703" s="56"/>
    </row>
    <row r="14704" spans="1:9" hidden="1" x14ac:dyDescent="0.25">
      <c r="A14704" s="224"/>
      <c r="B14704" s="65"/>
      <c r="C14704" s="194"/>
      <c r="D14704" s="105"/>
      <c r="E14704" s="66"/>
      <c r="F14704" s="203"/>
      <c r="G14704" s="63"/>
      <c r="H14704" s="64"/>
      <c r="I14704" s="56"/>
    </row>
    <row r="14705" spans="1:9" hidden="1" x14ac:dyDescent="0.25">
      <c r="A14705" s="224"/>
      <c r="B14705" s="55"/>
      <c r="C14705" s="72"/>
      <c r="D14705" s="57"/>
      <c r="E14705" s="86"/>
      <c r="F14705" s="62"/>
      <c r="G14705" s="203"/>
      <c r="H14705" s="106"/>
      <c r="I14705" s="56"/>
    </row>
    <row r="14706" spans="1:9" hidden="1" x14ac:dyDescent="0.25">
      <c r="A14706" s="224"/>
      <c r="B14706" s="56"/>
      <c r="C14706" s="56"/>
      <c r="D14706" s="57"/>
      <c r="E14706" s="66"/>
      <c r="F14706" s="62"/>
      <c r="G14706" s="63"/>
      <c r="H14706" s="106"/>
      <c r="I14706" s="56"/>
    </row>
    <row r="14707" spans="1:9" hidden="1" x14ac:dyDescent="0.25">
      <c r="A14707" s="224"/>
      <c r="B14707" s="55"/>
      <c r="C14707" s="56"/>
      <c r="D14707" s="57"/>
      <c r="E14707" s="66"/>
      <c r="F14707" s="62"/>
      <c r="G14707" s="63"/>
      <c r="H14707" s="64"/>
      <c r="I14707" s="56"/>
    </row>
    <row r="14708" spans="1:9" hidden="1" x14ac:dyDescent="0.25">
      <c r="A14708" s="224"/>
      <c r="B14708" s="71"/>
      <c r="C14708" s="74"/>
      <c r="D14708" s="105"/>
      <c r="E14708" s="66"/>
      <c r="F14708" s="203"/>
      <c r="G14708" s="63"/>
      <c r="H14708" s="64"/>
      <c r="I14708" s="56"/>
    </row>
    <row r="14709" spans="1:9" hidden="1" x14ac:dyDescent="0.25">
      <c r="A14709" s="224"/>
      <c r="B14709" s="56"/>
      <c r="C14709" s="56"/>
      <c r="D14709" s="57"/>
      <c r="E14709" s="86"/>
      <c r="F14709" s="62"/>
      <c r="G14709" s="203"/>
      <c r="H14709" s="106"/>
      <c r="I14709" s="56"/>
    </row>
    <row r="14710" spans="1:9" hidden="1" x14ac:dyDescent="0.25">
      <c r="A14710" s="224"/>
      <c r="B14710" s="56"/>
      <c r="C14710" s="56"/>
      <c r="D14710" s="56"/>
      <c r="E14710" s="56"/>
      <c r="F14710" s="58"/>
      <c r="G14710" s="203"/>
      <c r="H14710" s="106"/>
      <c r="I14710" s="56"/>
    </row>
    <row r="14711" spans="1:9" hidden="1" x14ac:dyDescent="0.25">
      <c r="A14711" s="224"/>
      <c r="B14711" s="55"/>
      <c r="C14711" s="74"/>
      <c r="D14711" s="57"/>
      <c r="E14711" s="66"/>
      <c r="F14711" s="62"/>
      <c r="G14711" s="63"/>
      <c r="H14711" s="106"/>
      <c r="I14711" s="56"/>
    </row>
    <row r="14712" spans="1:9" hidden="1" x14ac:dyDescent="0.25">
      <c r="A14712" s="224"/>
      <c r="B14712" s="56"/>
      <c r="C14712" s="56"/>
      <c r="D14712" s="57"/>
      <c r="E14712" s="56"/>
      <c r="F14712" s="76"/>
      <c r="G14712" s="62"/>
      <c r="H14712" s="106"/>
      <c r="I14712" s="56"/>
    </row>
    <row r="14713" spans="1:9" hidden="1" x14ac:dyDescent="0.25">
      <c r="A14713" s="224"/>
      <c r="B14713" s="56"/>
      <c r="C14713" s="56"/>
      <c r="D14713" s="56"/>
      <c r="E14713" s="56"/>
      <c r="F14713" s="58"/>
      <c r="G14713" s="203"/>
      <c r="H14713" s="106"/>
      <c r="I14713" s="56"/>
    </row>
    <row r="14714" spans="1:9" hidden="1" x14ac:dyDescent="0.25">
      <c r="A14714" s="224"/>
      <c r="B14714" s="56"/>
      <c r="C14714" s="56"/>
      <c r="D14714" s="56"/>
      <c r="E14714" s="56"/>
      <c r="F14714" s="58"/>
      <c r="G14714" s="203"/>
      <c r="H14714" s="106"/>
      <c r="I14714" s="56"/>
    </row>
    <row r="14715" spans="1:9" hidden="1" x14ac:dyDescent="0.25">
      <c r="A14715" s="224"/>
      <c r="B14715" s="56"/>
      <c r="C14715" s="56"/>
      <c r="D14715" s="56"/>
      <c r="E14715" s="56"/>
      <c r="F14715" s="58"/>
      <c r="G14715" s="203"/>
      <c r="H14715" s="106"/>
      <c r="I14715" s="56"/>
    </row>
    <row r="14716" spans="1:9" hidden="1" x14ac:dyDescent="0.25">
      <c r="A14716" s="224"/>
      <c r="B14716" s="56"/>
      <c r="C14716" s="56"/>
      <c r="D14716" s="56"/>
      <c r="E14716" s="56"/>
      <c r="F14716" s="58"/>
      <c r="G14716" s="203"/>
      <c r="H14716" s="106"/>
      <c r="I14716" s="70"/>
    </row>
    <row r="14717" spans="1:9" hidden="1" x14ac:dyDescent="0.25">
      <c r="A14717" s="224"/>
      <c r="B14717" s="56"/>
      <c r="C14717" s="56"/>
      <c r="D14717" s="57"/>
      <c r="E14717" s="86"/>
      <c r="F14717" s="62"/>
      <c r="G14717" s="203"/>
      <c r="H14717" s="106"/>
      <c r="I14717" s="272"/>
    </row>
    <row r="14718" spans="1:9" hidden="1" x14ac:dyDescent="0.25">
      <c r="A14718" s="224"/>
      <c r="B14718" s="68"/>
      <c r="C14718" s="74"/>
      <c r="D14718" s="57"/>
      <c r="E14718" s="66"/>
      <c r="F14718" s="76"/>
      <c r="G14718" s="63"/>
      <c r="H14718" s="106"/>
      <c r="I14718" s="272"/>
    </row>
    <row r="14719" spans="1:9" hidden="1" x14ac:dyDescent="0.25">
      <c r="A14719" s="224"/>
      <c r="B14719" s="56"/>
      <c r="C14719" s="56"/>
      <c r="D14719" s="57"/>
      <c r="E14719" s="66"/>
      <c r="F14719" s="76"/>
      <c r="G14719" s="63"/>
      <c r="H14719" s="106"/>
      <c r="I14719" s="272"/>
    </row>
    <row r="14720" spans="1:9" hidden="1" x14ac:dyDescent="0.25">
      <c r="A14720" s="224"/>
      <c r="B14720" s="56"/>
      <c r="C14720" s="74"/>
      <c r="D14720" s="105"/>
      <c r="E14720" s="66"/>
      <c r="F14720" s="62"/>
      <c r="G14720" s="63"/>
      <c r="H14720" s="64"/>
      <c r="I14720" s="272"/>
    </row>
    <row r="14721" spans="1:9" hidden="1" x14ac:dyDescent="0.25">
      <c r="A14721" s="224"/>
      <c r="B14721" s="56"/>
      <c r="C14721" s="56"/>
      <c r="D14721" s="56"/>
      <c r="E14721" s="72"/>
      <c r="F14721" s="58"/>
      <c r="G14721" s="63"/>
      <c r="H14721" s="106"/>
      <c r="I14721" s="272"/>
    </row>
    <row r="14722" spans="1:9" hidden="1" x14ac:dyDescent="0.25">
      <c r="A14722" s="224"/>
      <c r="B14722" s="55"/>
      <c r="C14722" s="55"/>
      <c r="D14722" s="57"/>
      <c r="E14722" s="66"/>
      <c r="F14722" s="76"/>
      <c r="G14722" s="63"/>
      <c r="H14722" s="106"/>
      <c r="I14722" s="272"/>
    </row>
    <row r="14723" spans="1:9" hidden="1" x14ac:dyDescent="0.25">
      <c r="A14723" s="224"/>
      <c r="B14723" s="249"/>
      <c r="C14723" s="56"/>
      <c r="D14723" s="105"/>
      <c r="E14723" s="66"/>
      <c r="F14723" s="207"/>
      <c r="G14723" s="63"/>
      <c r="H14723" s="106"/>
      <c r="I14723" s="272"/>
    </row>
    <row r="14724" spans="1:9" hidden="1" x14ac:dyDescent="0.25">
      <c r="A14724" s="224"/>
      <c r="B14724" s="56"/>
      <c r="C14724" s="56"/>
      <c r="D14724" s="57"/>
      <c r="E14724" s="86"/>
      <c r="F14724" s="62"/>
      <c r="G14724" s="63"/>
      <c r="H14724" s="106"/>
      <c r="I14724" s="272"/>
    </row>
    <row r="14725" spans="1:9" hidden="1" x14ac:dyDescent="0.25">
      <c r="A14725" s="224"/>
      <c r="B14725" s="56"/>
      <c r="C14725" s="56"/>
      <c r="D14725" s="105"/>
      <c r="E14725" s="66"/>
      <c r="F14725" s="482"/>
      <c r="G14725" s="63"/>
      <c r="H14725" s="106"/>
      <c r="I14725" s="272"/>
    </row>
    <row r="14726" spans="1:9" hidden="1" x14ac:dyDescent="0.25">
      <c r="A14726" s="224"/>
      <c r="B14726" s="60"/>
      <c r="C14726" s="56"/>
      <c r="D14726" s="57"/>
      <c r="E14726" s="66"/>
      <c r="F14726" s="76"/>
      <c r="G14726" s="63"/>
      <c r="H14726" s="106"/>
      <c r="I14726" s="272"/>
    </row>
    <row r="14727" spans="1:9" hidden="1" x14ac:dyDescent="0.25">
      <c r="A14727" s="224"/>
      <c r="B14727" s="95"/>
      <c r="C14727" s="56"/>
      <c r="D14727" s="57"/>
      <c r="E14727" s="66"/>
      <c r="F14727" s="203"/>
      <c r="G14727" s="63"/>
      <c r="H14727" s="64"/>
      <c r="I14727" s="272"/>
    </row>
    <row r="14728" spans="1:9" hidden="1" x14ac:dyDescent="0.25">
      <c r="A14728" s="224"/>
      <c r="B14728" s="56"/>
      <c r="C14728" s="56"/>
      <c r="D14728" s="57"/>
      <c r="E14728" s="86"/>
      <c r="F14728" s="62"/>
      <c r="G14728" s="203"/>
      <c r="H14728" s="64"/>
      <c r="I14728" s="272"/>
    </row>
    <row r="14729" spans="1:9" hidden="1" x14ac:dyDescent="0.25">
      <c r="A14729" s="224"/>
      <c r="B14729" s="56"/>
      <c r="C14729" s="71"/>
      <c r="D14729" s="57"/>
      <c r="E14729" s="66"/>
      <c r="F14729" s="76"/>
      <c r="G14729" s="63"/>
      <c r="H14729" s="64"/>
      <c r="I14729" s="272"/>
    </row>
    <row r="14730" spans="1:9" hidden="1" x14ac:dyDescent="0.25">
      <c r="A14730" s="224"/>
      <c r="B14730" s="56"/>
      <c r="C14730" s="72"/>
      <c r="D14730" s="57"/>
      <c r="E14730" s="86"/>
      <c r="F14730" s="62"/>
      <c r="G14730" s="203"/>
      <c r="H14730" s="106"/>
      <c r="I14730" s="272"/>
    </row>
    <row r="14731" spans="1:9" hidden="1" x14ac:dyDescent="0.25">
      <c r="A14731" s="224"/>
      <c r="B14731" s="95"/>
      <c r="C14731" s="56"/>
      <c r="D14731" s="57"/>
      <c r="E14731" s="66"/>
      <c r="F14731" s="203"/>
      <c r="G14731" s="203"/>
      <c r="H14731" s="106"/>
      <c r="I14731" s="272"/>
    </row>
    <row r="14732" spans="1:9" hidden="1" x14ac:dyDescent="0.25">
      <c r="A14732" s="224"/>
      <c r="B14732" s="55"/>
      <c r="C14732" s="56"/>
      <c r="D14732" s="57"/>
      <c r="E14732" s="86"/>
      <c r="F14732" s="62"/>
      <c r="G14732" s="63"/>
      <c r="H14732" s="106"/>
      <c r="I14732" s="272"/>
    </row>
    <row r="14733" spans="1:9" hidden="1" x14ac:dyDescent="0.25">
      <c r="A14733" s="224"/>
      <c r="B14733" s="55"/>
      <c r="C14733" s="74"/>
      <c r="D14733" s="57"/>
      <c r="E14733" s="66"/>
      <c r="F14733" s="62"/>
      <c r="G14733" s="86"/>
      <c r="H14733" s="106"/>
      <c r="I14733" s="272"/>
    </row>
    <row r="14734" spans="1:9" hidden="1" x14ac:dyDescent="0.25">
      <c r="A14734" s="224"/>
      <c r="B14734" s="95"/>
      <c r="C14734" s="74"/>
      <c r="D14734" s="57"/>
      <c r="E14734" s="66"/>
      <c r="F14734" s="76"/>
      <c r="G14734" s="63"/>
      <c r="H14734" s="106"/>
      <c r="I14734" s="272"/>
    </row>
    <row r="14735" spans="1:9" hidden="1" x14ac:dyDescent="0.25">
      <c r="A14735" s="224"/>
      <c r="B14735" s="55"/>
      <c r="C14735" s="56"/>
      <c r="D14735" s="57"/>
      <c r="E14735" s="86"/>
      <c r="F14735" s="62"/>
      <c r="G14735" s="63"/>
      <c r="H14735" s="106"/>
      <c r="I14735" s="272"/>
    </row>
    <row r="14736" spans="1:9" hidden="1" x14ac:dyDescent="0.25">
      <c r="A14736" s="224"/>
      <c r="B14736" s="95"/>
      <c r="C14736" s="56"/>
      <c r="D14736" s="57"/>
      <c r="E14736" s="66"/>
      <c r="F14736" s="203"/>
      <c r="G14736" s="63"/>
      <c r="H14736" s="64"/>
      <c r="I14736" s="106"/>
    </row>
    <row r="14737" spans="1:9" hidden="1" x14ac:dyDescent="0.25">
      <c r="A14737" s="224"/>
      <c r="B14737" s="95"/>
      <c r="C14737" s="56"/>
      <c r="D14737" s="57"/>
      <c r="E14737" s="66"/>
      <c r="F14737" s="203"/>
      <c r="G14737" s="63"/>
      <c r="H14737" s="106"/>
      <c r="I14737" s="106"/>
    </row>
    <row r="14738" spans="1:9" hidden="1" x14ac:dyDescent="0.25">
      <c r="A14738" s="224"/>
      <c r="B14738" s="55"/>
      <c r="C14738" s="56"/>
      <c r="D14738" s="57"/>
      <c r="E14738" s="86"/>
      <c r="F14738" s="62"/>
      <c r="G14738" s="63"/>
      <c r="H14738" s="64"/>
      <c r="I14738" s="106"/>
    </row>
    <row r="14739" spans="1:9" hidden="1" x14ac:dyDescent="0.25">
      <c r="A14739" s="224"/>
      <c r="B14739" s="56"/>
      <c r="C14739" s="56"/>
      <c r="D14739" s="57"/>
      <c r="E14739" s="86"/>
      <c r="F14739" s="62"/>
      <c r="G14739" s="203"/>
      <c r="H14739" s="64"/>
      <c r="I14739" s="106"/>
    </row>
    <row r="14740" spans="1:9" hidden="1" x14ac:dyDescent="0.25">
      <c r="A14740" s="224"/>
      <c r="B14740" s="56"/>
      <c r="C14740" s="56"/>
      <c r="D14740" s="57"/>
      <c r="E14740" s="66"/>
      <c r="F14740" s="76"/>
      <c r="G14740" s="63"/>
      <c r="H14740" s="64"/>
      <c r="I14740" s="106"/>
    </row>
    <row r="14741" spans="1:9" hidden="1" x14ac:dyDescent="0.25">
      <c r="A14741" s="224"/>
      <c r="B14741" s="68"/>
      <c r="C14741" s="56"/>
      <c r="D14741" s="57"/>
      <c r="E14741" s="66"/>
      <c r="F14741" s="76"/>
      <c r="G14741" s="63"/>
      <c r="H14741" s="64"/>
      <c r="I14741" s="106"/>
    </row>
    <row r="14742" spans="1:9" hidden="1" x14ac:dyDescent="0.25">
      <c r="A14742" s="224"/>
      <c r="B14742" s="95"/>
      <c r="C14742" s="56"/>
      <c r="D14742" s="57"/>
      <c r="E14742" s="66"/>
      <c r="F14742" s="76"/>
      <c r="G14742" s="63"/>
      <c r="H14742" s="64"/>
      <c r="I14742" s="106"/>
    </row>
    <row r="14743" spans="1:9" hidden="1" x14ac:dyDescent="0.25">
      <c r="A14743" s="224"/>
      <c r="B14743" s="95"/>
      <c r="C14743" s="56"/>
      <c r="D14743" s="57"/>
      <c r="E14743" s="66"/>
      <c r="F14743" s="76"/>
      <c r="G14743" s="63"/>
      <c r="H14743" s="64"/>
      <c r="I14743" s="106"/>
    </row>
    <row r="14744" spans="1:9" hidden="1" x14ac:dyDescent="0.25">
      <c r="A14744" s="224"/>
      <c r="B14744" s="71"/>
      <c r="C14744" s="74"/>
      <c r="D14744" s="105"/>
      <c r="E14744" s="66"/>
      <c r="F14744" s="203"/>
      <c r="G14744" s="63"/>
      <c r="H14744" s="106"/>
      <c r="I14744" s="106"/>
    </row>
    <row r="14745" spans="1:9" hidden="1" x14ac:dyDescent="0.25">
      <c r="A14745" s="224"/>
      <c r="B14745" s="56"/>
      <c r="C14745" s="74"/>
      <c r="D14745" s="57"/>
      <c r="E14745" s="66"/>
      <c r="F14745" s="203"/>
      <c r="G14745" s="63"/>
      <c r="H14745" s="106"/>
      <c r="I14745" s="106"/>
    </row>
    <row r="14746" spans="1:9" hidden="1" x14ac:dyDescent="0.25">
      <c r="A14746" s="224"/>
      <c r="B14746" s="56"/>
      <c r="C14746" s="56"/>
      <c r="D14746" s="57"/>
      <c r="E14746" s="66"/>
      <c r="F14746" s="203"/>
      <c r="G14746" s="63"/>
      <c r="H14746" s="106"/>
      <c r="I14746" s="106"/>
    </row>
    <row r="14747" spans="1:9" hidden="1" x14ac:dyDescent="0.25">
      <c r="A14747" s="224"/>
      <c r="B14747" s="56"/>
      <c r="C14747" s="56"/>
      <c r="D14747" s="57"/>
      <c r="E14747" s="86"/>
      <c r="F14747" s="62"/>
      <c r="G14747" s="63"/>
      <c r="H14747" s="64"/>
      <c r="I14747" s="106"/>
    </row>
    <row r="14748" spans="1:9" hidden="1" x14ac:dyDescent="0.25">
      <c r="A14748" s="224"/>
      <c r="B14748" s="56"/>
      <c r="C14748" s="75"/>
      <c r="D14748" s="57"/>
      <c r="E14748" s="86"/>
      <c r="F14748" s="62"/>
      <c r="G14748" s="63"/>
      <c r="H14748" s="64"/>
      <c r="I14748" s="106"/>
    </row>
    <row r="14749" spans="1:9" hidden="1" x14ac:dyDescent="0.25">
      <c r="A14749" s="224"/>
      <c r="B14749" s="56"/>
      <c r="C14749" s="56"/>
      <c r="D14749" s="57"/>
      <c r="E14749" s="66"/>
      <c r="F14749" s="62"/>
      <c r="G14749" s="63"/>
      <c r="H14749" s="64"/>
      <c r="I14749" s="106"/>
    </row>
    <row r="14750" spans="1:9" hidden="1" x14ac:dyDescent="0.25">
      <c r="A14750" s="224"/>
      <c r="B14750" s="55"/>
      <c r="C14750" s="72"/>
      <c r="D14750" s="57"/>
      <c r="E14750" s="86"/>
      <c r="F14750" s="62"/>
      <c r="G14750" s="63"/>
      <c r="H14750" s="64"/>
      <c r="I14750" s="106"/>
    </row>
    <row r="14751" spans="1:9" hidden="1" x14ac:dyDescent="0.25">
      <c r="A14751" s="224"/>
      <c r="B14751" s="56"/>
      <c r="C14751" s="56"/>
      <c r="D14751" s="105"/>
      <c r="E14751" s="66"/>
      <c r="F14751" s="203"/>
      <c r="G14751" s="63"/>
      <c r="H14751" s="64"/>
      <c r="I14751" s="56"/>
    </row>
    <row r="14752" spans="1:9" hidden="1" x14ac:dyDescent="0.25">
      <c r="A14752" s="224"/>
      <c r="B14752" s="56"/>
      <c r="C14752" s="56"/>
      <c r="D14752" s="57"/>
      <c r="E14752" s="86"/>
      <c r="F14752" s="62"/>
      <c r="G14752" s="63"/>
      <c r="H14752" s="64"/>
      <c r="I14752" s="70"/>
    </row>
    <row r="14753" spans="1:9" hidden="1" x14ac:dyDescent="0.25">
      <c r="A14753" s="224"/>
      <c r="B14753" s="56"/>
      <c r="C14753" s="56"/>
      <c r="D14753" s="57"/>
      <c r="E14753" s="86"/>
      <c r="F14753" s="62"/>
      <c r="G14753" s="203"/>
      <c r="H14753" s="64"/>
      <c r="I14753" s="272"/>
    </row>
    <row r="14754" spans="1:9" hidden="1" x14ac:dyDescent="0.25">
      <c r="A14754" s="224"/>
      <c r="B14754" s="56"/>
      <c r="C14754" s="56"/>
      <c r="D14754" s="57"/>
      <c r="E14754" s="86"/>
      <c r="F14754" s="62"/>
      <c r="G14754" s="203"/>
      <c r="H14754" s="106"/>
      <c r="I14754" s="272"/>
    </row>
    <row r="14755" spans="1:9" hidden="1" x14ac:dyDescent="0.25">
      <c r="A14755" s="224"/>
      <c r="B14755" s="56"/>
      <c r="C14755" s="56"/>
      <c r="D14755" s="105"/>
      <c r="E14755" s="66"/>
      <c r="F14755" s="62"/>
      <c r="G14755" s="63"/>
      <c r="H14755" s="64"/>
      <c r="I14755" s="272"/>
    </row>
    <row r="14756" spans="1:9" hidden="1" x14ac:dyDescent="0.25">
      <c r="A14756" s="224"/>
      <c r="B14756" s="95"/>
      <c r="C14756" s="56"/>
      <c r="D14756" s="57"/>
      <c r="E14756" s="66"/>
      <c r="F14756" s="203"/>
      <c r="G14756" s="63"/>
      <c r="H14756" s="64"/>
      <c r="I14756" s="272"/>
    </row>
    <row r="14757" spans="1:9" hidden="1" x14ac:dyDescent="0.25">
      <c r="A14757" s="224"/>
      <c r="B14757" s="60"/>
      <c r="C14757" s="56"/>
      <c r="D14757" s="57"/>
      <c r="E14757" s="66"/>
      <c r="F14757" s="76"/>
      <c r="G14757" s="63"/>
      <c r="H14757" s="64"/>
      <c r="I14757" s="272"/>
    </row>
    <row r="14758" spans="1:9" hidden="1" x14ac:dyDescent="0.25">
      <c r="A14758" s="224"/>
      <c r="B14758" s="249"/>
      <c r="C14758" s="56"/>
      <c r="D14758" s="105"/>
      <c r="E14758" s="66"/>
      <c r="F14758" s="207"/>
      <c r="G14758" s="63"/>
      <c r="H14758" s="64"/>
      <c r="I14758" s="272"/>
    </row>
    <row r="14759" spans="1:9" hidden="1" x14ac:dyDescent="0.25">
      <c r="A14759" s="224"/>
      <c r="B14759" s="55"/>
      <c r="C14759" s="74"/>
      <c r="D14759" s="57"/>
      <c r="E14759" s="66"/>
      <c r="F14759" s="62"/>
      <c r="G14759" s="86"/>
      <c r="H14759" s="106"/>
      <c r="I14759" s="272"/>
    </row>
    <row r="14760" spans="1:9" hidden="1" x14ac:dyDescent="0.25">
      <c r="A14760" s="224"/>
      <c r="B14760" s="56"/>
      <c r="C14760" s="71"/>
      <c r="D14760" s="57"/>
      <c r="E14760" s="66"/>
      <c r="F14760" s="63"/>
      <c r="G14760" s="63"/>
      <c r="H14760" s="106"/>
      <c r="I14760" s="272"/>
    </row>
    <row r="14761" spans="1:9" hidden="1" x14ac:dyDescent="0.25">
      <c r="A14761" s="224"/>
      <c r="B14761" s="55"/>
      <c r="C14761" s="56"/>
      <c r="D14761" s="57"/>
      <c r="E14761" s="86"/>
      <c r="F14761" s="62"/>
      <c r="G14761" s="63"/>
      <c r="H14761" s="106"/>
      <c r="I14761" s="272"/>
    </row>
    <row r="14762" spans="1:9" hidden="1" x14ac:dyDescent="0.25">
      <c r="A14762" s="224"/>
      <c r="B14762" s="68"/>
      <c r="C14762" s="56"/>
      <c r="D14762" s="57"/>
      <c r="E14762" s="86"/>
      <c r="F14762" s="62"/>
      <c r="G14762" s="203"/>
      <c r="H14762" s="64"/>
      <c r="I14762" s="272"/>
    </row>
    <row r="14763" spans="1:9" hidden="1" x14ac:dyDescent="0.25">
      <c r="A14763" s="224"/>
      <c r="B14763" s="56"/>
      <c r="C14763" s="56"/>
      <c r="D14763" s="57"/>
      <c r="E14763" s="86"/>
      <c r="F14763" s="62"/>
      <c r="G14763" s="63"/>
      <c r="H14763" s="64"/>
      <c r="I14763" s="272"/>
    </row>
    <row r="14764" spans="1:9" hidden="1" x14ac:dyDescent="0.25">
      <c r="A14764" s="224"/>
      <c r="B14764" s="56"/>
      <c r="C14764" s="56"/>
      <c r="D14764" s="57"/>
      <c r="E14764" s="86"/>
      <c r="F14764" s="62"/>
      <c r="G14764" s="203"/>
      <c r="H14764" s="106"/>
      <c r="I14764" s="272"/>
    </row>
    <row r="14765" spans="1:9" hidden="1" x14ac:dyDescent="0.25">
      <c r="A14765" s="224"/>
      <c r="B14765" s="56"/>
      <c r="C14765" s="56"/>
      <c r="D14765" s="57"/>
      <c r="E14765" s="66"/>
      <c r="F14765" s="76"/>
      <c r="G14765" s="63"/>
      <c r="H14765" s="106"/>
      <c r="I14765" s="272"/>
    </row>
    <row r="14766" spans="1:9" hidden="1" x14ac:dyDescent="0.25">
      <c r="A14766" s="224"/>
      <c r="B14766" s="95"/>
      <c r="C14766" s="56"/>
      <c r="D14766" s="57"/>
      <c r="E14766" s="66"/>
      <c r="F14766" s="76"/>
      <c r="G14766" s="63"/>
      <c r="H14766" s="64"/>
      <c r="I14766" s="272"/>
    </row>
    <row r="14767" spans="1:9" hidden="1" x14ac:dyDescent="0.25">
      <c r="A14767" s="224"/>
      <c r="B14767" s="71"/>
      <c r="C14767" s="74"/>
      <c r="D14767" s="105"/>
      <c r="E14767" s="66"/>
      <c r="F14767" s="203"/>
      <c r="G14767" s="63"/>
      <c r="H14767" s="64"/>
      <c r="I14767" s="272"/>
    </row>
    <row r="14768" spans="1:9" hidden="1" x14ac:dyDescent="0.25">
      <c r="A14768" s="224"/>
      <c r="B14768" s="56"/>
      <c r="C14768" s="74"/>
      <c r="D14768" s="57"/>
      <c r="E14768" s="66"/>
      <c r="F14768" s="203"/>
      <c r="G14768" s="63"/>
      <c r="H14768" s="106"/>
      <c r="I14768" s="272"/>
    </row>
    <row r="14769" spans="1:9" hidden="1" x14ac:dyDescent="0.25">
      <c r="A14769" s="224"/>
      <c r="B14769" s="56"/>
      <c r="C14769" s="56"/>
      <c r="D14769" s="57"/>
      <c r="E14769" s="66"/>
      <c r="F14769" s="62"/>
      <c r="G14769" s="63"/>
      <c r="H14769" s="106"/>
      <c r="I14769" s="106"/>
    </row>
    <row r="14770" spans="1:9" hidden="1" x14ac:dyDescent="0.25">
      <c r="A14770" s="224"/>
      <c r="B14770" s="56"/>
      <c r="C14770" s="74"/>
      <c r="D14770" s="57"/>
      <c r="E14770" s="66"/>
      <c r="F14770" s="203"/>
      <c r="G14770" s="63"/>
      <c r="H14770" s="64"/>
      <c r="I14770" s="106"/>
    </row>
    <row r="14771" spans="1:9" hidden="1" x14ac:dyDescent="0.25">
      <c r="A14771" s="224"/>
      <c r="B14771" s="56"/>
      <c r="C14771" s="74"/>
      <c r="D14771" s="105"/>
      <c r="E14771" s="66"/>
      <c r="F14771" s="203"/>
      <c r="G14771" s="63"/>
      <c r="H14771" s="64"/>
      <c r="I14771" s="106"/>
    </row>
    <row r="14772" spans="1:9" hidden="1" x14ac:dyDescent="0.25">
      <c r="A14772" s="224"/>
      <c r="B14772" s="56"/>
      <c r="C14772" s="56"/>
      <c r="D14772" s="57"/>
      <c r="E14772" s="86"/>
      <c r="F14772" s="62"/>
      <c r="G14772" s="63"/>
      <c r="H14772" s="106"/>
      <c r="I14772" s="106"/>
    </row>
    <row r="14773" spans="1:9" hidden="1" x14ac:dyDescent="0.25">
      <c r="A14773" s="224"/>
      <c r="B14773" s="56"/>
      <c r="C14773" s="56"/>
      <c r="D14773" s="57"/>
      <c r="E14773" s="86"/>
      <c r="F14773" s="62"/>
      <c r="G14773" s="63"/>
      <c r="H14773" s="106"/>
      <c r="I14773" s="106"/>
    </row>
    <row r="14774" spans="1:9" hidden="1" x14ac:dyDescent="0.25">
      <c r="A14774" s="224"/>
      <c r="B14774" s="56"/>
      <c r="C14774" s="56"/>
      <c r="D14774" s="57"/>
      <c r="E14774" s="66"/>
      <c r="F14774" s="76"/>
      <c r="G14774" s="63"/>
      <c r="H14774" s="64"/>
      <c r="I14774" s="106"/>
    </row>
    <row r="14775" spans="1:9" hidden="1" x14ac:dyDescent="0.25">
      <c r="A14775" s="224"/>
      <c r="B14775" s="56"/>
      <c r="C14775" s="178"/>
      <c r="D14775" s="57"/>
      <c r="E14775" s="66"/>
      <c r="F14775" s="203"/>
      <c r="G14775" s="63"/>
      <c r="H14775" s="64"/>
      <c r="I14775" s="106"/>
    </row>
    <row r="14776" spans="1:9" hidden="1" x14ac:dyDescent="0.25">
      <c r="A14776" s="224"/>
      <c r="B14776" s="56"/>
      <c r="C14776" s="56"/>
      <c r="D14776" s="57"/>
      <c r="E14776" s="66"/>
      <c r="F14776" s="76"/>
      <c r="G14776" s="63"/>
      <c r="H14776" s="106"/>
      <c r="I14776" s="70"/>
    </row>
    <row r="14777" spans="1:9" hidden="1" x14ac:dyDescent="0.25">
      <c r="A14777" s="224"/>
      <c r="B14777" s="56"/>
      <c r="C14777" s="56"/>
      <c r="D14777" s="57"/>
      <c r="E14777" s="66"/>
      <c r="F14777" s="76"/>
      <c r="G14777" s="203"/>
      <c r="H14777" s="64"/>
      <c r="I14777" s="272"/>
    </row>
    <row r="14778" spans="1:9" hidden="1" x14ac:dyDescent="0.25">
      <c r="A14778" s="224"/>
      <c r="B14778" s="60"/>
      <c r="C14778" s="56"/>
      <c r="D14778" s="57"/>
      <c r="E14778" s="66"/>
      <c r="F14778" s="76"/>
      <c r="G14778" s="63"/>
      <c r="H14778" s="64"/>
      <c r="I14778" s="272"/>
    </row>
    <row r="14779" spans="1:9" hidden="1" x14ac:dyDescent="0.25">
      <c r="A14779" s="224"/>
      <c r="B14779" s="56"/>
      <c r="C14779" s="178"/>
      <c r="D14779" s="57"/>
      <c r="E14779" s="66"/>
      <c r="F14779" s="203"/>
      <c r="G14779" s="63"/>
      <c r="H14779" s="64"/>
      <c r="I14779" s="272"/>
    </row>
    <row r="14780" spans="1:9" hidden="1" x14ac:dyDescent="0.25">
      <c r="A14780" s="224"/>
      <c r="B14780" s="56"/>
      <c r="C14780" s="56"/>
      <c r="D14780" s="57"/>
      <c r="E14780" s="66"/>
      <c r="F14780" s="76"/>
      <c r="G14780" s="63"/>
      <c r="H14780" s="64"/>
      <c r="I14780" s="272"/>
    </row>
    <row r="14781" spans="1:9" hidden="1" x14ac:dyDescent="0.25">
      <c r="A14781" s="224"/>
      <c r="B14781" s="56"/>
      <c r="C14781" s="56"/>
      <c r="D14781" s="57"/>
      <c r="E14781" s="66"/>
      <c r="F14781" s="246"/>
      <c r="G14781" s="63"/>
      <c r="H14781" s="64"/>
      <c r="I14781" s="272"/>
    </row>
    <row r="14782" spans="1:9" hidden="1" x14ac:dyDescent="0.25">
      <c r="A14782" s="224"/>
      <c r="B14782" s="56"/>
      <c r="C14782" s="56"/>
      <c r="D14782" s="105"/>
      <c r="E14782" s="66"/>
      <c r="F14782" s="77"/>
      <c r="G14782" s="63"/>
      <c r="H14782" s="64"/>
      <c r="I14782" s="272"/>
    </row>
    <row r="14783" spans="1:9" hidden="1" x14ac:dyDescent="0.25">
      <c r="A14783" s="224"/>
      <c r="B14783" s="56"/>
      <c r="C14783" s="56"/>
      <c r="D14783" s="57"/>
      <c r="E14783" s="86"/>
      <c r="F14783" s="62"/>
      <c r="G14783" s="63"/>
      <c r="H14783" s="106"/>
      <c r="I14783" s="272"/>
    </row>
    <row r="14784" spans="1:9" hidden="1" x14ac:dyDescent="0.25">
      <c r="A14784" s="224"/>
      <c r="B14784" s="56"/>
      <c r="C14784" s="56"/>
      <c r="D14784" s="57"/>
      <c r="E14784" s="66"/>
      <c r="F14784" s="62"/>
      <c r="G14784" s="63"/>
      <c r="H14784" s="106"/>
      <c r="I14784" s="272"/>
    </row>
    <row r="14785" spans="1:9" hidden="1" x14ac:dyDescent="0.25">
      <c r="A14785" s="224"/>
      <c r="B14785" s="68"/>
      <c r="C14785" s="56"/>
      <c r="D14785" s="57"/>
      <c r="E14785" s="66"/>
      <c r="F14785" s="76"/>
      <c r="G14785" s="63"/>
      <c r="H14785" s="106"/>
      <c r="I14785" s="272"/>
    </row>
    <row r="14786" spans="1:9" hidden="1" x14ac:dyDescent="0.25">
      <c r="A14786" s="224"/>
      <c r="B14786" s="56"/>
      <c r="C14786" s="56"/>
      <c r="D14786" s="57"/>
      <c r="E14786" s="86"/>
      <c r="F14786" s="62"/>
      <c r="G14786" s="63"/>
      <c r="H14786" s="64"/>
      <c r="I14786" s="272"/>
    </row>
    <row r="14787" spans="1:9" hidden="1" x14ac:dyDescent="0.25">
      <c r="A14787" s="224"/>
      <c r="B14787" s="56"/>
      <c r="C14787" s="74"/>
      <c r="D14787" s="105"/>
      <c r="E14787" s="66"/>
      <c r="F14787" s="203"/>
      <c r="G14787" s="63"/>
      <c r="H14787" s="106"/>
      <c r="I14787" s="272"/>
    </row>
    <row r="14788" spans="1:9" hidden="1" x14ac:dyDescent="0.25">
      <c r="A14788" s="224"/>
      <c r="B14788" s="55"/>
      <c r="C14788" s="56"/>
      <c r="D14788" s="56"/>
      <c r="E14788" s="72"/>
      <c r="F14788" s="58"/>
      <c r="G14788" s="63"/>
      <c r="H14788" s="106"/>
      <c r="I14788" s="272"/>
    </row>
    <row r="14789" spans="1:9" hidden="1" x14ac:dyDescent="0.25">
      <c r="A14789" s="224"/>
      <c r="B14789" s="55"/>
      <c r="C14789" s="56"/>
      <c r="D14789" s="57"/>
      <c r="E14789" s="86"/>
      <c r="F14789" s="62"/>
      <c r="G14789" s="63"/>
      <c r="H14789" s="106"/>
      <c r="I14789" s="272"/>
    </row>
    <row r="14790" spans="1:9" hidden="1" x14ac:dyDescent="0.25">
      <c r="A14790" s="224"/>
      <c r="B14790" s="60"/>
      <c r="C14790" s="56"/>
      <c r="D14790" s="57"/>
      <c r="E14790" s="66"/>
      <c r="F14790" s="76"/>
      <c r="G14790" s="63"/>
      <c r="H14790" s="106"/>
      <c r="I14790" s="272"/>
    </row>
    <row r="14791" spans="1:9" hidden="1" x14ac:dyDescent="0.25">
      <c r="A14791" s="224"/>
      <c r="B14791" s="56"/>
      <c r="C14791" s="71"/>
      <c r="D14791" s="57"/>
      <c r="E14791" s="66"/>
      <c r="F14791" s="76"/>
      <c r="G14791" s="63"/>
      <c r="H14791" s="106"/>
      <c r="I14791" s="272"/>
    </row>
    <row r="14792" spans="1:9" hidden="1" x14ac:dyDescent="0.25">
      <c r="A14792" s="224"/>
      <c r="B14792" s="56"/>
      <c r="C14792" s="56"/>
      <c r="D14792" s="57"/>
      <c r="E14792" s="66"/>
      <c r="F14792" s="203"/>
      <c r="G14792" s="63"/>
      <c r="H14792" s="106"/>
      <c r="I14792" s="106"/>
    </row>
    <row r="14793" spans="1:9" hidden="1" x14ac:dyDescent="0.25">
      <c r="A14793" s="224"/>
      <c r="B14793" s="56"/>
      <c r="C14793" s="56"/>
      <c r="D14793" s="57"/>
      <c r="E14793" s="66"/>
      <c r="F14793" s="203"/>
      <c r="G14793" s="63"/>
      <c r="H14793" s="106"/>
      <c r="I14793" s="106"/>
    </row>
    <row r="14794" spans="1:9" hidden="1" x14ac:dyDescent="0.25">
      <c r="A14794" s="224"/>
      <c r="B14794" s="56"/>
      <c r="C14794" s="56"/>
      <c r="D14794" s="105"/>
      <c r="E14794" s="66"/>
      <c r="F14794" s="203"/>
      <c r="G14794" s="63"/>
      <c r="H14794" s="64"/>
      <c r="I14794" s="106"/>
    </row>
    <row r="14795" spans="1:9" hidden="1" x14ac:dyDescent="0.25">
      <c r="A14795" s="224"/>
      <c r="B14795" s="56"/>
      <c r="C14795" s="56"/>
      <c r="D14795" s="57"/>
      <c r="E14795" s="86"/>
      <c r="F14795" s="62"/>
      <c r="G14795" s="63"/>
      <c r="H14795" s="106"/>
      <c r="I14795" s="106"/>
    </row>
    <row r="14796" spans="1:9" hidden="1" x14ac:dyDescent="0.25">
      <c r="A14796" s="224"/>
      <c r="B14796" s="56"/>
      <c r="C14796" s="56"/>
      <c r="D14796" s="57"/>
      <c r="E14796" s="66"/>
      <c r="F14796" s="203"/>
      <c r="G14796" s="63"/>
      <c r="H14796" s="106"/>
      <c r="I14796" s="106"/>
    </row>
    <row r="14797" spans="1:9" hidden="1" x14ac:dyDescent="0.25">
      <c r="A14797" s="224"/>
      <c r="B14797" s="56"/>
      <c r="C14797" s="74"/>
      <c r="D14797" s="57"/>
      <c r="E14797" s="66"/>
      <c r="F14797" s="76"/>
      <c r="G14797" s="63"/>
      <c r="H14797" s="64"/>
      <c r="I14797" s="106"/>
    </row>
    <row r="14798" spans="1:9" hidden="1" x14ac:dyDescent="0.25">
      <c r="A14798" s="224"/>
      <c r="B14798" s="56"/>
      <c r="C14798" s="56"/>
      <c r="D14798" s="57"/>
      <c r="E14798" s="66"/>
      <c r="F14798" s="203"/>
      <c r="G14798" s="63"/>
      <c r="H14798" s="64"/>
      <c r="I14798" s="106"/>
    </row>
    <row r="14799" spans="1:9" hidden="1" x14ac:dyDescent="0.25">
      <c r="A14799" s="224"/>
      <c r="B14799" s="56"/>
      <c r="C14799" s="56"/>
      <c r="D14799" s="57"/>
      <c r="E14799" s="66"/>
      <c r="F14799" s="76"/>
      <c r="G14799" s="63"/>
      <c r="H14799" s="106"/>
      <c r="I14799" s="106"/>
    </row>
    <row r="14800" spans="1:9" hidden="1" x14ac:dyDescent="0.25">
      <c r="A14800" s="224"/>
      <c r="B14800" s="56"/>
      <c r="C14800" s="74"/>
      <c r="D14800" s="57"/>
      <c r="E14800" s="66"/>
      <c r="F14800" s="76"/>
      <c r="G14800" s="63"/>
      <c r="H14800" s="64"/>
      <c r="I14800" s="106"/>
    </row>
    <row r="14801" spans="1:9" hidden="1" x14ac:dyDescent="0.25">
      <c r="A14801" s="224"/>
      <c r="B14801" s="56"/>
      <c r="C14801" s="178"/>
      <c r="D14801" s="57"/>
      <c r="E14801" s="66"/>
      <c r="F14801" s="203"/>
      <c r="G14801" s="63"/>
      <c r="H14801" s="64"/>
      <c r="I14801" s="106"/>
    </row>
    <row r="14802" spans="1:9" hidden="1" x14ac:dyDescent="0.25">
      <c r="A14802" s="224"/>
      <c r="B14802" s="56"/>
      <c r="C14802" s="56"/>
      <c r="D14802" s="57"/>
      <c r="E14802" s="86"/>
      <c r="F14802" s="62"/>
      <c r="G14802" s="63"/>
      <c r="H14802" s="64"/>
      <c r="I14802" s="56"/>
    </row>
    <row r="14803" spans="1:9" hidden="1" x14ac:dyDescent="0.25">
      <c r="A14803" s="224"/>
      <c r="B14803" s="56"/>
      <c r="C14803" s="56"/>
      <c r="D14803" s="57"/>
      <c r="E14803" s="66"/>
      <c r="F14803" s="203"/>
      <c r="G14803" s="63"/>
      <c r="H14803" s="64"/>
      <c r="I14803" s="56"/>
    </row>
    <row r="14804" spans="1:9" hidden="1" x14ac:dyDescent="0.25">
      <c r="A14804" s="224"/>
      <c r="B14804" s="56"/>
      <c r="C14804" s="81"/>
      <c r="D14804" s="57"/>
      <c r="E14804" s="86"/>
      <c r="F14804" s="62"/>
      <c r="G14804" s="63"/>
      <c r="H14804" s="64"/>
      <c r="I14804" s="56"/>
    </row>
    <row r="14805" spans="1:9" hidden="1" x14ac:dyDescent="0.25">
      <c r="A14805" s="224"/>
      <c r="B14805" s="56"/>
      <c r="C14805" s="56"/>
      <c r="D14805" s="105"/>
      <c r="E14805" s="66"/>
      <c r="F14805" s="203"/>
      <c r="G14805" s="63"/>
      <c r="H14805" s="64"/>
      <c r="I14805" s="56"/>
    </row>
    <row r="14806" spans="1:9" hidden="1" x14ac:dyDescent="0.25">
      <c r="A14806" s="224"/>
      <c r="B14806" s="56"/>
      <c r="C14806" s="56"/>
      <c r="D14806" s="57"/>
      <c r="E14806" s="86"/>
      <c r="F14806" s="62"/>
      <c r="G14806" s="63"/>
      <c r="H14806" s="106"/>
      <c r="I14806" s="56"/>
    </row>
    <row r="14807" spans="1:9" hidden="1" x14ac:dyDescent="0.25">
      <c r="A14807" s="224"/>
      <c r="B14807" s="56"/>
      <c r="C14807" s="56"/>
      <c r="D14807" s="57"/>
      <c r="E14807" s="86"/>
      <c r="F14807" s="62"/>
      <c r="G14807" s="63"/>
      <c r="H14807" s="106"/>
      <c r="I14807" s="56"/>
    </row>
    <row r="14808" spans="1:9" hidden="1" x14ac:dyDescent="0.25">
      <c r="A14808" s="224"/>
      <c r="B14808" s="56"/>
      <c r="C14808" s="56"/>
      <c r="D14808" s="57"/>
      <c r="E14808" s="66"/>
      <c r="F14808" s="203"/>
      <c r="G14808" s="63"/>
      <c r="H14808" s="64"/>
      <c r="I14808" s="56"/>
    </row>
    <row r="14809" spans="1:9" hidden="1" x14ac:dyDescent="0.25">
      <c r="A14809" s="224"/>
      <c r="B14809" s="56"/>
      <c r="C14809" s="81"/>
      <c r="D14809" s="57"/>
      <c r="E14809" s="86"/>
      <c r="F14809" s="62"/>
      <c r="G14809" s="63"/>
      <c r="H14809" s="64"/>
      <c r="I14809" s="56"/>
    </row>
    <row r="14810" spans="1:9" hidden="1" x14ac:dyDescent="0.25">
      <c r="A14810" s="224"/>
      <c r="B14810" s="56"/>
      <c r="C14810" s="56"/>
      <c r="D14810" s="105"/>
      <c r="E14810" s="66"/>
      <c r="F14810" s="203"/>
      <c r="G14810" s="63"/>
      <c r="H14810" s="64"/>
      <c r="I14810" s="56"/>
    </row>
    <row r="14811" spans="1:9" hidden="1" x14ac:dyDescent="0.25">
      <c r="A14811" s="224"/>
      <c r="B14811" s="56"/>
      <c r="C14811" s="56"/>
      <c r="D14811" s="57"/>
      <c r="E14811" s="86"/>
      <c r="F14811" s="62"/>
      <c r="G14811" s="63"/>
      <c r="H14811" s="64"/>
      <c r="I14811" s="56"/>
    </row>
    <row r="14812" spans="1:9" hidden="1" x14ac:dyDescent="0.25">
      <c r="A14812" s="224"/>
      <c r="B14812" s="56"/>
      <c r="C14812" s="56"/>
      <c r="D14812" s="57"/>
      <c r="E14812" s="66"/>
      <c r="F14812" s="62"/>
      <c r="G14812" s="63"/>
      <c r="H14812" s="64"/>
      <c r="I14812" s="56"/>
    </row>
    <row r="14813" spans="1:9" hidden="1" x14ac:dyDescent="0.25">
      <c r="A14813" s="224"/>
      <c r="B14813" s="56"/>
      <c r="C14813" s="74"/>
      <c r="D14813" s="105"/>
      <c r="E14813" s="66"/>
      <c r="F14813" s="62"/>
      <c r="G14813" s="63"/>
      <c r="H14813" s="106"/>
      <c r="I14813" s="56"/>
    </row>
    <row r="14814" spans="1:9" hidden="1" x14ac:dyDescent="0.25">
      <c r="A14814" s="224"/>
      <c r="B14814" s="56"/>
      <c r="C14814" s="56"/>
      <c r="D14814" s="57"/>
      <c r="E14814" s="66"/>
      <c r="F14814" s="62"/>
      <c r="G14814" s="63"/>
      <c r="H14814" s="106"/>
      <c r="I14814" s="56"/>
    </row>
    <row r="14815" spans="1:9" hidden="1" x14ac:dyDescent="0.25">
      <c r="A14815" s="224"/>
      <c r="B14815" s="56"/>
      <c r="C14815" s="56"/>
      <c r="D14815" s="57"/>
      <c r="E14815" s="56"/>
      <c r="F14815" s="76"/>
      <c r="G14815" s="63"/>
      <c r="H14815" s="106"/>
      <c r="I14815" s="56"/>
    </row>
    <row r="14816" spans="1:9" hidden="1" x14ac:dyDescent="0.25">
      <c r="A14816" s="224"/>
      <c r="B14816" s="56"/>
      <c r="C14816" s="56"/>
      <c r="D14816" s="57"/>
      <c r="E14816" s="71"/>
      <c r="F14816" s="203"/>
      <c r="G14816" s="63"/>
      <c r="H14816" s="106"/>
      <c r="I14816" s="56"/>
    </row>
    <row r="14817" spans="1:9" hidden="1" x14ac:dyDescent="0.25">
      <c r="A14817" s="224"/>
      <c r="B14817" s="56"/>
      <c r="C14817" s="81"/>
      <c r="D14817" s="56"/>
      <c r="E14817" s="56"/>
      <c r="F14817" s="58"/>
      <c r="G14817" s="63"/>
      <c r="H14817" s="106"/>
      <c r="I14817" s="56"/>
    </row>
    <row r="14818" spans="1:9" hidden="1" x14ac:dyDescent="0.25">
      <c r="A14818" s="224"/>
      <c r="B14818" s="56"/>
      <c r="C14818" s="81"/>
      <c r="D14818" s="56"/>
      <c r="E14818" s="56"/>
      <c r="F14818" s="58"/>
      <c r="G14818" s="63"/>
      <c r="H14818" s="106"/>
      <c r="I14818" s="56"/>
    </row>
    <row r="14819" spans="1:9" hidden="1" x14ac:dyDescent="0.25">
      <c r="A14819" s="224"/>
      <c r="B14819" s="56"/>
      <c r="C14819" s="56"/>
      <c r="D14819" s="56"/>
      <c r="E14819" s="56"/>
      <c r="F14819" s="56"/>
      <c r="G14819" s="63"/>
      <c r="H14819" s="106"/>
      <c r="I14819" s="56"/>
    </row>
    <row r="14820" spans="1:9" hidden="1" x14ac:dyDescent="0.25">
      <c r="A14820" s="224"/>
      <c r="B14820" s="56"/>
      <c r="C14820" s="56"/>
      <c r="D14820" s="56"/>
      <c r="E14820" s="56"/>
      <c r="F14820" s="58"/>
      <c r="G14820" s="63"/>
      <c r="H14820" s="106"/>
      <c r="I14820" s="56"/>
    </row>
    <row r="14821" spans="1:9" hidden="1" x14ac:dyDescent="0.25">
      <c r="A14821" s="224"/>
      <c r="B14821" s="55"/>
      <c r="C14821" s="56"/>
      <c r="D14821" s="56"/>
      <c r="E14821" s="72"/>
      <c r="F14821" s="58"/>
      <c r="G14821" s="63"/>
      <c r="H14821" s="106"/>
      <c r="I14821" s="56"/>
    </row>
    <row r="14822" spans="1:9" hidden="1" x14ac:dyDescent="0.25">
      <c r="A14822" s="224"/>
      <c r="B14822" s="56"/>
      <c r="C14822" s="74"/>
      <c r="D14822" s="105"/>
      <c r="E14822" s="66"/>
      <c r="F14822" s="203"/>
      <c r="G14822" s="63"/>
      <c r="H14822" s="106"/>
      <c r="I14822" s="56"/>
    </row>
    <row r="14823" spans="1:9" hidden="1" x14ac:dyDescent="0.25">
      <c r="A14823" s="224"/>
      <c r="B14823" s="56"/>
      <c r="C14823" s="56"/>
      <c r="D14823" s="57"/>
      <c r="E14823" s="86"/>
      <c r="F14823" s="62"/>
      <c r="G14823" s="203"/>
      <c r="H14823" s="106"/>
      <c r="I14823" s="56"/>
    </row>
    <row r="14824" spans="1:9" hidden="1" x14ac:dyDescent="0.25">
      <c r="A14824" s="224"/>
      <c r="B14824" s="56"/>
      <c r="C14824" s="56"/>
      <c r="D14824" s="56"/>
      <c r="E14824" s="56"/>
      <c r="F14824" s="58"/>
      <c r="G14824" s="63"/>
      <c r="H14824" s="106"/>
      <c r="I14824" s="56"/>
    </row>
    <row r="14825" spans="1:9" hidden="1" x14ac:dyDescent="0.25">
      <c r="A14825" s="224"/>
      <c r="B14825" s="56"/>
      <c r="C14825" s="56"/>
      <c r="D14825" s="56"/>
      <c r="E14825" s="56"/>
      <c r="F14825" s="58"/>
      <c r="G14825" s="63"/>
      <c r="H14825" s="106"/>
      <c r="I14825" s="56"/>
    </row>
    <row r="14826" spans="1:9" hidden="1" x14ac:dyDescent="0.25">
      <c r="A14826" s="224"/>
      <c r="B14826" s="56"/>
      <c r="C14826" s="56"/>
      <c r="D14826" s="56"/>
      <c r="E14826" s="56"/>
      <c r="F14826" s="58"/>
      <c r="G14826" s="63"/>
      <c r="H14826" s="106"/>
      <c r="I14826" s="56"/>
    </row>
    <row r="14827" spans="1:9" hidden="1" x14ac:dyDescent="0.25">
      <c r="A14827" s="224"/>
      <c r="B14827" s="56"/>
      <c r="C14827" s="56"/>
      <c r="D14827" s="56"/>
      <c r="E14827" s="56"/>
      <c r="F14827" s="58"/>
      <c r="G14827" s="63"/>
      <c r="H14827" s="106"/>
      <c r="I14827" s="56"/>
    </row>
    <row r="14828" spans="1:9" hidden="1" x14ac:dyDescent="0.25">
      <c r="A14828" s="224"/>
      <c r="B14828" s="56"/>
      <c r="C14828" s="56"/>
      <c r="D14828" s="56"/>
      <c r="E14828" s="56"/>
      <c r="F14828" s="58"/>
      <c r="G14828" s="63"/>
      <c r="H14828" s="106"/>
      <c r="I14828" s="56"/>
    </row>
    <row r="14829" spans="1:9" hidden="1" x14ac:dyDescent="0.25">
      <c r="A14829" s="224"/>
      <c r="B14829" s="56"/>
      <c r="C14829" s="56"/>
      <c r="D14829" s="56"/>
      <c r="E14829" s="56"/>
      <c r="F14829" s="58"/>
      <c r="G14829" s="63"/>
      <c r="H14829" s="106"/>
      <c r="I14829" s="56"/>
    </row>
    <row r="14830" spans="1:9" hidden="1" x14ac:dyDescent="0.25">
      <c r="A14830" s="224"/>
      <c r="B14830" s="56"/>
      <c r="C14830" s="56"/>
      <c r="D14830" s="56"/>
      <c r="E14830" s="56"/>
      <c r="F14830" s="58"/>
      <c r="G14830" s="63"/>
      <c r="H14830" s="106"/>
      <c r="I14830" s="56"/>
    </row>
    <row r="14831" spans="1:9" hidden="1" x14ac:dyDescent="0.25">
      <c r="A14831" s="224"/>
      <c r="B14831" s="56"/>
      <c r="C14831" s="56"/>
      <c r="D14831" s="56"/>
      <c r="E14831" s="56"/>
      <c r="F14831" s="58"/>
      <c r="G14831" s="63"/>
      <c r="H14831" s="106"/>
      <c r="I14831" s="56"/>
    </row>
    <row r="14832" spans="1:9" hidden="1" x14ac:dyDescent="0.25">
      <c r="A14832" s="224"/>
      <c r="B14832" s="56"/>
      <c r="C14832" s="56"/>
      <c r="D14832" s="56"/>
      <c r="E14832" s="72"/>
      <c r="F14832" s="56"/>
      <c r="G14832" s="63"/>
      <c r="H14832" s="106"/>
      <c r="I14832" s="56"/>
    </row>
    <row r="14833" spans="1:9" hidden="1" x14ac:dyDescent="0.25">
      <c r="A14833" s="224"/>
      <c r="B14833" s="60"/>
      <c r="C14833" s="151"/>
      <c r="D14833" s="56"/>
      <c r="E14833" s="72"/>
      <c r="F14833" s="56"/>
      <c r="G14833" s="63"/>
      <c r="H14833" s="106"/>
      <c r="I14833" s="56"/>
    </row>
    <row r="14834" spans="1:9" hidden="1" x14ac:dyDescent="0.25">
      <c r="A14834" s="224"/>
      <c r="B14834" s="56"/>
      <c r="C14834" s="56"/>
      <c r="D14834" s="56"/>
      <c r="E14834" s="56"/>
      <c r="F14834" s="56"/>
      <c r="G14834" s="63"/>
      <c r="H14834" s="106"/>
      <c r="I14834" s="70"/>
    </row>
    <row r="14835" spans="1:9" hidden="1" x14ac:dyDescent="0.25">
      <c r="A14835" s="224"/>
      <c r="B14835" s="56"/>
      <c r="C14835" s="56"/>
      <c r="D14835" s="57"/>
      <c r="E14835" s="66"/>
      <c r="F14835" s="203"/>
      <c r="G14835" s="203"/>
      <c r="H14835" s="106"/>
      <c r="I14835" s="272"/>
    </row>
    <row r="14836" spans="1:9" hidden="1" x14ac:dyDescent="0.25">
      <c r="A14836" s="224"/>
      <c r="B14836" s="71"/>
      <c r="C14836" s="74"/>
      <c r="D14836" s="105"/>
      <c r="E14836" s="66"/>
      <c r="F14836" s="203"/>
      <c r="G14836" s="63"/>
      <c r="H14836" s="64"/>
      <c r="I14836" s="272"/>
    </row>
    <row r="14837" spans="1:9" hidden="1" x14ac:dyDescent="0.25">
      <c r="A14837" s="224"/>
      <c r="B14837" s="56"/>
      <c r="C14837" s="56"/>
      <c r="D14837" s="57"/>
      <c r="E14837" s="66"/>
      <c r="F14837" s="76"/>
      <c r="G14837" s="63"/>
      <c r="H14837" s="64"/>
      <c r="I14837" s="272"/>
    </row>
    <row r="14838" spans="1:9" hidden="1" x14ac:dyDescent="0.25">
      <c r="A14838" s="224"/>
      <c r="B14838" s="56"/>
      <c r="C14838" s="56"/>
      <c r="D14838" s="57"/>
      <c r="E14838" s="66"/>
      <c r="F14838" s="62"/>
      <c r="G14838" s="63"/>
      <c r="H14838" s="64"/>
      <c r="I14838" s="272"/>
    </row>
    <row r="14839" spans="1:9" hidden="1" x14ac:dyDescent="0.25">
      <c r="A14839" s="224"/>
      <c r="B14839" s="55"/>
      <c r="C14839" s="56"/>
      <c r="D14839" s="57"/>
      <c r="E14839" s="66"/>
      <c r="F14839" s="62"/>
      <c r="G14839" s="63"/>
      <c r="H14839" s="64"/>
      <c r="I14839" s="272"/>
    </row>
    <row r="14840" spans="1:9" hidden="1" x14ac:dyDescent="0.25">
      <c r="A14840" s="224"/>
      <c r="B14840" s="95"/>
      <c r="C14840" s="56"/>
      <c r="D14840" s="57"/>
      <c r="E14840" s="66"/>
      <c r="F14840" s="76"/>
      <c r="G14840" s="63"/>
      <c r="H14840" s="64"/>
      <c r="I14840" s="272"/>
    </row>
    <row r="14841" spans="1:9" hidden="1" x14ac:dyDescent="0.25">
      <c r="A14841" s="224"/>
      <c r="B14841" s="95"/>
      <c r="C14841" s="74"/>
      <c r="D14841" s="57"/>
      <c r="E14841" s="66"/>
      <c r="F14841" s="62"/>
      <c r="G14841" s="63"/>
      <c r="H14841" s="64"/>
      <c r="I14841" s="272"/>
    </row>
    <row r="14842" spans="1:9" hidden="1" x14ac:dyDescent="0.25">
      <c r="A14842" s="224"/>
      <c r="B14842" s="68"/>
      <c r="C14842" s="56"/>
      <c r="D14842" s="57"/>
      <c r="E14842" s="66"/>
      <c r="F14842" s="76"/>
      <c r="G14842" s="63"/>
      <c r="H14842" s="106"/>
      <c r="I14842" s="272"/>
    </row>
    <row r="14843" spans="1:9" hidden="1" x14ac:dyDescent="0.25">
      <c r="A14843" s="224"/>
      <c r="B14843" s="68"/>
      <c r="C14843" s="72"/>
      <c r="D14843" s="57"/>
      <c r="E14843" s="86"/>
      <c r="F14843" s="62"/>
      <c r="G14843" s="63"/>
      <c r="H14843" s="64"/>
      <c r="I14843" s="272"/>
    </row>
    <row r="14844" spans="1:9" hidden="1" x14ac:dyDescent="0.25">
      <c r="A14844" s="224"/>
      <c r="B14844" s="68"/>
      <c r="C14844" s="157"/>
      <c r="D14844" s="105"/>
      <c r="E14844" s="66"/>
      <c r="F14844" s="203"/>
      <c r="G14844" s="63"/>
      <c r="H14844" s="64"/>
      <c r="I14844" s="272"/>
    </row>
    <row r="14845" spans="1:9" hidden="1" x14ac:dyDescent="0.25">
      <c r="A14845" s="224"/>
      <c r="B14845" s="56"/>
      <c r="C14845" s="74"/>
      <c r="D14845" s="56"/>
      <c r="E14845" s="72"/>
      <c r="F14845" s="58"/>
      <c r="G14845" s="63"/>
      <c r="H14845" s="64"/>
      <c r="I14845" s="272"/>
    </row>
    <row r="14846" spans="1:9" hidden="1" x14ac:dyDescent="0.25">
      <c r="A14846" s="224"/>
      <c r="B14846" s="56"/>
      <c r="C14846" s="74"/>
      <c r="D14846" s="105"/>
      <c r="E14846" s="66"/>
      <c r="F14846" s="203"/>
      <c r="G14846" s="63"/>
      <c r="H14846" s="106"/>
      <c r="I14846" s="272"/>
    </row>
    <row r="14847" spans="1:9" hidden="1" x14ac:dyDescent="0.25">
      <c r="A14847" s="224"/>
      <c r="B14847" s="56"/>
      <c r="C14847" s="74"/>
      <c r="D14847" s="105"/>
      <c r="E14847" s="66"/>
      <c r="F14847" s="203"/>
      <c r="G14847" s="63"/>
      <c r="H14847" s="106"/>
      <c r="I14847" s="106"/>
    </row>
    <row r="14848" spans="1:9" hidden="1" x14ac:dyDescent="0.25">
      <c r="A14848" s="224"/>
      <c r="B14848" s="56"/>
      <c r="C14848" s="56"/>
      <c r="D14848" s="57"/>
      <c r="E14848" s="66"/>
      <c r="F14848" s="203"/>
      <c r="G14848" s="63"/>
      <c r="H14848" s="106"/>
      <c r="I14848" s="106"/>
    </row>
    <row r="14849" spans="1:9" hidden="1" x14ac:dyDescent="0.25">
      <c r="A14849" s="224"/>
      <c r="B14849" s="56"/>
      <c r="C14849" s="56"/>
      <c r="D14849" s="57"/>
      <c r="E14849" s="66"/>
      <c r="F14849" s="203"/>
      <c r="G14849" s="63"/>
      <c r="H14849" s="106"/>
      <c r="I14849" s="106"/>
    </row>
    <row r="14850" spans="1:9" hidden="1" x14ac:dyDescent="0.25">
      <c r="A14850" s="224"/>
      <c r="B14850" s="56"/>
      <c r="C14850" s="56"/>
      <c r="D14850" s="57"/>
      <c r="E14850" s="66"/>
      <c r="F14850" s="203"/>
      <c r="G14850" s="63"/>
      <c r="H14850" s="106"/>
      <c r="I14850" s="106"/>
    </row>
    <row r="14851" spans="1:9" hidden="1" x14ac:dyDescent="0.25">
      <c r="A14851" s="224"/>
      <c r="B14851" s="56"/>
      <c r="C14851" s="81"/>
      <c r="D14851" s="57"/>
      <c r="E14851" s="66"/>
      <c r="F14851" s="76"/>
      <c r="G14851" s="63"/>
      <c r="H14851" s="106"/>
      <c r="I14851" s="106"/>
    </row>
    <row r="14852" spans="1:9" hidden="1" x14ac:dyDescent="0.25">
      <c r="A14852" s="224"/>
      <c r="B14852" s="56"/>
      <c r="C14852" s="56"/>
      <c r="D14852" s="57"/>
      <c r="E14852" s="66"/>
      <c r="F14852" s="203"/>
      <c r="G14852" s="63"/>
      <c r="H14852" s="106"/>
      <c r="I14852" s="106"/>
    </row>
    <row r="14853" spans="1:9" hidden="1" x14ac:dyDescent="0.25">
      <c r="A14853" s="224"/>
      <c r="B14853" s="56"/>
      <c r="C14853" s="56"/>
      <c r="D14853" s="57"/>
      <c r="E14853" s="66"/>
      <c r="F14853" s="76"/>
      <c r="G14853" s="63"/>
      <c r="H14853" s="106"/>
      <c r="I14853" s="106"/>
    </row>
    <row r="14854" spans="1:9" hidden="1" x14ac:dyDescent="0.25">
      <c r="A14854" s="224"/>
      <c r="B14854" s="56"/>
      <c r="C14854" s="56"/>
      <c r="D14854" s="57"/>
      <c r="E14854" s="66"/>
      <c r="F14854" s="203"/>
      <c r="G14854" s="63"/>
      <c r="H14854" s="64"/>
      <c r="I14854" s="106"/>
    </row>
    <row r="14855" spans="1:9" hidden="1" x14ac:dyDescent="0.25">
      <c r="A14855" s="224"/>
      <c r="B14855" s="56"/>
      <c r="C14855" s="56"/>
      <c r="D14855" s="57"/>
      <c r="E14855" s="66"/>
      <c r="F14855" s="203"/>
      <c r="G14855" s="63"/>
      <c r="H14855" s="64"/>
      <c r="I14855" s="106"/>
    </row>
    <row r="14856" spans="1:9" hidden="1" x14ac:dyDescent="0.25">
      <c r="A14856" s="224"/>
      <c r="B14856" s="56"/>
      <c r="C14856" s="81"/>
      <c r="D14856" s="57"/>
      <c r="E14856" s="66"/>
      <c r="F14856" s="76"/>
      <c r="G14856" s="63"/>
      <c r="H14856" s="64"/>
      <c r="I14856" s="414"/>
    </row>
    <row r="14857" spans="1:9" hidden="1" x14ac:dyDescent="0.25">
      <c r="A14857" s="224"/>
      <c r="B14857" s="414"/>
      <c r="C14857" s="414"/>
      <c r="D14857" s="415"/>
      <c r="E14857" s="464"/>
      <c r="F14857" s="458"/>
      <c r="G14857" s="417"/>
      <c r="H14857" s="64"/>
      <c r="I14857" s="414"/>
    </row>
    <row r="14858" spans="1:9" hidden="1" x14ac:dyDescent="0.25">
      <c r="A14858" s="224"/>
      <c r="B14858" s="495"/>
      <c r="C14858" s="419"/>
      <c r="D14858" s="415"/>
      <c r="E14858" s="416"/>
      <c r="F14858" s="417"/>
      <c r="G14858" s="417"/>
      <c r="H14858" s="457"/>
      <c r="I14858" s="56"/>
    </row>
    <row r="14859" spans="1:9" hidden="1" x14ac:dyDescent="0.25">
      <c r="A14859" s="224"/>
      <c r="B14859" s="56"/>
      <c r="C14859" s="56"/>
      <c r="D14859" s="57"/>
      <c r="E14859" s="66"/>
      <c r="F14859" s="203"/>
      <c r="G14859" s="63"/>
      <c r="H14859" s="457"/>
      <c r="I14859" s="56"/>
    </row>
    <row r="14860" spans="1:9" hidden="1" x14ac:dyDescent="0.25">
      <c r="A14860" s="224"/>
      <c r="B14860" s="56"/>
      <c r="C14860" s="56"/>
      <c r="D14860" s="57"/>
      <c r="E14860" s="86"/>
      <c r="F14860" s="62"/>
      <c r="G14860" s="63"/>
      <c r="H14860" s="64"/>
      <c r="I14860" s="56"/>
    </row>
    <row r="14861" spans="1:9" hidden="1" x14ac:dyDescent="0.25">
      <c r="A14861" s="224"/>
      <c r="B14861" s="56"/>
      <c r="C14861" s="56"/>
      <c r="D14861" s="105"/>
      <c r="E14861" s="66"/>
      <c r="F14861" s="203"/>
      <c r="G14861" s="63"/>
      <c r="H14861" s="64"/>
      <c r="I14861" s="56"/>
    </row>
    <row r="14862" spans="1:9" hidden="1" x14ac:dyDescent="0.25">
      <c r="A14862" s="224"/>
      <c r="B14862" s="68"/>
      <c r="C14862" s="56"/>
      <c r="D14862" s="57"/>
      <c r="E14862" s="66"/>
      <c r="F14862" s="76"/>
      <c r="G14862" s="63"/>
      <c r="H14862" s="64"/>
      <c r="I14862" s="56"/>
    </row>
    <row r="14863" spans="1:9" hidden="1" x14ac:dyDescent="0.25">
      <c r="A14863" s="224"/>
      <c r="B14863" s="55"/>
      <c r="C14863" s="72"/>
      <c r="D14863" s="105"/>
      <c r="E14863" s="66"/>
      <c r="F14863" s="62"/>
      <c r="G14863" s="63"/>
      <c r="H14863" s="106"/>
      <c r="I14863" s="56"/>
    </row>
    <row r="14864" spans="1:9" hidden="1" x14ac:dyDescent="0.25">
      <c r="A14864" s="224"/>
      <c r="B14864" s="56"/>
      <c r="C14864" s="56"/>
      <c r="D14864" s="105"/>
      <c r="E14864" s="66"/>
      <c r="F14864" s="203"/>
      <c r="G14864" s="63"/>
      <c r="H14864" s="106"/>
      <c r="I14864" s="56"/>
    </row>
    <row r="14865" spans="1:9" hidden="1" x14ac:dyDescent="0.25">
      <c r="A14865" s="224"/>
      <c r="B14865" s="56"/>
      <c r="C14865" s="56"/>
      <c r="D14865" s="57"/>
      <c r="E14865" s="56"/>
      <c r="F14865" s="76"/>
      <c r="G14865" s="63"/>
      <c r="H14865" s="106"/>
      <c r="I14865" s="56"/>
    </row>
    <row r="14866" spans="1:9" hidden="1" x14ac:dyDescent="0.25">
      <c r="A14866" s="224"/>
      <c r="B14866" s="56"/>
      <c r="C14866" s="56"/>
      <c r="D14866" s="57"/>
      <c r="E14866" s="66"/>
      <c r="F14866" s="76"/>
      <c r="G14866" s="63"/>
      <c r="H14866" s="106"/>
      <c r="I14866" s="70"/>
    </row>
    <row r="14867" spans="1:9" hidden="1" x14ac:dyDescent="0.25">
      <c r="A14867" s="224"/>
      <c r="B14867" s="60"/>
      <c r="C14867" s="151"/>
      <c r="D14867" s="57"/>
      <c r="E14867" s="66"/>
      <c r="F14867" s="203"/>
      <c r="G14867" s="203"/>
      <c r="H14867" s="106"/>
      <c r="I14867" s="272"/>
    </row>
    <row r="14868" spans="1:9" hidden="1" x14ac:dyDescent="0.25">
      <c r="A14868" s="224"/>
      <c r="B14868" s="56"/>
      <c r="C14868" s="56"/>
      <c r="D14868" s="57"/>
      <c r="E14868" s="66"/>
      <c r="F14868" s="203"/>
      <c r="G14868" s="63"/>
      <c r="H14868" s="64"/>
      <c r="I14868" s="272"/>
    </row>
    <row r="14869" spans="1:9" hidden="1" x14ac:dyDescent="0.25">
      <c r="A14869" s="224"/>
      <c r="B14869" s="56"/>
      <c r="C14869" s="56"/>
      <c r="D14869" s="57"/>
      <c r="E14869" s="66"/>
      <c r="F14869" s="76"/>
      <c r="G14869" s="63"/>
      <c r="H14869" s="64"/>
      <c r="I14869" s="272"/>
    </row>
    <row r="14870" spans="1:9" hidden="1" x14ac:dyDescent="0.25">
      <c r="A14870" s="224"/>
      <c r="B14870" s="95"/>
      <c r="C14870" s="74"/>
      <c r="D14870" s="57"/>
      <c r="E14870" s="66"/>
      <c r="F14870" s="62"/>
      <c r="G14870" s="63"/>
      <c r="H14870" s="64"/>
      <c r="I14870" s="272"/>
    </row>
    <row r="14871" spans="1:9" hidden="1" x14ac:dyDescent="0.25">
      <c r="A14871" s="224"/>
      <c r="B14871" s="56"/>
      <c r="C14871" s="74"/>
      <c r="D14871" s="105"/>
      <c r="E14871" s="66"/>
      <c r="F14871" s="203"/>
      <c r="G14871" s="63"/>
      <c r="H14871" s="64"/>
      <c r="I14871" s="272"/>
    </row>
    <row r="14872" spans="1:9" hidden="1" x14ac:dyDescent="0.25">
      <c r="A14872" s="224"/>
      <c r="B14872" s="55"/>
      <c r="C14872" s="56"/>
      <c r="D14872" s="56"/>
      <c r="E14872" s="72"/>
      <c r="F14872" s="58"/>
      <c r="G14872" s="63"/>
      <c r="H14872" s="106"/>
      <c r="I14872" s="272"/>
    </row>
    <row r="14873" spans="1:9" hidden="1" x14ac:dyDescent="0.25">
      <c r="A14873" s="224"/>
      <c r="B14873" s="65"/>
      <c r="C14873" s="56"/>
      <c r="D14873" s="105"/>
      <c r="E14873" s="66"/>
      <c r="F14873" s="246"/>
      <c r="G14873" s="63"/>
      <c r="H14873" s="106"/>
      <c r="I14873" s="272"/>
    </row>
    <row r="14874" spans="1:9" hidden="1" x14ac:dyDescent="0.25">
      <c r="A14874" s="224"/>
      <c r="B14874" s="56"/>
      <c r="C14874" s="74"/>
      <c r="D14874" s="57"/>
      <c r="E14874" s="66"/>
      <c r="F14874" s="203"/>
      <c r="G14874" s="63"/>
      <c r="H14874" s="64"/>
      <c r="I14874" s="272"/>
    </row>
    <row r="14875" spans="1:9" hidden="1" x14ac:dyDescent="0.25">
      <c r="A14875" s="224"/>
      <c r="B14875" s="56"/>
      <c r="C14875" s="56"/>
      <c r="D14875" s="105"/>
      <c r="E14875" s="66"/>
      <c r="F14875" s="246"/>
      <c r="G14875" s="203"/>
      <c r="H14875" s="64"/>
      <c r="I14875" s="272"/>
    </row>
    <row r="14876" spans="1:9" hidden="1" x14ac:dyDescent="0.25">
      <c r="A14876" s="224"/>
      <c r="B14876" s="56"/>
      <c r="C14876" s="56"/>
      <c r="D14876" s="57"/>
      <c r="E14876" s="56"/>
      <c r="F14876" s="76"/>
      <c r="G14876" s="63"/>
      <c r="H14876" s="266"/>
      <c r="I14876" s="106"/>
    </row>
    <row r="14877" spans="1:9" hidden="1" x14ac:dyDescent="0.25">
      <c r="A14877" s="224"/>
      <c r="B14877" s="56"/>
      <c r="C14877" s="56"/>
      <c r="D14877" s="57"/>
      <c r="E14877" s="66"/>
      <c r="F14877" s="203"/>
      <c r="G14877" s="63"/>
      <c r="H14877" s="106"/>
      <c r="I14877" s="106"/>
    </row>
    <row r="14878" spans="1:9" hidden="1" x14ac:dyDescent="0.25">
      <c r="A14878" s="224"/>
      <c r="B14878" s="56"/>
      <c r="C14878" s="56"/>
      <c r="D14878" s="57"/>
      <c r="E14878" s="66"/>
      <c r="F14878" s="203"/>
      <c r="G14878" s="63"/>
      <c r="H14878" s="106"/>
      <c r="I14878" s="106"/>
    </row>
    <row r="14879" spans="1:9" hidden="1" x14ac:dyDescent="0.25">
      <c r="A14879" s="224"/>
      <c r="B14879" s="56"/>
      <c r="C14879" s="56"/>
      <c r="D14879" s="57"/>
      <c r="E14879" s="66"/>
      <c r="F14879" s="203"/>
      <c r="G14879" s="63"/>
      <c r="H14879" s="106"/>
      <c r="I14879" s="106"/>
    </row>
    <row r="14880" spans="1:9" hidden="1" x14ac:dyDescent="0.25">
      <c r="A14880" s="224"/>
      <c r="B14880" s="68"/>
      <c r="C14880" s="157"/>
      <c r="D14880" s="57"/>
      <c r="E14880" s="66"/>
      <c r="F14880" s="203"/>
      <c r="G14880" s="63"/>
      <c r="H14880" s="106"/>
      <c r="I14880" s="106"/>
    </row>
    <row r="14881" spans="1:9" hidden="1" x14ac:dyDescent="0.25">
      <c r="A14881" s="224"/>
      <c r="B14881" s="95"/>
      <c r="C14881" s="74"/>
      <c r="D14881" s="57"/>
      <c r="E14881" s="66"/>
      <c r="F14881" s="76"/>
      <c r="G14881" s="63"/>
      <c r="H14881" s="106"/>
      <c r="I14881" s="70"/>
    </row>
    <row r="14882" spans="1:9" hidden="1" x14ac:dyDescent="0.25">
      <c r="A14882" s="224"/>
      <c r="B14882" s="56"/>
      <c r="C14882" s="56"/>
      <c r="D14882" s="57"/>
      <c r="E14882" s="66"/>
      <c r="F14882" s="203"/>
      <c r="G14882" s="203"/>
      <c r="H14882" s="64"/>
      <c r="I14882" s="272"/>
    </row>
    <row r="14883" spans="1:9" hidden="1" x14ac:dyDescent="0.25">
      <c r="A14883" s="224"/>
      <c r="B14883" s="95"/>
      <c r="C14883" s="56"/>
      <c r="D14883" s="57"/>
      <c r="E14883" s="66"/>
      <c r="F14883" s="76"/>
      <c r="G14883" s="63"/>
      <c r="H14883" s="64"/>
      <c r="I14883" s="106"/>
    </row>
    <row r="14884" spans="1:9" hidden="1" x14ac:dyDescent="0.25">
      <c r="A14884" s="224"/>
      <c r="B14884" s="56"/>
      <c r="C14884" s="74"/>
      <c r="D14884" s="105"/>
      <c r="E14884" s="66"/>
      <c r="F14884" s="62"/>
      <c r="G14884" s="63"/>
      <c r="H14884" s="64"/>
      <c r="I14884" s="106"/>
    </row>
    <row r="14885" spans="1:9" hidden="1" x14ac:dyDescent="0.25">
      <c r="A14885" s="224"/>
      <c r="B14885" s="55"/>
      <c r="C14885" s="56"/>
      <c r="D14885" s="105"/>
      <c r="E14885" s="66"/>
      <c r="F14885" s="246"/>
      <c r="G14885" s="203"/>
      <c r="H14885" s="106"/>
      <c r="I14885" s="71"/>
    </row>
    <row r="14886" spans="1:9" hidden="1" x14ac:dyDescent="0.25">
      <c r="A14886" s="224"/>
      <c r="B14886" s="56"/>
      <c r="C14886" s="56"/>
      <c r="D14886" s="105"/>
      <c r="E14886" s="413"/>
      <c r="F14886" s="203"/>
      <c r="G14886" s="63"/>
      <c r="H14886" s="266"/>
      <c r="I14886" s="71"/>
    </row>
    <row r="14887" spans="1:9" hidden="1" x14ac:dyDescent="0.25">
      <c r="A14887" s="224"/>
      <c r="B14887" s="55"/>
      <c r="C14887" s="72"/>
      <c r="D14887" s="105"/>
      <c r="E14887" s="221"/>
      <c r="F14887" s="63"/>
      <c r="G14887" s="63"/>
      <c r="H14887" s="125"/>
      <c r="I14887" s="272"/>
    </row>
    <row r="14888" spans="1:9" hidden="1" x14ac:dyDescent="0.25">
      <c r="A14888" s="224"/>
      <c r="B14888" s="56"/>
      <c r="C14888" s="56"/>
      <c r="D14888" s="57"/>
      <c r="E14888" s="66"/>
      <c r="F14888" s="203"/>
      <c r="G14888" s="63"/>
      <c r="H14888" s="125"/>
      <c r="I14888" s="56"/>
    </row>
    <row r="14889" spans="1:9" hidden="1" x14ac:dyDescent="0.25">
      <c r="A14889" s="224"/>
      <c r="B14889" s="56"/>
      <c r="C14889" s="56"/>
      <c r="D14889" s="57"/>
      <c r="E14889" s="66"/>
      <c r="F14889" s="203"/>
      <c r="G14889" s="63"/>
      <c r="H14889" s="106"/>
      <c r="I14889" s="56"/>
    </row>
    <row r="14890" spans="1:9" hidden="1" x14ac:dyDescent="0.25">
      <c r="A14890" s="224"/>
      <c r="B14890" s="56"/>
      <c r="C14890" s="178"/>
      <c r="D14890" s="57"/>
      <c r="E14890" s="86"/>
      <c r="F14890" s="62"/>
      <c r="G14890" s="63"/>
      <c r="H14890" s="64"/>
      <c r="I14890" s="56"/>
    </row>
    <row r="14891" spans="1:9" hidden="1" x14ac:dyDescent="0.25">
      <c r="A14891" s="224"/>
      <c r="B14891" s="56"/>
      <c r="C14891" s="56"/>
      <c r="D14891" s="105"/>
      <c r="E14891" s="66"/>
      <c r="F14891" s="203"/>
      <c r="G14891" s="63"/>
      <c r="H14891" s="64"/>
      <c r="I14891" s="56"/>
    </row>
    <row r="14892" spans="1:9" hidden="1" x14ac:dyDescent="0.25">
      <c r="A14892" s="224"/>
      <c r="B14892" s="56"/>
      <c r="C14892" s="56"/>
      <c r="D14892" s="57"/>
      <c r="E14892" s="86"/>
      <c r="F14892" s="62"/>
      <c r="G14892" s="63"/>
      <c r="H14892" s="64"/>
      <c r="I14892" s="452"/>
    </row>
    <row r="14893" spans="1:9" hidden="1" x14ac:dyDescent="0.25">
      <c r="A14893" s="224"/>
      <c r="B14893" s="507"/>
      <c r="C14893" s="452"/>
      <c r="D14893" s="259"/>
      <c r="E14893" s="260"/>
      <c r="F14893" s="451"/>
      <c r="G14893" s="262"/>
      <c r="H14893" s="64"/>
      <c r="I14893" s="56"/>
    </row>
    <row r="14894" spans="1:9" hidden="1" x14ac:dyDescent="0.25">
      <c r="A14894" s="224"/>
      <c r="B14894" s="56"/>
      <c r="C14894" s="56"/>
      <c r="D14894" s="105"/>
      <c r="E14894" s="66"/>
      <c r="F14894" s="203"/>
      <c r="G14894" s="63"/>
      <c r="H14894" s="509"/>
      <c r="I14894" s="56"/>
    </row>
    <row r="14895" spans="1:9" hidden="1" x14ac:dyDescent="0.25">
      <c r="A14895" s="224"/>
      <c r="B14895" s="56"/>
      <c r="C14895" s="56"/>
      <c r="D14895" s="57"/>
      <c r="E14895" s="56"/>
      <c r="F14895" s="76"/>
      <c r="G14895" s="63"/>
      <c r="H14895" s="106"/>
      <c r="I14895" s="56"/>
    </row>
    <row r="14896" spans="1:9" hidden="1" x14ac:dyDescent="0.25">
      <c r="A14896" s="224"/>
      <c r="B14896" s="56"/>
      <c r="C14896" s="56"/>
      <c r="D14896" s="57"/>
      <c r="E14896" s="71"/>
      <c r="F14896" s="203"/>
      <c r="G14896" s="63"/>
      <c r="H14896" s="106"/>
      <c r="I14896" s="56"/>
    </row>
    <row r="14897" spans="1:9" hidden="1" x14ac:dyDescent="0.25">
      <c r="A14897" s="224"/>
      <c r="B14897" s="56"/>
      <c r="C14897" s="81"/>
      <c r="D14897" s="56"/>
      <c r="E14897" s="56"/>
      <c r="F14897" s="58"/>
      <c r="G14897" s="63"/>
      <c r="H14897" s="106"/>
      <c r="I14897" s="56"/>
    </row>
    <row r="14898" spans="1:9" hidden="1" x14ac:dyDescent="0.25">
      <c r="A14898" s="224"/>
      <c r="B14898" s="65"/>
      <c r="C14898" s="56"/>
      <c r="D14898" s="105"/>
      <c r="E14898" s="66"/>
      <c r="F14898" s="203"/>
      <c r="G14898" s="63"/>
      <c r="H14898" s="106"/>
      <c r="I14898" s="272"/>
    </row>
    <row r="14899" spans="1:9" hidden="1" x14ac:dyDescent="0.25">
      <c r="A14899" s="224"/>
      <c r="B14899" s="68"/>
      <c r="C14899" s="72"/>
      <c r="D14899" s="61"/>
      <c r="E14899" s="69"/>
      <c r="F14899" s="58"/>
      <c r="G14899" s="63"/>
      <c r="H14899" s="106"/>
      <c r="I14899" s="56"/>
    </row>
    <row r="14900" spans="1:9" hidden="1" x14ac:dyDescent="0.25">
      <c r="A14900" s="224"/>
      <c r="B14900" s="81"/>
      <c r="C14900" s="75"/>
      <c r="D14900" s="105"/>
      <c r="E14900" s="66"/>
      <c r="F14900" s="203"/>
      <c r="G14900" s="203"/>
      <c r="H14900" s="106"/>
      <c r="I14900" s="70"/>
    </row>
    <row r="14901" spans="1:9" hidden="1" x14ac:dyDescent="0.25">
      <c r="A14901" s="224"/>
      <c r="B14901" s="56"/>
      <c r="C14901" s="56"/>
      <c r="D14901" s="57"/>
      <c r="E14901" s="66"/>
      <c r="F14901" s="76"/>
      <c r="G14901" s="63"/>
      <c r="H14901" s="106"/>
      <c r="I14901" s="272"/>
    </row>
    <row r="14902" spans="1:9" hidden="1" x14ac:dyDescent="0.25">
      <c r="A14902" s="224"/>
      <c r="B14902" s="65"/>
      <c r="C14902" s="56"/>
      <c r="D14902" s="105"/>
      <c r="E14902" s="66"/>
      <c r="F14902" s="203"/>
      <c r="G14902" s="63"/>
      <c r="H14902" s="64"/>
      <c r="I14902" s="272"/>
    </row>
    <row r="14903" spans="1:9" hidden="1" x14ac:dyDescent="0.25">
      <c r="A14903" s="224"/>
      <c r="B14903" s="71"/>
      <c r="C14903" s="56"/>
      <c r="D14903" s="105"/>
      <c r="E14903" s="66"/>
      <c r="F14903" s="203"/>
      <c r="G14903" s="63"/>
      <c r="H14903" s="64"/>
      <c r="I14903" s="272"/>
    </row>
    <row r="14904" spans="1:9" hidden="1" x14ac:dyDescent="0.25">
      <c r="A14904" s="224"/>
      <c r="B14904" s="56"/>
      <c r="C14904" s="56"/>
      <c r="D14904" s="57"/>
      <c r="E14904" s="66"/>
      <c r="F14904" s="203"/>
      <c r="G14904" s="63"/>
      <c r="H14904" s="106"/>
      <c r="I14904" s="272"/>
    </row>
    <row r="14905" spans="1:9" hidden="1" x14ac:dyDescent="0.25">
      <c r="A14905" s="224"/>
      <c r="B14905" s="68"/>
      <c r="C14905" s="56"/>
      <c r="D14905" s="57"/>
      <c r="E14905" s="66"/>
      <c r="F14905" s="76"/>
      <c r="G14905" s="63"/>
      <c r="H14905" s="106"/>
      <c r="I14905" s="272"/>
    </row>
    <row r="14906" spans="1:9" hidden="1" x14ac:dyDescent="0.25">
      <c r="A14906" s="224"/>
      <c r="B14906" s="56"/>
      <c r="C14906" s="56"/>
      <c r="D14906" s="57"/>
      <c r="E14906" s="86"/>
      <c r="F14906" s="62"/>
      <c r="G14906" s="203"/>
      <c r="H14906" s="106"/>
      <c r="I14906" s="272"/>
    </row>
    <row r="14907" spans="1:9" hidden="1" x14ac:dyDescent="0.25">
      <c r="A14907" s="224"/>
      <c r="B14907" s="55"/>
      <c r="C14907" s="56"/>
      <c r="D14907" s="105"/>
      <c r="E14907" s="66"/>
      <c r="F14907" s="246"/>
      <c r="G14907" s="203"/>
      <c r="H14907" s="106"/>
      <c r="I14907" s="272"/>
    </row>
    <row r="14908" spans="1:9" hidden="1" x14ac:dyDescent="0.25">
      <c r="A14908" s="224"/>
      <c r="B14908" s="55"/>
      <c r="C14908" s="56"/>
      <c r="D14908" s="105"/>
      <c r="E14908" s="66"/>
      <c r="F14908" s="246"/>
      <c r="G14908" s="203"/>
      <c r="H14908" s="266"/>
      <c r="I14908" s="272"/>
    </row>
    <row r="14909" spans="1:9" hidden="1" x14ac:dyDescent="0.25">
      <c r="A14909" s="224"/>
      <c r="B14909" s="56"/>
      <c r="C14909" s="56"/>
      <c r="D14909" s="57"/>
      <c r="E14909" s="56"/>
      <c r="F14909" s="76"/>
      <c r="G14909" s="63"/>
      <c r="H14909" s="266"/>
      <c r="I14909" s="272"/>
    </row>
    <row r="14910" spans="1:9" hidden="1" x14ac:dyDescent="0.25">
      <c r="A14910" s="224"/>
      <c r="B14910" s="56"/>
      <c r="C14910" s="56"/>
      <c r="D14910" s="56"/>
      <c r="E14910" s="72"/>
      <c r="F14910" s="58"/>
      <c r="G14910" s="63"/>
      <c r="H14910" s="106"/>
      <c r="I14910" s="272"/>
    </row>
    <row r="14911" spans="1:9" hidden="1" x14ac:dyDescent="0.25">
      <c r="A14911" s="224"/>
      <c r="B14911" s="60"/>
      <c r="C14911" s="107"/>
      <c r="D14911" s="105"/>
      <c r="E14911" s="66"/>
      <c r="F14911" s="246"/>
      <c r="G14911" s="63"/>
      <c r="H14911" s="106"/>
      <c r="I14911" s="272"/>
    </row>
    <row r="14912" spans="1:9" hidden="1" x14ac:dyDescent="0.25">
      <c r="A14912" s="224"/>
      <c r="B14912" s="56"/>
      <c r="C14912" s="74"/>
      <c r="D14912" s="57"/>
      <c r="E14912" s="66"/>
      <c r="F14912" s="203"/>
      <c r="G14912" s="63"/>
      <c r="H14912" s="64"/>
      <c r="I14912" s="272"/>
    </row>
    <row r="14913" spans="1:9" hidden="1" x14ac:dyDescent="0.25">
      <c r="A14913" s="224"/>
      <c r="B14913" s="55"/>
      <c r="C14913" s="56"/>
      <c r="D14913" s="57"/>
      <c r="E14913" s="66"/>
      <c r="F14913" s="62"/>
      <c r="G14913" s="203"/>
      <c r="H14913" s="106"/>
      <c r="I14913" s="272"/>
    </row>
    <row r="14914" spans="1:9" hidden="1" x14ac:dyDescent="0.25">
      <c r="A14914" s="224"/>
      <c r="B14914" s="56"/>
      <c r="C14914" s="74"/>
      <c r="D14914" s="105"/>
      <c r="E14914" s="66"/>
      <c r="F14914" s="203"/>
      <c r="G14914" s="63"/>
      <c r="H14914" s="266"/>
      <c r="I14914" s="106"/>
    </row>
    <row r="14915" spans="1:9" hidden="1" x14ac:dyDescent="0.25">
      <c r="A14915" s="224"/>
      <c r="B14915" s="55"/>
      <c r="C14915" s="56"/>
      <c r="D14915" s="105"/>
      <c r="E14915" s="66"/>
      <c r="F14915" s="246"/>
      <c r="G14915" s="63"/>
      <c r="H14915" s="106"/>
      <c r="I14915" s="106"/>
    </row>
    <row r="14916" spans="1:9" hidden="1" x14ac:dyDescent="0.25">
      <c r="A14916" s="224"/>
      <c r="B14916" s="56"/>
      <c r="C14916" s="56"/>
      <c r="D14916" s="57"/>
      <c r="E14916" s="66"/>
      <c r="F14916" s="203"/>
      <c r="G14916" s="63"/>
      <c r="H14916" s="106"/>
      <c r="I14916" s="106"/>
    </row>
    <row r="14917" spans="1:9" hidden="1" x14ac:dyDescent="0.25">
      <c r="A14917" s="224"/>
      <c r="B14917" s="56"/>
      <c r="C14917" s="56"/>
      <c r="D14917" s="105"/>
      <c r="E14917" s="66"/>
      <c r="F14917" s="246"/>
      <c r="G14917" s="203"/>
      <c r="H14917" s="106"/>
      <c r="I14917" s="106"/>
    </row>
    <row r="14918" spans="1:9" hidden="1" x14ac:dyDescent="0.25">
      <c r="A14918" s="224"/>
      <c r="B14918" s="56"/>
      <c r="C14918" s="56"/>
      <c r="D14918" s="57"/>
      <c r="E14918" s="66"/>
      <c r="F14918" s="76"/>
      <c r="G14918" s="63"/>
      <c r="H14918" s="266"/>
      <c r="I14918" s="70"/>
    </row>
    <row r="14919" spans="1:9" hidden="1" x14ac:dyDescent="0.25">
      <c r="A14919" s="224"/>
      <c r="B14919" s="56"/>
      <c r="C14919" s="56"/>
      <c r="D14919" s="57"/>
      <c r="E14919" s="66"/>
      <c r="F14919" s="203"/>
      <c r="G14919" s="203"/>
      <c r="H14919" s="64"/>
      <c r="I14919" s="70"/>
    </row>
    <row r="14920" spans="1:9" hidden="1" x14ac:dyDescent="0.25">
      <c r="A14920" s="224"/>
      <c r="B14920" s="56"/>
      <c r="C14920" s="81"/>
      <c r="D14920" s="57"/>
      <c r="E14920" s="66"/>
      <c r="F14920" s="76"/>
      <c r="G14920" s="63"/>
      <c r="H14920" s="64"/>
      <c r="I14920" s="70"/>
    </row>
    <row r="14921" spans="1:9" hidden="1" x14ac:dyDescent="0.25">
      <c r="A14921" s="224"/>
      <c r="B14921" s="56"/>
      <c r="C14921" s="56"/>
      <c r="D14921" s="105"/>
      <c r="E14921" s="66"/>
      <c r="F14921" s="62"/>
      <c r="G14921" s="63"/>
      <c r="H14921" s="64"/>
      <c r="I14921" s="106"/>
    </row>
    <row r="14922" spans="1:9" hidden="1" x14ac:dyDescent="0.25">
      <c r="A14922" s="224"/>
      <c r="B14922" s="56"/>
      <c r="C14922" s="178"/>
      <c r="D14922" s="105"/>
      <c r="E14922" s="66"/>
      <c r="F14922" s="246"/>
      <c r="G14922" s="203"/>
      <c r="H14922" s="64"/>
      <c r="I14922" s="106"/>
    </row>
    <row r="14923" spans="1:9" hidden="1" x14ac:dyDescent="0.25">
      <c r="A14923" s="224"/>
      <c r="B14923" s="56"/>
      <c r="C14923" s="56"/>
      <c r="D14923" s="57"/>
      <c r="E14923" s="66"/>
      <c r="F14923" s="203"/>
      <c r="G14923" s="63"/>
      <c r="H14923" s="266"/>
      <c r="I14923" s="71"/>
    </row>
    <row r="14924" spans="1:9" hidden="1" x14ac:dyDescent="0.25">
      <c r="A14924" s="224"/>
      <c r="B14924" s="56"/>
      <c r="C14924" s="71"/>
      <c r="D14924" s="57"/>
      <c r="E14924" s="66"/>
      <c r="F14924" s="76"/>
      <c r="G14924" s="63"/>
      <c r="H14924" s="266"/>
      <c r="I14924" s="70"/>
    </row>
    <row r="14925" spans="1:9" hidden="1" x14ac:dyDescent="0.25">
      <c r="A14925" s="224"/>
      <c r="B14925" s="56"/>
      <c r="C14925" s="56"/>
      <c r="D14925" s="57"/>
      <c r="E14925" s="56"/>
      <c r="F14925" s="76"/>
      <c r="G14925" s="63"/>
      <c r="H14925" s="125"/>
      <c r="I14925" s="272"/>
    </row>
    <row r="14926" spans="1:9" hidden="1" x14ac:dyDescent="0.25">
      <c r="A14926" s="224"/>
      <c r="B14926" s="68"/>
      <c r="C14926" s="56"/>
      <c r="D14926" s="57"/>
      <c r="E14926" s="66"/>
      <c r="F14926" s="76"/>
      <c r="G14926" s="63"/>
      <c r="H14926" s="64"/>
      <c r="I14926" s="272"/>
    </row>
    <row r="14927" spans="1:9" hidden="1" x14ac:dyDescent="0.25">
      <c r="A14927" s="224"/>
      <c r="B14927" s="56"/>
      <c r="C14927" s="56"/>
      <c r="D14927" s="57"/>
      <c r="E14927" s="66"/>
      <c r="F14927" s="76"/>
      <c r="G14927" s="63"/>
      <c r="H14927" s="64"/>
      <c r="I14927" s="272"/>
    </row>
    <row r="14928" spans="1:9" hidden="1" x14ac:dyDescent="0.25">
      <c r="A14928" s="224"/>
      <c r="B14928" s="56"/>
      <c r="C14928" s="56"/>
      <c r="D14928" s="57"/>
      <c r="E14928" s="66"/>
      <c r="F14928" s="76"/>
      <c r="G14928" s="63"/>
      <c r="H14928" s="106"/>
      <c r="I14928" s="272"/>
    </row>
    <row r="14929" spans="1:9" hidden="1" x14ac:dyDescent="0.25">
      <c r="A14929" s="224"/>
      <c r="B14929" s="56"/>
      <c r="C14929" s="56"/>
      <c r="D14929" s="57"/>
      <c r="E14929" s="66"/>
      <c r="F14929" s="76"/>
      <c r="G14929" s="63"/>
      <c r="H14929" s="106"/>
      <c r="I14929" s="272"/>
    </row>
    <row r="14930" spans="1:9" hidden="1" x14ac:dyDescent="0.25">
      <c r="A14930" s="224"/>
      <c r="B14930" s="55"/>
      <c r="C14930" s="56"/>
      <c r="D14930" s="57"/>
      <c r="E14930" s="66"/>
      <c r="F14930" s="62"/>
      <c r="G14930" s="63"/>
      <c r="H14930" s="106"/>
      <c r="I14930" s="272"/>
    </row>
    <row r="14931" spans="1:9" hidden="1" x14ac:dyDescent="0.25">
      <c r="A14931" s="224"/>
      <c r="B14931" s="56"/>
      <c r="C14931" s="56"/>
      <c r="D14931" s="105"/>
      <c r="E14931" s="66"/>
      <c r="F14931" s="203"/>
      <c r="G14931" s="63"/>
      <c r="H14931" s="64"/>
      <c r="I14931" s="272"/>
    </row>
    <row r="14932" spans="1:9" hidden="1" x14ac:dyDescent="0.25">
      <c r="A14932" s="224"/>
      <c r="B14932" s="56"/>
      <c r="C14932" s="56"/>
      <c r="D14932" s="56"/>
      <c r="E14932" s="72"/>
      <c r="F14932" s="58"/>
      <c r="G14932" s="63"/>
      <c r="H14932" s="106"/>
      <c r="I14932" s="272"/>
    </row>
    <row r="14933" spans="1:9" hidden="1" x14ac:dyDescent="0.25">
      <c r="A14933" s="224"/>
      <c r="B14933" s="56"/>
      <c r="C14933" s="81"/>
      <c r="D14933" s="56"/>
      <c r="E14933" s="56"/>
      <c r="F14933" s="58"/>
      <c r="G14933" s="63"/>
      <c r="H14933" s="106"/>
      <c r="I14933" s="272"/>
    </row>
    <row r="14934" spans="1:9" hidden="1" x14ac:dyDescent="0.25">
      <c r="A14934" s="224"/>
      <c r="B14934" s="56"/>
      <c r="C14934" s="74"/>
      <c r="D14934" s="57"/>
      <c r="E14934" s="66"/>
      <c r="F14934" s="203"/>
      <c r="G14934" s="63"/>
      <c r="H14934" s="106"/>
      <c r="I14934" s="272"/>
    </row>
    <row r="14935" spans="1:9" hidden="1" x14ac:dyDescent="0.25">
      <c r="A14935" s="224"/>
      <c r="B14935" s="56"/>
      <c r="C14935" s="74"/>
      <c r="D14935" s="105"/>
      <c r="E14935" s="66"/>
      <c r="F14935" s="203"/>
      <c r="G14935" s="63"/>
      <c r="H14935" s="106"/>
      <c r="I14935" s="106"/>
    </row>
    <row r="14936" spans="1:9" hidden="1" x14ac:dyDescent="0.25">
      <c r="A14936" s="224"/>
      <c r="B14936" s="71"/>
      <c r="C14936" s="56"/>
      <c r="D14936" s="105"/>
      <c r="E14936" s="66"/>
      <c r="F14936" s="203"/>
      <c r="G14936" s="63"/>
      <c r="H14936" s="106"/>
      <c r="I14936" s="106"/>
    </row>
    <row r="14937" spans="1:9" hidden="1" x14ac:dyDescent="0.25">
      <c r="A14937" s="224"/>
      <c r="B14937" s="56"/>
      <c r="C14937" s="56"/>
      <c r="D14937" s="57"/>
      <c r="E14937" s="66"/>
      <c r="F14937" s="76"/>
      <c r="G14937" s="63"/>
      <c r="H14937" s="106"/>
      <c r="I14937" s="106"/>
    </row>
    <row r="14938" spans="1:9" hidden="1" x14ac:dyDescent="0.25">
      <c r="A14938" s="224"/>
      <c r="B14938" s="56"/>
      <c r="C14938" s="56"/>
      <c r="D14938" s="57"/>
      <c r="E14938" s="66"/>
      <c r="F14938" s="76"/>
      <c r="G14938" s="63"/>
      <c r="H14938" s="106"/>
      <c r="I14938" s="70"/>
    </row>
    <row r="14939" spans="1:9" hidden="1" x14ac:dyDescent="0.25">
      <c r="A14939" s="224"/>
      <c r="B14939" s="56"/>
      <c r="C14939" s="56"/>
      <c r="D14939" s="57"/>
      <c r="E14939" s="66"/>
      <c r="F14939" s="76"/>
      <c r="G14939" s="63"/>
      <c r="H14939" s="64"/>
      <c r="I14939" s="70"/>
    </row>
    <row r="14940" spans="1:9" hidden="1" x14ac:dyDescent="0.25">
      <c r="A14940" s="224"/>
      <c r="B14940" s="68"/>
      <c r="C14940" s="56"/>
      <c r="D14940" s="105"/>
      <c r="E14940" s="66"/>
      <c r="F14940" s="62"/>
      <c r="G14940" s="63"/>
      <c r="H14940" s="64"/>
      <c r="I14940" s="106"/>
    </row>
    <row r="14941" spans="1:9" hidden="1" x14ac:dyDescent="0.25">
      <c r="A14941" s="224"/>
      <c r="B14941" s="56"/>
      <c r="C14941" s="56"/>
      <c r="D14941" s="57"/>
      <c r="E14941" s="66"/>
      <c r="F14941" s="203"/>
      <c r="G14941" s="63"/>
      <c r="H14941" s="64"/>
      <c r="I14941" s="106"/>
    </row>
    <row r="14942" spans="1:9" hidden="1" x14ac:dyDescent="0.25">
      <c r="A14942" s="224"/>
      <c r="B14942" s="56"/>
      <c r="C14942" s="71"/>
      <c r="D14942" s="57"/>
      <c r="E14942" s="66"/>
      <c r="F14942" s="76"/>
      <c r="G14942" s="63"/>
      <c r="H14942" s="266"/>
      <c r="I14942" s="106"/>
    </row>
    <row r="14943" spans="1:9" hidden="1" x14ac:dyDescent="0.25">
      <c r="A14943" s="224"/>
      <c r="B14943" s="56"/>
      <c r="C14943" s="56"/>
      <c r="D14943" s="56"/>
      <c r="E14943" s="72"/>
      <c r="F14943" s="58"/>
      <c r="G14943" s="63"/>
      <c r="H14943" s="125"/>
      <c r="I14943" s="106"/>
    </row>
    <row r="14944" spans="1:9" hidden="1" x14ac:dyDescent="0.25">
      <c r="A14944" s="224"/>
      <c r="B14944" s="56"/>
      <c r="C14944" s="74"/>
      <c r="D14944" s="57"/>
      <c r="E14944" s="66"/>
      <c r="F14944" s="203"/>
      <c r="G14944" s="63"/>
      <c r="H14944" s="106"/>
      <c r="I14944" s="106"/>
    </row>
    <row r="14945" spans="1:9" hidden="1" x14ac:dyDescent="0.25">
      <c r="A14945" s="224"/>
      <c r="B14945" s="56"/>
      <c r="C14945" s="74"/>
      <c r="D14945" s="57"/>
      <c r="E14945" s="66"/>
      <c r="F14945" s="203"/>
      <c r="G14945" s="63"/>
      <c r="H14945" s="106"/>
      <c r="I14945" s="106"/>
    </row>
    <row r="14946" spans="1:9" hidden="1" x14ac:dyDescent="0.25">
      <c r="A14946" s="224"/>
      <c r="B14946" s="56"/>
      <c r="C14946" s="74"/>
      <c r="D14946" s="105"/>
      <c r="E14946" s="66"/>
      <c r="F14946" s="203"/>
      <c r="G14946" s="63"/>
      <c r="H14946" s="106"/>
      <c r="I14946" s="56"/>
    </row>
    <row r="14947" spans="1:9" hidden="1" x14ac:dyDescent="0.25">
      <c r="A14947" s="224"/>
      <c r="B14947" s="68"/>
      <c r="C14947" s="56"/>
      <c r="D14947" s="57"/>
      <c r="E14947" s="86"/>
      <c r="F14947" s="62"/>
      <c r="G14947" s="63"/>
      <c r="H14947" s="106"/>
      <c r="I14947" s="56"/>
    </row>
    <row r="14948" spans="1:9" hidden="1" x14ac:dyDescent="0.25">
      <c r="A14948" s="224"/>
      <c r="B14948" s="68"/>
      <c r="C14948" s="56"/>
      <c r="D14948" s="57"/>
      <c r="E14948" s="86"/>
      <c r="F14948" s="62"/>
      <c r="G14948" s="63"/>
      <c r="H14948" s="64"/>
      <c r="I14948" s="70"/>
    </row>
    <row r="14949" spans="1:9" hidden="1" x14ac:dyDescent="0.25">
      <c r="A14949" s="224"/>
      <c r="B14949" s="56"/>
      <c r="C14949" s="56"/>
      <c r="D14949" s="57"/>
      <c r="E14949" s="66"/>
      <c r="F14949" s="76"/>
      <c r="G14949" s="63"/>
      <c r="H14949" s="106"/>
      <c r="I14949" s="272"/>
    </row>
    <row r="14950" spans="1:9" hidden="1" x14ac:dyDescent="0.25">
      <c r="A14950" s="224"/>
      <c r="B14950" s="56"/>
      <c r="C14950" s="71"/>
      <c r="D14950" s="57"/>
      <c r="E14950" s="66"/>
      <c r="F14950" s="76"/>
      <c r="G14950" s="63"/>
      <c r="H14950" s="64"/>
      <c r="I14950" s="272"/>
    </row>
    <row r="14951" spans="1:9" hidden="1" x14ac:dyDescent="0.25">
      <c r="A14951" s="224"/>
      <c r="B14951" s="56"/>
      <c r="C14951" s="65"/>
      <c r="D14951" s="57"/>
      <c r="E14951" s="66"/>
      <c r="F14951" s="76"/>
      <c r="G14951" s="63"/>
      <c r="H14951" s="106"/>
      <c r="I14951" s="272"/>
    </row>
    <row r="14952" spans="1:9" hidden="1" x14ac:dyDescent="0.25">
      <c r="A14952" s="224"/>
      <c r="B14952" s="56"/>
      <c r="C14952" s="56"/>
      <c r="D14952" s="57"/>
      <c r="E14952" s="66"/>
      <c r="F14952" s="76"/>
      <c r="G14952" s="63"/>
      <c r="H14952" s="106"/>
      <c r="I14952" s="272"/>
    </row>
    <row r="14953" spans="1:9" hidden="1" x14ac:dyDescent="0.25">
      <c r="A14953" s="224"/>
      <c r="B14953" s="56"/>
      <c r="C14953" s="56"/>
      <c r="D14953" s="57"/>
      <c r="E14953" s="86"/>
      <c r="F14953" s="62"/>
      <c r="G14953" s="203"/>
      <c r="H14953" s="106"/>
      <c r="I14953" s="272"/>
    </row>
    <row r="14954" spans="1:9" hidden="1" x14ac:dyDescent="0.25">
      <c r="A14954" s="224"/>
      <c r="B14954" s="56"/>
      <c r="C14954" s="414"/>
      <c r="D14954" s="105"/>
      <c r="E14954" s="72"/>
      <c r="F14954" s="203"/>
      <c r="G14954" s="63"/>
      <c r="H14954" s="106"/>
      <c r="I14954" s="272"/>
    </row>
    <row r="14955" spans="1:9" hidden="1" x14ac:dyDescent="0.25">
      <c r="A14955" s="224"/>
      <c r="B14955" s="56"/>
      <c r="C14955" s="414"/>
      <c r="D14955" s="56"/>
      <c r="E14955" s="72"/>
      <c r="F14955" s="203"/>
      <c r="G14955" s="63"/>
      <c r="H14955" s="106"/>
      <c r="I14955" s="272"/>
    </row>
    <row r="14956" spans="1:9" hidden="1" x14ac:dyDescent="0.25">
      <c r="A14956" s="224"/>
      <c r="B14956" s="56"/>
      <c r="C14956" s="527"/>
      <c r="D14956" s="56"/>
      <c r="E14956" s="56"/>
      <c r="F14956" s="203"/>
      <c r="G14956" s="63"/>
      <c r="H14956" s="106"/>
      <c r="I14956" s="272"/>
    </row>
    <row r="14957" spans="1:9" hidden="1" x14ac:dyDescent="0.25">
      <c r="A14957" s="224"/>
      <c r="B14957" s="56"/>
      <c r="C14957" s="528"/>
      <c r="D14957" s="105"/>
      <c r="E14957" s="66"/>
      <c r="F14957" s="203"/>
      <c r="G14957" s="63"/>
      <c r="H14957" s="106"/>
      <c r="I14957" s="272"/>
    </row>
    <row r="14958" spans="1:9" hidden="1" x14ac:dyDescent="0.25">
      <c r="A14958" s="224"/>
      <c r="B14958" s="56"/>
      <c r="C14958" s="528"/>
      <c r="D14958" s="105"/>
      <c r="E14958" s="66"/>
      <c r="F14958" s="203"/>
      <c r="G14958" s="63"/>
      <c r="H14958" s="106"/>
      <c r="I14958" s="272"/>
    </row>
    <row r="14959" spans="1:9" hidden="1" x14ac:dyDescent="0.25">
      <c r="A14959" s="224"/>
      <c r="B14959" s="56"/>
      <c r="C14959" s="528"/>
      <c r="D14959" s="105"/>
      <c r="E14959" s="66"/>
      <c r="F14959" s="203"/>
      <c r="G14959" s="63"/>
      <c r="H14959" s="106"/>
      <c r="I14959" s="272"/>
    </row>
    <row r="14960" spans="1:9" hidden="1" x14ac:dyDescent="0.25">
      <c r="A14960" s="224"/>
      <c r="B14960" s="55"/>
      <c r="C14960" s="56"/>
      <c r="D14960" s="105"/>
      <c r="E14960" s="86"/>
      <c r="F14960" s="267"/>
      <c r="G14960" s="203"/>
      <c r="H14960" s="106"/>
      <c r="I14960" s="272"/>
    </row>
    <row r="14961" spans="1:9" hidden="1" x14ac:dyDescent="0.25">
      <c r="A14961" s="224"/>
      <c r="B14961" s="71"/>
      <c r="C14961" s="56"/>
      <c r="D14961" s="57"/>
      <c r="E14961" s="86"/>
      <c r="F14961" s="62"/>
      <c r="G14961" s="86"/>
      <c r="H14961" s="106"/>
      <c r="I14961" s="272"/>
    </row>
    <row r="14962" spans="1:9" hidden="1" x14ac:dyDescent="0.25">
      <c r="A14962" s="224"/>
      <c r="B14962" s="56"/>
      <c r="C14962" s="71"/>
      <c r="D14962" s="57"/>
      <c r="E14962" s="66"/>
      <c r="F14962" s="62"/>
      <c r="G14962" s="63"/>
      <c r="H14962" s="106"/>
      <c r="I14962" s="272"/>
    </row>
    <row r="14963" spans="1:9" hidden="1" x14ac:dyDescent="0.25">
      <c r="A14963" s="224"/>
      <c r="B14963" s="55"/>
      <c r="C14963" s="56"/>
      <c r="D14963" s="57"/>
      <c r="E14963" s="66"/>
      <c r="F14963" s="62"/>
      <c r="G14963" s="63"/>
      <c r="H14963" s="106"/>
      <c r="I14963" s="106"/>
    </row>
    <row r="14964" spans="1:9" hidden="1" x14ac:dyDescent="0.25">
      <c r="A14964" s="224"/>
      <c r="B14964" s="56"/>
      <c r="C14964" s="56"/>
      <c r="D14964" s="57"/>
      <c r="E14964" s="86"/>
      <c r="F14964" s="62"/>
      <c r="G14964" s="63"/>
      <c r="H14964" s="106"/>
      <c r="I14964" s="70"/>
    </row>
    <row r="14965" spans="1:9" hidden="1" x14ac:dyDescent="0.25">
      <c r="A14965" s="224"/>
      <c r="B14965" s="56"/>
      <c r="C14965" s="56"/>
      <c r="D14965" s="57"/>
      <c r="E14965" s="66"/>
      <c r="F14965" s="76"/>
      <c r="G14965" s="63"/>
      <c r="H14965" s="64"/>
      <c r="I14965" s="70"/>
    </row>
    <row r="14966" spans="1:9" hidden="1" x14ac:dyDescent="0.25">
      <c r="A14966" s="224"/>
      <c r="B14966" s="56"/>
      <c r="C14966" s="56"/>
      <c r="D14966" s="57"/>
      <c r="E14966" s="56"/>
      <c r="F14966" s="76"/>
      <c r="G14966" s="63"/>
      <c r="H14966" s="64"/>
      <c r="I14966" s="106"/>
    </row>
    <row r="14967" spans="1:9" hidden="1" x14ac:dyDescent="0.25">
      <c r="A14967" s="224"/>
      <c r="B14967" s="56"/>
      <c r="C14967" s="178"/>
      <c r="D14967" s="105"/>
      <c r="E14967" s="66"/>
      <c r="F14967" s="246"/>
      <c r="G14967" s="203"/>
      <c r="H14967" s="64"/>
      <c r="I14967" s="106"/>
    </row>
    <row r="14968" spans="1:9" hidden="1" x14ac:dyDescent="0.25">
      <c r="A14968" s="224"/>
      <c r="B14968" s="56"/>
      <c r="C14968" s="56"/>
      <c r="D14968" s="57"/>
      <c r="E14968" s="66"/>
      <c r="F14968" s="76"/>
      <c r="G14968" s="63"/>
      <c r="H14968" s="266"/>
      <c r="I14968" s="106"/>
    </row>
    <row r="14969" spans="1:9" hidden="1" x14ac:dyDescent="0.25">
      <c r="A14969" s="224"/>
      <c r="B14969" s="56"/>
      <c r="C14969" s="56"/>
      <c r="D14969" s="57"/>
      <c r="E14969" s="66"/>
      <c r="F14969" s="76"/>
      <c r="G14969" s="63"/>
      <c r="H14969" s="64"/>
      <c r="I14969" s="106"/>
    </row>
    <row r="14970" spans="1:9" hidden="1" x14ac:dyDescent="0.25">
      <c r="A14970" s="224"/>
      <c r="B14970" s="56"/>
      <c r="C14970" s="56"/>
      <c r="D14970" s="57"/>
      <c r="E14970" s="56"/>
      <c r="F14970" s="76"/>
      <c r="G14970" s="63"/>
      <c r="H14970" s="64"/>
      <c r="I14970" s="106"/>
    </row>
    <row r="14971" spans="1:9" hidden="1" x14ac:dyDescent="0.25">
      <c r="A14971" s="224"/>
      <c r="B14971" s="56"/>
      <c r="C14971" s="56"/>
      <c r="D14971" s="57"/>
      <c r="E14971" s="66"/>
      <c r="F14971" s="203"/>
      <c r="G14971" s="63"/>
      <c r="H14971" s="106"/>
      <c r="I14971" s="56"/>
    </row>
    <row r="14972" spans="1:9" hidden="1" x14ac:dyDescent="0.25">
      <c r="A14972" s="224"/>
      <c r="B14972" s="56"/>
      <c r="C14972" s="74"/>
      <c r="D14972" s="57"/>
      <c r="E14972" s="66"/>
      <c r="F14972" s="203"/>
      <c r="G14972" s="63"/>
      <c r="H14972" s="106"/>
      <c r="I14972" s="56"/>
    </row>
    <row r="14973" spans="1:9" hidden="1" x14ac:dyDescent="0.25">
      <c r="A14973" s="224"/>
      <c r="B14973" s="56"/>
      <c r="C14973" s="74"/>
      <c r="D14973" s="105"/>
      <c r="E14973" s="66"/>
      <c r="F14973" s="203"/>
      <c r="G14973" s="63"/>
      <c r="H14973" s="106"/>
      <c r="I14973" s="70"/>
    </row>
    <row r="14974" spans="1:9" hidden="1" x14ac:dyDescent="0.25">
      <c r="A14974" s="224"/>
      <c r="B14974" s="56"/>
      <c r="C14974" s="56"/>
      <c r="D14974" s="57"/>
      <c r="E14974" s="56"/>
      <c r="F14974" s="76"/>
      <c r="G14974" s="63"/>
      <c r="H14974" s="106"/>
      <c r="I14974" s="272"/>
    </row>
    <row r="14975" spans="1:9" hidden="1" x14ac:dyDescent="0.25">
      <c r="A14975" s="224"/>
      <c r="B14975" s="56"/>
      <c r="C14975" s="56"/>
      <c r="D14975" s="57"/>
      <c r="E14975" s="66"/>
      <c r="F14975" s="76"/>
      <c r="G14975" s="63"/>
      <c r="H14975" s="64"/>
      <c r="I14975" s="272"/>
    </row>
    <row r="14976" spans="1:9" hidden="1" x14ac:dyDescent="0.25">
      <c r="A14976" s="224"/>
      <c r="B14976" s="56"/>
      <c r="C14976" s="65"/>
      <c r="D14976" s="57"/>
      <c r="E14976" s="66"/>
      <c r="F14976" s="76"/>
      <c r="G14976" s="63"/>
      <c r="H14976" s="106"/>
      <c r="I14976" s="272"/>
    </row>
    <row r="14977" spans="1:9" hidden="1" x14ac:dyDescent="0.25">
      <c r="A14977" s="224"/>
      <c r="B14977" s="56"/>
      <c r="C14977" s="56"/>
      <c r="D14977" s="57"/>
      <c r="E14977" s="66"/>
      <c r="F14977" s="76"/>
      <c r="G14977" s="63"/>
      <c r="H14977" s="106"/>
      <c r="I14977" s="272"/>
    </row>
    <row r="14978" spans="1:9" hidden="1" x14ac:dyDescent="0.25">
      <c r="A14978" s="224"/>
      <c r="B14978" s="56"/>
      <c r="C14978" s="56"/>
      <c r="D14978" s="57"/>
      <c r="E14978" s="86"/>
      <c r="F14978" s="62"/>
      <c r="G14978" s="203"/>
      <c r="H14978" s="106"/>
      <c r="I14978" s="272"/>
    </row>
    <row r="14979" spans="1:9" hidden="1" x14ac:dyDescent="0.25">
      <c r="A14979" s="224"/>
      <c r="B14979" s="56"/>
      <c r="C14979" s="65"/>
      <c r="D14979" s="105"/>
      <c r="E14979" s="72"/>
      <c r="F14979" s="203"/>
      <c r="G14979" s="63"/>
      <c r="H14979" s="106"/>
      <c r="I14979" s="272"/>
    </row>
    <row r="14980" spans="1:9" hidden="1" x14ac:dyDescent="0.25">
      <c r="A14980" s="224"/>
      <c r="B14980" s="56"/>
      <c r="C14980" s="56"/>
      <c r="D14980" s="56"/>
      <c r="E14980" s="72"/>
      <c r="F14980" s="203"/>
      <c r="G14980" s="63"/>
      <c r="H14980" s="106"/>
      <c r="I14980" s="272"/>
    </row>
    <row r="14981" spans="1:9" hidden="1" x14ac:dyDescent="0.25">
      <c r="A14981" s="224"/>
      <c r="B14981" s="71"/>
      <c r="C14981" s="72"/>
      <c r="D14981" s="56"/>
      <c r="E14981" s="56"/>
      <c r="F14981" s="203"/>
      <c r="G14981" s="63"/>
      <c r="H14981" s="106"/>
      <c r="I14981" s="272"/>
    </row>
    <row r="14982" spans="1:9" hidden="1" x14ac:dyDescent="0.25">
      <c r="A14982" s="224"/>
      <c r="B14982" s="56"/>
      <c r="C14982" s="56"/>
      <c r="D14982" s="57"/>
      <c r="E14982" s="66"/>
      <c r="F14982" s="76"/>
      <c r="G14982" s="63"/>
      <c r="H14982" s="106"/>
      <c r="I14982" s="272"/>
    </row>
    <row r="14983" spans="1:9" hidden="1" x14ac:dyDescent="0.25">
      <c r="A14983" s="224"/>
      <c r="B14983" s="68"/>
      <c r="C14983" s="56"/>
      <c r="D14983" s="57"/>
      <c r="E14983" s="66"/>
      <c r="F14983" s="76"/>
      <c r="G14983" s="63"/>
      <c r="H14983" s="106"/>
      <c r="I14983" s="272"/>
    </row>
    <row r="14984" spans="1:9" hidden="1" x14ac:dyDescent="0.25">
      <c r="A14984" s="224"/>
      <c r="B14984" s="56"/>
      <c r="C14984" s="74"/>
      <c r="D14984" s="105"/>
      <c r="E14984" s="66"/>
      <c r="F14984" s="203"/>
      <c r="G14984" s="63"/>
      <c r="H14984" s="106"/>
      <c r="I14984" s="244"/>
    </row>
    <row r="14985" spans="1:9" hidden="1" x14ac:dyDescent="0.25">
      <c r="A14985" s="224"/>
      <c r="B14985" s="71"/>
      <c r="C14985" s="71"/>
      <c r="D14985" s="105"/>
      <c r="E14985" s="413"/>
      <c r="F14985" s="63"/>
      <c r="G14985" s="203"/>
      <c r="H14985" s="106"/>
      <c r="I14985" s="272"/>
    </row>
    <row r="14986" spans="1:9" hidden="1" x14ac:dyDescent="0.25">
      <c r="A14986" s="224"/>
      <c r="B14986" s="71"/>
      <c r="C14986" s="56"/>
      <c r="D14986" s="57"/>
      <c r="E14986" s="86"/>
      <c r="F14986" s="62"/>
      <c r="G14986" s="86"/>
      <c r="H14986" s="125"/>
      <c r="I14986" s="272"/>
    </row>
    <row r="14987" spans="1:9" hidden="1" x14ac:dyDescent="0.25">
      <c r="A14987" s="224"/>
      <c r="B14987" s="56"/>
      <c r="C14987" s="56"/>
      <c r="D14987" s="57"/>
      <c r="E14987" s="66"/>
      <c r="F14987" s="62"/>
      <c r="G14987" s="63"/>
      <c r="H14987" s="106"/>
      <c r="I14987" s="70"/>
    </row>
    <row r="14988" spans="1:9" hidden="1" x14ac:dyDescent="0.25">
      <c r="A14988" s="224"/>
      <c r="B14988" s="56"/>
      <c r="C14988" s="56"/>
      <c r="D14988" s="57"/>
      <c r="E14988" s="56"/>
      <c r="F14988" s="76"/>
      <c r="G14988" s="63"/>
      <c r="H14988" s="106"/>
      <c r="I14988" s="70"/>
    </row>
    <row r="14989" spans="1:9" hidden="1" x14ac:dyDescent="0.25">
      <c r="A14989" s="224"/>
      <c r="B14989" s="56"/>
      <c r="C14989" s="56"/>
      <c r="D14989" s="57"/>
      <c r="E14989" s="86"/>
      <c r="F14989" s="62"/>
      <c r="G14989" s="203"/>
      <c r="H14989" s="64"/>
      <c r="I14989" s="70"/>
    </row>
    <row r="14990" spans="1:9" hidden="1" x14ac:dyDescent="0.25">
      <c r="A14990" s="224"/>
      <c r="B14990" s="68"/>
      <c r="C14990" s="56"/>
      <c r="D14990" s="57"/>
      <c r="E14990" s="86"/>
      <c r="F14990" s="62"/>
      <c r="G14990" s="63"/>
      <c r="H14990" s="64"/>
      <c r="I14990" s="70"/>
    </row>
    <row r="14991" spans="1:9" hidden="1" x14ac:dyDescent="0.25">
      <c r="A14991" s="224"/>
      <c r="B14991" s="56"/>
      <c r="C14991" s="56"/>
      <c r="D14991" s="57"/>
      <c r="E14991" s="86"/>
      <c r="F14991" s="67"/>
      <c r="G14991" s="63"/>
      <c r="H14991" s="64"/>
      <c r="I14991" s="106"/>
    </row>
    <row r="14992" spans="1:9" hidden="1" x14ac:dyDescent="0.25">
      <c r="A14992" s="224"/>
      <c r="B14992" s="56"/>
      <c r="C14992" s="56"/>
      <c r="D14992" s="57"/>
      <c r="E14992" s="66"/>
      <c r="F14992" s="76"/>
      <c r="G14992" s="63"/>
      <c r="H14992" s="64"/>
      <c r="I14992" s="106"/>
    </row>
    <row r="14993" spans="1:9" hidden="1" x14ac:dyDescent="0.25">
      <c r="A14993" s="224"/>
      <c r="B14993" s="68"/>
      <c r="C14993" s="56"/>
      <c r="D14993" s="57"/>
      <c r="E14993" s="66"/>
      <c r="F14993" s="76"/>
      <c r="G14993" s="63"/>
      <c r="H14993" s="64"/>
      <c r="I14993" s="106"/>
    </row>
    <row r="14994" spans="1:9" hidden="1" x14ac:dyDescent="0.25">
      <c r="A14994" s="224"/>
      <c r="B14994" s="56"/>
      <c r="C14994" s="56"/>
      <c r="D14994" s="57"/>
      <c r="E14994" s="66"/>
      <c r="F14994" s="76"/>
      <c r="G14994" s="63"/>
      <c r="H14994" s="64"/>
      <c r="I14994" s="56"/>
    </row>
    <row r="14995" spans="1:9" hidden="1" x14ac:dyDescent="0.25">
      <c r="A14995" s="224"/>
      <c r="B14995" s="55"/>
      <c r="C14995" s="56"/>
      <c r="D14995" s="105"/>
      <c r="E14995" s="66"/>
      <c r="F14995" s="246"/>
      <c r="G14995" s="203"/>
      <c r="H14995" s="64"/>
      <c r="I14995" s="56"/>
    </row>
    <row r="14996" spans="1:9" hidden="1" x14ac:dyDescent="0.25">
      <c r="A14996" s="224"/>
      <c r="B14996" s="68"/>
      <c r="C14996" s="56"/>
      <c r="D14996" s="57"/>
      <c r="E14996" s="86"/>
      <c r="F14996" s="62"/>
      <c r="G14996" s="63"/>
      <c r="H14996" s="64"/>
      <c r="I14996" s="56"/>
    </row>
    <row r="14997" spans="1:9" hidden="1" x14ac:dyDescent="0.25">
      <c r="A14997" s="224"/>
      <c r="B14997" s="95"/>
      <c r="C14997" s="56"/>
      <c r="D14997" s="57"/>
      <c r="E14997" s="66"/>
      <c r="F14997" s="76"/>
      <c r="G14997" s="63"/>
      <c r="H14997" s="64"/>
      <c r="I14997" s="56"/>
    </row>
    <row r="14998" spans="1:9" hidden="1" x14ac:dyDescent="0.25">
      <c r="A14998" s="224"/>
      <c r="B14998" s="55"/>
      <c r="C14998" s="56"/>
      <c r="D14998" s="57"/>
      <c r="E14998" s="66"/>
      <c r="F14998" s="62"/>
      <c r="G14998" s="63"/>
      <c r="H14998" s="64"/>
      <c r="I14998" s="56"/>
    </row>
    <row r="14999" spans="1:9" hidden="1" x14ac:dyDescent="0.25">
      <c r="A14999" s="224"/>
      <c r="B14999" s="60"/>
      <c r="C14999" s="107"/>
      <c r="D14999" s="56"/>
      <c r="E14999" s="56"/>
      <c r="F14999" s="58"/>
      <c r="G14999" s="63"/>
      <c r="H14999" s="64"/>
      <c r="I14999" s="56"/>
    </row>
    <row r="15000" spans="1:9" hidden="1" x14ac:dyDescent="0.25">
      <c r="A15000" s="224"/>
      <c r="B15000" s="56"/>
      <c r="C15000" s="74"/>
      <c r="D15000" s="105"/>
      <c r="E15000" s="66"/>
      <c r="F15000" s="203"/>
      <c r="G15000" s="63"/>
      <c r="H15000" s="106"/>
      <c r="I15000" s="56"/>
    </row>
    <row r="15001" spans="1:9" hidden="1" x14ac:dyDescent="0.25">
      <c r="A15001" s="224"/>
      <c r="B15001" s="56"/>
      <c r="C15001" s="56"/>
      <c r="D15001" s="105"/>
      <c r="E15001" s="66"/>
      <c r="F15001" s="203"/>
      <c r="G15001" s="63"/>
      <c r="H15001" s="106"/>
      <c r="I15001" s="70"/>
    </row>
    <row r="15002" spans="1:9" hidden="1" x14ac:dyDescent="0.25">
      <c r="A15002" s="224"/>
      <c r="B15002" s="56"/>
      <c r="C15002" s="56"/>
      <c r="D15002" s="57"/>
      <c r="E15002" s="56"/>
      <c r="F15002" s="76"/>
      <c r="G15002" s="63"/>
      <c r="H15002" s="106"/>
      <c r="I15002" s="272"/>
    </row>
    <row r="15003" spans="1:9" hidden="1" x14ac:dyDescent="0.25">
      <c r="A15003" s="224"/>
      <c r="B15003" s="56"/>
      <c r="C15003" s="56"/>
      <c r="D15003" s="57"/>
      <c r="E15003" s="66"/>
      <c r="F15003" s="76"/>
      <c r="G15003" s="63"/>
      <c r="H15003" s="64"/>
      <c r="I15003" s="272"/>
    </row>
    <row r="15004" spans="1:9" hidden="1" x14ac:dyDescent="0.25">
      <c r="A15004" s="224"/>
      <c r="B15004" s="56"/>
      <c r="C15004" s="71"/>
      <c r="D15004" s="57"/>
      <c r="E15004" s="66"/>
      <c r="F15004" s="76"/>
      <c r="G15004" s="63"/>
      <c r="H15004" s="106"/>
      <c r="I15004" s="272"/>
    </row>
    <row r="15005" spans="1:9" hidden="1" x14ac:dyDescent="0.25">
      <c r="A15005" s="224"/>
      <c r="B15005" s="56"/>
      <c r="C15005" s="56"/>
      <c r="D15005" s="57"/>
      <c r="E15005" s="66"/>
      <c r="F15005" s="76"/>
      <c r="G15005" s="63"/>
      <c r="H15005" s="106"/>
      <c r="I15005" s="272"/>
    </row>
    <row r="15006" spans="1:9" hidden="1" x14ac:dyDescent="0.25">
      <c r="A15006" s="224"/>
      <c r="B15006" s="56"/>
      <c r="C15006" s="56"/>
      <c r="D15006" s="57"/>
      <c r="E15006" s="66"/>
      <c r="F15006" s="76"/>
      <c r="G15006" s="63"/>
      <c r="H15006" s="106"/>
      <c r="I15006" s="272"/>
    </row>
    <row r="15007" spans="1:9" hidden="1" x14ac:dyDescent="0.25">
      <c r="A15007" s="224"/>
      <c r="B15007" s="56"/>
      <c r="C15007" s="529"/>
      <c r="D15007" s="105"/>
      <c r="E15007" s="72"/>
      <c r="F15007" s="203"/>
      <c r="G15007" s="63"/>
      <c r="H15007" s="64"/>
      <c r="I15007" s="272"/>
    </row>
    <row r="15008" spans="1:9" hidden="1" x14ac:dyDescent="0.25">
      <c r="A15008" s="224"/>
      <c r="B15008" s="56"/>
      <c r="C15008" s="414"/>
      <c r="D15008" s="56"/>
      <c r="E15008" s="72"/>
      <c r="F15008" s="203"/>
      <c r="G15008" s="63"/>
      <c r="H15008" s="106"/>
      <c r="I15008" s="272"/>
    </row>
    <row r="15009" spans="1:9" hidden="1" x14ac:dyDescent="0.25">
      <c r="A15009" s="224"/>
      <c r="B15009" s="56"/>
      <c r="C15009" s="56"/>
      <c r="D15009" s="57"/>
      <c r="E15009" s="66"/>
      <c r="F15009" s="76"/>
      <c r="G15009" s="63"/>
      <c r="H15009" s="106"/>
      <c r="I15009" s="272"/>
    </row>
    <row r="15010" spans="1:9" hidden="1" x14ac:dyDescent="0.25">
      <c r="A15010" s="224"/>
      <c r="B15010" s="68"/>
      <c r="C15010" s="56"/>
      <c r="D15010" s="57"/>
      <c r="E15010" s="66"/>
      <c r="F15010" s="76"/>
      <c r="G15010" s="63"/>
      <c r="H15010" s="106"/>
      <c r="I15010" s="272"/>
    </row>
    <row r="15011" spans="1:9" hidden="1" x14ac:dyDescent="0.25">
      <c r="A15011" s="224"/>
      <c r="B15011" s="56"/>
      <c r="C15011" s="74"/>
      <c r="D15011" s="105"/>
      <c r="E15011" s="66"/>
      <c r="F15011" s="203"/>
      <c r="G15011" s="63"/>
      <c r="H15011" s="106"/>
      <c r="I15011" s="272"/>
    </row>
    <row r="15012" spans="1:9" hidden="1" x14ac:dyDescent="0.25">
      <c r="A15012" s="224"/>
      <c r="B15012" s="56"/>
      <c r="C15012" s="56"/>
      <c r="D15012" s="57"/>
      <c r="E15012" s="66"/>
      <c r="F15012" s="62"/>
      <c r="G15012" s="203"/>
      <c r="H15012" s="106"/>
      <c r="I15012" s="272"/>
    </row>
    <row r="15013" spans="1:9" hidden="1" x14ac:dyDescent="0.25">
      <c r="A15013" s="224"/>
      <c r="B15013" s="55"/>
      <c r="C15013" s="56"/>
      <c r="D15013" s="105"/>
      <c r="E15013" s="66"/>
      <c r="F15013" s="246"/>
      <c r="G15013" s="203"/>
      <c r="H15013" s="106"/>
      <c r="I15013" s="272"/>
    </row>
    <row r="15014" spans="1:9" hidden="1" x14ac:dyDescent="0.25">
      <c r="A15014" s="224"/>
      <c r="B15014" s="71"/>
      <c r="C15014" s="74"/>
      <c r="D15014" s="57"/>
      <c r="E15014" s="66"/>
      <c r="F15014" s="62"/>
      <c r="G15014" s="63"/>
      <c r="H15014" s="64"/>
      <c r="I15014" s="272"/>
    </row>
    <row r="15015" spans="1:9" hidden="1" x14ac:dyDescent="0.25">
      <c r="A15015" s="224"/>
      <c r="B15015" s="55"/>
      <c r="C15015" s="56"/>
      <c r="D15015" s="57"/>
      <c r="E15015" s="66"/>
      <c r="F15015" s="62"/>
      <c r="G15015" s="63"/>
      <c r="H15015" s="106"/>
      <c r="I15015" s="70"/>
    </row>
    <row r="15016" spans="1:9" hidden="1" x14ac:dyDescent="0.25">
      <c r="A15016" s="224"/>
      <c r="B15016" s="95"/>
      <c r="C15016" s="56"/>
      <c r="D15016" s="57"/>
      <c r="E15016" s="66"/>
      <c r="F15016" s="76"/>
      <c r="G15016" s="63"/>
      <c r="H15016" s="106"/>
      <c r="I15016" s="70"/>
    </row>
    <row r="15017" spans="1:9" hidden="1" x14ac:dyDescent="0.25">
      <c r="A15017" s="224"/>
      <c r="B15017" s="56"/>
      <c r="C15017" s="71"/>
      <c r="D15017" s="57"/>
      <c r="E15017" s="66"/>
      <c r="F15017" s="203"/>
      <c r="G15017" s="63"/>
      <c r="H15017" s="56"/>
      <c r="I15017" s="70"/>
    </row>
    <row r="15018" spans="1:9" hidden="1" x14ac:dyDescent="0.25">
      <c r="A15018" s="224"/>
      <c r="B15018" s="56"/>
      <c r="C15018" s="71"/>
      <c r="D15018" s="57"/>
      <c r="E15018" s="66"/>
      <c r="F15018" s="203"/>
      <c r="G15018" s="203"/>
      <c r="H15018" s="64"/>
      <c r="I15018" s="70"/>
    </row>
    <row r="15019" spans="1:9" hidden="1" x14ac:dyDescent="0.25">
      <c r="A15019" s="224"/>
      <c r="B15019" s="95"/>
      <c r="C15019" s="56"/>
      <c r="D15019" s="57"/>
      <c r="E15019" s="86"/>
      <c r="F15019" s="62"/>
      <c r="G15019" s="63"/>
      <c r="H15019" s="64"/>
      <c r="I15019" s="106"/>
    </row>
    <row r="15020" spans="1:9" hidden="1" x14ac:dyDescent="0.25">
      <c r="A15020" s="224"/>
      <c r="B15020" s="95"/>
      <c r="C15020" s="56"/>
      <c r="D15020" s="57"/>
      <c r="E15020" s="66"/>
      <c r="F15020" s="76"/>
      <c r="G15020" s="63"/>
      <c r="H15020" s="64"/>
      <c r="I15020" s="106"/>
    </row>
    <row r="15021" spans="1:9" hidden="1" x14ac:dyDescent="0.25">
      <c r="A15021" s="224"/>
      <c r="B15021" s="56"/>
      <c r="C15021" s="56"/>
      <c r="D15021" s="57"/>
      <c r="E15021" s="66"/>
      <c r="F15021" s="76"/>
      <c r="G15021" s="63"/>
      <c r="H15021" s="64"/>
      <c r="I15021" s="106"/>
    </row>
    <row r="15022" spans="1:9" hidden="1" x14ac:dyDescent="0.25">
      <c r="A15022" s="224"/>
      <c r="B15022" s="56"/>
      <c r="C15022" s="56"/>
      <c r="D15022" s="57"/>
      <c r="E15022" s="66"/>
      <c r="F15022" s="76"/>
      <c r="G15022" s="63"/>
      <c r="H15022" s="64"/>
      <c r="I15022" s="56"/>
    </row>
    <row r="15023" spans="1:9" hidden="1" x14ac:dyDescent="0.25">
      <c r="A15023" s="224"/>
      <c r="B15023" s="68"/>
      <c r="C15023" s="56"/>
      <c r="D15023" s="105"/>
      <c r="E15023" s="66"/>
      <c r="F15023" s="246"/>
      <c r="G15023" s="203"/>
      <c r="H15023" s="64"/>
      <c r="I15023" s="56"/>
    </row>
    <row r="15024" spans="1:9" hidden="1" x14ac:dyDescent="0.25">
      <c r="A15024" s="224"/>
      <c r="B15024" s="60"/>
      <c r="C15024" s="151"/>
      <c r="D15024" s="105"/>
      <c r="E15024" s="66"/>
      <c r="F15024" s="246"/>
      <c r="G15024" s="203"/>
      <c r="H15024" s="64"/>
      <c r="I15024" s="70"/>
    </row>
    <row r="15025" spans="1:9" hidden="1" x14ac:dyDescent="0.25">
      <c r="A15025" s="224"/>
      <c r="B15025" s="55"/>
      <c r="C15025" s="56"/>
      <c r="D15025" s="57"/>
      <c r="E15025" s="66"/>
      <c r="F15025" s="62"/>
      <c r="G15025" s="63"/>
      <c r="H15025" s="64"/>
      <c r="I15025" s="272"/>
    </row>
    <row r="15026" spans="1:9" hidden="1" x14ac:dyDescent="0.25">
      <c r="A15026" s="224"/>
      <c r="B15026" s="56"/>
      <c r="C15026" s="56"/>
      <c r="D15026" s="57"/>
      <c r="E15026" s="66"/>
      <c r="F15026" s="62"/>
      <c r="G15026" s="203"/>
      <c r="H15026" s="64"/>
      <c r="I15026" s="272"/>
    </row>
    <row r="15027" spans="1:9" hidden="1" x14ac:dyDescent="0.25">
      <c r="A15027" s="224"/>
      <c r="B15027" s="249"/>
      <c r="C15027" s="56"/>
      <c r="D15027" s="57"/>
      <c r="E15027" s="66"/>
      <c r="F15027" s="62"/>
      <c r="G15027" s="63"/>
      <c r="H15027" s="106"/>
      <c r="I15027" s="272"/>
    </row>
    <row r="15028" spans="1:9" hidden="1" x14ac:dyDescent="0.25">
      <c r="A15028" s="224"/>
      <c r="B15028" s="56"/>
      <c r="C15028" s="56"/>
      <c r="D15028" s="57"/>
      <c r="E15028" s="56"/>
      <c r="F15028" s="76"/>
      <c r="G15028" s="63"/>
      <c r="H15028" s="64"/>
      <c r="I15028" s="272"/>
    </row>
    <row r="15029" spans="1:9" hidden="1" x14ac:dyDescent="0.25">
      <c r="A15029" s="224"/>
      <c r="B15029" s="68"/>
      <c r="C15029" s="56"/>
      <c r="D15029" s="57"/>
      <c r="E15029" s="66"/>
      <c r="F15029" s="76"/>
      <c r="G15029" s="63"/>
      <c r="H15029" s="106"/>
      <c r="I15029" s="272"/>
    </row>
    <row r="15030" spans="1:9" hidden="1" x14ac:dyDescent="0.25">
      <c r="A15030" s="224"/>
      <c r="B15030" s="56"/>
      <c r="C15030" s="56"/>
      <c r="D15030" s="105"/>
      <c r="E15030" s="66"/>
      <c r="F15030" s="203"/>
      <c r="G15030" s="63"/>
      <c r="H15030" s="64"/>
      <c r="I15030" s="524"/>
    </row>
    <row r="15031" spans="1:9" hidden="1" x14ac:dyDescent="0.25">
      <c r="A15031" s="224"/>
      <c r="B15031" s="507"/>
      <c r="C15031" s="452"/>
      <c r="D15031" s="259"/>
      <c r="E15031" s="530"/>
      <c r="F15031" s="262"/>
      <c r="G15031" s="262"/>
      <c r="H15031" s="106"/>
      <c r="I15031" s="272"/>
    </row>
    <row r="15032" spans="1:9" hidden="1" x14ac:dyDescent="0.25">
      <c r="A15032" s="224"/>
      <c r="B15032" s="60"/>
      <c r="C15032" s="151"/>
      <c r="D15032" s="57"/>
      <c r="E15032" s="66"/>
      <c r="F15032" s="76"/>
      <c r="G15032" s="63"/>
      <c r="H15032" s="509"/>
      <c r="I15032" s="272"/>
    </row>
    <row r="15033" spans="1:9" hidden="1" x14ac:dyDescent="0.25">
      <c r="A15033" s="224"/>
      <c r="B15033" s="68"/>
      <c r="C15033" s="56"/>
      <c r="D15033" s="105"/>
      <c r="E15033" s="66"/>
      <c r="F15033" s="203"/>
      <c r="G15033" s="63"/>
      <c r="H15033" s="106"/>
      <c r="I15033" s="272"/>
    </row>
    <row r="15034" spans="1:9" hidden="1" x14ac:dyDescent="0.25">
      <c r="A15034" s="224"/>
      <c r="B15034" s="56"/>
      <c r="C15034" s="71"/>
      <c r="D15034" s="57"/>
      <c r="E15034" s="66"/>
      <c r="F15034" s="62"/>
      <c r="G15034" s="203"/>
      <c r="H15034" s="106"/>
      <c r="I15034" s="272"/>
    </row>
    <row r="15035" spans="1:9" hidden="1" x14ac:dyDescent="0.25">
      <c r="A15035" s="224"/>
      <c r="B15035" s="55"/>
      <c r="C15035" s="56"/>
      <c r="D15035" s="105"/>
      <c r="E15035" s="66"/>
      <c r="F15035" s="246"/>
      <c r="G15035" s="203"/>
      <c r="H15035" s="106"/>
      <c r="I15035" s="272"/>
    </row>
    <row r="15036" spans="1:9" hidden="1" x14ac:dyDescent="0.25">
      <c r="A15036" s="224"/>
      <c r="B15036" s="71"/>
      <c r="C15036" s="56"/>
      <c r="D15036" s="105"/>
      <c r="E15036" s="66"/>
      <c r="F15036" s="203"/>
      <c r="G15036" s="63"/>
      <c r="H15036" s="64"/>
      <c r="I15036" s="272"/>
    </row>
    <row r="15037" spans="1:9" hidden="1" x14ac:dyDescent="0.25">
      <c r="A15037" s="224"/>
      <c r="B15037" s="56"/>
      <c r="C15037" s="56"/>
      <c r="D15037" s="57"/>
      <c r="E15037" s="66"/>
      <c r="F15037" s="62"/>
      <c r="G15037" s="63"/>
      <c r="H15037" s="106"/>
      <c r="I15037" s="70"/>
    </row>
    <row r="15038" spans="1:9" hidden="1" x14ac:dyDescent="0.25">
      <c r="A15038" s="224"/>
      <c r="B15038" s="60"/>
      <c r="C15038" s="151"/>
      <c r="D15038" s="57"/>
      <c r="E15038" s="66"/>
      <c r="F15038" s="76"/>
      <c r="G15038" s="63"/>
      <c r="H15038" s="106"/>
      <c r="I15038" s="272"/>
    </row>
    <row r="15039" spans="1:9" hidden="1" x14ac:dyDescent="0.25">
      <c r="A15039" s="224"/>
      <c r="B15039" s="55"/>
      <c r="C15039" s="56"/>
      <c r="D15039" s="57"/>
      <c r="E15039" s="66"/>
      <c r="F15039" s="62"/>
      <c r="G15039" s="63"/>
      <c r="H15039" s="106"/>
      <c r="I15039" s="272"/>
    </row>
    <row r="15040" spans="1:9" hidden="1" x14ac:dyDescent="0.25">
      <c r="A15040" s="224"/>
      <c r="B15040" s="56"/>
      <c r="C15040" s="56"/>
      <c r="D15040" s="57"/>
      <c r="E15040" s="56"/>
      <c r="F15040" s="76"/>
      <c r="G15040" s="63"/>
      <c r="H15040" s="64"/>
      <c r="I15040" s="272"/>
    </row>
    <row r="15041" spans="1:9" hidden="1" x14ac:dyDescent="0.25">
      <c r="A15041" s="224"/>
      <c r="B15041" s="68"/>
      <c r="C15041" s="56"/>
      <c r="D15041" s="57"/>
      <c r="E15041" s="66"/>
      <c r="F15041" s="76"/>
      <c r="G15041" s="63"/>
      <c r="H15041" s="64"/>
      <c r="I15041" s="272"/>
    </row>
    <row r="15042" spans="1:9" hidden="1" x14ac:dyDescent="0.25">
      <c r="A15042" s="224"/>
      <c r="B15042" s="55"/>
      <c r="C15042" s="56"/>
      <c r="D15042" s="57"/>
      <c r="E15042" s="66"/>
      <c r="F15042" s="62"/>
      <c r="G15042" s="63"/>
      <c r="H15042" s="64"/>
      <c r="I15042" s="272"/>
    </row>
    <row r="15043" spans="1:9" hidden="1" x14ac:dyDescent="0.25">
      <c r="A15043" s="224"/>
      <c r="B15043" s="56"/>
      <c r="C15043" s="56"/>
      <c r="D15043" s="57"/>
      <c r="E15043" s="66"/>
      <c r="F15043" s="62"/>
      <c r="G15043" s="203"/>
      <c r="H15043" s="64"/>
      <c r="I15043" s="272"/>
    </row>
    <row r="15044" spans="1:9" hidden="1" x14ac:dyDescent="0.25">
      <c r="A15044" s="224"/>
      <c r="B15044" s="95"/>
      <c r="C15044" s="56"/>
      <c r="D15044" s="57"/>
      <c r="E15044" s="66"/>
      <c r="F15044" s="76"/>
      <c r="G15044" s="63"/>
      <c r="H15044" s="64"/>
      <c r="I15044" s="272"/>
    </row>
    <row r="15045" spans="1:9" hidden="1" x14ac:dyDescent="0.25">
      <c r="A15045" s="224"/>
      <c r="B15045" s="95"/>
      <c r="C15045" s="56"/>
      <c r="D15045" s="105"/>
      <c r="E15045" s="66"/>
      <c r="F15045" s="246"/>
      <c r="G15045" s="203"/>
      <c r="H15045" s="64"/>
      <c r="I15045" s="272"/>
    </row>
    <row r="15046" spans="1:9" hidden="1" x14ac:dyDescent="0.25">
      <c r="A15046" s="224"/>
      <c r="B15046" s="55"/>
      <c r="C15046" s="72"/>
      <c r="D15046" s="105"/>
      <c r="E15046" s="66"/>
      <c r="F15046" s="203"/>
      <c r="G15046" s="63"/>
      <c r="H15046" s="64"/>
      <c r="I15046" s="272"/>
    </row>
    <row r="15047" spans="1:9" hidden="1" x14ac:dyDescent="0.25">
      <c r="A15047" s="224"/>
      <c r="B15047" s="56"/>
      <c r="C15047" s="56"/>
      <c r="D15047" s="57"/>
      <c r="E15047" s="56"/>
      <c r="F15047" s="76"/>
      <c r="G15047" s="63"/>
      <c r="H15047" s="106"/>
      <c r="I15047" s="106"/>
    </row>
    <row r="15048" spans="1:9" hidden="1" x14ac:dyDescent="0.25">
      <c r="A15048" s="224"/>
      <c r="B15048" s="56"/>
      <c r="C15048" s="56"/>
      <c r="D15048" s="57"/>
      <c r="E15048" s="66"/>
      <c r="F15048" s="76"/>
      <c r="G15048" s="63"/>
      <c r="H15048" s="106"/>
      <c r="I15048" s="70"/>
    </row>
    <row r="15049" spans="1:9" hidden="1" x14ac:dyDescent="0.25">
      <c r="A15049" s="224"/>
      <c r="B15049" s="56"/>
      <c r="C15049" s="71"/>
      <c r="D15049" s="57"/>
      <c r="E15049" s="66"/>
      <c r="F15049" s="203"/>
      <c r="G15049" s="63"/>
      <c r="H15049" s="106"/>
      <c r="I15049" s="70"/>
    </row>
    <row r="15050" spans="1:9" hidden="1" x14ac:dyDescent="0.25">
      <c r="A15050" s="224"/>
      <c r="B15050" s="56"/>
      <c r="C15050" s="74"/>
      <c r="D15050" s="105"/>
      <c r="E15050" s="66"/>
      <c r="F15050" s="203"/>
      <c r="G15050" s="63"/>
      <c r="H15050" s="106"/>
      <c r="I15050" s="70"/>
    </row>
    <row r="15051" spans="1:9" hidden="1" x14ac:dyDescent="0.25">
      <c r="A15051" s="224"/>
      <c r="B15051" s="60"/>
      <c r="C15051" s="56"/>
      <c r="D15051" s="57"/>
      <c r="E15051" s="66"/>
      <c r="F15051" s="76"/>
      <c r="G15051" s="63"/>
      <c r="H15051" s="106"/>
      <c r="I15051" s="70"/>
    </row>
    <row r="15052" spans="1:9" hidden="1" x14ac:dyDescent="0.25">
      <c r="A15052" s="224"/>
      <c r="B15052" s="68"/>
      <c r="C15052" s="56"/>
      <c r="D15052" s="57"/>
      <c r="E15052" s="66"/>
      <c r="F15052" s="76"/>
      <c r="G15052" s="63"/>
      <c r="H15052" s="64"/>
      <c r="I15052" s="70"/>
    </row>
    <row r="15053" spans="1:9" hidden="1" x14ac:dyDescent="0.25">
      <c r="A15053" s="224"/>
      <c r="B15053" s="55"/>
      <c r="C15053" s="56"/>
      <c r="D15053" s="57"/>
      <c r="E15053" s="66"/>
      <c r="F15053" s="76"/>
      <c r="G15053" s="63"/>
      <c r="H15053" s="64"/>
      <c r="I15053" s="70"/>
    </row>
    <row r="15054" spans="1:9" hidden="1" x14ac:dyDescent="0.25">
      <c r="A15054" s="224"/>
      <c r="B15054" s="95"/>
      <c r="C15054" s="74"/>
      <c r="D15054" s="57"/>
      <c r="E15054" s="66"/>
      <c r="F15054" s="76"/>
      <c r="G15054" s="63"/>
      <c r="H15054" s="64"/>
      <c r="I15054" s="70"/>
    </row>
    <row r="15055" spans="1:9" hidden="1" x14ac:dyDescent="0.25">
      <c r="A15055" s="224"/>
      <c r="B15055" s="56"/>
      <c r="C15055" s="56"/>
      <c r="D15055" s="105"/>
      <c r="E15055" s="66"/>
      <c r="F15055" s="246"/>
      <c r="G15055" s="203"/>
      <c r="H15055" s="64"/>
      <c r="I15055" s="70"/>
    </row>
    <row r="15056" spans="1:9" hidden="1" x14ac:dyDescent="0.25">
      <c r="A15056" s="224"/>
      <c r="B15056" s="56"/>
      <c r="C15056" s="71"/>
      <c r="D15056" s="57"/>
      <c r="E15056" s="66"/>
      <c r="F15056" s="203"/>
      <c r="G15056" s="203"/>
      <c r="H15056" s="64"/>
      <c r="I15056" s="70"/>
    </row>
    <row r="15057" spans="1:9" hidden="1" x14ac:dyDescent="0.25">
      <c r="A15057" s="224"/>
      <c r="B15057" s="56"/>
      <c r="C15057" s="56"/>
      <c r="D15057" s="57"/>
      <c r="E15057" s="56"/>
      <c r="F15057" s="76"/>
      <c r="G15057" s="63"/>
      <c r="H15057" s="64"/>
      <c r="I15057" s="272"/>
    </row>
    <row r="15058" spans="1:9" hidden="1" x14ac:dyDescent="0.25">
      <c r="A15058" s="224"/>
      <c r="B15058" s="56"/>
      <c r="C15058" s="56"/>
      <c r="D15058" s="57"/>
      <c r="E15058" s="66"/>
      <c r="F15058" s="76"/>
      <c r="G15058" s="63"/>
      <c r="H15058" s="64"/>
      <c r="I15058" s="272"/>
    </row>
    <row r="15059" spans="1:9" hidden="1" x14ac:dyDescent="0.25">
      <c r="A15059" s="224"/>
      <c r="B15059" s="71"/>
      <c r="C15059" s="56"/>
      <c r="D15059" s="105"/>
      <c r="E15059" s="66"/>
      <c r="F15059" s="203"/>
      <c r="G15059" s="63"/>
      <c r="H15059" s="64"/>
      <c r="I15059" s="272"/>
    </row>
    <row r="15060" spans="1:9" hidden="1" x14ac:dyDescent="0.25">
      <c r="A15060" s="224"/>
      <c r="B15060" s="56"/>
      <c r="C15060" s="65"/>
      <c r="D15060" s="57"/>
      <c r="E15060" s="56"/>
      <c r="F15060" s="76"/>
      <c r="G15060" s="63"/>
      <c r="H15060" s="106"/>
      <c r="I15060" s="272"/>
    </row>
    <row r="15061" spans="1:9" hidden="1" x14ac:dyDescent="0.25">
      <c r="A15061" s="224"/>
      <c r="B15061" s="56"/>
      <c r="C15061" s="56"/>
      <c r="D15061" s="105"/>
      <c r="E15061" s="66"/>
      <c r="F15061" s="203"/>
      <c r="G15061" s="63"/>
      <c r="H15061" s="64"/>
      <c r="I15061" s="272"/>
    </row>
    <row r="15062" spans="1:9" hidden="1" x14ac:dyDescent="0.25">
      <c r="A15062" s="224"/>
      <c r="B15062" s="68"/>
      <c r="C15062" s="56"/>
      <c r="D15062" s="56"/>
      <c r="E15062" s="72"/>
      <c r="F15062" s="203"/>
      <c r="G15062" s="63"/>
      <c r="H15062" s="106"/>
      <c r="I15062" s="272"/>
    </row>
    <row r="15063" spans="1:9" hidden="1" x14ac:dyDescent="0.25">
      <c r="A15063" s="224"/>
      <c r="B15063" s="81"/>
      <c r="C15063" s="75"/>
      <c r="D15063" s="57"/>
      <c r="E15063" s="66"/>
      <c r="F15063" s="203"/>
      <c r="G15063" s="63"/>
      <c r="H15063" s="106"/>
      <c r="I15063" s="272"/>
    </row>
    <row r="15064" spans="1:9" hidden="1" x14ac:dyDescent="0.25">
      <c r="A15064" s="224"/>
      <c r="B15064" s="68"/>
      <c r="C15064" s="56"/>
      <c r="D15064" s="57"/>
      <c r="E15064" s="66"/>
      <c r="F15064" s="76"/>
      <c r="G15064" s="63"/>
      <c r="H15064" s="106"/>
      <c r="I15064" s="272"/>
    </row>
    <row r="15065" spans="1:9" hidden="1" x14ac:dyDescent="0.25">
      <c r="A15065" s="224"/>
      <c r="B15065" s="56"/>
      <c r="C15065" s="56"/>
      <c r="D15065" s="57"/>
      <c r="E15065" s="66"/>
      <c r="F15065" s="76"/>
      <c r="G15065" s="63"/>
      <c r="H15065" s="106"/>
      <c r="I15065" s="272"/>
    </row>
    <row r="15066" spans="1:9" hidden="1" x14ac:dyDescent="0.25">
      <c r="A15066" s="224"/>
      <c r="B15066" s="56"/>
      <c r="C15066" s="81"/>
      <c r="D15066" s="57"/>
      <c r="E15066" s="66"/>
      <c r="F15066" s="62"/>
      <c r="G15066" s="63"/>
      <c r="H15066" s="106"/>
      <c r="I15066" s="272"/>
    </row>
    <row r="15067" spans="1:9" hidden="1" x14ac:dyDescent="0.25">
      <c r="A15067" s="224"/>
      <c r="B15067" s="95"/>
      <c r="C15067" s="56"/>
      <c r="D15067" s="57"/>
      <c r="E15067" s="66"/>
      <c r="F15067" s="76"/>
      <c r="G15067" s="203"/>
      <c r="H15067" s="106"/>
      <c r="I15067" s="272"/>
    </row>
    <row r="15068" spans="1:9" hidden="1" x14ac:dyDescent="0.25">
      <c r="A15068" s="224"/>
      <c r="B15068" s="56"/>
      <c r="C15068" s="56"/>
      <c r="D15068" s="57"/>
      <c r="E15068" s="66"/>
      <c r="F15068" s="76"/>
      <c r="G15068" s="63"/>
      <c r="H15068" s="106"/>
      <c r="I15068" s="272"/>
    </row>
    <row r="15069" spans="1:9" hidden="1" x14ac:dyDescent="0.25">
      <c r="A15069" s="224"/>
      <c r="B15069" s="56"/>
      <c r="C15069" s="56"/>
      <c r="D15069" s="105"/>
      <c r="E15069" s="66"/>
      <c r="F15069" s="246"/>
      <c r="G15069" s="203"/>
      <c r="H15069" s="106"/>
      <c r="I15069" s="272"/>
    </row>
    <row r="15070" spans="1:9" hidden="1" x14ac:dyDescent="0.25">
      <c r="A15070" s="224"/>
      <c r="B15070" s="56"/>
      <c r="C15070" s="56"/>
      <c r="D15070" s="105"/>
      <c r="E15070" s="66"/>
      <c r="F15070" s="203"/>
      <c r="G15070" s="63"/>
      <c r="H15070" s="106"/>
      <c r="I15070" s="106"/>
    </row>
    <row r="15071" spans="1:9" hidden="1" x14ac:dyDescent="0.25">
      <c r="A15071" s="224"/>
      <c r="B15071" s="56"/>
      <c r="C15071" s="56"/>
      <c r="D15071" s="57"/>
      <c r="E15071" s="66"/>
      <c r="F15071" s="76"/>
      <c r="G15071" s="63"/>
      <c r="H15071" s="106"/>
      <c r="I15071" s="70"/>
    </row>
    <row r="15072" spans="1:9" hidden="1" x14ac:dyDescent="0.25">
      <c r="A15072" s="224"/>
      <c r="B15072" s="55"/>
      <c r="C15072" s="56"/>
      <c r="D15072" s="57"/>
      <c r="E15072" s="66"/>
      <c r="F15072" s="62"/>
      <c r="G15072" s="63"/>
      <c r="H15072" s="106"/>
      <c r="I15072" s="70"/>
    </row>
    <row r="15073" spans="1:9" hidden="1" x14ac:dyDescent="0.25">
      <c r="A15073" s="224"/>
      <c r="B15073" s="56"/>
      <c r="C15073" s="56"/>
      <c r="D15073" s="57"/>
      <c r="E15073" s="66"/>
      <c r="F15073" s="62"/>
      <c r="G15073" s="63"/>
      <c r="H15073" s="106"/>
      <c r="I15073" s="70"/>
    </row>
    <row r="15074" spans="1:9" hidden="1" x14ac:dyDescent="0.25">
      <c r="A15074" s="224"/>
      <c r="B15074" s="68"/>
      <c r="C15074" s="56"/>
      <c r="D15074" s="57"/>
      <c r="E15074" s="66"/>
      <c r="F15074" s="76"/>
      <c r="G15074" s="63"/>
      <c r="H15074" s="106"/>
      <c r="I15074" s="70"/>
    </row>
    <row r="15075" spans="1:9" hidden="1" x14ac:dyDescent="0.25">
      <c r="A15075" s="224"/>
      <c r="B15075" s="56"/>
      <c r="C15075" s="56"/>
      <c r="D15075" s="57"/>
      <c r="E15075" s="66"/>
      <c r="F15075" s="203"/>
      <c r="G15075" s="63"/>
      <c r="H15075" s="106"/>
      <c r="I15075" s="70"/>
    </row>
    <row r="15076" spans="1:9" hidden="1" x14ac:dyDescent="0.25">
      <c r="A15076" s="224"/>
      <c r="B15076" s="56"/>
      <c r="C15076" s="71"/>
      <c r="D15076" s="57"/>
      <c r="E15076" s="66"/>
      <c r="F15076" s="203"/>
      <c r="G15076" s="63"/>
      <c r="H15076" s="106"/>
      <c r="I15076" s="70"/>
    </row>
    <row r="15077" spans="1:9" hidden="1" x14ac:dyDescent="0.25">
      <c r="A15077" s="224"/>
      <c r="B15077" s="56"/>
      <c r="C15077" s="56"/>
      <c r="D15077" s="57"/>
      <c r="E15077" s="66"/>
      <c r="F15077" s="62"/>
      <c r="G15077" s="63"/>
      <c r="H15077" s="106"/>
      <c r="I15077" s="106"/>
    </row>
    <row r="15078" spans="1:9" hidden="1" x14ac:dyDescent="0.25">
      <c r="A15078" s="224"/>
      <c r="B15078" s="68"/>
      <c r="C15078" s="56"/>
      <c r="D15078" s="56"/>
      <c r="E15078" s="72"/>
      <c r="F15078" s="203"/>
      <c r="G15078" s="63"/>
      <c r="H15078" s="64"/>
      <c r="I15078" s="509"/>
    </row>
    <row r="15079" spans="1:9" hidden="1" x14ac:dyDescent="0.25">
      <c r="A15079" s="224"/>
      <c r="B15079" s="507"/>
      <c r="C15079" s="452"/>
      <c r="D15079" s="452"/>
      <c r="E15079" s="490"/>
      <c r="F15079" s="514"/>
      <c r="G15079" s="262"/>
      <c r="H15079" s="64"/>
      <c r="I15079" s="70"/>
    </row>
    <row r="15080" spans="1:9" hidden="1" x14ac:dyDescent="0.25">
      <c r="A15080" s="224"/>
      <c r="B15080" s="56"/>
      <c r="C15080" s="56"/>
      <c r="D15080" s="57"/>
      <c r="E15080" s="56"/>
      <c r="F15080" s="76"/>
      <c r="G15080" s="63"/>
      <c r="H15080" s="263"/>
      <c r="I15080" s="73"/>
    </row>
    <row r="15081" spans="1:9" hidden="1" x14ac:dyDescent="0.25">
      <c r="A15081" s="224"/>
      <c r="B15081" s="56"/>
      <c r="C15081" s="56"/>
      <c r="D15081" s="57"/>
      <c r="E15081" s="66"/>
      <c r="F15081" s="76"/>
      <c r="G15081" s="63"/>
      <c r="H15081" s="64"/>
      <c r="I15081" s="272"/>
    </row>
    <row r="15082" spans="1:9" hidden="1" x14ac:dyDescent="0.25">
      <c r="A15082" s="224"/>
      <c r="B15082" s="56"/>
      <c r="C15082" s="56"/>
      <c r="D15082" s="57"/>
      <c r="E15082" s="66"/>
      <c r="F15082" s="62"/>
      <c r="G15082" s="63"/>
      <c r="H15082" s="64"/>
      <c r="I15082" s="272"/>
    </row>
    <row r="15083" spans="1:9" hidden="1" x14ac:dyDescent="0.25">
      <c r="A15083" s="224"/>
      <c r="B15083" s="56"/>
      <c r="C15083" s="56"/>
      <c r="D15083" s="105"/>
      <c r="E15083" s="66"/>
      <c r="F15083" s="203"/>
      <c r="G15083" s="63"/>
      <c r="H15083" s="64"/>
      <c r="I15083" s="272"/>
    </row>
    <row r="15084" spans="1:9" hidden="1" x14ac:dyDescent="0.25">
      <c r="A15084" s="224"/>
      <c r="B15084" s="56"/>
      <c r="C15084" s="65"/>
      <c r="D15084" s="57"/>
      <c r="E15084" s="56"/>
      <c r="F15084" s="76"/>
      <c r="G15084" s="63"/>
      <c r="H15084" s="106"/>
      <c r="I15084" s="272"/>
    </row>
    <row r="15085" spans="1:9" hidden="1" x14ac:dyDescent="0.25">
      <c r="A15085" s="224"/>
      <c r="B15085" s="68"/>
      <c r="C15085" s="72"/>
      <c r="D15085" s="105"/>
      <c r="E15085" s="66"/>
      <c r="F15085" s="203"/>
      <c r="G15085" s="63"/>
      <c r="H15085" s="64"/>
      <c r="I15085" s="272"/>
    </row>
    <row r="15086" spans="1:9" hidden="1" x14ac:dyDescent="0.25">
      <c r="A15086" s="224"/>
      <c r="B15086" s="56"/>
      <c r="C15086" s="56"/>
      <c r="D15086" s="56"/>
      <c r="E15086" s="72"/>
      <c r="F15086" s="203"/>
      <c r="G15086" s="63"/>
      <c r="H15086" s="106"/>
      <c r="I15086" s="272"/>
    </row>
    <row r="15087" spans="1:9" hidden="1" x14ac:dyDescent="0.25">
      <c r="A15087" s="224"/>
      <c r="B15087" s="56"/>
      <c r="C15087" s="56"/>
      <c r="D15087" s="57"/>
      <c r="E15087" s="66"/>
      <c r="F15087" s="76"/>
      <c r="G15087" s="63"/>
      <c r="H15087" s="106"/>
      <c r="I15087" s="272"/>
    </row>
    <row r="15088" spans="1:9" hidden="1" x14ac:dyDescent="0.25">
      <c r="A15088" s="224"/>
      <c r="B15088" s="56"/>
      <c r="C15088" s="56"/>
      <c r="D15088" s="57"/>
      <c r="E15088" s="66"/>
      <c r="F15088" s="76"/>
      <c r="G15088" s="63"/>
      <c r="H15088" s="106"/>
      <c r="I15088" s="272"/>
    </row>
    <row r="15089" spans="1:9" hidden="1" x14ac:dyDescent="0.25">
      <c r="A15089" s="224"/>
      <c r="B15089" s="68"/>
      <c r="C15089" s="72"/>
      <c r="D15089" s="57"/>
      <c r="E15089" s="66"/>
      <c r="F15089" s="62"/>
      <c r="G15089" s="63"/>
      <c r="H15089" s="106"/>
      <c r="I15089" s="272"/>
    </row>
    <row r="15090" spans="1:9" hidden="1" x14ac:dyDescent="0.25">
      <c r="A15090" s="224"/>
      <c r="B15090" s="56"/>
      <c r="C15090" s="56"/>
      <c r="D15090" s="57"/>
      <c r="E15090" s="66"/>
      <c r="F15090" s="76"/>
      <c r="G15090" s="203"/>
      <c r="H15090" s="106"/>
      <c r="I15090" s="272"/>
    </row>
    <row r="15091" spans="1:9" hidden="1" x14ac:dyDescent="0.25">
      <c r="A15091" s="224"/>
      <c r="B15091" s="56"/>
      <c r="C15091" s="71"/>
      <c r="D15091" s="57"/>
      <c r="E15091" s="66"/>
      <c r="F15091" s="62"/>
      <c r="G15091" s="63"/>
      <c r="H15091" s="106"/>
      <c r="I15091" s="272"/>
    </row>
    <row r="15092" spans="1:9" hidden="1" x14ac:dyDescent="0.25">
      <c r="A15092" s="224"/>
      <c r="B15092" s="56"/>
      <c r="C15092" s="56"/>
      <c r="D15092" s="105"/>
      <c r="E15092" s="66"/>
      <c r="F15092" s="203"/>
      <c r="G15092" s="63"/>
      <c r="H15092" s="106"/>
      <c r="I15092" s="70"/>
    </row>
    <row r="15093" spans="1:9" hidden="1" x14ac:dyDescent="0.25">
      <c r="A15093" s="224"/>
      <c r="B15093" s="55"/>
      <c r="C15093" s="56"/>
      <c r="D15093" s="57"/>
      <c r="E15093" s="66"/>
      <c r="F15093" s="62"/>
      <c r="G15093" s="63"/>
      <c r="H15093" s="106"/>
      <c r="I15093" s="70"/>
    </row>
    <row r="15094" spans="1:9" hidden="1" x14ac:dyDescent="0.25">
      <c r="A15094" s="224"/>
      <c r="B15094" s="68"/>
      <c r="C15094" s="56"/>
      <c r="D15094" s="56"/>
      <c r="E15094" s="72"/>
      <c r="F15094" s="203"/>
      <c r="G15094" s="63"/>
      <c r="H15094" s="106"/>
      <c r="I15094" s="70"/>
    </row>
    <row r="15095" spans="1:9" hidden="1" x14ac:dyDescent="0.25">
      <c r="A15095" s="224"/>
      <c r="B15095" s="56"/>
      <c r="C15095" s="56"/>
      <c r="D15095" s="57"/>
      <c r="E15095" s="66"/>
      <c r="F15095" s="62"/>
      <c r="G15095" s="63"/>
      <c r="H15095" s="106"/>
      <c r="I15095" s="70"/>
    </row>
    <row r="15096" spans="1:9" hidden="1" x14ac:dyDescent="0.25">
      <c r="A15096" s="224"/>
      <c r="B15096" s="68"/>
      <c r="C15096" s="56"/>
      <c r="D15096" s="57"/>
      <c r="E15096" s="66"/>
      <c r="F15096" s="76"/>
      <c r="G15096" s="63"/>
      <c r="H15096" s="106"/>
      <c r="I15096" s="70"/>
    </row>
    <row r="15097" spans="1:9" hidden="1" x14ac:dyDescent="0.25">
      <c r="A15097" s="224"/>
      <c r="B15097" s="56"/>
      <c r="C15097" s="56"/>
      <c r="D15097" s="56"/>
      <c r="E15097" s="56"/>
      <c r="F15097" s="58"/>
      <c r="G15097" s="63"/>
      <c r="H15097" s="106"/>
      <c r="I15097" s="106"/>
    </row>
    <row r="15098" spans="1:9" hidden="1" x14ac:dyDescent="0.25">
      <c r="A15098" s="224"/>
      <c r="B15098" s="56"/>
      <c r="C15098" s="56"/>
      <c r="D15098" s="57"/>
      <c r="E15098" s="66"/>
      <c r="F15098" s="76"/>
      <c r="G15098" s="63"/>
      <c r="H15098" s="106"/>
      <c r="I15098" s="106"/>
    </row>
    <row r="15099" spans="1:9" hidden="1" x14ac:dyDescent="0.25">
      <c r="A15099" s="224"/>
      <c r="B15099" s="56"/>
      <c r="C15099" s="56"/>
      <c r="D15099" s="56"/>
      <c r="E15099" s="72"/>
      <c r="F15099" s="203"/>
      <c r="G15099" s="63"/>
      <c r="H15099" s="64"/>
      <c r="I15099" s="106"/>
    </row>
    <row r="15100" spans="1:9" hidden="1" x14ac:dyDescent="0.25">
      <c r="A15100" s="224"/>
      <c r="B15100" s="56"/>
      <c r="C15100" s="81"/>
      <c r="D15100" s="105"/>
      <c r="E15100" s="66"/>
      <c r="F15100" s="246"/>
      <c r="G15100" s="203"/>
      <c r="H15100" s="64"/>
      <c r="I15100" s="106"/>
    </row>
    <row r="15101" spans="1:9" hidden="1" x14ac:dyDescent="0.25">
      <c r="A15101" s="224"/>
      <c r="B15101" s="56"/>
      <c r="C15101" s="56"/>
      <c r="D15101" s="105"/>
      <c r="E15101" s="66"/>
      <c r="F15101" s="246"/>
      <c r="G15101" s="203"/>
      <c r="H15101" s="64"/>
      <c r="I15101" s="106"/>
    </row>
    <row r="15102" spans="1:9" hidden="1" x14ac:dyDescent="0.25">
      <c r="A15102" s="224"/>
      <c r="B15102" s="56"/>
      <c r="C15102" s="178"/>
      <c r="D15102" s="105"/>
      <c r="E15102" s="66"/>
      <c r="F15102" s="203"/>
      <c r="G15102" s="63"/>
      <c r="H15102" s="64"/>
      <c r="I15102" s="56"/>
    </row>
    <row r="15103" spans="1:9" hidden="1" x14ac:dyDescent="0.25">
      <c r="A15103" s="224"/>
      <c r="B15103" s="60"/>
      <c r="C15103" s="151"/>
      <c r="D15103" s="57"/>
      <c r="E15103" s="66"/>
      <c r="F15103" s="76"/>
      <c r="G15103" s="63"/>
      <c r="H15103" s="64"/>
      <c r="I15103" s="56"/>
    </row>
    <row r="15104" spans="1:9" hidden="1" x14ac:dyDescent="0.25">
      <c r="A15104" s="224"/>
      <c r="B15104" s="56"/>
      <c r="C15104" s="178"/>
      <c r="D15104" s="105"/>
      <c r="E15104" s="66"/>
      <c r="F15104" s="203"/>
      <c r="G15104" s="63"/>
      <c r="H15104" s="64"/>
      <c r="I15104" s="56"/>
    </row>
    <row r="15105" spans="1:9" hidden="1" x14ac:dyDescent="0.25">
      <c r="A15105" s="224"/>
      <c r="B15105" s="56"/>
      <c r="C15105" s="56"/>
      <c r="D15105" s="56"/>
      <c r="E15105" s="56"/>
      <c r="F15105" s="58"/>
      <c r="G15105" s="63"/>
      <c r="H15105" s="64"/>
      <c r="I15105" s="56"/>
    </row>
    <row r="15106" spans="1:9" hidden="1" x14ac:dyDescent="0.25">
      <c r="A15106" s="224"/>
      <c r="B15106" s="56"/>
      <c r="C15106" s="56"/>
      <c r="D15106" s="56"/>
      <c r="E15106" s="56"/>
      <c r="F15106" s="58"/>
      <c r="G15106" s="63"/>
      <c r="H15106" s="64"/>
      <c r="I15106" s="56"/>
    </row>
    <row r="15107" spans="1:9" hidden="1" x14ac:dyDescent="0.25">
      <c r="A15107" s="224"/>
      <c r="B15107" s="56"/>
      <c r="C15107" s="56"/>
      <c r="D15107" s="56"/>
      <c r="E15107" s="56"/>
      <c r="F15107" s="58"/>
      <c r="G15107" s="63"/>
      <c r="H15107" s="64"/>
      <c r="I15107" s="56"/>
    </row>
    <row r="15108" spans="1:9" hidden="1" x14ac:dyDescent="0.25">
      <c r="A15108" s="224"/>
      <c r="B15108" s="56"/>
      <c r="C15108" s="56"/>
      <c r="D15108" s="57"/>
      <c r="E15108" s="66"/>
      <c r="F15108" s="76"/>
      <c r="G15108" s="63"/>
      <c r="H15108" s="64"/>
      <c r="I15108" s="56"/>
    </row>
    <row r="15109" spans="1:9" hidden="1" x14ac:dyDescent="0.25">
      <c r="A15109" s="224"/>
      <c r="B15109" s="68"/>
      <c r="C15109" s="72"/>
      <c r="D15109" s="105"/>
      <c r="E15109" s="66"/>
      <c r="F15109" s="203"/>
      <c r="G15109" s="63"/>
      <c r="H15109" s="64"/>
      <c r="I15109" s="56"/>
    </row>
    <row r="15110" spans="1:9" hidden="1" x14ac:dyDescent="0.25">
      <c r="A15110" s="224"/>
      <c r="B15110" s="56"/>
      <c r="C15110" s="56"/>
      <c r="D15110" s="56"/>
      <c r="E15110" s="72"/>
      <c r="F15110" s="203"/>
      <c r="G15110" s="63"/>
      <c r="H15110" s="106"/>
      <c r="I15110" s="56"/>
    </row>
    <row r="15111" spans="1:9" hidden="1" x14ac:dyDescent="0.25">
      <c r="A15111" s="224"/>
      <c r="B15111" s="55"/>
      <c r="C15111" s="72"/>
      <c r="D15111" s="56"/>
      <c r="E15111" s="56"/>
      <c r="F15111" s="58"/>
      <c r="G15111" s="63"/>
      <c r="H15111" s="106"/>
      <c r="I15111" s="56"/>
    </row>
    <row r="15112" spans="1:9" hidden="1" x14ac:dyDescent="0.25">
      <c r="A15112" s="224"/>
      <c r="B15112" s="56"/>
      <c r="C15112" s="65"/>
      <c r="D15112" s="56"/>
      <c r="E15112" s="56"/>
      <c r="F15112" s="58"/>
      <c r="G15112" s="63"/>
      <c r="H15112" s="106"/>
      <c r="I15112" s="56"/>
    </row>
    <row r="15113" spans="1:9" hidden="1" x14ac:dyDescent="0.25">
      <c r="A15113" s="224"/>
      <c r="B15113" s="56"/>
      <c r="C15113" s="65"/>
      <c r="D15113" s="56"/>
      <c r="E15113" s="56"/>
      <c r="F15113" s="58"/>
      <c r="G15113" s="63"/>
      <c r="H15113" s="106"/>
      <c r="I15113" s="56"/>
    </row>
    <row r="15114" spans="1:9" hidden="1" x14ac:dyDescent="0.25">
      <c r="A15114" s="224"/>
      <c r="B15114" s="56"/>
      <c r="C15114" s="65"/>
      <c r="D15114" s="56"/>
      <c r="E15114" s="56"/>
      <c r="F15114" s="58"/>
      <c r="G15114" s="63"/>
      <c r="H15114" s="106"/>
      <c r="I15114" s="56"/>
    </row>
    <row r="15115" spans="1:9" hidden="1" x14ac:dyDescent="0.25">
      <c r="A15115" s="224"/>
      <c r="B15115" s="56"/>
      <c r="C15115" s="65"/>
      <c r="D15115" s="56"/>
      <c r="E15115" s="56"/>
      <c r="F15115" s="58"/>
      <c r="G15115" s="63"/>
      <c r="H15115" s="106"/>
      <c r="I15115" s="56"/>
    </row>
    <row r="15116" spans="1:9" hidden="1" x14ac:dyDescent="0.25">
      <c r="A15116" s="224"/>
      <c r="B15116" s="56"/>
      <c r="C15116" s="56"/>
      <c r="D15116" s="56"/>
      <c r="E15116" s="56"/>
      <c r="F15116" s="58"/>
      <c r="G15116" s="63"/>
      <c r="H15116" s="106"/>
      <c r="I15116" s="56"/>
    </row>
    <row r="15117" spans="1:9" hidden="1" x14ac:dyDescent="0.25">
      <c r="A15117" s="224"/>
      <c r="B15117" s="56"/>
      <c r="C15117" s="56"/>
      <c r="D15117" s="56"/>
      <c r="E15117" s="56"/>
      <c r="F15117" s="58"/>
      <c r="G15117" s="63"/>
      <c r="H15117" s="106"/>
      <c r="I15117" s="56"/>
    </row>
    <row r="15118" spans="1:9" hidden="1" x14ac:dyDescent="0.25">
      <c r="A15118" s="224"/>
      <c r="B15118" s="55"/>
      <c r="C15118" s="56"/>
      <c r="D15118" s="57"/>
      <c r="E15118" s="66"/>
      <c r="F15118" s="62"/>
      <c r="G15118" s="63"/>
      <c r="H15118" s="106"/>
      <c r="I15118" s="56"/>
    </row>
    <row r="15119" spans="1:9" hidden="1" x14ac:dyDescent="0.25">
      <c r="A15119" s="224"/>
      <c r="B15119" s="56"/>
      <c r="C15119" s="56"/>
      <c r="D15119" s="57"/>
      <c r="E15119" s="66"/>
      <c r="F15119" s="62"/>
      <c r="G15119" s="63"/>
      <c r="H15119" s="106"/>
      <c r="I15119" s="56"/>
    </row>
    <row r="15120" spans="1:9" hidden="1" x14ac:dyDescent="0.25">
      <c r="A15120" s="224"/>
      <c r="B15120" s="56"/>
      <c r="C15120" s="56"/>
      <c r="D15120" s="57"/>
      <c r="E15120" s="66"/>
      <c r="F15120" s="62"/>
      <c r="G15120" s="86"/>
      <c r="H15120" s="106"/>
      <c r="I15120" s="56"/>
    </row>
    <row r="15121" spans="1:9" hidden="1" x14ac:dyDescent="0.25">
      <c r="A15121" s="224"/>
      <c r="B15121" s="249"/>
      <c r="C15121" s="56"/>
      <c r="D15121" s="57"/>
      <c r="E15121" s="66"/>
      <c r="F15121" s="62"/>
      <c r="G15121" s="63"/>
      <c r="H15121" s="106"/>
      <c r="I15121" s="56"/>
    </row>
    <row r="15122" spans="1:9" hidden="1" x14ac:dyDescent="0.25">
      <c r="A15122" s="224"/>
      <c r="B15122" s="56"/>
      <c r="C15122" s="178"/>
      <c r="D15122" s="56"/>
      <c r="E15122" s="56"/>
      <c r="F15122" s="58"/>
      <c r="G15122" s="63"/>
      <c r="H15122" s="64"/>
      <c r="I15122" s="56"/>
    </row>
    <row r="15123" spans="1:9" hidden="1" x14ac:dyDescent="0.25">
      <c r="A15123" s="224"/>
      <c r="B15123" s="56"/>
      <c r="C15123" s="56"/>
      <c r="D15123" s="56"/>
      <c r="E15123" s="56"/>
      <c r="F15123" s="58"/>
      <c r="G15123" s="63"/>
      <c r="H15123" s="106"/>
      <c r="I15123" s="56"/>
    </row>
    <row r="15124" spans="1:9" hidden="1" x14ac:dyDescent="0.25">
      <c r="A15124" s="224"/>
      <c r="B15124" s="60"/>
      <c r="C15124" s="151"/>
      <c r="D15124" s="57"/>
      <c r="E15124" s="66"/>
      <c r="F15124" s="76"/>
      <c r="G15124" s="63"/>
      <c r="H15124" s="106"/>
      <c r="I15124" s="56"/>
    </row>
    <row r="15125" spans="1:9" hidden="1" x14ac:dyDescent="0.25">
      <c r="A15125" s="224"/>
      <c r="B15125" s="56"/>
      <c r="C15125" s="56"/>
      <c r="D15125" s="57"/>
      <c r="E15125" s="56"/>
      <c r="F15125" s="76"/>
      <c r="G15125" s="63"/>
      <c r="H15125" s="106"/>
      <c r="I15125" s="56"/>
    </row>
    <row r="15126" spans="1:9" hidden="1" x14ac:dyDescent="0.25">
      <c r="A15126" s="224"/>
      <c r="B15126" s="56"/>
      <c r="C15126" s="56"/>
      <c r="D15126" s="56"/>
      <c r="E15126" s="56"/>
      <c r="F15126" s="58"/>
      <c r="G15126" s="63"/>
      <c r="H15126" s="106"/>
      <c r="I15126" s="56"/>
    </row>
    <row r="15127" spans="1:9" hidden="1" x14ac:dyDescent="0.25">
      <c r="A15127" s="224"/>
      <c r="B15127" s="56"/>
      <c r="C15127" s="56"/>
      <c r="D15127" s="57"/>
      <c r="E15127" s="66"/>
      <c r="F15127" s="76"/>
      <c r="G15127" s="63"/>
      <c r="H15127" s="106"/>
      <c r="I15127" s="56"/>
    </row>
    <row r="15128" spans="1:9" hidden="1" x14ac:dyDescent="0.25">
      <c r="A15128" s="224"/>
      <c r="B15128" s="56"/>
      <c r="C15128" s="56"/>
      <c r="D15128" s="105"/>
      <c r="E15128" s="66"/>
      <c r="F15128" s="246"/>
      <c r="G15128" s="63"/>
      <c r="H15128" s="106"/>
      <c r="I15128" s="56"/>
    </row>
    <row r="15129" spans="1:9" hidden="1" x14ac:dyDescent="0.25">
      <c r="A15129" s="224"/>
      <c r="B15129" s="55"/>
      <c r="C15129" s="72"/>
      <c r="D15129" s="56"/>
      <c r="E15129" s="56"/>
      <c r="F15129" s="56"/>
      <c r="G15129" s="63"/>
      <c r="H15129" s="106"/>
      <c r="I15129" s="56"/>
    </row>
    <row r="15130" spans="1:9" hidden="1" x14ac:dyDescent="0.25">
      <c r="A15130" s="224"/>
      <c r="B15130" s="56"/>
      <c r="C15130" s="56"/>
      <c r="D15130" s="57"/>
      <c r="E15130" s="56"/>
      <c r="F15130" s="76"/>
      <c r="G15130" s="63"/>
      <c r="H15130" s="106"/>
      <c r="I15130" s="70"/>
    </row>
    <row r="15131" spans="1:9" hidden="1" x14ac:dyDescent="0.25">
      <c r="A15131" s="224"/>
      <c r="B15131" s="56"/>
      <c r="C15131" s="56"/>
      <c r="D15131" s="57"/>
      <c r="E15131" s="56"/>
      <c r="F15131" s="76"/>
      <c r="G15131" s="63"/>
      <c r="H15131" s="106"/>
      <c r="I15131" s="73"/>
    </row>
    <row r="15132" spans="1:9" hidden="1" x14ac:dyDescent="0.25">
      <c r="A15132" s="224"/>
      <c r="B15132" s="56"/>
      <c r="C15132" s="56"/>
      <c r="D15132" s="57"/>
      <c r="E15132" s="66"/>
      <c r="F15132" s="62"/>
      <c r="G15132" s="63"/>
      <c r="H15132" s="64"/>
      <c r="I15132" s="272"/>
    </row>
    <row r="15133" spans="1:9" hidden="1" x14ac:dyDescent="0.25">
      <c r="A15133" s="224"/>
      <c r="B15133" s="68"/>
      <c r="C15133" s="56"/>
      <c r="D15133" s="57"/>
      <c r="E15133" s="66"/>
      <c r="F15133" s="76"/>
      <c r="G15133" s="63"/>
      <c r="H15133" s="64"/>
      <c r="I15133" s="272"/>
    </row>
    <row r="15134" spans="1:9" hidden="1" x14ac:dyDescent="0.25">
      <c r="A15134" s="224"/>
      <c r="B15134" s="71"/>
      <c r="C15134" s="56"/>
      <c r="D15134" s="105"/>
      <c r="E15134" s="66"/>
      <c r="F15134" s="203"/>
      <c r="G15134" s="63"/>
      <c r="H15134" s="64"/>
      <c r="I15134" s="272"/>
    </row>
    <row r="15135" spans="1:9" hidden="1" x14ac:dyDescent="0.25">
      <c r="A15135" s="224"/>
      <c r="B15135" s="56"/>
      <c r="C15135" s="56"/>
      <c r="D15135" s="57"/>
      <c r="E15135" s="56"/>
      <c r="F15135" s="76"/>
      <c r="G15135" s="63"/>
      <c r="H15135" s="106"/>
      <c r="I15135" s="272"/>
    </row>
    <row r="15136" spans="1:9" hidden="1" x14ac:dyDescent="0.25">
      <c r="A15136" s="224"/>
      <c r="B15136" s="56"/>
      <c r="C15136" s="56"/>
      <c r="D15136" s="105"/>
      <c r="E15136" s="66"/>
      <c r="F15136" s="203"/>
      <c r="G15136" s="63"/>
      <c r="H15136" s="64"/>
      <c r="I15136" s="56"/>
    </row>
    <row r="15137" spans="1:9" hidden="1" x14ac:dyDescent="0.25">
      <c r="A15137" s="224"/>
      <c r="B15137" s="56"/>
      <c r="C15137" s="74"/>
      <c r="D15137" s="105"/>
      <c r="E15137" s="66"/>
      <c r="F15137" s="203"/>
      <c r="G15137" s="63"/>
      <c r="H15137" s="106"/>
      <c r="I15137" s="272"/>
    </row>
    <row r="15138" spans="1:9" hidden="1" x14ac:dyDescent="0.25">
      <c r="A15138" s="224"/>
      <c r="B15138" s="56"/>
      <c r="C15138" s="56"/>
      <c r="D15138" s="57"/>
      <c r="E15138" s="66"/>
      <c r="F15138" s="76"/>
      <c r="G15138" s="63"/>
      <c r="H15138" s="106"/>
      <c r="I15138" s="272"/>
    </row>
    <row r="15139" spans="1:9" hidden="1" x14ac:dyDescent="0.25">
      <c r="A15139" s="224"/>
      <c r="B15139" s="56"/>
      <c r="C15139" s="56"/>
      <c r="D15139" s="57"/>
      <c r="E15139" s="66"/>
      <c r="F15139" s="76"/>
      <c r="G15139" s="63"/>
      <c r="H15139" s="106"/>
      <c r="I15139" s="272"/>
    </row>
    <row r="15140" spans="1:9" hidden="1" x14ac:dyDescent="0.25">
      <c r="A15140" s="224"/>
      <c r="B15140" s="56"/>
      <c r="C15140" s="56"/>
      <c r="D15140" s="57"/>
      <c r="E15140" s="66"/>
      <c r="F15140" s="76"/>
      <c r="G15140" s="63"/>
      <c r="H15140" s="106"/>
      <c r="I15140" s="272"/>
    </row>
    <row r="15141" spans="1:9" hidden="1" x14ac:dyDescent="0.25">
      <c r="A15141" s="224"/>
      <c r="B15141" s="56"/>
      <c r="C15141" s="71"/>
      <c r="D15141" s="57"/>
      <c r="E15141" s="66"/>
      <c r="F15141" s="203"/>
      <c r="G15141" s="63"/>
      <c r="H15141" s="106"/>
      <c r="I15141" s="187"/>
    </row>
    <row r="15142" spans="1:9" hidden="1" x14ac:dyDescent="0.25">
      <c r="A15142" s="224"/>
      <c r="B15142" s="56"/>
      <c r="C15142" s="56"/>
      <c r="D15142" s="105"/>
      <c r="E15142" s="66"/>
      <c r="F15142" s="203"/>
      <c r="G15142" s="63"/>
      <c r="H15142" s="106"/>
      <c r="I15142" s="70"/>
    </row>
    <row r="15143" spans="1:9" hidden="1" x14ac:dyDescent="0.25">
      <c r="A15143" s="224"/>
      <c r="B15143" s="68"/>
      <c r="C15143" s="56"/>
      <c r="D15143" s="57"/>
      <c r="E15143" s="66"/>
      <c r="F15143" s="58"/>
      <c r="G15143" s="63"/>
      <c r="H15143" s="106"/>
      <c r="I15143" s="70"/>
    </row>
    <row r="15144" spans="1:9" hidden="1" x14ac:dyDescent="0.25">
      <c r="A15144" s="224"/>
      <c r="B15144" s="68"/>
      <c r="C15144" s="56"/>
      <c r="D15144" s="56"/>
      <c r="E15144" s="72"/>
      <c r="F15144" s="58"/>
      <c r="G15144" s="63"/>
      <c r="H15144" s="106"/>
      <c r="I15144" s="70"/>
    </row>
    <row r="15145" spans="1:9" hidden="1" x14ac:dyDescent="0.25">
      <c r="A15145" s="224"/>
      <c r="B15145" s="68"/>
      <c r="C15145" s="56"/>
      <c r="D15145" s="57"/>
      <c r="E15145" s="66"/>
      <c r="F15145" s="58"/>
      <c r="G15145" s="63"/>
      <c r="H15145" s="106"/>
      <c r="I15145" s="70"/>
    </row>
    <row r="15146" spans="1:9" hidden="1" x14ac:dyDescent="0.25">
      <c r="A15146" s="224"/>
      <c r="B15146" s="68"/>
      <c r="C15146" s="56"/>
      <c r="D15146" s="57"/>
      <c r="E15146" s="66"/>
      <c r="F15146" s="58"/>
      <c r="G15146" s="63"/>
      <c r="H15146" s="106"/>
      <c r="I15146" s="70"/>
    </row>
    <row r="15147" spans="1:9" hidden="1" x14ac:dyDescent="0.25">
      <c r="A15147" s="224"/>
      <c r="B15147" s="68"/>
      <c r="C15147" s="56"/>
      <c r="D15147" s="56"/>
      <c r="E15147" s="56"/>
      <c r="F15147" s="58"/>
      <c r="G15147" s="63"/>
      <c r="H15147" s="106"/>
      <c r="I15147" s="70"/>
    </row>
    <row r="15148" spans="1:9" hidden="1" x14ac:dyDescent="0.25">
      <c r="A15148" s="224"/>
      <c r="B15148" s="68"/>
      <c r="C15148" s="56"/>
      <c r="D15148" s="57"/>
      <c r="E15148" s="66"/>
      <c r="F15148" s="58"/>
      <c r="G15148" s="63"/>
      <c r="H15148" s="106"/>
      <c r="I15148" s="70"/>
    </row>
    <row r="15149" spans="1:9" hidden="1" x14ac:dyDescent="0.25">
      <c r="A15149" s="224"/>
      <c r="B15149" s="56"/>
      <c r="C15149" s="56"/>
      <c r="D15149" s="57"/>
      <c r="E15149" s="66"/>
      <c r="F15149" s="76"/>
      <c r="G15149" s="63"/>
      <c r="H15149" s="106"/>
      <c r="I15149" s="70"/>
    </row>
    <row r="15150" spans="1:9" hidden="1" x14ac:dyDescent="0.25">
      <c r="A15150" s="224"/>
      <c r="B15150" s="68"/>
      <c r="C15150" s="56"/>
      <c r="D15150" s="56"/>
      <c r="E15150" s="72"/>
      <c r="F15150" s="203"/>
      <c r="G15150" s="203"/>
      <c r="H15150" s="106"/>
      <c r="I15150" s="106"/>
    </row>
    <row r="15151" spans="1:9" hidden="1" x14ac:dyDescent="0.25">
      <c r="A15151" s="224"/>
      <c r="B15151" s="55"/>
      <c r="C15151" s="56"/>
      <c r="D15151" s="105"/>
      <c r="E15151" s="66"/>
      <c r="F15151" s="246"/>
      <c r="G15151" s="203"/>
      <c r="H15151" s="106"/>
      <c r="I15151" s="106"/>
    </row>
    <row r="15152" spans="1:9" hidden="1" x14ac:dyDescent="0.25">
      <c r="A15152" s="224"/>
      <c r="B15152" s="60"/>
      <c r="C15152" s="107"/>
      <c r="D15152" s="105"/>
      <c r="E15152" s="66"/>
      <c r="F15152" s="203"/>
      <c r="G15152" s="63"/>
      <c r="H15152" s="64"/>
      <c r="I15152" s="56"/>
    </row>
    <row r="15153" spans="1:9" hidden="1" x14ac:dyDescent="0.25">
      <c r="A15153" s="224"/>
      <c r="B15153" s="56"/>
      <c r="C15153" s="178"/>
      <c r="D15153" s="57"/>
      <c r="E15153" s="66"/>
      <c r="F15153" s="76"/>
      <c r="G15153" s="63"/>
      <c r="H15153" s="64"/>
      <c r="I15153" s="56"/>
    </row>
    <row r="15154" spans="1:9" hidden="1" x14ac:dyDescent="0.25">
      <c r="A15154" s="224"/>
      <c r="B15154" s="56"/>
      <c r="C15154" s="178"/>
      <c r="D15154" s="105"/>
      <c r="E15154" s="66"/>
      <c r="F15154" s="203"/>
      <c r="G15154" s="63"/>
      <c r="H15154" s="64"/>
      <c r="I15154" s="56"/>
    </row>
    <row r="15155" spans="1:9" hidden="1" x14ac:dyDescent="0.25">
      <c r="A15155" s="224"/>
      <c r="B15155" s="56"/>
      <c r="C15155" s="56"/>
      <c r="D15155" s="57"/>
      <c r="E15155" s="66"/>
      <c r="F15155" s="76"/>
      <c r="G15155" s="63"/>
      <c r="H15155" s="64"/>
      <c r="I15155" s="56"/>
    </row>
    <row r="15156" spans="1:9" hidden="1" x14ac:dyDescent="0.25">
      <c r="A15156" s="224"/>
      <c r="B15156" s="56"/>
      <c r="C15156" s="56"/>
      <c r="D15156" s="57"/>
      <c r="E15156" s="66"/>
      <c r="F15156" s="62"/>
      <c r="G15156" s="63"/>
      <c r="H15156" s="64"/>
      <c r="I15156" s="56"/>
    </row>
    <row r="15157" spans="1:9" hidden="1" x14ac:dyDescent="0.25">
      <c r="A15157" s="224"/>
      <c r="B15157" s="249"/>
      <c r="C15157" s="56"/>
      <c r="D15157" s="57"/>
      <c r="E15157" s="66"/>
      <c r="F15157" s="62"/>
      <c r="G15157" s="63"/>
      <c r="H15157" s="64"/>
      <c r="I15157" s="56"/>
    </row>
    <row r="15158" spans="1:9" hidden="1" x14ac:dyDescent="0.25">
      <c r="A15158" s="224"/>
      <c r="B15158" s="56"/>
      <c r="C15158" s="56"/>
      <c r="D15158" s="57"/>
      <c r="E15158" s="66"/>
      <c r="F15158" s="203"/>
      <c r="G15158" s="63"/>
      <c r="H15158" s="64"/>
      <c r="I15158" s="56"/>
    </row>
    <row r="15159" spans="1:9" hidden="1" x14ac:dyDescent="0.25">
      <c r="A15159" s="224"/>
      <c r="B15159" s="55"/>
      <c r="C15159" s="56"/>
      <c r="D15159" s="105"/>
      <c r="E15159" s="66"/>
      <c r="F15159" s="246"/>
      <c r="G15159" s="63"/>
      <c r="H15159" s="106"/>
      <c r="I15159" s="56"/>
    </row>
    <row r="15160" spans="1:9" hidden="1" x14ac:dyDescent="0.25">
      <c r="A15160" s="224"/>
      <c r="B15160" s="56"/>
      <c r="C15160" s="74"/>
      <c r="D15160" s="105"/>
      <c r="E15160" s="66"/>
      <c r="F15160" s="203"/>
      <c r="G15160" s="63"/>
      <c r="H15160" s="106"/>
      <c r="I15160" s="56"/>
    </row>
    <row r="15161" spans="1:9" hidden="1" x14ac:dyDescent="0.25">
      <c r="A15161" s="224"/>
      <c r="B15161" s="56"/>
      <c r="C15161" s="56"/>
      <c r="D15161" s="56"/>
      <c r="E15161" s="56"/>
      <c r="F15161" s="58"/>
      <c r="G15161" s="63"/>
      <c r="H15161" s="106"/>
      <c r="I15161" s="56"/>
    </row>
    <row r="15162" spans="1:9" hidden="1" x14ac:dyDescent="0.25">
      <c r="A15162" s="224"/>
      <c r="B15162" s="71"/>
      <c r="C15162" s="74"/>
      <c r="D15162" s="105"/>
      <c r="E15162" s="66"/>
      <c r="F15162" s="203"/>
      <c r="G15162" s="63"/>
      <c r="H15162" s="106"/>
      <c r="I15162" s="56"/>
    </row>
    <row r="15163" spans="1:9" hidden="1" x14ac:dyDescent="0.25">
      <c r="A15163" s="224"/>
      <c r="B15163" s="56"/>
      <c r="C15163" s="65"/>
      <c r="D15163" s="56"/>
      <c r="E15163" s="56"/>
      <c r="F15163" s="58"/>
      <c r="G15163" s="63"/>
      <c r="H15163" s="106"/>
      <c r="I15163" s="56"/>
    </row>
    <row r="15164" spans="1:9" hidden="1" x14ac:dyDescent="0.25">
      <c r="A15164" s="224"/>
      <c r="B15164" s="60"/>
      <c r="C15164" s="151"/>
      <c r="D15164" s="57"/>
      <c r="E15164" s="66"/>
      <c r="F15164" s="76"/>
      <c r="G15164" s="63"/>
      <c r="H15164" s="106"/>
      <c r="I15164" s="56"/>
    </row>
    <row r="15165" spans="1:9" hidden="1" x14ac:dyDescent="0.25">
      <c r="A15165" s="224"/>
      <c r="B15165" s="56"/>
      <c r="C15165" s="178"/>
      <c r="D15165" s="105"/>
      <c r="E15165" s="66"/>
      <c r="F15165" s="203"/>
      <c r="G15165" s="63"/>
      <c r="H15165" s="106"/>
      <c r="I15165" s="452"/>
    </row>
    <row r="15166" spans="1:9" hidden="1" x14ac:dyDescent="0.25">
      <c r="A15166" s="224"/>
      <c r="B15166" s="507"/>
      <c r="C15166" s="452"/>
      <c r="D15166" s="452"/>
      <c r="E15166" s="490"/>
      <c r="F15166" s="514"/>
      <c r="G15166" s="262"/>
      <c r="H15166" s="106"/>
      <c r="I15166" s="56"/>
    </row>
    <row r="15167" spans="1:9" hidden="1" x14ac:dyDescent="0.25">
      <c r="A15167" s="224"/>
      <c r="B15167" s="68"/>
      <c r="C15167" s="56"/>
      <c r="D15167" s="56"/>
      <c r="E15167" s="72"/>
      <c r="F15167" s="203"/>
      <c r="G15167" s="63"/>
      <c r="H15167" s="263"/>
      <c r="I15167" s="56"/>
    </row>
    <row r="15168" spans="1:9" hidden="1" x14ac:dyDescent="0.25">
      <c r="A15168" s="224"/>
      <c r="B15168" s="56"/>
      <c r="C15168" s="56"/>
      <c r="D15168" s="105"/>
      <c r="E15168" s="66"/>
      <c r="F15168" s="246"/>
      <c r="G15168" s="203"/>
      <c r="H15168" s="106"/>
      <c r="I15168" s="56"/>
    </row>
    <row r="15169" spans="1:9" hidden="1" x14ac:dyDescent="0.25">
      <c r="A15169" s="224"/>
      <c r="B15169" s="56"/>
      <c r="C15169" s="56"/>
      <c r="D15169" s="105"/>
      <c r="E15169" s="66"/>
      <c r="F15169" s="203"/>
      <c r="G15169" s="203"/>
      <c r="H15169" s="266"/>
      <c r="I15169" s="56"/>
    </row>
    <row r="15170" spans="1:9" hidden="1" x14ac:dyDescent="0.25">
      <c r="A15170" s="224"/>
      <c r="B15170" s="56"/>
      <c r="C15170" s="56"/>
      <c r="D15170" s="57"/>
      <c r="E15170" s="86"/>
      <c r="F15170" s="62"/>
      <c r="G15170" s="203"/>
      <c r="H15170" s="106"/>
      <c r="I15170" s="70"/>
    </row>
    <row r="15171" spans="1:9" hidden="1" x14ac:dyDescent="0.25">
      <c r="A15171" s="224"/>
      <c r="B15171" s="56"/>
      <c r="C15171" s="56"/>
      <c r="D15171" s="57"/>
      <c r="E15171" s="56"/>
      <c r="F15171" s="76"/>
      <c r="G15171" s="63"/>
      <c r="H15171" s="106"/>
      <c r="I15171" s="73"/>
    </row>
    <row r="15172" spans="1:9" hidden="1" x14ac:dyDescent="0.25">
      <c r="A15172" s="224"/>
      <c r="B15172" s="55"/>
      <c r="C15172" s="74"/>
      <c r="D15172" s="57"/>
      <c r="E15172" s="66"/>
      <c r="F15172" s="62"/>
      <c r="G15172" s="63"/>
      <c r="H15172" s="64"/>
      <c r="I15172" s="272"/>
    </row>
    <row r="15173" spans="1:9" hidden="1" x14ac:dyDescent="0.25">
      <c r="A15173" s="224"/>
      <c r="B15173" s="55"/>
      <c r="C15173" s="56"/>
      <c r="D15173" s="57"/>
      <c r="E15173" s="66"/>
      <c r="F15173" s="62"/>
      <c r="G15173" s="63"/>
      <c r="H15173" s="64"/>
      <c r="I15173" s="272"/>
    </row>
    <row r="15174" spans="1:9" hidden="1" x14ac:dyDescent="0.25">
      <c r="A15174" s="224"/>
      <c r="B15174" s="68"/>
      <c r="C15174" s="56"/>
      <c r="D15174" s="56"/>
      <c r="E15174" s="72"/>
      <c r="F15174" s="203"/>
      <c r="G15174" s="63"/>
      <c r="H15174" s="106"/>
      <c r="I15174" s="272"/>
    </row>
    <row r="15175" spans="1:9" hidden="1" x14ac:dyDescent="0.25">
      <c r="A15175" s="224"/>
      <c r="B15175" s="56"/>
      <c r="C15175" s="111"/>
      <c r="D15175" s="105"/>
      <c r="E15175" s="66"/>
      <c r="F15175" s="77"/>
      <c r="G15175" s="63"/>
      <c r="H15175" s="106"/>
      <c r="I15175" s="272"/>
    </row>
    <row r="15176" spans="1:9" hidden="1" x14ac:dyDescent="0.25">
      <c r="A15176" s="224"/>
      <c r="B15176" s="56"/>
      <c r="C15176" s="111"/>
      <c r="D15176" s="105"/>
      <c r="E15176" s="66"/>
      <c r="F15176" s="77"/>
      <c r="G15176" s="63"/>
      <c r="H15176" s="106"/>
      <c r="I15176" s="272"/>
    </row>
    <row r="15177" spans="1:9" hidden="1" x14ac:dyDescent="0.25">
      <c r="A15177" s="224"/>
      <c r="B15177" s="95"/>
      <c r="C15177" s="74"/>
      <c r="D15177" s="57"/>
      <c r="E15177" s="66"/>
      <c r="F15177" s="76"/>
      <c r="G15177" s="63"/>
      <c r="H15177" s="106"/>
      <c r="I15177" s="272"/>
    </row>
    <row r="15178" spans="1:9" hidden="1" x14ac:dyDescent="0.25">
      <c r="A15178" s="224"/>
      <c r="B15178" s="68"/>
      <c r="C15178" s="74"/>
      <c r="D15178" s="56"/>
      <c r="E15178" s="56"/>
      <c r="F15178" s="58"/>
      <c r="G15178" s="63"/>
      <c r="H15178" s="106"/>
      <c r="I15178" s="272"/>
    </row>
    <row r="15179" spans="1:9" hidden="1" x14ac:dyDescent="0.25">
      <c r="A15179" s="224"/>
      <c r="B15179" s="71"/>
      <c r="C15179" s="56"/>
      <c r="D15179" s="57"/>
      <c r="E15179" s="66"/>
      <c r="F15179" s="62"/>
      <c r="G15179" s="63"/>
      <c r="H15179" s="106"/>
      <c r="I15179" s="272"/>
    </row>
    <row r="15180" spans="1:9" hidden="1" x14ac:dyDescent="0.25">
      <c r="A15180" s="224"/>
      <c r="B15180" s="81"/>
      <c r="C15180" s="71"/>
      <c r="D15180" s="57"/>
      <c r="E15180" s="66"/>
      <c r="F15180" s="59"/>
      <c r="G15180" s="63"/>
      <c r="H15180" s="106"/>
      <c r="I15180" s="272"/>
    </row>
    <row r="15181" spans="1:9" hidden="1" x14ac:dyDescent="0.25">
      <c r="A15181" s="224"/>
      <c r="B15181" s="56"/>
      <c r="C15181" s="56"/>
      <c r="D15181" s="105"/>
      <c r="E15181" s="66"/>
      <c r="F15181" s="203"/>
      <c r="G15181" s="63"/>
      <c r="H15181" s="106"/>
      <c r="I15181" s="272"/>
    </row>
    <row r="15182" spans="1:9" hidden="1" x14ac:dyDescent="0.25">
      <c r="A15182" s="224"/>
      <c r="B15182" s="56"/>
      <c r="C15182" s="56"/>
      <c r="D15182" s="57"/>
      <c r="E15182" s="66"/>
      <c r="F15182" s="58"/>
      <c r="G15182" s="63"/>
      <c r="H15182" s="106"/>
      <c r="I15182" s="272"/>
    </row>
    <row r="15183" spans="1:9" hidden="1" x14ac:dyDescent="0.25">
      <c r="A15183" s="224"/>
      <c r="B15183" s="55"/>
      <c r="C15183" s="72"/>
      <c r="D15183" s="56"/>
      <c r="E15183" s="72"/>
      <c r="F15183" s="58"/>
      <c r="G15183" s="63"/>
      <c r="H15183" s="106"/>
      <c r="I15183" s="272"/>
    </row>
    <row r="15184" spans="1:9" hidden="1" x14ac:dyDescent="0.25">
      <c r="A15184" s="224"/>
      <c r="B15184" s="56"/>
      <c r="C15184" s="56"/>
      <c r="D15184" s="57"/>
      <c r="E15184" s="66"/>
      <c r="F15184" s="58"/>
      <c r="G15184" s="63"/>
      <c r="H15184" s="106"/>
      <c r="I15184" s="272"/>
    </row>
    <row r="15185" spans="1:9" hidden="1" x14ac:dyDescent="0.25">
      <c r="A15185" s="224"/>
      <c r="B15185" s="56"/>
      <c r="C15185" s="56"/>
      <c r="D15185" s="56"/>
      <c r="E15185" s="72"/>
      <c r="F15185" s="58"/>
      <c r="G15185" s="63"/>
      <c r="H15185" s="106"/>
      <c r="I15185" s="272"/>
    </row>
    <row r="15186" spans="1:9" hidden="1" x14ac:dyDescent="0.25">
      <c r="A15186" s="224"/>
      <c r="B15186" s="71"/>
      <c r="C15186" s="72"/>
      <c r="D15186" s="56"/>
      <c r="E15186" s="72"/>
      <c r="F15186" s="58"/>
      <c r="G15186" s="63"/>
      <c r="H15186" s="106"/>
      <c r="I15186" s="272"/>
    </row>
    <row r="15187" spans="1:9" hidden="1" x14ac:dyDescent="0.25">
      <c r="A15187" s="224"/>
      <c r="B15187" s="56"/>
      <c r="C15187" s="56"/>
      <c r="D15187" s="57"/>
      <c r="E15187" s="66"/>
      <c r="F15187" s="58"/>
      <c r="G15187" s="63"/>
      <c r="H15187" s="106"/>
      <c r="I15187" s="106"/>
    </row>
    <row r="15188" spans="1:9" hidden="1" x14ac:dyDescent="0.25">
      <c r="A15188" s="224"/>
      <c r="B15188" s="60"/>
      <c r="C15188" s="56"/>
      <c r="D15188" s="105"/>
      <c r="E15188" s="66"/>
      <c r="F15188" s="246"/>
      <c r="G15188" s="203"/>
      <c r="H15188" s="106"/>
      <c r="I15188" s="106"/>
    </row>
    <row r="15189" spans="1:9" hidden="1" x14ac:dyDescent="0.25">
      <c r="A15189" s="224"/>
      <c r="B15189" s="60"/>
      <c r="C15189" s="107"/>
      <c r="D15189" s="105"/>
      <c r="E15189" s="66"/>
      <c r="F15189" s="203"/>
      <c r="G15189" s="63"/>
      <c r="H15189" s="64"/>
      <c r="I15189" s="70"/>
    </row>
    <row r="15190" spans="1:9" hidden="1" x14ac:dyDescent="0.25">
      <c r="A15190" s="224"/>
      <c r="B15190" s="56"/>
      <c r="C15190" s="75"/>
      <c r="D15190" s="57"/>
      <c r="E15190" s="66"/>
      <c r="F15190" s="76"/>
      <c r="G15190" s="63"/>
      <c r="H15190" s="64"/>
      <c r="I15190" s="70"/>
    </row>
    <row r="15191" spans="1:9" hidden="1" x14ac:dyDescent="0.25">
      <c r="A15191" s="224"/>
      <c r="B15191" s="68"/>
      <c r="C15191" s="56"/>
      <c r="D15191" s="56"/>
      <c r="E15191" s="56"/>
      <c r="F15191" s="58"/>
      <c r="G15191" s="63"/>
      <c r="H15191" s="106"/>
      <c r="I15191" s="56"/>
    </row>
    <row r="15192" spans="1:9" hidden="1" x14ac:dyDescent="0.25">
      <c r="A15192" s="224"/>
      <c r="B15192" s="60"/>
      <c r="C15192" s="107"/>
      <c r="D15192" s="105"/>
      <c r="E15192" s="66"/>
      <c r="F15192" s="203"/>
      <c r="G15192" s="63"/>
      <c r="H15192" s="106"/>
      <c r="I15192" s="56"/>
    </row>
    <row r="15193" spans="1:9" hidden="1" x14ac:dyDescent="0.25">
      <c r="A15193" s="224"/>
      <c r="B15193" s="95"/>
      <c r="C15193" s="74"/>
      <c r="D15193" s="57"/>
      <c r="E15193" s="66"/>
      <c r="F15193" s="203"/>
      <c r="G15193" s="63"/>
      <c r="H15193" s="64"/>
      <c r="I15193" s="56"/>
    </row>
    <row r="15194" spans="1:9" hidden="1" x14ac:dyDescent="0.25">
      <c r="A15194" s="224"/>
      <c r="B15194" s="68"/>
      <c r="C15194" s="56"/>
      <c r="D15194" s="105"/>
      <c r="E15194" s="66"/>
      <c r="F15194" s="246"/>
      <c r="G15194" s="63"/>
      <c r="H15194" s="106"/>
      <c r="I15194" s="56"/>
    </row>
    <row r="15195" spans="1:9" hidden="1" x14ac:dyDescent="0.25">
      <c r="A15195" s="224"/>
      <c r="B15195" s="68"/>
      <c r="C15195" s="56"/>
      <c r="D15195" s="57"/>
      <c r="E15195" s="66"/>
      <c r="F15195" s="76"/>
      <c r="G15195" s="63"/>
      <c r="H15195" s="106"/>
      <c r="I15195" s="56"/>
    </row>
    <row r="15196" spans="1:9" hidden="1" x14ac:dyDescent="0.25">
      <c r="A15196" s="224"/>
      <c r="B15196" s="56"/>
      <c r="C15196" s="56"/>
      <c r="D15196" s="57"/>
      <c r="E15196" s="66"/>
      <c r="F15196" s="76"/>
      <c r="G15196" s="63"/>
      <c r="H15196" s="64"/>
      <c r="I15196" s="56"/>
    </row>
    <row r="15197" spans="1:9" hidden="1" x14ac:dyDescent="0.25">
      <c r="A15197" s="224"/>
      <c r="B15197" s="56"/>
      <c r="C15197" s="56"/>
      <c r="D15197" s="57"/>
      <c r="E15197" s="66"/>
      <c r="F15197" s="62"/>
      <c r="G15197" s="63"/>
      <c r="H15197" s="64"/>
      <c r="I15197" s="56"/>
    </row>
    <row r="15198" spans="1:9" hidden="1" x14ac:dyDescent="0.25">
      <c r="A15198" s="224"/>
      <c r="B15198" s="249"/>
      <c r="C15198" s="56"/>
      <c r="D15198" s="57"/>
      <c r="E15198" s="66"/>
      <c r="F15198" s="62"/>
      <c r="G15198" s="63"/>
      <c r="H15198" s="64"/>
      <c r="I15198" s="56"/>
    </row>
    <row r="15199" spans="1:9" hidden="1" x14ac:dyDescent="0.25">
      <c r="A15199" s="224"/>
      <c r="B15199" s="71"/>
      <c r="C15199" s="56"/>
      <c r="D15199" s="105"/>
      <c r="E15199" s="66"/>
      <c r="F15199" s="203"/>
      <c r="G15199" s="63"/>
      <c r="H15199" s="64"/>
      <c r="I15199" s="56"/>
    </row>
    <row r="15200" spans="1:9" hidden="1" x14ac:dyDescent="0.25">
      <c r="A15200" s="224"/>
      <c r="B15200" s="55"/>
      <c r="C15200" s="56"/>
      <c r="D15200" s="105"/>
      <c r="E15200" s="66"/>
      <c r="F15200" s="203"/>
      <c r="G15200" s="63"/>
      <c r="H15200" s="64"/>
      <c r="I15200" s="56"/>
    </row>
    <row r="15201" spans="1:9" hidden="1" x14ac:dyDescent="0.25">
      <c r="A15201" s="224"/>
      <c r="B15201" s="56"/>
      <c r="C15201" s="56"/>
      <c r="D15201" s="57"/>
      <c r="E15201" s="66"/>
      <c r="F15201" s="203"/>
      <c r="G15201" s="63"/>
      <c r="H15201" s="64"/>
      <c r="I15201" s="56"/>
    </row>
    <row r="15202" spans="1:9" hidden="1" x14ac:dyDescent="0.25">
      <c r="A15202" s="224"/>
      <c r="B15202" s="56"/>
      <c r="C15202" s="71"/>
      <c r="D15202" s="57"/>
      <c r="E15202" s="66"/>
      <c r="F15202" s="203"/>
      <c r="G15202" s="63"/>
      <c r="H15202" s="106"/>
      <c r="I15202" s="56"/>
    </row>
    <row r="15203" spans="1:9" hidden="1" x14ac:dyDescent="0.25">
      <c r="A15203" s="224"/>
      <c r="B15203" s="56"/>
      <c r="C15203" s="74"/>
      <c r="D15203" s="105"/>
      <c r="E15203" s="66"/>
      <c r="F15203" s="203"/>
      <c r="G15203" s="63"/>
      <c r="H15203" s="106"/>
      <c r="I15203" s="70"/>
    </row>
    <row r="15204" spans="1:9" hidden="1" x14ac:dyDescent="0.25">
      <c r="A15204" s="224"/>
      <c r="B15204" s="60"/>
      <c r="C15204" s="107"/>
      <c r="D15204" s="57"/>
      <c r="E15204" s="56"/>
      <c r="F15204" s="76"/>
      <c r="G15204" s="63"/>
      <c r="H15204" s="106"/>
      <c r="I15204" s="70"/>
    </row>
    <row r="15205" spans="1:9" hidden="1" x14ac:dyDescent="0.25">
      <c r="A15205" s="224"/>
      <c r="B15205" s="56"/>
      <c r="C15205" s="56"/>
      <c r="D15205" s="57"/>
      <c r="E15205" s="66"/>
      <c r="F15205" s="62"/>
      <c r="G15205" s="63"/>
      <c r="H15205" s="64"/>
      <c r="I15205" s="70"/>
    </row>
    <row r="15206" spans="1:9" hidden="1" x14ac:dyDescent="0.25">
      <c r="A15206" s="224"/>
      <c r="B15206" s="60"/>
      <c r="C15206" s="192"/>
      <c r="D15206" s="57"/>
      <c r="E15206" s="66"/>
      <c r="F15206" s="62"/>
      <c r="G15206" s="63"/>
      <c r="H15206" s="64"/>
      <c r="I15206" s="272"/>
    </row>
    <row r="15207" spans="1:9" hidden="1" x14ac:dyDescent="0.25">
      <c r="A15207" s="224"/>
      <c r="B15207" s="55"/>
      <c r="C15207" s="56"/>
      <c r="D15207" s="105"/>
      <c r="E15207" s="66"/>
      <c r="F15207" s="77"/>
      <c r="G15207" s="63"/>
      <c r="H15207" s="106"/>
      <c r="I15207" s="272"/>
    </row>
    <row r="15208" spans="1:9" hidden="1" x14ac:dyDescent="0.25">
      <c r="A15208" s="224"/>
      <c r="B15208" s="531"/>
      <c r="C15208" s="65"/>
      <c r="D15208" s="105"/>
      <c r="E15208" s="66"/>
      <c r="F15208" s="77"/>
      <c r="G15208" s="63"/>
      <c r="H15208" s="106"/>
      <c r="I15208" s="272"/>
    </row>
    <row r="15209" spans="1:9" hidden="1" x14ac:dyDescent="0.25">
      <c r="A15209" s="224"/>
      <c r="B15209" s="56"/>
      <c r="C15209" s="56"/>
      <c r="D15209" s="105"/>
      <c r="E15209" s="66"/>
      <c r="F15209" s="203"/>
      <c r="G15209" s="63"/>
      <c r="H15209" s="106"/>
      <c r="I15209" s="272"/>
    </row>
    <row r="15210" spans="1:9" hidden="1" x14ac:dyDescent="0.25">
      <c r="A15210" s="224"/>
      <c r="B15210" s="55"/>
      <c r="C15210" s="72"/>
      <c r="D15210" s="56"/>
      <c r="E15210" s="72"/>
      <c r="F15210" s="58"/>
      <c r="G15210" s="63"/>
      <c r="H15210" s="106"/>
      <c r="I15210" s="272"/>
    </row>
    <row r="15211" spans="1:9" hidden="1" x14ac:dyDescent="0.25">
      <c r="A15211" s="224"/>
      <c r="B15211" s="56"/>
      <c r="C15211" s="56"/>
      <c r="D15211" s="57"/>
      <c r="E15211" s="66"/>
      <c r="F15211" s="58"/>
      <c r="G15211" s="63"/>
      <c r="H15211" s="106"/>
      <c r="I15211" s="272"/>
    </row>
    <row r="15212" spans="1:9" hidden="1" x14ac:dyDescent="0.25">
      <c r="A15212" s="224"/>
      <c r="B15212" s="56"/>
      <c r="C15212" s="71"/>
      <c r="D15212" s="57"/>
      <c r="E15212" s="66"/>
      <c r="F15212" s="59"/>
      <c r="G15212" s="63"/>
      <c r="H15212" s="106"/>
      <c r="I15212" s="272"/>
    </row>
    <row r="15213" spans="1:9" hidden="1" x14ac:dyDescent="0.25">
      <c r="A15213" s="224"/>
      <c r="B15213" s="56"/>
      <c r="C15213" s="56"/>
      <c r="D15213" s="105"/>
      <c r="E15213" s="66"/>
      <c r="F15213" s="203"/>
      <c r="G15213" s="63"/>
      <c r="H15213" s="106"/>
      <c r="I15213" s="272"/>
    </row>
    <row r="15214" spans="1:9" hidden="1" x14ac:dyDescent="0.25">
      <c r="A15214" s="224"/>
      <c r="B15214" s="68"/>
      <c r="C15214" s="72"/>
      <c r="D15214" s="105"/>
      <c r="E15214" s="66"/>
      <c r="F15214" s="203"/>
      <c r="G15214" s="63"/>
      <c r="H15214" s="106"/>
      <c r="I15214" s="272"/>
    </row>
    <row r="15215" spans="1:9" hidden="1" x14ac:dyDescent="0.25">
      <c r="A15215" s="224"/>
      <c r="B15215" s="56"/>
      <c r="C15215" s="178"/>
      <c r="D15215" s="105"/>
      <c r="E15215" s="66"/>
      <c r="F15215" s="203"/>
      <c r="G15215" s="63"/>
      <c r="H15215" s="106"/>
      <c r="I15215" s="272"/>
    </row>
    <row r="15216" spans="1:9" hidden="1" x14ac:dyDescent="0.25">
      <c r="A15216" s="224"/>
      <c r="B15216" s="56"/>
      <c r="C15216" s="56"/>
      <c r="D15216" s="105"/>
      <c r="E15216" s="66"/>
      <c r="F15216" s="203"/>
      <c r="G15216" s="63"/>
      <c r="H15216" s="106"/>
      <c r="I15216" s="272"/>
    </row>
    <row r="15217" spans="1:9" hidden="1" x14ac:dyDescent="0.25">
      <c r="A15217" s="224"/>
      <c r="B15217" s="56"/>
      <c r="C15217" s="56"/>
      <c r="D15217" s="105"/>
      <c r="E15217" s="66"/>
      <c r="F15217" s="203"/>
      <c r="G15217" s="63"/>
      <c r="H15217" s="106"/>
      <c r="I15217" s="272"/>
    </row>
    <row r="15218" spans="1:9" hidden="1" x14ac:dyDescent="0.25">
      <c r="A15218" s="224"/>
      <c r="B15218" s="56"/>
      <c r="C15218" s="56"/>
      <c r="D15218" s="105"/>
      <c r="E15218" s="66"/>
      <c r="F15218" s="203"/>
      <c r="G15218" s="63"/>
      <c r="H15218" s="106"/>
      <c r="I15218" s="272"/>
    </row>
    <row r="15219" spans="1:9" hidden="1" x14ac:dyDescent="0.25">
      <c r="A15219" s="224"/>
      <c r="B15219" s="55"/>
      <c r="C15219" s="72"/>
      <c r="D15219" s="56"/>
      <c r="E15219" s="72"/>
      <c r="F15219" s="58"/>
      <c r="G15219" s="63"/>
      <c r="H15219" s="106"/>
      <c r="I15219" s="272"/>
    </row>
    <row r="15220" spans="1:9" hidden="1" x14ac:dyDescent="0.25">
      <c r="A15220" s="224"/>
      <c r="B15220" s="56"/>
      <c r="C15220" s="56"/>
      <c r="D15220" s="57"/>
      <c r="E15220" s="66"/>
      <c r="F15220" s="58"/>
      <c r="G15220" s="63"/>
      <c r="H15220" s="106"/>
      <c r="I15220" s="272"/>
    </row>
    <row r="15221" spans="1:9" hidden="1" x14ac:dyDescent="0.25">
      <c r="A15221" s="224"/>
      <c r="B15221" s="56"/>
      <c r="C15221" s="65"/>
      <c r="D15221" s="56"/>
      <c r="E15221" s="72"/>
      <c r="F15221" s="58"/>
      <c r="G15221" s="63"/>
      <c r="H15221" s="106"/>
      <c r="I15221" s="56"/>
    </row>
    <row r="15222" spans="1:9" hidden="1" x14ac:dyDescent="0.25">
      <c r="A15222" s="224"/>
      <c r="B15222" s="55"/>
      <c r="C15222" s="56"/>
      <c r="D15222" s="105"/>
      <c r="E15222" s="66"/>
      <c r="F15222" s="77"/>
      <c r="G15222" s="63"/>
      <c r="H15222" s="106"/>
      <c r="I15222" s="56"/>
    </row>
    <row r="15223" spans="1:9" hidden="1" x14ac:dyDescent="0.25">
      <c r="A15223" s="224"/>
      <c r="B15223" s="531"/>
      <c r="C15223" s="65"/>
      <c r="D15223" s="105"/>
      <c r="E15223" s="66"/>
      <c r="F15223" s="77"/>
      <c r="G15223" s="63"/>
      <c r="H15223" s="64"/>
      <c r="I15223" s="56"/>
    </row>
    <row r="15224" spans="1:9" hidden="1" x14ac:dyDescent="0.25">
      <c r="A15224" s="224"/>
      <c r="B15224" s="56"/>
      <c r="C15224" s="56"/>
      <c r="D15224" s="105"/>
      <c r="E15224" s="66"/>
      <c r="F15224" s="203"/>
      <c r="G15224" s="63"/>
      <c r="H15224" s="106"/>
      <c r="I15224" s="56"/>
    </row>
    <row r="15225" spans="1:9" hidden="1" x14ac:dyDescent="0.25">
      <c r="A15225" s="224"/>
      <c r="B15225" s="55"/>
      <c r="C15225" s="72"/>
      <c r="D15225" s="56"/>
      <c r="E15225" s="56"/>
      <c r="F15225" s="77"/>
      <c r="G15225" s="63"/>
      <c r="H15225" s="106"/>
      <c r="I15225" s="56"/>
    </row>
    <row r="15226" spans="1:9" hidden="1" x14ac:dyDescent="0.25">
      <c r="A15226" s="224"/>
      <c r="B15226" s="56"/>
      <c r="C15226" s="107"/>
      <c r="D15226" s="105"/>
      <c r="E15226" s="66"/>
      <c r="F15226" s="203"/>
      <c r="G15226" s="63"/>
      <c r="H15226" s="106"/>
      <c r="I15226" s="56"/>
    </row>
    <row r="15227" spans="1:9" hidden="1" x14ac:dyDescent="0.25">
      <c r="A15227" s="224"/>
      <c r="B15227" s="56"/>
      <c r="C15227" s="72"/>
      <c r="D15227" s="57"/>
      <c r="E15227" s="66"/>
      <c r="F15227" s="203"/>
      <c r="G15227" s="63"/>
      <c r="H15227" s="106"/>
      <c r="I15227" s="56"/>
    </row>
    <row r="15228" spans="1:9" hidden="1" x14ac:dyDescent="0.25">
      <c r="A15228" s="224"/>
      <c r="B15228" s="56"/>
      <c r="C15228" s="56"/>
      <c r="D15228" s="57"/>
      <c r="E15228" s="66"/>
      <c r="F15228" s="246"/>
      <c r="G15228" s="63"/>
      <c r="H15228" s="106"/>
      <c r="I15228" s="56"/>
    </row>
    <row r="15229" spans="1:9" hidden="1" x14ac:dyDescent="0.25">
      <c r="A15229" s="224"/>
      <c r="B15229" s="68"/>
      <c r="C15229" s="56"/>
      <c r="D15229" s="105"/>
      <c r="E15229" s="66"/>
      <c r="F15229" s="246"/>
      <c r="G15229" s="63"/>
      <c r="H15229" s="64"/>
      <c r="I15229" s="56"/>
    </row>
    <row r="15230" spans="1:9" hidden="1" x14ac:dyDescent="0.25">
      <c r="A15230" s="224"/>
      <c r="B15230" s="60"/>
      <c r="C15230" s="107"/>
      <c r="D15230" s="105"/>
      <c r="E15230" s="66"/>
      <c r="F15230" s="203"/>
      <c r="G15230" s="63"/>
      <c r="H15230" s="64"/>
      <c r="I15230" s="56"/>
    </row>
    <row r="15231" spans="1:9" hidden="1" x14ac:dyDescent="0.25">
      <c r="A15231" s="224"/>
      <c r="B15231" s="56"/>
      <c r="C15231" s="75"/>
      <c r="D15231" s="57"/>
      <c r="E15231" s="66"/>
      <c r="F15231" s="76"/>
      <c r="G15231" s="63"/>
      <c r="H15231" s="64"/>
      <c r="I15231" s="56"/>
    </row>
    <row r="15232" spans="1:9" hidden="1" x14ac:dyDescent="0.25">
      <c r="A15232" s="224"/>
      <c r="B15232" s="55"/>
      <c r="C15232" s="55"/>
      <c r="D15232" s="57"/>
      <c r="E15232" s="66"/>
      <c r="F15232" s="62"/>
      <c r="G15232" s="63"/>
      <c r="H15232" s="64"/>
      <c r="I15232" s="56"/>
    </row>
    <row r="15233" spans="1:9" hidden="1" x14ac:dyDescent="0.25">
      <c r="A15233" s="224"/>
      <c r="B15233" s="249"/>
      <c r="C15233" s="56"/>
      <c r="D15233" s="57"/>
      <c r="E15233" s="66"/>
      <c r="F15233" s="62"/>
      <c r="G15233" s="63"/>
      <c r="H15233" s="64"/>
      <c r="I15233" s="56"/>
    </row>
    <row r="15234" spans="1:9" hidden="1" x14ac:dyDescent="0.25">
      <c r="A15234" s="224"/>
      <c r="B15234" s="71"/>
      <c r="C15234" s="56"/>
      <c r="D15234" s="105"/>
      <c r="E15234" s="66"/>
      <c r="F15234" s="203"/>
      <c r="G15234" s="63"/>
      <c r="H15234" s="64"/>
      <c r="I15234" s="56"/>
    </row>
    <row r="15235" spans="1:9" hidden="1" x14ac:dyDescent="0.25">
      <c r="A15235" s="224"/>
      <c r="B15235" s="56"/>
      <c r="C15235" s="56"/>
      <c r="D15235" s="57"/>
      <c r="E15235" s="66"/>
      <c r="F15235" s="62"/>
      <c r="G15235" s="203"/>
      <c r="H15235" s="64"/>
      <c r="I15235" s="56"/>
    </row>
    <row r="15236" spans="1:9" hidden="1" x14ac:dyDescent="0.25">
      <c r="A15236" s="224"/>
      <c r="B15236" s="56"/>
      <c r="C15236" s="56"/>
      <c r="D15236" s="57"/>
      <c r="E15236" s="86"/>
      <c r="F15236" s="62"/>
      <c r="G15236" s="203"/>
      <c r="H15236" s="106"/>
      <c r="I15236" s="56"/>
    </row>
    <row r="15237" spans="1:9" hidden="1" x14ac:dyDescent="0.25">
      <c r="A15237" s="224"/>
      <c r="B15237" s="187"/>
      <c r="C15237" s="81"/>
      <c r="D15237" s="57"/>
      <c r="E15237" s="66"/>
      <c r="F15237" s="59"/>
      <c r="G15237" s="63"/>
      <c r="H15237" s="106"/>
      <c r="I15237" s="56"/>
    </row>
    <row r="15238" spans="1:9" hidden="1" x14ac:dyDescent="0.25">
      <c r="A15238" s="224"/>
      <c r="B15238" s="56"/>
      <c r="C15238" s="56"/>
      <c r="D15238" s="57"/>
      <c r="E15238" s="86"/>
      <c r="F15238" s="62"/>
      <c r="G15238" s="63"/>
      <c r="H15238" s="106"/>
      <c r="I15238" s="56"/>
    </row>
    <row r="15239" spans="1:9" hidden="1" x14ac:dyDescent="0.25">
      <c r="A15239" s="224"/>
      <c r="B15239" s="60"/>
      <c r="C15239" s="107"/>
      <c r="D15239" s="105"/>
      <c r="E15239" s="66"/>
      <c r="F15239" s="203"/>
      <c r="G15239" s="203"/>
      <c r="H15239" s="106"/>
      <c r="I15239" s="56"/>
    </row>
    <row r="15240" spans="1:9" hidden="1" x14ac:dyDescent="0.25">
      <c r="A15240" s="224"/>
      <c r="B15240" s="55"/>
      <c r="C15240" s="72"/>
      <c r="D15240" s="57"/>
      <c r="E15240" s="56"/>
      <c r="F15240" s="76"/>
      <c r="G15240" s="63"/>
      <c r="H15240" s="106"/>
      <c r="I15240" s="56"/>
    </row>
    <row r="15241" spans="1:9" hidden="1" x14ac:dyDescent="0.25">
      <c r="A15241" s="224"/>
      <c r="B15241" s="60"/>
      <c r="C15241" s="107"/>
      <c r="D15241" s="105"/>
      <c r="E15241" s="66"/>
      <c r="F15241" s="203"/>
      <c r="G15241" s="203"/>
      <c r="H15241" s="106"/>
      <c r="I15241" s="56"/>
    </row>
    <row r="15242" spans="1:9" hidden="1" x14ac:dyDescent="0.25">
      <c r="A15242" s="224"/>
      <c r="B15242" s="71"/>
      <c r="C15242" s="72"/>
      <c r="D15242" s="56"/>
      <c r="E15242" s="56"/>
      <c r="F15242" s="56"/>
      <c r="G15242" s="63"/>
      <c r="H15242" s="106"/>
      <c r="I15242" s="56"/>
    </row>
    <row r="15243" spans="1:9" hidden="1" x14ac:dyDescent="0.25">
      <c r="A15243" s="224"/>
      <c r="B15243" s="55"/>
      <c r="C15243" s="72"/>
      <c r="D15243" s="57"/>
      <c r="E15243" s="56"/>
      <c r="F15243" s="76"/>
      <c r="G15243" s="63"/>
      <c r="H15243" s="106"/>
      <c r="I15243" s="56"/>
    </row>
    <row r="15244" spans="1:9" hidden="1" x14ac:dyDescent="0.25">
      <c r="A15244" s="224"/>
      <c r="B15244" s="56"/>
      <c r="C15244" s="56"/>
      <c r="D15244" s="105"/>
      <c r="E15244" s="66"/>
      <c r="F15244" s="246"/>
      <c r="G15244" s="203"/>
      <c r="H15244" s="106"/>
      <c r="I15244" s="56"/>
    </row>
    <row r="15245" spans="1:9" hidden="1" x14ac:dyDescent="0.25">
      <c r="A15245" s="224"/>
      <c r="B15245" s="56"/>
      <c r="C15245" s="71"/>
      <c r="D15245" s="57"/>
      <c r="E15245" s="66"/>
      <c r="F15245" s="203"/>
      <c r="G15245" s="63"/>
      <c r="H15245" s="106"/>
      <c r="I15245" s="56"/>
    </row>
    <row r="15246" spans="1:9" hidden="1" x14ac:dyDescent="0.25">
      <c r="A15246" s="224"/>
      <c r="B15246" s="55"/>
      <c r="C15246" s="74"/>
      <c r="D15246" s="105"/>
      <c r="E15246" s="66"/>
      <c r="F15246" s="203"/>
      <c r="G15246" s="63"/>
      <c r="H15246" s="106"/>
      <c r="I15246" s="56"/>
    </row>
    <row r="15247" spans="1:9" hidden="1" x14ac:dyDescent="0.25">
      <c r="A15247" s="224"/>
      <c r="B15247" s="95"/>
      <c r="C15247" s="74"/>
      <c r="D15247" s="57"/>
      <c r="E15247" s="56"/>
      <c r="F15247" s="76"/>
      <c r="G15247" s="63"/>
      <c r="H15247" s="106"/>
      <c r="I15247" s="56"/>
    </row>
    <row r="15248" spans="1:9" hidden="1" x14ac:dyDescent="0.25">
      <c r="A15248" s="224"/>
      <c r="B15248" s="56"/>
      <c r="C15248" s="81"/>
      <c r="D15248" s="105"/>
      <c r="E15248" s="66"/>
      <c r="F15248" s="203"/>
      <c r="G15248" s="203"/>
      <c r="H15248" s="106"/>
      <c r="I15248" s="70"/>
    </row>
    <row r="15249" spans="1:9" hidden="1" x14ac:dyDescent="0.25">
      <c r="A15249" s="224"/>
      <c r="B15249" s="56"/>
      <c r="C15249" s="56"/>
      <c r="D15249" s="57"/>
      <c r="E15249" s="56"/>
      <c r="F15249" s="76"/>
      <c r="G15249" s="63"/>
      <c r="H15249" s="106"/>
      <c r="I15249" s="70"/>
    </row>
    <row r="15250" spans="1:9" hidden="1" x14ac:dyDescent="0.25">
      <c r="A15250" s="224"/>
      <c r="B15250" s="56"/>
      <c r="C15250" s="56"/>
      <c r="D15250" s="57"/>
      <c r="E15250" s="66"/>
      <c r="F15250" s="62"/>
      <c r="G15250" s="63"/>
      <c r="H15250" s="64"/>
      <c r="I15250" s="272"/>
    </row>
    <row r="15251" spans="1:9" hidden="1" x14ac:dyDescent="0.25">
      <c r="A15251" s="224"/>
      <c r="B15251" s="68"/>
      <c r="C15251" s="56"/>
      <c r="D15251" s="56"/>
      <c r="E15251" s="72"/>
      <c r="F15251" s="203"/>
      <c r="G15251" s="63"/>
      <c r="H15251" s="64"/>
      <c r="I15251" s="272"/>
    </row>
    <row r="15252" spans="1:9" hidden="1" x14ac:dyDescent="0.25">
      <c r="A15252" s="224"/>
      <c r="B15252" s="68"/>
      <c r="C15252" s="56"/>
      <c r="D15252" s="57"/>
      <c r="E15252" s="66"/>
      <c r="F15252" s="76"/>
      <c r="G15252" s="63"/>
      <c r="H15252" s="64"/>
      <c r="I15252" s="272"/>
    </row>
    <row r="15253" spans="1:9" hidden="1" x14ac:dyDescent="0.25">
      <c r="A15253" s="224"/>
      <c r="B15253" s="56"/>
      <c r="C15253" s="56"/>
      <c r="D15253" s="57"/>
      <c r="E15253" s="66"/>
      <c r="F15253" s="76"/>
      <c r="G15253" s="63"/>
      <c r="H15253" s="64"/>
      <c r="I15253" s="272"/>
    </row>
    <row r="15254" spans="1:9" hidden="1" x14ac:dyDescent="0.25">
      <c r="A15254" s="224"/>
      <c r="B15254" s="56"/>
      <c r="C15254" s="71"/>
      <c r="D15254" s="57"/>
      <c r="E15254" s="66"/>
      <c r="F15254" s="59"/>
      <c r="G15254" s="63"/>
      <c r="H15254" s="64"/>
      <c r="I15254" s="272"/>
    </row>
    <row r="15255" spans="1:9" hidden="1" x14ac:dyDescent="0.25">
      <c r="A15255" s="224"/>
      <c r="B15255" s="68"/>
      <c r="C15255" s="56"/>
      <c r="D15255" s="57"/>
      <c r="E15255" s="66"/>
      <c r="F15255" s="59"/>
      <c r="G15255" s="63"/>
      <c r="H15255" s="64"/>
      <c r="I15255" s="272"/>
    </row>
    <row r="15256" spans="1:9" hidden="1" x14ac:dyDescent="0.25">
      <c r="A15256" s="224"/>
      <c r="B15256" s="56"/>
      <c r="C15256" s="56"/>
      <c r="D15256" s="105"/>
      <c r="E15256" s="66"/>
      <c r="F15256" s="246"/>
      <c r="G15256" s="63"/>
      <c r="H15256" s="64"/>
      <c r="I15256" s="272"/>
    </row>
    <row r="15257" spans="1:9" hidden="1" x14ac:dyDescent="0.25">
      <c r="A15257" s="224"/>
      <c r="B15257" s="56"/>
      <c r="C15257" s="56"/>
      <c r="D15257" s="105"/>
      <c r="E15257" s="66"/>
      <c r="F15257" s="203"/>
      <c r="G15257" s="63"/>
      <c r="H15257" s="266"/>
      <c r="I15257" s="272"/>
    </row>
    <row r="15258" spans="1:9" hidden="1" x14ac:dyDescent="0.25">
      <c r="A15258" s="224"/>
      <c r="B15258" s="55"/>
      <c r="C15258" s="72"/>
      <c r="D15258" s="105"/>
      <c r="E15258" s="66"/>
      <c r="F15258" s="203"/>
      <c r="G15258" s="63"/>
      <c r="H15258" s="266"/>
      <c r="I15258" s="272"/>
    </row>
    <row r="15259" spans="1:9" hidden="1" x14ac:dyDescent="0.25">
      <c r="A15259" s="224"/>
      <c r="B15259" s="56"/>
      <c r="C15259" s="56"/>
      <c r="D15259" s="56"/>
      <c r="E15259" s="72"/>
      <c r="F15259" s="58"/>
      <c r="G15259" s="63"/>
      <c r="H15259" s="266"/>
      <c r="I15259" s="272"/>
    </row>
    <row r="15260" spans="1:9" hidden="1" x14ac:dyDescent="0.25">
      <c r="A15260" s="224"/>
      <c r="B15260" s="55"/>
      <c r="C15260" s="56"/>
      <c r="D15260" s="105"/>
      <c r="E15260" s="66"/>
      <c r="F15260" s="246"/>
      <c r="G15260" s="63"/>
      <c r="H15260" s="106"/>
      <c r="I15260" s="56"/>
    </row>
    <row r="15261" spans="1:9" hidden="1" x14ac:dyDescent="0.25">
      <c r="A15261" s="224"/>
      <c r="B15261" s="55"/>
      <c r="C15261" s="56"/>
      <c r="D15261" s="105"/>
      <c r="E15261" s="66"/>
      <c r="F15261" s="77"/>
      <c r="G15261" s="63"/>
      <c r="H15261" s="106"/>
      <c r="I15261" s="56"/>
    </row>
    <row r="15262" spans="1:9" hidden="1" x14ac:dyDescent="0.25">
      <c r="A15262" s="224"/>
      <c r="B15262" s="531"/>
      <c r="C15262" s="65"/>
      <c r="D15262" s="105"/>
      <c r="E15262" s="66"/>
      <c r="F15262" s="77"/>
      <c r="G15262" s="63"/>
      <c r="H15262" s="64"/>
      <c r="I15262" s="56"/>
    </row>
    <row r="15263" spans="1:9" hidden="1" x14ac:dyDescent="0.25">
      <c r="A15263" s="224"/>
      <c r="B15263" s="71"/>
      <c r="C15263" s="56"/>
      <c r="D15263" s="57"/>
      <c r="E15263" s="86"/>
      <c r="F15263" s="62"/>
      <c r="G15263" s="86"/>
      <c r="H15263" s="106"/>
      <c r="I15263" s="56"/>
    </row>
    <row r="15264" spans="1:9" hidden="1" x14ac:dyDescent="0.25">
      <c r="A15264" s="224"/>
      <c r="B15264" s="56"/>
      <c r="C15264" s="56"/>
      <c r="D15264" s="105"/>
      <c r="E15264" s="86"/>
      <c r="F15264" s="267"/>
      <c r="G15264" s="203"/>
      <c r="H15264" s="266"/>
      <c r="I15264" s="56"/>
    </row>
    <row r="15265" spans="1:9" hidden="1" x14ac:dyDescent="0.25">
      <c r="A15265" s="224"/>
      <c r="B15265" s="55"/>
      <c r="C15265" s="56"/>
      <c r="D15265" s="57"/>
      <c r="E15265" s="86"/>
      <c r="F15265" s="62"/>
      <c r="G15265" s="86"/>
      <c r="H15265" s="106"/>
      <c r="I15265" s="56"/>
    </row>
    <row r="15266" spans="1:9" hidden="1" x14ac:dyDescent="0.25">
      <c r="A15266" s="224"/>
      <c r="B15266" s="56"/>
      <c r="C15266" s="56"/>
      <c r="D15266" s="57"/>
      <c r="E15266" s="66"/>
      <c r="F15266" s="246"/>
      <c r="G15266" s="63"/>
      <c r="H15266" s="266"/>
      <c r="I15266" s="56"/>
    </row>
    <row r="15267" spans="1:9" hidden="1" x14ac:dyDescent="0.25">
      <c r="A15267" s="224"/>
      <c r="B15267" s="55"/>
      <c r="C15267" s="56"/>
      <c r="D15267" s="57"/>
      <c r="E15267" s="86"/>
      <c r="F15267" s="62"/>
      <c r="G15267" s="86"/>
      <c r="H15267" s="64"/>
      <c r="I15267" s="56"/>
    </row>
    <row r="15268" spans="1:9" hidden="1" x14ac:dyDescent="0.25">
      <c r="A15268" s="224"/>
      <c r="B15268" s="56"/>
      <c r="C15268" s="55"/>
      <c r="D15268" s="57"/>
      <c r="E15268" s="86"/>
      <c r="F15268" s="207"/>
      <c r="G15268" s="86"/>
      <c r="H15268" s="64"/>
      <c r="I15268" s="56"/>
    </row>
    <row r="15269" spans="1:9" hidden="1" x14ac:dyDescent="0.25">
      <c r="A15269" s="224"/>
      <c r="B15269" s="55"/>
      <c r="C15269" s="55"/>
      <c r="D15269" s="57"/>
      <c r="E15269" s="86"/>
      <c r="F15269" s="207"/>
      <c r="G15269" s="86"/>
      <c r="H15269" s="64"/>
      <c r="I15269" s="70"/>
    </row>
    <row r="15270" spans="1:9" hidden="1" x14ac:dyDescent="0.25">
      <c r="A15270" s="224"/>
      <c r="B15270" s="71"/>
      <c r="C15270" s="72"/>
      <c r="D15270" s="56"/>
      <c r="E15270" s="72"/>
      <c r="F15270" s="58"/>
      <c r="G15270" s="63"/>
      <c r="H15270" s="64"/>
      <c r="I15270" s="70"/>
    </row>
    <row r="15271" spans="1:9" hidden="1" x14ac:dyDescent="0.25">
      <c r="A15271" s="224"/>
      <c r="B15271" s="56"/>
      <c r="C15271" s="56"/>
      <c r="D15271" s="57"/>
      <c r="E15271" s="66"/>
      <c r="F15271" s="62"/>
      <c r="G15271" s="63"/>
      <c r="H15271" s="64"/>
      <c r="I15271" s="70"/>
    </row>
    <row r="15272" spans="1:9" hidden="1" x14ac:dyDescent="0.25">
      <c r="A15272" s="224"/>
      <c r="B15272" s="56"/>
      <c r="C15272" s="192"/>
      <c r="D15272" s="57"/>
      <c r="E15272" s="66"/>
      <c r="F15272" s="62"/>
      <c r="G15272" s="63"/>
      <c r="H15272" s="64"/>
      <c r="I15272" s="70"/>
    </row>
    <row r="15273" spans="1:9" hidden="1" x14ac:dyDescent="0.25">
      <c r="A15273" s="224"/>
      <c r="B15273" s="56"/>
      <c r="C15273" s="56"/>
      <c r="D15273" s="105"/>
      <c r="E15273" s="66"/>
      <c r="F15273" s="77"/>
      <c r="G15273" s="63"/>
      <c r="H15273" s="106"/>
      <c r="I15273" s="272"/>
    </row>
    <row r="15274" spans="1:9" hidden="1" x14ac:dyDescent="0.25">
      <c r="A15274" s="224"/>
      <c r="B15274" s="56"/>
      <c r="C15274" s="65"/>
      <c r="D15274" s="105"/>
      <c r="E15274" s="66"/>
      <c r="F15274" s="77"/>
      <c r="G15274" s="63"/>
      <c r="H15274" s="106"/>
      <c r="I15274" s="272"/>
    </row>
    <row r="15275" spans="1:9" hidden="1" x14ac:dyDescent="0.25">
      <c r="A15275" s="224"/>
      <c r="B15275" s="56"/>
      <c r="C15275" s="56"/>
      <c r="D15275" s="56"/>
      <c r="E15275" s="72"/>
      <c r="F15275" s="203"/>
      <c r="G15275" s="63"/>
      <c r="H15275" s="106"/>
      <c r="I15275" s="272"/>
    </row>
    <row r="15276" spans="1:9" hidden="1" x14ac:dyDescent="0.25">
      <c r="A15276" s="224"/>
      <c r="B15276" s="56"/>
      <c r="C15276" s="56"/>
      <c r="D15276" s="57"/>
      <c r="E15276" s="66"/>
      <c r="F15276" s="76"/>
      <c r="G15276" s="63"/>
      <c r="H15276" s="64"/>
      <c r="I15276" s="272"/>
    </row>
    <row r="15277" spans="1:9" hidden="1" x14ac:dyDescent="0.25">
      <c r="A15277" s="224"/>
      <c r="B15277" s="56"/>
      <c r="C15277" s="71"/>
      <c r="D15277" s="57"/>
      <c r="E15277" s="66"/>
      <c r="F15277" s="59"/>
      <c r="G15277" s="63"/>
      <c r="H15277" s="64"/>
      <c r="I15277" s="272"/>
    </row>
    <row r="15278" spans="1:9" hidden="1" x14ac:dyDescent="0.25">
      <c r="A15278" s="224"/>
      <c r="B15278" s="55"/>
      <c r="C15278" s="56"/>
      <c r="D15278" s="57"/>
      <c r="E15278" s="86"/>
      <c r="F15278" s="62"/>
      <c r="G15278" s="63"/>
      <c r="H15278" s="64"/>
      <c r="I15278" s="272"/>
    </row>
    <row r="15279" spans="1:9" hidden="1" x14ac:dyDescent="0.25">
      <c r="A15279" s="224"/>
      <c r="B15279" s="55"/>
      <c r="C15279" s="56"/>
      <c r="D15279" s="57"/>
      <c r="E15279" s="66"/>
      <c r="F15279" s="62"/>
      <c r="G15279" s="63"/>
      <c r="H15279" s="64"/>
      <c r="I15279" s="272"/>
    </row>
    <row r="15280" spans="1:9" hidden="1" x14ac:dyDescent="0.25">
      <c r="A15280" s="224"/>
      <c r="B15280" s="60"/>
      <c r="C15280" s="107"/>
      <c r="D15280" s="105"/>
      <c r="E15280" s="66"/>
      <c r="F15280" s="203"/>
      <c r="G15280" s="63"/>
      <c r="H15280" s="64"/>
      <c r="I15280" s="272"/>
    </row>
    <row r="15281" spans="1:9" hidden="1" x14ac:dyDescent="0.25">
      <c r="A15281" s="224"/>
      <c r="B15281" s="56"/>
      <c r="C15281" s="56"/>
      <c r="D15281" s="105"/>
      <c r="E15281" s="66"/>
      <c r="F15281" s="203"/>
      <c r="G15281" s="63"/>
      <c r="H15281" s="64"/>
      <c r="I15281" s="272"/>
    </row>
    <row r="15282" spans="1:9" hidden="1" x14ac:dyDescent="0.25">
      <c r="A15282" s="224"/>
      <c r="B15282" s="56"/>
      <c r="C15282" s="56"/>
      <c r="D15282" s="57"/>
      <c r="E15282" s="66"/>
      <c r="F15282" s="203"/>
      <c r="G15282" s="63"/>
      <c r="H15282" s="266"/>
      <c r="I15282" s="272"/>
    </row>
    <row r="15283" spans="1:9" hidden="1" x14ac:dyDescent="0.25">
      <c r="A15283" s="224"/>
      <c r="B15283" s="56"/>
      <c r="C15283" s="56"/>
      <c r="D15283" s="57"/>
      <c r="E15283" s="66"/>
      <c r="F15283" s="76"/>
      <c r="G15283" s="63"/>
      <c r="H15283" s="64"/>
      <c r="I15283" s="272"/>
    </row>
    <row r="15284" spans="1:9" hidden="1" x14ac:dyDescent="0.25">
      <c r="A15284" s="224"/>
      <c r="B15284" s="56"/>
      <c r="C15284" s="56"/>
      <c r="D15284" s="57"/>
      <c r="E15284" s="66"/>
      <c r="F15284" s="62"/>
      <c r="G15284" s="63"/>
      <c r="H15284" s="64"/>
      <c r="I15284" s="272"/>
    </row>
    <row r="15285" spans="1:9" hidden="1" x14ac:dyDescent="0.25">
      <c r="A15285" s="224"/>
      <c r="B15285" s="56"/>
      <c r="C15285" s="56"/>
      <c r="D15285" s="57"/>
      <c r="E15285" s="86"/>
      <c r="F15285" s="62"/>
      <c r="G15285" s="203"/>
      <c r="H15285" s="64"/>
      <c r="I15285" s="272"/>
    </row>
    <row r="15286" spans="1:9" hidden="1" x14ac:dyDescent="0.25">
      <c r="A15286" s="224"/>
      <c r="B15286" s="56"/>
      <c r="C15286" s="56"/>
      <c r="D15286" s="56"/>
      <c r="E15286" s="72"/>
      <c r="F15286" s="58"/>
      <c r="G15286" s="63"/>
      <c r="H15286" s="64"/>
      <c r="I15286" s="272"/>
    </row>
    <row r="15287" spans="1:9" hidden="1" x14ac:dyDescent="0.25">
      <c r="A15287" s="224"/>
      <c r="B15287" s="56"/>
      <c r="C15287" s="178"/>
      <c r="D15287" s="105"/>
      <c r="E15287" s="66"/>
      <c r="F15287" s="77"/>
      <c r="G15287" s="63"/>
      <c r="H15287" s="106"/>
      <c r="I15287" s="56"/>
    </row>
    <row r="15288" spans="1:9" hidden="1" x14ac:dyDescent="0.25">
      <c r="A15288" s="224"/>
      <c r="B15288" s="56"/>
      <c r="C15288" s="56"/>
      <c r="D15288" s="56"/>
      <c r="E15288" s="72"/>
      <c r="F15288" s="58"/>
      <c r="G15288" s="63"/>
      <c r="H15288" s="106"/>
      <c r="I15288" s="56"/>
    </row>
    <row r="15289" spans="1:9" hidden="1" x14ac:dyDescent="0.25">
      <c r="A15289" s="224"/>
      <c r="B15289" s="56"/>
      <c r="C15289" s="56"/>
      <c r="D15289" s="105"/>
      <c r="E15289" s="66"/>
      <c r="F15289" s="203"/>
      <c r="G15289" s="63"/>
      <c r="H15289" s="106"/>
      <c r="I15289" s="56"/>
    </row>
    <row r="15290" spans="1:9" hidden="1" x14ac:dyDescent="0.25">
      <c r="A15290" s="224"/>
      <c r="B15290" s="56"/>
      <c r="C15290" s="56"/>
      <c r="D15290" s="105"/>
      <c r="E15290" s="56"/>
      <c r="F15290" s="267"/>
      <c r="G15290" s="203"/>
      <c r="H15290" s="106"/>
      <c r="I15290" s="56"/>
    </row>
    <row r="15291" spans="1:9" hidden="1" x14ac:dyDescent="0.25">
      <c r="A15291" s="224"/>
      <c r="B15291" s="68"/>
      <c r="C15291" s="56"/>
      <c r="D15291" s="57"/>
      <c r="E15291" s="56"/>
      <c r="F15291" s="62"/>
      <c r="G15291" s="86"/>
      <c r="H15291" s="106"/>
      <c r="I15291" s="70"/>
    </row>
    <row r="15292" spans="1:9" hidden="1" x14ac:dyDescent="0.25">
      <c r="A15292" s="224"/>
      <c r="B15292" s="68"/>
      <c r="C15292" s="56"/>
      <c r="D15292" s="105"/>
      <c r="E15292" s="66"/>
      <c r="F15292" s="203"/>
      <c r="G15292" s="63"/>
      <c r="H15292" s="106"/>
      <c r="I15292" s="70"/>
    </row>
    <row r="15293" spans="1:9" hidden="1" x14ac:dyDescent="0.25">
      <c r="A15293" s="224"/>
      <c r="B15293" s="56"/>
      <c r="C15293" s="56"/>
      <c r="D15293" s="57"/>
      <c r="E15293" s="66"/>
      <c r="F15293" s="76"/>
      <c r="G15293" s="63"/>
      <c r="H15293" s="64"/>
      <c r="I15293" s="70"/>
    </row>
    <row r="15294" spans="1:9" hidden="1" x14ac:dyDescent="0.25">
      <c r="A15294" s="224"/>
      <c r="B15294" s="68"/>
      <c r="C15294" s="56"/>
      <c r="D15294" s="105"/>
      <c r="E15294" s="66"/>
      <c r="F15294" s="203"/>
      <c r="G15294" s="63"/>
      <c r="H15294" s="64"/>
      <c r="I15294" s="70"/>
    </row>
    <row r="15295" spans="1:9" hidden="1" x14ac:dyDescent="0.25">
      <c r="A15295" s="224"/>
      <c r="B15295" s="56"/>
      <c r="C15295" s="74"/>
      <c r="D15295" s="105"/>
      <c r="E15295" s="66"/>
      <c r="F15295" s="203"/>
      <c r="G15295" s="63"/>
      <c r="H15295" s="64"/>
      <c r="I15295" s="70"/>
    </row>
    <row r="15296" spans="1:9" hidden="1" x14ac:dyDescent="0.25">
      <c r="A15296" s="224"/>
      <c r="B15296" s="56"/>
      <c r="C15296" s="56"/>
      <c r="D15296" s="57"/>
      <c r="E15296" s="66"/>
      <c r="F15296" s="76"/>
      <c r="G15296" s="63"/>
      <c r="H15296" s="106"/>
      <c r="I15296" s="70"/>
    </row>
    <row r="15297" spans="1:9" hidden="1" x14ac:dyDescent="0.25">
      <c r="A15297" s="224"/>
      <c r="B15297" s="56"/>
      <c r="C15297" s="56"/>
      <c r="D15297" s="56"/>
      <c r="E15297" s="72"/>
      <c r="F15297" s="203"/>
      <c r="G15297" s="63"/>
      <c r="H15297" s="106"/>
      <c r="I15297" s="70"/>
    </row>
    <row r="15298" spans="1:9" hidden="1" x14ac:dyDescent="0.25">
      <c r="A15298" s="224"/>
      <c r="B15298" s="60"/>
      <c r="C15298" s="107"/>
      <c r="D15298" s="105"/>
      <c r="E15298" s="66"/>
      <c r="F15298" s="203"/>
      <c r="G15298" s="63"/>
      <c r="H15298" s="106"/>
      <c r="I15298" s="70"/>
    </row>
    <row r="15299" spans="1:9" hidden="1" x14ac:dyDescent="0.25">
      <c r="A15299" s="224"/>
      <c r="B15299" s="56"/>
      <c r="C15299" s="71"/>
      <c r="D15299" s="57"/>
      <c r="E15299" s="66"/>
      <c r="F15299" s="59"/>
      <c r="G15299" s="63"/>
      <c r="H15299" s="106"/>
      <c r="I15299" s="70"/>
    </row>
    <row r="15300" spans="1:9" hidden="1" x14ac:dyDescent="0.25">
      <c r="A15300" s="224"/>
      <c r="B15300" s="95"/>
      <c r="C15300" s="56"/>
      <c r="D15300" s="57"/>
      <c r="E15300" s="66"/>
      <c r="F15300" s="62"/>
      <c r="G15300" s="63"/>
      <c r="H15300" s="106"/>
      <c r="I15300" s="70"/>
    </row>
    <row r="15301" spans="1:9" hidden="1" x14ac:dyDescent="0.25">
      <c r="A15301" s="224"/>
      <c r="B15301" s="68"/>
      <c r="C15301" s="56"/>
      <c r="D15301" s="105"/>
      <c r="E15301" s="66"/>
      <c r="F15301" s="203"/>
      <c r="G15301" s="63"/>
      <c r="H15301" s="106"/>
      <c r="I15301" s="70"/>
    </row>
    <row r="15302" spans="1:9" hidden="1" x14ac:dyDescent="0.25">
      <c r="A15302" s="224"/>
      <c r="B15302" s="60"/>
      <c r="C15302" s="151"/>
      <c r="D15302" s="105"/>
      <c r="E15302" s="66"/>
      <c r="F15302" s="203"/>
      <c r="G15302" s="63"/>
      <c r="H15302" s="106"/>
      <c r="I15302" s="70"/>
    </row>
    <row r="15303" spans="1:9" hidden="1" x14ac:dyDescent="0.25">
      <c r="A15303" s="224"/>
      <c r="B15303" s="56"/>
      <c r="C15303" s="56"/>
      <c r="D15303" s="105"/>
      <c r="E15303" s="66"/>
      <c r="F15303" s="203"/>
      <c r="G15303" s="63"/>
      <c r="H15303" s="106"/>
      <c r="I15303" s="272"/>
    </row>
    <row r="15304" spans="1:9" hidden="1" x14ac:dyDescent="0.25">
      <c r="A15304" s="224"/>
      <c r="B15304" s="68"/>
      <c r="C15304" s="56"/>
      <c r="D15304" s="57"/>
      <c r="E15304" s="66"/>
      <c r="F15304" s="76"/>
      <c r="G15304" s="63"/>
      <c r="H15304" s="106"/>
      <c r="I15304" s="272"/>
    </row>
    <row r="15305" spans="1:9" hidden="1" x14ac:dyDescent="0.25">
      <c r="A15305" s="224"/>
      <c r="B15305" s="55"/>
      <c r="C15305" s="60"/>
      <c r="D15305" s="57"/>
      <c r="E15305" s="66"/>
      <c r="F15305" s="76"/>
      <c r="G15305" s="63"/>
      <c r="H15305" s="64"/>
      <c r="I15305" s="272"/>
    </row>
    <row r="15306" spans="1:9" hidden="1" x14ac:dyDescent="0.25">
      <c r="A15306" s="224"/>
      <c r="B15306" s="56"/>
      <c r="C15306" s="56"/>
      <c r="D15306" s="57"/>
      <c r="E15306" s="66"/>
      <c r="F15306" s="62"/>
      <c r="G15306" s="63"/>
      <c r="H15306" s="64"/>
      <c r="I15306" s="272"/>
    </row>
    <row r="15307" spans="1:9" hidden="1" x14ac:dyDescent="0.25">
      <c r="A15307" s="224"/>
      <c r="B15307" s="56"/>
      <c r="C15307" s="56"/>
      <c r="D15307" s="57"/>
      <c r="E15307" s="86"/>
      <c r="F15307" s="62"/>
      <c r="G15307" s="203"/>
      <c r="H15307" s="64"/>
      <c r="I15307" s="272"/>
    </row>
    <row r="15308" spans="1:9" hidden="1" x14ac:dyDescent="0.25">
      <c r="A15308" s="224"/>
      <c r="B15308" s="56"/>
      <c r="C15308" s="56"/>
      <c r="D15308" s="56"/>
      <c r="E15308" s="72"/>
      <c r="F15308" s="58"/>
      <c r="G15308" s="63"/>
      <c r="H15308" s="64"/>
      <c r="I15308" s="272"/>
    </row>
    <row r="15309" spans="1:9" hidden="1" x14ac:dyDescent="0.25">
      <c r="A15309" s="224"/>
      <c r="B15309" s="56"/>
      <c r="C15309" s="178"/>
      <c r="D15309" s="105"/>
      <c r="E15309" s="66"/>
      <c r="F15309" s="77"/>
      <c r="G15309" s="63"/>
      <c r="H15309" s="106"/>
      <c r="I15309" s="272"/>
    </row>
    <row r="15310" spans="1:9" hidden="1" x14ac:dyDescent="0.25">
      <c r="A15310" s="224"/>
      <c r="B15310" s="56"/>
      <c r="C15310" s="56"/>
      <c r="D15310" s="56"/>
      <c r="E15310" s="72"/>
      <c r="F15310" s="58"/>
      <c r="G15310" s="63"/>
      <c r="H15310" s="106"/>
      <c r="I15310" s="272"/>
    </row>
    <row r="15311" spans="1:9" hidden="1" x14ac:dyDescent="0.25">
      <c r="A15311" s="224"/>
      <c r="B15311" s="56"/>
      <c r="C15311" s="56"/>
      <c r="D15311" s="105"/>
      <c r="E15311" s="66"/>
      <c r="F15311" s="62"/>
      <c r="G15311" s="63"/>
      <c r="H15311" s="106"/>
      <c r="I15311" s="272"/>
    </row>
    <row r="15312" spans="1:9" hidden="1" x14ac:dyDescent="0.25">
      <c r="A15312" s="224"/>
      <c r="B15312" s="56"/>
      <c r="C15312" s="56"/>
      <c r="D15312" s="105"/>
      <c r="E15312" s="66"/>
      <c r="F15312" s="246"/>
      <c r="G15312" s="63"/>
      <c r="H15312" s="106"/>
      <c r="I15312" s="56"/>
    </row>
    <row r="15313" spans="1:9" hidden="1" x14ac:dyDescent="0.25">
      <c r="A15313" s="224"/>
      <c r="B15313" s="60"/>
      <c r="C15313" s="107"/>
      <c r="D15313" s="105"/>
      <c r="E15313" s="66"/>
      <c r="F15313" s="203"/>
      <c r="G15313" s="63"/>
      <c r="H15313" s="106"/>
      <c r="I15313" s="56"/>
    </row>
    <row r="15314" spans="1:9" hidden="1" x14ac:dyDescent="0.25">
      <c r="A15314" s="224"/>
      <c r="B15314" s="68"/>
      <c r="C15314" s="56"/>
      <c r="D15314" s="57"/>
      <c r="E15314" s="66"/>
      <c r="F15314" s="62"/>
      <c r="G15314" s="63"/>
      <c r="H15314" s="64"/>
      <c r="I15314" s="56"/>
    </row>
    <row r="15315" spans="1:9" hidden="1" x14ac:dyDescent="0.25">
      <c r="A15315" s="224"/>
      <c r="B15315" s="68"/>
      <c r="C15315" s="56"/>
      <c r="D15315" s="57"/>
      <c r="E15315" s="66"/>
      <c r="F15315" s="76"/>
      <c r="G15315" s="63"/>
      <c r="H15315" s="64"/>
      <c r="I15315" s="56"/>
    </row>
    <row r="15316" spans="1:9" hidden="1" x14ac:dyDescent="0.25">
      <c r="A15316" s="224"/>
      <c r="B15316" s="56"/>
      <c r="C15316" s="56"/>
      <c r="D15316" s="105"/>
      <c r="E15316" s="66"/>
      <c r="F15316" s="203"/>
      <c r="G15316" s="63"/>
      <c r="H15316" s="64"/>
      <c r="I15316" s="56"/>
    </row>
    <row r="15317" spans="1:9" hidden="1" x14ac:dyDescent="0.25">
      <c r="A15317" s="224"/>
      <c r="B15317" s="55"/>
      <c r="C15317" s="56"/>
      <c r="D15317" s="105"/>
      <c r="E15317" s="66"/>
      <c r="F15317" s="203"/>
      <c r="G15317" s="63"/>
      <c r="H15317" s="64"/>
      <c r="I15317" s="56"/>
    </row>
    <row r="15318" spans="1:9" hidden="1" x14ac:dyDescent="0.25">
      <c r="A15318" s="224"/>
      <c r="B15318" s="60"/>
      <c r="C15318" s="107"/>
      <c r="D15318" s="105"/>
      <c r="E15318" s="66"/>
      <c r="F15318" s="203"/>
      <c r="G15318" s="63"/>
      <c r="H15318" s="64"/>
      <c r="I15318" s="56"/>
    </row>
    <row r="15319" spans="1:9" hidden="1" x14ac:dyDescent="0.25">
      <c r="A15319" s="224"/>
      <c r="B15319" s="56"/>
      <c r="C15319" s="56"/>
      <c r="D15319" s="57"/>
      <c r="E15319" s="66"/>
      <c r="F15319" s="62"/>
      <c r="G15319" s="63"/>
      <c r="H15319" s="64"/>
      <c r="I15319" s="56"/>
    </row>
    <row r="15320" spans="1:9" hidden="1" x14ac:dyDescent="0.25">
      <c r="A15320" s="224"/>
      <c r="B15320" s="56"/>
      <c r="C15320" s="81"/>
      <c r="D15320" s="57"/>
      <c r="E15320" s="66"/>
      <c r="F15320" s="62"/>
      <c r="G15320" s="63"/>
      <c r="H15320" s="64"/>
      <c r="I15320" s="56"/>
    </row>
    <row r="15321" spans="1:9" hidden="1" x14ac:dyDescent="0.25">
      <c r="A15321" s="224"/>
      <c r="B15321" s="56"/>
      <c r="C15321" s="56"/>
      <c r="D15321" s="57"/>
      <c r="E15321" s="86"/>
      <c r="F15321" s="62"/>
      <c r="G15321" s="203"/>
      <c r="H15321" s="64"/>
      <c r="I15321" s="56"/>
    </row>
    <row r="15322" spans="1:9" hidden="1" x14ac:dyDescent="0.25">
      <c r="A15322" s="224"/>
      <c r="B15322" s="56"/>
      <c r="C15322" s="56"/>
      <c r="D15322" s="57"/>
      <c r="E15322" s="86"/>
      <c r="F15322" s="62"/>
      <c r="G15322" s="203"/>
      <c r="H15322" s="64"/>
      <c r="I15322" s="56"/>
    </row>
    <row r="15323" spans="1:9" hidden="1" x14ac:dyDescent="0.25">
      <c r="A15323" s="224"/>
      <c r="B15323" s="56"/>
      <c r="C15323" s="56"/>
      <c r="D15323" s="57"/>
      <c r="E15323" s="66"/>
      <c r="F15323" s="203"/>
      <c r="G15323" s="63"/>
      <c r="H15323" s="64"/>
      <c r="I15323" s="56"/>
    </row>
    <row r="15324" spans="1:9" hidden="1" x14ac:dyDescent="0.25">
      <c r="A15324" s="224"/>
      <c r="B15324" s="68"/>
      <c r="C15324" s="56"/>
      <c r="D15324" s="105"/>
      <c r="E15324" s="66"/>
      <c r="F15324" s="203"/>
      <c r="G15324" s="63"/>
      <c r="H15324" s="64"/>
      <c r="I15324" s="56"/>
    </row>
    <row r="15325" spans="1:9" hidden="1" x14ac:dyDescent="0.25">
      <c r="A15325" s="224"/>
      <c r="B15325" s="68"/>
      <c r="C15325" s="56"/>
      <c r="D15325" s="57"/>
      <c r="E15325" s="56"/>
      <c r="F15325" s="76"/>
      <c r="G15325" s="63"/>
      <c r="H15325" s="106"/>
      <c r="I15325" s="56"/>
    </row>
    <row r="15326" spans="1:9" hidden="1" x14ac:dyDescent="0.25">
      <c r="A15326" s="224"/>
      <c r="B15326" s="56"/>
      <c r="C15326" s="56"/>
      <c r="D15326" s="105"/>
      <c r="E15326" s="66"/>
      <c r="F15326" s="76"/>
      <c r="G15326" s="203"/>
      <c r="H15326" s="106"/>
      <c r="I15326" s="56"/>
    </row>
    <row r="15327" spans="1:9" hidden="1" x14ac:dyDescent="0.25">
      <c r="A15327" s="224"/>
      <c r="B15327" s="56"/>
      <c r="C15327" s="56"/>
      <c r="D15327" s="56"/>
      <c r="E15327" s="56"/>
      <c r="F15327" s="56"/>
      <c r="G15327" s="63"/>
      <c r="H15327" s="106"/>
      <c r="I15327" s="70"/>
    </row>
    <row r="15328" spans="1:9" hidden="1" x14ac:dyDescent="0.25">
      <c r="A15328" s="224"/>
      <c r="B15328" s="56"/>
      <c r="C15328" s="56"/>
      <c r="D15328" s="105"/>
      <c r="E15328" s="66"/>
      <c r="F15328" s="246"/>
      <c r="G15328" s="63"/>
      <c r="H15328" s="106"/>
      <c r="I15328" s="70"/>
    </row>
    <row r="15329" spans="1:9" hidden="1" x14ac:dyDescent="0.25">
      <c r="A15329" s="224"/>
      <c r="B15329" s="56"/>
      <c r="C15329" s="56"/>
      <c r="D15329" s="57"/>
      <c r="E15329" s="66"/>
      <c r="F15329" s="76"/>
      <c r="G15329" s="63"/>
      <c r="H15329" s="106"/>
      <c r="I15329" s="70"/>
    </row>
    <row r="15330" spans="1:9" hidden="1" x14ac:dyDescent="0.25">
      <c r="A15330" s="224"/>
      <c r="B15330" s="56"/>
      <c r="C15330" s="56"/>
      <c r="D15330" s="105"/>
      <c r="E15330" s="66"/>
      <c r="F15330" s="203"/>
      <c r="G15330" s="63"/>
      <c r="H15330" s="64"/>
      <c r="I15330" s="70"/>
    </row>
    <row r="15331" spans="1:9" hidden="1" x14ac:dyDescent="0.25">
      <c r="A15331" s="224"/>
      <c r="B15331" s="56"/>
      <c r="C15331" s="74"/>
      <c r="D15331" s="105"/>
      <c r="E15331" s="66"/>
      <c r="F15331" s="203"/>
      <c r="G15331" s="63"/>
      <c r="H15331" s="64"/>
      <c r="I15331" s="70"/>
    </row>
    <row r="15332" spans="1:9" hidden="1" x14ac:dyDescent="0.25">
      <c r="A15332" s="224"/>
      <c r="B15332" s="60"/>
      <c r="C15332" s="107"/>
      <c r="D15332" s="105"/>
      <c r="E15332" s="66"/>
      <c r="F15332" s="203"/>
      <c r="G15332" s="63"/>
      <c r="H15332" s="106"/>
      <c r="I15332" s="70"/>
    </row>
    <row r="15333" spans="1:9" hidden="1" x14ac:dyDescent="0.25">
      <c r="A15333" s="224"/>
      <c r="B15333" s="60"/>
      <c r="C15333" s="107"/>
      <c r="D15333" s="105"/>
      <c r="E15333" s="66"/>
      <c r="F15333" s="203"/>
      <c r="G15333" s="63"/>
      <c r="H15333" s="64"/>
      <c r="I15333" s="70"/>
    </row>
    <row r="15334" spans="1:9" hidden="1" x14ac:dyDescent="0.25">
      <c r="A15334" s="224"/>
      <c r="B15334" s="60"/>
      <c r="C15334" s="71"/>
      <c r="D15334" s="57"/>
      <c r="E15334" s="66"/>
      <c r="F15334" s="59"/>
      <c r="G15334" s="63"/>
      <c r="H15334" s="64"/>
      <c r="I15334" s="272"/>
    </row>
    <row r="15335" spans="1:9" hidden="1" x14ac:dyDescent="0.25">
      <c r="A15335" s="224"/>
      <c r="B15335" s="60"/>
      <c r="C15335" s="107"/>
      <c r="D15335" s="57"/>
      <c r="E15335" s="66"/>
      <c r="F15335" s="76"/>
      <c r="G15335" s="63"/>
      <c r="H15335" s="106"/>
      <c r="I15335" s="272"/>
    </row>
    <row r="15336" spans="1:9" hidden="1" x14ac:dyDescent="0.25">
      <c r="A15336" s="224"/>
      <c r="B15336" s="56"/>
      <c r="C15336" s="56"/>
      <c r="D15336" s="56"/>
      <c r="E15336" s="56"/>
      <c r="F15336" s="56"/>
      <c r="G15336" s="63"/>
      <c r="H15336" s="64"/>
      <c r="I15336" s="272"/>
    </row>
    <row r="15337" spans="1:9" hidden="1" x14ac:dyDescent="0.25">
      <c r="A15337" s="224"/>
      <c r="B15337" s="56"/>
      <c r="C15337" s="56"/>
      <c r="D15337" s="57"/>
      <c r="E15337" s="86"/>
      <c r="F15337" s="62"/>
      <c r="G15337" s="203"/>
      <c r="H15337" s="64"/>
      <c r="I15337" s="272"/>
    </row>
    <row r="15338" spans="1:9" hidden="1" x14ac:dyDescent="0.25">
      <c r="A15338" s="224"/>
      <c r="B15338" s="56"/>
      <c r="C15338" s="56"/>
      <c r="D15338" s="56"/>
      <c r="E15338" s="72"/>
      <c r="F15338" s="58"/>
      <c r="G15338" s="63"/>
      <c r="H15338" s="64"/>
      <c r="I15338" s="272"/>
    </row>
    <row r="15339" spans="1:9" hidden="1" x14ac:dyDescent="0.25">
      <c r="A15339" s="224"/>
      <c r="B15339" s="68"/>
      <c r="C15339" s="56"/>
      <c r="D15339" s="56"/>
      <c r="E15339" s="72"/>
      <c r="F15339" s="203"/>
      <c r="G15339" s="63"/>
      <c r="H15339" s="106"/>
      <c r="I15339" s="272"/>
    </row>
    <row r="15340" spans="1:9" hidden="1" x14ac:dyDescent="0.25">
      <c r="A15340" s="224"/>
      <c r="B15340" s="68"/>
      <c r="C15340" s="56"/>
      <c r="D15340" s="57"/>
      <c r="E15340" s="66"/>
      <c r="F15340" s="76"/>
      <c r="G15340" s="63"/>
      <c r="H15340" s="106"/>
      <c r="I15340" s="272"/>
    </row>
    <row r="15341" spans="1:9" hidden="1" x14ac:dyDescent="0.25">
      <c r="A15341" s="224"/>
      <c r="B15341" s="56"/>
      <c r="C15341" s="56"/>
      <c r="D15341" s="57"/>
      <c r="E15341" s="66"/>
      <c r="F15341" s="76"/>
      <c r="G15341" s="63"/>
      <c r="H15341" s="106"/>
      <c r="I15341" s="272"/>
    </row>
    <row r="15342" spans="1:9" hidden="1" x14ac:dyDescent="0.25">
      <c r="A15342" s="224"/>
      <c r="B15342" s="56"/>
      <c r="C15342" s="56"/>
      <c r="D15342" s="57"/>
      <c r="E15342" s="66"/>
      <c r="F15342" s="62"/>
      <c r="G15342" s="63"/>
      <c r="H15342" s="106"/>
      <c r="I15342" s="56"/>
    </row>
    <row r="15343" spans="1:9" hidden="1" x14ac:dyDescent="0.25">
      <c r="A15343" s="224"/>
      <c r="B15343" s="56"/>
      <c r="C15343" s="56"/>
      <c r="D15343" s="57"/>
      <c r="E15343" s="66"/>
      <c r="F15343" s="76"/>
      <c r="G15343" s="63"/>
      <c r="H15343" s="106"/>
      <c r="I15343" s="56"/>
    </row>
    <row r="15344" spans="1:9" hidden="1" x14ac:dyDescent="0.25">
      <c r="A15344" s="224"/>
      <c r="B15344" s="56"/>
      <c r="C15344" s="56"/>
      <c r="D15344" s="57"/>
      <c r="E15344" s="66"/>
      <c r="F15344" s="203"/>
      <c r="G15344" s="63"/>
      <c r="H15344" s="106"/>
      <c r="I15344" s="56"/>
    </row>
    <row r="15345" spans="1:9" hidden="1" x14ac:dyDescent="0.25">
      <c r="A15345" s="224"/>
      <c r="B15345" s="95"/>
      <c r="C15345" s="74"/>
      <c r="D15345" s="105"/>
      <c r="E15345" s="66"/>
      <c r="F15345" s="203"/>
      <c r="G15345" s="63"/>
      <c r="H15345" s="64"/>
      <c r="I15345" s="70"/>
    </row>
    <row r="15346" spans="1:9" hidden="1" x14ac:dyDescent="0.25">
      <c r="A15346" s="224"/>
      <c r="B15346" s="68"/>
      <c r="C15346" s="56"/>
      <c r="D15346" s="105"/>
      <c r="E15346" s="66"/>
      <c r="F15346" s="246"/>
      <c r="G15346" s="63"/>
      <c r="H15346" s="64"/>
      <c r="I15346" s="70"/>
    </row>
    <row r="15347" spans="1:9" hidden="1" x14ac:dyDescent="0.25">
      <c r="A15347" s="224"/>
      <c r="B15347" s="68"/>
      <c r="C15347" s="56"/>
      <c r="D15347" s="57"/>
      <c r="E15347" s="66"/>
      <c r="F15347" s="62"/>
      <c r="G15347" s="63"/>
      <c r="H15347" s="106"/>
      <c r="I15347" s="70"/>
    </row>
    <row r="15348" spans="1:9" hidden="1" x14ac:dyDescent="0.25">
      <c r="A15348" s="224"/>
      <c r="B15348" s="60"/>
      <c r="C15348" s="71"/>
      <c r="D15348" s="57"/>
      <c r="E15348" s="66"/>
      <c r="F15348" s="59"/>
      <c r="G15348" s="63"/>
      <c r="H15348" s="106"/>
      <c r="I15348" s="70"/>
    </row>
    <row r="15349" spans="1:9" hidden="1" x14ac:dyDescent="0.25">
      <c r="A15349" s="224"/>
      <c r="B15349" s="60"/>
      <c r="C15349" s="56"/>
      <c r="D15349" s="57"/>
      <c r="E15349" s="66"/>
      <c r="F15349" s="203"/>
      <c r="G15349" s="63"/>
      <c r="H15349" s="106"/>
      <c r="I15349" s="70"/>
    </row>
    <row r="15350" spans="1:9" hidden="1" x14ac:dyDescent="0.25">
      <c r="A15350" s="224"/>
      <c r="B15350" s="60"/>
      <c r="C15350" s="107"/>
      <c r="D15350" s="57"/>
      <c r="E15350" s="66"/>
      <c r="F15350" s="76"/>
      <c r="G15350" s="63"/>
      <c r="H15350" s="106"/>
      <c r="I15350" s="70"/>
    </row>
    <row r="15351" spans="1:9" hidden="1" x14ac:dyDescent="0.25">
      <c r="A15351" s="224"/>
      <c r="B15351" s="56"/>
      <c r="C15351" s="56"/>
      <c r="D15351" s="57"/>
      <c r="E15351" s="66"/>
      <c r="F15351" s="76"/>
      <c r="G15351" s="63"/>
      <c r="H15351" s="106"/>
      <c r="I15351" s="70"/>
    </row>
    <row r="15352" spans="1:9" hidden="1" x14ac:dyDescent="0.25">
      <c r="A15352" s="224"/>
      <c r="B15352" s="81"/>
      <c r="C15352" s="56"/>
      <c r="D15352" s="105"/>
      <c r="E15352" s="66"/>
      <c r="F15352" s="246"/>
      <c r="G15352" s="63"/>
      <c r="H15352" s="64"/>
      <c r="I15352" s="70"/>
    </row>
    <row r="15353" spans="1:9" hidden="1" x14ac:dyDescent="0.25">
      <c r="A15353" s="224"/>
      <c r="B15353" s="56"/>
      <c r="C15353" s="56"/>
      <c r="D15353" s="105"/>
      <c r="E15353" s="66"/>
      <c r="F15353" s="203"/>
      <c r="G15353" s="63"/>
      <c r="H15353" s="106"/>
      <c r="I15353" s="70"/>
    </row>
    <row r="15354" spans="1:9" hidden="1" x14ac:dyDescent="0.25">
      <c r="A15354" s="224"/>
      <c r="B15354" s="56"/>
      <c r="C15354" s="178"/>
      <c r="D15354" s="105"/>
      <c r="E15354" s="66"/>
      <c r="F15354" s="203"/>
      <c r="G15354" s="63"/>
      <c r="H15354" s="106"/>
      <c r="I15354" s="70"/>
    </row>
    <row r="15355" spans="1:9" hidden="1" x14ac:dyDescent="0.25">
      <c r="A15355" s="224"/>
      <c r="B15355" s="56"/>
      <c r="C15355" s="56"/>
      <c r="D15355" s="57"/>
      <c r="E15355" s="66"/>
      <c r="F15355" s="76"/>
      <c r="G15355" s="63"/>
      <c r="H15355" s="106"/>
      <c r="I15355" s="70"/>
    </row>
    <row r="15356" spans="1:9" hidden="1" x14ac:dyDescent="0.25">
      <c r="A15356" s="224"/>
      <c r="B15356" s="56"/>
      <c r="C15356" s="74"/>
      <c r="D15356" s="56"/>
      <c r="E15356" s="56"/>
      <c r="F15356" s="56"/>
      <c r="G15356" s="63"/>
      <c r="H15356" s="64"/>
      <c r="I15356" s="70"/>
    </row>
    <row r="15357" spans="1:9" hidden="1" x14ac:dyDescent="0.25">
      <c r="A15357" s="224"/>
      <c r="B15357" s="56"/>
      <c r="C15357" s="56"/>
      <c r="D15357" s="57"/>
      <c r="E15357" s="66"/>
      <c r="F15357" s="62"/>
      <c r="G15357" s="63"/>
      <c r="H15357" s="64"/>
      <c r="I15357" s="70"/>
    </row>
    <row r="15358" spans="1:9" hidden="1" x14ac:dyDescent="0.25">
      <c r="A15358" s="224"/>
      <c r="B15358" s="56"/>
      <c r="C15358" s="56"/>
      <c r="D15358" s="57"/>
      <c r="E15358" s="86"/>
      <c r="F15358" s="62"/>
      <c r="G15358" s="203"/>
      <c r="H15358" s="64"/>
      <c r="I15358" s="70"/>
    </row>
    <row r="15359" spans="1:9" hidden="1" x14ac:dyDescent="0.25">
      <c r="A15359" s="224"/>
      <c r="B15359" s="56"/>
      <c r="C15359" s="56"/>
      <c r="D15359" s="56"/>
      <c r="E15359" s="72"/>
      <c r="F15359" s="77"/>
      <c r="G15359" s="63"/>
      <c r="H15359" s="64"/>
      <c r="I15359" s="70"/>
    </row>
    <row r="15360" spans="1:9" hidden="1" x14ac:dyDescent="0.25">
      <c r="A15360" s="224"/>
      <c r="B15360" s="60"/>
      <c r="C15360" s="151"/>
      <c r="D15360" s="56"/>
      <c r="E15360" s="66"/>
      <c r="F15360" s="203"/>
      <c r="G15360" s="63"/>
      <c r="H15360" s="64"/>
      <c r="I15360" s="70"/>
    </row>
    <row r="15361" spans="1:9" hidden="1" x14ac:dyDescent="0.25">
      <c r="A15361" s="224"/>
      <c r="B15361" s="55"/>
      <c r="C15361" s="55"/>
      <c r="D15361" s="57"/>
      <c r="E15361" s="66"/>
      <c r="F15361" s="76"/>
      <c r="G15361" s="63"/>
      <c r="H15361" s="64"/>
      <c r="I15361" s="70"/>
    </row>
    <row r="15362" spans="1:9" hidden="1" x14ac:dyDescent="0.25">
      <c r="A15362" s="224"/>
      <c r="B15362" s="56"/>
      <c r="C15362" s="65"/>
      <c r="D15362" s="57"/>
      <c r="E15362" s="66"/>
      <c r="F15362" s="76"/>
      <c r="G15362" s="63"/>
      <c r="H15362" s="64"/>
      <c r="I15362" s="272"/>
    </row>
    <row r="15363" spans="1:9" hidden="1" x14ac:dyDescent="0.25">
      <c r="A15363" s="224"/>
      <c r="B15363" s="55"/>
      <c r="C15363" s="56"/>
      <c r="D15363" s="57"/>
      <c r="E15363" s="66"/>
      <c r="F15363" s="62"/>
      <c r="G15363" s="63"/>
      <c r="H15363" s="64"/>
      <c r="I15363" s="56"/>
    </row>
    <row r="15364" spans="1:9" hidden="1" x14ac:dyDescent="0.25">
      <c r="A15364" s="224"/>
      <c r="B15364" s="68"/>
      <c r="C15364" s="56"/>
      <c r="D15364" s="57"/>
      <c r="E15364" s="66"/>
      <c r="F15364" s="76"/>
      <c r="G15364" s="63"/>
      <c r="H15364" s="106"/>
      <c r="I15364" s="56"/>
    </row>
    <row r="15365" spans="1:9" hidden="1" x14ac:dyDescent="0.25">
      <c r="A15365" s="224"/>
      <c r="B15365" s="68"/>
      <c r="C15365" s="56"/>
      <c r="D15365" s="105"/>
      <c r="E15365" s="66"/>
      <c r="F15365" s="203"/>
      <c r="G15365" s="63"/>
      <c r="H15365" s="64"/>
      <c r="I15365" s="56"/>
    </row>
    <row r="15366" spans="1:9" hidden="1" x14ac:dyDescent="0.25">
      <c r="A15366" s="224"/>
      <c r="B15366" s="68"/>
      <c r="C15366" s="56"/>
      <c r="D15366" s="56"/>
      <c r="E15366" s="72"/>
      <c r="F15366" s="203"/>
      <c r="G15366" s="63"/>
      <c r="H15366" s="64"/>
      <c r="I15366" s="70"/>
    </row>
    <row r="15367" spans="1:9" hidden="1" x14ac:dyDescent="0.25">
      <c r="A15367" s="224"/>
      <c r="B15367" s="60"/>
      <c r="C15367" s="107"/>
      <c r="D15367" s="105"/>
      <c r="E15367" s="66"/>
      <c r="F15367" s="203"/>
      <c r="G15367" s="63"/>
      <c r="H15367" s="64"/>
      <c r="I15367" s="70"/>
    </row>
    <row r="15368" spans="1:9" hidden="1" x14ac:dyDescent="0.25">
      <c r="A15368" s="224"/>
      <c r="B15368" s="56"/>
      <c r="C15368" s="56"/>
      <c r="D15368" s="57"/>
      <c r="E15368" s="86"/>
      <c r="F15368" s="62"/>
      <c r="G15368" s="63"/>
      <c r="H15368" s="64"/>
      <c r="I15368" s="70"/>
    </row>
    <row r="15369" spans="1:9" hidden="1" x14ac:dyDescent="0.25">
      <c r="A15369" s="224"/>
      <c r="B15369" s="56"/>
      <c r="C15369" s="56"/>
      <c r="D15369" s="57"/>
      <c r="E15369" s="66"/>
      <c r="F15369" s="62"/>
      <c r="G15369" s="203"/>
      <c r="H15369" s="64"/>
      <c r="I15369" s="70"/>
    </row>
    <row r="15370" spans="1:9" hidden="1" x14ac:dyDescent="0.25">
      <c r="A15370" s="224"/>
      <c r="B15370" s="56"/>
      <c r="C15370" s="56"/>
      <c r="D15370" s="57"/>
      <c r="E15370" s="66"/>
      <c r="F15370" s="62"/>
      <c r="G15370" s="63"/>
      <c r="H15370" s="64"/>
      <c r="I15370" s="70"/>
    </row>
    <row r="15371" spans="1:9" hidden="1" x14ac:dyDescent="0.25">
      <c r="A15371" s="224"/>
      <c r="B15371" s="56"/>
      <c r="C15371" s="56"/>
      <c r="D15371" s="105"/>
      <c r="E15371" s="66"/>
      <c r="F15371" s="76"/>
      <c r="G15371" s="63"/>
      <c r="H15371" s="64"/>
      <c r="I15371" s="70"/>
    </row>
    <row r="15372" spans="1:9" hidden="1" x14ac:dyDescent="0.25">
      <c r="A15372" s="224"/>
      <c r="B15372" s="60"/>
      <c r="C15372" s="151"/>
      <c r="D15372" s="56"/>
      <c r="E15372" s="66"/>
      <c r="F15372" s="203"/>
      <c r="G15372" s="63"/>
      <c r="H15372" s="106"/>
      <c r="I15372" s="70"/>
    </row>
    <row r="15373" spans="1:9" hidden="1" x14ac:dyDescent="0.25">
      <c r="A15373" s="224"/>
      <c r="B15373" s="56"/>
      <c r="C15373" s="71"/>
      <c r="D15373" s="57"/>
      <c r="E15373" s="66"/>
      <c r="F15373" s="59"/>
      <c r="G15373" s="63"/>
      <c r="H15373" s="106"/>
      <c r="I15373" s="70"/>
    </row>
    <row r="15374" spans="1:9" hidden="1" x14ac:dyDescent="0.25">
      <c r="A15374" s="224"/>
      <c r="B15374" s="56"/>
      <c r="C15374" s="71"/>
      <c r="D15374" s="57"/>
      <c r="E15374" s="66"/>
      <c r="F15374" s="203"/>
      <c r="G15374" s="63"/>
      <c r="H15374" s="106"/>
      <c r="I15374" s="70"/>
    </row>
    <row r="15375" spans="1:9" hidden="1" x14ac:dyDescent="0.25">
      <c r="A15375" s="224"/>
      <c r="B15375" s="68"/>
      <c r="C15375" s="71"/>
      <c r="D15375" s="57"/>
      <c r="E15375" s="66"/>
      <c r="F15375" s="77"/>
      <c r="G15375" s="63"/>
      <c r="H15375" s="106"/>
      <c r="I15375" s="70"/>
    </row>
    <row r="15376" spans="1:9" hidden="1" x14ac:dyDescent="0.25">
      <c r="A15376" s="224"/>
      <c r="B15376" s="68"/>
      <c r="C15376" s="56"/>
      <c r="D15376" s="56"/>
      <c r="E15376" s="72"/>
      <c r="F15376" s="203"/>
      <c r="G15376" s="63"/>
      <c r="H15376" s="106"/>
      <c r="I15376" s="70"/>
    </row>
    <row r="15377" spans="1:9" hidden="1" x14ac:dyDescent="0.25">
      <c r="A15377" s="224"/>
      <c r="B15377" s="56"/>
      <c r="C15377" s="75"/>
      <c r="D15377" s="57"/>
      <c r="E15377" s="66"/>
      <c r="F15377" s="76"/>
      <c r="G15377" s="63"/>
      <c r="H15377" s="64"/>
      <c r="I15377" s="70"/>
    </row>
    <row r="15378" spans="1:9" hidden="1" x14ac:dyDescent="0.25">
      <c r="A15378" s="224"/>
      <c r="B15378" s="68"/>
      <c r="C15378" s="56"/>
      <c r="D15378" s="57"/>
      <c r="E15378" s="66"/>
      <c r="F15378" s="59"/>
      <c r="G15378" s="63"/>
      <c r="H15378" s="64"/>
      <c r="I15378" s="70"/>
    </row>
    <row r="15379" spans="1:9" hidden="1" x14ac:dyDescent="0.25">
      <c r="A15379" s="224"/>
      <c r="B15379" s="187"/>
      <c r="C15379" s="81"/>
      <c r="D15379" s="105"/>
      <c r="E15379" s="66"/>
      <c r="F15379" s="246"/>
      <c r="G15379" s="63"/>
      <c r="H15379" s="106"/>
      <c r="I15379" s="70"/>
    </row>
    <row r="15380" spans="1:9" hidden="1" x14ac:dyDescent="0.25">
      <c r="A15380" s="224"/>
      <c r="B15380" s="56"/>
      <c r="C15380" s="56"/>
      <c r="D15380" s="105"/>
      <c r="E15380" s="66"/>
      <c r="F15380" s="203"/>
      <c r="G15380" s="63"/>
      <c r="H15380" s="106"/>
      <c r="I15380" s="70"/>
    </row>
    <row r="15381" spans="1:9" hidden="1" x14ac:dyDescent="0.25">
      <c r="A15381" s="224"/>
      <c r="B15381" s="56"/>
      <c r="C15381" s="56"/>
      <c r="D15381" s="105"/>
      <c r="E15381" s="66"/>
      <c r="F15381" s="76"/>
      <c r="G15381" s="63"/>
      <c r="H15381" s="106"/>
      <c r="I15381" s="70"/>
    </row>
    <row r="15382" spans="1:9" hidden="1" x14ac:dyDescent="0.25">
      <c r="A15382" s="224"/>
      <c r="B15382" s="56"/>
      <c r="C15382" s="56"/>
      <c r="D15382" s="57"/>
      <c r="E15382" s="66"/>
      <c r="F15382" s="76"/>
      <c r="G15382" s="63"/>
      <c r="H15382" s="106"/>
      <c r="I15382" s="70"/>
    </row>
    <row r="15383" spans="1:9" hidden="1" x14ac:dyDescent="0.25">
      <c r="A15383" s="224"/>
      <c r="B15383" s="56"/>
      <c r="C15383" s="74"/>
      <c r="D15383" s="56"/>
      <c r="E15383" s="56"/>
      <c r="F15383" s="56"/>
      <c r="G15383" s="63"/>
      <c r="H15383" s="64"/>
      <c r="I15383" s="70"/>
    </row>
    <row r="15384" spans="1:9" hidden="1" x14ac:dyDescent="0.25">
      <c r="A15384" s="224"/>
      <c r="B15384" s="56"/>
      <c r="C15384" s="178"/>
      <c r="D15384" s="56"/>
      <c r="E15384" s="72"/>
      <c r="F15384" s="77"/>
      <c r="G15384" s="63"/>
      <c r="H15384" s="64"/>
      <c r="I15384" s="70"/>
    </row>
    <row r="15385" spans="1:9" hidden="1" x14ac:dyDescent="0.25">
      <c r="A15385" s="224"/>
      <c r="B15385" s="56"/>
      <c r="C15385" s="56"/>
      <c r="D15385" s="56"/>
      <c r="E15385" s="72"/>
      <c r="F15385" s="56"/>
      <c r="G15385" s="63"/>
      <c r="H15385" s="64"/>
      <c r="I15385" s="70"/>
    </row>
    <row r="15386" spans="1:9" hidden="1" x14ac:dyDescent="0.25">
      <c r="A15386" s="224"/>
      <c r="B15386" s="68"/>
      <c r="C15386" s="56"/>
      <c r="D15386" s="57"/>
      <c r="E15386" s="66"/>
      <c r="F15386" s="76"/>
      <c r="G15386" s="63"/>
      <c r="H15386" s="64"/>
      <c r="I15386" s="70"/>
    </row>
    <row r="15387" spans="1:9" hidden="1" x14ac:dyDescent="0.25">
      <c r="A15387" s="224"/>
      <c r="B15387" s="68"/>
      <c r="C15387" s="56"/>
      <c r="D15387" s="57"/>
      <c r="E15387" s="66"/>
      <c r="F15387" s="76"/>
      <c r="G15387" s="63"/>
      <c r="H15387" s="64"/>
      <c r="I15387" s="70"/>
    </row>
    <row r="15388" spans="1:9" hidden="1" x14ac:dyDescent="0.25">
      <c r="A15388" s="224"/>
      <c r="B15388" s="55"/>
      <c r="C15388" s="75"/>
      <c r="D15388" s="57"/>
      <c r="E15388" s="66"/>
      <c r="F15388" s="76"/>
      <c r="G15388" s="63"/>
      <c r="H15388" s="64"/>
      <c r="I15388" s="56"/>
    </row>
    <row r="15389" spans="1:9" hidden="1" x14ac:dyDescent="0.25">
      <c r="A15389" s="224"/>
      <c r="B15389" s="68"/>
      <c r="C15389" s="56"/>
      <c r="D15389" s="57"/>
      <c r="E15389" s="66"/>
      <c r="F15389" s="58"/>
      <c r="G15389" s="63"/>
      <c r="H15389" s="106"/>
      <c r="I15389" s="56"/>
    </row>
    <row r="15390" spans="1:9" hidden="1" x14ac:dyDescent="0.25">
      <c r="A15390" s="224"/>
      <c r="B15390" s="68"/>
      <c r="C15390" s="56"/>
      <c r="D15390" s="57"/>
      <c r="E15390" s="66"/>
      <c r="F15390" s="58"/>
      <c r="G15390" s="63"/>
      <c r="H15390" s="106"/>
      <c r="I15390" s="56"/>
    </row>
    <row r="15391" spans="1:9" hidden="1" x14ac:dyDescent="0.25">
      <c r="A15391" s="224"/>
      <c r="B15391" s="68"/>
      <c r="C15391" s="56"/>
      <c r="D15391" s="105"/>
      <c r="E15391" s="66"/>
      <c r="F15391" s="58"/>
      <c r="G15391" s="63"/>
      <c r="H15391" s="106"/>
      <c r="I15391" s="56"/>
    </row>
    <row r="15392" spans="1:9" hidden="1" x14ac:dyDescent="0.25">
      <c r="A15392" s="224"/>
      <c r="B15392" s="68"/>
      <c r="C15392" s="74"/>
      <c r="D15392" s="105"/>
      <c r="E15392" s="66"/>
      <c r="F15392" s="58"/>
      <c r="G15392" s="63"/>
      <c r="H15392" s="106"/>
      <c r="I15392" s="56"/>
    </row>
    <row r="15393" spans="1:9" hidden="1" x14ac:dyDescent="0.25">
      <c r="A15393" s="224"/>
      <c r="B15393" s="68"/>
      <c r="C15393" s="56"/>
      <c r="D15393" s="56"/>
      <c r="E15393" s="72"/>
      <c r="F15393" s="58"/>
      <c r="G15393" s="63"/>
      <c r="H15393" s="106"/>
      <c r="I15393" s="56"/>
    </row>
    <row r="15394" spans="1:9" hidden="1" x14ac:dyDescent="0.25">
      <c r="A15394" s="224"/>
      <c r="B15394" s="68"/>
      <c r="C15394" s="56"/>
      <c r="D15394" s="57"/>
      <c r="E15394" s="66"/>
      <c r="F15394" s="76"/>
      <c r="G15394" s="63"/>
      <c r="H15394" s="106"/>
      <c r="I15394" s="56"/>
    </row>
    <row r="15395" spans="1:9" hidden="1" x14ac:dyDescent="0.25">
      <c r="A15395" s="224"/>
      <c r="B15395" s="68"/>
      <c r="C15395" s="56"/>
      <c r="D15395" s="57"/>
      <c r="E15395" s="66"/>
      <c r="F15395" s="76"/>
      <c r="G15395" s="63"/>
      <c r="H15395" s="106"/>
      <c r="I15395" s="56"/>
    </row>
    <row r="15396" spans="1:9" hidden="1" x14ac:dyDescent="0.25">
      <c r="A15396" s="224"/>
      <c r="B15396" s="56"/>
      <c r="C15396" s="56"/>
      <c r="D15396" s="57"/>
      <c r="E15396" s="66"/>
      <c r="F15396" s="203"/>
      <c r="G15396" s="63"/>
      <c r="H15396" s="106"/>
      <c r="I15396" s="56"/>
    </row>
    <row r="15397" spans="1:9" hidden="1" x14ac:dyDescent="0.25">
      <c r="A15397" s="224"/>
      <c r="B15397" s="55"/>
      <c r="C15397" s="75"/>
      <c r="D15397" s="57"/>
      <c r="E15397" s="86"/>
      <c r="F15397" s="62"/>
      <c r="G15397" s="203"/>
      <c r="H15397" s="106"/>
      <c r="I15397" s="56"/>
    </row>
    <row r="15398" spans="1:9" hidden="1" x14ac:dyDescent="0.25">
      <c r="A15398" s="224"/>
      <c r="B15398" s="56"/>
      <c r="C15398" s="75"/>
      <c r="D15398" s="57"/>
      <c r="E15398" s="86"/>
      <c r="F15398" s="62"/>
      <c r="G15398" s="203"/>
      <c r="H15398" s="64"/>
      <c r="I15398" s="56"/>
    </row>
    <row r="15399" spans="1:9" hidden="1" x14ac:dyDescent="0.25">
      <c r="A15399" s="224"/>
      <c r="B15399" s="56"/>
      <c r="C15399" s="75"/>
      <c r="D15399" s="57"/>
      <c r="E15399" s="66"/>
      <c r="F15399" s="62"/>
      <c r="G15399" s="63"/>
      <c r="H15399" s="64"/>
      <c r="I15399" s="56"/>
    </row>
    <row r="15400" spans="1:9" hidden="1" x14ac:dyDescent="0.25">
      <c r="A15400" s="224"/>
      <c r="B15400" s="68"/>
      <c r="C15400" s="56"/>
      <c r="D15400" s="105"/>
      <c r="E15400" s="66"/>
      <c r="F15400" s="203"/>
      <c r="G15400" s="63"/>
      <c r="H15400" s="64"/>
      <c r="I15400" s="56"/>
    </row>
    <row r="15401" spans="1:9" hidden="1" x14ac:dyDescent="0.25">
      <c r="A15401" s="224"/>
      <c r="B15401" s="68"/>
      <c r="C15401" s="56"/>
      <c r="D15401" s="57"/>
      <c r="E15401" s="56"/>
      <c r="F15401" s="203"/>
      <c r="G15401" s="63"/>
      <c r="H15401" s="106"/>
      <c r="I15401" s="56"/>
    </row>
    <row r="15402" spans="1:9" hidden="1" x14ac:dyDescent="0.25">
      <c r="A15402" s="224"/>
      <c r="B15402" s="56"/>
      <c r="C15402" s="56"/>
      <c r="D15402" s="57"/>
      <c r="E15402" s="66"/>
      <c r="F15402" s="76"/>
      <c r="G15402" s="203"/>
      <c r="H15402" s="106"/>
      <c r="I15402" s="56"/>
    </row>
    <row r="15403" spans="1:9" hidden="1" x14ac:dyDescent="0.25">
      <c r="A15403" s="224"/>
      <c r="B15403" s="68"/>
      <c r="C15403" s="56"/>
      <c r="D15403" s="56"/>
      <c r="E15403" s="56"/>
      <c r="F15403" s="58"/>
      <c r="G15403" s="63"/>
      <c r="H15403" s="106"/>
      <c r="I15403" s="56"/>
    </row>
    <row r="15404" spans="1:9" hidden="1" x14ac:dyDescent="0.25">
      <c r="A15404" s="224"/>
      <c r="B15404" s="68"/>
      <c r="C15404" s="56"/>
      <c r="D15404" s="57"/>
      <c r="E15404" s="56"/>
      <c r="F15404" s="76"/>
      <c r="G15404" s="63"/>
      <c r="H15404" s="106"/>
      <c r="I15404" s="56"/>
    </row>
    <row r="15405" spans="1:9" hidden="1" x14ac:dyDescent="0.25">
      <c r="A15405" s="224"/>
      <c r="B15405" s="56"/>
      <c r="C15405" s="56"/>
      <c r="D15405" s="105"/>
      <c r="E15405" s="66"/>
      <c r="F15405" s="246"/>
      <c r="G15405" s="203"/>
      <c r="H15405" s="106"/>
      <c r="I15405" s="56"/>
    </row>
    <row r="15406" spans="1:9" hidden="1" x14ac:dyDescent="0.25">
      <c r="A15406" s="224"/>
      <c r="B15406" s="56"/>
      <c r="C15406" s="56"/>
      <c r="D15406" s="57"/>
      <c r="E15406" s="66"/>
      <c r="F15406" s="203"/>
      <c r="G15406" s="63"/>
      <c r="H15406" s="106"/>
      <c r="I15406" s="56"/>
    </row>
    <row r="15407" spans="1:9" hidden="1" x14ac:dyDescent="0.25">
      <c r="A15407" s="224"/>
      <c r="B15407" s="55"/>
      <c r="C15407" s="74"/>
      <c r="D15407" s="105"/>
      <c r="E15407" s="66"/>
      <c r="F15407" s="203"/>
      <c r="G15407" s="63"/>
      <c r="H15407" s="106"/>
      <c r="I15407" s="56"/>
    </row>
    <row r="15408" spans="1:9" hidden="1" x14ac:dyDescent="0.25">
      <c r="A15408" s="224"/>
      <c r="B15408" s="56"/>
      <c r="C15408" s="56"/>
      <c r="D15408" s="57"/>
      <c r="E15408" s="86"/>
      <c r="F15408" s="62"/>
      <c r="G15408" s="203"/>
      <c r="H15408" s="106"/>
      <c r="I15408" s="56"/>
    </row>
    <row r="15409" spans="1:9" hidden="1" x14ac:dyDescent="0.25">
      <c r="A15409" s="224"/>
      <c r="B15409" s="56"/>
      <c r="C15409" s="56"/>
      <c r="D15409" s="57"/>
      <c r="E15409" s="86"/>
      <c r="F15409" s="62"/>
      <c r="G15409" s="203"/>
      <c r="H15409" s="64"/>
      <c r="I15409" s="70"/>
    </row>
    <row r="15410" spans="1:9" hidden="1" x14ac:dyDescent="0.25">
      <c r="A15410" s="224"/>
      <c r="B15410" s="56"/>
      <c r="C15410" s="56"/>
      <c r="D15410" s="105"/>
      <c r="E15410" s="66"/>
      <c r="F15410" s="203"/>
      <c r="G15410" s="63"/>
      <c r="H15410" s="64"/>
      <c r="I15410" s="70"/>
    </row>
    <row r="15411" spans="1:9" hidden="1" x14ac:dyDescent="0.25">
      <c r="A15411" s="224"/>
      <c r="B15411" s="55"/>
      <c r="C15411" s="56"/>
      <c r="D15411" s="105"/>
      <c r="E15411" s="66"/>
      <c r="F15411" s="203"/>
      <c r="G15411" s="63"/>
      <c r="H15411" s="64"/>
      <c r="I15411" s="70"/>
    </row>
    <row r="15412" spans="1:9" hidden="1" x14ac:dyDescent="0.25">
      <c r="A15412" s="224"/>
      <c r="B15412" s="56"/>
      <c r="C15412" s="74"/>
      <c r="D15412" s="56"/>
      <c r="E15412" s="56"/>
      <c r="F15412" s="56"/>
      <c r="G15412" s="203"/>
      <c r="H15412" s="64"/>
      <c r="I15412" s="70"/>
    </row>
    <row r="15413" spans="1:9" hidden="1" x14ac:dyDescent="0.25">
      <c r="A15413" s="224"/>
      <c r="B15413" s="56"/>
      <c r="C15413" s="56"/>
      <c r="D15413" s="57"/>
      <c r="E15413" s="66"/>
      <c r="F15413" s="76"/>
      <c r="G15413" s="63"/>
      <c r="H15413" s="64"/>
      <c r="I15413" s="70"/>
    </row>
    <row r="15414" spans="1:9" hidden="1" x14ac:dyDescent="0.25">
      <c r="A15414" s="224"/>
      <c r="B15414" s="56"/>
      <c r="C15414" s="56"/>
      <c r="D15414" s="105"/>
      <c r="E15414" s="66"/>
      <c r="F15414" s="203"/>
      <c r="G15414" s="63"/>
      <c r="H15414" s="64"/>
      <c r="I15414" s="70"/>
    </row>
    <row r="15415" spans="1:9" hidden="1" x14ac:dyDescent="0.25">
      <c r="A15415" s="224"/>
      <c r="B15415" s="68"/>
      <c r="C15415" s="56"/>
      <c r="D15415" s="56"/>
      <c r="E15415" s="72"/>
      <c r="F15415" s="203"/>
      <c r="G15415" s="63"/>
      <c r="H15415" s="106"/>
      <c r="I15415" s="70"/>
    </row>
    <row r="15416" spans="1:9" hidden="1" x14ac:dyDescent="0.25">
      <c r="A15416" s="224"/>
      <c r="B15416" s="68"/>
      <c r="C15416" s="56"/>
      <c r="D15416" s="105"/>
      <c r="E15416" s="66"/>
      <c r="F15416" s="246"/>
      <c r="G15416" s="63"/>
      <c r="H15416" s="106"/>
      <c r="I15416" s="70"/>
    </row>
    <row r="15417" spans="1:9" hidden="1" x14ac:dyDescent="0.25">
      <c r="A15417" s="224"/>
      <c r="B15417" s="55"/>
      <c r="C15417" s="56"/>
      <c r="D15417" s="57"/>
      <c r="E15417" s="66"/>
      <c r="F15417" s="76"/>
      <c r="G15417" s="63"/>
      <c r="H15417" s="106"/>
      <c r="I15417" s="70"/>
    </row>
    <row r="15418" spans="1:9" hidden="1" x14ac:dyDescent="0.25">
      <c r="A15418" s="224"/>
      <c r="B15418" s="56"/>
      <c r="C15418" s="74"/>
      <c r="D15418" s="56"/>
      <c r="E15418" s="56"/>
      <c r="F15418" s="56"/>
      <c r="G15418" s="203"/>
      <c r="H15418" s="64"/>
      <c r="I15418" s="70"/>
    </row>
    <row r="15419" spans="1:9" hidden="1" x14ac:dyDescent="0.25">
      <c r="A15419" s="224"/>
      <c r="B15419" s="56"/>
      <c r="C15419" s="56"/>
      <c r="D15419" s="56"/>
      <c r="E15419" s="72"/>
      <c r="F15419" s="58"/>
      <c r="G15419" s="63"/>
      <c r="H15419" s="64"/>
      <c r="I15419" s="70"/>
    </row>
    <row r="15420" spans="1:9" hidden="1" x14ac:dyDescent="0.25">
      <c r="A15420" s="224"/>
      <c r="B15420" s="56"/>
      <c r="C15420" s="56"/>
      <c r="D15420" s="105"/>
      <c r="E15420" s="66"/>
      <c r="F15420" s="62"/>
      <c r="G15420" s="63"/>
      <c r="H15420" s="64"/>
      <c r="I15420" s="70"/>
    </row>
    <row r="15421" spans="1:9" hidden="1" x14ac:dyDescent="0.25">
      <c r="A15421" s="224"/>
      <c r="B15421" s="56"/>
      <c r="C15421" s="56"/>
      <c r="D15421" s="105"/>
      <c r="E15421" s="66"/>
      <c r="F15421" s="246"/>
      <c r="G15421" s="63"/>
      <c r="H15421" s="64"/>
      <c r="I15421" s="419"/>
    </row>
    <row r="15422" spans="1:9" hidden="1" x14ac:dyDescent="0.25">
      <c r="A15422" s="224"/>
      <c r="B15422" s="414"/>
      <c r="C15422" s="414"/>
      <c r="D15422" s="415"/>
      <c r="E15422" s="464"/>
      <c r="F15422" s="417"/>
      <c r="G15422" s="417"/>
      <c r="H15422" s="64"/>
      <c r="I15422" s="70"/>
    </row>
    <row r="15423" spans="1:9" hidden="1" x14ac:dyDescent="0.25">
      <c r="A15423" s="224"/>
      <c r="B15423" s="56"/>
      <c r="C15423" s="56"/>
      <c r="D15423" s="57"/>
      <c r="E15423" s="66"/>
      <c r="F15423" s="203"/>
      <c r="G15423" s="63"/>
      <c r="H15423" s="457"/>
      <c r="I15423" s="70"/>
    </row>
    <row r="15424" spans="1:9" hidden="1" x14ac:dyDescent="0.25">
      <c r="A15424" s="224"/>
      <c r="B15424" s="56"/>
      <c r="C15424" s="74"/>
      <c r="D15424" s="105"/>
      <c r="E15424" s="66"/>
      <c r="F15424" s="203"/>
      <c r="G15424" s="63"/>
      <c r="H15424" s="64"/>
      <c r="I15424" s="70"/>
    </row>
    <row r="15425" spans="1:9" hidden="1" x14ac:dyDescent="0.25">
      <c r="A15425" s="224"/>
      <c r="B15425" s="55"/>
      <c r="C15425" s="56"/>
      <c r="D15425" s="57"/>
      <c r="E15425" s="66"/>
      <c r="F15425" s="76"/>
      <c r="G15425" s="63"/>
      <c r="H15425" s="106"/>
      <c r="I15425" s="70"/>
    </row>
    <row r="15426" spans="1:9" hidden="1" x14ac:dyDescent="0.25">
      <c r="A15426" s="224"/>
      <c r="B15426" s="55"/>
      <c r="C15426" s="75"/>
      <c r="D15426" s="57"/>
      <c r="E15426" s="71"/>
      <c r="F15426" s="203"/>
      <c r="G15426" s="63"/>
      <c r="H15426" s="64"/>
      <c r="I15426" s="70"/>
    </row>
    <row r="15427" spans="1:9" hidden="1" x14ac:dyDescent="0.25">
      <c r="A15427" s="224"/>
      <c r="B15427" s="56"/>
      <c r="C15427" s="56"/>
      <c r="D15427" s="57"/>
      <c r="E15427" s="66"/>
      <c r="F15427" s="76"/>
      <c r="G15427" s="203"/>
      <c r="H15427" s="64"/>
      <c r="I15427" s="70"/>
    </row>
    <row r="15428" spans="1:9" hidden="1" x14ac:dyDescent="0.25">
      <c r="A15428" s="224"/>
      <c r="B15428" s="56"/>
      <c r="C15428" s="56"/>
      <c r="D15428" s="57"/>
      <c r="E15428" s="66"/>
      <c r="F15428" s="76"/>
      <c r="G15428" s="63"/>
      <c r="H15428" s="64"/>
      <c r="I15428" s="70"/>
    </row>
    <row r="15429" spans="1:9" hidden="1" x14ac:dyDescent="0.25">
      <c r="A15429" s="224"/>
      <c r="B15429" s="68"/>
      <c r="C15429" s="56"/>
      <c r="D15429" s="105"/>
      <c r="E15429" s="66"/>
      <c r="F15429" s="203"/>
      <c r="G15429" s="63"/>
      <c r="H15429" s="64"/>
      <c r="I15429" s="70"/>
    </row>
    <row r="15430" spans="1:9" hidden="1" x14ac:dyDescent="0.25">
      <c r="A15430" s="224"/>
      <c r="B15430" s="56"/>
      <c r="C15430" s="56"/>
      <c r="D15430" s="105"/>
      <c r="E15430" s="86"/>
      <c r="F15430" s="267"/>
      <c r="G15430" s="203"/>
      <c r="H15430" s="64"/>
      <c r="I15430" s="70"/>
    </row>
    <row r="15431" spans="1:9" hidden="1" x14ac:dyDescent="0.25">
      <c r="A15431" s="224"/>
      <c r="B15431" s="56"/>
      <c r="C15431" s="56"/>
      <c r="D15431" s="57"/>
      <c r="E15431" s="66"/>
      <c r="F15431" s="76"/>
      <c r="G15431" s="63"/>
      <c r="H15431" s="106"/>
      <c r="I15431" s="70"/>
    </row>
    <row r="15432" spans="1:9" hidden="1" x14ac:dyDescent="0.25">
      <c r="A15432" s="224"/>
      <c r="B15432" s="56"/>
      <c r="C15432" s="81"/>
      <c r="D15432" s="105"/>
      <c r="E15432" s="66"/>
      <c r="F15432" s="246"/>
      <c r="G15432" s="63"/>
      <c r="H15432" s="64"/>
      <c r="I15432" s="56"/>
    </row>
    <row r="15433" spans="1:9" hidden="1" x14ac:dyDescent="0.25">
      <c r="A15433" s="224"/>
      <c r="B15433" s="68"/>
      <c r="C15433" s="72"/>
      <c r="D15433" s="57"/>
      <c r="E15433" s="66"/>
      <c r="F15433" s="58"/>
      <c r="G15433" s="63"/>
      <c r="H15433" s="64"/>
      <c r="I15433" s="56"/>
    </row>
    <row r="15434" spans="1:9" hidden="1" x14ac:dyDescent="0.25">
      <c r="A15434" s="224"/>
      <c r="B15434" s="56"/>
      <c r="C15434" s="56"/>
      <c r="D15434" s="105"/>
      <c r="E15434" s="66"/>
      <c r="F15434" s="58"/>
      <c r="G15434" s="63"/>
      <c r="H15434" s="106"/>
      <c r="I15434" s="70"/>
    </row>
    <row r="15435" spans="1:9" hidden="1" x14ac:dyDescent="0.25">
      <c r="A15435" s="224"/>
      <c r="B15435" s="55"/>
      <c r="C15435" s="75"/>
      <c r="D15435" s="105"/>
      <c r="E15435" s="66"/>
      <c r="F15435" s="203"/>
      <c r="G15435" s="63"/>
      <c r="H15435" s="106"/>
      <c r="I15435" s="70"/>
    </row>
    <row r="15436" spans="1:9" hidden="1" x14ac:dyDescent="0.25">
      <c r="A15436" s="224"/>
      <c r="B15436" s="56"/>
      <c r="C15436" s="56"/>
      <c r="D15436" s="105"/>
      <c r="E15436" s="66"/>
      <c r="F15436" s="76"/>
      <c r="G15436" s="63"/>
      <c r="H15436" s="64"/>
      <c r="I15436" s="70"/>
    </row>
    <row r="15437" spans="1:9" hidden="1" x14ac:dyDescent="0.25">
      <c r="A15437" s="224"/>
      <c r="B15437" s="55"/>
      <c r="C15437" s="75"/>
      <c r="D15437" s="105"/>
      <c r="E15437" s="66"/>
      <c r="F15437" s="203"/>
      <c r="G15437" s="203"/>
      <c r="H15437" s="64"/>
      <c r="I15437" s="70"/>
    </row>
    <row r="15438" spans="1:9" hidden="1" x14ac:dyDescent="0.25">
      <c r="A15438" s="224"/>
      <c r="B15438" s="68"/>
      <c r="C15438" s="56"/>
      <c r="D15438" s="56"/>
      <c r="E15438" s="72"/>
      <c r="F15438" s="203"/>
      <c r="G15438" s="63"/>
      <c r="H15438" s="64"/>
      <c r="I15438" s="70"/>
    </row>
    <row r="15439" spans="1:9" hidden="1" x14ac:dyDescent="0.25">
      <c r="A15439" s="224"/>
      <c r="B15439" s="56"/>
      <c r="C15439" s="56"/>
      <c r="D15439" s="57"/>
      <c r="E15439" s="66"/>
      <c r="F15439" s="76"/>
      <c r="G15439" s="63"/>
      <c r="H15439" s="106"/>
      <c r="I15439" s="70"/>
    </row>
    <row r="15440" spans="1:9" hidden="1" x14ac:dyDescent="0.25">
      <c r="A15440" s="224"/>
      <c r="B15440" s="68"/>
      <c r="C15440" s="56"/>
      <c r="D15440" s="105"/>
      <c r="E15440" s="66"/>
      <c r="F15440" s="203"/>
      <c r="G15440" s="63"/>
      <c r="H15440" s="106"/>
      <c r="I15440" s="70"/>
    </row>
    <row r="15441" spans="1:9" hidden="1" x14ac:dyDescent="0.25">
      <c r="A15441" s="224"/>
      <c r="B15441" s="60"/>
      <c r="C15441" s="71"/>
      <c r="D15441" s="57"/>
      <c r="E15441" s="66"/>
      <c r="F15441" s="59"/>
      <c r="G15441" s="63"/>
      <c r="H15441" s="106"/>
      <c r="I15441" s="70"/>
    </row>
    <row r="15442" spans="1:9" hidden="1" x14ac:dyDescent="0.25">
      <c r="A15442" s="224"/>
      <c r="B15442" s="81"/>
      <c r="C15442" s="56"/>
      <c r="D15442" s="105"/>
      <c r="E15442" s="66"/>
      <c r="F15442" s="246"/>
      <c r="G15442" s="203"/>
      <c r="H15442" s="106"/>
      <c r="I15442" s="70"/>
    </row>
    <row r="15443" spans="1:9" hidden="1" x14ac:dyDescent="0.25">
      <c r="A15443" s="224"/>
      <c r="B15443" s="55"/>
      <c r="C15443" s="56"/>
      <c r="D15443" s="105"/>
      <c r="E15443" s="66"/>
      <c r="F15443" s="203"/>
      <c r="G15443" s="203"/>
      <c r="H15443" s="266"/>
      <c r="I15443" s="70"/>
    </row>
    <row r="15444" spans="1:9" hidden="1" x14ac:dyDescent="0.25">
      <c r="A15444" s="224"/>
      <c r="B15444" s="56"/>
      <c r="C15444" s="56"/>
      <c r="D15444" s="57"/>
      <c r="E15444" s="66"/>
      <c r="F15444" s="76"/>
      <c r="G15444" s="203"/>
      <c r="H15444" s="266"/>
      <c r="I15444" s="70"/>
    </row>
    <row r="15445" spans="1:9" hidden="1" x14ac:dyDescent="0.25">
      <c r="A15445" s="224"/>
      <c r="B15445" s="56"/>
      <c r="C15445" s="56"/>
      <c r="D15445" s="105"/>
      <c r="E15445" s="66"/>
      <c r="F15445" s="203"/>
      <c r="G15445" s="203"/>
      <c r="H15445" s="266"/>
      <c r="I15445" s="70"/>
    </row>
    <row r="15446" spans="1:9" hidden="1" x14ac:dyDescent="0.25">
      <c r="A15446" s="224"/>
      <c r="B15446" s="56"/>
      <c r="C15446" s="56"/>
      <c r="D15446" s="105"/>
      <c r="E15446" s="66"/>
      <c r="F15446" s="246"/>
      <c r="G15446" s="63"/>
      <c r="H15446" s="266"/>
      <c r="I15446" s="70"/>
    </row>
    <row r="15447" spans="1:9" hidden="1" x14ac:dyDescent="0.25">
      <c r="A15447" s="224"/>
      <c r="B15447" s="56"/>
      <c r="C15447" s="75"/>
      <c r="D15447" s="57"/>
      <c r="E15447" s="86"/>
      <c r="F15447" s="62"/>
      <c r="G15447" s="203"/>
      <c r="H15447" s="64"/>
      <c r="I15447" s="70"/>
    </row>
    <row r="15448" spans="1:9" hidden="1" x14ac:dyDescent="0.25">
      <c r="A15448" s="224"/>
      <c r="B15448" s="56"/>
      <c r="C15448" s="75"/>
      <c r="D15448" s="57"/>
      <c r="E15448" s="86"/>
      <c r="F15448" s="62"/>
      <c r="G15448" s="203"/>
      <c r="H15448" s="64"/>
      <c r="I15448" s="70"/>
    </row>
    <row r="15449" spans="1:9" hidden="1" x14ac:dyDescent="0.25">
      <c r="A15449" s="224"/>
      <c r="B15449" s="56"/>
      <c r="C15449" s="75"/>
      <c r="D15449" s="57"/>
      <c r="E15449" s="66"/>
      <c r="F15449" s="203"/>
      <c r="G15449" s="63"/>
      <c r="H15449" s="64"/>
      <c r="I15449" s="70"/>
    </row>
    <row r="15450" spans="1:9" hidden="1" x14ac:dyDescent="0.25">
      <c r="A15450" s="224"/>
      <c r="B15450" s="56"/>
      <c r="C15450" s="75"/>
      <c r="D15450" s="57"/>
      <c r="E15450" s="66"/>
      <c r="F15450" s="203"/>
      <c r="G15450" s="63"/>
      <c r="H15450" s="64"/>
      <c r="I15450" s="70"/>
    </row>
    <row r="15451" spans="1:9" hidden="1" x14ac:dyDescent="0.25">
      <c r="A15451" s="224"/>
      <c r="B15451" s="68"/>
      <c r="C15451" s="56"/>
      <c r="D15451" s="57"/>
      <c r="E15451" s="66"/>
      <c r="F15451" s="76"/>
      <c r="G15451" s="63"/>
      <c r="H15451" s="64"/>
      <c r="I15451" s="70"/>
    </row>
    <row r="15452" spans="1:9" hidden="1" x14ac:dyDescent="0.25">
      <c r="A15452" s="224"/>
      <c r="B15452" s="56"/>
      <c r="C15452" s="56"/>
      <c r="D15452" s="57"/>
      <c r="E15452" s="66"/>
      <c r="F15452" s="76"/>
      <c r="G15452" s="63"/>
      <c r="H15452" s="64"/>
      <c r="I15452" s="70"/>
    </row>
    <row r="15453" spans="1:9" hidden="1" x14ac:dyDescent="0.25">
      <c r="A15453" s="224"/>
      <c r="B15453" s="56"/>
      <c r="C15453" s="56"/>
      <c r="D15453" s="56"/>
      <c r="E15453" s="72"/>
      <c r="F15453" s="58"/>
      <c r="G15453" s="63"/>
      <c r="H15453" s="64"/>
      <c r="I15453" s="56"/>
    </row>
    <row r="15454" spans="1:9" hidden="1" x14ac:dyDescent="0.25">
      <c r="A15454" s="224"/>
      <c r="B15454" s="68"/>
      <c r="C15454" s="56"/>
      <c r="D15454" s="105"/>
      <c r="E15454" s="66"/>
      <c r="F15454" s="246"/>
      <c r="G15454" s="63"/>
      <c r="H15454" s="64"/>
      <c r="I15454" s="70"/>
    </row>
    <row r="15455" spans="1:9" hidden="1" x14ac:dyDescent="0.25">
      <c r="A15455" s="224"/>
      <c r="B15455" s="56"/>
      <c r="C15455" s="56"/>
      <c r="D15455" s="105"/>
      <c r="E15455" s="66"/>
      <c r="F15455" s="76"/>
      <c r="G15455" s="63"/>
      <c r="H15455" s="106"/>
      <c r="I15455" s="70"/>
    </row>
    <row r="15456" spans="1:9" hidden="1" x14ac:dyDescent="0.25">
      <c r="A15456" s="224"/>
      <c r="B15456" s="55"/>
      <c r="C15456" s="56"/>
      <c r="D15456" s="105"/>
      <c r="E15456" s="66"/>
      <c r="F15456" s="203"/>
      <c r="G15456" s="63"/>
      <c r="H15456" s="64"/>
      <c r="I15456" s="490"/>
    </row>
    <row r="15457" spans="1:9" hidden="1" x14ac:dyDescent="0.25">
      <c r="A15457" s="224"/>
      <c r="B15457" s="507"/>
      <c r="C15457" s="452"/>
      <c r="D15457" s="259"/>
      <c r="E15457" s="260"/>
      <c r="F15457" s="514"/>
      <c r="G15457" s="262"/>
      <c r="H15457" s="64"/>
      <c r="I15457" s="490"/>
    </row>
    <row r="15458" spans="1:9" hidden="1" x14ac:dyDescent="0.25">
      <c r="A15458" s="224"/>
      <c r="B15458" s="507"/>
      <c r="C15458" s="452"/>
      <c r="D15458" s="259"/>
      <c r="E15458" s="260"/>
      <c r="F15458" s="514"/>
      <c r="G15458" s="262"/>
      <c r="H15458" s="263"/>
      <c r="I15458" s="70"/>
    </row>
    <row r="15459" spans="1:9" hidden="1" x14ac:dyDescent="0.25">
      <c r="A15459" s="224"/>
      <c r="B15459" s="56"/>
      <c r="C15459" s="56"/>
      <c r="D15459" s="105"/>
      <c r="E15459" s="66"/>
      <c r="F15459" s="62"/>
      <c r="G15459" s="63"/>
      <c r="H15459" s="263"/>
      <c r="I15459" s="70"/>
    </row>
    <row r="15460" spans="1:9" hidden="1" x14ac:dyDescent="0.25">
      <c r="A15460" s="224"/>
      <c r="B15460" s="56"/>
      <c r="C15460" s="56"/>
      <c r="D15460" s="105"/>
      <c r="E15460" s="66"/>
      <c r="F15460" s="246"/>
      <c r="G15460" s="63"/>
      <c r="H15460" s="64"/>
      <c r="I15460" s="70"/>
    </row>
    <row r="15461" spans="1:9" hidden="1" x14ac:dyDescent="0.25">
      <c r="A15461" s="224"/>
      <c r="B15461" s="60"/>
      <c r="C15461" s="107"/>
      <c r="D15461" s="57"/>
      <c r="E15461" s="66"/>
      <c r="F15461" s="62"/>
      <c r="G15461" s="63"/>
      <c r="H15461" s="64"/>
      <c r="I15461" s="70"/>
    </row>
    <row r="15462" spans="1:9" hidden="1" x14ac:dyDescent="0.25">
      <c r="A15462" s="224"/>
      <c r="B15462" s="81"/>
      <c r="C15462" s="56"/>
      <c r="D15462" s="105"/>
      <c r="E15462" s="66"/>
      <c r="F15462" s="246"/>
      <c r="G15462" s="203"/>
      <c r="H15462" s="64"/>
      <c r="I15462" s="70"/>
    </row>
    <row r="15463" spans="1:9" hidden="1" x14ac:dyDescent="0.25">
      <c r="A15463" s="224"/>
      <c r="B15463" s="55"/>
      <c r="C15463" s="56"/>
      <c r="D15463" s="105"/>
      <c r="E15463" s="66"/>
      <c r="F15463" s="203"/>
      <c r="G15463" s="203"/>
      <c r="H15463" s="266"/>
      <c r="I15463" s="70"/>
    </row>
    <row r="15464" spans="1:9" hidden="1" x14ac:dyDescent="0.25">
      <c r="A15464" s="224"/>
      <c r="B15464" s="56"/>
      <c r="C15464" s="56"/>
      <c r="D15464" s="57"/>
      <c r="E15464" s="66"/>
      <c r="F15464" s="76"/>
      <c r="G15464" s="203"/>
      <c r="H15464" s="266"/>
      <c r="I15464" s="70"/>
    </row>
    <row r="15465" spans="1:9" hidden="1" x14ac:dyDescent="0.25">
      <c r="A15465" s="224"/>
      <c r="B15465" s="56"/>
      <c r="C15465" s="56"/>
      <c r="D15465" s="105"/>
      <c r="E15465" s="66"/>
      <c r="F15465" s="203"/>
      <c r="G15465" s="203"/>
      <c r="H15465" s="266"/>
      <c r="I15465" s="56"/>
    </row>
    <row r="15466" spans="1:9" hidden="1" x14ac:dyDescent="0.25">
      <c r="A15466" s="224"/>
      <c r="B15466" s="56"/>
      <c r="C15466" s="56"/>
      <c r="D15466" s="105"/>
      <c r="E15466" s="66"/>
      <c r="F15466" s="76"/>
      <c r="G15466" s="63"/>
      <c r="H15466" s="266"/>
      <c r="I15466" s="56"/>
    </row>
    <row r="15467" spans="1:9" hidden="1" x14ac:dyDescent="0.25">
      <c r="A15467" s="224"/>
      <c r="B15467" s="56"/>
      <c r="C15467" s="56"/>
      <c r="D15467" s="57"/>
      <c r="E15467" s="66"/>
      <c r="F15467" s="58"/>
      <c r="G15467" s="63"/>
      <c r="H15467" s="106"/>
      <c r="I15467" s="56"/>
    </row>
    <row r="15468" spans="1:9" hidden="1" x14ac:dyDescent="0.25">
      <c r="A15468" s="224"/>
      <c r="B15468" s="55"/>
      <c r="C15468" s="72"/>
      <c r="D15468" s="105"/>
      <c r="E15468" s="66"/>
      <c r="F15468" s="58"/>
      <c r="G15468" s="63"/>
      <c r="H15468" s="106"/>
      <c r="I15468" s="56"/>
    </row>
    <row r="15469" spans="1:9" hidden="1" x14ac:dyDescent="0.25">
      <c r="A15469" s="224"/>
      <c r="B15469" s="68"/>
      <c r="C15469" s="72"/>
      <c r="D15469" s="105"/>
      <c r="E15469" s="66"/>
      <c r="F15469" s="58"/>
      <c r="G15469" s="63"/>
      <c r="H15469" s="106"/>
      <c r="I15469" s="56"/>
    </row>
    <row r="15470" spans="1:9" hidden="1" x14ac:dyDescent="0.25">
      <c r="A15470" s="224"/>
      <c r="B15470" s="56"/>
      <c r="C15470" s="56"/>
      <c r="D15470" s="56"/>
      <c r="E15470" s="72"/>
      <c r="F15470" s="58"/>
      <c r="G15470" s="63"/>
      <c r="H15470" s="106"/>
      <c r="I15470" s="70"/>
    </row>
    <row r="15471" spans="1:9" hidden="1" x14ac:dyDescent="0.25">
      <c r="A15471" s="224"/>
      <c r="B15471" s="56"/>
      <c r="C15471" s="74"/>
      <c r="D15471" s="57"/>
      <c r="E15471" s="66"/>
      <c r="F15471" s="62"/>
      <c r="G15471" s="63"/>
      <c r="H15471" s="106"/>
      <c r="I15471" s="70"/>
    </row>
    <row r="15472" spans="1:9" hidden="1" x14ac:dyDescent="0.25">
      <c r="A15472" s="224"/>
      <c r="B15472" s="56"/>
      <c r="C15472" s="56"/>
      <c r="D15472" s="56"/>
      <c r="E15472" s="72"/>
      <c r="F15472" s="58"/>
      <c r="G15472" s="63"/>
      <c r="H15472" s="64"/>
      <c r="I15472" s="70"/>
    </row>
    <row r="15473" spans="1:9" hidden="1" x14ac:dyDescent="0.25">
      <c r="A15473" s="224"/>
      <c r="B15473" s="56"/>
      <c r="C15473" s="56"/>
      <c r="D15473" s="56"/>
      <c r="E15473" s="56"/>
      <c r="F15473" s="58"/>
      <c r="G15473" s="63"/>
      <c r="H15473" s="64"/>
      <c r="I15473" s="70"/>
    </row>
    <row r="15474" spans="1:9" hidden="1" x14ac:dyDescent="0.25">
      <c r="A15474" s="224"/>
      <c r="B15474" s="55"/>
      <c r="C15474" s="75"/>
      <c r="D15474" s="57"/>
      <c r="E15474" s="66"/>
      <c r="F15474" s="62"/>
      <c r="G15474" s="63"/>
      <c r="H15474" s="106"/>
      <c r="I15474" s="70"/>
    </row>
    <row r="15475" spans="1:9" hidden="1" x14ac:dyDescent="0.25">
      <c r="A15475" s="224"/>
      <c r="B15475" s="56"/>
      <c r="C15475" s="56"/>
      <c r="D15475" s="105"/>
      <c r="E15475" s="66"/>
      <c r="F15475" s="76"/>
      <c r="G15475" s="63"/>
      <c r="H15475" s="106"/>
      <c r="I15475" s="70"/>
    </row>
    <row r="15476" spans="1:9" hidden="1" x14ac:dyDescent="0.25">
      <c r="A15476" s="224"/>
      <c r="B15476" s="56"/>
      <c r="C15476" s="56"/>
      <c r="D15476" s="57"/>
      <c r="E15476" s="66"/>
      <c r="F15476" s="59"/>
      <c r="G15476" s="63"/>
      <c r="H15476" s="106"/>
      <c r="I15476" s="70"/>
    </row>
    <row r="15477" spans="1:9" hidden="1" x14ac:dyDescent="0.25">
      <c r="A15477" s="224"/>
      <c r="B15477" s="56"/>
      <c r="C15477" s="81"/>
      <c r="D15477" s="105"/>
      <c r="E15477" s="66"/>
      <c r="F15477" s="246"/>
      <c r="G15477" s="203"/>
      <c r="H15477" s="106"/>
      <c r="I15477" s="70"/>
    </row>
    <row r="15478" spans="1:9" hidden="1" x14ac:dyDescent="0.25">
      <c r="A15478" s="224"/>
      <c r="B15478" s="56"/>
      <c r="C15478" s="56"/>
      <c r="D15478" s="105"/>
      <c r="E15478" s="66"/>
      <c r="F15478" s="203"/>
      <c r="G15478" s="203"/>
      <c r="H15478" s="106"/>
      <c r="I15478" s="70"/>
    </row>
    <row r="15479" spans="1:9" hidden="1" x14ac:dyDescent="0.25">
      <c r="A15479" s="224"/>
      <c r="B15479" s="68"/>
      <c r="C15479" s="72"/>
      <c r="D15479" s="57"/>
      <c r="E15479" s="66"/>
      <c r="F15479" s="76"/>
      <c r="G15479" s="203"/>
      <c r="H15479" s="106"/>
      <c r="I15479" s="70"/>
    </row>
    <row r="15480" spans="1:9" hidden="1" x14ac:dyDescent="0.25">
      <c r="A15480" s="224"/>
      <c r="B15480" s="56"/>
      <c r="C15480" s="56"/>
      <c r="D15480" s="105"/>
      <c r="E15480" s="66"/>
      <c r="F15480" s="246"/>
      <c r="G15480" s="63"/>
      <c r="H15480" s="266"/>
      <c r="I15480" s="70"/>
    </row>
    <row r="15481" spans="1:9" hidden="1" x14ac:dyDescent="0.25">
      <c r="A15481" s="224"/>
      <c r="B15481" s="56"/>
      <c r="C15481" s="56"/>
      <c r="D15481" s="105"/>
      <c r="E15481" s="66"/>
      <c r="F15481" s="203"/>
      <c r="G15481" s="203"/>
      <c r="H15481" s="64"/>
      <c r="I15481" s="70"/>
    </row>
    <row r="15482" spans="1:9" hidden="1" x14ac:dyDescent="0.25">
      <c r="A15482" s="224"/>
      <c r="B15482" s="68"/>
      <c r="C15482" s="56"/>
      <c r="D15482" s="105"/>
      <c r="E15482" s="66"/>
      <c r="F15482" s="203"/>
      <c r="G15482" s="203"/>
      <c r="H15482" s="64"/>
      <c r="I15482" s="70"/>
    </row>
    <row r="15483" spans="1:9" hidden="1" x14ac:dyDescent="0.25">
      <c r="A15483" s="224"/>
      <c r="B15483" s="55"/>
      <c r="C15483" s="75"/>
      <c r="D15483" s="57"/>
      <c r="E15483" s="66"/>
      <c r="F15483" s="203"/>
      <c r="G15483" s="63"/>
      <c r="H15483" s="64"/>
      <c r="I15483" s="70"/>
    </row>
    <row r="15484" spans="1:9" hidden="1" x14ac:dyDescent="0.25">
      <c r="A15484" s="224"/>
      <c r="B15484" s="95"/>
      <c r="C15484" s="56"/>
      <c r="D15484" s="57"/>
      <c r="E15484" s="66"/>
      <c r="F15484" s="203"/>
      <c r="G15484" s="63"/>
      <c r="H15484" s="64"/>
      <c r="I15484" s="70"/>
    </row>
    <row r="15485" spans="1:9" hidden="1" x14ac:dyDescent="0.25">
      <c r="A15485" s="224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4"/>
      <c r="B15486" s="56"/>
      <c r="C15486" s="56"/>
      <c r="D15486" s="105"/>
      <c r="E15486" s="66"/>
      <c r="F15486" s="76"/>
      <c r="G15486" s="63"/>
      <c r="H15486" s="64"/>
      <c r="I15486" s="70"/>
    </row>
    <row r="15487" spans="1:9" hidden="1" x14ac:dyDescent="0.25">
      <c r="A15487" s="224"/>
      <c r="B15487" s="56"/>
      <c r="C15487" s="81"/>
      <c r="D15487" s="105"/>
      <c r="E15487" s="66"/>
      <c r="F15487" s="246"/>
      <c r="G15487" s="203"/>
      <c r="H15487" s="64"/>
      <c r="I15487" s="70"/>
    </row>
    <row r="15488" spans="1:9" hidden="1" x14ac:dyDescent="0.25">
      <c r="A15488" s="224"/>
      <c r="B15488" s="56"/>
      <c r="C15488" s="56"/>
      <c r="D15488" s="105"/>
      <c r="E15488" s="66"/>
      <c r="F15488" s="203"/>
      <c r="G15488" s="203"/>
      <c r="H15488" s="64"/>
      <c r="I15488" s="70"/>
    </row>
    <row r="15489" spans="1:9" hidden="1" x14ac:dyDescent="0.25">
      <c r="A15489" s="224"/>
      <c r="B15489" s="56"/>
      <c r="C15489" s="56"/>
      <c r="D15489" s="105"/>
      <c r="E15489" s="66"/>
      <c r="F15489" s="203"/>
      <c r="G15489" s="63"/>
      <c r="H15489" s="64"/>
      <c r="I15489" s="70"/>
    </row>
    <row r="15490" spans="1:9" hidden="1" x14ac:dyDescent="0.25">
      <c r="A15490" s="224"/>
      <c r="B15490" s="55"/>
      <c r="C15490" s="72"/>
      <c r="D15490" s="105"/>
      <c r="E15490" s="66"/>
      <c r="F15490" s="203"/>
      <c r="G15490" s="63"/>
      <c r="H15490" s="64"/>
      <c r="I15490" s="70"/>
    </row>
    <row r="15491" spans="1:9" hidden="1" x14ac:dyDescent="0.25">
      <c r="A15491" s="224"/>
      <c r="B15491" s="68"/>
      <c r="C15491" s="56"/>
      <c r="D15491" s="105"/>
      <c r="E15491" s="66"/>
      <c r="F15491" s="246"/>
      <c r="G15491" s="63"/>
      <c r="H15491" s="64"/>
      <c r="I15491" s="70"/>
    </row>
    <row r="15492" spans="1:9" hidden="1" x14ac:dyDescent="0.25">
      <c r="A15492" s="224"/>
      <c r="B15492" s="56"/>
      <c r="C15492" s="56"/>
      <c r="D15492" s="105"/>
      <c r="E15492" s="66"/>
      <c r="F15492" s="62"/>
      <c r="G15492" s="63"/>
      <c r="H15492" s="64"/>
      <c r="I15492" s="70"/>
    </row>
    <row r="15493" spans="1:9" hidden="1" x14ac:dyDescent="0.25">
      <c r="A15493" s="224"/>
      <c r="B15493" s="56"/>
      <c r="C15493" s="56"/>
      <c r="D15493" s="56"/>
      <c r="E15493" s="56"/>
      <c r="F15493" s="58"/>
      <c r="G15493" s="63"/>
      <c r="H15493" s="64"/>
      <c r="I15493" s="70"/>
    </row>
    <row r="15494" spans="1:9" hidden="1" x14ac:dyDescent="0.25">
      <c r="A15494" s="224"/>
      <c r="B15494" s="55"/>
      <c r="C15494" s="75"/>
      <c r="D15494" s="105"/>
      <c r="E15494" s="66"/>
      <c r="F15494" s="203"/>
      <c r="G15494" s="63"/>
      <c r="H15494" s="106"/>
      <c r="I15494" s="70"/>
    </row>
    <row r="15495" spans="1:9" hidden="1" x14ac:dyDescent="0.25">
      <c r="A15495" s="224"/>
      <c r="B15495" s="56"/>
      <c r="C15495" s="56"/>
      <c r="D15495" s="105"/>
      <c r="E15495" s="66"/>
      <c r="F15495" s="76"/>
      <c r="G15495" s="203"/>
      <c r="H15495" s="64"/>
      <c r="I15495" s="70"/>
    </row>
    <row r="15496" spans="1:9" hidden="1" x14ac:dyDescent="0.25">
      <c r="A15496" s="224"/>
      <c r="B15496" s="56"/>
      <c r="C15496" s="56"/>
      <c r="D15496" s="57"/>
      <c r="E15496" s="66"/>
      <c r="F15496" s="76"/>
      <c r="G15496" s="203"/>
      <c r="H15496" s="266"/>
      <c r="I15496" s="70"/>
    </row>
    <row r="15497" spans="1:9" hidden="1" x14ac:dyDescent="0.25">
      <c r="A15497" s="224"/>
      <c r="B15497" s="56"/>
      <c r="C15497" s="56"/>
      <c r="D15497" s="105"/>
      <c r="E15497" s="66"/>
      <c r="F15497" s="203"/>
      <c r="G15497" s="203"/>
      <c r="H15497" s="266"/>
      <c r="I15497" s="56"/>
    </row>
    <row r="15498" spans="1:9" hidden="1" x14ac:dyDescent="0.25">
      <c r="A15498" s="224"/>
      <c r="B15498" s="56"/>
      <c r="C15498" s="56"/>
      <c r="D15498" s="57"/>
      <c r="E15498" s="66"/>
      <c r="F15498" s="76"/>
      <c r="G15498" s="63"/>
      <c r="H15498" s="266"/>
      <c r="I15498" s="56"/>
    </row>
    <row r="15499" spans="1:9" hidden="1" x14ac:dyDescent="0.25">
      <c r="A15499" s="224"/>
      <c r="B15499" s="60"/>
      <c r="C15499" s="107"/>
      <c r="D15499" s="105"/>
      <c r="E15499" s="66"/>
      <c r="F15499" s="203"/>
      <c r="G15499" s="63"/>
      <c r="H15499" s="64"/>
      <c r="I15499" s="56"/>
    </row>
    <row r="15500" spans="1:9" hidden="1" x14ac:dyDescent="0.25">
      <c r="A15500" s="224"/>
      <c r="B15500" s="56"/>
      <c r="C15500" s="56"/>
      <c r="D15500" s="105"/>
      <c r="E15500" s="66"/>
      <c r="F15500" s="76"/>
      <c r="G15500" s="63"/>
      <c r="H15500" s="64"/>
      <c r="I15500" s="56"/>
    </row>
    <row r="15501" spans="1:9" hidden="1" x14ac:dyDescent="0.25">
      <c r="A15501" s="224"/>
      <c r="B15501" s="56"/>
      <c r="C15501" s="56"/>
      <c r="D15501" s="57"/>
      <c r="E15501" s="66"/>
      <c r="F15501" s="59"/>
      <c r="G15501" s="63"/>
      <c r="H15501" s="106"/>
      <c r="I15501" s="56"/>
    </row>
    <row r="15502" spans="1:9" hidden="1" x14ac:dyDescent="0.25">
      <c r="A15502" s="224"/>
      <c r="B15502" s="56"/>
      <c r="C15502" s="81"/>
      <c r="D15502" s="105"/>
      <c r="E15502" s="66"/>
      <c r="F15502" s="246"/>
      <c r="G15502" s="203"/>
      <c r="H15502" s="106"/>
      <c r="I15502" s="56"/>
    </row>
    <row r="15503" spans="1:9" hidden="1" x14ac:dyDescent="0.25">
      <c r="A15503" s="224"/>
      <c r="B15503" s="56"/>
      <c r="C15503" s="56"/>
      <c r="D15503" s="57"/>
      <c r="E15503" s="66"/>
      <c r="F15503" s="203"/>
      <c r="G15503" s="63"/>
      <c r="H15503" s="106"/>
      <c r="I15503" s="56"/>
    </row>
    <row r="15504" spans="1:9" hidden="1" x14ac:dyDescent="0.25">
      <c r="A15504" s="224"/>
      <c r="B15504" s="56"/>
      <c r="C15504" s="56"/>
      <c r="D15504" s="57"/>
      <c r="E15504" s="86"/>
      <c r="F15504" s="62"/>
      <c r="G15504" s="203"/>
      <c r="H15504" s="106"/>
      <c r="I15504" s="70"/>
    </row>
    <row r="15505" spans="1:9" hidden="1" x14ac:dyDescent="0.25">
      <c r="A15505" s="224"/>
      <c r="B15505" s="55"/>
      <c r="C15505" s="75"/>
      <c r="D15505" s="105"/>
      <c r="E15505" s="66"/>
      <c r="F15505" s="203"/>
      <c r="G15505" s="63"/>
      <c r="H15505" s="64"/>
      <c r="I15505" s="70"/>
    </row>
    <row r="15506" spans="1:9" hidden="1" x14ac:dyDescent="0.25">
      <c r="A15506" s="224"/>
      <c r="B15506" s="55"/>
      <c r="C15506" s="75"/>
      <c r="D15506" s="105"/>
      <c r="E15506" s="66"/>
      <c r="F15506" s="203"/>
      <c r="G15506" s="63"/>
      <c r="H15506" s="64"/>
      <c r="I15506" s="70"/>
    </row>
    <row r="15507" spans="1:9" hidden="1" x14ac:dyDescent="0.25">
      <c r="A15507" s="224"/>
      <c r="B15507" s="56"/>
      <c r="C15507" s="56"/>
      <c r="D15507" s="56"/>
      <c r="E15507" s="56"/>
      <c r="F15507" s="58"/>
      <c r="G15507" s="63"/>
      <c r="H15507" s="64"/>
      <c r="I15507" s="70"/>
    </row>
    <row r="15508" spans="1:9" hidden="1" x14ac:dyDescent="0.25">
      <c r="A15508" s="224"/>
      <c r="B15508" s="55"/>
      <c r="C15508" s="55"/>
      <c r="D15508" s="105"/>
      <c r="E15508" s="66"/>
      <c r="F15508" s="246"/>
      <c r="G15508" s="63"/>
      <c r="H15508" s="106"/>
      <c r="I15508" s="70"/>
    </row>
    <row r="15509" spans="1:9" hidden="1" x14ac:dyDescent="0.25">
      <c r="A15509" s="224"/>
      <c r="B15509" s="55"/>
      <c r="C15509" s="75"/>
      <c r="D15509" s="57"/>
      <c r="E15509" s="66"/>
      <c r="F15509" s="62"/>
      <c r="G15509" s="63"/>
      <c r="H15509" s="64"/>
      <c r="I15509" s="70"/>
    </row>
    <row r="15510" spans="1:9" hidden="1" x14ac:dyDescent="0.25">
      <c r="A15510" s="224"/>
      <c r="B15510" s="56"/>
      <c r="C15510" s="56"/>
      <c r="D15510" s="105"/>
      <c r="E15510" s="66"/>
      <c r="F15510" s="246"/>
      <c r="G15510" s="63"/>
      <c r="H15510" s="64"/>
      <c r="I15510" s="70"/>
    </row>
    <row r="15511" spans="1:9" hidden="1" x14ac:dyDescent="0.25">
      <c r="A15511" s="224"/>
      <c r="B15511" s="56"/>
      <c r="C15511" s="56"/>
      <c r="D15511" s="57"/>
      <c r="E15511" s="86"/>
      <c r="F15511" s="62"/>
      <c r="G15511" s="203"/>
      <c r="H15511" s="64"/>
      <c r="I15511" s="70"/>
    </row>
    <row r="15512" spans="1:9" hidden="1" x14ac:dyDescent="0.25">
      <c r="A15512" s="224"/>
      <c r="B15512" s="56"/>
      <c r="C15512" s="56"/>
      <c r="D15512" s="105"/>
      <c r="E15512" s="66"/>
      <c r="F15512" s="203"/>
      <c r="G15512" s="203"/>
      <c r="H15512" s="64"/>
      <c r="I15512" s="70"/>
    </row>
    <row r="15513" spans="1:9" hidden="1" x14ac:dyDescent="0.25">
      <c r="A15513" s="224"/>
      <c r="B15513" s="56"/>
      <c r="C15513" s="56"/>
      <c r="D15513" s="105"/>
      <c r="E15513" s="66"/>
      <c r="F15513" s="76"/>
      <c r="G15513" s="63"/>
      <c r="H15513" s="64"/>
      <c r="I15513" s="70"/>
    </row>
    <row r="15514" spans="1:9" hidden="1" x14ac:dyDescent="0.25">
      <c r="A15514" s="224"/>
      <c r="B15514" s="68"/>
      <c r="C15514" s="56"/>
      <c r="D15514" s="57"/>
      <c r="E15514" s="66"/>
      <c r="F15514" s="76"/>
      <c r="G15514" s="63"/>
      <c r="H15514" s="64"/>
      <c r="I15514" s="70"/>
    </row>
    <row r="15515" spans="1:9" hidden="1" x14ac:dyDescent="0.25">
      <c r="A15515" s="224"/>
      <c r="B15515" s="68"/>
      <c r="C15515" s="56"/>
      <c r="D15515" s="105"/>
      <c r="E15515" s="66"/>
      <c r="F15515" s="203"/>
      <c r="G15515" s="63"/>
      <c r="H15515" s="64"/>
      <c r="I15515" s="70"/>
    </row>
    <row r="15516" spans="1:9" hidden="1" x14ac:dyDescent="0.25">
      <c r="A15516" s="224"/>
      <c r="B15516" s="56"/>
      <c r="C15516" s="56"/>
      <c r="D15516" s="105"/>
      <c r="E15516" s="66"/>
      <c r="F15516" s="246"/>
      <c r="G15516" s="63"/>
      <c r="H15516" s="64"/>
      <c r="I15516" s="70"/>
    </row>
    <row r="15517" spans="1:9" hidden="1" x14ac:dyDescent="0.25">
      <c r="A15517" s="224"/>
      <c r="B15517" s="56"/>
      <c r="C15517" s="56"/>
      <c r="D15517" s="105"/>
      <c r="E15517" s="66"/>
      <c r="F15517" s="246"/>
      <c r="G15517" s="203"/>
      <c r="H15517" s="64"/>
      <c r="I15517" s="70"/>
    </row>
    <row r="15518" spans="1:9" hidden="1" x14ac:dyDescent="0.25">
      <c r="A15518" s="224"/>
      <c r="B15518" s="56"/>
      <c r="C15518" s="56"/>
      <c r="D15518" s="105"/>
      <c r="E15518" s="66"/>
      <c r="F15518" s="203"/>
      <c r="G15518" s="203"/>
      <c r="H15518" s="64"/>
      <c r="I15518" s="70"/>
    </row>
    <row r="15519" spans="1:9" hidden="1" x14ac:dyDescent="0.25">
      <c r="A15519" s="224"/>
      <c r="B15519" s="55"/>
      <c r="C15519" s="75"/>
      <c r="D15519" s="57"/>
      <c r="E15519" s="66"/>
      <c r="F15519" s="203"/>
      <c r="G15519" s="63"/>
      <c r="H15519" s="64"/>
      <c r="I15519" s="70"/>
    </row>
    <row r="15520" spans="1:9" hidden="1" x14ac:dyDescent="0.25">
      <c r="A15520" s="224"/>
      <c r="B15520" s="65"/>
      <c r="C15520" s="56"/>
      <c r="D15520" s="57"/>
      <c r="E15520" s="66"/>
      <c r="F15520" s="76"/>
      <c r="G15520" s="63"/>
      <c r="H15520" s="64"/>
      <c r="I15520" s="70"/>
    </row>
    <row r="15521" spans="1:9" hidden="1" x14ac:dyDescent="0.25">
      <c r="A15521" s="224"/>
      <c r="B15521" s="56"/>
      <c r="C15521" s="74"/>
      <c r="D15521" s="57"/>
      <c r="E15521" s="66"/>
      <c r="F15521" s="62"/>
      <c r="G15521" s="63"/>
      <c r="H15521" s="64"/>
      <c r="I15521" s="70"/>
    </row>
    <row r="15522" spans="1:9" hidden="1" x14ac:dyDescent="0.25">
      <c r="A15522" s="224"/>
      <c r="B15522" s="55"/>
      <c r="C15522" s="75"/>
      <c r="D15522" s="105"/>
      <c r="E15522" s="66"/>
      <c r="F15522" s="203"/>
      <c r="G15522" s="63"/>
      <c r="H15522" s="64"/>
      <c r="I15522" s="70"/>
    </row>
    <row r="15523" spans="1:9" hidden="1" x14ac:dyDescent="0.25">
      <c r="A15523" s="224"/>
      <c r="B15523" s="56"/>
      <c r="C15523" s="56"/>
      <c r="D15523" s="105"/>
      <c r="E15523" s="66"/>
      <c r="F15523" s="76"/>
      <c r="G15523" s="63"/>
      <c r="H15523" s="64"/>
      <c r="I15523" s="70"/>
    </row>
    <row r="15524" spans="1:9" hidden="1" x14ac:dyDescent="0.25">
      <c r="A15524" s="224"/>
      <c r="B15524" s="55"/>
      <c r="C15524" s="72"/>
      <c r="D15524" s="105"/>
      <c r="E15524" s="66"/>
      <c r="F15524" s="67"/>
      <c r="G15524" s="63"/>
      <c r="H15524" s="64"/>
      <c r="I15524" s="70"/>
    </row>
    <row r="15525" spans="1:9" hidden="1" x14ac:dyDescent="0.25">
      <c r="A15525" s="224"/>
      <c r="B15525" s="56"/>
      <c r="C15525" s="56"/>
      <c r="D15525" s="56"/>
      <c r="E15525" s="56"/>
      <c r="F15525" s="58"/>
      <c r="G15525" s="63"/>
      <c r="H15525" s="64"/>
      <c r="I15525" s="70"/>
    </row>
    <row r="15526" spans="1:9" hidden="1" x14ac:dyDescent="0.25">
      <c r="A15526" s="224"/>
      <c r="B15526" s="56"/>
      <c r="C15526" s="56"/>
      <c r="D15526" s="56"/>
      <c r="E15526" s="72"/>
      <c r="F15526" s="58"/>
      <c r="G15526" s="63"/>
      <c r="H15526" s="64"/>
      <c r="I15526" s="70"/>
    </row>
    <row r="15527" spans="1:9" hidden="1" x14ac:dyDescent="0.25">
      <c r="A15527" s="224"/>
      <c r="B15527" s="56"/>
      <c r="C15527" s="75"/>
      <c r="D15527" s="57"/>
      <c r="E15527" s="86"/>
      <c r="F15527" s="62"/>
      <c r="G15527" s="203"/>
      <c r="H15527" s="64"/>
      <c r="I15527" s="70"/>
    </row>
    <row r="15528" spans="1:9" hidden="1" x14ac:dyDescent="0.25">
      <c r="A15528" s="224"/>
      <c r="B15528" s="56"/>
      <c r="C15528" s="75"/>
      <c r="D15528" s="57"/>
      <c r="E15528" s="66"/>
      <c r="F15528" s="203"/>
      <c r="G15528" s="63"/>
      <c r="H15528" s="64"/>
      <c r="I15528" s="70"/>
    </row>
    <row r="15529" spans="1:9" hidden="1" x14ac:dyDescent="0.25">
      <c r="A15529" s="224"/>
      <c r="B15529" s="60"/>
      <c r="C15529" s="151"/>
      <c r="D15529" s="57"/>
      <c r="E15529" s="66"/>
      <c r="F15529" s="59"/>
      <c r="G15529" s="63"/>
      <c r="H15529" s="64"/>
      <c r="I15529" s="70"/>
    </row>
    <row r="15530" spans="1:9" hidden="1" x14ac:dyDescent="0.25">
      <c r="A15530" s="224"/>
      <c r="B15530" s="56"/>
      <c r="C15530" s="56"/>
      <c r="D15530" s="105"/>
      <c r="E15530" s="66"/>
      <c r="F15530" s="76"/>
      <c r="G15530" s="63"/>
      <c r="H15530" s="106"/>
      <c r="I15530" s="70"/>
    </row>
    <row r="15531" spans="1:9" hidden="1" x14ac:dyDescent="0.25">
      <c r="A15531" s="224"/>
      <c r="B15531" s="56"/>
      <c r="C15531" s="56"/>
      <c r="D15531" s="57"/>
      <c r="E15531" s="66"/>
      <c r="F15531" s="59"/>
      <c r="G15531" s="63"/>
      <c r="H15531" s="106"/>
      <c r="I15531" s="70"/>
    </row>
    <row r="15532" spans="1:9" hidden="1" x14ac:dyDescent="0.25">
      <c r="A15532" s="224"/>
      <c r="B15532" s="56"/>
      <c r="C15532" s="74"/>
      <c r="D15532" s="57"/>
      <c r="E15532" s="66"/>
      <c r="F15532" s="76"/>
      <c r="G15532" s="203"/>
      <c r="H15532" s="106"/>
      <c r="I15532" s="70"/>
    </row>
    <row r="15533" spans="1:9" hidden="1" x14ac:dyDescent="0.25">
      <c r="A15533" s="224"/>
      <c r="B15533" s="56"/>
      <c r="C15533" s="56"/>
      <c r="D15533" s="105"/>
      <c r="E15533" s="66"/>
      <c r="F15533" s="203"/>
      <c r="G15533" s="203"/>
      <c r="H15533" s="106"/>
      <c r="I15533" s="70"/>
    </row>
    <row r="15534" spans="1:9" hidden="1" x14ac:dyDescent="0.25">
      <c r="A15534" s="224"/>
      <c r="B15534" s="56"/>
      <c r="C15534" s="81"/>
      <c r="D15534" s="105"/>
      <c r="E15534" s="66"/>
      <c r="F15534" s="246"/>
      <c r="G15534" s="63"/>
      <c r="H15534" s="106"/>
      <c r="I15534" s="70"/>
    </row>
    <row r="15535" spans="1:9" hidden="1" x14ac:dyDescent="0.25">
      <c r="A15535" s="224"/>
      <c r="B15535" s="56"/>
      <c r="C15535" s="56"/>
      <c r="D15535" s="105"/>
      <c r="E15535" s="66"/>
      <c r="F15535" s="203"/>
      <c r="G15535" s="63"/>
      <c r="H15535" s="106"/>
      <c r="I15535" s="70"/>
    </row>
    <row r="15536" spans="1:9" hidden="1" x14ac:dyDescent="0.25">
      <c r="A15536" s="224"/>
      <c r="B15536" s="56"/>
      <c r="C15536" s="56"/>
      <c r="D15536" s="105"/>
      <c r="E15536" s="66"/>
      <c r="F15536" s="246"/>
      <c r="G15536" s="63"/>
      <c r="H15536" s="106"/>
      <c r="I15536" s="70"/>
    </row>
    <row r="15537" spans="1:9" hidden="1" x14ac:dyDescent="0.25">
      <c r="A15537" s="224"/>
      <c r="B15537" s="55"/>
      <c r="C15537" s="75"/>
      <c r="D15537" s="57"/>
      <c r="E15537" s="66"/>
      <c r="F15537" s="203"/>
      <c r="G15537" s="63"/>
      <c r="H15537" s="106"/>
      <c r="I15537" s="56"/>
    </row>
    <row r="15538" spans="1:9" hidden="1" x14ac:dyDescent="0.25">
      <c r="A15538" s="224"/>
      <c r="B15538" s="60"/>
      <c r="C15538" s="107"/>
      <c r="D15538" s="105"/>
      <c r="E15538" s="66"/>
      <c r="F15538" s="203"/>
      <c r="G15538" s="203"/>
      <c r="H15538" s="106"/>
      <c r="I15538" s="56"/>
    </row>
    <row r="15539" spans="1:9" hidden="1" x14ac:dyDescent="0.25">
      <c r="A15539" s="224"/>
      <c r="B15539" s="56"/>
      <c r="C15539" s="56"/>
      <c r="D15539" s="57"/>
      <c r="E15539" s="66"/>
      <c r="F15539" s="203"/>
      <c r="G15539" s="63"/>
      <c r="H15539" s="106"/>
      <c r="I15539" s="56"/>
    </row>
    <row r="15540" spans="1:9" hidden="1" x14ac:dyDescent="0.25">
      <c r="A15540" s="224"/>
      <c r="B15540" s="56"/>
      <c r="C15540" s="56"/>
      <c r="D15540" s="57"/>
      <c r="E15540" s="86"/>
      <c r="F15540" s="62"/>
      <c r="G15540" s="203"/>
      <c r="H15540" s="106"/>
      <c r="I15540" s="56"/>
    </row>
    <row r="15541" spans="1:9" hidden="1" x14ac:dyDescent="0.25">
      <c r="A15541" s="224"/>
      <c r="B15541" s="56"/>
      <c r="C15541" s="75"/>
      <c r="D15541" s="57"/>
      <c r="E15541" s="66"/>
      <c r="F15541" s="203"/>
      <c r="G15541" s="63"/>
      <c r="H15541" s="64"/>
      <c r="I15541" s="56"/>
    </row>
    <row r="15542" spans="1:9" hidden="1" x14ac:dyDescent="0.25">
      <c r="A15542" s="224"/>
      <c r="B15542" s="56"/>
      <c r="C15542" s="56"/>
      <c r="D15542" s="56"/>
      <c r="E15542" s="72"/>
      <c r="F15542" s="58"/>
      <c r="G15542" s="63"/>
      <c r="H15542" s="64"/>
      <c r="I15542" s="56"/>
    </row>
    <row r="15543" spans="1:9" hidden="1" x14ac:dyDescent="0.25">
      <c r="A15543" s="224"/>
      <c r="B15543" s="56"/>
      <c r="C15543" s="56"/>
      <c r="D15543" s="105"/>
      <c r="E15543" s="66"/>
      <c r="F15543" s="62"/>
      <c r="G15543" s="63"/>
      <c r="H15543" s="64"/>
      <c r="I15543" s="56"/>
    </row>
    <row r="15544" spans="1:9" hidden="1" x14ac:dyDescent="0.25">
      <c r="A15544" s="224"/>
      <c r="B15544" s="56"/>
      <c r="C15544" s="56"/>
      <c r="D15544" s="105"/>
      <c r="E15544" s="66"/>
      <c r="F15544" s="246"/>
      <c r="G15544" s="63"/>
      <c r="H15544" s="64"/>
      <c r="I15544" s="56"/>
    </row>
    <row r="15545" spans="1:9" hidden="1" x14ac:dyDescent="0.25">
      <c r="A15545" s="224"/>
      <c r="B15545" s="81"/>
      <c r="C15545" s="56"/>
      <c r="D15545" s="105"/>
      <c r="E15545" s="66"/>
      <c r="F15545" s="246"/>
      <c r="G15545" s="203"/>
      <c r="H15545" s="64"/>
      <c r="I15545" s="56"/>
    </row>
    <row r="15546" spans="1:9" hidden="1" x14ac:dyDescent="0.25">
      <c r="A15546" s="224"/>
      <c r="B15546" s="68"/>
      <c r="C15546" s="56"/>
      <c r="D15546" s="56"/>
      <c r="E15546" s="72"/>
      <c r="F15546" s="203"/>
      <c r="G15546" s="203"/>
      <c r="H15546" s="64"/>
      <c r="I15546" s="56"/>
    </row>
    <row r="15547" spans="1:9" hidden="1" x14ac:dyDescent="0.25">
      <c r="A15547" s="224"/>
      <c r="B15547" s="56"/>
      <c r="C15547" s="56"/>
      <c r="D15547" s="105"/>
      <c r="E15547" s="66"/>
      <c r="F15547" s="76"/>
      <c r="G15547" s="63"/>
      <c r="H15547" s="64"/>
      <c r="I15547" s="56"/>
    </row>
    <row r="15548" spans="1:9" hidden="1" x14ac:dyDescent="0.25">
      <c r="A15548" s="224"/>
      <c r="B15548" s="56"/>
      <c r="C15548" s="56"/>
      <c r="D15548" s="56"/>
      <c r="E15548" s="56"/>
      <c r="F15548" s="58"/>
      <c r="G15548" s="63"/>
      <c r="H15548" s="106"/>
      <c r="I15548" s="56"/>
    </row>
    <row r="15549" spans="1:9" hidden="1" x14ac:dyDescent="0.25">
      <c r="A15549" s="224"/>
      <c r="B15549" s="56"/>
      <c r="C15549" s="75"/>
      <c r="D15549" s="57"/>
      <c r="E15549" s="86"/>
      <c r="F15549" s="62"/>
      <c r="G15549" s="203"/>
      <c r="H15549" s="106"/>
      <c r="I15549" s="56"/>
    </row>
    <row r="15550" spans="1:9" hidden="1" x14ac:dyDescent="0.25">
      <c r="A15550" s="224"/>
      <c r="B15550" s="56"/>
      <c r="C15550" s="56"/>
      <c r="D15550" s="105"/>
      <c r="E15550" s="66"/>
      <c r="F15550" s="203"/>
      <c r="G15550" s="203"/>
      <c r="H15550" s="64"/>
      <c r="I15550" s="70"/>
    </row>
    <row r="15551" spans="1:9" hidden="1" x14ac:dyDescent="0.25">
      <c r="A15551" s="224"/>
      <c r="B15551" s="56"/>
      <c r="C15551" s="56"/>
      <c r="D15551" s="56"/>
      <c r="E15551" s="66"/>
      <c r="F15551" s="56"/>
      <c r="G15551" s="63"/>
      <c r="H15551" s="266"/>
      <c r="I15551" s="70"/>
    </row>
    <row r="15552" spans="1:9" hidden="1" x14ac:dyDescent="0.25">
      <c r="A15552" s="224"/>
      <c r="B15552" s="55"/>
      <c r="C15552" s="75"/>
      <c r="D15552" s="105"/>
      <c r="E15552" s="66"/>
      <c r="F15552" s="203"/>
      <c r="G15552" s="63"/>
      <c r="H15552" s="106"/>
      <c r="I15552" s="70"/>
    </row>
    <row r="15553" spans="1:9" hidden="1" x14ac:dyDescent="0.25">
      <c r="A15553" s="224"/>
      <c r="B15553" s="56"/>
      <c r="C15553" s="56"/>
      <c r="D15553" s="57"/>
      <c r="E15553" s="86"/>
      <c r="F15553" s="62"/>
      <c r="G15553" s="63"/>
      <c r="H15553" s="106"/>
      <c r="I15553" s="70"/>
    </row>
    <row r="15554" spans="1:9" hidden="1" x14ac:dyDescent="0.25">
      <c r="A15554" s="224"/>
      <c r="B15554" s="56"/>
      <c r="C15554" s="56"/>
      <c r="D15554" s="105"/>
      <c r="E15554" s="86"/>
      <c r="F15554" s="267"/>
      <c r="G15554" s="203"/>
      <c r="H15554" s="106"/>
      <c r="I15554" s="70"/>
    </row>
    <row r="15555" spans="1:9" hidden="1" x14ac:dyDescent="0.25">
      <c r="A15555" s="224"/>
      <c r="B15555" s="56"/>
      <c r="C15555" s="56"/>
      <c r="D15555" s="105"/>
      <c r="E15555" s="66"/>
      <c r="F15555" s="76"/>
      <c r="G15555" s="63"/>
      <c r="H15555" s="106"/>
      <c r="I15555" s="70"/>
    </row>
    <row r="15556" spans="1:9" hidden="1" x14ac:dyDescent="0.25">
      <c r="A15556" s="224"/>
      <c r="B15556" s="55"/>
      <c r="C15556" s="75"/>
      <c r="D15556" s="105"/>
      <c r="E15556" s="66"/>
      <c r="F15556" s="203"/>
      <c r="G15556" s="63"/>
      <c r="H15556" s="64"/>
      <c r="I15556" s="70"/>
    </row>
    <row r="15557" spans="1:9" hidden="1" x14ac:dyDescent="0.25">
      <c r="A15557" s="224"/>
      <c r="B15557" s="55"/>
      <c r="C15557" s="55"/>
      <c r="D15557" s="105"/>
      <c r="E15557" s="66"/>
      <c r="F15557" s="246"/>
      <c r="G15557" s="63"/>
      <c r="H15557" s="64"/>
      <c r="I15557" s="70"/>
    </row>
    <row r="15558" spans="1:9" hidden="1" x14ac:dyDescent="0.25">
      <c r="A15558" s="224"/>
      <c r="B15558" s="56"/>
      <c r="C15558" s="56"/>
      <c r="D15558" s="105"/>
      <c r="E15558" s="66"/>
      <c r="F15558" s="203"/>
      <c r="G15558" s="203"/>
      <c r="H15558" s="64"/>
      <c r="I15558" s="70"/>
    </row>
    <row r="15559" spans="1:9" hidden="1" x14ac:dyDescent="0.25">
      <c r="A15559" s="224"/>
      <c r="B15559" s="56"/>
      <c r="C15559" s="56"/>
      <c r="D15559" s="56"/>
      <c r="E15559" s="72"/>
      <c r="F15559" s="58"/>
      <c r="G15559" s="63"/>
      <c r="H15559" s="64"/>
      <c r="I15559" s="70"/>
    </row>
    <row r="15560" spans="1:9" hidden="1" x14ac:dyDescent="0.25">
      <c r="A15560" s="224"/>
      <c r="B15560" s="68"/>
      <c r="C15560" s="56"/>
      <c r="D15560" s="105"/>
      <c r="E15560" s="66"/>
      <c r="F15560" s="203"/>
      <c r="G15560" s="63"/>
      <c r="H15560" s="64"/>
      <c r="I15560" s="70"/>
    </row>
    <row r="15561" spans="1:9" hidden="1" x14ac:dyDescent="0.25">
      <c r="A15561" s="224"/>
      <c r="B15561" s="56"/>
      <c r="C15561" s="56"/>
      <c r="D15561" s="105"/>
      <c r="E15561" s="66"/>
      <c r="F15561" s="246"/>
      <c r="G15561" s="63"/>
      <c r="H15561" s="64"/>
      <c r="I15561" s="70"/>
    </row>
    <row r="15562" spans="1:9" hidden="1" x14ac:dyDescent="0.25">
      <c r="A15562" s="224"/>
      <c r="B15562" s="81"/>
      <c r="C15562" s="56"/>
      <c r="D15562" s="105"/>
      <c r="E15562" s="66"/>
      <c r="F15562" s="246"/>
      <c r="G15562" s="203"/>
      <c r="H15562" s="64"/>
      <c r="I15562" s="70"/>
    </row>
    <row r="15563" spans="1:9" hidden="1" x14ac:dyDescent="0.25">
      <c r="A15563" s="224"/>
      <c r="B15563" s="60"/>
      <c r="C15563" s="107"/>
      <c r="D15563" s="57"/>
      <c r="E15563" s="66"/>
      <c r="F15563" s="76"/>
      <c r="G15563" s="63"/>
      <c r="H15563" s="64"/>
      <c r="I15563" s="70"/>
    </row>
    <row r="15564" spans="1:9" hidden="1" x14ac:dyDescent="0.25">
      <c r="A15564" s="224"/>
      <c r="B15564" s="60"/>
      <c r="C15564" s="107"/>
      <c r="D15564" s="105"/>
      <c r="E15564" s="66"/>
      <c r="F15564" s="203"/>
      <c r="G15564" s="63"/>
      <c r="H15564" s="106"/>
      <c r="I15564" s="70"/>
    </row>
    <row r="15565" spans="1:9" hidden="1" x14ac:dyDescent="0.25">
      <c r="A15565" s="224"/>
      <c r="B15565" s="56"/>
      <c r="C15565" s="56"/>
      <c r="D15565" s="56"/>
      <c r="E15565" s="56"/>
      <c r="F15565" s="58"/>
      <c r="G15565" s="63"/>
      <c r="H15565" s="64"/>
      <c r="I15565" s="70"/>
    </row>
    <row r="15566" spans="1:9" hidden="1" x14ac:dyDescent="0.25">
      <c r="A15566" s="224"/>
      <c r="B15566" s="56"/>
      <c r="C15566" s="74"/>
      <c r="D15566" s="57"/>
      <c r="E15566" s="66"/>
      <c r="F15566" s="62"/>
      <c r="G15566" s="63"/>
      <c r="H15566" s="106"/>
      <c r="I15566" s="70"/>
    </row>
    <row r="15567" spans="1:9" hidden="1" x14ac:dyDescent="0.25">
      <c r="A15567" s="224"/>
      <c r="B15567" s="56"/>
      <c r="C15567" s="75"/>
      <c r="D15567" s="57"/>
      <c r="E15567" s="86"/>
      <c r="F15567" s="62"/>
      <c r="G15567" s="203"/>
      <c r="H15567" s="64"/>
      <c r="I15567" s="70"/>
    </row>
    <row r="15568" spans="1:9" hidden="1" x14ac:dyDescent="0.25">
      <c r="A15568" s="224"/>
      <c r="B15568" s="56"/>
      <c r="C15568" s="75"/>
      <c r="D15568" s="57"/>
      <c r="E15568" s="86"/>
      <c r="F15568" s="62"/>
      <c r="G15568" s="203"/>
      <c r="H15568" s="64"/>
      <c r="I15568" s="70"/>
    </row>
    <row r="15569" spans="1:9" hidden="1" x14ac:dyDescent="0.25">
      <c r="A15569" s="224"/>
      <c r="B15569" s="56"/>
      <c r="C15569" s="75"/>
      <c r="D15569" s="57"/>
      <c r="E15569" s="66"/>
      <c r="F15569" s="203"/>
      <c r="G15569" s="63"/>
      <c r="H15569" s="64"/>
      <c r="I15569" s="70"/>
    </row>
    <row r="15570" spans="1:9" hidden="1" x14ac:dyDescent="0.25">
      <c r="A15570" s="224"/>
      <c r="B15570" s="56"/>
      <c r="C15570" s="75"/>
      <c r="D15570" s="57"/>
      <c r="E15570" s="66"/>
      <c r="F15570" s="203"/>
      <c r="G15570" s="63"/>
      <c r="H15570" s="64"/>
      <c r="I15570" s="70"/>
    </row>
    <row r="15571" spans="1:9" hidden="1" x14ac:dyDescent="0.25">
      <c r="A15571" s="224"/>
      <c r="B15571" s="55"/>
      <c r="C15571" s="56"/>
      <c r="D15571" s="105"/>
      <c r="E15571" s="66"/>
      <c r="F15571" s="203"/>
      <c r="G15571" s="63"/>
      <c r="H15571" s="64"/>
      <c r="I15571" s="70"/>
    </row>
    <row r="15572" spans="1:9" hidden="1" x14ac:dyDescent="0.25">
      <c r="A15572" s="224"/>
      <c r="B15572" s="55"/>
      <c r="C15572" s="56"/>
      <c r="D15572" s="105"/>
      <c r="E15572" s="66"/>
      <c r="F15572" s="203"/>
      <c r="G15572" s="203"/>
      <c r="H15572" s="64"/>
      <c r="I15572" s="70"/>
    </row>
    <row r="15573" spans="1:9" hidden="1" x14ac:dyDescent="0.25">
      <c r="A15573" s="224"/>
      <c r="B15573" s="56"/>
      <c r="C15573" s="56"/>
      <c r="D15573" s="57"/>
      <c r="E15573" s="66"/>
      <c r="F15573" s="76"/>
      <c r="G15573" s="203"/>
      <c r="H15573" s="266"/>
      <c r="I15573" s="70"/>
    </row>
    <row r="15574" spans="1:9" hidden="1" x14ac:dyDescent="0.25">
      <c r="A15574" s="224"/>
      <c r="B15574" s="56"/>
      <c r="C15574" s="75"/>
      <c r="D15574" s="57"/>
      <c r="E15574" s="66"/>
      <c r="F15574" s="203"/>
      <c r="G15574" s="63"/>
      <c r="H15574" s="266"/>
      <c r="I15574" s="70"/>
    </row>
    <row r="15575" spans="1:9" hidden="1" x14ac:dyDescent="0.25">
      <c r="A15575" s="224"/>
      <c r="B15575" s="56"/>
      <c r="C15575" s="56"/>
      <c r="D15575" s="56"/>
      <c r="E15575" s="56"/>
      <c r="F15575" s="58"/>
      <c r="G15575" s="63"/>
      <c r="H15575" s="64"/>
      <c r="I15575" s="70"/>
    </row>
    <row r="15576" spans="1:9" hidden="1" x14ac:dyDescent="0.25">
      <c r="A15576" s="224"/>
      <c r="B15576" s="56"/>
      <c r="C15576" s="56"/>
      <c r="D15576" s="105"/>
      <c r="E15576" s="66"/>
      <c r="F15576" s="203"/>
      <c r="G15576" s="63"/>
      <c r="H15576" s="106"/>
      <c r="I15576" s="70"/>
    </row>
    <row r="15577" spans="1:9" hidden="1" x14ac:dyDescent="0.25">
      <c r="A15577" s="224"/>
      <c r="B15577" s="56"/>
      <c r="C15577" s="56"/>
      <c r="D15577" s="57"/>
      <c r="E15577" s="66"/>
      <c r="F15577" s="59"/>
      <c r="G15577" s="63"/>
      <c r="H15577" s="106"/>
      <c r="I15577" s="70"/>
    </row>
    <row r="15578" spans="1:9" hidden="1" x14ac:dyDescent="0.25">
      <c r="A15578" s="224"/>
      <c r="B15578" s="56"/>
      <c r="C15578" s="56"/>
      <c r="D15578" s="57"/>
      <c r="E15578" s="66"/>
      <c r="F15578" s="76"/>
      <c r="G15578" s="203"/>
      <c r="H15578" s="106"/>
      <c r="I15578" s="70"/>
    </row>
    <row r="15579" spans="1:9" hidden="1" x14ac:dyDescent="0.25">
      <c r="A15579" s="224"/>
      <c r="B15579" s="56"/>
      <c r="C15579" s="56"/>
      <c r="D15579" s="105"/>
      <c r="E15579" s="66"/>
      <c r="F15579" s="203"/>
      <c r="G15579" s="203"/>
      <c r="H15579" s="106"/>
      <c r="I15579" s="70"/>
    </row>
    <row r="15580" spans="1:9" hidden="1" x14ac:dyDescent="0.25">
      <c r="A15580" s="224"/>
      <c r="B15580" s="60"/>
      <c r="C15580" s="151"/>
      <c r="D15580" s="105"/>
      <c r="E15580" s="66"/>
      <c r="F15580" s="246"/>
      <c r="G15580" s="63"/>
      <c r="H15580" s="106"/>
      <c r="I15580" s="70"/>
    </row>
    <row r="15581" spans="1:9" hidden="1" x14ac:dyDescent="0.25">
      <c r="A15581" s="224"/>
      <c r="B15581" s="56"/>
      <c r="C15581" s="56"/>
      <c r="D15581" s="105"/>
      <c r="E15581" s="66"/>
      <c r="F15581" s="203"/>
      <c r="G15581" s="63"/>
      <c r="H15581" s="106"/>
      <c r="I15581" s="70"/>
    </row>
    <row r="15582" spans="1:9" hidden="1" x14ac:dyDescent="0.25">
      <c r="A15582" s="224"/>
      <c r="B15582" s="56"/>
      <c r="C15582" s="71"/>
      <c r="D15582" s="105"/>
      <c r="E15582" s="66"/>
      <c r="F15582" s="203"/>
      <c r="G15582" s="203"/>
      <c r="H15582" s="106"/>
      <c r="I15582" s="70"/>
    </row>
    <row r="15583" spans="1:9" hidden="1" x14ac:dyDescent="0.25">
      <c r="A15583" s="224"/>
      <c r="B15583" s="56"/>
      <c r="C15583" s="56"/>
      <c r="D15583" s="57"/>
      <c r="E15583" s="66"/>
      <c r="F15583" s="203"/>
      <c r="G15583" s="63"/>
      <c r="H15583" s="106"/>
      <c r="I15583" s="70"/>
    </row>
    <row r="15584" spans="1:9" hidden="1" x14ac:dyDescent="0.25">
      <c r="A15584" s="224"/>
      <c r="B15584" s="56"/>
      <c r="C15584" s="56"/>
      <c r="D15584" s="57"/>
      <c r="E15584" s="86"/>
      <c r="F15584" s="62"/>
      <c r="G15584" s="203"/>
      <c r="H15584" s="106"/>
      <c r="I15584" s="70"/>
    </row>
    <row r="15585" spans="1:9" hidden="1" x14ac:dyDescent="0.25">
      <c r="A15585" s="224"/>
      <c r="B15585" s="60"/>
      <c r="C15585" s="151"/>
      <c r="D15585" s="105"/>
      <c r="E15585" s="66"/>
      <c r="F15585" s="246"/>
      <c r="G15585" s="63"/>
      <c r="H15585" s="106"/>
      <c r="I15585" s="70"/>
    </row>
    <row r="15586" spans="1:9" hidden="1" x14ac:dyDescent="0.25">
      <c r="A15586" s="224"/>
      <c r="B15586" s="56"/>
      <c r="C15586" s="56"/>
      <c r="D15586" s="105"/>
      <c r="E15586" s="66"/>
      <c r="F15586" s="203"/>
      <c r="G15586" s="203"/>
      <c r="H15586" s="106"/>
      <c r="I15586" s="70"/>
    </row>
    <row r="15587" spans="1:9" hidden="1" x14ac:dyDescent="0.25">
      <c r="A15587" s="224"/>
      <c r="B15587" s="60"/>
      <c r="C15587" s="107"/>
      <c r="D15587" s="105"/>
      <c r="E15587" s="66"/>
      <c r="F15587" s="203"/>
      <c r="G15587" s="63"/>
      <c r="H15587" s="106"/>
      <c r="I15587" s="70"/>
    </row>
    <row r="15588" spans="1:9" hidden="1" x14ac:dyDescent="0.25">
      <c r="A15588" s="224"/>
      <c r="B15588" s="56"/>
      <c r="C15588" s="56"/>
      <c r="D15588" s="105"/>
      <c r="E15588" s="66"/>
      <c r="F15588" s="203"/>
      <c r="G15588" s="63"/>
      <c r="H15588" s="106"/>
      <c r="I15588" s="70"/>
    </row>
    <row r="15589" spans="1:9" hidden="1" x14ac:dyDescent="0.25">
      <c r="A15589" s="224"/>
      <c r="B15589" s="60"/>
      <c r="C15589" s="151"/>
      <c r="D15589" s="105"/>
      <c r="E15589" s="66"/>
      <c r="F15589" s="246"/>
      <c r="G15589" s="203"/>
      <c r="H15589" s="106"/>
      <c r="I15589" s="70"/>
    </row>
    <row r="15590" spans="1:9" hidden="1" x14ac:dyDescent="0.25">
      <c r="A15590" s="224"/>
      <c r="B15590" s="56"/>
      <c r="C15590" s="56"/>
      <c r="D15590" s="105"/>
      <c r="E15590" s="66"/>
      <c r="F15590" s="203"/>
      <c r="G15590" s="63"/>
      <c r="H15590" s="106"/>
      <c r="I15590" s="70"/>
    </row>
    <row r="15591" spans="1:9" hidden="1" x14ac:dyDescent="0.25">
      <c r="A15591" s="224"/>
      <c r="B15591" s="56"/>
      <c r="C15591" s="56"/>
      <c r="D15591" s="105"/>
      <c r="E15591" s="66"/>
      <c r="F15591" s="203"/>
      <c r="G15591" s="63"/>
      <c r="H15591" s="64"/>
      <c r="I15591" s="70"/>
    </row>
    <row r="15592" spans="1:9" hidden="1" x14ac:dyDescent="0.25">
      <c r="A15592" s="224"/>
      <c r="B15592" s="68"/>
      <c r="C15592" s="68"/>
      <c r="D15592" s="105"/>
      <c r="E15592" s="66"/>
      <c r="F15592" s="246"/>
      <c r="G15592" s="63"/>
      <c r="H15592" s="64"/>
      <c r="I15592" s="70"/>
    </row>
    <row r="15593" spans="1:9" hidden="1" x14ac:dyDescent="0.25">
      <c r="A15593" s="224"/>
      <c r="B15593" s="55"/>
      <c r="C15593" s="60"/>
      <c r="D15593" s="105"/>
      <c r="E15593" s="66"/>
      <c r="F15593" s="203"/>
      <c r="G15593" s="203"/>
      <c r="H15593" s="64"/>
      <c r="I15593" s="70"/>
    </row>
    <row r="15594" spans="1:9" hidden="1" x14ac:dyDescent="0.25">
      <c r="A15594" s="224"/>
      <c r="B15594" s="55"/>
      <c r="C15594" s="56"/>
      <c r="D15594" s="105"/>
      <c r="E15594" s="66"/>
      <c r="F15594" s="203"/>
      <c r="G15594" s="63"/>
      <c r="H15594" s="64"/>
      <c r="I15594" s="70"/>
    </row>
    <row r="15595" spans="1:9" hidden="1" x14ac:dyDescent="0.25">
      <c r="A15595" s="224"/>
      <c r="B15595" s="56"/>
      <c r="C15595" s="56"/>
      <c r="D15595" s="105"/>
      <c r="E15595" s="66"/>
      <c r="F15595" s="203"/>
      <c r="G15595" s="63"/>
      <c r="H15595" s="64"/>
      <c r="I15595" s="70"/>
    </row>
    <row r="15596" spans="1:9" hidden="1" x14ac:dyDescent="0.25">
      <c r="A15596" s="224"/>
      <c r="B15596" s="249"/>
      <c r="C15596" s="56"/>
      <c r="D15596" s="57"/>
      <c r="E15596" s="66"/>
      <c r="F15596" s="62"/>
      <c r="G15596" s="63"/>
      <c r="H15596" s="64"/>
      <c r="I15596" s="70"/>
    </row>
    <row r="15597" spans="1:9" hidden="1" x14ac:dyDescent="0.25">
      <c r="A15597" s="224"/>
      <c r="B15597" s="56"/>
      <c r="C15597" s="56"/>
      <c r="D15597" s="57"/>
      <c r="E15597" s="66"/>
      <c r="F15597" s="62"/>
      <c r="G15597" s="203"/>
      <c r="H15597" s="64"/>
      <c r="I15597" s="70"/>
    </row>
    <row r="15598" spans="1:9" hidden="1" x14ac:dyDescent="0.25">
      <c r="A15598" s="224"/>
      <c r="B15598" s="56"/>
      <c r="C15598" s="56"/>
      <c r="D15598" s="57"/>
      <c r="E15598" s="86"/>
      <c r="F15598" s="62"/>
      <c r="G15598" s="203"/>
      <c r="H15598" s="64"/>
      <c r="I15598" s="70"/>
    </row>
    <row r="15599" spans="1:9" hidden="1" x14ac:dyDescent="0.25">
      <c r="A15599" s="224"/>
      <c r="B15599" s="60"/>
      <c r="C15599" s="107"/>
      <c r="D15599" s="57"/>
      <c r="E15599" s="66"/>
      <c r="F15599" s="62"/>
      <c r="G15599" s="63"/>
      <c r="H15599" s="64"/>
      <c r="I15599" s="70"/>
    </row>
    <row r="15600" spans="1:9" hidden="1" x14ac:dyDescent="0.25">
      <c r="A15600" s="224"/>
      <c r="B15600" s="55"/>
      <c r="C15600" s="55"/>
      <c r="D15600" s="105"/>
      <c r="E15600" s="66"/>
      <c r="F15600" s="246"/>
      <c r="G15600" s="63"/>
      <c r="H15600" s="64"/>
      <c r="I15600" s="70"/>
    </row>
    <row r="15601" spans="1:9" hidden="1" x14ac:dyDescent="0.25">
      <c r="A15601" s="224"/>
      <c r="B15601" s="56"/>
      <c r="C15601" s="56"/>
      <c r="D15601" s="56"/>
      <c r="E15601" s="56"/>
      <c r="F15601" s="58"/>
      <c r="G15601" s="63"/>
      <c r="H15601" s="64"/>
      <c r="I15601" s="70"/>
    </row>
    <row r="15602" spans="1:9" hidden="1" x14ac:dyDescent="0.25">
      <c r="A15602" s="224"/>
      <c r="B15602" s="56"/>
      <c r="C15602" s="74"/>
      <c r="D15602" s="57"/>
      <c r="E15602" s="66"/>
      <c r="F15602" s="62"/>
      <c r="G15602" s="63"/>
      <c r="H15602" s="106"/>
      <c r="I15602" s="70"/>
    </row>
    <row r="15603" spans="1:9" hidden="1" x14ac:dyDescent="0.25">
      <c r="A15603" s="224"/>
      <c r="B15603" s="56"/>
      <c r="C15603" s="126"/>
      <c r="D15603" s="105"/>
      <c r="E15603" s="66"/>
      <c r="F15603" s="203"/>
      <c r="G15603" s="203"/>
      <c r="H15603" s="64"/>
      <c r="I15603" s="70"/>
    </row>
    <row r="15604" spans="1:9" hidden="1" x14ac:dyDescent="0.25">
      <c r="A15604" s="224"/>
      <c r="B15604" s="56"/>
      <c r="C15604" s="126"/>
      <c r="D15604" s="105"/>
      <c r="E15604" s="66"/>
      <c r="F15604" s="203"/>
      <c r="G15604" s="203"/>
      <c r="H15604" s="266"/>
      <c r="I15604" s="70"/>
    </row>
    <row r="15605" spans="1:9" hidden="1" x14ac:dyDescent="0.25">
      <c r="A15605" s="224"/>
      <c r="B15605" s="56"/>
      <c r="C15605" s="126"/>
      <c r="D15605" s="105"/>
      <c r="E15605" s="66"/>
      <c r="F15605" s="203"/>
      <c r="G15605" s="63"/>
      <c r="H15605" s="266"/>
      <c r="I15605" s="70"/>
    </row>
    <row r="15606" spans="1:9" hidden="1" x14ac:dyDescent="0.25">
      <c r="A15606" s="224"/>
      <c r="B15606" s="56"/>
      <c r="C15606" s="126"/>
      <c r="D15606" s="105"/>
      <c r="E15606" s="56"/>
      <c r="F15606" s="203"/>
      <c r="G15606" s="63"/>
      <c r="H15606" s="266"/>
      <c r="I15606" s="70"/>
    </row>
    <row r="15607" spans="1:9" hidden="1" x14ac:dyDescent="0.25">
      <c r="A15607" s="224"/>
      <c r="B15607" s="56"/>
      <c r="C15607" s="126"/>
      <c r="D15607" s="105"/>
      <c r="E15607" s="56"/>
      <c r="F15607" s="203"/>
      <c r="G15607" s="63"/>
      <c r="H15607" s="266"/>
      <c r="I15607" s="70"/>
    </row>
    <row r="15608" spans="1:9" hidden="1" x14ac:dyDescent="0.25">
      <c r="A15608" s="224"/>
      <c r="B15608" s="56"/>
      <c r="C15608" s="126"/>
      <c r="D15608" s="105"/>
      <c r="E15608" s="56"/>
      <c r="F15608" s="203"/>
      <c r="G15608" s="63"/>
      <c r="H15608" s="266"/>
      <c r="I15608" s="70"/>
    </row>
    <row r="15609" spans="1:9" hidden="1" x14ac:dyDescent="0.25">
      <c r="A15609" s="224"/>
      <c r="B15609" s="68"/>
      <c r="C15609" s="72"/>
      <c r="D15609" s="57"/>
      <c r="E15609" s="66"/>
      <c r="F15609" s="76"/>
      <c r="G15609" s="203"/>
      <c r="H15609" s="266"/>
      <c r="I15609" s="70"/>
    </row>
    <row r="15610" spans="1:9" hidden="1" x14ac:dyDescent="0.25">
      <c r="A15610" s="224"/>
      <c r="B15610" s="56"/>
      <c r="C15610" s="56"/>
      <c r="D15610" s="105"/>
      <c r="E15610" s="66"/>
      <c r="F15610" s="203"/>
      <c r="G15610" s="203"/>
      <c r="H15610" s="266"/>
      <c r="I15610" s="70"/>
    </row>
    <row r="15611" spans="1:9" hidden="1" x14ac:dyDescent="0.25">
      <c r="A15611" s="224"/>
      <c r="B15611" s="60"/>
      <c r="C15611" s="151"/>
      <c r="D15611" s="105"/>
      <c r="E15611" s="66"/>
      <c r="F15611" s="246"/>
      <c r="G15611" s="63"/>
      <c r="H15611" s="266"/>
      <c r="I15611" s="70"/>
    </row>
    <row r="15612" spans="1:9" hidden="1" x14ac:dyDescent="0.25">
      <c r="A15612" s="224"/>
      <c r="B15612" s="55"/>
      <c r="C15612" s="72"/>
      <c r="D15612" s="105"/>
      <c r="E15612" s="66"/>
      <c r="F15612" s="203"/>
      <c r="G15612" s="63"/>
      <c r="H15612" s="266"/>
      <c r="I15612" s="70"/>
    </row>
    <row r="15613" spans="1:9" hidden="1" x14ac:dyDescent="0.25">
      <c r="A15613" s="224"/>
      <c r="B15613" s="60"/>
      <c r="C15613" s="107"/>
      <c r="D15613" s="105"/>
      <c r="E15613" s="66"/>
      <c r="F15613" s="246"/>
      <c r="G15613" s="63"/>
      <c r="H15613" s="266"/>
      <c r="I15613" s="70"/>
    </row>
    <row r="15614" spans="1:9" hidden="1" x14ac:dyDescent="0.25">
      <c r="A15614" s="224"/>
      <c r="B15614" s="55"/>
      <c r="C15614" s="72"/>
      <c r="D15614" s="57"/>
      <c r="E15614" s="66"/>
      <c r="F15614" s="203"/>
      <c r="G15614" s="63"/>
      <c r="H15614" s="266"/>
      <c r="I15614" s="70"/>
    </row>
    <row r="15615" spans="1:9" hidden="1" x14ac:dyDescent="0.25">
      <c r="A15615" s="224"/>
      <c r="B15615" s="56"/>
      <c r="C15615" s="56"/>
      <c r="D15615" s="105"/>
      <c r="E15615" s="66"/>
      <c r="F15615" s="76"/>
      <c r="G15615" s="63"/>
      <c r="H15615" s="266"/>
      <c r="I15615" s="70"/>
    </row>
    <row r="15616" spans="1:9" hidden="1" x14ac:dyDescent="0.25">
      <c r="A15616" s="224"/>
      <c r="B15616" s="56"/>
      <c r="C15616" s="56"/>
      <c r="D15616" s="57"/>
      <c r="E15616" s="86"/>
      <c r="F15616" s="62"/>
      <c r="G15616" s="203"/>
      <c r="H15616" s="106"/>
      <c r="I15616" s="70"/>
    </row>
    <row r="15617" spans="1:9" hidden="1" x14ac:dyDescent="0.25">
      <c r="A15617" s="224"/>
      <c r="B15617" s="56"/>
      <c r="C15617" s="178"/>
      <c r="D15617" s="105"/>
      <c r="E15617" s="66"/>
      <c r="F15617" s="203"/>
      <c r="G15617" s="203"/>
      <c r="H15617" s="106"/>
      <c r="I15617" s="70"/>
    </row>
    <row r="15618" spans="1:9" hidden="1" x14ac:dyDescent="0.25">
      <c r="A15618" s="224"/>
      <c r="B15618" s="56"/>
      <c r="C15618" s="56"/>
      <c r="D15618" s="105"/>
      <c r="E15618" s="66"/>
      <c r="F15618" s="203"/>
      <c r="G15618" s="63"/>
      <c r="H15618" s="106"/>
      <c r="I15618" s="70"/>
    </row>
    <row r="15619" spans="1:9" hidden="1" x14ac:dyDescent="0.25">
      <c r="A15619" s="224"/>
      <c r="B15619" s="60"/>
      <c r="C15619" s="107"/>
      <c r="D15619" s="105"/>
      <c r="E15619" s="66"/>
      <c r="F15619" s="246"/>
      <c r="G15619" s="63"/>
      <c r="H15619" s="106"/>
      <c r="I15619" s="70"/>
    </row>
    <row r="15620" spans="1:9" hidden="1" x14ac:dyDescent="0.25">
      <c r="A15620" s="224"/>
      <c r="B15620" s="55"/>
      <c r="C15620" s="72"/>
      <c r="D15620" s="57"/>
      <c r="E15620" s="66"/>
      <c r="F15620" s="203"/>
      <c r="G15620" s="203"/>
      <c r="H15620" s="106"/>
      <c r="I15620" s="56"/>
    </row>
    <row r="15621" spans="1:9" hidden="1" x14ac:dyDescent="0.25">
      <c r="A15621" s="224"/>
      <c r="B15621" s="68"/>
      <c r="C15621" s="56"/>
      <c r="D15621" s="56"/>
      <c r="E15621" s="72"/>
      <c r="F15621" s="203"/>
      <c r="G15621" s="63"/>
      <c r="H15621" s="106"/>
      <c r="I15621" s="56"/>
    </row>
    <row r="15622" spans="1:9" hidden="1" x14ac:dyDescent="0.25">
      <c r="A15622" s="224"/>
      <c r="B15622" s="56"/>
      <c r="C15622" s="56"/>
      <c r="D15622" s="105"/>
      <c r="E15622" s="66"/>
      <c r="F15622" s="203"/>
      <c r="G15622" s="63"/>
      <c r="H15622" s="106"/>
      <c r="I15622" s="56"/>
    </row>
    <row r="15623" spans="1:9" hidden="1" x14ac:dyDescent="0.25">
      <c r="A15623" s="224"/>
      <c r="B15623" s="55"/>
      <c r="C15623" s="56"/>
      <c r="D15623" s="57"/>
      <c r="E15623" s="86"/>
      <c r="F15623" s="62"/>
      <c r="G15623" s="203"/>
      <c r="H15623" s="106"/>
      <c r="I15623" s="56"/>
    </row>
    <row r="15624" spans="1:9" hidden="1" x14ac:dyDescent="0.25">
      <c r="A15624" s="224"/>
      <c r="B15624" s="55"/>
      <c r="C15624" s="72"/>
      <c r="D15624" s="57"/>
      <c r="E15624" s="66"/>
      <c r="F15624" s="203"/>
      <c r="G15624" s="63"/>
      <c r="H15624" s="106"/>
      <c r="I15624" s="70"/>
    </row>
    <row r="15625" spans="1:9" hidden="1" x14ac:dyDescent="0.25">
      <c r="A15625" s="224"/>
      <c r="B15625" s="56"/>
      <c r="C15625" s="56"/>
      <c r="D15625" s="105"/>
      <c r="E15625" s="66"/>
      <c r="F15625" s="76"/>
      <c r="G15625" s="63"/>
      <c r="H15625" s="106"/>
      <c r="I15625" s="70"/>
    </row>
    <row r="15626" spans="1:9" hidden="1" x14ac:dyDescent="0.25">
      <c r="A15626" s="224"/>
      <c r="B15626" s="56"/>
      <c r="C15626" s="75"/>
      <c r="D15626" s="57"/>
      <c r="E15626" s="86"/>
      <c r="F15626" s="62"/>
      <c r="G15626" s="203"/>
      <c r="H15626" s="106"/>
      <c r="I15626" s="70"/>
    </row>
    <row r="15627" spans="1:9" hidden="1" x14ac:dyDescent="0.25">
      <c r="A15627" s="224"/>
      <c r="B15627" s="60"/>
      <c r="C15627" s="107"/>
      <c r="D15627" s="105"/>
      <c r="E15627" s="66"/>
      <c r="F15627" s="203"/>
      <c r="G15627" s="63"/>
      <c r="H15627" s="64"/>
      <c r="I15627" s="70"/>
    </row>
    <row r="15628" spans="1:9" hidden="1" x14ac:dyDescent="0.25">
      <c r="A15628" s="224"/>
      <c r="B15628" s="56"/>
      <c r="C15628" s="56"/>
      <c r="D15628" s="105"/>
      <c r="E15628" s="66"/>
      <c r="F15628" s="203"/>
      <c r="G15628" s="203"/>
      <c r="H15628" s="106"/>
      <c r="I15628" s="70"/>
    </row>
    <row r="15629" spans="1:9" hidden="1" x14ac:dyDescent="0.25">
      <c r="A15629" s="224"/>
      <c r="B15629" s="56"/>
      <c r="C15629" s="56"/>
      <c r="D15629" s="57"/>
      <c r="E15629" s="66"/>
      <c r="F15629" s="76"/>
      <c r="G15629" s="63"/>
      <c r="H15629" s="106"/>
      <c r="I15629" s="64"/>
    </row>
    <row r="15630" spans="1:9" hidden="1" x14ac:dyDescent="0.25">
      <c r="A15630" s="224"/>
      <c r="B15630" s="68"/>
      <c r="C15630" s="56"/>
      <c r="D15630" s="57"/>
      <c r="E15630" s="66"/>
      <c r="F15630" s="76"/>
      <c r="G15630" s="203"/>
      <c r="H15630" s="64"/>
      <c r="I15630" s="64"/>
    </row>
    <row r="15631" spans="1:9" hidden="1" x14ac:dyDescent="0.25">
      <c r="A15631" s="224"/>
      <c r="B15631" s="68"/>
      <c r="C15631" s="56"/>
      <c r="D15631" s="105"/>
      <c r="E15631" s="66"/>
      <c r="F15631" s="203"/>
      <c r="G15631" s="63"/>
      <c r="H15631" s="412"/>
      <c r="I15631" s="64"/>
    </row>
    <row r="15632" spans="1:9" hidden="1" x14ac:dyDescent="0.25">
      <c r="A15632" s="224"/>
      <c r="B15632" s="56"/>
      <c r="C15632" s="56"/>
      <c r="D15632" s="105"/>
      <c r="E15632" s="66"/>
      <c r="F15632" s="203"/>
      <c r="G15632" s="63"/>
      <c r="H15632" s="412"/>
      <c r="I15632" s="64"/>
    </row>
    <row r="15633" spans="1:9" hidden="1" x14ac:dyDescent="0.25">
      <c r="A15633" s="224"/>
      <c r="B15633" s="56"/>
      <c r="C15633" s="56"/>
      <c r="D15633" s="57"/>
      <c r="E15633" s="66"/>
      <c r="F15633" s="62"/>
      <c r="G15633" s="63"/>
      <c r="H15633" s="412"/>
      <c r="I15633" s="64"/>
    </row>
    <row r="15634" spans="1:9" hidden="1" x14ac:dyDescent="0.25">
      <c r="A15634" s="224"/>
      <c r="B15634" s="55"/>
      <c r="C15634" s="75"/>
      <c r="D15634" s="57"/>
      <c r="E15634" s="66"/>
      <c r="F15634" s="76"/>
      <c r="G15634" s="203"/>
      <c r="H15634" s="412"/>
      <c r="I15634" s="70"/>
    </row>
    <row r="15635" spans="1:9" hidden="1" x14ac:dyDescent="0.25">
      <c r="A15635" s="224"/>
      <c r="B15635" s="56"/>
      <c r="C15635" s="56"/>
      <c r="D15635" s="57"/>
      <c r="E15635" s="86"/>
      <c r="F15635" s="62"/>
      <c r="G15635" s="63"/>
      <c r="H15635" s="412"/>
      <c r="I15635" s="70"/>
    </row>
    <row r="15636" spans="1:9" hidden="1" x14ac:dyDescent="0.25">
      <c r="A15636" s="224"/>
      <c r="B15636" s="56"/>
      <c r="C15636" s="74"/>
      <c r="D15636" s="57"/>
      <c r="E15636" s="66"/>
      <c r="F15636" s="62"/>
      <c r="G15636" s="63"/>
      <c r="H15636" s="106"/>
      <c r="I15636" s="70"/>
    </row>
    <row r="15637" spans="1:9" hidden="1" x14ac:dyDescent="0.25">
      <c r="A15637" s="224"/>
      <c r="B15637" s="55"/>
      <c r="C15637" s="75"/>
      <c r="D15637" s="57"/>
      <c r="E15637" s="66"/>
      <c r="F15637" s="76"/>
      <c r="G15637" s="63"/>
      <c r="H15637" s="64"/>
      <c r="I15637" s="70"/>
    </row>
    <row r="15638" spans="1:9" hidden="1" x14ac:dyDescent="0.25">
      <c r="A15638" s="224"/>
      <c r="B15638" s="55"/>
      <c r="C15638" s="56"/>
      <c r="D15638" s="105"/>
      <c r="E15638" s="66"/>
      <c r="F15638" s="203"/>
      <c r="G15638" s="203"/>
      <c r="H15638" s="106"/>
      <c r="I15638" s="70"/>
    </row>
    <row r="15639" spans="1:9" hidden="1" x14ac:dyDescent="0.25">
      <c r="A15639" s="224"/>
      <c r="B15639" s="56"/>
      <c r="C15639" s="56"/>
      <c r="D15639" s="105"/>
      <c r="E15639" s="66"/>
      <c r="F15639" s="246"/>
      <c r="G15639" s="63"/>
      <c r="H15639" s="64"/>
      <c r="I15639" s="70"/>
    </row>
    <row r="15640" spans="1:9" hidden="1" x14ac:dyDescent="0.25">
      <c r="A15640" s="224"/>
      <c r="B15640" s="56"/>
      <c r="C15640" s="56"/>
      <c r="D15640" s="56"/>
      <c r="E15640" s="56"/>
      <c r="F15640" s="58"/>
      <c r="G15640" s="63"/>
      <c r="H15640" s="64"/>
      <c r="I15640" s="70"/>
    </row>
    <row r="15641" spans="1:9" hidden="1" x14ac:dyDescent="0.25">
      <c r="A15641" s="224"/>
      <c r="B15641" s="56"/>
      <c r="C15641" s="56"/>
      <c r="D15641" s="105"/>
      <c r="E15641" s="66"/>
      <c r="F15641" s="246"/>
      <c r="G15641" s="63"/>
      <c r="H15641" s="64"/>
      <c r="I15641" s="70"/>
    </row>
    <row r="15642" spans="1:9" hidden="1" x14ac:dyDescent="0.25">
      <c r="A15642" s="224"/>
      <c r="B15642" s="56"/>
      <c r="C15642" s="56"/>
      <c r="D15642" s="105"/>
      <c r="E15642" s="66"/>
      <c r="F15642" s="203"/>
      <c r="G15642" s="203"/>
      <c r="H15642" s="64"/>
      <c r="I15642" s="70"/>
    </row>
    <row r="15643" spans="1:9" hidden="1" x14ac:dyDescent="0.25">
      <c r="A15643" s="224"/>
      <c r="B15643" s="56"/>
      <c r="C15643" s="56"/>
      <c r="D15643" s="105"/>
      <c r="E15643" s="66"/>
      <c r="F15643" s="203"/>
      <c r="G15643" s="63"/>
      <c r="H15643" s="266"/>
      <c r="I15643" s="70"/>
    </row>
    <row r="15644" spans="1:9" hidden="1" x14ac:dyDescent="0.25">
      <c r="A15644" s="224"/>
      <c r="B15644" s="68"/>
      <c r="C15644" s="72"/>
      <c r="D15644" s="57"/>
      <c r="E15644" s="86"/>
      <c r="F15644" s="62"/>
      <c r="G15644" s="203"/>
      <c r="H15644" s="106"/>
      <c r="I15644" s="70"/>
    </row>
    <row r="15645" spans="1:9" hidden="1" x14ac:dyDescent="0.25">
      <c r="A15645" s="224"/>
      <c r="B15645" s="68"/>
      <c r="C15645" s="56"/>
      <c r="D15645" s="105"/>
      <c r="E15645" s="66"/>
      <c r="F15645" s="203"/>
      <c r="G15645" s="203"/>
      <c r="H15645" s="64"/>
      <c r="I15645" s="70"/>
    </row>
    <row r="15646" spans="1:9" hidden="1" x14ac:dyDescent="0.25">
      <c r="A15646" s="224"/>
      <c r="B15646" s="95"/>
      <c r="C15646" s="74"/>
      <c r="D15646" s="105"/>
      <c r="E15646" s="66"/>
      <c r="F15646" s="203"/>
      <c r="G15646" s="63"/>
      <c r="H15646" s="106"/>
      <c r="I15646" s="70"/>
    </row>
    <row r="15647" spans="1:9" hidden="1" x14ac:dyDescent="0.25">
      <c r="A15647" s="224"/>
      <c r="B15647" s="56"/>
      <c r="C15647" s="56"/>
      <c r="D15647" s="105"/>
      <c r="E15647" s="66"/>
      <c r="F15647" s="76"/>
      <c r="G15647" s="63"/>
      <c r="H15647" s="64"/>
      <c r="I15647" s="64"/>
    </row>
    <row r="15648" spans="1:9" hidden="1" x14ac:dyDescent="0.25">
      <c r="A15648" s="224"/>
      <c r="B15648" s="56"/>
      <c r="C15648" s="56"/>
      <c r="D15648" s="57"/>
      <c r="E15648" s="86"/>
      <c r="F15648" s="62"/>
      <c r="G15648" s="203"/>
      <c r="H15648" s="64"/>
      <c r="I15648" s="64"/>
    </row>
    <row r="15649" spans="1:9" hidden="1" x14ac:dyDescent="0.25">
      <c r="A15649" s="224"/>
      <c r="B15649" s="56"/>
      <c r="C15649" s="74"/>
      <c r="D15649" s="57"/>
      <c r="E15649" s="66"/>
      <c r="F15649" s="62"/>
      <c r="G15649" s="63"/>
      <c r="H15649" s="64"/>
      <c r="I15649" s="64"/>
    </row>
    <row r="15650" spans="1:9" hidden="1" x14ac:dyDescent="0.25">
      <c r="A15650" s="224"/>
      <c r="B15650" s="68"/>
      <c r="C15650" s="56"/>
      <c r="D15650" s="105"/>
      <c r="E15650" s="66"/>
      <c r="F15650" s="203"/>
      <c r="G15650" s="203"/>
      <c r="H15650" s="64"/>
      <c r="I15650" s="70"/>
    </row>
    <row r="15651" spans="1:9" hidden="1" x14ac:dyDescent="0.25">
      <c r="A15651" s="224"/>
      <c r="B15651" s="56"/>
      <c r="C15651" s="56"/>
      <c r="D15651" s="57"/>
      <c r="E15651" s="86"/>
      <c r="F15651" s="62"/>
      <c r="G15651" s="63"/>
      <c r="H15651" s="412"/>
      <c r="I15651" s="70"/>
    </row>
    <row r="15652" spans="1:9" hidden="1" x14ac:dyDescent="0.25">
      <c r="A15652" s="224"/>
      <c r="B15652" s="56"/>
      <c r="C15652" s="56"/>
      <c r="D15652" s="105"/>
      <c r="E15652" s="66"/>
      <c r="F15652" s="76"/>
      <c r="G15652" s="63"/>
      <c r="H15652" s="106"/>
      <c r="I15652" s="70"/>
    </row>
    <row r="15653" spans="1:9" hidden="1" x14ac:dyDescent="0.25">
      <c r="A15653" s="224"/>
      <c r="B15653" s="56"/>
      <c r="C15653" s="81"/>
      <c r="D15653" s="57"/>
      <c r="E15653" s="66"/>
      <c r="F15653" s="76"/>
      <c r="G15653" s="63"/>
      <c r="H15653" s="64"/>
      <c r="I15653" s="70"/>
    </row>
    <row r="15654" spans="1:9" hidden="1" x14ac:dyDescent="0.25">
      <c r="A15654" s="224"/>
      <c r="B15654" s="56"/>
      <c r="C15654" s="56"/>
      <c r="D15654" s="57"/>
      <c r="E15654" s="66"/>
      <c r="F15654" s="62"/>
      <c r="G15654" s="63"/>
      <c r="H15654" s="64"/>
      <c r="I15654" s="70"/>
    </row>
    <row r="15655" spans="1:9" hidden="1" x14ac:dyDescent="0.25">
      <c r="A15655" s="224"/>
      <c r="B15655" s="56"/>
      <c r="C15655" s="56"/>
      <c r="D15655" s="57"/>
      <c r="E15655" s="86"/>
      <c r="F15655" s="62"/>
      <c r="G15655" s="203"/>
      <c r="H15655" s="64"/>
      <c r="I15655" s="70"/>
    </row>
    <row r="15656" spans="1:9" hidden="1" x14ac:dyDescent="0.25">
      <c r="A15656" s="224"/>
      <c r="B15656" s="56"/>
      <c r="C15656" s="56"/>
      <c r="D15656" s="56"/>
      <c r="E15656" s="56"/>
      <c r="F15656" s="58"/>
      <c r="G15656" s="63"/>
      <c r="H15656" s="64"/>
      <c r="I15656" s="70"/>
    </row>
    <row r="15657" spans="1:9" hidden="1" x14ac:dyDescent="0.25">
      <c r="A15657" s="224"/>
      <c r="B15657" s="56"/>
      <c r="C15657" s="56"/>
      <c r="D15657" s="105"/>
      <c r="E15657" s="66"/>
      <c r="F15657" s="246"/>
      <c r="G15657" s="63"/>
      <c r="H15657" s="64"/>
      <c r="I15657" s="70"/>
    </row>
    <row r="15658" spans="1:9" hidden="1" x14ac:dyDescent="0.25">
      <c r="A15658" s="224"/>
      <c r="B15658" s="55"/>
      <c r="C15658" s="75"/>
      <c r="D15658" s="57"/>
      <c r="E15658" s="66"/>
      <c r="F15658" s="76"/>
      <c r="G15658" s="63"/>
      <c r="H15658" s="64"/>
      <c r="I15658" s="70"/>
    </row>
    <row r="15659" spans="1:9" hidden="1" x14ac:dyDescent="0.25">
      <c r="A15659" s="224"/>
      <c r="B15659" s="56"/>
      <c r="C15659" s="71"/>
      <c r="D15659" s="105"/>
      <c r="E15659" s="66"/>
      <c r="F15659" s="203"/>
      <c r="G15659" s="203"/>
      <c r="H15659" s="106"/>
      <c r="I15659" s="70"/>
    </row>
    <row r="15660" spans="1:9" hidden="1" x14ac:dyDescent="0.25">
      <c r="A15660" s="224"/>
      <c r="B15660" s="56"/>
      <c r="C15660" s="75"/>
      <c r="D15660" s="57"/>
      <c r="E15660" s="86"/>
      <c r="F15660" s="62"/>
      <c r="G15660" s="203"/>
      <c r="H15660" s="266"/>
      <c r="I15660" s="70"/>
    </row>
    <row r="15661" spans="1:9" hidden="1" x14ac:dyDescent="0.25">
      <c r="A15661" s="224"/>
      <c r="B15661" s="56"/>
      <c r="C15661" s="75"/>
      <c r="D15661" s="57"/>
      <c r="E15661" s="66"/>
      <c r="F15661" s="203"/>
      <c r="G15661" s="63"/>
      <c r="H15661" s="64"/>
      <c r="I15661" s="70"/>
    </row>
    <row r="15662" spans="1:9" hidden="1" x14ac:dyDescent="0.25">
      <c r="A15662" s="224"/>
      <c r="B15662" s="56"/>
      <c r="C15662" s="75"/>
      <c r="D15662" s="57"/>
      <c r="E15662" s="66"/>
      <c r="F15662" s="203"/>
      <c r="G15662" s="63"/>
      <c r="H15662" s="64"/>
      <c r="I15662" s="70"/>
    </row>
    <row r="15663" spans="1:9" hidden="1" x14ac:dyDescent="0.25">
      <c r="A15663" s="224"/>
      <c r="B15663" s="55"/>
      <c r="C15663" s="75"/>
      <c r="D15663" s="105"/>
      <c r="E15663" s="66"/>
      <c r="F15663" s="203"/>
      <c r="G15663" s="63"/>
      <c r="H15663" s="64"/>
      <c r="I15663" s="70"/>
    </row>
    <row r="15664" spans="1:9" hidden="1" x14ac:dyDescent="0.25">
      <c r="A15664" s="224"/>
      <c r="B15664" s="60"/>
      <c r="C15664" s="151"/>
      <c r="D15664" s="57"/>
      <c r="E15664" s="66"/>
      <c r="F15664" s="76"/>
      <c r="G15664" s="203"/>
      <c r="H15664" s="64"/>
      <c r="I15664" s="70"/>
    </row>
    <row r="15665" spans="1:9" hidden="1" x14ac:dyDescent="0.25">
      <c r="A15665" s="224"/>
      <c r="B15665" s="56"/>
      <c r="C15665" s="56"/>
      <c r="D15665" s="56"/>
      <c r="E15665" s="56"/>
      <c r="F15665" s="58"/>
      <c r="G15665" s="63"/>
      <c r="H15665" s="266"/>
      <c r="I15665" s="70"/>
    </row>
    <row r="15666" spans="1:9" hidden="1" x14ac:dyDescent="0.25">
      <c r="A15666" s="224"/>
      <c r="B15666" s="81"/>
      <c r="C15666" s="56"/>
      <c r="D15666" s="105"/>
      <c r="E15666" s="66"/>
      <c r="F15666" s="246"/>
      <c r="G15666" s="203"/>
      <c r="H15666" s="106"/>
      <c r="I15666" s="70"/>
    </row>
    <row r="15667" spans="1:9" hidden="1" x14ac:dyDescent="0.25">
      <c r="A15667" s="224"/>
      <c r="B15667" s="56"/>
      <c r="C15667" s="56"/>
      <c r="D15667" s="57"/>
      <c r="E15667" s="86"/>
      <c r="F15667" s="62"/>
      <c r="G15667" s="86"/>
      <c r="H15667" s="64"/>
      <c r="I15667" s="70"/>
    </row>
    <row r="15668" spans="1:9" hidden="1" x14ac:dyDescent="0.25">
      <c r="A15668" s="224"/>
      <c r="B15668" s="68"/>
      <c r="C15668" s="56"/>
      <c r="D15668" s="105"/>
      <c r="E15668" s="66"/>
      <c r="F15668" s="203"/>
      <c r="G15668" s="203"/>
      <c r="H15668" s="266"/>
      <c r="I15668" s="70"/>
    </row>
    <row r="15669" spans="1:9" hidden="1" x14ac:dyDescent="0.25">
      <c r="A15669" s="224"/>
      <c r="B15669" s="81"/>
      <c r="C15669" s="71"/>
      <c r="D15669" s="105"/>
      <c r="E15669" s="66"/>
      <c r="F15669" s="203"/>
      <c r="G15669" s="203"/>
      <c r="H15669" s="412"/>
      <c r="I15669" s="70"/>
    </row>
    <row r="15670" spans="1:9" hidden="1" x14ac:dyDescent="0.25">
      <c r="A15670" s="224"/>
      <c r="B15670" s="56"/>
      <c r="C15670" s="56"/>
      <c r="D15670" s="105"/>
      <c r="E15670" s="66"/>
      <c r="F15670" s="76"/>
      <c r="G15670" s="63"/>
      <c r="H15670" s="64"/>
      <c r="I15670" s="70"/>
    </row>
    <row r="15671" spans="1:9" hidden="1" x14ac:dyDescent="0.25">
      <c r="A15671" s="224"/>
      <c r="B15671" s="56"/>
      <c r="C15671" s="81"/>
      <c r="D15671" s="57"/>
      <c r="E15671" s="66"/>
      <c r="F15671" s="76"/>
      <c r="G15671" s="63"/>
      <c r="H15671" s="64"/>
      <c r="I15671" s="70"/>
    </row>
    <row r="15672" spans="1:9" hidden="1" x14ac:dyDescent="0.25">
      <c r="A15672" s="224"/>
      <c r="B15672" s="56"/>
      <c r="C15672" s="56"/>
      <c r="D15672" s="57"/>
      <c r="E15672" s="66"/>
      <c r="F15672" s="62"/>
      <c r="G15672" s="63"/>
      <c r="H15672" s="64"/>
      <c r="I15672" s="70"/>
    </row>
    <row r="15673" spans="1:9" hidden="1" x14ac:dyDescent="0.25">
      <c r="A15673" s="224"/>
      <c r="B15673" s="56"/>
      <c r="C15673" s="56"/>
      <c r="D15673" s="105"/>
      <c r="E15673" s="66"/>
      <c r="F15673" s="203"/>
      <c r="G15673" s="203"/>
      <c r="H15673" s="64"/>
      <c r="I15673" s="70"/>
    </row>
    <row r="15674" spans="1:9" hidden="1" x14ac:dyDescent="0.25">
      <c r="A15674" s="224"/>
      <c r="B15674" s="56"/>
      <c r="C15674" s="56"/>
      <c r="D15674" s="105"/>
      <c r="E15674" s="66"/>
      <c r="F15674" s="76"/>
      <c r="G15674" s="63"/>
      <c r="H15674" s="64"/>
      <c r="I15674" s="70"/>
    </row>
    <row r="15675" spans="1:9" hidden="1" x14ac:dyDescent="0.25">
      <c r="A15675" s="224"/>
      <c r="B15675" s="60"/>
      <c r="C15675" s="151"/>
      <c r="D15675" s="105"/>
      <c r="E15675" s="66"/>
      <c r="F15675" s="246"/>
      <c r="G15675" s="63"/>
      <c r="H15675" s="106"/>
      <c r="I15675" s="56"/>
    </row>
    <row r="15676" spans="1:9" hidden="1" x14ac:dyDescent="0.25">
      <c r="A15676" s="224"/>
      <c r="B15676" s="56"/>
      <c r="C15676" s="56"/>
      <c r="D15676" s="56"/>
      <c r="E15676" s="72"/>
      <c r="F15676" s="76"/>
      <c r="G15676" s="203"/>
      <c r="H15676" s="106"/>
      <c r="I15676" s="56"/>
    </row>
    <row r="15677" spans="1:9" hidden="1" x14ac:dyDescent="0.25">
      <c r="A15677" s="224"/>
      <c r="B15677" s="56"/>
      <c r="C15677" s="56"/>
      <c r="D15677" s="56"/>
      <c r="E15677" s="72"/>
      <c r="F15677" s="203"/>
      <c r="G15677" s="63"/>
      <c r="H15677" s="106"/>
      <c r="I15677" s="56"/>
    </row>
    <row r="15678" spans="1:9" hidden="1" x14ac:dyDescent="0.25">
      <c r="A15678" s="224"/>
      <c r="B15678" s="56"/>
      <c r="C15678" s="81"/>
      <c r="D15678" s="105"/>
      <c r="E15678" s="66"/>
      <c r="F15678" s="203"/>
      <c r="G15678" s="63"/>
      <c r="H15678" s="106"/>
      <c r="I15678" s="56"/>
    </row>
    <row r="15679" spans="1:9" hidden="1" x14ac:dyDescent="0.25">
      <c r="A15679" s="224"/>
      <c r="B15679" s="56"/>
      <c r="C15679" s="56"/>
      <c r="D15679" s="105"/>
      <c r="E15679" s="66"/>
      <c r="F15679" s="203"/>
      <c r="G15679" s="203"/>
      <c r="H15679" s="106"/>
      <c r="I15679" s="56"/>
    </row>
    <row r="15680" spans="1:9" hidden="1" x14ac:dyDescent="0.25">
      <c r="A15680" s="224"/>
      <c r="B15680" s="56"/>
      <c r="C15680" s="56"/>
      <c r="D15680" s="56"/>
      <c r="E15680" s="56"/>
      <c r="F15680" s="56"/>
      <c r="G15680" s="63"/>
      <c r="H15680" s="106"/>
      <c r="I15680" s="56"/>
    </row>
    <row r="15681" spans="1:9" hidden="1" x14ac:dyDescent="0.25">
      <c r="A15681" s="224"/>
      <c r="B15681" s="56"/>
      <c r="C15681" s="56"/>
      <c r="D15681" s="57"/>
      <c r="E15681" s="86"/>
      <c r="F15681" s="62"/>
      <c r="G15681" s="203"/>
      <c r="H15681" s="106"/>
      <c r="I15681" s="56"/>
    </row>
    <row r="15682" spans="1:9" hidden="1" x14ac:dyDescent="0.25">
      <c r="A15682" s="224"/>
      <c r="B15682" s="56"/>
      <c r="C15682" s="56"/>
      <c r="D15682" s="105"/>
      <c r="E15682" s="66"/>
      <c r="F15682" s="203"/>
      <c r="G15682" s="63"/>
      <c r="H15682" s="64"/>
      <c r="I15682" s="70"/>
    </row>
    <row r="15683" spans="1:9" hidden="1" x14ac:dyDescent="0.25">
      <c r="A15683" s="224"/>
      <c r="B15683" s="55"/>
      <c r="C15683" s="75"/>
      <c r="D15683" s="105"/>
      <c r="E15683" s="66"/>
      <c r="F15683" s="203"/>
      <c r="G15683" s="63"/>
      <c r="H15683" s="64"/>
      <c r="I15683" s="70"/>
    </row>
    <row r="15684" spans="1:9" hidden="1" x14ac:dyDescent="0.25">
      <c r="A15684" s="224"/>
      <c r="B15684" s="60"/>
      <c r="C15684" s="107"/>
      <c r="D15684" s="105"/>
      <c r="E15684" s="66"/>
      <c r="F15684" s="203"/>
      <c r="G15684" s="203"/>
      <c r="H15684" s="106"/>
      <c r="I15684" s="70"/>
    </row>
    <row r="15685" spans="1:9" hidden="1" x14ac:dyDescent="0.25">
      <c r="A15685" s="224"/>
      <c r="B15685" s="56"/>
      <c r="C15685" s="56"/>
      <c r="D15685" s="57"/>
      <c r="E15685" s="86"/>
      <c r="F15685" s="62"/>
      <c r="G15685" s="203"/>
      <c r="H15685" s="106"/>
      <c r="I15685" s="70"/>
    </row>
    <row r="15686" spans="1:9" hidden="1" x14ac:dyDescent="0.25">
      <c r="A15686" s="224"/>
      <c r="B15686" s="55"/>
      <c r="C15686" s="72"/>
      <c r="D15686" s="57"/>
      <c r="E15686" s="66"/>
      <c r="F15686" s="76"/>
      <c r="G15686" s="63"/>
      <c r="H15686" s="64"/>
      <c r="I15686" s="70"/>
    </row>
    <row r="15687" spans="1:9" hidden="1" x14ac:dyDescent="0.25">
      <c r="A15687" s="224"/>
      <c r="B15687" s="56"/>
      <c r="C15687" s="56"/>
      <c r="D15687" s="105"/>
      <c r="E15687" s="66"/>
      <c r="F15687" s="203"/>
      <c r="G15687" s="63"/>
      <c r="H15687" s="106"/>
      <c r="I15687" s="70"/>
    </row>
    <row r="15688" spans="1:9" hidden="1" x14ac:dyDescent="0.25">
      <c r="A15688" s="224"/>
      <c r="B15688" s="56"/>
      <c r="C15688" s="74"/>
      <c r="D15688" s="57"/>
      <c r="E15688" s="66"/>
      <c r="F15688" s="62"/>
      <c r="G15688" s="63"/>
      <c r="H15688" s="106"/>
      <c r="I15688" s="70"/>
    </row>
    <row r="15689" spans="1:9" hidden="1" x14ac:dyDescent="0.25">
      <c r="A15689" s="224"/>
      <c r="B15689" s="55"/>
      <c r="C15689" s="75"/>
      <c r="D15689" s="57"/>
      <c r="E15689" s="66"/>
      <c r="F15689" s="76"/>
      <c r="G15689" s="63"/>
      <c r="H15689" s="64"/>
      <c r="I15689" s="64"/>
    </row>
    <row r="15690" spans="1:9" hidden="1" x14ac:dyDescent="0.25">
      <c r="A15690" s="224"/>
      <c r="B15690" s="56"/>
      <c r="C15690" s="56"/>
      <c r="D15690" s="105"/>
      <c r="E15690" s="66"/>
      <c r="F15690" s="62"/>
      <c r="G15690" s="63"/>
      <c r="H15690" s="106"/>
      <c r="I15690" s="64"/>
    </row>
    <row r="15691" spans="1:9" hidden="1" x14ac:dyDescent="0.25">
      <c r="A15691" s="224"/>
      <c r="B15691" s="56"/>
      <c r="C15691" s="56"/>
      <c r="D15691" s="105"/>
      <c r="E15691" s="66"/>
      <c r="F15691" s="246"/>
      <c r="G15691" s="63"/>
      <c r="H15691" s="64"/>
      <c r="I15691" s="70"/>
    </row>
    <row r="15692" spans="1:9" hidden="1" x14ac:dyDescent="0.25">
      <c r="A15692" s="224"/>
      <c r="B15692" s="60"/>
      <c r="C15692" s="107"/>
      <c r="D15692" s="105"/>
      <c r="E15692" s="66"/>
      <c r="F15692" s="203"/>
      <c r="G15692" s="63"/>
      <c r="H15692" s="64"/>
      <c r="I15692" s="70"/>
    </row>
    <row r="15693" spans="1:9" hidden="1" x14ac:dyDescent="0.25">
      <c r="A15693" s="224"/>
      <c r="B15693" s="56"/>
      <c r="C15693" s="56"/>
      <c r="D15693" s="57"/>
      <c r="E15693" s="86"/>
      <c r="F15693" s="62"/>
      <c r="G15693" s="203"/>
      <c r="H15693" s="106"/>
      <c r="I15693" s="70"/>
    </row>
    <row r="15694" spans="1:9" hidden="1" x14ac:dyDescent="0.25">
      <c r="A15694" s="224"/>
      <c r="B15694" s="56"/>
      <c r="C15694" s="75"/>
      <c r="D15694" s="57"/>
      <c r="E15694" s="86"/>
      <c r="F15694" s="62"/>
      <c r="G15694" s="203"/>
      <c r="H15694" s="64"/>
      <c r="I15694" s="70"/>
    </row>
    <row r="15695" spans="1:9" hidden="1" x14ac:dyDescent="0.25">
      <c r="A15695" s="224"/>
      <c r="B15695" s="56"/>
      <c r="C15695" s="75"/>
      <c r="D15695" s="57"/>
      <c r="E15695" s="66"/>
      <c r="F15695" s="203"/>
      <c r="G15695" s="63"/>
      <c r="H15695" s="64"/>
      <c r="I15695" s="70"/>
    </row>
    <row r="15696" spans="1:9" hidden="1" x14ac:dyDescent="0.25">
      <c r="A15696" s="224"/>
      <c r="B15696" s="56"/>
      <c r="C15696" s="75"/>
      <c r="D15696" s="57"/>
      <c r="E15696" s="66"/>
      <c r="F15696" s="203"/>
      <c r="G15696" s="63"/>
      <c r="H15696" s="64"/>
      <c r="I15696" s="70"/>
    </row>
    <row r="15697" spans="1:9" hidden="1" x14ac:dyDescent="0.25">
      <c r="A15697" s="224"/>
      <c r="B15697" s="56"/>
      <c r="C15697" s="56"/>
      <c r="D15697" s="57"/>
      <c r="E15697" s="66"/>
      <c r="F15697" s="62"/>
      <c r="G15697" s="63"/>
      <c r="H15697" s="64"/>
      <c r="I15697" s="70"/>
    </row>
    <row r="15698" spans="1:9" hidden="1" x14ac:dyDescent="0.25">
      <c r="A15698" s="224"/>
      <c r="B15698" s="56"/>
      <c r="C15698" s="178"/>
      <c r="D15698" s="105"/>
      <c r="E15698" s="66"/>
      <c r="F15698" s="246"/>
      <c r="G15698" s="63"/>
      <c r="H15698" s="64"/>
      <c r="I15698" s="70"/>
    </row>
    <row r="15699" spans="1:9" hidden="1" x14ac:dyDescent="0.25">
      <c r="A15699" s="224"/>
      <c r="B15699" s="56"/>
      <c r="C15699" s="56"/>
      <c r="D15699" s="56"/>
      <c r="E15699" s="56"/>
      <c r="F15699" s="58"/>
      <c r="G15699" s="63"/>
      <c r="H15699" s="64"/>
      <c r="I15699" s="70"/>
    </row>
    <row r="15700" spans="1:9" hidden="1" x14ac:dyDescent="0.25">
      <c r="A15700" s="224"/>
      <c r="B15700" s="56"/>
      <c r="C15700" s="56"/>
      <c r="D15700" s="105"/>
      <c r="E15700" s="66"/>
      <c r="F15700" s="203"/>
      <c r="G15700" s="63"/>
      <c r="H15700" s="64"/>
      <c r="I15700" s="70"/>
    </row>
    <row r="15701" spans="1:9" hidden="1" x14ac:dyDescent="0.25">
      <c r="A15701" s="224"/>
      <c r="B15701" s="56"/>
      <c r="C15701" s="56"/>
      <c r="D15701" s="57"/>
      <c r="E15701" s="66"/>
      <c r="F15701" s="76"/>
      <c r="G15701" s="63"/>
      <c r="H15701" s="64"/>
      <c r="I15701" s="70"/>
    </row>
    <row r="15702" spans="1:9" hidden="1" x14ac:dyDescent="0.25">
      <c r="A15702" s="224"/>
      <c r="B15702" s="56"/>
      <c r="C15702" s="65"/>
      <c r="D15702" s="105"/>
      <c r="E15702" s="66"/>
      <c r="F15702" s="203"/>
      <c r="G15702" s="203"/>
      <c r="H15702" s="64"/>
      <c r="I15702" s="70"/>
    </row>
    <row r="15703" spans="1:9" hidden="1" x14ac:dyDescent="0.25">
      <c r="A15703" s="224"/>
      <c r="B15703" s="55"/>
      <c r="C15703" s="55"/>
      <c r="D15703" s="105"/>
      <c r="E15703" s="66"/>
      <c r="F15703" s="203"/>
      <c r="G15703" s="203"/>
      <c r="H15703" s="64"/>
      <c r="I15703" s="70"/>
    </row>
    <row r="15704" spans="1:9" hidden="1" x14ac:dyDescent="0.25">
      <c r="A15704" s="224"/>
      <c r="B15704" s="56"/>
      <c r="C15704" s="71"/>
      <c r="D15704" s="57"/>
      <c r="E15704" s="66"/>
      <c r="F15704" s="63"/>
      <c r="G15704" s="63"/>
      <c r="H15704" s="64"/>
      <c r="I15704" s="70"/>
    </row>
    <row r="15705" spans="1:9" hidden="1" x14ac:dyDescent="0.25">
      <c r="A15705" s="224"/>
      <c r="B15705" s="56"/>
      <c r="C15705" s="71"/>
      <c r="D15705" s="57"/>
      <c r="E15705" s="66"/>
      <c r="F15705" s="59"/>
      <c r="G15705" s="63"/>
      <c r="H15705" s="64"/>
      <c r="I15705" s="70"/>
    </row>
    <row r="15706" spans="1:9" hidden="1" x14ac:dyDescent="0.25">
      <c r="A15706" s="224"/>
      <c r="B15706" s="55"/>
      <c r="C15706" s="71"/>
      <c r="D15706" s="57"/>
      <c r="E15706" s="66"/>
      <c r="F15706" s="76"/>
      <c r="G15706" s="63"/>
      <c r="H15706" s="64"/>
      <c r="I15706" s="70"/>
    </row>
    <row r="15707" spans="1:9" hidden="1" x14ac:dyDescent="0.25">
      <c r="A15707" s="224"/>
      <c r="B15707" s="56"/>
      <c r="C15707" s="56"/>
      <c r="D15707" s="105"/>
      <c r="E15707" s="66"/>
      <c r="F15707" s="246"/>
      <c r="G15707" s="63"/>
      <c r="H15707" s="64"/>
      <c r="I15707" s="70"/>
    </row>
    <row r="15708" spans="1:9" hidden="1" x14ac:dyDescent="0.25">
      <c r="A15708" s="224"/>
      <c r="B15708" s="56"/>
      <c r="C15708" s="178"/>
      <c r="D15708" s="105"/>
      <c r="E15708" s="66"/>
      <c r="F15708" s="246"/>
      <c r="G15708" s="203"/>
      <c r="H15708" s="64"/>
      <c r="I15708" s="70"/>
    </row>
    <row r="15709" spans="1:9" hidden="1" x14ac:dyDescent="0.25">
      <c r="A15709" s="224"/>
      <c r="B15709" s="56"/>
      <c r="C15709" s="56"/>
      <c r="D15709" s="56"/>
      <c r="E15709" s="72"/>
      <c r="F15709" s="76"/>
      <c r="G15709" s="86"/>
      <c r="H15709" s="64"/>
      <c r="I15709" s="70"/>
    </row>
    <row r="15710" spans="1:9" hidden="1" x14ac:dyDescent="0.25">
      <c r="A15710" s="224"/>
      <c r="B15710" s="56"/>
      <c r="C15710" s="56"/>
      <c r="D15710" s="105"/>
      <c r="E15710" s="66"/>
      <c r="F15710" s="203"/>
      <c r="G15710" s="203"/>
      <c r="H15710" s="266"/>
      <c r="I15710" s="70"/>
    </row>
    <row r="15711" spans="1:9" hidden="1" x14ac:dyDescent="0.25">
      <c r="A15711" s="224"/>
      <c r="B15711" s="56"/>
      <c r="C15711" s="56"/>
      <c r="D15711" s="56"/>
      <c r="E15711" s="72"/>
      <c r="F15711" s="76"/>
      <c r="G15711" s="63"/>
      <c r="H15711" s="412"/>
      <c r="I15711" s="70"/>
    </row>
    <row r="15712" spans="1:9" hidden="1" x14ac:dyDescent="0.25">
      <c r="A15712" s="224"/>
      <c r="B15712" s="56"/>
      <c r="C15712" s="56"/>
      <c r="D15712" s="56"/>
      <c r="E15712" s="72"/>
      <c r="F15712" s="76"/>
      <c r="G15712" s="203"/>
      <c r="H15712" s="106"/>
      <c r="I15712" s="70"/>
    </row>
    <row r="15713" spans="1:9" hidden="1" x14ac:dyDescent="0.25">
      <c r="A15713" s="224"/>
      <c r="B15713" s="71"/>
      <c r="C15713" s="75"/>
      <c r="D15713" s="57"/>
      <c r="E15713" s="86"/>
      <c r="F15713" s="62"/>
      <c r="G15713" s="203"/>
      <c r="H15713" s="106"/>
      <c r="I15713" s="70"/>
    </row>
    <row r="15714" spans="1:9" hidden="1" x14ac:dyDescent="0.25">
      <c r="A15714" s="224"/>
      <c r="B15714" s="56"/>
      <c r="C15714" s="56"/>
      <c r="D15714" s="56"/>
      <c r="E15714" s="72"/>
      <c r="F15714" s="203"/>
      <c r="G15714" s="63"/>
      <c r="H15714" s="64"/>
      <c r="I15714" s="70"/>
    </row>
    <row r="15715" spans="1:9" hidden="1" x14ac:dyDescent="0.25">
      <c r="A15715" s="224"/>
      <c r="B15715" s="56"/>
      <c r="C15715" s="81"/>
      <c r="D15715" s="105"/>
      <c r="E15715" s="66"/>
      <c r="F15715" s="203"/>
      <c r="G15715" s="63"/>
      <c r="H15715" s="106"/>
      <c r="I15715" s="70"/>
    </row>
    <row r="15716" spans="1:9" hidden="1" x14ac:dyDescent="0.25">
      <c r="A15716" s="224"/>
      <c r="B15716" s="55"/>
      <c r="C15716" s="75"/>
      <c r="D15716" s="57"/>
      <c r="E15716" s="66"/>
      <c r="F15716" s="76"/>
      <c r="G15716" s="203"/>
      <c r="H15716" s="106"/>
      <c r="I15716" s="70"/>
    </row>
    <row r="15717" spans="1:9" hidden="1" x14ac:dyDescent="0.25">
      <c r="A15717" s="224"/>
      <c r="B15717" s="55"/>
      <c r="C15717" s="75"/>
      <c r="D15717" s="57"/>
      <c r="E15717" s="66"/>
      <c r="F15717" s="76"/>
      <c r="G15717" s="63"/>
      <c r="H15717" s="266"/>
      <c r="I15717" s="64"/>
    </row>
    <row r="15718" spans="1:9" hidden="1" x14ac:dyDescent="0.25">
      <c r="A15718" s="224"/>
      <c r="B15718" s="56"/>
      <c r="C15718" s="56"/>
      <c r="D15718" s="105"/>
      <c r="E15718" s="66"/>
      <c r="F15718" s="246"/>
      <c r="G15718" s="63"/>
      <c r="H15718" s="106"/>
      <c r="I15718" s="64"/>
    </row>
    <row r="15719" spans="1:9" hidden="1" x14ac:dyDescent="0.25">
      <c r="A15719" s="224"/>
      <c r="B15719" s="56"/>
      <c r="C15719" s="56"/>
      <c r="D15719" s="105"/>
      <c r="E15719" s="66"/>
      <c r="F15719" s="203"/>
      <c r="G15719" s="63"/>
      <c r="H15719" s="64"/>
      <c r="I15719" s="70"/>
    </row>
    <row r="15720" spans="1:9" hidden="1" x14ac:dyDescent="0.25">
      <c r="A15720" s="224"/>
      <c r="B15720" s="56"/>
      <c r="C15720" s="56"/>
      <c r="D15720" s="57"/>
      <c r="E15720" s="86"/>
      <c r="F15720" s="62"/>
      <c r="G15720" s="203"/>
      <c r="H15720" s="106"/>
      <c r="I15720" s="70"/>
    </row>
    <row r="15721" spans="1:9" hidden="1" x14ac:dyDescent="0.25">
      <c r="A15721" s="224"/>
      <c r="B15721" s="56"/>
      <c r="C15721" s="56"/>
      <c r="D15721" s="105"/>
      <c r="E15721" s="66"/>
      <c r="F15721" s="203"/>
      <c r="G15721" s="63"/>
      <c r="H15721" s="64"/>
      <c r="I15721" s="70"/>
    </row>
    <row r="15722" spans="1:9" hidden="1" x14ac:dyDescent="0.25">
      <c r="A15722" s="224"/>
      <c r="B15722" s="56"/>
      <c r="C15722" s="56"/>
      <c r="D15722" s="56"/>
      <c r="E15722" s="56"/>
      <c r="F15722" s="58"/>
      <c r="G15722" s="63"/>
      <c r="H15722" s="64"/>
      <c r="I15722" s="70"/>
    </row>
    <row r="15723" spans="1:9" hidden="1" x14ac:dyDescent="0.25">
      <c r="A15723" s="224"/>
      <c r="B15723" s="56"/>
      <c r="C15723" s="56"/>
      <c r="D15723" s="57"/>
      <c r="E15723" s="86"/>
      <c r="F15723" s="62"/>
      <c r="G15723" s="203"/>
      <c r="H15723" s="106"/>
      <c r="I15723" s="70"/>
    </row>
    <row r="15724" spans="1:9" hidden="1" x14ac:dyDescent="0.25">
      <c r="A15724" s="224"/>
      <c r="B15724" s="56"/>
      <c r="C15724" s="75"/>
      <c r="D15724" s="57"/>
      <c r="E15724" s="86"/>
      <c r="F15724" s="62"/>
      <c r="G15724" s="203"/>
      <c r="H15724" s="64"/>
      <c r="I15724" s="70"/>
    </row>
    <row r="15725" spans="1:9" hidden="1" x14ac:dyDescent="0.25">
      <c r="A15725" s="224"/>
      <c r="B15725" s="56"/>
      <c r="C15725" s="74"/>
      <c r="D15725" s="57"/>
      <c r="E15725" s="66"/>
      <c r="F15725" s="62"/>
      <c r="G15725" s="63"/>
      <c r="H15725" s="64"/>
      <c r="I15725" s="70"/>
    </row>
    <row r="15726" spans="1:9" hidden="1" x14ac:dyDescent="0.25">
      <c r="A15726" s="224"/>
      <c r="B15726" s="55"/>
      <c r="C15726" s="75"/>
      <c r="D15726" s="57"/>
      <c r="E15726" s="66"/>
      <c r="F15726" s="76"/>
      <c r="G15726" s="63"/>
      <c r="H15726" s="64"/>
      <c r="I15726" s="70"/>
    </row>
    <row r="15727" spans="1:9" hidden="1" x14ac:dyDescent="0.25">
      <c r="A15727" s="224"/>
      <c r="B15727" s="56"/>
      <c r="C15727" s="75"/>
      <c r="D15727" s="57"/>
      <c r="E15727" s="66"/>
      <c r="F15727" s="203"/>
      <c r="G15727" s="63"/>
      <c r="H15727" s="64"/>
      <c r="I15727" s="70"/>
    </row>
    <row r="15728" spans="1:9" hidden="1" x14ac:dyDescent="0.25">
      <c r="A15728" s="224"/>
      <c r="B15728" s="56"/>
      <c r="C15728" s="56"/>
      <c r="D15728" s="105"/>
      <c r="E15728" s="66"/>
      <c r="F15728" s="246"/>
      <c r="G15728" s="63"/>
      <c r="H15728" s="64"/>
      <c r="I15728" s="70"/>
    </row>
    <row r="15729" spans="1:9" hidden="1" x14ac:dyDescent="0.25">
      <c r="A15729" s="224"/>
      <c r="B15729" s="65"/>
      <c r="C15729" s="81"/>
      <c r="D15729" s="57"/>
      <c r="E15729" s="66"/>
      <c r="F15729" s="62"/>
      <c r="G15729" s="203"/>
      <c r="H15729" s="64"/>
      <c r="I15729" s="70"/>
    </row>
    <row r="15730" spans="1:9" hidden="1" x14ac:dyDescent="0.25">
      <c r="A15730" s="224"/>
      <c r="B15730" s="55"/>
      <c r="C15730" s="75"/>
      <c r="D15730" s="57"/>
      <c r="E15730" s="66"/>
      <c r="F15730" s="76"/>
      <c r="G15730" s="203"/>
      <c r="H15730" s="64"/>
      <c r="I15730" s="70"/>
    </row>
    <row r="15731" spans="1:9" hidden="1" x14ac:dyDescent="0.25">
      <c r="A15731" s="224"/>
      <c r="B15731" s="68"/>
      <c r="C15731" s="56"/>
      <c r="D15731" s="57"/>
      <c r="E15731" s="66"/>
      <c r="F15731" s="63"/>
      <c r="G15731" s="63"/>
      <c r="H15731" s="64"/>
      <c r="I15731" s="70"/>
    </row>
    <row r="15732" spans="1:9" hidden="1" x14ac:dyDescent="0.25">
      <c r="A15732" s="224"/>
      <c r="B15732" s="55"/>
      <c r="C15732" s="56"/>
      <c r="D15732" s="105"/>
      <c r="E15732" s="66"/>
      <c r="F15732" s="203"/>
      <c r="G15732" s="203"/>
      <c r="H15732" s="64"/>
      <c r="I15732" s="70"/>
    </row>
    <row r="15733" spans="1:9" hidden="1" x14ac:dyDescent="0.25">
      <c r="A15733" s="224"/>
      <c r="B15733" s="56"/>
      <c r="C15733" s="56"/>
      <c r="D15733" s="57"/>
      <c r="E15733" s="66"/>
      <c r="F15733" s="76"/>
      <c r="G15733" s="203"/>
      <c r="H15733" s="266"/>
      <c r="I15733" s="70"/>
    </row>
    <row r="15734" spans="1:9" hidden="1" x14ac:dyDescent="0.25">
      <c r="A15734" s="224"/>
      <c r="B15734" s="55"/>
      <c r="C15734" s="56"/>
      <c r="D15734" s="57"/>
      <c r="E15734" s="66"/>
      <c r="F15734" s="76"/>
      <c r="G15734" s="63"/>
      <c r="H15734" s="266"/>
      <c r="I15734" s="70"/>
    </row>
    <row r="15735" spans="1:9" hidden="1" x14ac:dyDescent="0.25">
      <c r="A15735" s="224"/>
      <c r="B15735" s="56"/>
      <c r="C15735" s="56"/>
      <c r="D15735" s="105"/>
      <c r="E15735" s="66"/>
      <c r="F15735" s="246"/>
      <c r="G15735" s="203"/>
      <c r="H15735" s="64"/>
      <c r="I15735" s="70"/>
    </row>
    <row r="15736" spans="1:9" hidden="1" x14ac:dyDescent="0.25">
      <c r="A15736" s="224"/>
      <c r="B15736" s="414"/>
      <c r="C15736" s="414"/>
      <c r="D15736" s="415"/>
      <c r="E15736" s="464"/>
      <c r="F15736" s="417"/>
      <c r="G15736" s="417"/>
      <c r="H15736" s="64"/>
      <c r="I15736" s="70"/>
    </row>
    <row r="15737" spans="1:9" hidden="1" x14ac:dyDescent="0.25">
      <c r="A15737" s="224"/>
      <c r="B15737" s="56"/>
      <c r="C15737" s="56"/>
      <c r="D15737" s="105"/>
      <c r="E15737" s="66"/>
      <c r="F15737" s="62"/>
      <c r="G15737" s="63"/>
      <c r="H15737" s="457"/>
      <c r="I15737" s="70"/>
    </row>
    <row r="15738" spans="1:9" hidden="1" x14ac:dyDescent="0.25">
      <c r="A15738" s="224"/>
      <c r="B15738" s="55"/>
      <c r="C15738" s="75"/>
      <c r="D15738" s="105"/>
      <c r="E15738" s="66"/>
      <c r="F15738" s="203"/>
      <c r="G15738" s="203"/>
      <c r="H15738" s="106"/>
      <c r="I15738" s="70"/>
    </row>
    <row r="15739" spans="1:9" hidden="1" x14ac:dyDescent="0.25">
      <c r="A15739" s="224"/>
      <c r="B15739" s="55"/>
      <c r="C15739" s="75"/>
      <c r="D15739" s="105"/>
      <c r="E15739" s="66"/>
      <c r="F15739" s="203"/>
      <c r="G15739" s="203"/>
      <c r="H15739" s="106"/>
      <c r="I15739" s="70"/>
    </row>
    <row r="15740" spans="1:9" hidden="1" x14ac:dyDescent="0.25">
      <c r="A15740" s="224"/>
      <c r="B15740" s="56"/>
      <c r="C15740" s="56"/>
      <c r="D15740" s="105"/>
      <c r="E15740" s="66"/>
      <c r="F15740" s="203"/>
      <c r="G15740" s="63"/>
      <c r="H15740" s="106"/>
      <c r="I15740" s="70"/>
    </row>
    <row r="15741" spans="1:9" hidden="1" x14ac:dyDescent="0.25">
      <c r="A15741" s="224"/>
      <c r="B15741" s="56"/>
      <c r="C15741" s="56"/>
      <c r="D15741" s="105"/>
      <c r="E15741" s="66"/>
      <c r="F15741" s="203"/>
      <c r="G15741" s="63"/>
      <c r="H15741" s="106"/>
      <c r="I15741" s="70"/>
    </row>
    <row r="15742" spans="1:9" hidden="1" x14ac:dyDescent="0.25">
      <c r="A15742" s="224"/>
      <c r="B15742" s="56"/>
      <c r="C15742" s="56"/>
      <c r="D15742" s="105"/>
      <c r="E15742" s="66"/>
      <c r="F15742" s="62"/>
      <c r="G15742" s="63"/>
      <c r="H15742" s="106"/>
      <c r="I15742" s="70"/>
    </row>
    <row r="15743" spans="1:9" hidden="1" x14ac:dyDescent="0.25">
      <c r="A15743" s="224"/>
      <c r="B15743" s="56"/>
      <c r="C15743" s="56"/>
      <c r="D15743" s="105"/>
      <c r="E15743" s="66"/>
      <c r="F15743" s="246"/>
      <c r="G15743" s="63"/>
      <c r="H15743" s="64"/>
      <c r="I15743" s="64"/>
    </row>
    <row r="15744" spans="1:9" hidden="1" x14ac:dyDescent="0.25">
      <c r="A15744" s="224"/>
      <c r="B15744" s="56"/>
      <c r="C15744" s="56"/>
      <c r="D15744" s="56"/>
      <c r="E15744" s="72"/>
      <c r="F15744" s="203"/>
      <c r="G15744" s="203"/>
      <c r="H15744" s="64"/>
      <c r="I15744" s="70"/>
    </row>
    <row r="15745" spans="1:9" hidden="1" x14ac:dyDescent="0.25">
      <c r="A15745" s="224"/>
      <c r="B15745" s="56"/>
      <c r="C15745" s="81"/>
      <c r="D15745" s="105"/>
      <c r="E15745" s="66"/>
      <c r="F15745" s="203"/>
      <c r="G15745" s="63"/>
      <c r="H15745" s="64"/>
      <c r="I15745" s="70"/>
    </row>
    <row r="15746" spans="1:9" hidden="1" x14ac:dyDescent="0.25">
      <c r="A15746" s="224"/>
      <c r="B15746" s="56"/>
      <c r="C15746" s="56"/>
      <c r="D15746" s="105"/>
      <c r="E15746" s="66"/>
      <c r="F15746" s="203"/>
      <c r="G15746" s="203"/>
      <c r="H15746" s="106"/>
      <c r="I15746" s="70"/>
    </row>
    <row r="15747" spans="1:9" hidden="1" x14ac:dyDescent="0.25">
      <c r="A15747" s="224"/>
      <c r="B15747" s="56"/>
      <c r="C15747" s="56"/>
      <c r="D15747" s="57"/>
      <c r="E15747" s="66"/>
      <c r="F15747" s="62"/>
      <c r="G15747" s="203"/>
      <c r="H15747" s="106"/>
      <c r="I15747" s="70"/>
    </row>
    <row r="15748" spans="1:9" hidden="1" x14ac:dyDescent="0.25">
      <c r="A15748" s="224"/>
      <c r="B15748" s="56"/>
      <c r="C15748" s="56"/>
      <c r="D15748" s="105"/>
      <c r="E15748" s="66"/>
      <c r="F15748" s="203"/>
      <c r="G15748" s="203"/>
      <c r="H15748" s="106"/>
      <c r="I15748" s="70"/>
    </row>
    <row r="15749" spans="1:9" hidden="1" x14ac:dyDescent="0.25">
      <c r="A15749" s="224"/>
      <c r="B15749" s="56"/>
      <c r="C15749" s="56"/>
      <c r="D15749" s="105"/>
      <c r="E15749" s="66"/>
      <c r="F15749" s="203"/>
      <c r="G15749" s="203"/>
      <c r="H15749" s="106"/>
      <c r="I15749" s="70"/>
    </row>
    <row r="15750" spans="1:9" hidden="1" x14ac:dyDescent="0.25">
      <c r="A15750" s="224"/>
      <c r="B15750" s="56"/>
      <c r="C15750" s="56"/>
      <c r="D15750" s="57"/>
      <c r="E15750" s="66"/>
      <c r="F15750" s="76"/>
      <c r="G15750" s="63"/>
      <c r="H15750" s="106"/>
      <c r="I15750" s="70"/>
    </row>
    <row r="15751" spans="1:9" hidden="1" x14ac:dyDescent="0.25">
      <c r="A15751" s="224"/>
      <c r="B15751" s="56"/>
      <c r="C15751" s="56"/>
      <c r="D15751" s="57"/>
      <c r="E15751" s="86"/>
      <c r="F15751" s="62"/>
      <c r="G15751" s="203"/>
      <c r="H15751" s="64"/>
      <c r="I15751" s="70"/>
    </row>
    <row r="15752" spans="1:9" hidden="1" x14ac:dyDescent="0.25">
      <c r="A15752" s="224"/>
      <c r="B15752" s="56"/>
      <c r="C15752" s="56"/>
      <c r="D15752" s="105"/>
      <c r="E15752" s="66"/>
      <c r="F15752" s="203"/>
      <c r="G15752" s="63"/>
      <c r="H15752" s="106"/>
      <c r="I15752" s="70"/>
    </row>
    <row r="15753" spans="1:9" hidden="1" x14ac:dyDescent="0.25">
      <c r="A15753" s="224"/>
      <c r="B15753" s="56"/>
      <c r="C15753" s="56"/>
      <c r="D15753" s="57"/>
      <c r="E15753" s="86"/>
      <c r="F15753" s="62"/>
      <c r="G15753" s="63"/>
      <c r="H15753" s="106"/>
      <c r="I15753" s="70"/>
    </row>
    <row r="15754" spans="1:9" hidden="1" x14ac:dyDescent="0.25">
      <c r="A15754" s="224"/>
      <c r="B15754" s="81"/>
      <c r="C15754" s="56"/>
      <c r="D15754" s="105"/>
      <c r="E15754" s="66"/>
      <c r="F15754" s="246"/>
      <c r="G15754" s="63"/>
      <c r="H15754" s="106"/>
      <c r="I15754" s="70"/>
    </row>
    <row r="15755" spans="1:9" hidden="1" x14ac:dyDescent="0.25">
      <c r="A15755" s="224"/>
      <c r="B15755" s="56"/>
      <c r="C15755" s="75"/>
      <c r="D15755" s="57"/>
      <c r="E15755" s="86"/>
      <c r="F15755" s="62"/>
      <c r="G15755" s="203"/>
      <c r="H15755" s="64"/>
      <c r="I15755" s="70"/>
    </row>
    <row r="15756" spans="1:9" hidden="1" x14ac:dyDescent="0.25">
      <c r="A15756" s="224"/>
      <c r="B15756" s="55"/>
      <c r="C15756" s="75"/>
      <c r="D15756" s="57"/>
      <c r="E15756" s="66"/>
      <c r="F15756" s="76"/>
      <c r="G15756" s="63"/>
      <c r="H15756" s="266"/>
      <c r="I15756" s="70"/>
    </row>
    <row r="15757" spans="1:9" hidden="1" x14ac:dyDescent="0.25">
      <c r="A15757" s="224"/>
      <c r="B15757" s="55"/>
      <c r="C15757" s="75"/>
      <c r="D15757" s="57"/>
      <c r="E15757" s="66"/>
      <c r="F15757" s="76"/>
      <c r="G15757" s="203"/>
      <c r="H15757" s="266"/>
      <c r="I15757" s="70"/>
    </row>
    <row r="15758" spans="1:9" hidden="1" x14ac:dyDescent="0.25">
      <c r="A15758" s="224"/>
      <c r="B15758" s="56"/>
      <c r="C15758" s="56"/>
      <c r="D15758" s="105"/>
      <c r="E15758" s="66"/>
      <c r="F15758" s="203"/>
      <c r="G15758" s="63"/>
      <c r="H15758" s="266"/>
      <c r="I15758" s="70"/>
    </row>
    <row r="15759" spans="1:9" hidden="1" x14ac:dyDescent="0.25">
      <c r="A15759" s="224"/>
      <c r="B15759" s="56"/>
      <c r="C15759" s="56"/>
      <c r="D15759" s="105"/>
      <c r="E15759" s="66"/>
      <c r="F15759" s="246"/>
      <c r="G15759" s="63"/>
      <c r="H15759" s="64"/>
      <c r="I15759" s="70"/>
    </row>
    <row r="15760" spans="1:9" hidden="1" x14ac:dyDescent="0.25">
      <c r="A15760" s="224"/>
      <c r="B15760" s="55"/>
      <c r="C15760" s="75"/>
      <c r="D15760" s="57"/>
      <c r="E15760" s="66"/>
      <c r="F15760" s="76"/>
      <c r="G15760" s="63"/>
      <c r="H15760" s="64"/>
      <c r="I15760" s="70"/>
    </row>
    <row r="15761" spans="1:9" hidden="1" x14ac:dyDescent="0.25">
      <c r="A15761" s="224"/>
      <c r="B15761" s="56"/>
      <c r="C15761" s="56"/>
      <c r="D15761" s="105"/>
      <c r="E15761" s="66"/>
      <c r="F15761" s="246"/>
      <c r="G15761" s="63"/>
      <c r="H15761" s="64"/>
      <c r="I15761" s="70"/>
    </row>
    <row r="15762" spans="1:9" hidden="1" x14ac:dyDescent="0.25">
      <c r="A15762" s="224"/>
      <c r="B15762" s="65"/>
      <c r="C15762" s="56"/>
      <c r="D15762" s="57"/>
      <c r="E15762" s="66"/>
      <c r="F15762" s="62"/>
      <c r="G15762" s="203"/>
      <c r="H15762" s="64"/>
      <c r="I15762" s="70"/>
    </row>
    <row r="15763" spans="1:9" hidden="1" x14ac:dyDescent="0.25">
      <c r="A15763" s="224"/>
      <c r="B15763" s="55"/>
      <c r="C15763" s="56"/>
      <c r="D15763" s="105"/>
      <c r="E15763" s="66"/>
      <c r="F15763" s="203"/>
      <c r="G15763" s="203"/>
      <c r="H15763" s="64"/>
      <c r="I15763" s="70"/>
    </row>
    <row r="15764" spans="1:9" hidden="1" x14ac:dyDescent="0.25">
      <c r="A15764" s="224"/>
      <c r="B15764" s="56"/>
      <c r="C15764" s="56"/>
      <c r="D15764" s="105"/>
      <c r="E15764" s="66"/>
      <c r="F15764" s="246"/>
      <c r="G15764" s="63"/>
      <c r="H15764" s="64"/>
      <c r="I15764" s="70"/>
    </row>
    <row r="15765" spans="1:9" hidden="1" x14ac:dyDescent="0.25">
      <c r="A15765" s="224"/>
      <c r="B15765" s="65"/>
      <c r="C15765" s="56"/>
      <c r="D15765" s="57"/>
      <c r="E15765" s="66"/>
      <c r="F15765" s="62"/>
      <c r="G15765" s="203"/>
      <c r="H15765" s="64"/>
      <c r="I15765" s="70"/>
    </row>
    <row r="15766" spans="1:9" hidden="1" x14ac:dyDescent="0.25">
      <c r="A15766" s="224"/>
      <c r="B15766" s="55"/>
      <c r="C15766" s="56"/>
      <c r="D15766" s="105"/>
      <c r="E15766" s="66"/>
      <c r="F15766" s="203"/>
      <c r="G15766" s="203"/>
      <c r="H15766" s="64"/>
      <c r="I15766" s="70"/>
    </row>
    <row r="15767" spans="1:9" hidden="1" x14ac:dyDescent="0.25">
      <c r="A15767" s="224"/>
      <c r="B15767" s="56"/>
      <c r="C15767" s="56"/>
      <c r="D15767" s="56"/>
      <c r="E15767" s="72"/>
      <c r="F15767" s="76"/>
      <c r="G15767" s="63"/>
      <c r="H15767" s="64"/>
      <c r="I15767" s="70"/>
    </row>
    <row r="15768" spans="1:9" hidden="1" x14ac:dyDescent="0.25">
      <c r="A15768" s="224"/>
      <c r="B15768" s="56"/>
      <c r="C15768" s="56"/>
      <c r="D15768" s="56"/>
      <c r="E15768" s="72"/>
      <c r="F15768" s="203"/>
      <c r="G15768" s="203"/>
      <c r="H15768" s="64"/>
      <c r="I15768" s="70"/>
    </row>
    <row r="15769" spans="1:9" hidden="1" x14ac:dyDescent="0.25">
      <c r="A15769" s="224"/>
      <c r="B15769" s="56"/>
      <c r="C15769" s="81"/>
      <c r="D15769" s="105"/>
      <c r="E15769" s="66"/>
      <c r="F15769" s="203"/>
      <c r="G15769" s="86"/>
      <c r="H15769" s="64"/>
      <c r="I15769" s="70"/>
    </row>
    <row r="15770" spans="1:9" hidden="1" x14ac:dyDescent="0.25">
      <c r="A15770" s="224"/>
      <c r="B15770" s="55"/>
      <c r="C15770" s="72"/>
      <c r="D15770" s="105"/>
      <c r="E15770" s="66"/>
      <c r="F15770" s="203"/>
      <c r="G15770" s="203"/>
      <c r="H15770" s="64"/>
      <c r="I15770" s="70"/>
    </row>
    <row r="15771" spans="1:9" hidden="1" x14ac:dyDescent="0.25">
      <c r="A15771" s="224"/>
      <c r="B15771" s="60"/>
      <c r="C15771" s="151"/>
      <c r="D15771" s="57"/>
      <c r="E15771" s="66"/>
      <c r="F15771" s="203"/>
      <c r="G15771" s="63"/>
      <c r="H15771" s="412"/>
      <c r="I15771" s="70"/>
    </row>
    <row r="15772" spans="1:9" hidden="1" x14ac:dyDescent="0.25">
      <c r="A15772" s="224"/>
      <c r="B15772" s="56"/>
      <c r="C15772" s="56"/>
      <c r="D15772" s="57"/>
      <c r="E15772" s="66"/>
      <c r="F15772" s="76"/>
      <c r="G15772" s="203"/>
      <c r="H15772" s="266"/>
      <c r="I15772" s="70"/>
    </row>
    <row r="15773" spans="1:9" hidden="1" x14ac:dyDescent="0.25">
      <c r="A15773" s="224"/>
      <c r="B15773" s="55"/>
      <c r="C15773" s="56"/>
      <c r="D15773" s="57"/>
      <c r="E15773" s="66"/>
      <c r="F15773" s="76"/>
      <c r="G15773" s="203"/>
      <c r="H15773" s="266"/>
      <c r="I15773" s="70"/>
    </row>
    <row r="15774" spans="1:9" hidden="1" x14ac:dyDescent="0.25">
      <c r="A15774" s="224"/>
      <c r="B15774" s="55"/>
      <c r="C15774" s="56"/>
      <c r="D15774" s="57"/>
      <c r="E15774" s="66"/>
      <c r="F15774" s="62"/>
      <c r="G15774" s="203"/>
      <c r="H15774" s="266"/>
      <c r="I15774" s="70"/>
    </row>
    <row r="15775" spans="1:9" hidden="1" x14ac:dyDescent="0.25">
      <c r="A15775" s="224"/>
      <c r="B15775" s="56"/>
      <c r="C15775" s="56"/>
      <c r="D15775" s="105"/>
      <c r="E15775" s="86"/>
      <c r="F15775" s="267"/>
      <c r="G15775" s="203"/>
      <c r="H15775" s="266"/>
      <c r="I15775" s="70"/>
    </row>
    <row r="15776" spans="1:9" hidden="1" x14ac:dyDescent="0.25">
      <c r="A15776" s="224"/>
      <c r="B15776" s="55"/>
      <c r="C15776" s="56"/>
      <c r="D15776" s="57"/>
      <c r="E15776" s="86"/>
      <c r="F15776" s="62"/>
      <c r="G15776" s="86"/>
      <c r="H15776" s="266"/>
      <c r="I15776" s="70"/>
    </row>
    <row r="15777" spans="1:9" hidden="1" x14ac:dyDescent="0.25">
      <c r="A15777" s="224"/>
      <c r="B15777" s="55"/>
      <c r="C15777" s="56"/>
      <c r="D15777" s="57"/>
      <c r="E15777" s="71"/>
      <c r="F15777" s="203"/>
      <c r="G15777" s="86"/>
      <c r="H15777" s="266"/>
      <c r="I15777" s="70"/>
    </row>
    <row r="15778" spans="1:9" hidden="1" x14ac:dyDescent="0.25">
      <c r="A15778" s="224"/>
      <c r="B15778" s="56"/>
      <c r="C15778" s="56"/>
      <c r="D15778" s="105"/>
      <c r="E15778" s="86"/>
      <c r="F15778" s="267"/>
      <c r="G15778" s="203"/>
      <c r="H15778" s="266"/>
      <c r="I15778" s="70"/>
    </row>
    <row r="15779" spans="1:9" hidden="1" x14ac:dyDescent="0.25">
      <c r="A15779" s="224"/>
      <c r="B15779" s="55"/>
      <c r="C15779" s="56"/>
      <c r="D15779" s="57"/>
      <c r="E15779" s="86"/>
      <c r="F15779" s="62"/>
      <c r="G15779" s="86"/>
      <c r="H15779" s="266"/>
      <c r="I15779" s="70"/>
    </row>
    <row r="15780" spans="1:9" hidden="1" x14ac:dyDescent="0.25">
      <c r="A15780" s="224"/>
      <c r="B15780" s="56"/>
      <c r="C15780" s="56"/>
      <c r="D15780" s="105"/>
      <c r="E15780" s="66"/>
      <c r="F15780" s="203"/>
      <c r="G15780" s="203"/>
      <c r="H15780" s="266"/>
      <c r="I15780" s="70"/>
    </row>
    <row r="15781" spans="1:9" hidden="1" x14ac:dyDescent="0.25">
      <c r="A15781" s="224"/>
      <c r="B15781" s="56"/>
      <c r="C15781" s="74"/>
      <c r="D15781" s="57"/>
      <c r="E15781" s="66"/>
      <c r="F15781" s="62"/>
      <c r="G15781" s="63"/>
      <c r="H15781" s="266"/>
      <c r="I15781" s="70"/>
    </row>
    <row r="15782" spans="1:9" hidden="1" x14ac:dyDescent="0.25">
      <c r="A15782" s="224"/>
      <c r="B15782" s="56"/>
      <c r="C15782" s="56"/>
      <c r="D15782" s="105"/>
      <c r="E15782" s="66"/>
      <c r="F15782" s="203"/>
      <c r="G15782" s="63"/>
      <c r="H15782" s="64"/>
      <c r="I15782" s="70"/>
    </row>
    <row r="15783" spans="1:9" hidden="1" x14ac:dyDescent="0.25">
      <c r="A15783" s="224"/>
      <c r="B15783" s="56"/>
      <c r="C15783" s="75"/>
      <c r="D15783" s="105"/>
      <c r="E15783" s="66"/>
      <c r="F15783" s="203"/>
      <c r="G15783" s="63"/>
      <c r="H15783" s="106"/>
      <c r="I15783" s="70"/>
    </row>
    <row r="15784" spans="1:9" hidden="1" x14ac:dyDescent="0.25">
      <c r="A15784" s="224"/>
      <c r="B15784" s="56"/>
      <c r="C15784" s="74"/>
      <c r="D15784" s="57"/>
      <c r="E15784" s="66"/>
      <c r="F15784" s="62"/>
      <c r="G15784" s="63"/>
      <c r="H15784" s="106"/>
      <c r="I15784" s="70"/>
    </row>
    <row r="15785" spans="1:9" hidden="1" x14ac:dyDescent="0.25">
      <c r="A15785" s="224"/>
      <c r="B15785" s="55"/>
      <c r="C15785" s="74"/>
      <c r="D15785" s="105"/>
      <c r="E15785" s="66"/>
      <c r="F15785" s="203"/>
      <c r="G15785" s="203"/>
      <c r="H15785" s="64"/>
      <c r="I15785" s="70"/>
    </row>
    <row r="15786" spans="1:9" hidden="1" x14ac:dyDescent="0.25">
      <c r="A15786" s="224"/>
      <c r="B15786" s="56"/>
      <c r="C15786" s="56"/>
      <c r="D15786" s="105"/>
      <c r="E15786" s="66"/>
      <c r="F15786" s="203"/>
      <c r="G15786" s="203"/>
      <c r="H15786" s="64"/>
      <c r="I15786" s="70"/>
    </row>
    <row r="15787" spans="1:9" hidden="1" x14ac:dyDescent="0.25">
      <c r="A15787" s="224"/>
      <c r="B15787" s="56"/>
      <c r="C15787" s="56"/>
      <c r="D15787" s="105"/>
      <c r="E15787" s="66"/>
      <c r="F15787" s="203"/>
      <c r="G15787" s="203"/>
      <c r="H15787" s="64"/>
      <c r="I15787" s="70"/>
    </row>
    <row r="15788" spans="1:9" hidden="1" x14ac:dyDescent="0.25">
      <c r="A15788" s="224"/>
      <c r="B15788" s="56"/>
      <c r="C15788" s="56"/>
      <c r="D15788" s="56"/>
      <c r="E15788" s="72"/>
      <c r="F15788" s="203"/>
      <c r="G15788" s="203"/>
      <c r="H15788" s="64"/>
      <c r="I15788" s="70"/>
    </row>
    <row r="15789" spans="1:9" hidden="1" x14ac:dyDescent="0.25">
      <c r="A15789" s="224"/>
      <c r="B15789" s="56"/>
      <c r="C15789" s="56"/>
      <c r="D15789" s="105"/>
      <c r="E15789" s="66"/>
      <c r="F15789" s="203"/>
      <c r="G15789" s="203"/>
      <c r="H15789" s="64"/>
      <c r="I15789" s="70"/>
    </row>
    <row r="15790" spans="1:9" hidden="1" x14ac:dyDescent="0.25">
      <c r="A15790" s="224"/>
      <c r="B15790" s="56"/>
      <c r="C15790" s="56"/>
      <c r="D15790" s="56"/>
      <c r="E15790" s="72"/>
      <c r="F15790" s="58"/>
      <c r="G15790" s="63"/>
      <c r="H15790" s="64"/>
      <c r="I15790" s="70"/>
    </row>
    <row r="15791" spans="1:9" hidden="1" x14ac:dyDescent="0.25">
      <c r="A15791" s="224"/>
      <c r="B15791" s="55"/>
      <c r="C15791" s="55"/>
      <c r="D15791" s="57"/>
      <c r="E15791" s="86"/>
      <c r="F15791" s="207"/>
      <c r="G15791" s="86"/>
      <c r="H15791" s="106"/>
      <c r="I15791" s="70"/>
    </row>
    <row r="15792" spans="1:9" hidden="1" x14ac:dyDescent="0.25">
      <c r="A15792" s="224"/>
      <c r="B15792" s="56"/>
      <c r="C15792" s="56"/>
      <c r="D15792" s="105"/>
      <c r="E15792" s="66"/>
      <c r="F15792" s="203"/>
      <c r="G15792" s="63"/>
      <c r="H15792" s="106"/>
      <c r="I15792" s="70"/>
    </row>
    <row r="15793" spans="1:9" hidden="1" x14ac:dyDescent="0.25">
      <c r="A15793" s="224"/>
      <c r="B15793" s="56"/>
      <c r="C15793" s="74"/>
      <c r="D15793" s="57"/>
      <c r="E15793" s="66"/>
      <c r="F15793" s="203"/>
      <c r="G15793" s="63"/>
      <c r="H15793" s="64"/>
      <c r="I15793" s="70"/>
    </row>
    <row r="15794" spans="1:9" hidden="1" x14ac:dyDescent="0.25">
      <c r="A15794" s="224"/>
      <c r="B15794" s="56"/>
      <c r="C15794" s="56"/>
      <c r="D15794" s="105"/>
      <c r="E15794" s="66"/>
      <c r="F15794" s="203"/>
      <c r="G15794" s="63"/>
      <c r="H15794" s="64"/>
      <c r="I15794" s="70"/>
    </row>
    <row r="15795" spans="1:9" hidden="1" x14ac:dyDescent="0.25">
      <c r="A15795" s="224"/>
      <c r="B15795" s="56"/>
      <c r="C15795" s="56"/>
      <c r="D15795" s="105"/>
      <c r="E15795" s="66"/>
      <c r="F15795" s="203"/>
      <c r="G15795" s="203"/>
      <c r="H15795" s="64"/>
      <c r="I15795" s="70"/>
    </row>
    <row r="15796" spans="1:9" hidden="1" x14ac:dyDescent="0.25">
      <c r="A15796" s="224"/>
      <c r="B15796" s="56"/>
      <c r="C15796" s="56"/>
      <c r="D15796" s="105"/>
      <c r="E15796" s="66"/>
      <c r="F15796" s="246"/>
      <c r="G15796" s="63"/>
      <c r="H15796" s="64"/>
      <c r="I15796" s="70"/>
    </row>
    <row r="15797" spans="1:9" hidden="1" x14ac:dyDescent="0.25">
      <c r="A15797" s="224"/>
      <c r="B15797" s="56"/>
      <c r="C15797" s="56"/>
      <c r="D15797" s="105"/>
      <c r="E15797" s="66"/>
      <c r="F15797" s="203"/>
      <c r="G15797" s="203"/>
      <c r="H15797" s="64"/>
      <c r="I15797" s="70"/>
    </row>
    <row r="15798" spans="1:9" hidden="1" x14ac:dyDescent="0.25">
      <c r="A15798" s="224"/>
      <c r="B15798" s="56"/>
      <c r="C15798" s="56"/>
      <c r="D15798" s="57"/>
      <c r="E15798" s="86"/>
      <c r="F15798" s="62"/>
      <c r="G15798" s="203"/>
      <c r="H15798" s="106"/>
      <c r="I15798" s="70"/>
    </row>
    <row r="15799" spans="1:9" hidden="1" x14ac:dyDescent="0.25">
      <c r="A15799" s="224"/>
      <c r="B15799" s="55"/>
      <c r="C15799" s="75"/>
      <c r="D15799" s="57"/>
      <c r="E15799" s="66"/>
      <c r="F15799" s="76"/>
      <c r="G15799" s="63"/>
      <c r="H15799" s="106"/>
      <c r="I15799" s="70"/>
    </row>
    <row r="15800" spans="1:9" hidden="1" x14ac:dyDescent="0.25">
      <c r="A15800" s="224"/>
      <c r="B15800" s="56"/>
      <c r="C15800" s="56"/>
      <c r="D15800" s="56"/>
      <c r="E15800" s="56"/>
      <c r="F15800" s="58"/>
      <c r="G15800" s="63"/>
      <c r="H15800" s="64"/>
      <c r="I15800" s="70"/>
    </row>
    <row r="15801" spans="1:9" hidden="1" x14ac:dyDescent="0.25">
      <c r="A15801" s="224"/>
      <c r="B15801" s="56"/>
      <c r="C15801" s="56"/>
      <c r="D15801" s="57"/>
      <c r="E15801" s="86"/>
      <c r="F15801" s="62"/>
      <c r="G15801" s="203"/>
      <c r="H15801" s="106"/>
      <c r="I15801" s="70"/>
    </row>
    <row r="15802" spans="1:9" hidden="1" x14ac:dyDescent="0.25">
      <c r="A15802" s="224"/>
      <c r="B15802" s="56"/>
      <c r="C15802" s="56"/>
      <c r="D15802" s="57"/>
      <c r="E15802" s="66"/>
      <c r="F15802" s="76"/>
      <c r="G15802" s="63"/>
      <c r="H15802" s="266"/>
      <c r="I15802" s="70"/>
    </row>
    <row r="15803" spans="1:9" hidden="1" x14ac:dyDescent="0.25">
      <c r="A15803" s="224"/>
      <c r="B15803" s="55"/>
      <c r="C15803" s="75"/>
      <c r="D15803" s="57"/>
      <c r="E15803" s="66"/>
      <c r="F15803" s="76"/>
      <c r="G15803" s="203"/>
      <c r="H15803" s="266"/>
      <c r="I15803" s="70"/>
    </row>
    <row r="15804" spans="1:9" hidden="1" x14ac:dyDescent="0.25">
      <c r="A15804" s="224"/>
      <c r="B15804" s="56"/>
      <c r="C15804" s="56"/>
      <c r="D15804" s="105"/>
      <c r="E15804" s="66"/>
      <c r="F15804" s="203"/>
      <c r="G15804" s="63"/>
      <c r="H15804" s="266"/>
      <c r="I15804" s="70"/>
    </row>
    <row r="15805" spans="1:9" hidden="1" x14ac:dyDescent="0.25">
      <c r="A15805" s="224"/>
      <c r="B15805" s="56"/>
      <c r="C15805" s="56"/>
      <c r="D15805" s="56"/>
      <c r="E15805" s="72"/>
      <c r="F15805" s="76"/>
      <c r="G15805" s="63"/>
      <c r="H15805" s="266"/>
      <c r="I15805" s="70"/>
    </row>
    <row r="15806" spans="1:9" hidden="1" x14ac:dyDescent="0.25">
      <c r="A15806" s="224"/>
      <c r="B15806" s="56"/>
      <c r="C15806" s="56"/>
      <c r="D15806" s="105"/>
      <c r="E15806" s="66"/>
      <c r="F15806" s="203"/>
      <c r="G15806" s="63"/>
      <c r="H15806" s="266"/>
      <c r="I15806" s="70"/>
    </row>
    <row r="15807" spans="1:9" hidden="1" x14ac:dyDescent="0.25">
      <c r="A15807" s="224"/>
      <c r="B15807" s="55"/>
      <c r="C15807" s="74"/>
      <c r="D15807" s="57"/>
      <c r="E15807" s="66"/>
      <c r="F15807" s="76"/>
      <c r="G15807" s="63"/>
      <c r="H15807" s="266"/>
      <c r="I15807" s="70"/>
    </row>
    <row r="15808" spans="1:9" hidden="1" x14ac:dyDescent="0.25">
      <c r="A15808" s="224"/>
      <c r="B15808" s="56"/>
      <c r="C15808" s="74"/>
      <c r="D15808" s="105"/>
      <c r="E15808" s="66"/>
      <c r="F15808" s="62"/>
      <c r="G15808" s="63"/>
      <c r="H15808" s="64"/>
      <c r="I15808" s="70"/>
    </row>
    <row r="15809" spans="1:9" hidden="1" x14ac:dyDescent="0.25">
      <c r="A15809" s="224"/>
      <c r="B15809" s="56"/>
      <c r="C15809" s="74"/>
      <c r="D15809" s="105"/>
      <c r="E15809" s="66"/>
      <c r="F15809" s="246"/>
      <c r="G15809" s="63"/>
      <c r="H15809" s="64"/>
      <c r="I15809" s="70"/>
    </row>
    <row r="15810" spans="1:9" hidden="1" x14ac:dyDescent="0.25">
      <c r="A15810" s="224"/>
      <c r="B15810" s="65"/>
      <c r="C15810" s="74"/>
      <c r="D15810" s="57"/>
      <c r="E15810" s="66"/>
      <c r="F15810" s="62"/>
      <c r="G15810" s="203"/>
      <c r="H15810" s="64"/>
      <c r="I15810" s="70"/>
    </row>
    <row r="15811" spans="1:9" hidden="1" x14ac:dyDescent="0.25">
      <c r="A15811" s="224"/>
      <c r="B15811" s="55"/>
      <c r="C15811" s="75"/>
      <c r="D15811" s="105"/>
      <c r="E15811" s="66"/>
      <c r="F15811" s="203"/>
      <c r="G15811" s="203"/>
      <c r="H15811" s="64"/>
      <c r="I15811" s="70"/>
    </row>
    <row r="15812" spans="1:9" hidden="1" x14ac:dyDescent="0.25">
      <c r="A15812" s="224"/>
      <c r="B15812" s="68"/>
      <c r="C15812" s="56"/>
      <c r="D15812" s="105"/>
      <c r="E15812" s="66"/>
      <c r="F15812" s="203"/>
      <c r="G15812" s="203"/>
      <c r="H15812" s="106"/>
      <c r="I15812" s="70"/>
    </row>
    <row r="15813" spans="1:9" hidden="1" x14ac:dyDescent="0.25">
      <c r="A15813" s="224"/>
      <c r="B15813" s="55"/>
      <c r="C15813" s="72"/>
      <c r="D15813" s="105"/>
      <c r="E15813" s="66"/>
      <c r="F15813" s="203"/>
      <c r="G15813" s="86"/>
      <c r="H15813" s="64"/>
      <c r="I15813" s="70"/>
    </row>
    <row r="15814" spans="1:9" hidden="1" x14ac:dyDescent="0.25">
      <c r="A15814" s="224"/>
      <c r="B15814" s="55"/>
      <c r="C15814" s="56"/>
      <c r="D15814" s="57"/>
      <c r="E15814" s="66"/>
      <c r="F15814" s="76"/>
      <c r="G15814" s="203"/>
      <c r="H15814" s="64"/>
      <c r="I15814" s="70"/>
    </row>
    <row r="15815" spans="1:9" hidden="1" x14ac:dyDescent="0.25">
      <c r="A15815" s="224"/>
      <c r="B15815" s="55"/>
      <c r="C15815" s="56"/>
      <c r="D15815" s="57"/>
      <c r="E15815" s="66"/>
      <c r="F15815" s="62"/>
      <c r="G15815" s="203"/>
      <c r="H15815" s="266"/>
      <c r="I15815" s="70"/>
    </row>
    <row r="15816" spans="1:9" hidden="1" x14ac:dyDescent="0.25">
      <c r="A15816" s="224"/>
      <c r="B15816" s="56"/>
      <c r="C15816" s="56"/>
      <c r="D15816" s="105"/>
      <c r="E15816" s="86"/>
      <c r="F15816" s="267"/>
      <c r="G15816" s="203"/>
      <c r="H15816" s="266"/>
      <c r="I15816" s="70"/>
    </row>
    <row r="15817" spans="1:9" hidden="1" x14ac:dyDescent="0.25">
      <c r="A15817" s="224"/>
      <c r="B15817" s="55"/>
      <c r="C15817" s="56"/>
      <c r="D15817" s="57"/>
      <c r="E15817" s="86"/>
      <c r="F15817" s="62"/>
      <c r="G15817" s="86"/>
      <c r="H15817" s="266"/>
      <c r="I15817" s="70"/>
    </row>
    <row r="15818" spans="1:9" hidden="1" x14ac:dyDescent="0.25">
      <c r="A15818" s="224"/>
      <c r="B15818" s="55"/>
      <c r="C15818" s="56"/>
      <c r="D15818" s="57"/>
      <c r="E15818" s="71"/>
      <c r="F15818" s="203"/>
      <c r="G15818" s="86"/>
      <c r="H15818" s="266"/>
      <c r="I15818" s="70"/>
    </row>
    <row r="15819" spans="1:9" hidden="1" x14ac:dyDescent="0.25">
      <c r="A15819" s="224"/>
      <c r="B15819" s="55"/>
      <c r="C15819" s="56"/>
      <c r="D15819" s="57"/>
      <c r="E15819" s="86"/>
      <c r="F15819" s="62"/>
      <c r="G15819" s="86"/>
      <c r="H15819" s="266"/>
      <c r="I15819" s="70"/>
    </row>
    <row r="15820" spans="1:9" hidden="1" x14ac:dyDescent="0.25">
      <c r="A15820" s="224"/>
      <c r="B15820" s="55"/>
      <c r="C15820" s="75"/>
      <c r="D15820" s="105"/>
      <c r="E15820" s="66"/>
      <c r="F15820" s="203"/>
      <c r="G15820" s="203"/>
      <c r="H15820" s="266"/>
      <c r="I15820" s="70"/>
    </row>
    <row r="15821" spans="1:9" hidden="1" x14ac:dyDescent="0.25">
      <c r="A15821" s="224"/>
      <c r="B15821" s="56"/>
      <c r="C15821" s="56"/>
      <c r="D15821" s="56"/>
      <c r="E15821" s="72"/>
      <c r="F15821" s="76"/>
      <c r="G15821" s="86"/>
      <c r="H15821" s="106"/>
      <c r="I15821" s="490"/>
    </row>
    <row r="15822" spans="1:9" hidden="1" x14ac:dyDescent="0.25">
      <c r="A15822" s="224"/>
      <c r="B15822" s="507"/>
      <c r="C15822" s="452"/>
      <c r="D15822" s="259"/>
      <c r="E15822" s="260"/>
      <c r="F15822" s="514"/>
      <c r="G15822" s="514"/>
      <c r="H15822" s="266"/>
      <c r="I15822" s="70"/>
    </row>
    <row r="15823" spans="1:9" hidden="1" x14ac:dyDescent="0.25">
      <c r="A15823" s="224"/>
      <c r="B15823" s="56"/>
      <c r="C15823" s="56"/>
      <c r="D15823" s="57"/>
      <c r="E15823" s="66"/>
      <c r="F15823" s="62"/>
      <c r="G15823" s="63"/>
      <c r="H15823" s="513"/>
      <c r="I15823" s="70"/>
    </row>
    <row r="15824" spans="1:9" hidden="1" x14ac:dyDescent="0.25">
      <c r="A15824" s="224"/>
      <c r="B15824" s="55"/>
      <c r="C15824" s="75"/>
      <c r="D15824" s="57"/>
      <c r="E15824" s="66"/>
      <c r="F15824" s="76"/>
      <c r="G15824" s="63"/>
      <c r="H15824" s="64"/>
      <c r="I15824" s="70"/>
    </row>
    <row r="15825" spans="1:9" hidden="1" x14ac:dyDescent="0.25">
      <c r="A15825" s="224"/>
      <c r="B15825" s="55"/>
      <c r="C15825" s="75"/>
      <c r="D15825" s="57"/>
      <c r="E15825" s="66"/>
      <c r="F15825" s="76"/>
      <c r="G15825" s="63"/>
      <c r="H15825" s="266"/>
      <c r="I15825" s="70"/>
    </row>
    <row r="15826" spans="1:9" hidden="1" x14ac:dyDescent="0.25">
      <c r="A15826" s="224"/>
      <c r="B15826" s="56"/>
      <c r="C15826" s="56"/>
      <c r="D15826" s="105"/>
      <c r="E15826" s="66"/>
      <c r="F15826" s="62"/>
      <c r="G15826" s="63"/>
      <c r="H15826" s="64"/>
      <c r="I15826" s="70"/>
    </row>
    <row r="15827" spans="1:9" hidden="1" x14ac:dyDescent="0.25">
      <c r="A15827" s="224"/>
      <c r="B15827" s="56"/>
      <c r="C15827" s="56"/>
      <c r="D15827" s="105"/>
      <c r="E15827" s="66"/>
      <c r="F15827" s="67"/>
      <c r="G15827" s="203"/>
      <c r="H15827" s="64"/>
      <c r="I15827" s="70"/>
    </row>
    <row r="15828" spans="1:9" hidden="1" x14ac:dyDescent="0.25">
      <c r="A15828" s="224"/>
      <c r="B15828" s="56"/>
      <c r="C15828" s="74"/>
      <c r="D15828" s="105"/>
      <c r="E15828" s="66"/>
      <c r="F15828" s="62"/>
      <c r="G15828" s="63"/>
      <c r="H15828" s="64"/>
      <c r="I15828" s="70"/>
    </row>
    <row r="15829" spans="1:9" hidden="1" x14ac:dyDescent="0.25">
      <c r="A15829" s="224"/>
      <c r="B15829" s="68"/>
      <c r="C15829" s="56"/>
      <c r="D15829" s="57"/>
      <c r="E15829" s="66"/>
      <c r="F15829" s="63"/>
      <c r="G15829" s="63"/>
      <c r="H15829" s="64"/>
      <c r="I15829" s="70"/>
    </row>
    <row r="15830" spans="1:9" hidden="1" x14ac:dyDescent="0.25">
      <c r="A15830" s="224"/>
      <c r="B15830" s="56"/>
      <c r="C15830" s="56"/>
      <c r="D15830" s="105"/>
      <c r="E15830" s="66"/>
      <c r="F15830" s="246"/>
      <c r="G15830" s="203"/>
      <c r="H15830" s="64"/>
      <c r="I15830" s="70"/>
    </row>
    <row r="15831" spans="1:9" hidden="1" x14ac:dyDescent="0.25">
      <c r="A15831" s="224"/>
      <c r="B15831" s="56"/>
      <c r="C15831" s="75"/>
      <c r="D15831" s="57"/>
      <c r="E15831" s="66"/>
      <c r="F15831" s="76"/>
      <c r="G15831" s="203"/>
      <c r="H15831" s="64"/>
      <c r="I15831" s="70"/>
    </row>
    <row r="15832" spans="1:9" hidden="1" x14ac:dyDescent="0.25">
      <c r="A15832" s="224"/>
      <c r="B15832" s="81"/>
      <c r="C15832" s="81"/>
      <c r="D15832" s="105"/>
      <c r="E15832" s="66"/>
      <c r="F15832" s="203"/>
      <c r="G15832" s="203"/>
      <c r="H15832" s="64"/>
      <c r="I15832" s="70"/>
    </row>
    <row r="15833" spans="1:9" hidden="1" x14ac:dyDescent="0.25">
      <c r="A15833" s="224"/>
      <c r="B15833" s="56"/>
      <c r="C15833" s="56"/>
      <c r="D15833" s="105"/>
      <c r="E15833" s="66"/>
      <c r="F15833" s="203"/>
      <c r="G15833" s="203"/>
      <c r="H15833" s="64"/>
      <c r="I15833" s="70"/>
    </row>
    <row r="15834" spans="1:9" hidden="1" x14ac:dyDescent="0.25">
      <c r="A15834" s="224"/>
      <c r="B15834" s="55"/>
      <c r="C15834" s="75"/>
      <c r="D15834" s="57"/>
      <c r="E15834" s="66"/>
      <c r="F15834" s="76"/>
      <c r="G15834" s="63"/>
      <c r="H15834" s="64"/>
      <c r="I15834" s="70"/>
    </row>
    <row r="15835" spans="1:9" hidden="1" x14ac:dyDescent="0.25">
      <c r="A15835" s="224"/>
      <c r="B15835" s="56"/>
      <c r="C15835" s="56"/>
      <c r="D15835" s="105"/>
      <c r="E15835" s="66"/>
      <c r="F15835" s="67"/>
      <c r="G15835" s="203"/>
      <c r="H15835" s="64"/>
      <c r="I15835" s="70"/>
    </row>
    <row r="15836" spans="1:9" hidden="1" x14ac:dyDescent="0.25">
      <c r="A15836" s="224"/>
      <c r="B15836" s="95"/>
      <c r="C15836" s="74"/>
      <c r="D15836" s="57"/>
      <c r="E15836" s="86"/>
      <c r="F15836" s="207"/>
      <c r="G15836" s="86"/>
      <c r="H15836" s="64"/>
      <c r="I15836" s="70"/>
    </row>
    <row r="15837" spans="1:9" hidden="1" x14ac:dyDescent="0.25">
      <c r="A15837" s="224"/>
      <c r="B15837" s="56"/>
      <c r="C15837" s="74"/>
      <c r="D15837" s="105"/>
      <c r="E15837" s="66"/>
      <c r="F15837" s="203"/>
      <c r="G15837" s="63"/>
      <c r="H15837" s="106"/>
      <c r="I15837" s="70"/>
    </row>
    <row r="15838" spans="1:9" hidden="1" x14ac:dyDescent="0.25">
      <c r="A15838" s="224"/>
      <c r="B15838" s="56"/>
      <c r="C15838" s="56"/>
      <c r="D15838" s="56"/>
      <c r="E15838" s="72"/>
      <c r="F15838" s="76"/>
      <c r="G15838" s="86"/>
      <c r="H15838" s="106"/>
      <c r="I15838" s="70"/>
    </row>
    <row r="15839" spans="1:9" hidden="1" x14ac:dyDescent="0.25">
      <c r="A15839" s="224"/>
      <c r="B15839" s="60"/>
      <c r="C15839" s="151"/>
      <c r="D15839" s="56"/>
      <c r="E15839" s="66"/>
      <c r="F15839" s="203"/>
      <c r="G15839" s="63"/>
      <c r="H15839" s="106"/>
      <c r="I15839" s="70"/>
    </row>
    <row r="15840" spans="1:9" hidden="1" x14ac:dyDescent="0.25">
      <c r="A15840" s="224"/>
      <c r="B15840" s="56"/>
      <c r="C15840" s="56"/>
      <c r="D15840" s="105"/>
      <c r="E15840" s="66"/>
      <c r="F15840" s="246"/>
      <c r="G15840" s="63"/>
      <c r="H15840" s="106"/>
      <c r="I15840" s="70"/>
    </row>
    <row r="15841" spans="1:9" hidden="1" x14ac:dyDescent="0.25">
      <c r="A15841" s="224"/>
      <c r="B15841" s="56"/>
      <c r="C15841" s="56"/>
      <c r="D15841" s="56"/>
      <c r="E15841" s="72"/>
      <c r="F15841" s="76"/>
      <c r="G15841" s="86"/>
      <c r="H15841" s="64"/>
      <c r="I15841" s="70"/>
    </row>
    <row r="15842" spans="1:9" hidden="1" x14ac:dyDescent="0.25">
      <c r="A15842" s="224"/>
      <c r="B15842" s="55"/>
      <c r="C15842" s="75"/>
      <c r="D15842" s="57"/>
      <c r="E15842" s="66"/>
      <c r="F15842" s="76"/>
      <c r="G15842" s="63"/>
      <c r="H15842" s="106"/>
      <c r="I15842" s="70"/>
    </row>
    <row r="15843" spans="1:9" hidden="1" x14ac:dyDescent="0.25">
      <c r="A15843" s="224"/>
      <c r="B15843" s="56"/>
      <c r="C15843" s="56"/>
      <c r="D15843" s="57"/>
      <c r="E15843" s="86"/>
      <c r="F15843" s="62"/>
      <c r="G15843" s="203"/>
      <c r="H15843" s="106"/>
      <c r="I15843" s="70"/>
    </row>
    <row r="15844" spans="1:9" hidden="1" x14ac:dyDescent="0.25">
      <c r="A15844" s="224"/>
      <c r="B15844" s="56"/>
      <c r="C15844" s="56"/>
      <c r="D15844" s="56"/>
      <c r="E15844" s="72"/>
      <c r="F15844" s="76"/>
      <c r="G15844" s="63"/>
      <c r="H15844" s="266"/>
      <c r="I15844" s="70"/>
    </row>
    <row r="15845" spans="1:9" hidden="1" x14ac:dyDescent="0.25">
      <c r="A15845" s="224"/>
      <c r="B15845" s="56"/>
      <c r="C15845" s="56"/>
      <c r="D15845" s="105"/>
      <c r="E15845" s="66"/>
      <c r="F15845" s="203"/>
      <c r="G15845" s="63"/>
      <c r="H15845" s="266"/>
      <c r="I15845" s="70"/>
    </row>
    <row r="15846" spans="1:9" hidden="1" x14ac:dyDescent="0.25">
      <c r="A15846" s="224"/>
      <c r="B15846" s="56"/>
      <c r="C15846" s="56"/>
      <c r="D15846" s="56"/>
      <c r="E15846" s="56"/>
      <c r="F15846" s="58"/>
      <c r="G15846" s="63"/>
      <c r="H15846" s="64"/>
      <c r="I15846" s="70"/>
    </row>
    <row r="15847" spans="1:9" hidden="1" x14ac:dyDescent="0.25">
      <c r="A15847" s="224"/>
      <c r="B15847" s="56"/>
      <c r="C15847" s="56"/>
      <c r="D15847" s="57"/>
      <c r="E15847" s="66"/>
      <c r="F15847" s="59"/>
      <c r="G15847" s="63"/>
      <c r="H15847" s="106"/>
      <c r="I15847" s="70"/>
    </row>
    <row r="15848" spans="1:9" hidden="1" x14ac:dyDescent="0.25">
      <c r="A15848" s="224"/>
      <c r="B15848" s="95"/>
      <c r="C15848" s="74"/>
      <c r="D15848" s="57"/>
      <c r="E15848" s="66"/>
      <c r="F15848" s="76"/>
      <c r="G15848" s="63"/>
      <c r="H15848" s="64"/>
      <c r="I15848" s="70"/>
    </row>
    <row r="15849" spans="1:9" hidden="1" x14ac:dyDescent="0.25">
      <c r="A15849" s="224"/>
      <c r="B15849" s="56"/>
      <c r="C15849" s="65"/>
      <c r="D15849" s="57"/>
      <c r="E15849" s="66"/>
      <c r="F15849" s="62"/>
      <c r="G15849" s="203"/>
      <c r="H15849" s="64"/>
      <c r="I15849" s="70"/>
    </row>
    <row r="15850" spans="1:9" hidden="1" x14ac:dyDescent="0.25">
      <c r="A15850" s="224"/>
      <c r="B15850" s="56"/>
      <c r="C15850" s="56"/>
      <c r="D15850" s="105"/>
      <c r="E15850" s="66"/>
      <c r="F15850" s="203"/>
      <c r="G15850" s="203"/>
      <c r="H15850" s="64"/>
      <c r="I15850" s="70"/>
    </row>
    <row r="15851" spans="1:9" hidden="1" x14ac:dyDescent="0.25">
      <c r="A15851" s="224"/>
      <c r="B15851" s="55"/>
      <c r="C15851" s="55"/>
      <c r="D15851" s="105"/>
      <c r="E15851" s="66"/>
      <c r="F15851" s="203"/>
      <c r="G15851" s="203"/>
      <c r="H15851" s="106"/>
      <c r="I15851" s="70"/>
    </row>
    <row r="15852" spans="1:9" hidden="1" x14ac:dyDescent="0.25">
      <c r="A15852" s="224"/>
      <c r="B15852" s="56"/>
      <c r="C15852" s="74"/>
      <c r="D15852" s="105"/>
      <c r="E15852" s="66"/>
      <c r="F15852" s="246"/>
      <c r="G15852" s="63"/>
      <c r="H15852" s="64"/>
      <c r="I15852" s="70"/>
    </row>
    <row r="15853" spans="1:9" hidden="1" x14ac:dyDescent="0.25">
      <c r="A15853" s="224"/>
      <c r="B15853" s="55"/>
      <c r="C15853" s="74"/>
      <c r="D15853" s="105"/>
      <c r="E15853" s="66"/>
      <c r="F15853" s="203"/>
      <c r="G15853" s="203"/>
      <c r="H15853" s="64"/>
      <c r="I15853" s="70"/>
    </row>
    <row r="15854" spans="1:9" hidden="1" x14ac:dyDescent="0.25">
      <c r="A15854" s="224"/>
      <c r="B15854" s="56"/>
      <c r="C15854" s="56"/>
      <c r="D15854" s="57"/>
      <c r="E15854" s="66"/>
      <c r="F15854" s="76"/>
      <c r="G15854" s="63"/>
      <c r="H15854" s="64"/>
      <c r="I15854" s="70"/>
    </row>
    <row r="15855" spans="1:9" hidden="1" x14ac:dyDescent="0.25">
      <c r="A15855" s="224"/>
      <c r="B15855" s="56"/>
      <c r="C15855" s="56"/>
      <c r="D15855" s="105"/>
      <c r="E15855" s="66"/>
      <c r="F15855" s="203"/>
      <c r="G15855" s="203"/>
      <c r="H15855" s="64"/>
      <c r="I15855" s="70"/>
    </row>
    <row r="15856" spans="1:9" hidden="1" x14ac:dyDescent="0.25">
      <c r="A15856" s="224"/>
      <c r="B15856" s="56"/>
      <c r="C15856" s="81"/>
      <c r="D15856" s="57"/>
      <c r="E15856" s="66"/>
      <c r="F15856" s="62"/>
      <c r="G15856" s="203"/>
      <c r="H15856" s="64"/>
      <c r="I15856" s="70"/>
    </row>
    <row r="15857" spans="1:9" hidden="1" x14ac:dyDescent="0.25">
      <c r="A15857" s="224"/>
      <c r="B15857" s="55"/>
      <c r="C15857" s="75"/>
      <c r="D15857" s="105"/>
      <c r="E15857" s="66"/>
      <c r="F15857" s="203"/>
      <c r="G15857" s="203"/>
      <c r="H15857" s="64"/>
      <c r="I15857" s="70"/>
    </row>
    <row r="15858" spans="1:9" hidden="1" x14ac:dyDescent="0.25">
      <c r="A15858" s="224"/>
      <c r="B15858" s="56"/>
      <c r="C15858" s="56"/>
      <c r="D15858" s="105"/>
      <c r="E15858" s="66"/>
      <c r="F15858" s="203"/>
      <c r="G15858" s="63"/>
      <c r="H15858" s="106"/>
      <c r="I15858" s="70"/>
    </row>
    <row r="15859" spans="1:9" hidden="1" x14ac:dyDescent="0.25">
      <c r="A15859" s="224"/>
      <c r="B15859" s="56"/>
      <c r="C15859" s="56"/>
      <c r="D15859" s="56"/>
      <c r="E15859" s="72"/>
      <c r="F15859" s="76"/>
      <c r="G15859" s="63"/>
      <c r="H15859" s="64"/>
      <c r="I15859" s="70"/>
    </row>
    <row r="15860" spans="1:9" hidden="1" x14ac:dyDescent="0.25">
      <c r="A15860" s="224"/>
      <c r="B15860" s="56"/>
      <c r="C15860" s="56"/>
      <c r="D15860" s="57"/>
      <c r="E15860" s="66"/>
      <c r="F15860" s="62"/>
      <c r="G15860" s="63"/>
      <c r="H15860" s="266"/>
      <c r="I15860" s="70"/>
    </row>
    <row r="15861" spans="1:9" hidden="1" x14ac:dyDescent="0.25">
      <c r="A15861" s="224"/>
      <c r="B15861" s="56"/>
      <c r="C15861" s="56"/>
      <c r="D15861" s="57"/>
      <c r="E15861" s="66"/>
      <c r="F15861" s="76"/>
      <c r="G15861" s="63"/>
      <c r="H15861" s="266"/>
      <c r="I15861" s="70"/>
    </row>
    <row r="15862" spans="1:9" hidden="1" x14ac:dyDescent="0.25">
      <c r="A15862" s="224"/>
      <c r="B15862" s="56"/>
      <c r="C15862" s="56"/>
      <c r="D15862" s="57"/>
      <c r="E15862" s="66"/>
      <c r="F15862" s="76"/>
      <c r="G15862" s="63"/>
      <c r="H15862" s="266"/>
      <c r="I15862" s="70"/>
    </row>
    <row r="15863" spans="1:9" hidden="1" x14ac:dyDescent="0.25">
      <c r="A15863" s="224"/>
      <c r="B15863" s="68"/>
      <c r="C15863" s="56"/>
      <c r="D15863" s="56"/>
      <c r="E15863" s="72"/>
      <c r="F15863" s="203"/>
      <c r="G15863" s="203"/>
      <c r="H15863" s="266"/>
      <c r="I15863" s="70"/>
    </row>
    <row r="15864" spans="1:9" hidden="1" x14ac:dyDescent="0.25">
      <c r="A15864" s="224"/>
      <c r="B15864" s="56"/>
      <c r="C15864" s="56"/>
      <c r="D15864" s="105"/>
      <c r="E15864" s="66"/>
      <c r="F15864" s="67"/>
      <c r="G15864" s="203"/>
      <c r="H15864" s="266"/>
      <c r="I15864" s="70"/>
    </row>
    <row r="15865" spans="1:9" hidden="1" x14ac:dyDescent="0.25">
      <c r="A15865" s="224"/>
      <c r="B15865" s="56"/>
      <c r="C15865" s="56"/>
      <c r="D15865" s="105"/>
      <c r="E15865" s="66"/>
      <c r="F15865" s="77"/>
      <c r="G15865" s="63"/>
      <c r="H15865" s="266"/>
      <c r="I15865" s="70"/>
    </row>
    <row r="15866" spans="1:9" hidden="1" x14ac:dyDescent="0.25">
      <c r="A15866" s="224"/>
      <c r="B15866" s="68"/>
      <c r="C15866" s="56"/>
      <c r="D15866" s="105"/>
      <c r="E15866" s="66"/>
      <c r="F15866" s="77"/>
      <c r="G15866" s="63"/>
      <c r="H15866" s="266"/>
      <c r="I15866" s="70"/>
    </row>
    <row r="15867" spans="1:9" hidden="1" x14ac:dyDescent="0.25">
      <c r="A15867" s="224"/>
      <c r="B15867" s="56"/>
      <c r="C15867" s="74"/>
      <c r="D15867" s="105"/>
      <c r="E15867" s="66"/>
      <c r="F15867" s="67"/>
      <c r="G15867" s="63"/>
      <c r="H15867" s="266"/>
      <c r="I15867" s="70"/>
    </row>
    <row r="15868" spans="1:9" hidden="1" x14ac:dyDescent="0.25">
      <c r="A15868" s="224"/>
      <c r="B15868" s="55"/>
      <c r="C15868" s="56"/>
      <c r="D15868" s="57"/>
      <c r="E15868" s="66"/>
      <c r="F15868" s="62"/>
      <c r="G15868" s="203"/>
      <c r="H15868" s="266"/>
      <c r="I15868" s="534"/>
    </row>
    <row r="15869" spans="1:9" hidden="1" x14ac:dyDescent="0.25">
      <c r="A15869" s="224"/>
      <c r="B15869" s="56"/>
      <c r="C15869" s="56"/>
      <c r="D15869" s="105"/>
      <c r="E15869" s="66"/>
      <c r="F15869" s="67"/>
      <c r="G15869" s="203"/>
      <c r="H15869" s="266"/>
      <c r="I15869" s="70"/>
    </row>
    <row r="15870" spans="1:9" hidden="1" x14ac:dyDescent="0.25">
      <c r="A15870" s="224"/>
      <c r="B15870" s="56"/>
      <c r="C15870" s="56"/>
      <c r="D15870" s="57"/>
      <c r="E15870" s="66"/>
      <c r="F15870" s="76"/>
      <c r="G15870" s="203"/>
      <c r="H15870" s="512"/>
      <c r="I15870" s="70"/>
    </row>
    <row r="15871" spans="1:9" hidden="1" x14ac:dyDescent="0.25">
      <c r="A15871" s="224"/>
      <c r="B15871" s="56"/>
      <c r="C15871" s="75"/>
      <c r="D15871" s="57"/>
      <c r="E15871" s="66"/>
      <c r="F15871" s="76"/>
      <c r="G15871" s="203"/>
      <c r="H15871" s="266"/>
      <c r="I15871" s="70"/>
    </row>
    <row r="15872" spans="1:9" hidden="1" x14ac:dyDescent="0.25">
      <c r="A15872" s="224"/>
      <c r="B15872" s="56"/>
      <c r="C15872" s="81"/>
      <c r="D15872" s="105"/>
      <c r="E15872" s="66"/>
      <c r="F15872" s="203"/>
      <c r="G15872" s="203"/>
      <c r="H15872" s="64"/>
      <c r="I15872" s="70"/>
    </row>
    <row r="15873" spans="1:9" hidden="1" x14ac:dyDescent="0.25">
      <c r="A15873" s="224"/>
      <c r="B15873" s="68"/>
      <c r="C15873" s="72"/>
      <c r="D15873" s="105"/>
      <c r="E15873" s="66"/>
      <c r="F15873" s="203"/>
      <c r="G15873" s="203"/>
      <c r="H15873" s="64"/>
      <c r="I15873" s="70"/>
    </row>
    <row r="15874" spans="1:9" hidden="1" x14ac:dyDescent="0.25">
      <c r="A15874" s="224"/>
      <c r="B15874" s="56"/>
      <c r="C15874" s="56"/>
      <c r="D15874" s="57"/>
      <c r="E15874" s="66"/>
      <c r="F15874" s="76"/>
      <c r="G15874" s="63"/>
      <c r="H15874" s="64"/>
      <c r="I15874" s="70"/>
    </row>
    <row r="15875" spans="1:9" hidden="1" x14ac:dyDescent="0.25">
      <c r="A15875" s="224"/>
      <c r="B15875" s="56"/>
      <c r="C15875" s="56"/>
      <c r="D15875" s="56"/>
      <c r="E15875" s="72"/>
      <c r="F15875" s="58"/>
      <c r="G15875" s="63"/>
      <c r="H15875" s="64"/>
      <c r="I15875" s="70"/>
    </row>
    <row r="15876" spans="1:9" hidden="1" x14ac:dyDescent="0.25">
      <c r="A15876" s="224"/>
      <c r="B15876" s="56"/>
      <c r="C15876" s="56"/>
      <c r="D15876" s="56"/>
      <c r="E15876" s="72"/>
      <c r="F15876" s="76"/>
      <c r="G15876" s="203"/>
      <c r="H15876" s="106"/>
      <c r="I15876" s="70"/>
    </row>
    <row r="15877" spans="1:9" hidden="1" x14ac:dyDescent="0.25">
      <c r="A15877" s="224"/>
      <c r="B15877" s="56"/>
      <c r="C15877" s="151"/>
      <c r="D15877" s="56"/>
      <c r="E15877" s="66"/>
      <c r="F15877" s="203"/>
      <c r="G15877" s="203"/>
      <c r="H15877" s="64"/>
      <c r="I15877" s="70"/>
    </row>
    <row r="15878" spans="1:9" hidden="1" x14ac:dyDescent="0.25">
      <c r="A15878" s="224"/>
      <c r="B15878" s="68"/>
      <c r="C15878" s="72"/>
      <c r="D15878" s="105"/>
      <c r="E15878" s="66"/>
      <c r="F15878" s="203"/>
      <c r="G15878" s="203"/>
      <c r="H15878" s="64"/>
      <c r="I15878" s="70"/>
    </row>
    <row r="15879" spans="1:9" hidden="1" x14ac:dyDescent="0.25">
      <c r="A15879" s="224"/>
      <c r="B15879" s="68"/>
      <c r="C15879" s="56"/>
      <c r="D15879" s="105"/>
      <c r="E15879" s="66"/>
      <c r="F15879" s="203"/>
      <c r="G15879" s="203"/>
      <c r="H15879" s="64"/>
      <c r="I15879" s="70"/>
    </row>
    <row r="15880" spans="1:9" hidden="1" x14ac:dyDescent="0.25">
      <c r="A15880" s="224"/>
      <c r="B15880" s="68"/>
      <c r="C15880" s="56"/>
      <c r="D15880" s="57"/>
      <c r="E15880" s="86"/>
      <c r="F15880" s="63"/>
      <c r="G15880" s="203"/>
      <c r="H15880" s="106"/>
      <c r="I15880" s="70"/>
    </row>
    <row r="15881" spans="1:9" hidden="1" x14ac:dyDescent="0.25">
      <c r="A15881" s="224"/>
      <c r="B15881" s="68"/>
      <c r="C15881" s="56"/>
      <c r="D15881" s="56"/>
      <c r="E15881" s="72"/>
      <c r="F15881" s="63"/>
      <c r="G15881" s="63"/>
      <c r="H15881" s="266"/>
      <c r="I15881" s="70"/>
    </row>
    <row r="15882" spans="1:9" hidden="1" x14ac:dyDescent="0.25">
      <c r="A15882" s="224"/>
      <c r="B15882" s="55"/>
      <c r="C15882" s="56"/>
      <c r="D15882" s="57"/>
      <c r="E15882" s="86"/>
      <c r="F15882" s="62"/>
      <c r="G15882" s="86"/>
      <c r="H15882" s="266"/>
      <c r="I15882" s="70"/>
    </row>
    <row r="15883" spans="1:9" hidden="1" x14ac:dyDescent="0.25">
      <c r="A15883" s="224"/>
      <c r="B15883" s="55"/>
      <c r="C15883" s="56"/>
      <c r="D15883" s="57"/>
      <c r="E15883" s="86"/>
      <c r="F15883" s="62"/>
      <c r="G15883" s="86"/>
      <c r="H15883" s="106"/>
      <c r="I15883" s="70"/>
    </row>
    <row r="15884" spans="1:9" hidden="1" x14ac:dyDescent="0.25">
      <c r="A15884" s="224"/>
      <c r="B15884" s="56"/>
      <c r="C15884" s="56"/>
      <c r="D15884" s="105"/>
      <c r="E15884" s="66"/>
      <c r="F15884" s="62"/>
      <c r="G15884" s="63"/>
      <c r="H15884" s="64"/>
      <c r="I15884" s="70"/>
    </row>
    <row r="15885" spans="1:9" hidden="1" x14ac:dyDescent="0.25">
      <c r="A15885" s="224"/>
      <c r="B15885" s="56"/>
      <c r="C15885" s="56"/>
      <c r="D15885" s="57"/>
      <c r="E15885" s="86"/>
      <c r="F15885" s="62"/>
      <c r="G15885" s="203"/>
      <c r="H15885" s="64"/>
      <c r="I15885" s="70"/>
    </row>
    <row r="15886" spans="1:9" hidden="1" x14ac:dyDescent="0.25">
      <c r="A15886" s="224"/>
      <c r="B15886" s="56"/>
      <c r="C15886" s="56"/>
      <c r="D15886" s="57"/>
      <c r="E15886" s="86"/>
      <c r="F15886" s="62"/>
      <c r="G15886" s="203"/>
      <c r="H15886" s="266"/>
      <c r="I15886" s="125"/>
    </row>
    <row r="15887" spans="1:9" hidden="1" x14ac:dyDescent="0.25">
      <c r="A15887" s="224"/>
      <c r="B15887" s="56"/>
      <c r="C15887" s="71"/>
      <c r="D15887" s="57"/>
      <c r="E15887" s="66"/>
      <c r="F15887" s="62"/>
      <c r="G15887" s="63"/>
      <c r="H15887" s="64"/>
      <c r="I15887" s="125"/>
    </row>
    <row r="15888" spans="1:9" hidden="1" x14ac:dyDescent="0.25">
      <c r="A15888" s="224"/>
      <c r="B15888" s="55"/>
      <c r="C15888" s="72"/>
      <c r="D15888" s="57"/>
      <c r="E15888" s="66"/>
      <c r="F15888" s="76"/>
      <c r="G15888" s="63"/>
      <c r="H15888" s="266"/>
      <c r="I15888" s="125"/>
    </row>
    <row r="15889" spans="1:9" hidden="1" x14ac:dyDescent="0.25">
      <c r="A15889" s="224"/>
      <c r="B15889" s="56"/>
      <c r="C15889" s="56"/>
      <c r="D15889" s="105"/>
      <c r="E15889" s="86"/>
      <c r="F15889" s="267"/>
      <c r="G15889" s="203"/>
      <c r="H15889" s="266"/>
      <c r="I15889" s="70"/>
    </row>
    <row r="15890" spans="1:9" hidden="1" x14ac:dyDescent="0.25">
      <c r="A15890" s="224"/>
      <c r="B15890" s="56"/>
      <c r="C15890" s="56"/>
      <c r="D15890" s="56"/>
      <c r="E15890" s="56"/>
      <c r="F15890" s="58"/>
      <c r="G15890" s="203"/>
      <c r="H15890" s="266"/>
      <c r="I15890" s="70"/>
    </row>
    <row r="15891" spans="1:9" hidden="1" x14ac:dyDescent="0.25">
      <c r="A15891" s="224"/>
      <c r="B15891" s="56"/>
      <c r="C15891" s="74"/>
      <c r="D15891" s="57"/>
      <c r="E15891" s="66"/>
      <c r="F15891" s="62"/>
      <c r="G15891" s="63"/>
      <c r="H15891" s="64"/>
      <c r="I15891" s="70"/>
    </row>
    <row r="15892" spans="1:9" hidden="1" x14ac:dyDescent="0.25">
      <c r="A15892" s="224"/>
      <c r="B15892" s="55"/>
      <c r="C15892" s="56"/>
      <c r="D15892" s="57"/>
      <c r="E15892" s="66"/>
      <c r="F15892" s="76"/>
      <c r="G15892" s="63"/>
      <c r="H15892" s="64"/>
      <c r="I15892" s="70"/>
    </row>
    <row r="15893" spans="1:9" hidden="1" x14ac:dyDescent="0.25">
      <c r="A15893" s="224"/>
      <c r="B15893" s="56"/>
      <c r="C15893" s="56"/>
      <c r="D15893" s="57"/>
      <c r="E15893" s="86"/>
      <c r="F15893" s="62"/>
      <c r="G15893" s="203"/>
      <c r="H15893" s="64"/>
      <c r="I15893" s="70"/>
    </row>
    <row r="15894" spans="1:9" hidden="1" x14ac:dyDescent="0.25">
      <c r="A15894" s="224"/>
      <c r="B15894" s="56"/>
      <c r="C15894" s="56"/>
      <c r="D15894" s="56"/>
      <c r="E15894" s="72"/>
      <c r="F15894" s="58"/>
      <c r="G15894" s="63"/>
      <c r="H15894" s="64"/>
      <c r="I15894" s="56"/>
    </row>
    <row r="15895" spans="1:9" hidden="1" x14ac:dyDescent="0.25">
      <c r="A15895" s="224"/>
      <c r="B15895" s="56"/>
      <c r="C15895" s="56"/>
      <c r="D15895" s="57"/>
      <c r="E15895" s="66"/>
      <c r="F15895" s="203"/>
      <c r="G15895" s="63"/>
      <c r="H15895" s="106"/>
      <c r="I15895" s="56"/>
    </row>
    <row r="15896" spans="1:9" hidden="1" x14ac:dyDescent="0.25">
      <c r="A15896" s="224"/>
      <c r="B15896" s="68"/>
      <c r="C15896" s="56"/>
      <c r="D15896" s="57"/>
      <c r="E15896" s="66"/>
      <c r="F15896" s="63"/>
      <c r="G15896" s="63"/>
      <c r="H15896" s="64"/>
      <c r="I15896" s="56"/>
    </row>
    <row r="15897" spans="1:9" hidden="1" x14ac:dyDescent="0.25">
      <c r="A15897" s="224"/>
      <c r="B15897" s="68"/>
      <c r="C15897" s="56"/>
      <c r="D15897" s="57"/>
      <c r="E15897" s="66"/>
      <c r="F15897" s="59"/>
      <c r="G15897" s="63"/>
      <c r="H15897" s="64"/>
      <c r="I15897" s="56"/>
    </row>
    <row r="15898" spans="1:9" hidden="1" x14ac:dyDescent="0.25">
      <c r="A15898" s="224"/>
      <c r="B15898" s="68"/>
      <c r="C15898" s="56"/>
      <c r="D15898" s="57"/>
      <c r="E15898" s="66"/>
      <c r="F15898" s="76"/>
      <c r="G15898" s="63"/>
      <c r="H15898" s="64"/>
      <c r="I15898" s="56"/>
    </row>
    <row r="15899" spans="1:9" hidden="1" x14ac:dyDescent="0.25">
      <c r="A15899" s="224"/>
      <c r="B15899" s="68"/>
      <c r="C15899" s="56"/>
      <c r="D15899" s="105"/>
      <c r="E15899" s="66"/>
      <c r="F15899" s="62"/>
      <c r="G15899" s="63"/>
      <c r="H15899" s="64"/>
      <c r="I15899" s="56"/>
    </row>
    <row r="15900" spans="1:9" hidden="1" x14ac:dyDescent="0.25">
      <c r="A15900" s="224"/>
      <c r="B15900" s="56"/>
      <c r="C15900" s="56"/>
      <c r="D15900" s="105"/>
      <c r="E15900" s="66"/>
      <c r="F15900" s="246"/>
      <c r="G15900" s="63"/>
      <c r="H15900" s="64"/>
      <c r="I15900" s="56"/>
    </row>
    <row r="15901" spans="1:9" hidden="1" x14ac:dyDescent="0.25">
      <c r="A15901" s="224"/>
      <c r="B15901" s="65"/>
      <c r="C15901" s="56"/>
      <c r="D15901" s="57"/>
      <c r="E15901" s="66"/>
      <c r="F15901" s="62"/>
      <c r="G15901" s="203"/>
      <c r="H15901" s="64"/>
      <c r="I15901" s="56"/>
    </row>
    <row r="15902" spans="1:9" hidden="1" x14ac:dyDescent="0.25">
      <c r="A15902" s="224"/>
      <c r="B15902" s="55"/>
      <c r="C15902" s="56"/>
      <c r="D15902" s="105"/>
      <c r="E15902" s="66"/>
      <c r="F15902" s="203"/>
      <c r="G15902" s="203"/>
      <c r="H15902" s="64"/>
      <c r="I15902" s="56"/>
    </row>
    <row r="15903" spans="1:9" hidden="1" x14ac:dyDescent="0.25">
      <c r="A15903" s="224"/>
      <c r="B15903" s="56"/>
      <c r="C15903" s="56"/>
      <c r="D15903" s="56"/>
      <c r="E15903" s="56"/>
      <c r="F15903" s="58"/>
      <c r="G15903" s="203"/>
      <c r="H15903" s="64"/>
      <c r="I15903" s="56"/>
    </row>
    <row r="15904" spans="1:9" hidden="1" x14ac:dyDescent="0.25">
      <c r="A15904" s="224"/>
      <c r="B15904" s="56"/>
      <c r="C15904" s="56"/>
      <c r="D15904" s="57"/>
      <c r="E15904" s="86"/>
      <c r="F15904" s="62"/>
      <c r="G15904" s="203"/>
      <c r="H15904" s="106"/>
      <c r="I15904" s="56"/>
    </row>
    <row r="15905" spans="1:9" hidden="1" x14ac:dyDescent="0.25">
      <c r="A15905" s="224"/>
      <c r="B15905" s="56"/>
      <c r="C15905" s="56"/>
      <c r="D15905" s="105"/>
      <c r="E15905" s="66"/>
      <c r="F15905" s="67"/>
      <c r="G15905" s="203"/>
      <c r="H15905" s="106"/>
      <c r="I15905" s="70"/>
    </row>
    <row r="15906" spans="1:9" hidden="1" x14ac:dyDescent="0.25">
      <c r="A15906" s="224"/>
      <c r="B15906" s="56"/>
      <c r="C15906" s="56"/>
      <c r="D15906" s="56"/>
      <c r="E15906" s="72"/>
      <c r="F15906" s="76"/>
      <c r="G15906" s="63"/>
      <c r="H15906" s="106"/>
      <c r="I15906" s="70"/>
    </row>
    <row r="15907" spans="1:9" hidden="1" x14ac:dyDescent="0.25">
      <c r="A15907" s="224"/>
      <c r="B15907" s="56"/>
      <c r="C15907" s="56"/>
      <c r="D15907" s="57"/>
      <c r="E15907" s="86"/>
      <c r="F15907" s="62"/>
      <c r="G15907" s="203"/>
      <c r="H15907" s="266"/>
      <c r="I15907" s="70"/>
    </row>
    <row r="15908" spans="1:9" hidden="1" x14ac:dyDescent="0.25">
      <c r="A15908" s="224"/>
      <c r="B15908" s="56"/>
      <c r="C15908" s="56"/>
      <c r="D15908" s="56"/>
      <c r="E15908" s="72"/>
      <c r="F15908" s="58"/>
      <c r="G15908" s="203"/>
      <c r="H15908" s="266"/>
      <c r="I15908" s="70"/>
    </row>
    <row r="15909" spans="1:9" hidden="1" x14ac:dyDescent="0.25">
      <c r="A15909" s="224"/>
      <c r="B15909" s="56"/>
      <c r="C15909" s="56"/>
      <c r="D15909" s="56"/>
      <c r="E15909" s="56"/>
      <c r="F15909" s="58"/>
      <c r="G15909" s="203"/>
      <c r="H15909" s="266"/>
      <c r="I15909" s="70"/>
    </row>
    <row r="15910" spans="1:9" hidden="1" x14ac:dyDescent="0.25">
      <c r="A15910" s="224"/>
      <c r="B15910" s="60"/>
      <c r="C15910" s="151"/>
      <c r="D15910" s="56"/>
      <c r="E15910" s="66"/>
      <c r="F15910" s="58"/>
      <c r="G15910" s="203"/>
      <c r="H15910" s="266"/>
      <c r="I15910" s="56"/>
    </row>
    <row r="15911" spans="1:9" hidden="1" x14ac:dyDescent="0.25">
      <c r="A15911" s="224"/>
      <c r="B15911" s="68"/>
      <c r="C15911" s="56"/>
      <c r="D15911" s="57"/>
      <c r="E15911" s="66"/>
      <c r="F15911" s="76"/>
      <c r="G15911" s="203"/>
      <c r="H15911" s="266"/>
      <c r="I15911" s="70"/>
    </row>
    <row r="15912" spans="1:9" hidden="1" x14ac:dyDescent="0.25">
      <c r="A15912" s="224"/>
      <c r="B15912" s="68"/>
      <c r="C15912" s="56"/>
      <c r="D15912" s="57"/>
      <c r="E15912" s="66"/>
      <c r="F15912" s="63"/>
      <c r="G15912" s="63"/>
      <c r="H15912" s="64"/>
      <c r="I15912" s="70"/>
    </row>
    <row r="15913" spans="1:9" hidden="1" x14ac:dyDescent="0.25">
      <c r="A15913" s="224"/>
      <c r="B15913" s="60"/>
      <c r="C15913" s="151"/>
      <c r="D15913" s="57"/>
      <c r="E15913" s="66"/>
      <c r="F15913" s="203"/>
      <c r="G15913" s="63"/>
      <c r="H15913" s="535"/>
      <c r="I15913" s="70"/>
    </row>
    <row r="15914" spans="1:9" hidden="1" x14ac:dyDescent="0.25">
      <c r="A15914" s="224"/>
      <c r="B15914" s="55"/>
      <c r="C15914" s="75"/>
      <c r="D15914" s="57"/>
      <c r="E15914" s="66"/>
      <c r="F15914" s="62"/>
      <c r="G15914" s="63"/>
      <c r="H15914" s="536"/>
      <c r="I15914" s="70"/>
    </row>
    <row r="15915" spans="1:9" hidden="1" x14ac:dyDescent="0.25">
      <c r="A15915" s="224"/>
      <c r="B15915" s="56"/>
      <c r="C15915" s="56"/>
      <c r="D15915" s="57"/>
      <c r="E15915" s="66"/>
      <c r="F15915" s="62"/>
      <c r="G15915" s="63"/>
      <c r="H15915" s="537"/>
      <c r="I15915" s="70"/>
    </row>
    <row r="15916" spans="1:9" hidden="1" x14ac:dyDescent="0.25">
      <c r="A15916" s="224"/>
      <c r="B15916" s="56"/>
      <c r="C15916" s="56"/>
      <c r="D15916" s="56"/>
      <c r="E15916" s="56"/>
      <c r="F15916" s="58"/>
      <c r="G15916" s="63"/>
      <c r="H15916" s="536"/>
      <c r="I15916" s="70"/>
    </row>
    <row r="15917" spans="1:9" hidden="1" x14ac:dyDescent="0.25">
      <c r="A15917" s="224"/>
      <c r="B15917" s="56"/>
      <c r="C15917" s="56"/>
      <c r="D15917" s="105"/>
      <c r="E15917" s="66"/>
      <c r="F15917" s="67"/>
      <c r="G15917" s="203"/>
      <c r="H15917" s="535"/>
      <c r="I15917" s="70"/>
    </row>
    <row r="15918" spans="1:9" hidden="1" x14ac:dyDescent="0.25">
      <c r="A15918" s="224"/>
      <c r="B15918" s="55"/>
      <c r="C15918" s="56"/>
      <c r="D15918" s="57"/>
      <c r="E15918" s="66"/>
      <c r="F15918" s="76"/>
      <c r="G15918" s="63"/>
      <c r="H15918" s="537"/>
      <c r="I15918" s="70"/>
    </row>
    <row r="15919" spans="1:9" hidden="1" x14ac:dyDescent="0.25">
      <c r="A15919" s="224"/>
      <c r="B15919" s="55"/>
      <c r="C15919" s="71"/>
      <c r="D15919" s="57"/>
      <c r="E15919" s="66"/>
      <c r="F15919" s="76"/>
      <c r="G15919" s="63"/>
      <c r="H15919" s="536"/>
      <c r="I15919" s="70"/>
    </row>
    <row r="15920" spans="1:9" hidden="1" x14ac:dyDescent="0.25">
      <c r="A15920" s="224"/>
      <c r="B15920" s="56"/>
      <c r="C15920" s="74"/>
      <c r="D15920" s="57"/>
      <c r="E15920" s="66"/>
      <c r="F15920" s="62"/>
      <c r="G15920" s="203"/>
      <c r="H15920" s="537"/>
      <c r="I15920" s="70"/>
    </row>
    <row r="15921" spans="1:9" hidden="1" x14ac:dyDescent="0.25">
      <c r="A15921" s="224"/>
      <c r="B15921" s="56"/>
      <c r="C15921" s="56"/>
      <c r="D15921" s="105"/>
      <c r="E15921" s="66"/>
      <c r="F15921" s="67"/>
      <c r="G15921" s="203"/>
      <c r="H15921" s="537"/>
      <c r="I15921" s="534"/>
    </row>
    <row r="15922" spans="1:9" hidden="1" x14ac:dyDescent="0.25">
      <c r="A15922" s="224"/>
      <c r="B15922" s="55"/>
      <c r="C15922" s="75"/>
      <c r="D15922" s="57"/>
      <c r="E15922" s="66"/>
      <c r="F15922" s="76"/>
      <c r="G15922" s="63"/>
      <c r="H15922" s="538"/>
      <c r="I15922" s="70"/>
    </row>
    <row r="15923" spans="1:9" hidden="1" x14ac:dyDescent="0.25">
      <c r="A15923" s="224"/>
      <c r="B15923" s="60"/>
      <c r="C15923" s="107"/>
      <c r="D15923" s="57"/>
      <c r="E15923" s="66"/>
      <c r="F15923" s="76"/>
      <c r="G15923" s="203"/>
      <c r="H15923" s="536"/>
      <c r="I15923" s="70"/>
    </row>
    <row r="15924" spans="1:9" hidden="1" x14ac:dyDescent="0.25">
      <c r="A15924" s="224"/>
      <c r="B15924" s="56"/>
      <c r="C15924" s="56"/>
      <c r="D15924" s="105"/>
      <c r="E15924" s="66"/>
      <c r="F15924" s="62"/>
      <c r="G15924" s="203"/>
      <c r="H15924" s="536"/>
      <c r="I15924" s="70"/>
    </row>
    <row r="15925" spans="1:9" hidden="1" x14ac:dyDescent="0.25">
      <c r="A15925" s="224"/>
      <c r="B15925" s="65"/>
      <c r="C15925" s="56"/>
      <c r="D15925" s="57"/>
      <c r="E15925" s="66"/>
      <c r="F15925" s="62"/>
      <c r="G15925" s="203"/>
      <c r="H15925" s="536"/>
      <c r="I15925" s="70"/>
    </row>
    <row r="15926" spans="1:9" hidden="1" x14ac:dyDescent="0.25">
      <c r="A15926" s="224"/>
      <c r="B15926" s="55"/>
      <c r="C15926" s="56"/>
      <c r="D15926" s="105"/>
      <c r="E15926" s="66"/>
      <c r="F15926" s="203"/>
      <c r="G15926" s="203"/>
      <c r="H15926" s="536"/>
      <c r="I15926" s="70"/>
    </row>
    <row r="15927" spans="1:9" hidden="1" x14ac:dyDescent="0.25">
      <c r="A15927" s="224"/>
      <c r="B15927" s="56"/>
      <c r="C15927" s="56"/>
      <c r="D15927" s="57"/>
      <c r="E15927" s="66"/>
      <c r="F15927" s="76"/>
      <c r="G15927" s="203"/>
      <c r="H15927" s="536"/>
      <c r="I15927" s="70"/>
    </row>
    <row r="15928" spans="1:9" hidden="1" x14ac:dyDescent="0.25">
      <c r="A15928" s="224"/>
      <c r="B15928" s="55"/>
      <c r="C15928" s="56"/>
      <c r="D15928" s="57"/>
      <c r="E15928" s="66"/>
      <c r="F15928" s="76"/>
      <c r="G15928" s="203"/>
      <c r="H15928" s="536"/>
      <c r="I15928" s="70"/>
    </row>
    <row r="15929" spans="1:9" hidden="1" x14ac:dyDescent="0.25">
      <c r="A15929" s="224"/>
      <c r="B15929" s="55"/>
      <c r="C15929" s="56"/>
      <c r="D15929" s="57"/>
      <c r="E15929" s="66"/>
      <c r="F15929" s="62"/>
      <c r="G15929" s="203"/>
      <c r="H15929" s="536"/>
      <c r="I15929" s="70"/>
    </row>
    <row r="15930" spans="1:9" hidden="1" x14ac:dyDescent="0.25">
      <c r="A15930" s="224"/>
      <c r="B15930" s="56"/>
      <c r="C15930" s="56"/>
      <c r="D15930" s="105"/>
      <c r="E15930" s="86"/>
      <c r="F15930" s="267"/>
      <c r="G15930" s="203"/>
      <c r="H15930" s="536"/>
      <c r="I15930" s="70"/>
    </row>
    <row r="15931" spans="1:9" hidden="1" x14ac:dyDescent="0.25">
      <c r="A15931" s="224"/>
      <c r="B15931" s="55"/>
      <c r="C15931" s="56"/>
      <c r="D15931" s="57"/>
      <c r="E15931" s="86"/>
      <c r="F15931" s="62"/>
      <c r="G15931" s="86"/>
      <c r="H15931" s="536"/>
      <c r="I15931" s="70"/>
    </row>
    <row r="15932" spans="1:9" hidden="1" x14ac:dyDescent="0.25">
      <c r="A15932" s="224"/>
      <c r="B15932" s="56"/>
      <c r="C15932" s="56"/>
      <c r="D15932" s="57"/>
      <c r="E15932" s="86"/>
      <c r="F15932" s="62"/>
      <c r="G15932" s="203"/>
      <c r="H15932" s="536"/>
      <c r="I15932" s="70"/>
    </row>
    <row r="15933" spans="1:9" hidden="1" x14ac:dyDescent="0.25">
      <c r="A15933" s="224"/>
      <c r="B15933" s="56"/>
      <c r="C15933" s="56"/>
      <c r="D15933" s="105"/>
      <c r="E15933" s="66"/>
      <c r="F15933" s="203"/>
      <c r="G15933" s="63"/>
      <c r="H15933" s="536"/>
      <c r="I15933" s="70"/>
    </row>
    <row r="15934" spans="1:9" hidden="1" x14ac:dyDescent="0.25">
      <c r="A15934" s="224"/>
      <c r="B15934" s="56"/>
      <c r="C15934" s="56"/>
      <c r="D15934" s="56"/>
      <c r="E15934" s="72"/>
      <c r="F15934" s="58"/>
      <c r="G15934" s="63"/>
      <c r="H15934" s="536"/>
      <c r="I15934" s="70"/>
    </row>
    <row r="15935" spans="1:9" hidden="1" x14ac:dyDescent="0.25">
      <c r="A15935" s="224"/>
      <c r="B15935" s="56"/>
      <c r="C15935" s="56"/>
      <c r="D15935" s="57"/>
      <c r="E15935" s="66"/>
      <c r="F15935" s="203"/>
      <c r="G15935" s="63"/>
      <c r="H15935" s="535"/>
      <c r="I15935" s="70"/>
    </row>
    <row r="15936" spans="1:9" hidden="1" x14ac:dyDescent="0.25">
      <c r="A15936" s="224"/>
      <c r="B15936" s="56"/>
      <c r="C15936" s="56"/>
      <c r="D15936" s="57"/>
      <c r="E15936" s="86"/>
      <c r="F15936" s="62"/>
      <c r="G15936" s="203"/>
      <c r="H15936" s="536"/>
      <c r="I15936" s="70"/>
    </row>
    <row r="15937" spans="1:9" hidden="1" x14ac:dyDescent="0.25">
      <c r="A15937" s="224"/>
      <c r="B15937" s="68"/>
      <c r="C15937" s="72"/>
      <c r="D15937" s="57"/>
      <c r="E15937" s="86"/>
      <c r="F15937" s="62"/>
      <c r="G15937" s="203"/>
      <c r="H15937" s="266"/>
      <c r="I15937" s="70"/>
    </row>
    <row r="15938" spans="1:9" hidden="1" x14ac:dyDescent="0.25">
      <c r="A15938" s="224"/>
      <c r="B15938" s="68"/>
      <c r="C15938" s="157"/>
      <c r="D15938" s="57"/>
      <c r="E15938" s="66"/>
      <c r="F15938" s="62"/>
      <c r="G15938" s="63"/>
      <c r="H15938" s="64"/>
      <c r="I15938" s="70"/>
    </row>
    <row r="15939" spans="1:9" hidden="1" x14ac:dyDescent="0.25">
      <c r="A15939" s="224"/>
      <c r="B15939" s="55"/>
      <c r="C15939" s="75"/>
      <c r="D15939" s="57"/>
      <c r="E15939" s="66"/>
      <c r="F15939" s="76"/>
      <c r="G15939" s="63"/>
      <c r="H15939" s="266"/>
      <c r="I15939" s="70"/>
    </row>
    <row r="15940" spans="1:9" hidden="1" x14ac:dyDescent="0.25">
      <c r="A15940" s="224"/>
      <c r="B15940" s="56"/>
      <c r="C15940" s="56"/>
      <c r="D15940" s="105"/>
      <c r="E15940" s="66"/>
      <c r="F15940" s="203"/>
      <c r="G15940" s="63"/>
      <c r="H15940" s="64"/>
      <c r="I15940" s="70"/>
    </row>
    <row r="15941" spans="1:9" hidden="1" x14ac:dyDescent="0.25">
      <c r="A15941" s="224"/>
      <c r="B15941" s="56"/>
      <c r="C15941" s="56"/>
      <c r="D15941" s="57"/>
      <c r="E15941" s="66"/>
      <c r="F15941" s="76"/>
      <c r="G15941" s="63"/>
      <c r="H15941" s="64"/>
      <c r="I15941" s="70"/>
    </row>
    <row r="15942" spans="1:9" hidden="1" x14ac:dyDescent="0.25">
      <c r="A15942" s="224"/>
      <c r="B15942" s="56"/>
      <c r="C15942" s="56"/>
      <c r="D15942" s="57"/>
      <c r="E15942" s="66"/>
      <c r="F15942" s="62"/>
      <c r="G15942" s="63"/>
      <c r="H15942" s="64"/>
      <c r="I15942" s="70"/>
    </row>
    <row r="15943" spans="1:9" hidden="1" x14ac:dyDescent="0.25">
      <c r="A15943" s="224"/>
      <c r="B15943" s="56"/>
      <c r="C15943" s="56"/>
      <c r="D15943" s="56"/>
      <c r="E15943" s="56"/>
      <c r="F15943" s="58"/>
      <c r="G15943" s="63"/>
      <c r="H15943" s="64"/>
      <c r="I15943" s="70"/>
    </row>
    <row r="15944" spans="1:9" hidden="1" x14ac:dyDescent="0.25">
      <c r="A15944" s="224"/>
      <c r="B15944" s="56"/>
      <c r="C15944" s="56"/>
      <c r="D15944" s="56"/>
      <c r="E15944" s="56"/>
      <c r="F15944" s="58"/>
      <c r="G15944" s="63"/>
      <c r="H15944" s="64"/>
      <c r="I15944" s="70"/>
    </row>
    <row r="15945" spans="1:9" hidden="1" x14ac:dyDescent="0.25">
      <c r="A15945" s="224"/>
      <c r="B15945" s="56"/>
      <c r="C15945" s="56"/>
      <c r="D15945" s="105"/>
      <c r="E15945" s="66"/>
      <c r="F15945" s="67"/>
      <c r="G15945" s="203"/>
      <c r="H15945" s="535"/>
      <c r="I15945" s="70"/>
    </row>
    <row r="15946" spans="1:9" hidden="1" x14ac:dyDescent="0.25">
      <c r="A15946" s="224"/>
      <c r="B15946" s="55"/>
      <c r="C15946" s="56"/>
      <c r="D15946" s="57"/>
      <c r="E15946" s="66"/>
      <c r="F15946" s="76"/>
      <c r="G15946" s="63"/>
      <c r="H15946" s="537"/>
      <c r="I15946" s="70"/>
    </row>
    <row r="15947" spans="1:9" hidden="1" x14ac:dyDescent="0.25">
      <c r="A15947" s="224"/>
      <c r="B15947" s="68"/>
      <c r="C15947" s="56"/>
      <c r="D15947" s="57"/>
      <c r="E15947" s="66"/>
      <c r="F15947" s="76"/>
      <c r="G15947" s="63"/>
      <c r="H15947" s="536"/>
      <c r="I15947" s="70"/>
    </row>
    <row r="15948" spans="1:9" hidden="1" x14ac:dyDescent="0.25">
      <c r="A15948" s="224"/>
      <c r="B15948" s="55"/>
      <c r="C15948" s="55"/>
      <c r="D15948" s="57"/>
      <c r="E15948" s="66"/>
      <c r="F15948" s="62"/>
      <c r="G15948" s="203"/>
      <c r="H15948" s="536"/>
      <c r="I15948" s="70"/>
    </row>
    <row r="15949" spans="1:9" hidden="1" x14ac:dyDescent="0.25">
      <c r="A15949" s="224"/>
      <c r="B15949" s="55"/>
      <c r="C15949" s="55"/>
      <c r="D15949" s="105"/>
      <c r="E15949" s="66"/>
      <c r="F15949" s="67"/>
      <c r="G15949" s="203"/>
      <c r="H15949" s="537"/>
      <c r="I15949" s="70"/>
    </row>
    <row r="15950" spans="1:9" hidden="1" x14ac:dyDescent="0.25">
      <c r="A15950" s="224"/>
      <c r="B15950" s="56"/>
      <c r="C15950" s="56"/>
      <c r="D15950" s="57"/>
      <c r="E15950" s="66"/>
      <c r="F15950" s="76"/>
      <c r="G15950" s="63"/>
      <c r="H15950" s="538"/>
      <c r="I15950" s="70"/>
    </row>
    <row r="15951" spans="1:9" hidden="1" x14ac:dyDescent="0.25">
      <c r="A15951" s="224"/>
      <c r="B15951" s="60"/>
      <c r="C15951" s="107"/>
      <c r="D15951" s="57"/>
      <c r="E15951" s="66"/>
      <c r="F15951" s="76"/>
      <c r="G15951" s="203"/>
      <c r="H15951" s="536"/>
      <c r="I15951" s="70"/>
    </row>
    <row r="15952" spans="1:9" hidden="1" x14ac:dyDescent="0.25">
      <c r="A15952" s="224"/>
      <c r="B15952" s="55"/>
      <c r="C15952" s="75"/>
      <c r="D15952" s="57"/>
      <c r="E15952" s="66"/>
      <c r="F15952" s="62"/>
      <c r="G15952" s="203"/>
      <c r="H15952" s="536"/>
      <c r="I15952" s="70"/>
    </row>
    <row r="15953" spans="1:9" hidden="1" x14ac:dyDescent="0.25">
      <c r="A15953" s="224"/>
      <c r="B15953" s="55"/>
      <c r="C15953" s="56"/>
      <c r="D15953" s="57"/>
      <c r="E15953" s="66"/>
      <c r="F15953" s="76"/>
      <c r="G15953" s="63"/>
      <c r="H15953" s="536"/>
      <c r="I15953" s="70"/>
    </row>
    <row r="15954" spans="1:9" hidden="1" x14ac:dyDescent="0.25">
      <c r="A15954" s="224"/>
      <c r="B15954" s="55"/>
      <c r="C15954" s="75"/>
      <c r="D15954" s="57"/>
      <c r="E15954" s="66"/>
      <c r="F15954" s="62"/>
      <c r="G15954" s="203"/>
      <c r="H15954" s="536"/>
      <c r="I15954" s="70"/>
    </row>
    <row r="15955" spans="1:9" hidden="1" x14ac:dyDescent="0.25">
      <c r="A15955" s="224"/>
      <c r="B15955" s="56"/>
      <c r="C15955" s="56"/>
      <c r="D15955" s="57"/>
      <c r="E15955" s="66"/>
      <c r="F15955" s="76"/>
      <c r="G15955" s="203"/>
      <c r="H15955" s="536"/>
      <c r="I15955" s="70"/>
    </row>
    <row r="15956" spans="1:9" hidden="1" x14ac:dyDescent="0.25">
      <c r="A15956" s="224"/>
      <c r="B15956" s="56"/>
      <c r="C15956" s="74"/>
      <c r="D15956" s="57"/>
      <c r="E15956" s="66"/>
      <c r="F15956" s="62"/>
      <c r="G15956" s="63"/>
      <c r="H15956" s="536"/>
      <c r="I15956" s="70"/>
    </row>
    <row r="15957" spans="1:9" hidden="1" x14ac:dyDescent="0.25">
      <c r="A15957" s="224"/>
      <c r="B15957" s="56"/>
      <c r="C15957" s="56"/>
      <c r="D15957" s="105"/>
      <c r="E15957" s="86"/>
      <c r="F15957" s="267"/>
      <c r="G15957" s="203"/>
      <c r="H15957" s="64"/>
      <c r="I15957" s="70"/>
    </row>
    <row r="15958" spans="1:9" hidden="1" x14ac:dyDescent="0.25">
      <c r="A15958" s="224"/>
      <c r="B15958" s="56"/>
      <c r="C15958" s="56"/>
      <c r="D15958" s="57"/>
      <c r="E15958" s="86"/>
      <c r="F15958" s="62"/>
      <c r="G15958" s="86"/>
      <c r="H15958" s="536"/>
      <c r="I15958" s="70"/>
    </row>
    <row r="15959" spans="1:9" hidden="1" x14ac:dyDescent="0.25">
      <c r="A15959" s="224"/>
      <c r="B15959" s="68"/>
      <c r="C15959" s="56"/>
      <c r="D15959" s="57"/>
      <c r="E15959" s="86"/>
      <c r="F15959" s="62"/>
      <c r="G15959" s="203"/>
      <c r="H15959" s="536"/>
      <c r="I15959" s="70"/>
    </row>
    <row r="15960" spans="1:9" hidden="1" x14ac:dyDescent="0.25">
      <c r="A15960" s="224"/>
      <c r="B15960" s="56"/>
      <c r="C15960" s="56"/>
      <c r="D15960" s="105"/>
      <c r="E15960" s="66"/>
      <c r="F15960" s="203"/>
      <c r="G15960" s="63"/>
      <c r="H15960" s="536"/>
      <c r="I15960" s="70"/>
    </row>
    <row r="15961" spans="1:9" hidden="1" x14ac:dyDescent="0.25">
      <c r="A15961" s="224"/>
      <c r="B15961" s="56"/>
      <c r="C15961" s="56"/>
      <c r="D15961" s="56"/>
      <c r="E15961" s="72"/>
      <c r="F15961" s="539"/>
      <c r="G15961" s="63"/>
      <c r="H15961" s="536"/>
      <c r="I15961" s="70"/>
    </row>
    <row r="15962" spans="1:9" hidden="1" x14ac:dyDescent="0.25">
      <c r="A15962" s="224"/>
      <c r="B15962" s="56"/>
      <c r="C15962" s="56"/>
      <c r="D15962" s="57"/>
      <c r="E15962" s="66"/>
      <c r="F15962" s="540"/>
      <c r="G15962" s="63"/>
      <c r="H15962" s="535"/>
      <c r="I15962" s="70"/>
    </row>
    <row r="15963" spans="1:9" hidden="1" x14ac:dyDescent="0.25">
      <c r="A15963" s="224"/>
      <c r="B15963" s="68"/>
      <c r="C15963" s="72"/>
      <c r="D15963" s="57"/>
      <c r="E15963" s="86"/>
      <c r="F15963" s="62"/>
      <c r="G15963" s="203"/>
      <c r="H15963" s="536"/>
      <c r="I15963" s="70"/>
    </row>
    <row r="15964" spans="1:9" hidden="1" x14ac:dyDescent="0.25">
      <c r="A15964" s="224"/>
      <c r="B15964" s="56"/>
      <c r="C15964" s="56"/>
      <c r="D15964" s="57"/>
      <c r="E15964" s="86"/>
      <c r="F15964" s="62"/>
      <c r="G15964" s="203"/>
      <c r="H15964" s="536"/>
      <c r="I15964" s="70"/>
    </row>
    <row r="15965" spans="1:9" hidden="1" x14ac:dyDescent="0.25">
      <c r="A15965" s="224"/>
      <c r="B15965" s="56"/>
      <c r="C15965" s="56"/>
      <c r="D15965" s="57"/>
      <c r="E15965" s="66"/>
      <c r="F15965" s="76"/>
      <c r="G15965" s="63"/>
      <c r="H15965" s="536"/>
      <c r="I15965" s="125"/>
    </row>
    <row r="15966" spans="1:9" hidden="1" x14ac:dyDescent="0.25">
      <c r="A15966" s="224"/>
      <c r="B15966" s="68"/>
      <c r="C15966" s="56"/>
      <c r="D15966" s="105"/>
      <c r="E15966" s="66"/>
      <c r="F15966" s="203"/>
      <c r="G15966" s="203"/>
      <c r="H15966" s="536"/>
      <c r="I15966" s="70"/>
    </row>
    <row r="15967" spans="1:9" hidden="1" x14ac:dyDescent="0.25">
      <c r="A15967" s="224"/>
      <c r="B15967" s="56"/>
      <c r="C15967" s="74"/>
      <c r="D15967" s="57"/>
      <c r="E15967" s="66"/>
      <c r="F15967" s="62"/>
      <c r="G15967" s="63"/>
      <c r="H15967" s="64"/>
      <c r="I15967" s="70"/>
    </row>
    <row r="15968" spans="1:9" hidden="1" x14ac:dyDescent="0.25">
      <c r="A15968" s="224"/>
      <c r="B15968" s="56"/>
      <c r="C15968" s="56"/>
      <c r="D15968" s="57"/>
      <c r="E15968" s="66"/>
      <c r="F15968" s="76"/>
      <c r="G15968" s="63"/>
      <c r="H15968" s="64"/>
      <c r="I15968" s="56"/>
    </row>
    <row r="15969" spans="1:9" hidden="1" x14ac:dyDescent="0.25">
      <c r="A15969" s="224"/>
      <c r="B15969" s="65"/>
      <c r="C15969" s="81"/>
      <c r="D15969" s="57"/>
      <c r="E15969" s="66"/>
      <c r="F15969" s="76"/>
      <c r="G15969" s="63"/>
      <c r="H15969" s="64"/>
      <c r="I15969" s="56"/>
    </row>
    <row r="15970" spans="1:9" hidden="1" x14ac:dyDescent="0.25">
      <c r="A15970" s="224"/>
      <c r="B15970" s="68"/>
      <c r="C15970" s="56"/>
      <c r="D15970" s="105"/>
      <c r="E15970" s="66"/>
      <c r="F15970" s="62"/>
      <c r="G15970" s="63"/>
      <c r="H15970" s="64"/>
      <c r="I15970" s="56"/>
    </row>
    <row r="15971" spans="1:9" hidden="1" x14ac:dyDescent="0.25">
      <c r="A15971" s="224"/>
      <c r="B15971" s="56"/>
      <c r="C15971" s="56"/>
      <c r="D15971" s="105"/>
      <c r="E15971" s="66"/>
      <c r="F15971" s="246"/>
      <c r="G15971" s="63"/>
      <c r="H15971" s="64"/>
      <c r="I15971" s="56"/>
    </row>
    <row r="15972" spans="1:9" hidden="1" x14ac:dyDescent="0.25">
      <c r="A15972" s="224"/>
      <c r="B15972" s="56"/>
      <c r="C15972" s="56"/>
      <c r="D15972" s="105"/>
      <c r="E15972" s="66"/>
      <c r="F15972" s="203"/>
      <c r="G15972" s="63"/>
      <c r="H15972" s="64"/>
      <c r="I15972" s="56"/>
    </row>
    <row r="15973" spans="1:9" hidden="1" x14ac:dyDescent="0.25">
      <c r="A15973" s="224"/>
      <c r="B15973" s="55"/>
      <c r="C15973" s="75"/>
      <c r="D15973" s="57"/>
      <c r="E15973" s="66"/>
      <c r="F15973" s="62"/>
      <c r="G15973" s="63"/>
      <c r="H15973" s="64"/>
      <c r="I15973" s="56"/>
    </row>
    <row r="15974" spans="1:9" hidden="1" x14ac:dyDescent="0.25">
      <c r="A15974" s="224"/>
      <c r="B15974" s="56"/>
      <c r="C15974" s="56"/>
      <c r="D15974" s="57"/>
      <c r="E15974" s="86"/>
      <c r="F15974" s="62"/>
      <c r="G15974" s="203"/>
      <c r="H15974" s="64"/>
      <c r="I15974" s="56"/>
    </row>
    <row r="15975" spans="1:9" hidden="1" x14ac:dyDescent="0.25">
      <c r="A15975" s="224"/>
      <c r="B15975" s="56"/>
      <c r="C15975" s="56"/>
      <c r="D15975" s="56"/>
      <c r="E15975" s="72"/>
      <c r="F15975" s="58"/>
      <c r="G15975" s="63"/>
      <c r="H15975" s="64"/>
      <c r="I15975" s="56"/>
    </row>
    <row r="15976" spans="1:9" hidden="1" x14ac:dyDescent="0.25">
      <c r="A15976" s="224"/>
      <c r="B15976" s="56"/>
      <c r="C15976" s="56"/>
      <c r="D15976" s="57"/>
      <c r="E15976" s="66"/>
      <c r="F15976" s="203"/>
      <c r="G15976" s="63"/>
      <c r="H15976" s="64"/>
      <c r="I15976" s="56"/>
    </row>
    <row r="15977" spans="1:9" hidden="1" x14ac:dyDescent="0.25">
      <c r="A15977" s="224"/>
      <c r="B15977" s="56"/>
      <c r="C15977" s="56"/>
      <c r="D15977" s="57"/>
      <c r="E15977" s="66"/>
      <c r="F15977" s="62"/>
      <c r="G15977" s="63"/>
      <c r="H15977" s="64"/>
      <c r="I15977" s="70"/>
    </row>
    <row r="15978" spans="1:9" hidden="1" x14ac:dyDescent="0.25">
      <c r="A15978" s="224"/>
      <c r="B15978" s="56"/>
      <c r="C15978" s="56"/>
      <c r="D15978" s="57"/>
      <c r="E15978" s="66"/>
      <c r="F15978" s="76"/>
      <c r="G15978" s="203"/>
      <c r="H15978" s="106"/>
      <c r="I15978" s="70"/>
    </row>
    <row r="15979" spans="1:9" hidden="1" x14ac:dyDescent="0.25">
      <c r="A15979" s="224"/>
      <c r="B15979" s="56"/>
      <c r="C15979" s="56"/>
      <c r="D15979" s="57"/>
      <c r="E15979" s="66"/>
      <c r="F15979" s="62"/>
      <c r="G15979" s="203"/>
      <c r="H15979" s="266"/>
      <c r="I15979" s="70"/>
    </row>
    <row r="15980" spans="1:9" hidden="1" x14ac:dyDescent="0.25">
      <c r="A15980" s="224"/>
      <c r="B15980" s="56"/>
      <c r="C15980" s="56"/>
      <c r="D15980" s="56"/>
      <c r="E15980" s="56"/>
      <c r="F15980" s="58"/>
      <c r="G15980" s="203"/>
      <c r="H15980" s="266"/>
      <c r="I15980" s="70"/>
    </row>
    <row r="15981" spans="1:9" hidden="1" x14ac:dyDescent="0.25">
      <c r="A15981" s="224"/>
      <c r="B15981" s="56"/>
      <c r="C15981" s="72"/>
      <c r="D15981" s="56"/>
      <c r="E15981" s="56"/>
      <c r="F15981" s="58"/>
      <c r="G15981" s="203"/>
      <c r="H15981" s="266"/>
      <c r="I15981" s="70"/>
    </row>
    <row r="15982" spans="1:9" hidden="1" x14ac:dyDescent="0.25">
      <c r="A15982" s="224"/>
      <c r="B15982" s="68"/>
      <c r="C15982" s="72"/>
      <c r="D15982" s="57"/>
      <c r="E15982" s="86"/>
      <c r="F15982" s="62"/>
      <c r="G15982" s="203"/>
      <c r="H15982" s="266"/>
      <c r="I15982" s="70"/>
    </row>
    <row r="15983" spans="1:9" hidden="1" x14ac:dyDescent="0.25">
      <c r="A15983" s="224"/>
      <c r="B15983" s="56"/>
      <c r="C15983" s="56"/>
      <c r="D15983" s="57"/>
      <c r="E15983" s="86"/>
      <c r="F15983" s="62"/>
      <c r="G15983" s="203"/>
      <c r="H15983" s="266"/>
      <c r="I15983" s="56"/>
    </row>
    <row r="15984" spans="1:9" hidden="1" x14ac:dyDescent="0.25">
      <c r="A15984" s="224"/>
      <c r="B15984" s="68"/>
      <c r="C15984" s="56"/>
      <c r="D15984" s="105"/>
      <c r="E15984" s="66"/>
      <c r="F15984" s="62"/>
      <c r="G15984" s="63"/>
      <c r="H15984" s="266"/>
      <c r="I15984" s="56"/>
    </row>
    <row r="15985" spans="1:9" hidden="1" x14ac:dyDescent="0.25">
      <c r="A15985" s="224"/>
      <c r="B15985" s="56"/>
      <c r="C15985" s="56"/>
      <c r="D15985" s="105"/>
      <c r="E15985" s="66"/>
      <c r="F15985" s="246"/>
      <c r="G15985" s="63"/>
      <c r="H15985" s="64"/>
      <c r="I15985" s="56"/>
    </row>
    <row r="15986" spans="1:9" hidden="1" x14ac:dyDescent="0.25">
      <c r="A15986" s="224"/>
      <c r="B15986" s="56"/>
      <c r="C15986" s="56"/>
      <c r="D15986" s="57"/>
      <c r="E15986" s="86"/>
      <c r="F15986" s="62"/>
      <c r="G15986" s="63"/>
      <c r="H15986" s="64"/>
      <c r="I15986" s="56"/>
    </row>
    <row r="15987" spans="1:9" hidden="1" x14ac:dyDescent="0.25">
      <c r="A15987" s="224"/>
      <c r="B15987" s="71"/>
      <c r="C15987" s="56"/>
      <c r="D15987" s="56"/>
      <c r="E15987" s="86"/>
      <c r="F15987" s="56"/>
      <c r="G15987" s="56"/>
      <c r="H15987" s="64"/>
      <c r="I15987" s="70"/>
    </row>
    <row r="15988" spans="1:9" hidden="1" x14ac:dyDescent="0.25">
      <c r="A15988" s="224"/>
      <c r="B15988" s="56"/>
      <c r="C15988" s="74"/>
      <c r="D15988" s="57"/>
      <c r="E15988" s="66"/>
      <c r="F15988" s="62"/>
      <c r="G15988" s="63"/>
      <c r="H15988" s="56"/>
      <c r="I15988" s="70"/>
    </row>
    <row r="15989" spans="1:9" hidden="1" x14ac:dyDescent="0.25">
      <c r="A15989" s="224"/>
      <c r="B15989" s="55"/>
      <c r="C15989" s="75"/>
      <c r="D15989" s="57"/>
      <c r="E15989" s="66"/>
      <c r="F15989" s="62"/>
      <c r="G15989" s="63"/>
      <c r="H15989" s="64"/>
      <c r="I15989" s="70"/>
    </row>
    <row r="15990" spans="1:9" hidden="1" x14ac:dyDescent="0.25">
      <c r="A15990" s="224"/>
      <c r="B15990" s="56"/>
      <c r="C15990" s="56"/>
      <c r="D15990" s="56"/>
      <c r="E15990" s="56"/>
      <c r="F15990" s="58"/>
      <c r="G15990" s="63"/>
      <c r="H15990" s="106"/>
      <c r="I15990" s="70"/>
    </row>
    <row r="15991" spans="1:9" hidden="1" x14ac:dyDescent="0.25">
      <c r="A15991" s="224"/>
      <c r="B15991" s="55"/>
      <c r="C15991" s="75"/>
      <c r="D15991" s="57"/>
      <c r="E15991" s="66"/>
      <c r="F15991" s="76"/>
      <c r="G15991" s="63"/>
      <c r="H15991" s="64"/>
      <c r="I15991" s="70"/>
    </row>
    <row r="15992" spans="1:9" hidden="1" x14ac:dyDescent="0.25">
      <c r="A15992" s="224"/>
      <c r="B15992" s="71"/>
      <c r="C15992" s="75"/>
      <c r="D15992" s="57"/>
      <c r="E15992" s="66"/>
      <c r="F15992" s="62"/>
      <c r="G15992" s="203"/>
      <c r="H15992" s="535"/>
      <c r="I15992" s="70"/>
    </row>
    <row r="15993" spans="1:9" hidden="1" x14ac:dyDescent="0.25">
      <c r="A15993" s="224"/>
      <c r="B15993" s="55"/>
      <c r="C15993" s="56"/>
      <c r="D15993" s="57"/>
      <c r="E15993" s="66"/>
      <c r="F15993" s="62"/>
      <c r="G15993" s="203"/>
      <c r="H15993" s="537"/>
      <c r="I15993" s="70"/>
    </row>
    <row r="15994" spans="1:9" hidden="1" x14ac:dyDescent="0.25">
      <c r="A15994" s="224"/>
      <c r="B15994" s="56"/>
      <c r="C15994" s="56"/>
      <c r="D15994" s="105"/>
      <c r="E15994" s="86"/>
      <c r="F15994" s="267"/>
      <c r="G15994" s="203"/>
      <c r="H15994" s="64"/>
      <c r="I15994" s="70"/>
    </row>
    <row r="15995" spans="1:9" hidden="1" x14ac:dyDescent="0.25">
      <c r="A15995" s="224"/>
      <c r="B15995" s="55"/>
      <c r="C15995" s="56"/>
      <c r="D15995" s="57"/>
      <c r="E15995" s="66"/>
      <c r="F15995" s="76"/>
      <c r="G15995" s="63"/>
      <c r="H15995" s="64"/>
      <c r="I15995" s="70"/>
    </row>
    <row r="15996" spans="1:9" hidden="1" x14ac:dyDescent="0.25">
      <c r="A15996" s="224"/>
      <c r="B15996" s="56"/>
      <c r="C15996" s="56"/>
      <c r="D15996" s="105"/>
      <c r="E15996" s="66"/>
      <c r="F15996" s="203"/>
      <c r="G15996" s="63"/>
      <c r="H15996" s="64"/>
      <c r="I15996" s="70"/>
    </row>
    <row r="15997" spans="1:9" hidden="1" x14ac:dyDescent="0.25">
      <c r="A15997" s="224"/>
      <c r="B15997" s="56"/>
      <c r="C15997" s="56"/>
      <c r="D15997" s="57"/>
      <c r="E15997" s="66"/>
      <c r="F15997" s="76"/>
      <c r="G15997" s="63"/>
      <c r="H15997" s="64"/>
      <c r="I15997" s="70"/>
    </row>
    <row r="15998" spans="1:9" hidden="1" x14ac:dyDescent="0.25">
      <c r="A15998" s="224"/>
      <c r="B15998" s="55"/>
      <c r="C15998" s="75"/>
      <c r="D15998" s="57"/>
      <c r="E15998" s="66"/>
      <c r="F15998" s="62"/>
      <c r="G15998" s="203"/>
      <c r="H15998" s="64"/>
      <c r="I15998" s="70"/>
    </row>
    <row r="15999" spans="1:9" hidden="1" x14ac:dyDescent="0.25">
      <c r="A15999" s="224"/>
      <c r="B15999" s="56"/>
      <c r="C15999" s="56"/>
      <c r="D15999" s="56"/>
      <c r="E15999" s="56"/>
      <c r="F15999" s="58"/>
      <c r="G15999" s="63"/>
      <c r="H15999" s="536"/>
      <c r="I15999" s="70"/>
    </row>
    <row r="16000" spans="1:9" hidden="1" x14ac:dyDescent="0.25">
      <c r="A16000" s="224"/>
      <c r="B16000" s="56"/>
      <c r="C16000" s="56"/>
      <c r="D16000" s="57"/>
      <c r="E16000" s="86"/>
      <c r="F16000" s="62"/>
      <c r="G16000" s="203"/>
      <c r="H16000" s="106"/>
      <c r="I16000" s="70"/>
    </row>
    <row r="16001" spans="1:9" hidden="1" x14ac:dyDescent="0.25">
      <c r="A16001" s="224"/>
      <c r="B16001" s="56"/>
      <c r="C16001" s="56"/>
      <c r="D16001" s="56"/>
      <c r="E16001" s="72"/>
      <c r="F16001" s="58"/>
      <c r="G16001" s="63"/>
      <c r="H16001" s="64"/>
      <c r="I16001" s="70"/>
    </row>
    <row r="16002" spans="1:9" hidden="1" x14ac:dyDescent="0.25">
      <c r="A16002" s="224"/>
      <c r="B16002" s="56"/>
      <c r="C16002" s="56"/>
      <c r="D16002" s="57"/>
      <c r="E16002" s="66"/>
      <c r="F16002" s="203"/>
      <c r="G16002" s="63"/>
      <c r="H16002" s="64"/>
      <c r="I16002" s="70"/>
    </row>
    <row r="16003" spans="1:9" hidden="1" x14ac:dyDescent="0.25">
      <c r="A16003" s="224"/>
      <c r="B16003" s="68"/>
      <c r="C16003" s="56"/>
      <c r="D16003" s="57"/>
      <c r="E16003" s="66"/>
      <c r="F16003" s="63"/>
      <c r="G16003" s="63"/>
      <c r="H16003" s="64"/>
      <c r="I16003" s="70"/>
    </row>
    <row r="16004" spans="1:9" hidden="1" x14ac:dyDescent="0.25">
      <c r="A16004" s="224"/>
      <c r="B16004" s="55"/>
      <c r="C16004" s="56"/>
      <c r="D16004" s="57"/>
      <c r="E16004" s="66"/>
      <c r="F16004" s="76"/>
      <c r="G16004" s="63"/>
      <c r="H16004" s="106"/>
      <c r="I16004" s="70"/>
    </row>
    <row r="16005" spans="1:9" hidden="1" x14ac:dyDescent="0.25">
      <c r="A16005" s="224"/>
      <c r="B16005" s="68"/>
      <c r="C16005" s="56"/>
      <c r="D16005" s="57"/>
      <c r="E16005" s="66"/>
      <c r="F16005" s="63"/>
      <c r="G16005" s="63"/>
      <c r="H16005" s="64"/>
      <c r="I16005" s="70"/>
    </row>
    <row r="16006" spans="1:9" hidden="1" x14ac:dyDescent="0.25">
      <c r="A16006" s="224"/>
      <c r="B16006" s="56"/>
      <c r="C16006" s="56"/>
      <c r="D16006" s="57"/>
      <c r="E16006" s="66"/>
      <c r="F16006" s="76"/>
      <c r="G16006" s="63"/>
      <c r="H16006" s="106"/>
      <c r="I16006" s="70"/>
    </row>
    <row r="16007" spans="1:9" hidden="1" x14ac:dyDescent="0.25">
      <c r="A16007" s="224"/>
      <c r="B16007" s="68"/>
      <c r="C16007" s="56"/>
      <c r="D16007" s="57"/>
      <c r="E16007" s="66"/>
      <c r="F16007" s="76"/>
      <c r="G16007" s="203"/>
      <c r="H16007" s="64"/>
      <c r="I16007" s="70"/>
    </row>
    <row r="16008" spans="1:9" hidden="1" x14ac:dyDescent="0.25">
      <c r="A16008" s="224"/>
      <c r="B16008" s="56"/>
      <c r="C16008" s="56"/>
      <c r="D16008" s="105"/>
      <c r="E16008" s="66"/>
      <c r="F16008" s="203"/>
      <c r="G16008" s="63"/>
      <c r="H16008" s="64"/>
      <c r="I16008" s="70"/>
    </row>
    <row r="16009" spans="1:9" hidden="1" x14ac:dyDescent="0.25">
      <c r="A16009" s="224"/>
      <c r="B16009" s="68"/>
      <c r="C16009" s="56"/>
      <c r="D16009" s="57"/>
      <c r="E16009" s="66"/>
      <c r="F16009" s="76"/>
      <c r="G16009" s="63"/>
      <c r="H16009" s="64"/>
      <c r="I16009" s="70"/>
    </row>
    <row r="16010" spans="1:9" hidden="1" x14ac:dyDescent="0.25">
      <c r="A16010" s="224"/>
      <c r="B16010" s="68"/>
      <c r="C16010" s="56"/>
      <c r="D16010" s="56"/>
      <c r="E16010" s="56"/>
      <c r="F16010" s="58"/>
      <c r="G16010" s="63"/>
      <c r="H16010" s="64"/>
      <c r="I16010" s="70"/>
    </row>
    <row r="16011" spans="1:9" hidden="1" x14ac:dyDescent="0.25">
      <c r="A16011" s="224"/>
      <c r="B16011" s="68"/>
      <c r="C16011" s="75"/>
      <c r="D16011" s="57"/>
      <c r="E16011" s="66"/>
      <c r="F16011" s="76"/>
      <c r="G16011" s="63"/>
      <c r="H16011" s="64"/>
      <c r="I16011" s="70"/>
    </row>
    <row r="16012" spans="1:9" hidden="1" x14ac:dyDescent="0.25">
      <c r="A16012" s="224"/>
      <c r="B16012" s="55"/>
      <c r="C16012" s="75"/>
      <c r="D16012" s="57"/>
      <c r="E16012" s="66"/>
      <c r="F16012" s="62"/>
      <c r="G16012" s="203"/>
      <c r="H16012" s="64"/>
      <c r="I16012" s="70"/>
    </row>
    <row r="16013" spans="1:9" hidden="1" x14ac:dyDescent="0.25">
      <c r="A16013" s="224"/>
      <c r="B16013" s="55"/>
      <c r="C16013" s="56"/>
      <c r="D16013" s="57"/>
      <c r="E16013" s="66"/>
      <c r="F16013" s="62"/>
      <c r="G16013" s="203"/>
      <c r="H16013" s="64"/>
      <c r="I16013" s="70"/>
    </row>
    <row r="16014" spans="1:9" hidden="1" x14ac:dyDescent="0.25">
      <c r="A16014" s="224"/>
      <c r="B16014" s="56"/>
      <c r="C16014" s="56"/>
      <c r="D16014" s="57"/>
      <c r="E16014" s="66"/>
      <c r="F16014" s="76"/>
      <c r="G16014" s="63"/>
      <c r="H16014" s="64"/>
      <c r="I16014" s="70"/>
    </row>
    <row r="16015" spans="1:9" hidden="1" x14ac:dyDescent="0.25">
      <c r="A16015" s="224"/>
      <c r="B16015" s="55"/>
      <c r="C16015" s="60"/>
      <c r="D16015" s="105"/>
      <c r="E16015" s="66"/>
      <c r="F16015" s="203"/>
      <c r="G16015" s="63"/>
      <c r="H16015" s="64"/>
      <c r="I16015" s="70"/>
    </row>
    <row r="16016" spans="1:9" hidden="1" x14ac:dyDescent="0.25">
      <c r="A16016" s="224"/>
      <c r="B16016" s="68"/>
      <c r="C16016" s="68"/>
      <c r="D16016" s="57"/>
      <c r="E16016" s="66"/>
      <c r="F16016" s="76"/>
      <c r="G16016" s="63"/>
      <c r="H16016" s="64"/>
      <c r="I16016" s="70"/>
    </row>
    <row r="16017" spans="1:9" hidden="1" x14ac:dyDescent="0.25">
      <c r="A16017" s="224"/>
      <c r="B16017" s="56"/>
      <c r="C16017" s="56"/>
      <c r="D16017" s="57"/>
      <c r="E16017" s="66"/>
      <c r="F16017" s="62"/>
      <c r="G16017" s="203"/>
      <c r="H16017" s="64"/>
      <c r="I16017" s="70"/>
    </row>
    <row r="16018" spans="1:9" hidden="1" x14ac:dyDescent="0.25">
      <c r="A16018" s="224"/>
      <c r="B16018" s="68"/>
      <c r="C16018" s="56"/>
      <c r="D16018" s="56"/>
      <c r="E16018" s="56"/>
      <c r="F16018" s="58"/>
      <c r="G16018" s="63"/>
      <c r="H16018" s="536"/>
      <c r="I16018" s="70"/>
    </row>
    <row r="16019" spans="1:9" hidden="1" x14ac:dyDescent="0.25">
      <c r="A16019" s="224"/>
      <c r="B16019" s="56"/>
      <c r="C16019" s="56"/>
      <c r="D16019" s="57"/>
      <c r="E16019" s="86"/>
      <c r="F16019" s="62"/>
      <c r="G16019" s="203"/>
      <c r="H16019" s="536"/>
      <c r="I16019" s="70"/>
    </row>
    <row r="16020" spans="1:9" hidden="1" x14ac:dyDescent="0.25">
      <c r="A16020" s="224"/>
      <c r="B16020" s="56"/>
      <c r="C16020" s="56"/>
      <c r="D16020" s="57"/>
      <c r="E16020" s="66"/>
      <c r="F16020" s="203"/>
      <c r="G16020" s="63"/>
      <c r="H16020" s="536"/>
      <c r="I16020" s="70"/>
    </row>
    <row r="16021" spans="1:9" hidden="1" x14ac:dyDescent="0.25">
      <c r="A16021" s="224"/>
      <c r="B16021" s="55"/>
      <c r="C16021" s="75"/>
      <c r="D16021" s="57"/>
      <c r="E16021" s="66"/>
      <c r="F16021" s="62"/>
      <c r="G16021" s="63"/>
      <c r="H16021" s="64"/>
      <c r="I16021" s="70"/>
    </row>
    <row r="16022" spans="1:9" hidden="1" x14ac:dyDescent="0.25">
      <c r="A16022" s="224"/>
      <c r="B16022" s="56"/>
      <c r="C16022" s="56"/>
      <c r="D16022" s="57"/>
      <c r="E16022" s="66"/>
      <c r="F16022" s="63"/>
      <c r="G16022" s="63"/>
      <c r="H16022" s="64"/>
      <c r="I16022" s="70"/>
    </row>
    <row r="16023" spans="1:9" hidden="1" x14ac:dyDescent="0.25">
      <c r="A16023" s="224"/>
      <c r="B16023" s="56"/>
      <c r="C16023" s="56"/>
      <c r="D16023" s="56"/>
      <c r="E16023" s="56"/>
      <c r="F16023" s="58"/>
      <c r="G16023" s="63"/>
      <c r="H16023" s="106"/>
      <c r="I16023" s="70"/>
    </row>
    <row r="16024" spans="1:9" hidden="1" x14ac:dyDescent="0.25">
      <c r="A16024" s="224"/>
      <c r="B16024" s="56"/>
      <c r="C16024" s="74"/>
      <c r="D16024" s="57"/>
      <c r="E16024" s="66"/>
      <c r="F16024" s="62"/>
      <c r="G16024" s="63"/>
      <c r="H16024" s="106"/>
      <c r="I16024" s="70"/>
    </row>
    <row r="16025" spans="1:9" hidden="1" x14ac:dyDescent="0.25">
      <c r="A16025" s="224"/>
      <c r="B16025" s="55"/>
      <c r="C16025" s="75"/>
      <c r="D16025" s="57"/>
      <c r="E16025" s="66"/>
      <c r="F16025" s="62"/>
      <c r="G16025" s="63"/>
      <c r="H16025" s="64"/>
      <c r="I16025" s="70"/>
    </row>
    <row r="16026" spans="1:9" hidden="1" x14ac:dyDescent="0.25">
      <c r="A16026" s="224"/>
      <c r="B16026" s="68"/>
      <c r="C16026" s="56"/>
      <c r="D16026" s="57"/>
      <c r="E16026" s="66"/>
      <c r="F16026" s="63"/>
      <c r="G16026" s="63"/>
      <c r="H16026" s="64"/>
      <c r="I16026" s="70"/>
    </row>
    <row r="16027" spans="1:9" hidden="1" x14ac:dyDescent="0.25">
      <c r="A16027" s="224"/>
      <c r="B16027" s="56"/>
      <c r="C16027" s="56"/>
      <c r="D16027" s="57"/>
      <c r="E16027" s="66"/>
      <c r="F16027" s="76"/>
      <c r="G16027" s="63"/>
      <c r="H16027" s="64"/>
      <c r="I16027" s="70"/>
    </row>
    <row r="16028" spans="1:9" hidden="1" x14ac:dyDescent="0.25">
      <c r="A16028" s="224"/>
      <c r="B16028" s="55"/>
      <c r="C16028" s="75"/>
      <c r="D16028" s="57"/>
      <c r="E16028" s="66"/>
      <c r="F16028" s="62"/>
      <c r="G16028" s="63"/>
      <c r="H16028" s="64"/>
      <c r="I16028" s="70"/>
    </row>
    <row r="16029" spans="1:9" hidden="1" x14ac:dyDescent="0.25">
      <c r="A16029" s="224"/>
      <c r="B16029" s="95"/>
      <c r="C16029" s="56"/>
      <c r="D16029" s="57"/>
      <c r="E16029" s="66"/>
      <c r="F16029" s="76"/>
      <c r="G16029" s="86"/>
      <c r="H16029" s="64"/>
      <c r="I16029" s="70"/>
    </row>
    <row r="16030" spans="1:9" hidden="1" x14ac:dyDescent="0.25">
      <c r="A16030" s="224"/>
      <c r="B16030" s="56"/>
      <c r="C16030" s="56"/>
      <c r="D16030" s="57"/>
      <c r="E16030" s="86"/>
      <c r="F16030" s="62"/>
      <c r="G16030" s="203"/>
      <c r="H16030" s="64"/>
      <c r="I16030" s="70"/>
    </row>
    <row r="16031" spans="1:9" hidden="1" x14ac:dyDescent="0.25">
      <c r="A16031" s="224"/>
      <c r="B16031" s="56"/>
      <c r="C16031" s="56"/>
      <c r="D16031" s="56"/>
      <c r="E16031" s="72"/>
      <c r="F16031" s="58"/>
      <c r="G16031" s="63"/>
      <c r="H16031" s="64"/>
      <c r="I16031" s="70"/>
    </row>
    <row r="16032" spans="1:9" hidden="1" x14ac:dyDescent="0.25">
      <c r="A16032" s="224"/>
      <c r="B16032" s="56"/>
      <c r="C16032" s="56"/>
      <c r="D16032" s="57"/>
      <c r="E16032" s="66"/>
      <c r="F16032" s="203"/>
      <c r="G16032" s="63"/>
      <c r="H16032" s="64"/>
      <c r="I16032" s="70"/>
    </row>
    <row r="16033" spans="1:9" hidden="1" x14ac:dyDescent="0.25">
      <c r="A16033" s="224"/>
      <c r="B16033" s="56"/>
      <c r="C16033" s="75"/>
      <c r="D16033" s="57"/>
      <c r="E16033" s="66"/>
      <c r="F16033" s="62"/>
      <c r="G16033" s="63"/>
      <c r="H16033" s="64"/>
      <c r="I16033" s="70"/>
    </row>
    <row r="16034" spans="1:9" hidden="1" x14ac:dyDescent="0.25">
      <c r="A16034" s="224"/>
      <c r="B16034" s="56"/>
      <c r="C16034" s="75"/>
      <c r="D16034" s="57"/>
      <c r="E16034" s="66"/>
      <c r="F16034" s="62"/>
      <c r="G16034" s="63"/>
      <c r="H16034" s="64"/>
      <c r="I16034" s="70"/>
    </row>
    <row r="16035" spans="1:9" hidden="1" x14ac:dyDescent="0.25">
      <c r="A16035" s="224"/>
      <c r="B16035" s="56"/>
      <c r="C16035" s="75"/>
      <c r="D16035" s="57"/>
      <c r="E16035" s="66"/>
      <c r="F16035" s="62"/>
      <c r="G16035" s="203"/>
      <c r="H16035" s="64"/>
      <c r="I16035" s="70"/>
    </row>
    <row r="16036" spans="1:9" hidden="1" x14ac:dyDescent="0.25">
      <c r="A16036" s="224"/>
      <c r="B16036" s="56"/>
      <c r="C16036" s="56"/>
      <c r="D16036" s="57"/>
      <c r="E16036" s="66"/>
      <c r="F16036" s="62"/>
      <c r="G16036" s="63"/>
      <c r="H16036" s="64"/>
      <c r="I16036" s="70"/>
    </row>
    <row r="16037" spans="1:9" hidden="1" x14ac:dyDescent="0.25">
      <c r="A16037" s="224"/>
      <c r="B16037" s="56"/>
      <c r="C16037" s="65"/>
      <c r="D16037" s="57"/>
      <c r="E16037" s="66"/>
      <c r="F16037" s="76"/>
      <c r="G16037" s="63"/>
      <c r="H16037" s="64"/>
      <c r="I16037" s="70"/>
    </row>
    <row r="16038" spans="1:9" hidden="1" x14ac:dyDescent="0.25">
      <c r="A16038" s="224"/>
      <c r="B16038" s="56"/>
      <c r="C16038" s="56"/>
      <c r="D16038" s="57"/>
      <c r="E16038" s="66"/>
      <c r="F16038" s="76"/>
      <c r="G16038" s="63"/>
      <c r="H16038" s="64"/>
      <c r="I16038" s="56"/>
    </row>
    <row r="16039" spans="1:9" hidden="1" x14ac:dyDescent="0.25">
      <c r="A16039" s="224"/>
      <c r="B16039" s="56"/>
      <c r="C16039" s="56"/>
      <c r="D16039" s="105"/>
      <c r="E16039" s="66"/>
      <c r="F16039" s="62"/>
      <c r="G16039" s="63"/>
      <c r="H16039" s="64"/>
      <c r="I16039" s="56"/>
    </row>
    <row r="16040" spans="1:9" hidden="1" x14ac:dyDescent="0.25">
      <c r="A16040" s="224"/>
      <c r="B16040" s="56"/>
      <c r="C16040" s="65"/>
      <c r="D16040" s="57"/>
      <c r="E16040" s="66"/>
      <c r="F16040" s="76"/>
      <c r="G16040" s="63"/>
      <c r="H16040" s="64"/>
      <c r="I16040" s="56"/>
    </row>
    <row r="16041" spans="1:9" hidden="1" x14ac:dyDescent="0.25">
      <c r="A16041" s="224"/>
      <c r="B16041" s="56"/>
      <c r="C16041" s="56"/>
      <c r="D16041" s="57"/>
      <c r="E16041" s="86"/>
      <c r="F16041" s="62"/>
      <c r="G16041" s="203"/>
      <c r="H16041" s="64"/>
      <c r="I16041" s="56"/>
    </row>
    <row r="16042" spans="1:9" hidden="1" x14ac:dyDescent="0.25">
      <c r="A16042" s="224"/>
      <c r="B16042" s="56"/>
      <c r="C16042" s="56"/>
      <c r="D16042" s="57"/>
      <c r="E16042" s="86"/>
      <c r="F16042" s="62"/>
      <c r="G16042" s="86"/>
      <c r="H16042" s="64"/>
      <c r="I16042" s="56"/>
    </row>
    <row r="16043" spans="1:9" hidden="1" x14ac:dyDescent="0.25">
      <c r="A16043" s="224"/>
      <c r="B16043" s="68"/>
      <c r="C16043" s="56"/>
      <c r="D16043" s="57"/>
      <c r="E16043" s="66"/>
      <c r="F16043" s="76"/>
      <c r="G16043" s="63"/>
      <c r="H16043" s="64"/>
      <c r="I16043" s="56"/>
    </row>
    <row r="16044" spans="1:9" hidden="1" x14ac:dyDescent="0.25">
      <c r="A16044" s="224"/>
      <c r="B16044" s="60"/>
      <c r="C16044" s="151"/>
      <c r="D16044" s="57"/>
      <c r="E16044" s="66"/>
      <c r="F16044" s="76"/>
      <c r="G16044" s="203"/>
      <c r="H16044" s="106"/>
      <c r="I16044" s="56"/>
    </row>
    <row r="16045" spans="1:9" hidden="1" x14ac:dyDescent="0.25">
      <c r="A16045" s="224"/>
      <c r="B16045" s="56"/>
      <c r="C16045" s="56"/>
      <c r="D16045" s="57"/>
      <c r="E16045" s="66"/>
      <c r="F16045" s="62"/>
      <c r="G16045" s="203"/>
      <c r="H16045" s="106"/>
      <c r="I16045" s="56"/>
    </row>
    <row r="16046" spans="1:9" hidden="1" x14ac:dyDescent="0.25">
      <c r="A16046" s="224"/>
      <c r="B16046" s="68"/>
      <c r="C16046" s="56"/>
      <c r="D16046" s="57"/>
      <c r="E16046" s="66"/>
      <c r="F16046" s="76"/>
      <c r="G16046" s="203"/>
      <c r="H16046" s="106"/>
      <c r="I16046" s="70"/>
    </row>
    <row r="16047" spans="1:9" hidden="1" x14ac:dyDescent="0.25">
      <c r="A16047" s="224"/>
      <c r="B16047" s="55"/>
      <c r="C16047" s="72"/>
      <c r="D16047" s="57"/>
      <c r="E16047" s="86"/>
      <c r="F16047" s="62"/>
      <c r="G16047" s="203"/>
      <c r="H16047" s="106"/>
      <c r="I16047" s="70"/>
    </row>
    <row r="16048" spans="1:9" hidden="1" x14ac:dyDescent="0.25">
      <c r="A16048" s="224"/>
      <c r="B16048" s="55"/>
      <c r="C16048" s="56"/>
      <c r="D16048" s="57"/>
      <c r="E16048" s="86"/>
      <c r="F16048" s="62"/>
      <c r="G16048" s="203"/>
      <c r="H16048" s="266"/>
      <c r="I16048" s="70"/>
    </row>
    <row r="16049" spans="1:9" hidden="1" x14ac:dyDescent="0.25">
      <c r="A16049" s="224"/>
      <c r="B16049" s="68"/>
      <c r="C16049" s="56"/>
      <c r="D16049" s="105"/>
      <c r="E16049" s="66"/>
      <c r="F16049" s="203"/>
      <c r="G16049" s="203"/>
      <c r="H16049" s="266"/>
      <c r="I16049" s="70"/>
    </row>
    <row r="16050" spans="1:9" hidden="1" x14ac:dyDescent="0.25">
      <c r="A16050" s="224"/>
      <c r="B16050" s="56"/>
      <c r="C16050" s="56"/>
      <c r="D16050" s="105"/>
      <c r="E16050" s="66"/>
      <c r="F16050" s="246"/>
      <c r="G16050" s="63"/>
      <c r="H16050" s="266"/>
      <c r="I16050" s="70"/>
    </row>
    <row r="16051" spans="1:9" hidden="1" x14ac:dyDescent="0.25">
      <c r="A16051" s="224"/>
      <c r="B16051" s="56"/>
      <c r="C16051" s="56"/>
      <c r="D16051" s="57"/>
      <c r="E16051" s="86"/>
      <c r="F16051" s="246"/>
      <c r="G16051" s="63"/>
      <c r="H16051" s="266"/>
      <c r="I16051" s="56"/>
    </row>
    <row r="16052" spans="1:9" hidden="1" x14ac:dyDescent="0.25">
      <c r="A16052" s="224"/>
      <c r="B16052" s="56"/>
      <c r="C16052" s="56"/>
      <c r="D16052" s="57"/>
      <c r="E16052" s="66"/>
      <c r="F16052" s="76"/>
      <c r="G16052" s="203"/>
      <c r="H16052" s="266"/>
      <c r="I16052" s="56"/>
    </row>
    <row r="16053" spans="1:9" hidden="1" x14ac:dyDescent="0.25">
      <c r="A16053" s="224"/>
      <c r="B16053" s="55"/>
      <c r="C16053" s="56"/>
      <c r="D16053" s="57"/>
      <c r="E16053" s="66"/>
      <c r="F16053" s="62"/>
      <c r="G16053" s="203"/>
      <c r="H16053" s="64"/>
      <c r="I16053" s="56"/>
    </row>
    <row r="16054" spans="1:9" hidden="1" x14ac:dyDescent="0.25">
      <c r="A16054" s="224"/>
      <c r="B16054" s="56"/>
      <c r="C16054" s="56"/>
      <c r="D16054" s="105"/>
      <c r="E16054" s="86"/>
      <c r="F16054" s="267"/>
      <c r="G16054" s="203"/>
      <c r="H16054" s="64"/>
      <c r="I16054" s="56"/>
    </row>
    <row r="16055" spans="1:9" hidden="1" x14ac:dyDescent="0.25">
      <c r="A16055" s="224"/>
      <c r="B16055" s="71"/>
      <c r="C16055" s="56"/>
      <c r="D16055" s="57"/>
      <c r="E16055" s="86"/>
      <c r="F16055" s="62"/>
      <c r="G16055" s="86"/>
      <c r="H16055" s="64"/>
      <c r="I16055" s="56"/>
    </row>
    <row r="16056" spans="1:9" hidden="1" x14ac:dyDescent="0.25">
      <c r="A16056" s="224"/>
      <c r="B16056" s="56"/>
      <c r="C16056" s="56"/>
      <c r="D16056" s="57"/>
      <c r="E16056" s="71"/>
      <c r="F16056" s="203"/>
      <c r="G16056" s="86"/>
      <c r="H16056" s="64"/>
      <c r="I16056" s="56"/>
    </row>
    <row r="16057" spans="1:9" hidden="1" x14ac:dyDescent="0.25">
      <c r="A16057" s="224"/>
      <c r="B16057" s="65"/>
      <c r="C16057" s="56"/>
      <c r="D16057" s="57"/>
      <c r="E16057" s="86"/>
      <c r="F16057" s="62"/>
      <c r="G16057" s="86"/>
      <c r="H16057" s="64"/>
      <c r="I16057" s="56"/>
    </row>
    <row r="16058" spans="1:9" hidden="1" x14ac:dyDescent="0.25">
      <c r="A16058" s="224"/>
      <c r="B16058" s="56"/>
      <c r="C16058" s="56"/>
      <c r="D16058" s="57"/>
      <c r="E16058" s="86"/>
      <c r="F16058" s="207"/>
      <c r="G16058" s="86"/>
      <c r="H16058" s="64"/>
      <c r="I16058" s="56"/>
    </row>
    <row r="16059" spans="1:9" hidden="1" x14ac:dyDescent="0.25">
      <c r="A16059" s="224"/>
      <c r="B16059" s="56"/>
      <c r="C16059" s="56"/>
      <c r="D16059" s="57"/>
      <c r="E16059" s="86"/>
      <c r="F16059" s="207"/>
      <c r="G16059" s="86"/>
      <c r="H16059" s="64"/>
      <c r="I16059" s="56"/>
    </row>
    <row r="16060" spans="1:9" hidden="1" x14ac:dyDescent="0.25">
      <c r="A16060" s="224"/>
      <c r="B16060" s="55"/>
      <c r="C16060" s="56"/>
      <c r="D16060" s="57"/>
      <c r="E16060" s="86"/>
      <c r="F16060" s="62"/>
      <c r="G16060" s="86"/>
      <c r="H16060" s="64"/>
      <c r="I16060" s="70"/>
    </row>
    <row r="16061" spans="1:9" hidden="1" x14ac:dyDescent="0.25">
      <c r="A16061" s="224"/>
      <c r="B16061" s="55"/>
      <c r="C16061" s="74"/>
      <c r="D16061" s="57"/>
      <c r="E16061" s="66"/>
      <c r="F16061" s="76"/>
      <c r="G16061" s="63"/>
      <c r="H16061" s="64"/>
      <c r="I16061" s="70"/>
    </row>
    <row r="16062" spans="1:9" hidden="1" x14ac:dyDescent="0.25">
      <c r="A16062" s="224"/>
      <c r="B16062" s="55"/>
      <c r="C16062" s="75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4"/>
      <c r="B16063" s="56"/>
      <c r="C16063" s="56"/>
      <c r="D16063" s="56"/>
      <c r="E16063" s="56"/>
      <c r="F16063" s="58"/>
      <c r="G16063" s="63"/>
      <c r="H16063" s="106"/>
      <c r="I16063" s="70"/>
    </row>
    <row r="16064" spans="1:9" hidden="1" x14ac:dyDescent="0.25">
      <c r="A16064" s="224"/>
      <c r="B16064" s="56"/>
      <c r="C16064" s="56"/>
      <c r="D16064" s="57"/>
      <c r="E16064" s="66"/>
      <c r="F16064" s="62"/>
      <c r="G16064" s="63"/>
      <c r="H16064" s="106"/>
      <c r="I16064" s="70"/>
    </row>
    <row r="16065" spans="1:9" hidden="1" x14ac:dyDescent="0.25">
      <c r="A16065" s="224"/>
      <c r="B16065" s="68"/>
      <c r="C16065" s="56"/>
      <c r="D16065" s="57"/>
      <c r="E16065" s="66"/>
      <c r="F16065" s="63"/>
      <c r="G16065" s="63"/>
      <c r="H16065" s="64"/>
      <c r="I16065" s="70"/>
    </row>
    <row r="16066" spans="1:9" hidden="1" x14ac:dyDescent="0.25">
      <c r="A16066" s="224"/>
      <c r="B16066" s="56"/>
      <c r="C16066" s="75"/>
      <c r="D16066" s="57"/>
      <c r="E16066" s="66"/>
      <c r="F16066" s="62"/>
      <c r="G16066" s="63"/>
      <c r="H16066" s="106"/>
      <c r="I16066" s="70"/>
    </row>
    <row r="16067" spans="1:9" hidden="1" x14ac:dyDescent="0.25">
      <c r="A16067" s="224"/>
      <c r="B16067" s="56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4"/>
      <c r="B16068" s="55"/>
      <c r="C16068" s="75"/>
      <c r="D16068" s="57"/>
      <c r="E16068" s="66"/>
      <c r="F16068" s="62"/>
      <c r="G16068" s="63"/>
      <c r="H16068" s="64"/>
      <c r="I16068" s="70"/>
    </row>
    <row r="16069" spans="1:9" hidden="1" x14ac:dyDescent="0.25">
      <c r="A16069" s="224"/>
      <c r="B16069" s="56"/>
      <c r="C16069" s="56"/>
      <c r="D16069" s="57"/>
      <c r="E16069" s="86"/>
      <c r="F16069" s="62"/>
      <c r="G16069" s="203"/>
      <c r="H16069" s="64"/>
      <c r="I16069" s="70"/>
    </row>
    <row r="16070" spans="1:9" hidden="1" x14ac:dyDescent="0.25">
      <c r="A16070" s="224"/>
      <c r="B16070" s="95"/>
      <c r="C16070" s="56"/>
      <c r="D16070" s="57"/>
      <c r="E16070" s="66"/>
      <c r="F16070" s="76"/>
      <c r="G16070" s="63"/>
      <c r="H16070" s="64"/>
      <c r="I16070" s="70"/>
    </row>
    <row r="16071" spans="1:9" hidden="1" x14ac:dyDescent="0.25">
      <c r="A16071" s="224"/>
      <c r="B16071" s="56"/>
      <c r="C16071" s="56"/>
      <c r="D16071" s="57"/>
      <c r="E16071" s="66"/>
      <c r="F16071" s="76"/>
      <c r="G16071" s="63"/>
      <c r="H16071" s="64"/>
      <c r="I16071" s="70"/>
    </row>
    <row r="16072" spans="1:9" hidden="1" x14ac:dyDescent="0.25">
      <c r="A16072" s="224"/>
      <c r="B16072" s="55"/>
      <c r="C16072" s="72"/>
      <c r="D16072" s="105"/>
      <c r="E16072" s="66"/>
      <c r="F16072" s="203"/>
      <c r="G16072" s="63"/>
      <c r="H16072" s="64"/>
      <c r="I16072" s="70"/>
    </row>
    <row r="16073" spans="1:9" hidden="1" x14ac:dyDescent="0.25">
      <c r="A16073" s="224"/>
      <c r="B16073" s="56"/>
      <c r="C16073" s="56"/>
      <c r="D16073" s="57"/>
      <c r="E16073" s="66"/>
      <c r="F16073" s="76"/>
      <c r="G16073" s="63"/>
      <c r="H16073" s="64"/>
      <c r="I16073" s="70"/>
    </row>
    <row r="16074" spans="1:9" hidden="1" x14ac:dyDescent="0.25">
      <c r="A16074" s="224"/>
      <c r="B16074" s="56"/>
      <c r="C16074" s="56"/>
      <c r="D16074" s="57"/>
      <c r="E16074" s="66"/>
      <c r="F16074" s="76"/>
      <c r="G16074" s="63"/>
      <c r="H16074" s="64"/>
      <c r="I16074" s="70"/>
    </row>
    <row r="16075" spans="1:9" hidden="1" x14ac:dyDescent="0.25">
      <c r="A16075" s="224"/>
      <c r="B16075" s="56"/>
      <c r="C16075" s="56"/>
      <c r="D16075" s="57"/>
      <c r="E16075" s="66"/>
      <c r="F16075" s="62"/>
      <c r="G16075" s="203"/>
      <c r="H16075" s="536"/>
      <c r="I16075" s="70"/>
    </row>
    <row r="16076" spans="1:9" hidden="1" x14ac:dyDescent="0.25">
      <c r="A16076" s="224"/>
      <c r="B16076" s="56"/>
      <c r="C16076" s="81"/>
      <c r="D16076" s="57"/>
      <c r="E16076" s="86"/>
      <c r="F16076" s="62"/>
      <c r="G16076" s="203"/>
      <c r="H16076" s="536"/>
      <c r="I16076" s="70"/>
    </row>
    <row r="16077" spans="1:9" hidden="1" x14ac:dyDescent="0.25">
      <c r="A16077" s="224"/>
      <c r="B16077" s="56"/>
      <c r="C16077" s="56"/>
      <c r="D16077" s="57"/>
      <c r="E16077" s="66"/>
      <c r="F16077" s="203"/>
      <c r="G16077" s="63"/>
      <c r="H16077" s="536"/>
      <c r="I16077" s="70"/>
    </row>
    <row r="16078" spans="1:9" hidden="1" x14ac:dyDescent="0.25">
      <c r="A16078" s="224"/>
      <c r="B16078" s="56"/>
      <c r="C16078" s="56"/>
      <c r="D16078" s="57"/>
      <c r="E16078" s="66"/>
      <c r="F16078" s="62"/>
      <c r="G16078" s="63"/>
      <c r="H16078" s="536"/>
      <c r="I16078" s="70"/>
    </row>
    <row r="16079" spans="1:9" hidden="1" x14ac:dyDescent="0.25">
      <c r="A16079" s="224"/>
      <c r="B16079" s="56"/>
      <c r="C16079" s="178"/>
      <c r="D16079" s="57"/>
      <c r="E16079" s="66"/>
      <c r="F16079" s="62"/>
      <c r="G16079" s="63"/>
      <c r="H16079" s="106"/>
      <c r="I16079" s="70"/>
    </row>
    <row r="16080" spans="1:9" hidden="1" x14ac:dyDescent="0.25">
      <c r="A16080" s="224"/>
      <c r="B16080" s="56"/>
      <c r="C16080" s="56"/>
      <c r="D16080" s="57"/>
      <c r="E16080" s="66"/>
      <c r="F16080" s="63"/>
      <c r="G16080" s="63"/>
      <c r="H16080" s="106"/>
      <c r="I16080" s="70"/>
    </row>
    <row r="16081" spans="1:9" hidden="1" x14ac:dyDescent="0.25">
      <c r="A16081" s="224"/>
      <c r="B16081" s="55"/>
      <c r="C16081" s="56"/>
      <c r="D16081" s="57"/>
      <c r="E16081" s="66"/>
      <c r="F16081" s="76"/>
      <c r="G16081" s="63"/>
      <c r="H16081" s="106"/>
      <c r="I16081" s="70"/>
    </row>
    <row r="16082" spans="1:9" hidden="1" x14ac:dyDescent="0.25">
      <c r="A16082" s="224"/>
      <c r="B16082" s="56"/>
      <c r="C16082" s="56"/>
      <c r="D16082" s="57"/>
      <c r="E16082" s="66"/>
      <c r="F16082" s="62"/>
      <c r="G16082" s="63"/>
      <c r="H16082" s="106"/>
      <c r="I16082" s="70"/>
    </row>
    <row r="16083" spans="1:9" hidden="1" x14ac:dyDescent="0.25">
      <c r="A16083" s="224"/>
      <c r="B16083" s="68"/>
      <c r="C16083" s="72"/>
      <c r="D16083" s="57"/>
      <c r="E16083" s="66"/>
      <c r="F16083" s="62"/>
      <c r="G16083" s="63"/>
      <c r="H16083" s="106"/>
      <c r="I16083" s="70"/>
    </row>
    <row r="16084" spans="1:9" hidden="1" x14ac:dyDescent="0.25">
      <c r="A16084" s="224"/>
      <c r="B16084" s="68"/>
      <c r="C16084" s="72"/>
      <c r="D16084" s="57"/>
      <c r="E16084" s="66"/>
      <c r="F16084" s="63"/>
      <c r="G16084" s="63"/>
      <c r="H16084" s="106"/>
      <c r="I16084" s="70"/>
    </row>
    <row r="16085" spans="1:9" hidden="1" x14ac:dyDescent="0.25">
      <c r="A16085" s="224"/>
      <c r="B16085" s="56"/>
      <c r="C16085" s="56"/>
      <c r="D16085" s="57"/>
      <c r="E16085" s="66"/>
      <c r="F16085" s="76"/>
      <c r="G16085" s="63"/>
      <c r="H16085" s="106"/>
      <c r="I16085" s="70"/>
    </row>
    <row r="16086" spans="1:9" hidden="1" x14ac:dyDescent="0.25">
      <c r="A16086" s="224"/>
      <c r="B16086" s="56"/>
      <c r="C16086" s="56"/>
      <c r="D16086" s="57"/>
      <c r="E16086" s="66"/>
      <c r="F16086" s="62"/>
      <c r="G16086" s="203"/>
      <c r="H16086" s="64"/>
      <c r="I16086" s="70"/>
    </row>
    <row r="16087" spans="1:9" hidden="1" x14ac:dyDescent="0.25">
      <c r="A16087" s="224"/>
      <c r="B16087" s="56"/>
      <c r="C16087" s="81"/>
      <c r="D16087" s="57"/>
      <c r="E16087" s="66"/>
      <c r="F16087" s="62"/>
      <c r="G16087" s="203"/>
      <c r="H16087" s="64"/>
      <c r="I16087" s="70"/>
    </row>
    <row r="16088" spans="1:9" hidden="1" x14ac:dyDescent="0.25">
      <c r="A16088" s="224"/>
      <c r="B16088" s="56"/>
      <c r="C16088" s="56"/>
      <c r="D16088" s="57"/>
      <c r="E16088" s="66"/>
      <c r="F16088" s="62"/>
      <c r="G16088" s="203"/>
      <c r="H16088" s="64"/>
      <c r="I16088" s="70"/>
    </row>
    <row r="16089" spans="1:9" hidden="1" x14ac:dyDescent="0.25">
      <c r="A16089" s="224"/>
      <c r="B16089" s="68"/>
      <c r="C16089" s="56"/>
      <c r="D16089" s="105"/>
      <c r="E16089" s="66"/>
      <c r="F16089" s="203"/>
      <c r="G16089" s="203"/>
      <c r="H16089" s="64"/>
      <c r="I16089" s="70"/>
    </row>
    <row r="16090" spans="1:9" hidden="1" x14ac:dyDescent="0.25">
      <c r="A16090" s="224"/>
      <c r="B16090" s="55"/>
      <c r="C16090" s="75"/>
      <c r="D16090" s="57"/>
      <c r="E16090" s="66"/>
      <c r="F16090" s="62"/>
      <c r="G16090" s="63"/>
      <c r="H16090" s="64"/>
      <c r="I16090" s="70"/>
    </row>
    <row r="16091" spans="1:9" hidden="1" x14ac:dyDescent="0.25">
      <c r="A16091" s="224"/>
      <c r="B16091" s="56"/>
      <c r="C16091" s="71"/>
      <c r="D16091" s="57"/>
      <c r="E16091" s="66"/>
      <c r="F16091" s="62"/>
      <c r="G16091" s="63"/>
      <c r="H16091" s="64"/>
      <c r="I16091" s="70"/>
    </row>
    <row r="16092" spans="1:9" hidden="1" x14ac:dyDescent="0.25">
      <c r="A16092" s="224"/>
      <c r="B16092" s="56"/>
      <c r="C16092" s="56"/>
      <c r="D16092" s="57"/>
      <c r="E16092" s="66"/>
      <c r="F16092" s="203"/>
      <c r="G16092" s="63"/>
      <c r="H16092" s="64"/>
      <c r="I16092" s="70"/>
    </row>
    <row r="16093" spans="1:9" hidden="1" x14ac:dyDescent="0.25">
      <c r="A16093" s="224"/>
      <c r="B16093" s="56"/>
      <c r="C16093" s="56"/>
      <c r="D16093" s="105"/>
      <c r="E16093" s="66"/>
      <c r="F16093" s="62"/>
      <c r="G16093" s="63"/>
      <c r="H16093" s="64"/>
      <c r="I16093" s="70"/>
    </row>
    <row r="16094" spans="1:9" hidden="1" x14ac:dyDescent="0.25">
      <c r="A16094" s="224"/>
      <c r="B16094" s="55"/>
      <c r="C16094" s="56"/>
      <c r="D16094" s="105"/>
      <c r="E16094" s="66"/>
      <c r="F16094" s="246"/>
      <c r="G16094" s="63"/>
      <c r="H16094" s="64"/>
      <c r="I16094" s="70"/>
    </row>
    <row r="16095" spans="1:9" hidden="1" x14ac:dyDescent="0.25">
      <c r="A16095" s="224"/>
      <c r="B16095" s="68"/>
      <c r="C16095" s="56"/>
      <c r="D16095" s="57"/>
      <c r="E16095" s="66"/>
      <c r="F16095" s="76"/>
      <c r="G16095" s="203"/>
      <c r="H16095" s="64"/>
      <c r="I16095" s="70"/>
    </row>
    <row r="16096" spans="1:9" hidden="1" x14ac:dyDescent="0.25">
      <c r="A16096" s="224"/>
      <c r="B16096" s="55"/>
      <c r="C16096" s="75"/>
      <c r="D16096" s="57"/>
      <c r="E16096" s="66"/>
      <c r="F16096" s="62"/>
      <c r="G16096" s="63"/>
      <c r="H16096" s="64"/>
      <c r="I16096" s="70"/>
    </row>
    <row r="16097" spans="1:9" hidden="1" x14ac:dyDescent="0.25">
      <c r="A16097" s="224"/>
      <c r="B16097" s="56"/>
      <c r="C16097" s="56"/>
      <c r="D16097" s="57"/>
      <c r="E16097" s="66"/>
      <c r="F16097" s="76"/>
      <c r="G16097" s="63"/>
      <c r="H16097" s="64"/>
      <c r="I16097" s="70"/>
    </row>
    <row r="16098" spans="1:9" hidden="1" x14ac:dyDescent="0.25">
      <c r="A16098" s="224"/>
      <c r="B16098" s="56"/>
      <c r="C16098" s="56"/>
      <c r="D16098" s="57"/>
      <c r="E16098" s="66"/>
      <c r="F16098" s="76"/>
      <c r="G16098" s="63"/>
      <c r="H16098" s="64"/>
      <c r="I16098" s="56"/>
    </row>
    <row r="16099" spans="1:9" hidden="1" x14ac:dyDescent="0.25">
      <c r="A16099" s="224"/>
      <c r="B16099" s="56"/>
      <c r="C16099" s="56"/>
      <c r="D16099" s="105"/>
      <c r="E16099" s="66"/>
      <c r="F16099" s="62"/>
      <c r="G16099" s="63"/>
      <c r="H16099" s="64"/>
      <c r="I16099" s="56"/>
    </row>
    <row r="16100" spans="1:9" hidden="1" x14ac:dyDescent="0.25">
      <c r="A16100" s="224"/>
      <c r="B16100" s="56"/>
      <c r="C16100" s="56"/>
      <c r="D16100" s="57"/>
      <c r="E16100" s="66"/>
      <c r="F16100" s="76"/>
      <c r="G16100" s="63"/>
      <c r="H16100" s="64"/>
      <c r="I16100" s="56"/>
    </row>
    <row r="16101" spans="1:9" hidden="1" x14ac:dyDescent="0.25">
      <c r="A16101" s="224"/>
      <c r="B16101" s="55"/>
      <c r="C16101" s="75"/>
      <c r="D16101" s="57"/>
      <c r="E16101" s="66"/>
      <c r="F16101" s="62"/>
      <c r="G16101" s="63"/>
      <c r="H16101" s="64"/>
      <c r="I16101" s="56"/>
    </row>
    <row r="16102" spans="1:9" hidden="1" x14ac:dyDescent="0.25">
      <c r="A16102" s="224"/>
      <c r="B16102" s="56"/>
      <c r="C16102" s="56"/>
      <c r="D16102" s="57"/>
      <c r="E16102" s="66"/>
      <c r="F16102" s="76"/>
      <c r="G16102" s="203"/>
      <c r="H16102" s="106"/>
      <c r="I16102" s="56"/>
    </row>
    <row r="16103" spans="1:9" hidden="1" x14ac:dyDescent="0.25">
      <c r="A16103" s="224"/>
      <c r="B16103" s="56"/>
      <c r="C16103" s="56"/>
      <c r="D16103" s="57"/>
      <c r="E16103" s="66"/>
      <c r="F16103" s="62"/>
      <c r="G16103" s="203"/>
      <c r="H16103" s="106"/>
      <c r="I16103" s="56"/>
    </row>
    <row r="16104" spans="1:9" hidden="1" x14ac:dyDescent="0.25">
      <c r="A16104" s="224"/>
      <c r="B16104" s="55"/>
      <c r="C16104" s="75"/>
      <c r="D16104" s="57"/>
      <c r="E16104" s="66"/>
      <c r="F16104" s="62"/>
      <c r="G16104" s="63"/>
      <c r="H16104" s="106"/>
      <c r="I16104" s="56"/>
    </row>
    <row r="16105" spans="1:9" hidden="1" x14ac:dyDescent="0.25">
      <c r="A16105" s="224"/>
      <c r="B16105" s="56"/>
      <c r="C16105" s="81"/>
      <c r="D16105" s="57"/>
      <c r="E16105" s="86"/>
      <c r="F16105" s="62"/>
      <c r="G16105" s="203"/>
      <c r="H16105" s="106"/>
      <c r="I16105" s="56"/>
    </row>
    <row r="16106" spans="1:9" hidden="1" x14ac:dyDescent="0.25">
      <c r="A16106" s="224"/>
      <c r="B16106" s="56"/>
      <c r="C16106" s="56"/>
      <c r="D16106" s="57"/>
      <c r="E16106" s="66"/>
      <c r="F16106" s="203"/>
      <c r="G16106" s="203"/>
      <c r="H16106" s="106"/>
      <c r="I16106" s="70"/>
    </row>
    <row r="16107" spans="1:9" hidden="1" x14ac:dyDescent="0.25">
      <c r="A16107" s="224"/>
      <c r="B16107" s="56"/>
      <c r="C16107" s="56"/>
      <c r="D16107" s="105"/>
      <c r="E16107" s="66"/>
      <c r="F16107" s="246"/>
      <c r="G16107" s="63"/>
      <c r="H16107" s="106"/>
      <c r="I16107" s="56"/>
    </row>
    <row r="16108" spans="1:9" hidden="1" x14ac:dyDescent="0.25">
      <c r="A16108" s="224"/>
      <c r="B16108" s="56"/>
      <c r="C16108" s="56"/>
      <c r="D16108" s="57"/>
      <c r="E16108" s="66"/>
      <c r="F16108" s="76"/>
      <c r="G16108" s="203"/>
      <c r="H16108" s="266"/>
      <c r="I16108" s="56"/>
    </row>
    <row r="16109" spans="1:9" hidden="1" x14ac:dyDescent="0.25">
      <c r="A16109" s="224"/>
      <c r="B16109" s="71"/>
      <c r="C16109" s="72"/>
      <c r="D16109" s="57"/>
      <c r="E16109" s="66"/>
      <c r="F16109" s="62"/>
      <c r="G16109" s="203"/>
      <c r="H16109" s="64"/>
      <c r="I16109" s="56"/>
    </row>
    <row r="16110" spans="1:9" hidden="1" x14ac:dyDescent="0.25">
      <c r="A16110" s="224"/>
      <c r="B16110" s="56"/>
      <c r="C16110" s="56"/>
      <c r="D16110" s="105"/>
      <c r="E16110" s="86"/>
      <c r="F16110" s="267"/>
      <c r="G16110" s="203"/>
      <c r="H16110" s="64"/>
      <c r="I16110" s="56"/>
    </row>
    <row r="16111" spans="1:9" hidden="1" x14ac:dyDescent="0.25">
      <c r="A16111" s="224"/>
      <c r="B16111" s="56"/>
      <c r="C16111" s="74"/>
      <c r="D16111" s="57"/>
      <c r="E16111" s="86"/>
      <c r="F16111" s="62"/>
      <c r="G16111" s="86"/>
      <c r="H16111" s="64"/>
      <c r="I16111" s="56"/>
    </row>
    <row r="16112" spans="1:9" hidden="1" x14ac:dyDescent="0.25">
      <c r="A16112" s="224"/>
      <c r="B16112" s="56"/>
      <c r="C16112" s="56"/>
      <c r="D16112" s="56"/>
      <c r="E16112" s="56"/>
      <c r="F16112" s="58"/>
      <c r="G16112" s="86"/>
      <c r="H16112" s="64"/>
      <c r="I16112" s="56"/>
    </row>
    <row r="16113" spans="1:9" hidden="1" x14ac:dyDescent="0.25">
      <c r="A16113" s="224"/>
      <c r="B16113" s="68"/>
      <c r="C16113" s="56"/>
      <c r="D16113" s="56"/>
      <c r="E16113" s="56"/>
      <c r="F16113" s="58"/>
      <c r="G16113" s="86"/>
      <c r="H16113" s="64"/>
      <c r="I16113" s="56"/>
    </row>
    <row r="16114" spans="1:9" hidden="1" x14ac:dyDescent="0.25">
      <c r="A16114" s="224"/>
      <c r="B16114" s="56"/>
      <c r="C16114" s="56"/>
      <c r="D16114" s="56"/>
      <c r="E16114" s="56"/>
      <c r="F16114" s="58"/>
      <c r="G16114" s="86"/>
      <c r="H16114" s="64"/>
      <c r="I16114" s="56"/>
    </row>
    <row r="16115" spans="1:9" hidden="1" x14ac:dyDescent="0.25">
      <c r="A16115" s="224"/>
      <c r="B16115" s="56"/>
      <c r="C16115" s="56"/>
      <c r="D16115" s="56"/>
      <c r="E16115" s="56"/>
      <c r="F16115" s="58"/>
      <c r="G16115" s="86"/>
      <c r="H16115" s="64"/>
      <c r="I16115" s="56"/>
    </row>
    <row r="16116" spans="1:9" hidden="1" x14ac:dyDescent="0.25">
      <c r="A16116" s="224"/>
      <c r="B16116" s="60"/>
      <c r="C16116" s="151"/>
      <c r="D16116" s="56"/>
      <c r="E16116" s="56"/>
      <c r="F16116" s="58"/>
      <c r="G16116" s="86"/>
      <c r="H16116" s="64"/>
      <c r="I16116" s="56"/>
    </row>
    <row r="16117" spans="1:9" hidden="1" x14ac:dyDescent="0.25">
      <c r="A16117" s="224"/>
      <c r="B16117" s="56"/>
      <c r="C16117" s="56"/>
      <c r="D16117" s="57"/>
      <c r="E16117" s="86"/>
      <c r="F16117" s="62"/>
      <c r="G16117" s="86"/>
      <c r="H16117" s="64"/>
      <c r="I16117" s="56"/>
    </row>
    <row r="16118" spans="1:9" hidden="1" x14ac:dyDescent="0.25">
      <c r="A16118" s="224"/>
      <c r="B16118" s="65"/>
      <c r="C16118" s="74"/>
      <c r="D16118" s="57"/>
      <c r="E16118" s="66"/>
      <c r="F16118" s="62"/>
      <c r="G16118" s="86"/>
      <c r="H16118" s="64"/>
      <c r="I16118" s="56"/>
    </row>
    <row r="16119" spans="1:9" hidden="1" x14ac:dyDescent="0.25">
      <c r="A16119" s="224"/>
      <c r="B16119" s="56"/>
      <c r="C16119" s="71"/>
      <c r="D16119" s="57"/>
      <c r="E16119" s="66"/>
      <c r="F16119" s="62"/>
      <c r="G16119" s="86"/>
      <c r="H16119" s="64"/>
      <c r="I16119" s="70"/>
    </row>
    <row r="16120" spans="1:9" hidden="1" x14ac:dyDescent="0.25">
      <c r="A16120" s="224"/>
      <c r="B16120" s="68"/>
      <c r="C16120" s="74"/>
      <c r="D16120" s="57"/>
      <c r="E16120" s="66"/>
      <c r="F16120" s="76"/>
      <c r="G16120" s="63"/>
      <c r="H16120" s="64"/>
      <c r="I16120" s="70"/>
    </row>
    <row r="16121" spans="1:9" hidden="1" x14ac:dyDescent="0.25">
      <c r="A16121" s="224"/>
      <c r="B16121" s="68"/>
      <c r="C16121" s="56"/>
      <c r="D16121" s="57"/>
      <c r="E16121" s="66"/>
      <c r="F16121" s="62"/>
      <c r="G16121" s="63"/>
      <c r="H16121" s="64"/>
      <c r="I16121" s="70"/>
    </row>
    <row r="16122" spans="1:9" hidden="1" x14ac:dyDescent="0.25">
      <c r="A16122" s="224"/>
      <c r="B16122" s="56"/>
      <c r="C16122" s="56"/>
      <c r="D16122" s="105"/>
      <c r="E16122" s="66"/>
      <c r="F16122" s="203"/>
      <c r="G16122" s="63"/>
      <c r="H16122" s="106"/>
      <c r="I16122" s="70"/>
    </row>
    <row r="16123" spans="1:9" hidden="1" x14ac:dyDescent="0.25">
      <c r="A16123" s="224"/>
      <c r="B16123" s="68"/>
      <c r="C16123" s="56"/>
      <c r="D16123" s="105"/>
      <c r="E16123" s="66"/>
      <c r="F16123" s="76"/>
      <c r="G16123" s="203"/>
      <c r="H16123" s="106"/>
      <c r="I16123" s="70"/>
    </row>
    <row r="16124" spans="1:9" hidden="1" x14ac:dyDescent="0.25">
      <c r="A16124" s="224"/>
      <c r="B16124" s="56"/>
      <c r="C16124" s="56"/>
      <c r="D16124" s="57"/>
      <c r="E16124" s="66"/>
      <c r="F16124" s="76"/>
      <c r="G16124" s="203"/>
      <c r="H16124" s="64"/>
      <c r="I16124" s="70"/>
    </row>
    <row r="16125" spans="1:9" hidden="1" x14ac:dyDescent="0.25">
      <c r="A16125" s="224"/>
      <c r="B16125" s="56"/>
      <c r="C16125" s="56"/>
      <c r="D16125" s="57"/>
      <c r="E16125" s="66"/>
      <c r="F16125" s="76"/>
      <c r="G16125" s="203"/>
      <c r="H16125" s="64"/>
      <c r="I16125" s="70"/>
    </row>
    <row r="16126" spans="1:9" hidden="1" x14ac:dyDescent="0.25">
      <c r="A16126" s="224"/>
      <c r="B16126" s="55"/>
      <c r="C16126" s="56"/>
      <c r="D16126" s="57"/>
      <c r="E16126" s="66"/>
      <c r="F16126" s="62"/>
      <c r="G16126" s="203"/>
      <c r="H16126" s="64"/>
      <c r="I16126" s="70"/>
    </row>
    <row r="16127" spans="1:9" hidden="1" x14ac:dyDescent="0.25">
      <c r="A16127" s="224"/>
      <c r="B16127" s="56"/>
      <c r="C16127" s="56"/>
      <c r="D16127" s="105"/>
      <c r="E16127" s="86"/>
      <c r="F16127" s="267"/>
      <c r="G16127" s="203"/>
      <c r="H16127" s="64"/>
      <c r="I16127" s="70"/>
    </row>
    <row r="16128" spans="1:9" hidden="1" x14ac:dyDescent="0.25">
      <c r="A16128" s="224"/>
      <c r="B16128" s="71"/>
      <c r="C16128" s="56"/>
      <c r="D16128" s="57"/>
      <c r="E16128" s="86"/>
      <c r="F16128" s="62"/>
      <c r="G16128" s="86"/>
      <c r="H16128" s="64"/>
      <c r="I16128" s="70"/>
    </row>
    <row r="16129" spans="1:9" hidden="1" x14ac:dyDescent="0.25">
      <c r="A16129" s="224"/>
      <c r="B16129" s="56"/>
      <c r="C16129" s="56"/>
      <c r="D16129" s="57"/>
      <c r="E16129" s="71"/>
      <c r="F16129" s="203"/>
      <c r="G16129" s="86"/>
      <c r="H16129" s="64"/>
      <c r="I16129" s="70"/>
    </row>
    <row r="16130" spans="1:9" hidden="1" x14ac:dyDescent="0.25">
      <c r="A16130" s="224"/>
      <c r="B16130" s="56"/>
      <c r="C16130" s="56"/>
      <c r="D16130" s="57"/>
      <c r="E16130" s="66"/>
      <c r="F16130" s="76"/>
      <c r="G16130" s="203"/>
      <c r="H16130" s="64"/>
      <c r="I16130" s="70"/>
    </row>
    <row r="16131" spans="1:9" hidden="1" x14ac:dyDescent="0.25">
      <c r="A16131" s="224"/>
      <c r="B16131" s="68"/>
      <c r="C16131" s="56"/>
      <c r="D16131" s="57"/>
      <c r="E16131" s="66"/>
      <c r="F16131" s="63"/>
      <c r="G16131" s="63"/>
      <c r="H16131" s="536"/>
      <c r="I16131" s="70"/>
    </row>
    <row r="16132" spans="1:9" hidden="1" x14ac:dyDescent="0.25">
      <c r="A16132" s="224"/>
      <c r="B16132" s="56"/>
      <c r="C16132" s="56"/>
      <c r="D16132" s="57"/>
      <c r="E16132" s="66"/>
      <c r="F16132" s="203"/>
      <c r="G16132" s="63"/>
      <c r="H16132" s="536"/>
      <c r="I16132" s="70"/>
    </row>
    <row r="16133" spans="1:9" hidden="1" x14ac:dyDescent="0.25">
      <c r="A16133" s="224"/>
      <c r="B16133" s="56"/>
      <c r="C16133" s="56"/>
      <c r="D16133" s="57"/>
      <c r="E16133" s="66"/>
      <c r="F16133" s="76"/>
      <c r="G16133" s="63"/>
      <c r="H16133" s="536"/>
      <c r="I16133" s="70"/>
    </row>
    <row r="16134" spans="1:9" hidden="1" x14ac:dyDescent="0.25">
      <c r="A16134" s="224"/>
      <c r="B16134" s="56"/>
      <c r="C16134" s="56"/>
      <c r="D16134" s="57"/>
      <c r="E16134" s="66"/>
      <c r="F16134" s="63"/>
      <c r="G16134" s="63"/>
      <c r="H16134" s="106"/>
      <c r="I16134" s="70"/>
    </row>
    <row r="16135" spans="1:9" hidden="1" x14ac:dyDescent="0.25">
      <c r="A16135" s="224"/>
      <c r="B16135" s="56"/>
      <c r="C16135" s="56"/>
      <c r="D16135" s="57"/>
      <c r="E16135" s="66"/>
      <c r="F16135" s="76"/>
      <c r="G16135" s="63"/>
      <c r="H16135" s="106"/>
      <c r="I16135" s="70"/>
    </row>
    <row r="16136" spans="1:9" hidden="1" x14ac:dyDescent="0.25">
      <c r="A16136" s="224"/>
      <c r="B16136" s="56"/>
      <c r="C16136" s="81"/>
      <c r="D16136" s="57"/>
      <c r="E16136" s="66"/>
      <c r="F16136" s="62"/>
      <c r="G16136" s="63"/>
      <c r="H16136" s="106"/>
      <c r="I16136" s="70"/>
    </row>
    <row r="16137" spans="1:9" hidden="1" x14ac:dyDescent="0.25">
      <c r="A16137" s="224"/>
      <c r="B16137" s="56"/>
      <c r="C16137" s="56"/>
      <c r="D16137" s="57"/>
      <c r="E16137" s="66"/>
      <c r="F16137" s="62"/>
      <c r="G16137" s="63"/>
      <c r="H16137" s="106"/>
      <c r="I16137" s="70"/>
    </row>
    <row r="16138" spans="1:9" hidden="1" x14ac:dyDescent="0.25">
      <c r="A16138" s="224"/>
      <c r="B16138" s="56"/>
      <c r="C16138" s="56"/>
      <c r="D16138" s="57"/>
      <c r="E16138" s="86"/>
      <c r="F16138" s="62"/>
      <c r="G16138" s="63"/>
      <c r="H16138" s="106"/>
      <c r="I16138" s="70"/>
    </row>
    <row r="16139" spans="1:9" hidden="1" x14ac:dyDescent="0.25">
      <c r="A16139" s="224"/>
      <c r="B16139" s="68"/>
      <c r="C16139" s="74"/>
      <c r="D16139" s="57"/>
      <c r="E16139" s="66"/>
      <c r="F16139" s="76"/>
      <c r="G16139" s="63"/>
      <c r="H16139" s="106"/>
      <c r="I16139" s="70"/>
    </row>
    <row r="16140" spans="1:9" hidden="1" x14ac:dyDescent="0.25">
      <c r="A16140" s="224"/>
      <c r="B16140" s="56"/>
      <c r="C16140" s="56"/>
      <c r="D16140" s="57"/>
      <c r="E16140" s="66"/>
      <c r="F16140" s="203"/>
      <c r="G16140" s="203"/>
      <c r="H16140" s="106"/>
      <c r="I16140" s="70"/>
    </row>
    <row r="16141" spans="1:9" hidden="1" x14ac:dyDescent="0.25">
      <c r="A16141" s="224"/>
      <c r="B16141" s="56"/>
      <c r="C16141" s="56"/>
      <c r="D16141" s="57"/>
      <c r="E16141" s="86"/>
      <c r="F16141" s="62"/>
      <c r="G16141" s="203"/>
      <c r="H16141" s="106"/>
      <c r="I16141" s="70"/>
    </row>
    <row r="16142" spans="1:9" hidden="1" x14ac:dyDescent="0.25">
      <c r="A16142" s="224"/>
      <c r="B16142" s="56"/>
      <c r="C16142" s="56"/>
      <c r="D16142" s="57"/>
      <c r="E16142" s="66"/>
      <c r="F16142" s="76"/>
      <c r="G16142" s="203"/>
      <c r="H16142" s="106"/>
      <c r="I16142" s="70"/>
    </row>
    <row r="16143" spans="1:9" hidden="1" x14ac:dyDescent="0.25">
      <c r="A16143" s="224"/>
      <c r="B16143" s="56"/>
      <c r="C16143" s="56"/>
      <c r="D16143" s="105"/>
      <c r="E16143" s="66"/>
      <c r="F16143" s="62"/>
      <c r="G16143" s="63"/>
      <c r="H16143" s="64"/>
      <c r="I16143" s="70"/>
    </row>
    <row r="16144" spans="1:9" hidden="1" x14ac:dyDescent="0.25">
      <c r="A16144" s="224"/>
      <c r="B16144" s="68"/>
      <c r="C16144" s="56"/>
      <c r="D16144" s="57"/>
      <c r="E16144" s="66"/>
      <c r="F16144" s="76"/>
      <c r="G16144" s="203"/>
      <c r="H16144" s="64"/>
      <c r="I16144" s="70"/>
    </row>
    <row r="16145" spans="1:9" hidden="1" x14ac:dyDescent="0.25">
      <c r="A16145" s="224"/>
      <c r="B16145" s="56"/>
      <c r="C16145" s="75"/>
      <c r="D16145" s="57"/>
      <c r="E16145" s="66"/>
      <c r="F16145" s="62"/>
      <c r="G16145" s="63"/>
      <c r="H16145" s="64"/>
      <c r="I16145" s="70"/>
    </row>
    <row r="16146" spans="1:9" hidden="1" x14ac:dyDescent="0.25">
      <c r="A16146" s="224"/>
      <c r="B16146" s="55"/>
      <c r="C16146" s="75"/>
      <c r="D16146" s="57"/>
      <c r="E16146" s="66"/>
      <c r="F16146" s="62"/>
      <c r="G16146" s="63"/>
      <c r="H16146" s="64"/>
      <c r="I16146" s="70"/>
    </row>
    <row r="16147" spans="1:9" hidden="1" x14ac:dyDescent="0.25">
      <c r="A16147" s="224"/>
      <c r="B16147" s="56"/>
      <c r="C16147" s="56"/>
      <c r="D16147" s="57"/>
      <c r="E16147" s="86"/>
      <c r="F16147" s="62"/>
      <c r="G16147" s="86"/>
      <c r="H16147" s="64"/>
      <c r="I16147" s="70"/>
    </row>
    <row r="16148" spans="1:9" hidden="1" x14ac:dyDescent="0.25">
      <c r="A16148" s="224"/>
      <c r="B16148" s="55"/>
      <c r="C16148" s="75"/>
      <c r="D16148" s="57"/>
      <c r="E16148" s="66"/>
      <c r="F16148" s="62"/>
      <c r="G16148" s="63"/>
      <c r="H16148" s="64"/>
      <c r="I16148" s="56"/>
    </row>
    <row r="16149" spans="1:9" hidden="1" x14ac:dyDescent="0.25">
      <c r="A16149" s="224"/>
      <c r="B16149" s="56"/>
      <c r="C16149" s="56"/>
      <c r="D16149" s="57"/>
      <c r="E16149" s="66"/>
      <c r="F16149" s="76"/>
      <c r="G16149" s="63"/>
      <c r="H16149" s="64"/>
      <c r="I16149" s="56"/>
    </row>
    <row r="16150" spans="1:9" hidden="1" x14ac:dyDescent="0.25">
      <c r="A16150" s="224"/>
      <c r="B16150" s="71"/>
      <c r="C16150" s="72"/>
      <c r="D16150" s="57"/>
      <c r="E16150" s="66"/>
      <c r="F16150" s="62"/>
      <c r="G16150" s="203"/>
      <c r="H16150" s="64"/>
      <c r="I16150" s="56"/>
    </row>
    <row r="16151" spans="1:9" hidden="1" x14ac:dyDescent="0.25">
      <c r="A16151" s="224"/>
      <c r="B16151" s="56"/>
      <c r="C16151" s="56"/>
      <c r="D16151" s="57"/>
      <c r="E16151" s="66"/>
      <c r="F16151" s="62"/>
      <c r="G16151" s="86"/>
      <c r="H16151" s="64"/>
      <c r="I16151" s="56"/>
    </row>
    <row r="16152" spans="1:9" hidden="1" x14ac:dyDescent="0.25">
      <c r="A16152" s="224"/>
      <c r="B16152" s="56"/>
      <c r="C16152" s="151"/>
      <c r="D16152" s="57"/>
      <c r="E16152" s="66"/>
      <c r="F16152" s="76"/>
      <c r="G16152" s="203"/>
      <c r="H16152" s="64"/>
      <c r="I16152" s="56"/>
    </row>
    <row r="16153" spans="1:9" hidden="1" x14ac:dyDescent="0.25">
      <c r="A16153" s="224"/>
      <c r="B16153" s="71"/>
      <c r="C16153" s="72"/>
      <c r="D16153" s="57"/>
      <c r="E16153" s="66"/>
      <c r="F16153" s="76"/>
      <c r="G16153" s="203"/>
      <c r="H16153" s="106"/>
      <c r="I16153" s="56"/>
    </row>
    <row r="16154" spans="1:9" hidden="1" x14ac:dyDescent="0.25">
      <c r="A16154" s="224"/>
      <c r="B16154" s="68"/>
      <c r="C16154" s="56"/>
      <c r="D16154" s="105"/>
      <c r="E16154" s="66"/>
      <c r="F16154" s="203"/>
      <c r="G16154" s="203"/>
      <c r="H16154" s="106"/>
      <c r="I16154" s="70"/>
    </row>
    <row r="16155" spans="1:9" hidden="1" x14ac:dyDescent="0.25">
      <c r="A16155" s="224"/>
      <c r="B16155" s="56"/>
      <c r="C16155" s="81"/>
      <c r="D16155" s="57"/>
      <c r="E16155" s="86"/>
      <c r="F16155" s="62"/>
      <c r="G16155" s="203"/>
      <c r="H16155" s="106"/>
      <c r="I16155" s="70"/>
    </row>
    <row r="16156" spans="1:9" hidden="1" x14ac:dyDescent="0.25">
      <c r="A16156" s="224"/>
      <c r="B16156" s="71"/>
      <c r="C16156" s="72"/>
      <c r="D16156" s="57"/>
      <c r="E16156" s="66"/>
      <c r="F16156" s="203"/>
      <c r="G16156" s="203"/>
      <c r="H16156" s="266"/>
      <c r="I16156" s="70"/>
    </row>
    <row r="16157" spans="1:9" hidden="1" x14ac:dyDescent="0.25">
      <c r="A16157" s="224"/>
      <c r="B16157" s="56"/>
      <c r="C16157" s="56"/>
      <c r="D16157" s="105"/>
      <c r="E16157" s="66"/>
      <c r="F16157" s="246"/>
      <c r="G16157" s="63"/>
      <c r="H16157" s="266"/>
      <c r="I16157" s="56"/>
    </row>
    <row r="16158" spans="1:9" hidden="1" x14ac:dyDescent="0.25">
      <c r="A16158" s="224"/>
      <c r="B16158" s="56"/>
      <c r="C16158" s="56"/>
      <c r="D16158" s="57"/>
      <c r="E16158" s="66"/>
      <c r="F16158" s="76"/>
      <c r="G16158" s="203"/>
      <c r="H16158" s="266"/>
      <c r="I16158" s="56"/>
    </row>
    <row r="16159" spans="1:9" hidden="1" x14ac:dyDescent="0.25">
      <c r="A16159" s="224"/>
      <c r="B16159" s="68"/>
      <c r="C16159" s="56"/>
      <c r="D16159" s="57"/>
      <c r="E16159" s="66"/>
      <c r="F16159" s="76"/>
      <c r="G16159" s="63"/>
      <c r="H16159" s="64"/>
      <c r="I16159" s="56"/>
    </row>
    <row r="16160" spans="1:9" hidden="1" x14ac:dyDescent="0.25">
      <c r="A16160" s="224"/>
      <c r="B16160" s="56"/>
      <c r="C16160" s="74"/>
      <c r="D16160" s="57"/>
      <c r="E16160" s="86"/>
      <c r="F16160" s="62"/>
      <c r="G16160" s="203"/>
      <c r="H16160" s="64"/>
      <c r="I16160" s="56"/>
    </row>
    <row r="16161" spans="1:9" hidden="1" x14ac:dyDescent="0.25">
      <c r="A16161" s="224"/>
      <c r="B16161" s="60"/>
      <c r="C16161" s="151"/>
      <c r="D16161" s="57"/>
      <c r="E16161" s="86"/>
      <c r="F16161" s="62"/>
      <c r="G16161" s="86"/>
      <c r="H16161" s="64"/>
      <c r="I16161" s="56"/>
    </row>
    <row r="16162" spans="1:9" hidden="1" x14ac:dyDescent="0.25">
      <c r="A16162" s="224"/>
      <c r="B16162" s="55"/>
      <c r="C16162" s="56"/>
      <c r="D16162" s="57"/>
      <c r="E16162" s="71"/>
      <c r="F16162" s="203"/>
      <c r="G16162" s="86"/>
      <c r="H16162" s="64"/>
      <c r="I16162" s="56"/>
    </row>
    <row r="16163" spans="1:9" hidden="1" x14ac:dyDescent="0.25">
      <c r="A16163" s="224"/>
      <c r="B16163" s="56"/>
      <c r="C16163" s="75"/>
      <c r="D16163" s="57"/>
      <c r="E16163" s="66"/>
      <c r="F16163" s="62"/>
      <c r="G16163" s="86"/>
      <c r="H16163" s="64"/>
      <c r="I16163" s="56"/>
    </row>
    <row r="16164" spans="1:9" hidden="1" x14ac:dyDescent="0.25">
      <c r="A16164" s="224"/>
      <c r="B16164" s="56"/>
      <c r="C16164" s="75"/>
      <c r="D16164" s="57"/>
      <c r="E16164" s="66"/>
      <c r="F16164" s="62"/>
      <c r="G16164" s="86"/>
      <c r="H16164" s="64"/>
      <c r="I16164" s="56"/>
    </row>
    <row r="16165" spans="1:9" hidden="1" x14ac:dyDescent="0.25">
      <c r="A16165" s="224"/>
      <c r="B16165" s="56"/>
      <c r="C16165" s="75"/>
      <c r="D16165" s="57"/>
      <c r="E16165" s="66"/>
      <c r="F16165" s="62"/>
      <c r="G16165" s="86"/>
      <c r="H16165" s="64"/>
      <c r="I16165" s="56"/>
    </row>
    <row r="16166" spans="1:9" hidden="1" x14ac:dyDescent="0.25">
      <c r="A16166" s="224"/>
      <c r="B16166" s="55"/>
      <c r="C16166" s="199"/>
      <c r="D16166" s="57"/>
      <c r="E16166" s="86"/>
      <c r="F16166" s="62"/>
      <c r="G16166" s="86"/>
      <c r="H16166" s="64"/>
      <c r="I16166" s="56"/>
    </row>
    <row r="16167" spans="1:9" hidden="1" x14ac:dyDescent="0.25">
      <c r="A16167" s="224"/>
      <c r="B16167" s="56"/>
      <c r="C16167" s="56"/>
      <c r="D16167" s="467"/>
      <c r="E16167" s="541"/>
      <c r="F16167" s="469"/>
      <c r="G16167" s="468"/>
      <c r="H16167" s="64"/>
      <c r="I16167" s="70"/>
    </row>
    <row r="16168" spans="1:9" hidden="1" x14ac:dyDescent="0.25">
      <c r="A16168" s="224"/>
      <c r="B16168" s="68"/>
      <c r="C16168" s="74"/>
      <c r="D16168" s="57"/>
      <c r="E16168" s="66"/>
      <c r="F16168" s="76"/>
      <c r="G16168" s="63"/>
      <c r="H16168" s="106"/>
      <c r="I16168" s="70"/>
    </row>
    <row r="16169" spans="1:9" hidden="1" x14ac:dyDescent="0.25">
      <c r="A16169" s="224"/>
      <c r="B16169" s="68"/>
      <c r="C16169" s="56"/>
      <c r="D16169" s="57"/>
      <c r="E16169" s="66"/>
      <c r="F16169" s="76"/>
      <c r="G16169" s="203"/>
      <c r="H16169" s="64"/>
      <c r="I16169" s="70"/>
    </row>
    <row r="16170" spans="1:9" hidden="1" x14ac:dyDescent="0.25">
      <c r="A16170" s="224"/>
      <c r="B16170" s="56"/>
      <c r="C16170" s="56"/>
      <c r="D16170" s="57"/>
      <c r="E16170" s="86"/>
      <c r="F16170" s="62"/>
      <c r="G16170" s="203"/>
      <c r="H16170" s="64"/>
      <c r="I16170" s="70"/>
    </row>
    <row r="16171" spans="1:9" hidden="1" x14ac:dyDescent="0.25">
      <c r="A16171" s="224"/>
      <c r="B16171" s="68"/>
      <c r="C16171" s="56"/>
      <c r="D16171" s="57"/>
      <c r="E16171" s="66"/>
      <c r="F16171" s="76"/>
      <c r="G16171" s="203"/>
      <c r="H16171" s="64"/>
      <c r="I16171" s="70"/>
    </row>
    <row r="16172" spans="1:9" hidden="1" x14ac:dyDescent="0.25">
      <c r="A16172" s="224"/>
      <c r="B16172" s="55"/>
      <c r="C16172" s="199"/>
      <c r="D16172" s="57"/>
      <c r="E16172" s="86"/>
      <c r="F16172" s="62"/>
      <c r="G16172" s="203"/>
      <c r="H16172" s="64"/>
      <c r="I16172" s="70"/>
    </row>
    <row r="16173" spans="1:9" hidden="1" x14ac:dyDescent="0.25">
      <c r="A16173" s="224"/>
      <c r="B16173" s="56"/>
      <c r="C16173" s="56"/>
      <c r="D16173" s="57"/>
      <c r="E16173" s="66"/>
      <c r="F16173" s="76"/>
      <c r="G16173" s="63"/>
      <c r="H16173" s="106"/>
      <c r="I16173" s="70"/>
    </row>
    <row r="16174" spans="1:9" hidden="1" x14ac:dyDescent="0.25">
      <c r="A16174" s="224"/>
      <c r="B16174" s="55"/>
      <c r="C16174" s="72"/>
      <c r="D16174" s="57"/>
      <c r="E16174" s="86"/>
      <c r="F16174" s="62"/>
      <c r="G16174" s="86"/>
      <c r="H16174" s="106"/>
      <c r="I16174" s="70"/>
    </row>
    <row r="16175" spans="1:9" hidden="1" x14ac:dyDescent="0.25">
      <c r="A16175" s="224"/>
      <c r="B16175" s="55"/>
      <c r="C16175" s="55"/>
      <c r="D16175" s="57"/>
      <c r="E16175" s="66"/>
      <c r="F16175" s="190"/>
      <c r="G16175" s="63"/>
      <c r="H16175" s="64"/>
      <c r="I16175" s="70"/>
    </row>
    <row r="16176" spans="1:9" hidden="1" x14ac:dyDescent="0.25">
      <c r="A16176" s="224"/>
      <c r="B16176" s="56"/>
      <c r="C16176" s="56"/>
      <c r="D16176" s="57"/>
      <c r="E16176" s="86"/>
      <c r="F16176" s="62"/>
      <c r="G16176" s="203"/>
      <c r="H16176" s="106"/>
      <c r="I16176" s="70"/>
    </row>
    <row r="16177" spans="1:9" hidden="1" x14ac:dyDescent="0.25">
      <c r="A16177" s="224"/>
      <c r="B16177" s="55"/>
      <c r="C16177" s="56"/>
      <c r="D16177" s="57"/>
      <c r="E16177" s="66"/>
      <c r="F16177" s="62"/>
      <c r="G16177" s="203"/>
      <c r="H16177" s="64"/>
      <c r="I16177" s="70"/>
    </row>
    <row r="16178" spans="1:9" hidden="1" x14ac:dyDescent="0.25">
      <c r="A16178" s="224"/>
      <c r="B16178" s="56"/>
      <c r="C16178" s="56"/>
      <c r="D16178" s="57"/>
      <c r="E16178" s="86"/>
      <c r="F16178" s="62"/>
      <c r="G16178" s="86"/>
      <c r="H16178" s="64"/>
      <c r="I16178" s="70"/>
    </row>
    <row r="16179" spans="1:9" hidden="1" x14ac:dyDescent="0.25">
      <c r="A16179" s="224"/>
      <c r="B16179" s="68"/>
      <c r="C16179" s="74"/>
      <c r="D16179" s="57"/>
      <c r="E16179" s="66"/>
      <c r="F16179" s="76"/>
      <c r="G16179" s="63"/>
      <c r="H16179" s="64"/>
      <c r="I16179" s="70"/>
    </row>
    <row r="16180" spans="1:9" hidden="1" x14ac:dyDescent="0.25">
      <c r="A16180" s="224"/>
      <c r="B16180" s="55"/>
      <c r="C16180" s="56"/>
      <c r="D16180" s="57"/>
      <c r="E16180" s="66"/>
      <c r="F16180" s="76"/>
      <c r="G16180" s="63"/>
      <c r="H16180" s="64"/>
      <c r="I16180" s="70"/>
    </row>
    <row r="16181" spans="1:9" hidden="1" x14ac:dyDescent="0.25">
      <c r="A16181" s="224"/>
      <c r="B16181" s="56"/>
      <c r="C16181" s="56"/>
      <c r="D16181" s="57"/>
      <c r="E16181" s="66"/>
      <c r="F16181" s="76"/>
      <c r="G16181" s="63"/>
      <c r="H16181" s="64"/>
      <c r="I16181" s="70"/>
    </row>
    <row r="16182" spans="1:9" hidden="1" x14ac:dyDescent="0.25">
      <c r="A16182" s="224"/>
      <c r="B16182" s="56"/>
      <c r="C16182" s="56"/>
      <c r="D16182" s="57"/>
      <c r="E16182" s="66"/>
      <c r="F16182" s="203"/>
      <c r="G16182" s="63"/>
      <c r="H16182" s="536"/>
      <c r="I16182" s="70"/>
    </row>
    <row r="16183" spans="1:9" hidden="1" x14ac:dyDescent="0.25">
      <c r="A16183" s="224"/>
      <c r="B16183" s="56"/>
      <c r="C16183" s="56"/>
      <c r="D16183" s="57"/>
      <c r="E16183" s="66"/>
      <c r="F16183" s="76"/>
      <c r="G16183" s="63"/>
      <c r="H16183" s="536"/>
      <c r="I16183" s="70"/>
    </row>
    <row r="16184" spans="1:9" hidden="1" x14ac:dyDescent="0.25">
      <c r="A16184" s="224"/>
      <c r="B16184" s="56"/>
      <c r="C16184" s="56"/>
      <c r="D16184" s="57"/>
      <c r="E16184" s="66"/>
      <c r="F16184" s="76"/>
      <c r="G16184" s="63"/>
      <c r="H16184" s="536"/>
      <c r="I16184" s="70"/>
    </row>
    <row r="16185" spans="1:9" hidden="1" x14ac:dyDescent="0.25">
      <c r="A16185" s="224"/>
      <c r="B16185" s="56"/>
      <c r="C16185" s="71"/>
      <c r="D16185" s="57"/>
      <c r="E16185" s="66"/>
      <c r="F16185" s="62"/>
      <c r="G16185" s="63"/>
      <c r="H16185" s="106"/>
      <c r="I16185" s="70"/>
    </row>
    <row r="16186" spans="1:9" hidden="1" x14ac:dyDescent="0.25">
      <c r="A16186" s="224"/>
      <c r="B16186" s="56"/>
      <c r="C16186" s="56"/>
      <c r="D16186" s="57"/>
      <c r="E16186" s="66"/>
      <c r="F16186" s="62"/>
      <c r="G16186" s="63"/>
      <c r="H16186" s="106"/>
      <c r="I16186" s="70"/>
    </row>
    <row r="16187" spans="1:9" hidden="1" x14ac:dyDescent="0.25">
      <c r="A16187" s="224"/>
      <c r="B16187" s="56"/>
      <c r="C16187" s="56"/>
      <c r="D16187" s="57"/>
      <c r="E16187" s="86"/>
      <c r="F16187" s="62"/>
      <c r="G16187" s="63"/>
      <c r="H16187" s="106"/>
      <c r="I16187" s="70"/>
    </row>
    <row r="16188" spans="1:9" hidden="1" x14ac:dyDescent="0.25">
      <c r="A16188" s="224"/>
      <c r="B16188" s="68"/>
      <c r="C16188" s="72"/>
      <c r="D16188" s="57"/>
      <c r="E16188" s="66"/>
      <c r="F16188" s="76"/>
      <c r="G16188" s="63"/>
      <c r="H16188" s="106"/>
      <c r="I16188" s="70"/>
    </row>
    <row r="16189" spans="1:9" hidden="1" x14ac:dyDescent="0.25">
      <c r="A16189" s="224"/>
      <c r="B16189" s="56"/>
      <c r="C16189" s="56"/>
      <c r="D16189" s="57"/>
      <c r="E16189" s="66"/>
      <c r="F16189" s="203"/>
      <c r="G16189" s="203"/>
      <c r="H16189" s="106"/>
      <c r="I16189" s="70"/>
    </row>
    <row r="16190" spans="1:9" hidden="1" x14ac:dyDescent="0.25">
      <c r="A16190" s="224"/>
      <c r="B16190" s="60"/>
      <c r="C16190" s="107"/>
      <c r="D16190" s="57"/>
      <c r="E16190" s="66"/>
      <c r="F16190" s="62"/>
      <c r="G16190" s="203"/>
      <c r="H16190" s="106"/>
      <c r="I16190" s="70"/>
    </row>
    <row r="16191" spans="1:9" hidden="1" x14ac:dyDescent="0.25">
      <c r="A16191" s="224"/>
      <c r="B16191" s="56"/>
      <c r="C16191" s="56"/>
      <c r="D16191" s="57"/>
      <c r="E16191" s="66"/>
      <c r="F16191" s="76"/>
      <c r="G16191" s="203"/>
      <c r="H16191" s="64"/>
      <c r="I16191" s="70"/>
    </row>
    <row r="16192" spans="1:9" hidden="1" x14ac:dyDescent="0.25">
      <c r="A16192" s="224"/>
      <c r="B16192" s="68"/>
      <c r="C16192" s="56"/>
      <c r="D16192" s="57"/>
      <c r="E16192" s="66"/>
      <c r="F16192" s="62"/>
      <c r="G16192" s="63"/>
      <c r="H16192" s="64"/>
      <c r="I16192" s="56"/>
    </row>
    <row r="16193" spans="1:9" hidden="1" x14ac:dyDescent="0.25">
      <c r="A16193" s="224"/>
      <c r="B16193" s="68"/>
      <c r="C16193" s="56"/>
      <c r="D16193" s="57"/>
      <c r="E16193" s="66"/>
      <c r="F16193" s="63"/>
      <c r="G16193" s="63"/>
      <c r="H16193" s="64"/>
      <c r="I16193" s="56"/>
    </row>
    <row r="16194" spans="1:9" hidden="1" x14ac:dyDescent="0.25">
      <c r="A16194" s="224"/>
      <c r="B16194" s="56"/>
      <c r="C16194" s="56"/>
      <c r="D16194" s="57"/>
      <c r="E16194" s="66"/>
      <c r="F16194" s="62"/>
      <c r="G16194" s="63"/>
      <c r="H16194" s="106"/>
      <c r="I16194" s="56"/>
    </row>
    <row r="16195" spans="1:9" hidden="1" x14ac:dyDescent="0.25">
      <c r="A16195" s="224"/>
      <c r="B16195" s="56"/>
      <c r="C16195" s="56"/>
      <c r="D16195" s="57"/>
      <c r="E16195" s="86"/>
      <c r="F16195" s="62"/>
      <c r="G16195" s="203"/>
      <c r="H16195" s="64"/>
      <c r="I16195" s="56"/>
    </row>
    <row r="16196" spans="1:9" hidden="1" x14ac:dyDescent="0.25">
      <c r="A16196" s="224"/>
      <c r="B16196" s="68"/>
      <c r="C16196" s="72"/>
      <c r="D16196" s="57"/>
      <c r="E16196" s="66"/>
      <c r="F16196" s="76"/>
      <c r="G16196" s="86"/>
      <c r="H16196" s="64"/>
      <c r="I16196" s="56"/>
    </row>
    <row r="16197" spans="1:9" hidden="1" x14ac:dyDescent="0.25">
      <c r="A16197" s="224"/>
      <c r="B16197" s="56"/>
      <c r="C16197" s="56"/>
      <c r="D16197" s="57"/>
      <c r="E16197" s="66"/>
      <c r="F16197" s="203"/>
      <c r="G16197" s="203"/>
      <c r="H16197" s="64"/>
      <c r="I16197" s="70"/>
    </row>
    <row r="16198" spans="1:9" hidden="1" x14ac:dyDescent="0.25">
      <c r="A16198" s="224"/>
      <c r="B16198" s="56"/>
      <c r="C16198" s="56"/>
      <c r="D16198" s="57"/>
      <c r="E16198" s="66"/>
      <c r="F16198" s="76"/>
      <c r="G16198" s="63"/>
      <c r="H16198" s="64"/>
      <c r="I16198" s="70"/>
    </row>
    <row r="16199" spans="1:9" hidden="1" x14ac:dyDescent="0.25">
      <c r="A16199" s="224"/>
      <c r="B16199" s="68"/>
      <c r="C16199" s="56"/>
      <c r="D16199" s="57"/>
      <c r="E16199" s="66"/>
      <c r="F16199" s="76"/>
      <c r="G16199" s="203"/>
      <c r="H16199" s="64"/>
      <c r="I16199" s="70"/>
    </row>
    <row r="16200" spans="1:9" hidden="1" x14ac:dyDescent="0.25">
      <c r="A16200" s="224"/>
      <c r="B16200" s="56"/>
      <c r="C16200" s="71"/>
      <c r="D16200" s="57"/>
      <c r="E16200" s="66"/>
      <c r="F16200" s="62"/>
      <c r="G16200" s="63"/>
      <c r="H16200" s="64"/>
      <c r="I16200" s="70"/>
    </row>
    <row r="16201" spans="1:9" hidden="1" x14ac:dyDescent="0.25">
      <c r="A16201" s="224"/>
      <c r="B16201" s="95"/>
      <c r="C16201" s="56"/>
      <c r="D16201" s="57"/>
      <c r="E16201" s="66"/>
      <c r="F16201" s="62"/>
      <c r="G16201" s="63"/>
      <c r="H16201" s="64"/>
      <c r="I16201" s="70"/>
    </row>
    <row r="16202" spans="1:9" hidden="1" x14ac:dyDescent="0.25">
      <c r="A16202" s="224"/>
      <c r="B16202" s="71"/>
      <c r="C16202" s="56"/>
      <c r="D16202" s="56"/>
      <c r="E16202" s="72"/>
      <c r="F16202" s="58"/>
      <c r="G16202" s="63"/>
      <c r="H16202" s="64"/>
      <c r="I16202" s="70"/>
    </row>
    <row r="16203" spans="1:9" hidden="1" x14ac:dyDescent="0.25">
      <c r="A16203" s="224"/>
      <c r="B16203" s="56"/>
      <c r="C16203" s="56"/>
      <c r="D16203" s="57"/>
      <c r="E16203" s="86"/>
      <c r="F16203" s="62"/>
      <c r="G16203" s="203"/>
      <c r="H16203" s="64"/>
      <c r="I16203" s="70"/>
    </row>
    <row r="16204" spans="1:9" hidden="1" x14ac:dyDescent="0.25">
      <c r="A16204" s="224"/>
      <c r="B16204" s="56"/>
      <c r="C16204" s="56"/>
      <c r="D16204" s="57"/>
      <c r="E16204" s="66"/>
      <c r="F16204" s="76"/>
      <c r="G16204" s="63"/>
      <c r="H16204" s="106"/>
      <c r="I16204" s="70"/>
    </row>
    <row r="16205" spans="1:9" hidden="1" x14ac:dyDescent="0.25">
      <c r="A16205" s="224"/>
      <c r="B16205" s="56"/>
      <c r="C16205" s="56"/>
      <c r="D16205" s="105"/>
      <c r="E16205" s="66"/>
      <c r="F16205" s="62"/>
      <c r="G16205" s="63"/>
      <c r="H16205" s="106"/>
      <c r="I16205" s="70"/>
    </row>
    <row r="16206" spans="1:9" hidden="1" x14ac:dyDescent="0.25">
      <c r="A16206" s="224"/>
      <c r="B16206" s="68"/>
      <c r="C16206" s="74"/>
      <c r="D16206" s="57"/>
      <c r="E16206" s="66"/>
      <c r="F16206" s="76"/>
      <c r="G16206" s="63"/>
      <c r="H16206" s="64"/>
      <c r="I16206" s="70"/>
    </row>
    <row r="16207" spans="1:9" hidden="1" x14ac:dyDescent="0.25">
      <c r="A16207" s="224"/>
      <c r="B16207" s="68"/>
      <c r="C16207" s="56"/>
      <c r="D16207" s="57"/>
      <c r="E16207" s="66"/>
      <c r="F16207" s="76"/>
      <c r="G16207" s="203"/>
      <c r="H16207" s="64"/>
      <c r="I16207" s="70"/>
    </row>
    <row r="16208" spans="1:9" hidden="1" x14ac:dyDescent="0.25">
      <c r="A16208" s="224"/>
      <c r="B16208" s="60"/>
      <c r="C16208" s="151"/>
      <c r="D16208" s="105"/>
      <c r="E16208" s="66"/>
      <c r="F16208" s="62"/>
      <c r="G16208" s="63"/>
      <c r="H16208" s="64"/>
      <c r="I16208" s="70"/>
    </row>
    <row r="16209" spans="1:9" hidden="1" x14ac:dyDescent="0.25">
      <c r="A16209" s="224"/>
      <c r="B16209" s="56"/>
      <c r="C16209" s="56"/>
      <c r="D16209" s="105"/>
      <c r="E16209" s="66"/>
      <c r="F16209" s="62"/>
      <c r="G16209" s="63"/>
      <c r="H16209" s="64"/>
      <c r="I16209" s="70"/>
    </row>
    <row r="16210" spans="1:9" hidden="1" x14ac:dyDescent="0.25">
      <c r="A16210" s="224"/>
      <c r="B16210" s="60"/>
      <c r="C16210" s="107"/>
      <c r="D16210" s="57"/>
      <c r="E16210" s="86"/>
      <c r="F16210" s="62"/>
      <c r="G16210" s="203"/>
      <c r="H16210" s="64"/>
      <c r="I16210" s="70"/>
    </row>
    <row r="16211" spans="1:9" hidden="1" x14ac:dyDescent="0.25">
      <c r="A16211" s="224"/>
      <c r="B16211" s="56"/>
      <c r="C16211" s="178"/>
      <c r="D16211" s="57"/>
      <c r="E16211" s="66"/>
      <c r="F16211" s="62"/>
      <c r="G16211" s="203"/>
      <c r="H16211" s="64"/>
      <c r="I16211" s="70"/>
    </row>
    <row r="16212" spans="1:9" hidden="1" x14ac:dyDescent="0.25">
      <c r="A16212" s="224"/>
      <c r="B16212" s="56"/>
      <c r="C16212" s="56"/>
      <c r="D16212" s="105"/>
      <c r="E16212" s="86"/>
      <c r="F16212" s="267"/>
      <c r="G16212" s="203"/>
      <c r="H16212" s="64"/>
      <c r="I16212" s="70"/>
    </row>
    <row r="16213" spans="1:9" hidden="1" x14ac:dyDescent="0.25">
      <c r="A16213" s="224"/>
      <c r="B16213" s="56"/>
      <c r="C16213" s="56"/>
      <c r="D16213" s="57"/>
      <c r="E16213" s="86"/>
      <c r="F16213" s="62"/>
      <c r="G16213" s="86"/>
      <c r="H16213" s="64"/>
      <c r="I16213" s="70"/>
    </row>
    <row r="16214" spans="1:9" hidden="1" x14ac:dyDescent="0.25">
      <c r="A16214" s="224"/>
      <c r="B16214" s="68"/>
      <c r="C16214" s="56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4"/>
      <c r="B16215" s="56"/>
      <c r="C16215" s="56"/>
      <c r="D16215" s="57"/>
      <c r="E16215" s="66"/>
      <c r="F16215" s="76"/>
      <c r="G16215" s="63"/>
      <c r="H16215" s="64"/>
      <c r="I16215" s="70"/>
    </row>
    <row r="16216" spans="1:9" hidden="1" x14ac:dyDescent="0.25">
      <c r="A16216" s="224"/>
      <c r="B16216" s="56"/>
      <c r="C16216" s="56"/>
      <c r="D16216" s="57"/>
      <c r="E16216" s="66"/>
      <c r="F16216" s="76"/>
      <c r="G16216" s="63"/>
      <c r="H16216" s="64"/>
      <c r="I16216" s="70"/>
    </row>
    <row r="16217" spans="1:9" hidden="1" x14ac:dyDescent="0.25">
      <c r="A16217" s="224"/>
      <c r="B16217" s="56"/>
      <c r="C16217" s="56"/>
      <c r="D16217" s="57"/>
      <c r="E16217" s="66"/>
      <c r="F16217" s="203"/>
      <c r="G16217" s="63"/>
      <c r="H16217" s="536"/>
      <c r="I16217" s="70"/>
    </row>
    <row r="16218" spans="1:9" hidden="1" x14ac:dyDescent="0.25">
      <c r="A16218" s="224"/>
      <c r="B16218" s="71"/>
      <c r="C16218" s="72"/>
      <c r="D16218" s="57"/>
      <c r="E16218" s="66"/>
      <c r="F16218" s="76"/>
      <c r="G16218" s="63"/>
      <c r="H16218" s="536"/>
      <c r="I16218" s="70"/>
    </row>
    <row r="16219" spans="1:9" hidden="1" x14ac:dyDescent="0.25">
      <c r="A16219" s="224"/>
      <c r="B16219" s="56"/>
      <c r="C16219" s="72"/>
      <c r="D16219" s="57"/>
      <c r="E16219" s="66"/>
      <c r="F16219" s="63"/>
      <c r="G16219" s="63"/>
      <c r="H16219" s="536"/>
      <c r="I16219" s="70"/>
    </row>
    <row r="16220" spans="1:9" hidden="1" x14ac:dyDescent="0.25">
      <c r="A16220" s="224"/>
      <c r="B16220" s="56"/>
      <c r="C16220" s="55"/>
      <c r="D16220" s="56"/>
      <c r="E16220" s="56"/>
      <c r="F16220" s="58"/>
      <c r="G16220" s="63"/>
      <c r="H16220" s="536"/>
      <c r="I16220" s="70"/>
    </row>
    <row r="16221" spans="1:9" hidden="1" x14ac:dyDescent="0.25">
      <c r="A16221" s="224"/>
      <c r="B16221" s="55"/>
      <c r="C16221" s="55"/>
      <c r="D16221" s="57"/>
      <c r="E16221" s="66"/>
      <c r="F16221" s="190"/>
      <c r="G16221" s="63"/>
      <c r="H16221" s="106"/>
      <c r="I16221" s="70"/>
    </row>
    <row r="16222" spans="1:9" hidden="1" x14ac:dyDescent="0.25">
      <c r="A16222" s="224"/>
      <c r="B16222" s="56"/>
      <c r="C16222" s="56"/>
      <c r="D16222" s="57"/>
      <c r="E16222" s="86"/>
      <c r="F16222" s="62"/>
      <c r="G16222" s="203"/>
      <c r="H16222" s="106"/>
      <c r="I16222" s="70"/>
    </row>
    <row r="16223" spans="1:9" hidden="1" x14ac:dyDescent="0.25">
      <c r="A16223" s="224"/>
      <c r="B16223" s="56"/>
      <c r="C16223" s="56"/>
      <c r="D16223" s="57"/>
      <c r="E16223" s="66"/>
      <c r="F16223" s="203"/>
      <c r="G16223" s="63"/>
      <c r="H16223" s="64"/>
      <c r="I16223" s="56"/>
    </row>
    <row r="16224" spans="1:9" hidden="1" x14ac:dyDescent="0.25">
      <c r="A16224" s="224"/>
      <c r="B16224" s="56"/>
      <c r="C16224" s="56"/>
      <c r="D16224" s="105"/>
      <c r="E16224" s="66"/>
      <c r="F16224" s="62"/>
      <c r="G16224" s="63"/>
      <c r="H16224" s="64"/>
      <c r="I16224" s="56"/>
    </row>
    <row r="16225" spans="1:9" hidden="1" x14ac:dyDescent="0.25">
      <c r="A16225" s="224"/>
      <c r="B16225" s="56"/>
      <c r="C16225" s="56"/>
      <c r="D16225" s="57"/>
      <c r="E16225" s="66"/>
      <c r="F16225" s="76"/>
      <c r="G16225" s="63"/>
      <c r="H16225" s="64"/>
      <c r="I16225" s="56"/>
    </row>
    <row r="16226" spans="1:9" hidden="1" x14ac:dyDescent="0.25">
      <c r="A16226" s="224"/>
      <c r="B16226" s="55"/>
      <c r="C16226" s="199"/>
      <c r="D16226" s="57"/>
      <c r="E16226" s="86"/>
      <c r="F16226" s="62"/>
      <c r="G16226" s="63"/>
      <c r="H16226" s="64"/>
      <c r="I16226" s="56"/>
    </row>
    <row r="16227" spans="1:9" hidden="1" x14ac:dyDescent="0.25">
      <c r="A16227" s="224"/>
      <c r="B16227" s="55"/>
      <c r="C16227" s="75"/>
      <c r="D16227" s="57"/>
      <c r="E16227" s="71"/>
      <c r="F16227" s="203"/>
      <c r="G16227" s="86"/>
      <c r="H16227" s="64"/>
      <c r="I16227" s="56"/>
    </row>
    <row r="16228" spans="1:9" hidden="1" x14ac:dyDescent="0.25">
      <c r="A16228" s="224"/>
      <c r="B16228" s="56"/>
      <c r="C16228" s="56"/>
      <c r="D16228" s="57"/>
      <c r="E16228" s="66"/>
      <c r="F16228" s="76"/>
      <c r="G16228" s="203"/>
      <c r="H16228" s="64"/>
      <c r="I16228" s="56"/>
    </row>
    <row r="16229" spans="1:9" hidden="1" x14ac:dyDescent="0.25">
      <c r="A16229" s="224"/>
      <c r="B16229" s="56"/>
      <c r="C16229" s="56"/>
      <c r="D16229" s="57"/>
      <c r="E16229" s="66"/>
      <c r="F16229" s="76"/>
      <c r="G16229" s="86"/>
      <c r="H16229" s="64"/>
      <c r="I16229" s="56"/>
    </row>
    <row r="16230" spans="1:9" hidden="1" x14ac:dyDescent="0.25">
      <c r="A16230" s="224"/>
      <c r="B16230" s="55"/>
      <c r="C16230" s="72"/>
      <c r="D16230" s="57"/>
      <c r="E16230" s="66"/>
      <c r="F16230" s="203"/>
      <c r="G16230" s="203"/>
      <c r="H16230" s="64"/>
      <c r="I16230" s="70"/>
    </row>
    <row r="16231" spans="1:9" hidden="1" x14ac:dyDescent="0.25">
      <c r="A16231" s="224"/>
      <c r="B16231" s="56"/>
      <c r="C16231" s="56"/>
      <c r="D16231" s="57"/>
      <c r="E16231" s="66"/>
      <c r="F16231" s="76"/>
      <c r="G16231" s="203"/>
      <c r="H16231" s="64"/>
      <c r="I16231" s="70"/>
    </row>
    <row r="16232" spans="1:9" hidden="1" x14ac:dyDescent="0.25">
      <c r="A16232" s="224"/>
      <c r="B16232" s="56"/>
      <c r="C16232" s="56"/>
      <c r="D16232" s="57"/>
      <c r="E16232" s="66"/>
      <c r="F16232" s="76"/>
      <c r="G16232" s="203"/>
      <c r="H16232" s="106"/>
      <c r="I16232" s="70"/>
    </row>
    <row r="16233" spans="1:9" hidden="1" x14ac:dyDescent="0.25">
      <c r="A16233" s="224"/>
      <c r="B16233" s="56"/>
      <c r="C16233" s="56"/>
      <c r="D16233" s="105"/>
      <c r="E16233" s="66"/>
      <c r="F16233" s="62"/>
      <c r="G16233" s="203"/>
      <c r="H16233" s="106"/>
      <c r="I16233" s="70"/>
    </row>
    <row r="16234" spans="1:9" hidden="1" x14ac:dyDescent="0.25">
      <c r="A16234" s="224"/>
      <c r="B16234" s="56"/>
      <c r="C16234" s="56"/>
      <c r="D16234" s="105"/>
      <c r="E16234" s="66"/>
      <c r="F16234" s="246"/>
      <c r="G16234" s="63"/>
      <c r="H16234" s="106"/>
      <c r="I16234" s="70"/>
    </row>
    <row r="16235" spans="1:9" hidden="1" x14ac:dyDescent="0.25">
      <c r="A16235" s="224"/>
      <c r="B16235" s="71"/>
      <c r="C16235" s="72"/>
      <c r="D16235" s="57"/>
      <c r="E16235" s="66"/>
      <c r="F16235" s="76"/>
      <c r="G16235" s="203"/>
      <c r="H16235" s="266"/>
      <c r="I16235" s="70"/>
    </row>
    <row r="16236" spans="1:9" hidden="1" x14ac:dyDescent="0.25">
      <c r="A16236" s="224"/>
      <c r="B16236" s="56"/>
      <c r="C16236" s="56"/>
      <c r="D16236" s="57"/>
      <c r="E16236" s="66"/>
      <c r="F16236" s="76"/>
      <c r="G16236" s="63"/>
      <c r="H16236" s="266"/>
      <c r="I16236" s="70"/>
    </row>
    <row r="16237" spans="1:9" hidden="1" x14ac:dyDescent="0.25">
      <c r="A16237" s="224"/>
      <c r="B16237" s="95"/>
      <c r="C16237" s="56"/>
      <c r="D16237" s="57"/>
      <c r="E16237" s="66"/>
      <c r="F16237" s="62"/>
      <c r="G16237" s="63"/>
      <c r="H16237" s="64"/>
      <c r="I16237" s="70"/>
    </row>
    <row r="16238" spans="1:9" hidden="1" x14ac:dyDescent="0.25">
      <c r="A16238" s="224"/>
      <c r="B16238" s="55"/>
      <c r="C16238" s="55"/>
      <c r="D16238" s="57"/>
      <c r="E16238" s="66"/>
      <c r="F16238" s="190"/>
      <c r="G16238" s="63"/>
      <c r="H16238" s="64"/>
      <c r="I16238" s="70"/>
    </row>
    <row r="16239" spans="1:9" hidden="1" x14ac:dyDescent="0.25">
      <c r="A16239" s="224"/>
      <c r="B16239" s="56"/>
      <c r="C16239" s="56"/>
      <c r="D16239" s="57"/>
      <c r="E16239" s="66"/>
      <c r="F16239" s="76"/>
      <c r="G16239" s="63"/>
      <c r="H16239" s="106"/>
      <c r="I16239" s="70"/>
    </row>
    <row r="16240" spans="1:9" hidden="1" x14ac:dyDescent="0.25">
      <c r="A16240" s="224"/>
      <c r="B16240" s="56"/>
      <c r="C16240" s="56"/>
      <c r="D16240" s="57"/>
      <c r="E16240" s="86"/>
      <c r="F16240" s="59"/>
      <c r="G16240" s="203"/>
      <c r="H16240" s="64"/>
      <c r="I16240" s="70"/>
    </row>
    <row r="16241" spans="1:9" hidden="1" x14ac:dyDescent="0.25">
      <c r="A16241" s="224"/>
      <c r="B16241" s="56"/>
      <c r="C16241" s="55"/>
      <c r="D16241" s="56"/>
      <c r="E16241" s="56"/>
      <c r="F16241" s="58"/>
      <c r="G16241" s="63"/>
      <c r="H16241" s="64"/>
      <c r="I16241" s="70"/>
    </row>
    <row r="16242" spans="1:9" hidden="1" x14ac:dyDescent="0.25">
      <c r="A16242" s="224"/>
      <c r="B16242" s="68"/>
      <c r="C16242" s="56"/>
      <c r="D16242" s="105"/>
      <c r="E16242" s="66"/>
      <c r="F16242" s="76"/>
      <c r="G16242" s="203"/>
      <c r="H16242" s="106"/>
      <c r="I16242" s="70"/>
    </row>
    <row r="16243" spans="1:9" hidden="1" x14ac:dyDescent="0.25">
      <c r="A16243" s="224"/>
      <c r="B16243" s="55"/>
      <c r="C16243" s="71"/>
      <c r="D16243" s="57"/>
      <c r="E16243" s="66"/>
      <c r="F16243" s="76"/>
      <c r="G16243" s="63"/>
      <c r="H16243" s="64"/>
      <c r="I16243" s="70"/>
    </row>
    <row r="16244" spans="1:9" hidden="1" x14ac:dyDescent="0.25">
      <c r="A16244" s="224"/>
      <c r="B16244" s="56"/>
      <c r="C16244" s="56"/>
      <c r="D16244" s="57"/>
      <c r="E16244" s="86"/>
      <c r="F16244" s="62"/>
      <c r="G16244" s="203"/>
      <c r="H16244" s="64"/>
      <c r="I16244" s="70"/>
    </row>
    <row r="16245" spans="1:9" hidden="1" x14ac:dyDescent="0.25">
      <c r="A16245" s="224"/>
      <c r="B16245" s="249"/>
      <c r="C16245" s="56"/>
      <c r="D16245" s="57"/>
      <c r="E16245" s="66"/>
      <c r="F16245" s="62"/>
      <c r="G16245" s="63"/>
      <c r="H16245" s="64"/>
      <c r="I16245" s="70"/>
    </row>
    <row r="16246" spans="1:9" hidden="1" x14ac:dyDescent="0.25">
      <c r="A16246" s="224"/>
      <c r="B16246" s="56"/>
      <c r="C16246" s="56"/>
      <c r="D16246" s="57"/>
      <c r="E16246" s="66"/>
      <c r="F16246" s="62"/>
      <c r="G16246" s="63"/>
      <c r="H16246" s="64"/>
      <c r="I16246" s="70"/>
    </row>
    <row r="16247" spans="1:9" hidden="1" x14ac:dyDescent="0.25">
      <c r="A16247" s="224"/>
      <c r="B16247" s="55"/>
      <c r="C16247" s="74"/>
      <c r="D16247" s="57"/>
      <c r="E16247" s="66"/>
      <c r="F16247" s="62"/>
      <c r="G16247" s="63"/>
      <c r="H16247" s="64"/>
      <c r="I16247" s="70"/>
    </row>
    <row r="16248" spans="1:9" hidden="1" x14ac:dyDescent="0.25">
      <c r="A16248" s="224"/>
      <c r="B16248" s="56"/>
      <c r="C16248" s="56"/>
      <c r="D16248" s="57"/>
      <c r="E16248" s="66"/>
      <c r="F16248" s="76"/>
      <c r="G16248" s="203"/>
      <c r="H16248" s="64"/>
      <c r="I16248" s="70"/>
    </row>
    <row r="16249" spans="1:9" hidden="1" x14ac:dyDescent="0.25">
      <c r="A16249" s="224"/>
      <c r="B16249" s="56"/>
      <c r="C16249" s="56"/>
      <c r="D16249" s="105"/>
      <c r="E16249" s="66"/>
      <c r="F16249" s="62"/>
      <c r="G16249" s="63"/>
      <c r="H16249" s="64"/>
      <c r="I16249" s="70"/>
    </row>
    <row r="16250" spans="1:9" hidden="1" x14ac:dyDescent="0.25">
      <c r="A16250" s="224"/>
      <c r="B16250" s="56"/>
      <c r="C16250" s="56"/>
      <c r="D16250" s="105"/>
      <c r="E16250" s="66"/>
      <c r="F16250" s="62"/>
      <c r="G16250" s="203"/>
      <c r="H16250" s="64"/>
      <c r="I16250" s="70"/>
    </row>
    <row r="16251" spans="1:9" hidden="1" x14ac:dyDescent="0.25">
      <c r="A16251" s="224"/>
      <c r="B16251" s="68"/>
      <c r="C16251" s="56"/>
      <c r="D16251" s="105"/>
      <c r="E16251" s="66"/>
      <c r="F16251" s="203"/>
      <c r="G16251" s="203"/>
      <c r="H16251" s="64"/>
      <c r="I16251" s="70"/>
    </row>
    <row r="16252" spans="1:9" hidden="1" x14ac:dyDescent="0.25">
      <c r="A16252" s="224"/>
      <c r="B16252" s="56"/>
      <c r="C16252" s="56"/>
      <c r="D16252" s="105"/>
      <c r="E16252" s="66"/>
      <c r="F16252" s="203"/>
      <c r="G16252" s="203"/>
      <c r="H16252" s="64"/>
      <c r="I16252" s="70"/>
    </row>
    <row r="16253" spans="1:9" hidden="1" x14ac:dyDescent="0.25">
      <c r="A16253" s="224"/>
      <c r="B16253" s="55"/>
      <c r="C16253" s="72"/>
      <c r="D16253" s="105"/>
      <c r="E16253" s="86"/>
      <c r="F16253" s="267"/>
      <c r="G16253" s="203"/>
      <c r="H16253" s="64"/>
      <c r="I16253" s="70"/>
    </row>
    <row r="16254" spans="1:9" hidden="1" x14ac:dyDescent="0.25">
      <c r="A16254" s="224"/>
      <c r="B16254" s="55"/>
      <c r="C16254" s="75"/>
      <c r="D16254" s="57"/>
      <c r="E16254" s="86"/>
      <c r="F16254" s="62"/>
      <c r="G16254" s="86"/>
      <c r="H16254" s="64"/>
      <c r="I16254" s="70"/>
    </row>
    <row r="16255" spans="1:9" hidden="1" x14ac:dyDescent="0.25">
      <c r="A16255" s="224"/>
      <c r="B16255" s="56"/>
      <c r="C16255" s="56"/>
      <c r="D16255" s="105"/>
      <c r="E16255" s="66"/>
      <c r="F16255" s="62"/>
      <c r="G16255" s="63"/>
      <c r="H16255" s="64"/>
      <c r="I16255" s="70"/>
    </row>
    <row r="16256" spans="1:9" hidden="1" x14ac:dyDescent="0.25">
      <c r="A16256" s="224"/>
      <c r="B16256" s="56"/>
      <c r="C16256" s="56"/>
      <c r="D16256" s="57"/>
      <c r="E16256" s="66"/>
      <c r="F16256" s="76"/>
      <c r="G16256" s="63"/>
      <c r="H16256" s="536"/>
      <c r="I16256" s="70"/>
    </row>
    <row r="16257" spans="1:9" hidden="1" x14ac:dyDescent="0.25">
      <c r="A16257" s="224"/>
      <c r="B16257" s="60"/>
      <c r="C16257" s="107"/>
      <c r="D16257" s="57"/>
      <c r="E16257" s="66"/>
      <c r="F16257" s="76"/>
      <c r="G16257" s="63"/>
      <c r="H16257" s="536"/>
      <c r="I16257" s="70"/>
    </row>
    <row r="16258" spans="1:9" hidden="1" x14ac:dyDescent="0.25">
      <c r="A16258" s="224"/>
      <c r="B16258" s="56"/>
      <c r="C16258" s="56"/>
      <c r="D16258" s="105"/>
      <c r="E16258" s="66"/>
      <c r="F16258" s="62"/>
      <c r="G16258" s="63"/>
      <c r="H16258" s="536"/>
      <c r="I16258" s="70"/>
    </row>
    <row r="16259" spans="1:9" hidden="1" x14ac:dyDescent="0.25">
      <c r="A16259" s="224"/>
      <c r="B16259" s="56"/>
      <c r="C16259" s="56"/>
      <c r="D16259" s="57"/>
      <c r="E16259" s="66"/>
      <c r="F16259" s="190"/>
      <c r="G16259" s="63"/>
      <c r="H16259" s="106"/>
      <c r="I16259" s="70"/>
    </row>
    <row r="16260" spans="1:9" hidden="1" x14ac:dyDescent="0.25">
      <c r="A16260" s="224"/>
      <c r="B16260" s="56"/>
      <c r="C16260" s="81"/>
      <c r="D16260" s="57"/>
      <c r="E16260" s="86"/>
      <c r="F16260" s="62"/>
      <c r="G16260" s="203"/>
      <c r="H16260" s="106"/>
      <c r="I16260" s="70"/>
    </row>
    <row r="16261" spans="1:9" hidden="1" x14ac:dyDescent="0.25">
      <c r="A16261" s="224"/>
      <c r="B16261" s="56"/>
      <c r="C16261" s="56"/>
      <c r="D16261" s="57"/>
      <c r="E16261" s="66"/>
      <c r="F16261" s="203"/>
      <c r="G16261" s="63"/>
      <c r="H16261" s="106"/>
      <c r="I16261" s="56"/>
    </row>
    <row r="16262" spans="1:9" hidden="1" x14ac:dyDescent="0.25">
      <c r="A16262" s="224"/>
      <c r="B16262" s="56"/>
      <c r="C16262" s="75"/>
      <c r="D16262" s="57"/>
      <c r="E16262" s="66"/>
      <c r="F16262" s="62"/>
      <c r="G16262" s="203"/>
      <c r="H16262" s="106"/>
      <c r="I16262" s="56"/>
    </row>
    <row r="16263" spans="1:9" hidden="1" x14ac:dyDescent="0.25">
      <c r="A16263" s="224"/>
      <c r="B16263" s="56"/>
      <c r="C16263" s="75"/>
      <c r="D16263" s="57"/>
      <c r="E16263" s="71"/>
      <c r="F16263" s="203"/>
      <c r="G16263" s="86"/>
      <c r="H16263" s="64"/>
      <c r="I16263" s="56"/>
    </row>
    <row r="16264" spans="1:9" hidden="1" x14ac:dyDescent="0.25">
      <c r="A16264" s="224"/>
      <c r="B16264" s="68"/>
      <c r="C16264" s="72"/>
      <c r="D16264" s="57"/>
      <c r="E16264" s="71"/>
      <c r="F16264" s="203"/>
      <c r="G16264" s="86"/>
      <c r="H16264" s="64"/>
      <c r="I16264" s="56"/>
    </row>
    <row r="16265" spans="1:9" hidden="1" x14ac:dyDescent="0.25">
      <c r="A16265" s="224"/>
      <c r="B16265" s="56"/>
      <c r="C16265" s="75"/>
      <c r="D16265" s="57"/>
      <c r="E16265" s="71"/>
      <c r="F16265" s="203"/>
      <c r="G16265" s="86"/>
      <c r="H16265" s="64"/>
      <c r="I16265" s="56"/>
    </row>
    <row r="16266" spans="1:9" hidden="1" x14ac:dyDescent="0.25">
      <c r="A16266" s="224"/>
      <c r="B16266" s="55"/>
      <c r="C16266" s="72"/>
      <c r="D16266" s="57"/>
      <c r="E16266" s="66"/>
      <c r="F16266" s="76"/>
      <c r="G16266" s="203"/>
      <c r="H16266" s="64"/>
      <c r="I16266" s="56"/>
    </row>
    <row r="16267" spans="1:9" hidden="1" x14ac:dyDescent="0.25">
      <c r="A16267" s="224"/>
      <c r="B16267" s="56"/>
      <c r="C16267" s="56"/>
      <c r="D16267" s="57"/>
      <c r="E16267" s="66"/>
      <c r="F16267" s="203"/>
      <c r="G16267" s="203"/>
      <c r="H16267" s="64"/>
      <c r="I16267" s="56"/>
    </row>
    <row r="16268" spans="1:9" hidden="1" x14ac:dyDescent="0.25">
      <c r="A16268" s="224"/>
      <c r="B16268" s="56"/>
      <c r="C16268" s="56"/>
      <c r="D16268" s="57"/>
      <c r="E16268" s="66"/>
      <c r="F16268" s="76"/>
      <c r="G16268" s="203"/>
      <c r="H16268" s="64"/>
      <c r="I16268" s="56"/>
    </row>
    <row r="16269" spans="1:9" hidden="1" x14ac:dyDescent="0.25">
      <c r="A16269" s="224"/>
      <c r="B16269" s="56"/>
      <c r="C16269" s="56"/>
      <c r="D16269" s="57"/>
      <c r="E16269" s="66"/>
      <c r="F16269" s="76"/>
      <c r="G16269" s="203"/>
      <c r="H16269" s="106"/>
      <c r="I16269" s="70"/>
    </row>
    <row r="16270" spans="1:9" hidden="1" x14ac:dyDescent="0.25">
      <c r="A16270" s="224"/>
      <c r="B16270" s="56"/>
      <c r="C16270" s="56"/>
      <c r="D16270" s="57"/>
      <c r="E16270" s="66"/>
      <c r="F16270" s="76"/>
      <c r="G16270" s="203"/>
      <c r="H16270" s="106"/>
      <c r="I16270" s="70"/>
    </row>
    <row r="16271" spans="1:9" hidden="1" x14ac:dyDescent="0.25">
      <c r="A16271" s="224"/>
      <c r="B16271" s="56"/>
      <c r="C16271" s="56"/>
      <c r="D16271" s="57"/>
      <c r="E16271" s="66"/>
      <c r="F16271" s="76"/>
      <c r="G16271" s="203"/>
      <c r="H16271" s="106"/>
      <c r="I16271" s="70"/>
    </row>
    <row r="16272" spans="1:9" hidden="1" x14ac:dyDescent="0.25">
      <c r="A16272" s="224"/>
      <c r="B16272" s="71"/>
      <c r="C16272" s="72"/>
      <c r="D16272" s="57"/>
      <c r="E16272" s="66"/>
      <c r="F16272" s="76"/>
      <c r="G16272" s="203"/>
      <c r="H16272" s="106"/>
      <c r="I16272" s="70"/>
    </row>
    <row r="16273" spans="1:9" hidden="1" x14ac:dyDescent="0.25">
      <c r="A16273" s="224"/>
      <c r="B16273" s="68"/>
      <c r="C16273" s="74"/>
      <c r="D16273" s="57"/>
      <c r="E16273" s="66"/>
      <c r="F16273" s="76"/>
      <c r="G16273" s="63"/>
      <c r="H16273" s="266"/>
      <c r="I16273" s="70"/>
    </row>
    <row r="16274" spans="1:9" hidden="1" x14ac:dyDescent="0.25">
      <c r="A16274" s="224"/>
      <c r="B16274" s="68"/>
      <c r="C16274" s="56"/>
      <c r="D16274" s="57"/>
      <c r="E16274" s="66"/>
      <c r="F16274" s="76"/>
      <c r="G16274" s="203"/>
      <c r="H16274" s="64"/>
      <c r="I16274" s="70"/>
    </row>
    <row r="16275" spans="1:9" hidden="1" x14ac:dyDescent="0.25">
      <c r="A16275" s="224"/>
      <c r="B16275" s="56"/>
      <c r="C16275" s="56"/>
      <c r="D16275" s="57"/>
      <c r="E16275" s="86"/>
      <c r="F16275" s="62"/>
      <c r="G16275" s="86"/>
      <c r="H16275" s="64"/>
      <c r="I16275" s="70"/>
    </row>
    <row r="16276" spans="1:9" hidden="1" x14ac:dyDescent="0.25">
      <c r="A16276" s="224"/>
      <c r="B16276" s="55"/>
      <c r="C16276" s="55"/>
      <c r="D16276" s="57"/>
      <c r="E16276" s="66"/>
      <c r="F16276" s="190"/>
      <c r="G16276" s="63"/>
      <c r="H16276" s="64"/>
      <c r="I16276" s="70"/>
    </row>
    <row r="16277" spans="1:9" hidden="1" x14ac:dyDescent="0.25">
      <c r="A16277" s="224"/>
      <c r="B16277" s="56"/>
      <c r="C16277" s="56"/>
      <c r="D16277" s="105"/>
      <c r="E16277" s="66"/>
      <c r="F16277" s="62"/>
      <c r="G16277" s="63"/>
      <c r="H16277" s="106"/>
      <c r="I16277" s="70"/>
    </row>
    <row r="16278" spans="1:9" hidden="1" x14ac:dyDescent="0.25">
      <c r="A16278" s="224"/>
      <c r="B16278" s="55"/>
      <c r="C16278" s="75"/>
      <c r="D16278" s="57"/>
      <c r="E16278" s="86"/>
      <c r="F16278" s="62"/>
      <c r="G16278" s="86"/>
      <c r="H16278" s="64"/>
      <c r="I16278" s="70"/>
    </row>
    <row r="16279" spans="1:9" hidden="1" x14ac:dyDescent="0.25">
      <c r="A16279" s="224"/>
      <c r="B16279" s="56"/>
      <c r="C16279" s="71"/>
      <c r="D16279" s="57"/>
      <c r="E16279" s="66"/>
      <c r="F16279" s="62"/>
      <c r="G16279" s="63"/>
      <c r="H16279" s="64"/>
      <c r="I16279" s="70"/>
    </row>
    <row r="16280" spans="1:9" hidden="1" x14ac:dyDescent="0.25">
      <c r="A16280" s="224"/>
      <c r="B16280" s="68"/>
      <c r="C16280" s="74"/>
      <c r="D16280" s="57"/>
      <c r="E16280" s="66"/>
      <c r="F16280" s="76"/>
      <c r="G16280" s="63"/>
      <c r="H16280" s="64"/>
      <c r="I16280" s="70"/>
    </row>
    <row r="16281" spans="1:9" hidden="1" x14ac:dyDescent="0.25">
      <c r="A16281" s="224"/>
      <c r="B16281" s="56"/>
      <c r="C16281" s="56"/>
      <c r="D16281" s="57"/>
      <c r="E16281" s="86"/>
      <c r="F16281" s="62"/>
      <c r="G16281" s="203"/>
      <c r="H16281" s="64"/>
      <c r="I16281" s="70"/>
    </row>
    <row r="16282" spans="1:9" hidden="1" x14ac:dyDescent="0.25">
      <c r="A16282" s="224"/>
      <c r="B16282" s="71"/>
      <c r="C16282" s="75"/>
      <c r="D16282" s="57"/>
      <c r="E16282" s="66"/>
      <c r="F16282" s="62"/>
      <c r="G16282" s="63"/>
      <c r="H16282" s="64"/>
      <c r="I16282" s="70"/>
    </row>
    <row r="16283" spans="1:9" hidden="1" x14ac:dyDescent="0.25">
      <c r="A16283" s="224"/>
      <c r="B16283" s="68"/>
      <c r="C16283" s="56"/>
      <c r="D16283" s="57"/>
      <c r="E16283" s="66"/>
      <c r="F16283" s="63"/>
      <c r="G16283" s="63"/>
      <c r="H16283" s="64"/>
      <c r="I16283" s="70"/>
    </row>
    <row r="16284" spans="1:9" hidden="1" x14ac:dyDescent="0.25">
      <c r="A16284" s="224"/>
      <c r="B16284" s="56"/>
      <c r="C16284" s="56"/>
      <c r="D16284" s="57"/>
      <c r="E16284" s="66"/>
      <c r="F16284" s="76"/>
      <c r="G16284" s="203"/>
      <c r="H16284" s="106"/>
      <c r="I16284" s="70"/>
    </row>
    <row r="16285" spans="1:9" hidden="1" x14ac:dyDescent="0.25">
      <c r="A16285" s="224"/>
      <c r="B16285" s="56"/>
      <c r="C16285" s="56"/>
      <c r="D16285" s="57"/>
      <c r="E16285" s="66"/>
      <c r="F16285" s="76"/>
      <c r="G16285" s="203"/>
      <c r="H16285" s="64"/>
      <c r="I16285" s="70"/>
    </row>
    <row r="16286" spans="1:9" hidden="1" x14ac:dyDescent="0.25">
      <c r="A16286" s="224"/>
      <c r="B16286" s="95"/>
      <c r="C16286" s="56"/>
      <c r="D16286" s="57"/>
      <c r="E16286" s="66"/>
      <c r="F16286" s="62"/>
      <c r="G16286" s="63"/>
      <c r="H16286" s="64"/>
      <c r="I16286" s="70"/>
    </row>
    <row r="16287" spans="1:9" hidden="1" x14ac:dyDescent="0.25">
      <c r="A16287" s="224"/>
      <c r="B16287" s="56"/>
      <c r="C16287" s="56"/>
      <c r="D16287" s="56"/>
      <c r="E16287" s="56"/>
      <c r="F16287" s="58"/>
      <c r="G16287" s="63"/>
      <c r="H16287" s="64"/>
      <c r="I16287" s="70"/>
    </row>
    <row r="16288" spans="1:9" hidden="1" x14ac:dyDescent="0.25">
      <c r="A16288" s="224"/>
      <c r="B16288" s="55"/>
      <c r="C16288" s="56"/>
      <c r="D16288" s="57"/>
      <c r="E16288" s="66"/>
      <c r="F16288" s="190"/>
      <c r="G16288" s="63"/>
      <c r="H16288" s="64"/>
      <c r="I16288" s="70"/>
    </row>
    <row r="16289" spans="1:9" hidden="1" x14ac:dyDescent="0.25">
      <c r="A16289" s="224"/>
      <c r="B16289" s="56"/>
      <c r="C16289" s="56"/>
      <c r="D16289" s="57"/>
      <c r="E16289" s="66"/>
      <c r="F16289" s="76"/>
      <c r="G16289" s="63"/>
      <c r="H16289" s="64"/>
      <c r="I16289" s="70"/>
    </row>
    <row r="16290" spans="1:9" hidden="1" x14ac:dyDescent="0.25">
      <c r="A16290" s="224"/>
      <c r="B16290" s="56"/>
      <c r="C16290" s="56"/>
      <c r="D16290" s="57"/>
      <c r="E16290" s="86"/>
      <c r="F16290" s="62"/>
      <c r="G16290" s="203"/>
      <c r="H16290" s="64"/>
      <c r="I16290" s="70"/>
    </row>
    <row r="16291" spans="1:9" hidden="1" x14ac:dyDescent="0.25">
      <c r="A16291" s="224"/>
      <c r="B16291" s="72"/>
      <c r="C16291" s="56"/>
      <c r="D16291" s="56"/>
      <c r="E16291" s="72"/>
      <c r="F16291" s="58"/>
      <c r="G16291" s="63"/>
      <c r="H16291" s="64"/>
      <c r="I16291" s="70"/>
    </row>
    <row r="16292" spans="1:9" hidden="1" x14ac:dyDescent="0.25">
      <c r="A16292" s="224"/>
      <c r="B16292" s="56"/>
      <c r="C16292" s="56"/>
      <c r="D16292" s="57"/>
      <c r="E16292" s="66"/>
      <c r="F16292" s="76"/>
      <c r="G16292" s="203"/>
      <c r="H16292" s="64"/>
      <c r="I16292" s="70"/>
    </row>
    <row r="16293" spans="1:9" hidden="1" x14ac:dyDescent="0.25">
      <c r="A16293" s="224"/>
      <c r="B16293" s="56"/>
      <c r="C16293" s="75"/>
      <c r="D16293" s="57"/>
      <c r="E16293" s="86"/>
      <c r="F16293" s="62"/>
      <c r="G16293" s="86"/>
      <c r="H16293" s="64"/>
      <c r="I16293" s="70"/>
    </row>
    <row r="16294" spans="1:9" hidden="1" x14ac:dyDescent="0.25">
      <c r="A16294" s="224"/>
      <c r="B16294" s="56"/>
      <c r="C16294" s="56"/>
      <c r="D16294" s="57"/>
      <c r="E16294" s="66"/>
      <c r="F16294" s="76"/>
      <c r="G16294" s="63"/>
      <c r="H16294" s="64"/>
      <c r="I16294" s="70"/>
    </row>
    <row r="16295" spans="1:9" hidden="1" x14ac:dyDescent="0.25">
      <c r="A16295" s="224"/>
      <c r="B16295" s="68"/>
      <c r="C16295" s="72"/>
      <c r="D16295" s="57"/>
      <c r="E16295" s="66"/>
      <c r="F16295" s="76"/>
      <c r="G16295" s="63"/>
      <c r="H16295" s="64"/>
      <c r="I16295" s="70"/>
    </row>
    <row r="16296" spans="1:9" hidden="1" x14ac:dyDescent="0.25">
      <c r="A16296" s="224"/>
      <c r="B16296" s="56"/>
      <c r="C16296" s="56"/>
      <c r="D16296" s="105"/>
      <c r="E16296" s="66"/>
      <c r="F16296" s="62"/>
      <c r="G16296" s="63"/>
      <c r="H16296" s="64"/>
      <c r="I16296" s="70"/>
    </row>
    <row r="16297" spans="1:9" hidden="1" x14ac:dyDescent="0.25">
      <c r="A16297" s="224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4"/>
      <c r="B16298" s="55"/>
      <c r="C16298" s="55"/>
      <c r="D16298" s="57"/>
      <c r="E16298" s="66"/>
      <c r="F16298" s="190"/>
      <c r="G16298" s="63"/>
      <c r="H16298" s="536"/>
      <c r="I16298" s="70"/>
    </row>
    <row r="16299" spans="1:9" hidden="1" x14ac:dyDescent="0.25">
      <c r="A16299" s="224"/>
      <c r="B16299" s="157"/>
      <c r="C16299" s="56"/>
      <c r="D16299" s="57"/>
      <c r="E16299" s="66"/>
      <c r="F16299" s="203"/>
      <c r="G16299" s="63"/>
      <c r="H16299" s="536"/>
      <c r="I16299" s="70"/>
    </row>
    <row r="16300" spans="1:9" hidden="1" x14ac:dyDescent="0.25">
      <c r="A16300" s="224"/>
      <c r="B16300" s="56"/>
      <c r="C16300" s="56"/>
      <c r="D16300" s="57"/>
      <c r="E16300" s="66"/>
      <c r="F16300" s="76"/>
      <c r="G16300" s="63"/>
      <c r="H16300" s="64"/>
      <c r="I16300" s="70"/>
    </row>
    <row r="16301" spans="1:9" hidden="1" x14ac:dyDescent="0.25">
      <c r="A16301" s="224"/>
      <c r="B16301" s="56"/>
      <c r="C16301" s="56"/>
      <c r="D16301" s="57"/>
      <c r="E16301" s="66"/>
      <c r="F16301" s="76"/>
      <c r="G16301" s="203"/>
      <c r="H16301" s="64"/>
      <c r="I16301" s="70"/>
    </row>
    <row r="16302" spans="1:9" hidden="1" x14ac:dyDescent="0.25">
      <c r="A16302" s="224"/>
      <c r="B16302" s="56"/>
      <c r="C16302" s="56"/>
      <c r="D16302" s="57"/>
      <c r="E16302" s="86"/>
      <c r="F16302" s="62"/>
      <c r="G16302" s="86"/>
      <c r="H16302" s="64"/>
      <c r="I16302" s="70"/>
    </row>
    <row r="16303" spans="1:9" hidden="1" x14ac:dyDescent="0.25">
      <c r="A16303" s="224"/>
      <c r="B16303" s="55"/>
      <c r="C16303" s="56"/>
      <c r="D16303" s="57"/>
      <c r="E16303" s="86"/>
      <c r="F16303" s="190"/>
      <c r="G16303" s="63"/>
      <c r="H16303" s="64"/>
      <c r="I16303" s="70"/>
    </row>
    <row r="16304" spans="1:9" hidden="1" x14ac:dyDescent="0.25">
      <c r="A16304" s="224"/>
      <c r="B16304" s="68"/>
      <c r="C16304" s="55"/>
      <c r="D16304" s="105"/>
      <c r="E16304" s="86"/>
      <c r="F16304" s="62"/>
      <c r="G16304" s="63"/>
      <c r="H16304" s="106"/>
      <c r="I16304" s="70"/>
    </row>
    <row r="16305" spans="1:9" hidden="1" x14ac:dyDescent="0.25">
      <c r="A16305" s="224"/>
      <c r="B16305" s="68"/>
      <c r="C16305" s="56"/>
      <c r="D16305" s="57"/>
      <c r="E16305" s="86"/>
      <c r="F16305" s="62"/>
      <c r="G16305" s="86"/>
      <c r="H16305" s="106"/>
      <c r="I16305" s="70"/>
    </row>
    <row r="16306" spans="1:9" hidden="1" x14ac:dyDescent="0.25">
      <c r="A16306" s="224"/>
      <c r="B16306" s="68"/>
      <c r="C16306" s="75"/>
      <c r="D16306" s="57"/>
      <c r="E16306" s="86"/>
      <c r="F16306" s="62"/>
      <c r="G16306" s="63"/>
      <c r="H16306" s="106"/>
      <c r="I16306" s="419"/>
    </row>
    <row r="16307" spans="1:9" hidden="1" x14ac:dyDescent="0.25">
      <c r="A16307" s="224"/>
      <c r="B16307" s="414"/>
      <c r="C16307" s="414"/>
      <c r="D16307" s="415"/>
      <c r="E16307" s="464"/>
      <c r="F16307" s="431"/>
      <c r="G16307" s="417"/>
      <c r="H16307" s="106"/>
      <c r="I16307" s="70"/>
    </row>
    <row r="16308" spans="1:9" hidden="1" x14ac:dyDescent="0.25">
      <c r="A16308" s="224"/>
      <c r="B16308" s="68"/>
      <c r="C16308" s="56"/>
      <c r="D16308" s="57"/>
      <c r="E16308" s="66"/>
      <c r="F16308" s="76"/>
      <c r="G16308" s="203"/>
      <c r="H16308" s="418"/>
      <c r="I16308" s="70"/>
    </row>
    <row r="16309" spans="1:9" hidden="1" x14ac:dyDescent="0.25">
      <c r="A16309" s="224"/>
      <c r="B16309" s="56"/>
      <c r="C16309" s="56"/>
      <c r="D16309" s="57"/>
      <c r="E16309" s="86"/>
      <c r="F16309" s="62"/>
      <c r="G16309" s="63"/>
      <c r="H16309" s="64"/>
      <c r="I16309" s="70"/>
    </row>
    <row r="16310" spans="1:9" hidden="1" x14ac:dyDescent="0.25">
      <c r="A16310" s="224"/>
      <c r="B16310" s="55"/>
      <c r="C16310" s="55"/>
      <c r="D16310" s="57"/>
      <c r="E16310" s="86"/>
      <c r="F16310" s="207"/>
      <c r="G16310" s="203"/>
      <c r="H16310" s="64"/>
      <c r="I16310" s="70"/>
    </row>
    <row r="16311" spans="1:9" hidden="1" x14ac:dyDescent="0.25">
      <c r="A16311" s="224"/>
      <c r="B16311" s="56"/>
      <c r="C16311" s="56"/>
      <c r="D16311" s="57"/>
      <c r="E16311" s="66"/>
      <c r="F16311" s="76"/>
      <c r="G16311" s="203"/>
      <c r="H16311" s="64"/>
      <c r="I16311" s="70"/>
    </row>
    <row r="16312" spans="1:9" hidden="1" x14ac:dyDescent="0.25">
      <c r="A16312" s="224"/>
      <c r="B16312" s="68"/>
      <c r="C16312" s="72"/>
      <c r="D16312" s="57"/>
      <c r="E16312" s="66"/>
      <c r="F16312" s="62"/>
      <c r="G16312" s="63"/>
      <c r="H16312" s="64"/>
      <c r="I16312" s="70"/>
    </row>
    <row r="16313" spans="1:9" hidden="1" x14ac:dyDescent="0.25">
      <c r="A16313" s="224"/>
      <c r="B16313" s="56"/>
      <c r="C16313" s="56"/>
      <c r="D16313" s="56"/>
      <c r="E16313" s="56"/>
      <c r="F16313" s="58"/>
      <c r="G16313" s="63"/>
      <c r="H16313" s="64"/>
      <c r="I16313" s="70"/>
    </row>
    <row r="16314" spans="1:9" hidden="1" x14ac:dyDescent="0.25">
      <c r="A16314" s="224"/>
      <c r="B16314" s="56"/>
      <c r="C16314" s="56"/>
      <c r="D16314" s="56"/>
      <c r="E16314" s="56"/>
      <c r="F16314" s="58"/>
      <c r="G16314" s="63"/>
      <c r="H16314" s="64"/>
      <c r="I16314" s="70"/>
    </row>
    <row r="16315" spans="1:9" hidden="1" x14ac:dyDescent="0.25">
      <c r="A16315" s="224"/>
      <c r="B16315" s="68"/>
      <c r="C16315" s="56"/>
      <c r="D16315" s="105"/>
      <c r="E16315" s="66"/>
      <c r="F16315" s="203"/>
      <c r="G16315" s="63"/>
      <c r="H16315" s="64"/>
      <c r="I16315" s="70"/>
    </row>
    <row r="16316" spans="1:9" hidden="1" x14ac:dyDescent="0.25">
      <c r="A16316" s="224"/>
      <c r="B16316" s="55"/>
      <c r="C16316" s="56"/>
      <c r="D16316" s="57"/>
      <c r="E16316" s="66"/>
      <c r="F16316" s="76"/>
      <c r="G16316" s="203"/>
      <c r="H16316" s="64"/>
      <c r="I16316" s="70"/>
    </row>
    <row r="16317" spans="1:9" hidden="1" x14ac:dyDescent="0.25">
      <c r="A16317" s="224"/>
      <c r="B16317" s="56"/>
      <c r="C16317" s="71"/>
      <c r="D16317" s="57"/>
      <c r="E16317" s="66"/>
      <c r="F16317" s="62"/>
      <c r="G16317" s="203"/>
      <c r="H16317" s="64"/>
      <c r="I16317" s="70"/>
    </row>
    <row r="16318" spans="1:9" hidden="1" x14ac:dyDescent="0.25">
      <c r="A16318" s="224"/>
      <c r="B16318" s="55"/>
      <c r="C16318" s="72"/>
      <c r="D16318" s="57"/>
      <c r="E16318" s="66"/>
      <c r="F16318" s="76"/>
      <c r="G16318" s="203"/>
      <c r="H16318" s="64"/>
      <c r="I16318" s="70"/>
    </row>
    <row r="16319" spans="1:9" hidden="1" x14ac:dyDescent="0.25">
      <c r="A16319" s="224"/>
      <c r="B16319" s="56"/>
      <c r="C16319" s="56"/>
      <c r="D16319" s="57"/>
      <c r="E16319" s="66"/>
      <c r="F16319" s="76"/>
      <c r="G16319" s="203"/>
      <c r="H16319" s="64"/>
      <c r="I16319" s="70"/>
    </row>
    <row r="16320" spans="1:9" hidden="1" x14ac:dyDescent="0.25">
      <c r="A16320" s="224"/>
      <c r="B16320" s="56"/>
      <c r="C16320" s="56"/>
      <c r="D16320" s="57"/>
      <c r="E16320" s="66"/>
      <c r="F16320" s="76"/>
      <c r="G16320" s="203"/>
      <c r="H16320" s="64"/>
      <c r="I16320" s="70"/>
    </row>
    <row r="16321" spans="1:9" hidden="1" x14ac:dyDescent="0.25">
      <c r="A16321" s="224"/>
      <c r="B16321" s="56"/>
      <c r="C16321" s="81"/>
      <c r="D16321" s="57"/>
      <c r="E16321" s="66"/>
      <c r="F16321" s="76"/>
      <c r="G16321" s="203"/>
      <c r="H16321" s="64"/>
      <c r="I16321" s="70"/>
    </row>
    <row r="16322" spans="1:9" hidden="1" x14ac:dyDescent="0.25">
      <c r="A16322" s="224"/>
      <c r="B16322" s="71"/>
      <c r="C16322" s="72"/>
      <c r="D16322" s="57"/>
      <c r="E16322" s="66"/>
      <c r="F16322" s="76"/>
      <c r="G16322" s="203"/>
      <c r="H16322" s="64"/>
      <c r="I16322" s="70"/>
    </row>
    <row r="16323" spans="1:9" hidden="1" x14ac:dyDescent="0.25">
      <c r="A16323" s="224"/>
      <c r="B16323" s="56"/>
      <c r="C16323" s="56"/>
      <c r="D16323" s="56"/>
      <c r="E16323" s="72"/>
      <c r="F16323" s="58"/>
      <c r="G16323" s="63"/>
      <c r="H16323" s="64"/>
      <c r="I16323" s="70"/>
    </row>
    <row r="16324" spans="1:9" hidden="1" x14ac:dyDescent="0.25">
      <c r="A16324" s="224"/>
      <c r="B16324" s="55"/>
      <c r="C16324" s="55"/>
      <c r="D16324" s="57"/>
      <c r="E16324" s="86"/>
      <c r="F16324" s="62"/>
      <c r="G16324" s="86"/>
      <c r="H16324" s="64"/>
      <c r="I16324" s="70"/>
    </row>
    <row r="16325" spans="1:9" hidden="1" x14ac:dyDescent="0.25">
      <c r="A16325" s="224"/>
      <c r="B16325" s="55"/>
      <c r="C16325" s="75"/>
      <c r="D16325" s="105"/>
      <c r="E16325" s="66"/>
      <c r="F16325" s="62"/>
      <c r="G16325" s="63"/>
      <c r="H16325" s="64"/>
      <c r="I16325" s="70"/>
    </row>
    <row r="16326" spans="1:9" hidden="1" x14ac:dyDescent="0.25">
      <c r="A16326" s="224"/>
      <c r="B16326" s="56"/>
      <c r="C16326" s="56"/>
      <c r="D16326" s="57"/>
      <c r="E16326" s="66"/>
      <c r="F16326" s="76"/>
      <c r="G16326" s="63"/>
      <c r="H16326" s="64"/>
      <c r="I16326" s="70"/>
    </row>
    <row r="16327" spans="1:9" hidden="1" x14ac:dyDescent="0.25">
      <c r="A16327" s="224"/>
      <c r="B16327" s="95"/>
      <c r="C16327" s="56"/>
      <c r="D16327" s="57"/>
      <c r="E16327" s="66"/>
      <c r="F16327" s="62"/>
      <c r="G16327" s="63"/>
      <c r="H16327" s="64"/>
      <c r="I16327" s="70"/>
    </row>
    <row r="16328" spans="1:9" hidden="1" x14ac:dyDescent="0.25">
      <c r="A16328" s="224"/>
      <c r="B16328" s="56"/>
      <c r="C16328" s="56"/>
      <c r="D16328" s="57"/>
      <c r="E16328" s="86"/>
      <c r="F16328" s="62"/>
      <c r="G16328" s="203"/>
      <c r="H16328" s="64"/>
      <c r="I16328" s="70"/>
    </row>
    <row r="16329" spans="1:9" hidden="1" x14ac:dyDescent="0.25">
      <c r="A16329" s="224"/>
      <c r="B16329" s="72"/>
      <c r="C16329" s="56"/>
      <c r="D16329" s="56"/>
      <c r="E16329" s="72"/>
      <c r="F16329" s="58"/>
      <c r="G16329" s="63"/>
      <c r="H16329" s="64"/>
      <c r="I16329" s="70"/>
    </row>
    <row r="16330" spans="1:9" hidden="1" x14ac:dyDescent="0.25">
      <c r="A16330" s="224"/>
      <c r="B16330" s="56"/>
      <c r="C16330" s="56"/>
      <c r="D16330" s="56"/>
      <c r="E16330" s="56"/>
      <c r="F16330" s="58"/>
      <c r="G16330" s="63"/>
      <c r="H16330" s="64"/>
      <c r="I16330" s="70"/>
    </row>
    <row r="16331" spans="1:9" hidden="1" x14ac:dyDescent="0.25">
      <c r="A16331" s="224"/>
      <c r="B16331" s="55"/>
      <c r="C16331" s="56"/>
      <c r="D16331" s="57"/>
      <c r="E16331" s="66"/>
      <c r="F16331" s="190"/>
      <c r="G16331" s="63"/>
      <c r="H16331" s="64"/>
      <c r="I16331" s="501"/>
    </row>
    <row r="16332" spans="1:9" hidden="1" x14ac:dyDescent="0.25">
      <c r="A16332" s="224"/>
      <c r="B16332" s="157"/>
      <c r="C16332" s="56"/>
      <c r="D16332" s="57"/>
      <c r="E16332" s="66"/>
      <c r="F16332" s="203"/>
      <c r="G16332" s="63"/>
      <c r="H16332" s="64"/>
      <c r="I16332" s="501"/>
    </row>
    <row r="16333" spans="1:9" hidden="1" x14ac:dyDescent="0.25">
      <c r="A16333" s="224"/>
      <c r="B16333" s="74"/>
      <c r="C16333" s="56"/>
      <c r="D16333" s="57"/>
      <c r="E16333" s="66"/>
      <c r="F16333" s="63"/>
      <c r="G16333" s="63"/>
      <c r="H16333" s="106"/>
      <c r="I16333" s="501"/>
    </row>
    <row r="16334" spans="1:9" hidden="1" x14ac:dyDescent="0.25">
      <c r="A16334" s="224"/>
      <c r="B16334" s="56"/>
      <c r="C16334" s="56"/>
      <c r="D16334" s="57"/>
      <c r="E16334" s="66"/>
      <c r="F16334" s="76"/>
      <c r="G16334" s="63"/>
      <c r="H16334" s="106"/>
      <c r="I16334" s="56"/>
    </row>
    <row r="16335" spans="1:9" hidden="1" x14ac:dyDescent="0.25">
      <c r="A16335" s="224"/>
      <c r="B16335" s="56"/>
      <c r="C16335" s="75"/>
      <c r="D16335" s="57"/>
      <c r="E16335" s="66"/>
      <c r="F16335" s="62"/>
      <c r="G16335" s="63"/>
      <c r="H16335" s="106"/>
      <c r="I16335" s="56"/>
    </row>
    <row r="16336" spans="1:9" hidden="1" x14ac:dyDescent="0.25">
      <c r="A16336" s="224"/>
      <c r="B16336" s="56"/>
      <c r="C16336" s="75"/>
      <c r="D16336" s="57"/>
      <c r="E16336" s="66"/>
      <c r="F16336" s="62"/>
      <c r="G16336" s="203"/>
      <c r="H16336" s="64"/>
      <c r="I16336" s="56"/>
    </row>
    <row r="16337" spans="1:9" hidden="1" x14ac:dyDescent="0.25">
      <c r="A16337" s="224"/>
      <c r="B16337" s="55"/>
      <c r="C16337" s="75"/>
      <c r="D16337" s="57"/>
      <c r="E16337" s="66"/>
      <c r="F16337" s="62"/>
      <c r="G16337" s="63"/>
      <c r="H16337" s="64"/>
      <c r="I16337" s="56"/>
    </row>
    <row r="16338" spans="1:9" hidden="1" x14ac:dyDescent="0.25">
      <c r="A16338" s="224"/>
      <c r="B16338" s="56"/>
      <c r="C16338" s="56"/>
      <c r="D16338" s="105"/>
      <c r="E16338" s="66"/>
      <c r="F16338" s="203"/>
      <c r="G16338" s="203"/>
      <c r="H16338" s="64"/>
      <c r="I16338" s="70"/>
    </row>
    <row r="16339" spans="1:9" hidden="1" x14ac:dyDescent="0.25">
      <c r="A16339" s="224"/>
      <c r="B16339" s="56"/>
      <c r="C16339" s="56"/>
      <c r="D16339" s="57"/>
      <c r="E16339" s="66"/>
      <c r="F16339" s="76"/>
      <c r="G16339" s="203"/>
      <c r="H16339" s="64"/>
      <c r="I16339" s="70"/>
    </row>
    <row r="16340" spans="1:9" hidden="1" x14ac:dyDescent="0.25">
      <c r="A16340" s="224"/>
      <c r="B16340" s="56"/>
      <c r="C16340" s="56"/>
      <c r="D16340" s="57"/>
      <c r="E16340" s="66"/>
      <c r="F16340" s="76"/>
      <c r="G16340" s="203"/>
      <c r="H16340" s="106"/>
      <c r="I16340" s="70"/>
    </row>
    <row r="16341" spans="1:9" hidden="1" x14ac:dyDescent="0.25">
      <c r="A16341" s="224"/>
      <c r="B16341" s="56"/>
      <c r="C16341" s="56"/>
      <c r="D16341" s="105"/>
      <c r="E16341" s="66"/>
      <c r="F16341" s="62"/>
      <c r="G16341" s="203"/>
      <c r="H16341" s="106"/>
      <c r="I16341" s="70"/>
    </row>
    <row r="16342" spans="1:9" hidden="1" x14ac:dyDescent="0.25">
      <c r="A16342" s="224"/>
      <c r="B16342" s="68"/>
      <c r="C16342" s="72"/>
      <c r="D16342" s="105"/>
      <c r="E16342" s="66"/>
      <c r="F16342" s="246"/>
      <c r="G16342" s="63"/>
      <c r="H16342" s="106"/>
      <c r="I16342" s="70"/>
    </row>
    <row r="16343" spans="1:9" hidden="1" x14ac:dyDescent="0.25">
      <c r="A16343" s="224"/>
      <c r="B16343" s="56"/>
      <c r="C16343" s="56"/>
      <c r="D16343" s="57"/>
      <c r="E16343" s="66"/>
      <c r="F16343" s="76"/>
      <c r="G16343" s="203"/>
      <c r="H16343" s="266"/>
      <c r="I16343" s="70"/>
    </row>
    <row r="16344" spans="1:9" hidden="1" x14ac:dyDescent="0.25">
      <c r="A16344" s="224"/>
      <c r="B16344" s="71"/>
      <c r="C16344" s="72"/>
      <c r="D16344" s="56"/>
      <c r="E16344" s="56"/>
      <c r="F16344" s="58"/>
      <c r="G16344" s="203"/>
      <c r="H16344" s="266"/>
      <c r="I16344" s="70"/>
    </row>
    <row r="16345" spans="1:9" hidden="1" x14ac:dyDescent="0.25">
      <c r="A16345" s="224"/>
      <c r="B16345" s="56"/>
      <c r="C16345" s="56"/>
      <c r="D16345" s="56"/>
      <c r="E16345" s="56"/>
      <c r="F16345" s="58"/>
      <c r="G16345" s="203"/>
      <c r="H16345" s="266"/>
      <c r="I16345" s="56"/>
    </row>
    <row r="16346" spans="1:9" hidden="1" x14ac:dyDescent="0.25">
      <c r="A16346" s="224"/>
      <c r="B16346" s="56"/>
      <c r="C16346" s="56"/>
      <c r="D16346" s="57"/>
      <c r="E16346" s="66"/>
      <c r="F16346" s="76"/>
      <c r="G16346" s="203"/>
      <c r="H16346" s="266"/>
      <c r="I16346" s="56"/>
    </row>
    <row r="16347" spans="1:9" hidden="1" x14ac:dyDescent="0.25">
      <c r="A16347" s="224"/>
      <c r="B16347" s="56"/>
      <c r="C16347" s="56"/>
      <c r="D16347" s="105"/>
      <c r="E16347" s="66"/>
      <c r="F16347" s="62"/>
      <c r="G16347" s="203"/>
      <c r="H16347" s="106"/>
      <c r="I16347" s="56"/>
    </row>
    <row r="16348" spans="1:9" hidden="1" x14ac:dyDescent="0.25">
      <c r="A16348" s="224"/>
      <c r="B16348" s="56"/>
      <c r="C16348" s="56"/>
      <c r="D16348" s="56"/>
      <c r="E16348" s="56"/>
      <c r="F16348" s="58"/>
      <c r="G16348" s="203"/>
      <c r="H16348" s="106"/>
      <c r="I16348" s="56"/>
    </row>
    <row r="16349" spans="1:9" hidden="1" x14ac:dyDescent="0.25">
      <c r="A16349" s="224"/>
      <c r="B16349" s="68"/>
      <c r="C16349" s="72"/>
      <c r="D16349" s="56"/>
      <c r="E16349" s="56"/>
      <c r="F16349" s="58"/>
      <c r="G16349" s="203"/>
      <c r="H16349" s="106"/>
      <c r="I16349" s="56"/>
    </row>
    <row r="16350" spans="1:9" hidden="1" x14ac:dyDescent="0.25">
      <c r="A16350" s="224"/>
      <c r="B16350" s="71"/>
      <c r="C16350" s="72"/>
      <c r="D16350" s="56"/>
      <c r="E16350" s="56"/>
      <c r="F16350" s="58"/>
      <c r="G16350" s="203"/>
      <c r="H16350" s="106"/>
      <c r="I16350" s="56"/>
    </row>
    <row r="16351" spans="1:9" hidden="1" x14ac:dyDescent="0.25">
      <c r="A16351" s="224"/>
      <c r="B16351" s="56"/>
      <c r="C16351" s="56"/>
      <c r="D16351" s="56"/>
      <c r="E16351" s="56"/>
      <c r="F16351" s="58"/>
      <c r="G16351" s="203"/>
      <c r="H16351" s="106"/>
      <c r="I16351" s="56"/>
    </row>
    <row r="16352" spans="1:9" hidden="1" x14ac:dyDescent="0.25">
      <c r="A16352" s="224"/>
      <c r="B16352" s="68"/>
      <c r="C16352" s="56"/>
      <c r="D16352" s="105"/>
      <c r="E16352" s="66"/>
      <c r="F16352" s="76"/>
      <c r="G16352" s="203"/>
      <c r="H16352" s="106"/>
      <c r="I16352" s="56"/>
    </row>
    <row r="16353" spans="1:9" hidden="1" x14ac:dyDescent="0.25">
      <c r="A16353" s="224"/>
      <c r="B16353" s="56"/>
      <c r="C16353" s="56"/>
      <c r="D16353" s="57"/>
      <c r="E16353" s="66"/>
      <c r="F16353" s="76"/>
      <c r="G16353" s="203"/>
      <c r="H16353" s="64"/>
      <c r="I16353" s="70"/>
    </row>
    <row r="16354" spans="1:9" hidden="1" x14ac:dyDescent="0.25">
      <c r="A16354" s="224"/>
      <c r="B16354" s="95"/>
      <c r="C16354" s="56"/>
      <c r="D16354" s="57"/>
      <c r="E16354" s="66"/>
      <c r="F16354" s="62"/>
      <c r="G16354" s="63"/>
      <c r="H16354" s="64"/>
      <c r="I16354" s="70"/>
    </row>
    <row r="16355" spans="1:9" hidden="1" x14ac:dyDescent="0.25">
      <c r="A16355" s="224"/>
      <c r="B16355" s="56"/>
      <c r="C16355" s="56"/>
      <c r="D16355" s="56"/>
      <c r="E16355" s="72"/>
      <c r="F16355" s="58"/>
      <c r="G16355" s="203"/>
      <c r="H16355" s="64"/>
      <c r="I16355" s="70"/>
    </row>
    <row r="16356" spans="1:9" hidden="1" x14ac:dyDescent="0.25">
      <c r="A16356" s="224"/>
      <c r="B16356" s="56"/>
      <c r="C16356" s="56"/>
      <c r="D16356" s="56"/>
      <c r="E16356" s="56"/>
      <c r="F16356" s="58"/>
      <c r="G16356" s="63"/>
      <c r="H16356" s="64"/>
      <c r="I16356" s="70"/>
    </row>
    <row r="16357" spans="1:9" hidden="1" x14ac:dyDescent="0.25">
      <c r="A16357" s="224"/>
      <c r="B16357" s="55"/>
      <c r="C16357" s="56"/>
      <c r="D16357" s="57"/>
      <c r="E16357" s="66"/>
      <c r="F16357" s="190"/>
      <c r="G16357" s="63"/>
      <c r="H16357" s="64"/>
      <c r="I16357" s="70"/>
    </row>
    <row r="16358" spans="1:9" hidden="1" x14ac:dyDescent="0.25">
      <c r="A16358" s="224"/>
      <c r="B16358" s="56"/>
      <c r="C16358" s="56"/>
      <c r="D16358" s="57"/>
      <c r="E16358" s="66"/>
      <c r="F16358" s="76"/>
      <c r="G16358" s="63"/>
      <c r="H16358" s="64"/>
      <c r="I16358" s="70"/>
    </row>
    <row r="16359" spans="1:9" hidden="1" x14ac:dyDescent="0.25">
      <c r="A16359" s="224"/>
      <c r="B16359" s="56"/>
      <c r="C16359" s="56"/>
      <c r="D16359" s="57"/>
      <c r="E16359" s="86"/>
      <c r="F16359" s="62"/>
      <c r="G16359" s="203"/>
      <c r="H16359" s="64"/>
      <c r="I16359" s="70"/>
    </row>
    <row r="16360" spans="1:9" hidden="1" x14ac:dyDescent="0.25">
      <c r="A16360" s="224"/>
      <c r="B16360" s="72"/>
      <c r="C16360" s="56"/>
      <c r="D16360" s="56"/>
      <c r="E16360" s="72"/>
      <c r="F16360" s="58"/>
      <c r="G16360" s="63"/>
      <c r="H16360" s="64"/>
      <c r="I16360" s="70"/>
    </row>
    <row r="16361" spans="1:9" hidden="1" x14ac:dyDescent="0.25">
      <c r="A16361" s="224"/>
      <c r="B16361" s="157"/>
      <c r="C16361" s="56"/>
      <c r="D16361" s="57"/>
      <c r="E16361" s="66"/>
      <c r="F16361" s="203"/>
      <c r="G16361" s="63"/>
      <c r="H16361" s="64"/>
      <c r="I16361" s="70"/>
    </row>
    <row r="16362" spans="1:9" hidden="1" x14ac:dyDescent="0.25">
      <c r="A16362" s="224"/>
      <c r="B16362" s="56"/>
      <c r="C16362" s="75"/>
      <c r="D16362" s="57"/>
      <c r="E16362" s="66"/>
      <c r="F16362" s="62"/>
      <c r="G16362" s="203"/>
      <c r="H16362" s="64"/>
      <c r="I16362" s="70"/>
    </row>
    <row r="16363" spans="1:9" hidden="1" x14ac:dyDescent="0.25">
      <c r="A16363" s="224"/>
      <c r="B16363" s="68"/>
      <c r="C16363" s="55"/>
      <c r="D16363" s="57"/>
      <c r="E16363" s="86"/>
      <c r="F16363" s="207"/>
      <c r="G16363" s="203"/>
      <c r="H16363" s="64"/>
      <c r="I16363" s="70"/>
    </row>
    <row r="16364" spans="1:9" hidden="1" x14ac:dyDescent="0.25">
      <c r="A16364" s="224"/>
      <c r="B16364" s="68"/>
      <c r="C16364" s="56"/>
      <c r="D16364" s="57"/>
      <c r="E16364" s="66"/>
      <c r="F16364" s="76"/>
      <c r="G16364" s="203"/>
      <c r="H16364" s="64"/>
      <c r="I16364" s="70"/>
    </row>
    <row r="16365" spans="1:9" hidden="1" x14ac:dyDescent="0.25">
      <c r="A16365" s="224"/>
      <c r="B16365" s="55"/>
      <c r="C16365" s="72"/>
      <c r="D16365" s="57"/>
      <c r="E16365" s="66"/>
      <c r="F16365" s="190"/>
      <c r="G16365" s="63"/>
      <c r="H16365" s="64"/>
      <c r="I16365" s="70"/>
    </row>
    <row r="16366" spans="1:9" hidden="1" x14ac:dyDescent="0.25">
      <c r="A16366" s="224"/>
      <c r="B16366" s="55"/>
      <c r="C16366" s="65"/>
      <c r="D16366" s="56"/>
      <c r="E16366" s="56"/>
      <c r="F16366" s="190"/>
      <c r="G16366" s="63"/>
      <c r="H16366" s="64"/>
      <c r="I16366" s="70"/>
    </row>
    <row r="16367" spans="1:9" hidden="1" x14ac:dyDescent="0.25">
      <c r="A16367" s="224"/>
      <c r="B16367" s="55"/>
      <c r="C16367" s="65"/>
      <c r="D16367" s="56"/>
      <c r="E16367" s="56"/>
      <c r="F16367" s="190"/>
      <c r="G16367" s="63"/>
      <c r="H16367" s="64"/>
      <c r="I16367" s="70"/>
    </row>
    <row r="16368" spans="1:9" hidden="1" x14ac:dyDescent="0.25">
      <c r="A16368" s="224"/>
      <c r="B16368" s="55"/>
      <c r="C16368" s="65"/>
      <c r="D16368" s="105"/>
      <c r="E16368" s="66"/>
      <c r="F16368" s="190"/>
      <c r="G16368" s="63"/>
      <c r="H16368" s="64"/>
      <c r="I16368" s="70"/>
    </row>
    <row r="16369" spans="1:9" hidden="1" x14ac:dyDescent="0.25">
      <c r="A16369" s="224"/>
      <c r="B16369" s="55"/>
      <c r="C16369" s="56"/>
      <c r="D16369" s="57"/>
      <c r="E16369" s="66"/>
      <c r="F16369" s="190"/>
      <c r="G16369" s="203"/>
      <c r="H16369" s="64"/>
      <c r="I16369" s="70"/>
    </row>
    <row r="16370" spans="1:9" hidden="1" x14ac:dyDescent="0.25">
      <c r="A16370" s="224"/>
      <c r="B16370" s="55"/>
      <c r="C16370" s="71"/>
      <c r="D16370" s="57"/>
      <c r="E16370" s="66"/>
      <c r="F16370" s="190"/>
      <c r="G16370" s="203"/>
      <c r="H16370" s="64"/>
      <c r="I16370" s="70"/>
    </row>
    <row r="16371" spans="1:9" hidden="1" x14ac:dyDescent="0.25">
      <c r="A16371" s="224"/>
      <c r="B16371" s="56"/>
      <c r="C16371" s="56"/>
      <c r="D16371" s="57"/>
      <c r="E16371" s="66"/>
      <c r="F16371" s="76"/>
      <c r="G16371" s="203"/>
      <c r="H16371" s="64"/>
      <c r="I16371" s="70"/>
    </row>
    <row r="16372" spans="1:9" hidden="1" x14ac:dyDescent="0.25">
      <c r="A16372" s="224"/>
      <c r="B16372" s="71"/>
      <c r="C16372" s="71"/>
      <c r="D16372" s="57"/>
      <c r="E16372" s="66"/>
      <c r="F16372" s="76"/>
      <c r="G16372" s="203"/>
      <c r="H16372" s="64"/>
      <c r="I16372" s="70"/>
    </row>
    <row r="16373" spans="1:9" hidden="1" x14ac:dyDescent="0.25">
      <c r="A16373" s="224"/>
      <c r="B16373" s="56"/>
      <c r="C16373" s="56"/>
      <c r="D16373" s="57"/>
      <c r="E16373" s="66"/>
      <c r="F16373" s="76"/>
      <c r="G16373" s="203"/>
      <c r="H16373" s="64"/>
      <c r="I16373" s="70"/>
    </row>
    <row r="16374" spans="1:9" hidden="1" x14ac:dyDescent="0.25">
      <c r="A16374" s="224"/>
      <c r="B16374" s="74"/>
      <c r="C16374" s="56"/>
      <c r="D16374" s="57"/>
      <c r="E16374" s="66"/>
      <c r="F16374" s="63"/>
      <c r="G16374" s="203"/>
      <c r="H16374" s="64"/>
      <c r="I16374" s="70"/>
    </row>
    <row r="16375" spans="1:9" hidden="1" x14ac:dyDescent="0.25">
      <c r="A16375" s="224"/>
      <c r="B16375" s="56"/>
      <c r="C16375" s="56"/>
      <c r="D16375" s="57"/>
      <c r="E16375" s="66"/>
      <c r="F16375" s="76"/>
      <c r="G16375" s="203"/>
      <c r="H16375" s="64"/>
      <c r="I16375" s="70"/>
    </row>
    <row r="16376" spans="1:9" hidden="1" x14ac:dyDescent="0.25">
      <c r="A16376" s="224"/>
      <c r="B16376" s="55"/>
      <c r="C16376" s="75"/>
      <c r="D16376" s="57"/>
      <c r="E16376" s="66"/>
      <c r="F16376" s="62"/>
      <c r="G16376" s="63"/>
      <c r="H16376" s="64"/>
      <c r="I16376" s="70"/>
    </row>
    <row r="16377" spans="1:9" hidden="1" x14ac:dyDescent="0.25">
      <c r="A16377" s="224"/>
      <c r="B16377" s="56"/>
      <c r="C16377" s="75"/>
      <c r="D16377" s="57"/>
      <c r="E16377" s="66"/>
      <c r="F16377" s="62"/>
      <c r="G16377" s="63"/>
      <c r="H16377" s="64"/>
      <c r="I16377" s="70"/>
    </row>
    <row r="16378" spans="1:9" hidden="1" x14ac:dyDescent="0.25">
      <c r="A16378" s="224"/>
      <c r="B16378" s="56"/>
      <c r="C16378" s="75"/>
      <c r="D16378" s="57"/>
      <c r="E16378" s="66"/>
      <c r="F16378" s="62"/>
      <c r="G16378" s="63"/>
      <c r="H16378" s="64"/>
      <c r="I16378" s="70"/>
    </row>
    <row r="16379" spans="1:9" hidden="1" x14ac:dyDescent="0.25">
      <c r="A16379" s="224"/>
      <c r="B16379" s="56"/>
      <c r="C16379" s="56"/>
      <c r="D16379" s="57"/>
      <c r="E16379" s="66"/>
      <c r="F16379" s="76"/>
      <c r="G16379" s="203"/>
      <c r="H16379" s="64"/>
      <c r="I16379" s="70"/>
    </row>
    <row r="16380" spans="1:9" hidden="1" x14ac:dyDescent="0.25">
      <c r="A16380" s="224"/>
      <c r="B16380" s="68"/>
      <c r="C16380" s="72"/>
      <c r="D16380" s="56"/>
      <c r="E16380" s="72"/>
      <c r="F16380" s="77"/>
      <c r="G16380" s="63"/>
      <c r="H16380" s="64"/>
      <c r="I16380" s="70"/>
    </row>
    <row r="16381" spans="1:9" hidden="1" x14ac:dyDescent="0.25">
      <c r="A16381" s="224"/>
      <c r="B16381" s="68"/>
      <c r="C16381" s="157"/>
      <c r="D16381" s="56"/>
      <c r="E16381" s="56"/>
      <c r="F16381" s="59"/>
      <c r="G16381" s="63"/>
      <c r="H16381" s="64"/>
      <c r="I16381" s="70"/>
    </row>
    <row r="16382" spans="1:9" hidden="1" x14ac:dyDescent="0.25">
      <c r="A16382" s="224"/>
      <c r="B16382" s="68"/>
      <c r="C16382" s="74"/>
      <c r="D16382" s="57"/>
      <c r="E16382" s="66"/>
      <c r="F16382" s="59"/>
      <c r="G16382" s="63"/>
      <c r="H16382" s="64"/>
      <c r="I16382" s="70"/>
    </row>
    <row r="16383" spans="1:9" hidden="1" x14ac:dyDescent="0.25">
      <c r="A16383" s="224"/>
      <c r="B16383" s="56"/>
      <c r="C16383" s="111"/>
      <c r="D16383" s="57"/>
      <c r="E16383" s="66"/>
      <c r="F16383" s="59"/>
      <c r="G16383" s="63"/>
      <c r="H16383" s="64"/>
      <c r="I16383" s="70"/>
    </row>
    <row r="16384" spans="1:9" hidden="1" x14ac:dyDescent="0.25">
      <c r="A16384" s="224"/>
      <c r="B16384" s="56"/>
      <c r="C16384" s="56"/>
      <c r="D16384" s="57"/>
      <c r="E16384" s="66"/>
      <c r="F16384" s="63"/>
      <c r="G16384" s="63"/>
      <c r="H16384" s="64"/>
      <c r="I16384" s="414"/>
    </row>
    <row r="16385" spans="1:9" hidden="1" x14ac:dyDescent="0.25">
      <c r="A16385" s="224"/>
      <c r="B16385" s="414"/>
      <c r="C16385" s="496"/>
      <c r="D16385" s="415"/>
      <c r="E16385" s="464"/>
      <c r="F16385" s="417"/>
      <c r="G16385" s="417"/>
      <c r="H16385" s="64"/>
      <c r="I16385" s="414"/>
    </row>
    <row r="16386" spans="1:9" hidden="1" x14ac:dyDescent="0.25">
      <c r="A16386" s="224"/>
      <c r="B16386" s="414"/>
      <c r="C16386" s="496"/>
      <c r="D16386" s="415"/>
      <c r="E16386" s="464"/>
      <c r="F16386" s="417"/>
      <c r="G16386" s="458"/>
      <c r="H16386" s="418"/>
      <c r="I16386" s="414"/>
    </row>
    <row r="16387" spans="1:9" hidden="1" x14ac:dyDescent="0.25">
      <c r="A16387" s="224"/>
      <c r="B16387" s="503"/>
      <c r="C16387" s="419"/>
      <c r="D16387" s="415"/>
      <c r="E16387" s="464"/>
      <c r="F16387" s="417"/>
      <c r="G16387" s="417"/>
      <c r="H16387" s="418"/>
      <c r="I16387" s="414"/>
    </row>
    <row r="16388" spans="1:9" hidden="1" x14ac:dyDescent="0.25">
      <c r="A16388" s="224"/>
      <c r="B16388" s="414"/>
      <c r="C16388" s="414"/>
      <c r="D16388" s="415"/>
      <c r="E16388" s="464"/>
      <c r="F16388" s="458"/>
      <c r="G16388" s="458"/>
      <c r="H16388" s="418"/>
      <c r="I16388" s="70"/>
    </row>
    <row r="16389" spans="1:9" hidden="1" x14ac:dyDescent="0.25">
      <c r="A16389" s="224"/>
      <c r="B16389" s="56"/>
      <c r="C16389" s="56"/>
      <c r="D16389" s="57"/>
      <c r="E16389" s="66"/>
      <c r="F16389" s="76"/>
      <c r="G16389" s="203"/>
      <c r="H16389" s="418"/>
      <c r="I16389" s="70"/>
    </row>
    <row r="16390" spans="1:9" hidden="1" x14ac:dyDescent="0.25">
      <c r="A16390" s="224"/>
      <c r="B16390" s="55"/>
      <c r="C16390" s="56"/>
      <c r="D16390" s="57"/>
      <c r="E16390" s="66"/>
      <c r="F16390" s="62"/>
      <c r="G16390" s="203"/>
      <c r="H16390" s="64"/>
      <c r="I16390" s="70"/>
    </row>
    <row r="16391" spans="1:9" hidden="1" x14ac:dyDescent="0.25">
      <c r="A16391" s="224"/>
      <c r="B16391" s="56"/>
      <c r="C16391" s="56"/>
      <c r="D16391" s="57"/>
      <c r="E16391" s="66"/>
      <c r="F16391" s="76"/>
      <c r="G16391" s="203"/>
      <c r="H16391" s="64"/>
      <c r="I16391" s="70"/>
    </row>
    <row r="16392" spans="1:9" hidden="1" x14ac:dyDescent="0.25">
      <c r="A16392" s="224"/>
      <c r="B16392" s="68"/>
      <c r="C16392" s="72"/>
      <c r="D16392" s="56"/>
      <c r="E16392" s="56"/>
      <c r="F16392" s="58"/>
      <c r="G16392" s="203"/>
      <c r="H16392" s="64"/>
      <c r="I16392" s="70"/>
    </row>
    <row r="16393" spans="1:9" hidden="1" x14ac:dyDescent="0.25">
      <c r="A16393" s="224"/>
      <c r="B16393" s="56"/>
      <c r="C16393" s="56"/>
      <c r="D16393" s="56"/>
      <c r="E16393" s="56"/>
      <c r="F16393" s="58"/>
      <c r="G16393" s="203"/>
      <c r="H16393" s="266"/>
      <c r="I16393" s="70"/>
    </row>
    <row r="16394" spans="1:9" hidden="1" x14ac:dyDescent="0.25">
      <c r="A16394" s="224"/>
      <c r="B16394" s="56"/>
      <c r="C16394" s="56"/>
      <c r="D16394" s="57"/>
      <c r="E16394" s="66"/>
      <c r="F16394" s="76"/>
      <c r="G16394" s="63"/>
      <c r="H16394" s="266"/>
      <c r="I16394" s="70"/>
    </row>
    <row r="16395" spans="1:9" hidden="1" x14ac:dyDescent="0.25">
      <c r="A16395" s="224"/>
      <c r="B16395" s="56"/>
      <c r="C16395" s="56"/>
      <c r="D16395" s="56"/>
      <c r="E16395" s="56"/>
      <c r="F16395" s="58"/>
      <c r="G16395" s="63"/>
      <c r="H16395" s="64"/>
      <c r="I16395" s="70"/>
    </row>
    <row r="16396" spans="1:9" hidden="1" x14ac:dyDescent="0.25">
      <c r="A16396" s="224"/>
      <c r="B16396" s="56"/>
      <c r="C16396" s="56"/>
      <c r="D16396" s="57"/>
      <c r="E16396" s="66"/>
      <c r="F16396" s="76"/>
      <c r="G16396" s="203"/>
      <c r="H16396" s="64"/>
      <c r="I16396" s="70"/>
    </row>
    <row r="16397" spans="1:9" hidden="1" x14ac:dyDescent="0.25">
      <c r="A16397" s="224"/>
      <c r="B16397" s="56"/>
      <c r="C16397" s="71"/>
      <c r="D16397" s="57"/>
      <c r="E16397" s="66"/>
      <c r="F16397" s="63"/>
      <c r="G16397" s="63"/>
      <c r="H16397" s="64"/>
      <c r="I16397" s="70"/>
    </row>
    <row r="16398" spans="1:9" hidden="1" x14ac:dyDescent="0.25">
      <c r="A16398" s="224"/>
      <c r="B16398" s="56"/>
      <c r="C16398" s="71"/>
      <c r="D16398" s="57"/>
      <c r="E16398" s="66"/>
      <c r="F16398" s="59"/>
      <c r="G16398" s="63"/>
      <c r="H16398" s="64"/>
      <c r="I16398" s="70"/>
    </row>
    <row r="16399" spans="1:9" hidden="1" x14ac:dyDescent="0.25">
      <c r="A16399" s="224"/>
      <c r="B16399" s="55"/>
      <c r="C16399" s="71"/>
      <c r="D16399" s="57"/>
      <c r="E16399" s="66"/>
      <c r="F16399" s="76"/>
      <c r="G16399" s="63"/>
      <c r="H16399" s="64"/>
      <c r="I16399" s="70"/>
    </row>
    <row r="16400" spans="1:9" hidden="1" x14ac:dyDescent="0.25">
      <c r="A16400" s="224"/>
      <c r="B16400" s="56"/>
      <c r="C16400" s="75"/>
      <c r="D16400" s="57"/>
      <c r="E16400" s="66"/>
      <c r="F16400" s="62"/>
      <c r="G16400" s="63"/>
      <c r="H16400" s="64"/>
      <c r="I16400" s="70"/>
    </row>
    <row r="16401" spans="1:9" hidden="1" x14ac:dyDescent="0.25">
      <c r="A16401" s="224"/>
      <c r="B16401" s="56"/>
      <c r="C16401" s="75"/>
      <c r="D16401" s="57"/>
      <c r="E16401" s="66"/>
      <c r="F16401" s="62"/>
      <c r="G16401" s="63"/>
      <c r="H16401" s="64"/>
      <c r="I16401" s="70"/>
    </row>
    <row r="16402" spans="1:9" hidden="1" x14ac:dyDescent="0.25">
      <c r="A16402" s="224"/>
      <c r="B16402" s="56"/>
      <c r="C16402" s="56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4"/>
      <c r="B16403" s="72"/>
      <c r="C16403" s="56"/>
      <c r="D16403" s="56"/>
      <c r="E16403" s="72"/>
      <c r="F16403" s="58"/>
      <c r="G16403" s="63"/>
      <c r="H16403" s="64"/>
      <c r="I16403" s="70"/>
    </row>
    <row r="16404" spans="1:9" hidden="1" x14ac:dyDescent="0.25">
      <c r="A16404" s="224"/>
      <c r="B16404" s="56"/>
      <c r="C16404" s="56"/>
      <c r="D16404" s="57"/>
      <c r="E16404" s="66"/>
      <c r="F16404" s="190"/>
      <c r="G16404" s="63"/>
      <c r="H16404" s="64"/>
      <c r="I16404" s="70"/>
    </row>
    <row r="16405" spans="1:9" hidden="1" x14ac:dyDescent="0.25">
      <c r="A16405" s="224"/>
      <c r="B16405" s="56"/>
      <c r="C16405" s="56"/>
      <c r="D16405" s="56"/>
      <c r="E16405" s="56"/>
      <c r="F16405" s="190"/>
      <c r="G16405" s="63"/>
      <c r="H16405" s="64"/>
      <c r="I16405" s="70"/>
    </row>
    <row r="16406" spans="1:9" hidden="1" x14ac:dyDescent="0.25">
      <c r="A16406" s="224"/>
      <c r="B16406" s="56"/>
      <c r="C16406" s="56"/>
      <c r="D16406" s="56"/>
      <c r="E16406" s="56"/>
      <c r="F16406" s="190"/>
      <c r="G16406" s="63"/>
      <c r="H16406" s="64"/>
      <c r="I16406" s="70"/>
    </row>
    <row r="16407" spans="1:9" hidden="1" x14ac:dyDescent="0.25">
      <c r="A16407" s="224"/>
      <c r="B16407" s="56"/>
      <c r="C16407" s="81"/>
      <c r="D16407" s="105"/>
      <c r="E16407" s="66"/>
      <c r="F16407" s="190"/>
      <c r="G16407" s="63"/>
      <c r="H16407" s="64"/>
      <c r="I16407" s="70"/>
    </row>
    <row r="16408" spans="1:9" hidden="1" x14ac:dyDescent="0.25">
      <c r="A16408" s="224"/>
      <c r="B16408" s="55"/>
      <c r="C16408" s="75"/>
      <c r="D16408" s="57"/>
      <c r="E16408" s="66"/>
      <c r="F16408" s="190"/>
      <c r="G16408" s="203"/>
      <c r="H16408" s="64"/>
      <c r="I16408" s="70"/>
    </row>
    <row r="16409" spans="1:9" hidden="1" x14ac:dyDescent="0.25">
      <c r="A16409" s="224"/>
      <c r="B16409" s="74"/>
      <c r="C16409" s="56"/>
      <c r="D16409" s="57"/>
      <c r="E16409" s="66"/>
      <c r="F16409" s="63"/>
      <c r="G16409" s="63"/>
      <c r="H16409" s="64"/>
      <c r="I16409" s="70"/>
    </row>
    <row r="16410" spans="1:9" hidden="1" x14ac:dyDescent="0.25">
      <c r="A16410" s="224"/>
      <c r="B16410" s="74"/>
      <c r="C16410" s="56"/>
      <c r="D16410" s="57"/>
      <c r="E16410" s="66"/>
      <c r="F16410" s="62"/>
      <c r="G16410" s="63"/>
      <c r="H16410" s="64"/>
      <c r="I16410" s="70"/>
    </row>
    <row r="16411" spans="1:9" hidden="1" x14ac:dyDescent="0.25">
      <c r="A16411" s="224"/>
      <c r="B16411" s="56"/>
      <c r="C16411" s="56"/>
      <c r="D16411" s="57"/>
      <c r="E16411" s="66"/>
      <c r="F16411" s="77"/>
      <c r="G16411" s="203"/>
      <c r="H16411" s="64"/>
      <c r="I16411" s="70"/>
    </row>
    <row r="16412" spans="1:9" hidden="1" x14ac:dyDescent="0.25">
      <c r="A16412" s="224"/>
      <c r="B16412" s="68"/>
      <c r="C16412" s="56"/>
      <c r="D16412" s="56"/>
      <c r="E16412" s="72"/>
      <c r="F16412" s="77"/>
      <c r="G16412" s="63"/>
      <c r="H16412" s="64"/>
      <c r="I16412" s="70"/>
    </row>
    <row r="16413" spans="1:9" hidden="1" x14ac:dyDescent="0.25">
      <c r="A16413" s="224"/>
      <c r="B16413" s="56"/>
      <c r="C16413" s="56"/>
      <c r="D16413" s="57"/>
      <c r="E16413" s="66"/>
      <c r="F16413" s="62"/>
      <c r="G16413" s="63"/>
      <c r="H16413" s="64"/>
      <c r="I16413" s="70"/>
    </row>
    <row r="16414" spans="1:9" hidden="1" x14ac:dyDescent="0.25">
      <c r="A16414" s="224"/>
      <c r="B16414" s="56"/>
      <c r="C16414" s="178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4"/>
      <c r="B16415" s="56"/>
      <c r="C16415" s="75"/>
      <c r="D16415" s="57"/>
      <c r="E16415" s="66"/>
      <c r="F16415" s="62"/>
      <c r="G16415" s="63"/>
      <c r="H16415" s="64"/>
      <c r="I16415" s="70"/>
    </row>
    <row r="16416" spans="1:9" hidden="1" x14ac:dyDescent="0.25">
      <c r="A16416" s="224"/>
      <c r="B16416" s="56"/>
      <c r="C16416" s="56"/>
      <c r="D16416" s="57"/>
      <c r="E16416" s="66"/>
      <c r="F16416" s="77"/>
      <c r="G16416" s="203"/>
      <c r="H16416" s="64"/>
      <c r="I16416" s="70"/>
    </row>
    <row r="16417" spans="1:9" hidden="1" x14ac:dyDescent="0.25">
      <c r="A16417" s="224"/>
      <c r="B16417" s="68"/>
      <c r="C16417" s="56"/>
      <c r="D16417" s="56"/>
      <c r="E16417" s="72"/>
      <c r="F16417" s="77"/>
      <c r="G16417" s="63"/>
      <c r="H16417" s="64"/>
      <c r="I16417" s="70"/>
    </row>
    <row r="16418" spans="1:9" hidden="1" x14ac:dyDescent="0.25">
      <c r="A16418" s="224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4"/>
      <c r="B16419" s="56"/>
      <c r="C16419" s="75"/>
      <c r="D16419" s="57"/>
      <c r="E16419" s="66"/>
      <c r="F16419" s="62"/>
      <c r="G16419" s="203"/>
      <c r="H16419" s="64"/>
      <c r="I16419" s="501"/>
    </row>
    <row r="16420" spans="1:9" hidden="1" x14ac:dyDescent="0.25">
      <c r="A16420" s="224"/>
      <c r="B16420" s="56"/>
      <c r="C16420" s="75"/>
      <c r="D16420" s="57"/>
      <c r="E16420" s="66"/>
      <c r="F16420" s="62"/>
      <c r="G16420" s="203"/>
      <c r="H16420" s="64"/>
      <c r="I16420" s="70"/>
    </row>
    <row r="16421" spans="1:9" hidden="1" x14ac:dyDescent="0.25">
      <c r="A16421" s="224"/>
      <c r="B16421" s="60"/>
      <c r="C16421" s="107"/>
      <c r="D16421" s="105"/>
      <c r="E16421" s="66"/>
      <c r="F16421" s="203"/>
      <c r="G16421" s="203"/>
      <c r="H16421" s="64"/>
      <c r="I16421" s="70"/>
    </row>
    <row r="16422" spans="1:9" hidden="1" x14ac:dyDescent="0.25">
      <c r="A16422" s="224"/>
      <c r="B16422" s="55"/>
      <c r="C16422" s="56"/>
      <c r="D16422" s="57"/>
      <c r="E16422" s="66"/>
      <c r="F16422" s="62"/>
      <c r="G16422" s="203"/>
      <c r="H16422" s="64"/>
      <c r="I16422" s="70"/>
    </row>
    <row r="16423" spans="1:9" hidden="1" x14ac:dyDescent="0.25">
      <c r="A16423" s="224"/>
      <c r="B16423" s="68"/>
      <c r="C16423" s="72"/>
      <c r="D16423" s="105"/>
      <c r="E16423" s="66"/>
      <c r="F16423" s="58"/>
      <c r="G16423" s="63"/>
      <c r="H16423" s="64"/>
      <c r="I16423" s="70"/>
    </row>
    <row r="16424" spans="1:9" hidden="1" x14ac:dyDescent="0.25">
      <c r="A16424" s="224"/>
      <c r="B16424" s="68"/>
      <c r="C16424" s="56"/>
      <c r="D16424" s="57"/>
      <c r="E16424" s="66"/>
      <c r="F16424" s="58"/>
      <c r="G16424" s="203"/>
      <c r="H16424" s="266"/>
      <c r="I16424" s="70"/>
    </row>
    <row r="16425" spans="1:9" hidden="1" x14ac:dyDescent="0.25">
      <c r="A16425" s="224"/>
      <c r="B16425" s="68"/>
      <c r="C16425" s="72"/>
      <c r="D16425" s="56"/>
      <c r="E16425" s="56"/>
      <c r="F16425" s="58"/>
      <c r="G16425" s="203"/>
      <c r="H16425" s="266"/>
      <c r="I16425" s="70"/>
    </row>
    <row r="16426" spans="1:9" hidden="1" x14ac:dyDescent="0.25">
      <c r="A16426" s="224"/>
      <c r="B16426" s="68"/>
      <c r="C16426" s="56"/>
      <c r="D16426" s="56"/>
      <c r="E16426" s="56"/>
      <c r="F16426" s="58"/>
      <c r="G16426" s="203"/>
      <c r="H16426" s="266"/>
      <c r="I16426" s="70"/>
    </row>
    <row r="16427" spans="1:9" hidden="1" x14ac:dyDescent="0.25">
      <c r="A16427" s="224"/>
      <c r="B16427" s="68"/>
      <c r="C16427" s="56"/>
      <c r="D16427" s="57"/>
      <c r="E16427" s="66"/>
      <c r="F16427" s="203"/>
      <c r="G16427" s="63"/>
      <c r="H16427" s="266"/>
      <c r="I16427" s="70"/>
    </row>
    <row r="16428" spans="1:9" hidden="1" x14ac:dyDescent="0.25">
      <c r="A16428" s="224"/>
      <c r="B16428" s="56"/>
      <c r="C16428" s="71"/>
      <c r="D16428" s="57"/>
      <c r="E16428" s="66"/>
      <c r="F16428" s="63"/>
      <c r="G16428" s="63"/>
      <c r="H16428" s="64"/>
      <c r="I16428" s="70"/>
    </row>
    <row r="16429" spans="1:9" hidden="1" x14ac:dyDescent="0.25">
      <c r="A16429" s="224"/>
      <c r="B16429" s="56"/>
      <c r="C16429" s="71"/>
      <c r="D16429" s="57"/>
      <c r="E16429" s="66"/>
      <c r="F16429" s="59"/>
      <c r="G16429" s="63"/>
      <c r="H16429" s="64"/>
      <c r="I16429" s="70"/>
    </row>
    <row r="16430" spans="1:9" hidden="1" x14ac:dyDescent="0.25">
      <c r="A16430" s="224"/>
      <c r="B16430" s="65"/>
      <c r="C16430" s="56"/>
      <c r="D16430" s="57"/>
      <c r="E16430" s="66"/>
      <c r="F16430" s="62"/>
      <c r="G16430" s="203"/>
      <c r="H16430" s="64"/>
      <c r="I16430" s="70"/>
    </row>
    <row r="16431" spans="1:9" hidden="1" x14ac:dyDescent="0.25">
      <c r="A16431" s="224"/>
      <c r="B16431" s="55"/>
      <c r="C16431" s="71"/>
      <c r="D16431" s="57"/>
      <c r="E16431" s="66"/>
      <c r="F16431" s="76"/>
      <c r="G16431" s="63"/>
      <c r="H16431" s="64"/>
      <c r="I16431" s="70"/>
    </row>
    <row r="16432" spans="1:9" hidden="1" x14ac:dyDescent="0.25">
      <c r="A16432" s="224"/>
      <c r="B16432" s="56"/>
      <c r="C16432" s="75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4"/>
      <c r="B16433" s="56"/>
      <c r="C16433" s="56"/>
      <c r="D16433" s="57"/>
      <c r="E16433" s="86"/>
      <c r="F16433" s="62"/>
      <c r="G16433" s="63"/>
      <c r="H16433" s="64"/>
      <c r="I16433" s="70"/>
    </row>
    <row r="16434" spans="1:9" hidden="1" x14ac:dyDescent="0.25">
      <c r="A16434" s="224"/>
      <c r="B16434" s="72"/>
      <c r="C16434" s="56"/>
      <c r="D16434" s="56"/>
      <c r="E16434" s="72"/>
      <c r="F16434" s="58"/>
      <c r="G16434" s="63"/>
      <c r="H16434" s="64"/>
      <c r="I16434" s="70"/>
    </row>
    <row r="16435" spans="1:9" hidden="1" x14ac:dyDescent="0.25">
      <c r="A16435" s="224"/>
      <c r="B16435" s="56"/>
      <c r="C16435" s="56"/>
      <c r="D16435" s="57"/>
      <c r="E16435" s="66"/>
      <c r="F16435" s="76"/>
      <c r="G16435" s="63"/>
      <c r="H16435" s="64"/>
      <c r="I16435" s="70"/>
    </row>
    <row r="16436" spans="1:9" hidden="1" x14ac:dyDescent="0.25">
      <c r="A16436" s="224"/>
      <c r="B16436" s="65"/>
      <c r="C16436" s="56"/>
      <c r="D16436" s="57"/>
      <c r="E16436" s="66"/>
      <c r="F16436" s="76"/>
      <c r="G16436" s="63"/>
      <c r="H16436" s="64"/>
      <c r="I16436" s="70"/>
    </row>
    <row r="16437" spans="1:9" hidden="1" x14ac:dyDescent="0.25">
      <c r="A16437" s="224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4"/>
      <c r="B16438" s="95"/>
      <c r="C16438" s="56"/>
      <c r="D16438" s="57"/>
      <c r="E16438" s="66"/>
      <c r="F16438" s="62"/>
      <c r="G16438" s="63"/>
      <c r="H16438" s="64"/>
      <c r="I16438" s="70"/>
    </row>
    <row r="16439" spans="1:9" hidden="1" x14ac:dyDescent="0.25">
      <c r="A16439" s="224"/>
      <c r="B16439" s="56"/>
      <c r="C16439" s="56"/>
      <c r="D16439" s="57"/>
      <c r="E16439" s="66"/>
      <c r="F16439" s="76"/>
      <c r="G16439" s="203"/>
      <c r="H16439" s="64"/>
      <c r="I16439" s="70"/>
    </row>
    <row r="16440" spans="1:9" hidden="1" x14ac:dyDescent="0.25">
      <c r="A16440" s="224"/>
      <c r="B16440" s="56"/>
      <c r="C16440" s="56"/>
      <c r="D16440" s="57"/>
      <c r="E16440" s="66"/>
      <c r="F16440" s="76"/>
      <c r="G16440" s="203"/>
      <c r="H16440" s="64"/>
      <c r="I16440" s="70"/>
    </row>
    <row r="16441" spans="1:9" hidden="1" x14ac:dyDescent="0.25">
      <c r="A16441" s="224"/>
      <c r="B16441" s="56"/>
      <c r="C16441" s="71"/>
      <c r="D16441" s="57"/>
      <c r="E16441" s="66"/>
      <c r="F16441" s="63"/>
      <c r="G16441" s="63"/>
      <c r="H16441" s="64"/>
      <c r="I16441" s="70"/>
    </row>
    <row r="16442" spans="1:9" hidden="1" x14ac:dyDescent="0.25">
      <c r="A16442" s="224"/>
      <c r="B16442" s="74"/>
      <c r="C16442" s="56"/>
      <c r="D16442" s="57"/>
      <c r="E16442" s="66"/>
      <c r="F16442" s="63"/>
      <c r="G16442" s="63"/>
      <c r="H16442" s="64"/>
      <c r="I16442" s="70"/>
    </row>
    <row r="16443" spans="1:9" hidden="1" x14ac:dyDescent="0.25">
      <c r="A16443" s="224"/>
      <c r="B16443" s="56"/>
      <c r="C16443" s="75"/>
      <c r="D16443" s="57"/>
      <c r="E16443" s="66"/>
      <c r="F16443" s="62"/>
      <c r="G16443" s="63"/>
      <c r="H16443" s="64"/>
      <c r="I16443" s="70"/>
    </row>
    <row r="16444" spans="1:9" hidden="1" x14ac:dyDescent="0.25">
      <c r="A16444" s="224"/>
      <c r="B16444" s="56"/>
      <c r="C16444" s="75"/>
      <c r="D16444" s="57"/>
      <c r="E16444" s="66"/>
      <c r="F16444" s="62"/>
      <c r="G16444" s="203"/>
      <c r="H16444" s="64"/>
      <c r="I16444" s="70"/>
    </row>
    <row r="16445" spans="1:9" hidden="1" x14ac:dyDescent="0.25">
      <c r="A16445" s="224"/>
      <c r="B16445" s="56"/>
      <c r="C16445" s="75"/>
      <c r="D16445" s="57"/>
      <c r="E16445" s="66"/>
      <c r="F16445" s="76"/>
      <c r="G16445" s="203"/>
      <c r="H16445" s="64"/>
      <c r="I16445" s="70"/>
    </row>
    <row r="16446" spans="1:9" hidden="1" x14ac:dyDescent="0.25">
      <c r="A16446" s="224"/>
      <c r="B16446" s="55"/>
      <c r="C16446" s="74"/>
      <c r="D16446" s="57"/>
      <c r="E16446" s="66"/>
      <c r="F16446" s="62"/>
      <c r="G16446" s="63"/>
      <c r="H16446" s="64"/>
      <c r="I16446" s="70"/>
    </row>
    <row r="16447" spans="1:9" hidden="1" x14ac:dyDescent="0.25">
      <c r="A16447" s="224"/>
      <c r="B16447" s="56"/>
      <c r="C16447" s="75"/>
      <c r="D16447" s="57"/>
      <c r="E16447" s="66"/>
      <c r="F16447" s="62"/>
      <c r="G16447" s="63"/>
      <c r="H16447" s="64"/>
      <c r="I16447" s="70"/>
    </row>
    <row r="16448" spans="1:9" hidden="1" x14ac:dyDescent="0.25">
      <c r="A16448" s="224"/>
      <c r="B16448" s="56"/>
      <c r="C16448" s="56"/>
      <c r="D16448" s="57"/>
      <c r="E16448" s="66"/>
      <c r="F16448" s="76"/>
      <c r="G16448" s="203"/>
      <c r="H16448" s="64"/>
      <c r="I16448" s="70"/>
    </row>
    <row r="16449" spans="1:9" hidden="1" x14ac:dyDescent="0.25">
      <c r="A16449" s="224"/>
      <c r="B16449" s="55"/>
      <c r="C16449" s="56"/>
      <c r="D16449" s="57"/>
      <c r="E16449" s="66"/>
      <c r="F16449" s="62"/>
      <c r="G16449" s="203"/>
      <c r="H16449" s="64"/>
      <c r="I16449" s="70"/>
    </row>
    <row r="16450" spans="1:9" hidden="1" x14ac:dyDescent="0.25">
      <c r="A16450" s="224"/>
      <c r="B16450" s="55"/>
      <c r="C16450" s="75"/>
      <c r="D16450" s="57"/>
      <c r="E16450" s="66"/>
      <c r="F16450" s="203"/>
      <c r="G16450" s="63"/>
      <c r="H16450" s="64"/>
      <c r="I16450" s="70"/>
    </row>
    <row r="16451" spans="1:9" hidden="1" x14ac:dyDescent="0.25">
      <c r="A16451" s="224"/>
      <c r="B16451" s="74"/>
      <c r="C16451" s="56"/>
      <c r="D16451" s="57"/>
      <c r="E16451" s="66"/>
      <c r="F16451" s="63"/>
      <c r="G16451" s="63"/>
      <c r="H16451" s="64"/>
      <c r="I16451" s="70"/>
    </row>
    <row r="16452" spans="1:9" hidden="1" x14ac:dyDescent="0.25">
      <c r="A16452" s="224"/>
      <c r="B16452" s="56"/>
      <c r="C16452" s="56"/>
      <c r="D16452" s="57"/>
      <c r="E16452" s="66"/>
      <c r="F16452" s="76"/>
      <c r="G16452" s="203"/>
      <c r="H16452" s="64"/>
      <c r="I16452" s="70"/>
    </row>
    <row r="16453" spans="1:9" hidden="1" x14ac:dyDescent="0.25">
      <c r="A16453" s="224"/>
      <c r="B16453" s="60"/>
      <c r="C16453" s="107"/>
      <c r="D16453" s="105"/>
      <c r="E16453" s="66"/>
      <c r="F16453" s="203"/>
      <c r="G16453" s="203"/>
      <c r="H16453" s="64"/>
      <c r="I16453" s="70"/>
    </row>
    <row r="16454" spans="1:9" hidden="1" x14ac:dyDescent="0.25">
      <c r="A16454" s="224"/>
      <c r="B16454" s="55"/>
      <c r="C16454" s="71"/>
      <c r="D16454" s="57"/>
      <c r="E16454" s="66"/>
      <c r="F16454" s="76"/>
      <c r="G16454" s="63"/>
      <c r="H16454" s="64"/>
      <c r="I16454" s="70"/>
    </row>
    <row r="16455" spans="1:9" hidden="1" x14ac:dyDescent="0.25">
      <c r="A16455" s="224"/>
      <c r="B16455" s="56"/>
      <c r="C16455" s="71"/>
      <c r="D16455" s="57"/>
      <c r="E16455" s="66"/>
      <c r="F16455" s="76"/>
      <c r="G16455" s="63"/>
      <c r="H16455" s="64"/>
      <c r="I16455" s="70"/>
    </row>
    <row r="16456" spans="1:9" hidden="1" x14ac:dyDescent="0.25">
      <c r="A16456" s="224"/>
      <c r="B16456" s="68"/>
      <c r="C16456" s="72"/>
      <c r="D16456" s="57"/>
      <c r="E16456" s="66"/>
      <c r="F16456" s="62"/>
      <c r="G16456" s="63"/>
      <c r="H16456" s="64"/>
      <c r="I16456" s="70"/>
    </row>
    <row r="16457" spans="1:9" hidden="1" x14ac:dyDescent="0.25">
      <c r="A16457" s="224"/>
      <c r="B16457" s="56"/>
      <c r="C16457" s="56"/>
      <c r="D16457" s="57"/>
      <c r="E16457" s="86"/>
      <c r="F16457" s="62"/>
      <c r="G16457" s="63"/>
      <c r="H16457" s="64"/>
      <c r="I16457" s="70"/>
    </row>
    <row r="16458" spans="1:9" hidden="1" x14ac:dyDescent="0.25">
      <c r="A16458" s="224"/>
      <c r="B16458" s="56"/>
      <c r="C16458" s="56"/>
      <c r="D16458" s="56"/>
      <c r="E16458" s="72"/>
      <c r="F16458" s="58"/>
      <c r="G16458" s="63"/>
      <c r="H16458" s="64"/>
      <c r="I16458" s="70"/>
    </row>
    <row r="16459" spans="1:9" hidden="1" x14ac:dyDescent="0.25">
      <c r="A16459" s="224"/>
      <c r="B16459" s="56"/>
      <c r="C16459" s="56"/>
      <c r="D16459" s="57"/>
      <c r="E16459" s="86"/>
      <c r="F16459" s="62"/>
      <c r="G16459" s="63"/>
      <c r="H16459" s="64"/>
      <c r="I16459" s="70"/>
    </row>
    <row r="16460" spans="1:9" hidden="1" x14ac:dyDescent="0.25">
      <c r="A16460" s="224"/>
      <c r="B16460" s="56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4"/>
      <c r="B16461" s="56"/>
      <c r="C16461" s="56"/>
      <c r="D16461" s="57"/>
      <c r="E16461" s="66"/>
      <c r="F16461" s="62"/>
      <c r="G16461" s="63"/>
      <c r="H16461" s="64"/>
      <c r="I16461" s="490"/>
    </row>
    <row r="16462" spans="1:9" hidden="1" x14ac:dyDescent="0.25">
      <c r="A16462" s="224"/>
      <c r="B16462" s="507"/>
      <c r="C16462" s="452"/>
      <c r="D16462" s="259"/>
      <c r="E16462" s="260"/>
      <c r="F16462" s="514"/>
      <c r="G16462" s="262"/>
      <c r="H16462" s="64"/>
      <c r="I16462" s="70"/>
    </row>
    <row r="16463" spans="1:9" hidden="1" x14ac:dyDescent="0.25">
      <c r="A16463" s="224"/>
      <c r="B16463" s="55"/>
      <c r="C16463" s="75"/>
      <c r="D16463" s="57"/>
      <c r="E16463" s="66"/>
      <c r="F16463" s="203"/>
      <c r="G16463" s="63"/>
      <c r="H16463" s="263"/>
      <c r="I16463" s="70"/>
    </row>
    <row r="16464" spans="1:9" hidden="1" x14ac:dyDescent="0.25">
      <c r="A16464" s="224"/>
      <c r="B16464" s="56"/>
      <c r="C16464" s="56"/>
      <c r="D16464" s="57"/>
      <c r="E16464" s="66"/>
      <c r="F16464" s="62"/>
      <c r="G16464" s="63"/>
      <c r="H16464" s="64"/>
      <c r="I16464" s="70"/>
    </row>
    <row r="16465" spans="1:9" hidden="1" x14ac:dyDescent="0.25">
      <c r="A16465" s="224"/>
      <c r="B16465" s="60"/>
      <c r="C16465" s="107"/>
      <c r="D16465" s="105"/>
      <c r="E16465" s="66"/>
      <c r="F16465" s="203"/>
      <c r="G16465" s="63"/>
      <c r="H16465" s="64"/>
      <c r="I16465" s="70"/>
    </row>
    <row r="16466" spans="1:9" hidden="1" x14ac:dyDescent="0.25">
      <c r="A16466" s="224"/>
      <c r="B16466" s="56"/>
      <c r="C16466" s="56"/>
      <c r="D16466" s="57"/>
      <c r="E16466" s="66"/>
      <c r="F16466" s="63"/>
      <c r="G16466" s="63"/>
      <c r="H16466" s="64"/>
      <c r="I16466" s="70"/>
    </row>
    <row r="16467" spans="1:9" hidden="1" x14ac:dyDescent="0.25">
      <c r="A16467" s="224"/>
      <c r="B16467" s="56"/>
      <c r="C16467" s="71"/>
      <c r="D16467" s="57"/>
      <c r="E16467" s="66"/>
      <c r="F16467" s="59"/>
      <c r="G16467" s="63"/>
      <c r="H16467" s="64"/>
      <c r="I16467" s="70"/>
    </row>
    <row r="16468" spans="1:9" hidden="1" x14ac:dyDescent="0.25">
      <c r="A16468" s="224"/>
      <c r="B16468" s="56"/>
      <c r="C16468" s="56"/>
      <c r="D16468" s="57"/>
      <c r="E16468" s="66"/>
      <c r="F16468" s="76"/>
      <c r="G16468" s="63"/>
      <c r="H16468" s="64"/>
      <c r="I16468" s="70"/>
    </row>
    <row r="16469" spans="1:9" hidden="1" x14ac:dyDescent="0.25">
      <c r="A16469" s="224"/>
      <c r="B16469" s="55"/>
      <c r="C16469" s="72"/>
      <c r="D16469" s="57"/>
      <c r="E16469" s="66"/>
      <c r="F16469" s="62"/>
      <c r="G16469" s="63"/>
      <c r="H16469" s="64"/>
      <c r="I16469" s="70"/>
    </row>
    <row r="16470" spans="1:9" hidden="1" x14ac:dyDescent="0.25">
      <c r="A16470" s="224"/>
      <c r="B16470" s="60"/>
      <c r="C16470" s="107"/>
      <c r="D16470" s="57"/>
      <c r="E16470" s="66"/>
      <c r="F16470" s="76"/>
      <c r="G16470" s="203"/>
      <c r="H16470" s="64"/>
      <c r="I16470" s="70"/>
    </row>
    <row r="16471" spans="1:9" hidden="1" x14ac:dyDescent="0.25">
      <c r="A16471" s="224"/>
      <c r="B16471" s="55"/>
      <c r="C16471" s="72"/>
      <c r="D16471" s="57"/>
      <c r="E16471" s="66"/>
      <c r="F16471" s="77"/>
      <c r="G16471" s="203"/>
      <c r="H16471" s="64"/>
      <c r="I16471" s="70"/>
    </row>
    <row r="16472" spans="1:9" hidden="1" x14ac:dyDescent="0.25">
      <c r="A16472" s="224"/>
      <c r="B16472" s="68"/>
      <c r="C16472" s="74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4"/>
      <c r="B16473" s="74"/>
      <c r="C16473" s="56"/>
      <c r="D16473" s="57"/>
      <c r="E16473" s="66"/>
      <c r="F16473" s="63"/>
      <c r="G16473" s="63"/>
      <c r="H16473" s="64"/>
      <c r="I16473" s="70"/>
    </row>
    <row r="16474" spans="1:9" hidden="1" x14ac:dyDescent="0.25">
      <c r="A16474" s="224"/>
      <c r="B16474" s="56"/>
      <c r="C16474" s="56"/>
      <c r="D16474" s="57"/>
      <c r="E16474" s="66"/>
      <c r="F16474" s="76"/>
      <c r="G16474" s="63"/>
      <c r="H16474" s="64"/>
      <c r="I16474" s="70"/>
    </row>
    <row r="16475" spans="1:9" hidden="1" x14ac:dyDescent="0.25">
      <c r="A16475" s="224"/>
      <c r="B16475" s="56"/>
      <c r="C16475" s="56"/>
      <c r="D16475" s="57"/>
      <c r="E16475" s="66"/>
      <c r="F16475" s="76"/>
      <c r="G16475" s="203"/>
      <c r="H16475" s="64"/>
      <c r="I16475" s="70"/>
    </row>
    <row r="16476" spans="1:9" hidden="1" x14ac:dyDescent="0.25">
      <c r="A16476" s="224"/>
      <c r="B16476" s="60"/>
      <c r="C16476" s="107"/>
      <c r="D16476" s="105"/>
      <c r="E16476" s="66"/>
      <c r="F16476" s="203"/>
      <c r="G16476" s="63"/>
      <c r="H16476" s="64"/>
      <c r="I16476" s="70"/>
    </row>
    <row r="16477" spans="1:9" hidden="1" x14ac:dyDescent="0.25">
      <c r="A16477" s="224"/>
      <c r="B16477" s="56"/>
      <c r="C16477" s="56"/>
      <c r="D16477" s="57"/>
      <c r="E16477" s="66"/>
      <c r="F16477" s="76"/>
      <c r="G16477" s="203"/>
      <c r="H16477" s="64"/>
      <c r="I16477" s="70"/>
    </row>
    <row r="16478" spans="1:9" hidden="1" x14ac:dyDescent="0.25">
      <c r="A16478" s="224"/>
      <c r="B16478" s="55"/>
      <c r="C16478" s="56"/>
      <c r="D16478" s="57"/>
      <c r="E16478" s="66"/>
      <c r="F16478" s="62"/>
      <c r="G16478" s="203"/>
      <c r="H16478" s="64"/>
      <c r="I16478" s="70"/>
    </row>
    <row r="16479" spans="1:9" hidden="1" x14ac:dyDescent="0.25">
      <c r="A16479" s="224"/>
      <c r="B16479" s="56"/>
      <c r="C16479" s="56"/>
      <c r="D16479" s="105"/>
      <c r="E16479" s="86"/>
      <c r="F16479" s="267"/>
      <c r="G16479" s="203"/>
      <c r="H16479" s="64"/>
      <c r="I16479" s="70"/>
    </row>
    <row r="16480" spans="1:9" hidden="1" x14ac:dyDescent="0.25">
      <c r="A16480" s="224"/>
      <c r="B16480" s="56"/>
      <c r="C16480" s="56"/>
      <c r="D16480" s="57"/>
      <c r="E16480" s="71"/>
      <c r="F16480" s="203"/>
      <c r="G16480" s="86"/>
      <c r="H16480" s="64"/>
      <c r="I16480" s="70"/>
    </row>
    <row r="16481" spans="1:9" hidden="1" x14ac:dyDescent="0.25">
      <c r="A16481" s="224"/>
      <c r="B16481" s="65"/>
      <c r="C16481" s="56"/>
      <c r="D16481" s="57"/>
      <c r="E16481" s="86"/>
      <c r="F16481" s="62"/>
      <c r="G16481" s="86"/>
      <c r="H16481" s="64"/>
      <c r="I16481" s="70"/>
    </row>
    <row r="16482" spans="1:9" hidden="1" x14ac:dyDescent="0.25">
      <c r="A16482" s="224"/>
      <c r="B16482" s="65"/>
      <c r="C16482" s="56"/>
      <c r="D16482" s="57"/>
      <c r="E16482" s="86"/>
      <c r="F16482" s="62"/>
      <c r="G16482" s="86"/>
      <c r="H16482" s="64"/>
      <c r="I16482" s="70"/>
    </row>
    <row r="16483" spans="1:9" hidden="1" x14ac:dyDescent="0.25">
      <c r="A16483" s="224"/>
      <c r="B16483" s="71"/>
      <c r="C16483" s="56"/>
      <c r="D16483" s="57"/>
      <c r="E16483" s="86"/>
      <c r="F16483" s="62"/>
      <c r="G16483" s="86"/>
      <c r="H16483" s="64"/>
      <c r="I16483" s="70"/>
    </row>
    <row r="16484" spans="1:9" hidden="1" x14ac:dyDescent="0.25">
      <c r="A16484" s="224"/>
      <c r="B16484" s="60"/>
      <c r="C16484" s="107"/>
      <c r="D16484" s="105"/>
      <c r="E16484" s="66"/>
      <c r="F16484" s="203"/>
      <c r="G16484" s="63"/>
      <c r="H16484" s="64"/>
      <c r="I16484" s="70"/>
    </row>
    <row r="16485" spans="1:9" hidden="1" x14ac:dyDescent="0.25">
      <c r="A16485" s="224"/>
      <c r="B16485" s="56"/>
      <c r="C16485" s="56"/>
      <c r="D16485" s="57"/>
      <c r="E16485" s="86"/>
      <c r="F16485" s="62"/>
      <c r="G16485" s="63"/>
      <c r="H16485" s="64"/>
      <c r="I16485" s="70"/>
    </row>
    <row r="16486" spans="1:9" hidden="1" x14ac:dyDescent="0.25">
      <c r="A16486" s="224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4"/>
      <c r="B16487" s="56"/>
      <c r="C16487" s="56"/>
      <c r="D16487" s="57"/>
      <c r="E16487" s="86"/>
      <c r="F16487" s="62"/>
      <c r="G16487" s="63"/>
      <c r="H16487" s="64"/>
      <c r="I16487" s="70"/>
    </row>
    <row r="16488" spans="1:9" hidden="1" x14ac:dyDescent="0.25">
      <c r="A16488" s="224"/>
      <c r="B16488" s="56"/>
      <c r="C16488" s="56"/>
      <c r="D16488" s="57"/>
      <c r="E16488" s="66"/>
      <c r="F16488" s="63"/>
      <c r="G16488" s="63"/>
      <c r="H16488" s="64"/>
      <c r="I16488" s="70"/>
    </row>
    <row r="16489" spans="1:9" hidden="1" x14ac:dyDescent="0.25">
      <c r="A16489" s="224"/>
      <c r="B16489" s="68"/>
      <c r="C16489" s="56"/>
      <c r="D16489" s="57"/>
      <c r="E16489" s="66"/>
      <c r="F16489" s="63"/>
      <c r="G16489" s="63"/>
      <c r="H16489" s="64"/>
      <c r="I16489" s="70"/>
    </row>
    <row r="16490" spans="1:9" hidden="1" x14ac:dyDescent="0.25">
      <c r="A16490" s="224"/>
      <c r="B16490" s="68"/>
      <c r="C16490" s="56"/>
      <c r="D16490" s="57"/>
      <c r="E16490" s="66"/>
      <c r="F16490" s="62"/>
      <c r="G16490" s="63"/>
      <c r="H16490" s="64"/>
      <c r="I16490" s="70"/>
    </row>
    <row r="16491" spans="1:9" hidden="1" x14ac:dyDescent="0.25">
      <c r="A16491" s="224"/>
      <c r="B16491" s="68"/>
      <c r="C16491" s="57"/>
      <c r="D16491" s="105"/>
      <c r="E16491" s="66"/>
      <c r="F16491" s="203"/>
      <c r="G16491" s="63"/>
      <c r="H16491" s="64"/>
      <c r="I16491" s="70"/>
    </row>
    <row r="16492" spans="1:9" hidden="1" x14ac:dyDescent="0.25">
      <c r="A16492" s="224"/>
      <c r="B16492" s="68"/>
      <c r="C16492" s="57"/>
      <c r="D16492" s="105"/>
      <c r="E16492" s="66"/>
      <c r="F16492" s="203"/>
      <c r="G16492" s="63"/>
      <c r="H16492" s="64"/>
      <c r="I16492" s="70"/>
    </row>
    <row r="16493" spans="1:9" hidden="1" x14ac:dyDescent="0.25">
      <c r="A16493" s="224"/>
      <c r="B16493" s="68"/>
      <c r="C16493" s="57"/>
      <c r="D16493" s="57"/>
      <c r="E16493" s="66"/>
      <c r="F16493" s="203"/>
      <c r="G16493" s="63"/>
      <c r="H16493" s="64"/>
      <c r="I16493" s="70"/>
    </row>
    <row r="16494" spans="1:9" hidden="1" x14ac:dyDescent="0.25">
      <c r="A16494" s="224"/>
      <c r="B16494" s="68"/>
      <c r="C16494" s="57"/>
      <c r="D16494" s="57"/>
      <c r="E16494" s="66"/>
      <c r="F16494" s="203"/>
      <c r="G16494" s="203"/>
      <c r="H16494" s="64"/>
      <c r="I16494" s="70"/>
    </row>
    <row r="16495" spans="1:9" hidden="1" x14ac:dyDescent="0.25">
      <c r="A16495" s="224"/>
      <c r="B16495" s="68"/>
      <c r="C16495" s="57"/>
      <c r="D16495" s="57"/>
      <c r="E16495" s="66"/>
      <c r="F16495" s="203"/>
      <c r="G16495" s="63"/>
      <c r="H16495" s="64"/>
      <c r="I16495" s="70"/>
    </row>
    <row r="16496" spans="1:9" hidden="1" x14ac:dyDescent="0.25">
      <c r="A16496" s="224"/>
      <c r="B16496" s="68"/>
      <c r="C16496" s="57"/>
      <c r="D16496" s="105"/>
      <c r="E16496" s="66"/>
      <c r="F16496" s="203"/>
      <c r="G16496" s="63"/>
      <c r="H16496" s="64"/>
      <c r="I16496" s="70"/>
    </row>
    <row r="16497" spans="1:9" hidden="1" x14ac:dyDescent="0.25">
      <c r="A16497" s="224"/>
      <c r="B16497" s="68"/>
      <c r="C16497" s="57"/>
      <c r="D16497" s="57"/>
      <c r="E16497" s="66"/>
      <c r="F16497" s="203"/>
      <c r="G16497" s="63"/>
      <c r="H16497" s="64"/>
      <c r="I16497" s="70"/>
    </row>
    <row r="16498" spans="1:9" hidden="1" x14ac:dyDescent="0.25">
      <c r="A16498" s="224"/>
      <c r="B16498" s="68"/>
      <c r="C16498" s="65"/>
      <c r="D16498" s="57"/>
      <c r="E16498" s="66"/>
      <c r="F16498" s="203"/>
      <c r="G16498" s="203"/>
      <c r="H16498" s="64"/>
      <c r="I16498" s="70"/>
    </row>
    <row r="16499" spans="1:9" hidden="1" x14ac:dyDescent="0.25">
      <c r="A16499" s="224"/>
      <c r="B16499" s="68"/>
      <c r="C16499" s="57"/>
      <c r="D16499" s="57"/>
      <c r="E16499" s="66"/>
      <c r="F16499" s="203"/>
      <c r="G16499" s="203"/>
      <c r="H16499" s="64"/>
      <c r="I16499" s="70"/>
    </row>
    <row r="16500" spans="1:9" hidden="1" x14ac:dyDescent="0.25">
      <c r="A16500" s="224"/>
      <c r="B16500" s="68"/>
      <c r="C16500" s="542"/>
      <c r="D16500" s="57"/>
      <c r="E16500" s="66"/>
      <c r="F16500" s="203"/>
      <c r="G16500" s="63"/>
      <c r="H16500" s="64"/>
      <c r="I16500" s="70"/>
    </row>
    <row r="16501" spans="1:9" hidden="1" x14ac:dyDescent="0.25">
      <c r="A16501" s="224"/>
      <c r="B16501" s="56"/>
      <c r="C16501" s="56"/>
      <c r="D16501" s="57"/>
      <c r="E16501" s="66"/>
      <c r="F16501" s="76"/>
      <c r="G16501" s="63"/>
      <c r="H16501" s="64"/>
      <c r="I16501" s="70"/>
    </row>
    <row r="16502" spans="1:9" hidden="1" x14ac:dyDescent="0.25">
      <c r="A16502" s="224"/>
      <c r="B16502" s="56"/>
      <c r="C16502" s="56"/>
      <c r="D16502" s="57"/>
      <c r="E16502" s="86"/>
      <c r="F16502" s="62"/>
      <c r="G16502" s="203"/>
      <c r="H16502" s="64"/>
      <c r="I16502" s="70"/>
    </row>
    <row r="16503" spans="1:9" hidden="1" x14ac:dyDescent="0.25">
      <c r="A16503" s="224"/>
      <c r="B16503" s="56"/>
      <c r="C16503" s="75"/>
      <c r="D16503" s="57"/>
      <c r="E16503" s="66"/>
      <c r="F16503" s="62"/>
      <c r="G16503" s="63"/>
      <c r="H16503" s="64"/>
      <c r="I16503" s="70"/>
    </row>
    <row r="16504" spans="1:9" hidden="1" x14ac:dyDescent="0.25">
      <c r="A16504" s="224"/>
      <c r="B16504" s="60"/>
      <c r="C16504" s="107"/>
      <c r="D16504" s="57"/>
      <c r="E16504" s="66"/>
      <c r="F16504" s="76"/>
      <c r="G16504" s="203"/>
      <c r="H16504" s="64"/>
      <c r="I16504" s="70"/>
    </row>
    <row r="16505" spans="1:9" hidden="1" x14ac:dyDescent="0.25">
      <c r="A16505" s="224"/>
      <c r="B16505" s="55"/>
      <c r="C16505" s="72"/>
      <c r="D16505" s="57"/>
      <c r="E16505" s="66"/>
      <c r="F16505" s="77"/>
      <c r="G16505" s="203"/>
      <c r="H16505" s="64"/>
      <c r="I16505" s="70"/>
    </row>
    <row r="16506" spans="1:9" hidden="1" x14ac:dyDescent="0.25">
      <c r="A16506" s="224"/>
      <c r="B16506" s="68"/>
      <c r="C16506" s="56"/>
      <c r="D16506" s="56"/>
      <c r="E16506" s="72"/>
      <c r="F16506" s="77"/>
      <c r="G16506" s="63"/>
      <c r="H16506" s="64"/>
      <c r="I16506" s="70"/>
    </row>
    <row r="16507" spans="1:9" hidden="1" x14ac:dyDescent="0.25">
      <c r="A16507" s="224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4"/>
      <c r="B16508" s="56"/>
      <c r="C16508" s="56"/>
      <c r="D16508" s="57"/>
      <c r="E16508" s="66"/>
      <c r="F16508" s="63"/>
      <c r="G16508" s="203"/>
      <c r="H16508" s="64"/>
      <c r="I16508" s="501"/>
    </row>
    <row r="16509" spans="1:9" hidden="1" x14ac:dyDescent="0.25">
      <c r="A16509" s="224"/>
      <c r="B16509" s="56"/>
      <c r="C16509" s="56"/>
      <c r="D16509" s="57"/>
      <c r="E16509" s="86"/>
      <c r="F16509" s="207"/>
      <c r="G16509" s="86"/>
      <c r="H16509" s="64"/>
      <c r="I16509" s="70"/>
    </row>
    <row r="16510" spans="1:9" hidden="1" x14ac:dyDescent="0.25">
      <c r="A16510" s="224"/>
      <c r="B16510" s="249"/>
      <c r="C16510" s="71"/>
      <c r="D16510" s="57"/>
      <c r="E16510" s="66"/>
      <c r="F16510" s="62"/>
      <c r="G16510" s="63"/>
      <c r="H16510" s="64"/>
      <c r="I16510" s="70"/>
    </row>
    <row r="16511" spans="1:9" hidden="1" x14ac:dyDescent="0.25">
      <c r="A16511" s="224"/>
      <c r="B16511" s="56"/>
      <c r="C16511" s="56"/>
      <c r="D16511" s="57"/>
      <c r="E16511" s="66"/>
      <c r="F16511" s="63"/>
      <c r="G16511" s="203"/>
      <c r="H16511" s="266"/>
      <c r="I16511" s="70"/>
    </row>
    <row r="16512" spans="1:9" hidden="1" x14ac:dyDescent="0.25">
      <c r="A16512" s="224"/>
      <c r="B16512" s="56"/>
      <c r="C16512" s="71"/>
      <c r="D16512" s="57"/>
      <c r="E16512" s="66"/>
      <c r="F16512" s="62"/>
      <c r="G16512" s="203"/>
      <c r="H16512" s="266"/>
      <c r="I16512" s="70"/>
    </row>
    <row r="16513" spans="1:9" hidden="1" x14ac:dyDescent="0.25">
      <c r="A16513" s="224"/>
      <c r="B16513" s="56"/>
      <c r="C16513" s="56"/>
      <c r="D16513" s="105"/>
      <c r="E16513" s="66"/>
      <c r="F16513" s="58"/>
      <c r="G16513" s="63"/>
      <c r="H16513" s="64"/>
      <c r="I16513" s="70"/>
    </row>
    <row r="16514" spans="1:9" hidden="1" x14ac:dyDescent="0.25">
      <c r="A16514" s="224"/>
      <c r="B16514" s="56"/>
      <c r="C16514" s="56"/>
      <c r="D16514" s="57"/>
      <c r="E16514" s="86"/>
      <c r="F16514" s="62"/>
      <c r="G16514" s="203"/>
      <c r="H16514" s="64"/>
      <c r="I16514" s="70"/>
    </row>
    <row r="16515" spans="1:9" hidden="1" x14ac:dyDescent="0.25">
      <c r="A16515" s="224"/>
      <c r="B16515" s="56"/>
      <c r="C16515" s="56"/>
      <c r="D16515" s="56"/>
      <c r="E16515" s="72"/>
      <c r="F16515" s="58"/>
      <c r="G16515" s="63"/>
      <c r="H16515" s="64"/>
      <c r="I16515" s="70"/>
    </row>
    <row r="16516" spans="1:9" hidden="1" x14ac:dyDescent="0.25">
      <c r="A16516" s="224"/>
      <c r="B16516" s="56"/>
      <c r="C16516" s="56"/>
      <c r="D16516" s="57"/>
      <c r="E16516" s="66"/>
      <c r="F16516" s="190"/>
      <c r="G16516" s="63"/>
      <c r="H16516" s="64"/>
      <c r="I16516" s="70"/>
    </row>
    <row r="16517" spans="1:9" hidden="1" x14ac:dyDescent="0.25">
      <c r="A16517" s="224"/>
      <c r="B16517" s="55"/>
      <c r="C16517" s="72"/>
      <c r="D16517" s="56"/>
      <c r="E16517" s="72"/>
      <c r="F16517" s="253"/>
      <c r="G16517" s="63"/>
      <c r="H16517" s="64"/>
      <c r="I16517" s="70"/>
    </row>
    <row r="16518" spans="1:9" hidden="1" x14ac:dyDescent="0.25">
      <c r="A16518" s="224"/>
      <c r="B16518" s="68"/>
      <c r="C16518" s="56"/>
      <c r="D16518" s="105"/>
      <c r="E16518" s="66"/>
      <c r="F16518" s="203"/>
      <c r="G16518" s="63"/>
      <c r="H16518" s="64"/>
      <c r="I16518" s="70"/>
    </row>
    <row r="16519" spans="1:9" hidden="1" x14ac:dyDescent="0.25">
      <c r="A16519" s="224"/>
      <c r="B16519" s="55"/>
      <c r="C16519" s="75"/>
      <c r="D16519" s="57"/>
      <c r="E16519" s="66"/>
      <c r="F16519" s="76"/>
      <c r="G16519" s="63"/>
      <c r="H16519" s="64"/>
      <c r="I16519" s="70"/>
    </row>
    <row r="16520" spans="1:9" hidden="1" x14ac:dyDescent="0.25">
      <c r="A16520" s="224"/>
      <c r="B16520" s="60"/>
      <c r="C16520" s="107"/>
      <c r="D16520" s="105"/>
      <c r="E16520" s="66"/>
      <c r="F16520" s="203"/>
      <c r="G16520" s="203"/>
      <c r="H16520" s="64"/>
      <c r="I16520" s="70"/>
    </row>
    <row r="16521" spans="1:9" hidden="1" x14ac:dyDescent="0.25">
      <c r="A16521" s="224"/>
      <c r="B16521" s="60"/>
      <c r="C16521" s="107"/>
      <c r="D16521" s="105"/>
      <c r="E16521" s="66"/>
      <c r="F16521" s="203"/>
      <c r="G16521" s="63"/>
      <c r="H16521" s="64"/>
      <c r="I16521" s="70"/>
    </row>
    <row r="16522" spans="1:9" hidden="1" x14ac:dyDescent="0.25">
      <c r="A16522" s="224"/>
      <c r="B16522" s="56"/>
      <c r="C16522" s="56"/>
      <c r="D16522" s="57"/>
      <c r="E16522" s="66"/>
      <c r="F16522" s="76"/>
      <c r="G16522" s="203"/>
      <c r="H16522" s="64"/>
      <c r="I16522" s="70"/>
    </row>
    <row r="16523" spans="1:9" hidden="1" x14ac:dyDescent="0.25">
      <c r="A16523" s="224"/>
      <c r="B16523" s="56"/>
      <c r="C16523" s="56"/>
      <c r="D16523" s="57"/>
      <c r="E16523" s="66"/>
      <c r="F16523" s="76"/>
      <c r="G16523" s="203"/>
      <c r="H16523" s="64"/>
      <c r="I16523" s="70"/>
    </row>
    <row r="16524" spans="1:9" hidden="1" x14ac:dyDescent="0.25">
      <c r="A16524" s="224"/>
      <c r="B16524" s="56"/>
      <c r="C16524" s="56"/>
      <c r="D16524" s="57"/>
      <c r="E16524" s="66"/>
      <c r="F16524" s="76"/>
      <c r="G16524" s="203"/>
      <c r="H16524" s="64"/>
      <c r="I16524" s="70"/>
    </row>
    <row r="16525" spans="1:9" hidden="1" x14ac:dyDescent="0.25">
      <c r="A16525" s="224"/>
      <c r="B16525" s="56"/>
      <c r="C16525" s="56"/>
      <c r="D16525" s="57"/>
      <c r="E16525" s="66"/>
      <c r="F16525" s="76"/>
      <c r="G16525" s="203"/>
      <c r="H16525" s="64"/>
      <c r="I16525" s="70"/>
    </row>
    <row r="16526" spans="1:9" hidden="1" x14ac:dyDescent="0.25">
      <c r="A16526" s="224"/>
      <c r="B16526" s="60"/>
      <c r="C16526" s="107"/>
      <c r="D16526" s="105"/>
      <c r="E16526" s="66"/>
      <c r="F16526" s="203"/>
      <c r="G16526" s="63"/>
      <c r="H16526" s="64"/>
      <c r="I16526" s="70"/>
    </row>
    <row r="16527" spans="1:9" hidden="1" x14ac:dyDescent="0.25">
      <c r="A16527" s="224"/>
      <c r="B16527" s="56"/>
      <c r="C16527" s="56"/>
      <c r="D16527" s="105"/>
      <c r="E16527" s="66"/>
      <c r="F16527" s="203"/>
      <c r="G16527" s="63"/>
      <c r="H16527" s="64"/>
      <c r="I16527" s="70"/>
    </row>
    <row r="16528" spans="1:9" hidden="1" x14ac:dyDescent="0.25">
      <c r="A16528" s="224"/>
      <c r="B16528" s="55"/>
      <c r="C16528" s="75"/>
      <c r="D16528" s="510"/>
      <c r="E16528" s="66"/>
      <c r="F16528" s="62"/>
      <c r="G16528" s="63"/>
      <c r="H16528" s="64"/>
      <c r="I16528" s="70"/>
    </row>
    <row r="16529" spans="1:9" hidden="1" x14ac:dyDescent="0.25">
      <c r="A16529" s="224"/>
      <c r="B16529" s="56"/>
      <c r="C16529" s="71"/>
      <c r="D16529" s="57"/>
      <c r="E16529" s="66"/>
      <c r="F16529" s="63"/>
      <c r="G16529" s="63"/>
      <c r="H16529" s="64"/>
      <c r="I16529" s="70"/>
    </row>
    <row r="16530" spans="1:9" hidden="1" x14ac:dyDescent="0.25">
      <c r="A16530" s="224"/>
      <c r="B16530" s="56"/>
      <c r="C16530" s="56"/>
      <c r="D16530" s="57"/>
      <c r="E16530" s="66"/>
      <c r="F16530" s="59"/>
      <c r="G16530" s="63"/>
      <c r="H16530" s="64"/>
      <c r="I16530" s="70"/>
    </row>
    <row r="16531" spans="1:9" hidden="1" x14ac:dyDescent="0.25">
      <c r="A16531" s="224"/>
      <c r="B16531" s="56"/>
      <c r="C16531" s="56"/>
      <c r="D16531" s="57"/>
      <c r="E16531" s="66"/>
      <c r="F16531" s="63"/>
      <c r="G16531" s="63"/>
      <c r="H16531" s="64"/>
      <c r="I16531" s="70"/>
    </row>
    <row r="16532" spans="1:9" hidden="1" x14ac:dyDescent="0.25">
      <c r="A16532" s="224"/>
      <c r="B16532" s="56"/>
      <c r="C16532" s="56"/>
      <c r="D16532" s="57"/>
      <c r="E16532" s="86"/>
      <c r="F16532" s="62"/>
      <c r="G16532" s="63"/>
      <c r="H16532" s="64"/>
      <c r="I16532" s="70"/>
    </row>
    <row r="16533" spans="1:9" hidden="1" x14ac:dyDescent="0.25">
      <c r="A16533" s="224"/>
      <c r="B16533" s="56"/>
      <c r="C16533" s="56"/>
      <c r="D16533" s="57"/>
      <c r="E16533" s="66"/>
      <c r="F16533" s="63"/>
      <c r="G16533" s="63"/>
      <c r="H16533" s="64"/>
      <c r="I16533" s="70"/>
    </row>
    <row r="16534" spans="1:9" hidden="1" x14ac:dyDescent="0.25">
      <c r="A16534" s="224"/>
      <c r="B16534" s="56"/>
      <c r="C16534" s="56"/>
      <c r="D16534" s="57"/>
      <c r="E16534" s="66"/>
      <c r="F16534" s="63"/>
      <c r="G16534" s="63"/>
      <c r="H16534" s="64"/>
      <c r="I16534" s="70"/>
    </row>
    <row r="16535" spans="1:9" hidden="1" x14ac:dyDescent="0.25">
      <c r="A16535" s="224"/>
      <c r="B16535" s="68"/>
      <c r="C16535" s="57"/>
      <c r="D16535" s="105"/>
      <c r="E16535" s="66"/>
      <c r="F16535" s="203"/>
      <c r="G16535" s="63"/>
      <c r="H16535" s="64"/>
      <c r="I16535" s="70"/>
    </row>
    <row r="16536" spans="1:9" hidden="1" x14ac:dyDescent="0.25">
      <c r="A16536" s="224"/>
      <c r="B16536" s="55"/>
      <c r="C16536" s="71"/>
      <c r="D16536" s="57"/>
      <c r="E16536" s="66"/>
      <c r="F16536" s="76"/>
      <c r="G16536" s="63"/>
      <c r="H16536" s="64"/>
      <c r="I16536" s="70"/>
    </row>
    <row r="16537" spans="1:9" hidden="1" x14ac:dyDescent="0.25">
      <c r="A16537" s="224"/>
      <c r="B16537" s="56"/>
      <c r="C16537" s="56"/>
      <c r="D16537" s="57"/>
      <c r="E16537" s="66"/>
      <c r="F16537" s="76"/>
      <c r="G16537" s="63"/>
      <c r="H16537" s="64"/>
      <c r="I16537" s="70"/>
    </row>
    <row r="16538" spans="1:9" hidden="1" x14ac:dyDescent="0.25">
      <c r="A16538" s="224"/>
      <c r="B16538" s="68"/>
      <c r="C16538" s="157"/>
      <c r="D16538" s="56"/>
      <c r="E16538" s="72"/>
      <c r="F16538" s="58"/>
      <c r="G16538" s="63"/>
      <c r="H16538" s="64"/>
      <c r="I16538" s="70"/>
    </row>
    <row r="16539" spans="1:9" hidden="1" x14ac:dyDescent="0.25">
      <c r="A16539" s="224"/>
      <c r="B16539" s="56"/>
      <c r="C16539" s="56"/>
      <c r="D16539" s="105"/>
      <c r="E16539" s="66"/>
      <c r="F16539" s="246"/>
      <c r="G16539" s="203"/>
      <c r="H16539" s="64"/>
      <c r="I16539" s="70"/>
    </row>
    <row r="16540" spans="1:9" hidden="1" x14ac:dyDescent="0.25">
      <c r="A16540" s="224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4"/>
      <c r="B16541" s="56"/>
      <c r="C16541" s="56"/>
      <c r="D16541" s="57"/>
      <c r="E16541" s="86"/>
      <c r="F16541" s="62"/>
      <c r="G16541" s="203"/>
      <c r="H16541" s="64"/>
      <c r="I16541" s="70"/>
    </row>
    <row r="16542" spans="1:9" hidden="1" x14ac:dyDescent="0.25">
      <c r="A16542" s="224"/>
      <c r="B16542" s="56"/>
      <c r="C16542" s="107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4"/>
      <c r="B16543" s="56"/>
      <c r="C16543" s="72"/>
      <c r="D16543" s="57"/>
      <c r="E16543" s="66"/>
      <c r="F16543" s="76"/>
      <c r="G16543" s="63"/>
      <c r="H16543" s="64"/>
      <c r="I16543" s="70"/>
    </row>
    <row r="16544" spans="1:9" hidden="1" x14ac:dyDescent="0.25">
      <c r="A16544" s="224"/>
      <c r="B16544" s="56"/>
      <c r="C16544" s="56"/>
      <c r="D16544" s="57"/>
      <c r="E16544" s="66"/>
      <c r="F16544" s="76"/>
      <c r="G16544" s="63"/>
      <c r="H16544" s="64"/>
      <c r="I16544" s="70"/>
    </row>
    <row r="16545" spans="1:9" hidden="1" x14ac:dyDescent="0.25">
      <c r="A16545" s="224"/>
      <c r="B16545" s="56"/>
      <c r="C16545" s="71"/>
      <c r="D16545" s="57"/>
      <c r="E16545" s="66"/>
      <c r="F16545" s="76"/>
      <c r="G16545" s="63"/>
      <c r="H16545" s="64"/>
      <c r="I16545" s="118"/>
    </row>
    <row r="16546" spans="1:9" hidden="1" x14ac:dyDescent="0.25">
      <c r="A16546" s="224"/>
      <c r="B16546" s="68"/>
      <c r="C16546" s="56"/>
      <c r="D16546" s="105"/>
      <c r="E16546" s="66"/>
      <c r="F16546" s="203"/>
      <c r="G16546" s="63"/>
      <c r="H16546" s="64"/>
      <c r="I16546" s="70"/>
    </row>
    <row r="16547" spans="1:9" hidden="1" x14ac:dyDescent="0.25">
      <c r="A16547" s="224"/>
      <c r="B16547" s="60"/>
      <c r="C16547" s="151"/>
      <c r="D16547" s="57"/>
      <c r="E16547" s="66"/>
      <c r="F16547" s="63"/>
      <c r="G16547" s="203"/>
      <c r="H16547" s="64"/>
      <c r="I16547" s="70"/>
    </row>
    <row r="16548" spans="1:9" hidden="1" x14ac:dyDescent="0.25">
      <c r="A16548" s="224"/>
      <c r="B16548" s="68"/>
      <c r="C16548" s="56"/>
      <c r="D16548" s="57"/>
      <c r="E16548" s="66"/>
      <c r="F16548" s="203"/>
      <c r="G16548" s="63"/>
      <c r="H16548" s="266"/>
      <c r="I16548" s="70"/>
    </row>
    <row r="16549" spans="1:9" hidden="1" x14ac:dyDescent="0.25">
      <c r="A16549" s="224"/>
      <c r="B16549" s="56"/>
      <c r="C16549" s="56"/>
      <c r="D16549" s="57"/>
      <c r="E16549" s="66"/>
      <c r="F16549" s="63"/>
      <c r="G16549" s="63"/>
      <c r="H16549" s="64"/>
      <c r="I16549" s="70"/>
    </row>
    <row r="16550" spans="1:9" hidden="1" x14ac:dyDescent="0.25">
      <c r="A16550" s="224"/>
      <c r="B16550" s="56"/>
      <c r="C16550" s="56"/>
      <c r="D16550" s="56"/>
      <c r="E16550" s="56"/>
      <c r="F16550" s="58"/>
      <c r="G16550" s="63"/>
      <c r="H16550" s="64"/>
      <c r="I16550" s="70"/>
    </row>
    <row r="16551" spans="1:9" hidden="1" x14ac:dyDescent="0.25">
      <c r="A16551" s="224"/>
      <c r="B16551" s="56"/>
      <c r="C16551" s="56"/>
      <c r="D16551" s="57"/>
      <c r="E16551" s="66"/>
      <c r="F16551" s="62"/>
      <c r="G16551" s="63"/>
      <c r="H16551" s="64"/>
      <c r="I16551" s="70"/>
    </row>
    <row r="16552" spans="1:9" hidden="1" x14ac:dyDescent="0.25">
      <c r="A16552" s="224"/>
      <c r="B16552" s="56"/>
      <c r="C16552" s="56"/>
      <c r="D16552" s="57"/>
      <c r="E16552" s="66"/>
      <c r="F16552" s="62"/>
      <c r="G16552" s="63"/>
      <c r="H16552" s="64"/>
      <c r="I16552" s="70"/>
    </row>
    <row r="16553" spans="1:9" hidden="1" x14ac:dyDescent="0.25">
      <c r="A16553" s="224"/>
      <c r="B16553" s="56"/>
      <c r="C16553" s="56"/>
      <c r="D16553" s="57"/>
      <c r="E16553" s="66"/>
      <c r="F16553" s="62"/>
      <c r="G16553" s="203"/>
      <c r="H16553" s="64"/>
      <c r="I16553" s="70"/>
    </row>
    <row r="16554" spans="1:9" hidden="1" x14ac:dyDescent="0.25">
      <c r="A16554" s="224"/>
      <c r="B16554" s="55"/>
      <c r="C16554" s="56"/>
      <c r="D16554" s="57"/>
      <c r="E16554" s="66"/>
      <c r="F16554" s="76"/>
      <c r="G16554" s="203"/>
      <c r="H16554" s="64"/>
      <c r="I16554" s="70"/>
    </row>
    <row r="16555" spans="1:9" hidden="1" x14ac:dyDescent="0.25">
      <c r="A16555" s="224"/>
      <c r="B16555" s="56"/>
      <c r="C16555" s="56"/>
      <c r="D16555" s="57"/>
      <c r="E16555" s="66"/>
      <c r="F16555" s="76"/>
      <c r="G16555" s="203"/>
      <c r="H16555" s="64"/>
      <c r="I16555" s="70"/>
    </row>
    <row r="16556" spans="1:9" hidden="1" x14ac:dyDescent="0.25">
      <c r="A16556" s="224"/>
      <c r="B16556" s="56"/>
      <c r="C16556" s="56"/>
      <c r="D16556" s="57"/>
      <c r="E16556" s="66"/>
      <c r="F16556" s="62"/>
      <c r="G16556" s="203"/>
      <c r="H16556" s="64"/>
      <c r="I16556" s="70"/>
    </row>
    <row r="16557" spans="1:9" hidden="1" x14ac:dyDescent="0.25">
      <c r="A16557" s="224"/>
      <c r="B16557" s="55"/>
      <c r="C16557" s="56"/>
      <c r="D16557" s="105"/>
      <c r="E16557" s="86"/>
      <c r="F16557" s="267"/>
      <c r="G16557" s="203"/>
      <c r="H16557" s="64"/>
      <c r="I16557" s="70"/>
    </row>
    <row r="16558" spans="1:9" hidden="1" x14ac:dyDescent="0.25">
      <c r="A16558" s="224"/>
      <c r="B16558" s="56"/>
      <c r="C16558" s="56"/>
      <c r="D16558" s="57"/>
      <c r="E16558" s="86"/>
      <c r="F16558" s="62"/>
      <c r="G16558" s="86"/>
      <c r="H16558" s="64"/>
      <c r="I16558" s="70"/>
    </row>
    <row r="16559" spans="1:9" hidden="1" x14ac:dyDescent="0.25">
      <c r="A16559" s="224"/>
      <c r="B16559" s="60"/>
      <c r="C16559" s="107"/>
      <c r="D16559" s="105"/>
      <c r="E16559" s="66"/>
      <c r="F16559" s="203"/>
      <c r="G16559" s="63"/>
      <c r="H16559" s="64"/>
      <c r="I16559" s="70"/>
    </row>
    <row r="16560" spans="1:9" hidden="1" x14ac:dyDescent="0.25">
      <c r="A16560" s="224"/>
      <c r="B16560" s="60"/>
      <c r="C16560" s="151"/>
      <c r="D16560" s="57"/>
      <c r="E16560" s="66"/>
      <c r="F16560" s="63"/>
      <c r="G16560" s="203"/>
      <c r="H16560" s="64"/>
      <c r="I16560" s="70"/>
    </row>
    <row r="16561" spans="1:9" hidden="1" x14ac:dyDescent="0.25">
      <c r="A16561" s="224"/>
      <c r="B16561" s="56"/>
      <c r="C16561" s="56"/>
      <c r="D16561" s="57"/>
      <c r="E16561" s="66"/>
      <c r="F16561" s="63"/>
      <c r="G16561" s="63"/>
      <c r="H16561" s="266"/>
      <c r="I16561" s="70"/>
    </row>
    <row r="16562" spans="1:9" hidden="1" x14ac:dyDescent="0.25">
      <c r="A16562" s="224"/>
      <c r="B16562" s="56"/>
      <c r="C16562" s="71"/>
      <c r="D16562" s="57"/>
      <c r="E16562" s="66"/>
      <c r="F16562" s="62"/>
      <c r="G16562" s="203"/>
      <c r="H16562" s="266"/>
      <c r="I16562" s="70"/>
    </row>
    <row r="16563" spans="1:9" hidden="1" x14ac:dyDescent="0.25">
      <c r="A16563" s="224"/>
      <c r="B16563" s="60"/>
      <c r="C16563" s="151"/>
      <c r="D16563" s="57"/>
      <c r="E16563" s="66"/>
      <c r="F16563" s="63"/>
      <c r="G16563" s="203"/>
      <c r="H16563" s="64"/>
      <c r="I16563" s="70"/>
    </row>
    <row r="16564" spans="1:9" hidden="1" x14ac:dyDescent="0.25">
      <c r="A16564" s="224"/>
      <c r="B16564" s="56"/>
      <c r="C16564" s="56"/>
      <c r="D16564" s="57"/>
      <c r="E16564" s="66"/>
      <c r="F16564" s="76"/>
      <c r="G16564" s="203"/>
      <c r="H16564" s="64"/>
      <c r="I16564" s="70"/>
    </row>
    <row r="16565" spans="1:9" hidden="1" x14ac:dyDescent="0.25">
      <c r="A16565" s="224"/>
      <c r="B16565" s="56"/>
      <c r="C16565" s="56"/>
      <c r="D16565" s="57"/>
      <c r="E16565" s="66"/>
      <c r="F16565" s="76"/>
      <c r="G16565" s="203"/>
      <c r="H16565" s="64"/>
      <c r="I16565" s="70"/>
    </row>
    <row r="16566" spans="1:9" hidden="1" x14ac:dyDescent="0.25">
      <c r="A16566" s="224"/>
      <c r="B16566" s="60"/>
      <c r="C16566" s="107"/>
      <c r="D16566" s="105"/>
      <c r="E16566" s="66"/>
      <c r="F16566" s="203"/>
      <c r="G16566" s="63"/>
      <c r="H16566" s="64"/>
      <c r="I16566" s="70"/>
    </row>
    <row r="16567" spans="1:9" hidden="1" x14ac:dyDescent="0.25">
      <c r="A16567" s="224"/>
      <c r="B16567" s="56"/>
      <c r="C16567" s="56"/>
      <c r="D16567" s="57"/>
      <c r="E16567" s="66"/>
      <c r="F16567" s="76"/>
      <c r="G16567" s="203"/>
      <c r="H16567" s="64"/>
      <c r="I16567" s="70"/>
    </row>
    <row r="16568" spans="1:9" hidden="1" x14ac:dyDescent="0.25">
      <c r="A16568" s="224"/>
      <c r="B16568" s="60"/>
      <c r="C16568" s="107"/>
      <c r="D16568" s="105"/>
      <c r="E16568" s="66"/>
      <c r="F16568" s="203"/>
      <c r="G16568" s="63"/>
      <c r="H16568" s="64"/>
      <c r="I16568" s="70"/>
    </row>
    <row r="16569" spans="1:9" hidden="1" x14ac:dyDescent="0.25">
      <c r="A16569" s="224"/>
      <c r="B16569" s="56"/>
      <c r="C16569" s="56"/>
      <c r="D16569" s="57"/>
      <c r="E16569" s="66"/>
      <c r="F16569" s="76"/>
      <c r="G16569" s="63"/>
      <c r="H16569" s="64"/>
      <c r="I16569" s="70"/>
    </row>
    <row r="16570" spans="1:9" hidden="1" x14ac:dyDescent="0.25">
      <c r="A16570" s="224"/>
      <c r="B16570" s="60"/>
      <c r="C16570" s="56"/>
      <c r="D16570" s="57"/>
      <c r="E16570" s="66"/>
      <c r="F16570" s="59"/>
      <c r="G16570" s="63"/>
      <c r="H16570" s="64"/>
      <c r="I16570" s="70"/>
    </row>
    <row r="16571" spans="1:9" hidden="1" x14ac:dyDescent="0.25">
      <c r="A16571" s="224"/>
      <c r="B16571" s="56"/>
      <c r="C16571" s="56"/>
      <c r="D16571" s="57"/>
      <c r="E16571" s="66"/>
      <c r="F16571" s="76"/>
      <c r="G16571" s="63"/>
      <c r="H16571" s="64"/>
      <c r="I16571" s="70"/>
    </row>
    <row r="16572" spans="1:9" hidden="1" x14ac:dyDescent="0.25">
      <c r="A16572" s="224"/>
      <c r="B16572" s="56"/>
      <c r="C16572" s="71"/>
      <c r="D16572" s="57"/>
      <c r="E16572" s="66"/>
      <c r="F16572" s="63"/>
      <c r="G16572" s="63"/>
      <c r="H16572" s="64"/>
      <c r="I16572" s="70"/>
    </row>
    <row r="16573" spans="1:9" hidden="1" x14ac:dyDescent="0.25">
      <c r="A16573" s="224"/>
      <c r="B16573" s="81"/>
      <c r="C16573" s="56"/>
      <c r="D16573" s="57"/>
      <c r="E16573" s="66"/>
      <c r="F16573" s="63"/>
      <c r="G16573" s="63"/>
      <c r="H16573" s="64"/>
      <c r="I16573" s="70"/>
    </row>
    <row r="16574" spans="1:9" hidden="1" x14ac:dyDescent="0.25">
      <c r="A16574" s="224"/>
      <c r="B16574" s="56"/>
      <c r="C16574" s="71"/>
      <c r="D16574" s="105"/>
      <c r="E16574" s="66"/>
      <c r="F16574" s="203"/>
      <c r="G16574" s="63"/>
      <c r="H16574" s="64"/>
      <c r="I16574" s="70"/>
    </row>
    <row r="16575" spans="1:9" hidden="1" x14ac:dyDescent="0.25">
      <c r="A16575" s="224"/>
      <c r="B16575" s="56"/>
      <c r="C16575" s="56"/>
      <c r="D16575" s="57"/>
      <c r="E16575" s="66"/>
      <c r="F16575" s="76"/>
      <c r="G16575" s="63"/>
      <c r="H16575" s="64"/>
      <c r="I16575" s="70"/>
    </row>
    <row r="16576" spans="1:9" hidden="1" x14ac:dyDescent="0.25">
      <c r="A16576" s="224"/>
      <c r="B16576" s="56"/>
      <c r="C16576" s="56"/>
      <c r="D16576" s="57"/>
      <c r="E16576" s="66"/>
      <c r="F16576" s="63"/>
      <c r="G16576" s="63"/>
      <c r="H16576" s="64"/>
      <c r="I16576" s="70"/>
    </row>
    <row r="16577" spans="1:9" hidden="1" x14ac:dyDescent="0.25">
      <c r="A16577" s="224"/>
      <c r="B16577" s="56"/>
      <c r="C16577" s="71"/>
      <c r="D16577" s="57"/>
      <c r="E16577" s="66"/>
      <c r="F16577" s="63"/>
      <c r="G16577" s="63"/>
      <c r="H16577" s="64"/>
      <c r="I16577" s="70"/>
    </row>
    <row r="16578" spans="1:9" hidden="1" x14ac:dyDescent="0.25">
      <c r="A16578" s="224"/>
      <c r="B16578" s="56"/>
      <c r="C16578" s="56"/>
      <c r="D16578" s="57"/>
      <c r="E16578" s="66"/>
      <c r="F16578" s="76"/>
      <c r="G16578" s="203"/>
      <c r="H16578" s="64"/>
      <c r="I16578" s="70"/>
    </row>
    <row r="16579" spans="1:9" hidden="1" x14ac:dyDescent="0.25">
      <c r="A16579" s="224"/>
      <c r="B16579" s="56"/>
      <c r="C16579" s="56"/>
      <c r="D16579" s="57"/>
      <c r="E16579" s="66"/>
      <c r="F16579" s="76"/>
      <c r="G16579" s="63"/>
      <c r="H16579" s="64"/>
      <c r="I16579" s="70"/>
    </row>
    <row r="16580" spans="1:9" hidden="1" x14ac:dyDescent="0.25">
      <c r="A16580" s="224"/>
      <c r="B16580" s="71"/>
      <c r="C16580" s="56"/>
      <c r="D16580" s="57"/>
      <c r="E16580" s="66"/>
      <c r="F16580" s="62"/>
      <c r="G16580" s="203"/>
      <c r="H16580" s="64"/>
      <c r="I16580" s="70"/>
    </row>
    <row r="16581" spans="1:9" hidden="1" x14ac:dyDescent="0.25">
      <c r="A16581" s="224"/>
      <c r="B16581" s="60"/>
      <c r="C16581" s="107"/>
      <c r="D16581" s="105"/>
      <c r="E16581" s="66"/>
      <c r="F16581" s="203"/>
      <c r="G16581" s="203"/>
      <c r="H16581" s="64"/>
      <c r="I16581" s="70"/>
    </row>
    <row r="16582" spans="1:9" hidden="1" x14ac:dyDescent="0.25">
      <c r="A16582" s="224"/>
      <c r="B16582" s="60"/>
      <c r="C16582" s="107"/>
      <c r="D16582" s="105"/>
      <c r="E16582" s="66"/>
      <c r="F16582" s="203"/>
      <c r="G16582" s="203"/>
      <c r="H16582" s="64"/>
      <c r="I16582" s="70"/>
    </row>
    <row r="16583" spans="1:9" hidden="1" x14ac:dyDescent="0.25">
      <c r="A16583" s="224"/>
      <c r="B16583" s="55"/>
      <c r="C16583" s="75"/>
      <c r="D16583" s="57"/>
      <c r="E16583" s="66"/>
      <c r="F16583" s="76"/>
      <c r="G16583" s="203"/>
      <c r="H16583" s="64"/>
      <c r="I16583" s="70"/>
    </row>
    <row r="16584" spans="1:9" hidden="1" x14ac:dyDescent="0.25">
      <c r="A16584" s="224"/>
      <c r="B16584" s="60"/>
      <c r="C16584" s="107"/>
      <c r="D16584" s="105"/>
      <c r="E16584" s="66"/>
      <c r="F16584" s="203"/>
      <c r="G16584" s="203"/>
      <c r="H16584" s="64"/>
      <c r="I16584" s="70"/>
    </row>
    <row r="16585" spans="1:9" hidden="1" x14ac:dyDescent="0.25">
      <c r="A16585" s="224"/>
      <c r="B16585" s="60"/>
      <c r="C16585" s="107"/>
      <c r="D16585" s="105"/>
      <c r="E16585" s="66"/>
      <c r="F16585" s="203"/>
      <c r="G16585" s="203"/>
      <c r="H16585" s="64"/>
      <c r="I16585" s="70"/>
    </row>
    <row r="16586" spans="1:9" hidden="1" x14ac:dyDescent="0.25">
      <c r="A16586" s="224"/>
      <c r="B16586" s="56"/>
      <c r="C16586" s="56"/>
      <c r="D16586" s="57"/>
      <c r="E16586" s="66"/>
      <c r="F16586" s="76"/>
      <c r="G16586" s="203"/>
      <c r="H16586" s="64"/>
      <c r="I16586" s="70"/>
    </row>
    <row r="16587" spans="1:9" hidden="1" x14ac:dyDescent="0.25">
      <c r="A16587" s="224"/>
      <c r="B16587" s="60"/>
      <c r="C16587" s="107"/>
      <c r="D16587" s="105"/>
      <c r="E16587" s="66"/>
      <c r="F16587" s="203"/>
      <c r="G16587" s="203"/>
      <c r="H16587" s="64"/>
      <c r="I16587" s="70"/>
    </row>
    <row r="16588" spans="1:9" hidden="1" x14ac:dyDescent="0.25">
      <c r="A16588" s="224"/>
      <c r="B16588" s="56"/>
      <c r="C16588" s="56"/>
      <c r="D16588" s="57"/>
      <c r="E16588" s="86"/>
      <c r="F16588" s="62"/>
      <c r="G16588" s="203"/>
      <c r="H16588" s="64"/>
      <c r="I16588" s="70"/>
    </row>
    <row r="16589" spans="1:9" hidden="1" x14ac:dyDescent="0.25">
      <c r="A16589" s="224"/>
      <c r="B16589" s="56"/>
      <c r="C16589" s="178"/>
      <c r="D16589" s="57"/>
      <c r="E16589" s="66"/>
      <c r="F16589" s="76"/>
      <c r="G16589" s="63"/>
      <c r="H16589" s="64"/>
      <c r="I16589" s="70"/>
    </row>
    <row r="16590" spans="1:9" hidden="1" x14ac:dyDescent="0.25">
      <c r="A16590" s="224"/>
      <c r="B16590" s="56"/>
      <c r="C16590" s="56"/>
      <c r="D16590" s="57"/>
      <c r="E16590" s="66"/>
      <c r="F16590" s="63"/>
      <c r="G16590" s="63"/>
      <c r="H16590" s="64"/>
      <c r="I16590" s="70"/>
    </row>
    <row r="16591" spans="1:9" hidden="1" x14ac:dyDescent="0.25">
      <c r="A16591" s="224"/>
      <c r="B16591" s="56"/>
      <c r="C16591" s="56"/>
      <c r="D16591" s="57"/>
      <c r="E16591" s="66"/>
      <c r="F16591" s="76"/>
      <c r="G16591" s="63"/>
      <c r="H16591" s="64"/>
      <c r="I16591" s="70"/>
    </row>
    <row r="16592" spans="1:9" hidden="1" x14ac:dyDescent="0.25">
      <c r="A16592" s="224"/>
      <c r="B16592" s="56"/>
      <c r="C16592" s="65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4"/>
      <c r="B16593" s="56"/>
      <c r="C16593" s="56"/>
      <c r="D16593" s="57"/>
      <c r="E16593" s="66"/>
      <c r="F16593" s="63"/>
      <c r="G16593" s="63"/>
      <c r="H16593" s="64"/>
      <c r="I16593" s="70"/>
    </row>
    <row r="16594" spans="1:9" hidden="1" x14ac:dyDescent="0.25">
      <c r="A16594" s="224"/>
      <c r="B16594" s="60"/>
      <c r="C16594" s="151"/>
      <c r="D16594" s="57"/>
      <c r="E16594" s="66"/>
      <c r="F16594" s="63"/>
      <c r="G16594" s="63"/>
      <c r="H16594" s="64"/>
      <c r="I16594" s="70"/>
    </row>
    <row r="16595" spans="1:9" hidden="1" x14ac:dyDescent="0.25">
      <c r="A16595" s="224"/>
      <c r="B16595" s="60"/>
      <c r="C16595" s="151"/>
      <c r="D16595" s="57"/>
      <c r="E16595" s="66"/>
      <c r="F16595" s="63"/>
      <c r="G16595" s="63"/>
      <c r="H16595" s="64"/>
      <c r="I16595" s="70"/>
    </row>
    <row r="16596" spans="1:9" hidden="1" x14ac:dyDescent="0.25">
      <c r="A16596" s="224"/>
      <c r="B16596" s="95"/>
      <c r="C16596" s="56"/>
      <c r="D16596" s="57"/>
      <c r="E16596" s="66"/>
      <c r="F16596" s="76"/>
      <c r="G16596" s="63"/>
      <c r="H16596" s="64"/>
      <c r="I16596" s="70"/>
    </row>
    <row r="16597" spans="1:9" hidden="1" x14ac:dyDescent="0.25">
      <c r="A16597" s="224"/>
      <c r="B16597" s="55"/>
      <c r="C16597" s="75"/>
      <c r="D16597" s="57"/>
      <c r="E16597" s="86"/>
      <c r="F16597" s="62"/>
      <c r="G16597" s="203"/>
      <c r="H16597" s="64"/>
      <c r="I16597" s="70"/>
    </row>
    <row r="16598" spans="1:9" hidden="1" x14ac:dyDescent="0.25">
      <c r="A16598" s="224"/>
      <c r="B16598" s="68"/>
      <c r="C16598" s="157"/>
      <c r="D16598" s="56"/>
      <c r="E16598" s="72"/>
      <c r="F16598" s="58"/>
      <c r="G16598" s="63"/>
      <c r="H16598" s="64"/>
      <c r="I16598" s="70"/>
    </row>
    <row r="16599" spans="1:9" hidden="1" x14ac:dyDescent="0.25">
      <c r="A16599" s="224"/>
      <c r="B16599" s="68"/>
      <c r="C16599" s="56"/>
      <c r="D16599" s="57"/>
      <c r="E16599" s="66"/>
      <c r="F16599" s="63"/>
      <c r="G16599" s="63"/>
      <c r="H16599" s="64"/>
      <c r="I16599" s="70"/>
    </row>
    <row r="16600" spans="1:9" hidden="1" x14ac:dyDescent="0.25">
      <c r="A16600" s="224"/>
      <c r="B16600" s="55"/>
      <c r="C16600" s="56"/>
      <c r="D16600" s="57"/>
      <c r="E16600" s="66"/>
      <c r="F16600" s="63"/>
      <c r="G16600" s="63"/>
      <c r="H16600" s="64"/>
      <c r="I16600" s="70"/>
    </row>
    <row r="16601" spans="1:9" hidden="1" x14ac:dyDescent="0.25">
      <c r="A16601" s="224"/>
      <c r="B16601" s="55"/>
      <c r="C16601" s="56"/>
      <c r="D16601" s="56"/>
      <c r="E16601" s="56"/>
      <c r="F16601" s="58"/>
      <c r="G16601" s="63"/>
      <c r="H16601" s="64"/>
      <c r="I16601" s="70"/>
    </row>
    <row r="16602" spans="1:9" hidden="1" x14ac:dyDescent="0.25">
      <c r="A16602" s="224"/>
      <c r="B16602" s="55"/>
      <c r="C16602" s="75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4"/>
      <c r="B16603" s="56"/>
      <c r="C16603" s="56"/>
      <c r="D16603" s="57"/>
      <c r="E16603" s="66"/>
      <c r="F16603" s="62"/>
      <c r="G16603" s="63"/>
      <c r="H16603" s="64"/>
      <c r="I16603" s="118"/>
    </row>
    <row r="16604" spans="1:9" hidden="1" x14ac:dyDescent="0.25">
      <c r="A16604" s="224"/>
      <c r="B16604" s="68"/>
      <c r="C16604" s="56"/>
      <c r="D16604" s="105"/>
      <c r="E16604" s="66"/>
      <c r="F16604" s="203"/>
      <c r="G16604" s="63"/>
      <c r="H16604" s="64"/>
      <c r="I16604" s="70"/>
    </row>
    <row r="16605" spans="1:9" hidden="1" x14ac:dyDescent="0.25">
      <c r="A16605" s="224"/>
      <c r="B16605" s="68"/>
      <c r="C16605" s="56"/>
      <c r="D16605" s="105"/>
      <c r="E16605" s="66"/>
      <c r="F16605" s="203"/>
      <c r="G16605" s="203"/>
      <c r="H16605" s="64"/>
      <c r="I16605" s="70"/>
    </row>
    <row r="16606" spans="1:9" hidden="1" x14ac:dyDescent="0.25">
      <c r="A16606" s="224"/>
      <c r="B16606" s="56"/>
      <c r="C16606" s="56"/>
      <c r="D16606" s="57"/>
      <c r="E16606" s="66"/>
      <c r="F16606" s="203"/>
      <c r="G16606" s="63"/>
      <c r="H16606" s="266"/>
      <c r="I16606" s="70"/>
    </row>
    <row r="16607" spans="1:9" hidden="1" x14ac:dyDescent="0.25">
      <c r="A16607" s="224"/>
      <c r="B16607" s="60"/>
      <c r="C16607" s="107"/>
      <c r="D16607" s="57"/>
      <c r="E16607" s="66"/>
      <c r="F16607" s="63"/>
      <c r="G16607" s="63"/>
      <c r="H16607" s="266"/>
      <c r="I16607" s="70"/>
    </row>
    <row r="16608" spans="1:9" hidden="1" x14ac:dyDescent="0.25">
      <c r="A16608" s="224"/>
      <c r="B16608" s="68"/>
      <c r="C16608" s="56"/>
      <c r="D16608" s="105"/>
      <c r="E16608" s="66"/>
      <c r="F16608" s="203"/>
      <c r="G16608" s="63"/>
      <c r="H16608" s="266"/>
      <c r="I16608" s="70"/>
    </row>
    <row r="16609" spans="1:9" hidden="1" x14ac:dyDescent="0.25">
      <c r="A16609" s="224"/>
      <c r="B16609" s="60"/>
      <c r="C16609" s="107"/>
      <c r="D16609" s="57"/>
      <c r="E16609" s="66"/>
      <c r="F16609" s="63"/>
      <c r="G16609" s="63"/>
      <c r="H16609" s="64"/>
      <c r="I16609" s="70"/>
    </row>
    <row r="16610" spans="1:9" hidden="1" x14ac:dyDescent="0.25">
      <c r="A16610" s="224"/>
      <c r="B16610" s="56"/>
      <c r="C16610" s="56"/>
      <c r="D16610" s="57"/>
      <c r="E16610" s="66"/>
      <c r="F16610" s="63"/>
      <c r="G16610" s="63"/>
      <c r="H16610" s="64"/>
      <c r="I16610" s="70"/>
    </row>
    <row r="16611" spans="1:9" hidden="1" x14ac:dyDescent="0.25">
      <c r="A16611" s="224"/>
      <c r="B16611" s="56"/>
      <c r="C16611" s="81"/>
      <c r="D16611" s="57"/>
      <c r="E16611" s="66"/>
      <c r="F16611" s="62"/>
      <c r="G16611" s="203"/>
      <c r="H16611" s="64"/>
      <c r="I16611" s="70"/>
    </row>
    <row r="16612" spans="1:9" hidden="1" x14ac:dyDescent="0.25">
      <c r="A16612" s="224"/>
      <c r="B16612" s="56"/>
      <c r="C16612" s="56"/>
      <c r="D16612" s="57"/>
      <c r="E16612" s="66"/>
      <c r="F16612" s="76"/>
      <c r="G16612" s="203"/>
      <c r="H16612" s="64"/>
      <c r="I16612" s="70"/>
    </row>
    <row r="16613" spans="1:9" hidden="1" x14ac:dyDescent="0.25">
      <c r="A16613" s="224"/>
      <c r="B16613" s="56"/>
      <c r="C16613" s="56"/>
      <c r="D16613" s="57"/>
      <c r="E16613" s="66"/>
      <c r="F16613" s="63"/>
      <c r="G16613" s="63"/>
      <c r="H16613" s="64"/>
      <c r="I16613" s="70"/>
    </row>
    <row r="16614" spans="1:9" hidden="1" x14ac:dyDescent="0.25">
      <c r="A16614" s="224"/>
      <c r="B16614" s="55"/>
      <c r="C16614" s="75"/>
      <c r="D16614" s="57"/>
      <c r="E16614" s="66"/>
      <c r="F16614" s="62"/>
      <c r="G16614" s="63"/>
      <c r="H16614" s="64"/>
      <c r="I16614" s="70"/>
    </row>
    <row r="16615" spans="1:9" hidden="1" x14ac:dyDescent="0.25">
      <c r="A16615" s="224"/>
      <c r="B16615" s="60"/>
      <c r="C16615" s="107"/>
      <c r="D16615" s="105"/>
      <c r="E16615" s="66"/>
      <c r="F16615" s="203"/>
      <c r="G16615" s="203"/>
      <c r="H16615" s="64"/>
      <c r="I16615" s="70"/>
    </row>
    <row r="16616" spans="1:9" hidden="1" x14ac:dyDescent="0.25">
      <c r="A16616" s="224"/>
      <c r="B16616" s="56"/>
      <c r="C16616" s="56"/>
      <c r="D16616" s="57"/>
      <c r="E16616" s="66"/>
      <c r="F16616" s="76"/>
      <c r="G16616" s="63"/>
      <c r="H16616" s="64"/>
      <c r="I16616" s="70"/>
    </row>
    <row r="16617" spans="1:9" hidden="1" x14ac:dyDescent="0.25">
      <c r="A16617" s="224"/>
      <c r="B16617" s="60"/>
      <c r="C16617" s="107"/>
      <c r="D16617" s="105"/>
      <c r="E16617" s="66"/>
      <c r="F16617" s="203"/>
      <c r="G16617" s="203"/>
      <c r="H16617" s="64"/>
      <c r="I16617" s="70"/>
    </row>
    <row r="16618" spans="1:9" hidden="1" x14ac:dyDescent="0.25">
      <c r="A16618" s="224"/>
      <c r="B16618" s="60"/>
      <c r="C16618" s="107"/>
      <c r="D16618" s="105"/>
      <c r="E16618" s="66"/>
      <c r="F16618" s="203"/>
      <c r="G16618" s="203"/>
      <c r="H16618" s="64"/>
      <c r="I16618" s="70"/>
    </row>
    <row r="16619" spans="1:9" hidden="1" x14ac:dyDescent="0.25">
      <c r="A16619" s="224"/>
      <c r="B16619" s="56"/>
      <c r="C16619" s="56"/>
      <c r="D16619" s="57"/>
      <c r="E16619" s="66"/>
      <c r="F16619" s="76"/>
      <c r="G16619" s="203"/>
      <c r="H16619" s="64"/>
      <c r="I16619" s="70"/>
    </row>
    <row r="16620" spans="1:9" hidden="1" x14ac:dyDescent="0.25">
      <c r="A16620" s="224"/>
      <c r="B16620" s="60"/>
      <c r="C16620" s="107"/>
      <c r="D16620" s="105"/>
      <c r="E16620" s="66"/>
      <c r="F16620" s="246"/>
      <c r="G16620" s="203"/>
      <c r="H16620" s="64"/>
      <c r="I16620" s="70"/>
    </row>
    <row r="16621" spans="1:9" hidden="1" x14ac:dyDescent="0.25">
      <c r="A16621" s="224"/>
      <c r="B16621" s="55"/>
      <c r="C16621" s="71"/>
      <c r="D16621" s="57"/>
      <c r="E16621" s="66"/>
      <c r="F16621" s="76"/>
      <c r="G16621" s="63"/>
      <c r="H16621" s="64"/>
      <c r="I16621" s="70"/>
    </row>
    <row r="16622" spans="1:9" hidden="1" x14ac:dyDescent="0.25">
      <c r="A16622" s="224"/>
      <c r="B16622" s="56"/>
      <c r="C16622" s="56"/>
      <c r="D16622" s="57"/>
      <c r="E16622" s="66"/>
      <c r="F16622" s="62"/>
      <c r="G16622" s="203"/>
      <c r="H16622" s="64"/>
      <c r="I16622" s="70"/>
    </row>
    <row r="16623" spans="1:9" hidden="1" x14ac:dyDescent="0.25">
      <c r="A16623" s="224"/>
      <c r="B16623" s="56"/>
      <c r="C16623" s="56"/>
      <c r="D16623" s="105"/>
      <c r="E16623" s="66"/>
      <c r="F16623" s="203"/>
      <c r="G16623" s="203"/>
      <c r="H16623" s="64"/>
      <c r="I16623" s="70"/>
    </row>
    <row r="16624" spans="1:9" hidden="1" x14ac:dyDescent="0.25">
      <c r="A16624" s="224"/>
      <c r="B16624" s="60"/>
      <c r="C16624" s="107"/>
      <c r="D16624" s="105"/>
      <c r="E16624" s="66"/>
      <c r="F16624" s="203"/>
      <c r="G16624" s="203"/>
      <c r="H16624" s="64"/>
      <c r="I16624" s="70"/>
    </row>
    <row r="16625" spans="1:9" hidden="1" x14ac:dyDescent="0.25">
      <c r="A16625" s="224"/>
      <c r="B16625" s="56"/>
      <c r="C16625" s="56"/>
      <c r="D16625" s="57"/>
      <c r="E16625" s="66"/>
      <c r="F16625" s="76"/>
      <c r="G16625" s="203"/>
      <c r="H16625" s="64"/>
      <c r="I16625" s="70"/>
    </row>
    <row r="16626" spans="1:9" hidden="1" x14ac:dyDescent="0.25">
      <c r="A16626" s="224"/>
      <c r="B16626" s="56"/>
      <c r="C16626" s="56"/>
      <c r="D16626" s="57"/>
      <c r="E16626" s="66"/>
      <c r="F16626" s="76"/>
      <c r="G16626" s="63"/>
      <c r="H16626" s="64"/>
      <c r="I16626" s="70"/>
    </row>
    <row r="16627" spans="1:9" hidden="1" x14ac:dyDescent="0.25">
      <c r="A16627" s="224"/>
      <c r="B16627" s="68"/>
      <c r="C16627" s="68"/>
      <c r="D16627" s="57"/>
      <c r="E16627" s="66"/>
      <c r="F16627" s="76"/>
      <c r="G16627" s="203"/>
      <c r="H16627" s="64"/>
      <c r="I16627" s="70"/>
    </row>
    <row r="16628" spans="1:9" hidden="1" x14ac:dyDescent="0.25">
      <c r="A16628" s="224"/>
      <c r="B16628" s="55"/>
      <c r="C16628" s="71"/>
      <c r="D16628" s="57"/>
      <c r="E16628" s="66"/>
      <c r="F16628" s="76"/>
      <c r="G16628" s="203"/>
      <c r="H16628" s="64"/>
      <c r="I16628" s="70"/>
    </row>
    <row r="16629" spans="1:9" hidden="1" x14ac:dyDescent="0.25">
      <c r="A16629" s="224"/>
      <c r="B16629" s="55"/>
      <c r="C16629" s="55"/>
      <c r="D16629" s="57"/>
      <c r="E16629" s="86"/>
      <c r="F16629" s="62"/>
      <c r="G16629" s="203"/>
      <c r="H16629" s="64"/>
      <c r="I16629" s="70"/>
    </row>
    <row r="16630" spans="1:9" hidden="1" x14ac:dyDescent="0.25">
      <c r="A16630" s="224"/>
      <c r="B16630" s="56"/>
      <c r="C16630" s="71"/>
      <c r="D16630" s="57"/>
      <c r="E16630" s="66"/>
      <c r="F16630" s="63"/>
      <c r="G16630" s="63"/>
      <c r="H16630" s="64"/>
      <c r="I16630" s="70"/>
    </row>
    <row r="16631" spans="1:9" hidden="1" x14ac:dyDescent="0.25">
      <c r="A16631" s="224"/>
      <c r="B16631" s="56"/>
      <c r="C16631" s="56"/>
      <c r="D16631" s="57"/>
      <c r="E16631" s="66"/>
      <c r="F16631" s="76"/>
      <c r="G16631" s="63"/>
      <c r="H16631" s="64"/>
      <c r="I16631" s="70"/>
    </row>
    <row r="16632" spans="1:9" hidden="1" x14ac:dyDescent="0.25">
      <c r="A16632" s="224"/>
      <c r="B16632" s="55"/>
      <c r="C16632" s="56"/>
      <c r="D16632" s="56"/>
      <c r="E16632" s="56"/>
      <c r="F16632" s="58"/>
      <c r="G16632" s="63"/>
      <c r="H16632" s="64"/>
      <c r="I16632" s="70"/>
    </row>
    <row r="16633" spans="1:9" hidden="1" x14ac:dyDescent="0.25">
      <c r="A16633" s="224"/>
      <c r="B16633" s="56"/>
      <c r="C16633" s="75"/>
      <c r="D16633" s="57"/>
      <c r="E16633" s="86"/>
      <c r="F16633" s="62"/>
      <c r="G16633" s="203"/>
      <c r="H16633" s="64"/>
      <c r="I16633" s="70"/>
    </row>
    <row r="16634" spans="1:9" hidden="1" x14ac:dyDescent="0.25">
      <c r="A16634" s="224"/>
      <c r="B16634" s="56"/>
      <c r="C16634" s="56"/>
      <c r="D16634" s="57"/>
      <c r="E16634" s="66"/>
      <c r="F16634" s="62"/>
      <c r="G16634" s="63"/>
      <c r="H16634" s="64"/>
      <c r="I16634" s="70"/>
    </row>
    <row r="16635" spans="1:9" hidden="1" x14ac:dyDescent="0.25">
      <c r="A16635" s="224"/>
      <c r="B16635" s="55"/>
      <c r="C16635" s="72"/>
      <c r="D16635" s="57"/>
      <c r="E16635" s="66"/>
      <c r="F16635" s="63"/>
      <c r="G16635" s="63"/>
      <c r="H16635" s="64"/>
      <c r="I16635" s="70"/>
    </row>
    <row r="16636" spans="1:9" hidden="1" x14ac:dyDescent="0.25">
      <c r="A16636" s="224"/>
      <c r="B16636" s="55"/>
      <c r="C16636" s="56"/>
      <c r="D16636" s="57"/>
      <c r="E16636" s="66"/>
      <c r="F16636" s="62"/>
      <c r="G16636" s="63"/>
      <c r="H16636" s="64"/>
      <c r="I16636" s="70"/>
    </row>
    <row r="16637" spans="1:9" hidden="1" x14ac:dyDescent="0.25">
      <c r="A16637" s="224"/>
      <c r="B16637" s="56"/>
      <c r="C16637" s="56"/>
      <c r="D16637" s="57"/>
      <c r="E16637" s="66"/>
      <c r="F16637" s="63"/>
      <c r="G16637" s="63"/>
      <c r="H16637" s="64"/>
      <c r="I16637" s="70"/>
    </row>
    <row r="16638" spans="1:9" hidden="1" x14ac:dyDescent="0.25">
      <c r="A16638" s="224"/>
      <c r="B16638" s="56"/>
      <c r="C16638" s="56"/>
      <c r="D16638" s="56"/>
      <c r="E16638" s="56"/>
      <c r="F16638" s="58"/>
      <c r="G16638" s="63"/>
      <c r="H16638" s="64"/>
      <c r="I16638" s="70"/>
    </row>
    <row r="16639" spans="1:9" hidden="1" x14ac:dyDescent="0.25">
      <c r="A16639" s="224"/>
      <c r="B16639" s="55"/>
      <c r="C16639" s="56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4"/>
      <c r="B16640" s="56"/>
      <c r="C16640" s="56"/>
      <c r="D16640" s="57"/>
      <c r="E16640" s="66"/>
      <c r="F16640" s="76"/>
      <c r="G16640" s="63"/>
      <c r="H16640" s="64"/>
      <c r="I16640" s="70"/>
    </row>
    <row r="16641" spans="1:9" hidden="1" x14ac:dyDescent="0.25">
      <c r="A16641" s="224"/>
      <c r="B16641" s="56"/>
      <c r="C16641" s="56"/>
      <c r="D16641" s="57"/>
      <c r="E16641" s="66"/>
      <c r="F16641" s="62"/>
      <c r="G16641" s="63"/>
      <c r="H16641" s="64"/>
      <c r="I16641" s="70"/>
    </row>
    <row r="16642" spans="1:9" hidden="1" x14ac:dyDescent="0.25">
      <c r="A16642" s="224"/>
      <c r="B16642" s="55"/>
      <c r="C16642" s="56"/>
      <c r="D16642" s="105"/>
      <c r="E16642" s="66"/>
      <c r="F16642" s="203"/>
      <c r="G16642" s="63"/>
      <c r="H16642" s="64"/>
      <c r="I16642" s="70"/>
    </row>
    <row r="16643" spans="1:9" hidden="1" x14ac:dyDescent="0.25">
      <c r="A16643" s="224"/>
      <c r="B16643" s="56"/>
      <c r="C16643" s="56"/>
      <c r="D16643" s="105"/>
      <c r="E16643" s="66"/>
      <c r="F16643" s="203"/>
      <c r="G16643" s="203"/>
      <c r="H16643" s="64"/>
      <c r="I16643" s="70"/>
    </row>
    <row r="16644" spans="1:9" hidden="1" x14ac:dyDescent="0.25">
      <c r="A16644" s="224"/>
      <c r="B16644" s="71"/>
      <c r="C16644" s="56"/>
      <c r="D16644" s="57"/>
      <c r="E16644" s="66"/>
      <c r="F16644" s="203"/>
      <c r="G16644" s="63"/>
      <c r="H16644" s="64"/>
      <c r="I16644" s="70"/>
    </row>
    <row r="16645" spans="1:9" hidden="1" x14ac:dyDescent="0.25">
      <c r="A16645" s="224"/>
      <c r="B16645" s="55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4"/>
      <c r="B16646" s="249"/>
      <c r="C16646" s="56"/>
      <c r="D16646" s="105"/>
      <c r="E16646" s="66"/>
      <c r="F16646" s="203"/>
      <c r="G16646" s="63"/>
      <c r="H16646" s="64"/>
      <c r="I16646" s="70"/>
    </row>
    <row r="16647" spans="1:9" hidden="1" x14ac:dyDescent="0.25">
      <c r="A16647" s="224"/>
      <c r="B16647" s="249"/>
      <c r="C16647" s="71"/>
      <c r="D16647" s="57"/>
      <c r="E16647" s="66"/>
      <c r="F16647" s="63"/>
      <c r="G16647" s="63"/>
      <c r="H16647" s="64"/>
      <c r="I16647" s="70"/>
    </row>
    <row r="16648" spans="1:9" hidden="1" x14ac:dyDescent="0.25">
      <c r="A16648" s="224"/>
      <c r="B16648" s="68"/>
      <c r="C16648" s="74"/>
      <c r="D16648" s="57"/>
      <c r="E16648" s="66"/>
      <c r="F16648" s="63"/>
      <c r="G16648" s="63"/>
      <c r="H16648" s="64"/>
      <c r="I16648" s="70"/>
    </row>
    <row r="16649" spans="1:9" hidden="1" x14ac:dyDescent="0.25">
      <c r="A16649" s="224"/>
      <c r="B16649" s="60"/>
      <c r="C16649" s="107"/>
      <c r="D16649" s="105"/>
      <c r="E16649" s="66"/>
      <c r="F16649" s="203"/>
      <c r="G16649" s="63"/>
      <c r="H16649" s="64"/>
      <c r="I16649" s="70"/>
    </row>
    <row r="16650" spans="1:9" hidden="1" x14ac:dyDescent="0.25">
      <c r="A16650" s="224"/>
      <c r="B16650" s="56"/>
      <c r="C16650" s="56"/>
      <c r="D16650" s="57"/>
      <c r="E16650" s="66"/>
      <c r="F16650" s="76"/>
      <c r="G16650" s="203"/>
      <c r="H16650" s="64"/>
      <c r="I16650" s="70"/>
    </row>
    <row r="16651" spans="1:9" hidden="1" x14ac:dyDescent="0.25">
      <c r="A16651" s="224"/>
      <c r="B16651" s="60"/>
      <c r="C16651" s="107"/>
      <c r="D16651" s="105"/>
      <c r="E16651" s="66"/>
      <c r="F16651" s="203"/>
      <c r="G16651" s="63"/>
      <c r="H16651" s="64"/>
      <c r="I16651" s="70"/>
    </row>
    <row r="16652" spans="1:9" hidden="1" x14ac:dyDescent="0.25">
      <c r="A16652" s="224"/>
      <c r="B16652" s="68"/>
      <c r="C16652" s="107"/>
      <c r="D16652" s="105"/>
      <c r="E16652" s="66"/>
      <c r="F16652" s="203"/>
      <c r="G16652" s="203"/>
      <c r="H16652" s="64"/>
      <c r="I16652" s="70"/>
    </row>
    <row r="16653" spans="1:9" hidden="1" x14ac:dyDescent="0.25">
      <c r="A16653" s="224"/>
      <c r="B16653" s="68"/>
      <c r="C16653" s="107"/>
      <c r="D16653" s="105"/>
      <c r="E16653" s="66"/>
      <c r="F16653" s="203"/>
      <c r="G16653" s="203"/>
      <c r="H16653" s="64"/>
      <c r="I16653" s="70"/>
    </row>
    <row r="16654" spans="1:9" hidden="1" x14ac:dyDescent="0.25">
      <c r="A16654" s="224"/>
      <c r="B16654" s="68"/>
      <c r="C16654" s="56"/>
      <c r="D16654" s="57"/>
      <c r="E16654" s="66"/>
      <c r="F16654" s="203"/>
      <c r="G16654" s="203"/>
      <c r="H16654" s="64"/>
      <c r="I16654" s="70"/>
    </row>
    <row r="16655" spans="1:9" hidden="1" x14ac:dyDescent="0.25">
      <c r="A16655" s="224"/>
      <c r="B16655" s="68"/>
      <c r="C16655" s="107"/>
      <c r="D16655" s="105"/>
      <c r="E16655" s="66"/>
      <c r="F16655" s="203"/>
      <c r="G16655" s="203"/>
      <c r="H16655" s="64"/>
      <c r="I16655" s="70"/>
    </row>
    <row r="16656" spans="1:9" hidden="1" x14ac:dyDescent="0.25">
      <c r="A16656" s="224"/>
      <c r="B16656" s="68"/>
      <c r="C16656" s="71"/>
      <c r="D16656" s="57"/>
      <c r="E16656" s="66"/>
      <c r="F16656" s="203"/>
      <c r="G16656" s="63"/>
      <c r="H16656" s="64"/>
      <c r="I16656" s="70"/>
    </row>
    <row r="16657" spans="1:9" hidden="1" x14ac:dyDescent="0.25">
      <c r="A16657" s="224"/>
      <c r="B16657" s="68"/>
      <c r="C16657" s="56"/>
      <c r="D16657" s="57"/>
      <c r="E16657" s="66"/>
      <c r="F16657" s="203"/>
      <c r="G16657" s="203"/>
      <c r="H16657" s="64"/>
      <c r="I16657" s="70"/>
    </row>
    <row r="16658" spans="1:9" hidden="1" x14ac:dyDescent="0.25">
      <c r="A16658" s="224"/>
      <c r="B16658" s="56"/>
      <c r="C16658" s="56"/>
      <c r="D16658" s="105"/>
      <c r="E16658" s="66"/>
      <c r="F16658" s="203"/>
      <c r="G16658" s="203"/>
      <c r="H16658" s="64"/>
      <c r="I16658" s="70"/>
    </row>
    <row r="16659" spans="1:9" hidden="1" x14ac:dyDescent="0.25">
      <c r="A16659" s="224"/>
      <c r="B16659" s="56"/>
      <c r="C16659" s="107"/>
      <c r="D16659" s="105"/>
      <c r="E16659" s="66"/>
      <c r="F16659" s="203"/>
      <c r="G16659" s="203"/>
      <c r="H16659" s="64"/>
      <c r="I16659" s="70"/>
    </row>
    <row r="16660" spans="1:9" hidden="1" x14ac:dyDescent="0.25">
      <c r="A16660" s="224"/>
      <c r="B16660" s="68"/>
      <c r="C16660" s="72"/>
      <c r="D16660" s="57"/>
      <c r="E16660" s="66"/>
      <c r="F16660" s="76"/>
      <c r="G16660" s="203"/>
      <c r="H16660" s="64"/>
      <c r="I16660" s="70"/>
    </row>
    <row r="16661" spans="1:9" hidden="1" x14ac:dyDescent="0.25">
      <c r="A16661" s="224"/>
      <c r="B16661" s="56"/>
      <c r="C16661" s="56"/>
      <c r="D16661" s="57"/>
      <c r="E16661" s="66"/>
      <c r="F16661" s="76"/>
      <c r="G16661" s="63"/>
      <c r="H16661" s="64"/>
      <c r="I16661" s="70"/>
    </row>
    <row r="16662" spans="1:9" hidden="1" x14ac:dyDescent="0.25">
      <c r="A16662" s="224"/>
      <c r="B16662" s="60"/>
      <c r="C16662" s="151"/>
      <c r="D16662" s="57"/>
      <c r="E16662" s="66"/>
      <c r="F16662" s="76"/>
      <c r="G16662" s="203"/>
      <c r="H16662" s="64"/>
      <c r="I16662" s="70"/>
    </row>
    <row r="16663" spans="1:9" hidden="1" x14ac:dyDescent="0.25">
      <c r="A16663" s="224"/>
      <c r="B16663" s="56"/>
      <c r="C16663" s="56"/>
      <c r="D16663" s="57"/>
      <c r="E16663" s="66"/>
      <c r="F16663" s="76"/>
      <c r="G16663" s="203"/>
      <c r="H16663" s="64"/>
      <c r="I16663" s="70"/>
    </row>
    <row r="16664" spans="1:9" hidden="1" x14ac:dyDescent="0.25">
      <c r="A16664" s="224"/>
      <c r="B16664" s="55"/>
      <c r="C16664" s="75"/>
      <c r="D16664" s="57"/>
      <c r="E16664" s="86"/>
      <c r="F16664" s="62"/>
      <c r="G16664" s="203"/>
      <c r="H16664" s="64"/>
      <c r="I16664" s="70"/>
    </row>
    <row r="16665" spans="1:9" hidden="1" x14ac:dyDescent="0.25">
      <c r="A16665" s="224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4"/>
      <c r="B16666" s="56"/>
      <c r="C16666" s="56"/>
      <c r="D16666" s="57"/>
      <c r="E16666" s="66"/>
      <c r="F16666" s="76"/>
      <c r="G16666" s="63"/>
      <c r="H16666" s="64"/>
      <c r="I16666" s="70"/>
    </row>
    <row r="16667" spans="1:9" hidden="1" x14ac:dyDescent="0.25">
      <c r="A16667" s="224"/>
      <c r="B16667" s="56"/>
      <c r="C16667" s="56"/>
      <c r="D16667" s="57"/>
      <c r="E16667" s="66"/>
      <c r="F16667" s="76"/>
      <c r="G16667" s="63"/>
      <c r="H16667" s="64"/>
      <c r="I16667" s="70"/>
    </row>
    <row r="16668" spans="1:9" hidden="1" x14ac:dyDescent="0.25">
      <c r="A16668" s="224"/>
      <c r="B16668" s="60"/>
      <c r="C16668" s="151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4"/>
      <c r="B16669" s="55"/>
      <c r="C16669" s="56"/>
      <c r="D16669" s="56"/>
      <c r="E16669" s="56"/>
      <c r="F16669" s="58"/>
      <c r="G16669" s="63"/>
      <c r="H16669" s="64"/>
      <c r="I16669" s="70"/>
    </row>
    <row r="16670" spans="1:9" hidden="1" x14ac:dyDescent="0.25">
      <c r="A16670" s="224"/>
      <c r="B16670" s="60"/>
      <c r="C16670" s="107"/>
      <c r="D16670" s="105"/>
      <c r="E16670" s="66"/>
      <c r="F16670" s="203"/>
      <c r="G16670" s="203"/>
      <c r="H16670" s="64"/>
      <c r="I16670" s="70"/>
    </row>
    <row r="16671" spans="1:9" hidden="1" x14ac:dyDescent="0.25">
      <c r="A16671" s="224"/>
      <c r="B16671" s="60"/>
      <c r="C16671" s="107"/>
      <c r="D16671" s="105"/>
      <c r="E16671" s="66"/>
      <c r="F16671" s="203"/>
      <c r="G16671" s="63"/>
      <c r="H16671" s="64"/>
      <c r="I16671" s="70"/>
    </row>
    <row r="16672" spans="1:9" hidden="1" x14ac:dyDescent="0.25">
      <c r="A16672" s="224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4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4"/>
      <c r="B16674" s="56"/>
      <c r="C16674" s="56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4"/>
      <c r="B16675" s="60"/>
      <c r="C16675" s="151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4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4"/>
      <c r="B16677" s="71"/>
      <c r="C16677" s="75"/>
      <c r="D16677" s="57"/>
      <c r="E16677" s="66"/>
      <c r="F16677" s="62"/>
      <c r="G16677" s="63"/>
      <c r="H16677" s="64"/>
      <c r="I16677" s="70"/>
    </row>
    <row r="16678" spans="1:9" hidden="1" x14ac:dyDescent="0.25">
      <c r="A16678" s="224"/>
      <c r="B16678" s="56"/>
      <c r="C16678" s="107"/>
      <c r="D16678" s="105"/>
      <c r="E16678" s="66"/>
      <c r="F16678" s="203"/>
      <c r="G16678" s="63"/>
      <c r="H16678" s="64"/>
      <c r="I16678" s="70"/>
    </row>
    <row r="16679" spans="1:9" hidden="1" x14ac:dyDescent="0.25">
      <c r="A16679" s="224"/>
      <c r="B16679" s="56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4"/>
      <c r="B16680" s="68"/>
      <c r="C16680" s="65"/>
      <c r="D16680" s="105"/>
      <c r="E16680" s="66"/>
      <c r="F16680" s="203"/>
      <c r="G16680" s="63"/>
      <c r="H16680" s="64"/>
      <c r="I16680" s="70"/>
    </row>
    <row r="16681" spans="1:9" hidden="1" x14ac:dyDescent="0.25">
      <c r="A16681" s="224"/>
      <c r="B16681" s="68"/>
      <c r="C16681" s="65"/>
      <c r="D16681" s="105"/>
      <c r="E16681" s="66"/>
      <c r="F16681" s="203"/>
      <c r="G16681" s="203"/>
      <c r="H16681" s="64"/>
      <c r="I16681" s="70"/>
    </row>
    <row r="16682" spans="1:9" hidden="1" x14ac:dyDescent="0.25">
      <c r="A16682" s="224"/>
      <c r="B16682" s="55"/>
      <c r="C16682" s="56"/>
      <c r="D16682" s="57"/>
      <c r="E16682" s="66"/>
      <c r="F16682" s="62"/>
      <c r="G16682" s="203"/>
      <c r="H16682" s="64"/>
      <c r="I16682" s="70"/>
    </row>
    <row r="16683" spans="1:9" hidden="1" x14ac:dyDescent="0.25">
      <c r="A16683" s="224"/>
      <c r="B16683" s="55"/>
      <c r="C16683" s="71"/>
      <c r="D16683" s="57"/>
      <c r="E16683" s="66"/>
      <c r="F16683" s="76"/>
      <c r="G16683" s="203"/>
      <c r="H16683" s="64"/>
      <c r="I16683" s="70"/>
    </row>
    <row r="16684" spans="1:9" hidden="1" x14ac:dyDescent="0.25">
      <c r="A16684" s="224"/>
      <c r="B16684" s="60"/>
      <c r="C16684" s="194"/>
      <c r="D16684" s="57"/>
      <c r="E16684" s="66"/>
      <c r="F16684" s="63"/>
      <c r="G16684" s="203"/>
      <c r="H16684" s="64"/>
      <c r="I16684" s="70"/>
    </row>
    <row r="16685" spans="1:9" hidden="1" x14ac:dyDescent="0.25">
      <c r="A16685" s="224"/>
      <c r="B16685" s="68"/>
      <c r="C16685" s="65"/>
      <c r="D16685" s="57"/>
      <c r="E16685" s="66"/>
      <c r="F16685" s="203"/>
      <c r="G16685" s="63"/>
      <c r="H16685" s="64"/>
      <c r="I16685" s="70"/>
    </row>
    <row r="16686" spans="1:9" hidden="1" x14ac:dyDescent="0.25">
      <c r="A16686" s="224"/>
      <c r="B16686" s="68"/>
      <c r="C16686" s="65"/>
      <c r="D16686" s="57"/>
      <c r="E16686" s="66"/>
      <c r="F16686" s="203"/>
      <c r="G16686" s="203"/>
      <c r="H16686" s="64"/>
      <c r="I16686" s="70"/>
    </row>
    <row r="16687" spans="1:9" hidden="1" x14ac:dyDescent="0.25">
      <c r="A16687" s="224"/>
      <c r="B16687" s="68"/>
      <c r="C16687" s="56"/>
      <c r="D16687" s="105"/>
      <c r="E16687" s="66"/>
      <c r="F16687" s="203"/>
      <c r="G16687" s="203"/>
      <c r="H16687" s="64"/>
      <c r="I16687" s="70"/>
    </row>
    <row r="16688" spans="1:9" hidden="1" x14ac:dyDescent="0.25">
      <c r="A16688" s="224"/>
      <c r="B16688" s="68"/>
      <c r="C16688" s="56"/>
      <c r="D16688" s="105"/>
      <c r="E16688" s="66"/>
      <c r="F16688" s="203"/>
      <c r="G16688" s="203"/>
      <c r="H16688" s="64"/>
      <c r="I16688" s="70"/>
    </row>
    <row r="16689" spans="1:9" hidden="1" x14ac:dyDescent="0.25">
      <c r="A16689" s="224"/>
      <c r="B16689" s="56"/>
      <c r="C16689" s="56"/>
      <c r="D16689" s="57"/>
      <c r="E16689" s="66"/>
      <c r="F16689" s="76"/>
      <c r="G16689" s="203"/>
      <c r="H16689" s="64"/>
      <c r="I16689" s="70"/>
    </row>
    <row r="16690" spans="1:9" hidden="1" x14ac:dyDescent="0.25">
      <c r="A16690" s="224"/>
      <c r="B16690" s="60"/>
      <c r="C16690" s="107"/>
      <c r="D16690" s="105"/>
      <c r="E16690" s="66"/>
      <c r="F16690" s="203"/>
      <c r="G16690" s="63"/>
      <c r="H16690" s="64"/>
      <c r="I16690" s="70"/>
    </row>
    <row r="16691" spans="1:9" hidden="1" x14ac:dyDescent="0.25">
      <c r="A16691" s="224"/>
      <c r="B16691" s="60"/>
      <c r="C16691" s="71"/>
      <c r="D16691" s="57"/>
      <c r="E16691" s="66"/>
      <c r="F16691" s="63"/>
      <c r="G16691" s="63"/>
      <c r="H16691" s="64"/>
      <c r="I16691" s="70"/>
    </row>
    <row r="16692" spans="1:9" hidden="1" x14ac:dyDescent="0.25">
      <c r="A16692" s="224"/>
      <c r="B16692" s="60"/>
      <c r="C16692" s="107"/>
      <c r="D16692" s="105"/>
      <c r="E16692" s="66"/>
      <c r="F16692" s="203"/>
      <c r="G16692" s="63"/>
      <c r="H16692" s="64"/>
      <c r="I16692" s="70"/>
    </row>
    <row r="16693" spans="1:9" hidden="1" x14ac:dyDescent="0.25">
      <c r="A16693" s="224"/>
      <c r="B16693" s="56"/>
      <c r="C16693" s="56"/>
      <c r="D16693" s="57"/>
      <c r="E16693" s="66"/>
      <c r="F16693" s="76"/>
      <c r="G16693" s="203"/>
      <c r="H16693" s="64"/>
      <c r="I16693" s="70"/>
    </row>
    <row r="16694" spans="1:9" hidden="1" x14ac:dyDescent="0.25">
      <c r="A16694" s="224"/>
      <c r="B16694" s="56"/>
      <c r="C16694" s="56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4"/>
      <c r="B16695" s="55"/>
      <c r="C16695" s="72"/>
      <c r="D16695" s="57"/>
      <c r="E16695" s="66"/>
      <c r="F16695" s="63"/>
      <c r="G16695" s="63"/>
      <c r="H16695" s="64"/>
      <c r="I16695" s="70"/>
    </row>
    <row r="16696" spans="1:9" hidden="1" x14ac:dyDescent="0.25">
      <c r="A16696" s="224"/>
      <c r="B16696" s="56"/>
      <c r="C16696" s="56"/>
      <c r="D16696" s="56"/>
      <c r="E16696" s="56"/>
      <c r="F16696" s="58"/>
      <c r="G16696" s="63"/>
      <c r="H16696" s="64"/>
      <c r="I16696" s="70"/>
    </row>
    <row r="16697" spans="1:9" hidden="1" x14ac:dyDescent="0.25">
      <c r="A16697" s="224"/>
      <c r="B16697" s="56"/>
      <c r="C16697" s="56"/>
      <c r="D16697" s="57"/>
      <c r="E16697" s="66"/>
      <c r="F16697" s="76"/>
      <c r="G16697" s="63"/>
      <c r="H16697" s="64"/>
      <c r="I16697" s="70"/>
    </row>
    <row r="16698" spans="1:9" hidden="1" x14ac:dyDescent="0.25">
      <c r="A16698" s="224"/>
      <c r="B16698" s="60"/>
      <c r="C16698" s="107"/>
      <c r="D16698" s="105"/>
      <c r="E16698" s="66"/>
      <c r="F16698" s="203"/>
      <c r="G16698" s="63"/>
      <c r="H16698" s="64"/>
      <c r="I16698" s="70"/>
    </row>
    <row r="16699" spans="1:9" hidden="1" x14ac:dyDescent="0.25">
      <c r="A16699" s="224"/>
      <c r="B16699" s="56"/>
      <c r="C16699" s="56"/>
      <c r="D16699" s="57"/>
      <c r="E16699" s="66"/>
      <c r="F16699" s="63"/>
      <c r="G16699" s="63"/>
      <c r="H16699" s="64"/>
      <c r="I16699" s="70"/>
    </row>
    <row r="16700" spans="1:9" hidden="1" x14ac:dyDescent="0.25">
      <c r="A16700" s="224"/>
      <c r="B16700" s="55"/>
      <c r="C16700" s="75"/>
      <c r="D16700" s="56"/>
      <c r="E16700" s="56"/>
      <c r="F16700" s="58"/>
      <c r="G16700" s="63"/>
      <c r="H16700" s="64"/>
      <c r="I16700" s="70"/>
    </row>
    <row r="16701" spans="1:9" hidden="1" x14ac:dyDescent="0.25">
      <c r="A16701" s="224"/>
      <c r="B16701" s="56"/>
      <c r="C16701" s="56"/>
      <c r="D16701" s="57"/>
      <c r="E16701" s="66"/>
      <c r="F16701" s="76"/>
      <c r="G16701" s="63"/>
      <c r="H16701" s="64"/>
      <c r="I16701" s="70"/>
    </row>
    <row r="16702" spans="1:9" hidden="1" x14ac:dyDescent="0.25">
      <c r="A16702" s="224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4"/>
      <c r="B16703" s="56"/>
      <c r="C16703" s="81"/>
      <c r="D16703" s="57"/>
      <c r="E16703" s="66"/>
      <c r="F16703" s="63"/>
      <c r="G16703" s="63"/>
      <c r="H16703" s="64"/>
      <c r="I16703" s="70"/>
    </row>
    <row r="16704" spans="1:9" hidden="1" x14ac:dyDescent="0.25">
      <c r="A16704" s="224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4"/>
      <c r="B16705" s="56"/>
      <c r="C16705" s="56"/>
      <c r="D16705" s="57"/>
      <c r="E16705" s="66"/>
      <c r="F16705" s="76"/>
      <c r="G16705" s="63"/>
      <c r="H16705" s="64"/>
      <c r="I16705" s="70"/>
    </row>
    <row r="16706" spans="1:9" hidden="1" x14ac:dyDescent="0.25">
      <c r="A16706" s="224"/>
      <c r="B16706" s="55"/>
      <c r="C16706" s="72"/>
      <c r="D16706" s="57"/>
      <c r="E16706" s="66"/>
      <c r="F16706" s="63"/>
      <c r="G16706" s="63"/>
      <c r="H16706" s="64"/>
      <c r="I16706" s="70"/>
    </row>
    <row r="16707" spans="1:9" hidden="1" x14ac:dyDescent="0.25">
      <c r="A16707" s="224"/>
      <c r="B16707" s="56"/>
      <c r="C16707" s="56"/>
      <c r="D16707" s="57"/>
      <c r="E16707" s="66"/>
      <c r="F16707" s="76"/>
      <c r="G16707" s="63"/>
      <c r="H16707" s="64"/>
      <c r="I16707" s="70"/>
    </row>
    <row r="16708" spans="1:9" hidden="1" x14ac:dyDescent="0.25">
      <c r="A16708" s="224"/>
      <c r="B16708" s="55"/>
      <c r="C16708" s="56"/>
      <c r="D16708" s="57"/>
      <c r="E16708" s="66"/>
      <c r="F16708" s="76"/>
      <c r="G16708" s="63"/>
      <c r="H16708" s="64"/>
      <c r="I16708" s="70"/>
    </row>
    <row r="16709" spans="1:9" hidden="1" x14ac:dyDescent="0.25">
      <c r="A16709" s="224"/>
      <c r="B16709" s="56"/>
      <c r="C16709" s="56"/>
      <c r="D16709" s="57"/>
      <c r="E16709" s="66"/>
      <c r="F16709" s="59"/>
      <c r="G16709" s="63"/>
      <c r="H16709" s="64"/>
      <c r="I16709" s="70"/>
    </row>
    <row r="16710" spans="1:9" hidden="1" x14ac:dyDescent="0.25">
      <c r="A16710" s="224"/>
      <c r="B16710" s="55"/>
      <c r="C16710" s="56"/>
      <c r="D16710" s="56"/>
      <c r="E16710" s="56"/>
      <c r="F16710" s="58"/>
      <c r="G16710" s="63"/>
      <c r="H16710" s="64"/>
      <c r="I16710" s="70"/>
    </row>
    <row r="16711" spans="1:9" hidden="1" x14ac:dyDescent="0.25">
      <c r="A16711" s="224"/>
      <c r="B16711" s="56"/>
      <c r="C16711" s="56"/>
      <c r="D16711" s="57"/>
      <c r="E16711" s="66"/>
      <c r="F16711" s="203"/>
      <c r="G16711" s="63"/>
      <c r="H16711" s="64"/>
      <c r="I16711" s="70"/>
    </row>
    <row r="16712" spans="1:9" hidden="1" x14ac:dyDescent="0.25">
      <c r="A16712" s="224"/>
      <c r="B16712" s="55"/>
      <c r="C16712" s="75"/>
      <c r="D16712" s="57"/>
      <c r="E16712" s="86"/>
      <c r="F16712" s="62"/>
      <c r="G16712" s="203"/>
      <c r="H16712" s="64"/>
      <c r="I16712" s="70"/>
    </row>
    <row r="16713" spans="1:9" hidden="1" x14ac:dyDescent="0.25">
      <c r="A16713" s="224"/>
      <c r="B16713" s="68"/>
      <c r="C16713" s="75"/>
      <c r="D16713" s="56"/>
      <c r="E16713" s="72"/>
      <c r="F16713" s="58"/>
      <c r="G16713" s="63"/>
      <c r="H16713" s="64"/>
      <c r="I16713" s="70"/>
    </row>
    <row r="16714" spans="1:9" hidden="1" x14ac:dyDescent="0.25">
      <c r="A16714" s="224"/>
      <c r="B16714" s="68"/>
      <c r="C16714" s="75"/>
      <c r="D16714" s="57"/>
      <c r="E16714" s="66"/>
      <c r="F16714" s="63"/>
      <c r="G16714" s="63"/>
      <c r="H16714" s="64"/>
      <c r="I16714" s="70"/>
    </row>
    <row r="16715" spans="1:9" hidden="1" x14ac:dyDescent="0.25">
      <c r="A16715" s="224"/>
      <c r="B16715" s="55"/>
      <c r="C16715" s="75"/>
      <c r="D16715" s="57"/>
      <c r="E16715" s="66"/>
      <c r="F16715" s="63"/>
      <c r="G16715" s="63"/>
      <c r="H16715" s="64"/>
      <c r="I16715" s="70"/>
    </row>
    <row r="16716" spans="1:9" hidden="1" x14ac:dyDescent="0.25">
      <c r="A16716" s="224"/>
      <c r="B16716" s="56"/>
      <c r="C16716" s="56"/>
      <c r="D16716" s="57"/>
      <c r="E16716" s="66"/>
      <c r="F16716" s="203"/>
      <c r="G16716" s="63"/>
      <c r="H16716" s="64"/>
      <c r="I16716" s="70"/>
    </row>
    <row r="16717" spans="1:9" hidden="1" x14ac:dyDescent="0.25">
      <c r="A16717" s="224"/>
      <c r="B16717" s="55"/>
      <c r="C16717" s="56"/>
      <c r="D16717" s="57"/>
      <c r="E16717" s="66"/>
      <c r="F16717" s="76"/>
      <c r="G16717" s="63"/>
      <c r="H16717" s="64"/>
      <c r="I16717" s="272"/>
    </row>
    <row r="16718" spans="1:9" hidden="1" x14ac:dyDescent="0.25">
      <c r="A16718" s="224"/>
      <c r="B16718" s="55"/>
      <c r="C16718" s="56"/>
      <c r="D16718" s="57"/>
      <c r="E16718" s="66"/>
      <c r="F16718" s="76"/>
      <c r="G16718" s="63"/>
      <c r="H16718" s="543"/>
      <c r="I16718" s="56"/>
    </row>
    <row r="16719" spans="1:9" hidden="1" x14ac:dyDescent="0.25">
      <c r="A16719" s="224"/>
      <c r="B16719" s="56"/>
      <c r="C16719" s="56"/>
      <c r="D16719" s="57"/>
      <c r="E16719" s="66"/>
      <c r="F16719" s="62"/>
      <c r="G16719" s="63"/>
      <c r="H16719" s="543"/>
      <c r="I16719" s="56"/>
    </row>
    <row r="16720" spans="1:9" hidden="1" x14ac:dyDescent="0.25">
      <c r="A16720" s="224"/>
      <c r="B16720" s="56"/>
      <c r="C16720" s="56"/>
      <c r="D16720" s="56"/>
      <c r="E16720" s="56"/>
      <c r="F16720" s="58"/>
      <c r="G16720" s="203"/>
      <c r="H16720" s="64"/>
      <c r="I16720" s="70"/>
    </row>
    <row r="16721" spans="1:9" hidden="1" x14ac:dyDescent="0.25">
      <c r="A16721" s="224"/>
      <c r="B16721" s="56"/>
      <c r="C16721" s="56"/>
      <c r="D16721" s="57"/>
      <c r="E16721" s="66"/>
      <c r="F16721" s="76"/>
      <c r="G16721" s="63"/>
      <c r="H16721" s="106"/>
      <c r="I16721" s="70"/>
    </row>
    <row r="16722" spans="1:9" hidden="1" x14ac:dyDescent="0.25">
      <c r="A16722" s="224"/>
      <c r="B16722" s="56"/>
      <c r="C16722" s="75"/>
      <c r="D16722" s="105"/>
      <c r="E16722" s="66"/>
      <c r="F16722" s="203"/>
      <c r="G16722" s="63"/>
      <c r="H16722" s="64"/>
      <c r="I16722" s="70"/>
    </row>
    <row r="16723" spans="1:9" hidden="1" x14ac:dyDescent="0.25">
      <c r="A16723" s="224"/>
      <c r="B16723" s="60"/>
      <c r="C16723" s="151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4"/>
      <c r="B16724" s="55"/>
      <c r="C16724" s="75"/>
      <c r="D16724" s="105"/>
      <c r="E16724" s="66"/>
      <c r="F16724" s="62"/>
      <c r="G16724" s="63"/>
      <c r="H16724" s="64"/>
      <c r="I16724" s="70"/>
    </row>
    <row r="16725" spans="1:9" hidden="1" x14ac:dyDescent="0.25">
      <c r="A16725" s="224"/>
      <c r="B16725" s="56"/>
      <c r="C16725" s="75"/>
      <c r="D16725" s="105"/>
      <c r="E16725" s="66"/>
      <c r="F16725" s="62"/>
      <c r="G16725" s="203"/>
      <c r="H16725" s="64"/>
      <c r="I16725" s="70"/>
    </row>
    <row r="16726" spans="1:9" hidden="1" x14ac:dyDescent="0.25">
      <c r="A16726" s="224"/>
      <c r="B16726" s="68"/>
      <c r="C16726" s="68"/>
      <c r="D16726" s="57"/>
      <c r="E16726" s="66"/>
      <c r="F16726" s="62"/>
      <c r="G16726" s="203"/>
      <c r="H16726" s="64"/>
      <c r="I16726" s="70"/>
    </row>
    <row r="16727" spans="1:9" hidden="1" x14ac:dyDescent="0.25">
      <c r="A16727" s="224"/>
      <c r="B16727" s="56"/>
      <c r="C16727" s="56"/>
      <c r="D16727" s="57"/>
      <c r="E16727" s="66"/>
      <c r="F16727" s="76"/>
      <c r="G16727" s="203"/>
      <c r="H16727" s="64"/>
      <c r="I16727" s="70"/>
    </row>
    <row r="16728" spans="1:9" hidden="1" x14ac:dyDescent="0.25">
      <c r="A16728" s="224"/>
      <c r="B16728" s="55"/>
      <c r="C16728" s="56"/>
      <c r="D16728" s="57"/>
      <c r="E16728" s="66"/>
      <c r="F16728" s="63"/>
      <c r="G16728" s="203"/>
      <c r="H16728" s="64"/>
      <c r="I16728" s="70"/>
    </row>
    <row r="16729" spans="1:9" hidden="1" x14ac:dyDescent="0.25">
      <c r="A16729" s="224"/>
      <c r="B16729" s="55"/>
      <c r="C16729" s="71"/>
      <c r="D16729" s="57"/>
      <c r="E16729" s="66"/>
      <c r="F16729" s="76"/>
      <c r="G16729" s="63"/>
      <c r="H16729" s="64"/>
      <c r="I16729" s="70"/>
    </row>
    <row r="16730" spans="1:9" hidden="1" x14ac:dyDescent="0.25">
      <c r="A16730" s="224"/>
      <c r="B16730" s="60"/>
      <c r="C16730" s="107"/>
      <c r="D16730" s="105"/>
      <c r="E16730" s="66"/>
      <c r="F16730" s="203"/>
      <c r="G16730" s="63"/>
      <c r="H16730" s="64"/>
      <c r="I16730" s="70"/>
    </row>
    <row r="16731" spans="1:9" hidden="1" x14ac:dyDescent="0.25">
      <c r="A16731" s="224"/>
      <c r="B16731" s="56"/>
      <c r="C16731" s="56"/>
      <c r="D16731" s="57"/>
      <c r="E16731" s="66"/>
      <c r="F16731" s="76"/>
      <c r="G16731" s="63"/>
      <c r="H16731" s="64"/>
      <c r="I16731" s="70"/>
    </row>
    <row r="16732" spans="1:9" hidden="1" x14ac:dyDescent="0.25">
      <c r="A16732" s="224"/>
      <c r="B16732" s="56"/>
      <c r="C16732" s="56"/>
      <c r="D16732" s="57"/>
      <c r="E16732" s="66"/>
      <c r="F16732" s="76"/>
      <c r="G16732" s="63"/>
      <c r="H16732" s="64"/>
      <c r="I16732" s="70"/>
    </row>
    <row r="16733" spans="1:9" hidden="1" x14ac:dyDescent="0.25">
      <c r="A16733" s="224"/>
      <c r="B16733" s="56"/>
      <c r="C16733" s="56"/>
      <c r="D16733" s="57"/>
      <c r="E16733" s="66"/>
      <c r="F16733" s="76"/>
      <c r="G16733" s="63"/>
      <c r="H16733" s="64"/>
      <c r="I16733" s="70"/>
    </row>
    <row r="16734" spans="1:9" hidden="1" x14ac:dyDescent="0.25">
      <c r="A16734" s="224"/>
      <c r="B16734" s="56"/>
      <c r="C16734" s="56"/>
      <c r="D16734" s="105"/>
      <c r="E16734" s="66"/>
      <c r="F16734" s="203"/>
      <c r="G16734" s="63"/>
      <c r="H16734" s="64"/>
      <c r="I16734" s="70"/>
    </row>
    <row r="16735" spans="1:9" hidden="1" x14ac:dyDescent="0.25">
      <c r="A16735" s="224"/>
      <c r="B16735" s="55"/>
      <c r="C16735" s="72"/>
      <c r="D16735" s="57"/>
      <c r="E16735" s="66"/>
      <c r="F16735" s="76"/>
      <c r="G16735" s="63"/>
      <c r="H16735" s="64"/>
      <c r="I16735" s="70"/>
    </row>
    <row r="16736" spans="1:9" hidden="1" x14ac:dyDescent="0.25">
      <c r="A16736" s="224"/>
      <c r="B16736" s="56"/>
      <c r="C16736" s="72"/>
      <c r="D16736" s="57"/>
      <c r="E16736" s="66"/>
      <c r="F16736" s="63"/>
      <c r="G16736" s="63"/>
      <c r="H16736" s="64"/>
      <c r="I16736" s="70"/>
    </row>
    <row r="16737" spans="1:9" hidden="1" x14ac:dyDescent="0.25">
      <c r="A16737" s="224"/>
      <c r="B16737" s="56"/>
      <c r="C16737" s="56"/>
      <c r="D16737" s="56"/>
      <c r="E16737" s="56"/>
      <c r="F16737" s="58"/>
      <c r="G16737" s="63"/>
      <c r="H16737" s="64"/>
      <c r="I16737" s="70"/>
    </row>
    <row r="16738" spans="1:9" hidden="1" x14ac:dyDescent="0.25">
      <c r="A16738" s="224"/>
      <c r="B16738" s="56"/>
      <c r="C16738" s="56"/>
      <c r="D16738" s="57"/>
      <c r="E16738" s="66"/>
      <c r="F16738" s="58"/>
      <c r="G16738" s="63"/>
      <c r="H16738" s="64"/>
      <c r="I16738" s="70"/>
    </row>
    <row r="16739" spans="1:9" hidden="1" x14ac:dyDescent="0.25">
      <c r="A16739" s="224"/>
      <c r="B16739" s="68"/>
      <c r="C16739" s="72"/>
      <c r="D16739" s="105"/>
      <c r="E16739" s="66"/>
      <c r="F16739" s="203"/>
      <c r="G16739" s="63"/>
      <c r="H16739" s="64"/>
      <c r="I16739" s="70"/>
    </row>
    <row r="16740" spans="1:9" hidden="1" x14ac:dyDescent="0.25">
      <c r="A16740" s="224"/>
      <c r="B16740" s="56"/>
      <c r="C16740" s="56"/>
      <c r="D16740" s="57"/>
      <c r="E16740" s="66"/>
      <c r="F16740" s="63"/>
      <c r="G16740" s="63"/>
      <c r="H16740" s="64"/>
      <c r="I16740" s="70"/>
    </row>
    <row r="16741" spans="1:9" hidden="1" x14ac:dyDescent="0.25">
      <c r="A16741" s="224"/>
      <c r="B16741" s="68"/>
      <c r="C16741" s="75"/>
      <c r="D16741" s="57"/>
      <c r="E16741" s="66"/>
      <c r="F16741" s="63"/>
      <c r="G16741" s="63"/>
      <c r="H16741" s="64"/>
      <c r="I16741" s="70"/>
    </row>
    <row r="16742" spans="1:9" hidden="1" x14ac:dyDescent="0.25">
      <c r="A16742" s="224"/>
      <c r="B16742" s="55"/>
      <c r="C16742" s="75"/>
      <c r="D16742" s="57"/>
      <c r="E16742" s="66"/>
      <c r="F16742" s="63"/>
      <c r="G16742" s="63"/>
      <c r="H16742" s="64"/>
      <c r="I16742" s="70"/>
    </row>
    <row r="16743" spans="1:9" hidden="1" x14ac:dyDescent="0.25">
      <c r="A16743" s="224"/>
      <c r="B16743" s="60"/>
      <c r="C16743" s="107"/>
      <c r="D16743" s="105"/>
      <c r="E16743" s="66"/>
      <c r="F16743" s="203"/>
      <c r="G16743" s="63"/>
      <c r="H16743" s="64"/>
      <c r="I16743" s="70"/>
    </row>
    <row r="16744" spans="1:9" hidden="1" x14ac:dyDescent="0.25">
      <c r="A16744" s="224"/>
      <c r="B16744" s="56"/>
      <c r="C16744" s="71"/>
      <c r="D16744" s="57"/>
      <c r="E16744" s="66"/>
      <c r="F16744" s="62"/>
      <c r="G16744" s="203"/>
      <c r="H16744" s="64"/>
      <c r="I16744" s="70"/>
    </row>
    <row r="16745" spans="1:9" hidden="1" x14ac:dyDescent="0.25">
      <c r="A16745" s="224"/>
      <c r="B16745" s="55"/>
      <c r="C16745" s="75"/>
      <c r="D16745" s="57"/>
      <c r="E16745" s="86"/>
      <c r="F16745" s="62"/>
      <c r="G16745" s="63"/>
      <c r="H16745" s="64"/>
      <c r="I16745" s="70"/>
    </row>
    <row r="16746" spans="1:9" hidden="1" x14ac:dyDescent="0.25">
      <c r="A16746" s="224"/>
      <c r="B16746" s="56"/>
      <c r="C16746" s="56"/>
      <c r="D16746" s="57"/>
      <c r="E16746" s="66"/>
      <c r="F16746" s="63"/>
      <c r="G16746" s="63"/>
      <c r="H16746" s="64"/>
      <c r="I16746" s="70"/>
    </row>
    <row r="16747" spans="1:9" hidden="1" x14ac:dyDescent="0.25">
      <c r="A16747" s="224"/>
      <c r="B16747" s="56"/>
      <c r="C16747" s="56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4"/>
      <c r="B16748" s="55"/>
      <c r="C16748" s="75"/>
      <c r="D16748" s="57"/>
      <c r="E16748" s="66"/>
      <c r="F16748" s="63"/>
      <c r="G16748" s="63"/>
      <c r="H16748" s="64"/>
      <c r="I16748" s="70"/>
    </row>
    <row r="16749" spans="1:9" hidden="1" x14ac:dyDescent="0.25">
      <c r="A16749" s="224"/>
      <c r="B16749" s="60"/>
      <c r="C16749" s="151"/>
      <c r="D16749" s="57"/>
      <c r="E16749" s="66"/>
      <c r="F16749" s="76"/>
      <c r="G16749" s="63"/>
      <c r="H16749" s="64"/>
      <c r="I16749" s="70"/>
    </row>
    <row r="16750" spans="1:9" hidden="1" x14ac:dyDescent="0.25">
      <c r="A16750" s="224"/>
      <c r="B16750" s="60"/>
      <c r="C16750" s="107"/>
      <c r="D16750" s="57"/>
      <c r="E16750" s="66"/>
      <c r="F16750" s="76"/>
      <c r="G16750" s="63"/>
      <c r="H16750" s="64"/>
      <c r="I16750" s="70"/>
    </row>
    <row r="16751" spans="1:9" hidden="1" x14ac:dyDescent="0.25">
      <c r="A16751" s="224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4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4"/>
      <c r="B16753" s="56"/>
      <c r="C16753" s="56"/>
      <c r="D16753" s="57"/>
      <c r="E16753" s="66"/>
      <c r="F16753" s="59"/>
      <c r="G16753" s="63"/>
      <c r="H16753" s="64"/>
      <c r="I16753" s="70"/>
    </row>
    <row r="16754" spans="1:9" hidden="1" x14ac:dyDescent="0.25">
      <c r="A16754" s="224"/>
      <c r="B16754" s="56"/>
      <c r="C16754" s="56"/>
      <c r="D16754" s="56"/>
      <c r="E16754" s="56"/>
      <c r="F16754" s="58"/>
      <c r="G16754" s="63"/>
      <c r="H16754" s="64"/>
      <c r="I16754" s="70"/>
    </row>
    <row r="16755" spans="1:9" hidden="1" x14ac:dyDescent="0.25">
      <c r="A16755" s="224"/>
      <c r="B16755" s="56"/>
      <c r="C16755" s="56"/>
      <c r="D16755" s="57"/>
      <c r="E16755" s="86"/>
      <c r="F16755" s="62"/>
      <c r="G16755" s="203"/>
      <c r="H16755" s="64"/>
      <c r="I16755" s="70"/>
    </row>
    <row r="16756" spans="1:9" hidden="1" x14ac:dyDescent="0.25">
      <c r="A16756" s="224"/>
      <c r="B16756" s="56"/>
      <c r="C16756" s="56"/>
      <c r="D16756" s="57"/>
      <c r="E16756" s="66"/>
      <c r="F16756" s="76"/>
      <c r="G16756" s="63"/>
      <c r="H16756" s="64"/>
      <c r="I16756" s="70"/>
    </row>
    <row r="16757" spans="1:9" hidden="1" x14ac:dyDescent="0.25">
      <c r="A16757" s="224"/>
      <c r="B16757" s="55"/>
      <c r="C16757" s="72"/>
      <c r="D16757" s="57"/>
      <c r="E16757" s="66"/>
      <c r="F16757" s="63"/>
      <c r="G16757" s="63"/>
      <c r="H16757" s="64"/>
      <c r="I16757" s="70"/>
    </row>
    <row r="16758" spans="1:9" hidden="1" x14ac:dyDescent="0.25">
      <c r="A16758" s="224"/>
      <c r="B16758" s="55"/>
      <c r="C16758" s="56"/>
      <c r="D16758" s="56"/>
      <c r="E16758" s="56"/>
      <c r="F16758" s="58"/>
      <c r="G16758" s="63"/>
      <c r="H16758" s="64"/>
      <c r="I16758" s="70"/>
    </row>
    <row r="16759" spans="1:9" hidden="1" x14ac:dyDescent="0.25">
      <c r="A16759" s="224"/>
      <c r="B16759" s="68"/>
      <c r="C16759" s="56"/>
      <c r="D16759" s="105"/>
      <c r="E16759" s="66"/>
      <c r="F16759" s="203"/>
      <c r="G16759" s="63"/>
      <c r="H16759" s="64"/>
      <c r="I16759" s="70"/>
    </row>
    <row r="16760" spans="1:9" hidden="1" x14ac:dyDescent="0.25">
      <c r="A16760" s="224"/>
      <c r="B16760" s="68"/>
      <c r="C16760" s="56"/>
      <c r="D16760" s="105"/>
      <c r="E16760" s="66"/>
      <c r="F16760" s="203"/>
      <c r="G16760" s="203"/>
      <c r="H16760" s="64"/>
      <c r="I16760" s="70"/>
    </row>
    <row r="16761" spans="1:9" hidden="1" x14ac:dyDescent="0.25">
      <c r="A16761" s="224"/>
      <c r="B16761" s="68"/>
      <c r="C16761" s="56"/>
      <c r="D16761" s="105"/>
      <c r="E16761" s="66"/>
      <c r="F16761" s="203"/>
      <c r="G16761" s="203"/>
      <c r="H16761" s="64"/>
      <c r="I16761" s="70"/>
    </row>
    <row r="16762" spans="1:9" hidden="1" x14ac:dyDescent="0.25">
      <c r="A16762" s="224"/>
      <c r="B16762" s="68"/>
      <c r="C16762" s="56"/>
      <c r="D16762" s="105"/>
      <c r="E16762" s="66"/>
      <c r="F16762" s="203"/>
      <c r="G16762" s="203"/>
      <c r="H16762" s="64"/>
      <c r="I16762" s="70"/>
    </row>
    <row r="16763" spans="1:9" hidden="1" x14ac:dyDescent="0.25">
      <c r="A16763" s="224"/>
      <c r="B16763" s="68"/>
      <c r="C16763" s="56"/>
      <c r="D16763" s="105"/>
      <c r="E16763" s="66"/>
      <c r="F16763" s="203"/>
      <c r="G16763" s="203"/>
      <c r="H16763" s="64"/>
      <c r="I16763" s="70"/>
    </row>
    <row r="16764" spans="1:9" hidden="1" x14ac:dyDescent="0.25">
      <c r="A16764" s="224"/>
      <c r="B16764" s="68"/>
      <c r="C16764" s="56"/>
      <c r="D16764" s="105"/>
      <c r="E16764" s="66"/>
      <c r="F16764" s="203"/>
      <c r="G16764" s="203"/>
      <c r="H16764" s="64"/>
      <c r="I16764" s="70"/>
    </row>
    <row r="16765" spans="1:9" hidden="1" x14ac:dyDescent="0.25">
      <c r="A16765" s="224"/>
      <c r="B16765" s="56"/>
      <c r="C16765" s="56"/>
      <c r="D16765" s="56"/>
      <c r="E16765" s="56"/>
      <c r="F16765" s="56"/>
      <c r="G16765" s="203"/>
      <c r="H16765" s="64"/>
      <c r="I16765" s="56"/>
    </row>
    <row r="16766" spans="1:9" hidden="1" x14ac:dyDescent="0.25">
      <c r="A16766" s="224"/>
      <c r="B16766" s="55"/>
      <c r="C16766" s="72"/>
      <c r="D16766" s="56"/>
      <c r="E16766" s="56"/>
      <c r="F16766" s="56"/>
      <c r="G16766" s="203"/>
      <c r="H16766" s="64"/>
      <c r="I16766" s="56"/>
    </row>
    <row r="16767" spans="1:9" hidden="1" x14ac:dyDescent="0.25">
      <c r="A16767" s="224"/>
      <c r="B16767" s="55"/>
      <c r="C16767" s="72"/>
      <c r="D16767" s="56"/>
      <c r="E16767" s="56"/>
      <c r="F16767" s="56"/>
      <c r="G16767" s="203"/>
      <c r="H16767" s="106"/>
      <c r="I16767" s="56"/>
    </row>
    <row r="16768" spans="1:9" hidden="1" x14ac:dyDescent="0.25">
      <c r="A16768" s="224"/>
      <c r="B16768" s="56"/>
      <c r="C16768" s="56"/>
      <c r="D16768" s="56"/>
      <c r="E16768" s="56"/>
      <c r="F16768" s="56"/>
      <c r="G16768" s="203"/>
      <c r="H16768" s="106"/>
      <c r="I16768" s="56"/>
    </row>
    <row r="16769" spans="1:9" hidden="1" x14ac:dyDescent="0.25">
      <c r="A16769" s="224"/>
      <c r="B16769" s="71"/>
      <c r="C16769" s="56"/>
      <c r="D16769" s="57"/>
      <c r="E16769" s="71"/>
      <c r="F16769" s="203"/>
      <c r="G16769" s="203"/>
      <c r="H16769" s="106"/>
      <c r="I16769" s="56"/>
    </row>
    <row r="16770" spans="1:9" hidden="1" x14ac:dyDescent="0.25">
      <c r="A16770" s="224"/>
      <c r="B16770" s="56"/>
      <c r="C16770" s="56"/>
      <c r="D16770" s="56"/>
      <c r="E16770" s="56"/>
      <c r="F16770" s="56"/>
      <c r="G16770" s="203"/>
      <c r="H16770" s="106"/>
      <c r="I16770" s="70"/>
    </row>
    <row r="16771" spans="1:9" hidden="1" x14ac:dyDescent="0.25">
      <c r="A16771" s="224"/>
      <c r="B16771" s="56"/>
      <c r="C16771" s="56"/>
      <c r="D16771" s="57"/>
      <c r="E16771" s="66"/>
      <c r="F16771" s="76"/>
      <c r="G16771" s="63"/>
      <c r="H16771" s="106"/>
      <c r="I16771" s="70"/>
    </row>
    <row r="16772" spans="1:9" hidden="1" x14ac:dyDescent="0.25">
      <c r="A16772" s="224"/>
      <c r="B16772" s="56"/>
      <c r="C16772" s="75"/>
      <c r="D16772" s="105"/>
      <c r="E16772" s="66"/>
      <c r="F16772" s="203"/>
      <c r="G16772" s="63"/>
      <c r="H16772" s="64"/>
      <c r="I16772" s="70"/>
    </row>
    <row r="16773" spans="1:9" hidden="1" x14ac:dyDescent="0.25">
      <c r="A16773" s="224"/>
      <c r="B16773" s="65"/>
      <c r="C16773" s="56"/>
      <c r="D16773" s="57"/>
      <c r="E16773" s="86"/>
      <c r="F16773" s="207"/>
      <c r="G16773" s="63"/>
      <c r="H16773" s="64"/>
      <c r="I16773" s="70"/>
    </row>
    <row r="16774" spans="1:9" hidden="1" x14ac:dyDescent="0.25">
      <c r="A16774" s="224"/>
      <c r="B16774" s="56"/>
      <c r="C16774" s="56"/>
      <c r="D16774" s="105"/>
      <c r="E16774" s="66"/>
      <c r="F16774" s="203"/>
      <c r="G16774" s="63"/>
      <c r="H16774" s="64"/>
      <c r="I16774" s="70"/>
    </row>
    <row r="16775" spans="1:9" hidden="1" x14ac:dyDescent="0.25">
      <c r="A16775" s="224"/>
      <c r="B16775" s="68"/>
      <c r="C16775" s="56"/>
      <c r="D16775" s="57"/>
      <c r="E16775" s="66"/>
      <c r="F16775" s="62"/>
      <c r="G16775" s="203"/>
      <c r="H16775" s="64"/>
      <c r="I16775" s="70"/>
    </row>
    <row r="16776" spans="1:9" hidden="1" x14ac:dyDescent="0.25">
      <c r="A16776" s="224"/>
      <c r="B16776" s="55"/>
      <c r="C16776" s="71"/>
      <c r="D16776" s="57"/>
      <c r="E16776" s="66"/>
      <c r="F16776" s="76"/>
      <c r="G16776" s="63"/>
      <c r="H16776" s="64"/>
      <c r="I16776" s="70"/>
    </row>
    <row r="16777" spans="1:9" hidden="1" x14ac:dyDescent="0.25">
      <c r="A16777" s="224"/>
      <c r="B16777" s="56"/>
      <c r="C16777" s="56"/>
      <c r="D16777" s="57"/>
      <c r="E16777" s="66"/>
      <c r="F16777" s="76"/>
      <c r="G16777" s="63"/>
      <c r="H16777" s="64"/>
      <c r="I16777" s="70"/>
    </row>
    <row r="16778" spans="1:9" hidden="1" x14ac:dyDescent="0.25">
      <c r="A16778" s="224"/>
      <c r="B16778" s="55"/>
      <c r="C16778" s="56"/>
      <c r="D16778" s="57"/>
      <c r="E16778" s="66"/>
      <c r="F16778" s="63"/>
      <c r="G16778" s="203"/>
      <c r="H16778" s="64"/>
      <c r="I16778" s="70"/>
    </row>
    <row r="16779" spans="1:9" hidden="1" x14ac:dyDescent="0.25">
      <c r="A16779" s="224"/>
      <c r="B16779" s="60"/>
      <c r="C16779" s="107"/>
      <c r="D16779" s="105"/>
      <c r="E16779" s="66"/>
      <c r="F16779" s="203"/>
      <c r="G16779" s="63"/>
      <c r="H16779" s="64"/>
      <c r="I16779" s="70"/>
    </row>
    <row r="16780" spans="1:9" hidden="1" x14ac:dyDescent="0.25">
      <c r="A16780" s="224"/>
      <c r="B16780" s="56"/>
      <c r="C16780" s="56"/>
      <c r="D16780" s="57"/>
      <c r="E16780" s="66"/>
      <c r="F16780" s="76"/>
      <c r="G16780" s="63"/>
      <c r="H16780" s="64"/>
      <c r="I16780" s="70"/>
    </row>
    <row r="16781" spans="1:9" hidden="1" x14ac:dyDescent="0.25">
      <c r="A16781" s="224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4"/>
      <c r="B16782" s="60"/>
      <c r="C16782" s="151"/>
      <c r="D16782" s="57"/>
      <c r="E16782" s="66"/>
      <c r="F16782" s="76"/>
      <c r="G16782" s="63"/>
      <c r="H16782" s="64"/>
      <c r="I16782" s="70"/>
    </row>
    <row r="16783" spans="1:9" hidden="1" x14ac:dyDescent="0.25">
      <c r="A16783" s="224"/>
      <c r="B16783" s="56"/>
      <c r="C16783" s="56"/>
      <c r="D16783" s="105"/>
      <c r="E16783" s="66"/>
      <c r="F16783" s="203"/>
      <c r="G16783" s="63"/>
      <c r="H16783" s="64"/>
      <c r="I16783" s="70"/>
    </row>
    <row r="16784" spans="1:9" hidden="1" x14ac:dyDescent="0.25">
      <c r="A16784" s="224"/>
      <c r="B16784" s="56"/>
      <c r="C16784" s="81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4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4"/>
      <c r="B16786" s="55"/>
      <c r="C16786" s="74"/>
      <c r="D16786" s="57"/>
      <c r="E16786" s="66"/>
      <c r="F16786" s="58"/>
      <c r="G16786" s="63"/>
      <c r="H16786" s="64"/>
      <c r="I16786" s="70"/>
    </row>
    <row r="16787" spans="1:9" hidden="1" x14ac:dyDescent="0.25">
      <c r="A16787" s="224"/>
      <c r="B16787" s="55"/>
      <c r="C16787" s="75"/>
      <c r="D16787" s="105"/>
      <c r="E16787" s="66"/>
      <c r="F16787" s="203"/>
      <c r="G16787" s="63"/>
      <c r="H16787" s="64"/>
      <c r="I16787" s="70"/>
    </row>
    <row r="16788" spans="1:9" hidden="1" x14ac:dyDescent="0.25">
      <c r="A16788" s="224"/>
      <c r="B16788" s="56"/>
      <c r="C16788" s="75"/>
      <c r="D16788" s="57"/>
      <c r="E16788" s="66"/>
      <c r="F16788" s="63"/>
      <c r="G16788" s="63"/>
      <c r="H16788" s="64"/>
      <c r="I16788" s="70"/>
    </row>
    <row r="16789" spans="1:9" hidden="1" x14ac:dyDescent="0.25">
      <c r="A16789" s="224"/>
      <c r="B16789" s="55"/>
      <c r="C16789" s="56"/>
      <c r="D16789" s="57"/>
      <c r="E16789" s="66"/>
      <c r="F16789" s="63"/>
      <c r="G16789" s="63"/>
      <c r="H16789" s="64"/>
      <c r="I16789" s="70"/>
    </row>
    <row r="16790" spans="1:9" hidden="1" x14ac:dyDescent="0.25">
      <c r="A16790" s="224"/>
      <c r="B16790" s="56"/>
      <c r="C16790" s="56"/>
      <c r="D16790" s="57"/>
      <c r="E16790" s="66"/>
      <c r="F16790" s="62"/>
      <c r="G16790" s="63"/>
      <c r="H16790" s="64"/>
      <c r="I16790" s="70"/>
    </row>
    <row r="16791" spans="1:9" hidden="1" x14ac:dyDescent="0.25">
      <c r="A16791" s="224"/>
      <c r="B16791" s="55"/>
      <c r="C16791" s="75"/>
      <c r="D16791" s="57"/>
      <c r="E16791" s="86"/>
      <c r="F16791" s="62"/>
      <c r="G16791" s="203"/>
      <c r="H16791" s="64"/>
      <c r="I16791" s="70"/>
    </row>
    <row r="16792" spans="1:9" hidden="1" x14ac:dyDescent="0.25">
      <c r="A16792" s="224"/>
      <c r="B16792" s="68"/>
      <c r="C16792" s="75"/>
      <c r="D16792" s="56"/>
      <c r="E16792" s="72"/>
      <c r="F16792" s="58"/>
      <c r="G16792" s="63"/>
      <c r="H16792" s="64"/>
      <c r="I16792" s="70"/>
    </row>
    <row r="16793" spans="1:9" hidden="1" x14ac:dyDescent="0.25">
      <c r="A16793" s="224"/>
      <c r="B16793" s="68"/>
      <c r="C16793" s="75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4"/>
      <c r="B16794" s="56"/>
      <c r="C16794" s="56"/>
      <c r="D16794" s="57"/>
      <c r="E16794" s="66"/>
      <c r="F16794" s="76"/>
      <c r="G16794" s="63"/>
      <c r="H16794" s="64"/>
      <c r="I16794" s="70"/>
    </row>
    <row r="16795" spans="1:9" hidden="1" x14ac:dyDescent="0.25">
      <c r="A16795" s="224"/>
      <c r="B16795" s="60"/>
      <c r="C16795" s="107"/>
      <c r="D16795" s="105"/>
      <c r="E16795" s="66"/>
      <c r="F16795" s="203"/>
      <c r="G16795" s="63"/>
      <c r="H16795" s="64"/>
      <c r="I16795" s="70"/>
    </row>
    <row r="16796" spans="1:9" hidden="1" x14ac:dyDescent="0.25">
      <c r="A16796" s="224"/>
      <c r="B16796" s="55"/>
      <c r="C16796" s="56"/>
      <c r="D16796" s="56"/>
      <c r="E16796" s="56"/>
      <c r="F16796" s="58"/>
      <c r="G16796" s="63"/>
      <c r="H16796" s="64"/>
      <c r="I16796" s="70"/>
    </row>
    <row r="16797" spans="1:9" hidden="1" x14ac:dyDescent="0.25">
      <c r="A16797" s="224"/>
      <c r="B16797" s="60"/>
      <c r="C16797" s="107"/>
      <c r="D16797" s="105"/>
      <c r="E16797" s="66"/>
      <c r="F16797" s="203"/>
      <c r="G16797" s="63"/>
      <c r="H16797" s="64"/>
      <c r="I16797" s="70"/>
    </row>
    <row r="16798" spans="1:9" hidden="1" x14ac:dyDescent="0.25">
      <c r="A16798" s="224"/>
      <c r="B16798" s="55"/>
      <c r="C16798" s="56"/>
      <c r="D16798" s="57"/>
      <c r="E16798" s="66"/>
      <c r="F16798" s="63"/>
      <c r="G16798" s="63"/>
      <c r="H16798" s="64"/>
      <c r="I16798" s="70"/>
    </row>
    <row r="16799" spans="1:9" hidden="1" x14ac:dyDescent="0.25">
      <c r="A16799" s="224"/>
      <c r="B16799" s="56"/>
      <c r="C16799" s="81"/>
      <c r="D16799" s="105"/>
      <c r="E16799" s="66"/>
      <c r="F16799" s="203"/>
      <c r="G16799" s="63"/>
      <c r="H16799" s="64"/>
      <c r="I16799" s="70"/>
    </row>
    <row r="16800" spans="1:9" hidden="1" x14ac:dyDescent="0.25">
      <c r="A16800" s="224"/>
      <c r="B16800" s="56"/>
      <c r="C16800" s="56"/>
      <c r="D16800" s="105"/>
      <c r="E16800" s="66"/>
      <c r="F16800" s="203"/>
      <c r="G16800" s="63"/>
      <c r="H16800" s="64"/>
      <c r="I16800" s="70"/>
    </row>
    <row r="16801" spans="1:9" hidden="1" x14ac:dyDescent="0.25">
      <c r="A16801" s="224"/>
      <c r="B16801" s="56"/>
      <c r="C16801" s="56"/>
      <c r="D16801" s="105"/>
      <c r="E16801" s="66"/>
      <c r="F16801" s="203"/>
      <c r="G16801" s="63"/>
      <c r="H16801" s="64"/>
      <c r="I16801" s="70"/>
    </row>
    <row r="16802" spans="1:9" hidden="1" x14ac:dyDescent="0.25">
      <c r="A16802" s="224"/>
      <c r="B16802" s="55"/>
      <c r="C16802" s="75"/>
      <c r="D16802" s="105"/>
      <c r="E16802" s="66"/>
      <c r="F16802" s="203"/>
      <c r="G16802" s="63"/>
      <c r="H16802" s="64"/>
      <c r="I16802" s="70"/>
    </row>
    <row r="16803" spans="1:9" hidden="1" x14ac:dyDescent="0.25">
      <c r="A16803" s="224"/>
      <c r="B16803" s="56"/>
      <c r="C16803" s="56"/>
      <c r="D16803" s="105"/>
      <c r="E16803" s="66"/>
      <c r="F16803" s="203"/>
      <c r="G16803" s="63"/>
      <c r="H16803" s="64"/>
      <c r="I16803" s="70"/>
    </row>
    <row r="16804" spans="1:9" hidden="1" x14ac:dyDescent="0.25">
      <c r="A16804" s="224"/>
      <c r="B16804" s="60"/>
      <c r="C16804" s="151"/>
      <c r="D16804" s="57"/>
      <c r="E16804" s="66"/>
      <c r="F16804" s="76"/>
      <c r="G16804" s="63"/>
      <c r="H16804" s="64"/>
      <c r="I16804" s="70"/>
    </row>
    <row r="16805" spans="1:9" hidden="1" x14ac:dyDescent="0.25">
      <c r="A16805" s="224"/>
      <c r="B16805" s="60"/>
      <c r="C16805" s="107"/>
      <c r="D16805" s="105"/>
      <c r="E16805" s="66"/>
      <c r="F16805" s="203"/>
      <c r="G16805" s="203"/>
      <c r="H16805" s="64"/>
      <c r="I16805" s="70"/>
    </row>
    <row r="16806" spans="1:9" hidden="1" x14ac:dyDescent="0.25">
      <c r="A16806" s="224"/>
      <c r="B16806" s="56"/>
      <c r="C16806" s="56"/>
      <c r="D16806" s="105"/>
      <c r="E16806" s="66"/>
      <c r="F16806" s="203"/>
      <c r="G16806" s="63"/>
      <c r="H16806" s="64"/>
      <c r="I16806" s="70"/>
    </row>
    <row r="16807" spans="1:9" hidden="1" x14ac:dyDescent="0.25">
      <c r="A16807" s="224"/>
      <c r="B16807" s="68"/>
      <c r="C16807" s="56"/>
      <c r="D16807" s="57"/>
      <c r="E16807" s="66"/>
      <c r="F16807" s="63"/>
      <c r="G16807" s="203"/>
      <c r="H16807" s="64"/>
      <c r="I16807" s="70"/>
    </row>
    <row r="16808" spans="1:9" hidden="1" x14ac:dyDescent="0.25">
      <c r="A16808" s="224"/>
      <c r="B16808" s="68"/>
      <c r="C16808" s="74"/>
      <c r="D16808" s="57"/>
      <c r="E16808" s="66"/>
      <c r="F16808" s="76"/>
      <c r="G16808" s="63"/>
      <c r="H16808" s="64"/>
      <c r="I16808" s="70"/>
    </row>
    <row r="16809" spans="1:9" hidden="1" x14ac:dyDescent="0.25">
      <c r="A16809" s="224"/>
      <c r="B16809" s="56"/>
      <c r="C16809" s="56"/>
      <c r="D16809" s="57"/>
      <c r="E16809" s="66"/>
      <c r="F16809" s="62"/>
      <c r="G16809" s="63"/>
      <c r="H16809" s="64"/>
      <c r="I16809" s="70"/>
    </row>
    <row r="16810" spans="1:9" hidden="1" x14ac:dyDescent="0.25">
      <c r="A16810" s="224"/>
      <c r="B16810" s="56"/>
      <c r="C16810" s="56"/>
      <c r="D16810" s="57"/>
      <c r="E16810" s="66"/>
      <c r="F16810" s="76"/>
      <c r="G16810" s="63"/>
      <c r="H16810" s="64"/>
      <c r="I16810" s="70"/>
    </row>
    <row r="16811" spans="1:9" hidden="1" x14ac:dyDescent="0.25">
      <c r="A16811" s="224"/>
      <c r="B16811" s="56"/>
      <c r="C16811" s="71"/>
      <c r="D16811" s="105"/>
      <c r="E16811" s="66"/>
      <c r="F16811" s="62"/>
      <c r="G16811" s="63"/>
      <c r="H16811" s="64"/>
      <c r="I16811" s="70"/>
    </row>
    <row r="16812" spans="1:9" hidden="1" x14ac:dyDescent="0.25">
      <c r="A16812" s="224"/>
      <c r="B16812" s="56"/>
      <c r="C16812" s="56"/>
      <c r="D16812" s="57"/>
      <c r="E16812" s="86"/>
      <c r="F16812" s="62"/>
      <c r="G16812" s="203"/>
      <c r="H16812" s="64"/>
      <c r="I16812" s="70"/>
    </row>
    <row r="16813" spans="1:9" hidden="1" x14ac:dyDescent="0.25">
      <c r="A16813" s="224"/>
      <c r="B16813" s="56"/>
      <c r="C16813" s="56"/>
      <c r="D16813" s="57"/>
      <c r="E16813" s="66"/>
      <c r="F16813" s="76"/>
      <c r="G16813" s="63"/>
      <c r="H16813" s="64"/>
      <c r="I16813" s="70"/>
    </row>
    <row r="16814" spans="1:9" hidden="1" x14ac:dyDescent="0.25">
      <c r="A16814" s="224"/>
      <c r="B16814" s="55"/>
      <c r="C16814" s="72"/>
      <c r="D16814" s="57"/>
      <c r="E16814" s="66"/>
      <c r="F16814" s="63"/>
      <c r="G16814" s="63"/>
      <c r="H16814" s="64"/>
      <c r="I16814" s="70"/>
    </row>
    <row r="16815" spans="1:9" hidden="1" x14ac:dyDescent="0.25">
      <c r="A16815" s="224"/>
      <c r="B16815" s="56"/>
      <c r="C16815" s="56"/>
      <c r="D16815" s="56"/>
      <c r="E16815" s="56"/>
      <c r="F16815" s="58"/>
      <c r="G16815" s="63"/>
      <c r="H16815" s="64"/>
      <c r="I16815" s="70"/>
    </row>
    <row r="16816" spans="1:9" hidden="1" x14ac:dyDescent="0.25">
      <c r="A16816" s="224"/>
      <c r="B16816" s="56"/>
      <c r="C16816" s="56"/>
      <c r="D16816" s="105"/>
      <c r="E16816" s="66"/>
      <c r="F16816" s="203"/>
      <c r="G16816" s="63"/>
      <c r="H16816" s="64"/>
      <c r="I16816" s="70"/>
    </row>
    <row r="16817" spans="1:9" hidden="1" x14ac:dyDescent="0.25">
      <c r="A16817" s="224"/>
      <c r="B16817" s="56"/>
      <c r="C16817" s="56"/>
      <c r="D16817" s="105"/>
      <c r="E16817" s="66"/>
      <c r="F16817" s="203"/>
      <c r="G16817" s="63"/>
      <c r="H16817" s="64"/>
      <c r="I16817" s="70"/>
    </row>
    <row r="16818" spans="1:9" hidden="1" x14ac:dyDescent="0.25">
      <c r="A16818" s="224"/>
      <c r="B16818" s="56"/>
      <c r="C16818" s="56"/>
      <c r="D16818" s="57"/>
      <c r="E16818" s="86"/>
      <c r="F16818" s="207"/>
      <c r="G16818" s="63"/>
      <c r="H16818" s="64"/>
      <c r="I16818" s="70"/>
    </row>
    <row r="16819" spans="1:9" hidden="1" x14ac:dyDescent="0.25">
      <c r="A16819" s="224"/>
      <c r="B16819" s="56"/>
      <c r="C16819" s="56"/>
      <c r="D16819" s="57"/>
      <c r="E16819" s="66"/>
      <c r="F16819" s="76"/>
      <c r="G16819" s="63"/>
      <c r="H16819" s="64"/>
      <c r="I16819" s="70"/>
    </row>
    <row r="16820" spans="1:9" hidden="1" x14ac:dyDescent="0.25">
      <c r="A16820" s="224"/>
      <c r="B16820" s="56"/>
      <c r="C16820" s="56"/>
      <c r="D16820" s="57"/>
      <c r="E16820" s="66"/>
      <c r="F16820" s="62"/>
      <c r="G16820" s="63"/>
      <c r="H16820" s="106"/>
      <c r="I16820" s="70"/>
    </row>
    <row r="16821" spans="1:9" hidden="1" x14ac:dyDescent="0.25">
      <c r="A16821" s="224"/>
      <c r="B16821" s="95"/>
      <c r="C16821" s="56"/>
      <c r="D16821" s="57"/>
      <c r="E16821" s="66"/>
      <c r="F16821" s="76"/>
      <c r="G16821" s="63"/>
      <c r="H16821" s="64"/>
      <c r="I16821" s="70"/>
    </row>
    <row r="16822" spans="1:9" hidden="1" x14ac:dyDescent="0.25">
      <c r="A16822" s="224"/>
      <c r="B16822" s="56"/>
      <c r="C16822" s="56"/>
      <c r="D16822" s="56"/>
      <c r="E16822" s="72"/>
      <c r="F16822" s="58"/>
      <c r="G16822" s="63"/>
      <c r="H16822" s="64"/>
      <c r="I16822" s="70"/>
    </row>
    <row r="16823" spans="1:9" hidden="1" x14ac:dyDescent="0.25">
      <c r="A16823" s="224"/>
      <c r="B16823" s="56"/>
      <c r="C16823" s="71"/>
      <c r="D16823" s="105"/>
      <c r="E16823" s="66"/>
      <c r="F16823" s="62"/>
      <c r="G16823" s="63"/>
      <c r="H16823" s="64"/>
      <c r="I16823" s="70"/>
    </row>
    <row r="16824" spans="1:9" hidden="1" x14ac:dyDescent="0.25">
      <c r="A16824" s="224"/>
      <c r="B16824" s="55"/>
      <c r="C16824" s="71"/>
      <c r="D16824" s="57"/>
      <c r="E16824" s="66"/>
      <c r="F16824" s="76"/>
      <c r="G16824" s="63"/>
      <c r="H16824" s="64"/>
      <c r="I16824" s="70"/>
    </row>
    <row r="16825" spans="1:9" hidden="1" x14ac:dyDescent="0.25">
      <c r="A16825" s="224"/>
      <c r="B16825" s="56"/>
      <c r="C16825" s="56"/>
      <c r="D16825" s="57"/>
      <c r="E16825" s="66"/>
      <c r="F16825" s="76"/>
      <c r="G16825" s="63"/>
      <c r="H16825" s="64"/>
      <c r="I16825" s="70"/>
    </row>
    <row r="16826" spans="1:9" hidden="1" x14ac:dyDescent="0.25">
      <c r="A16826" s="224"/>
      <c r="B16826" s="56"/>
      <c r="C16826" s="56"/>
      <c r="D16826" s="56"/>
      <c r="E16826" s="56"/>
      <c r="F16826" s="58"/>
      <c r="G16826" s="63"/>
      <c r="H16826" s="64"/>
      <c r="I16826" s="70"/>
    </row>
    <row r="16827" spans="1:9" hidden="1" x14ac:dyDescent="0.25">
      <c r="A16827" s="224"/>
      <c r="B16827" s="71"/>
      <c r="C16827" s="74"/>
      <c r="D16827" s="105"/>
      <c r="E16827" s="66"/>
      <c r="F16827" s="203"/>
      <c r="G16827" s="63"/>
      <c r="H16827" s="64"/>
      <c r="I16827" s="70"/>
    </row>
    <row r="16828" spans="1:9" hidden="1" x14ac:dyDescent="0.25">
      <c r="A16828" s="224"/>
      <c r="B16828" s="68"/>
      <c r="C16828" s="72"/>
      <c r="D16828" s="57"/>
      <c r="E16828" s="66"/>
      <c r="F16828" s="76"/>
      <c r="G16828" s="63"/>
      <c r="H16828" s="64"/>
      <c r="I16828" s="70"/>
    </row>
    <row r="16829" spans="1:9" hidden="1" x14ac:dyDescent="0.25">
      <c r="A16829" s="224"/>
      <c r="B16829" s="56"/>
      <c r="C16829" s="56"/>
      <c r="D16829" s="57"/>
      <c r="E16829" s="66"/>
      <c r="F16829" s="59"/>
      <c r="G16829" s="63"/>
      <c r="H16829" s="64"/>
      <c r="I16829" s="70"/>
    </row>
    <row r="16830" spans="1:9" hidden="1" x14ac:dyDescent="0.25">
      <c r="A16830" s="224"/>
      <c r="B16830" s="55"/>
      <c r="C16830" s="55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4"/>
      <c r="B16831" s="56"/>
      <c r="C16831" s="71"/>
      <c r="D16831" s="57"/>
      <c r="E16831" s="66"/>
      <c r="F16831" s="62"/>
      <c r="G16831" s="63"/>
      <c r="H16831" s="64"/>
      <c r="I16831" s="70"/>
    </row>
    <row r="16832" spans="1:9" hidden="1" x14ac:dyDescent="0.25">
      <c r="A16832" s="224"/>
      <c r="B16832" s="55"/>
      <c r="C16832" s="72"/>
      <c r="D16832" s="57"/>
      <c r="E16832" s="86"/>
      <c r="F16832" s="62"/>
      <c r="G16832" s="203"/>
      <c r="H16832" s="64"/>
      <c r="I16832" s="70"/>
    </row>
    <row r="16833" spans="1:9" hidden="1" x14ac:dyDescent="0.25">
      <c r="A16833" s="224"/>
      <c r="B16833" s="56"/>
      <c r="C16833" s="56"/>
      <c r="D16833" s="56"/>
      <c r="E16833" s="72"/>
      <c r="F16833" s="58"/>
      <c r="G16833" s="63"/>
      <c r="H16833" s="64"/>
      <c r="I16833" s="70"/>
    </row>
    <row r="16834" spans="1:9" hidden="1" x14ac:dyDescent="0.25">
      <c r="A16834" s="224"/>
      <c r="B16834" s="56"/>
      <c r="C16834" s="56"/>
      <c r="D16834" s="56"/>
      <c r="E16834" s="72"/>
      <c r="F16834" s="58"/>
      <c r="G16834" s="63"/>
      <c r="H16834" s="64"/>
      <c r="I16834" s="70"/>
    </row>
    <row r="16835" spans="1:9" hidden="1" x14ac:dyDescent="0.25">
      <c r="A16835" s="224"/>
      <c r="B16835" s="56"/>
      <c r="C16835" s="56"/>
      <c r="D16835" s="57"/>
      <c r="E16835" s="66"/>
      <c r="F16835" s="76"/>
      <c r="G16835" s="63"/>
      <c r="H16835" s="64"/>
      <c r="I16835" s="70"/>
    </row>
    <row r="16836" spans="1:9" hidden="1" x14ac:dyDescent="0.25">
      <c r="A16836" s="224"/>
      <c r="B16836" s="56"/>
      <c r="C16836" s="56"/>
      <c r="D16836" s="105"/>
      <c r="E16836" s="66"/>
      <c r="F16836" s="203"/>
      <c r="G16836" s="63"/>
      <c r="H16836" s="64"/>
      <c r="I16836" s="70"/>
    </row>
    <row r="16837" spans="1:9" hidden="1" x14ac:dyDescent="0.25">
      <c r="A16837" s="224"/>
      <c r="B16837" s="56"/>
      <c r="C16837" s="56"/>
      <c r="D16837" s="105"/>
      <c r="E16837" s="66"/>
      <c r="F16837" s="203"/>
      <c r="G16837" s="63"/>
      <c r="H16837" s="64"/>
      <c r="I16837" s="70"/>
    </row>
    <row r="16838" spans="1:9" hidden="1" x14ac:dyDescent="0.25">
      <c r="A16838" s="224"/>
      <c r="B16838" s="56"/>
      <c r="C16838" s="56"/>
      <c r="D16838" s="57"/>
      <c r="E16838" s="66"/>
      <c r="F16838" s="76"/>
      <c r="G16838" s="63"/>
      <c r="H16838" s="64"/>
      <c r="I16838" s="70"/>
    </row>
    <row r="16839" spans="1:9" hidden="1" x14ac:dyDescent="0.25">
      <c r="A16839" s="224"/>
      <c r="B16839" s="56"/>
      <c r="C16839" s="71"/>
      <c r="D16839" s="57"/>
      <c r="E16839" s="66"/>
      <c r="F16839" s="62"/>
      <c r="G16839" s="63"/>
      <c r="H16839" s="64"/>
      <c r="I16839" s="70"/>
    </row>
    <row r="16840" spans="1:9" hidden="1" x14ac:dyDescent="0.25">
      <c r="A16840" s="224"/>
      <c r="B16840" s="55"/>
      <c r="C16840" s="56"/>
      <c r="D16840" s="56"/>
      <c r="E16840" s="56"/>
      <c r="F16840" s="58"/>
      <c r="G16840" s="63"/>
      <c r="H16840" s="64"/>
      <c r="I16840" s="70"/>
    </row>
    <row r="16841" spans="1:9" hidden="1" x14ac:dyDescent="0.25">
      <c r="A16841" s="224"/>
      <c r="B16841" s="68"/>
      <c r="C16841" s="74"/>
      <c r="D16841" s="57"/>
      <c r="E16841" s="66"/>
      <c r="F16841" s="76"/>
      <c r="G16841" s="63"/>
      <c r="H16841" s="64"/>
      <c r="I16841" s="70"/>
    </row>
    <row r="16842" spans="1:9" hidden="1" x14ac:dyDescent="0.25">
      <c r="A16842" s="224"/>
      <c r="B16842" s="56"/>
      <c r="C16842" s="56"/>
      <c r="D16842" s="105"/>
      <c r="E16842" s="66"/>
      <c r="F16842" s="203"/>
      <c r="G16842" s="63"/>
      <c r="H16842" s="64"/>
      <c r="I16842" s="70"/>
    </row>
    <row r="16843" spans="1:9" hidden="1" x14ac:dyDescent="0.25">
      <c r="A16843" s="224"/>
      <c r="B16843" s="56"/>
      <c r="C16843" s="56"/>
      <c r="D16843" s="57"/>
      <c r="E16843" s="66"/>
      <c r="F16843" s="76"/>
      <c r="G16843" s="63"/>
      <c r="H16843" s="64"/>
      <c r="I16843" s="70"/>
    </row>
    <row r="16844" spans="1:9" hidden="1" x14ac:dyDescent="0.25">
      <c r="A16844" s="224"/>
      <c r="B16844" s="60"/>
      <c r="C16844" s="151"/>
      <c r="D16844" s="57"/>
      <c r="E16844" s="66"/>
      <c r="F16844" s="76"/>
      <c r="G16844" s="203"/>
      <c r="H16844" s="64"/>
      <c r="I16844" s="70"/>
    </row>
    <row r="16845" spans="1:9" hidden="1" x14ac:dyDescent="0.25">
      <c r="A16845" s="224"/>
      <c r="B16845" s="56"/>
      <c r="C16845" s="56"/>
      <c r="D16845" s="105"/>
      <c r="E16845" s="66"/>
      <c r="F16845" s="203"/>
      <c r="G16845" s="63"/>
      <c r="H16845" s="64"/>
      <c r="I16845" s="70"/>
    </row>
    <row r="16846" spans="1:9" hidden="1" x14ac:dyDescent="0.25">
      <c r="A16846" s="224"/>
      <c r="B16846" s="56"/>
      <c r="C16846" s="56"/>
      <c r="D16846" s="56"/>
      <c r="E16846" s="72"/>
      <c r="F16846" s="58"/>
      <c r="G16846" s="203"/>
      <c r="H16846" s="64"/>
      <c r="I16846" s="70"/>
    </row>
    <row r="16847" spans="1:9" hidden="1" x14ac:dyDescent="0.25">
      <c r="A16847" s="224"/>
      <c r="B16847" s="56"/>
      <c r="C16847" s="56"/>
      <c r="D16847" s="105"/>
      <c r="E16847" s="66"/>
      <c r="F16847" s="77"/>
      <c r="G16847" s="63"/>
      <c r="H16847" s="64"/>
      <c r="I16847" s="70"/>
    </row>
    <row r="16848" spans="1:9" hidden="1" x14ac:dyDescent="0.25">
      <c r="A16848" s="224"/>
      <c r="B16848" s="55"/>
      <c r="C16848" s="75"/>
      <c r="D16848" s="57"/>
      <c r="E16848" s="86"/>
      <c r="F16848" s="77"/>
      <c r="G16848" s="63"/>
      <c r="H16848" s="64"/>
      <c r="I16848" s="70"/>
    </row>
    <row r="16849" spans="1:9" hidden="1" x14ac:dyDescent="0.25">
      <c r="A16849" s="224"/>
      <c r="B16849" s="60"/>
      <c r="C16849" s="151"/>
      <c r="D16849" s="105"/>
      <c r="E16849" s="66"/>
      <c r="F16849" s="203"/>
      <c r="G16849" s="63"/>
      <c r="H16849" s="64"/>
      <c r="I16849" s="70"/>
    </row>
    <row r="16850" spans="1:9" hidden="1" x14ac:dyDescent="0.25">
      <c r="A16850" s="224"/>
      <c r="B16850" s="56"/>
      <c r="C16850" s="56"/>
      <c r="D16850" s="57"/>
      <c r="E16850" s="66"/>
      <c r="F16850" s="76"/>
      <c r="G16850" s="203"/>
      <c r="H16850" s="106"/>
      <c r="I16850" s="70"/>
    </row>
    <row r="16851" spans="1:9" hidden="1" x14ac:dyDescent="0.25">
      <c r="A16851" s="224"/>
      <c r="B16851" s="56"/>
      <c r="C16851" s="56"/>
      <c r="D16851" s="57"/>
      <c r="E16851" s="66"/>
      <c r="F16851" s="76"/>
      <c r="G16851" s="63"/>
      <c r="H16851" s="64"/>
      <c r="I16851" s="70"/>
    </row>
    <row r="16852" spans="1:9" hidden="1" x14ac:dyDescent="0.25">
      <c r="A16852" s="224"/>
      <c r="B16852" s="68"/>
      <c r="C16852" s="56"/>
      <c r="D16852" s="57"/>
      <c r="E16852" s="66"/>
      <c r="F16852" s="203"/>
      <c r="G16852" s="63"/>
      <c r="H16852" s="106"/>
      <c r="I16852" s="70"/>
    </row>
    <row r="16853" spans="1:9" hidden="1" x14ac:dyDescent="0.25">
      <c r="A16853" s="224"/>
      <c r="B16853" s="68"/>
      <c r="C16853" s="56"/>
      <c r="D16853" s="57"/>
      <c r="E16853" s="66"/>
      <c r="F16853" s="203"/>
      <c r="G16853" s="63"/>
      <c r="H16853" s="64"/>
      <c r="I16853" s="70"/>
    </row>
    <row r="16854" spans="1:9" hidden="1" x14ac:dyDescent="0.25">
      <c r="A16854" s="224"/>
      <c r="B16854" s="68"/>
      <c r="C16854" s="56"/>
      <c r="D16854" s="56"/>
      <c r="E16854" s="72"/>
      <c r="F16854" s="203"/>
      <c r="G16854" s="63"/>
      <c r="H16854" s="64"/>
      <c r="I16854" s="70"/>
    </row>
    <row r="16855" spans="1:9" hidden="1" x14ac:dyDescent="0.25">
      <c r="A16855" s="224"/>
      <c r="B16855" s="68"/>
      <c r="C16855" s="71"/>
      <c r="D16855" s="105"/>
      <c r="E16855" s="66"/>
      <c r="F16855" s="203"/>
      <c r="G16855" s="63"/>
      <c r="H16855" s="64"/>
      <c r="I16855" s="70"/>
    </row>
    <row r="16856" spans="1:9" hidden="1" x14ac:dyDescent="0.25">
      <c r="A16856" s="224"/>
      <c r="B16856" s="68"/>
      <c r="C16856" s="71"/>
      <c r="D16856" s="57"/>
      <c r="E16856" s="66"/>
      <c r="F16856" s="203"/>
      <c r="G16856" s="63"/>
      <c r="H16856" s="64"/>
      <c r="I16856" s="70"/>
    </row>
    <row r="16857" spans="1:9" hidden="1" x14ac:dyDescent="0.25">
      <c r="A16857" s="224"/>
      <c r="B16857" s="68"/>
      <c r="C16857" s="56"/>
      <c r="D16857" s="57"/>
      <c r="E16857" s="66"/>
      <c r="F16857" s="203"/>
      <c r="G16857" s="63"/>
      <c r="H16857" s="64"/>
      <c r="I16857" s="70"/>
    </row>
    <row r="16858" spans="1:9" hidden="1" x14ac:dyDescent="0.25">
      <c r="A16858" s="224"/>
      <c r="B16858" s="56"/>
      <c r="C16858" s="56"/>
      <c r="D16858" s="105"/>
      <c r="E16858" s="66"/>
      <c r="F16858" s="203"/>
      <c r="G16858" s="63"/>
      <c r="H16858" s="64"/>
      <c r="I16858" s="70"/>
    </row>
    <row r="16859" spans="1:9" hidden="1" x14ac:dyDescent="0.25">
      <c r="A16859" s="224"/>
      <c r="B16859" s="55"/>
      <c r="C16859" s="56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4"/>
      <c r="B16860" s="95"/>
      <c r="C16860" s="56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4"/>
      <c r="B16861" s="56"/>
      <c r="C16861" s="56"/>
      <c r="D16861" s="57"/>
      <c r="E16861" s="66"/>
      <c r="F16861" s="76"/>
      <c r="G16861" s="63"/>
      <c r="H16861" s="64"/>
      <c r="I16861" s="70"/>
    </row>
    <row r="16862" spans="1:9" hidden="1" x14ac:dyDescent="0.25">
      <c r="A16862" s="224"/>
      <c r="B16862" s="56"/>
      <c r="C16862" s="56"/>
      <c r="D16862" s="56"/>
      <c r="E16862" s="72"/>
      <c r="F16862" s="58"/>
      <c r="G16862" s="63"/>
      <c r="H16862" s="106"/>
      <c r="I16862" s="70"/>
    </row>
    <row r="16863" spans="1:9" hidden="1" x14ac:dyDescent="0.25">
      <c r="A16863" s="224"/>
      <c r="B16863" s="56"/>
      <c r="C16863" s="56"/>
      <c r="D16863" s="57"/>
      <c r="E16863" s="66"/>
      <c r="F16863" s="62"/>
      <c r="G16863" s="63"/>
      <c r="H16863" s="106"/>
      <c r="I16863" s="70"/>
    </row>
    <row r="16864" spans="1:9" hidden="1" x14ac:dyDescent="0.25">
      <c r="A16864" s="224"/>
      <c r="B16864" s="60"/>
      <c r="C16864" s="71"/>
      <c r="D16864" s="57"/>
      <c r="E16864" s="66"/>
      <c r="F16864" s="63"/>
      <c r="G16864" s="63"/>
      <c r="H16864" s="106"/>
      <c r="I16864" s="70"/>
    </row>
    <row r="16865" spans="1:9" hidden="1" x14ac:dyDescent="0.25">
      <c r="A16865" s="224"/>
      <c r="B16865" s="68"/>
      <c r="C16865" s="75"/>
      <c r="D16865" s="56"/>
      <c r="E16865" s="72"/>
      <c r="F16865" s="58"/>
      <c r="G16865" s="63"/>
      <c r="H16865" s="106"/>
      <c r="I16865" s="70"/>
    </row>
    <row r="16866" spans="1:9" hidden="1" x14ac:dyDescent="0.25">
      <c r="A16866" s="224"/>
      <c r="B16866" s="55"/>
      <c r="C16866" s="56"/>
      <c r="D16866" s="57"/>
      <c r="E16866" s="66"/>
      <c r="F16866" s="63"/>
      <c r="G16866" s="203"/>
      <c r="H16866" s="64"/>
      <c r="I16866" s="70"/>
    </row>
    <row r="16867" spans="1:9" hidden="1" x14ac:dyDescent="0.25">
      <c r="A16867" s="224"/>
      <c r="B16867" s="71"/>
      <c r="C16867" s="71"/>
      <c r="D16867" s="105"/>
      <c r="E16867" s="66"/>
      <c r="F16867" s="203"/>
      <c r="G16867" s="63"/>
      <c r="H16867" s="64"/>
      <c r="I16867" s="70"/>
    </row>
    <row r="16868" spans="1:9" hidden="1" x14ac:dyDescent="0.25">
      <c r="A16868" s="224"/>
      <c r="B16868" s="56"/>
      <c r="C16868" s="71"/>
      <c r="D16868" s="105"/>
      <c r="E16868" s="66"/>
      <c r="F16868" s="62"/>
      <c r="G16868" s="63"/>
      <c r="H16868" s="64"/>
      <c r="I16868" s="70"/>
    </row>
    <row r="16869" spans="1:9" hidden="1" x14ac:dyDescent="0.25">
      <c r="A16869" s="224"/>
      <c r="B16869" s="56"/>
      <c r="C16869" s="71"/>
      <c r="D16869" s="57"/>
      <c r="E16869" s="86"/>
      <c r="F16869" s="62"/>
      <c r="G16869" s="203"/>
      <c r="H16869" s="64"/>
      <c r="I16869" s="70"/>
    </row>
    <row r="16870" spans="1:9" hidden="1" x14ac:dyDescent="0.25">
      <c r="A16870" s="224"/>
      <c r="B16870" s="55"/>
      <c r="C16870" s="56"/>
      <c r="D16870" s="105"/>
      <c r="E16870" s="66"/>
      <c r="F16870" s="203"/>
      <c r="G16870" s="63"/>
      <c r="H16870" s="64"/>
      <c r="I16870" s="70"/>
    </row>
    <row r="16871" spans="1:9" hidden="1" x14ac:dyDescent="0.25">
      <c r="A16871" s="224"/>
      <c r="B16871" s="55"/>
      <c r="C16871" s="56"/>
      <c r="D16871" s="105"/>
      <c r="E16871" s="66"/>
      <c r="F16871" s="203"/>
      <c r="G16871" s="63"/>
      <c r="H16871" s="64"/>
      <c r="I16871" s="70"/>
    </row>
    <row r="16872" spans="1:9" hidden="1" x14ac:dyDescent="0.25">
      <c r="A16872" s="224"/>
      <c r="B16872" s="56"/>
      <c r="C16872" s="56"/>
      <c r="D16872" s="105"/>
      <c r="E16872" s="66"/>
      <c r="F16872" s="203"/>
      <c r="G16872" s="63"/>
      <c r="H16872" s="64"/>
      <c r="I16872" s="70"/>
    </row>
    <row r="16873" spans="1:9" hidden="1" x14ac:dyDescent="0.25">
      <c r="A16873" s="224"/>
      <c r="B16873" s="68"/>
      <c r="C16873" s="56"/>
      <c r="D16873" s="57"/>
      <c r="E16873" s="66"/>
      <c r="F16873" s="63"/>
      <c r="G16873" s="63"/>
      <c r="H16873" s="64"/>
      <c r="I16873" s="70"/>
    </row>
    <row r="16874" spans="1:9" hidden="1" x14ac:dyDescent="0.25">
      <c r="A16874" s="224"/>
      <c r="B16874" s="55"/>
      <c r="C16874" s="71"/>
      <c r="D16874" s="57"/>
      <c r="E16874" s="66"/>
      <c r="F16874" s="76"/>
      <c r="G16874" s="63"/>
      <c r="H16874" s="64"/>
      <c r="I16874" s="70"/>
    </row>
    <row r="16875" spans="1:9" hidden="1" x14ac:dyDescent="0.25">
      <c r="A16875" s="224"/>
      <c r="B16875" s="56"/>
      <c r="C16875" s="71"/>
      <c r="D16875" s="57"/>
      <c r="E16875" s="66"/>
      <c r="F16875" s="76"/>
      <c r="G16875" s="63"/>
      <c r="H16875" s="64"/>
      <c r="I16875" s="70"/>
    </row>
    <row r="16876" spans="1:9" hidden="1" x14ac:dyDescent="0.25">
      <c r="A16876" s="224"/>
      <c r="B16876" s="56"/>
      <c r="C16876" s="56"/>
      <c r="D16876" s="105"/>
      <c r="E16876" s="66"/>
      <c r="F16876" s="77"/>
      <c r="G16876" s="63"/>
      <c r="H16876" s="64"/>
      <c r="I16876" s="70"/>
    </row>
    <row r="16877" spans="1:9" hidden="1" x14ac:dyDescent="0.25">
      <c r="A16877" s="224"/>
      <c r="B16877" s="56"/>
      <c r="C16877" s="56"/>
      <c r="D16877" s="105"/>
      <c r="E16877" s="66"/>
      <c r="F16877" s="77"/>
      <c r="G16877" s="63"/>
      <c r="H16877" s="64"/>
      <c r="I16877" s="70"/>
    </row>
    <row r="16878" spans="1:9" hidden="1" x14ac:dyDescent="0.25">
      <c r="A16878" s="224"/>
      <c r="B16878" s="56"/>
      <c r="C16878" s="56"/>
      <c r="D16878" s="105"/>
      <c r="E16878" s="66"/>
      <c r="F16878" s="77"/>
      <c r="G16878" s="63"/>
      <c r="H16878" s="64"/>
      <c r="I16878" s="70"/>
    </row>
    <row r="16879" spans="1:9" hidden="1" x14ac:dyDescent="0.25">
      <c r="A16879" s="224"/>
      <c r="B16879" s="55"/>
      <c r="C16879" s="75"/>
      <c r="D16879" s="57"/>
      <c r="E16879" s="86"/>
      <c r="F16879" s="77"/>
      <c r="G16879" s="203"/>
      <c r="H16879" s="64"/>
      <c r="I16879" s="70"/>
    </row>
    <row r="16880" spans="1:9" hidden="1" x14ac:dyDescent="0.25">
      <c r="A16880" s="224"/>
      <c r="B16880" s="55"/>
      <c r="C16880" s="75"/>
      <c r="D16880" s="57"/>
      <c r="E16880" s="66"/>
      <c r="F16880" s="76"/>
      <c r="G16880" s="203"/>
      <c r="H16880" s="64"/>
      <c r="I16880" s="70"/>
    </row>
    <row r="16881" spans="1:9" hidden="1" x14ac:dyDescent="0.25">
      <c r="A16881" s="224"/>
      <c r="B16881" s="71"/>
      <c r="C16881" s="71"/>
      <c r="D16881" s="105"/>
      <c r="E16881" s="66"/>
      <c r="F16881" s="203"/>
      <c r="G16881" s="63"/>
      <c r="H16881" s="106"/>
      <c r="I16881" s="70"/>
    </row>
    <row r="16882" spans="1:9" hidden="1" x14ac:dyDescent="0.25">
      <c r="A16882" s="224"/>
      <c r="B16882" s="56"/>
      <c r="C16882" s="56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4"/>
      <c r="B16883" s="56"/>
      <c r="C16883" s="56"/>
      <c r="D16883" s="105"/>
      <c r="E16883" s="66"/>
      <c r="F16883" s="77"/>
      <c r="G16883" s="63"/>
      <c r="H16883" s="64"/>
      <c r="I16883" s="70"/>
    </row>
    <row r="16884" spans="1:9" hidden="1" x14ac:dyDescent="0.25">
      <c r="A16884" s="224"/>
      <c r="B16884" s="56"/>
      <c r="C16884" s="56"/>
      <c r="D16884" s="105"/>
      <c r="E16884" s="66"/>
      <c r="F16884" s="203"/>
      <c r="G16884" s="63"/>
      <c r="H16884" s="64"/>
      <c r="I16884" s="70"/>
    </row>
    <row r="16885" spans="1:9" hidden="1" x14ac:dyDescent="0.25">
      <c r="A16885" s="224"/>
      <c r="B16885" s="68"/>
      <c r="C16885" s="56"/>
      <c r="D16885" s="105"/>
      <c r="E16885" s="66"/>
      <c r="F16885" s="203"/>
      <c r="G16885" s="63"/>
      <c r="H16885" s="64"/>
      <c r="I16885" s="70"/>
    </row>
    <row r="16886" spans="1:9" hidden="1" x14ac:dyDescent="0.25">
      <c r="A16886" s="224"/>
      <c r="B16886" s="68"/>
      <c r="C16886" s="56"/>
      <c r="D16886" s="105"/>
      <c r="E16886" s="66"/>
      <c r="F16886" s="203"/>
      <c r="G16886" s="63"/>
      <c r="H16886" s="64"/>
      <c r="I16886" s="70"/>
    </row>
    <row r="16887" spans="1:9" hidden="1" x14ac:dyDescent="0.25">
      <c r="A16887" s="224"/>
      <c r="B16887" s="65"/>
      <c r="C16887" s="194"/>
      <c r="D16887" s="105"/>
      <c r="E16887" s="66"/>
      <c r="F16887" s="203"/>
      <c r="G16887" s="63"/>
      <c r="H16887" s="64"/>
      <c r="I16887" s="70"/>
    </row>
    <row r="16888" spans="1:9" hidden="1" x14ac:dyDescent="0.25">
      <c r="A16888" s="224"/>
      <c r="B16888" s="95"/>
      <c r="C16888" s="74"/>
      <c r="D16888" s="57"/>
      <c r="E16888" s="66"/>
      <c r="F16888" s="63"/>
      <c r="G16888" s="63"/>
      <c r="H16888" s="64"/>
      <c r="I16888" s="70"/>
    </row>
    <row r="16889" spans="1:9" hidden="1" x14ac:dyDescent="0.25">
      <c r="A16889" s="224"/>
      <c r="B16889" s="55"/>
      <c r="C16889" s="71"/>
      <c r="D16889" s="57"/>
      <c r="E16889" s="66"/>
      <c r="F16889" s="76"/>
      <c r="G16889" s="63"/>
      <c r="H16889" s="64"/>
      <c r="I16889" s="70"/>
    </row>
    <row r="16890" spans="1:9" hidden="1" x14ac:dyDescent="0.25">
      <c r="A16890" s="224"/>
      <c r="B16890" s="68"/>
      <c r="C16890" s="72"/>
      <c r="D16890" s="57"/>
      <c r="E16890" s="86"/>
      <c r="F16890" s="62"/>
      <c r="G16890" s="63"/>
      <c r="H16890" s="64"/>
      <c r="I16890" s="70"/>
    </row>
    <row r="16891" spans="1:9" hidden="1" x14ac:dyDescent="0.25">
      <c r="A16891" s="224"/>
      <c r="B16891" s="68"/>
      <c r="C16891" s="56"/>
      <c r="D16891" s="56"/>
      <c r="E16891" s="72"/>
      <c r="F16891" s="58"/>
      <c r="G16891" s="63"/>
      <c r="H16891" s="64"/>
      <c r="I16891" s="70"/>
    </row>
    <row r="16892" spans="1:9" hidden="1" x14ac:dyDescent="0.25">
      <c r="A16892" s="224"/>
      <c r="B16892" s="56"/>
      <c r="C16892" s="56"/>
      <c r="D16892" s="105"/>
      <c r="E16892" s="66"/>
      <c r="F16892" s="203"/>
      <c r="G16892" s="63"/>
      <c r="H16892" s="64"/>
      <c r="I16892" s="70"/>
    </row>
    <row r="16893" spans="1:9" hidden="1" x14ac:dyDescent="0.25">
      <c r="A16893" s="224"/>
      <c r="B16893" s="55"/>
      <c r="C16893" s="56"/>
      <c r="D16893" s="57"/>
      <c r="E16893" s="66"/>
      <c r="F16893" s="63"/>
      <c r="G16893" s="63"/>
      <c r="H16893" s="64"/>
      <c r="I16893" s="70"/>
    </row>
    <row r="16894" spans="1:9" hidden="1" x14ac:dyDescent="0.25">
      <c r="A16894" s="224"/>
      <c r="B16894" s="56"/>
      <c r="C16894" s="56"/>
      <c r="D16894" s="56"/>
      <c r="E16894" s="72"/>
      <c r="F16894" s="58"/>
      <c r="G16894" s="63"/>
      <c r="H16894" s="64"/>
      <c r="I16894" s="70"/>
    </row>
    <row r="16895" spans="1:9" hidden="1" x14ac:dyDescent="0.25">
      <c r="A16895" s="224"/>
      <c r="B16895" s="68"/>
      <c r="C16895" s="75"/>
      <c r="D16895" s="56"/>
      <c r="E16895" s="72"/>
      <c r="F16895" s="58"/>
      <c r="G16895" s="63"/>
      <c r="H16895" s="64"/>
      <c r="I16895" s="70"/>
    </row>
    <row r="16896" spans="1:9" hidden="1" x14ac:dyDescent="0.25">
      <c r="A16896" s="224"/>
      <c r="B16896" s="68"/>
      <c r="C16896" s="56"/>
      <c r="D16896" s="57"/>
      <c r="E16896" s="66"/>
      <c r="F16896" s="63"/>
      <c r="G16896" s="63"/>
      <c r="H16896" s="64"/>
      <c r="I16896" s="70"/>
    </row>
    <row r="16897" spans="1:9" hidden="1" x14ac:dyDescent="0.25">
      <c r="A16897" s="224"/>
      <c r="B16897" s="60"/>
      <c r="C16897" s="151"/>
      <c r="D16897" s="56"/>
      <c r="E16897" s="72"/>
      <c r="F16897" s="58"/>
      <c r="G16897" s="63"/>
      <c r="H16897" s="64"/>
      <c r="I16897" s="70"/>
    </row>
    <row r="16898" spans="1:9" hidden="1" x14ac:dyDescent="0.25">
      <c r="A16898" s="224"/>
      <c r="B16898" s="56"/>
      <c r="C16898" s="56"/>
      <c r="D16898" s="56"/>
      <c r="E16898" s="72"/>
      <c r="F16898" s="58"/>
      <c r="G16898" s="63"/>
      <c r="H16898" s="64"/>
      <c r="I16898" s="70"/>
    </row>
    <row r="16899" spans="1:9" hidden="1" x14ac:dyDescent="0.25">
      <c r="A16899" s="224"/>
      <c r="B16899" s="56"/>
      <c r="C16899" s="56"/>
      <c r="D16899" s="105"/>
      <c r="E16899" s="66"/>
      <c r="F16899" s="77"/>
      <c r="G16899" s="63"/>
      <c r="H16899" s="64"/>
      <c r="I16899" s="70"/>
    </row>
    <row r="16900" spans="1:9" hidden="1" x14ac:dyDescent="0.25">
      <c r="A16900" s="224"/>
      <c r="B16900" s="56"/>
      <c r="C16900" s="56"/>
      <c r="D16900" s="105"/>
      <c r="E16900" s="66"/>
      <c r="F16900" s="77"/>
      <c r="G16900" s="63"/>
      <c r="H16900" s="64"/>
      <c r="I16900" s="70"/>
    </row>
    <row r="16901" spans="1:9" hidden="1" x14ac:dyDescent="0.25">
      <c r="A16901" s="224"/>
      <c r="B16901" s="56"/>
      <c r="C16901" s="56"/>
      <c r="D16901" s="105"/>
      <c r="E16901" s="66"/>
      <c r="F16901" s="77"/>
      <c r="G16901" s="63"/>
      <c r="H16901" s="64"/>
      <c r="I16901" s="70"/>
    </row>
    <row r="16902" spans="1:9" hidden="1" x14ac:dyDescent="0.25">
      <c r="A16902" s="224"/>
      <c r="B16902" s="56"/>
      <c r="C16902" s="81"/>
      <c r="D16902" s="105"/>
      <c r="E16902" s="66"/>
      <c r="F16902" s="77"/>
      <c r="G16902" s="63"/>
      <c r="H16902" s="64"/>
      <c r="I16902" s="70"/>
    </row>
    <row r="16903" spans="1:9" hidden="1" x14ac:dyDescent="0.25">
      <c r="A16903" s="224"/>
      <c r="B16903" s="55"/>
      <c r="C16903" s="72"/>
      <c r="D16903" s="105"/>
      <c r="E16903" s="66"/>
      <c r="F16903" s="77"/>
      <c r="G16903" s="63"/>
      <c r="H16903" s="64"/>
      <c r="I16903" s="70"/>
    </row>
    <row r="16904" spans="1:9" hidden="1" x14ac:dyDescent="0.25">
      <c r="A16904" s="224"/>
      <c r="B16904" s="60"/>
      <c r="C16904" s="71"/>
      <c r="D16904" s="57"/>
      <c r="E16904" s="66"/>
      <c r="F16904" s="63"/>
      <c r="G16904" s="63"/>
      <c r="H16904" s="64"/>
      <c r="I16904" s="70"/>
    </row>
    <row r="16905" spans="1:9" hidden="1" x14ac:dyDescent="0.25">
      <c r="A16905" s="224"/>
      <c r="B16905" s="56"/>
      <c r="C16905" s="56"/>
      <c r="D16905" s="57"/>
      <c r="E16905" s="66"/>
      <c r="F16905" s="76"/>
      <c r="G16905" s="63"/>
      <c r="H16905" s="64"/>
      <c r="I16905" s="70"/>
    </row>
    <row r="16906" spans="1:9" hidden="1" x14ac:dyDescent="0.25">
      <c r="A16906" s="224"/>
      <c r="B16906" s="71"/>
      <c r="C16906" s="71"/>
      <c r="D16906" s="105"/>
      <c r="E16906" s="66"/>
      <c r="F16906" s="203"/>
      <c r="G16906" s="63"/>
      <c r="H16906" s="64"/>
      <c r="I16906" s="70"/>
    </row>
    <row r="16907" spans="1:9" hidden="1" x14ac:dyDescent="0.25">
      <c r="A16907" s="224"/>
      <c r="B16907" s="56"/>
      <c r="C16907" s="56"/>
      <c r="D16907" s="57"/>
      <c r="E16907" s="66"/>
      <c r="F16907" s="76"/>
      <c r="G16907" s="203"/>
      <c r="H16907" s="64"/>
      <c r="I16907" s="70"/>
    </row>
    <row r="16908" spans="1:9" hidden="1" x14ac:dyDescent="0.25">
      <c r="A16908" s="224"/>
      <c r="B16908" s="55"/>
      <c r="C16908" s="56"/>
      <c r="D16908" s="57"/>
      <c r="E16908" s="66"/>
      <c r="F16908" s="63"/>
      <c r="G16908" s="63"/>
      <c r="H16908" s="64"/>
      <c r="I16908" s="70"/>
    </row>
    <row r="16909" spans="1:9" hidden="1" x14ac:dyDescent="0.25">
      <c r="A16909" s="224"/>
      <c r="B16909" s="56"/>
      <c r="C16909" s="71"/>
      <c r="D16909" s="56"/>
      <c r="E16909" s="56"/>
      <c r="F16909" s="58"/>
      <c r="G16909" s="63"/>
      <c r="H16909" s="64"/>
      <c r="I16909" s="70"/>
    </row>
    <row r="16910" spans="1:9" hidden="1" x14ac:dyDescent="0.25">
      <c r="A16910" s="224"/>
      <c r="B16910" s="56"/>
      <c r="C16910" s="56"/>
      <c r="D16910" s="57"/>
      <c r="E16910" s="66"/>
      <c r="F16910" s="62"/>
      <c r="G16910" s="63"/>
      <c r="H16910" s="64"/>
      <c r="I16910" s="70"/>
    </row>
    <row r="16911" spans="1:9" hidden="1" x14ac:dyDescent="0.25">
      <c r="A16911" s="224"/>
      <c r="B16911" s="68"/>
      <c r="C16911" s="74"/>
      <c r="D16911" s="57"/>
      <c r="E16911" s="66"/>
      <c r="F16911" s="76"/>
      <c r="G16911" s="63"/>
      <c r="H16911" s="64"/>
      <c r="I16911" s="70"/>
    </row>
    <row r="16912" spans="1:9" hidden="1" x14ac:dyDescent="0.25">
      <c r="A16912" s="224"/>
      <c r="B16912" s="56"/>
      <c r="C16912" s="56"/>
      <c r="D16912" s="105"/>
      <c r="E16912" s="66"/>
      <c r="F16912" s="203"/>
      <c r="G16912" s="63"/>
      <c r="H16912" s="64"/>
      <c r="I16912" s="70"/>
    </row>
    <row r="16913" spans="1:9" hidden="1" x14ac:dyDescent="0.25">
      <c r="A16913" s="224"/>
      <c r="B16913" s="56"/>
      <c r="C16913" s="56"/>
      <c r="D16913" s="105"/>
      <c r="E16913" s="66"/>
      <c r="F16913" s="203"/>
      <c r="G16913" s="63"/>
      <c r="H16913" s="64"/>
      <c r="I16913" s="70"/>
    </row>
    <row r="16914" spans="1:9" hidden="1" x14ac:dyDescent="0.25">
      <c r="A16914" s="224"/>
      <c r="B16914" s="56"/>
      <c r="C16914" s="71"/>
      <c r="D16914" s="57"/>
      <c r="E16914" s="86"/>
      <c r="F16914" s="62"/>
      <c r="G16914" s="63"/>
      <c r="H16914" s="64"/>
      <c r="I16914" s="70"/>
    </row>
    <row r="16915" spans="1:9" hidden="1" x14ac:dyDescent="0.25">
      <c r="A16915" s="224"/>
      <c r="B16915" s="56"/>
      <c r="C16915" s="178"/>
      <c r="D16915" s="57"/>
      <c r="E16915" s="66"/>
      <c r="F16915" s="62"/>
      <c r="G16915" s="63"/>
      <c r="H16915" s="64"/>
      <c r="I16915" s="70"/>
    </row>
    <row r="16916" spans="1:9" hidden="1" x14ac:dyDescent="0.25">
      <c r="A16916" s="224"/>
      <c r="B16916" s="56"/>
      <c r="C16916" s="56"/>
      <c r="D16916" s="57"/>
      <c r="E16916" s="66"/>
      <c r="F16916" s="63"/>
      <c r="G16916" s="63"/>
      <c r="H16916" s="64"/>
      <c r="I16916" s="70"/>
    </row>
    <row r="16917" spans="1:9" hidden="1" x14ac:dyDescent="0.25">
      <c r="A16917" s="224"/>
      <c r="B16917" s="68"/>
      <c r="C16917" s="157"/>
      <c r="D16917" s="61"/>
      <c r="E16917" s="66"/>
      <c r="F16917" s="76"/>
      <c r="G16917" s="63"/>
      <c r="H16917" s="64"/>
      <c r="I16917" s="70"/>
    </row>
    <row r="16918" spans="1:9" hidden="1" x14ac:dyDescent="0.25">
      <c r="A16918" s="224"/>
      <c r="B16918" s="68"/>
      <c r="C16918" s="157"/>
      <c r="D16918" s="61"/>
      <c r="E16918" s="66"/>
      <c r="F16918" s="76"/>
      <c r="G16918" s="63"/>
      <c r="H16918" s="64"/>
      <c r="I16918" s="70"/>
    </row>
    <row r="16919" spans="1:9" hidden="1" x14ac:dyDescent="0.25">
      <c r="A16919" s="224"/>
      <c r="B16919" s="56"/>
      <c r="C16919" s="56"/>
      <c r="D16919" s="56"/>
      <c r="E16919" s="72"/>
      <c r="F16919" s="58"/>
      <c r="G16919" s="63"/>
      <c r="H16919" s="64"/>
      <c r="I16919" s="70"/>
    </row>
    <row r="16920" spans="1:9" hidden="1" x14ac:dyDescent="0.25">
      <c r="A16920" s="224"/>
      <c r="B16920" s="55"/>
      <c r="C16920" s="75"/>
      <c r="D16920" s="57"/>
      <c r="E16920" s="86"/>
      <c r="F16920" s="77"/>
      <c r="G16920" s="203"/>
      <c r="H16920" s="64"/>
      <c r="I16920" s="70"/>
    </row>
    <row r="16921" spans="1:9" hidden="1" x14ac:dyDescent="0.25">
      <c r="A16921" s="224"/>
      <c r="B16921" s="60"/>
      <c r="C16921" s="107"/>
      <c r="D16921" s="57"/>
      <c r="E16921" s="66"/>
      <c r="F16921" s="76"/>
      <c r="G16921" s="63"/>
      <c r="H16921" s="64"/>
      <c r="I16921" s="70"/>
    </row>
    <row r="16922" spans="1:9" hidden="1" x14ac:dyDescent="0.25">
      <c r="A16922" s="224"/>
      <c r="B16922" s="56"/>
      <c r="C16922" s="178"/>
      <c r="D16922" s="57"/>
      <c r="E16922" s="66"/>
      <c r="F16922" s="62"/>
      <c r="G16922" s="203"/>
      <c r="H16922" s="64"/>
      <c r="I16922" s="70"/>
    </row>
    <row r="16923" spans="1:9" hidden="1" x14ac:dyDescent="0.25">
      <c r="A16923" s="224"/>
      <c r="B16923" s="56"/>
      <c r="C16923" s="65"/>
      <c r="D16923" s="57"/>
      <c r="E16923" s="66"/>
      <c r="F16923" s="62"/>
      <c r="G16923" s="203"/>
      <c r="H16923" s="64"/>
      <c r="I16923" s="70"/>
    </row>
    <row r="16924" spans="1:9" hidden="1" x14ac:dyDescent="0.25">
      <c r="A16924" s="224"/>
      <c r="B16924" s="56"/>
      <c r="C16924" s="56"/>
      <c r="D16924" s="57"/>
      <c r="E16924" s="66"/>
      <c r="F16924" s="76"/>
      <c r="G16924" s="63"/>
      <c r="H16924" s="64"/>
      <c r="I16924" s="70"/>
    </row>
    <row r="16925" spans="1:9" hidden="1" x14ac:dyDescent="0.25">
      <c r="A16925" s="224"/>
      <c r="B16925" s="56"/>
      <c r="C16925" s="56"/>
      <c r="D16925" s="57"/>
      <c r="E16925" s="66"/>
      <c r="F16925" s="62"/>
      <c r="G16925" s="63"/>
      <c r="H16925" s="64"/>
      <c r="I16925" s="70"/>
    </row>
    <row r="16926" spans="1:9" hidden="1" x14ac:dyDescent="0.25">
      <c r="A16926" s="224"/>
      <c r="B16926" s="56"/>
      <c r="C16926" s="56"/>
      <c r="D16926" s="57"/>
      <c r="E16926" s="66"/>
      <c r="F16926" s="62"/>
      <c r="G16926" s="63"/>
      <c r="H16926" s="64"/>
      <c r="I16926" s="70"/>
    </row>
    <row r="16927" spans="1:9" hidden="1" x14ac:dyDescent="0.25">
      <c r="A16927" s="224"/>
      <c r="B16927" s="56"/>
      <c r="C16927" s="56"/>
      <c r="D16927" s="56"/>
      <c r="E16927" s="72"/>
      <c r="F16927" s="58"/>
      <c r="G16927" s="203"/>
      <c r="H16927" s="64"/>
      <c r="I16927" s="70"/>
    </row>
    <row r="16928" spans="1:9" hidden="1" x14ac:dyDescent="0.25">
      <c r="A16928" s="224"/>
      <c r="B16928" s="56"/>
      <c r="C16928" s="56"/>
      <c r="D16928" s="57"/>
      <c r="E16928" s="66"/>
      <c r="F16928" s="76"/>
      <c r="G16928" s="63"/>
      <c r="H16928" s="64"/>
      <c r="I16928" s="70"/>
    </row>
    <row r="16929" spans="1:9" hidden="1" x14ac:dyDescent="0.25">
      <c r="A16929" s="224"/>
      <c r="B16929" s="56"/>
      <c r="C16929" s="56"/>
      <c r="D16929" s="57"/>
      <c r="E16929" s="66"/>
      <c r="F16929" s="62"/>
      <c r="G16929" s="63"/>
      <c r="H16929" s="64"/>
      <c r="I16929" s="70"/>
    </row>
    <row r="16930" spans="1:9" hidden="1" x14ac:dyDescent="0.25">
      <c r="A16930" s="224"/>
      <c r="B16930" s="56"/>
      <c r="C16930" s="56"/>
      <c r="D16930" s="105"/>
      <c r="E16930" s="66"/>
      <c r="F16930" s="246"/>
      <c r="G16930" s="63"/>
      <c r="H16930" s="64"/>
      <c r="I16930" s="70"/>
    </row>
    <row r="16931" spans="1:9" hidden="1" x14ac:dyDescent="0.25">
      <c r="A16931" s="224"/>
      <c r="B16931" s="55"/>
      <c r="C16931" s="55"/>
      <c r="D16931" s="57"/>
      <c r="E16931" s="66"/>
      <c r="F16931" s="63"/>
      <c r="G16931" s="63"/>
      <c r="H16931" s="64"/>
      <c r="I16931" s="70"/>
    </row>
    <row r="16932" spans="1:9" hidden="1" x14ac:dyDescent="0.25">
      <c r="A16932" s="224"/>
      <c r="B16932" s="56"/>
      <c r="C16932" s="56"/>
      <c r="D16932" s="56"/>
      <c r="E16932" s="56"/>
      <c r="F16932" s="58"/>
      <c r="G16932" s="63"/>
      <c r="H16932" s="64"/>
      <c r="I16932" s="70"/>
    </row>
    <row r="16933" spans="1:9" hidden="1" x14ac:dyDescent="0.25">
      <c r="A16933" s="224"/>
      <c r="B16933" s="60"/>
      <c r="C16933" s="151"/>
      <c r="D16933" s="56"/>
      <c r="E16933" s="72"/>
      <c r="F16933" s="58"/>
      <c r="G16933" s="63"/>
      <c r="H16933" s="64"/>
      <c r="I16933" s="70"/>
    </row>
    <row r="16934" spans="1:9" hidden="1" x14ac:dyDescent="0.25">
      <c r="A16934" s="224"/>
      <c r="B16934" s="68"/>
      <c r="C16934" s="56"/>
      <c r="D16934" s="105"/>
      <c r="E16934" s="66"/>
      <c r="F16934" s="203"/>
      <c r="G16934" s="203"/>
      <c r="H16934" s="64"/>
      <c r="I16934" s="70"/>
    </row>
    <row r="16935" spans="1:9" hidden="1" x14ac:dyDescent="0.25">
      <c r="A16935" s="224"/>
      <c r="B16935" s="56"/>
      <c r="C16935" s="56"/>
      <c r="D16935" s="105"/>
      <c r="E16935" s="66"/>
      <c r="F16935" s="246"/>
      <c r="G16935" s="63"/>
      <c r="H16935" s="64"/>
      <c r="I16935" s="70"/>
    </row>
    <row r="16936" spans="1:9" hidden="1" x14ac:dyDescent="0.25">
      <c r="A16936" s="224"/>
      <c r="B16936" s="55"/>
      <c r="C16936" s="75"/>
      <c r="D16936" s="57"/>
      <c r="E16936" s="86"/>
      <c r="F16936" s="77"/>
      <c r="G16936" s="203"/>
      <c r="H16936" s="64"/>
      <c r="I16936" s="70"/>
    </row>
    <row r="16937" spans="1:9" hidden="1" x14ac:dyDescent="0.25">
      <c r="A16937" s="224"/>
      <c r="B16937" s="56"/>
      <c r="C16937" s="56"/>
      <c r="D16937" s="105"/>
      <c r="E16937" s="66"/>
      <c r="F16937" s="77"/>
      <c r="G16937" s="203"/>
      <c r="H16937" s="64"/>
      <c r="I16937" s="70"/>
    </row>
    <row r="16938" spans="1:9" hidden="1" x14ac:dyDescent="0.25">
      <c r="A16938" s="224"/>
      <c r="B16938" s="56"/>
      <c r="C16938" s="55"/>
      <c r="D16938" s="57"/>
      <c r="E16938" s="86"/>
      <c r="F16938" s="62"/>
      <c r="G16938" s="62"/>
      <c r="H16938" s="64"/>
      <c r="I16938" s="70"/>
    </row>
    <row r="16939" spans="1:9" hidden="1" x14ac:dyDescent="0.25">
      <c r="A16939" s="224"/>
      <c r="B16939" s="68"/>
      <c r="C16939" s="75"/>
      <c r="D16939" s="56"/>
      <c r="E16939" s="72"/>
      <c r="F16939" s="58"/>
      <c r="G16939" s="63"/>
      <c r="H16939" s="64"/>
      <c r="I16939" s="70"/>
    </row>
    <row r="16940" spans="1:9" hidden="1" x14ac:dyDescent="0.25">
      <c r="A16940" s="224"/>
      <c r="B16940" s="55"/>
      <c r="C16940" s="55"/>
      <c r="D16940" s="57"/>
      <c r="E16940" s="86"/>
      <c r="F16940" s="62"/>
      <c r="G16940" s="100"/>
      <c r="H16940" s="64"/>
      <c r="I16940" s="70"/>
    </row>
    <row r="16941" spans="1:9" hidden="1" x14ac:dyDescent="0.25">
      <c r="A16941" s="224"/>
      <c r="B16941" s="74"/>
      <c r="C16941" s="55"/>
      <c r="D16941" s="57"/>
      <c r="E16941" s="86"/>
      <c r="F16941" s="63"/>
      <c r="G16941" s="100"/>
      <c r="H16941" s="64"/>
      <c r="I16941" s="70"/>
    </row>
    <row r="16942" spans="1:9" hidden="1" x14ac:dyDescent="0.25">
      <c r="A16942" s="224"/>
      <c r="B16942" s="68"/>
      <c r="C16942" s="56"/>
      <c r="D16942" s="105"/>
      <c r="E16942" s="66"/>
      <c r="F16942" s="203"/>
      <c r="G16942" s="63"/>
      <c r="H16942" s="64"/>
      <c r="I16942" s="70"/>
    </row>
    <row r="16943" spans="1:9" hidden="1" x14ac:dyDescent="0.25">
      <c r="A16943" s="224"/>
      <c r="B16943" s="68"/>
      <c r="C16943" s="56"/>
      <c r="D16943" s="105"/>
      <c r="E16943" s="66"/>
      <c r="F16943" s="203"/>
      <c r="G16943" s="63"/>
      <c r="H16943" s="64"/>
      <c r="I16943" s="70"/>
    </row>
    <row r="16944" spans="1:9" hidden="1" x14ac:dyDescent="0.25">
      <c r="A16944" s="224"/>
      <c r="B16944" s="68"/>
      <c r="C16944" s="56"/>
      <c r="D16944" s="105"/>
      <c r="E16944" s="66"/>
      <c r="F16944" s="203"/>
      <c r="G16944" s="63"/>
      <c r="H16944" s="64"/>
      <c r="I16944" s="70"/>
    </row>
    <row r="16945" spans="1:9" hidden="1" x14ac:dyDescent="0.25">
      <c r="A16945" s="224"/>
      <c r="B16945" s="68"/>
      <c r="C16945" s="56"/>
      <c r="D16945" s="105"/>
      <c r="E16945" s="66"/>
      <c r="F16945" s="203"/>
      <c r="G16945" s="63"/>
      <c r="H16945" s="64"/>
      <c r="I16945" s="70"/>
    </row>
    <row r="16946" spans="1:9" hidden="1" x14ac:dyDescent="0.25">
      <c r="A16946" s="224"/>
      <c r="B16946" s="68"/>
      <c r="C16946" s="194"/>
      <c r="D16946" s="105"/>
      <c r="E16946" s="66"/>
      <c r="F16946" s="203"/>
      <c r="G16946" s="63"/>
      <c r="H16946" s="64"/>
      <c r="I16946" s="70"/>
    </row>
    <row r="16947" spans="1:9" hidden="1" x14ac:dyDescent="0.25">
      <c r="A16947" s="224"/>
      <c r="B16947" s="68"/>
      <c r="C16947" s="74"/>
      <c r="D16947" s="57"/>
      <c r="E16947" s="66"/>
      <c r="F16947" s="203"/>
      <c r="G16947" s="63"/>
      <c r="H16947" s="64"/>
      <c r="I16947" s="70"/>
    </row>
    <row r="16948" spans="1:9" hidden="1" x14ac:dyDescent="0.25">
      <c r="A16948" s="224"/>
      <c r="B16948" s="81"/>
      <c r="C16948" s="75"/>
      <c r="D16948" s="57"/>
      <c r="E16948" s="66"/>
      <c r="F16948" s="76"/>
      <c r="G16948" s="63"/>
      <c r="H16948" s="64"/>
      <c r="I16948" s="70"/>
    </row>
    <row r="16949" spans="1:9" hidden="1" x14ac:dyDescent="0.25">
      <c r="A16949" s="224"/>
      <c r="B16949" s="68"/>
      <c r="C16949" s="75"/>
      <c r="D16949" s="105"/>
      <c r="E16949" s="66"/>
      <c r="F16949" s="203"/>
      <c r="G16949" s="63"/>
      <c r="H16949" s="64"/>
      <c r="I16949" s="70"/>
    </row>
    <row r="16950" spans="1:9" hidden="1" x14ac:dyDescent="0.25">
      <c r="A16950" s="224"/>
      <c r="B16950" s="55"/>
      <c r="C16950" s="192"/>
      <c r="D16950" s="105"/>
      <c r="E16950" s="66"/>
      <c r="F16950" s="203"/>
      <c r="G16950" s="63"/>
      <c r="H16950" s="64"/>
      <c r="I16950" s="70"/>
    </row>
    <row r="16951" spans="1:9" hidden="1" x14ac:dyDescent="0.25">
      <c r="A16951" s="224"/>
      <c r="B16951" s="56"/>
      <c r="C16951" s="56"/>
      <c r="D16951" s="56"/>
      <c r="E16951" s="72"/>
      <c r="F16951" s="58"/>
      <c r="G16951" s="63"/>
      <c r="H16951" s="64"/>
      <c r="I16951" s="70"/>
    </row>
    <row r="16952" spans="1:9" hidden="1" x14ac:dyDescent="0.25">
      <c r="A16952" s="224"/>
      <c r="B16952" s="56"/>
      <c r="C16952" s="178"/>
      <c r="D16952" s="56"/>
      <c r="E16952" s="72"/>
      <c r="F16952" s="58"/>
      <c r="G16952" s="63"/>
      <c r="H16952" s="64"/>
      <c r="I16952" s="70"/>
    </row>
    <row r="16953" spans="1:9" hidden="1" x14ac:dyDescent="0.25">
      <c r="A16953" s="224"/>
      <c r="B16953" s="56"/>
      <c r="C16953" s="56"/>
      <c r="D16953" s="57"/>
      <c r="E16953" s="66"/>
      <c r="F16953" s="63"/>
      <c r="G16953" s="63"/>
      <c r="H16953" s="64"/>
      <c r="I16953" s="70"/>
    </row>
    <row r="16954" spans="1:9" hidden="1" x14ac:dyDescent="0.25">
      <c r="A16954" s="224"/>
      <c r="B16954" s="55"/>
      <c r="C16954" s="72"/>
      <c r="D16954" s="56"/>
      <c r="E16954" s="56"/>
      <c r="F16954" s="58"/>
      <c r="G16954" s="63"/>
      <c r="H16954" s="64"/>
      <c r="I16954" s="70"/>
    </row>
    <row r="16955" spans="1:9" hidden="1" x14ac:dyDescent="0.25">
      <c r="A16955" s="224"/>
      <c r="B16955" s="56"/>
      <c r="C16955" s="56"/>
      <c r="D16955" s="57"/>
      <c r="E16955" s="66"/>
      <c r="F16955" s="76"/>
      <c r="G16955" s="63"/>
      <c r="H16955" s="64"/>
      <c r="I16955" s="70"/>
    </row>
    <row r="16956" spans="1:9" hidden="1" x14ac:dyDescent="0.25">
      <c r="A16956" s="224"/>
      <c r="B16956" s="68"/>
      <c r="C16956" s="56"/>
      <c r="D16956" s="105"/>
      <c r="E16956" s="66"/>
      <c r="F16956" s="203"/>
      <c r="G16956" s="63"/>
      <c r="H16956" s="64"/>
      <c r="I16956" s="70"/>
    </row>
    <row r="16957" spans="1:9" hidden="1" x14ac:dyDescent="0.25">
      <c r="A16957" s="224"/>
      <c r="B16957" s="56"/>
      <c r="C16957" s="56"/>
      <c r="D16957" s="57"/>
      <c r="E16957" s="86"/>
      <c r="F16957" s="76"/>
      <c r="G16957" s="63"/>
      <c r="H16957" s="64"/>
      <c r="I16957" s="70"/>
    </row>
    <row r="16958" spans="1:9" hidden="1" x14ac:dyDescent="0.25">
      <c r="A16958" s="224"/>
      <c r="B16958" s="56"/>
      <c r="C16958" s="56"/>
      <c r="D16958" s="57"/>
      <c r="E16958" s="86"/>
      <c r="F16958" s="76"/>
      <c r="G16958" s="63"/>
      <c r="H16958" s="64"/>
      <c r="I16958" s="70"/>
    </row>
    <row r="16959" spans="1:9" hidden="1" x14ac:dyDescent="0.25">
      <c r="A16959" s="224"/>
      <c r="B16959" s="56"/>
      <c r="C16959" s="56"/>
      <c r="D16959" s="57"/>
      <c r="E16959" s="86"/>
      <c r="F16959" s="76"/>
      <c r="G16959" s="203"/>
      <c r="H16959" s="64"/>
      <c r="I16959" s="70"/>
    </row>
    <row r="16960" spans="1:9" hidden="1" x14ac:dyDescent="0.25">
      <c r="A16960" s="224"/>
      <c r="B16960" s="56"/>
      <c r="C16960" s="56"/>
      <c r="D16960" s="57"/>
      <c r="E16960" s="86"/>
      <c r="F16960" s="76"/>
      <c r="G16960" s="203"/>
      <c r="H16960" s="64"/>
      <c r="I16960" s="70"/>
    </row>
    <row r="16961" spans="1:9" hidden="1" x14ac:dyDescent="0.25">
      <c r="A16961" s="224"/>
      <c r="B16961" s="71"/>
      <c r="C16961" s="75"/>
      <c r="D16961" s="56"/>
      <c r="E16961" s="72"/>
      <c r="F16961" s="58"/>
      <c r="G16961" s="63"/>
      <c r="H16961" s="64"/>
      <c r="I16961" s="70"/>
    </row>
    <row r="16962" spans="1:9" hidden="1" x14ac:dyDescent="0.25">
      <c r="A16962" s="224"/>
      <c r="B16962" s="56"/>
      <c r="C16962" s="56"/>
      <c r="D16962" s="57"/>
      <c r="E16962" s="66"/>
      <c r="F16962" s="62"/>
      <c r="G16962" s="203"/>
      <c r="H16962" s="64"/>
      <c r="I16962" s="70"/>
    </row>
    <row r="16963" spans="1:9" hidden="1" x14ac:dyDescent="0.25">
      <c r="A16963" s="224"/>
      <c r="B16963" s="60"/>
      <c r="C16963" s="151"/>
      <c r="D16963" s="56"/>
      <c r="E16963" s="72"/>
      <c r="F16963" s="58"/>
      <c r="G16963" s="203"/>
      <c r="H16963" s="64"/>
      <c r="I16963" s="70"/>
    </row>
    <row r="16964" spans="1:9" hidden="1" x14ac:dyDescent="0.25">
      <c r="A16964" s="224"/>
      <c r="B16964" s="55"/>
      <c r="C16964" s="75"/>
      <c r="D16964" s="57"/>
      <c r="E16964" s="86"/>
      <c r="F16964" s="77"/>
      <c r="G16964" s="62"/>
      <c r="H16964" s="64"/>
      <c r="I16964" s="70"/>
    </row>
    <row r="16965" spans="1:9" hidden="1" x14ac:dyDescent="0.25">
      <c r="A16965" s="224"/>
      <c r="B16965" s="56"/>
      <c r="C16965" s="56"/>
      <c r="D16965" s="105"/>
      <c r="E16965" s="66"/>
      <c r="F16965" s="246"/>
      <c r="G16965" s="63"/>
      <c r="H16965" s="64"/>
      <c r="I16965" s="70"/>
    </row>
    <row r="16966" spans="1:9" hidden="1" x14ac:dyDescent="0.25">
      <c r="A16966" s="224"/>
      <c r="B16966" s="68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4"/>
      <c r="B16967" s="55"/>
      <c r="C16967" s="75"/>
      <c r="D16967" s="57"/>
      <c r="E16967" s="86"/>
      <c r="F16967" s="77"/>
      <c r="G16967" s="203"/>
      <c r="H16967" s="64"/>
      <c r="I16967" s="70"/>
    </row>
    <row r="16968" spans="1:9" hidden="1" x14ac:dyDescent="0.25">
      <c r="A16968" s="224"/>
      <c r="B16968" s="68"/>
      <c r="C16968" s="472"/>
      <c r="D16968" s="57"/>
      <c r="E16968" s="86"/>
      <c r="F16968" s="63"/>
      <c r="G16968" s="100"/>
      <c r="H16968" s="64"/>
      <c r="I16968" s="70"/>
    </row>
    <row r="16969" spans="1:9" hidden="1" x14ac:dyDescent="0.25">
      <c r="A16969" s="224"/>
      <c r="B16969" s="68"/>
      <c r="C16969" s="65"/>
      <c r="D16969" s="105"/>
      <c r="E16969" s="66"/>
      <c r="F16969" s="203"/>
      <c r="G16969" s="63"/>
      <c r="H16969" s="64"/>
      <c r="I16969" s="70"/>
    </row>
    <row r="16970" spans="1:9" hidden="1" x14ac:dyDescent="0.25">
      <c r="A16970" s="224"/>
      <c r="B16970" s="68"/>
      <c r="C16970" s="56"/>
      <c r="D16970" s="105"/>
      <c r="E16970" s="66"/>
      <c r="F16970" s="203"/>
      <c r="G16970" s="63"/>
      <c r="H16970" s="64"/>
      <c r="I16970" s="70"/>
    </row>
    <row r="16971" spans="1:9" hidden="1" x14ac:dyDescent="0.25">
      <c r="A16971" s="224"/>
      <c r="B16971" s="68"/>
      <c r="C16971" s="56"/>
      <c r="D16971" s="57"/>
      <c r="E16971" s="66"/>
      <c r="F16971" s="63"/>
      <c r="G16971" s="63"/>
      <c r="H16971" s="64"/>
      <c r="I16971" s="70"/>
    </row>
    <row r="16972" spans="1:9" hidden="1" x14ac:dyDescent="0.25">
      <c r="A16972" s="224"/>
      <c r="B16972" s="81"/>
      <c r="C16972" s="75"/>
      <c r="D16972" s="57"/>
      <c r="E16972" s="66"/>
      <c r="F16972" s="76"/>
      <c r="G16972" s="63"/>
      <c r="H16972" s="64"/>
      <c r="I16972" s="70"/>
    </row>
    <row r="16973" spans="1:9" hidden="1" x14ac:dyDescent="0.25">
      <c r="A16973" s="224"/>
      <c r="B16973" s="55"/>
      <c r="C16973" s="75"/>
      <c r="D16973" s="57"/>
      <c r="E16973" s="66"/>
      <c r="F16973" s="76"/>
      <c r="G16973" s="63"/>
      <c r="H16973" s="14"/>
      <c r="I16973" s="70"/>
    </row>
    <row r="16974" spans="1:9" hidden="1" x14ac:dyDescent="0.25">
      <c r="A16974" s="224"/>
      <c r="B16974" s="56"/>
      <c r="C16974" s="71"/>
      <c r="D16974" s="57"/>
      <c r="E16974" s="86"/>
      <c r="F16974" s="62"/>
      <c r="G16974" s="203"/>
      <c r="H16974" s="64"/>
      <c r="I16974" s="70"/>
    </row>
    <row r="16975" spans="1:9" hidden="1" x14ac:dyDescent="0.25">
      <c r="A16975" s="224"/>
      <c r="B16975" s="68"/>
      <c r="C16975" s="75"/>
      <c r="D16975" s="105"/>
      <c r="E16975" s="66"/>
      <c r="F16975" s="203"/>
      <c r="G16975" s="63"/>
      <c r="H16975" s="64"/>
      <c r="I16975" s="70"/>
    </row>
    <row r="16976" spans="1:9" hidden="1" x14ac:dyDescent="0.25">
      <c r="A16976" s="224"/>
      <c r="B16976" s="56"/>
      <c r="C16976" s="75"/>
      <c r="D16976" s="105"/>
      <c r="E16976" s="66"/>
      <c r="F16976" s="62"/>
      <c r="G16976" s="63"/>
      <c r="H16976" s="64"/>
      <c r="I16976" s="70"/>
    </row>
    <row r="16977" spans="1:9" hidden="1" x14ac:dyDescent="0.25">
      <c r="A16977" s="224"/>
      <c r="B16977" s="56"/>
      <c r="C16977" s="56"/>
      <c r="D16977" s="56"/>
      <c r="E16977" s="72"/>
      <c r="F16977" s="58"/>
      <c r="G16977" s="63"/>
      <c r="H16977" s="64"/>
      <c r="I16977" s="70"/>
    </row>
    <row r="16978" spans="1:9" hidden="1" x14ac:dyDescent="0.25">
      <c r="A16978" s="224"/>
      <c r="B16978" s="56"/>
      <c r="C16978" s="56"/>
      <c r="D16978" s="56"/>
      <c r="E16978" s="72"/>
      <c r="F16978" s="58"/>
      <c r="G16978" s="63"/>
      <c r="H16978" s="64"/>
      <c r="I16978" s="70"/>
    </row>
    <row r="16979" spans="1:9" hidden="1" x14ac:dyDescent="0.25">
      <c r="A16979" s="224"/>
      <c r="B16979" s="56"/>
      <c r="C16979" s="56"/>
      <c r="D16979" s="57"/>
      <c r="E16979" s="66"/>
      <c r="F16979" s="63"/>
      <c r="G16979" s="63"/>
      <c r="H16979" s="64"/>
      <c r="I16979" s="70"/>
    </row>
    <row r="16980" spans="1:9" hidden="1" x14ac:dyDescent="0.25">
      <c r="A16980" s="224"/>
      <c r="B16980" s="56"/>
      <c r="C16980" s="81"/>
      <c r="D16980" s="56"/>
      <c r="E16980" s="56"/>
      <c r="F16980" s="58"/>
      <c r="G16980" s="63"/>
      <c r="H16980" s="64"/>
      <c r="I16980" s="70"/>
    </row>
    <row r="16981" spans="1:9" hidden="1" x14ac:dyDescent="0.25">
      <c r="A16981" s="224"/>
      <c r="B16981" s="55"/>
      <c r="C16981" s="56"/>
      <c r="D16981" s="57"/>
      <c r="E16981" s="86"/>
      <c r="F16981" s="62"/>
      <c r="G16981" s="63"/>
      <c r="H16981" s="64"/>
      <c r="I16981" s="70"/>
    </row>
    <row r="16982" spans="1:9" hidden="1" x14ac:dyDescent="0.25">
      <c r="A16982" s="224"/>
      <c r="B16982" s="56"/>
      <c r="C16982" s="56"/>
      <c r="D16982" s="56"/>
      <c r="E16982" s="72"/>
      <c r="F16982" s="58"/>
      <c r="G16982" s="63"/>
      <c r="H16982" s="64"/>
      <c r="I16982" s="70"/>
    </row>
    <row r="16983" spans="1:9" hidden="1" x14ac:dyDescent="0.25">
      <c r="A16983" s="224"/>
      <c r="B16983" s="56"/>
      <c r="C16983" s="56"/>
      <c r="D16983" s="56"/>
      <c r="E16983" s="72"/>
      <c r="F16983" s="58"/>
      <c r="G16983" s="63"/>
      <c r="H16983" s="64"/>
      <c r="I16983" s="70"/>
    </row>
    <row r="16984" spans="1:9" hidden="1" x14ac:dyDescent="0.25">
      <c r="A16984" s="224"/>
      <c r="B16984" s="60"/>
      <c r="C16984" s="107"/>
      <c r="D16984" s="57"/>
      <c r="E16984" s="86"/>
      <c r="F16984" s="76"/>
      <c r="G16984" s="203"/>
      <c r="H16984" s="64"/>
      <c r="I16984" s="70"/>
    </row>
    <row r="16985" spans="1:9" hidden="1" x14ac:dyDescent="0.25">
      <c r="A16985" s="224"/>
      <c r="B16985" s="60"/>
      <c r="C16985" s="71"/>
      <c r="D16985" s="57"/>
      <c r="E16985" s="86"/>
      <c r="F16985" s="76"/>
      <c r="G16985" s="203"/>
      <c r="H16985" s="64"/>
      <c r="I16985" s="70"/>
    </row>
    <row r="16986" spans="1:9" hidden="1" x14ac:dyDescent="0.25">
      <c r="A16986" s="224"/>
      <c r="B16986" s="71"/>
      <c r="C16986" s="75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4"/>
      <c r="B16987" s="56"/>
      <c r="C16987" s="56"/>
      <c r="D16987" s="57"/>
      <c r="E16987" s="66"/>
      <c r="F16987" s="76"/>
      <c r="G16987" s="63"/>
      <c r="H16987" s="64"/>
      <c r="I16987" s="70"/>
    </row>
    <row r="16988" spans="1:9" hidden="1" x14ac:dyDescent="0.25">
      <c r="A16988" s="224"/>
      <c r="B16988" s="56"/>
      <c r="C16988" s="56"/>
      <c r="D16988" s="57"/>
      <c r="E16988" s="66"/>
      <c r="F16988" s="76"/>
      <c r="G16988" s="63"/>
      <c r="H16988" s="64"/>
      <c r="I16988" s="70"/>
    </row>
    <row r="16989" spans="1:9" hidden="1" x14ac:dyDescent="0.25">
      <c r="A16989" s="224"/>
      <c r="B16989" s="56"/>
      <c r="C16989" s="56"/>
      <c r="D16989" s="57"/>
      <c r="E16989" s="66"/>
      <c r="F16989" s="76"/>
      <c r="G16989" s="63"/>
      <c r="H16989" s="64"/>
      <c r="I16989" s="70"/>
    </row>
    <row r="16990" spans="1:9" hidden="1" x14ac:dyDescent="0.25">
      <c r="A16990" s="224"/>
      <c r="B16990" s="56"/>
      <c r="C16990" s="56"/>
      <c r="D16990" s="57"/>
      <c r="E16990" s="66"/>
      <c r="F16990" s="76"/>
      <c r="G16990" s="63"/>
      <c r="H16990" s="106"/>
      <c r="I16990" s="70"/>
    </row>
    <row r="16991" spans="1:9" hidden="1" x14ac:dyDescent="0.25">
      <c r="A16991" s="224"/>
      <c r="B16991" s="56"/>
      <c r="C16991" s="74"/>
      <c r="D16991" s="57"/>
      <c r="E16991" s="66"/>
      <c r="F16991" s="76"/>
      <c r="G16991" s="63"/>
      <c r="H16991" s="64"/>
      <c r="I16991" s="70"/>
    </row>
    <row r="16992" spans="1:9" hidden="1" x14ac:dyDescent="0.25">
      <c r="A16992" s="224"/>
      <c r="B16992" s="56"/>
      <c r="C16992" s="56"/>
      <c r="D16992" s="105"/>
      <c r="E16992" s="66"/>
      <c r="F16992" s="203"/>
      <c r="G16992" s="63"/>
      <c r="H16992" s="64"/>
      <c r="I16992" s="70"/>
    </row>
    <row r="16993" spans="1:9" hidden="1" x14ac:dyDescent="0.25">
      <c r="A16993" s="224"/>
      <c r="B16993" s="56"/>
      <c r="C16993" s="56"/>
      <c r="D16993" s="105"/>
      <c r="E16993" s="66"/>
      <c r="F16993" s="203"/>
      <c r="G16993" s="63"/>
      <c r="H16993" s="64"/>
      <c r="I16993" s="70"/>
    </row>
    <row r="16994" spans="1:9" hidden="1" x14ac:dyDescent="0.25">
      <c r="A16994" s="224"/>
      <c r="B16994" s="56"/>
      <c r="C16994" s="178"/>
      <c r="D16994" s="57"/>
      <c r="E16994" s="66"/>
      <c r="F16994" s="76"/>
      <c r="G16994" s="63"/>
      <c r="H16994" s="64"/>
      <c r="I16994" s="70"/>
    </row>
    <row r="16995" spans="1:9" hidden="1" x14ac:dyDescent="0.25">
      <c r="A16995" s="224"/>
      <c r="B16995" s="56"/>
      <c r="C16995" s="56"/>
      <c r="D16995" s="57"/>
      <c r="E16995" s="66"/>
      <c r="F16995" s="76"/>
      <c r="G16995" s="63"/>
      <c r="H16995" s="64"/>
      <c r="I16995" s="70"/>
    </row>
    <row r="16996" spans="1:9" hidden="1" x14ac:dyDescent="0.25">
      <c r="A16996" s="224"/>
      <c r="B16996" s="56"/>
      <c r="C16996" s="56"/>
      <c r="D16996" s="56"/>
      <c r="E16996" s="72"/>
      <c r="F16996" s="58"/>
      <c r="G16996" s="63"/>
      <c r="H16996" s="64"/>
      <c r="I16996" s="70"/>
    </row>
    <row r="16997" spans="1:9" hidden="1" x14ac:dyDescent="0.25">
      <c r="A16997" s="224"/>
      <c r="B16997" s="56"/>
      <c r="C16997" s="56"/>
      <c r="D16997" s="105"/>
      <c r="E16997" s="66"/>
      <c r="F16997" s="77"/>
      <c r="G16997" s="63"/>
      <c r="H16997" s="64"/>
      <c r="I16997" s="70"/>
    </row>
    <row r="16998" spans="1:9" hidden="1" x14ac:dyDescent="0.25">
      <c r="A16998" s="224"/>
      <c r="B16998" s="56"/>
      <c r="C16998" s="56"/>
      <c r="D16998" s="105"/>
      <c r="E16998" s="66"/>
      <c r="F16998" s="203"/>
      <c r="G16998" s="203"/>
      <c r="H16998" s="64"/>
      <c r="I16998" s="70"/>
    </row>
    <row r="16999" spans="1:9" hidden="1" x14ac:dyDescent="0.25">
      <c r="A16999" s="224"/>
      <c r="B16999" s="56"/>
      <c r="C16999" s="178"/>
      <c r="D16999" s="56"/>
      <c r="E16999" s="56"/>
      <c r="F16999" s="56"/>
      <c r="G16999" s="203"/>
      <c r="H16999" s="64"/>
      <c r="I16999" s="70"/>
    </row>
    <row r="17000" spans="1:9" hidden="1" x14ac:dyDescent="0.25">
      <c r="A17000" s="224"/>
      <c r="B17000" s="56"/>
      <c r="C17000" s="56"/>
      <c r="D17000" s="57"/>
      <c r="E17000" s="66"/>
      <c r="F17000" s="76"/>
      <c r="G17000" s="63"/>
      <c r="H17000" s="64"/>
      <c r="I17000" s="70"/>
    </row>
    <row r="17001" spans="1:9" hidden="1" x14ac:dyDescent="0.25">
      <c r="A17001" s="224"/>
      <c r="B17001" s="56"/>
      <c r="C17001" s="56"/>
      <c r="D17001" s="105"/>
      <c r="E17001" s="66"/>
      <c r="F17001" s="77"/>
      <c r="G17001" s="203"/>
      <c r="H17001" s="64"/>
      <c r="I17001" s="70"/>
    </row>
    <row r="17002" spans="1:9" hidden="1" x14ac:dyDescent="0.25">
      <c r="A17002" s="224"/>
      <c r="B17002" s="56"/>
      <c r="C17002" s="56"/>
      <c r="D17002" s="57"/>
      <c r="E17002" s="66"/>
      <c r="F17002" s="62"/>
      <c r="G17002" s="203"/>
      <c r="H17002" s="64"/>
      <c r="I17002" s="70"/>
    </row>
    <row r="17003" spans="1:9" hidden="1" x14ac:dyDescent="0.25">
      <c r="A17003" s="224"/>
      <c r="B17003" s="56"/>
      <c r="C17003" s="65"/>
      <c r="D17003" s="57"/>
      <c r="E17003" s="66"/>
      <c r="F17003" s="76"/>
      <c r="G17003" s="63"/>
      <c r="H17003" s="64"/>
      <c r="I17003" s="70"/>
    </row>
    <row r="17004" spans="1:9" hidden="1" x14ac:dyDescent="0.25">
      <c r="A17004" s="224"/>
      <c r="B17004" s="56"/>
      <c r="C17004" s="75"/>
      <c r="D17004" s="57"/>
      <c r="E17004" s="66"/>
      <c r="F17004" s="76"/>
      <c r="G17004" s="63"/>
      <c r="H17004" s="64"/>
      <c r="I17004" s="70"/>
    </row>
    <row r="17005" spans="1:9" hidden="1" x14ac:dyDescent="0.25">
      <c r="A17005" s="224"/>
      <c r="B17005" s="56"/>
      <c r="C17005" s="111"/>
      <c r="D17005" s="57"/>
      <c r="E17005" s="66"/>
      <c r="F17005" s="62"/>
      <c r="G17005" s="63"/>
      <c r="H17005" s="64"/>
      <c r="I17005" s="70"/>
    </row>
    <row r="17006" spans="1:9" hidden="1" x14ac:dyDescent="0.25">
      <c r="A17006" s="224"/>
      <c r="B17006" s="56"/>
      <c r="C17006" s="111"/>
      <c r="D17006" s="56"/>
      <c r="E17006" s="72"/>
      <c r="F17006" s="58"/>
      <c r="G17006" s="203"/>
      <c r="H17006" s="64"/>
      <c r="I17006" s="70"/>
    </row>
    <row r="17007" spans="1:9" hidden="1" x14ac:dyDescent="0.25">
      <c r="A17007" s="224"/>
      <c r="B17007" s="56"/>
      <c r="C17007" s="75"/>
      <c r="D17007" s="57"/>
      <c r="E17007" s="66"/>
      <c r="F17007" s="62"/>
      <c r="G17007" s="63"/>
      <c r="H17007" s="64"/>
      <c r="I17007" s="70"/>
    </row>
    <row r="17008" spans="1:9" hidden="1" x14ac:dyDescent="0.25">
      <c r="A17008" s="224"/>
      <c r="B17008" s="55"/>
      <c r="C17008" s="75"/>
      <c r="D17008" s="105"/>
      <c r="E17008" s="66"/>
      <c r="F17008" s="246"/>
      <c r="G17008" s="63"/>
      <c r="H17008" s="64"/>
      <c r="I17008" s="56"/>
    </row>
    <row r="17009" spans="1:9" hidden="1" x14ac:dyDescent="0.25">
      <c r="A17009" s="224"/>
      <c r="B17009" s="56"/>
      <c r="C17009" s="178"/>
      <c r="D17009" s="56"/>
      <c r="E17009" s="56"/>
      <c r="F17009" s="56"/>
      <c r="G17009" s="63"/>
      <c r="H17009" s="64"/>
      <c r="I17009" s="56"/>
    </row>
    <row r="17010" spans="1:9" hidden="1" x14ac:dyDescent="0.25">
      <c r="A17010" s="224"/>
      <c r="B17010" s="55"/>
      <c r="C17010" s="56"/>
      <c r="D17010" s="56"/>
      <c r="E17010" s="56"/>
      <c r="F17010" s="58"/>
      <c r="G17010" s="63"/>
      <c r="H17010" s="106"/>
      <c r="I17010" s="56"/>
    </row>
    <row r="17011" spans="1:9" hidden="1" x14ac:dyDescent="0.25">
      <c r="A17011" s="224"/>
      <c r="B17011" s="68"/>
      <c r="C17011" s="56"/>
      <c r="D17011" s="57"/>
      <c r="E17011" s="66"/>
      <c r="F17011" s="76"/>
      <c r="G17011" s="63"/>
      <c r="H17011" s="64"/>
      <c r="I17011" s="419"/>
    </row>
    <row r="17012" spans="1:9" hidden="1" x14ac:dyDescent="0.25">
      <c r="A17012" s="224"/>
      <c r="B17012" s="414"/>
      <c r="C17012" s="414"/>
      <c r="D17012" s="414"/>
      <c r="E17012" s="419"/>
      <c r="F17012" s="498"/>
      <c r="G17012" s="458"/>
      <c r="H17012" s="64"/>
      <c r="I17012" s="70"/>
    </row>
    <row r="17013" spans="1:9" hidden="1" x14ac:dyDescent="0.25">
      <c r="A17013" s="224"/>
      <c r="B17013" s="60"/>
      <c r="C17013" s="107"/>
      <c r="D17013" s="57"/>
      <c r="E17013" s="66"/>
      <c r="F17013" s="67"/>
      <c r="G17013" s="203"/>
      <c r="H17013" s="418"/>
      <c r="I17013" s="70"/>
    </row>
    <row r="17014" spans="1:9" hidden="1" x14ac:dyDescent="0.25">
      <c r="A17014" s="224"/>
      <c r="B17014" s="55"/>
      <c r="C17014" s="75"/>
      <c r="D17014" s="57"/>
      <c r="E17014" s="86"/>
      <c r="F17014" s="77"/>
      <c r="G17014" s="203"/>
      <c r="H17014" s="64"/>
      <c r="I17014" s="70"/>
    </row>
    <row r="17015" spans="1:9" hidden="1" x14ac:dyDescent="0.25">
      <c r="A17015" s="224"/>
      <c r="B17015" s="56"/>
      <c r="C17015" s="56"/>
      <c r="D17015" s="56"/>
      <c r="E17015" s="72"/>
      <c r="F17015" s="58"/>
      <c r="G17015" s="63"/>
      <c r="H17015" s="64"/>
      <c r="I17015" s="70"/>
    </row>
    <row r="17016" spans="1:9" hidden="1" x14ac:dyDescent="0.25">
      <c r="A17016" s="224"/>
      <c r="B17016" s="56"/>
      <c r="C17016" s="56"/>
      <c r="D17016" s="105"/>
      <c r="E17016" s="66"/>
      <c r="F17016" s="63"/>
      <c r="G17016" s="63"/>
      <c r="H17016" s="64"/>
      <c r="I17016" s="70"/>
    </row>
    <row r="17017" spans="1:9" hidden="1" x14ac:dyDescent="0.25">
      <c r="A17017" s="224"/>
      <c r="B17017" s="55"/>
      <c r="C17017" s="56"/>
      <c r="D17017" s="57"/>
      <c r="E17017" s="66"/>
      <c r="F17017" s="63"/>
      <c r="G17017" s="63"/>
      <c r="H17017" s="64"/>
      <c r="I17017" s="70"/>
    </row>
    <row r="17018" spans="1:9" hidden="1" x14ac:dyDescent="0.25">
      <c r="A17018" s="224"/>
      <c r="B17018" s="56"/>
      <c r="C17018" s="71"/>
      <c r="D17018" s="57"/>
      <c r="E17018" s="86"/>
      <c r="F17018" s="62"/>
      <c r="G17018" s="203"/>
      <c r="H17018" s="64"/>
      <c r="I17018" s="70"/>
    </row>
    <row r="17019" spans="1:9" hidden="1" x14ac:dyDescent="0.25">
      <c r="A17019" s="224"/>
      <c r="B17019" s="56"/>
      <c r="C17019" s="56"/>
      <c r="D17019" s="57"/>
      <c r="E17019" s="66"/>
      <c r="F17019" s="62"/>
      <c r="G17019" s="100"/>
      <c r="H17019" s="106"/>
      <c r="I17019" s="70"/>
    </row>
    <row r="17020" spans="1:9" hidden="1" x14ac:dyDescent="0.25">
      <c r="A17020" s="224"/>
      <c r="B17020" s="56"/>
      <c r="C17020" s="56"/>
      <c r="D17020" s="56"/>
      <c r="E17020" s="56"/>
      <c r="F17020" s="58"/>
      <c r="G17020" s="63"/>
      <c r="H17020" s="64"/>
      <c r="I17020" s="70"/>
    </row>
    <row r="17021" spans="1:9" hidden="1" x14ac:dyDescent="0.25">
      <c r="A17021" s="224"/>
      <c r="B17021" s="55"/>
      <c r="C17021" s="56"/>
      <c r="D17021" s="57"/>
      <c r="E17021" s="66"/>
      <c r="F17021" s="62"/>
      <c r="G17021" s="63"/>
      <c r="H17021" s="64"/>
      <c r="I17021" s="70"/>
    </row>
    <row r="17022" spans="1:9" hidden="1" x14ac:dyDescent="0.25">
      <c r="A17022" s="224"/>
      <c r="B17022" s="81"/>
      <c r="C17022" s="75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4"/>
      <c r="B17023" s="71"/>
      <c r="C17023" s="75"/>
      <c r="D17023" s="56"/>
      <c r="E17023" s="72"/>
      <c r="F17023" s="58"/>
      <c r="G17023" s="63"/>
      <c r="H17023" s="106"/>
      <c r="I17023" s="70"/>
    </row>
    <row r="17024" spans="1:9" hidden="1" x14ac:dyDescent="0.25">
      <c r="A17024" s="224"/>
      <c r="B17024" s="68"/>
      <c r="C17024" s="75"/>
      <c r="D17024" s="105"/>
      <c r="E17024" s="66"/>
      <c r="F17024" s="203"/>
      <c r="G17024" s="63"/>
      <c r="H17024" s="106"/>
      <c r="I17024" s="70"/>
    </row>
    <row r="17025" spans="1:9" hidden="1" x14ac:dyDescent="0.25">
      <c r="A17025" s="224"/>
      <c r="B17025" s="56"/>
      <c r="C17025" s="75"/>
      <c r="D17025" s="105"/>
      <c r="E17025" s="66"/>
      <c r="F17025" s="62"/>
      <c r="G17025" s="63"/>
      <c r="H17025" s="106"/>
      <c r="I17025" s="70"/>
    </row>
    <row r="17026" spans="1:9" hidden="1" x14ac:dyDescent="0.25">
      <c r="A17026" s="224"/>
      <c r="B17026" s="56"/>
      <c r="C17026" s="75"/>
      <c r="D17026" s="105"/>
      <c r="E17026" s="66"/>
      <c r="F17026" s="62"/>
      <c r="G17026" s="63"/>
      <c r="H17026" s="106"/>
      <c r="I17026" s="70"/>
    </row>
    <row r="17027" spans="1:9" hidden="1" x14ac:dyDescent="0.25">
      <c r="A17027" s="224"/>
      <c r="B17027" s="56"/>
      <c r="C17027" s="75"/>
      <c r="D17027" s="105"/>
      <c r="E17027" s="66"/>
      <c r="F17027" s="62"/>
      <c r="G17027" s="63"/>
      <c r="H17027" s="106"/>
      <c r="I17027" s="70"/>
    </row>
    <row r="17028" spans="1:9" hidden="1" x14ac:dyDescent="0.25">
      <c r="A17028" s="224"/>
      <c r="B17028" s="56"/>
      <c r="C17028" s="75"/>
      <c r="D17028" s="105"/>
      <c r="E17028" s="66"/>
      <c r="F17028" s="62"/>
      <c r="G17028" s="63"/>
      <c r="H17028" s="106"/>
      <c r="I17028" s="70"/>
    </row>
    <row r="17029" spans="1:9" hidden="1" x14ac:dyDescent="0.25">
      <c r="A17029" s="224"/>
      <c r="B17029" s="55"/>
      <c r="C17029" s="75"/>
      <c r="D17029" s="57"/>
      <c r="E17029" s="66"/>
      <c r="F17029" s="76"/>
      <c r="G17029" s="63"/>
      <c r="H17029" s="106"/>
      <c r="I17029" s="70"/>
    </row>
    <row r="17030" spans="1:9" hidden="1" x14ac:dyDescent="0.25">
      <c r="A17030" s="224"/>
      <c r="B17030" s="55"/>
      <c r="C17030" s="75"/>
      <c r="D17030" s="57"/>
      <c r="E17030" s="66"/>
      <c r="F17030" s="62"/>
      <c r="G17030" s="63"/>
      <c r="H17030" s="106"/>
      <c r="I17030" s="70"/>
    </row>
    <row r="17031" spans="1:9" hidden="1" x14ac:dyDescent="0.25">
      <c r="A17031" s="224"/>
      <c r="B17031" s="56"/>
      <c r="C17031" s="71"/>
      <c r="D17031" s="105"/>
      <c r="E17031" s="66"/>
      <c r="F17031" s="203"/>
      <c r="G17031" s="63"/>
      <c r="H17031" s="106"/>
      <c r="I17031" s="70"/>
    </row>
    <row r="17032" spans="1:9" hidden="1" x14ac:dyDescent="0.25">
      <c r="A17032" s="224"/>
      <c r="B17032" s="55"/>
      <c r="C17032" s="56"/>
      <c r="D17032" s="57"/>
      <c r="E17032" s="66"/>
      <c r="F17032" s="63"/>
      <c r="G17032" s="63"/>
      <c r="H17032" s="106"/>
      <c r="I17032" s="70"/>
    </row>
    <row r="17033" spans="1:9" hidden="1" x14ac:dyDescent="0.25">
      <c r="A17033" s="224"/>
      <c r="B17033" s="55"/>
      <c r="C17033" s="56"/>
      <c r="D17033" s="56"/>
      <c r="E17033" s="56"/>
      <c r="F17033" s="58"/>
      <c r="G17033" s="63"/>
      <c r="H17033" s="106"/>
      <c r="I17033" s="70"/>
    </row>
    <row r="17034" spans="1:9" hidden="1" x14ac:dyDescent="0.25">
      <c r="A17034" s="224"/>
      <c r="B17034" s="65"/>
      <c r="C17034" s="56"/>
      <c r="D17034" s="105"/>
      <c r="E17034" s="66"/>
      <c r="F17034" s="203"/>
      <c r="G17034" s="63"/>
      <c r="H17034" s="106"/>
      <c r="I17034" s="70"/>
    </row>
    <row r="17035" spans="1:9" hidden="1" x14ac:dyDescent="0.25">
      <c r="A17035" s="224"/>
      <c r="B17035" s="56"/>
      <c r="C17035" s="56"/>
      <c r="D17035" s="57"/>
      <c r="E17035" s="66"/>
      <c r="F17035" s="76"/>
      <c r="G17035" s="63"/>
      <c r="H17035" s="106"/>
      <c r="I17035" s="70"/>
    </row>
    <row r="17036" spans="1:9" hidden="1" x14ac:dyDescent="0.25">
      <c r="A17036" s="224"/>
      <c r="B17036" s="56"/>
      <c r="C17036" s="71"/>
      <c r="D17036" s="57"/>
      <c r="E17036" s="86"/>
      <c r="F17036" s="62"/>
      <c r="G17036" s="63"/>
      <c r="H17036" s="106"/>
      <c r="I17036" s="70"/>
    </row>
    <row r="17037" spans="1:9" hidden="1" x14ac:dyDescent="0.25">
      <c r="A17037" s="224"/>
      <c r="B17037" s="56"/>
      <c r="C17037" s="56"/>
      <c r="D17037" s="105"/>
      <c r="E17037" s="66"/>
      <c r="F17037" s="203"/>
      <c r="G17037" s="203"/>
      <c r="H17037" s="106"/>
      <c r="I17037" s="70"/>
    </row>
    <row r="17038" spans="1:9" hidden="1" x14ac:dyDescent="0.25">
      <c r="A17038" s="224"/>
      <c r="B17038" s="60"/>
      <c r="C17038" s="151"/>
      <c r="D17038" s="57"/>
      <c r="E17038" s="86"/>
      <c r="F17038" s="62"/>
      <c r="G17038" s="203"/>
      <c r="H17038" s="106"/>
      <c r="I17038" s="70"/>
    </row>
    <row r="17039" spans="1:9" hidden="1" x14ac:dyDescent="0.25">
      <c r="A17039" s="224"/>
      <c r="B17039" s="56"/>
      <c r="C17039" s="56"/>
      <c r="D17039" s="105"/>
      <c r="E17039" s="66"/>
      <c r="F17039" s="203"/>
      <c r="G17039" s="63"/>
      <c r="H17039" s="64"/>
      <c r="I17039" s="70"/>
    </row>
    <row r="17040" spans="1:9" hidden="1" x14ac:dyDescent="0.25">
      <c r="A17040" s="224"/>
      <c r="B17040" s="68"/>
      <c r="C17040" s="72"/>
      <c r="D17040" s="105"/>
      <c r="E17040" s="66"/>
      <c r="F17040" s="203"/>
      <c r="G17040" s="63"/>
      <c r="H17040" s="64"/>
      <c r="I17040" s="70"/>
    </row>
    <row r="17041" spans="1:9" hidden="1" x14ac:dyDescent="0.25">
      <c r="A17041" s="224"/>
      <c r="B17041" s="68"/>
      <c r="C17041" s="72"/>
      <c r="D17041" s="105"/>
      <c r="E17041" s="66"/>
      <c r="F17041" s="203"/>
      <c r="G17041" s="63"/>
      <c r="H17041" s="64"/>
      <c r="I17041" s="70"/>
    </row>
    <row r="17042" spans="1:9" hidden="1" x14ac:dyDescent="0.25">
      <c r="A17042" s="224"/>
      <c r="B17042" s="56"/>
      <c r="C17042" s="56"/>
      <c r="D17042" s="56"/>
      <c r="E17042" s="72"/>
      <c r="F17042" s="58"/>
      <c r="G17042" s="63"/>
      <c r="H17042" s="64"/>
      <c r="I17042" s="70"/>
    </row>
    <row r="17043" spans="1:9" hidden="1" x14ac:dyDescent="0.25">
      <c r="A17043" s="224"/>
      <c r="B17043" s="56"/>
      <c r="C17043" s="56"/>
      <c r="D17043" s="56"/>
      <c r="E17043" s="72"/>
      <c r="F17043" s="58"/>
      <c r="G17043" s="63"/>
      <c r="H17043" s="64"/>
      <c r="I17043" s="70"/>
    </row>
    <row r="17044" spans="1:9" hidden="1" x14ac:dyDescent="0.25">
      <c r="A17044" s="224"/>
      <c r="B17044" s="56"/>
      <c r="C17044" s="56"/>
      <c r="D17044" s="57"/>
      <c r="E17044" s="66"/>
      <c r="F17044" s="63"/>
      <c r="G17044" s="63"/>
      <c r="H17044" s="64"/>
      <c r="I17044" s="70"/>
    </row>
    <row r="17045" spans="1:9" hidden="1" x14ac:dyDescent="0.25">
      <c r="A17045" s="224"/>
      <c r="B17045" s="55"/>
      <c r="C17045" s="72"/>
      <c r="D17045" s="56"/>
      <c r="E17045" s="56"/>
      <c r="F17045" s="58"/>
      <c r="G17045" s="63"/>
      <c r="H17045" s="64"/>
      <c r="I17045" s="70"/>
    </row>
    <row r="17046" spans="1:9" hidden="1" x14ac:dyDescent="0.25">
      <c r="A17046" s="224"/>
      <c r="B17046" s="56"/>
      <c r="C17046" s="56"/>
      <c r="D17046" s="57"/>
      <c r="E17046" s="86"/>
      <c r="F17046" s="62"/>
      <c r="G17046" s="203"/>
      <c r="H17046" s="64"/>
      <c r="I17046" s="70"/>
    </row>
    <row r="17047" spans="1:9" hidden="1" x14ac:dyDescent="0.25">
      <c r="A17047" s="224"/>
      <c r="B17047" s="56"/>
      <c r="C17047" s="56"/>
      <c r="D17047" s="57"/>
      <c r="E17047" s="66"/>
      <c r="F17047" s="203"/>
      <c r="G17047" s="63"/>
      <c r="H17047" s="64"/>
      <c r="I17047" s="70"/>
    </row>
    <row r="17048" spans="1:9" hidden="1" x14ac:dyDescent="0.25">
      <c r="A17048" s="224"/>
      <c r="B17048" s="56"/>
      <c r="C17048" s="56"/>
      <c r="D17048" s="57"/>
      <c r="E17048" s="66"/>
      <c r="F17048" s="62"/>
      <c r="G17048" s="63"/>
      <c r="H17048" s="64"/>
      <c r="I17048" s="70"/>
    </row>
    <row r="17049" spans="1:9" hidden="1" x14ac:dyDescent="0.25">
      <c r="A17049" s="224"/>
      <c r="B17049" s="56"/>
      <c r="C17049" s="56"/>
      <c r="D17049" s="57"/>
      <c r="E17049" s="66"/>
      <c r="F17049" s="76"/>
      <c r="G17049" s="63"/>
      <c r="H17049" s="64"/>
      <c r="I17049" s="70"/>
    </row>
    <row r="17050" spans="1:9" hidden="1" x14ac:dyDescent="0.25">
      <c r="A17050" s="224"/>
      <c r="B17050" s="68"/>
      <c r="C17050" s="56"/>
      <c r="D17050" s="57"/>
      <c r="E17050" s="66"/>
      <c r="F17050" s="76"/>
      <c r="G17050" s="63"/>
      <c r="H17050" s="64"/>
      <c r="I17050" s="70"/>
    </row>
    <row r="17051" spans="1:9" hidden="1" x14ac:dyDescent="0.25">
      <c r="A17051" s="224"/>
      <c r="B17051" s="56"/>
      <c r="C17051" s="56"/>
      <c r="D17051" s="57"/>
      <c r="E17051" s="66"/>
      <c r="F17051" s="76"/>
      <c r="G17051" s="63"/>
      <c r="H17051" s="64"/>
      <c r="I17051" s="70"/>
    </row>
    <row r="17052" spans="1:9" hidden="1" x14ac:dyDescent="0.25">
      <c r="A17052" s="224"/>
      <c r="B17052" s="56"/>
      <c r="C17052" s="56"/>
      <c r="D17052" s="57"/>
      <c r="E17052" s="66"/>
      <c r="F17052" s="76"/>
      <c r="G17052" s="63"/>
      <c r="H17052" s="64"/>
      <c r="I17052" s="70"/>
    </row>
    <row r="17053" spans="1:9" hidden="1" x14ac:dyDescent="0.25">
      <c r="A17053" s="224"/>
      <c r="B17053" s="56"/>
      <c r="C17053" s="56"/>
      <c r="D17053" s="57"/>
      <c r="E17053" s="86"/>
      <c r="F17053" s="62"/>
      <c r="G17053" s="63"/>
      <c r="H17053" s="64"/>
      <c r="I17053" s="70"/>
    </row>
    <row r="17054" spans="1:9" hidden="1" x14ac:dyDescent="0.25">
      <c r="A17054" s="224"/>
      <c r="B17054" s="71"/>
      <c r="C17054" s="75"/>
      <c r="D17054" s="56"/>
      <c r="E17054" s="72"/>
      <c r="F17054" s="58"/>
      <c r="G17054" s="63"/>
      <c r="H17054" s="106"/>
      <c r="I17054" s="70"/>
    </row>
    <row r="17055" spans="1:9" hidden="1" x14ac:dyDescent="0.25">
      <c r="A17055" s="224"/>
      <c r="B17055" s="55"/>
      <c r="C17055" s="55"/>
      <c r="D17055" s="57"/>
      <c r="E17055" s="66"/>
      <c r="F17055" s="62"/>
      <c r="G17055" s="203"/>
      <c r="H17055" s="64"/>
      <c r="I17055" s="70"/>
    </row>
    <row r="17056" spans="1:9" hidden="1" x14ac:dyDescent="0.25">
      <c r="A17056" s="224"/>
      <c r="B17056" s="56"/>
      <c r="C17056" s="126"/>
      <c r="D17056" s="57"/>
      <c r="E17056" s="66"/>
      <c r="F17056" s="76"/>
      <c r="G17056" s="63"/>
      <c r="H17056" s="64"/>
      <c r="I17056" s="70"/>
    </row>
    <row r="17057" spans="1:9" hidden="1" x14ac:dyDescent="0.25">
      <c r="A17057" s="224"/>
      <c r="B17057" s="71"/>
      <c r="C17057" s="75"/>
      <c r="D17057" s="56"/>
      <c r="E17057" s="72"/>
      <c r="F17057" s="58"/>
      <c r="G17057" s="63"/>
      <c r="H17057" s="64"/>
      <c r="I17057" s="70"/>
    </row>
    <row r="17058" spans="1:9" hidden="1" x14ac:dyDescent="0.25">
      <c r="A17058" s="224"/>
      <c r="B17058" s="56"/>
      <c r="C17058" s="56"/>
      <c r="D17058" s="56"/>
      <c r="E17058" s="72"/>
      <c r="F17058" s="58"/>
      <c r="G17058" s="63"/>
      <c r="H17058" s="64"/>
      <c r="I17058" s="70"/>
    </row>
    <row r="17059" spans="1:9" hidden="1" x14ac:dyDescent="0.25">
      <c r="A17059" s="224"/>
      <c r="B17059" s="60"/>
      <c r="C17059" s="56"/>
      <c r="D17059" s="57"/>
      <c r="E17059" s="71"/>
      <c r="F17059" s="203"/>
      <c r="G17059" s="63"/>
      <c r="H17059" s="64"/>
      <c r="I17059" s="70"/>
    </row>
    <row r="17060" spans="1:9" hidden="1" x14ac:dyDescent="0.25">
      <c r="A17060" s="224"/>
      <c r="B17060" s="55"/>
      <c r="C17060" s="56"/>
      <c r="D17060" s="57"/>
      <c r="E17060" s="86"/>
      <c r="F17060" s="62"/>
      <c r="G17060" s="63"/>
      <c r="H17060" s="64"/>
      <c r="I17060" s="70"/>
    </row>
    <row r="17061" spans="1:9" hidden="1" x14ac:dyDescent="0.25">
      <c r="A17061" s="224"/>
      <c r="B17061" s="55"/>
      <c r="C17061" s="55"/>
      <c r="D17061" s="57"/>
      <c r="E17061" s="66"/>
      <c r="F17061" s="62"/>
      <c r="G17061" s="203"/>
      <c r="H17061" s="64"/>
      <c r="I17061" s="70"/>
    </row>
    <row r="17062" spans="1:9" hidden="1" x14ac:dyDescent="0.25">
      <c r="A17062" s="224"/>
      <c r="B17062" s="56"/>
      <c r="C17062" s="75"/>
      <c r="D17062" s="105"/>
      <c r="E17062" s="66"/>
      <c r="F17062" s="62"/>
      <c r="G17062" s="63"/>
      <c r="H17062" s="64"/>
      <c r="I17062" s="70"/>
    </row>
    <row r="17063" spans="1:9" hidden="1" x14ac:dyDescent="0.25">
      <c r="A17063" s="224"/>
      <c r="B17063" s="60"/>
      <c r="C17063" s="151"/>
      <c r="D17063" s="57"/>
      <c r="E17063" s="86"/>
      <c r="F17063" s="62"/>
      <c r="G17063" s="203"/>
      <c r="H17063" s="64"/>
      <c r="I17063" s="70"/>
    </row>
    <row r="17064" spans="1:9" hidden="1" x14ac:dyDescent="0.25">
      <c r="A17064" s="224"/>
      <c r="B17064" s="56"/>
      <c r="C17064" s="56"/>
      <c r="D17064" s="105"/>
      <c r="E17064" s="66"/>
      <c r="F17064" s="203"/>
      <c r="G17064" s="63"/>
      <c r="H17064" s="64"/>
      <c r="I17064" s="70"/>
    </row>
    <row r="17065" spans="1:9" hidden="1" x14ac:dyDescent="0.25">
      <c r="A17065" s="224"/>
      <c r="B17065" s="55"/>
      <c r="C17065" s="72"/>
      <c r="D17065" s="57"/>
      <c r="E17065" s="66"/>
      <c r="F17065" s="203"/>
      <c r="G17065" s="63"/>
      <c r="H17065" s="64"/>
      <c r="I17065" s="70"/>
    </row>
    <row r="17066" spans="1:9" hidden="1" x14ac:dyDescent="0.25">
      <c r="A17066" s="224"/>
      <c r="B17066" s="56"/>
      <c r="C17066" s="56"/>
      <c r="D17066" s="57"/>
      <c r="E17066" s="66"/>
      <c r="F17066" s="62"/>
      <c r="G17066" s="63"/>
      <c r="H17066" s="64"/>
      <c r="I17066" s="70"/>
    </row>
    <row r="17067" spans="1:9" hidden="1" x14ac:dyDescent="0.25">
      <c r="A17067" s="224"/>
      <c r="B17067" s="56"/>
      <c r="C17067" s="71"/>
      <c r="D17067" s="57"/>
      <c r="E17067" s="86"/>
      <c r="F17067" s="62"/>
      <c r="G17067" s="63"/>
      <c r="H17067" s="64"/>
      <c r="I17067" s="70"/>
    </row>
    <row r="17068" spans="1:9" hidden="1" x14ac:dyDescent="0.25">
      <c r="A17068" s="224"/>
      <c r="B17068" s="56"/>
      <c r="C17068" s="65"/>
      <c r="D17068" s="105"/>
      <c r="E17068" s="66"/>
      <c r="F17068" s="62"/>
      <c r="G17068" s="63"/>
      <c r="H17068" s="64"/>
      <c r="I17068" s="70"/>
    </row>
    <row r="17069" spans="1:9" hidden="1" x14ac:dyDescent="0.25">
      <c r="A17069" s="224"/>
      <c r="B17069" s="56"/>
      <c r="C17069" s="65"/>
      <c r="D17069" s="105"/>
      <c r="E17069" s="66"/>
      <c r="F17069" s="62"/>
      <c r="G17069" s="63"/>
      <c r="H17069" s="64"/>
      <c r="I17069" s="70"/>
    </row>
    <row r="17070" spans="1:9" hidden="1" x14ac:dyDescent="0.25">
      <c r="A17070" s="224"/>
      <c r="B17070" s="56"/>
      <c r="C17070" s="65"/>
      <c r="D17070" s="105"/>
      <c r="E17070" s="66"/>
      <c r="F17070" s="62"/>
      <c r="G17070" s="63"/>
      <c r="H17070" s="64"/>
      <c r="I17070" s="70"/>
    </row>
    <row r="17071" spans="1:9" hidden="1" x14ac:dyDescent="0.25">
      <c r="A17071" s="224"/>
      <c r="B17071" s="56"/>
      <c r="C17071" s="65"/>
      <c r="D17071" s="105"/>
      <c r="E17071" s="66"/>
      <c r="F17071" s="62"/>
      <c r="G17071" s="63"/>
      <c r="H17071" s="64"/>
      <c r="I17071" s="70"/>
    </row>
    <row r="17072" spans="1:9" hidden="1" x14ac:dyDescent="0.25">
      <c r="A17072" s="224"/>
      <c r="B17072" s="56"/>
      <c r="C17072" s="65"/>
      <c r="D17072" s="105"/>
      <c r="E17072" s="66"/>
      <c r="F17072" s="62"/>
      <c r="G17072" s="63"/>
      <c r="H17072" s="64"/>
      <c r="I17072" s="70"/>
    </row>
    <row r="17073" spans="1:9" hidden="1" x14ac:dyDescent="0.25">
      <c r="A17073" s="224"/>
      <c r="B17073" s="56"/>
      <c r="C17073" s="65"/>
      <c r="D17073" s="105"/>
      <c r="E17073" s="66"/>
      <c r="F17073" s="62"/>
      <c r="G17073" s="63"/>
      <c r="H17073" s="64"/>
      <c r="I17073" s="70"/>
    </row>
    <row r="17074" spans="1:9" hidden="1" x14ac:dyDescent="0.25">
      <c r="A17074" s="224"/>
      <c r="B17074" s="68"/>
      <c r="C17074" s="56"/>
      <c r="D17074" s="57"/>
      <c r="E17074" s="66"/>
      <c r="F17074" s="203"/>
      <c r="G17074" s="63"/>
      <c r="H17074" s="64"/>
      <c r="I17074" s="70"/>
    </row>
    <row r="17075" spans="1:9" hidden="1" x14ac:dyDescent="0.25">
      <c r="A17075" s="224"/>
      <c r="B17075" s="68"/>
      <c r="C17075" s="56"/>
      <c r="D17075" s="57"/>
      <c r="E17075" s="66"/>
      <c r="F17075" s="203"/>
      <c r="G17075" s="63"/>
      <c r="H17075" s="64"/>
      <c r="I17075" s="70"/>
    </row>
    <row r="17076" spans="1:9" hidden="1" x14ac:dyDescent="0.25">
      <c r="A17076" s="224"/>
      <c r="B17076" s="56"/>
      <c r="C17076" s="56"/>
      <c r="D17076" s="57"/>
      <c r="E17076" s="86"/>
      <c r="F17076" s="63"/>
      <c r="G17076" s="203"/>
      <c r="H17076" s="64"/>
      <c r="I17076" s="70"/>
    </row>
    <row r="17077" spans="1:9" hidden="1" x14ac:dyDescent="0.25">
      <c r="A17077" s="224"/>
      <c r="B17077" s="55"/>
      <c r="C17077" s="56"/>
      <c r="D17077" s="105"/>
      <c r="E17077" s="66"/>
      <c r="F17077" s="203"/>
      <c r="G17077" s="63"/>
      <c r="H17077" s="64"/>
      <c r="I17077" s="70"/>
    </row>
    <row r="17078" spans="1:9" hidden="1" x14ac:dyDescent="0.25">
      <c r="A17078" s="224"/>
      <c r="B17078" s="81"/>
      <c r="C17078" s="75"/>
      <c r="D17078" s="57"/>
      <c r="E17078" s="66"/>
      <c r="F17078" s="76"/>
      <c r="G17078" s="63"/>
      <c r="H17078" s="106"/>
      <c r="I17078" s="70"/>
    </row>
    <row r="17079" spans="1:9" hidden="1" x14ac:dyDescent="0.25">
      <c r="A17079" s="224"/>
      <c r="B17079" s="68"/>
      <c r="C17079" s="75"/>
      <c r="D17079" s="105"/>
      <c r="E17079" s="66"/>
      <c r="F17079" s="203"/>
      <c r="G17079" s="63"/>
      <c r="H17079" s="106"/>
      <c r="I17079" s="70"/>
    </row>
    <row r="17080" spans="1:9" hidden="1" x14ac:dyDescent="0.25">
      <c r="A17080" s="224"/>
      <c r="B17080" s="56"/>
      <c r="C17080" s="55"/>
      <c r="D17080" s="57"/>
      <c r="E17080" s="86"/>
      <c r="F17080" s="62"/>
      <c r="G17080" s="63"/>
      <c r="H17080" s="106"/>
      <c r="I17080" s="70"/>
    </row>
    <row r="17081" spans="1:9" hidden="1" x14ac:dyDescent="0.25">
      <c r="A17081" s="224"/>
      <c r="B17081" s="65"/>
      <c r="C17081" s="56"/>
      <c r="D17081" s="105"/>
      <c r="E17081" s="66"/>
      <c r="F17081" s="203"/>
      <c r="G17081" s="63"/>
      <c r="H17081" s="106"/>
      <c r="I17081" s="70"/>
    </row>
    <row r="17082" spans="1:9" hidden="1" x14ac:dyDescent="0.25">
      <c r="A17082" s="224"/>
      <c r="B17082" s="56"/>
      <c r="C17082" s="71"/>
      <c r="D17082" s="57"/>
      <c r="E17082" s="86"/>
      <c r="F17082" s="62"/>
      <c r="G17082" s="203"/>
      <c r="H17082" s="106"/>
      <c r="I17082" s="70"/>
    </row>
    <row r="17083" spans="1:9" hidden="1" x14ac:dyDescent="0.25">
      <c r="A17083" s="224"/>
      <c r="B17083" s="71"/>
      <c r="C17083" s="75"/>
      <c r="D17083" s="56"/>
      <c r="E17083" s="72"/>
      <c r="F17083" s="58"/>
      <c r="G17083" s="63"/>
      <c r="H17083" s="106"/>
      <c r="I17083" s="70"/>
    </row>
    <row r="17084" spans="1:9" hidden="1" x14ac:dyDescent="0.25">
      <c r="A17084" s="224"/>
      <c r="B17084" s="55"/>
      <c r="C17084" s="75"/>
      <c r="D17084" s="57"/>
      <c r="E17084" s="86"/>
      <c r="F17084" s="77"/>
      <c r="G17084" s="63"/>
      <c r="H17084" s="64"/>
      <c r="I17084" s="70"/>
    </row>
    <row r="17085" spans="1:9" hidden="1" x14ac:dyDescent="0.25">
      <c r="A17085" s="224"/>
      <c r="B17085" s="56"/>
      <c r="C17085" s="56"/>
      <c r="D17085" s="105"/>
      <c r="E17085" s="66"/>
      <c r="F17085" s="62"/>
      <c r="G17085" s="63"/>
      <c r="H17085" s="106"/>
      <c r="I17085" s="70"/>
    </row>
    <row r="17086" spans="1:9" hidden="1" x14ac:dyDescent="0.25">
      <c r="A17086" s="224"/>
      <c r="B17086" s="56"/>
      <c r="C17086" s="56"/>
      <c r="D17086" s="57"/>
      <c r="E17086" s="66"/>
      <c r="F17086" s="76"/>
      <c r="G17086" s="63"/>
      <c r="H17086" s="106"/>
      <c r="I17086" s="70"/>
    </row>
    <row r="17087" spans="1:9" hidden="1" x14ac:dyDescent="0.25">
      <c r="A17087" s="224"/>
      <c r="B17087" s="55"/>
      <c r="C17087" s="75"/>
      <c r="D17087" s="57"/>
      <c r="E17087" s="66"/>
      <c r="F17087" s="62"/>
      <c r="G17087" s="63"/>
      <c r="H17087" s="106"/>
      <c r="I17087" s="70"/>
    </row>
    <row r="17088" spans="1:9" hidden="1" x14ac:dyDescent="0.25">
      <c r="A17088" s="224"/>
      <c r="B17088" s="56"/>
      <c r="C17088" s="75"/>
      <c r="D17088" s="57"/>
      <c r="E17088" s="66"/>
      <c r="F17088" s="76"/>
      <c r="G17088" s="63"/>
      <c r="H17088" s="106"/>
      <c r="I17088" s="70"/>
    </row>
    <row r="17089" spans="1:9" hidden="1" x14ac:dyDescent="0.25">
      <c r="A17089" s="224"/>
      <c r="B17089" s="55"/>
      <c r="C17089" s="75"/>
      <c r="D17089" s="57"/>
      <c r="E17089" s="66"/>
      <c r="F17089" s="76"/>
      <c r="G17089" s="63"/>
      <c r="H17089" s="64"/>
      <c r="I17089" s="70"/>
    </row>
    <row r="17090" spans="1:9" hidden="1" x14ac:dyDescent="0.25">
      <c r="A17090" s="224"/>
      <c r="B17090" s="56"/>
      <c r="C17090" s="56"/>
      <c r="D17090" s="105"/>
      <c r="E17090" s="66"/>
      <c r="F17090" s="63"/>
      <c r="G17090" s="63"/>
      <c r="H17090" s="64"/>
      <c r="I17090" s="70"/>
    </row>
    <row r="17091" spans="1:9" hidden="1" x14ac:dyDescent="0.25">
      <c r="A17091" s="224"/>
      <c r="B17091" s="55"/>
      <c r="C17091" s="56"/>
      <c r="D17091" s="57"/>
      <c r="E17091" s="66"/>
      <c r="F17091" s="63"/>
      <c r="G17091" s="63"/>
      <c r="H17091" s="64"/>
      <c r="I17091" s="70"/>
    </row>
    <row r="17092" spans="1:9" hidden="1" x14ac:dyDescent="0.25">
      <c r="A17092" s="224"/>
      <c r="B17092" s="55"/>
      <c r="C17092" s="56"/>
      <c r="D17092" s="56"/>
      <c r="E17092" s="56"/>
      <c r="F17092" s="58"/>
      <c r="G17092" s="63"/>
      <c r="H17092" s="106"/>
      <c r="I17092" s="70"/>
    </row>
    <row r="17093" spans="1:9" hidden="1" x14ac:dyDescent="0.25">
      <c r="A17093" s="224"/>
      <c r="B17093" s="60"/>
      <c r="C17093" s="107"/>
      <c r="D17093" s="105"/>
      <c r="E17093" s="66"/>
      <c r="F17093" s="203"/>
      <c r="G17093" s="203"/>
      <c r="H17093" s="106"/>
      <c r="I17093" s="70"/>
    </row>
    <row r="17094" spans="1:9" hidden="1" x14ac:dyDescent="0.25">
      <c r="A17094" s="224"/>
      <c r="B17094" s="56"/>
      <c r="C17094" s="56"/>
      <c r="D17094" s="105"/>
      <c r="E17094" s="66"/>
      <c r="F17094" s="203"/>
      <c r="G17094" s="63"/>
      <c r="H17094" s="106"/>
      <c r="I17094" s="70"/>
    </row>
    <row r="17095" spans="1:9" hidden="1" x14ac:dyDescent="0.25">
      <c r="A17095" s="224"/>
      <c r="B17095" s="71"/>
      <c r="C17095" s="75"/>
      <c r="D17095" s="56"/>
      <c r="E17095" s="72"/>
      <c r="F17095" s="58"/>
      <c r="G17095" s="63"/>
      <c r="H17095" s="64"/>
      <c r="I17095" s="70"/>
    </row>
    <row r="17096" spans="1:9" hidden="1" x14ac:dyDescent="0.25">
      <c r="A17096" s="224"/>
      <c r="B17096" s="56"/>
      <c r="C17096" s="56"/>
      <c r="D17096" s="56"/>
      <c r="E17096" s="72"/>
      <c r="F17096" s="58"/>
      <c r="G17096" s="63"/>
      <c r="H17096" s="64"/>
      <c r="I17096" s="70"/>
    </row>
    <row r="17097" spans="1:9" hidden="1" x14ac:dyDescent="0.25">
      <c r="A17097" s="224"/>
      <c r="B17097" s="60"/>
      <c r="C17097" s="56"/>
      <c r="D17097" s="57"/>
      <c r="E17097" s="71"/>
      <c r="F17097" s="203"/>
      <c r="G17097" s="63"/>
      <c r="H17097" s="64"/>
      <c r="I17097" s="70"/>
    </row>
    <row r="17098" spans="1:9" hidden="1" x14ac:dyDescent="0.25">
      <c r="A17098" s="224"/>
      <c r="B17098" s="55"/>
      <c r="C17098" s="56"/>
      <c r="D17098" s="57"/>
      <c r="E17098" s="86"/>
      <c r="F17098" s="62"/>
      <c r="G17098" s="63"/>
      <c r="H17098" s="64"/>
      <c r="I17098" s="70"/>
    </row>
    <row r="17099" spans="1:9" hidden="1" x14ac:dyDescent="0.25">
      <c r="A17099" s="224"/>
      <c r="B17099" s="68"/>
      <c r="C17099" s="56"/>
      <c r="D17099" s="57"/>
      <c r="E17099" s="66"/>
      <c r="F17099" s="76"/>
      <c r="G17099" s="63"/>
      <c r="H17099" s="64"/>
      <c r="I17099" s="70"/>
    </row>
    <row r="17100" spans="1:9" hidden="1" x14ac:dyDescent="0.25">
      <c r="A17100" s="224"/>
      <c r="B17100" s="56"/>
      <c r="C17100" s="56"/>
      <c r="D17100" s="57"/>
      <c r="E17100" s="66"/>
      <c r="F17100" s="62"/>
      <c r="G17100" s="63"/>
      <c r="H17100" s="106"/>
      <c r="I17100" s="70"/>
    </row>
    <row r="17101" spans="1:9" hidden="1" x14ac:dyDescent="0.25">
      <c r="A17101" s="224"/>
      <c r="B17101" s="56"/>
      <c r="C17101" s="56"/>
      <c r="D17101" s="57"/>
      <c r="E17101" s="66"/>
      <c r="F17101" s="62"/>
      <c r="G17101" s="63"/>
      <c r="H17101" s="106"/>
      <c r="I17101" s="490"/>
    </row>
    <row r="17102" spans="1:9" hidden="1" x14ac:dyDescent="0.25">
      <c r="A17102" s="224"/>
      <c r="B17102" s="507"/>
      <c r="C17102" s="452"/>
      <c r="D17102" s="259"/>
      <c r="E17102" s="260"/>
      <c r="F17102" s="514"/>
      <c r="G17102" s="262"/>
      <c r="H17102" s="106"/>
      <c r="I17102" s="70"/>
    </row>
    <row r="17103" spans="1:9" hidden="1" x14ac:dyDescent="0.25">
      <c r="A17103" s="224"/>
      <c r="B17103" s="56"/>
      <c r="C17103" s="55"/>
      <c r="D17103" s="57"/>
      <c r="E17103" s="66"/>
      <c r="F17103" s="62"/>
      <c r="G17103" s="203"/>
      <c r="H17103" s="509"/>
      <c r="I17103" s="70"/>
    </row>
    <row r="17104" spans="1:9" hidden="1" x14ac:dyDescent="0.25">
      <c r="A17104" s="224"/>
      <c r="B17104" s="56"/>
      <c r="C17104" s="75"/>
      <c r="D17104" s="105"/>
      <c r="E17104" s="66"/>
      <c r="F17104" s="62"/>
      <c r="G17104" s="63"/>
      <c r="H17104" s="64"/>
      <c r="I17104" s="70"/>
    </row>
    <row r="17105" spans="1:9" hidden="1" x14ac:dyDescent="0.25">
      <c r="A17105" s="224"/>
      <c r="B17105" s="56"/>
      <c r="C17105" s="75"/>
      <c r="D17105" s="105"/>
      <c r="E17105" s="66"/>
      <c r="F17105" s="203"/>
      <c r="G17105" s="63"/>
      <c r="H17105" s="64"/>
      <c r="I17105" s="70"/>
    </row>
    <row r="17106" spans="1:9" hidden="1" x14ac:dyDescent="0.25">
      <c r="A17106" s="224"/>
      <c r="B17106" s="56"/>
      <c r="C17106" s="151"/>
      <c r="D17106" s="57"/>
      <c r="E17106" s="86"/>
      <c r="F17106" s="62"/>
      <c r="G17106" s="63"/>
      <c r="H17106" s="106"/>
      <c r="I17106" s="70"/>
    </row>
    <row r="17107" spans="1:9" hidden="1" x14ac:dyDescent="0.25">
      <c r="A17107" s="224"/>
      <c r="B17107" s="56"/>
      <c r="C17107" s="56"/>
      <c r="D17107" s="105"/>
      <c r="E17107" s="66"/>
      <c r="F17107" s="62"/>
      <c r="G17107" s="63"/>
      <c r="H17107" s="64"/>
      <c r="I17107" s="70"/>
    </row>
    <row r="17108" spans="1:9" hidden="1" x14ac:dyDescent="0.25">
      <c r="A17108" s="224"/>
      <c r="B17108" s="68"/>
      <c r="C17108" s="56"/>
      <c r="D17108" s="105"/>
      <c r="E17108" s="66"/>
      <c r="F17108" s="203"/>
      <c r="G17108" s="63"/>
      <c r="H17108" s="64"/>
      <c r="I17108" s="70"/>
    </row>
    <row r="17109" spans="1:9" hidden="1" x14ac:dyDescent="0.25">
      <c r="A17109" s="224"/>
      <c r="B17109" s="60"/>
      <c r="C17109" s="107"/>
      <c r="D17109" s="57"/>
      <c r="E17109" s="66"/>
      <c r="F17109" s="62"/>
      <c r="G17109" s="63"/>
      <c r="H17109" s="64"/>
      <c r="I17109" s="70"/>
    </row>
    <row r="17110" spans="1:9" hidden="1" x14ac:dyDescent="0.25">
      <c r="A17110" s="224"/>
      <c r="B17110" s="55"/>
      <c r="C17110" s="56"/>
      <c r="D17110" s="57"/>
      <c r="E17110" s="71"/>
      <c r="F17110" s="203"/>
      <c r="G17110" s="63"/>
      <c r="H17110" s="64"/>
      <c r="I17110" s="70"/>
    </row>
    <row r="17111" spans="1:9" hidden="1" x14ac:dyDescent="0.25">
      <c r="A17111" s="224"/>
      <c r="B17111" s="56"/>
      <c r="C17111" s="56"/>
      <c r="D17111" s="57"/>
      <c r="E17111" s="66"/>
      <c r="F17111" s="76"/>
      <c r="G17111" s="63"/>
      <c r="H17111" s="64"/>
      <c r="I17111" s="70"/>
    </row>
    <row r="17112" spans="1:9" hidden="1" x14ac:dyDescent="0.25">
      <c r="A17112" s="224"/>
      <c r="B17112" s="56"/>
      <c r="C17112" s="56"/>
      <c r="D17112" s="57"/>
      <c r="E17112" s="66"/>
      <c r="F17112" s="76"/>
      <c r="G17112" s="63"/>
      <c r="H17112" s="64"/>
      <c r="I17112" s="70"/>
    </row>
    <row r="17113" spans="1:9" hidden="1" x14ac:dyDescent="0.25">
      <c r="A17113" s="224"/>
      <c r="B17113" s="81"/>
      <c r="C17113" s="75"/>
      <c r="D17113" s="57"/>
      <c r="E17113" s="66"/>
      <c r="F17113" s="76"/>
      <c r="G17113" s="63"/>
      <c r="H17113" s="64"/>
      <c r="I17113" s="70"/>
    </row>
    <row r="17114" spans="1:9" hidden="1" x14ac:dyDescent="0.25">
      <c r="A17114" s="224"/>
      <c r="B17114" s="56"/>
      <c r="C17114" s="75"/>
      <c r="D17114" s="105"/>
      <c r="E17114" s="66"/>
      <c r="F17114" s="62"/>
      <c r="G17114" s="63"/>
      <c r="H17114" s="106"/>
      <c r="I17114" s="70"/>
    </row>
    <row r="17115" spans="1:9" hidden="1" x14ac:dyDescent="0.25">
      <c r="A17115" s="224"/>
      <c r="B17115" s="55"/>
      <c r="C17115" s="75"/>
      <c r="D17115" s="57"/>
      <c r="E17115" s="66"/>
      <c r="F17115" s="76"/>
      <c r="G17115" s="63"/>
      <c r="H17115" s="64"/>
      <c r="I17115" s="70"/>
    </row>
    <row r="17116" spans="1:9" hidden="1" x14ac:dyDescent="0.25">
      <c r="A17116" s="224"/>
      <c r="B17116" s="56"/>
      <c r="C17116" s="71"/>
      <c r="D17116" s="57"/>
      <c r="E17116" s="86"/>
      <c r="F17116" s="62"/>
      <c r="G17116" s="203"/>
      <c r="H17116" s="64"/>
      <c r="I17116" s="70"/>
    </row>
    <row r="17117" spans="1:9" hidden="1" x14ac:dyDescent="0.25">
      <c r="A17117" s="224"/>
      <c r="B17117" s="71"/>
      <c r="C17117" s="75"/>
      <c r="D17117" s="56"/>
      <c r="E17117" s="72"/>
      <c r="F17117" s="58"/>
      <c r="G17117" s="63"/>
      <c r="H17117" s="64"/>
      <c r="I17117" s="70"/>
    </row>
    <row r="17118" spans="1:9" hidden="1" x14ac:dyDescent="0.25">
      <c r="A17118" s="224"/>
      <c r="B17118" s="60"/>
      <c r="C17118" s="56"/>
      <c r="D17118" s="57"/>
      <c r="E17118" s="86"/>
      <c r="F17118" s="62"/>
      <c r="G17118" s="63"/>
      <c r="H17118" s="64"/>
      <c r="I17118" s="70"/>
    </row>
    <row r="17119" spans="1:9" hidden="1" x14ac:dyDescent="0.25">
      <c r="A17119" s="224"/>
      <c r="B17119" s="56"/>
      <c r="C17119" s="56"/>
      <c r="D17119" s="57"/>
      <c r="E17119" s="66"/>
      <c r="F17119" s="62"/>
      <c r="G17119" s="63"/>
      <c r="H17119" s="64"/>
      <c r="I17119" s="70"/>
    </row>
    <row r="17120" spans="1:9" hidden="1" x14ac:dyDescent="0.25">
      <c r="A17120" s="224"/>
      <c r="B17120" s="56"/>
      <c r="C17120" s="56"/>
      <c r="D17120" s="57"/>
      <c r="E17120" s="66"/>
      <c r="F17120" s="62"/>
      <c r="G17120" s="63"/>
      <c r="H17120" s="106"/>
      <c r="I17120" s="70"/>
    </row>
    <row r="17121" spans="1:9" hidden="1" x14ac:dyDescent="0.25">
      <c r="A17121" s="224"/>
      <c r="B17121" s="56"/>
      <c r="C17121" s="71"/>
      <c r="D17121" s="105"/>
      <c r="E17121" s="66"/>
      <c r="F17121" s="203"/>
      <c r="G17121" s="63"/>
      <c r="H17121" s="106"/>
      <c r="I17121" s="70"/>
    </row>
    <row r="17122" spans="1:9" hidden="1" x14ac:dyDescent="0.25">
      <c r="A17122" s="224"/>
      <c r="B17122" s="56"/>
      <c r="C17122" s="71"/>
      <c r="D17122" s="57"/>
      <c r="E17122" s="66"/>
      <c r="F17122" s="76"/>
      <c r="G17122" s="63"/>
      <c r="H17122" s="106"/>
      <c r="I17122" s="70"/>
    </row>
    <row r="17123" spans="1:9" hidden="1" x14ac:dyDescent="0.25">
      <c r="A17123" s="224"/>
      <c r="B17123" s="56"/>
      <c r="C17123" s="71"/>
      <c r="D17123" s="57"/>
      <c r="E17123" s="66"/>
      <c r="F17123" s="62"/>
      <c r="G17123" s="63"/>
      <c r="H17123" s="106"/>
      <c r="I17123" s="70"/>
    </row>
    <row r="17124" spans="1:9" hidden="1" x14ac:dyDescent="0.25">
      <c r="A17124" s="224"/>
      <c r="B17124" s="56"/>
      <c r="C17124" s="71"/>
      <c r="D17124" s="57"/>
      <c r="E17124" s="86"/>
      <c r="F17124" s="62"/>
      <c r="G17124" s="63"/>
      <c r="H17124" s="106"/>
      <c r="I17124" s="70"/>
    </row>
    <row r="17125" spans="1:9" hidden="1" x14ac:dyDescent="0.25">
      <c r="A17125" s="224"/>
      <c r="B17125" s="60"/>
      <c r="C17125" s="107"/>
      <c r="D17125" s="57"/>
      <c r="E17125" s="86"/>
      <c r="F17125" s="77"/>
      <c r="G17125" s="63"/>
      <c r="H17125" s="106"/>
      <c r="I17125" s="70"/>
    </row>
    <row r="17126" spans="1:9" hidden="1" x14ac:dyDescent="0.25">
      <c r="A17126" s="224"/>
      <c r="B17126" s="56"/>
      <c r="C17126" s="56"/>
      <c r="D17126" s="56"/>
      <c r="E17126" s="72"/>
      <c r="F17126" s="58"/>
      <c r="G17126" s="63"/>
      <c r="H17126" s="106"/>
      <c r="I17126" s="70"/>
    </row>
    <row r="17127" spans="1:9" hidden="1" x14ac:dyDescent="0.25">
      <c r="A17127" s="224"/>
      <c r="B17127" s="60"/>
      <c r="C17127" s="151"/>
      <c r="D17127" s="57"/>
      <c r="E17127" s="66"/>
      <c r="F17127" s="76"/>
      <c r="G17127" s="63"/>
      <c r="H17127" s="106"/>
      <c r="I17127" s="70"/>
    </row>
    <row r="17128" spans="1:9" hidden="1" x14ac:dyDescent="0.25">
      <c r="A17128" s="224"/>
      <c r="B17128" s="56"/>
      <c r="C17128" s="56"/>
      <c r="D17128" s="105"/>
      <c r="E17128" s="66"/>
      <c r="F17128" s="62"/>
      <c r="G17128" s="63"/>
      <c r="H17128" s="106"/>
      <c r="I17128" s="70"/>
    </row>
    <row r="17129" spans="1:9" hidden="1" x14ac:dyDescent="0.25">
      <c r="A17129" s="224"/>
      <c r="B17129" s="68"/>
      <c r="C17129" s="56"/>
      <c r="D17129" s="105"/>
      <c r="E17129" s="66"/>
      <c r="F17129" s="203"/>
      <c r="G17129" s="203"/>
      <c r="H17129" s="106"/>
      <c r="I17129" s="70"/>
    </row>
    <row r="17130" spans="1:9" hidden="1" x14ac:dyDescent="0.25">
      <c r="A17130" s="224"/>
      <c r="B17130" s="55"/>
      <c r="C17130" s="75"/>
      <c r="D17130" s="105"/>
      <c r="E17130" s="66"/>
      <c r="F17130" s="62"/>
      <c r="G17130" s="63"/>
      <c r="H17130" s="64"/>
      <c r="I17130" s="70"/>
    </row>
    <row r="17131" spans="1:9" hidden="1" x14ac:dyDescent="0.25">
      <c r="A17131" s="224"/>
      <c r="B17131" s="60"/>
      <c r="C17131" s="56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4"/>
      <c r="B17132" s="56"/>
      <c r="C17132" s="75"/>
      <c r="D17132" s="105"/>
      <c r="E17132" s="66"/>
      <c r="F17132" s="62"/>
      <c r="G17132" s="63"/>
      <c r="H17132" s="64"/>
      <c r="I17132" s="70"/>
    </row>
    <row r="17133" spans="1:9" hidden="1" x14ac:dyDescent="0.25">
      <c r="A17133" s="224"/>
      <c r="B17133" s="56"/>
      <c r="C17133" s="75"/>
      <c r="D17133" s="57"/>
      <c r="E17133" s="66"/>
      <c r="F17133" s="76"/>
      <c r="G17133" s="63"/>
      <c r="H17133" s="64"/>
      <c r="I17133" s="70"/>
    </row>
    <row r="17134" spans="1:9" hidden="1" x14ac:dyDescent="0.25">
      <c r="A17134" s="224"/>
      <c r="B17134" s="55"/>
      <c r="C17134" s="56"/>
      <c r="D17134" s="57"/>
      <c r="E17134" s="71"/>
      <c r="F17134" s="203"/>
      <c r="G17134" s="63"/>
      <c r="H17134" s="64"/>
      <c r="I17134" s="70"/>
    </row>
    <row r="17135" spans="1:9" hidden="1" x14ac:dyDescent="0.25">
      <c r="A17135" s="224"/>
      <c r="B17135" s="55"/>
      <c r="C17135" s="75"/>
      <c r="D17135" s="57"/>
      <c r="E17135" s="66"/>
      <c r="F17135" s="62"/>
      <c r="G17135" s="63"/>
      <c r="H17135" s="64"/>
      <c r="I17135" s="70"/>
    </row>
    <row r="17136" spans="1:9" hidden="1" x14ac:dyDescent="0.25">
      <c r="A17136" s="224"/>
      <c r="B17136" s="56"/>
      <c r="C17136" s="56"/>
      <c r="D17136" s="57"/>
      <c r="E17136" s="66"/>
      <c r="F17136" s="76"/>
      <c r="G17136" s="63"/>
      <c r="H17136" s="64"/>
      <c r="I17136" s="70"/>
    </row>
    <row r="17137" spans="1:9" hidden="1" x14ac:dyDescent="0.25">
      <c r="A17137" s="224"/>
      <c r="B17137" s="55"/>
      <c r="C17137" s="75"/>
      <c r="D17137" s="57"/>
      <c r="E17137" s="66"/>
      <c r="F17137" s="62"/>
      <c r="G17137" s="63"/>
      <c r="H17137" s="64"/>
      <c r="I17137" s="70"/>
    </row>
    <row r="17138" spans="1:9" hidden="1" x14ac:dyDescent="0.25">
      <c r="A17138" s="224"/>
      <c r="B17138" s="81"/>
      <c r="C17138" s="75"/>
      <c r="D17138" s="57"/>
      <c r="E17138" s="66"/>
      <c r="F17138" s="76"/>
      <c r="G17138" s="63"/>
      <c r="H17138" s="106"/>
      <c r="I17138" s="70"/>
    </row>
    <row r="17139" spans="1:9" hidden="1" x14ac:dyDescent="0.25">
      <c r="A17139" s="224"/>
      <c r="B17139" s="55"/>
      <c r="C17139" s="56"/>
      <c r="D17139" s="57"/>
      <c r="E17139" s="86"/>
      <c r="F17139" s="62"/>
      <c r="G17139" s="63"/>
      <c r="H17139" s="106"/>
      <c r="I17139" s="64"/>
    </row>
    <row r="17140" spans="1:9" hidden="1" x14ac:dyDescent="0.25">
      <c r="A17140" s="224"/>
      <c r="B17140" s="56"/>
      <c r="C17140" s="56"/>
      <c r="D17140" s="105"/>
      <c r="E17140" s="66"/>
      <c r="F17140" s="62"/>
      <c r="G17140" s="63"/>
      <c r="H17140" s="64"/>
      <c r="I17140" s="64"/>
    </row>
    <row r="17141" spans="1:9" hidden="1" x14ac:dyDescent="0.25">
      <c r="A17141" s="224"/>
      <c r="B17141" s="56"/>
      <c r="C17141" s="56"/>
      <c r="D17141" s="57"/>
      <c r="E17141" s="66"/>
      <c r="F17141" s="62"/>
      <c r="G17141" s="63"/>
      <c r="H17141" s="64"/>
      <c r="I17141" s="64"/>
    </row>
    <row r="17142" spans="1:9" hidden="1" x14ac:dyDescent="0.25">
      <c r="A17142" s="224"/>
      <c r="B17142" s="56"/>
      <c r="C17142" s="56"/>
      <c r="D17142" s="57"/>
      <c r="E17142" s="66"/>
      <c r="F17142" s="62"/>
      <c r="G17142" s="63"/>
      <c r="H17142" s="64"/>
      <c r="I17142" s="64"/>
    </row>
    <row r="17143" spans="1:9" hidden="1" x14ac:dyDescent="0.25">
      <c r="A17143" s="224"/>
      <c r="B17143" s="56"/>
      <c r="C17143" s="56"/>
      <c r="D17143" s="57"/>
      <c r="E17143" s="86"/>
      <c r="F17143" s="62"/>
      <c r="G17143" s="203"/>
      <c r="H17143" s="64"/>
      <c r="I17143" s="64"/>
    </row>
    <row r="17144" spans="1:9" hidden="1" x14ac:dyDescent="0.25">
      <c r="A17144" s="224"/>
      <c r="B17144" s="56"/>
      <c r="C17144" s="56"/>
      <c r="D17144" s="56"/>
      <c r="E17144" s="72"/>
      <c r="F17144" s="62"/>
      <c r="G17144" s="63"/>
      <c r="H17144" s="64"/>
      <c r="I17144" s="70"/>
    </row>
    <row r="17145" spans="1:9" hidden="1" x14ac:dyDescent="0.25">
      <c r="A17145" s="224"/>
      <c r="B17145" s="55"/>
      <c r="C17145" s="75"/>
      <c r="D17145" s="57"/>
      <c r="E17145" s="66"/>
      <c r="F17145" s="76"/>
      <c r="G17145" s="63"/>
      <c r="H17145" s="64"/>
      <c r="I17145" s="64"/>
    </row>
    <row r="17146" spans="1:9" hidden="1" x14ac:dyDescent="0.25">
      <c r="A17146" s="224"/>
      <c r="B17146" s="56"/>
      <c r="C17146" s="56"/>
      <c r="D17146" s="56"/>
      <c r="E17146" s="72"/>
      <c r="F17146" s="62"/>
      <c r="G17146" s="63"/>
      <c r="H17146" s="64"/>
      <c r="I17146" s="64"/>
    </row>
    <row r="17147" spans="1:9" hidden="1" x14ac:dyDescent="0.25">
      <c r="A17147" s="224"/>
      <c r="B17147" s="56"/>
      <c r="C17147" s="56"/>
      <c r="D17147" s="56"/>
      <c r="E17147" s="72"/>
      <c r="F17147" s="62"/>
      <c r="G17147" s="63"/>
      <c r="H17147" s="106"/>
      <c r="I17147" s="64"/>
    </row>
    <row r="17148" spans="1:9" hidden="1" x14ac:dyDescent="0.25">
      <c r="A17148" s="224"/>
      <c r="B17148" s="56"/>
      <c r="C17148" s="56"/>
      <c r="D17148" s="56"/>
      <c r="E17148" s="72"/>
      <c r="F17148" s="62"/>
      <c r="G17148" s="63"/>
      <c r="H17148" s="106"/>
      <c r="I17148" s="64"/>
    </row>
    <row r="17149" spans="1:9" hidden="1" x14ac:dyDescent="0.25">
      <c r="A17149" s="224"/>
      <c r="B17149" s="56"/>
      <c r="C17149" s="56"/>
      <c r="D17149" s="56"/>
      <c r="E17149" s="72"/>
      <c r="F17149" s="62"/>
      <c r="G17149" s="63"/>
      <c r="H17149" s="106"/>
      <c r="I17149" s="64"/>
    </row>
    <row r="17150" spans="1:9" hidden="1" x14ac:dyDescent="0.25">
      <c r="A17150" s="224"/>
      <c r="B17150" s="56"/>
      <c r="C17150" s="56"/>
      <c r="D17150" s="56"/>
      <c r="E17150" s="72"/>
      <c r="F17150" s="62"/>
      <c r="G17150" s="63"/>
      <c r="H17150" s="106"/>
      <c r="I17150" s="70"/>
    </row>
    <row r="17151" spans="1:9" hidden="1" x14ac:dyDescent="0.25">
      <c r="A17151" s="224"/>
      <c r="B17151" s="56"/>
      <c r="C17151" s="71"/>
      <c r="D17151" s="105"/>
      <c r="E17151" s="66"/>
      <c r="F17151" s="63"/>
      <c r="G17151" s="63"/>
      <c r="H17151" s="106"/>
      <c r="I17151" s="70"/>
    </row>
    <row r="17152" spans="1:9" hidden="1" x14ac:dyDescent="0.25">
      <c r="A17152" s="224"/>
      <c r="B17152" s="56"/>
      <c r="C17152" s="56"/>
      <c r="D17152" s="105"/>
      <c r="E17152" s="66"/>
      <c r="F17152" s="63"/>
      <c r="G17152" s="63"/>
      <c r="H17152" s="64"/>
      <c r="I17152" s="70"/>
    </row>
    <row r="17153" spans="1:9" hidden="1" x14ac:dyDescent="0.25">
      <c r="A17153" s="224"/>
      <c r="B17153" s="56"/>
      <c r="C17153" s="71"/>
      <c r="D17153" s="57"/>
      <c r="E17153" s="86"/>
      <c r="F17153" s="62"/>
      <c r="G17153" s="63"/>
      <c r="H17153" s="64"/>
      <c r="I17153" s="419"/>
    </row>
    <row r="17154" spans="1:9" hidden="1" x14ac:dyDescent="0.25">
      <c r="A17154" s="224"/>
      <c r="B17154" s="414"/>
      <c r="C17154" s="414"/>
      <c r="D17154" s="414"/>
      <c r="E17154" s="419"/>
      <c r="F17154" s="498"/>
      <c r="G17154" s="458"/>
      <c r="H17154" s="64"/>
      <c r="I17154" s="70"/>
    </row>
    <row r="17155" spans="1:9" hidden="1" x14ac:dyDescent="0.25">
      <c r="A17155" s="224"/>
      <c r="B17155" s="71"/>
      <c r="C17155" s="71"/>
      <c r="D17155" s="71"/>
      <c r="E17155" s="70"/>
      <c r="F17155" s="544"/>
      <c r="G17155" s="203"/>
      <c r="H17155" s="418"/>
      <c r="I17155" s="70"/>
    </row>
    <row r="17156" spans="1:9" hidden="1" x14ac:dyDescent="0.25">
      <c r="A17156" s="224"/>
      <c r="B17156" s="55"/>
      <c r="C17156" s="75"/>
      <c r="D17156" s="105"/>
      <c r="E17156" s="66"/>
      <c r="F17156" s="62"/>
      <c r="G17156" s="63"/>
      <c r="H17156" s="64"/>
      <c r="I17156" s="70"/>
    </row>
    <row r="17157" spans="1:9" hidden="1" x14ac:dyDescent="0.25">
      <c r="A17157" s="224"/>
      <c r="B17157" s="56"/>
      <c r="C17157" s="56"/>
      <c r="D17157" s="57"/>
      <c r="E17157" s="86"/>
      <c r="F17157" s="62"/>
      <c r="G17157" s="63"/>
      <c r="H17157" s="64"/>
      <c r="I17157" s="70"/>
    </row>
    <row r="17158" spans="1:9" hidden="1" x14ac:dyDescent="0.25">
      <c r="A17158" s="224"/>
      <c r="B17158" s="56"/>
      <c r="C17158" s="56"/>
      <c r="D17158" s="105"/>
      <c r="E17158" s="66"/>
      <c r="F17158" s="63"/>
      <c r="G17158" s="63"/>
      <c r="H17158" s="64"/>
      <c r="I17158" s="70"/>
    </row>
    <row r="17159" spans="1:9" hidden="1" x14ac:dyDescent="0.25">
      <c r="A17159" s="224"/>
      <c r="B17159" s="55"/>
      <c r="C17159" s="56"/>
      <c r="D17159" s="57"/>
      <c r="E17159" s="66"/>
      <c r="F17159" s="63"/>
      <c r="G17159" s="63"/>
      <c r="H17159" s="64"/>
      <c r="I17159" s="70"/>
    </row>
    <row r="17160" spans="1:9" hidden="1" x14ac:dyDescent="0.25">
      <c r="A17160" s="224"/>
      <c r="B17160" s="55"/>
      <c r="C17160" s="75"/>
      <c r="D17160" s="57"/>
      <c r="E17160" s="86"/>
      <c r="F17160" s="62"/>
      <c r="G17160" s="63"/>
      <c r="H17160" s="64"/>
      <c r="I17160" s="70"/>
    </row>
    <row r="17161" spans="1:9" hidden="1" x14ac:dyDescent="0.25">
      <c r="A17161" s="224"/>
      <c r="B17161" s="71"/>
      <c r="C17161" s="75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4"/>
      <c r="B17162" s="56"/>
      <c r="C17162" s="56"/>
      <c r="D17162" s="57"/>
      <c r="E17162" s="86"/>
      <c r="F17162" s="62"/>
      <c r="G17162" s="63"/>
      <c r="H17162" s="64"/>
      <c r="I17162" s="70"/>
    </row>
    <row r="17163" spans="1:9" hidden="1" x14ac:dyDescent="0.25">
      <c r="A17163" s="224"/>
      <c r="B17163" s="56"/>
      <c r="C17163" s="56"/>
      <c r="D17163" s="105"/>
      <c r="E17163" s="66"/>
      <c r="F17163" s="203"/>
      <c r="G17163" s="63"/>
      <c r="H17163" s="64"/>
      <c r="I17163" s="70"/>
    </row>
    <row r="17164" spans="1:9" hidden="1" x14ac:dyDescent="0.25">
      <c r="A17164" s="224"/>
      <c r="B17164" s="56"/>
      <c r="C17164" s="178"/>
      <c r="D17164" s="57"/>
      <c r="E17164" s="86"/>
      <c r="F17164" s="62"/>
      <c r="G17164" s="203"/>
      <c r="H17164" s="64"/>
      <c r="I17164" s="70"/>
    </row>
    <row r="17165" spans="1:9" hidden="1" x14ac:dyDescent="0.25">
      <c r="A17165" s="224"/>
      <c r="B17165" s="56"/>
      <c r="C17165" s="56"/>
      <c r="D17165" s="57"/>
      <c r="E17165" s="66"/>
      <c r="F17165" s="203"/>
      <c r="G17165" s="63"/>
      <c r="H17165" s="64"/>
      <c r="I17165" s="70"/>
    </row>
    <row r="17166" spans="1:9" hidden="1" x14ac:dyDescent="0.25">
      <c r="A17166" s="224"/>
      <c r="B17166" s="249"/>
      <c r="C17166" s="56"/>
      <c r="D17166" s="57"/>
      <c r="E17166" s="86"/>
      <c r="F17166" s="207"/>
      <c r="G17166" s="63"/>
      <c r="H17166" s="64"/>
      <c r="I17166" s="70"/>
    </row>
    <row r="17167" spans="1:9" hidden="1" x14ac:dyDescent="0.25">
      <c r="A17167" s="224"/>
      <c r="B17167" s="55"/>
      <c r="C17167" s="56"/>
      <c r="D17167" s="105"/>
      <c r="E17167" s="66"/>
      <c r="F17167" s="62"/>
      <c r="G17167" s="63"/>
      <c r="H17167" s="64"/>
      <c r="I17167" s="70"/>
    </row>
    <row r="17168" spans="1:9" hidden="1" x14ac:dyDescent="0.25">
      <c r="A17168" s="224"/>
      <c r="B17168" s="55"/>
      <c r="C17168" s="75"/>
      <c r="D17168" s="105"/>
      <c r="E17168" s="66"/>
      <c r="F17168" s="62"/>
      <c r="G17168" s="63"/>
      <c r="H17168" s="64"/>
      <c r="I17168" s="70"/>
    </row>
    <row r="17169" spans="1:9" hidden="1" x14ac:dyDescent="0.25">
      <c r="A17169" s="224"/>
      <c r="B17169" s="55"/>
      <c r="C17169" s="75"/>
      <c r="D17169" s="105"/>
      <c r="E17169" s="66"/>
      <c r="F17169" s="62"/>
      <c r="G17169" s="63"/>
      <c r="H17169" s="64"/>
      <c r="I17169" s="70"/>
    </row>
    <row r="17170" spans="1:9" hidden="1" x14ac:dyDescent="0.25">
      <c r="A17170" s="224"/>
      <c r="B17170" s="56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4"/>
      <c r="B17171" s="56"/>
      <c r="C17171" s="75"/>
      <c r="D17171" s="57"/>
      <c r="E17171" s="66"/>
      <c r="F17171" s="62"/>
      <c r="G17171" s="63"/>
      <c r="H17171" s="64"/>
      <c r="I17171" s="70"/>
    </row>
    <row r="17172" spans="1:9" hidden="1" x14ac:dyDescent="0.25">
      <c r="A17172" s="224"/>
      <c r="B17172" s="56"/>
      <c r="C17172" s="56"/>
      <c r="D17172" s="57"/>
      <c r="E17172" s="66"/>
      <c r="F17172" s="76"/>
      <c r="G17172" s="63"/>
      <c r="H17172" s="106"/>
      <c r="I17172" s="70"/>
    </row>
    <row r="17173" spans="1:9" hidden="1" x14ac:dyDescent="0.25">
      <c r="A17173" s="224"/>
      <c r="B17173" s="68"/>
      <c r="C17173" s="56"/>
      <c r="D17173" s="57"/>
      <c r="E17173" s="66"/>
      <c r="F17173" s="76"/>
      <c r="G17173" s="63"/>
      <c r="H17173" s="106"/>
      <c r="I17173" s="70"/>
    </row>
    <row r="17174" spans="1:9" hidden="1" x14ac:dyDescent="0.25">
      <c r="A17174" s="224"/>
      <c r="B17174" s="56"/>
      <c r="C17174" s="56"/>
      <c r="D17174" s="57"/>
      <c r="E17174" s="66"/>
      <c r="F17174" s="62"/>
      <c r="G17174" s="63"/>
      <c r="H17174" s="106"/>
      <c r="I17174" s="70"/>
    </row>
    <row r="17175" spans="1:9" hidden="1" x14ac:dyDescent="0.25">
      <c r="A17175" s="224"/>
      <c r="B17175" s="68"/>
      <c r="C17175" s="75"/>
      <c r="D17175" s="105"/>
      <c r="E17175" s="66"/>
      <c r="F17175" s="203"/>
      <c r="G17175" s="63"/>
      <c r="H17175" s="106"/>
      <c r="I17175" s="70"/>
    </row>
    <row r="17176" spans="1:9" hidden="1" x14ac:dyDescent="0.25">
      <c r="A17176" s="224"/>
      <c r="B17176" s="55"/>
      <c r="C17176" s="56"/>
      <c r="D17176" s="57"/>
      <c r="E17176" s="66"/>
      <c r="F17176" s="63"/>
      <c r="G17176" s="63"/>
      <c r="H17176" s="106"/>
      <c r="I17176" s="70"/>
    </row>
    <row r="17177" spans="1:9" hidden="1" x14ac:dyDescent="0.25">
      <c r="A17177" s="224"/>
      <c r="B17177" s="55"/>
      <c r="C17177" s="56"/>
      <c r="D17177" s="56"/>
      <c r="E17177" s="56"/>
      <c r="F17177" s="58"/>
      <c r="G17177" s="63"/>
      <c r="H17177" s="106"/>
      <c r="I17177" s="70"/>
    </row>
    <row r="17178" spans="1:9" hidden="1" x14ac:dyDescent="0.25">
      <c r="A17178" s="224"/>
      <c r="B17178" s="68"/>
      <c r="C17178" s="56"/>
      <c r="D17178" s="57"/>
      <c r="E17178" s="66"/>
      <c r="F17178" s="76"/>
      <c r="G17178" s="63"/>
      <c r="H17178" s="106"/>
      <c r="I17178" s="70"/>
    </row>
    <row r="17179" spans="1:9" hidden="1" x14ac:dyDescent="0.25">
      <c r="A17179" s="224"/>
      <c r="B17179" s="56"/>
      <c r="C17179" s="56"/>
      <c r="D17179" s="57"/>
      <c r="E17179" s="66"/>
      <c r="F17179" s="76"/>
      <c r="G17179" s="63"/>
      <c r="H17179" s="106"/>
      <c r="I17179" s="70"/>
    </row>
    <row r="17180" spans="1:9" hidden="1" x14ac:dyDescent="0.25">
      <c r="A17180" s="224"/>
      <c r="B17180" s="56"/>
      <c r="C17180" s="56"/>
      <c r="D17180" s="57"/>
      <c r="E17180" s="66"/>
      <c r="F17180" s="62"/>
      <c r="G17180" s="63"/>
      <c r="H17180" s="106"/>
      <c r="I17180" s="70"/>
    </row>
    <row r="17181" spans="1:9" hidden="1" x14ac:dyDescent="0.25">
      <c r="A17181" s="224"/>
      <c r="B17181" s="55"/>
      <c r="C17181" s="56"/>
      <c r="D17181" s="105"/>
      <c r="E17181" s="86"/>
      <c r="F17181" s="545"/>
      <c r="G17181" s="63"/>
      <c r="H17181" s="106"/>
      <c r="I17181" s="70"/>
    </row>
    <row r="17182" spans="1:9" hidden="1" x14ac:dyDescent="0.25">
      <c r="A17182" s="224"/>
      <c r="B17182" s="249"/>
      <c r="C17182" s="56"/>
      <c r="D17182" s="57"/>
      <c r="E17182" s="66"/>
      <c r="F17182" s="62"/>
      <c r="G17182" s="63"/>
      <c r="H17182" s="106"/>
      <c r="I17182" s="70"/>
    </row>
    <row r="17183" spans="1:9" hidden="1" x14ac:dyDescent="0.25">
      <c r="A17183" s="224"/>
      <c r="B17183" s="249"/>
      <c r="C17183" s="56"/>
      <c r="D17183" s="57"/>
      <c r="E17183" s="86"/>
      <c r="F17183" s="62"/>
      <c r="G17183" s="63"/>
      <c r="H17183" s="106"/>
      <c r="I17183" s="70"/>
    </row>
    <row r="17184" spans="1:9" hidden="1" x14ac:dyDescent="0.25">
      <c r="A17184" s="224"/>
      <c r="B17184" s="56"/>
      <c r="C17184" s="56"/>
      <c r="D17184" s="57"/>
      <c r="E17184" s="66"/>
      <c r="F17184" s="62"/>
      <c r="G17184" s="63"/>
      <c r="H17184" s="106"/>
      <c r="I17184" s="70"/>
    </row>
    <row r="17185" spans="1:9" hidden="1" x14ac:dyDescent="0.25">
      <c r="A17185" s="224"/>
      <c r="B17185" s="55"/>
      <c r="C17185" s="72"/>
      <c r="D17185" s="57"/>
      <c r="E17185" s="86"/>
      <c r="F17185" s="62"/>
      <c r="G17185" s="63"/>
      <c r="H17185" s="106"/>
      <c r="I17185" s="70"/>
    </row>
    <row r="17186" spans="1:9" hidden="1" x14ac:dyDescent="0.25">
      <c r="A17186" s="224"/>
      <c r="B17186" s="71"/>
      <c r="C17186" s="75"/>
      <c r="D17186" s="56"/>
      <c r="E17186" s="72"/>
      <c r="F17186" s="58"/>
      <c r="G17186" s="63"/>
      <c r="H17186" s="106"/>
      <c r="I17186" s="70"/>
    </row>
    <row r="17187" spans="1:9" hidden="1" x14ac:dyDescent="0.25">
      <c r="A17187" s="224"/>
      <c r="B17187" s="56"/>
      <c r="C17187" s="75"/>
      <c r="D17187" s="105"/>
      <c r="E17187" s="66"/>
      <c r="F17187" s="62"/>
      <c r="G17187" s="63"/>
      <c r="H17187" s="106"/>
      <c r="I17187" s="70"/>
    </row>
    <row r="17188" spans="1:9" hidden="1" x14ac:dyDescent="0.25">
      <c r="A17188" s="224"/>
      <c r="B17188" s="56"/>
      <c r="C17188" s="75"/>
      <c r="D17188" s="57"/>
      <c r="E17188" s="66"/>
      <c r="F17188" s="76"/>
      <c r="G17188" s="63"/>
      <c r="H17188" s="64"/>
      <c r="I17188" s="70"/>
    </row>
    <row r="17189" spans="1:9" hidden="1" x14ac:dyDescent="0.25">
      <c r="A17189" s="224"/>
      <c r="B17189" s="56"/>
      <c r="C17189" s="56"/>
      <c r="D17189" s="56"/>
      <c r="E17189" s="72"/>
      <c r="F17189" s="58"/>
      <c r="G17189" s="63"/>
      <c r="H17189" s="64"/>
      <c r="I17189" s="70"/>
    </row>
    <row r="17190" spans="1:9" hidden="1" x14ac:dyDescent="0.25">
      <c r="A17190" s="224"/>
      <c r="B17190" s="55"/>
      <c r="C17190" s="72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4"/>
      <c r="B17191" s="56"/>
      <c r="C17191" s="71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4"/>
      <c r="B17192" s="56"/>
      <c r="C17192" s="71"/>
      <c r="D17192" s="105"/>
      <c r="E17192" s="66"/>
      <c r="F17192" s="63"/>
      <c r="G17192" s="63"/>
      <c r="H17192" s="64"/>
      <c r="I17192" s="70"/>
    </row>
    <row r="17193" spans="1:9" hidden="1" x14ac:dyDescent="0.25">
      <c r="A17193" s="224"/>
      <c r="B17193" s="55"/>
      <c r="C17193" s="71"/>
      <c r="D17193" s="57"/>
      <c r="E17193" s="66"/>
      <c r="F17193" s="63"/>
      <c r="G17193" s="63"/>
      <c r="H17193" s="64"/>
      <c r="I17193" s="70"/>
    </row>
    <row r="17194" spans="1:9" hidden="1" x14ac:dyDescent="0.25">
      <c r="A17194" s="224"/>
      <c r="B17194" s="56"/>
      <c r="C17194" s="71"/>
      <c r="D17194" s="56"/>
      <c r="E17194" s="56"/>
      <c r="F17194" s="58"/>
      <c r="G17194" s="63"/>
      <c r="H17194" s="106"/>
      <c r="I17194" s="70"/>
    </row>
    <row r="17195" spans="1:9" hidden="1" x14ac:dyDescent="0.25">
      <c r="A17195" s="224"/>
      <c r="B17195" s="68"/>
      <c r="C17195" s="71"/>
      <c r="D17195" s="105"/>
      <c r="E17195" s="66"/>
      <c r="F17195" s="203"/>
      <c r="G17195" s="63"/>
      <c r="H17195" s="106"/>
      <c r="I17195" s="70"/>
    </row>
    <row r="17196" spans="1:9" hidden="1" x14ac:dyDescent="0.25">
      <c r="A17196" s="224"/>
      <c r="B17196" s="56"/>
      <c r="C17196" s="71"/>
      <c r="D17196" s="57"/>
      <c r="E17196" s="66"/>
      <c r="F17196" s="76"/>
      <c r="G17196" s="63"/>
      <c r="H17196" s="106"/>
      <c r="I17196" s="70"/>
    </row>
    <row r="17197" spans="1:9" hidden="1" x14ac:dyDescent="0.25">
      <c r="A17197" s="224"/>
      <c r="B17197" s="56"/>
      <c r="C17197" s="56"/>
      <c r="D17197" s="57"/>
      <c r="E17197" s="86"/>
      <c r="F17197" s="207"/>
      <c r="G17197" s="63"/>
      <c r="H17197" s="106"/>
      <c r="I17197" s="70"/>
    </row>
    <row r="17198" spans="1:9" hidden="1" x14ac:dyDescent="0.25">
      <c r="A17198" s="224"/>
      <c r="B17198" s="56"/>
      <c r="C17198" s="56"/>
      <c r="D17198" s="57"/>
      <c r="E17198" s="86"/>
      <c r="F17198" s="207"/>
      <c r="G17198" s="63"/>
      <c r="H17198" s="64"/>
      <c r="I17198" s="70"/>
    </row>
    <row r="17199" spans="1:9" hidden="1" x14ac:dyDescent="0.25">
      <c r="A17199" s="224"/>
      <c r="B17199" s="68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4"/>
      <c r="B17200" s="56"/>
      <c r="C17200" s="56"/>
      <c r="D17200" s="57"/>
      <c r="E17200" s="66"/>
      <c r="F17200" s="76"/>
      <c r="G17200" s="63"/>
      <c r="H17200" s="64"/>
      <c r="I17200" s="70"/>
    </row>
    <row r="17201" spans="1:9" hidden="1" x14ac:dyDescent="0.25">
      <c r="A17201" s="224"/>
      <c r="B17201" s="56"/>
      <c r="C17201" s="56"/>
      <c r="D17201" s="57"/>
      <c r="E17201" s="66"/>
      <c r="F17201" s="76"/>
      <c r="G17201" s="63"/>
      <c r="H17201" s="64"/>
      <c r="I17201" s="70"/>
    </row>
    <row r="17202" spans="1:9" hidden="1" x14ac:dyDescent="0.25">
      <c r="A17202" s="224"/>
      <c r="B17202" s="56"/>
      <c r="C17202" s="81"/>
      <c r="D17202" s="57"/>
      <c r="E17202" s="66"/>
      <c r="F17202" s="76"/>
      <c r="G17202" s="63"/>
      <c r="H17202" s="64"/>
      <c r="I17202" s="70"/>
    </row>
    <row r="17203" spans="1:9" hidden="1" x14ac:dyDescent="0.25">
      <c r="A17203" s="224"/>
      <c r="B17203" s="60"/>
      <c r="C17203" s="71"/>
      <c r="D17203" s="57"/>
      <c r="E17203" s="66"/>
      <c r="F17203" s="63"/>
      <c r="G17203" s="63"/>
      <c r="H17203" s="64"/>
      <c r="I17203" s="70"/>
    </row>
    <row r="17204" spans="1:9" hidden="1" x14ac:dyDescent="0.25">
      <c r="A17204" s="224"/>
      <c r="B17204" s="56"/>
      <c r="C17204" s="75"/>
      <c r="D17204" s="105"/>
      <c r="E17204" s="66"/>
      <c r="F17204" s="62"/>
      <c r="G17204" s="63"/>
      <c r="H17204" s="106"/>
      <c r="I17204" s="70"/>
    </row>
    <row r="17205" spans="1:9" hidden="1" x14ac:dyDescent="0.25">
      <c r="A17205" s="224"/>
      <c r="B17205" s="56"/>
      <c r="C17205" s="75"/>
      <c r="D17205" s="57"/>
      <c r="E17205" s="66"/>
      <c r="F17205" s="76"/>
      <c r="G17205" s="63"/>
      <c r="H17205" s="106"/>
      <c r="I17205" s="70"/>
    </row>
    <row r="17206" spans="1:9" hidden="1" x14ac:dyDescent="0.25">
      <c r="A17206" s="224"/>
      <c r="B17206" s="56"/>
      <c r="C17206" s="56"/>
      <c r="D17206" s="57"/>
      <c r="E17206" s="66"/>
      <c r="F17206" s="76"/>
      <c r="G17206" s="63"/>
      <c r="H17206" s="106"/>
      <c r="I17206" s="70"/>
    </row>
    <row r="17207" spans="1:9" hidden="1" x14ac:dyDescent="0.25">
      <c r="A17207" s="224"/>
      <c r="B17207" s="68"/>
      <c r="C17207" s="56"/>
      <c r="D17207" s="57"/>
      <c r="E17207" s="66"/>
      <c r="F17207" s="76"/>
      <c r="G17207" s="63"/>
      <c r="H17207" s="106"/>
      <c r="I17207" s="70"/>
    </row>
    <row r="17208" spans="1:9" hidden="1" x14ac:dyDescent="0.25">
      <c r="A17208" s="224"/>
      <c r="B17208" s="56"/>
      <c r="C17208" s="56"/>
      <c r="D17208" s="57"/>
      <c r="E17208" s="66"/>
      <c r="F17208" s="62"/>
      <c r="G17208" s="63"/>
      <c r="H17208" s="106"/>
      <c r="I17208" s="70"/>
    </row>
    <row r="17209" spans="1:9" hidden="1" x14ac:dyDescent="0.25">
      <c r="A17209" s="224"/>
      <c r="B17209" s="71"/>
      <c r="C17209" s="56"/>
      <c r="D17209" s="56"/>
      <c r="E17209" s="72"/>
      <c r="F17209" s="58"/>
      <c r="G17209" s="63"/>
      <c r="H17209" s="106"/>
      <c r="I17209" s="70"/>
    </row>
    <row r="17210" spans="1:9" hidden="1" x14ac:dyDescent="0.25">
      <c r="A17210" s="224"/>
      <c r="B17210" s="55"/>
      <c r="C17210" s="56"/>
      <c r="D17210" s="57"/>
      <c r="E17210" s="66"/>
      <c r="F17210" s="63"/>
      <c r="G17210" s="63"/>
      <c r="H17210" s="106"/>
      <c r="I17210" s="490"/>
    </row>
    <row r="17211" spans="1:9" hidden="1" x14ac:dyDescent="0.25">
      <c r="A17211" s="224"/>
      <c r="B17211" s="507"/>
      <c r="C17211" s="452"/>
      <c r="D17211" s="259"/>
      <c r="E17211" s="260"/>
      <c r="F17211" s="514"/>
      <c r="G17211" s="262"/>
      <c r="H17211" s="106"/>
      <c r="I17211" s="70"/>
    </row>
    <row r="17212" spans="1:9" hidden="1" x14ac:dyDescent="0.25">
      <c r="A17212" s="224"/>
      <c r="B17212" s="56"/>
      <c r="C17212" s="56"/>
      <c r="D17212" s="57"/>
      <c r="E17212" s="86"/>
      <c r="F17212" s="207"/>
      <c r="G17212" s="63"/>
      <c r="H17212" s="509"/>
      <c r="I17212" s="70"/>
    </row>
    <row r="17213" spans="1:9" hidden="1" x14ac:dyDescent="0.25">
      <c r="A17213" s="224"/>
      <c r="B17213" s="56"/>
      <c r="C17213" s="56"/>
      <c r="D17213" s="57"/>
      <c r="E17213" s="66"/>
      <c r="F17213" s="62"/>
      <c r="G17213" s="63"/>
      <c r="H17213" s="106"/>
      <c r="I17213" s="70"/>
    </row>
    <row r="17214" spans="1:9" hidden="1" x14ac:dyDescent="0.25">
      <c r="A17214" s="224"/>
      <c r="B17214" s="56"/>
      <c r="C17214" s="56"/>
      <c r="D17214" s="105"/>
      <c r="E17214" s="86"/>
      <c r="F17214" s="545"/>
      <c r="G17214" s="63"/>
      <c r="H17214" s="106"/>
      <c r="I17214" s="70"/>
    </row>
    <row r="17215" spans="1:9" hidden="1" x14ac:dyDescent="0.25">
      <c r="A17215" s="224"/>
      <c r="B17215" s="56"/>
      <c r="C17215" s="81"/>
      <c r="D17215" s="57"/>
      <c r="E17215" s="66"/>
      <c r="F17215" s="62"/>
      <c r="G17215" s="63"/>
      <c r="H17215" s="106"/>
      <c r="I17215" s="70"/>
    </row>
    <row r="17216" spans="1:9" hidden="1" x14ac:dyDescent="0.25">
      <c r="A17216" s="224"/>
      <c r="B17216" s="68"/>
      <c r="C17216" s="56"/>
      <c r="D17216" s="105"/>
      <c r="E17216" s="66"/>
      <c r="F17216" s="203"/>
      <c r="G17216" s="63"/>
      <c r="H17216" s="106"/>
      <c r="I17216" s="70"/>
    </row>
    <row r="17217" spans="1:9" hidden="1" x14ac:dyDescent="0.25">
      <c r="A17217" s="224"/>
      <c r="B17217" s="55"/>
      <c r="C17217" s="56"/>
      <c r="D17217" s="57"/>
      <c r="E17217" s="66"/>
      <c r="F17217" s="63"/>
      <c r="G17217" s="63"/>
      <c r="H17217" s="106"/>
      <c r="I17217" s="70"/>
    </row>
    <row r="17218" spans="1:9" hidden="1" x14ac:dyDescent="0.25">
      <c r="A17218" s="224"/>
      <c r="B17218" s="68"/>
      <c r="C17218" s="56"/>
      <c r="D17218" s="105"/>
      <c r="E17218" s="66"/>
      <c r="F17218" s="203"/>
      <c r="G17218" s="63"/>
      <c r="H17218" s="106"/>
      <c r="I17218" s="70"/>
    </row>
    <row r="17219" spans="1:9" hidden="1" x14ac:dyDescent="0.25">
      <c r="A17219" s="224"/>
      <c r="B17219" s="56"/>
      <c r="C17219" s="178"/>
      <c r="D17219" s="57"/>
      <c r="E17219" s="66"/>
      <c r="F17219" s="76"/>
      <c r="G17219" s="63"/>
      <c r="H17219" s="106"/>
      <c r="I17219" s="70"/>
    </row>
    <row r="17220" spans="1:9" hidden="1" x14ac:dyDescent="0.25">
      <c r="A17220" s="224"/>
      <c r="B17220" s="56"/>
      <c r="C17220" s="56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4"/>
      <c r="B17221" s="68"/>
      <c r="C17221" s="72"/>
      <c r="D17221" s="57"/>
      <c r="E17221" s="66"/>
      <c r="F17221" s="76"/>
      <c r="G17221" s="63"/>
      <c r="H17221" s="64"/>
      <c r="I17221" s="70"/>
    </row>
    <row r="17222" spans="1:9" hidden="1" x14ac:dyDescent="0.25">
      <c r="A17222" s="224"/>
      <c r="B17222" s="55"/>
      <c r="C17222" s="71"/>
      <c r="D17222" s="105"/>
      <c r="E17222" s="66"/>
      <c r="F17222" s="76"/>
      <c r="G17222" s="63"/>
      <c r="H17222" s="64"/>
      <c r="I17222" s="70"/>
    </row>
    <row r="17223" spans="1:9" hidden="1" x14ac:dyDescent="0.25">
      <c r="A17223" s="224"/>
      <c r="B17223" s="55"/>
      <c r="C17223" s="71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4"/>
      <c r="B17224" s="55"/>
      <c r="C17224" s="71"/>
      <c r="D17224" s="56"/>
      <c r="E17224" s="66"/>
      <c r="F17224" s="76"/>
      <c r="G17224" s="63"/>
      <c r="H17224" s="64"/>
      <c r="I17224" s="70"/>
    </row>
    <row r="17225" spans="1:9" hidden="1" x14ac:dyDescent="0.25">
      <c r="A17225" s="224"/>
      <c r="B17225" s="55"/>
      <c r="C17225" s="71"/>
      <c r="D17225" s="105"/>
      <c r="E17225" s="66"/>
      <c r="F17225" s="76"/>
      <c r="G17225" s="63"/>
      <c r="H17225" s="64"/>
      <c r="I17225" s="70"/>
    </row>
    <row r="17226" spans="1:9" hidden="1" x14ac:dyDescent="0.25">
      <c r="A17226" s="224"/>
      <c r="B17226" s="56"/>
      <c r="C17226" s="56"/>
      <c r="D17226" s="57"/>
      <c r="E17226" s="66"/>
      <c r="F17226" s="76"/>
      <c r="G17226" s="63"/>
      <c r="H17226" s="64"/>
      <c r="I17226" s="70"/>
    </row>
    <row r="17227" spans="1:9" hidden="1" x14ac:dyDescent="0.25">
      <c r="A17227" s="224"/>
      <c r="B17227" s="68"/>
      <c r="C17227" s="56"/>
      <c r="D17227" s="105"/>
      <c r="E17227" s="66"/>
      <c r="F17227" s="203"/>
      <c r="G17227" s="63"/>
      <c r="H17227" s="64"/>
      <c r="I17227" s="70"/>
    </row>
    <row r="17228" spans="1:9" hidden="1" x14ac:dyDescent="0.25">
      <c r="A17228" s="224"/>
      <c r="B17228" s="56"/>
      <c r="C17228" s="56"/>
      <c r="D17228" s="57"/>
      <c r="E17228" s="66"/>
      <c r="F17228" s="76"/>
      <c r="G17228" s="63"/>
      <c r="H17228" s="64"/>
      <c r="I17228" s="70"/>
    </row>
    <row r="17229" spans="1:9" hidden="1" x14ac:dyDescent="0.25">
      <c r="A17229" s="224"/>
      <c r="B17229" s="55"/>
      <c r="C17229" s="72"/>
      <c r="D17229" s="57"/>
      <c r="E17229" s="86"/>
      <c r="F17229" s="62"/>
      <c r="G17229" s="63"/>
      <c r="H17229" s="64"/>
      <c r="I17229" s="70"/>
    </row>
    <row r="17230" spans="1:9" hidden="1" x14ac:dyDescent="0.25">
      <c r="A17230" s="224"/>
      <c r="B17230" s="68"/>
      <c r="C17230" s="56"/>
      <c r="D17230" s="56"/>
      <c r="E17230" s="56"/>
      <c r="F17230" s="58"/>
      <c r="G17230" s="63"/>
      <c r="H17230" s="64"/>
      <c r="I17230" s="70"/>
    </row>
    <row r="17231" spans="1:9" hidden="1" x14ac:dyDescent="0.25">
      <c r="A17231" s="224"/>
      <c r="B17231" s="55"/>
      <c r="C17231" s="55"/>
      <c r="D17231" s="57"/>
      <c r="E17231" s="86"/>
      <c r="F17231" s="62"/>
      <c r="G17231" s="203"/>
      <c r="H17231" s="64"/>
      <c r="I17231" s="70"/>
    </row>
    <row r="17232" spans="1:9" hidden="1" x14ac:dyDescent="0.25">
      <c r="A17232" s="224"/>
      <c r="B17232" s="56"/>
      <c r="C17232" s="71"/>
      <c r="D17232" s="57"/>
      <c r="E17232" s="66"/>
      <c r="F17232" s="203"/>
      <c r="G17232" s="63"/>
      <c r="H17232" s="64"/>
      <c r="I17232" s="70"/>
    </row>
    <row r="17233" spans="1:9" hidden="1" x14ac:dyDescent="0.25">
      <c r="A17233" s="224"/>
      <c r="B17233" s="56"/>
      <c r="C17233" s="71"/>
      <c r="D17233" s="57"/>
      <c r="E17233" s="66"/>
      <c r="F17233" s="76"/>
      <c r="G17233" s="63"/>
      <c r="H17233" s="64"/>
      <c r="I17233" s="70"/>
    </row>
    <row r="17234" spans="1:9" hidden="1" x14ac:dyDescent="0.25">
      <c r="A17234" s="224"/>
      <c r="B17234" s="56"/>
      <c r="C17234" s="56"/>
      <c r="D17234" s="57"/>
      <c r="E17234" s="66"/>
      <c r="F17234" s="62"/>
      <c r="G17234" s="63"/>
      <c r="H17234" s="64"/>
      <c r="I17234" s="70"/>
    </row>
    <row r="17235" spans="1:9" hidden="1" x14ac:dyDescent="0.25">
      <c r="A17235" s="224"/>
      <c r="B17235" s="56"/>
      <c r="C17235" s="56"/>
      <c r="D17235" s="57"/>
      <c r="E17235" s="66"/>
      <c r="F17235" s="62"/>
      <c r="G17235" s="63"/>
      <c r="H17235" s="64"/>
      <c r="I17235" s="70"/>
    </row>
    <row r="17236" spans="1:9" hidden="1" x14ac:dyDescent="0.25">
      <c r="A17236" s="224"/>
      <c r="B17236" s="56"/>
      <c r="C17236" s="56"/>
      <c r="D17236" s="56"/>
      <c r="E17236" s="56"/>
      <c r="F17236" s="62"/>
      <c r="G17236" s="63"/>
      <c r="H17236" s="106"/>
      <c r="I17236" s="70"/>
    </row>
    <row r="17237" spans="1:9" hidden="1" x14ac:dyDescent="0.25">
      <c r="A17237" s="224"/>
      <c r="B17237" s="56"/>
      <c r="C17237" s="56"/>
      <c r="D17237" s="57"/>
      <c r="E17237" s="86"/>
      <c r="F17237" s="207"/>
      <c r="G17237" s="63"/>
      <c r="H17237" s="106"/>
      <c r="I17237" s="70"/>
    </row>
    <row r="17238" spans="1:9" hidden="1" x14ac:dyDescent="0.25">
      <c r="A17238" s="224"/>
      <c r="B17238" s="56"/>
      <c r="C17238" s="56"/>
      <c r="D17238" s="57"/>
      <c r="E17238" s="66"/>
      <c r="F17238" s="62"/>
      <c r="G17238" s="63"/>
      <c r="H17238" s="106"/>
      <c r="I17238" s="56"/>
    </row>
    <row r="17239" spans="1:9" hidden="1" x14ac:dyDescent="0.25">
      <c r="A17239" s="224"/>
      <c r="B17239" s="55"/>
      <c r="C17239" s="75"/>
      <c r="D17239" s="57"/>
      <c r="E17239" s="66"/>
      <c r="F17239" s="76"/>
      <c r="G17239" s="63"/>
      <c r="H17239" s="106"/>
      <c r="I17239" s="56"/>
    </row>
    <row r="17240" spans="1:9" hidden="1" x14ac:dyDescent="0.25">
      <c r="A17240" s="224"/>
      <c r="B17240" s="56"/>
      <c r="C17240" s="56"/>
      <c r="D17240" s="56"/>
      <c r="E17240" s="56"/>
      <c r="F17240" s="62"/>
      <c r="G17240" s="63"/>
      <c r="H17240" s="64"/>
      <c r="I17240" s="56"/>
    </row>
    <row r="17241" spans="1:9" hidden="1" x14ac:dyDescent="0.25">
      <c r="A17241" s="224"/>
      <c r="B17241" s="56"/>
      <c r="C17241" s="56"/>
      <c r="D17241" s="105"/>
      <c r="E17241" s="66"/>
      <c r="F17241" s="63"/>
      <c r="G17241" s="63"/>
      <c r="H17241" s="106"/>
      <c r="I17241" s="56"/>
    </row>
    <row r="17242" spans="1:9" hidden="1" x14ac:dyDescent="0.25">
      <c r="A17242" s="224"/>
      <c r="B17242" s="60"/>
      <c r="C17242" s="151"/>
      <c r="D17242" s="56"/>
      <c r="E17242" s="66"/>
      <c r="F17242" s="76"/>
      <c r="G17242" s="63"/>
      <c r="H17242" s="106"/>
      <c r="I17242" s="56"/>
    </row>
    <row r="17243" spans="1:9" hidden="1" x14ac:dyDescent="0.25">
      <c r="A17243" s="224"/>
      <c r="B17243" s="56"/>
      <c r="C17243" s="56"/>
      <c r="D17243" s="105"/>
      <c r="E17243" s="66"/>
      <c r="F17243" s="62"/>
      <c r="G17243" s="63"/>
      <c r="H17243" s="106"/>
      <c r="I17243" s="56"/>
    </row>
    <row r="17244" spans="1:9" hidden="1" x14ac:dyDescent="0.25">
      <c r="A17244" s="224"/>
      <c r="B17244" s="56"/>
      <c r="C17244" s="56"/>
      <c r="D17244" s="56"/>
      <c r="E17244" s="56"/>
      <c r="F17244" s="62"/>
      <c r="G17244" s="63"/>
      <c r="H17244" s="106"/>
      <c r="I17244" s="70"/>
    </row>
    <row r="17245" spans="1:9" hidden="1" x14ac:dyDescent="0.25">
      <c r="A17245" s="224"/>
      <c r="B17245" s="55"/>
      <c r="C17245" s="75"/>
      <c r="D17245" s="57"/>
      <c r="E17245" s="86"/>
      <c r="F17245" s="207"/>
      <c r="G17245" s="63"/>
      <c r="H17245" s="106"/>
      <c r="I17245" s="70"/>
    </row>
    <row r="17246" spans="1:9" hidden="1" x14ac:dyDescent="0.25">
      <c r="A17246" s="224"/>
      <c r="B17246" s="56"/>
      <c r="C17246" s="75"/>
      <c r="D17246" s="57"/>
      <c r="E17246" s="86"/>
      <c r="F17246" s="207"/>
      <c r="G17246" s="63"/>
      <c r="H17246" s="64"/>
      <c r="I17246" s="70"/>
    </row>
    <row r="17247" spans="1:9" hidden="1" x14ac:dyDescent="0.25">
      <c r="A17247" s="224"/>
      <c r="B17247" s="56"/>
      <c r="C17247" s="75"/>
      <c r="D17247" s="57"/>
      <c r="E17247" s="66"/>
      <c r="F17247" s="76"/>
      <c r="G17247" s="63"/>
      <c r="H17247" s="64"/>
      <c r="I17247" s="70"/>
    </row>
    <row r="17248" spans="1:9" hidden="1" x14ac:dyDescent="0.25">
      <c r="A17248" s="224"/>
      <c r="B17248" s="56"/>
      <c r="C17248" s="71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4"/>
      <c r="B17249" s="56"/>
      <c r="C17249" s="71"/>
      <c r="D17249" s="56"/>
      <c r="E17249" s="72"/>
      <c r="F17249" s="58"/>
      <c r="G17249" s="63"/>
      <c r="H17249" s="64"/>
      <c r="I17249" s="70"/>
    </row>
    <row r="17250" spans="1:9" hidden="1" x14ac:dyDescent="0.25">
      <c r="A17250" s="224"/>
      <c r="B17250" s="55"/>
      <c r="C17250" s="75"/>
      <c r="D17250" s="57"/>
      <c r="E17250" s="86"/>
      <c r="F17250" s="62"/>
      <c r="G17250" s="63"/>
      <c r="H17250" s="64"/>
      <c r="I17250" s="70"/>
    </row>
    <row r="17251" spans="1:9" hidden="1" x14ac:dyDescent="0.25">
      <c r="A17251" s="224"/>
      <c r="B17251" s="56"/>
      <c r="C17251" s="75"/>
      <c r="D17251" s="57"/>
      <c r="E17251" s="66"/>
      <c r="F17251" s="76"/>
      <c r="G17251" s="63"/>
      <c r="H17251" s="64"/>
      <c r="I17251" s="70"/>
    </row>
    <row r="17252" spans="1:9" hidden="1" x14ac:dyDescent="0.25">
      <c r="A17252" s="224"/>
      <c r="B17252" s="56"/>
      <c r="C17252" s="56"/>
      <c r="D17252" s="57"/>
      <c r="E17252" s="66"/>
      <c r="F17252" s="76"/>
      <c r="G17252" s="63"/>
      <c r="H17252" s="106"/>
      <c r="I17252" s="70"/>
    </row>
    <row r="17253" spans="1:9" hidden="1" x14ac:dyDescent="0.25">
      <c r="A17253" s="224"/>
      <c r="B17253" s="56"/>
      <c r="C17253" s="56"/>
      <c r="D17253" s="57"/>
      <c r="E17253" s="86"/>
      <c r="F17253" s="207"/>
      <c r="G17253" s="63"/>
      <c r="H17253" s="64"/>
      <c r="I17253" s="70"/>
    </row>
    <row r="17254" spans="1:9" hidden="1" x14ac:dyDescent="0.25">
      <c r="A17254" s="224"/>
      <c r="B17254" s="56"/>
      <c r="C17254" s="56"/>
      <c r="D17254" s="57"/>
      <c r="E17254" s="86"/>
      <c r="F17254" s="207"/>
      <c r="G17254" s="63"/>
      <c r="H17254" s="106"/>
      <c r="I17254" s="70"/>
    </row>
    <row r="17255" spans="1:9" hidden="1" x14ac:dyDescent="0.25">
      <c r="A17255" s="224"/>
      <c r="B17255" s="56"/>
      <c r="C17255" s="56"/>
      <c r="D17255" s="57"/>
      <c r="E17255" s="86"/>
      <c r="F17255" s="207"/>
      <c r="G17255" s="63"/>
      <c r="H17255" s="106"/>
      <c r="I17255" s="70"/>
    </row>
    <row r="17256" spans="1:9" hidden="1" x14ac:dyDescent="0.25">
      <c r="A17256" s="224"/>
      <c r="B17256" s="55"/>
      <c r="C17256" s="71"/>
      <c r="D17256" s="57"/>
      <c r="E17256" s="66"/>
      <c r="F17256" s="63"/>
      <c r="G17256" s="63"/>
      <c r="H17256" s="106"/>
      <c r="I17256" s="70"/>
    </row>
    <row r="17257" spans="1:9" hidden="1" x14ac:dyDescent="0.25">
      <c r="A17257" s="224"/>
      <c r="B17257" s="56"/>
      <c r="C17257" s="71"/>
      <c r="D17257" s="56"/>
      <c r="E17257" s="56"/>
      <c r="F17257" s="58"/>
      <c r="G17257" s="63"/>
      <c r="H17257" s="106"/>
      <c r="I17257" s="70"/>
    </row>
    <row r="17258" spans="1:9" hidden="1" x14ac:dyDescent="0.25">
      <c r="A17258" s="224"/>
      <c r="B17258" s="56"/>
      <c r="C17258" s="75"/>
      <c r="D17258" s="57"/>
      <c r="E17258" s="66"/>
      <c r="F17258" s="59"/>
      <c r="G17258" s="63"/>
      <c r="H17258" s="106"/>
      <c r="I17258" s="70"/>
    </row>
    <row r="17259" spans="1:9" hidden="1" x14ac:dyDescent="0.25">
      <c r="A17259" s="224"/>
      <c r="B17259" s="60"/>
      <c r="C17259" s="71"/>
      <c r="D17259" s="57"/>
      <c r="E17259" s="66"/>
      <c r="F17259" s="63"/>
      <c r="G17259" s="63"/>
      <c r="H17259" s="106"/>
      <c r="I17259" s="70"/>
    </row>
    <row r="17260" spans="1:9" hidden="1" x14ac:dyDescent="0.25">
      <c r="A17260" s="224"/>
      <c r="B17260" s="56"/>
      <c r="C17260" s="56"/>
      <c r="D17260" s="57"/>
      <c r="E17260" s="86"/>
      <c r="F17260" s="207"/>
      <c r="G17260" s="63"/>
      <c r="H17260" s="106"/>
      <c r="I17260" s="70"/>
    </row>
    <row r="17261" spans="1:9" hidden="1" x14ac:dyDescent="0.25">
      <c r="A17261" s="224"/>
      <c r="B17261" s="56"/>
      <c r="C17261" s="56"/>
      <c r="D17261" s="57"/>
      <c r="E17261" s="66"/>
      <c r="F17261" s="63"/>
      <c r="G17261" s="63"/>
      <c r="H17261" s="106"/>
      <c r="I17261" s="70"/>
    </row>
    <row r="17262" spans="1:9" hidden="1" x14ac:dyDescent="0.25">
      <c r="A17262" s="224"/>
      <c r="B17262" s="56"/>
      <c r="C17262" s="56"/>
      <c r="D17262" s="57"/>
      <c r="E17262" s="66"/>
      <c r="F17262" s="63"/>
      <c r="G17262" s="63"/>
      <c r="H17262" s="106"/>
      <c r="I17262" s="70"/>
    </row>
    <row r="17263" spans="1:9" hidden="1" x14ac:dyDescent="0.25">
      <c r="A17263" s="224"/>
      <c r="B17263" s="56"/>
      <c r="C17263" s="56"/>
      <c r="D17263" s="57"/>
      <c r="E17263" s="66"/>
      <c r="F17263" s="63"/>
      <c r="G17263" s="63"/>
      <c r="H17263" s="106"/>
      <c r="I17263" s="70"/>
    </row>
    <row r="17264" spans="1:9" hidden="1" x14ac:dyDescent="0.25">
      <c r="A17264" s="224"/>
      <c r="B17264" s="56"/>
      <c r="C17264" s="81"/>
      <c r="D17264" s="57"/>
      <c r="E17264" s="66"/>
      <c r="F17264" s="62"/>
      <c r="G17264" s="63"/>
      <c r="H17264" s="106"/>
      <c r="I17264" s="70"/>
    </row>
    <row r="17265" spans="1:9" hidden="1" x14ac:dyDescent="0.25">
      <c r="A17265" s="224"/>
      <c r="B17265" s="56"/>
      <c r="C17265" s="56"/>
      <c r="D17265" s="57"/>
      <c r="E17265" s="86"/>
      <c r="F17265" s="207"/>
      <c r="G17265" s="63"/>
      <c r="H17265" s="106"/>
      <c r="I17265" s="70"/>
    </row>
    <row r="17266" spans="1:9" hidden="1" x14ac:dyDescent="0.25">
      <c r="A17266" s="224"/>
      <c r="B17266" s="56"/>
      <c r="C17266" s="56"/>
      <c r="D17266" s="57"/>
      <c r="E17266" s="66"/>
      <c r="F17266" s="62"/>
      <c r="G17266" s="63"/>
      <c r="H17266" s="106"/>
      <c r="I17266" s="70"/>
    </row>
    <row r="17267" spans="1:9" hidden="1" x14ac:dyDescent="0.25">
      <c r="A17267" s="224"/>
      <c r="B17267" s="56"/>
      <c r="C17267" s="81"/>
      <c r="D17267" s="105"/>
      <c r="E17267" s="66"/>
      <c r="F17267" s="203"/>
      <c r="G17267" s="63"/>
      <c r="H17267" s="106"/>
      <c r="I17267" s="70"/>
    </row>
    <row r="17268" spans="1:9" hidden="1" x14ac:dyDescent="0.25">
      <c r="A17268" s="224"/>
      <c r="B17268" s="56"/>
      <c r="C17268" s="56"/>
      <c r="D17268" s="510"/>
      <c r="E17268" s="221"/>
      <c r="F17268" s="62"/>
      <c r="G17268" s="63"/>
      <c r="H17268" s="106"/>
      <c r="I17268" s="70"/>
    </row>
    <row r="17269" spans="1:9" hidden="1" x14ac:dyDescent="0.25">
      <c r="A17269" s="224"/>
      <c r="B17269" s="60"/>
      <c r="C17269" s="151"/>
      <c r="D17269" s="57"/>
      <c r="E17269" s="66"/>
      <c r="F17269" s="76"/>
      <c r="G17269" s="63"/>
      <c r="H17269" s="106"/>
      <c r="I17269" s="70"/>
    </row>
    <row r="17270" spans="1:9" hidden="1" x14ac:dyDescent="0.25">
      <c r="A17270" s="224"/>
      <c r="B17270" s="60"/>
      <c r="C17270" s="107"/>
      <c r="D17270" s="57"/>
      <c r="E17270" s="66"/>
      <c r="F17270" s="76"/>
      <c r="G17270" s="63"/>
      <c r="H17270" s="64"/>
      <c r="I17270" s="70"/>
    </row>
    <row r="17271" spans="1:9" hidden="1" x14ac:dyDescent="0.25">
      <c r="A17271" s="224"/>
      <c r="B17271" s="68"/>
      <c r="C17271" s="72"/>
      <c r="D17271" s="57"/>
      <c r="E17271" s="66"/>
      <c r="F17271" s="76"/>
      <c r="G17271" s="63"/>
      <c r="H17271" s="106"/>
      <c r="I17271" s="70"/>
    </row>
    <row r="17272" spans="1:9" hidden="1" x14ac:dyDescent="0.25">
      <c r="A17272" s="224"/>
      <c r="B17272" s="68"/>
      <c r="C17272" s="56"/>
      <c r="D17272" s="105"/>
      <c r="E17272" s="66"/>
      <c r="F17272" s="76"/>
      <c r="G17272" s="63"/>
      <c r="H17272" s="64"/>
      <c r="I17272" s="70"/>
    </row>
    <row r="17273" spans="1:9" hidden="1" x14ac:dyDescent="0.25">
      <c r="A17273" s="224"/>
      <c r="B17273" s="68"/>
      <c r="C17273" s="56"/>
      <c r="D17273" s="105"/>
      <c r="E17273" s="66"/>
      <c r="F17273" s="203"/>
      <c r="G17273" s="63"/>
      <c r="H17273" s="64"/>
      <c r="I17273" s="70"/>
    </row>
    <row r="17274" spans="1:9" hidden="1" x14ac:dyDescent="0.25">
      <c r="A17274" s="224"/>
      <c r="B17274" s="60"/>
      <c r="C17274" s="151"/>
      <c r="D17274" s="56"/>
      <c r="E17274" s="66"/>
      <c r="F17274" s="76"/>
      <c r="G17274" s="63"/>
      <c r="H17274" s="64"/>
      <c r="I17274" s="70"/>
    </row>
    <row r="17275" spans="1:9" hidden="1" x14ac:dyDescent="0.25">
      <c r="A17275" s="224"/>
      <c r="B17275" s="56"/>
      <c r="C17275" s="56"/>
      <c r="D17275" s="105"/>
      <c r="E17275" s="66"/>
      <c r="F17275" s="62"/>
      <c r="G17275" s="63"/>
      <c r="H17275" s="64"/>
      <c r="I17275" s="70"/>
    </row>
    <row r="17276" spans="1:9" hidden="1" x14ac:dyDescent="0.25">
      <c r="A17276" s="224"/>
      <c r="B17276" s="56"/>
      <c r="C17276" s="71"/>
      <c r="D17276" s="56"/>
      <c r="E17276" s="72"/>
      <c r="F17276" s="58"/>
      <c r="G17276" s="63"/>
      <c r="H17276" s="64"/>
      <c r="I17276" s="70"/>
    </row>
    <row r="17277" spans="1:9" hidden="1" x14ac:dyDescent="0.25">
      <c r="A17277" s="224"/>
      <c r="B17277" s="56"/>
      <c r="C17277" s="56"/>
      <c r="D17277" s="57"/>
      <c r="E17277" s="86"/>
      <c r="F17277" s="62"/>
      <c r="G17277" s="63"/>
      <c r="H17277" s="64"/>
      <c r="I17277" s="70"/>
    </row>
    <row r="17278" spans="1:9" hidden="1" x14ac:dyDescent="0.25">
      <c r="A17278" s="224"/>
      <c r="B17278" s="56"/>
      <c r="C17278" s="72"/>
      <c r="D17278" s="57"/>
      <c r="E17278" s="86"/>
      <c r="F17278" s="62"/>
      <c r="G17278" s="63"/>
      <c r="H17278" s="64"/>
      <c r="I17278" s="70"/>
    </row>
    <row r="17279" spans="1:9" hidden="1" x14ac:dyDescent="0.25">
      <c r="A17279" s="224"/>
      <c r="B17279" s="56"/>
      <c r="C17279" s="56"/>
      <c r="D17279" s="56"/>
      <c r="E17279" s="56"/>
      <c r="F17279" s="58"/>
      <c r="G17279" s="63"/>
      <c r="H17279" s="64"/>
      <c r="I17279" s="70"/>
    </row>
    <row r="17280" spans="1:9" hidden="1" x14ac:dyDescent="0.25">
      <c r="A17280" s="224"/>
      <c r="B17280" s="55"/>
      <c r="C17280" s="75"/>
      <c r="D17280" s="57"/>
      <c r="E17280" s="66"/>
      <c r="F17280" s="62"/>
      <c r="G17280" s="63"/>
      <c r="H17280" s="64"/>
      <c r="I17280" s="56"/>
    </row>
    <row r="17281" spans="1:9" hidden="1" x14ac:dyDescent="0.25">
      <c r="A17281" s="224"/>
      <c r="B17281" s="56"/>
      <c r="C17281" s="56"/>
      <c r="D17281" s="57"/>
      <c r="E17281" s="66"/>
      <c r="F17281" s="203"/>
      <c r="G17281" s="63"/>
      <c r="H17281" s="64"/>
      <c r="I17281" s="56"/>
    </row>
    <row r="17282" spans="1:9" hidden="1" x14ac:dyDescent="0.25">
      <c r="A17282" s="224"/>
      <c r="B17282" s="56"/>
      <c r="C17282" s="56"/>
      <c r="D17282" s="57"/>
      <c r="E17282" s="66"/>
      <c r="F17282" s="76"/>
      <c r="G17282" s="63"/>
      <c r="H17282" s="64"/>
      <c r="I17282" s="56"/>
    </row>
    <row r="17283" spans="1:9" hidden="1" x14ac:dyDescent="0.25">
      <c r="A17283" s="224"/>
      <c r="B17283" s="56"/>
      <c r="C17283" s="56"/>
      <c r="D17283" s="57"/>
      <c r="E17283" s="66"/>
      <c r="F17283" s="62"/>
      <c r="G17283" s="63"/>
      <c r="H17283" s="64"/>
      <c r="I17283" s="56"/>
    </row>
    <row r="17284" spans="1:9" hidden="1" x14ac:dyDescent="0.25">
      <c r="A17284" s="224"/>
      <c r="B17284" s="56"/>
      <c r="C17284" s="56"/>
      <c r="D17284" s="57"/>
      <c r="E17284" s="66"/>
      <c r="F17284" s="62"/>
      <c r="G17284" s="63"/>
      <c r="H17284" s="64"/>
      <c r="I17284" s="56"/>
    </row>
    <row r="17285" spans="1:9" hidden="1" x14ac:dyDescent="0.25">
      <c r="A17285" s="224"/>
      <c r="B17285" s="56"/>
      <c r="C17285" s="178"/>
      <c r="D17285" s="56"/>
      <c r="E17285" s="56"/>
      <c r="F17285" s="62"/>
      <c r="G17285" s="63"/>
      <c r="H17285" s="64"/>
      <c r="I17285" s="56"/>
    </row>
    <row r="17286" spans="1:9" hidden="1" x14ac:dyDescent="0.25">
      <c r="A17286" s="224"/>
      <c r="B17286" s="56"/>
      <c r="C17286" s="56"/>
      <c r="D17286" s="57"/>
      <c r="E17286" s="86"/>
      <c r="F17286" s="207"/>
      <c r="G17286" s="63"/>
      <c r="H17286" s="64"/>
      <c r="I17286" s="56"/>
    </row>
    <row r="17287" spans="1:9" hidden="1" x14ac:dyDescent="0.25">
      <c r="A17287" s="224"/>
      <c r="B17287" s="55"/>
      <c r="C17287" s="75"/>
      <c r="D17287" s="57"/>
      <c r="E17287" s="66"/>
      <c r="F17287" s="62"/>
      <c r="G17287" s="63"/>
      <c r="H17287" s="64"/>
      <c r="I17287" s="56"/>
    </row>
    <row r="17288" spans="1:9" hidden="1" x14ac:dyDescent="0.25">
      <c r="A17288" s="224"/>
      <c r="B17288" s="56"/>
      <c r="C17288" s="56"/>
      <c r="D17288" s="57"/>
      <c r="E17288" s="86"/>
      <c r="F17288" s="207"/>
      <c r="G17288" s="63"/>
      <c r="H17288" s="64"/>
      <c r="I17288" s="56"/>
    </row>
    <row r="17289" spans="1:9" hidden="1" x14ac:dyDescent="0.25">
      <c r="A17289" s="224"/>
      <c r="B17289" s="95"/>
      <c r="C17289" s="74"/>
      <c r="D17289" s="56"/>
      <c r="E17289" s="56"/>
      <c r="F17289" s="62"/>
      <c r="G17289" s="63"/>
      <c r="H17289" s="64"/>
      <c r="I17289" s="56"/>
    </row>
    <row r="17290" spans="1:9" hidden="1" x14ac:dyDescent="0.25">
      <c r="A17290" s="224"/>
      <c r="B17290" s="56"/>
      <c r="C17290" s="56"/>
      <c r="D17290" s="56"/>
      <c r="E17290" s="56"/>
      <c r="F17290" s="62"/>
      <c r="G17290" s="63"/>
      <c r="H17290" s="64"/>
      <c r="I17290" s="56"/>
    </row>
    <row r="17291" spans="1:9" hidden="1" x14ac:dyDescent="0.25">
      <c r="A17291" s="224"/>
      <c r="B17291" s="56"/>
      <c r="C17291" s="56"/>
      <c r="D17291" s="56"/>
      <c r="E17291" s="56"/>
      <c r="F17291" s="56"/>
      <c r="G17291" s="63"/>
      <c r="H17291" s="64"/>
      <c r="I17291" s="56"/>
    </row>
    <row r="17292" spans="1:9" hidden="1" x14ac:dyDescent="0.25">
      <c r="A17292" s="224"/>
      <c r="B17292" s="56"/>
      <c r="C17292" s="71"/>
      <c r="D17292" s="105"/>
      <c r="E17292" s="66"/>
      <c r="F17292" s="63"/>
      <c r="G17292" s="63"/>
      <c r="H17292" s="64"/>
      <c r="I17292" s="56"/>
    </row>
    <row r="17293" spans="1:9" hidden="1" x14ac:dyDescent="0.25">
      <c r="A17293" s="224"/>
      <c r="B17293" s="60"/>
      <c r="C17293" s="74"/>
      <c r="D17293" s="56"/>
      <c r="E17293" s="56"/>
      <c r="F17293" s="56"/>
      <c r="G17293" s="63"/>
      <c r="H17293" s="64"/>
      <c r="I17293" s="56"/>
    </row>
    <row r="17294" spans="1:9" hidden="1" x14ac:dyDescent="0.25">
      <c r="A17294" s="224"/>
      <c r="B17294" s="68"/>
      <c r="C17294" s="56"/>
      <c r="D17294" s="57"/>
      <c r="E17294" s="66"/>
      <c r="F17294" s="63"/>
      <c r="G17294" s="63"/>
      <c r="H17294" s="64"/>
      <c r="I17294" s="56"/>
    </row>
    <row r="17295" spans="1:9" hidden="1" x14ac:dyDescent="0.25">
      <c r="A17295" s="224"/>
      <c r="B17295" s="65"/>
      <c r="C17295" s="81"/>
      <c r="D17295" s="57"/>
      <c r="E17295" s="66"/>
      <c r="F17295" s="76"/>
      <c r="G17295" s="63"/>
      <c r="H17295" s="64"/>
      <c r="I17295" s="56"/>
    </row>
    <row r="17296" spans="1:9" hidden="1" x14ac:dyDescent="0.25">
      <c r="A17296" s="224"/>
      <c r="B17296" s="55"/>
      <c r="C17296" s="56"/>
      <c r="D17296" s="57"/>
      <c r="E17296" s="66"/>
      <c r="F17296" s="62"/>
      <c r="G17296" s="63"/>
      <c r="H17296" s="64"/>
      <c r="I17296" s="56"/>
    </row>
    <row r="17297" spans="1:9" hidden="1" x14ac:dyDescent="0.25">
      <c r="A17297" s="224"/>
      <c r="B17297" s="56"/>
      <c r="C17297" s="56"/>
      <c r="D17297" s="57"/>
      <c r="E17297" s="86"/>
      <c r="F17297" s="62"/>
      <c r="G17297" s="63"/>
      <c r="H17297" s="106"/>
      <c r="I17297" s="70"/>
    </row>
    <row r="17298" spans="1:9" hidden="1" x14ac:dyDescent="0.25">
      <c r="A17298" s="224"/>
      <c r="B17298" s="55"/>
      <c r="C17298" s="75"/>
      <c r="D17298" s="57"/>
      <c r="E17298" s="66"/>
      <c r="F17298" s="62"/>
      <c r="G17298" s="63"/>
      <c r="H17298" s="106"/>
      <c r="I17298" s="70"/>
    </row>
    <row r="17299" spans="1:9" hidden="1" x14ac:dyDescent="0.25">
      <c r="A17299" s="224"/>
      <c r="B17299" s="56"/>
      <c r="C17299" s="56"/>
      <c r="D17299" s="57"/>
      <c r="E17299" s="86"/>
      <c r="F17299" s="207"/>
      <c r="G17299" s="63"/>
      <c r="H17299" s="64"/>
      <c r="I17299" s="70"/>
    </row>
    <row r="17300" spans="1:9" hidden="1" x14ac:dyDescent="0.25">
      <c r="A17300" s="224"/>
      <c r="B17300" s="56"/>
      <c r="C17300" s="81"/>
      <c r="D17300" s="57"/>
      <c r="E17300" s="66"/>
      <c r="F17300" s="76"/>
      <c r="G17300" s="63"/>
      <c r="H17300" s="64"/>
      <c r="I17300" s="70"/>
    </row>
    <row r="17301" spans="1:9" hidden="1" x14ac:dyDescent="0.25">
      <c r="A17301" s="224"/>
      <c r="B17301" s="56"/>
      <c r="C17301" s="56"/>
      <c r="D17301" s="57"/>
      <c r="E17301" s="66"/>
      <c r="F17301" s="76"/>
      <c r="G17301" s="63"/>
      <c r="H17301" s="64"/>
      <c r="I17301" s="70"/>
    </row>
    <row r="17302" spans="1:9" hidden="1" x14ac:dyDescent="0.25">
      <c r="A17302" s="224"/>
      <c r="B17302" s="56"/>
      <c r="C17302" s="75"/>
      <c r="D17302" s="57"/>
      <c r="E17302" s="66"/>
      <c r="F17302" s="59"/>
      <c r="G17302" s="63"/>
      <c r="H17302" s="64"/>
      <c r="I17302" s="70"/>
    </row>
    <row r="17303" spans="1:9" hidden="1" x14ac:dyDescent="0.25">
      <c r="A17303" s="224"/>
      <c r="B17303" s="56"/>
      <c r="C17303" s="56"/>
      <c r="D17303" s="57"/>
      <c r="E17303" s="66"/>
      <c r="F17303" s="62"/>
      <c r="G17303" s="203"/>
      <c r="H17303" s="106"/>
      <c r="I17303" s="70"/>
    </row>
    <row r="17304" spans="1:9" hidden="1" x14ac:dyDescent="0.25">
      <c r="A17304" s="224"/>
      <c r="B17304" s="56"/>
      <c r="C17304" s="56"/>
      <c r="D17304" s="57"/>
      <c r="E17304" s="66"/>
      <c r="F17304" s="76"/>
      <c r="G17304" s="63"/>
      <c r="H17304" s="106"/>
      <c r="I17304" s="70"/>
    </row>
    <row r="17305" spans="1:9" hidden="1" x14ac:dyDescent="0.25">
      <c r="A17305" s="224"/>
      <c r="B17305" s="60"/>
      <c r="C17305" s="71"/>
      <c r="D17305" s="57"/>
      <c r="E17305" s="66"/>
      <c r="F17305" s="63"/>
      <c r="G17305" s="63"/>
      <c r="H17305" s="64"/>
      <c r="I17305" s="70"/>
    </row>
    <row r="17306" spans="1:9" hidden="1" x14ac:dyDescent="0.25">
      <c r="A17306" s="224"/>
      <c r="B17306" s="56"/>
      <c r="C17306" s="57"/>
      <c r="D17306" s="57"/>
      <c r="E17306" s="66"/>
      <c r="F17306" s="203"/>
      <c r="G17306" s="63"/>
      <c r="H17306" s="106"/>
      <c r="I17306" s="70"/>
    </row>
    <row r="17307" spans="1:9" hidden="1" x14ac:dyDescent="0.25">
      <c r="A17307" s="224"/>
      <c r="B17307" s="56"/>
      <c r="C17307" s="57"/>
      <c r="D17307" s="56"/>
      <c r="E17307" s="56"/>
      <c r="F17307" s="203"/>
      <c r="G17307" s="63"/>
      <c r="H17307" s="106"/>
      <c r="I17307" s="70"/>
    </row>
    <row r="17308" spans="1:9" hidden="1" x14ac:dyDescent="0.25">
      <c r="A17308" s="224"/>
      <c r="B17308" s="56"/>
      <c r="C17308" s="57"/>
      <c r="D17308" s="57"/>
      <c r="E17308" s="66"/>
      <c r="F17308" s="203"/>
      <c r="G17308" s="63"/>
      <c r="H17308" s="106"/>
      <c r="I17308" s="70"/>
    </row>
    <row r="17309" spans="1:9" hidden="1" x14ac:dyDescent="0.25">
      <c r="A17309" s="224"/>
      <c r="B17309" s="56"/>
      <c r="C17309" s="57"/>
      <c r="D17309" s="57"/>
      <c r="E17309" s="66"/>
      <c r="F17309" s="203"/>
      <c r="G17309" s="63"/>
      <c r="H17309" s="106"/>
      <c r="I17309" s="70"/>
    </row>
    <row r="17310" spans="1:9" hidden="1" x14ac:dyDescent="0.25">
      <c r="A17310" s="224"/>
      <c r="B17310" s="56"/>
      <c r="C17310" s="71"/>
      <c r="D17310" s="57"/>
      <c r="E17310" s="86"/>
      <c r="F17310" s="62"/>
      <c r="G17310" s="63"/>
      <c r="H17310" s="106"/>
      <c r="I17310" s="70"/>
    </row>
    <row r="17311" spans="1:9" hidden="1" x14ac:dyDescent="0.25">
      <c r="A17311" s="224"/>
      <c r="B17311" s="56"/>
      <c r="C17311" s="71"/>
      <c r="D17311" s="56"/>
      <c r="E17311" s="72"/>
      <c r="F17311" s="58"/>
      <c r="G17311" s="63"/>
      <c r="H17311" s="106"/>
      <c r="I17311" s="70"/>
    </row>
    <row r="17312" spans="1:9" hidden="1" x14ac:dyDescent="0.25">
      <c r="A17312" s="224"/>
      <c r="B17312" s="56"/>
      <c r="C17312" s="56"/>
      <c r="D17312" s="57"/>
      <c r="E17312" s="66"/>
      <c r="F17312" s="63"/>
      <c r="G17312" s="63"/>
      <c r="H17312" s="106"/>
      <c r="I17312" s="70"/>
    </row>
    <row r="17313" spans="1:9" hidden="1" x14ac:dyDescent="0.25">
      <c r="A17313" s="224"/>
      <c r="B17313" s="56"/>
      <c r="C17313" s="75"/>
      <c r="D17313" s="57"/>
      <c r="E17313" s="66"/>
      <c r="F17313" s="76"/>
      <c r="G17313" s="63"/>
      <c r="H17313" s="106"/>
      <c r="I17313" s="70"/>
    </row>
    <row r="17314" spans="1:9" hidden="1" x14ac:dyDescent="0.25">
      <c r="A17314" s="224"/>
      <c r="B17314" s="55"/>
      <c r="C17314" s="75"/>
      <c r="D17314" s="57"/>
      <c r="E17314" s="66"/>
      <c r="F17314" s="62"/>
      <c r="G17314" s="63"/>
      <c r="H17314" s="106"/>
      <c r="I17314" s="70"/>
    </row>
    <row r="17315" spans="1:9" hidden="1" x14ac:dyDescent="0.25">
      <c r="A17315" s="224"/>
      <c r="B17315" s="56"/>
      <c r="C17315" s="56"/>
      <c r="D17315" s="57"/>
      <c r="E17315" s="86"/>
      <c r="F17315" s="207"/>
      <c r="G17315" s="63"/>
      <c r="H17315" s="64"/>
      <c r="I17315" s="70"/>
    </row>
    <row r="17316" spans="1:9" hidden="1" x14ac:dyDescent="0.25">
      <c r="A17316" s="224"/>
      <c r="B17316" s="56"/>
      <c r="C17316" s="56"/>
      <c r="D17316" s="57"/>
      <c r="E17316" s="66"/>
      <c r="F17316" s="76"/>
      <c r="G17316" s="63"/>
      <c r="H17316" s="64"/>
      <c r="I17316" s="70"/>
    </row>
    <row r="17317" spans="1:9" hidden="1" x14ac:dyDescent="0.25">
      <c r="A17317" s="224"/>
      <c r="B17317" s="56"/>
      <c r="C17317" s="56"/>
      <c r="D17317" s="57"/>
      <c r="E17317" s="66"/>
      <c r="F17317" s="76"/>
      <c r="G17317" s="63"/>
      <c r="H17317" s="64"/>
      <c r="I17317" s="70"/>
    </row>
    <row r="17318" spans="1:9" hidden="1" x14ac:dyDescent="0.25">
      <c r="A17318" s="224"/>
      <c r="B17318" s="56"/>
      <c r="C17318" s="56"/>
      <c r="D17318" s="57"/>
      <c r="E17318" s="66"/>
      <c r="F17318" s="62"/>
      <c r="G17318" s="63"/>
      <c r="H17318" s="106"/>
      <c r="I17318" s="70"/>
    </row>
    <row r="17319" spans="1:9" hidden="1" x14ac:dyDescent="0.25">
      <c r="A17319" s="224"/>
      <c r="B17319" s="56"/>
      <c r="C17319" s="71"/>
      <c r="D17319" s="57"/>
      <c r="E17319" s="66"/>
      <c r="F17319" s="62"/>
      <c r="G17319" s="203"/>
      <c r="H17319" s="106"/>
      <c r="I17319" s="70"/>
    </row>
    <row r="17320" spans="1:9" hidden="1" x14ac:dyDescent="0.25">
      <c r="A17320" s="224"/>
      <c r="B17320" s="56"/>
      <c r="C17320" s="56"/>
      <c r="D17320" s="105"/>
      <c r="E17320" s="66"/>
      <c r="F17320" s="62"/>
      <c r="G17320" s="63"/>
      <c r="H17320" s="106"/>
      <c r="I17320" s="70"/>
    </row>
    <row r="17321" spans="1:9" hidden="1" x14ac:dyDescent="0.25">
      <c r="A17321" s="224"/>
      <c r="B17321" s="56"/>
      <c r="C17321" s="71"/>
      <c r="D17321" s="56"/>
      <c r="E17321" s="72"/>
      <c r="F17321" s="58"/>
      <c r="G17321" s="63"/>
      <c r="H17321" s="106"/>
      <c r="I17321" s="70"/>
    </row>
    <row r="17322" spans="1:9" hidden="1" x14ac:dyDescent="0.25">
      <c r="A17322" s="224"/>
      <c r="B17322" s="68"/>
      <c r="C17322" s="71"/>
      <c r="D17322" s="105"/>
      <c r="E17322" s="66"/>
      <c r="F17322" s="203"/>
      <c r="G17322" s="63"/>
      <c r="H17322" s="64"/>
      <c r="I17322" s="70"/>
    </row>
    <row r="17323" spans="1:9" hidden="1" x14ac:dyDescent="0.25">
      <c r="A17323" s="224"/>
      <c r="B17323" s="56"/>
      <c r="C17323" s="56"/>
      <c r="D17323" s="57"/>
      <c r="E17323" s="66"/>
      <c r="F17323" s="62"/>
      <c r="G17323" s="63"/>
      <c r="H17323" s="106"/>
      <c r="I17323" s="70"/>
    </row>
    <row r="17324" spans="1:9" hidden="1" x14ac:dyDescent="0.25">
      <c r="A17324" s="224"/>
      <c r="B17324" s="56"/>
      <c r="C17324" s="56"/>
      <c r="D17324" s="56"/>
      <c r="E17324" s="56"/>
      <c r="F17324" s="62"/>
      <c r="G17324" s="63"/>
      <c r="H17324" s="106"/>
      <c r="I17324" s="70"/>
    </row>
    <row r="17325" spans="1:9" hidden="1" x14ac:dyDescent="0.25">
      <c r="A17325" s="224"/>
      <c r="B17325" s="56"/>
      <c r="C17325" s="56"/>
      <c r="D17325" s="57"/>
      <c r="E17325" s="66"/>
      <c r="F17325" s="62"/>
      <c r="G17325" s="63"/>
      <c r="H17325" s="106"/>
      <c r="I17325" s="70"/>
    </row>
    <row r="17326" spans="1:9" hidden="1" x14ac:dyDescent="0.25">
      <c r="A17326" s="224"/>
      <c r="B17326" s="56"/>
      <c r="C17326" s="56"/>
      <c r="D17326" s="57"/>
      <c r="E17326" s="66"/>
      <c r="F17326" s="62"/>
      <c r="G17326" s="63"/>
      <c r="H17326" s="106"/>
      <c r="I17326" s="70"/>
    </row>
    <row r="17327" spans="1:9" hidden="1" x14ac:dyDescent="0.25">
      <c r="A17327" s="224"/>
      <c r="B17327" s="56"/>
      <c r="C17327" s="56"/>
      <c r="D17327" s="57"/>
      <c r="E17327" s="86"/>
      <c r="F17327" s="62"/>
      <c r="G17327" s="63"/>
      <c r="H17327" s="106"/>
      <c r="I17327" s="70"/>
    </row>
    <row r="17328" spans="1:9" hidden="1" x14ac:dyDescent="0.25">
      <c r="A17328" s="224"/>
      <c r="B17328" s="55"/>
      <c r="C17328" s="75"/>
      <c r="D17328" s="57"/>
      <c r="E17328" s="66"/>
      <c r="F17328" s="76"/>
      <c r="G17328" s="63"/>
      <c r="H17328" s="106"/>
      <c r="I17328" s="70"/>
    </row>
    <row r="17329" spans="1:9" hidden="1" x14ac:dyDescent="0.25">
      <c r="A17329" s="224"/>
      <c r="B17329" s="55"/>
      <c r="C17329" s="71"/>
      <c r="D17329" s="56"/>
      <c r="E17329" s="56"/>
      <c r="F17329" s="58"/>
      <c r="G17329" s="63"/>
      <c r="H17329" s="64"/>
      <c r="I17329" s="70"/>
    </row>
    <row r="17330" spans="1:9" hidden="1" x14ac:dyDescent="0.25">
      <c r="A17330" s="224"/>
      <c r="B17330" s="56"/>
      <c r="C17330" s="56"/>
      <c r="D17330" s="57"/>
      <c r="E17330" s="66"/>
      <c r="F17330" s="62"/>
      <c r="G17330" s="63"/>
      <c r="H17330" s="106"/>
      <c r="I17330" s="70"/>
    </row>
    <row r="17331" spans="1:9" hidden="1" x14ac:dyDescent="0.25">
      <c r="A17331" s="224"/>
      <c r="B17331" s="56"/>
      <c r="C17331" s="56"/>
      <c r="D17331" s="57"/>
      <c r="E17331" s="86"/>
      <c r="F17331" s="62"/>
      <c r="G17331" s="63"/>
      <c r="H17331" s="106"/>
      <c r="I17331" s="70"/>
    </row>
    <row r="17332" spans="1:9" hidden="1" x14ac:dyDescent="0.25">
      <c r="A17332" s="224"/>
      <c r="B17332" s="71"/>
      <c r="C17332" s="75"/>
      <c r="D17332" s="57"/>
      <c r="E17332" s="86"/>
      <c r="F17332" s="62"/>
      <c r="G17332" s="203"/>
      <c r="H17332" s="106"/>
      <c r="I17332" s="70"/>
    </row>
    <row r="17333" spans="1:9" hidden="1" x14ac:dyDescent="0.25">
      <c r="A17333" s="224"/>
      <c r="B17333" s="56"/>
      <c r="C17333" s="71"/>
      <c r="D17333" s="57"/>
      <c r="E17333" s="66"/>
      <c r="F17333" s="76"/>
      <c r="G17333" s="63"/>
      <c r="H17333" s="64"/>
      <c r="I17333" s="70"/>
    </row>
    <row r="17334" spans="1:9" hidden="1" x14ac:dyDescent="0.25">
      <c r="A17334" s="224"/>
      <c r="B17334" s="56"/>
      <c r="C17334" s="75"/>
      <c r="D17334" s="57"/>
      <c r="E17334" s="66"/>
      <c r="F17334" s="59"/>
      <c r="G17334" s="63"/>
      <c r="H17334" s="64"/>
      <c r="I17334" s="70"/>
    </row>
    <row r="17335" spans="1:9" hidden="1" x14ac:dyDescent="0.25">
      <c r="A17335" s="224"/>
      <c r="B17335" s="56"/>
      <c r="C17335" s="56"/>
      <c r="D17335" s="105"/>
      <c r="E17335" s="66"/>
      <c r="F17335" s="62"/>
      <c r="G17335" s="63"/>
      <c r="H17335" s="64"/>
      <c r="I17335" s="70"/>
    </row>
    <row r="17336" spans="1:9" hidden="1" x14ac:dyDescent="0.25">
      <c r="A17336" s="224"/>
      <c r="B17336" s="56"/>
      <c r="C17336" s="71"/>
      <c r="D17336" s="57"/>
      <c r="E17336" s="66"/>
      <c r="F17336" s="63"/>
      <c r="G17336" s="63"/>
      <c r="H17336" s="64"/>
      <c r="I17336" s="70"/>
    </row>
    <row r="17337" spans="1:9" hidden="1" x14ac:dyDescent="0.25">
      <c r="A17337" s="224"/>
      <c r="B17337" s="55"/>
      <c r="C17337" s="71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4"/>
      <c r="B17338" s="56"/>
      <c r="C17338" s="71"/>
      <c r="D17338" s="57"/>
      <c r="E17338" s="66"/>
      <c r="F17338" s="62"/>
      <c r="G17338" s="63"/>
      <c r="H17338" s="64"/>
      <c r="I17338" s="70"/>
    </row>
    <row r="17339" spans="1:9" hidden="1" x14ac:dyDescent="0.25">
      <c r="A17339" s="224"/>
      <c r="B17339" s="56"/>
      <c r="C17339" s="56"/>
      <c r="D17339" s="57"/>
      <c r="E17339" s="86"/>
      <c r="F17339" s="207"/>
      <c r="G17339" s="63"/>
      <c r="H17339" s="64"/>
      <c r="I17339" s="70"/>
    </row>
    <row r="17340" spans="1:9" hidden="1" x14ac:dyDescent="0.25">
      <c r="A17340" s="224"/>
      <c r="B17340" s="56"/>
      <c r="C17340" s="56"/>
      <c r="D17340" s="57"/>
      <c r="E17340" s="56"/>
      <c r="F17340" s="76"/>
      <c r="G17340" s="63"/>
      <c r="H17340" s="64"/>
      <c r="I17340" s="70"/>
    </row>
    <row r="17341" spans="1:9" hidden="1" x14ac:dyDescent="0.25">
      <c r="A17341" s="224"/>
      <c r="B17341" s="56"/>
      <c r="C17341" s="56"/>
      <c r="D17341" s="57"/>
      <c r="E17341" s="66"/>
      <c r="F17341" s="76"/>
      <c r="G17341" s="63"/>
      <c r="H17341" s="64"/>
      <c r="I17341" s="70"/>
    </row>
    <row r="17342" spans="1:9" hidden="1" x14ac:dyDescent="0.25">
      <c r="A17342" s="224"/>
      <c r="B17342" s="60"/>
      <c r="C17342" s="71"/>
      <c r="D17342" s="57"/>
      <c r="E17342" s="66"/>
      <c r="F17342" s="63"/>
      <c r="G17342" s="63"/>
      <c r="H17342" s="64"/>
      <c r="I17342" s="70"/>
    </row>
    <row r="17343" spans="1:9" hidden="1" x14ac:dyDescent="0.25">
      <c r="A17343" s="224"/>
      <c r="B17343" s="56"/>
      <c r="C17343" s="71"/>
      <c r="D17343" s="57"/>
      <c r="E17343" s="66"/>
      <c r="F17343" s="62"/>
      <c r="G17343" s="63"/>
      <c r="H17343" s="106"/>
      <c r="I17343" s="70"/>
    </row>
    <row r="17344" spans="1:9" hidden="1" x14ac:dyDescent="0.25">
      <c r="A17344" s="224"/>
      <c r="B17344" s="56"/>
      <c r="C17344" s="111"/>
      <c r="D17344" s="57"/>
      <c r="E17344" s="66"/>
      <c r="F17344" s="62"/>
      <c r="G17344" s="203"/>
      <c r="H17344" s="106"/>
      <c r="I17344" s="70"/>
    </row>
    <row r="17345" spans="1:9" hidden="1" x14ac:dyDescent="0.25">
      <c r="A17345" s="224"/>
      <c r="B17345" s="56"/>
      <c r="C17345" s="71"/>
      <c r="D17345" s="57"/>
      <c r="E17345" s="66"/>
      <c r="F17345" s="62"/>
      <c r="G17345" s="63"/>
      <c r="H17345" s="106"/>
      <c r="I17345" s="70"/>
    </row>
    <row r="17346" spans="1:9" hidden="1" x14ac:dyDescent="0.25">
      <c r="A17346" s="224"/>
      <c r="B17346" s="56"/>
      <c r="C17346" s="75"/>
      <c r="D17346" s="57"/>
      <c r="E17346" s="66"/>
      <c r="F17346" s="59"/>
      <c r="G17346" s="63"/>
      <c r="H17346" s="106"/>
      <c r="I17346" s="70"/>
    </row>
    <row r="17347" spans="1:9" hidden="1" x14ac:dyDescent="0.25">
      <c r="A17347" s="224"/>
      <c r="B17347" s="60"/>
      <c r="C17347" s="71"/>
      <c r="D17347" s="57"/>
      <c r="E17347" s="66"/>
      <c r="F17347" s="63"/>
      <c r="G17347" s="63"/>
      <c r="H17347" s="106"/>
      <c r="I17347" s="70"/>
    </row>
    <row r="17348" spans="1:9" hidden="1" x14ac:dyDescent="0.25">
      <c r="A17348" s="224"/>
      <c r="B17348" s="55"/>
      <c r="C17348" s="75"/>
      <c r="D17348" s="57"/>
      <c r="E17348" s="66"/>
      <c r="F17348" s="76"/>
      <c r="G17348" s="63"/>
      <c r="H17348" s="106"/>
      <c r="I17348" s="70"/>
    </row>
    <row r="17349" spans="1:9" hidden="1" x14ac:dyDescent="0.25">
      <c r="A17349" s="224"/>
      <c r="B17349" s="55"/>
      <c r="C17349" s="71"/>
      <c r="D17349" s="57"/>
      <c r="E17349" s="66"/>
      <c r="F17349" s="63"/>
      <c r="G17349" s="63"/>
      <c r="H17349" s="64"/>
      <c r="I17349" s="70"/>
    </row>
    <row r="17350" spans="1:9" hidden="1" x14ac:dyDescent="0.25">
      <c r="A17350" s="224"/>
      <c r="B17350" s="60"/>
      <c r="C17350" s="151"/>
      <c r="D17350" s="56"/>
      <c r="E17350" s="66"/>
      <c r="F17350" s="76"/>
      <c r="G17350" s="63"/>
      <c r="H17350" s="106"/>
      <c r="I17350" s="70"/>
    </row>
    <row r="17351" spans="1:9" hidden="1" x14ac:dyDescent="0.25">
      <c r="A17351" s="224"/>
      <c r="B17351" s="56"/>
      <c r="C17351" s="56"/>
      <c r="D17351" s="105"/>
      <c r="E17351" s="66"/>
      <c r="F17351" s="62"/>
      <c r="G17351" s="63"/>
      <c r="H17351" s="106"/>
      <c r="I17351" s="70"/>
    </row>
    <row r="17352" spans="1:9" hidden="1" x14ac:dyDescent="0.25">
      <c r="A17352" s="224"/>
      <c r="B17352" s="56"/>
      <c r="C17352" s="56"/>
      <c r="D17352" s="105"/>
      <c r="E17352" s="66"/>
      <c r="F17352" s="62"/>
      <c r="G17352" s="63"/>
      <c r="H17352" s="106"/>
      <c r="I17352" s="70"/>
    </row>
    <row r="17353" spans="1:9" hidden="1" x14ac:dyDescent="0.25">
      <c r="A17353" s="224"/>
      <c r="B17353" s="71"/>
      <c r="C17353" s="75"/>
      <c r="D17353" s="57"/>
      <c r="E17353" s="86"/>
      <c r="F17353" s="62"/>
      <c r="G17353" s="63"/>
      <c r="H17353" s="64"/>
      <c r="I17353" s="70"/>
    </row>
    <row r="17354" spans="1:9" hidden="1" x14ac:dyDescent="0.25">
      <c r="A17354" s="224"/>
      <c r="B17354" s="56"/>
      <c r="C17354" s="71"/>
      <c r="D17354" s="105"/>
      <c r="E17354" s="66"/>
      <c r="F17354" s="63"/>
      <c r="G17354" s="63"/>
      <c r="H17354" s="106"/>
      <c r="I17354" s="70"/>
    </row>
    <row r="17355" spans="1:9" hidden="1" x14ac:dyDescent="0.25">
      <c r="A17355" s="224"/>
      <c r="B17355" s="56"/>
      <c r="C17355" s="71"/>
      <c r="D17355" s="56"/>
      <c r="E17355" s="72"/>
      <c r="F17355" s="58"/>
      <c r="G17355" s="63"/>
      <c r="H17355" s="64"/>
      <c r="I17355" s="70"/>
    </row>
    <row r="17356" spans="1:9" hidden="1" x14ac:dyDescent="0.25">
      <c r="A17356" s="224"/>
      <c r="B17356" s="56"/>
      <c r="C17356" s="56"/>
      <c r="D17356" s="57"/>
      <c r="E17356" s="66"/>
      <c r="F17356" s="63"/>
      <c r="G17356" s="63"/>
      <c r="H17356" s="64"/>
      <c r="I17356" s="70"/>
    </row>
    <row r="17357" spans="1:9" hidden="1" x14ac:dyDescent="0.25">
      <c r="A17357" s="224"/>
      <c r="B17357" s="56"/>
      <c r="C17357" s="56"/>
      <c r="D17357" s="57"/>
      <c r="E17357" s="66"/>
      <c r="F17357" s="62"/>
      <c r="G17357" s="63"/>
      <c r="H17357" s="106"/>
      <c r="I17357" s="70"/>
    </row>
    <row r="17358" spans="1:9" hidden="1" x14ac:dyDescent="0.25">
      <c r="A17358" s="224"/>
      <c r="B17358" s="56"/>
      <c r="C17358" s="56"/>
      <c r="D17358" s="57"/>
      <c r="E17358" s="86"/>
      <c r="F17358" s="62"/>
      <c r="G17358" s="63"/>
      <c r="H17358" s="106"/>
      <c r="I17358" s="70"/>
    </row>
    <row r="17359" spans="1:9" hidden="1" x14ac:dyDescent="0.25">
      <c r="A17359" s="224"/>
      <c r="B17359" s="56"/>
      <c r="C17359" s="71"/>
      <c r="D17359" s="57"/>
      <c r="E17359" s="66"/>
      <c r="F17359" s="76"/>
      <c r="G17359" s="63"/>
      <c r="H17359" s="106"/>
      <c r="I17359" s="70"/>
    </row>
    <row r="17360" spans="1:9" hidden="1" x14ac:dyDescent="0.25">
      <c r="A17360" s="224"/>
      <c r="B17360" s="56"/>
      <c r="C17360" s="71"/>
      <c r="D17360" s="57"/>
      <c r="E17360" s="86"/>
      <c r="F17360" s="62"/>
      <c r="G17360" s="63"/>
      <c r="H17360" s="106"/>
      <c r="I17360" s="70"/>
    </row>
    <row r="17361" spans="1:9" hidden="1" x14ac:dyDescent="0.25">
      <c r="A17361" s="224"/>
      <c r="B17361" s="56"/>
      <c r="C17361" s="56"/>
      <c r="D17361" s="57"/>
      <c r="E17361" s="66"/>
      <c r="F17361" s="76"/>
      <c r="G17361" s="63"/>
      <c r="H17361" s="106"/>
      <c r="I17361" s="70"/>
    </row>
    <row r="17362" spans="1:9" hidden="1" x14ac:dyDescent="0.25">
      <c r="A17362" s="224"/>
      <c r="B17362" s="56"/>
      <c r="C17362" s="71"/>
      <c r="D17362" s="57"/>
      <c r="E17362" s="66"/>
      <c r="F17362" s="62"/>
      <c r="G17362" s="63"/>
      <c r="H17362" s="64"/>
      <c r="I17362" s="70"/>
    </row>
    <row r="17363" spans="1:9" hidden="1" x14ac:dyDescent="0.25">
      <c r="A17363" s="224"/>
      <c r="B17363" s="60"/>
      <c r="C17363" s="71"/>
      <c r="D17363" s="57"/>
      <c r="E17363" s="66"/>
      <c r="F17363" s="63"/>
      <c r="G17363" s="63"/>
      <c r="H17363" s="106"/>
      <c r="I17363" s="70"/>
    </row>
    <row r="17364" spans="1:9" hidden="1" x14ac:dyDescent="0.25">
      <c r="A17364" s="224"/>
      <c r="B17364" s="56"/>
      <c r="C17364" s="56"/>
      <c r="D17364" s="57"/>
      <c r="E17364" s="66"/>
      <c r="F17364" s="76"/>
      <c r="G17364" s="63"/>
      <c r="H17364" s="64"/>
      <c r="I17364" s="70"/>
    </row>
    <row r="17365" spans="1:9" hidden="1" x14ac:dyDescent="0.25">
      <c r="A17365" s="224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4"/>
      <c r="B17366" s="56"/>
      <c r="C17366" s="56"/>
      <c r="D17366" s="57"/>
      <c r="E17366" s="66"/>
      <c r="F17366" s="76"/>
      <c r="G17366" s="63"/>
      <c r="H17366" s="64"/>
      <c r="I17366" s="70"/>
    </row>
    <row r="17367" spans="1:9" hidden="1" x14ac:dyDescent="0.25">
      <c r="A17367" s="224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4"/>
      <c r="B17368" s="56"/>
      <c r="C17368" s="75"/>
      <c r="D17368" s="57"/>
      <c r="E17368" s="66"/>
      <c r="F17368" s="59"/>
      <c r="G17368" s="63"/>
      <c r="H17368" s="64"/>
      <c r="I17368" s="70"/>
    </row>
    <row r="17369" spans="1:9" hidden="1" x14ac:dyDescent="0.25">
      <c r="A17369" s="224"/>
      <c r="B17369" s="56"/>
      <c r="C17369" s="56"/>
      <c r="D17369" s="57"/>
      <c r="E17369" s="66"/>
      <c r="F17369" s="62"/>
      <c r="G17369" s="203"/>
      <c r="H17369" s="106"/>
      <c r="I17369" s="70"/>
    </row>
    <row r="17370" spans="1:9" hidden="1" x14ac:dyDescent="0.25">
      <c r="A17370" s="224"/>
      <c r="B17370" s="55"/>
      <c r="C17370" s="75"/>
      <c r="D17370" s="57"/>
      <c r="E17370" s="66"/>
      <c r="F17370" s="62"/>
      <c r="G17370" s="63"/>
      <c r="H17370" s="106"/>
      <c r="I17370" s="70"/>
    </row>
    <row r="17371" spans="1:9" hidden="1" x14ac:dyDescent="0.25">
      <c r="A17371" s="224"/>
      <c r="B17371" s="56"/>
      <c r="C17371" s="178"/>
      <c r="D17371" s="57"/>
      <c r="E17371" s="66"/>
      <c r="F17371" s="76"/>
      <c r="G17371" s="63"/>
      <c r="H17371" s="106"/>
      <c r="I17371" s="70"/>
    </row>
    <row r="17372" spans="1:9" hidden="1" x14ac:dyDescent="0.25">
      <c r="A17372" s="224"/>
      <c r="B17372" s="56"/>
      <c r="C17372" s="56"/>
      <c r="D17372" s="57"/>
      <c r="E17372" s="66"/>
      <c r="F17372" s="63"/>
      <c r="G17372" s="63"/>
      <c r="H17372" s="106"/>
      <c r="I17372" s="70"/>
    </row>
    <row r="17373" spans="1:9" hidden="1" x14ac:dyDescent="0.25">
      <c r="A17373" s="224"/>
      <c r="B17373" s="56"/>
      <c r="C17373" s="56"/>
      <c r="D17373" s="56"/>
      <c r="E17373" s="66"/>
      <c r="F17373" s="76"/>
      <c r="G17373" s="63"/>
      <c r="H17373" s="106"/>
      <c r="I17373" s="70"/>
    </row>
    <row r="17374" spans="1:9" hidden="1" x14ac:dyDescent="0.25">
      <c r="A17374" s="224"/>
      <c r="B17374" s="56"/>
      <c r="C17374" s="56"/>
      <c r="D17374" s="105"/>
      <c r="E17374" s="66"/>
      <c r="F17374" s="62"/>
      <c r="G17374" s="63"/>
      <c r="H17374" s="106"/>
      <c r="I17374" s="70"/>
    </row>
    <row r="17375" spans="1:9" hidden="1" x14ac:dyDescent="0.25">
      <c r="A17375" s="224"/>
      <c r="B17375" s="56"/>
      <c r="C17375" s="56"/>
      <c r="D17375" s="105"/>
      <c r="E17375" s="66"/>
      <c r="F17375" s="62"/>
      <c r="G17375" s="63"/>
      <c r="H17375" s="106"/>
      <c r="I17375" s="70"/>
    </row>
    <row r="17376" spans="1:9" hidden="1" x14ac:dyDescent="0.25">
      <c r="A17376" s="224"/>
      <c r="B17376" s="56"/>
      <c r="C17376" s="81"/>
      <c r="D17376" s="57"/>
      <c r="E17376" s="86"/>
      <c r="F17376" s="62"/>
      <c r="G17376" s="63"/>
      <c r="H17376" s="106"/>
      <c r="I17376" s="70"/>
    </row>
    <row r="17377" spans="1:9" hidden="1" x14ac:dyDescent="0.25">
      <c r="A17377" s="224"/>
      <c r="B17377" s="56"/>
      <c r="C17377" s="56"/>
      <c r="D17377" s="57"/>
      <c r="E17377" s="66"/>
      <c r="F17377" s="76"/>
      <c r="G17377" s="63"/>
      <c r="H17377" s="106"/>
      <c r="I17377" s="70"/>
    </row>
    <row r="17378" spans="1:9" hidden="1" x14ac:dyDescent="0.25">
      <c r="A17378" s="224"/>
      <c r="B17378" s="56"/>
      <c r="C17378" s="56"/>
      <c r="D17378" s="56"/>
      <c r="E17378" s="72"/>
      <c r="F17378" s="58"/>
      <c r="G17378" s="63"/>
      <c r="H17378" s="106"/>
      <c r="I17378" s="70"/>
    </row>
    <row r="17379" spans="1:9" hidden="1" x14ac:dyDescent="0.25">
      <c r="A17379" s="224"/>
      <c r="B17379" s="68"/>
      <c r="C17379" s="56"/>
      <c r="D17379" s="105"/>
      <c r="E17379" s="66"/>
      <c r="F17379" s="203"/>
      <c r="G17379" s="63"/>
      <c r="H17379" s="64"/>
      <c r="I17379" s="70"/>
    </row>
    <row r="17380" spans="1:9" hidden="1" x14ac:dyDescent="0.25">
      <c r="A17380" s="224"/>
      <c r="B17380" s="56"/>
      <c r="C17380" s="56"/>
      <c r="D17380" s="57"/>
      <c r="E17380" s="86"/>
      <c r="F17380" s="62"/>
      <c r="G17380" s="63"/>
      <c r="H17380" s="106"/>
      <c r="I17380" s="70"/>
    </row>
    <row r="17381" spans="1:9" hidden="1" x14ac:dyDescent="0.25">
      <c r="A17381" s="224"/>
      <c r="B17381" s="60"/>
      <c r="C17381" s="107"/>
      <c r="D17381" s="57"/>
      <c r="E17381" s="66"/>
      <c r="F17381" s="76"/>
      <c r="G17381" s="63"/>
      <c r="H17381" s="106"/>
      <c r="I17381" s="70"/>
    </row>
    <row r="17382" spans="1:9" hidden="1" x14ac:dyDescent="0.25">
      <c r="A17382" s="224"/>
      <c r="B17382" s="56"/>
      <c r="C17382" s="56"/>
      <c r="D17382" s="57"/>
      <c r="E17382" s="86"/>
      <c r="F17382" s="62"/>
      <c r="G17382" s="63"/>
      <c r="H17382" s="106"/>
      <c r="I17382" s="70"/>
    </row>
    <row r="17383" spans="1:9" hidden="1" x14ac:dyDescent="0.25">
      <c r="A17383" s="224"/>
      <c r="B17383" s="60"/>
      <c r="C17383" s="151"/>
      <c r="D17383" s="56"/>
      <c r="E17383" s="66"/>
      <c r="F17383" s="76"/>
      <c r="G17383" s="63"/>
      <c r="H17383" s="106"/>
      <c r="I17383" s="70"/>
    </row>
    <row r="17384" spans="1:9" hidden="1" x14ac:dyDescent="0.25">
      <c r="A17384" s="224"/>
      <c r="B17384" s="56"/>
      <c r="C17384" s="56"/>
      <c r="D17384" s="57"/>
      <c r="E17384" s="66"/>
      <c r="F17384" s="76"/>
      <c r="G17384" s="63"/>
      <c r="H17384" s="106"/>
      <c r="I17384" s="70"/>
    </row>
    <row r="17385" spans="1:9" hidden="1" x14ac:dyDescent="0.25">
      <c r="A17385" s="224"/>
      <c r="B17385" s="71"/>
      <c r="C17385" s="75"/>
      <c r="D17385" s="57"/>
      <c r="E17385" s="86"/>
      <c r="F17385" s="62"/>
      <c r="G17385" s="203"/>
      <c r="H17385" s="64"/>
      <c r="I17385" s="70"/>
    </row>
    <row r="17386" spans="1:9" hidden="1" x14ac:dyDescent="0.25">
      <c r="A17386" s="224"/>
      <c r="B17386" s="56"/>
      <c r="C17386" s="71"/>
      <c r="D17386" s="56"/>
      <c r="E17386" s="72"/>
      <c r="F17386" s="58"/>
      <c r="G17386" s="63"/>
      <c r="H17386" s="64"/>
      <c r="I17386" s="70"/>
    </row>
    <row r="17387" spans="1:9" hidden="1" x14ac:dyDescent="0.25">
      <c r="A17387" s="224"/>
      <c r="B17387" s="56"/>
      <c r="C17387" s="57"/>
      <c r="D17387" s="105"/>
      <c r="E17387" s="66"/>
      <c r="F17387" s="203"/>
      <c r="G17387" s="63"/>
      <c r="H17387" s="64"/>
      <c r="I17387" s="70"/>
    </row>
    <row r="17388" spans="1:9" hidden="1" x14ac:dyDescent="0.25">
      <c r="A17388" s="224"/>
      <c r="B17388" s="56"/>
      <c r="C17388" s="57"/>
      <c r="D17388" s="56"/>
      <c r="E17388" s="72"/>
      <c r="F17388" s="203"/>
      <c r="G17388" s="63"/>
      <c r="H17388" s="64"/>
      <c r="I17388" s="70"/>
    </row>
    <row r="17389" spans="1:9" hidden="1" x14ac:dyDescent="0.25">
      <c r="A17389" s="224"/>
      <c r="B17389" s="56"/>
      <c r="C17389" s="542"/>
      <c r="D17389" s="57"/>
      <c r="E17389" s="86"/>
      <c r="F17389" s="203"/>
      <c r="G17389" s="63"/>
      <c r="H17389" s="64"/>
      <c r="I17389" s="70"/>
    </row>
    <row r="17390" spans="1:9" hidden="1" x14ac:dyDescent="0.25">
      <c r="A17390" s="224"/>
      <c r="B17390" s="56"/>
      <c r="C17390" s="542"/>
      <c r="D17390" s="57"/>
      <c r="E17390" s="86"/>
      <c r="F17390" s="203"/>
      <c r="G17390" s="63"/>
      <c r="H17390" s="64"/>
      <c r="I17390" s="70"/>
    </row>
    <row r="17391" spans="1:9" hidden="1" x14ac:dyDescent="0.25">
      <c r="A17391" s="224"/>
      <c r="B17391" s="56"/>
      <c r="C17391" s="71"/>
      <c r="D17391" s="57"/>
      <c r="E17391" s="86"/>
      <c r="F17391" s="62"/>
      <c r="G17391" s="63"/>
      <c r="H17391" s="64"/>
      <c r="I17391" s="56"/>
    </row>
    <row r="17392" spans="1:9" hidden="1" x14ac:dyDescent="0.25">
      <c r="A17392" s="224"/>
      <c r="B17392" s="60"/>
      <c r="C17392" s="151"/>
      <c r="D17392" s="56"/>
      <c r="E17392" s="66"/>
      <c r="F17392" s="76"/>
      <c r="G17392" s="63"/>
      <c r="H17392" s="64"/>
      <c r="I17392" s="70"/>
    </row>
    <row r="17393" spans="1:9" hidden="1" x14ac:dyDescent="0.25">
      <c r="A17393" s="224"/>
      <c r="B17393" s="56"/>
      <c r="C17393" s="71"/>
      <c r="D17393" s="57"/>
      <c r="E17393" s="66"/>
      <c r="F17393" s="63"/>
      <c r="G17393" s="63"/>
      <c r="H17393" s="64"/>
      <c r="I17393" s="70"/>
    </row>
    <row r="17394" spans="1:9" hidden="1" x14ac:dyDescent="0.25">
      <c r="A17394" s="224"/>
      <c r="B17394" s="56"/>
      <c r="C17394" s="56"/>
      <c r="D17394" s="57"/>
      <c r="E17394" s="66"/>
      <c r="F17394" s="76"/>
      <c r="G17394" s="63"/>
      <c r="H17394" s="64"/>
      <c r="I17394" s="264"/>
    </row>
    <row r="17395" spans="1:9" hidden="1" x14ac:dyDescent="0.25">
      <c r="A17395" s="224"/>
      <c r="B17395" s="56"/>
      <c r="C17395" s="56"/>
      <c r="D17395" s="57"/>
      <c r="E17395" s="86"/>
      <c r="F17395" s="62"/>
      <c r="G17395" s="63"/>
      <c r="H17395" s="64"/>
      <c r="I17395" s="70"/>
    </row>
    <row r="17396" spans="1:9" hidden="1" x14ac:dyDescent="0.25">
      <c r="A17396" s="224"/>
      <c r="B17396" s="55"/>
      <c r="C17396" s="72"/>
      <c r="D17396" s="57"/>
      <c r="E17396" s="66"/>
      <c r="F17396" s="76"/>
      <c r="G17396" s="63"/>
      <c r="H17396" s="64"/>
      <c r="I17396" s="70"/>
    </row>
    <row r="17397" spans="1:9" hidden="1" x14ac:dyDescent="0.25">
      <c r="A17397" s="224"/>
      <c r="B17397" s="56"/>
      <c r="C17397" s="56"/>
      <c r="D17397" s="57"/>
      <c r="E17397" s="66"/>
      <c r="F17397" s="76"/>
      <c r="G17397" s="63"/>
      <c r="H17397" s="64"/>
      <c r="I17397" s="70"/>
    </row>
    <row r="17398" spans="1:9" hidden="1" x14ac:dyDescent="0.25">
      <c r="A17398" s="224"/>
      <c r="B17398" s="56"/>
      <c r="C17398" s="56"/>
      <c r="D17398" s="57"/>
      <c r="E17398" s="66"/>
      <c r="F17398" s="59"/>
      <c r="G17398" s="63"/>
      <c r="H17398" s="64"/>
      <c r="I17398" s="70"/>
    </row>
    <row r="17399" spans="1:9" hidden="1" x14ac:dyDescent="0.25">
      <c r="A17399" s="224"/>
      <c r="B17399" s="56"/>
      <c r="C17399" s="56"/>
      <c r="D17399" s="57"/>
      <c r="E17399" s="66"/>
      <c r="F17399" s="62"/>
      <c r="G17399" s="203"/>
      <c r="H17399" s="106"/>
      <c r="I17399" s="70"/>
    </row>
    <row r="17400" spans="1:9" hidden="1" x14ac:dyDescent="0.25">
      <c r="A17400" s="224"/>
      <c r="B17400" s="68"/>
      <c r="C17400" s="56"/>
      <c r="D17400" s="105"/>
      <c r="E17400" s="66"/>
      <c r="F17400" s="203"/>
      <c r="G17400" s="63"/>
      <c r="H17400" s="106"/>
      <c r="I17400" s="70"/>
    </row>
    <row r="17401" spans="1:9" hidden="1" x14ac:dyDescent="0.25">
      <c r="A17401" s="224"/>
      <c r="B17401" s="74"/>
      <c r="C17401" s="56"/>
      <c r="D17401" s="57"/>
      <c r="E17401" s="86"/>
      <c r="F17401" s="62"/>
      <c r="G17401" s="63"/>
      <c r="H17401" s="106"/>
      <c r="I17401" s="70"/>
    </row>
    <row r="17402" spans="1:9" hidden="1" x14ac:dyDescent="0.25">
      <c r="A17402" s="224"/>
      <c r="B17402" s="56"/>
      <c r="C17402" s="56"/>
      <c r="D17402" s="57"/>
      <c r="E17402" s="86"/>
      <c r="F17402" s="62"/>
      <c r="G17402" s="63"/>
      <c r="H17402" s="106"/>
      <c r="I17402" s="70"/>
    </row>
    <row r="17403" spans="1:9" hidden="1" x14ac:dyDescent="0.25">
      <c r="A17403" s="224"/>
      <c r="B17403" s="56"/>
      <c r="C17403" s="56"/>
      <c r="D17403" s="57"/>
      <c r="E17403" s="66"/>
      <c r="F17403" s="76"/>
      <c r="G17403" s="63"/>
      <c r="H17403" s="106"/>
      <c r="I17403" s="70"/>
    </row>
    <row r="17404" spans="1:9" hidden="1" x14ac:dyDescent="0.25">
      <c r="A17404" s="224"/>
      <c r="B17404" s="56"/>
      <c r="C17404" s="71"/>
      <c r="D17404" s="57"/>
      <c r="E17404" s="66"/>
      <c r="F17404" s="62"/>
      <c r="G17404" s="63"/>
      <c r="H17404" s="64"/>
      <c r="I17404" s="70"/>
    </row>
    <row r="17405" spans="1:9" hidden="1" x14ac:dyDescent="0.25">
      <c r="A17405" s="224"/>
      <c r="B17405" s="60"/>
      <c r="C17405" s="107"/>
      <c r="D17405" s="105"/>
      <c r="E17405" s="66"/>
      <c r="F17405" s="62"/>
      <c r="G17405" s="63"/>
      <c r="H17405" s="64"/>
      <c r="I17405" s="70"/>
    </row>
    <row r="17406" spans="1:9" hidden="1" x14ac:dyDescent="0.25">
      <c r="A17406" s="224"/>
      <c r="B17406" s="56"/>
      <c r="C17406" s="56"/>
      <c r="D17406" s="57"/>
      <c r="E17406" s="86"/>
      <c r="F17406" s="62"/>
      <c r="G17406" s="63"/>
      <c r="H17406" s="106"/>
      <c r="I17406" s="70"/>
    </row>
    <row r="17407" spans="1:9" hidden="1" x14ac:dyDescent="0.25">
      <c r="A17407" s="224"/>
      <c r="B17407" s="56"/>
      <c r="C17407" s="56"/>
      <c r="D17407" s="57"/>
      <c r="E17407" s="66"/>
      <c r="F17407" s="76"/>
      <c r="G17407" s="63"/>
      <c r="H17407" s="106"/>
      <c r="I17407" s="70"/>
    </row>
    <row r="17408" spans="1:9" hidden="1" x14ac:dyDescent="0.25">
      <c r="A17408" s="224"/>
      <c r="B17408" s="56"/>
      <c r="C17408" s="81"/>
      <c r="D17408" s="56"/>
      <c r="E17408" s="72"/>
      <c r="F17408" s="58"/>
      <c r="G17408" s="63"/>
      <c r="H17408" s="106"/>
      <c r="I17408" s="70"/>
    </row>
    <row r="17409" spans="1:9" hidden="1" x14ac:dyDescent="0.25">
      <c r="A17409" s="224"/>
      <c r="B17409" s="56"/>
      <c r="C17409" s="56"/>
      <c r="D17409" s="105"/>
      <c r="E17409" s="66"/>
      <c r="F17409" s="203"/>
      <c r="G17409" s="63"/>
      <c r="H17409" s="106"/>
      <c r="I17409" s="70"/>
    </row>
    <row r="17410" spans="1:9" hidden="1" x14ac:dyDescent="0.25">
      <c r="A17410" s="224"/>
      <c r="B17410" s="56"/>
      <c r="C17410" s="71"/>
      <c r="D17410" s="105"/>
      <c r="E17410" s="66"/>
      <c r="F17410" s="63"/>
      <c r="G17410" s="63"/>
      <c r="H17410" s="106"/>
      <c r="I17410" s="70"/>
    </row>
    <row r="17411" spans="1:9" hidden="1" x14ac:dyDescent="0.25">
      <c r="A17411" s="224"/>
      <c r="B17411" s="56"/>
      <c r="C17411" s="56"/>
      <c r="D17411" s="57"/>
      <c r="E17411" s="86"/>
      <c r="F17411" s="62"/>
      <c r="G17411" s="63"/>
      <c r="H17411" s="106"/>
      <c r="I17411" s="70"/>
    </row>
    <row r="17412" spans="1:9" hidden="1" x14ac:dyDescent="0.25">
      <c r="A17412" s="224"/>
      <c r="B17412" s="56"/>
      <c r="C17412" s="56"/>
      <c r="D17412" s="57"/>
      <c r="E17412" s="86"/>
      <c r="F17412" s="62"/>
      <c r="G17412" s="63"/>
      <c r="H17412" s="106"/>
      <c r="I17412" s="70"/>
    </row>
    <row r="17413" spans="1:9" hidden="1" x14ac:dyDescent="0.25">
      <c r="A17413" s="224"/>
      <c r="B17413" s="56"/>
      <c r="C17413" s="56"/>
      <c r="D17413" s="57"/>
      <c r="E17413" s="86"/>
      <c r="F17413" s="62"/>
      <c r="G17413" s="63"/>
      <c r="H17413" s="106"/>
      <c r="I17413" s="70"/>
    </row>
    <row r="17414" spans="1:9" hidden="1" x14ac:dyDescent="0.25">
      <c r="A17414" s="224"/>
      <c r="B17414" s="60"/>
      <c r="C17414" s="107"/>
      <c r="D17414" s="56"/>
      <c r="E17414" s="66"/>
      <c r="F17414" s="76"/>
      <c r="G17414" s="63"/>
      <c r="H17414" s="106"/>
      <c r="I17414" s="70"/>
    </row>
    <row r="17415" spans="1:9" hidden="1" x14ac:dyDescent="0.25">
      <c r="A17415" s="224"/>
      <c r="B17415" s="56"/>
      <c r="C17415" s="56"/>
      <c r="D17415" s="57"/>
      <c r="E17415" s="66"/>
      <c r="F17415" s="77"/>
      <c r="G17415" s="63"/>
      <c r="H17415" s="106"/>
      <c r="I17415" s="70"/>
    </row>
    <row r="17416" spans="1:9" hidden="1" x14ac:dyDescent="0.25">
      <c r="A17416" s="224"/>
      <c r="B17416" s="68"/>
      <c r="C17416" s="56"/>
      <c r="D17416" s="57"/>
      <c r="E17416" s="86"/>
      <c r="F17416" s="77"/>
      <c r="G17416" s="203"/>
      <c r="H17416" s="64"/>
      <c r="I17416" s="70"/>
    </row>
    <row r="17417" spans="1:9" hidden="1" x14ac:dyDescent="0.25">
      <c r="A17417" s="224"/>
      <c r="B17417" s="56"/>
      <c r="C17417" s="56"/>
      <c r="D17417" s="56"/>
      <c r="E17417" s="72"/>
      <c r="F17417" s="58"/>
      <c r="G17417" s="63"/>
      <c r="H17417" s="64"/>
      <c r="I17417" s="70"/>
    </row>
    <row r="17418" spans="1:9" hidden="1" x14ac:dyDescent="0.25">
      <c r="A17418" s="224"/>
      <c r="B17418" s="56"/>
      <c r="C17418" s="71"/>
      <c r="D17418" s="56"/>
      <c r="E17418" s="66"/>
      <c r="F17418" s="76"/>
      <c r="G17418" s="63"/>
      <c r="H17418" s="64"/>
      <c r="I17418" s="70"/>
    </row>
    <row r="17419" spans="1:9" hidden="1" x14ac:dyDescent="0.25">
      <c r="A17419" s="224"/>
      <c r="B17419" s="95"/>
      <c r="C17419" s="56"/>
      <c r="D17419" s="57"/>
      <c r="E17419" s="66"/>
      <c r="F17419" s="76"/>
      <c r="G17419" s="63"/>
      <c r="H17419" s="64"/>
      <c r="I17419" s="70"/>
    </row>
    <row r="17420" spans="1:9" hidden="1" x14ac:dyDescent="0.25">
      <c r="A17420" s="224"/>
      <c r="B17420" s="56"/>
      <c r="C17420" s="56"/>
      <c r="D17420" s="57"/>
      <c r="E17420" s="86"/>
      <c r="F17420" s="203"/>
      <c r="G17420" s="63"/>
      <c r="H17420" s="64"/>
      <c r="I17420" s="70"/>
    </row>
    <row r="17421" spans="1:9" hidden="1" x14ac:dyDescent="0.25">
      <c r="A17421" s="224"/>
      <c r="B17421" s="55"/>
      <c r="C17421" s="56"/>
      <c r="D17421" s="57"/>
      <c r="E17421" s="66"/>
      <c r="F17421" s="76"/>
      <c r="G17421" s="63"/>
      <c r="H17421" s="64"/>
      <c r="I17421" s="70"/>
    </row>
    <row r="17422" spans="1:9" hidden="1" x14ac:dyDescent="0.25">
      <c r="A17422" s="224"/>
      <c r="B17422" s="68"/>
      <c r="C17422" s="157"/>
      <c r="D17422" s="57"/>
      <c r="E17422" s="86"/>
      <c r="F17422" s="62"/>
      <c r="G17422" s="63"/>
      <c r="H17422" s="64"/>
      <c r="I17422" s="70"/>
    </row>
    <row r="17423" spans="1:9" hidden="1" x14ac:dyDescent="0.25">
      <c r="A17423" s="224"/>
      <c r="B17423" s="55"/>
      <c r="C17423" s="75"/>
      <c r="D17423" s="57"/>
      <c r="E17423" s="66"/>
      <c r="F17423" s="203"/>
      <c r="G17423" s="63"/>
      <c r="H17423" s="64"/>
      <c r="I17423" s="56"/>
    </row>
    <row r="17424" spans="1:9" hidden="1" x14ac:dyDescent="0.25">
      <c r="A17424" s="224"/>
      <c r="B17424" s="56"/>
      <c r="C17424" s="56"/>
      <c r="D17424" s="57"/>
      <c r="E17424" s="66"/>
      <c r="F17424" s="62"/>
      <c r="G17424" s="63"/>
      <c r="H17424" s="64"/>
      <c r="I17424" s="56"/>
    </row>
    <row r="17425" spans="1:9" hidden="1" x14ac:dyDescent="0.25">
      <c r="A17425" s="224"/>
      <c r="B17425" s="56"/>
      <c r="C17425" s="56"/>
      <c r="D17425" s="57"/>
      <c r="E17425" s="66"/>
      <c r="F17425" s="62"/>
      <c r="G17425" s="63"/>
      <c r="H17425" s="64"/>
      <c r="I17425" s="56"/>
    </row>
    <row r="17426" spans="1:9" hidden="1" x14ac:dyDescent="0.25">
      <c r="A17426" s="224"/>
      <c r="B17426" s="68"/>
      <c r="C17426" s="72"/>
      <c r="D17426" s="56"/>
      <c r="E17426" s="56"/>
      <c r="F17426" s="62"/>
      <c r="G17426" s="63"/>
      <c r="H17426" s="64"/>
      <c r="I17426" s="56"/>
    </row>
    <row r="17427" spans="1:9" hidden="1" x14ac:dyDescent="0.25">
      <c r="A17427" s="224"/>
      <c r="B17427" s="56"/>
      <c r="C17427" s="56"/>
      <c r="D17427" s="57"/>
      <c r="E17427" s="86"/>
      <c r="F17427" s="207"/>
      <c r="G17427" s="63"/>
      <c r="H17427" s="64"/>
      <c r="I17427" s="56"/>
    </row>
    <row r="17428" spans="1:9" hidden="1" x14ac:dyDescent="0.25">
      <c r="A17428" s="224"/>
      <c r="B17428" s="56"/>
      <c r="C17428" s="56"/>
      <c r="D17428" s="57"/>
      <c r="E17428" s="86"/>
      <c r="F17428" s="207"/>
      <c r="G17428" s="63"/>
      <c r="H17428" s="64"/>
      <c r="I17428" s="56"/>
    </row>
    <row r="17429" spans="1:9" hidden="1" x14ac:dyDescent="0.25">
      <c r="A17429" s="224"/>
      <c r="B17429" s="71"/>
      <c r="C17429" s="72"/>
      <c r="D17429" s="56"/>
      <c r="E17429" s="56"/>
      <c r="F17429" s="62"/>
      <c r="G17429" s="63"/>
      <c r="H17429" s="64"/>
      <c r="I17429" s="56"/>
    </row>
    <row r="17430" spans="1:9" hidden="1" x14ac:dyDescent="0.25">
      <c r="A17430" s="224"/>
      <c r="B17430" s="56"/>
      <c r="C17430" s="56"/>
      <c r="D17430" s="56"/>
      <c r="E17430" s="56"/>
      <c r="F17430" s="62"/>
      <c r="G17430" s="63"/>
      <c r="H17430" s="64"/>
      <c r="I17430" s="56"/>
    </row>
    <row r="17431" spans="1:9" hidden="1" x14ac:dyDescent="0.25">
      <c r="A17431" s="224"/>
      <c r="B17431" s="56"/>
      <c r="C17431" s="75"/>
      <c r="D17431" s="105"/>
      <c r="E17431" s="66"/>
      <c r="F17431" s="62"/>
      <c r="G17431" s="63"/>
      <c r="H17431" s="64"/>
      <c r="I17431" s="56"/>
    </row>
    <row r="17432" spans="1:9" hidden="1" x14ac:dyDescent="0.25">
      <c r="A17432" s="224"/>
      <c r="B17432" s="56"/>
      <c r="C17432" s="56"/>
      <c r="D17432" s="56"/>
      <c r="E17432" s="56"/>
      <c r="F17432" s="207"/>
      <c r="G17432" s="63"/>
      <c r="H17432" s="106"/>
      <c r="I17432" s="56"/>
    </row>
    <row r="17433" spans="1:9" hidden="1" x14ac:dyDescent="0.25">
      <c r="A17433" s="224"/>
      <c r="B17433" s="71"/>
      <c r="C17433" s="72"/>
      <c r="D17433" s="56"/>
      <c r="E17433" s="56"/>
      <c r="F17433" s="62"/>
      <c r="G17433" s="63"/>
      <c r="H17433" s="106"/>
      <c r="I17433" s="56"/>
    </row>
    <row r="17434" spans="1:9" hidden="1" x14ac:dyDescent="0.25">
      <c r="A17434" s="224"/>
      <c r="B17434" s="56"/>
      <c r="C17434" s="56"/>
      <c r="D17434" s="56"/>
      <c r="E17434" s="56"/>
      <c r="F17434" s="62"/>
      <c r="G17434" s="63"/>
      <c r="H17434" s="106"/>
      <c r="I17434" s="56"/>
    </row>
    <row r="17435" spans="1:9" hidden="1" x14ac:dyDescent="0.25">
      <c r="A17435" s="224"/>
      <c r="B17435" s="56"/>
      <c r="C17435" s="75"/>
      <c r="D17435" s="105"/>
      <c r="E17435" s="66"/>
      <c r="F17435" s="62"/>
      <c r="G17435" s="63"/>
      <c r="H17435" s="106"/>
      <c r="I17435" s="56"/>
    </row>
    <row r="17436" spans="1:9" hidden="1" x14ac:dyDescent="0.25">
      <c r="A17436" s="224"/>
      <c r="B17436" s="56"/>
      <c r="C17436" s="56"/>
      <c r="D17436" s="56"/>
      <c r="E17436" s="56"/>
      <c r="F17436" s="62"/>
      <c r="G17436" s="63"/>
      <c r="H17436" s="106"/>
      <c r="I17436" s="56"/>
    </row>
    <row r="17437" spans="1:9" hidden="1" x14ac:dyDescent="0.25">
      <c r="A17437" s="224"/>
      <c r="B17437" s="56"/>
      <c r="C17437" s="56"/>
      <c r="D17437" s="56"/>
      <c r="E17437" s="56"/>
      <c r="F17437" s="62"/>
      <c r="G17437" s="63"/>
      <c r="H17437" s="106"/>
      <c r="I17437" s="56"/>
    </row>
    <row r="17438" spans="1:9" hidden="1" x14ac:dyDescent="0.25">
      <c r="A17438" s="224"/>
      <c r="B17438" s="68"/>
      <c r="C17438" s="72"/>
      <c r="D17438" s="56"/>
      <c r="E17438" s="56"/>
      <c r="F17438" s="56"/>
      <c r="G17438" s="63"/>
      <c r="H17438" s="106"/>
      <c r="I17438" s="56"/>
    </row>
    <row r="17439" spans="1:9" hidden="1" x14ac:dyDescent="0.25">
      <c r="A17439" s="224"/>
      <c r="B17439" s="56"/>
      <c r="C17439" s="56"/>
      <c r="D17439" s="56"/>
      <c r="E17439" s="56"/>
      <c r="F17439" s="62"/>
      <c r="G17439" s="63"/>
      <c r="H17439" s="106"/>
      <c r="I17439" s="56"/>
    </row>
    <row r="17440" spans="1:9" hidden="1" x14ac:dyDescent="0.25">
      <c r="A17440" s="224"/>
      <c r="B17440" s="56"/>
      <c r="C17440" s="56"/>
      <c r="D17440" s="56"/>
      <c r="E17440" s="56"/>
      <c r="F17440" s="62"/>
      <c r="G17440" s="63"/>
      <c r="H17440" s="106"/>
      <c r="I17440" s="56"/>
    </row>
    <row r="17441" spans="1:9" hidden="1" x14ac:dyDescent="0.25">
      <c r="A17441" s="224"/>
      <c r="B17441" s="68"/>
      <c r="C17441" s="72"/>
      <c r="D17441" s="56"/>
      <c r="E17441" s="56"/>
      <c r="F17441" s="56"/>
      <c r="G17441" s="63"/>
      <c r="H17441" s="106"/>
      <c r="I17441" s="56"/>
    </row>
    <row r="17442" spans="1:9" hidden="1" x14ac:dyDescent="0.25">
      <c r="A17442" s="224"/>
      <c r="B17442" s="56"/>
      <c r="C17442" s="56"/>
      <c r="D17442" s="56"/>
      <c r="E17442" s="56"/>
      <c r="F17442" s="56"/>
      <c r="G17442" s="63"/>
      <c r="H17442" s="106"/>
      <c r="I17442" s="56"/>
    </row>
    <row r="17443" spans="1:9" hidden="1" x14ac:dyDescent="0.25">
      <c r="A17443" s="224"/>
      <c r="B17443" s="55"/>
      <c r="C17443" s="75"/>
      <c r="D17443" s="57"/>
      <c r="E17443" s="86"/>
      <c r="F17443" s="62"/>
      <c r="G17443" s="63"/>
      <c r="H17443" s="106"/>
      <c r="I17443" s="56"/>
    </row>
    <row r="17444" spans="1:9" hidden="1" x14ac:dyDescent="0.25">
      <c r="A17444" s="224"/>
      <c r="B17444" s="56"/>
      <c r="C17444" s="56"/>
      <c r="D17444" s="56"/>
      <c r="E17444" s="56"/>
      <c r="F17444" s="58"/>
      <c r="G17444" s="63"/>
      <c r="H17444" s="106"/>
      <c r="I17444" s="56"/>
    </row>
    <row r="17445" spans="1:9" hidden="1" x14ac:dyDescent="0.25">
      <c r="A17445" s="224"/>
      <c r="B17445" s="56"/>
      <c r="C17445" s="56"/>
      <c r="D17445" s="56"/>
      <c r="E17445" s="56"/>
      <c r="F17445" s="58"/>
      <c r="G17445" s="63"/>
      <c r="H17445" s="106"/>
      <c r="I17445" s="56"/>
    </row>
    <row r="17446" spans="1:9" hidden="1" x14ac:dyDescent="0.25">
      <c r="A17446" s="224"/>
      <c r="B17446" s="60"/>
      <c r="C17446" s="71"/>
      <c r="D17446" s="57"/>
      <c r="E17446" s="66"/>
      <c r="F17446" s="63"/>
      <c r="G17446" s="63"/>
      <c r="H17446" s="106"/>
      <c r="I17446" s="56"/>
    </row>
    <row r="17447" spans="1:9" hidden="1" x14ac:dyDescent="0.25">
      <c r="A17447" s="224"/>
      <c r="B17447" s="56"/>
      <c r="C17447" s="56"/>
      <c r="D17447" s="56"/>
      <c r="E17447" s="56"/>
      <c r="F17447" s="58"/>
      <c r="G17447" s="63"/>
      <c r="H17447" s="106"/>
      <c r="I17447" s="56"/>
    </row>
    <row r="17448" spans="1:9" hidden="1" x14ac:dyDescent="0.25">
      <c r="A17448" s="224"/>
      <c r="B17448" s="56"/>
      <c r="C17448" s="56"/>
      <c r="D17448" s="56"/>
      <c r="E17448" s="56"/>
      <c r="F17448" s="58"/>
      <c r="G17448" s="63"/>
      <c r="H17448" s="106"/>
      <c r="I17448" s="56"/>
    </row>
    <row r="17449" spans="1:9" hidden="1" x14ac:dyDescent="0.25">
      <c r="A17449" s="224"/>
      <c r="B17449" s="56"/>
      <c r="C17449" s="56"/>
      <c r="D17449" s="56"/>
      <c r="E17449" s="56"/>
      <c r="F17449" s="58"/>
      <c r="G17449" s="63"/>
      <c r="H17449" s="106"/>
      <c r="I17449" s="56"/>
    </row>
    <row r="17450" spans="1:9" hidden="1" x14ac:dyDescent="0.25">
      <c r="A17450" s="224"/>
      <c r="B17450" s="56"/>
      <c r="C17450" s="56"/>
      <c r="D17450" s="56"/>
      <c r="E17450" s="56"/>
      <c r="F17450" s="58"/>
      <c r="G17450" s="63"/>
      <c r="H17450" s="106"/>
      <c r="I17450" s="56"/>
    </row>
    <row r="17451" spans="1:9" hidden="1" x14ac:dyDescent="0.25">
      <c r="A17451" s="224"/>
      <c r="B17451" s="68"/>
      <c r="C17451" s="255"/>
      <c r="D17451" s="57"/>
      <c r="E17451" s="66"/>
      <c r="F17451" s="58"/>
      <c r="G17451" s="63"/>
      <c r="H17451" s="106"/>
      <c r="I17451" s="56"/>
    </row>
    <row r="17452" spans="1:9" hidden="1" x14ac:dyDescent="0.25">
      <c r="A17452" s="224"/>
      <c r="B17452" s="68"/>
      <c r="C17452" s="56"/>
      <c r="D17452" s="57"/>
      <c r="E17452" s="66"/>
      <c r="F17452" s="58"/>
      <c r="G17452" s="63"/>
      <c r="H17452" s="56"/>
      <c r="I17452" s="56"/>
    </row>
    <row r="17453" spans="1:9" hidden="1" x14ac:dyDescent="0.25">
      <c r="A17453" s="224"/>
      <c r="B17453" s="56"/>
      <c r="C17453" s="56"/>
      <c r="D17453" s="56"/>
      <c r="E17453" s="56"/>
      <c r="F17453" s="62"/>
      <c r="G17453" s="63"/>
      <c r="H17453" s="56"/>
      <c r="I17453" s="56"/>
    </row>
    <row r="17454" spans="1:9" hidden="1" x14ac:dyDescent="0.25">
      <c r="A17454" s="224"/>
      <c r="B17454" s="56"/>
      <c r="C17454" s="56"/>
      <c r="D17454" s="56"/>
      <c r="E17454" s="56"/>
      <c r="F17454" s="58"/>
      <c r="G17454" s="63"/>
      <c r="H17454" s="56"/>
      <c r="I17454" s="56"/>
    </row>
    <row r="17455" spans="1:9" hidden="1" x14ac:dyDescent="0.25">
      <c r="A17455" s="224"/>
      <c r="B17455" s="56"/>
      <c r="C17455" s="56"/>
      <c r="D17455" s="56"/>
      <c r="E17455" s="56"/>
      <c r="F17455" s="58"/>
      <c r="G17455" s="63"/>
      <c r="H17455" s="65"/>
      <c r="I17455" s="56"/>
    </row>
    <row r="17456" spans="1:9" hidden="1" x14ac:dyDescent="0.25">
      <c r="A17456" s="224"/>
      <c r="B17456" s="55"/>
      <c r="C17456" s="75"/>
      <c r="D17456" s="57"/>
      <c r="E17456" s="86"/>
      <c r="F17456" s="62"/>
      <c r="G17456" s="63"/>
      <c r="H17456" s="65"/>
      <c r="I17456" s="56"/>
    </row>
    <row r="17457" spans="1:9" hidden="1" x14ac:dyDescent="0.25">
      <c r="A17457" s="224"/>
      <c r="B17457" s="68"/>
      <c r="C17457" s="56"/>
      <c r="D17457" s="105"/>
      <c r="E17457" s="66"/>
      <c r="F17457" s="203"/>
      <c r="G17457" s="63"/>
      <c r="H17457" s="56"/>
      <c r="I17457" s="56"/>
    </row>
    <row r="17458" spans="1:9" hidden="1" x14ac:dyDescent="0.25">
      <c r="A17458" s="224"/>
      <c r="B17458" s="56"/>
      <c r="C17458" s="126"/>
      <c r="D17458" s="105"/>
      <c r="E17458" s="66"/>
      <c r="F17458" s="62"/>
      <c r="G17458" s="63"/>
      <c r="H17458" s="56"/>
      <c r="I17458" s="56"/>
    </row>
    <row r="17459" spans="1:9" hidden="1" x14ac:dyDescent="0.25">
      <c r="A17459" s="224"/>
      <c r="B17459" s="56"/>
      <c r="C17459" s="126"/>
      <c r="D17459" s="105"/>
      <c r="E17459" s="66"/>
      <c r="F17459" s="62"/>
      <c r="G17459" s="63"/>
      <c r="H17459" s="56"/>
      <c r="I17459" s="56"/>
    </row>
    <row r="17460" spans="1:9" hidden="1" x14ac:dyDescent="0.25">
      <c r="A17460" s="224"/>
      <c r="B17460" s="56"/>
      <c r="C17460" s="126"/>
      <c r="D17460" s="105"/>
      <c r="E17460" s="66"/>
      <c r="F17460" s="62"/>
      <c r="G17460" s="63"/>
      <c r="H17460" s="56"/>
      <c r="I17460" s="56"/>
    </row>
    <row r="17461" spans="1:9" hidden="1" x14ac:dyDescent="0.25">
      <c r="A17461" s="224"/>
      <c r="B17461" s="56"/>
      <c r="C17461" s="126"/>
      <c r="D17461" s="105"/>
      <c r="E17461" s="66"/>
      <c r="F17461" s="62"/>
      <c r="G17461" s="63"/>
      <c r="H17461" s="56"/>
      <c r="I17461" s="56"/>
    </row>
    <row r="17462" spans="1:9" hidden="1" x14ac:dyDescent="0.25">
      <c r="A17462" s="224"/>
      <c r="B17462" s="56"/>
      <c r="C17462" s="126"/>
      <c r="D17462" s="105"/>
      <c r="E17462" s="66"/>
      <c r="F17462" s="62"/>
      <c r="G17462" s="63"/>
      <c r="H17462" s="56"/>
      <c r="I17462" s="56"/>
    </row>
    <row r="17463" spans="1:9" hidden="1" x14ac:dyDescent="0.25">
      <c r="A17463" s="224"/>
      <c r="B17463" s="56"/>
      <c r="C17463" s="126"/>
      <c r="D17463" s="105"/>
      <c r="E17463" s="66"/>
      <c r="F17463" s="62"/>
      <c r="G17463" s="63"/>
      <c r="H17463" s="56"/>
      <c r="I17463" s="56"/>
    </row>
    <row r="17464" spans="1:9" hidden="1" x14ac:dyDescent="0.25">
      <c r="A17464" s="224"/>
      <c r="B17464" s="56"/>
      <c r="C17464" s="126"/>
      <c r="D17464" s="105"/>
      <c r="E17464" s="66"/>
      <c r="F17464" s="62"/>
      <c r="G17464" s="63"/>
      <c r="H17464" s="56"/>
      <c r="I17464" s="56"/>
    </row>
    <row r="17465" spans="1:9" hidden="1" x14ac:dyDescent="0.25">
      <c r="A17465" s="224"/>
      <c r="B17465" s="56"/>
      <c r="C17465" s="126"/>
      <c r="D17465" s="105"/>
      <c r="E17465" s="66"/>
      <c r="F17465" s="62"/>
      <c r="G17465" s="63"/>
      <c r="H17465" s="56"/>
      <c r="I17465" s="56"/>
    </row>
    <row r="17466" spans="1:9" hidden="1" x14ac:dyDescent="0.25">
      <c r="A17466" s="224"/>
      <c r="B17466" s="56"/>
      <c r="C17466" s="126"/>
      <c r="D17466" s="105"/>
      <c r="E17466" s="66"/>
      <c r="F17466" s="62"/>
      <c r="G17466" s="63"/>
      <c r="H17466" s="56"/>
      <c r="I17466" s="56"/>
    </row>
    <row r="17467" spans="1:9" hidden="1" x14ac:dyDescent="0.25">
      <c r="A17467" s="224"/>
      <c r="B17467" s="56"/>
      <c r="C17467" s="126"/>
      <c r="D17467" s="105"/>
      <c r="E17467" s="66"/>
      <c r="F17467" s="62"/>
      <c r="G17467" s="63"/>
      <c r="H17467" s="56"/>
      <c r="I17467" s="56"/>
    </row>
    <row r="17468" spans="1:9" hidden="1" x14ac:dyDescent="0.25">
      <c r="A17468" s="224"/>
      <c r="B17468" s="56"/>
      <c r="C17468" s="72"/>
      <c r="D17468" s="105"/>
      <c r="E17468" s="541"/>
      <c r="F17468" s="469"/>
      <c r="G17468" s="63"/>
      <c r="H17468" s="56"/>
      <c r="I17468" s="56"/>
    </row>
    <row r="17469" spans="1:9" hidden="1" x14ac:dyDescent="0.25">
      <c r="A17469" s="224"/>
      <c r="B17469" s="56"/>
      <c r="C17469" s="56"/>
      <c r="D17469" s="56"/>
      <c r="E17469" s="72"/>
      <c r="F17469" s="58"/>
      <c r="G17469" s="63"/>
      <c r="H17469" s="56"/>
      <c r="I17469" s="56"/>
    </row>
    <row r="17470" spans="1:9" hidden="1" x14ac:dyDescent="0.25">
      <c r="A17470" s="224"/>
      <c r="B17470" s="56"/>
      <c r="C17470" s="56"/>
      <c r="D17470" s="56"/>
      <c r="E17470" s="56"/>
      <c r="F17470" s="58"/>
      <c r="G17470" s="63"/>
      <c r="H17470" s="56"/>
      <c r="I17470" s="56"/>
    </row>
    <row r="17471" spans="1:9" hidden="1" x14ac:dyDescent="0.25">
      <c r="A17471" s="224"/>
      <c r="B17471" s="56"/>
      <c r="C17471" s="56"/>
      <c r="D17471" s="56"/>
      <c r="E17471" s="56"/>
      <c r="F17471" s="58"/>
      <c r="G17471" s="63"/>
      <c r="H17471" s="56"/>
      <c r="I17471" s="56"/>
    </row>
    <row r="17472" spans="1:9" hidden="1" x14ac:dyDescent="0.25">
      <c r="A17472" s="224"/>
      <c r="B17472" s="56"/>
      <c r="C17472" s="56"/>
      <c r="D17472" s="56"/>
      <c r="E17472" s="56"/>
      <c r="F17472" s="58"/>
      <c r="G17472" s="63"/>
      <c r="H17472" s="56"/>
      <c r="I17472" s="56"/>
    </row>
    <row r="17473" spans="1:9" hidden="1" x14ac:dyDescent="0.25">
      <c r="A17473" s="224"/>
      <c r="B17473" s="56"/>
      <c r="C17473" s="56"/>
      <c r="D17473" s="56"/>
      <c r="E17473" s="56"/>
      <c r="F17473" s="58"/>
      <c r="G17473" s="63"/>
      <c r="H17473" s="56"/>
      <c r="I17473" s="56"/>
    </row>
    <row r="17474" spans="1:9" hidden="1" x14ac:dyDescent="0.25">
      <c r="A17474" s="224"/>
      <c r="B17474" s="56"/>
      <c r="C17474" s="56"/>
      <c r="D17474" s="56"/>
      <c r="E17474" s="56"/>
      <c r="F17474" s="58"/>
      <c r="G17474" s="63"/>
      <c r="H17474" s="56"/>
      <c r="I17474" s="56"/>
    </row>
    <row r="17475" spans="1:9" hidden="1" x14ac:dyDescent="0.25">
      <c r="A17475" s="224"/>
      <c r="B17475" s="56"/>
      <c r="C17475" s="56"/>
      <c r="D17475" s="56"/>
      <c r="E17475" s="56"/>
      <c r="F17475" s="58"/>
      <c r="G17475" s="63"/>
      <c r="H17475" s="56"/>
      <c r="I17475" s="56"/>
    </row>
    <row r="17476" spans="1:9" hidden="1" x14ac:dyDescent="0.25">
      <c r="A17476" s="224"/>
      <c r="B17476" s="56"/>
      <c r="C17476" s="56"/>
      <c r="D17476" s="105"/>
      <c r="E17476" s="66"/>
      <c r="F17476" s="62"/>
      <c r="G17476" s="63"/>
      <c r="H17476" s="56"/>
      <c r="I17476" s="56"/>
    </row>
    <row r="17477" spans="1:9" hidden="1" x14ac:dyDescent="0.25">
      <c r="A17477" s="224"/>
      <c r="B17477" s="55"/>
      <c r="C17477" s="71"/>
      <c r="D17477" s="57"/>
      <c r="E17477" s="66"/>
      <c r="F17477" s="63"/>
      <c r="G17477" s="63"/>
      <c r="H17477" s="106"/>
      <c r="I17477" s="70"/>
    </row>
    <row r="17478" spans="1:9" hidden="1" x14ac:dyDescent="0.25">
      <c r="A17478" s="224"/>
      <c r="B17478" s="56"/>
      <c r="C17478" s="56"/>
      <c r="D17478" s="57"/>
      <c r="E17478" s="66"/>
      <c r="F17478" s="63"/>
      <c r="G17478" s="63"/>
      <c r="H17478" s="106"/>
      <c r="I17478" s="70"/>
    </row>
    <row r="17479" spans="1:9" hidden="1" x14ac:dyDescent="0.25">
      <c r="A17479" s="224"/>
      <c r="B17479" s="56"/>
      <c r="C17479" s="56"/>
      <c r="D17479" s="57"/>
      <c r="E17479" s="66"/>
      <c r="F17479" s="63"/>
      <c r="G17479" s="63"/>
      <c r="H17479" s="64"/>
      <c r="I17479" s="264"/>
    </row>
    <row r="17480" spans="1:9" hidden="1" x14ac:dyDescent="0.25">
      <c r="A17480" s="224"/>
      <c r="B17480" s="55"/>
      <c r="C17480" s="75"/>
      <c r="D17480" s="57"/>
      <c r="E17480" s="66"/>
      <c r="F17480" s="62"/>
      <c r="G17480" s="63"/>
      <c r="H17480" s="64"/>
      <c r="I17480" s="264"/>
    </row>
    <row r="17481" spans="1:9" hidden="1" x14ac:dyDescent="0.25">
      <c r="A17481" s="224"/>
      <c r="B17481" s="55"/>
      <c r="C17481" s="75"/>
      <c r="D17481" s="57"/>
      <c r="E17481" s="66"/>
      <c r="F17481" s="67"/>
      <c r="G17481" s="63"/>
      <c r="H17481" s="106"/>
      <c r="I17481" s="70"/>
    </row>
    <row r="17482" spans="1:9" hidden="1" x14ac:dyDescent="0.25">
      <c r="A17482" s="224"/>
      <c r="B17482" s="56"/>
      <c r="C17482" s="81"/>
      <c r="D17482" s="57"/>
      <c r="E17482" s="66"/>
      <c r="F17482" s="76"/>
      <c r="G17482" s="63"/>
      <c r="H17482" s="106"/>
      <c r="I17482" s="70"/>
    </row>
    <row r="17483" spans="1:9" hidden="1" x14ac:dyDescent="0.25">
      <c r="A17483" s="224"/>
      <c r="B17483" s="55"/>
      <c r="C17483" s="75"/>
      <c r="D17483" s="57"/>
      <c r="E17483" s="86"/>
      <c r="F17483" s="62"/>
      <c r="G17483" s="63"/>
      <c r="H17483" s="64"/>
      <c r="I17483" s="70"/>
    </row>
    <row r="17484" spans="1:9" hidden="1" x14ac:dyDescent="0.25">
      <c r="A17484" s="224"/>
      <c r="B17484" s="56"/>
      <c r="C17484" s="75"/>
      <c r="D17484" s="57"/>
      <c r="E17484" s="66"/>
      <c r="F17484" s="59"/>
      <c r="G17484" s="63"/>
      <c r="H17484" s="106"/>
      <c r="I17484" s="70"/>
    </row>
    <row r="17485" spans="1:9" hidden="1" x14ac:dyDescent="0.25">
      <c r="A17485" s="224"/>
      <c r="B17485" s="60"/>
      <c r="C17485" s="75"/>
      <c r="D17485" s="57"/>
      <c r="E17485" s="66"/>
      <c r="F17485" s="63"/>
      <c r="G17485" s="63"/>
      <c r="H17485" s="106"/>
      <c r="I17485" s="70"/>
    </row>
    <row r="17486" spans="1:9" hidden="1" x14ac:dyDescent="0.25">
      <c r="A17486" s="224"/>
      <c r="B17486" s="60"/>
      <c r="C17486" s="71"/>
      <c r="D17486" s="57"/>
      <c r="E17486" s="66"/>
      <c r="F17486" s="63"/>
      <c r="G17486" s="63"/>
      <c r="H17486" s="106"/>
      <c r="I17486" s="70"/>
    </row>
    <row r="17487" spans="1:9" hidden="1" x14ac:dyDescent="0.25">
      <c r="A17487" s="224"/>
      <c r="B17487" s="56"/>
      <c r="C17487" s="56"/>
      <c r="D17487" s="57"/>
      <c r="E17487" s="71"/>
      <c r="F17487" s="203"/>
      <c r="G17487" s="63"/>
      <c r="H17487" s="64"/>
      <c r="I17487" s="70"/>
    </row>
    <row r="17488" spans="1:9" hidden="1" x14ac:dyDescent="0.25">
      <c r="A17488" s="224"/>
      <c r="B17488" s="56"/>
      <c r="C17488" s="75"/>
      <c r="D17488" s="105"/>
      <c r="E17488" s="66"/>
      <c r="F17488" s="62"/>
      <c r="G17488" s="63"/>
      <c r="H17488" s="64"/>
      <c r="I17488" s="70"/>
    </row>
    <row r="17489" spans="1:9" hidden="1" x14ac:dyDescent="0.25">
      <c r="A17489" s="224"/>
      <c r="B17489" s="71"/>
      <c r="C17489" s="56"/>
      <c r="D17489" s="105"/>
      <c r="E17489" s="66"/>
      <c r="F17489" s="203"/>
      <c r="G17489" s="63"/>
      <c r="H17489" s="64"/>
      <c r="I17489" s="70"/>
    </row>
    <row r="17490" spans="1:9" hidden="1" x14ac:dyDescent="0.25">
      <c r="A17490" s="224"/>
      <c r="B17490" s="55"/>
      <c r="C17490" s="56"/>
      <c r="D17490" s="105"/>
      <c r="E17490" s="66"/>
      <c r="F17490" s="62"/>
      <c r="G17490" s="63"/>
      <c r="H17490" s="64"/>
      <c r="I17490" s="70"/>
    </row>
    <row r="17491" spans="1:9" hidden="1" x14ac:dyDescent="0.25">
      <c r="A17491" s="224"/>
      <c r="B17491" s="56"/>
      <c r="C17491" s="56"/>
      <c r="D17491" s="57"/>
      <c r="E17491" s="66"/>
      <c r="F17491" s="63"/>
      <c r="G17491" s="63"/>
      <c r="H17491" s="106"/>
      <c r="I17491" s="70"/>
    </row>
    <row r="17492" spans="1:9" hidden="1" x14ac:dyDescent="0.25">
      <c r="A17492" s="224"/>
      <c r="B17492" s="56"/>
      <c r="C17492" s="56"/>
      <c r="D17492" s="56"/>
      <c r="E17492" s="72"/>
      <c r="F17492" s="58"/>
      <c r="G17492" s="63"/>
      <c r="H17492" s="106"/>
      <c r="I17492" s="70"/>
    </row>
    <row r="17493" spans="1:9" hidden="1" x14ac:dyDescent="0.25">
      <c r="A17493" s="224"/>
      <c r="B17493" s="56"/>
      <c r="C17493" s="56"/>
      <c r="D17493" s="105"/>
      <c r="E17493" s="66"/>
      <c r="F17493" s="203"/>
      <c r="G17493" s="63"/>
      <c r="H17493" s="106"/>
      <c r="I17493" s="70"/>
    </row>
    <row r="17494" spans="1:9" hidden="1" x14ac:dyDescent="0.25">
      <c r="A17494" s="224"/>
      <c r="B17494" s="56"/>
      <c r="C17494" s="81"/>
      <c r="D17494" s="105"/>
      <c r="E17494" s="66"/>
      <c r="F17494" s="63"/>
      <c r="G17494" s="63"/>
      <c r="H17494" s="106"/>
      <c r="I17494" s="70"/>
    </row>
    <row r="17495" spans="1:9" hidden="1" x14ac:dyDescent="0.25">
      <c r="A17495" s="224"/>
      <c r="B17495" s="56"/>
      <c r="C17495" s="56"/>
      <c r="D17495" s="57"/>
      <c r="E17495" s="66"/>
      <c r="F17495" s="77"/>
      <c r="G17495" s="63"/>
      <c r="H17495" s="106"/>
      <c r="I17495" s="70"/>
    </row>
    <row r="17496" spans="1:9" hidden="1" x14ac:dyDescent="0.25">
      <c r="A17496" s="224"/>
      <c r="B17496" s="68"/>
      <c r="C17496" s="56"/>
      <c r="D17496" s="57"/>
      <c r="E17496" s="86"/>
      <c r="F17496" s="77"/>
      <c r="G17496" s="63"/>
      <c r="H17496" s="106"/>
      <c r="I17496" s="70"/>
    </row>
    <row r="17497" spans="1:9" hidden="1" x14ac:dyDescent="0.25">
      <c r="A17497" s="224"/>
      <c r="B17497" s="56"/>
      <c r="C17497" s="56"/>
      <c r="D17497" s="57"/>
      <c r="E17497" s="86"/>
      <c r="F17497" s="62"/>
      <c r="G17497" s="63"/>
      <c r="H17497" s="106"/>
      <c r="I17497" s="70"/>
    </row>
    <row r="17498" spans="1:9" hidden="1" x14ac:dyDescent="0.25">
      <c r="A17498" s="224"/>
      <c r="B17498" s="56"/>
      <c r="C17498" s="56"/>
      <c r="D17498" s="57"/>
      <c r="E17498" s="66"/>
      <c r="F17498" s="76"/>
      <c r="G17498" s="63"/>
      <c r="H17498" s="106"/>
      <c r="I17498" s="70"/>
    </row>
    <row r="17499" spans="1:9" hidden="1" x14ac:dyDescent="0.25">
      <c r="A17499" s="224"/>
      <c r="B17499" s="71"/>
      <c r="C17499" s="75"/>
      <c r="D17499" s="57"/>
      <c r="E17499" s="86"/>
      <c r="F17499" s="62"/>
      <c r="G17499" s="203"/>
      <c r="H17499" s="106"/>
      <c r="I17499" s="70"/>
    </row>
    <row r="17500" spans="1:9" hidden="1" x14ac:dyDescent="0.25">
      <c r="A17500" s="224"/>
      <c r="B17500" s="56"/>
      <c r="C17500" s="71"/>
      <c r="D17500" s="105"/>
      <c r="E17500" s="66"/>
      <c r="F17500" s="63"/>
      <c r="G17500" s="63"/>
      <c r="H17500" s="64"/>
      <c r="I17500" s="70"/>
    </row>
    <row r="17501" spans="1:9" hidden="1" x14ac:dyDescent="0.25">
      <c r="A17501" s="224"/>
      <c r="B17501" s="55"/>
      <c r="C17501" s="71"/>
      <c r="D17501" s="57"/>
      <c r="E17501" s="66"/>
      <c r="F17501" s="63"/>
      <c r="G17501" s="63"/>
      <c r="H17501" s="64"/>
      <c r="I17501" s="70"/>
    </row>
    <row r="17502" spans="1:9" hidden="1" x14ac:dyDescent="0.25">
      <c r="A17502" s="224"/>
      <c r="B17502" s="56"/>
      <c r="C17502" s="56"/>
      <c r="D17502" s="57"/>
      <c r="E17502" s="66"/>
      <c r="F17502" s="63"/>
      <c r="G17502" s="63"/>
      <c r="H17502" s="64"/>
      <c r="I17502" s="70"/>
    </row>
    <row r="17503" spans="1:9" hidden="1" x14ac:dyDescent="0.25">
      <c r="A17503" s="224"/>
      <c r="B17503" s="56"/>
      <c r="C17503" s="56"/>
      <c r="D17503" s="57"/>
      <c r="E17503" s="86"/>
      <c r="F17503" s="62"/>
      <c r="G17503" s="63"/>
      <c r="H17503" s="64"/>
      <c r="I17503" s="70"/>
    </row>
    <row r="17504" spans="1:9" hidden="1" x14ac:dyDescent="0.25">
      <c r="A17504" s="224"/>
      <c r="B17504" s="56"/>
      <c r="C17504" s="81"/>
      <c r="D17504" s="57"/>
      <c r="E17504" s="66"/>
      <c r="F17504" s="203"/>
      <c r="G17504" s="63"/>
      <c r="H17504" s="64"/>
      <c r="I17504" s="70"/>
    </row>
    <row r="17505" spans="1:9" hidden="1" x14ac:dyDescent="0.25">
      <c r="A17505" s="224"/>
      <c r="B17505" s="56"/>
      <c r="C17505" s="56"/>
      <c r="D17505" s="57"/>
      <c r="E17505" s="66"/>
      <c r="F17505" s="62"/>
      <c r="G17505" s="63"/>
      <c r="H17505" s="64"/>
      <c r="I17505" s="70"/>
    </row>
    <row r="17506" spans="1:9" hidden="1" x14ac:dyDescent="0.25">
      <c r="A17506" s="224"/>
      <c r="B17506" s="68"/>
      <c r="C17506" s="56"/>
      <c r="D17506" s="57"/>
      <c r="E17506" s="66"/>
      <c r="F17506" s="62"/>
      <c r="G17506" s="63"/>
      <c r="H17506" s="64"/>
      <c r="I17506" s="56"/>
    </row>
    <row r="17507" spans="1:9" hidden="1" x14ac:dyDescent="0.25">
      <c r="A17507" s="224"/>
      <c r="B17507" s="56"/>
      <c r="C17507" s="56"/>
      <c r="D17507" s="57"/>
      <c r="E17507" s="66"/>
      <c r="F17507" s="63"/>
      <c r="G17507" s="63"/>
      <c r="H17507" s="64"/>
      <c r="I17507" s="56"/>
    </row>
    <row r="17508" spans="1:9" hidden="1" x14ac:dyDescent="0.25">
      <c r="A17508" s="224"/>
      <c r="B17508" s="56"/>
      <c r="C17508" s="81"/>
      <c r="D17508" s="57"/>
      <c r="E17508" s="86"/>
      <c r="F17508" s="207"/>
      <c r="G17508" s="63"/>
      <c r="H17508" s="64"/>
      <c r="I17508" s="56"/>
    </row>
    <row r="17509" spans="1:9" hidden="1" x14ac:dyDescent="0.25">
      <c r="A17509" s="224"/>
      <c r="B17509" s="56"/>
      <c r="C17509" s="56"/>
      <c r="D17509" s="56"/>
      <c r="E17509" s="56"/>
      <c r="F17509" s="62"/>
      <c r="G17509" s="63"/>
      <c r="H17509" s="64"/>
      <c r="I17509" s="56"/>
    </row>
    <row r="17510" spans="1:9" hidden="1" x14ac:dyDescent="0.25">
      <c r="A17510" s="224"/>
      <c r="B17510" s="55"/>
      <c r="C17510" s="72"/>
      <c r="D17510" s="56"/>
      <c r="E17510" s="56"/>
      <c r="F17510" s="62"/>
      <c r="G17510" s="63"/>
      <c r="H17510" s="64"/>
      <c r="I17510" s="56"/>
    </row>
    <row r="17511" spans="1:9" hidden="1" x14ac:dyDescent="0.25">
      <c r="A17511" s="224"/>
      <c r="B17511" s="56"/>
      <c r="C17511" s="56"/>
      <c r="D17511" s="105"/>
      <c r="E17511" s="66"/>
      <c r="F17511" s="62"/>
      <c r="G17511" s="63"/>
      <c r="H17511" s="64"/>
      <c r="I17511" s="56"/>
    </row>
    <row r="17512" spans="1:9" hidden="1" x14ac:dyDescent="0.25">
      <c r="A17512" s="224"/>
      <c r="B17512" s="56"/>
      <c r="C17512" s="75"/>
      <c r="D17512" s="57"/>
      <c r="E17512" s="66"/>
      <c r="F17512" s="59"/>
      <c r="G17512" s="63"/>
      <c r="H17512" s="64"/>
      <c r="I17512" s="56"/>
    </row>
    <row r="17513" spans="1:9" hidden="1" x14ac:dyDescent="0.25">
      <c r="A17513" s="224"/>
      <c r="B17513" s="55"/>
      <c r="C17513" s="72"/>
      <c r="D17513" s="61"/>
      <c r="E17513" s="69"/>
      <c r="F17513" s="62"/>
      <c r="G17513" s="63"/>
      <c r="H17513" s="64"/>
      <c r="I17513" s="56"/>
    </row>
    <row r="17514" spans="1:9" hidden="1" x14ac:dyDescent="0.25">
      <c r="A17514" s="224"/>
      <c r="B17514" s="56"/>
      <c r="C17514" s="56"/>
      <c r="D17514" s="57"/>
      <c r="E17514" s="66"/>
      <c r="F17514" s="76"/>
      <c r="G17514" s="63"/>
      <c r="H17514" s="106"/>
      <c r="I17514" s="56"/>
    </row>
    <row r="17515" spans="1:9" hidden="1" x14ac:dyDescent="0.25">
      <c r="A17515" s="224"/>
      <c r="B17515" s="60"/>
      <c r="C17515" s="107"/>
      <c r="D17515" s="56"/>
      <c r="E17515" s="56"/>
      <c r="F17515" s="62"/>
      <c r="G17515" s="63"/>
      <c r="H17515" s="106"/>
      <c r="I17515" s="56"/>
    </row>
    <row r="17516" spans="1:9" hidden="1" x14ac:dyDescent="0.25">
      <c r="A17516" s="224"/>
      <c r="B17516" s="56"/>
      <c r="C17516" s="56"/>
      <c r="D17516" s="57"/>
      <c r="E17516" s="66"/>
      <c r="F17516" s="77"/>
      <c r="G17516" s="63"/>
      <c r="H17516" s="106"/>
      <c r="I17516" s="56"/>
    </row>
    <row r="17517" spans="1:9" hidden="1" x14ac:dyDescent="0.25">
      <c r="A17517" s="224"/>
      <c r="B17517" s="68"/>
      <c r="C17517" s="56"/>
      <c r="D17517" s="57"/>
      <c r="E17517" s="86"/>
      <c r="F17517" s="77"/>
      <c r="G17517" s="63"/>
      <c r="H17517" s="106"/>
      <c r="I17517" s="56"/>
    </row>
    <row r="17518" spans="1:9" hidden="1" x14ac:dyDescent="0.25">
      <c r="A17518" s="224"/>
      <c r="B17518" s="56"/>
      <c r="C17518" s="56"/>
      <c r="D17518" s="57"/>
      <c r="E17518" s="66"/>
      <c r="F17518" s="77"/>
      <c r="G17518" s="63"/>
      <c r="H17518" s="106"/>
      <c r="I17518" s="56"/>
    </row>
    <row r="17519" spans="1:9" hidden="1" x14ac:dyDescent="0.25">
      <c r="A17519" s="224"/>
      <c r="B17519" s="68"/>
      <c r="C17519" s="56"/>
      <c r="D17519" s="105"/>
      <c r="E17519" s="66"/>
      <c r="F17519" s="203"/>
      <c r="G17519" s="63"/>
      <c r="H17519" s="106"/>
      <c r="I17519" s="56"/>
    </row>
    <row r="17520" spans="1:9" hidden="1" x14ac:dyDescent="0.25">
      <c r="A17520" s="224"/>
      <c r="B17520" s="55"/>
      <c r="C17520" s="75"/>
      <c r="D17520" s="57"/>
      <c r="E17520" s="86"/>
      <c r="F17520" s="76"/>
      <c r="G17520" s="63"/>
      <c r="H17520" s="106"/>
      <c r="I17520" s="56"/>
    </row>
    <row r="17521" spans="1:9" hidden="1" x14ac:dyDescent="0.25">
      <c r="A17521" s="224"/>
      <c r="B17521" s="56"/>
      <c r="C17521" s="71"/>
      <c r="D17521" s="105"/>
      <c r="E17521" s="66"/>
      <c r="F17521" s="63"/>
      <c r="G17521" s="63"/>
      <c r="H17521" s="106"/>
      <c r="I17521" s="56"/>
    </row>
    <row r="17522" spans="1:9" hidden="1" x14ac:dyDescent="0.25">
      <c r="A17522" s="224"/>
      <c r="B17522" s="60"/>
      <c r="C17522" s="71"/>
      <c r="D17522" s="57"/>
      <c r="E17522" s="66"/>
      <c r="F17522" s="63"/>
      <c r="G17522" s="63"/>
      <c r="H17522" s="64"/>
      <c r="I17522" s="70"/>
    </row>
    <row r="17523" spans="1:9" hidden="1" x14ac:dyDescent="0.25">
      <c r="A17523" s="224"/>
      <c r="B17523" s="55"/>
      <c r="C17523" s="75"/>
      <c r="D17523" s="57"/>
      <c r="E17523" s="66"/>
      <c r="F17523" s="62"/>
      <c r="G17523" s="63"/>
      <c r="H17523" s="106"/>
      <c r="I17523" s="70"/>
    </row>
    <row r="17524" spans="1:9" hidden="1" x14ac:dyDescent="0.25">
      <c r="A17524" s="224"/>
      <c r="B17524" s="56"/>
      <c r="C17524" s="56"/>
      <c r="D17524" s="57"/>
      <c r="E17524" s="66"/>
      <c r="F17524" s="63"/>
      <c r="G17524" s="63"/>
      <c r="H17524" s="64"/>
      <c r="I17524" s="264"/>
    </row>
    <row r="17525" spans="1:9" hidden="1" x14ac:dyDescent="0.25">
      <c r="A17525" s="224"/>
      <c r="B17525" s="55"/>
      <c r="C17525" s="75"/>
      <c r="D17525" s="57"/>
      <c r="E17525" s="66"/>
      <c r="F17525" s="62"/>
      <c r="G17525" s="63"/>
      <c r="H17525" s="64"/>
      <c r="I17525" s="264"/>
    </row>
    <row r="17526" spans="1:9" hidden="1" x14ac:dyDescent="0.25">
      <c r="A17526" s="224"/>
      <c r="B17526" s="56"/>
      <c r="C17526" s="56"/>
      <c r="D17526" s="57"/>
      <c r="E17526" s="66"/>
      <c r="F17526" s="62"/>
      <c r="G17526" s="63"/>
      <c r="H17526" s="106"/>
      <c r="I17526" s="70"/>
    </row>
    <row r="17527" spans="1:9" hidden="1" x14ac:dyDescent="0.25">
      <c r="A17527" s="224"/>
      <c r="B17527" s="56"/>
      <c r="C17527" s="178"/>
      <c r="D17527" s="57"/>
      <c r="E17527" s="66"/>
      <c r="F17527" s="76"/>
      <c r="G17527" s="63"/>
      <c r="H17527" s="106"/>
      <c r="I17527" s="70"/>
    </row>
    <row r="17528" spans="1:9" hidden="1" x14ac:dyDescent="0.25">
      <c r="A17528" s="224"/>
      <c r="B17528" s="56"/>
      <c r="C17528" s="56"/>
      <c r="D17528" s="57"/>
      <c r="E17528" s="86"/>
      <c r="F17528" s="62"/>
      <c r="G17528" s="63"/>
      <c r="H17528" s="64"/>
      <c r="I17528" s="70"/>
    </row>
    <row r="17529" spans="1:9" hidden="1" x14ac:dyDescent="0.25">
      <c r="A17529" s="224"/>
      <c r="B17529" s="56"/>
      <c r="C17529" s="56"/>
      <c r="D17529" s="57"/>
      <c r="E17529" s="66"/>
      <c r="F17529" s="59"/>
      <c r="G17529" s="63"/>
      <c r="H17529" s="106"/>
      <c r="I17529" s="70"/>
    </row>
    <row r="17530" spans="1:9" hidden="1" x14ac:dyDescent="0.25">
      <c r="A17530" s="224"/>
      <c r="B17530" s="56"/>
      <c r="C17530" s="56"/>
      <c r="D17530" s="57"/>
      <c r="E17530" s="66"/>
      <c r="F17530" s="63"/>
      <c r="G17530" s="63"/>
      <c r="H17530" s="106"/>
      <c r="I17530" s="70"/>
    </row>
    <row r="17531" spans="1:9" hidden="1" x14ac:dyDescent="0.25">
      <c r="A17531" s="224"/>
      <c r="B17531" s="71"/>
      <c r="C17531" s="71"/>
      <c r="D17531" s="57"/>
      <c r="E17531" s="71"/>
      <c r="F17531" s="203"/>
      <c r="G17531" s="63"/>
      <c r="H17531" s="106"/>
      <c r="I17531" s="70"/>
    </row>
    <row r="17532" spans="1:9" hidden="1" x14ac:dyDescent="0.25">
      <c r="A17532" s="224"/>
      <c r="B17532" s="56"/>
      <c r="C17532" s="56"/>
      <c r="D17532" s="105"/>
      <c r="E17532" s="66"/>
      <c r="F17532" s="62"/>
      <c r="G17532" s="63"/>
      <c r="H17532" s="64"/>
      <c r="I17532" s="70"/>
    </row>
    <row r="17533" spans="1:9" hidden="1" x14ac:dyDescent="0.25">
      <c r="A17533" s="224"/>
      <c r="B17533" s="56"/>
      <c r="C17533" s="56"/>
      <c r="D17533" s="105"/>
      <c r="E17533" s="66"/>
      <c r="F17533" s="203"/>
      <c r="G17533" s="63"/>
      <c r="H17533" s="64"/>
      <c r="I17533" s="70"/>
    </row>
    <row r="17534" spans="1:9" hidden="1" x14ac:dyDescent="0.25">
      <c r="A17534" s="224"/>
      <c r="B17534" s="56"/>
      <c r="C17534" s="56"/>
      <c r="D17534" s="105"/>
      <c r="E17534" s="66"/>
      <c r="F17534" s="62"/>
      <c r="G17534" s="63"/>
      <c r="H17534" s="64"/>
      <c r="I17534" s="70"/>
    </row>
    <row r="17535" spans="1:9" hidden="1" x14ac:dyDescent="0.25">
      <c r="A17535" s="224"/>
      <c r="B17535" s="68"/>
      <c r="C17535" s="72"/>
      <c r="D17535" s="57"/>
      <c r="E17535" s="66"/>
      <c r="F17535" s="63"/>
      <c r="G17535" s="63"/>
      <c r="H17535" s="106"/>
      <c r="I17535" s="70"/>
    </row>
    <row r="17536" spans="1:9" hidden="1" x14ac:dyDescent="0.25">
      <c r="A17536" s="224"/>
      <c r="B17536" s="56"/>
      <c r="C17536" s="56"/>
      <c r="D17536" s="56"/>
      <c r="E17536" s="72"/>
      <c r="F17536" s="58"/>
      <c r="G17536" s="63"/>
      <c r="H17536" s="106"/>
      <c r="I17536" s="70"/>
    </row>
    <row r="17537" spans="1:9" hidden="1" x14ac:dyDescent="0.25">
      <c r="A17537" s="224"/>
      <c r="B17537" s="55"/>
      <c r="C17537" s="71"/>
      <c r="D17537" s="56"/>
      <c r="E17537" s="56"/>
      <c r="F17537" s="58"/>
      <c r="G17537" s="63"/>
      <c r="H17537" s="106"/>
      <c r="I17537" s="70"/>
    </row>
    <row r="17538" spans="1:9" hidden="1" x14ac:dyDescent="0.25">
      <c r="A17538" s="224"/>
      <c r="B17538" s="56"/>
      <c r="C17538" s="56"/>
      <c r="D17538" s="57"/>
      <c r="E17538" s="66"/>
      <c r="F17538" s="62"/>
      <c r="G17538" s="63"/>
      <c r="H17538" s="106"/>
      <c r="I17538" s="70"/>
    </row>
    <row r="17539" spans="1:9" hidden="1" x14ac:dyDescent="0.25">
      <c r="A17539" s="224"/>
      <c r="B17539" s="56"/>
      <c r="C17539" s="56"/>
      <c r="D17539" s="57"/>
      <c r="E17539" s="86"/>
      <c r="F17539" s="62"/>
      <c r="G17539" s="63"/>
      <c r="H17539" s="106"/>
      <c r="I17539" s="70"/>
    </row>
    <row r="17540" spans="1:9" hidden="1" x14ac:dyDescent="0.25">
      <c r="A17540" s="224"/>
      <c r="B17540" s="56"/>
      <c r="C17540" s="71"/>
      <c r="D17540" s="105"/>
      <c r="E17540" s="66"/>
      <c r="F17540" s="63"/>
      <c r="G17540" s="63"/>
      <c r="H17540" s="106"/>
      <c r="I17540" s="70"/>
    </row>
    <row r="17541" spans="1:9" hidden="1" x14ac:dyDescent="0.25">
      <c r="A17541" s="224"/>
      <c r="B17541" s="68"/>
      <c r="C17541" s="56"/>
      <c r="D17541" s="57"/>
      <c r="E17541" s="86"/>
      <c r="F17541" s="62"/>
      <c r="G17541" s="63"/>
      <c r="H17541" s="64"/>
      <c r="I17541" s="70"/>
    </row>
    <row r="17542" spans="1:9" hidden="1" x14ac:dyDescent="0.25">
      <c r="A17542" s="224"/>
      <c r="B17542" s="68"/>
      <c r="C17542" s="56"/>
      <c r="D17542" s="105"/>
      <c r="E17542" s="66"/>
      <c r="F17542" s="203"/>
      <c r="G17542" s="63"/>
      <c r="H17542" s="106"/>
      <c r="I17542" s="70"/>
    </row>
    <row r="17543" spans="1:9" hidden="1" x14ac:dyDescent="0.25">
      <c r="A17543" s="224"/>
      <c r="B17543" s="56"/>
      <c r="C17543" s="56"/>
      <c r="D17543" s="57"/>
      <c r="E17543" s="66"/>
      <c r="F17543" s="76"/>
      <c r="G17543" s="63"/>
      <c r="H17543" s="106"/>
      <c r="I17543" s="70"/>
    </row>
    <row r="17544" spans="1:9" hidden="1" x14ac:dyDescent="0.25">
      <c r="A17544" s="224"/>
      <c r="B17544" s="60"/>
      <c r="C17544" s="151"/>
      <c r="D17544" s="57"/>
      <c r="E17544" s="86"/>
      <c r="F17544" s="62"/>
      <c r="G17544" s="63"/>
      <c r="H17544" s="106"/>
      <c r="I17544" s="70"/>
    </row>
    <row r="17545" spans="1:9" hidden="1" x14ac:dyDescent="0.25">
      <c r="A17545" s="224"/>
      <c r="B17545" s="68"/>
      <c r="C17545" s="56"/>
      <c r="D17545" s="105"/>
      <c r="E17545" s="66"/>
      <c r="F17545" s="203"/>
      <c r="G17545" s="63"/>
      <c r="H17545" s="64"/>
      <c r="I17545" s="70"/>
    </row>
    <row r="17546" spans="1:9" hidden="1" x14ac:dyDescent="0.25">
      <c r="A17546" s="224"/>
      <c r="B17546" s="56"/>
      <c r="C17546" s="56"/>
      <c r="D17546" s="56"/>
      <c r="E17546" s="56"/>
      <c r="F17546" s="58"/>
      <c r="G17546" s="63"/>
      <c r="H17546" s="64"/>
      <c r="I17546" s="70"/>
    </row>
    <row r="17547" spans="1:9" hidden="1" x14ac:dyDescent="0.25">
      <c r="A17547" s="224"/>
      <c r="B17547" s="56"/>
      <c r="C17547" s="56"/>
      <c r="D17547" s="57"/>
      <c r="E17547" s="66"/>
      <c r="F17547" s="63"/>
      <c r="G17547" s="63"/>
      <c r="H17547" s="64"/>
      <c r="I17547" s="264"/>
    </row>
    <row r="17548" spans="1:9" hidden="1" x14ac:dyDescent="0.25">
      <c r="A17548" s="224"/>
      <c r="B17548" s="56"/>
      <c r="C17548" s="56"/>
      <c r="D17548" s="57"/>
      <c r="E17548" s="86"/>
      <c r="F17548" s="62"/>
      <c r="G17548" s="63"/>
      <c r="H17548" s="64"/>
      <c r="I17548" s="264"/>
    </row>
    <row r="17549" spans="1:9" hidden="1" x14ac:dyDescent="0.25">
      <c r="A17549" s="224"/>
      <c r="B17549" s="56"/>
      <c r="C17549" s="56"/>
      <c r="D17549" s="57"/>
      <c r="E17549" s="66"/>
      <c r="F17549" s="76"/>
      <c r="G17549" s="63"/>
      <c r="H17549" s="106"/>
      <c r="I17549" s="264"/>
    </row>
    <row r="17550" spans="1:9" hidden="1" x14ac:dyDescent="0.25">
      <c r="A17550" s="224"/>
      <c r="B17550" s="56"/>
      <c r="C17550" s="56"/>
      <c r="D17550" s="57"/>
      <c r="E17550" s="66"/>
      <c r="F17550" s="62"/>
      <c r="G17550" s="63"/>
      <c r="H17550" s="106"/>
      <c r="I17550" s="70"/>
    </row>
    <row r="17551" spans="1:9" hidden="1" x14ac:dyDescent="0.25">
      <c r="A17551" s="224"/>
      <c r="B17551" s="56"/>
      <c r="C17551" s="75"/>
      <c r="D17551" s="57"/>
      <c r="E17551" s="66"/>
      <c r="F17551" s="59"/>
      <c r="G17551" s="63"/>
      <c r="H17551" s="106"/>
      <c r="I17551" s="70"/>
    </row>
    <row r="17552" spans="1:9" hidden="1" x14ac:dyDescent="0.25">
      <c r="A17552" s="224"/>
      <c r="B17552" s="60"/>
      <c r="C17552" s="75"/>
      <c r="D17552" s="57"/>
      <c r="E17552" s="66"/>
      <c r="F17552" s="63"/>
      <c r="G17552" s="63"/>
      <c r="H17552" s="64"/>
      <c r="I17552" s="70"/>
    </row>
    <row r="17553" spans="1:9" hidden="1" x14ac:dyDescent="0.25">
      <c r="A17553" s="224"/>
      <c r="B17553" s="71"/>
      <c r="C17553" s="75"/>
      <c r="D17553" s="57"/>
      <c r="E17553" s="86"/>
      <c r="F17553" s="62"/>
      <c r="G17553" s="203"/>
      <c r="H17553" s="64"/>
      <c r="I17553" s="70"/>
    </row>
    <row r="17554" spans="1:9" hidden="1" x14ac:dyDescent="0.25">
      <c r="A17554" s="224"/>
      <c r="B17554" s="56"/>
      <c r="C17554" s="75"/>
      <c r="D17554" s="56"/>
      <c r="E17554" s="72"/>
      <c r="F17554" s="58"/>
      <c r="G17554" s="63"/>
      <c r="H17554" s="64"/>
      <c r="I17554" s="70"/>
    </row>
    <row r="17555" spans="1:9" hidden="1" x14ac:dyDescent="0.25">
      <c r="A17555" s="224"/>
      <c r="B17555" s="56"/>
      <c r="C17555" s="56"/>
      <c r="D17555" s="57"/>
      <c r="E17555" s="66"/>
      <c r="F17555" s="59"/>
      <c r="G17555" s="63"/>
      <c r="H17555" s="64"/>
      <c r="I17555" s="70"/>
    </row>
    <row r="17556" spans="1:9" hidden="1" x14ac:dyDescent="0.25">
      <c r="A17556" s="224"/>
      <c r="B17556" s="95"/>
      <c r="C17556" s="74"/>
      <c r="D17556" s="57"/>
      <c r="E17556" s="66"/>
      <c r="F17556" s="63"/>
      <c r="G17556" s="63"/>
      <c r="H17556" s="64"/>
      <c r="I17556" s="70"/>
    </row>
    <row r="17557" spans="1:9" hidden="1" x14ac:dyDescent="0.25">
      <c r="A17557" s="224"/>
      <c r="B17557" s="60"/>
      <c r="C17557" s="71"/>
      <c r="D17557" s="57"/>
      <c r="E17557" s="66"/>
      <c r="F17557" s="63"/>
      <c r="G17557" s="63"/>
      <c r="H17557" s="64"/>
      <c r="I17557" s="70"/>
    </row>
    <row r="17558" spans="1:9" hidden="1" x14ac:dyDescent="0.25">
      <c r="A17558" s="224"/>
      <c r="B17558" s="56"/>
      <c r="C17558" s="56"/>
      <c r="D17558" s="57"/>
      <c r="E17558" s="66"/>
      <c r="F17558" s="62"/>
      <c r="G17558" s="63"/>
      <c r="H17558" s="64"/>
      <c r="I17558" s="70"/>
    </row>
    <row r="17559" spans="1:9" hidden="1" x14ac:dyDescent="0.25">
      <c r="A17559" s="224"/>
      <c r="B17559" s="56"/>
      <c r="C17559" s="56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4"/>
      <c r="B17560" s="68"/>
      <c r="C17560" s="56"/>
      <c r="D17560" s="57"/>
      <c r="E17560" s="66"/>
      <c r="F17560" s="62"/>
      <c r="G17560" s="63"/>
      <c r="H17560" s="64"/>
      <c r="I17560" s="70"/>
    </row>
    <row r="17561" spans="1:9" hidden="1" x14ac:dyDescent="0.25">
      <c r="A17561" s="224"/>
      <c r="B17561" s="56"/>
      <c r="C17561" s="56"/>
      <c r="D17561" s="57"/>
      <c r="E17561" s="66"/>
      <c r="F17561" s="62"/>
      <c r="G17561" s="63"/>
      <c r="H17561" s="64"/>
      <c r="I17561" s="70"/>
    </row>
    <row r="17562" spans="1:9" hidden="1" x14ac:dyDescent="0.25">
      <c r="A17562" s="224"/>
      <c r="B17562" s="56"/>
      <c r="C17562" s="56"/>
      <c r="D17562" s="57"/>
      <c r="E17562" s="66"/>
      <c r="F17562" s="63"/>
      <c r="G17562" s="63"/>
      <c r="H17562" s="64"/>
      <c r="I17562" s="70"/>
    </row>
    <row r="17563" spans="1:9" hidden="1" x14ac:dyDescent="0.25">
      <c r="A17563" s="224"/>
      <c r="B17563" s="56"/>
      <c r="C17563" s="71"/>
      <c r="D17563" s="57"/>
      <c r="E17563" s="66"/>
      <c r="F17563" s="62"/>
      <c r="G17563" s="63"/>
      <c r="H17563" s="64"/>
      <c r="I17563" s="70"/>
    </row>
    <row r="17564" spans="1:9" hidden="1" x14ac:dyDescent="0.25">
      <c r="A17564" s="224"/>
      <c r="B17564" s="56"/>
      <c r="C17564" s="56"/>
      <c r="D17564" s="57"/>
      <c r="E17564" s="66"/>
      <c r="F17564" s="76"/>
      <c r="G17564" s="63"/>
      <c r="H17564" s="64"/>
      <c r="I17564" s="70"/>
    </row>
    <row r="17565" spans="1:9" hidden="1" x14ac:dyDescent="0.25">
      <c r="A17565" s="224"/>
      <c r="B17565" s="55"/>
      <c r="C17565" s="75"/>
      <c r="D17565" s="57"/>
      <c r="E17565" s="86"/>
      <c r="F17565" s="76"/>
      <c r="G17565" s="63"/>
      <c r="H17565" s="64"/>
      <c r="I17565" s="70"/>
    </row>
    <row r="17566" spans="1:9" hidden="1" x14ac:dyDescent="0.25">
      <c r="A17566" s="224"/>
      <c r="B17566" s="56"/>
      <c r="C17566" s="71"/>
      <c r="D17566" s="105"/>
      <c r="E17566" s="66"/>
      <c r="F17566" s="63"/>
      <c r="G17566" s="63"/>
      <c r="H17566" s="64"/>
      <c r="I17566" s="70"/>
    </row>
    <row r="17567" spans="1:9" hidden="1" x14ac:dyDescent="0.25">
      <c r="A17567" s="224"/>
      <c r="B17567" s="60"/>
      <c r="C17567" s="75"/>
      <c r="D17567" s="57"/>
      <c r="E17567" s="66"/>
      <c r="F17567" s="63"/>
      <c r="G17567" s="63"/>
      <c r="H17567" s="64"/>
      <c r="I17567" s="70"/>
    </row>
    <row r="17568" spans="1:9" hidden="1" x14ac:dyDescent="0.25">
      <c r="A17568" s="224"/>
      <c r="B17568" s="68"/>
      <c r="C17568" s="56"/>
      <c r="D17568" s="57"/>
      <c r="E17568" s="86"/>
      <c r="F17568" s="62"/>
      <c r="G17568" s="63"/>
      <c r="H17568" s="64"/>
      <c r="I17568" s="70"/>
    </row>
    <row r="17569" spans="1:9" hidden="1" x14ac:dyDescent="0.25">
      <c r="A17569" s="224"/>
      <c r="B17569" s="192"/>
      <c r="C17569" s="75"/>
      <c r="D17569" s="87"/>
      <c r="E17569" s="462"/>
      <c r="F17569" s="130"/>
      <c r="G17569" s="743"/>
      <c r="H17569" s="106"/>
      <c r="I17569" s="70"/>
    </row>
    <row r="17570" spans="1:9" hidden="1" x14ac:dyDescent="0.25">
      <c r="A17570" s="224"/>
      <c r="B17570" s="56"/>
      <c r="C17570" s="56"/>
      <c r="D17570" s="57"/>
      <c r="E17570" s="66"/>
      <c r="F17570" s="62"/>
      <c r="G17570" s="63"/>
      <c r="H17570" s="272"/>
      <c r="I17570" s="70"/>
    </row>
    <row r="17571" spans="1:9" hidden="1" x14ac:dyDescent="0.25">
      <c r="A17571" s="224"/>
      <c r="B17571" s="56"/>
      <c r="C17571" s="56"/>
      <c r="D17571" s="57"/>
      <c r="E17571" s="86"/>
      <c r="F17571" s="62"/>
      <c r="G17571" s="63"/>
      <c r="H17571" s="64"/>
      <c r="I17571" s="70"/>
    </row>
    <row r="17572" spans="1:9" hidden="1" x14ac:dyDescent="0.25">
      <c r="A17572" s="224"/>
      <c r="B17572" s="56"/>
      <c r="C17572" s="56"/>
      <c r="D17572" s="57"/>
      <c r="E17572" s="66"/>
      <c r="F17572" s="62"/>
      <c r="G17572" s="63"/>
      <c r="H17572" s="106"/>
      <c r="I17572" s="70"/>
    </row>
    <row r="17573" spans="1:9" hidden="1" x14ac:dyDescent="0.25">
      <c r="A17573" s="224"/>
      <c r="B17573" s="56"/>
      <c r="C17573" s="56"/>
      <c r="D17573" s="57"/>
      <c r="E17573" s="275"/>
      <c r="F17573" s="62"/>
      <c r="G17573" s="63"/>
      <c r="H17573" s="106"/>
      <c r="I17573" s="70"/>
    </row>
    <row r="17574" spans="1:9" hidden="1" x14ac:dyDescent="0.25">
      <c r="A17574" s="224"/>
      <c r="B17574" s="56"/>
      <c r="C17574" s="56"/>
      <c r="D17574" s="57"/>
      <c r="E17574" s="546"/>
      <c r="F17574" s="62"/>
      <c r="G17574" s="63"/>
      <c r="H17574" s="106"/>
      <c r="I17574" s="70"/>
    </row>
    <row r="17575" spans="1:9" hidden="1" x14ac:dyDescent="0.25">
      <c r="A17575" s="224"/>
      <c r="B17575" s="56"/>
      <c r="C17575" s="56"/>
      <c r="D17575" s="57"/>
      <c r="E17575" s="546"/>
      <c r="F17575" s="62"/>
      <c r="G17575" s="63"/>
      <c r="H17575" s="106"/>
      <c r="I17575" s="70"/>
    </row>
    <row r="17576" spans="1:9" hidden="1" x14ac:dyDescent="0.25">
      <c r="A17576" s="224"/>
      <c r="B17576" s="56"/>
      <c r="C17576" s="56"/>
      <c r="D17576" s="57"/>
      <c r="E17576" s="275"/>
      <c r="F17576" s="62"/>
      <c r="G17576" s="63"/>
      <c r="H17576" s="106"/>
      <c r="I17576" s="70"/>
    </row>
    <row r="17577" spans="1:9" hidden="1" x14ac:dyDescent="0.25">
      <c r="A17577" s="224"/>
      <c r="B17577" s="56"/>
      <c r="C17577" s="56"/>
      <c r="D17577" s="57"/>
      <c r="E17577" s="546"/>
      <c r="F17577" s="62"/>
      <c r="G17577" s="63"/>
      <c r="H17577" s="106"/>
      <c r="I17577" s="70"/>
    </row>
    <row r="17578" spans="1:9" hidden="1" x14ac:dyDescent="0.25">
      <c r="A17578" s="224"/>
      <c r="B17578" s="56"/>
      <c r="C17578" s="75"/>
      <c r="D17578" s="57"/>
      <c r="E17578" s="66"/>
      <c r="F17578" s="59"/>
      <c r="G17578" s="63"/>
      <c r="H17578" s="106"/>
      <c r="I17578" s="70"/>
    </row>
    <row r="17579" spans="1:9" hidden="1" x14ac:dyDescent="0.25">
      <c r="A17579" s="224"/>
      <c r="B17579" s="68"/>
      <c r="C17579" s="56"/>
      <c r="D17579" s="105"/>
      <c r="E17579" s="66"/>
      <c r="F17579" s="203"/>
      <c r="G17579" s="63"/>
      <c r="H17579" s="106"/>
      <c r="I17579" s="70"/>
    </row>
    <row r="17580" spans="1:9" hidden="1" x14ac:dyDescent="0.25">
      <c r="A17580" s="224"/>
      <c r="B17580" s="55"/>
      <c r="C17580" s="75"/>
      <c r="D17580" s="57"/>
      <c r="E17580" s="66"/>
      <c r="F17580" s="62"/>
      <c r="G17580" s="63"/>
      <c r="H17580" s="106"/>
      <c r="I17580" s="70"/>
    </row>
    <row r="17581" spans="1:9" hidden="1" x14ac:dyDescent="0.25">
      <c r="A17581" s="224"/>
      <c r="B17581" s="56"/>
      <c r="C17581" s="56"/>
      <c r="D17581" s="57"/>
      <c r="E17581" s="66"/>
      <c r="F17581" s="62"/>
      <c r="G17581" s="63"/>
      <c r="H17581" s="64"/>
      <c r="I17581" s="264"/>
    </row>
    <row r="17582" spans="1:9" hidden="1" x14ac:dyDescent="0.25">
      <c r="A17582" s="224"/>
      <c r="B17582" s="60"/>
      <c r="C17582" s="71"/>
      <c r="D17582" s="57"/>
      <c r="E17582" s="66"/>
      <c r="F17582" s="63"/>
      <c r="G17582" s="63"/>
      <c r="H17582" s="64"/>
      <c r="I17582" s="264"/>
    </row>
    <row r="17583" spans="1:9" hidden="1" x14ac:dyDescent="0.25">
      <c r="A17583" s="224"/>
      <c r="B17583" s="56"/>
      <c r="C17583" s="56"/>
      <c r="D17583" s="57"/>
      <c r="E17583" s="66"/>
      <c r="F17583" s="76"/>
      <c r="G17583" s="63"/>
      <c r="H17583" s="64"/>
      <c r="I17583" s="70"/>
    </row>
    <row r="17584" spans="1:9" hidden="1" x14ac:dyDescent="0.25">
      <c r="A17584" s="224"/>
      <c r="B17584" s="56"/>
      <c r="C17584" s="56"/>
      <c r="D17584" s="57"/>
      <c r="E17584" s="66"/>
      <c r="F17584" s="76"/>
      <c r="G17584" s="63"/>
      <c r="H17584" s="64"/>
      <c r="I17584" s="70"/>
    </row>
    <row r="17585" spans="1:9" hidden="1" x14ac:dyDescent="0.25">
      <c r="A17585" s="224"/>
      <c r="B17585" s="60"/>
      <c r="C17585" s="56"/>
      <c r="D17585" s="57"/>
      <c r="E17585" s="86"/>
      <c r="F17585" s="62"/>
      <c r="G17585" s="63"/>
      <c r="H17585" s="64"/>
      <c r="I17585" s="70"/>
    </row>
    <row r="17586" spans="1:9" hidden="1" x14ac:dyDescent="0.25">
      <c r="A17586" s="224"/>
      <c r="B17586" s="55"/>
      <c r="C17586" s="75"/>
      <c r="D17586" s="57"/>
      <c r="E17586" s="66"/>
      <c r="F17586" s="62"/>
      <c r="G17586" s="63"/>
      <c r="H17586" s="64"/>
      <c r="I17586" s="70"/>
    </row>
    <row r="17587" spans="1:9" hidden="1" x14ac:dyDescent="0.25">
      <c r="A17587" s="224"/>
      <c r="B17587" s="56"/>
      <c r="C17587" s="56"/>
      <c r="D17587" s="57"/>
      <c r="E17587" s="66"/>
      <c r="F17587" s="76"/>
      <c r="G17587" s="63"/>
      <c r="H17587" s="64"/>
      <c r="I17587" s="70"/>
    </row>
    <row r="17588" spans="1:9" hidden="1" x14ac:dyDescent="0.25">
      <c r="A17588" s="224"/>
      <c r="B17588" s="55"/>
      <c r="C17588" s="75"/>
      <c r="D17588" s="57"/>
      <c r="E17588" s="66"/>
      <c r="F17588" s="62"/>
      <c r="G17588" s="63"/>
      <c r="H17588" s="64"/>
      <c r="I17588" s="70"/>
    </row>
    <row r="17589" spans="1:9" hidden="1" x14ac:dyDescent="0.25">
      <c r="A17589" s="224"/>
      <c r="B17589" s="56"/>
      <c r="C17589" s="71"/>
      <c r="D17589" s="57"/>
      <c r="E17589" s="86"/>
      <c r="F17589" s="62"/>
      <c r="G17589" s="203"/>
      <c r="H17589" s="64"/>
      <c r="I17589" s="70"/>
    </row>
    <row r="17590" spans="1:9" hidden="1" x14ac:dyDescent="0.25">
      <c r="A17590" s="224"/>
      <c r="B17590" s="56"/>
      <c r="C17590" s="75"/>
      <c r="D17590" s="56"/>
      <c r="E17590" s="72"/>
      <c r="F17590" s="58"/>
      <c r="G17590" s="63"/>
      <c r="H17590" s="64"/>
      <c r="I17590" s="70"/>
    </row>
    <row r="17591" spans="1:9" hidden="1" x14ac:dyDescent="0.25">
      <c r="A17591" s="224"/>
      <c r="B17591" s="56"/>
      <c r="C17591" s="71"/>
      <c r="D17591" s="105"/>
      <c r="E17591" s="66"/>
      <c r="F17591" s="63"/>
      <c r="G17591" s="63"/>
      <c r="H17591" s="64"/>
      <c r="I17591" s="70"/>
    </row>
    <row r="17592" spans="1:9" hidden="1" x14ac:dyDescent="0.25">
      <c r="A17592" s="224"/>
      <c r="B17592" s="71"/>
      <c r="C17592" s="75"/>
      <c r="D17592" s="57"/>
      <c r="E17592" s="86"/>
      <c r="F17592" s="62"/>
      <c r="G17592" s="203"/>
      <c r="H17592" s="64"/>
      <c r="I17592" s="70"/>
    </row>
    <row r="17593" spans="1:9" hidden="1" x14ac:dyDescent="0.25">
      <c r="A17593" s="224"/>
      <c r="B17593" s="56"/>
      <c r="C17593" s="75"/>
      <c r="D17593" s="56"/>
      <c r="E17593" s="72"/>
      <c r="F17593" s="58"/>
      <c r="G17593" s="63"/>
      <c r="H17593" s="64"/>
      <c r="I17593" s="70"/>
    </row>
    <row r="17594" spans="1:9" hidden="1" x14ac:dyDescent="0.25">
      <c r="A17594" s="224"/>
      <c r="B17594" s="60"/>
      <c r="C17594" s="56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4"/>
      <c r="B17595" s="56"/>
      <c r="C17595" s="75"/>
      <c r="D17595" s="57"/>
      <c r="E17595" s="66"/>
      <c r="F17595" s="59"/>
      <c r="G17595" s="63"/>
      <c r="H17595" s="64"/>
      <c r="I17595" s="70"/>
    </row>
    <row r="17596" spans="1:9" hidden="1" x14ac:dyDescent="0.25">
      <c r="A17596" s="224"/>
      <c r="B17596" s="56"/>
      <c r="C17596" s="75"/>
      <c r="D17596" s="57"/>
      <c r="E17596" s="66"/>
      <c r="F17596" s="59"/>
      <c r="G17596" s="63"/>
      <c r="H17596" s="64"/>
      <c r="I17596" s="70"/>
    </row>
    <row r="17597" spans="1:9" hidden="1" x14ac:dyDescent="0.25">
      <c r="A17597" s="224"/>
      <c r="B17597" s="55"/>
      <c r="C17597" s="56"/>
      <c r="D17597" s="57"/>
      <c r="E17597" s="66"/>
      <c r="F17597" s="63"/>
      <c r="G17597" s="63"/>
      <c r="H17597" s="64"/>
      <c r="I17597" s="70"/>
    </row>
    <row r="17598" spans="1:9" hidden="1" x14ac:dyDescent="0.25">
      <c r="A17598" s="224"/>
      <c r="B17598" s="55"/>
      <c r="C17598" s="75"/>
      <c r="D17598" s="57"/>
      <c r="E17598" s="86"/>
      <c r="F17598" s="76"/>
      <c r="G17598" s="63"/>
      <c r="H17598" s="64"/>
      <c r="I17598" s="70"/>
    </row>
    <row r="17599" spans="1:9" hidden="1" x14ac:dyDescent="0.25">
      <c r="A17599" s="224"/>
      <c r="B17599" s="56"/>
      <c r="C17599" s="56"/>
      <c r="D17599" s="57"/>
      <c r="E17599" s="66"/>
      <c r="F17599" s="62"/>
      <c r="G17599" s="63"/>
      <c r="H17599" s="64"/>
      <c r="I17599" s="70"/>
    </row>
    <row r="17600" spans="1:9" hidden="1" x14ac:dyDescent="0.25">
      <c r="A17600" s="224"/>
      <c r="B17600" s="56"/>
      <c r="C17600" s="75"/>
      <c r="D17600" s="57"/>
      <c r="E17600" s="66"/>
      <c r="F17600" s="59"/>
      <c r="G17600" s="63"/>
      <c r="H17600" s="64"/>
      <c r="I17600" s="70"/>
    </row>
    <row r="17601" spans="1:9" hidden="1" x14ac:dyDescent="0.25">
      <c r="A17601" s="224"/>
      <c r="B17601" s="56"/>
      <c r="C17601" s="56"/>
      <c r="D17601" s="57"/>
      <c r="E17601" s="66"/>
      <c r="F17601" s="59"/>
      <c r="G17601" s="63"/>
      <c r="H17601" s="64"/>
      <c r="I17601" s="70"/>
    </row>
    <row r="17602" spans="1:9" hidden="1" x14ac:dyDescent="0.25">
      <c r="A17602" s="224"/>
      <c r="B17602" s="56"/>
      <c r="C17602" s="56"/>
      <c r="D17602" s="57"/>
      <c r="E17602" s="66"/>
      <c r="F17602" s="59"/>
      <c r="G17602" s="63"/>
      <c r="H17602" s="64"/>
      <c r="I17602" s="70"/>
    </row>
    <row r="17603" spans="1:9" hidden="1" x14ac:dyDescent="0.25">
      <c r="A17603" s="224"/>
      <c r="B17603" s="56"/>
      <c r="C17603" s="81"/>
      <c r="D17603" s="57"/>
      <c r="E17603" s="66"/>
      <c r="F17603" s="59"/>
      <c r="G17603" s="63"/>
      <c r="H17603" s="64"/>
      <c r="I17603" s="70"/>
    </row>
    <row r="17604" spans="1:9" hidden="1" x14ac:dyDescent="0.25">
      <c r="A17604" s="224"/>
      <c r="B17604" s="56"/>
      <c r="C17604" s="75"/>
      <c r="D17604" s="105"/>
      <c r="E17604" s="66"/>
      <c r="F17604" s="62"/>
      <c r="G17604" s="63"/>
      <c r="H17604" s="64"/>
      <c r="I17604" s="70"/>
    </row>
    <row r="17605" spans="1:9" hidden="1" x14ac:dyDescent="0.25">
      <c r="A17605" s="224"/>
      <c r="B17605" s="55"/>
      <c r="C17605" s="75"/>
      <c r="D17605" s="57"/>
      <c r="E17605" s="86"/>
      <c r="F17605" s="76"/>
      <c r="G17605" s="63"/>
      <c r="H17605" s="64"/>
      <c r="I17605" s="70"/>
    </row>
    <row r="17606" spans="1:9" hidden="1" x14ac:dyDescent="0.25">
      <c r="A17606" s="224"/>
      <c r="B17606" s="56"/>
      <c r="C17606" s="56"/>
      <c r="D17606" s="57"/>
      <c r="E17606" s="66"/>
      <c r="F17606" s="63"/>
      <c r="G17606" s="63"/>
      <c r="H17606" s="64"/>
      <c r="I17606" s="70"/>
    </row>
    <row r="17607" spans="1:9" hidden="1" x14ac:dyDescent="0.25">
      <c r="A17607" s="224"/>
      <c r="B17607" s="65"/>
      <c r="C17607" s="56"/>
      <c r="D17607" s="57"/>
      <c r="E17607" s="86"/>
      <c r="F17607" s="62"/>
      <c r="G17607" s="63"/>
      <c r="H17607" s="64"/>
      <c r="I17607" s="70"/>
    </row>
    <row r="17608" spans="1:9" hidden="1" x14ac:dyDescent="0.25">
      <c r="A17608" s="224"/>
      <c r="B17608" s="56"/>
      <c r="C17608" s="56"/>
      <c r="D17608" s="57"/>
      <c r="E17608" s="66"/>
      <c r="F17608" s="63"/>
      <c r="G17608" s="63"/>
      <c r="H17608" s="64"/>
      <c r="I17608" s="70"/>
    </row>
    <row r="17609" spans="1:9" hidden="1" x14ac:dyDescent="0.25">
      <c r="A17609" s="224"/>
      <c r="B17609" s="55"/>
      <c r="C17609" s="75"/>
      <c r="D17609" s="57"/>
      <c r="E17609" s="86"/>
      <c r="F17609" s="62"/>
      <c r="G17609" s="743"/>
      <c r="H17609" s="64"/>
      <c r="I17609" s="70"/>
    </row>
    <row r="17610" spans="1:9" hidden="1" x14ac:dyDescent="0.25">
      <c r="A17610" s="224"/>
      <c r="B17610" s="56"/>
      <c r="C17610" s="71"/>
      <c r="D17610" s="57"/>
      <c r="E17610" s="66"/>
      <c r="F17610" s="62"/>
      <c r="G17610" s="63"/>
      <c r="H17610" s="272"/>
      <c r="I17610" s="70"/>
    </row>
    <row r="17611" spans="1:9" hidden="1" x14ac:dyDescent="0.25">
      <c r="A17611" s="224"/>
      <c r="B17611" s="56"/>
      <c r="C17611" s="178"/>
      <c r="D17611" s="57"/>
      <c r="E17611" s="66"/>
      <c r="F17611" s="62"/>
      <c r="G17611" s="63"/>
      <c r="H17611" s="272"/>
      <c r="I17611" s="70"/>
    </row>
    <row r="17612" spans="1:9" hidden="1" x14ac:dyDescent="0.25">
      <c r="A17612" s="224"/>
      <c r="B17612" s="56"/>
      <c r="C17612" s="56"/>
      <c r="D17612" s="57"/>
      <c r="E17612" s="275"/>
      <c r="F17612" s="62"/>
      <c r="G17612" s="63"/>
      <c r="H17612" s="106"/>
      <c r="I17612" s="70"/>
    </row>
    <row r="17613" spans="1:9" hidden="1" x14ac:dyDescent="0.25">
      <c r="A17613" s="224"/>
      <c r="B17613" s="56"/>
      <c r="C17613" s="56"/>
      <c r="D17613" s="57"/>
      <c r="E17613" s="66"/>
      <c r="F17613" s="63"/>
      <c r="G17613" s="63"/>
      <c r="H17613" s="106"/>
      <c r="I17613" s="70"/>
    </row>
    <row r="17614" spans="1:9" hidden="1" x14ac:dyDescent="0.25">
      <c r="A17614" s="224"/>
      <c r="B17614" s="56"/>
      <c r="C17614" s="56"/>
      <c r="D17614" s="57"/>
      <c r="E17614" s="546"/>
      <c r="F17614" s="62"/>
      <c r="G17614" s="63"/>
      <c r="H17614" s="106"/>
      <c r="I17614" s="70"/>
    </row>
    <row r="17615" spans="1:9" hidden="1" x14ac:dyDescent="0.25">
      <c r="A17615" s="224"/>
      <c r="B17615" s="71"/>
      <c r="C17615" s="75"/>
      <c r="D17615" s="57"/>
      <c r="E17615" s="86"/>
      <c r="F17615" s="62"/>
      <c r="G17615" s="63"/>
      <c r="H17615" s="106"/>
      <c r="I17615" s="70"/>
    </row>
    <row r="17616" spans="1:9" hidden="1" x14ac:dyDescent="0.25">
      <c r="A17616" s="224"/>
      <c r="B17616" s="56"/>
      <c r="C17616" s="55"/>
      <c r="D17616" s="57"/>
      <c r="E17616" s="86"/>
      <c r="F17616" s="62"/>
      <c r="G17616" s="63"/>
      <c r="H17616" s="64"/>
      <c r="I17616" s="264"/>
    </row>
    <row r="17617" spans="1:9" hidden="1" x14ac:dyDescent="0.25">
      <c r="A17617" s="224"/>
      <c r="B17617" s="60"/>
      <c r="C17617" s="75"/>
      <c r="D17617" s="57"/>
      <c r="E17617" s="66"/>
      <c r="F17617" s="63"/>
      <c r="G17617" s="63"/>
      <c r="H17617" s="64"/>
      <c r="I17617" s="264"/>
    </row>
    <row r="17618" spans="1:9" hidden="1" x14ac:dyDescent="0.25">
      <c r="A17618" s="224"/>
      <c r="B17618" s="55"/>
      <c r="C17618" s="126"/>
      <c r="D17618" s="57"/>
      <c r="E17618" s="66"/>
      <c r="F17618" s="63"/>
      <c r="G17618" s="63"/>
      <c r="H17618" s="64"/>
      <c r="I17618" s="70"/>
    </row>
    <row r="17619" spans="1:9" hidden="1" x14ac:dyDescent="0.25">
      <c r="A17619" s="224"/>
      <c r="B17619" s="71"/>
      <c r="C17619" s="72"/>
      <c r="D17619" s="57"/>
      <c r="E17619" s="66"/>
      <c r="F17619" s="63"/>
      <c r="G17619" s="63"/>
      <c r="H17619" s="64"/>
      <c r="I17619" s="70"/>
    </row>
    <row r="17620" spans="1:9" hidden="1" x14ac:dyDescent="0.25">
      <c r="A17620" s="224"/>
      <c r="B17620" s="56"/>
      <c r="C17620" s="56"/>
      <c r="D17620" s="57"/>
      <c r="E17620" s="66"/>
      <c r="F17620" s="63"/>
      <c r="G17620" s="63"/>
      <c r="H17620" s="64"/>
      <c r="I17620" s="70"/>
    </row>
    <row r="17621" spans="1:9" hidden="1" x14ac:dyDescent="0.25">
      <c r="A17621" s="224"/>
      <c r="B17621" s="56"/>
      <c r="C17621" s="75"/>
      <c r="D17621" s="105"/>
      <c r="E17621" s="66"/>
      <c r="F17621" s="62"/>
      <c r="G17621" s="63"/>
      <c r="H17621" s="64"/>
      <c r="I17621" s="70"/>
    </row>
    <row r="17622" spans="1:9" hidden="1" x14ac:dyDescent="0.25">
      <c r="A17622" s="224"/>
      <c r="B17622" s="71"/>
      <c r="C17622" s="75"/>
      <c r="D17622" s="57"/>
      <c r="E17622" s="86"/>
      <c r="F17622" s="62"/>
      <c r="G17622" s="63"/>
      <c r="H17622" s="64"/>
      <c r="I17622" s="70"/>
    </row>
    <row r="17623" spans="1:9" hidden="1" x14ac:dyDescent="0.25">
      <c r="A17623" s="224"/>
      <c r="B17623" s="56"/>
      <c r="C17623" s="81"/>
      <c r="D17623" s="57"/>
      <c r="E17623" s="86"/>
      <c r="F17623" s="62"/>
      <c r="G17623" s="63"/>
      <c r="H17623" s="64"/>
      <c r="I17623" s="70"/>
    </row>
    <row r="17624" spans="1:9" hidden="1" x14ac:dyDescent="0.25">
      <c r="A17624" s="224"/>
      <c r="B17624" s="56"/>
      <c r="C17624" s="56"/>
      <c r="D17624" s="57"/>
      <c r="E17624" s="86"/>
      <c r="F17624" s="62"/>
      <c r="G17624" s="63"/>
      <c r="H17624" s="64"/>
      <c r="I17624" s="70"/>
    </row>
    <row r="17625" spans="1:9" hidden="1" x14ac:dyDescent="0.25">
      <c r="A17625" s="224"/>
      <c r="B17625" s="60"/>
      <c r="C17625" s="151"/>
      <c r="D17625" s="57"/>
      <c r="E17625" s="66"/>
      <c r="F17625" s="63"/>
      <c r="G17625" s="63"/>
      <c r="H17625" s="64"/>
      <c r="I17625" s="70"/>
    </row>
    <row r="17626" spans="1:9" hidden="1" x14ac:dyDescent="0.25">
      <c r="A17626" s="224"/>
      <c r="B17626" s="55"/>
      <c r="C17626" s="75"/>
      <c r="D17626" s="57"/>
      <c r="E17626" s="66"/>
      <c r="F17626" s="62"/>
      <c r="G17626" s="63"/>
      <c r="H17626" s="64"/>
      <c r="I17626" s="70"/>
    </row>
    <row r="17627" spans="1:9" hidden="1" x14ac:dyDescent="0.25">
      <c r="A17627" s="224"/>
      <c r="B17627" s="56"/>
      <c r="C17627" s="56"/>
      <c r="D17627" s="57"/>
      <c r="E17627" s="66"/>
      <c r="F17627" s="62"/>
      <c r="G17627" s="63"/>
      <c r="H17627" s="64"/>
      <c r="I17627" s="419"/>
    </row>
    <row r="17628" spans="1:9" hidden="1" x14ac:dyDescent="0.25">
      <c r="A17628" s="224"/>
      <c r="B17628" s="414"/>
      <c r="C17628" s="414"/>
      <c r="D17628" s="415"/>
      <c r="E17628" s="464"/>
      <c r="F17628" s="417"/>
      <c r="G17628" s="417"/>
      <c r="H17628" s="64"/>
      <c r="I17628" s="419"/>
    </row>
    <row r="17629" spans="1:9" hidden="1" x14ac:dyDescent="0.25">
      <c r="A17629" s="224"/>
      <c r="B17629" s="414"/>
      <c r="C17629" s="414"/>
      <c r="D17629" s="415"/>
      <c r="E17629" s="464"/>
      <c r="F17629" s="417"/>
      <c r="G17629" s="417"/>
      <c r="H17629" s="418"/>
      <c r="I17629" s="419"/>
    </row>
    <row r="17630" spans="1:9" hidden="1" x14ac:dyDescent="0.25">
      <c r="A17630" s="224"/>
      <c r="B17630" s="414"/>
      <c r="C17630" s="414"/>
      <c r="D17630" s="415"/>
      <c r="E17630" s="464"/>
      <c r="F17630" s="417"/>
      <c r="G17630" s="417"/>
      <c r="H17630" s="418"/>
      <c r="I17630" s="419"/>
    </row>
    <row r="17631" spans="1:9" hidden="1" x14ac:dyDescent="0.25">
      <c r="A17631" s="224"/>
      <c r="B17631" s="414"/>
      <c r="C17631" s="414"/>
      <c r="D17631" s="415"/>
      <c r="E17631" s="416"/>
      <c r="F17631" s="417"/>
      <c r="G17631" s="458"/>
      <c r="H17631" s="418"/>
      <c r="I17631" s="70"/>
    </row>
    <row r="17632" spans="1:9" hidden="1" x14ac:dyDescent="0.25">
      <c r="A17632" s="224"/>
      <c r="B17632" s="56"/>
      <c r="C17632" s="56"/>
      <c r="D17632" s="57"/>
      <c r="E17632" s="86"/>
      <c r="F17632" s="62"/>
      <c r="G17632" s="63"/>
      <c r="H17632" s="418"/>
      <c r="I17632" s="70"/>
    </row>
    <row r="17633" spans="1:9" hidden="1" x14ac:dyDescent="0.25">
      <c r="A17633" s="224"/>
      <c r="B17633" s="56"/>
      <c r="C17633" s="71"/>
      <c r="D17633" s="105"/>
      <c r="E17633" s="66"/>
      <c r="F17633" s="63"/>
      <c r="G17633" s="63"/>
      <c r="H17633" s="64"/>
      <c r="I17633" s="70"/>
    </row>
    <row r="17634" spans="1:9" hidden="1" x14ac:dyDescent="0.25">
      <c r="A17634" s="224"/>
      <c r="B17634" s="56"/>
      <c r="C17634" s="75"/>
      <c r="D17634" s="57"/>
      <c r="E17634" s="86"/>
      <c r="F17634" s="62"/>
      <c r="G17634" s="203"/>
      <c r="H17634" s="64"/>
      <c r="I17634" s="70"/>
    </row>
    <row r="17635" spans="1:9" hidden="1" x14ac:dyDescent="0.25">
      <c r="A17635" s="224"/>
      <c r="B17635" s="71"/>
      <c r="C17635" s="75"/>
      <c r="D17635" s="57"/>
      <c r="E17635" s="86"/>
      <c r="F17635" s="62"/>
      <c r="G17635" s="63"/>
      <c r="H17635" s="64"/>
      <c r="I17635" s="70"/>
    </row>
    <row r="17636" spans="1:9" hidden="1" x14ac:dyDescent="0.25">
      <c r="A17636" s="224"/>
      <c r="B17636" s="74"/>
      <c r="C17636" s="56"/>
      <c r="D17636" s="57"/>
      <c r="E17636" s="86"/>
      <c r="F17636" s="62"/>
      <c r="G17636" s="100"/>
      <c r="H17636" s="64"/>
      <c r="I17636" s="70"/>
    </row>
    <row r="17637" spans="1:9" hidden="1" x14ac:dyDescent="0.25">
      <c r="A17637" s="224"/>
      <c r="B17637" s="56"/>
      <c r="C17637" s="56"/>
      <c r="D17637" s="57"/>
      <c r="E17637" s="66"/>
      <c r="F17637" s="76"/>
      <c r="G17637" s="63"/>
      <c r="H17637" s="64"/>
      <c r="I17637" s="70"/>
    </row>
    <row r="17638" spans="1:9" hidden="1" x14ac:dyDescent="0.25">
      <c r="A17638" s="224"/>
      <c r="B17638" s="56"/>
      <c r="C17638" s="56"/>
      <c r="D17638" s="57"/>
      <c r="E17638" s="66"/>
      <c r="F17638" s="62"/>
      <c r="G17638" s="63"/>
      <c r="H17638" s="64"/>
      <c r="I17638" s="70"/>
    </row>
    <row r="17639" spans="1:9" hidden="1" x14ac:dyDescent="0.25">
      <c r="A17639" s="224"/>
      <c r="B17639" s="60"/>
      <c r="C17639" s="71"/>
      <c r="D17639" s="57"/>
      <c r="E17639" s="66"/>
      <c r="F17639" s="63"/>
      <c r="G17639" s="63"/>
      <c r="H17639" s="64"/>
      <c r="I17639" s="70"/>
    </row>
    <row r="17640" spans="1:9" hidden="1" x14ac:dyDescent="0.25">
      <c r="A17640" s="224"/>
      <c r="B17640" s="74"/>
      <c r="C17640" s="56"/>
      <c r="D17640" s="57"/>
      <c r="E17640" s="86"/>
      <c r="F17640" s="62"/>
      <c r="G17640" s="100"/>
      <c r="H17640" s="64"/>
      <c r="I17640" s="70"/>
    </row>
    <row r="17641" spans="1:9" hidden="1" x14ac:dyDescent="0.25">
      <c r="A17641" s="224"/>
      <c r="B17641" s="56"/>
      <c r="C17641" s="75"/>
      <c r="D17641" s="56"/>
      <c r="E17641" s="72"/>
      <c r="F17641" s="58"/>
      <c r="G17641" s="63"/>
      <c r="H17641" s="64"/>
      <c r="I17641" s="70"/>
    </row>
    <row r="17642" spans="1:9" hidden="1" x14ac:dyDescent="0.25">
      <c r="A17642" s="224"/>
      <c r="B17642" s="56"/>
      <c r="C17642" s="75"/>
      <c r="D17642" s="105"/>
      <c r="E17642" s="72"/>
      <c r="F17642" s="63"/>
      <c r="G17642" s="63"/>
      <c r="H17642" s="64"/>
      <c r="I17642" s="70"/>
    </row>
    <row r="17643" spans="1:9" hidden="1" x14ac:dyDescent="0.25">
      <c r="A17643" s="224"/>
      <c r="B17643" s="55"/>
      <c r="C17643" s="75"/>
      <c r="D17643" s="57"/>
      <c r="E17643" s="72"/>
      <c r="F17643" s="62"/>
      <c r="G17643" s="63"/>
      <c r="H17643" s="64"/>
      <c r="I17643" s="70"/>
    </row>
    <row r="17644" spans="1:9" hidden="1" x14ac:dyDescent="0.25">
      <c r="A17644" s="224"/>
      <c r="B17644" s="68"/>
      <c r="C17644" s="75"/>
      <c r="D17644" s="57"/>
      <c r="E17644" s="72"/>
      <c r="F17644" s="76"/>
      <c r="G17644" s="63"/>
      <c r="H17644" s="64"/>
      <c r="I17644" s="70"/>
    </row>
    <row r="17645" spans="1:9" hidden="1" x14ac:dyDescent="0.25">
      <c r="A17645" s="224"/>
      <c r="B17645" s="68"/>
      <c r="C17645" s="56"/>
      <c r="D17645" s="57"/>
      <c r="E17645" s="66"/>
      <c r="F17645" s="62"/>
      <c r="G17645" s="63"/>
      <c r="H17645" s="64"/>
      <c r="I17645" s="70"/>
    </row>
    <row r="17646" spans="1:9" hidden="1" x14ac:dyDescent="0.25">
      <c r="A17646" s="224"/>
      <c r="B17646" s="74"/>
      <c r="C17646" s="56"/>
      <c r="D17646" s="57"/>
      <c r="E17646" s="86"/>
      <c r="F17646" s="62"/>
      <c r="G17646" s="100"/>
      <c r="H17646" s="64"/>
      <c r="I17646" s="70"/>
    </row>
    <row r="17647" spans="1:9" hidden="1" x14ac:dyDescent="0.25">
      <c r="A17647" s="224"/>
      <c r="B17647" s="56"/>
      <c r="C17647" s="56"/>
      <c r="D17647" s="57"/>
      <c r="E17647" s="86"/>
      <c r="F17647" s="62"/>
      <c r="G17647" s="63"/>
      <c r="H17647" s="64"/>
      <c r="I17647" s="70"/>
    </row>
    <row r="17648" spans="1:9" hidden="1" x14ac:dyDescent="0.25">
      <c r="A17648" s="224"/>
      <c r="B17648" s="56"/>
      <c r="C17648" s="56"/>
      <c r="D17648" s="57"/>
      <c r="E17648" s="86"/>
      <c r="F17648" s="62"/>
      <c r="G17648" s="63"/>
      <c r="H17648" s="106"/>
      <c r="I17648" s="70"/>
    </row>
    <row r="17649" spans="1:9" hidden="1" x14ac:dyDescent="0.25">
      <c r="A17649" s="224"/>
      <c r="B17649" s="68"/>
      <c r="C17649" s="56"/>
      <c r="D17649" s="105"/>
      <c r="E17649" s="66"/>
      <c r="F17649" s="203"/>
      <c r="G17649" s="63"/>
      <c r="H17649" s="106"/>
      <c r="I17649" s="70"/>
    </row>
    <row r="17650" spans="1:9" hidden="1" x14ac:dyDescent="0.25">
      <c r="A17650" s="224"/>
      <c r="B17650" s="56"/>
      <c r="C17650" s="56"/>
      <c r="D17650" s="57"/>
      <c r="E17650" s="66"/>
      <c r="F17650" s="76"/>
      <c r="G17650" s="63"/>
      <c r="H17650" s="106"/>
      <c r="I17650" s="70"/>
    </row>
    <row r="17651" spans="1:9" hidden="1" x14ac:dyDescent="0.25">
      <c r="A17651" s="224"/>
      <c r="B17651" s="56"/>
      <c r="C17651" s="56"/>
      <c r="D17651" s="57"/>
      <c r="E17651" s="86"/>
      <c r="F17651" s="62"/>
      <c r="G17651" s="63"/>
      <c r="H17651" s="106"/>
      <c r="I17651" s="70"/>
    </row>
    <row r="17652" spans="1:9" hidden="1" x14ac:dyDescent="0.25">
      <c r="A17652" s="224"/>
      <c r="B17652" s="55"/>
      <c r="C17652" s="75"/>
      <c r="D17652" s="57"/>
      <c r="E17652" s="86"/>
      <c r="F17652" s="76"/>
      <c r="G17652" s="63"/>
      <c r="H17652" s="272"/>
      <c r="I17652" s="70"/>
    </row>
    <row r="17653" spans="1:9" hidden="1" x14ac:dyDescent="0.25">
      <c r="A17653" s="224"/>
      <c r="B17653" s="56"/>
      <c r="C17653" s="81"/>
      <c r="D17653" s="57"/>
      <c r="E17653" s="275"/>
      <c r="F17653" s="62"/>
      <c r="G17653" s="63"/>
      <c r="H17653" s="272"/>
      <c r="I17653" s="70"/>
    </row>
    <row r="17654" spans="1:9" hidden="1" x14ac:dyDescent="0.25">
      <c r="A17654" s="224"/>
      <c r="B17654" s="56"/>
      <c r="C17654" s="56"/>
      <c r="D17654" s="57"/>
      <c r="E17654" s="66"/>
      <c r="F17654" s="63"/>
      <c r="G17654" s="63"/>
      <c r="H17654" s="272"/>
      <c r="I17654" s="70"/>
    </row>
    <row r="17655" spans="1:9" hidden="1" x14ac:dyDescent="0.25">
      <c r="A17655" s="224"/>
      <c r="B17655" s="68"/>
      <c r="C17655" s="72"/>
      <c r="D17655" s="57"/>
      <c r="E17655" s="546"/>
      <c r="F17655" s="62"/>
      <c r="G17655" s="63"/>
      <c r="H17655" s="272"/>
      <c r="I17655" s="70"/>
    </row>
    <row r="17656" spans="1:9" hidden="1" x14ac:dyDescent="0.25">
      <c r="A17656" s="224"/>
      <c r="B17656" s="60"/>
      <c r="C17656" s="75"/>
      <c r="D17656" s="57"/>
      <c r="E17656" s="66"/>
      <c r="F17656" s="63"/>
      <c r="G17656" s="63"/>
      <c r="H17656" s="106"/>
      <c r="I17656" s="70"/>
    </row>
    <row r="17657" spans="1:9" hidden="1" x14ac:dyDescent="0.25">
      <c r="A17657" s="224"/>
      <c r="B17657" s="56"/>
      <c r="C17657" s="56"/>
      <c r="D17657" s="57"/>
      <c r="E17657" s="86"/>
      <c r="F17657" s="62"/>
      <c r="G17657" s="63"/>
      <c r="H17657" s="106"/>
      <c r="I17657" s="70"/>
    </row>
    <row r="17658" spans="1:9" hidden="1" x14ac:dyDescent="0.25">
      <c r="A17658" s="224"/>
      <c r="B17658" s="56"/>
      <c r="C17658" s="81"/>
      <c r="D17658" s="57"/>
      <c r="E17658" s="275"/>
      <c r="F17658" s="62"/>
      <c r="G17658" s="63"/>
      <c r="H17658" s="106"/>
      <c r="I17658" s="70"/>
    </row>
    <row r="17659" spans="1:9" hidden="1" x14ac:dyDescent="0.25">
      <c r="A17659" s="224"/>
      <c r="B17659" s="56"/>
      <c r="C17659" s="56"/>
      <c r="D17659" s="57"/>
      <c r="E17659" s="66"/>
      <c r="F17659" s="63"/>
      <c r="G17659" s="63"/>
      <c r="H17659" s="106"/>
      <c r="I17659" s="56"/>
    </row>
    <row r="17660" spans="1:9" hidden="1" x14ac:dyDescent="0.25">
      <c r="A17660" s="224"/>
      <c r="B17660" s="56"/>
      <c r="C17660" s="81"/>
      <c r="D17660" s="57"/>
      <c r="E17660" s="66"/>
      <c r="F17660" s="203"/>
      <c r="G17660" s="63"/>
      <c r="H17660" s="106"/>
      <c r="I17660" s="56"/>
    </row>
    <row r="17661" spans="1:9" hidden="1" x14ac:dyDescent="0.25">
      <c r="A17661" s="224"/>
      <c r="B17661" s="56"/>
      <c r="C17661" s="56"/>
      <c r="D17661" s="57"/>
      <c r="E17661" s="66"/>
      <c r="F17661" s="63"/>
      <c r="G17661" s="63"/>
      <c r="H17661" s="64"/>
      <c r="I17661" s="56"/>
    </row>
    <row r="17662" spans="1:9" hidden="1" x14ac:dyDescent="0.25">
      <c r="A17662" s="224"/>
      <c r="B17662" s="56"/>
      <c r="C17662" s="56"/>
      <c r="D17662" s="57"/>
      <c r="E17662" s="66"/>
      <c r="F17662" s="63"/>
      <c r="G17662" s="63"/>
      <c r="H17662" s="64"/>
      <c r="I17662" s="56"/>
    </row>
    <row r="17663" spans="1:9" hidden="1" x14ac:dyDescent="0.25">
      <c r="A17663" s="224"/>
      <c r="B17663" s="55"/>
      <c r="C17663" s="56"/>
      <c r="D17663" s="57"/>
      <c r="E17663" s="86"/>
      <c r="F17663" s="62"/>
      <c r="G17663" s="63"/>
      <c r="H17663" s="64"/>
      <c r="I17663" s="56"/>
    </row>
    <row r="17664" spans="1:9" hidden="1" x14ac:dyDescent="0.25">
      <c r="A17664" s="224"/>
      <c r="B17664" s="56"/>
      <c r="C17664" s="56"/>
      <c r="D17664" s="57"/>
      <c r="E17664" s="86"/>
      <c r="F17664" s="62"/>
      <c r="G17664" s="63"/>
      <c r="H17664" s="64"/>
      <c r="I17664" s="56"/>
    </row>
    <row r="17665" spans="1:9" hidden="1" x14ac:dyDescent="0.25">
      <c r="A17665" s="224"/>
      <c r="B17665" s="55"/>
      <c r="C17665" s="75"/>
      <c r="D17665" s="57"/>
      <c r="E17665" s="86"/>
      <c r="F17665" s="62"/>
      <c r="G17665" s="63"/>
      <c r="H17665" s="64"/>
      <c r="I17665" s="56"/>
    </row>
    <row r="17666" spans="1:9" hidden="1" x14ac:dyDescent="0.25">
      <c r="A17666" s="224"/>
      <c r="B17666" s="56"/>
      <c r="C17666" s="71"/>
      <c r="D17666" s="57"/>
      <c r="E17666" s="66"/>
      <c r="F17666" s="62"/>
      <c r="G17666" s="63"/>
      <c r="H17666" s="64"/>
      <c r="I17666" s="56"/>
    </row>
    <row r="17667" spans="1:9" hidden="1" x14ac:dyDescent="0.25">
      <c r="A17667" s="224"/>
      <c r="B17667" s="74"/>
      <c r="C17667" s="56"/>
      <c r="D17667" s="57"/>
      <c r="E17667" s="86"/>
      <c r="F17667" s="62"/>
      <c r="G17667" s="100"/>
      <c r="H17667" s="64"/>
      <c r="I17667" s="56"/>
    </row>
    <row r="17668" spans="1:9" hidden="1" x14ac:dyDescent="0.25">
      <c r="A17668" s="224"/>
      <c r="B17668" s="56"/>
      <c r="C17668" s="496"/>
      <c r="D17668" s="57"/>
      <c r="E17668" s="66"/>
      <c r="F17668" s="59"/>
      <c r="G17668" s="63"/>
      <c r="H17668" s="64"/>
      <c r="I17668" s="56"/>
    </row>
    <row r="17669" spans="1:9" hidden="1" x14ac:dyDescent="0.25">
      <c r="A17669" s="224"/>
      <c r="B17669" s="56"/>
      <c r="C17669" s="419"/>
      <c r="D17669" s="57"/>
      <c r="E17669" s="56"/>
      <c r="F17669" s="62"/>
      <c r="G17669" s="63"/>
      <c r="H17669" s="64"/>
      <c r="I17669" s="56"/>
    </row>
    <row r="17670" spans="1:9" hidden="1" x14ac:dyDescent="0.25">
      <c r="A17670" s="224"/>
      <c r="B17670" s="56"/>
      <c r="C17670" s="56"/>
      <c r="D17670" s="57"/>
      <c r="E17670" s="100"/>
      <c r="F17670" s="96"/>
      <c r="G17670" s="63"/>
      <c r="H17670" s="106"/>
      <c r="I17670" s="56"/>
    </row>
    <row r="17671" spans="1:9" hidden="1" x14ac:dyDescent="0.25">
      <c r="A17671" s="224"/>
      <c r="B17671" s="68"/>
      <c r="C17671" s="56"/>
      <c r="D17671" s="57"/>
      <c r="E17671" s="66"/>
      <c r="F17671" s="76"/>
      <c r="G17671" s="63"/>
      <c r="H17671" s="106"/>
      <c r="I17671" s="56"/>
    </row>
    <row r="17672" spans="1:9" hidden="1" x14ac:dyDescent="0.25">
      <c r="A17672" s="224"/>
      <c r="B17672" s="55"/>
      <c r="C17672" s="75"/>
      <c r="D17672" s="57"/>
      <c r="E17672" s="86"/>
      <c r="F17672" s="62"/>
      <c r="G17672" s="63"/>
      <c r="H17672" s="106"/>
      <c r="I17672" s="56"/>
    </row>
    <row r="17673" spans="1:9" hidden="1" x14ac:dyDescent="0.25">
      <c r="A17673" s="224"/>
      <c r="B17673" s="56"/>
      <c r="C17673" s="56"/>
      <c r="D17673" s="56"/>
      <c r="E17673" s="56"/>
      <c r="F17673" s="56"/>
      <c r="G17673" s="63"/>
      <c r="H17673" s="106"/>
      <c r="I17673" s="56"/>
    </row>
    <row r="17674" spans="1:9" hidden="1" x14ac:dyDescent="0.25">
      <c r="A17674" s="224"/>
      <c r="B17674" s="56"/>
      <c r="C17674" s="56"/>
      <c r="D17674" s="56"/>
      <c r="E17674" s="56"/>
      <c r="F17674" s="56"/>
      <c r="G17674" s="63"/>
      <c r="H17674" s="106"/>
      <c r="I17674" s="56"/>
    </row>
    <row r="17675" spans="1:9" hidden="1" x14ac:dyDescent="0.25">
      <c r="A17675" s="224"/>
      <c r="B17675" s="56"/>
      <c r="C17675" s="56"/>
      <c r="D17675" s="57"/>
      <c r="E17675" s="86"/>
      <c r="F17675" s="62"/>
      <c r="G17675" s="63"/>
      <c r="H17675" s="106"/>
      <c r="I17675" s="56"/>
    </row>
    <row r="17676" spans="1:9" hidden="1" x14ac:dyDescent="0.25">
      <c r="A17676" s="224"/>
      <c r="B17676" s="68"/>
      <c r="C17676" s="56"/>
      <c r="D17676" s="57"/>
      <c r="E17676" s="86"/>
      <c r="F17676" s="62"/>
      <c r="G17676" s="63"/>
      <c r="H17676" s="106"/>
      <c r="I17676" s="56"/>
    </row>
    <row r="17677" spans="1:9" hidden="1" x14ac:dyDescent="0.25">
      <c r="A17677" s="224"/>
      <c r="B17677" s="56"/>
      <c r="C17677" s="56"/>
      <c r="D17677" s="57"/>
      <c r="E17677" s="86"/>
      <c r="F17677" s="62"/>
      <c r="G17677" s="63"/>
      <c r="H17677" s="106"/>
      <c r="I17677" s="56"/>
    </row>
    <row r="17678" spans="1:9" hidden="1" x14ac:dyDescent="0.25">
      <c r="A17678" s="224"/>
      <c r="B17678" s="71"/>
      <c r="C17678" s="72"/>
      <c r="D17678" s="57"/>
      <c r="E17678" s="66"/>
      <c r="F17678" s="76"/>
      <c r="G17678" s="63"/>
      <c r="H17678" s="106"/>
      <c r="I17678" s="56"/>
    </row>
    <row r="17679" spans="1:9" hidden="1" x14ac:dyDescent="0.25">
      <c r="A17679" s="224"/>
      <c r="B17679" s="56"/>
      <c r="C17679" s="56"/>
      <c r="D17679" s="57"/>
      <c r="E17679" s="66"/>
      <c r="F17679" s="62"/>
      <c r="G17679" s="63"/>
      <c r="H17679" s="106"/>
      <c r="I17679" s="70"/>
    </row>
    <row r="17680" spans="1:9" hidden="1" x14ac:dyDescent="0.25">
      <c r="A17680" s="224"/>
      <c r="B17680" s="56"/>
      <c r="C17680" s="75"/>
      <c r="D17680" s="105"/>
      <c r="E17680" s="66"/>
      <c r="F17680" s="62"/>
      <c r="G17680" s="63"/>
      <c r="H17680" s="106"/>
      <c r="I17680" s="264"/>
    </row>
    <row r="17681" spans="1:9" hidden="1" x14ac:dyDescent="0.25">
      <c r="A17681" s="224"/>
      <c r="B17681" s="55"/>
      <c r="C17681" s="75"/>
      <c r="D17681" s="57"/>
      <c r="E17681" s="86"/>
      <c r="F17681" s="76"/>
      <c r="G17681" s="63"/>
      <c r="H17681" s="64"/>
      <c r="I17681" s="264"/>
    </row>
    <row r="17682" spans="1:9" hidden="1" x14ac:dyDescent="0.25">
      <c r="A17682" s="224"/>
      <c r="B17682" s="55"/>
      <c r="C17682" s="71"/>
      <c r="D17682" s="57"/>
      <c r="E17682" s="66"/>
      <c r="F17682" s="76"/>
      <c r="G17682" s="63"/>
      <c r="H17682" s="64"/>
      <c r="I17682" s="70"/>
    </row>
    <row r="17683" spans="1:9" hidden="1" x14ac:dyDescent="0.25">
      <c r="A17683" s="224"/>
      <c r="B17683" s="56"/>
      <c r="C17683" s="75"/>
      <c r="D17683" s="57"/>
      <c r="E17683" s="66"/>
      <c r="F17683" s="59"/>
      <c r="G17683" s="63"/>
      <c r="H17683" s="64"/>
      <c r="I17683" s="70"/>
    </row>
    <row r="17684" spans="1:9" hidden="1" x14ac:dyDescent="0.25">
      <c r="A17684" s="224"/>
      <c r="B17684" s="56"/>
      <c r="C17684" s="75"/>
      <c r="D17684" s="57"/>
      <c r="E17684" s="66"/>
      <c r="F17684" s="59"/>
      <c r="G17684" s="63"/>
      <c r="H17684" s="64"/>
      <c r="I17684" s="70"/>
    </row>
    <row r="17685" spans="1:9" hidden="1" x14ac:dyDescent="0.25">
      <c r="A17685" s="224"/>
      <c r="B17685" s="56"/>
      <c r="C17685" s="75"/>
      <c r="D17685" s="105"/>
      <c r="E17685" s="66"/>
      <c r="F17685" s="62"/>
      <c r="G17685" s="63"/>
      <c r="H17685" s="64"/>
      <c r="I17685" s="70"/>
    </row>
    <row r="17686" spans="1:9" hidden="1" x14ac:dyDescent="0.25">
      <c r="A17686" s="224"/>
      <c r="B17686" s="55"/>
      <c r="C17686" s="75"/>
      <c r="D17686" s="57"/>
      <c r="E17686" s="72"/>
      <c r="F17686" s="62"/>
      <c r="G17686" s="63"/>
      <c r="H17686" s="64"/>
      <c r="I17686" s="70"/>
    </row>
    <row r="17687" spans="1:9" hidden="1" x14ac:dyDescent="0.25">
      <c r="A17687" s="224"/>
      <c r="B17687" s="56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4"/>
      <c r="B17688" s="56"/>
      <c r="C17688" s="178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4"/>
      <c r="B17689" s="56"/>
      <c r="C17689" s="56"/>
      <c r="D17689" s="57"/>
      <c r="E17689" s="66"/>
      <c r="F17689" s="62"/>
      <c r="G17689" s="63"/>
      <c r="H17689" s="64"/>
      <c r="I17689" s="70"/>
    </row>
    <row r="17690" spans="1:9" hidden="1" x14ac:dyDescent="0.25">
      <c r="A17690" s="224"/>
      <c r="B17690" s="56"/>
      <c r="C17690" s="56"/>
      <c r="D17690" s="57"/>
      <c r="E17690" s="66"/>
      <c r="F17690" s="62"/>
      <c r="G17690" s="63"/>
      <c r="H17690" s="64"/>
      <c r="I17690" s="70"/>
    </row>
    <row r="17691" spans="1:9" hidden="1" x14ac:dyDescent="0.25">
      <c r="A17691" s="224"/>
      <c r="B17691" s="56"/>
      <c r="C17691" s="81"/>
      <c r="D17691" s="57"/>
      <c r="E17691" s="86"/>
      <c r="F17691" s="62"/>
      <c r="G17691" s="63"/>
      <c r="H17691" s="64"/>
      <c r="I17691" s="70"/>
    </row>
    <row r="17692" spans="1:9" hidden="1" x14ac:dyDescent="0.25">
      <c r="A17692" s="224"/>
      <c r="B17692" s="55"/>
      <c r="C17692" s="56"/>
      <c r="D17692" s="57"/>
      <c r="E17692" s="66"/>
      <c r="F17692" s="62"/>
      <c r="G17692" s="63"/>
      <c r="H17692" s="64"/>
      <c r="I17692" s="70"/>
    </row>
    <row r="17693" spans="1:9" hidden="1" x14ac:dyDescent="0.25">
      <c r="A17693" s="224"/>
      <c r="B17693" s="55"/>
      <c r="C17693" s="75"/>
      <c r="D17693" s="57"/>
      <c r="E17693" s="66"/>
      <c r="F17693" s="62"/>
      <c r="G17693" s="63"/>
      <c r="H17693" s="64"/>
      <c r="I17693" s="70"/>
    </row>
    <row r="17694" spans="1:9" hidden="1" x14ac:dyDescent="0.25">
      <c r="A17694" s="224"/>
      <c r="B17694" s="56"/>
      <c r="C17694" s="56"/>
      <c r="D17694" s="57"/>
      <c r="E17694" s="86"/>
      <c r="F17694" s="62"/>
      <c r="G17694" s="63"/>
      <c r="H17694" s="64"/>
      <c r="I17694" s="70"/>
    </row>
    <row r="17695" spans="1:9" hidden="1" x14ac:dyDescent="0.25">
      <c r="A17695" s="224"/>
      <c r="B17695" s="56"/>
      <c r="C17695" s="71"/>
      <c r="D17695" s="105"/>
      <c r="E17695" s="66"/>
      <c r="F17695" s="63"/>
      <c r="G17695" s="63"/>
      <c r="H17695" s="64"/>
      <c r="I17695" s="70"/>
    </row>
    <row r="17696" spans="1:9" hidden="1" x14ac:dyDescent="0.25">
      <c r="A17696" s="224"/>
      <c r="B17696" s="56"/>
      <c r="C17696" s="56"/>
      <c r="D17696" s="57"/>
      <c r="E17696" s="86"/>
      <c r="F17696" s="62"/>
      <c r="G17696" s="203"/>
      <c r="H17696" s="64"/>
      <c r="I17696" s="70"/>
    </row>
    <row r="17697" spans="1:9" hidden="1" x14ac:dyDescent="0.25">
      <c r="A17697" s="224"/>
      <c r="B17697" s="56"/>
      <c r="C17697" s="56"/>
      <c r="D17697" s="57"/>
      <c r="E17697" s="86"/>
      <c r="F17697" s="62"/>
      <c r="G17697" s="100"/>
      <c r="H17697" s="64"/>
      <c r="I17697" s="70"/>
    </row>
    <row r="17698" spans="1:9" hidden="1" x14ac:dyDescent="0.25">
      <c r="A17698" s="224"/>
      <c r="B17698" s="71"/>
      <c r="C17698" s="72"/>
      <c r="D17698" s="57"/>
      <c r="E17698" s="66"/>
      <c r="F17698" s="76"/>
      <c r="G17698" s="63"/>
      <c r="H17698" s="64"/>
      <c r="I17698" s="70"/>
    </row>
    <row r="17699" spans="1:9" hidden="1" x14ac:dyDescent="0.25">
      <c r="A17699" s="224"/>
      <c r="B17699" s="56"/>
      <c r="C17699" s="56"/>
      <c r="D17699" s="57"/>
      <c r="E17699" s="66"/>
      <c r="F17699" s="62"/>
      <c r="G17699" s="63"/>
      <c r="H17699" s="64"/>
      <c r="I17699" s="70"/>
    </row>
    <row r="17700" spans="1:9" hidden="1" x14ac:dyDescent="0.25">
      <c r="A17700" s="224"/>
      <c r="B17700" s="68"/>
      <c r="C17700" s="56"/>
      <c r="D17700" s="105"/>
      <c r="E17700" s="66"/>
      <c r="F17700" s="203"/>
      <c r="G17700" s="63"/>
      <c r="H17700" s="64"/>
      <c r="I17700" s="70"/>
    </row>
    <row r="17701" spans="1:9" hidden="1" x14ac:dyDescent="0.25">
      <c r="A17701" s="224"/>
      <c r="B17701" s="71"/>
      <c r="C17701" s="75"/>
      <c r="D17701" s="57"/>
      <c r="E17701" s="86"/>
      <c r="F17701" s="62"/>
      <c r="G17701" s="63"/>
      <c r="H17701" s="64"/>
      <c r="I17701" s="70"/>
    </row>
    <row r="17702" spans="1:9" hidden="1" x14ac:dyDescent="0.25">
      <c r="A17702" s="224"/>
      <c r="B17702" s="56"/>
      <c r="C17702" s="56"/>
      <c r="D17702" s="57"/>
      <c r="E17702" s="66"/>
      <c r="F17702" s="62"/>
      <c r="G17702" s="63"/>
      <c r="H17702" s="64"/>
      <c r="I17702" s="264"/>
    </row>
    <row r="17703" spans="1:9" hidden="1" x14ac:dyDescent="0.25">
      <c r="A17703" s="224"/>
      <c r="B17703" s="56"/>
      <c r="C17703" s="56"/>
      <c r="D17703" s="57"/>
      <c r="E17703" s="66"/>
      <c r="F17703" s="76"/>
      <c r="G17703" s="63"/>
      <c r="H17703" s="64"/>
      <c r="I17703" s="264"/>
    </row>
    <row r="17704" spans="1:9" hidden="1" x14ac:dyDescent="0.25">
      <c r="A17704" s="224"/>
      <c r="B17704" s="56"/>
      <c r="C17704" s="56"/>
      <c r="D17704" s="57"/>
      <c r="E17704" s="66"/>
      <c r="F17704" s="76"/>
      <c r="G17704" s="63"/>
      <c r="H17704" s="64"/>
      <c r="I17704" s="264"/>
    </row>
    <row r="17705" spans="1:9" hidden="1" x14ac:dyDescent="0.25">
      <c r="A17705" s="224"/>
      <c r="B17705" s="56"/>
      <c r="C17705" s="75"/>
      <c r="D17705" s="105"/>
      <c r="E17705" s="66"/>
      <c r="F17705" s="62"/>
      <c r="G17705" s="63"/>
      <c r="H17705" s="64"/>
      <c r="I17705" s="264"/>
    </row>
    <row r="17706" spans="1:9" hidden="1" x14ac:dyDescent="0.25">
      <c r="A17706" s="224"/>
      <c r="B17706" s="55"/>
      <c r="C17706" s="75"/>
      <c r="D17706" s="57"/>
      <c r="E17706" s="86"/>
      <c r="F17706" s="76"/>
      <c r="G17706" s="63"/>
      <c r="H17706" s="64"/>
      <c r="I17706" s="70"/>
    </row>
    <row r="17707" spans="1:9" hidden="1" x14ac:dyDescent="0.25">
      <c r="A17707" s="224"/>
      <c r="B17707" s="71"/>
      <c r="C17707" s="75"/>
      <c r="D17707" s="57"/>
      <c r="E17707" s="86"/>
      <c r="F17707" s="62"/>
      <c r="G17707" s="203"/>
      <c r="H17707" s="64"/>
      <c r="I17707" s="70"/>
    </row>
    <row r="17708" spans="1:9" hidden="1" x14ac:dyDescent="0.25">
      <c r="A17708" s="224"/>
      <c r="B17708" s="56"/>
      <c r="C17708" s="75"/>
      <c r="D17708" s="105"/>
      <c r="E17708" s="66"/>
      <c r="F17708" s="62"/>
      <c r="G17708" s="63"/>
      <c r="H17708" s="64"/>
      <c r="I17708" s="70"/>
    </row>
    <row r="17709" spans="1:9" hidden="1" x14ac:dyDescent="0.25">
      <c r="A17709" s="224"/>
      <c r="B17709" s="56"/>
      <c r="C17709" s="56"/>
      <c r="D17709" s="105"/>
      <c r="E17709" s="66"/>
      <c r="F17709" s="62"/>
      <c r="G17709" s="63"/>
      <c r="H17709" s="64"/>
      <c r="I17709" s="70"/>
    </row>
    <row r="17710" spans="1:9" hidden="1" x14ac:dyDescent="0.25">
      <c r="A17710" s="224"/>
      <c r="B17710" s="55"/>
      <c r="C17710" s="75"/>
      <c r="D17710" s="57"/>
      <c r="E17710" s="72"/>
      <c r="F17710" s="62"/>
      <c r="G17710" s="63"/>
      <c r="H17710" s="64"/>
      <c r="I17710" s="70"/>
    </row>
    <row r="17711" spans="1:9" hidden="1" x14ac:dyDescent="0.25">
      <c r="A17711" s="224"/>
      <c r="B17711" s="55"/>
      <c r="C17711" s="75"/>
      <c r="D17711" s="57"/>
      <c r="E17711" s="66"/>
      <c r="F17711" s="63"/>
      <c r="G17711" s="63"/>
      <c r="H17711" s="64"/>
      <c r="I17711" s="70"/>
    </row>
    <row r="17712" spans="1:9" hidden="1" x14ac:dyDescent="0.25">
      <c r="A17712" s="224"/>
      <c r="B17712" s="56"/>
      <c r="C17712" s="65"/>
      <c r="D17712" s="57"/>
      <c r="E17712" s="86"/>
      <c r="F17712" s="58"/>
      <c r="G17712" s="63"/>
      <c r="H17712" s="64"/>
      <c r="I17712" s="70"/>
    </row>
    <row r="17713" spans="1:9" hidden="1" x14ac:dyDescent="0.25">
      <c r="A17713" s="224"/>
      <c r="B17713" s="56"/>
      <c r="C17713" s="65"/>
      <c r="D17713" s="57"/>
      <c r="E17713" s="86"/>
      <c r="F17713" s="58"/>
      <c r="G17713" s="63"/>
      <c r="H17713" s="64"/>
      <c r="I17713" s="70"/>
    </row>
    <row r="17714" spans="1:9" hidden="1" x14ac:dyDescent="0.25">
      <c r="A17714" s="224"/>
      <c r="B17714" s="56"/>
      <c r="C17714" s="65"/>
      <c r="D17714" s="57"/>
      <c r="E17714" s="86"/>
      <c r="F17714" s="58"/>
      <c r="G17714" s="63"/>
      <c r="H17714" s="64"/>
      <c r="I17714" s="70"/>
    </row>
    <row r="17715" spans="1:9" hidden="1" x14ac:dyDescent="0.25">
      <c r="A17715" s="224"/>
      <c r="B17715" s="56"/>
      <c r="C17715" s="65"/>
      <c r="D17715" s="57"/>
      <c r="E17715" s="86"/>
      <c r="F17715" s="58"/>
      <c r="G17715" s="63"/>
      <c r="H17715" s="64"/>
      <c r="I17715" s="70"/>
    </row>
    <row r="17716" spans="1:9" hidden="1" x14ac:dyDescent="0.25">
      <c r="A17716" s="224"/>
      <c r="B17716" s="55"/>
      <c r="C17716" s="56"/>
      <c r="D17716" s="57"/>
      <c r="E17716" s="66"/>
      <c r="F17716" s="62"/>
      <c r="G17716" s="63"/>
      <c r="H17716" s="64"/>
      <c r="I17716" s="70"/>
    </row>
    <row r="17717" spans="1:9" hidden="1" x14ac:dyDescent="0.25">
      <c r="A17717" s="224"/>
      <c r="B17717" s="56"/>
      <c r="C17717" s="178"/>
      <c r="D17717" s="57"/>
      <c r="E17717" s="66"/>
      <c r="F17717" s="62"/>
      <c r="G17717" s="63"/>
      <c r="H17717" s="64"/>
      <c r="I17717" s="70"/>
    </row>
    <row r="17718" spans="1:9" hidden="1" x14ac:dyDescent="0.25">
      <c r="A17718" s="224"/>
      <c r="B17718" s="56"/>
      <c r="C17718" s="56"/>
      <c r="D17718" s="57"/>
      <c r="E17718" s="86"/>
      <c r="F17718" s="62"/>
      <c r="G17718" s="63"/>
      <c r="H17718" s="64"/>
      <c r="I17718" s="70"/>
    </row>
    <row r="17719" spans="1:9" hidden="1" x14ac:dyDescent="0.25">
      <c r="A17719" s="224"/>
      <c r="B17719" s="56"/>
      <c r="C17719" s="75"/>
      <c r="D17719" s="105"/>
      <c r="E17719" s="66"/>
      <c r="F17719" s="63"/>
      <c r="G17719" s="63"/>
      <c r="H17719" s="64"/>
      <c r="I17719" s="70"/>
    </row>
    <row r="17720" spans="1:9" hidden="1" x14ac:dyDescent="0.25">
      <c r="A17720" s="224"/>
      <c r="B17720" s="56"/>
      <c r="C17720" s="56"/>
      <c r="D17720" s="57"/>
      <c r="E17720" s="86"/>
      <c r="F17720" s="62"/>
      <c r="G17720" s="203"/>
      <c r="H17720" s="64"/>
      <c r="I17720" s="70"/>
    </row>
    <row r="17721" spans="1:9" hidden="1" x14ac:dyDescent="0.25">
      <c r="A17721" s="224"/>
      <c r="B17721" s="55"/>
      <c r="C17721" s="75"/>
      <c r="D17721" s="57"/>
      <c r="E17721" s="86"/>
      <c r="F17721" s="62"/>
      <c r="G17721" s="100"/>
      <c r="H17721" s="64"/>
      <c r="I17721" s="70"/>
    </row>
    <row r="17722" spans="1:9" hidden="1" x14ac:dyDescent="0.25">
      <c r="A17722" s="224"/>
      <c r="B17722" s="60"/>
      <c r="C17722" s="151"/>
      <c r="D17722" s="57"/>
      <c r="E17722" s="66"/>
      <c r="F17722" s="76"/>
      <c r="G17722" s="63"/>
      <c r="H17722" s="64"/>
      <c r="I17722" s="70"/>
    </row>
    <row r="17723" spans="1:9" hidden="1" x14ac:dyDescent="0.25">
      <c r="A17723" s="224"/>
      <c r="B17723" s="56"/>
      <c r="C17723" s="71"/>
      <c r="D17723" s="57"/>
      <c r="E17723" s="66"/>
      <c r="F17723" s="62"/>
      <c r="G17723" s="63"/>
      <c r="H17723" s="64"/>
      <c r="I17723" s="70"/>
    </row>
    <row r="17724" spans="1:9" hidden="1" x14ac:dyDescent="0.25">
      <c r="A17724" s="224"/>
      <c r="B17724" s="56"/>
      <c r="C17724" s="71"/>
      <c r="D17724" s="57"/>
      <c r="E17724" s="66"/>
      <c r="F17724" s="63"/>
      <c r="G17724" s="63"/>
      <c r="H17724" s="64"/>
      <c r="I17724" s="70"/>
    </row>
    <row r="17725" spans="1:9" hidden="1" x14ac:dyDescent="0.25">
      <c r="A17725" s="224"/>
      <c r="B17725" s="56"/>
      <c r="C17725" s="56"/>
      <c r="D17725" s="57"/>
      <c r="E17725" s="86"/>
      <c r="F17725" s="62"/>
      <c r="G17725" s="100"/>
      <c r="H17725" s="64"/>
      <c r="I17725" s="70"/>
    </row>
    <row r="17726" spans="1:9" hidden="1" x14ac:dyDescent="0.25">
      <c r="A17726" s="224"/>
      <c r="B17726" s="56"/>
      <c r="C17726" s="56"/>
      <c r="D17726" s="56"/>
      <c r="E17726" s="72"/>
      <c r="F17726" s="58"/>
      <c r="G17726" s="63"/>
      <c r="H17726" s="64"/>
      <c r="I17726" s="70"/>
    </row>
    <row r="17727" spans="1:9" hidden="1" x14ac:dyDescent="0.25">
      <c r="A17727" s="224"/>
      <c r="B17727" s="68"/>
      <c r="C17727" s="72"/>
      <c r="D17727" s="105"/>
      <c r="E17727" s="72"/>
      <c r="F17727" s="63"/>
      <c r="G17727" s="63"/>
      <c r="H17727" s="64"/>
      <c r="I17727" s="70"/>
    </row>
    <row r="17728" spans="1:9" hidden="1" x14ac:dyDescent="0.25">
      <c r="A17728" s="224"/>
      <c r="B17728" s="68"/>
      <c r="C17728" s="56"/>
      <c r="D17728" s="57"/>
      <c r="E17728" s="66"/>
      <c r="F17728" s="63"/>
      <c r="G17728" s="63"/>
      <c r="H17728" s="64"/>
      <c r="I17728" s="70"/>
    </row>
    <row r="17729" spans="1:9" hidden="1" x14ac:dyDescent="0.25">
      <c r="A17729" s="224"/>
      <c r="B17729" s="56"/>
      <c r="C17729" s="56"/>
      <c r="D17729" s="57"/>
      <c r="E17729" s="72"/>
      <c r="F17729" s="76"/>
      <c r="G17729" s="63"/>
      <c r="H17729" s="64"/>
      <c r="I17729" s="70"/>
    </row>
    <row r="17730" spans="1:9" hidden="1" x14ac:dyDescent="0.25">
      <c r="A17730" s="224"/>
      <c r="B17730" s="68"/>
      <c r="C17730" s="56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4"/>
      <c r="B17731" s="68"/>
      <c r="C17731" s="56"/>
      <c r="D17731" s="57"/>
      <c r="E17731" s="86"/>
      <c r="F17731" s="62"/>
      <c r="G17731" s="100"/>
      <c r="H17731" s="64"/>
      <c r="I17731" s="70"/>
    </row>
    <row r="17732" spans="1:9" hidden="1" x14ac:dyDescent="0.25">
      <c r="A17732" s="224"/>
      <c r="B17732" s="56"/>
      <c r="C17732" s="178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4"/>
      <c r="B17733" s="56"/>
      <c r="C17733" s="56"/>
      <c r="D17733" s="57"/>
      <c r="E17733" s="86"/>
      <c r="F17733" s="62"/>
      <c r="G17733" s="63"/>
      <c r="H17733" s="106"/>
      <c r="I17733" s="70"/>
    </row>
    <row r="17734" spans="1:9" hidden="1" x14ac:dyDescent="0.25">
      <c r="A17734" s="224"/>
      <c r="B17734" s="56"/>
      <c r="C17734" s="56"/>
      <c r="D17734" s="57"/>
      <c r="E17734" s="546"/>
      <c r="F17734" s="62"/>
      <c r="G17734" s="63"/>
      <c r="H17734" s="106"/>
      <c r="I17734" s="70"/>
    </row>
    <row r="17735" spans="1:9" hidden="1" x14ac:dyDescent="0.25">
      <c r="A17735" s="224"/>
      <c r="B17735" s="56"/>
      <c r="C17735" s="56"/>
      <c r="D17735" s="57"/>
      <c r="E17735" s="66"/>
      <c r="F17735" s="76"/>
      <c r="G17735" s="63"/>
      <c r="H17735" s="106"/>
      <c r="I17735" s="70"/>
    </row>
    <row r="17736" spans="1:9" hidden="1" x14ac:dyDescent="0.25">
      <c r="A17736" s="224"/>
      <c r="B17736" s="56"/>
      <c r="C17736" s="56"/>
      <c r="D17736" s="57"/>
      <c r="E17736" s="86"/>
      <c r="F17736" s="62"/>
      <c r="G17736" s="63"/>
      <c r="H17736" s="106"/>
      <c r="I17736" s="70"/>
    </row>
    <row r="17737" spans="1:9" hidden="1" x14ac:dyDescent="0.25">
      <c r="A17737" s="224"/>
      <c r="B17737" s="55"/>
      <c r="C17737" s="75"/>
      <c r="D17737" s="57"/>
      <c r="E17737" s="66"/>
      <c r="F17737" s="62"/>
      <c r="G17737" s="63"/>
      <c r="H17737" s="272"/>
      <c r="I17737" s="70"/>
    </row>
    <row r="17738" spans="1:9" hidden="1" x14ac:dyDescent="0.25">
      <c r="A17738" s="224"/>
      <c r="B17738" s="56"/>
      <c r="C17738" s="71"/>
      <c r="D17738" s="57"/>
      <c r="E17738" s="86"/>
      <c r="F17738" s="62"/>
      <c r="G17738" s="63"/>
      <c r="H17738" s="272"/>
      <c r="I17738" s="70"/>
    </row>
    <row r="17739" spans="1:9" hidden="1" x14ac:dyDescent="0.25">
      <c r="A17739" s="224"/>
      <c r="B17739" s="55"/>
      <c r="C17739" s="56"/>
      <c r="D17739" s="57"/>
      <c r="E17739" s="66"/>
      <c r="F17739" s="63"/>
      <c r="G17739" s="63"/>
      <c r="H17739" s="64"/>
      <c r="I17739" s="70"/>
    </row>
    <row r="17740" spans="1:9" hidden="1" x14ac:dyDescent="0.25">
      <c r="A17740" s="224"/>
      <c r="B17740" s="56"/>
      <c r="C17740" s="56"/>
      <c r="D17740" s="57"/>
      <c r="E17740" s="546"/>
      <c r="F17740" s="62"/>
      <c r="G17740" s="63"/>
      <c r="H17740" s="272"/>
      <c r="I17740" s="70"/>
    </row>
    <row r="17741" spans="1:9" hidden="1" x14ac:dyDescent="0.25">
      <c r="A17741" s="224"/>
      <c r="B17741" s="68"/>
      <c r="C17741" s="56"/>
      <c r="D17741" s="57"/>
      <c r="E17741" s="66"/>
      <c r="F17741" s="62"/>
      <c r="G17741" s="63"/>
      <c r="H17741" s="272"/>
      <c r="I17741" s="70"/>
    </row>
    <row r="17742" spans="1:9" hidden="1" x14ac:dyDescent="0.25">
      <c r="A17742" s="224"/>
      <c r="B17742" s="56"/>
      <c r="C17742" s="56"/>
      <c r="D17742" s="57"/>
      <c r="E17742" s="86"/>
      <c r="F17742" s="62"/>
      <c r="G17742" s="63"/>
      <c r="H17742" s="106"/>
      <c r="I17742" s="70"/>
    </row>
    <row r="17743" spans="1:9" hidden="1" x14ac:dyDescent="0.25">
      <c r="A17743" s="224"/>
      <c r="B17743" s="60"/>
      <c r="C17743" s="151"/>
      <c r="D17743" s="57"/>
      <c r="E17743" s="66"/>
      <c r="F17743" s="76"/>
      <c r="G17743" s="63"/>
      <c r="H17743" s="106"/>
      <c r="I17743" s="70"/>
    </row>
    <row r="17744" spans="1:9" hidden="1" x14ac:dyDescent="0.25">
      <c r="A17744" s="224"/>
      <c r="B17744" s="56"/>
      <c r="C17744" s="56"/>
      <c r="D17744" s="57"/>
      <c r="E17744" s="66"/>
      <c r="F17744" s="63"/>
      <c r="G17744" s="63"/>
      <c r="H17744" s="106"/>
      <c r="I17744" s="70"/>
    </row>
    <row r="17745" spans="1:9" hidden="1" x14ac:dyDescent="0.25">
      <c r="A17745" s="224"/>
      <c r="B17745" s="56"/>
      <c r="C17745" s="56"/>
      <c r="D17745" s="57"/>
      <c r="E17745" s="546"/>
      <c r="F17745" s="62"/>
      <c r="G17745" s="63"/>
      <c r="H17745" s="106"/>
      <c r="I17745" s="56"/>
    </row>
    <row r="17746" spans="1:9" hidden="1" x14ac:dyDescent="0.25">
      <c r="A17746" s="224"/>
      <c r="B17746" s="56"/>
      <c r="C17746" s="56"/>
      <c r="D17746" s="57"/>
      <c r="E17746" s="66"/>
      <c r="F17746" s="76"/>
      <c r="G17746" s="63"/>
      <c r="H17746" s="106"/>
      <c r="I17746" s="56"/>
    </row>
    <row r="17747" spans="1:9" hidden="1" x14ac:dyDescent="0.25">
      <c r="A17747" s="224"/>
      <c r="B17747" s="56"/>
      <c r="C17747" s="56"/>
      <c r="D17747" s="57"/>
      <c r="E17747" s="66"/>
      <c r="F17747" s="76"/>
      <c r="G17747" s="63"/>
      <c r="H17747" s="64"/>
      <c r="I17747" s="56"/>
    </row>
    <row r="17748" spans="1:9" hidden="1" x14ac:dyDescent="0.25">
      <c r="A17748" s="224"/>
      <c r="B17748" s="68"/>
      <c r="C17748" s="56"/>
      <c r="D17748" s="57"/>
      <c r="E17748" s="86"/>
      <c r="F17748" s="62"/>
      <c r="G17748" s="63"/>
      <c r="H17748" s="64"/>
      <c r="I17748" s="70"/>
    </row>
    <row r="17749" spans="1:9" hidden="1" x14ac:dyDescent="0.25">
      <c r="A17749" s="224"/>
      <c r="B17749" s="71"/>
      <c r="C17749" s="56"/>
      <c r="D17749" s="57"/>
      <c r="E17749" s="66"/>
      <c r="F17749" s="63"/>
      <c r="G17749" s="63"/>
      <c r="H17749" s="64"/>
      <c r="I17749" s="264"/>
    </row>
    <row r="17750" spans="1:9" hidden="1" x14ac:dyDescent="0.25">
      <c r="A17750" s="224"/>
      <c r="B17750" s="56"/>
      <c r="C17750" s="56"/>
      <c r="D17750" s="57"/>
      <c r="E17750" s="546"/>
      <c r="F17750" s="62"/>
      <c r="G17750" s="63"/>
      <c r="H17750" s="64"/>
      <c r="I17750" s="264"/>
    </row>
    <row r="17751" spans="1:9" hidden="1" x14ac:dyDescent="0.25">
      <c r="A17751" s="224"/>
      <c r="B17751" s="55"/>
      <c r="C17751" s="75"/>
      <c r="D17751" s="57"/>
      <c r="E17751" s="86"/>
      <c r="F17751" s="62"/>
      <c r="G17751" s="63"/>
      <c r="H17751" s="64"/>
      <c r="I17751" s="264"/>
    </row>
    <row r="17752" spans="1:9" hidden="1" x14ac:dyDescent="0.25">
      <c r="A17752" s="224"/>
      <c r="B17752" s="56"/>
      <c r="C17752" s="75"/>
      <c r="D17752" s="56"/>
      <c r="E17752" s="72"/>
      <c r="F17752" s="58"/>
      <c r="G17752" s="63"/>
      <c r="H17752" s="64"/>
      <c r="I17752" s="264"/>
    </row>
    <row r="17753" spans="1:9" hidden="1" x14ac:dyDescent="0.25">
      <c r="A17753" s="224"/>
      <c r="B17753" s="56"/>
      <c r="C17753" s="56"/>
      <c r="D17753" s="57"/>
      <c r="E17753" s="66"/>
      <c r="F17753" s="59"/>
      <c r="G17753" s="63"/>
      <c r="H17753" s="64"/>
      <c r="I17753" s="70"/>
    </row>
    <row r="17754" spans="1:9" hidden="1" x14ac:dyDescent="0.25">
      <c r="A17754" s="224"/>
      <c r="B17754" s="68"/>
      <c r="C17754" s="56"/>
      <c r="D17754" s="57"/>
      <c r="E17754" s="86"/>
      <c r="F17754" s="207"/>
      <c r="G17754" s="203"/>
      <c r="H17754" s="64"/>
      <c r="I17754" s="70"/>
    </row>
    <row r="17755" spans="1:9" hidden="1" x14ac:dyDescent="0.25">
      <c r="A17755" s="224"/>
      <c r="B17755" s="56"/>
      <c r="C17755" s="75"/>
      <c r="D17755" s="105"/>
      <c r="E17755" s="72"/>
      <c r="F17755" s="63"/>
      <c r="G17755" s="63"/>
      <c r="H17755" s="64"/>
      <c r="I17755" s="70"/>
    </row>
    <row r="17756" spans="1:9" hidden="1" x14ac:dyDescent="0.25">
      <c r="A17756" s="224"/>
      <c r="B17756" s="71"/>
      <c r="C17756" s="75"/>
      <c r="D17756" s="57"/>
      <c r="E17756" s="66"/>
      <c r="F17756" s="76"/>
      <c r="G17756" s="63"/>
      <c r="H17756" s="64"/>
      <c r="I17756" s="70"/>
    </row>
    <row r="17757" spans="1:9" hidden="1" x14ac:dyDescent="0.25">
      <c r="A17757" s="224"/>
      <c r="B17757" s="55"/>
      <c r="C17757" s="75"/>
      <c r="D17757" s="57"/>
      <c r="E17757" s="66"/>
      <c r="F17757" s="62"/>
      <c r="G17757" s="63"/>
      <c r="H17757" s="64"/>
      <c r="I17757" s="70"/>
    </row>
    <row r="17758" spans="1:9" hidden="1" x14ac:dyDescent="0.25">
      <c r="A17758" s="224"/>
      <c r="B17758" s="55"/>
      <c r="C17758" s="75"/>
      <c r="D17758" s="57"/>
      <c r="E17758" s="86"/>
      <c r="F17758" s="62"/>
      <c r="G17758" s="63"/>
      <c r="H17758" s="64"/>
      <c r="I17758" s="70"/>
    </row>
    <row r="17759" spans="1:9" hidden="1" x14ac:dyDescent="0.25">
      <c r="A17759" s="224"/>
      <c r="B17759" s="56"/>
      <c r="C17759" s="71"/>
      <c r="D17759" s="57"/>
      <c r="E17759" s="66"/>
      <c r="F17759" s="62"/>
      <c r="G17759" s="63"/>
      <c r="H17759" s="64"/>
      <c r="I17759" s="70"/>
    </row>
    <row r="17760" spans="1:9" hidden="1" x14ac:dyDescent="0.25">
      <c r="A17760" s="224"/>
      <c r="B17760" s="56"/>
      <c r="C17760" s="55"/>
      <c r="D17760" s="57"/>
      <c r="E17760" s="86"/>
      <c r="F17760" s="63"/>
      <c r="G17760" s="63"/>
      <c r="H17760" s="64"/>
      <c r="I17760" s="70"/>
    </row>
    <row r="17761" spans="1:9" hidden="1" x14ac:dyDescent="0.25">
      <c r="A17761" s="224"/>
      <c r="B17761" s="55"/>
      <c r="C17761" s="75"/>
      <c r="D17761" s="57"/>
      <c r="E17761" s="86"/>
      <c r="F17761" s="62"/>
      <c r="G17761" s="63"/>
      <c r="H17761" s="64"/>
      <c r="I17761" s="70"/>
    </row>
    <row r="17762" spans="1:9" hidden="1" x14ac:dyDescent="0.25">
      <c r="A17762" s="224"/>
      <c r="B17762" s="56"/>
      <c r="C17762" s="71"/>
      <c r="D17762" s="57"/>
      <c r="E17762" s="66"/>
      <c r="F17762" s="62"/>
      <c r="G17762" s="63"/>
      <c r="H17762" s="64"/>
      <c r="I17762" s="70"/>
    </row>
    <row r="17763" spans="1:9" hidden="1" x14ac:dyDescent="0.25">
      <c r="A17763" s="224"/>
      <c r="B17763" s="56"/>
      <c r="C17763" s="55"/>
      <c r="D17763" s="57"/>
      <c r="E17763" s="86"/>
      <c r="F17763" s="63"/>
      <c r="G17763" s="63"/>
      <c r="H17763" s="64"/>
      <c r="I17763" s="70"/>
    </row>
    <row r="17764" spans="1:9" hidden="1" x14ac:dyDescent="0.25">
      <c r="A17764" s="224"/>
      <c r="B17764" s="56"/>
      <c r="C17764" s="56"/>
      <c r="D17764" s="57"/>
      <c r="E17764" s="86"/>
      <c r="F17764" s="62"/>
      <c r="G17764" s="203"/>
      <c r="H17764" s="64"/>
      <c r="I17764" s="70"/>
    </row>
    <row r="17765" spans="1:9" hidden="1" x14ac:dyDescent="0.25">
      <c r="A17765" s="224"/>
      <c r="B17765" s="55"/>
      <c r="C17765" s="75"/>
      <c r="D17765" s="57"/>
      <c r="E17765" s="72"/>
      <c r="F17765" s="62"/>
      <c r="G17765" s="63"/>
      <c r="H17765" s="64"/>
      <c r="I17765" s="70"/>
    </row>
    <row r="17766" spans="1:9" hidden="1" x14ac:dyDescent="0.25">
      <c r="A17766" s="224"/>
      <c r="B17766" s="68"/>
      <c r="C17766" s="75"/>
      <c r="D17766" s="57"/>
      <c r="E17766" s="72"/>
      <c r="F17766" s="76"/>
      <c r="G17766" s="63"/>
      <c r="H17766" s="64"/>
      <c r="I17766" s="70"/>
    </row>
    <row r="17767" spans="1:9" hidden="1" x14ac:dyDescent="0.25">
      <c r="A17767" s="224"/>
      <c r="B17767" s="68"/>
      <c r="C17767" s="75"/>
      <c r="D17767" s="57"/>
      <c r="E17767" s="66"/>
      <c r="F17767" s="62"/>
      <c r="G17767" s="63"/>
      <c r="H17767" s="64"/>
      <c r="I17767" s="70"/>
    </row>
    <row r="17768" spans="1:9" hidden="1" x14ac:dyDescent="0.25">
      <c r="A17768" s="224"/>
      <c r="B17768" s="60"/>
      <c r="C17768" s="71"/>
      <c r="D17768" s="57"/>
      <c r="E17768" s="66"/>
      <c r="F17768" s="63"/>
      <c r="G17768" s="100"/>
      <c r="H17768" s="64"/>
      <c r="I17768" s="70"/>
    </row>
    <row r="17769" spans="1:9" hidden="1" x14ac:dyDescent="0.25">
      <c r="A17769" s="224"/>
      <c r="B17769" s="56"/>
      <c r="C17769" s="75"/>
      <c r="D17769" s="56"/>
      <c r="E17769" s="72"/>
      <c r="F17769" s="58"/>
      <c r="G17769" s="63"/>
      <c r="H17769" s="64"/>
      <c r="I17769" s="70"/>
    </row>
    <row r="17770" spans="1:9" hidden="1" x14ac:dyDescent="0.25">
      <c r="A17770" s="224"/>
      <c r="B17770" s="56"/>
      <c r="C17770" s="75"/>
      <c r="D17770" s="105"/>
      <c r="E17770" s="72"/>
      <c r="F17770" s="63"/>
      <c r="G17770" s="63"/>
      <c r="H17770" s="64"/>
      <c r="I17770" s="70"/>
    </row>
    <row r="17771" spans="1:9" hidden="1" x14ac:dyDescent="0.25">
      <c r="A17771" s="224"/>
      <c r="B17771" s="55"/>
      <c r="C17771" s="75"/>
      <c r="D17771" s="57"/>
      <c r="E17771" s="72"/>
      <c r="F17771" s="62"/>
      <c r="G17771" s="63"/>
      <c r="H17771" s="64"/>
      <c r="I17771" s="70"/>
    </row>
    <row r="17772" spans="1:9" hidden="1" x14ac:dyDescent="0.25">
      <c r="A17772" s="224"/>
      <c r="B17772" s="249"/>
      <c r="C17772" s="75"/>
      <c r="D17772" s="57"/>
      <c r="E17772" s="72"/>
      <c r="F17772" s="76"/>
      <c r="G17772" s="63"/>
      <c r="H17772" s="64"/>
      <c r="I17772" s="70"/>
    </row>
    <row r="17773" spans="1:9" hidden="1" x14ac:dyDescent="0.25">
      <c r="A17773" s="224"/>
      <c r="B17773" s="68"/>
      <c r="C17773" s="75"/>
      <c r="D17773" s="57"/>
      <c r="E17773" s="66"/>
      <c r="F17773" s="62"/>
      <c r="G17773" s="63"/>
      <c r="H17773" s="64"/>
      <c r="I17773" s="70"/>
    </row>
    <row r="17774" spans="1:9" hidden="1" x14ac:dyDescent="0.25">
      <c r="A17774" s="224"/>
      <c r="B17774" s="56"/>
      <c r="C17774" s="75"/>
      <c r="D17774" s="57"/>
      <c r="E17774" s="86"/>
      <c r="F17774" s="62"/>
      <c r="G17774" s="63"/>
      <c r="H17774" s="64"/>
      <c r="I17774" s="70"/>
    </row>
    <row r="17775" spans="1:9" hidden="1" x14ac:dyDescent="0.25">
      <c r="A17775" s="224"/>
      <c r="B17775" s="56"/>
      <c r="C17775" s="75"/>
      <c r="D17775" s="57"/>
      <c r="E17775" s="86"/>
      <c r="F17775" s="62"/>
      <c r="G17775" s="63"/>
      <c r="H17775" s="64"/>
      <c r="I17775" s="70"/>
    </row>
    <row r="17776" spans="1:9" hidden="1" x14ac:dyDescent="0.25">
      <c r="A17776" s="224"/>
      <c r="B17776" s="56"/>
      <c r="C17776" s="56"/>
      <c r="D17776" s="105"/>
      <c r="E17776" s="66"/>
      <c r="F17776" s="203"/>
      <c r="G17776" s="63"/>
      <c r="H17776" s="106"/>
      <c r="I17776" s="70"/>
    </row>
    <row r="17777" spans="1:9" hidden="1" x14ac:dyDescent="0.25">
      <c r="A17777" s="224"/>
      <c r="B17777" s="56"/>
      <c r="C17777" s="56"/>
      <c r="D17777" s="57"/>
      <c r="E17777" s="66"/>
      <c r="F17777" s="76"/>
      <c r="G17777" s="63"/>
      <c r="H17777" s="64"/>
      <c r="I17777" s="70"/>
    </row>
    <row r="17778" spans="1:9" hidden="1" x14ac:dyDescent="0.25">
      <c r="A17778" s="224"/>
      <c r="B17778" s="55"/>
      <c r="C17778" s="75"/>
      <c r="D17778" s="57"/>
      <c r="E17778" s="86"/>
      <c r="F17778" s="62"/>
      <c r="G17778" s="63"/>
      <c r="H17778" s="64"/>
      <c r="I17778" s="264"/>
    </row>
    <row r="17779" spans="1:9" hidden="1" x14ac:dyDescent="0.25">
      <c r="A17779" s="224"/>
      <c r="B17779" s="55"/>
      <c r="C17779" s="75"/>
      <c r="D17779" s="57"/>
      <c r="E17779" s="86"/>
      <c r="F17779" s="62"/>
      <c r="G17779" s="63"/>
      <c r="H17779" s="64"/>
      <c r="I17779" s="70"/>
    </row>
    <row r="17780" spans="1:9" hidden="1" x14ac:dyDescent="0.25">
      <c r="A17780" s="224"/>
      <c r="B17780" s="56"/>
      <c r="C17780" s="75"/>
      <c r="D17780" s="56"/>
      <c r="E17780" s="72"/>
      <c r="F17780" s="58"/>
      <c r="G17780" s="63"/>
      <c r="H17780" s="64"/>
      <c r="I17780" s="70"/>
    </row>
    <row r="17781" spans="1:9" hidden="1" x14ac:dyDescent="0.25">
      <c r="A17781" s="224"/>
      <c r="B17781" s="55"/>
      <c r="C17781" s="75"/>
      <c r="D17781" s="57"/>
      <c r="E17781" s="86"/>
      <c r="F17781" s="62"/>
      <c r="G17781" s="63"/>
      <c r="H17781" s="64"/>
      <c r="I17781" s="70"/>
    </row>
    <row r="17782" spans="1:9" hidden="1" x14ac:dyDescent="0.25">
      <c r="A17782" s="224"/>
      <c r="B17782" s="56"/>
      <c r="C17782" s="56"/>
      <c r="D17782" s="57"/>
      <c r="E17782" s="66"/>
      <c r="F17782" s="62"/>
      <c r="G17782" s="63"/>
      <c r="H17782" s="64"/>
      <c r="I17782" s="70"/>
    </row>
    <row r="17783" spans="1:9" hidden="1" x14ac:dyDescent="0.25">
      <c r="A17783" s="224"/>
      <c r="B17783" s="55"/>
      <c r="C17783" s="75"/>
      <c r="D17783" s="57"/>
      <c r="E17783" s="86"/>
      <c r="F17783" s="62"/>
      <c r="G17783" s="63"/>
      <c r="H17783" s="64"/>
      <c r="I17783" s="70"/>
    </row>
    <row r="17784" spans="1:9" hidden="1" x14ac:dyDescent="0.25">
      <c r="A17784" s="224"/>
      <c r="B17784" s="56"/>
      <c r="C17784" s="56"/>
      <c r="D17784" s="57"/>
      <c r="E17784" s="546"/>
      <c r="F17784" s="62"/>
      <c r="G17784" s="63"/>
      <c r="H17784" s="64"/>
      <c r="I17784" s="70"/>
    </row>
    <row r="17785" spans="1:9" hidden="1" x14ac:dyDescent="0.25">
      <c r="A17785" s="224"/>
      <c r="B17785" s="71"/>
      <c r="C17785" s="75"/>
      <c r="D17785" s="57"/>
      <c r="E17785" s="86"/>
      <c r="F17785" s="62"/>
      <c r="G17785" s="203"/>
      <c r="H17785" s="64"/>
      <c r="I17785" s="70"/>
    </row>
    <row r="17786" spans="1:9" hidden="1" x14ac:dyDescent="0.25">
      <c r="A17786" s="224"/>
      <c r="B17786" s="56"/>
      <c r="C17786" s="56"/>
      <c r="D17786" s="57"/>
      <c r="E17786" s="66"/>
      <c r="F17786" s="76"/>
      <c r="G17786" s="63"/>
      <c r="H17786" s="64"/>
      <c r="I17786" s="70"/>
    </row>
    <row r="17787" spans="1:9" hidden="1" x14ac:dyDescent="0.25">
      <c r="A17787" s="224"/>
      <c r="B17787" s="56"/>
      <c r="C17787" s="71"/>
      <c r="D17787" s="57"/>
      <c r="E17787" s="66"/>
      <c r="F17787" s="62"/>
      <c r="G17787" s="63"/>
      <c r="H17787" s="64"/>
      <c r="I17787" s="70"/>
    </row>
    <row r="17788" spans="1:9" hidden="1" x14ac:dyDescent="0.25">
      <c r="A17788" s="224"/>
      <c r="B17788" s="56"/>
      <c r="C17788" s="56"/>
      <c r="D17788" s="57"/>
      <c r="E17788" s="86"/>
      <c r="F17788" s="63"/>
      <c r="G17788" s="63"/>
      <c r="H17788" s="64"/>
      <c r="I17788" s="70"/>
    </row>
    <row r="17789" spans="1:9" hidden="1" x14ac:dyDescent="0.25">
      <c r="A17789" s="224"/>
      <c r="B17789" s="68"/>
      <c r="C17789" s="56"/>
      <c r="D17789" s="57"/>
      <c r="E17789" s="86"/>
      <c r="F17789" s="62"/>
      <c r="G17789" s="203"/>
      <c r="H17789" s="64"/>
      <c r="I17789" s="70"/>
    </row>
    <row r="17790" spans="1:9" hidden="1" x14ac:dyDescent="0.25">
      <c r="A17790" s="224"/>
      <c r="B17790" s="65"/>
      <c r="C17790" s="56"/>
      <c r="D17790" s="57"/>
      <c r="E17790" s="72"/>
      <c r="F17790" s="62"/>
      <c r="G17790" s="63"/>
      <c r="H17790" s="64"/>
      <c r="I17790" s="70"/>
    </row>
    <row r="17791" spans="1:9" hidden="1" x14ac:dyDescent="0.25">
      <c r="A17791" s="224"/>
      <c r="B17791" s="56"/>
      <c r="C17791" s="56"/>
      <c r="D17791" s="57"/>
      <c r="E17791" s="72"/>
      <c r="F17791" s="76"/>
      <c r="G17791" s="63"/>
      <c r="H17791" s="64"/>
      <c r="I17791" s="70"/>
    </row>
    <row r="17792" spans="1:9" hidden="1" x14ac:dyDescent="0.25">
      <c r="A17792" s="224"/>
      <c r="B17792" s="56"/>
      <c r="C17792" s="56"/>
      <c r="D17792" s="57"/>
      <c r="E17792" s="66"/>
      <c r="F17792" s="62"/>
      <c r="G17792" s="63"/>
      <c r="H17792" s="64"/>
      <c r="I17792" s="70"/>
    </row>
    <row r="17793" spans="1:9" hidden="1" x14ac:dyDescent="0.25">
      <c r="A17793" s="224"/>
      <c r="B17793" s="68"/>
      <c r="C17793" s="75"/>
      <c r="D17793" s="57"/>
      <c r="E17793" s="72"/>
      <c r="F17793" s="76"/>
      <c r="G17793" s="63"/>
      <c r="H17793" s="64"/>
      <c r="I17793" s="70"/>
    </row>
    <row r="17794" spans="1:9" hidden="1" x14ac:dyDescent="0.25">
      <c r="A17794" s="224"/>
      <c r="B17794" s="68"/>
      <c r="C17794" s="75"/>
      <c r="D17794" s="57"/>
      <c r="E17794" s="66"/>
      <c r="F17794" s="62"/>
      <c r="G17794" s="63"/>
      <c r="H17794" s="64"/>
      <c r="I17794" s="70"/>
    </row>
    <row r="17795" spans="1:9" hidden="1" x14ac:dyDescent="0.25">
      <c r="A17795" s="224"/>
      <c r="B17795" s="56"/>
      <c r="C17795" s="75"/>
      <c r="D17795" s="56"/>
      <c r="E17795" s="72"/>
      <c r="F17795" s="58"/>
      <c r="G17795" s="63"/>
      <c r="H17795" s="64"/>
      <c r="I17795" s="70"/>
    </row>
    <row r="17796" spans="1:9" hidden="1" x14ac:dyDescent="0.25">
      <c r="A17796" s="224"/>
      <c r="B17796" s="56"/>
      <c r="C17796" s="56"/>
      <c r="D17796" s="57"/>
      <c r="E17796" s="66"/>
      <c r="F17796" s="76"/>
      <c r="G17796" s="63"/>
      <c r="H17796" s="64"/>
      <c r="I17796" s="70"/>
    </row>
    <row r="17797" spans="1:9" hidden="1" x14ac:dyDescent="0.25">
      <c r="A17797" s="224"/>
      <c r="B17797" s="60"/>
      <c r="C17797" s="71"/>
      <c r="D17797" s="57"/>
      <c r="E17797" s="66"/>
      <c r="F17797" s="63"/>
      <c r="G17797" s="63"/>
      <c r="H17797" s="64"/>
      <c r="I17797" s="70"/>
    </row>
    <row r="17798" spans="1:9" hidden="1" x14ac:dyDescent="0.25">
      <c r="A17798" s="224"/>
      <c r="B17798" s="56"/>
      <c r="C17798" s="56"/>
      <c r="D17798" s="57"/>
      <c r="E17798" s="86"/>
      <c r="F17798" s="62"/>
      <c r="G17798" s="63"/>
      <c r="H17798" s="64"/>
      <c r="I17798" s="70"/>
    </row>
    <row r="17799" spans="1:9" hidden="1" x14ac:dyDescent="0.25">
      <c r="A17799" s="224"/>
      <c r="B17799" s="71"/>
      <c r="C17799" s="72"/>
      <c r="D17799" s="57"/>
      <c r="E17799" s="66"/>
      <c r="F17799" s="62"/>
      <c r="G17799" s="63"/>
      <c r="H17799" s="64"/>
      <c r="I17799" s="70"/>
    </row>
    <row r="17800" spans="1:9" hidden="1" x14ac:dyDescent="0.25">
      <c r="A17800" s="224"/>
      <c r="B17800" s="56"/>
      <c r="C17800" s="56"/>
      <c r="D17800" s="57"/>
      <c r="E17800" s="86"/>
      <c r="F17800" s="62"/>
      <c r="G17800" s="63"/>
      <c r="H17800" s="64"/>
      <c r="I17800" s="70"/>
    </row>
    <row r="17801" spans="1:9" hidden="1" x14ac:dyDescent="0.25">
      <c r="A17801" s="224"/>
      <c r="B17801" s="56"/>
      <c r="C17801" s="56"/>
      <c r="D17801" s="57"/>
      <c r="E17801" s="546"/>
      <c r="F17801" s="62"/>
      <c r="G17801" s="63"/>
      <c r="H17801" s="64"/>
      <c r="I17801" s="70"/>
    </row>
    <row r="17802" spans="1:9" hidden="1" x14ac:dyDescent="0.25">
      <c r="A17802" s="224"/>
      <c r="B17802" s="56"/>
      <c r="C17802" s="56"/>
      <c r="D17802" s="57"/>
      <c r="E17802" s="546"/>
      <c r="F17802" s="62"/>
      <c r="G17802" s="63"/>
      <c r="H17802" s="106"/>
      <c r="I17802" s="70"/>
    </row>
    <row r="17803" spans="1:9" hidden="1" x14ac:dyDescent="0.25">
      <c r="A17803" s="224"/>
      <c r="B17803" s="56"/>
      <c r="C17803" s="81"/>
      <c r="D17803" s="57"/>
      <c r="E17803" s="66"/>
      <c r="F17803" s="76"/>
      <c r="G17803" s="63"/>
      <c r="H17803" s="106"/>
      <c r="I17803" s="70"/>
    </row>
    <row r="17804" spans="1:9" hidden="1" x14ac:dyDescent="0.25">
      <c r="A17804" s="224"/>
      <c r="B17804" s="56"/>
      <c r="C17804" s="56"/>
      <c r="D17804" s="57"/>
      <c r="E17804" s="86"/>
      <c r="F17804" s="62"/>
      <c r="G17804" s="63"/>
      <c r="H17804" s="106"/>
      <c r="I17804" s="70"/>
    </row>
    <row r="17805" spans="1:9" hidden="1" x14ac:dyDescent="0.25">
      <c r="A17805" s="224"/>
      <c r="B17805" s="56"/>
      <c r="C17805" s="75"/>
      <c r="D17805" s="57"/>
      <c r="E17805" s="66"/>
      <c r="F17805" s="62"/>
      <c r="G17805" s="63"/>
      <c r="H17805" s="106"/>
      <c r="I17805" s="70"/>
    </row>
    <row r="17806" spans="1:9" hidden="1" x14ac:dyDescent="0.25">
      <c r="A17806" s="224"/>
      <c r="B17806" s="68"/>
      <c r="C17806" s="72"/>
      <c r="D17806" s="57"/>
      <c r="E17806" s="86"/>
      <c r="F17806" s="62"/>
      <c r="G17806" s="63"/>
      <c r="H17806" s="106"/>
      <c r="I17806" s="70"/>
    </row>
    <row r="17807" spans="1:9" hidden="1" x14ac:dyDescent="0.25">
      <c r="A17807" s="224"/>
      <c r="B17807" s="56"/>
      <c r="C17807" s="56"/>
      <c r="D17807" s="57"/>
      <c r="E17807" s="66"/>
      <c r="F17807" s="63"/>
      <c r="G17807" s="63"/>
      <c r="H17807" s="106"/>
      <c r="I17807" s="70"/>
    </row>
    <row r="17808" spans="1:9" hidden="1" x14ac:dyDescent="0.25">
      <c r="A17808" s="224"/>
      <c r="B17808" s="55"/>
      <c r="C17808" s="75"/>
      <c r="D17808" s="57"/>
      <c r="E17808" s="66"/>
      <c r="F17808" s="62"/>
      <c r="G17808" s="63"/>
      <c r="H17808" s="106"/>
      <c r="I17808" s="70"/>
    </row>
    <row r="17809" spans="1:9" hidden="1" x14ac:dyDescent="0.25">
      <c r="A17809" s="224"/>
      <c r="B17809" s="56"/>
      <c r="C17809" s="56"/>
      <c r="D17809" s="57"/>
      <c r="E17809" s="66"/>
      <c r="F17809" s="76"/>
      <c r="G17809" s="63"/>
      <c r="H17809" s="64"/>
      <c r="I17809" s="70"/>
    </row>
    <row r="17810" spans="1:9" hidden="1" x14ac:dyDescent="0.25">
      <c r="A17810" s="224"/>
      <c r="B17810" s="71"/>
      <c r="C17810" s="75"/>
      <c r="D17810" s="57"/>
      <c r="E17810" s="86"/>
      <c r="F17810" s="62"/>
      <c r="G17810" s="63"/>
      <c r="H17810" s="64"/>
      <c r="I17810" s="56"/>
    </row>
    <row r="17811" spans="1:9" hidden="1" x14ac:dyDescent="0.25">
      <c r="A17811" s="224"/>
      <c r="B17811" s="56"/>
      <c r="C17811" s="75"/>
      <c r="D17811" s="105"/>
      <c r="E17811" s="66"/>
      <c r="F17811" s="62"/>
      <c r="G17811" s="63"/>
      <c r="H17811" s="64"/>
      <c r="I17811" s="56"/>
    </row>
    <row r="17812" spans="1:9" hidden="1" x14ac:dyDescent="0.25">
      <c r="A17812" s="224"/>
      <c r="B17812" s="55"/>
      <c r="C17812" s="75"/>
      <c r="D17812" s="57"/>
      <c r="E17812" s="86"/>
      <c r="F17812" s="76"/>
      <c r="G17812" s="63"/>
      <c r="H17812" s="64"/>
      <c r="I17812" s="56"/>
    </row>
    <row r="17813" spans="1:9" hidden="1" x14ac:dyDescent="0.25">
      <c r="A17813" s="224"/>
      <c r="B17813" s="56"/>
      <c r="C17813" s="56"/>
      <c r="D17813" s="57"/>
      <c r="E17813" s="86"/>
      <c r="F17813" s="58"/>
      <c r="G17813" s="63"/>
      <c r="H17813" s="64"/>
      <c r="I17813" s="56"/>
    </row>
    <row r="17814" spans="1:9" hidden="1" x14ac:dyDescent="0.25">
      <c r="A17814" s="224"/>
      <c r="B17814" s="56"/>
      <c r="C17814" s="56"/>
      <c r="D17814" s="57"/>
      <c r="E17814" s="86"/>
      <c r="F17814" s="58"/>
      <c r="G17814" s="63"/>
      <c r="H17814" s="64"/>
      <c r="I17814" s="56"/>
    </row>
    <row r="17815" spans="1:9" hidden="1" x14ac:dyDescent="0.25">
      <c r="A17815" s="224"/>
      <c r="B17815" s="56"/>
      <c r="C17815" s="65"/>
      <c r="D17815" s="57"/>
      <c r="E17815" s="86"/>
      <c r="F17815" s="58"/>
      <c r="G17815" s="63"/>
      <c r="H17815" s="64"/>
      <c r="I17815" s="56"/>
    </row>
    <row r="17816" spans="1:9" hidden="1" x14ac:dyDescent="0.25">
      <c r="A17816" s="224"/>
      <c r="B17816" s="56"/>
      <c r="C17816" s="65"/>
      <c r="D17816" s="56"/>
      <c r="E17816" s="56"/>
      <c r="F17816" s="58"/>
      <c r="G17816" s="63"/>
      <c r="H17816" s="64"/>
      <c r="I17816" s="56"/>
    </row>
    <row r="17817" spans="1:9" hidden="1" x14ac:dyDescent="0.25">
      <c r="A17817" s="224"/>
      <c r="B17817" s="56"/>
      <c r="C17817" s="126"/>
      <c r="D17817" s="57"/>
      <c r="E17817" s="86"/>
      <c r="F17817" s="62"/>
      <c r="G17817" s="63"/>
      <c r="H17817" s="64"/>
      <c r="I17817" s="56"/>
    </row>
    <row r="17818" spans="1:9" hidden="1" x14ac:dyDescent="0.25">
      <c r="A17818" s="224"/>
      <c r="B17818" s="56"/>
      <c r="C17818" s="126"/>
      <c r="D17818" s="57"/>
      <c r="E17818" s="86"/>
      <c r="F17818" s="62"/>
      <c r="G17818" s="63"/>
      <c r="H17818" s="56"/>
      <c r="I17818" s="56"/>
    </row>
    <row r="17819" spans="1:9" hidden="1" x14ac:dyDescent="0.25">
      <c r="A17819" s="224"/>
      <c r="B17819" s="56"/>
      <c r="C17819" s="126"/>
      <c r="D17819" s="57"/>
      <c r="E17819" s="86"/>
      <c r="F17819" s="62"/>
      <c r="G17819" s="63"/>
      <c r="H17819" s="56"/>
      <c r="I17819" s="56"/>
    </row>
    <row r="17820" spans="1:9" hidden="1" x14ac:dyDescent="0.25">
      <c r="A17820" s="224"/>
      <c r="B17820" s="56"/>
      <c r="C17820" s="126"/>
      <c r="D17820" s="57"/>
      <c r="E17820" s="86"/>
      <c r="F17820" s="62"/>
      <c r="G17820" s="63"/>
      <c r="H17820" s="56"/>
      <c r="I17820" s="56"/>
    </row>
    <row r="17821" spans="1:9" hidden="1" x14ac:dyDescent="0.25">
      <c r="A17821" s="224"/>
      <c r="B17821" s="68"/>
      <c r="C17821" s="72"/>
      <c r="D17821" s="56"/>
      <c r="E17821" s="56"/>
      <c r="F17821" s="56"/>
      <c r="G17821" s="63"/>
      <c r="H17821" s="56"/>
      <c r="I17821" s="56"/>
    </row>
    <row r="17822" spans="1:9" hidden="1" x14ac:dyDescent="0.25">
      <c r="A17822" s="224"/>
      <c r="B17822" s="56"/>
      <c r="C17822" s="56"/>
      <c r="D17822" s="56"/>
      <c r="E17822" s="56"/>
      <c r="F17822" s="58"/>
      <c r="G17822" s="63"/>
      <c r="H17822" s="56"/>
      <c r="I17822" s="56"/>
    </row>
    <row r="17823" spans="1:9" hidden="1" x14ac:dyDescent="0.25">
      <c r="A17823" s="224"/>
      <c r="B17823" s="95"/>
      <c r="C17823" s="56"/>
      <c r="D17823" s="57"/>
      <c r="E17823" s="66"/>
      <c r="F17823" s="76"/>
      <c r="G17823" s="63"/>
      <c r="H17823" s="56"/>
      <c r="I17823" s="56"/>
    </row>
    <row r="17824" spans="1:9" hidden="1" x14ac:dyDescent="0.25">
      <c r="A17824" s="224"/>
      <c r="B17824" s="56"/>
      <c r="C17824" s="71"/>
      <c r="D17824" s="57"/>
      <c r="E17824" s="66"/>
      <c r="F17824" s="62"/>
      <c r="G17824" s="63"/>
      <c r="H17824" s="106"/>
      <c r="I17824" s="56"/>
    </row>
    <row r="17825" spans="1:9" hidden="1" x14ac:dyDescent="0.25">
      <c r="A17825" s="224"/>
      <c r="B17825" s="55"/>
      <c r="C17825" s="56"/>
      <c r="D17825" s="57"/>
      <c r="E17825" s="66"/>
      <c r="F17825" s="62"/>
      <c r="G17825" s="63"/>
      <c r="H17825" s="106"/>
      <c r="I17825" s="70"/>
    </row>
    <row r="17826" spans="1:9" hidden="1" x14ac:dyDescent="0.25">
      <c r="A17826" s="224"/>
      <c r="B17826" s="60"/>
      <c r="C17826" s="107"/>
      <c r="D17826" s="105"/>
      <c r="E17826" s="66"/>
      <c r="F17826" s="203"/>
      <c r="G17826" s="63"/>
      <c r="H17826" s="106"/>
      <c r="I17826" s="70"/>
    </row>
    <row r="17827" spans="1:9" hidden="1" x14ac:dyDescent="0.25">
      <c r="A17827" s="224"/>
      <c r="B17827" s="55"/>
      <c r="C17827" s="56"/>
      <c r="D17827" s="57"/>
      <c r="E17827" s="66"/>
      <c r="F17827" s="62"/>
      <c r="G17827" s="63"/>
      <c r="H17827" s="64"/>
      <c r="I17827" s="70"/>
    </row>
    <row r="17828" spans="1:9" hidden="1" x14ac:dyDescent="0.25">
      <c r="A17828" s="224"/>
      <c r="B17828" s="56"/>
      <c r="C17828" s="75"/>
      <c r="D17828" s="57"/>
      <c r="E17828" s="66"/>
      <c r="F17828" s="62"/>
      <c r="G17828" s="63"/>
      <c r="H17828" s="64"/>
      <c r="I17828" s="70"/>
    </row>
    <row r="17829" spans="1:9" hidden="1" x14ac:dyDescent="0.25">
      <c r="A17829" s="224"/>
      <c r="B17829" s="55"/>
      <c r="C17829" s="72"/>
      <c r="D17829" s="57"/>
      <c r="E17829" s="66"/>
      <c r="F17829" s="77"/>
      <c r="G17829" s="63"/>
      <c r="H17829" s="106"/>
      <c r="I17829" s="264"/>
    </row>
    <row r="17830" spans="1:9" hidden="1" x14ac:dyDescent="0.25">
      <c r="A17830" s="224"/>
      <c r="B17830" s="71"/>
      <c r="C17830" s="75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4"/>
      <c r="B17831" s="56"/>
      <c r="C17831" s="75"/>
      <c r="D17831" s="57"/>
      <c r="E17831" s="66"/>
      <c r="F17831" s="59"/>
      <c r="G17831" s="63"/>
      <c r="H17831" s="64"/>
      <c r="I17831" s="70"/>
    </row>
    <row r="17832" spans="1:9" hidden="1" x14ac:dyDescent="0.25">
      <c r="A17832" s="224"/>
      <c r="B17832" s="56"/>
      <c r="C17832" s="56"/>
      <c r="D17832" s="57"/>
      <c r="E17832" s="66"/>
      <c r="F17832" s="77"/>
      <c r="G17832" s="63"/>
      <c r="H17832" s="64"/>
      <c r="I17832" s="70"/>
    </row>
    <row r="17833" spans="1:9" hidden="1" x14ac:dyDescent="0.25">
      <c r="A17833" s="224"/>
      <c r="B17833" s="68"/>
      <c r="C17833" s="56"/>
      <c r="D17833" s="57"/>
      <c r="E17833" s="86"/>
      <c r="F17833" s="77"/>
      <c r="G17833" s="63"/>
      <c r="H17833" s="64"/>
      <c r="I17833" s="70"/>
    </row>
    <row r="17834" spans="1:9" hidden="1" x14ac:dyDescent="0.25">
      <c r="A17834" s="224"/>
      <c r="B17834" s="68"/>
      <c r="C17834" s="56"/>
      <c r="D17834" s="57"/>
      <c r="E17834" s="66"/>
      <c r="F17834" s="76"/>
      <c r="G17834" s="63"/>
      <c r="H17834" s="64"/>
      <c r="I17834" s="70"/>
    </row>
    <row r="17835" spans="1:9" hidden="1" x14ac:dyDescent="0.25">
      <c r="A17835" s="224"/>
      <c r="B17835" s="56"/>
      <c r="C17835" s="56"/>
      <c r="D17835" s="57"/>
      <c r="E17835" s="86"/>
      <c r="F17835" s="62"/>
      <c r="G17835" s="203"/>
      <c r="H17835" s="64"/>
      <c r="I17835" s="70"/>
    </row>
    <row r="17836" spans="1:9" hidden="1" x14ac:dyDescent="0.25">
      <c r="A17836" s="224"/>
      <c r="B17836" s="55"/>
      <c r="C17836" s="75"/>
      <c r="D17836" s="57"/>
      <c r="E17836" s="66"/>
      <c r="F17836" s="62"/>
      <c r="G17836" s="63"/>
      <c r="H17836" s="64"/>
      <c r="I17836" s="70"/>
    </row>
    <row r="17837" spans="1:9" hidden="1" x14ac:dyDescent="0.25">
      <c r="A17837" s="224"/>
      <c r="B17837" s="56"/>
      <c r="C17837" s="75"/>
      <c r="D17837" s="57"/>
      <c r="E17837" s="86"/>
      <c r="F17837" s="62"/>
      <c r="G17837" s="63"/>
      <c r="H17837" s="64"/>
      <c r="I17837" s="70"/>
    </row>
    <row r="17838" spans="1:9" hidden="1" x14ac:dyDescent="0.25">
      <c r="A17838" s="224"/>
      <c r="B17838" s="56"/>
      <c r="C17838" s="56"/>
      <c r="D17838" s="105"/>
      <c r="E17838" s="66"/>
      <c r="F17838" s="203"/>
      <c r="G17838" s="63"/>
      <c r="H17838" s="106"/>
      <c r="I17838" s="70"/>
    </row>
    <row r="17839" spans="1:9" hidden="1" x14ac:dyDescent="0.25">
      <c r="A17839" s="224"/>
      <c r="B17839" s="56"/>
      <c r="C17839" s="56"/>
      <c r="D17839" s="105"/>
      <c r="E17839" s="66"/>
      <c r="F17839" s="203"/>
      <c r="G17839" s="63"/>
      <c r="H17839" s="106"/>
      <c r="I17839" s="70"/>
    </row>
    <row r="17840" spans="1:9" hidden="1" x14ac:dyDescent="0.25">
      <c r="A17840" s="224"/>
      <c r="B17840" s="56"/>
      <c r="C17840" s="56"/>
      <c r="D17840" s="105"/>
      <c r="E17840" s="66"/>
      <c r="F17840" s="203"/>
      <c r="G17840" s="63"/>
      <c r="H17840" s="64"/>
      <c r="I17840" s="70"/>
    </row>
    <row r="17841" spans="1:9" hidden="1" x14ac:dyDescent="0.25">
      <c r="A17841" s="224"/>
      <c r="B17841" s="55"/>
      <c r="C17841" s="75"/>
      <c r="D17841" s="57"/>
      <c r="E17841" s="72"/>
      <c r="F17841" s="62"/>
      <c r="G17841" s="63"/>
      <c r="H17841" s="64"/>
      <c r="I17841" s="70"/>
    </row>
    <row r="17842" spans="1:9" hidden="1" x14ac:dyDescent="0.25">
      <c r="A17842" s="224"/>
      <c r="B17842" s="55"/>
      <c r="C17842" s="75"/>
      <c r="D17842" s="57"/>
      <c r="E17842" s="66"/>
      <c r="F17842" s="62"/>
      <c r="G17842" s="63"/>
      <c r="H17842" s="64"/>
      <c r="I17842" s="70"/>
    </row>
    <row r="17843" spans="1:9" hidden="1" x14ac:dyDescent="0.25">
      <c r="A17843" s="224"/>
      <c r="B17843" s="60"/>
      <c r="C17843" s="71"/>
      <c r="D17843" s="57"/>
      <c r="E17843" s="66"/>
      <c r="F17843" s="63"/>
      <c r="G17843" s="63"/>
      <c r="H17843" s="64"/>
      <c r="I17843" s="70"/>
    </row>
    <row r="17844" spans="1:9" hidden="1" x14ac:dyDescent="0.25">
      <c r="A17844" s="224"/>
      <c r="B17844" s="56"/>
      <c r="C17844" s="56"/>
      <c r="D17844" s="57"/>
      <c r="E17844" s="66"/>
      <c r="F17844" s="76"/>
      <c r="G17844" s="63"/>
      <c r="H17844" s="64"/>
      <c r="I17844" s="70"/>
    </row>
    <row r="17845" spans="1:9" hidden="1" x14ac:dyDescent="0.25">
      <c r="A17845" s="224"/>
      <c r="B17845" s="56"/>
      <c r="C17845" s="56"/>
      <c r="D17845" s="105"/>
      <c r="E17845" s="66"/>
      <c r="F17845" s="62"/>
      <c r="G17845" s="63"/>
      <c r="H17845" s="64"/>
      <c r="I17845" s="70"/>
    </row>
    <row r="17846" spans="1:9" hidden="1" x14ac:dyDescent="0.25">
      <c r="A17846" s="224"/>
      <c r="B17846" s="55"/>
      <c r="C17846" s="56"/>
      <c r="D17846" s="57"/>
      <c r="E17846" s="86"/>
      <c r="F17846" s="76"/>
      <c r="G17846" s="63"/>
      <c r="H17846" s="64"/>
      <c r="I17846" s="70"/>
    </row>
    <row r="17847" spans="1:9" hidden="1" x14ac:dyDescent="0.25">
      <c r="A17847" s="224"/>
      <c r="B17847" s="71"/>
      <c r="C17847" s="56"/>
      <c r="D17847" s="57"/>
      <c r="E17847" s="86"/>
      <c r="F17847" s="62"/>
      <c r="G17847" s="203"/>
      <c r="H17847" s="64"/>
      <c r="I17847" s="70"/>
    </row>
    <row r="17848" spans="1:9" hidden="1" x14ac:dyDescent="0.25">
      <c r="A17848" s="224"/>
      <c r="B17848" s="56"/>
      <c r="C17848" s="56"/>
      <c r="D17848" s="56"/>
      <c r="E17848" s="86"/>
      <c r="F17848" s="58"/>
      <c r="G17848" s="63"/>
      <c r="H17848" s="64"/>
      <c r="I17848" s="70"/>
    </row>
    <row r="17849" spans="1:9" hidden="1" x14ac:dyDescent="0.25">
      <c r="A17849" s="224"/>
      <c r="B17849" s="56"/>
      <c r="C17849" s="56"/>
      <c r="D17849" s="105"/>
      <c r="E17849" s="72"/>
      <c r="F17849" s="63"/>
      <c r="G17849" s="63"/>
      <c r="H17849" s="64"/>
      <c r="I17849" s="70"/>
    </row>
    <row r="17850" spans="1:9" hidden="1" x14ac:dyDescent="0.25">
      <c r="A17850" s="224"/>
      <c r="B17850" s="55"/>
      <c r="C17850" s="75"/>
      <c r="D17850" s="57"/>
      <c r="E17850" s="66"/>
      <c r="F17850" s="63"/>
      <c r="G17850" s="63"/>
      <c r="H17850" s="64"/>
      <c r="I17850" s="70"/>
    </row>
    <row r="17851" spans="1:9" hidden="1" x14ac:dyDescent="0.25">
      <c r="A17851" s="224"/>
      <c r="B17851" s="56"/>
      <c r="C17851" s="56"/>
      <c r="D17851" s="57"/>
      <c r="E17851" s="66"/>
      <c r="F17851" s="76"/>
      <c r="G17851" s="63"/>
      <c r="H17851" s="64"/>
      <c r="I17851" s="70"/>
    </row>
    <row r="17852" spans="1:9" hidden="1" x14ac:dyDescent="0.25">
      <c r="A17852" s="224"/>
      <c r="B17852" s="68"/>
      <c r="C17852" s="75"/>
      <c r="D17852" s="57"/>
      <c r="E17852" s="72"/>
      <c r="F17852" s="76"/>
      <c r="G17852" s="63"/>
      <c r="H17852" s="64"/>
      <c r="I17852" s="70"/>
    </row>
    <row r="17853" spans="1:9" hidden="1" x14ac:dyDescent="0.25">
      <c r="A17853" s="224"/>
      <c r="B17853" s="56"/>
      <c r="C17853" s="56"/>
      <c r="D17853" s="57"/>
      <c r="E17853" s="546"/>
      <c r="F17853" s="62"/>
      <c r="G17853" s="63"/>
      <c r="H17853" s="64"/>
      <c r="I17853" s="70"/>
    </row>
    <row r="17854" spans="1:9" hidden="1" x14ac:dyDescent="0.25">
      <c r="A17854" s="224"/>
      <c r="B17854" s="60"/>
      <c r="C17854" s="56"/>
      <c r="D17854" s="57"/>
      <c r="E17854" s="86"/>
      <c r="F17854" s="62"/>
      <c r="G17854" s="63"/>
      <c r="H17854" s="64"/>
      <c r="I17854" s="70"/>
    </row>
    <row r="17855" spans="1:9" hidden="1" x14ac:dyDescent="0.25">
      <c r="A17855" s="224"/>
      <c r="B17855" s="55"/>
      <c r="C17855" s="56"/>
      <c r="D17855" s="57"/>
      <c r="E17855" s="71"/>
      <c r="F17855" s="203"/>
      <c r="G17855" s="63"/>
      <c r="H17855" s="64"/>
      <c r="I17855" s="70"/>
    </row>
    <row r="17856" spans="1:9" hidden="1" x14ac:dyDescent="0.25">
      <c r="A17856" s="224"/>
      <c r="B17856" s="55"/>
      <c r="C17856" s="56"/>
      <c r="D17856" s="57"/>
      <c r="E17856" s="86"/>
      <c r="F17856" s="62"/>
      <c r="G17856" s="63"/>
      <c r="H17856" s="64"/>
      <c r="I17856" s="70"/>
    </row>
    <row r="17857" spans="1:9" hidden="1" x14ac:dyDescent="0.25">
      <c r="A17857" s="224"/>
      <c r="B17857" s="56"/>
      <c r="C17857" s="56"/>
      <c r="D17857" s="57"/>
      <c r="E17857" s="86"/>
      <c r="F17857" s="207"/>
      <c r="G17857" s="63"/>
      <c r="H17857" s="64"/>
      <c r="I17857" s="70"/>
    </row>
    <row r="17858" spans="1:9" hidden="1" x14ac:dyDescent="0.25">
      <c r="A17858" s="224"/>
      <c r="B17858" s="68"/>
      <c r="C17858" s="56"/>
      <c r="D17858" s="57"/>
      <c r="E17858" s="66"/>
      <c r="F17858" s="62"/>
      <c r="G17858" s="63"/>
      <c r="H17858" s="64"/>
      <c r="I17858" s="70"/>
    </row>
    <row r="17859" spans="1:9" hidden="1" x14ac:dyDescent="0.25">
      <c r="A17859" s="224"/>
      <c r="B17859" s="55"/>
      <c r="C17859" s="56"/>
      <c r="D17859" s="57"/>
      <c r="E17859" s="86"/>
      <c r="F17859" s="62"/>
      <c r="G17859" s="63"/>
      <c r="H17859" s="64"/>
      <c r="I17859" s="70"/>
    </row>
    <row r="17860" spans="1:9" hidden="1" x14ac:dyDescent="0.25">
      <c r="A17860" s="224"/>
      <c r="B17860" s="60"/>
      <c r="C17860" s="56"/>
      <c r="D17860" s="57"/>
      <c r="E17860" s="86"/>
      <c r="F17860" s="62"/>
      <c r="G17860" s="63"/>
      <c r="H17860" s="64"/>
      <c r="I17860" s="70"/>
    </row>
    <row r="17861" spans="1:9" hidden="1" x14ac:dyDescent="0.25">
      <c r="A17861" s="224"/>
      <c r="B17861" s="55"/>
      <c r="C17861" s="56"/>
      <c r="D17861" s="57"/>
      <c r="E17861" s="71"/>
      <c r="F17861" s="203"/>
      <c r="G17861" s="63"/>
      <c r="H17861" s="64"/>
      <c r="I17861" s="70"/>
    </row>
    <row r="17862" spans="1:9" hidden="1" x14ac:dyDescent="0.25">
      <c r="A17862" s="224"/>
      <c r="B17862" s="56"/>
      <c r="C17862" s="56"/>
      <c r="D17862" s="57"/>
      <c r="E17862" s="86"/>
      <c r="F17862" s="207"/>
      <c r="G17862" s="63"/>
      <c r="H17862" s="64"/>
      <c r="I17862" s="70"/>
    </row>
    <row r="17863" spans="1:9" hidden="1" x14ac:dyDescent="0.25">
      <c r="A17863" s="224"/>
      <c r="B17863" s="68"/>
      <c r="C17863" s="56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4"/>
      <c r="B17864" s="56"/>
      <c r="C17864" s="56"/>
      <c r="D17864" s="105"/>
      <c r="E17864" s="66"/>
      <c r="F17864" s="203"/>
      <c r="G17864" s="63"/>
      <c r="H17864" s="64"/>
      <c r="I17864" s="70"/>
    </row>
    <row r="17865" spans="1:9" hidden="1" x14ac:dyDescent="0.25">
      <c r="A17865" s="224"/>
      <c r="B17865" s="56"/>
      <c r="C17865" s="56"/>
      <c r="D17865" s="57"/>
      <c r="E17865" s="66"/>
      <c r="F17865" s="76"/>
      <c r="G17865" s="63"/>
      <c r="H17865" s="64"/>
      <c r="I17865" s="70"/>
    </row>
    <row r="17866" spans="1:9" hidden="1" x14ac:dyDescent="0.25">
      <c r="A17866" s="224"/>
      <c r="B17866" s="55"/>
      <c r="C17866" s="75"/>
      <c r="D17866" s="57"/>
      <c r="E17866" s="66"/>
      <c r="F17866" s="62"/>
      <c r="G17866" s="63"/>
      <c r="H17866" s="106"/>
      <c r="I17866" s="56"/>
    </row>
    <row r="17867" spans="1:9" hidden="1" x14ac:dyDescent="0.25">
      <c r="A17867" s="224"/>
      <c r="B17867" s="56"/>
      <c r="C17867" s="56"/>
      <c r="D17867" s="57"/>
      <c r="E17867" s="86"/>
      <c r="F17867" s="62"/>
      <c r="G17867" s="63"/>
      <c r="H17867" s="106"/>
      <c r="I17867" s="56"/>
    </row>
    <row r="17868" spans="1:9" hidden="1" x14ac:dyDescent="0.25">
      <c r="A17868" s="224"/>
      <c r="B17868" s="56"/>
      <c r="C17868" s="178"/>
      <c r="D17868" s="57"/>
      <c r="E17868" s="86"/>
      <c r="F17868" s="62"/>
      <c r="G17868" s="63"/>
      <c r="H17868" s="106"/>
      <c r="I17868" s="56"/>
    </row>
    <row r="17869" spans="1:9" hidden="1" x14ac:dyDescent="0.25">
      <c r="A17869" s="224"/>
      <c r="B17869" s="56"/>
      <c r="C17869" s="56"/>
      <c r="D17869" s="57"/>
      <c r="E17869" s="86"/>
      <c r="F17869" s="62"/>
      <c r="G17869" s="63"/>
      <c r="H17869" s="106"/>
      <c r="I17869" s="56"/>
    </row>
    <row r="17870" spans="1:9" hidden="1" x14ac:dyDescent="0.25">
      <c r="A17870" s="224"/>
      <c r="B17870" s="68"/>
      <c r="C17870" s="56"/>
      <c r="D17870" s="56"/>
      <c r="E17870" s="56"/>
      <c r="F17870" s="56"/>
      <c r="G17870" s="63"/>
      <c r="H17870" s="106"/>
      <c r="I17870" s="70"/>
    </row>
    <row r="17871" spans="1:9" hidden="1" x14ac:dyDescent="0.25">
      <c r="A17871" s="224"/>
      <c r="B17871" s="55"/>
      <c r="C17871" s="75"/>
      <c r="D17871" s="57"/>
      <c r="E17871" s="86"/>
      <c r="F17871" s="62"/>
      <c r="G17871" s="63"/>
      <c r="H17871" s="106"/>
      <c r="I17871" s="70"/>
    </row>
    <row r="17872" spans="1:9" hidden="1" x14ac:dyDescent="0.25">
      <c r="A17872" s="224"/>
      <c r="B17872" s="56"/>
      <c r="C17872" s="56"/>
      <c r="D17872" s="57"/>
      <c r="E17872" s="66"/>
      <c r="F17872" s="62"/>
      <c r="G17872" s="63"/>
      <c r="H17872" s="64"/>
      <c r="I17872" s="70"/>
    </row>
    <row r="17873" spans="1:9" hidden="1" x14ac:dyDescent="0.25">
      <c r="A17873" s="224"/>
      <c r="B17873" s="55"/>
      <c r="C17873" s="75"/>
      <c r="D17873" s="57"/>
      <c r="E17873" s="66"/>
      <c r="F17873" s="63"/>
      <c r="G17873" s="63"/>
      <c r="H17873" s="64"/>
      <c r="I17873" s="70"/>
    </row>
    <row r="17874" spans="1:9" hidden="1" x14ac:dyDescent="0.25">
      <c r="A17874" s="224"/>
      <c r="B17874" s="56"/>
      <c r="C17874" s="56"/>
      <c r="D17874" s="57"/>
      <c r="E17874" s="86"/>
      <c r="F17874" s="62"/>
      <c r="G17874" s="63"/>
      <c r="H17874" s="64"/>
      <c r="I17874" s="264"/>
    </row>
    <row r="17875" spans="1:9" hidden="1" x14ac:dyDescent="0.25">
      <c r="A17875" s="224"/>
      <c r="B17875" s="56"/>
      <c r="C17875" s="56"/>
      <c r="D17875" s="57"/>
      <c r="E17875" s="66"/>
      <c r="F17875" s="76"/>
      <c r="G17875" s="63"/>
      <c r="H17875" s="64"/>
      <c r="I17875" s="264"/>
    </row>
    <row r="17876" spans="1:9" hidden="1" x14ac:dyDescent="0.25">
      <c r="A17876" s="224"/>
      <c r="B17876" s="55"/>
      <c r="C17876" s="56"/>
      <c r="D17876" s="57"/>
      <c r="E17876" s="66"/>
      <c r="F17876" s="63"/>
      <c r="G17876" s="63"/>
      <c r="H17876" s="64"/>
      <c r="I17876" s="264"/>
    </row>
    <row r="17877" spans="1:9" hidden="1" x14ac:dyDescent="0.25">
      <c r="A17877" s="224"/>
      <c r="B17877" s="56"/>
      <c r="C17877" s="75"/>
      <c r="D17877" s="57"/>
      <c r="E17877" s="66"/>
      <c r="F17877" s="59"/>
      <c r="G17877" s="63"/>
      <c r="H17877" s="64"/>
      <c r="I17877" s="264"/>
    </row>
    <row r="17878" spans="1:9" hidden="1" x14ac:dyDescent="0.25">
      <c r="A17878" s="224"/>
      <c r="B17878" s="55"/>
      <c r="C17878" s="55"/>
      <c r="D17878" s="57"/>
      <c r="E17878" s="86"/>
      <c r="F17878" s="62"/>
      <c r="G17878" s="63"/>
      <c r="H17878" s="64"/>
      <c r="I17878" s="264"/>
    </row>
    <row r="17879" spans="1:9" hidden="1" x14ac:dyDescent="0.25">
      <c r="A17879" s="224"/>
      <c r="B17879" s="55"/>
      <c r="C17879" s="56"/>
      <c r="D17879" s="57"/>
      <c r="E17879" s="86"/>
      <c r="F17879" s="62"/>
      <c r="G17879" s="63"/>
      <c r="H17879" s="64"/>
      <c r="I17879" s="264"/>
    </row>
    <row r="17880" spans="1:9" hidden="1" x14ac:dyDescent="0.25">
      <c r="A17880" s="224"/>
      <c r="B17880" s="55"/>
      <c r="C17880" s="75"/>
      <c r="D17880" s="57"/>
      <c r="E17880" s="86"/>
      <c r="F17880" s="76"/>
      <c r="G17880" s="63"/>
      <c r="H17880" s="64"/>
      <c r="I17880" s="70"/>
    </row>
    <row r="17881" spans="1:9" hidden="1" x14ac:dyDescent="0.25">
      <c r="A17881" s="224"/>
      <c r="B17881" s="60"/>
      <c r="C17881" s="71"/>
      <c r="D17881" s="57"/>
      <c r="E17881" s="66"/>
      <c r="F17881" s="63"/>
      <c r="G17881" s="63"/>
      <c r="H17881" s="64"/>
      <c r="I17881" s="70"/>
    </row>
    <row r="17882" spans="1:9" hidden="1" x14ac:dyDescent="0.25">
      <c r="A17882" s="224"/>
      <c r="B17882" s="56"/>
      <c r="C17882" s="56"/>
      <c r="D17882" s="57"/>
      <c r="E17882" s="66"/>
      <c r="F17882" s="76"/>
      <c r="G17882" s="63"/>
      <c r="H17882" s="64"/>
      <c r="I17882" s="419"/>
    </row>
    <row r="17883" spans="1:9" hidden="1" x14ac:dyDescent="0.25">
      <c r="A17883" s="224"/>
      <c r="B17883" s="414"/>
      <c r="C17883" s="414"/>
      <c r="D17883" s="415"/>
      <c r="E17883" s="547"/>
      <c r="F17883" s="417"/>
      <c r="G17883" s="417"/>
      <c r="H17883" s="64"/>
      <c r="I17883" s="70"/>
    </row>
    <row r="17884" spans="1:9" hidden="1" x14ac:dyDescent="0.25">
      <c r="A17884" s="224"/>
      <c r="B17884" s="56"/>
      <c r="C17884" s="75"/>
      <c r="D17884" s="57"/>
      <c r="E17884" s="86"/>
      <c r="F17884" s="62"/>
      <c r="G17884" s="63"/>
      <c r="H17884" s="418"/>
      <c r="I17884" s="70"/>
    </row>
    <row r="17885" spans="1:9" hidden="1" x14ac:dyDescent="0.25">
      <c r="A17885" s="224"/>
      <c r="B17885" s="56"/>
      <c r="C17885" s="56"/>
      <c r="D17885" s="105"/>
      <c r="E17885" s="66"/>
      <c r="F17885" s="203"/>
      <c r="G17885" s="63"/>
      <c r="H17885" s="106"/>
      <c r="I17885" s="70"/>
    </row>
    <row r="17886" spans="1:9" hidden="1" x14ac:dyDescent="0.25">
      <c r="A17886" s="224"/>
      <c r="B17886" s="55"/>
      <c r="C17886" s="75"/>
      <c r="D17886" s="57"/>
      <c r="E17886" s="66"/>
      <c r="F17886" s="62"/>
      <c r="G17886" s="63"/>
      <c r="H17886" s="106"/>
      <c r="I17886" s="70"/>
    </row>
    <row r="17887" spans="1:9" hidden="1" x14ac:dyDescent="0.25">
      <c r="A17887" s="224"/>
      <c r="B17887" s="56"/>
      <c r="C17887" s="56"/>
      <c r="D17887" s="105"/>
      <c r="E17887" s="66"/>
      <c r="F17887" s="203"/>
      <c r="G17887" s="63"/>
      <c r="H17887" s="106"/>
      <c r="I17887" s="70"/>
    </row>
    <row r="17888" spans="1:9" hidden="1" x14ac:dyDescent="0.25">
      <c r="A17888" s="224"/>
      <c r="B17888" s="55"/>
      <c r="C17888" s="56"/>
      <c r="D17888" s="57"/>
      <c r="E17888" s="86"/>
      <c r="F17888" s="76"/>
      <c r="G17888" s="63"/>
      <c r="H17888" s="106"/>
      <c r="I17888" s="70"/>
    </row>
    <row r="17889" spans="1:9" hidden="1" x14ac:dyDescent="0.25">
      <c r="A17889" s="224"/>
      <c r="B17889" s="55"/>
      <c r="C17889" s="75"/>
      <c r="D17889" s="57"/>
      <c r="E17889" s="66"/>
      <c r="F17889" s="63"/>
      <c r="G17889" s="63"/>
      <c r="H17889" s="64"/>
      <c r="I17889" s="70"/>
    </row>
    <row r="17890" spans="1:9" hidden="1" x14ac:dyDescent="0.25">
      <c r="A17890" s="224"/>
      <c r="B17890" s="55"/>
      <c r="C17890" s="56"/>
      <c r="D17890" s="57"/>
      <c r="E17890" s="71"/>
      <c r="F17890" s="203"/>
      <c r="G17890" s="63"/>
      <c r="H17890" s="64"/>
      <c r="I17890" s="70"/>
    </row>
    <row r="17891" spans="1:9" hidden="1" x14ac:dyDescent="0.25">
      <c r="A17891" s="224"/>
      <c r="B17891" s="68"/>
      <c r="C17891" s="75"/>
      <c r="D17891" s="57"/>
      <c r="E17891" s="66"/>
      <c r="F17891" s="62"/>
      <c r="G17891" s="63"/>
      <c r="H17891" s="64"/>
      <c r="I17891" s="70"/>
    </row>
    <row r="17892" spans="1:9" hidden="1" x14ac:dyDescent="0.25">
      <c r="A17892" s="224"/>
      <c r="B17892" s="68"/>
      <c r="C17892" s="75"/>
      <c r="D17892" s="57"/>
      <c r="E17892" s="66"/>
      <c r="F17892" s="62"/>
      <c r="G17892" s="63"/>
      <c r="H17892" s="64"/>
      <c r="I17892" s="70"/>
    </row>
    <row r="17893" spans="1:9" hidden="1" x14ac:dyDescent="0.25">
      <c r="A17893" s="224"/>
      <c r="B17893" s="71"/>
      <c r="C17893" s="56"/>
      <c r="D17893" s="57"/>
      <c r="E17893" s="86"/>
      <c r="F17893" s="62"/>
      <c r="G17893" s="63"/>
      <c r="H17893" s="64"/>
      <c r="I17893" s="70"/>
    </row>
    <row r="17894" spans="1:9" hidden="1" x14ac:dyDescent="0.25">
      <c r="A17894" s="224"/>
      <c r="B17894" s="56"/>
      <c r="C17894" s="56"/>
      <c r="D17894" s="56"/>
      <c r="E17894" s="86"/>
      <c r="F17894" s="58"/>
      <c r="G17894" s="203"/>
      <c r="H17894" s="64"/>
      <c r="I17894" s="70"/>
    </row>
    <row r="17895" spans="1:9" hidden="1" x14ac:dyDescent="0.25">
      <c r="A17895" s="224"/>
      <c r="B17895" s="56"/>
      <c r="C17895" s="56"/>
      <c r="D17895" s="57"/>
      <c r="E17895" s="546"/>
      <c r="F17895" s="62"/>
      <c r="G17895" s="63"/>
      <c r="H17895" s="64"/>
      <c r="I17895" s="70"/>
    </row>
    <row r="17896" spans="1:9" hidden="1" x14ac:dyDescent="0.25">
      <c r="A17896" s="224"/>
      <c r="B17896" s="56"/>
      <c r="C17896" s="56"/>
      <c r="D17896" s="105"/>
      <c r="E17896" s="72"/>
      <c r="F17896" s="63"/>
      <c r="G17896" s="63"/>
      <c r="H17896" s="64"/>
      <c r="I17896" s="70"/>
    </row>
    <row r="17897" spans="1:9" hidden="1" x14ac:dyDescent="0.25">
      <c r="A17897" s="224"/>
      <c r="B17897" s="56"/>
      <c r="C17897" s="81"/>
      <c r="D17897" s="57"/>
      <c r="E17897" s="66"/>
      <c r="F17897" s="63"/>
      <c r="G17897" s="63"/>
      <c r="H17897" s="64"/>
      <c r="I17897" s="70"/>
    </row>
    <row r="17898" spans="1:9" hidden="1" x14ac:dyDescent="0.25">
      <c r="A17898" s="224"/>
      <c r="B17898" s="56"/>
      <c r="C17898" s="56"/>
      <c r="D17898" s="57"/>
      <c r="E17898" s="86"/>
      <c r="F17898" s="62"/>
      <c r="G17898" s="63"/>
      <c r="H17898" s="64"/>
      <c r="I17898" s="70"/>
    </row>
    <row r="17899" spans="1:9" hidden="1" x14ac:dyDescent="0.25">
      <c r="A17899" s="224"/>
      <c r="B17899" s="55"/>
      <c r="C17899" s="75"/>
      <c r="D17899" s="57"/>
      <c r="E17899" s="66"/>
      <c r="F17899" s="62"/>
      <c r="G17899" s="63"/>
      <c r="H17899" s="64"/>
      <c r="I17899" s="70"/>
    </row>
    <row r="17900" spans="1:9" hidden="1" x14ac:dyDescent="0.25">
      <c r="A17900" s="224"/>
      <c r="B17900" s="56"/>
      <c r="C17900" s="75"/>
      <c r="D17900" s="57"/>
      <c r="E17900" s="66"/>
      <c r="F17900" s="62"/>
      <c r="G17900" s="63"/>
      <c r="H17900" s="106"/>
      <c r="I17900" s="70"/>
    </row>
    <row r="17901" spans="1:9" hidden="1" x14ac:dyDescent="0.25">
      <c r="A17901" s="224"/>
      <c r="B17901" s="56"/>
      <c r="C17901" s="56"/>
      <c r="D17901" s="57"/>
      <c r="E17901" s="86"/>
      <c r="F17901" s="207"/>
      <c r="G17901" s="63"/>
      <c r="H17901" s="106"/>
      <c r="I17901" s="70"/>
    </row>
    <row r="17902" spans="1:9" hidden="1" x14ac:dyDescent="0.25">
      <c r="A17902" s="224"/>
      <c r="B17902" s="56"/>
      <c r="C17902" s="56"/>
      <c r="D17902" s="57"/>
      <c r="E17902" s="86"/>
      <c r="F17902" s="207"/>
      <c r="G17902" s="63"/>
      <c r="H17902" s="64"/>
      <c r="I17902" s="70"/>
    </row>
    <row r="17903" spans="1:9" hidden="1" x14ac:dyDescent="0.25">
      <c r="A17903" s="224"/>
      <c r="B17903" s="56"/>
      <c r="C17903" s="71"/>
      <c r="D17903" s="57"/>
      <c r="E17903" s="66"/>
      <c r="F17903" s="62"/>
      <c r="G17903" s="63"/>
      <c r="H17903" s="64"/>
      <c r="I17903" s="70"/>
    </row>
    <row r="17904" spans="1:9" hidden="1" x14ac:dyDescent="0.25">
      <c r="A17904" s="224"/>
      <c r="B17904" s="95"/>
      <c r="C17904" s="74"/>
      <c r="D17904" s="57"/>
      <c r="E17904" s="66"/>
      <c r="F17904" s="62"/>
      <c r="G17904" s="63"/>
      <c r="H17904" s="64"/>
      <c r="I17904" s="70"/>
    </row>
    <row r="17905" spans="1:9" hidden="1" x14ac:dyDescent="0.25">
      <c r="A17905" s="224"/>
      <c r="B17905" s="56"/>
      <c r="C17905" s="56"/>
      <c r="D17905" s="57"/>
      <c r="E17905" s="86"/>
      <c r="F17905" s="62"/>
      <c r="G17905" s="63"/>
      <c r="H17905" s="64"/>
      <c r="I17905" s="70"/>
    </row>
    <row r="17906" spans="1:9" hidden="1" x14ac:dyDescent="0.25">
      <c r="A17906" s="224"/>
      <c r="B17906" s="71"/>
      <c r="C17906" s="72"/>
      <c r="D17906" s="57"/>
      <c r="E17906" s="71"/>
      <c r="F17906" s="203"/>
      <c r="G17906" s="63"/>
      <c r="H17906" s="64"/>
      <c r="I17906" s="70"/>
    </row>
    <row r="17907" spans="1:9" hidden="1" x14ac:dyDescent="0.25">
      <c r="A17907" s="224"/>
      <c r="B17907" s="56"/>
      <c r="C17907" s="56"/>
      <c r="D17907" s="57"/>
      <c r="E17907" s="86"/>
      <c r="F17907" s="207"/>
      <c r="G17907" s="63"/>
      <c r="H17907" s="64"/>
      <c r="I17907" s="70"/>
    </row>
    <row r="17908" spans="1:9" hidden="1" x14ac:dyDescent="0.25">
      <c r="A17908" s="224"/>
      <c r="B17908" s="56"/>
      <c r="C17908" s="56"/>
      <c r="D17908" s="105"/>
      <c r="E17908" s="66"/>
      <c r="F17908" s="62"/>
      <c r="G17908" s="63"/>
      <c r="H17908" s="64"/>
      <c r="I17908" s="70"/>
    </row>
    <row r="17909" spans="1:9" hidden="1" x14ac:dyDescent="0.25">
      <c r="A17909" s="224"/>
      <c r="B17909" s="56"/>
      <c r="C17909" s="56"/>
      <c r="D17909" s="105"/>
      <c r="E17909" s="66"/>
      <c r="F17909" s="203"/>
      <c r="G17909" s="63"/>
      <c r="H17909" s="64"/>
      <c r="I17909" s="70"/>
    </row>
    <row r="17910" spans="1:9" hidden="1" x14ac:dyDescent="0.25">
      <c r="A17910" s="224"/>
      <c r="B17910" s="56"/>
      <c r="C17910" s="65"/>
      <c r="D17910" s="57"/>
      <c r="E17910" s="66"/>
      <c r="F17910" s="76"/>
      <c r="G17910" s="63"/>
      <c r="H17910" s="64"/>
      <c r="I17910" s="70"/>
    </row>
    <row r="17911" spans="1:9" hidden="1" x14ac:dyDescent="0.25">
      <c r="A17911" s="224"/>
      <c r="B17911" s="56"/>
      <c r="C17911" s="56"/>
      <c r="D17911" s="57"/>
      <c r="E17911" s="66"/>
      <c r="F17911" s="62"/>
      <c r="G17911" s="63"/>
      <c r="H17911" s="106"/>
      <c r="I17911" s="56"/>
    </row>
    <row r="17912" spans="1:9" hidden="1" x14ac:dyDescent="0.25">
      <c r="A17912" s="224"/>
      <c r="B17912" s="56"/>
      <c r="C17912" s="56"/>
      <c r="D17912" s="57"/>
      <c r="E17912" s="86"/>
      <c r="F17912" s="62"/>
      <c r="G17912" s="63"/>
      <c r="H17912" s="106"/>
      <c r="I17912" s="56"/>
    </row>
    <row r="17913" spans="1:9" hidden="1" x14ac:dyDescent="0.25">
      <c r="A17913" s="224"/>
      <c r="B17913" s="60"/>
      <c r="C17913" s="75"/>
      <c r="D17913" s="57"/>
      <c r="E17913" s="66"/>
      <c r="F17913" s="63"/>
      <c r="G17913" s="63"/>
      <c r="H17913" s="106"/>
      <c r="I17913" s="56"/>
    </row>
    <row r="17914" spans="1:9" hidden="1" x14ac:dyDescent="0.25">
      <c r="A17914" s="224"/>
      <c r="B17914" s="56"/>
      <c r="C17914" s="178"/>
      <c r="D17914" s="56"/>
      <c r="E17914" s="56"/>
      <c r="F17914" s="56"/>
      <c r="G17914" s="63"/>
      <c r="H17914" s="106"/>
      <c r="I17914" s="56"/>
    </row>
    <row r="17915" spans="1:9" hidden="1" x14ac:dyDescent="0.25">
      <c r="A17915" s="224"/>
      <c r="B17915" s="56"/>
      <c r="C17915" s="56"/>
      <c r="D17915" s="56"/>
      <c r="E17915" s="56"/>
      <c r="F17915" s="58"/>
      <c r="G17915" s="63"/>
      <c r="H17915" s="106"/>
      <c r="I17915" s="56"/>
    </row>
    <row r="17916" spans="1:9" hidden="1" x14ac:dyDescent="0.25">
      <c r="A17916" s="224"/>
      <c r="B17916" s="56"/>
      <c r="C17916" s="56"/>
      <c r="D17916" s="57"/>
      <c r="E17916" s="66"/>
      <c r="F17916" s="76"/>
      <c r="G17916" s="63"/>
      <c r="H17916" s="106"/>
      <c r="I17916" s="56"/>
    </row>
    <row r="17917" spans="1:9" hidden="1" x14ac:dyDescent="0.25">
      <c r="A17917" s="224"/>
      <c r="B17917" s="56"/>
      <c r="C17917" s="56"/>
      <c r="D17917" s="57"/>
      <c r="E17917" s="66"/>
      <c r="F17917" s="62"/>
      <c r="G17917" s="63"/>
      <c r="H17917" s="106"/>
      <c r="I17917" s="56"/>
    </row>
    <row r="17918" spans="1:9" hidden="1" x14ac:dyDescent="0.25">
      <c r="A17918" s="224"/>
      <c r="B17918" s="55"/>
      <c r="C17918" s="56"/>
      <c r="D17918" s="57"/>
      <c r="E17918" s="66"/>
      <c r="F17918" s="62"/>
      <c r="G17918" s="63"/>
      <c r="H17918" s="106"/>
      <c r="I17918" s="56"/>
    </row>
    <row r="17919" spans="1:9" hidden="1" x14ac:dyDescent="0.25">
      <c r="A17919" s="224"/>
      <c r="B17919" s="56"/>
      <c r="C17919" s="56"/>
      <c r="D17919" s="56"/>
      <c r="E17919" s="56"/>
      <c r="F17919" s="58"/>
      <c r="G17919" s="63"/>
      <c r="H17919" s="106"/>
      <c r="I17919" s="56"/>
    </row>
    <row r="17920" spans="1:9" hidden="1" x14ac:dyDescent="0.25">
      <c r="A17920" s="224"/>
      <c r="B17920" s="55"/>
      <c r="C17920" s="72"/>
      <c r="D17920" s="56"/>
      <c r="E17920" s="56"/>
      <c r="F17920" s="58"/>
      <c r="G17920" s="63"/>
      <c r="H17920" s="106"/>
      <c r="I17920" s="56"/>
    </row>
    <row r="17921" spans="1:9" hidden="1" x14ac:dyDescent="0.25">
      <c r="A17921" s="224"/>
      <c r="B17921" s="68"/>
      <c r="C17921" s="56"/>
      <c r="D17921" s="105"/>
      <c r="E17921" s="66"/>
      <c r="F17921" s="203"/>
      <c r="G17921" s="63"/>
      <c r="H17921" s="106"/>
      <c r="I17921" s="56"/>
    </row>
    <row r="17922" spans="1:9" hidden="1" x14ac:dyDescent="0.25">
      <c r="A17922" s="224"/>
      <c r="B17922" s="55"/>
      <c r="C17922" s="75"/>
      <c r="D17922" s="57"/>
      <c r="E17922" s="86"/>
      <c r="F17922" s="76"/>
      <c r="G17922" s="63"/>
      <c r="H17922" s="106"/>
      <c r="I17922" s="56"/>
    </row>
    <row r="17923" spans="1:9" hidden="1" x14ac:dyDescent="0.25">
      <c r="A17923" s="224"/>
      <c r="B17923" s="60"/>
      <c r="C17923" s="56"/>
      <c r="D17923" s="57"/>
      <c r="E17923" s="86"/>
      <c r="F17923" s="62"/>
      <c r="G17923" s="63"/>
      <c r="H17923" s="106"/>
      <c r="I17923" s="56"/>
    </row>
    <row r="17924" spans="1:9" hidden="1" x14ac:dyDescent="0.25">
      <c r="A17924" s="224"/>
      <c r="B17924" s="55"/>
      <c r="C17924" s="75"/>
      <c r="D17924" s="57"/>
      <c r="E17924" s="66"/>
      <c r="F17924" s="76"/>
      <c r="G17924" s="63"/>
      <c r="H17924" s="64"/>
      <c r="I17924" s="56"/>
    </row>
    <row r="17925" spans="1:9" hidden="1" x14ac:dyDescent="0.25">
      <c r="A17925" s="224"/>
      <c r="B17925" s="56"/>
      <c r="C17925" s="56"/>
      <c r="D17925" s="56"/>
      <c r="E17925" s="56"/>
      <c r="F17925" s="56"/>
      <c r="G17925" s="63"/>
      <c r="H17925" s="64"/>
      <c r="I17925" s="56"/>
    </row>
    <row r="17926" spans="1:9" hidden="1" x14ac:dyDescent="0.25">
      <c r="A17926" s="224"/>
      <c r="B17926" s="56"/>
      <c r="C17926" s="56"/>
      <c r="D17926" s="56"/>
      <c r="E17926" s="56"/>
      <c r="F17926" s="56"/>
      <c r="G17926" s="63"/>
      <c r="H17926" s="64"/>
      <c r="I17926" s="56"/>
    </row>
    <row r="17927" spans="1:9" hidden="1" x14ac:dyDescent="0.25">
      <c r="A17927" s="224"/>
      <c r="B17927" s="56"/>
      <c r="C17927" s="56"/>
      <c r="D17927" s="57"/>
      <c r="E17927" s="66"/>
      <c r="F17927" s="76"/>
      <c r="G17927" s="63"/>
      <c r="H17927" s="64"/>
      <c r="I17927" s="56"/>
    </row>
    <row r="17928" spans="1:9" hidden="1" x14ac:dyDescent="0.25">
      <c r="A17928" s="224"/>
      <c r="B17928" s="56"/>
      <c r="C17928" s="71"/>
      <c r="D17928" s="105"/>
      <c r="E17928" s="66"/>
      <c r="F17928" s="62"/>
      <c r="G17928" s="63"/>
      <c r="H17928" s="64"/>
      <c r="I17928" s="56"/>
    </row>
    <row r="17929" spans="1:9" hidden="1" x14ac:dyDescent="0.25">
      <c r="A17929" s="224"/>
      <c r="B17929" s="55"/>
      <c r="C17929" s="71"/>
      <c r="D17929" s="57"/>
      <c r="E17929" s="66"/>
      <c r="F17929" s="76"/>
      <c r="G17929" s="63"/>
      <c r="H17929" s="64"/>
      <c r="I17929" s="56"/>
    </row>
    <row r="17930" spans="1:9" hidden="1" x14ac:dyDescent="0.25">
      <c r="A17930" s="224"/>
      <c r="B17930" s="56"/>
      <c r="C17930" s="71"/>
      <c r="D17930" s="57"/>
      <c r="E17930" s="66"/>
      <c r="F17930" s="76"/>
      <c r="G17930" s="63"/>
      <c r="H17930" s="64"/>
      <c r="I17930" s="70"/>
    </row>
    <row r="17931" spans="1:9" hidden="1" x14ac:dyDescent="0.25">
      <c r="A17931" s="224"/>
      <c r="B17931" s="55"/>
      <c r="C17931" s="75"/>
      <c r="D17931" s="57"/>
      <c r="E17931" s="86"/>
      <c r="F17931" s="62"/>
      <c r="G17931" s="63"/>
      <c r="H17931" s="64"/>
      <c r="I17931" s="70"/>
    </row>
    <row r="17932" spans="1:9" hidden="1" x14ac:dyDescent="0.25">
      <c r="A17932" s="224"/>
      <c r="B17932" s="56"/>
      <c r="C17932" s="56"/>
      <c r="D17932" s="57"/>
      <c r="E17932" s="546"/>
      <c r="F17932" s="62"/>
      <c r="G17932" s="63"/>
      <c r="H17932" s="64"/>
      <c r="I17932" s="70"/>
    </row>
    <row r="17933" spans="1:9" hidden="1" x14ac:dyDescent="0.25">
      <c r="A17933" s="224"/>
      <c r="B17933" s="56"/>
      <c r="C17933" s="56"/>
      <c r="D17933" s="57"/>
      <c r="E17933" s="86"/>
      <c r="F17933" s="207"/>
      <c r="G17933" s="63"/>
      <c r="H17933" s="64"/>
      <c r="I17933" s="264"/>
    </row>
    <row r="17934" spans="1:9" hidden="1" x14ac:dyDescent="0.25">
      <c r="A17934" s="224"/>
      <c r="B17934" s="56"/>
      <c r="C17934" s="56"/>
      <c r="D17934" s="57"/>
      <c r="E17934" s="66"/>
      <c r="F17934" s="76"/>
      <c r="G17934" s="63"/>
      <c r="H17934" s="64"/>
      <c r="I17934" s="264"/>
    </row>
    <row r="17935" spans="1:9" hidden="1" x14ac:dyDescent="0.25">
      <c r="A17935" s="224"/>
      <c r="B17935" s="55"/>
      <c r="C17935" s="75"/>
      <c r="D17935" s="57"/>
      <c r="E17935" s="66"/>
      <c r="F17935" s="62"/>
      <c r="G17935" s="63"/>
      <c r="H17935" s="64"/>
      <c r="I17935" s="264"/>
    </row>
    <row r="17936" spans="1:9" hidden="1" x14ac:dyDescent="0.25">
      <c r="A17936" s="224"/>
      <c r="B17936" s="71"/>
      <c r="C17936" s="56"/>
      <c r="D17936" s="57"/>
      <c r="E17936" s="86"/>
      <c r="F17936" s="62"/>
      <c r="G17936" s="203"/>
      <c r="H17936" s="64"/>
      <c r="I17936" s="264"/>
    </row>
    <row r="17937" spans="1:9" hidden="1" x14ac:dyDescent="0.25">
      <c r="A17937" s="224"/>
      <c r="B17937" s="56"/>
      <c r="C17937" s="56"/>
      <c r="D17937" s="56"/>
      <c r="E17937" s="86"/>
      <c r="F17937" s="58"/>
      <c r="G17937" s="63"/>
      <c r="H17937" s="64"/>
      <c r="I17937" s="264"/>
    </row>
    <row r="17938" spans="1:9" hidden="1" x14ac:dyDescent="0.25">
      <c r="A17938" s="224"/>
      <c r="B17938" s="55"/>
      <c r="C17938" s="56"/>
      <c r="D17938" s="57"/>
      <c r="E17938" s="86"/>
      <c r="F17938" s="62"/>
      <c r="G17938" s="63"/>
      <c r="H17938" s="64"/>
      <c r="I17938" s="264"/>
    </row>
    <row r="17939" spans="1:9" hidden="1" x14ac:dyDescent="0.25">
      <c r="A17939" s="224"/>
      <c r="B17939" s="56"/>
      <c r="C17939" s="56"/>
      <c r="D17939" s="57"/>
      <c r="E17939" s="66"/>
      <c r="F17939" s="76"/>
      <c r="G17939" s="63"/>
      <c r="H17939" s="106"/>
      <c r="I17939" s="264"/>
    </row>
    <row r="17940" spans="1:9" hidden="1" x14ac:dyDescent="0.25">
      <c r="A17940" s="224"/>
      <c r="B17940" s="55"/>
      <c r="C17940" s="75"/>
      <c r="D17940" s="57"/>
      <c r="E17940" s="66"/>
      <c r="F17940" s="62"/>
      <c r="G17940" s="63"/>
      <c r="H17940" s="106"/>
      <c r="I17940" s="264"/>
    </row>
    <row r="17941" spans="1:9" hidden="1" x14ac:dyDescent="0.25">
      <c r="A17941" s="224"/>
      <c r="B17941" s="56"/>
      <c r="C17941" s="126"/>
      <c r="D17941" s="56"/>
      <c r="E17941" s="66"/>
      <c r="F17941" s="253"/>
      <c r="G17941" s="63"/>
      <c r="H17941" s="106"/>
      <c r="I17941" s="264"/>
    </row>
    <row r="17942" spans="1:9" hidden="1" x14ac:dyDescent="0.25">
      <c r="A17942" s="224"/>
      <c r="B17942" s="56"/>
      <c r="C17942" s="126"/>
      <c r="D17942" s="56"/>
      <c r="E17942" s="66"/>
      <c r="F17942" s="253"/>
      <c r="G17942" s="63"/>
      <c r="H17942" s="64"/>
      <c r="I17942" s="264"/>
    </row>
    <row r="17943" spans="1:9" hidden="1" x14ac:dyDescent="0.25">
      <c r="A17943" s="224"/>
      <c r="B17943" s="56"/>
      <c r="C17943" s="81"/>
      <c r="D17943" s="57"/>
      <c r="E17943" s="66"/>
      <c r="F17943" s="76"/>
      <c r="G17943" s="63"/>
      <c r="H17943" s="64"/>
      <c r="I17943" s="264"/>
    </row>
    <row r="17944" spans="1:9" hidden="1" x14ac:dyDescent="0.25">
      <c r="A17944" s="224"/>
      <c r="B17944" s="56"/>
      <c r="C17944" s="56"/>
      <c r="D17944" s="57"/>
      <c r="E17944" s="546"/>
      <c r="F17944" s="62"/>
      <c r="G17944" s="63"/>
      <c r="H17944" s="64"/>
      <c r="I17944" s="264"/>
    </row>
    <row r="17945" spans="1:9" hidden="1" x14ac:dyDescent="0.25">
      <c r="A17945" s="224"/>
      <c r="B17945" s="56"/>
      <c r="C17945" s="56"/>
      <c r="D17945" s="105"/>
      <c r="E17945" s="66"/>
      <c r="F17945" s="203"/>
      <c r="G17945" s="63"/>
      <c r="H17945" s="64"/>
      <c r="I17945" s="264"/>
    </row>
    <row r="17946" spans="1:9" hidden="1" x14ac:dyDescent="0.25">
      <c r="A17946" s="224"/>
      <c r="B17946" s="56"/>
      <c r="C17946" s="56"/>
      <c r="D17946" s="57"/>
      <c r="E17946" s="66"/>
      <c r="F17946" s="76"/>
      <c r="G17946" s="63"/>
      <c r="H17946" s="64"/>
      <c r="I17946" s="264"/>
    </row>
    <row r="17947" spans="1:9" hidden="1" x14ac:dyDescent="0.25">
      <c r="A17947" s="224"/>
      <c r="B17947" s="74"/>
      <c r="C17947" s="55"/>
      <c r="D17947" s="57"/>
      <c r="E17947" s="86"/>
      <c r="F17947" s="62"/>
      <c r="G17947" s="63"/>
      <c r="H17947" s="64"/>
      <c r="I17947" s="264"/>
    </row>
    <row r="17948" spans="1:9" hidden="1" x14ac:dyDescent="0.25">
      <c r="A17948" s="224"/>
      <c r="B17948" s="56"/>
      <c r="C17948" s="56"/>
      <c r="D17948" s="57"/>
      <c r="E17948" s="66"/>
      <c r="F17948" s="63"/>
      <c r="G17948" s="63"/>
      <c r="H17948" s="64"/>
      <c r="I17948" s="264"/>
    </row>
    <row r="17949" spans="1:9" hidden="1" x14ac:dyDescent="0.25">
      <c r="A17949" s="224"/>
      <c r="B17949" s="56"/>
      <c r="C17949" s="75"/>
      <c r="D17949" s="57"/>
      <c r="E17949" s="66"/>
      <c r="F17949" s="59"/>
      <c r="G17949" s="63"/>
      <c r="H17949" s="64"/>
      <c r="I17949" s="264"/>
    </row>
    <row r="17950" spans="1:9" hidden="1" x14ac:dyDescent="0.25">
      <c r="A17950" s="224"/>
      <c r="B17950" s="56"/>
      <c r="C17950" s="55"/>
      <c r="D17950" s="57"/>
      <c r="E17950" s="86"/>
      <c r="F17950" s="62"/>
      <c r="G17950" s="63"/>
      <c r="H17950" s="64"/>
      <c r="I17950" s="264"/>
    </row>
    <row r="17951" spans="1:9" hidden="1" x14ac:dyDescent="0.25">
      <c r="A17951" s="224"/>
      <c r="B17951" s="65"/>
      <c r="C17951" s="56"/>
      <c r="D17951" s="57"/>
      <c r="E17951" s="66"/>
      <c r="F17951" s="62"/>
      <c r="G17951" s="63"/>
      <c r="H17951" s="64"/>
      <c r="I17951" s="264"/>
    </row>
    <row r="17952" spans="1:9" hidden="1" x14ac:dyDescent="0.25">
      <c r="A17952" s="224"/>
      <c r="B17952" s="68"/>
      <c r="C17952" s="75"/>
      <c r="D17952" s="57"/>
      <c r="E17952" s="72"/>
      <c r="F17952" s="76"/>
      <c r="G17952" s="63"/>
      <c r="H17952" s="64"/>
      <c r="I17952" s="70"/>
    </row>
    <row r="17953" spans="1:9" hidden="1" x14ac:dyDescent="0.25">
      <c r="A17953" s="224"/>
      <c r="B17953" s="68"/>
      <c r="C17953" s="75"/>
      <c r="D17953" s="57"/>
      <c r="E17953" s="72"/>
      <c r="F17953" s="62"/>
      <c r="G17953" s="63"/>
      <c r="H17953" s="64"/>
      <c r="I17953" s="70"/>
    </row>
    <row r="17954" spans="1:9" hidden="1" x14ac:dyDescent="0.25">
      <c r="A17954" s="224"/>
      <c r="B17954" s="56"/>
      <c r="C17954" s="56"/>
      <c r="D17954" s="57"/>
      <c r="E17954" s="72"/>
      <c r="F17954" s="58"/>
      <c r="G17954" s="63"/>
      <c r="H17954" s="64"/>
      <c r="I17954" s="70"/>
    </row>
    <row r="17955" spans="1:9" hidden="1" x14ac:dyDescent="0.25">
      <c r="A17955" s="224"/>
      <c r="B17955" s="56"/>
      <c r="C17955" s="56"/>
      <c r="D17955" s="57"/>
      <c r="E17955" s="66"/>
      <c r="F17955" s="76"/>
      <c r="G17955" s="63"/>
      <c r="H17955" s="64"/>
      <c r="I17955" s="70"/>
    </row>
    <row r="17956" spans="1:9" hidden="1" x14ac:dyDescent="0.25">
      <c r="A17956" s="224"/>
      <c r="B17956" s="56"/>
      <c r="C17956" s="56"/>
      <c r="D17956" s="57"/>
      <c r="E17956" s="66"/>
      <c r="F17956" s="76"/>
      <c r="G17956" s="63"/>
      <c r="H17956" s="64"/>
      <c r="I17956" s="70"/>
    </row>
    <row r="17957" spans="1:9" hidden="1" x14ac:dyDescent="0.25">
      <c r="A17957" s="224"/>
      <c r="B17957" s="55"/>
      <c r="C17957" s="75"/>
      <c r="D17957" s="57"/>
      <c r="E17957" s="86"/>
      <c r="F17957" s="76"/>
      <c r="G17957" s="63"/>
      <c r="H17957" s="64"/>
      <c r="I17957" s="70"/>
    </row>
    <row r="17958" spans="1:9" hidden="1" x14ac:dyDescent="0.25">
      <c r="A17958" s="224"/>
      <c r="B17958" s="55"/>
      <c r="C17958" s="56"/>
      <c r="D17958" s="57"/>
      <c r="E17958" s="66"/>
      <c r="F17958" s="62"/>
      <c r="G17958" s="63"/>
      <c r="H17958" s="64"/>
      <c r="I17958" s="70"/>
    </row>
    <row r="17959" spans="1:9" hidden="1" x14ac:dyDescent="0.25">
      <c r="A17959" s="224"/>
      <c r="B17959" s="56"/>
      <c r="C17959" s="75"/>
      <c r="D17959" s="57"/>
      <c r="E17959" s="86"/>
      <c r="F17959" s="62"/>
      <c r="G17959" s="63"/>
      <c r="H17959" s="64"/>
      <c r="I17959" s="70"/>
    </row>
    <row r="17960" spans="1:9" hidden="1" x14ac:dyDescent="0.25">
      <c r="A17960" s="224"/>
      <c r="B17960" s="56"/>
      <c r="C17960" s="56"/>
      <c r="D17960" s="57"/>
      <c r="E17960" s="66"/>
      <c r="F17960" s="76"/>
      <c r="G17960" s="63"/>
      <c r="H17960" s="64"/>
      <c r="I17960" s="70"/>
    </row>
    <row r="17961" spans="1:9" hidden="1" x14ac:dyDescent="0.25">
      <c r="A17961" s="224"/>
      <c r="B17961" s="56"/>
      <c r="C17961" s="56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4"/>
      <c r="B17962" s="56"/>
      <c r="C17962" s="56"/>
      <c r="D17962" s="105"/>
      <c r="E17962" s="66"/>
      <c r="F17962" s="203"/>
      <c r="G17962" s="63"/>
      <c r="H17962" s="64"/>
      <c r="I17962" s="70"/>
    </row>
    <row r="17963" spans="1:9" hidden="1" x14ac:dyDescent="0.25">
      <c r="A17963" s="224"/>
      <c r="B17963" s="55"/>
      <c r="C17963" s="71"/>
      <c r="D17963" s="57"/>
      <c r="E17963" s="66"/>
      <c r="F17963" s="63"/>
      <c r="G17963" s="63"/>
      <c r="H17963" s="64"/>
      <c r="I17963" s="70"/>
    </row>
    <row r="17964" spans="1:9" hidden="1" x14ac:dyDescent="0.25">
      <c r="A17964" s="224"/>
      <c r="B17964" s="56"/>
      <c r="C17964" s="56"/>
      <c r="D17964" s="57"/>
      <c r="E17964" s="66"/>
      <c r="F17964" s="76"/>
      <c r="G17964" s="63"/>
      <c r="H17964" s="64"/>
      <c r="I17964" s="70"/>
    </row>
    <row r="17965" spans="1:9" hidden="1" x14ac:dyDescent="0.25">
      <c r="A17965" s="224"/>
      <c r="B17965" s="56"/>
      <c r="C17965" s="56"/>
      <c r="D17965" s="57"/>
      <c r="E17965" s="66"/>
      <c r="F17965" s="62"/>
      <c r="G17965" s="63"/>
      <c r="H17965" s="64"/>
      <c r="I17965" s="70"/>
    </row>
    <row r="17966" spans="1:9" hidden="1" x14ac:dyDescent="0.25">
      <c r="A17966" s="224"/>
      <c r="B17966" s="56"/>
      <c r="C17966" s="56"/>
      <c r="D17966" s="105"/>
      <c r="E17966" s="66"/>
      <c r="F17966" s="203"/>
      <c r="G17966" s="63"/>
      <c r="H17966" s="64"/>
      <c r="I17966" s="70"/>
    </row>
    <row r="17967" spans="1:9" hidden="1" x14ac:dyDescent="0.25">
      <c r="A17967" s="224"/>
      <c r="B17967" s="55"/>
      <c r="C17967" s="72"/>
      <c r="D17967" s="57"/>
      <c r="E17967" s="66"/>
      <c r="F17967" s="62"/>
      <c r="G17967" s="63"/>
      <c r="H17967" s="64"/>
      <c r="I17967" s="70"/>
    </row>
    <row r="17968" spans="1:9" hidden="1" x14ac:dyDescent="0.25">
      <c r="A17968" s="224"/>
      <c r="B17968" s="55"/>
      <c r="C17968" s="56"/>
      <c r="D17968" s="57"/>
      <c r="E17968" s="66"/>
      <c r="F17968" s="62"/>
      <c r="G17968" s="63"/>
      <c r="H17968" s="64"/>
      <c r="I17968" s="70"/>
    </row>
    <row r="17969" spans="1:9" hidden="1" x14ac:dyDescent="0.25">
      <c r="A17969" s="224"/>
      <c r="B17969" s="65"/>
      <c r="C17969" s="56"/>
      <c r="D17969" s="56"/>
      <c r="E17969" s="86"/>
      <c r="F17969" s="58"/>
      <c r="G17969" s="203"/>
      <c r="H17969" s="64"/>
      <c r="I17969" s="70"/>
    </row>
    <row r="17970" spans="1:9" hidden="1" x14ac:dyDescent="0.25">
      <c r="A17970" s="224"/>
      <c r="B17970" s="56"/>
      <c r="C17970" s="56"/>
      <c r="D17970" s="57"/>
      <c r="E17970" s="546"/>
      <c r="F17970" s="62"/>
      <c r="G17970" s="63"/>
      <c r="H17970" s="64"/>
      <c r="I17970" s="70"/>
    </row>
    <row r="17971" spans="1:9" hidden="1" x14ac:dyDescent="0.25">
      <c r="A17971" s="224"/>
      <c r="B17971" s="56"/>
      <c r="C17971" s="56"/>
      <c r="D17971" s="105"/>
      <c r="E17971" s="72"/>
      <c r="F17971" s="63"/>
      <c r="G17971" s="63"/>
      <c r="H17971" s="64"/>
      <c r="I17971" s="70"/>
    </row>
    <row r="17972" spans="1:9" hidden="1" x14ac:dyDescent="0.25">
      <c r="A17972" s="224"/>
      <c r="B17972" s="56"/>
      <c r="C17972" s="56"/>
      <c r="D17972" s="57"/>
      <c r="E17972" s="66"/>
      <c r="F17972" s="63"/>
      <c r="G17972" s="63"/>
      <c r="H17972" s="64"/>
      <c r="I17972" s="70"/>
    </row>
    <row r="17973" spans="1:9" hidden="1" x14ac:dyDescent="0.25">
      <c r="A17973" s="224"/>
      <c r="B17973" s="56"/>
      <c r="C17973" s="81"/>
      <c r="D17973" s="57"/>
      <c r="E17973" s="86"/>
      <c r="F17973" s="62"/>
      <c r="G17973" s="63"/>
      <c r="H17973" s="64"/>
      <c r="I17973" s="70"/>
    </row>
    <row r="17974" spans="1:9" hidden="1" x14ac:dyDescent="0.25">
      <c r="A17974" s="224"/>
      <c r="B17974" s="56"/>
      <c r="C17974" s="56"/>
      <c r="D17974" s="57"/>
      <c r="E17974" s="66"/>
      <c r="F17974" s="62"/>
      <c r="G17974" s="63"/>
      <c r="H17974" s="64"/>
      <c r="I17974" s="70"/>
    </row>
    <row r="17975" spans="1:9" hidden="1" x14ac:dyDescent="0.25">
      <c r="A17975" s="224"/>
      <c r="B17975" s="55"/>
      <c r="C17975" s="126"/>
      <c r="D17975" s="57"/>
      <c r="E17975" s="86"/>
      <c r="F17975" s="207"/>
      <c r="G17975" s="63"/>
      <c r="H17975" s="64"/>
      <c r="I17975" s="70"/>
    </row>
    <row r="17976" spans="1:9" hidden="1" x14ac:dyDescent="0.25">
      <c r="A17976" s="224"/>
      <c r="B17976" s="55"/>
      <c r="C17976" s="126"/>
      <c r="D17976" s="57"/>
      <c r="E17976" s="86"/>
      <c r="F17976" s="207"/>
      <c r="G17976" s="63"/>
      <c r="H17976" s="64"/>
      <c r="I17976" s="70"/>
    </row>
    <row r="17977" spans="1:9" hidden="1" x14ac:dyDescent="0.25">
      <c r="A17977" s="224"/>
      <c r="B17977" s="56"/>
      <c r="C17977" s="56"/>
      <c r="D17977" s="57"/>
      <c r="E17977" s="66"/>
      <c r="F17977" s="76"/>
      <c r="G17977" s="63"/>
      <c r="H17977" s="64"/>
      <c r="I17977" s="70"/>
    </row>
    <row r="17978" spans="1:9" hidden="1" x14ac:dyDescent="0.25">
      <c r="A17978" s="224"/>
      <c r="B17978" s="56"/>
      <c r="C17978" s="56"/>
      <c r="D17978" s="56"/>
      <c r="E17978" s="56"/>
      <c r="F17978" s="58"/>
      <c r="G17978" s="63"/>
      <c r="H17978" s="64"/>
      <c r="I17978" s="70"/>
    </row>
    <row r="17979" spans="1:9" hidden="1" x14ac:dyDescent="0.25">
      <c r="A17979" s="224"/>
      <c r="B17979" s="56"/>
      <c r="C17979" s="56"/>
      <c r="D17979" s="57"/>
      <c r="E17979" s="86"/>
      <c r="F17979" s="62"/>
      <c r="G17979" s="63"/>
      <c r="H17979" s="64"/>
      <c r="I17979" s="70"/>
    </row>
    <row r="17980" spans="1:9" hidden="1" x14ac:dyDescent="0.25">
      <c r="A17980" s="224"/>
      <c r="B17980" s="56"/>
      <c r="C17980" s="56"/>
      <c r="D17980" s="57"/>
      <c r="E17980" s="86"/>
      <c r="F17980" s="207"/>
      <c r="G17980" s="63"/>
      <c r="H17980" s="64"/>
      <c r="I17980" s="70"/>
    </row>
    <row r="17981" spans="1:9" hidden="1" x14ac:dyDescent="0.25">
      <c r="A17981" s="224"/>
      <c r="B17981" s="60"/>
      <c r="C17981" s="151"/>
      <c r="D17981" s="105"/>
      <c r="E17981" s="66"/>
      <c r="F17981" s="62"/>
      <c r="G17981" s="63"/>
      <c r="H17981" s="64"/>
      <c r="I17981" s="70"/>
    </row>
    <row r="17982" spans="1:9" hidden="1" x14ac:dyDescent="0.25">
      <c r="A17982" s="224"/>
      <c r="B17982" s="56"/>
      <c r="C17982" s="56"/>
      <c r="D17982" s="57"/>
      <c r="E17982" s="546"/>
      <c r="F17982" s="62"/>
      <c r="G17982" s="63"/>
      <c r="H17982" s="64"/>
      <c r="I17982" s="70"/>
    </row>
    <row r="17983" spans="1:9" hidden="1" x14ac:dyDescent="0.25">
      <c r="A17983" s="224"/>
      <c r="B17983" s="55"/>
      <c r="C17983" s="75"/>
      <c r="D17983" s="57"/>
      <c r="E17983" s="86"/>
      <c r="F17983" s="62"/>
      <c r="G17983" s="63"/>
      <c r="H17983" s="64"/>
      <c r="I17983" s="70"/>
    </row>
    <row r="17984" spans="1:9" hidden="1" x14ac:dyDescent="0.25">
      <c r="A17984" s="224"/>
      <c r="B17984" s="71"/>
      <c r="C17984" s="75"/>
      <c r="D17984" s="57"/>
      <c r="E17984" s="66"/>
      <c r="F17984" s="76"/>
      <c r="G17984" s="63"/>
      <c r="H17984" s="106"/>
      <c r="I17984" s="56"/>
    </row>
    <row r="17985" spans="1:9" hidden="1" x14ac:dyDescent="0.25">
      <c r="A17985" s="224"/>
      <c r="B17985" s="68"/>
      <c r="C17985" s="75"/>
      <c r="D17985" s="56"/>
      <c r="E17985" s="72"/>
      <c r="F17985" s="58"/>
      <c r="G17985" s="63"/>
      <c r="H17985" s="106"/>
      <c r="I17985" s="56"/>
    </row>
    <row r="17986" spans="1:9" hidden="1" x14ac:dyDescent="0.25">
      <c r="A17986" s="224"/>
      <c r="B17986" s="56"/>
      <c r="C17986" s="56"/>
      <c r="D17986" s="57"/>
      <c r="E17986" s="66"/>
      <c r="F17986" s="63"/>
      <c r="G17986" s="63"/>
      <c r="H17986" s="106"/>
      <c r="I17986" s="56"/>
    </row>
    <row r="17987" spans="1:9" hidden="1" x14ac:dyDescent="0.25">
      <c r="A17987" s="224"/>
      <c r="B17987" s="56"/>
      <c r="C17987" s="521"/>
      <c r="D17987" s="56"/>
      <c r="E17987" s="56"/>
      <c r="F17987" s="56"/>
      <c r="G17987" s="63"/>
      <c r="H17987" s="106"/>
      <c r="I17987" s="56"/>
    </row>
    <row r="17988" spans="1:9" hidden="1" x14ac:dyDescent="0.25">
      <c r="A17988" s="224"/>
      <c r="B17988" s="56"/>
      <c r="C17988" s="75"/>
      <c r="D17988" s="105"/>
      <c r="E17988" s="72"/>
      <c r="F17988" s="63"/>
      <c r="G17988" s="63"/>
      <c r="H17988" s="106"/>
      <c r="I17988" s="56"/>
    </row>
    <row r="17989" spans="1:9" hidden="1" x14ac:dyDescent="0.25">
      <c r="A17989" s="224"/>
      <c r="B17989" s="56"/>
      <c r="C17989" s="56"/>
      <c r="D17989" s="105"/>
      <c r="E17989" s="66"/>
      <c r="F17989" s="62"/>
      <c r="G17989" s="63"/>
      <c r="H17989" s="106"/>
      <c r="I17989" s="70"/>
    </row>
    <row r="17990" spans="1:9" hidden="1" x14ac:dyDescent="0.25">
      <c r="A17990" s="224"/>
      <c r="B17990" s="71"/>
      <c r="C17990" s="75"/>
      <c r="D17990" s="57"/>
      <c r="E17990" s="66"/>
      <c r="F17990" s="62"/>
      <c r="G17990" s="63"/>
      <c r="H17990" s="106"/>
      <c r="I17990" s="70"/>
    </row>
    <row r="17991" spans="1:9" hidden="1" x14ac:dyDescent="0.25">
      <c r="A17991" s="224"/>
      <c r="B17991" s="60"/>
      <c r="C17991" s="151"/>
      <c r="D17991" s="105"/>
      <c r="E17991" s="72"/>
      <c r="F17991" s="426"/>
      <c r="G17991" s="63"/>
      <c r="H17991" s="64"/>
      <c r="I17991" s="70"/>
    </row>
    <row r="17992" spans="1:9" hidden="1" x14ac:dyDescent="0.25">
      <c r="A17992" s="224"/>
      <c r="B17992" s="55"/>
      <c r="C17992" s="71"/>
      <c r="D17992" s="57"/>
      <c r="E17992" s="66"/>
      <c r="F17992" s="76"/>
      <c r="G17992" s="63"/>
      <c r="H17992" s="64"/>
      <c r="I17992" s="264"/>
    </row>
    <row r="17993" spans="1:9" hidden="1" x14ac:dyDescent="0.25">
      <c r="A17993" s="224"/>
      <c r="B17993" s="56"/>
      <c r="C17993" s="56"/>
      <c r="D17993" s="105"/>
      <c r="E17993" s="66"/>
      <c r="F17993" s="62"/>
      <c r="G17993" s="63"/>
      <c r="H17993" s="64"/>
      <c r="I17993" s="264"/>
    </row>
    <row r="17994" spans="1:9" hidden="1" x14ac:dyDescent="0.25">
      <c r="A17994" s="224"/>
      <c r="B17994" s="55"/>
      <c r="C17994" s="71"/>
      <c r="D17994" s="57"/>
      <c r="E17994" s="66"/>
      <c r="F17994" s="63"/>
      <c r="G17994" s="63"/>
      <c r="H17994" s="64"/>
      <c r="I17994" s="264"/>
    </row>
    <row r="17995" spans="1:9" hidden="1" x14ac:dyDescent="0.25">
      <c r="A17995" s="224"/>
      <c r="B17995" s="71"/>
      <c r="C17995" s="75"/>
      <c r="D17995" s="57"/>
      <c r="E17995" s="86"/>
      <c r="F17995" s="62"/>
      <c r="G17995" s="63"/>
      <c r="H17995" s="64"/>
      <c r="I17995" s="264"/>
    </row>
    <row r="17996" spans="1:9" hidden="1" x14ac:dyDescent="0.25">
      <c r="A17996" s="224"/>
      <c r="B17996" s="55"/>
      <c r="C17996" s="56"/>
      <c r="D17996" s="57"/>
      <c r="E17996" s="66"/>
      <c r="F17996" s="62"/>
      <c r="G17996" s="63"/>
      <c r="H17996" s="64"/>
      <c r="I17996" s="264"/>
    </row>
    <row r="17997" spans="1:9" hidden="1" x14ac:dyDescent="0.25">
      <c r="A17997" s="224"/>
      <c r="B17997" s="55"/>
      <c r="C17997" s="56"/>
      <c r="D17997" s="57"/>
      <c r="E17997" s="66"/>
      <c r="F17997" s="62"/>
      <c r="G17997" s="63"/>
      <c r="H17997" s="106"/>
      <c r="I17997" s="264"/>
    </row>
    <row r="17998" spans="1:9" hidden="1" x14ac:dyDescent="0.25">
      <c r="A17998" s="224"/>
      <c r="B17998" s="55"/>
      <c r="C17998" s="56"/>
      <c r="D17998" s="57"/>
      <c r="E17998" s="86"/>
      <c r="F17998" s="62"/>
      <c r="G17998" s="63"/>
      <c r="H17998" s="106"/>
      <c r="I17998" s="264"/>
    </row>
    <row r="17999" spans="1:9" hidden="1" x14ac:dyDescent="0.25">
      <c r="A17999" s="224"/>
      <c r="B17999" s="56"/>
      <c r="C17999" s="56"/>
      <c r="D17999" s="57"/>
      <c r="E17999" s="66"/>
      <c r="F17999" s="76"/>
      <c r="G17999" s="63"/>
      <c r="H17999" s="106"/>
      <c r="I17999" s="264"/>
    </row>
    <row r="18000" spans="1:9" hidden="1" x14ac:dyDescent="0.25">
      <c r="A18000" s="224"/>
      <c r="B18000" s="55"/>
      <c r="C18000" s="75"/>
      <c r="D18000" s="57"/>
      <c r="E18000" s="86"/>
      <c r="F18000" s="62"/>
      <c r="G18000" s="63"/>
      <c r="H18000" s="64"/>
      <c r="I18000" s="264"/>
    </row>
    <row r="18001" spans="1:9" hidden="1" x14ac:dyDescent="0.25">
      <c r="A18001" s="224"/>
      <c r="B18001" s="56"/>
      <c r="C18001" s="75"/>
      <c r="D18001" s="57"/>
      <c r="E18001" s="86"/>
      <c r="F18001" s="62"/>
      <c r="G18001" s="63"/>
      <c r="H18001" s="64"/>
      <c r="I18001" s="264"/>
    </row>
    <row r="18002" spans="1:9" hidden="1" x14ac:dyDescent="0.25">
      <c r="A18002" s="224"/>
      <c r="B18002" s="56"/>
      <c r="C18002" s="56"/>
      <c r="D18002" s="57"/>
      <c r="E18002" s="546"/>
      <c r="F18002" s="62"/>
      <c r="G18002" s="63"/>
      <c r="H18002" s="106"/>
      <c r="I18002" s="264"/>
    </row>
    <row r="18003" spans="1:9" hidden="1" x14ac:dyDescent="0.25">
      <c r="A18003" s="224"/>
      <c r="B18003" s="71"/>
      <c r="C18003" s="56"/>
      <c r="D18003" s="57"/>
      <c r="E18003" s="86"/>
      <c r="F18003" s="62"/>
      <c r="G18003" s="203"/>
      <c r="H18003" s="64"/>
      <c r="I18003" s="264"/>
    </row>
    <row r="18004" spans="1:9" hidden="1" x14ac:dyDescent="0.25">
      <c r="A18004" s="224"/>
      <c r="B18004" s="56"/>
      <c r="C18004" s="56"/>
      <c r="D18004" s="56"/>
      <c r="E18004" s="86"/>
      <c r="F18004" s="58"/>
      <c r="G18004" s="63"/>
      <c r="H18004" s="64"/>
      <c r="I18004" s="264"/>
    </row>
    <row r="18005" spans="1:9" hidden="1" x14ac:dyDescent="0.25">
      <c r="A18005" s="224"/>
      <c r="B18005" s="56"/>
      <c r="C18005" s="75"/>
      <c r="D18005" s="105"/>
      <c r="E18005" s="72"/>
      <c r="F18005" s="63"/>
      <c r="G18005" s="63"/>
      <c r="H18005" s="64"/>
      <c r="I18005" s="264"/>
    </row>
    <row r="18006" spans="1:9" hidden="1" x14ac:dyDescent="0.25">
      <c r="A18006" s="224"/>
      <c r="B18006" s="56"/>
      <c r="C18006" s="75"/>
      <c r="D18006" s="83"/>
      <c r="E18006" s="72"/>
      <c r="F18006" s="62"/>
      <c r="G18006" s="63"/>
      <c r="H18006" s="64"/>
      <c r="I18006" s="264"/>
    </row>
    <row r="18007" spans="1:9" hidden="1" x14ac:dyDescent="0.25">
      <c r="A18007" s="224"/>
      <c r="B18007" s="68"/>
      <c r="C18007" s="75"/>
      <c r="D18007" s="57"/>
      <c r="E18007" s="72"/>
      <c r="F18007" s="76"/>
      <c r="G18007" s="63"/>
      <c r="H18007" s="64"/>
      <c r="I18007" s="264"/>
    </row>
    <row r="18008" spans="1:9" hidden="1" x14ac:dyDescent="0.25">
      <c r="A18008" s="224"/>
      <c r="B18008" s="56"/>
      <c r="C18008" s="71"/>
      <c r="D18008" s="105"/>
      <c r="E18008" s="66"/>
      <c r="F18008" s="63"/>
      <c r="G18008" s="63"/>
      <c r="H18008" s="64"/>
      <c r="I18008" s="264"/>
    </row>
    <row r="18009" spans="1:9" hidden="1" x14ac:dyDescent="0.25">
      <c r="A18009" s="224"/>
      <c r="B18009" s="56"/>
      <c r="C18009" s="56"/>
      <c r="D18009" s="57"/>
      <c r="E18009" s="66"/>
      <c r="F18009" s="62"/>
      <c r="G18009" s="63"/>
      <c r="H18009" s="64"/>
      <c r="I18009" s="264"/>
    </row>
    <row r="18010" spans="1:9" hidden="1" x14ac:dyDescent="0.25">
      <c r="A18010" s="224"/>
      <c r="B18010" s="56"/>
      <c r="C18010" s="56"/>
      <c r="D18010" s="57"/>
      <c r="E18010" s="72"/>
      <c r="F18010" s="76"/>
      <c r="G18010" s="63"/>
      <c r="H18010" s="64"/>
      <c r="I18010" s="70"/>
    </row>
    <row r="18011" spans="1:9" hidden="1" x14ac:dyDescent="0.25">
      <c r="A18011" s="224"/>
      <c r="B18011" s="68"/>
      <c r="C18011" s="56"/>
      <c r="D18011" s="57"/>
      <c r="E18011" s="72"/>
      <c r="F18011" s="62"/>
      <c r="G18011" s="63"/>
      <c r="H18011" s="64"/>
      <c r="I18011" s="70"/>
    </row>
    <row r="18012" spans="1:9" hidden="1" x14ac:dyDescent="0.25">
      <c r="A18012" s="224"/>
      <c r="B18012" s="60"/>
      <c r="C18012" s="71"/>
      <c r="D18012" s="57"/>
      <c r="E18012" s="66"/>
      <c r="F18012" s="63"/>
      <c r="G18012" s="63"/>
      <c r="H18012" s="64"/>
      <c r="I18012" s="70"/>
    </row>
    <row r="18013" spans="1:9" hidden="1" x14ac:dyDescent="0.25">
      <c r="A18013" s="224"/>
      <c r="B18013" s="55"/>
      <c r="C18013" s="71"/>
      <c r="D18013" s="57"/>
      <c r="E18013" s="66"/>
      <c r="F18013" s="76"/>
      <c r="G18013" s="63"/>
      <c r="H18013" s="64"/>
      <c r="I18013" s="70"/>
    </row>
    <row r="18014" spans="1:9" hidden="1" x14ac:dyDescent="0.25">
      <c r="A18014" s="224"/>
      <c r="B18014" s="56"/>
      <c r="C18014" s="75"/>
      <c r="D18014" s="105"/>
      <c r="E18014" s="72"/>
      <c r="F18014" s="63"/>
      <c r="G18014" s="63"/>
      <c r="H18014" s="64"/>
      <c r="I18014" s="70"/>
    </row>
    <row r="18015" spans="1:9" hidden="1" x14ac:dyDescent="0.25">
      <c r="A18015" s="224"/>
      <c r="B18015" s="56"/>
      <c r="C18015" s="75"/>
      <c r="D18015" s="57"/>
      <c r="E18015" s="66"/>
      <c r="F18015" s="76"/>
      <c r="G18015" s="63"/>
      <c r="H18015" s="64"/>
      <c r="I18015" s="70"/>
    </row>
    <row r="18016" spans="1:9" hidden="1" x14ac:dyDescent="0.25">
      <c r="A18016" s="224"/>
      <c r="B18016" s="60"/>
      <c r="C18016" s="151"/>
      <c r="D18016" s="105"/>
      <c r="E18016" s="72"/>
      <c r="F18016" s="426"/>
      <c r="G18016" s="63"/>
      <c r="H18016" s="64"/>
      <c r="I18016" s="70"/>
    </row>
    <row r="18017" spans="1:9" hidden="1" x14ac:dyDescent="0.25">
      <c r="A18017" s="224"/>
      <c r="B18017" s="56"/>
      <c r="C18017" s="56"/>
      <c r="D18017" s="105"/>
      <c r="E18017" s="72"/>
      <c r="F18017" s="426"/>
      <c r="G18017" s="63"/>
      <c r="H18017" s="64"/>
      <c r="I18017" s="70"/>
    </row>
    <row r="18018" spans="1:9" hidden="1" x14ac:dyDescent="0.25">
      <c r="A18018" s="224"/>
      <c r="B18018" s="56"/>
      <c r="C18018" s="56"/>
      <c r="D18018" s="57"/>
      <c r="E18018" s="86"/>
      <c r="F18018" s="62"/>
      <c r="G18018" s="63"/>
      <c r="H18018" s="64"/>
      <c r="I18018" s="70"/>
    </row>
    <row r="18019" spans="1:9" hidden="1" x14ac:dyDescent="0.25">
      <c r="A18019" s="224"/>
      <c r="B18019" s="55"/>
      <c r="C18019" s="56"/>
      <c r="D18019" s="57"/>
      <c r="E18019" s="86"/>
      <c r="F18019" s="62"/>
      <c r="G18019" s="62"/>
      <c r="H18019" s="64"/>
      <c r="I18019" s="70"/>
    </row>
    <row r="18020" spans="1:9" hidden="1" x14ac:dyDescent="0.25">
      <c r="A18020" s="224"/>
      <c r="B18020" s="56"/>
      <c r="C18020" s="81"/>
      <c r="D18020" s="105"/>
      <c r="E18020" s="66"/>
      <c r="F18020" s="426"/>
      <c r="G18020" s="63"/>
      <c r="H18020" s="64"/>
      <c r="I18020" s="70"/>
    </row>
    <row r="18021" spans="1:9" hidden="1" x14ac:dyDescent="0.25">
      <c r="A18021" s="224"/>
      <c r="B18021" s="56"/>
      <c r="C18021" s="81"/>
      <c r="D18021" s="105"/>
      <c r="E18021" s="66"/>
      <c r="F18021" s="426"/>
      <c r="G18021" s="63"/>
      <c r="H18021" s="64"/>
      <c r="I18021" s="70"/>
    </row>
    <row r="18022" spans="1:9" hidden="1" x14ac:dyDescent="0.25">
      <c r="A18022" s="224"/>
      <c r="B18022" s="68"/>
      <c r="C18022" s="72"/>
      <c r="D18022" s="105"/>
      <c r="E18022" s="72"/>
      <c r="F18022" s="426"/>
      <c r="G18022" s="63"/>
      <c r="H18022" s="64"/>
      <c r="I18022" s="70"/>
    </row>
    <row r="18023" spans="1:9" hidden="1" x14ac:dyDescent="0.25">
      <c r="A18023" s="224"/>
      <c r="B18023" s="56"/>
      <c r="C18023" s="56"/>
      <c r="D18023" s="57"/>
      <c r="E18023" s="86"/>
      <c r="F18023" s="76"/>
      <c r="G18023" s="63"/>
      <c r="H18023" s="64"/>
      <c r="I18023" s="70"/>
    </row>
    <row r="18024" spans="1:9" hidden="1" x14ac:dyDescent="0.25">
      <c r="A18024" s="224"/>
      <c r="B18024" s="68"/>
      <c r="C18024" s="65"/>
      <c r="D18024" s="57"/>
      <c r="E18024" s="66"/>
      <c r="F18024" s="62"/>
      <c r="G18024" s="63"/>
      <c r="H18024" s="64"/>
      <c r="I18024" s="70"/>
    </row>
    <row r="18025" spans="1:9" hidden="1" x14ac:dyDescent="0.25">
      <c r="A18025" s="224"/>
      <c r="B18025" s="68"/>
      <c r="C18025" s="65"/>
      <c r="D18025" s="57"/>
      <c r="E18025" s="86"/>
      <c r="F18025" s="62"/>
      <c r="G18025" s="63"/>
      <c r="H18025" s="64"/>
      <c r="I18025" s="70"/>
    </row>
    <row r="18026" spans="1:9" hidden="1" x14ac:dyDescent="0.25">
      <c r="A18026" s="224"/>
      <c r="B18026" s="68"/>
      <c r="C18026" s="65"/>
      <c r="D18026" s="57"/>
      <c r="E18026" s="66"/>
      <c r="F18026" s="62"/>
      <c r="G18026" s="63"/>
      <c r="H18026" s="64"/>
      <c r="I18026" s="70"/>
    </row>
    <row r="18027" spans="1:9" hidden="1" x14ac:dyDescent="0.25">
      <c r="A18027" s="224"/>
      <c r="B18027" s="55"/>
      <c r="C18027" s="56"/>
      <c r="D18027" s="57"/>
      <c r="E18027" s="66"/>
      <c r="F18027" s="62"/>
      <c r="G18027" s="63"/>
      <c r="H18027" s="64"/>
      <c r="I18027" s="70"/>
    </row>
    <row r="18028" spans="1:9" hidden="1" x14ac:dyDescent="0.25">
      <c r="A18028" s="224"/>
      <c r="B18028" s="56"/>
      <c r="C18028" s="56"/>
      <c r="D18028" s="105"/>
      <c r="E18028" s="66"/>
      <c r="F18028" s="203"/>
      <c r="G18028" s="63"/>
      <c r="H18028" s="64"/>
      <c r="I18028" s="70"/>
    </row>
    <row r="18029" spans="1:9" hidden="1" x14ac:dyDescent="0.25">
      <c r="A18029" s="224"/>
      <c r="B18029" s="56"/>
      <c r="C18029" s="56"/>
      <c r="D18029" s="57"/>
      <c r="E18029" s="66"/>
      <c r="F18029" s="63"/>
      <c r="G18029" s="63"/>
      <c r="H18029" s="64"/>
      <c r="I18029" s="70"/>
    </row>
    <row r="18030" spans="1:9" hidden="1" x14ac:dyDescent="0.25">
      <c r="A18030" s="224"/>
      <c r="B18030" s="55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4"/>
      <c r="B18031" s="55"/>
      <c r="C18031" s="56"/>
      <c r="D18031" s="57"/>
      <c r="E18031" s="66"/>
      <c r="F18031" s="62"/>
      <c r="G18031" s="63"/>
      <c r="H18031" s="64"/>
      <c r="I18031" s="70"/>
    </row>
    <row r="18032" spans="1:9" hidden="1" x14ac:dyDescent="0.25">
      <c r="A18032" s="224"/>
      <c r="B18032" s="55"/>
      <c r="C18032" s="72"/>
      <c r="D18032" s="57"/>
      <c r="E18032" s="66"/>
      <c r="F18032" s="62"/>
      <c r="G18032" s="63"/>
      <c r="H18032" s="64"/>
      <c r="I18032" s="70"/>
    </row>
    <row r="18033" spans="1:9" hidden="1" x14ac:dyDescent="0.25">
      <c r="A18033" s="224"/>
      <c r="B18033" s="71"/>
      <c r="C18033" s="56"/>
      <c r="D18033" s="57"/>
      <c r="E18033" s="66"/>
      <c r="F18033" s="76"/>
      <c r="G18033" s="63"/>
      <c r="H18033" s="64"/>
      <c r="I18033" s="70"/>
    </row>
    <row r="18034" spans="1:9" hidden="1" x14ac:dyDescent="0.25">
      <c r="A18034" s="224"/>
      <c r="B18034" s="55"/>
      <c r="C18034" s="56"/>
      <c r="D18034" s="57"/>
      <c r="E18034" s="86"/>
      <c r="F18034" s="62"/>
      <c r="G18034" s="63"/>
      <c r="H18034" s="64"/>
      <c r="I18034" s="70"/>
    </row>
    <row r="18035" spans="1:9" hidden="1" x14ac:dyDescent="0.25">
      <c r="A18035" s="224"/>
      <c r="B18035" s="56"/>
      <c r="C18035" s="56"/>
      <c r="D18035" s="57"/>
      <c r="E18035" s="66"/>
      <c r="F18035" s="76"/>
      <c r="G18035" s="63"/>
      <c r="H18035" s="64"/>
      <c r="I18035" s="70"/>
    </row>
    <row r="18036" spans="1:9" hidden="1" x14ac:dyDescent="0.25">
      <c r="A18036" s="224"/>
      <c r="B18036" s="56"/>
      <c r="C18036" s="75"/>
      <c r="D18036" s="57"/>
      <c r="E18036" s="66"/>
      <c r="F18036" s="59"/>
      <c r="G18036" s="63"/>
      <c r="H18036" s="64"/>
      <c r="I18036" s="70"/>
    </row>
    <row r="18037" spans="1:9" hidden="1" x14ac:dyDescent="0.25">
      <c r="A18037" s="224"/>
      <c r="B18037" s="71"/>
      <c r="C18037" s="72"/>
      <c r="D18037" s="57"/>
      <c r="E18037" s="86"/>
      <c r="F18037" s="62"/>
      <c r="G18037" s="63"/>
      <c r="H18037" s="64"/>
      <c r="I18037" s="70"/>
    </row>
    <row r="18038" spans="1:9" hidden="1" x14ac:dyDescent="0.25">
      <c r="A18038" s="224"/>
      <c r="B18038" s="60"/>
      <c r="C18038" s="151"/>
      <c r="D18038" s="105"/>
      <c r="E18038" s="72"/>
      <c r="F18038" s="426"/>
      <c r="G18038" s="63"/>
      <c r="H18038" s="64"/>
      <c r="I18038" s="70"/>
    </row>
    <row r="18039" spans="1:9" hidden="1" x14ac:dyDescent="0.25">
      <c r="A18039" s="224"/>
      <c r="B18039" s="56"/>
      <c r="C18039" s="56"/>
      <c r="D18039" s="57"/>
      <c r="E18039" s="546"/>
      <c r="F18039" s="62"/>
      <c r="G18039" s="63"/>
      <c r="H18039" s="64"/>
      <c r="I18039" s="70"/>
    </row>
    <row r="18040" spans="1:9" hidden="1" x14ac:dyDescent="0.25">
      <c r="A18040" s="224"/>
      <c r="B18040" s="56"/>
      <c r="C18040" s="56"/>
      <c r="D18040" s="57"/>
      <c r="E18040" s="86"/>
      <c r="F18040" s="207"/>
      <c r="G18040" s="63"/>
      <c r="H18040" s="64"/>
      <c r="I18040" s="70"/>
    </row>
    <row r="18041" spans="1:9" hidden="1" x14ac:dyDescent="0.25">
      <c r="A18041" s="224"/>
      <c r="B18041" s="56"/>
      <c r="C18041" s="56"/>
      <c r="D18041" s="57"/>
      <c r="E18041" s="66"/>
      <c r="F18041" s="76"/>
      <c r="G18041" s="63"/>
      <c r="H18041" s="64"/>
      <c r="I18041" s="70"/>
    </row>
    <row r="18042" spans="1:9" hidden="1" x14ac:dyDescent="0.25">
      <c r="A18042" s="224"/>
      <c r="B18042" s="60"/>
      <c r="C18042" s="71"/>
      <c r="D18042" s="105"/>
      <c r="E18042" s="72"/>
      <c r="F18042" s="426"/>
      <c r="G18042" s="63"/>
      <c r="H18042" s="64"/>
      <c r="I18042" s="70"/>
    </row>
    <row r="18043" spans="1:9" hidden="1" x14ac:dyDescent="0.25">
      <c r="A18043" s="224"/>
      <c r="B18043" s="71"/>
      <c r="C18043" s="56"/>
      <c r="D18043" s="57"/>
      <c r="E18043" s="66"/>
      <c r="F18043" s="76"/>
      <c r="G18043" s="63"/>
      <c r="H18043" s="64"/>
      <c r="I18043" s="264"/>
    </row>
    <row r="18044" spans="1:9" hidden="1" x14ac:dyDescent="0.25">
      <c r="A18044" s="224"/>
      <c r="B18044" s="56"/>
      <c r="C18044" s="75"/>
      <c r="D18044" s="57"/>
      <c r="E18044" s="86"/>
      <c r="F18044" s="62"/>
      <c r="G18044" s="63"/>
      <c r="H18044" s="64"/>
      <c r="I18044" s="264"/>
    </row>
    <row r="18045" spans="1:9" hidden="1" x14ac:dyDescent="0.25">
      <c r="A18045" s="224"/>
      <c r="B18045" s="55"/>
      <c r="C18045" s="75"/>
      <c r="D18045" s="57"/>
      <c r="E18045" s="66"/>
      <c r="F18045" s="62"/>
      <c r="G18045" s="63"/>
      <c r="H18045" s="64"/>
      <c r="I18045" s="264"/>
    </row>
    <row r="18046" spans="1:9" hidden="1" x14ac:dyDescent="0.25">
      <c r="A18046" s="224"/>
      <c r="B18046" s="55"/>
      <c r="C18046" s="75"/>
      <c r="D18046" s="57"/>
      <c r="E18046" s="86"/>
      <c r="F18046" s="76"/>
      <c r="G18046" s="63"/>
      <c r="H18046" s="106"/>
      <c r="I18046" s="264"/>
    </row>
    <row r="18047" spans="1:9" hidden="1" x14ac:dyDescent="0.25">
      <c r="A18047" s="224"/>
      <c r="B18047" s="56"/>
      <c r="C18047" s="56"/>
      <c r="D18047" s="105"/>
      <c r="E18047" s="66"/>
      <c r="F18047" s="203"/>
      <c r="G18047" s="63"/>
      <c r="H18047" s="64"/>
      <c r="I18047" s="264"/>
    </row>
    <row r="18048" spans="1:9" hidden="1" x14ac:dyDescent="0.25">
      <c r="A18048" s="224"/>
      <c r="B18048" s="56"/>
      <c r="C18048" s="56"/>
      <c r="D18048" s="105"/>
      <c r="E18048" s="66"/>
      <c r="F18048" s="203"/>
      <c r="G18048" s="63"/>
      <c r="H18048" s="64"/>
      <c r="I18048" s="264"/>
    </row>
    <row r="18049" spans="1:9" hidden="1" x14ac:dyDescent="0.25">
      <c r="A18049" s="224"/>
      <c r="B18049" s="56"/>
      <c r="C18049" s="56"/>
      <c r="D18049" s="57"/>
      <c r="E18049" s="66"/>
      <c r="F18049" s="62"/>
      <c r="G18049" s="63"/>
      <c r="H18049" s="64"/>
      <c r="I18049" s="264"/>
    </row>
    <row r="18050" spans="1:9" hidden="1" x14ac:dyDescent="0.25">
      <c r="A18050" s="224"/>
      <c r="B18050" s="56"/>
      <c r="C18050" s="56"/>
      <c r="D18050" s="57"/>
      <c r="E18050" s="66"/>
      <c r="F18050" s="76"/>
      <c r="G18050" s="63"/>
      <c r="H18050" s="106"/>
      <c r="I18050" s="264"/>
    </row>
    <row r="18051" spans="1:9" hidden="1" x14ac:dyDescent="0.25">
      <c r="A18051" s="224"/>
      <c r="B18051" s="55"/>
      <c r="C18051" s="56"/>
      <c r="D18051" s="57"/>
      <c r="E18051" s="86"/>
      <c r="F18051" s="62"/>
      <c r="G18051" s="63"/>
      <c r="H18051" s="64"/>
      <c r="I18051" s="264"/>
    </row>
    <row r="18052" spans="1:9" hidden="1" x14ac:dyDescent="0.25">
      <c r="A18052" s="224"/>
      <c r="B18052" s="56"/>
      <c r="C18052" s="71"/>
      <c r="D18052" s="57"/>
      <c r="E18052" s="86"/>
      <c r="F18052" s="76"/>
      <c r="G18052" s="63"/>
      <c r="H18052" s="64"/>
      <c r="I18052" s="264"/>
    </row>
    <row r="18053" spans="1:9" hidden="1" x14ac:dyDescent="0.25">
      <c r="A18053" s="224"/>
      <c r="B18053" s="71"/>
      <c r="C18053" s="71"/>
      <c r="D18053" s="57"/>
      <c r="E18053" s="86"/>
      <c r="F18053" s="62"/>
      <c r="G18053" s="203"/>
      <c r="H18053" s="64"/>
      <c r="I18053" s="264"/>
    </row>
    <row r="18054" spans="1:9" hidden="1" x14ac:dyDescent="0.25">
      <c r="A18054" s="224"/>
      <c r="B18054" s="56"/>
      <c r="C18054" s="56"/>
      <c r="D18054" s="56"/>
      <c r="E18054" s="86"/>
      <c r="F18054" s="58"/>
      <c r="G18054" s="63"/>
      <c r="H18054" s="64"/>
      <c r="I18054" s="264"/>
    </row>
    <row r="18055" spans="1:9" hidden="1" x14ac:dyDescent="0.25">
      <c r="A18055" s="224"/>
      <c r="B18055" s="56"/>
      <c r="C18055" s="75"/>
      <c r="D18055" s="105"/>
      <c r="E18055" s="72"/>
      <c r="F18055" s="63"/>
      <c r="G18055" s="63"/>
      <c r="H18055" s="64"/>
      <c r="I18055" s="264"/>
    </row>
    <row r="18056" spans="1:9" hidden="1" x14ac:dyDescent="0.25">
      <c r="A18056" s="224"/>
      <c r="B18056" s="56"/>
      <c r="C18056" s="75"/>
      <c r="D18056" s="83"/>
      <c r="E18056" s="72"/>
      <c r="F18056" s="62"/>
      <c r="G18056" s="63"/>
      <c r="H18056" s="64"/>
      <c r="I18056" s="264"/>
    </row>
    <row r="18057" spans="1:9" hidden="1" x14ac:dyDescent="0.25">
      <c r="A18057" s="224"/>
      <c r="B18057" s="68"/>
      <c r="C18057" s="75"/>
      <c r="D18057" s="57"/>
      <c r="E18057" s="72"/>
      <c r="F18057" s="76"/>
      <c r="G18057" s="63"/>
      <c r="H18057" s="64"/>
      <c r="I18057" s="264"/>
    </row>
    <row r="18058" spans="1:9" hidden="1" x14ac:dyDescent="0.25">
      <c r="A18058" s="224"/>
      <c r="B18058" s="55"/>
      <c r="C18058" s="71"/>
      <c r="D18058" s="57"/>
      <c r="E18058" s="66"/>
      <c r="F18058" s="76"/>
      <c r="G18058" s="63"/>
      <c r="H18058" s="64"/>
      <c r="I18058" s="264"/>
    </row>
    <row r="18059" spans="1:9" hidden="1" x14ac:dyDescent="0.25">
      <c r="A18059" s="224"/>
      <c r="B18059" s="56"/>
      <c r="C18059" s="56"/>
      <c r="D18059" s="57"/>
      <c r="E18059" s="66"/>
      <c r="F18059" s="62"/>
      <c r="G18059" s="63"/>
      <c r="H18059" s="64"/>
      <c r="I18059" s="70"/>
    </row>
    <row r="18060" spans="1:9" hidden="1" x14ac:dyDescent="0.25">
      <c r="A18060" s="224"/>
      <c r="B18060" s="68"/>
      <c r="C18060" s="75"/>
      <c r="D18060" s="57"/>
      <c r="E18060" s="72"/>
      <c r="F18060" s="62"/>
      <c r="G18060" s="63"/>
      <c r="H18060" s="64"/>
      <c r="I18060" s="70"/>
    </row>
    <row r="18061" spans="1:9" hidden="1" x14ac:dyDescent="0.25">
      <c r="A18061" s="224"/>
      <c r="B18061" s="68"/>
      <c r="C18061" s="75"/>
      <c r="D18061" s="57"/>
      <c r="E18061" s="72"/>
      <c r="F18061" s="62"/>
      <c r="G18061" s="63"/>
      <c r="H18061" s="64"/>
      <c r="I18061" s="70"/>
    </row>
    <row r="18062" spans="1:9" hidden="1" x14ac:dyDescent="0.25">
      <c r="A18062" s="224"/>
      <c r="B18062" s="68"/>
      <c r="C18062" s="56"/>
      <c r="D18062" s="105"/>
      <c r="E18062" s="72"/>
      <c r="F18062" s="63"/>
      <c r="G18062" s="63"/>
      <c r="H18062" s="64"/>
      <c r="I18062" s="70"/>
    </row>
    <row r="18063" spans="1:9" hidden="1" x14ac:dyDescent="0.25">
      <c r="A18063" s="224"/>
      <c r="B18063" s="68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4"/>
      <c r="B18064" s="60"/>
      <c r="C18064" s="151"/>
      <c r="D18064" s="105"/>
      <c r="E18064" s="72"/>
      <c r="F18064" s="426"/>
      <c r="G18064" s="63"/>
      <c r="H18064" s="64"/>
      <c r="I18064" s="70"/>
    </row>
    <row r="18065" spans="1:9" hidden="1" x14ac:dyDescent="0.25">
      <c r="A18065" s="224"/>
      <c r="B18065" s="68"/>
      <c r="C18065" s="56"/>
      <c r="D18065" s="57"/>
      <c r="E18065" s="66"/>
      <c r="F18065" s="62"/>
      <c r="G18065" s="63"/>
      <c r="H18065" s="64"/>
      <c r="I18065" s="70"/>
    </row>
    <row r="18066" spans="1:9" hidden="1" x14ac:dyDescent="0.25">
      <c r="A18066" s="224"/>
      <c r="B18066" s="55"/>
      <c r="C18066" s="56"/>
      <c r="D18066" s="57"/>
      <c r="E18066" s="86"/>
      <c r="F18066" s="62"/>
      <c r="G18066" s="62"/>
      <c r="H18066" s="64"/>
      <c r="I18066" s="70"/>
    </row>
    <row r="18067" spans="1:9" hidden="1" x14ac:dyDescent="0.25">
      <c r="A18067" s="224"/>
      <c r="B18067" s="56"/>
      <c r="C18067" s="56"/>
      <c r="D18067" s="57"/>
      <c r="E18067" s="86"/>
      <c r="F18067" s="62"/>
      <c r="G18067" s="63"/>
      <c r="H18067" s="64"/>
      <c r="I18067" s="70"/>
    </row>
    <row r="18068" spans="1:9" hidden="1" x14ac:dyDescent="0.25">
      <c r="A18068" s="224"/>
      <c r="B18068" s="56"/>
      <c r="C18068" s="71"/>
      <c r="D18068" s="105"/>
      <c r="E18068" s="66"/>
      <c r="F18068" s="426"/>
      <c r="G18068" s="63"/>
      <c r="H18068" s="64"/>
      <c r="I18068" s="70"/>
    </row>
    <row r="18069" spans="1:9" hidden="1" x14ac:dyDescent="0.25">
      <c r="A18069" s="224"/>
      <c r="B18069" s="68"/>
      <c r="C18069" s="72"/>
      <c r="D18069" s="105"/>
      <c r="E18069" s="72"/>
      <c r="F18069" s="426"/>
      <c r="G18069" s="63"/>
      <c r="H18069" s="64"/>
      <c r="I18069" s="70"/>
    </row>
    <row r="18070" spans="1:9" hidden="1" x14ac:dyDescent="0.25">
      <c r="A18070" s="224"/>
      <c r="B18070" s="56"/>
      <c r="C18070" s="75"/>
      <c r="D18070" s="57"/>
      <c r="E18070" s="66"/>
      <c r="F18070" s="59"/>
      <c r="G18070" s="63"/>
      <c r="H18070" s="64"/>
      <c r="I18070" s="70"/>
    </row>
    <row r="18071" spans="1:9" hidden="1" x14ac:dyDescent="0.25">
      <c r="A18071" s="224"/>
      <c r="B18071" s="56"/>
      <c r="C18071" s="56"/>
      <c r="D18071" s="57"/>
      <c r="E18071" s="86"/>
      <c r="F18071" s="62"/>
      <c r="G18071" s="63"/>
      <c r="H18071" s="64"/>
      <c r="I18071" s="70"/>
    </row>
    <row r="18072" spans="1:9" hidden="1" x14ac:dyDescent="0.25">
      <c r="A18072" s="224"/>
      <c r="B18072" s="55"/>
      <c r="C18072" s="75"/>
      <c r="D18072" s="57"/>
      <c r="E18072" s="66"/>
      <c r="F18072" s="62"/>
      <c r="G18072" s="63"/>
      <c r="H18072" s="64"/>
      <c r="I18072" s="70"/>
    </row>
    <row r="18073" spans="1:9" hidden="1" x14ac:dyDescent="0.25">
      <c r="A18073" s="224"/>
      <c r="B18073" s="55"/>
      <c r="C18073" s="75"/>
      <c r="D18073" s="57"/>
      <c r="E18073" s="86"/>
      <c r="F18073" s="62"/>
      <c r="G18073" s="63"/>
      <c r="H18073" s="64"/>
      <c r="I18073" s="70"/>
    </row>
    <row r="18074" spans="1:9" hidden="1" x14ac:dyDescent="0.25">
      <c r="A18074" s="224"/>
      <c r="B18074" s="55"/>
      <c r="C18074" s="75"/>
      <c r="D18074" s="57"/>
      <c r="E18074" s="66"/>
      <c r="F18074" s="76"/>
      <c r="G18074" s="63"/>
      <c r="H18074" s="64"/>
      <c r="I18074" s="264"/>
    </row>
    <row r="18075" spans="1:9" hidden="1" x14ac:dyDescent="0.25">
      <c r="A18075" s="224"/>
      <c r="B18075" s="56"/>
      <c r="C18075" s="75"/>
      <c r="D18075" s="57"/>
      <c r="E18075" s="86"/>
      <c r="F18075" s="62"/>
      <c r="G18075" s="63"/>
      <c r="H18075" s="64"/>
      <c r="I18075" s="264"/>
    </row>
    <row r="18076" spans="1:9" hidden="1" x14ac:dyDescent="0.25">
      <c r="A18076" s="224"/>
      <c r="B18076" s="56"/>
      <c r="C18076" s="75"/>
      <c r="D18076" s="57"/>
      <c r="E18076" s="86"/>
      <c r="F18076" s="76"/>
      <c r="G18076" s="63"/>
      <c r="H18076" s="64"/>
      <c r="I18076" s="264"/>
    </row>
    <row r="18077" spans="1:9" hidden="1" x14ac:dyDescent="0.25">
      <c r="A18077" s="224"/>
      <c r="B18077" s="56"/>
      <c r="C18077" s="126"/>
      <c r="D18077" s="105"/>
      <c r="E18077" s="66"/>
      <c r="F18077" s="203"/>
      <c r="G18077" s="63"/>
      <c r="H18077" s="64"/>
      <c r="I18077" s="264"/>
    </row>
    <row r="18078" spans="1:9" hidden="1" x14ac:dyDescent="0.25">
      <c r="A18078" s="224"/>
      <c r="B18078" s="71"/>
      <c r="C18078" s="72"/>
      <c r="D18078" s="105"/>
      <c r="E18078" s="66"/>
      <c r="F18078" s="203"/>
      <c r="G18078" s="63"/>
      <c r="H18078" s="64"/>
      <c r="I18078" s="264"/>
    </row>
    <row r="18079" spans="1:9" hidden="1" x14ac:dyDescent="0.25">
      <c r="A18079" s="224"/>
      <c r="B18079" s="55"/>
      <c r="C18079" s="75"/>
      <c r="D18079" s="57"/>
      <c r="E18079" s="66"/>
      <c r="F18079" s="62"/>
      <c r="G18079" s="63"/>
      <c r="H18079" s="64"/>
      <c r="I18079" s="264"/>
    </row>
    <row r="18080" spans="1:9" hidden="1" x14ac:dyDescent="0.25">
      <c r="A18080" s="224"/>
      <c r="B18080" s="56"/>
      <c r="C18080" s="56"/>
      <c r="D18080" s="57"/>
      <c r="E18080" s="86"/>
      <c r="F18080" s="62"/>
      <c r="G18080" s="63"/>
      <c r="H18080" s="106"/>
      <c r="I18080" s="264"/>
    </row>
    <row r="18081" spans="1:9" hidden="1" x14ac:dyDescent="0.25">
      <c r="A18081" s="224"/>
      <c r="B18081" s="56"/>
      <c r="C18081" s="56"/>
      <c r="D18081" s="105"/>
      <c r="E18081" s="66"/>
      <c r="F18081" s="203"/>
      <c r="G18081" s="63"/>
      <c r="H18081" s="64"/>
      <c r="I18081" s="264"/>
    </row>
    <row r="18082" spans="1:9" hidden="1" x14ac:dyDescent="0.25">
      <c r="A18082" s="224"/>
      <c r="B18082" s="56"/>
      <c r="C18082" s="56"/>
      <c r="D18082" s="57"/>
      <c r="E18082" s="86"/>
      <c r="F18082" s="76"/>
      <c r="G18082" s="63"/>
      <c r="H18082" s="64"/>
      <c r="I18082" s="264"/>
    </row>
    <row r="18083" spans="1:9" hidden="1" x14ac:dyDescent="0.25">
      <c r="A18083" s="224"/>
      <c r="B18083" s="56"/>
      <c r="C18083" s="75"/>
      <c r="D18083" s="57"/>
      <c r="E18083" s="86"/>
      <c r="F18083" s="62"/>
      <c r="G18083" s="63"/>
      <c r="H18083" s="64"/>
      <c r="I18083" s="264"/>
    </row>
    <row r="18084" spans="1:9" hidden="1" x14ac:dyDescent="0.25">
      <c r="A18084" s="224"/>
      <c r="B18084" s="55"/>
      <c r="C18084" s="75"/>
      <c r="D18084" s="57"/>
      <c r="E18084" s="66"/>
      <c r="F18084" s="62"/>
      <c r="G18084" s="203"/>
      <c r="H18084" s="64"/>
      <c r="I18084" s="264"/>
    </row>
    <row r="18085" spans="1:9" hidden="1" x14ac:dyDescent="0.25">
      <c r="A18085" s="224"/>
      <c r="B18085" s="55"/>
      <c r="C18085" s="75"/>
      <c r="D18085" s="57"/>
      <c r="E18085" s="66"/>
      <c r="F18085" s="62"/>
      <c r="G18085" s="63"/>
      <c r="H18085" s="64"/>
      <c r="I18085" s="264"/>
    </row>
    <row r="18086" spans="1:9" hidden="1" x14ac:dyDescent="0.25">
      <c r="A18086" s="224"/>
      <c r="B18086" s="56"/>
      <c r="C18086" s="56"/>
      <c r="D18086" s="57"/>
      <c r="E18086" s="66"/>
      <c r="F18086" s="76"/>
      <c r="G18086" s="63"/>
      <c r="H18086" s="64"/>
      <c r="I18086" s="264"/>
    </row>
    <row r="18087" spans="1:9" hidden="1" x14ac:dyDescent="0.25">
      <c r="A18087" s="224"/>
      <c r="B18087" s="71"/>
      <c r="C18087" s="75"/>
      <c r="D18087" s="57"/>
      <c r="E18087" s="66"/>
      <c r="F18087" s="76"/>
      <c r="G18087" s="63"/>
      <c r="H18087" s="64"/>
      <c r="I18087" s="264"/>
    </row>
    <row r="18088" spans="1:9" hidden="1" x14ac:dyDescent="0.25">
      <c r="A18088" s="224"/>
      <c r="B18088" s="56"/>
      <c r="C18088" s="75"/>
      <c r="D18088" s="57"/>
      <c r="E18088" s="66"/>
      <c r="F18088" s="76"/>
      <c r="G18088" s="63"/>
      <c r="H18088" s="64"/>
      <c r="I18088" s="264"/>
    </row>
    <row r="18089" spans="1:9" hidden="1" x14ac:dyDescent="0.25">
      <c r="A18089" s="224"/>
      <c r="B18089" s="249"/>
      <c r="C18089" s="56"/>
      <c r="D18089" s="57"/>
      <c r="E18089" s="66"/>
      <c r="F18089" s="62"/>
      <c r="G18089" s="63"/>
      <c r="H18089" s="64"/>
      <c r="I18089" s="264"/>
    </row>
    <row r="18090" spans="1:9" hidden="1" x14ac:dyDescent="0.25">
      <c r="A18090" s="224"/>
      <c r="B18090" s="55"/>
      <c r="C18090" s="75"/>
      <c r="D18090" s="57"/>
      <c r="E18090" s="66"/>
      <c r="F18090" s="76"/>
      <c r="G18090" s="63"/>
      <c r="H18090" s="64"/>
      <c r="I18090" s="70"/>
    </row>
    <row r="18091" spans="1:9" hidden="1" x14ac:dyDescent="0.25">
      <c r="A18091" s="224"/>
      <c r="B18091" s="56"/>
      <c r="C18091" s="56"/>
      <c r="D18091" s="57"/>
      <c r="E18091" s="66"/>
      <c r="F18091" s="76"/>
      <c r="G18091" s="63"/>
      <c r="H18091" s="64"/>
      <c r="I18091" s="70"/>
    </row>
    <row r="18092" spans="1:9" hidden="1" x14ac:dyDescent="0.25">
      <c r="A18092" s="224"/>
      <c r="B18092" s="56"/>
      <c r="C18092" s="56"/>
      <c r="D18092" s="57"/>
      <c r="E18092" s="66"/>
      <c r="F18092" s="76"/>
      <c r="G18092" s="63"/>
      <c r="H18092" s="64"/>
      <c r="I18092" s="70"/>
    </row>
    <row r="18093" spans="1:9" hidden="1" x14ac:dyDescent="0.25">
      <c r="A18093" s="224"/>
      <c r="B18093" s="60"/>
      <c r="C18093" s="71"/>
      <c r="D18093" s="57"/>
      <c r="E18093" s="66"/>
      <c r="F18093" s="63"/>
      <c r="G18093" s="63"/>
      <c r="H18093" s="64"/>
      <c r="I18093" s="70"/>
    </row>
    <row r="18094" spans="1:9" hidden="1" x14ac:dyDescent="0.25">
      <c r="A18094" s="224"/>
      <c r="B18094" s="55"/>
      <c r="C18094" s="75"/>
      <c r="D18094" s="57"/>
      <c r="E18094" s="86"/>
      <c r="F18094" s="62"/>
      <c r="G18094" s="63"/>
      <c r="H18094" s="64"/>
      <c r="I18094" s="70"/>
    </row>
    <row r="18095" spans="1:9" hidden="1" x14ac:dyDescent="0.25">
      <c r="A18095" s="224"/>
      <c r="B18095" s="71"/>
      <c r="C18095" s="75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4"/>
      <c r="B18096" s="56"/>
      <c r="C18096" s="56"/>
      <c r="D18096" s="57"/>
      <c r="E18096" s="66"/>
      <c r="F18096" s="76"/>
      <c r="G18096" s="63"/>
      <c r="H18096" s="106"/>
      <c r="I18096" s="70"/>
    </row>
    <row r="18097" spans="1:9" hidden="1" x14ac:dyDescent="0.25">
      <c r="A18097" s="224"/>
      <c r="B18097" s="60"/>
      <c r="C18097" s="123"/>
      <c r="D18097" s="57"/>
      <c r="E18097" s="66"/>
      <c r="F18097" s="63"/>
      <c r="G18097" s="62"/>
      <c r="H18097" s="64"/>
      <c r="I18097" s="70"/>
    </row>
    <row r="18098" spans="1:9" hidden="1" x14ac:dyDescent="0.25">
      <c r="A18098" s="224"/>
      <c r="B18098" s="56"/>
      <c r="C18098" s="56"/>
      <c r="D18098" s="56"/>
      <c r="E18098" s="86"/>
      <c r="F18098" s="58"/>
      <c r="G18098" s="63"/>
      <c r="H18098" s="64"/>
      <c r="I18098" s="70"/>
    </row>
    <row r="18099" spans="1:9" hidden="1" x14ac:dyDescent="0.25">
      <c r="A18099" s="224"/>
      <c r="B18099" s="56"/>
      <c r="C18099" s="56"/>
      <c r="D18099" s="105"/>
      <c r="E18099" s="66"/>
      <c r="F18099" s="426"/>
      <c r="G18099" s="63"/>
      <c r="H18099" s="64"/>
      <c r="I18099" s="70"/>
    </row>
    <row r="18100" spans="1:9" hidden="1" x14ac:dyDescent="0.25">
      <c r="A18100" s="224"/>
      <c r="B18100" s="55"/>
      <c r="C18100" s="71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4"/>
      <c r="B18101" s="56"/>
      <c r="C18101" s="71"/>
      <c r="D18101" s="57"/>
      <c r="E18101" s="86"/>
      <c r="F18101" s="76"/>
      <c r="G18101" s="63"/>
      <c r="H18101" s="64"/>
      <c r="I18101" s="70"/>
    </row>
    <row r="18102" spans="1:9" hidden="1" x14ac:dyDescent="0.25">
      <c r="A18102" s="224"/>
      <c r="B18102" s="55"/>
      <c r="C18102" s="75"/>
      <c r="D18102" s="57"/>
      <c r="E18102" s="86"/>
      <c r="F18102" s="62"/>
      <c r="G18102" s="63"/>
      <c r="H18102" s="64"/>
      <c r="I18102" s="70"/>
    </row>
    <row r="18103" spans="1:9" hidden="1" x14ac:dyDescent="0.25">
      <c r="A18103" s="224"/>
      <c r="B18103" s="56"/>
      <c r="C18103" s="75"/>
      <c r="D18103" s="83"/>
      <c r="E18103" s="72"/>
      <c r="F18103" s="62"/>
      <c r="G18103" s="63"/>
      <c r="H18103" s="106"/>
      <c r="I18103" s="70"/>
    </row>
    <row r="18104" spans="1:9" hidden="1" x14ac:dyDescent="0.25">
      <c r="A18104" s="224"/>
      <c r="B18104" s="71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4"/>
      <c r="B18105" s="56"/>
      <c r="C18105" s="75"/>
      <c r="D18105" s="57"/>
      <c r="E18105" s="86"/>
      <c r="F18105" s="62"/>
      <c r="G18105" s="63"/>
      <c r="H18105" s="64"/>
      <c r="I18105" s="70"/>
    </row>
    <row r="18106" spans="1:9" hidden="1" x14ac:dyDescent="0.25">
      <c r="A18106" s="224"/>
      <c r="B18106" s="56"/>
      <c r="C18106" s="75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4"/>
      <c r="B18107" s="68"/>
      <c r="C18107" s="75"/>
      <c r="D18107" s="57"/>
      <c r="E18107" s="72"/>
      <c r="F18107" s="76"/>
      <c r="G18107" s="63"/>
      <c r="H18107" s="106"/>
      <c r="I18107" s="70"/>
    </row>
    <row r="18108" spans="1:9" hidden="1" x14ac:dyDescent="0.25">
      <c r="A18108" s="224"/>
      <c r="B18108" s="68"/>
      <c r="C18108" s="75"/>
      <c r="D18108" s="57"/>
      <c r="E18108" s="72"/>
      <c r="F18108" s="62"/>
      <c r="G18108" s="63"/>
      <c r="H18108" s="64"/>
      <c r="I18108" s="70"/>
    </row>
    <row r="18109" spans="1:9" hidden="1" x14ac:dyDescent="0.25">
      <c r="A18109" s="224"/>
      <c r="B18109" s="68"/>
      <c r="C18109" s="75"/>
      <c r="D18109" s="57"/>
      <c r="E18109" s="72"/>
      <c r="F18109" s="62"/>
      <c r="G18109" s="63"/>
      <c r="H18109" s="64"/>
      <c r="I18109" s="70"/>
    </row>
    <row r="18110" spans="1:9" hidden="1" x14ac:dyDescent="0.25">
      <c r="A18110" s="224"/>
      <c r="B18110" s="60"/>
      <c r="C18110" s="71"/>
      <c r="D18110" s="57"/>
      <c r="E18110" s="66"/>
      <c r="F18110" s="63"/>
      <c r="G18110" s="63"/>
      <c r="H18110" s="64"/>
      <c r="I18110" s="70"/>
    </row>
    <row r="18111" spans="1:9" hidden="1" x14ac:dyDescent="0.25">
      <c r="A18111" s="224"/>
      <c r="B18111" s="56"/>
      <c r="C18111" s="56"/>
      <c r="D18111" s="57"/>
      <c r="E18111" s="66"/>
      <c r="F18111" s="76"/>
      <c r="G18111" s="63"/>
      <c r="H18111" s="64"/>
      <c r="I18111" s="264"/>
    </row>
    <row r="18112" spans="1:9" hidden="1" x14ac:dyDescent="0.25">
      <c r="A18112" s="224"/>
      <c r="B18112" s="56"/>
      <c r="C18112" s="75"/>
      <c r="D18112" s="83"/>
      <c r="E18112" s="72"/>
      <c r="F18112" s="62"/>
      <c r="G18112" s="63"/>
      <c r="H18112" s="64"/>
      <c r="I18112" s="264"/>
    </row>
    <row r="18113" spans="1:9" hidden="1" x14ac:dyDescent="0.25">
      <c r="A18113" s="224"/>
      <c r="B18113" s="55"/>
      <c r="C18113" s="75"/>
      <c r="D18113" s="57"/>
      <c r="E18113" s="66"/>
      <c r="F18113" s="62"/>
      <c r="G18113" s="63"/>
      <c r="H18113" s="64"/>
      <c r="I18113" s="264"/>
    </row>
    <row r="18114" spans="1:9" hidden="1" x14ac:dyDescent="0.25">
      <c r="A18114" s="224"/>
      <c r="B18114" s="71"/>
      <c r="C18114" s="75"/>
      <c r="D18114" s="57"/>
      <c r="E18114" s="86"/>
      <c r="F18114" s="62"/>
      <c r="G18114" s="63"/>
      <c r="H18114" s="64"/>
      <c r="I18114" s="264"/>
    </row>
    <row r="18115" spans="1:9" hidden="1" x14ac:dyDescent="0.25">
      <c r="A18115" s="224"/>
      <c r="B18115" s="55"/>
      <c r="C18115" s="71"/>
      <c r="D18115" s="57"/>
      <c r="E18115" s="66"/>
      <c r="F18115" s="76"/>
      <c r="G18115" s="63"/>
      <c r="H18115" s="64"/>
      <c r="I18115" s="264"/>
    </row>
    <row r="18116" spans="1:9" hidden="1" x14ac:dyDescent="0.25">
      <c r="A18116" s="224"/>
      <c r="B18116" s="56"/>
      <c r="C18116" s="68"/>
      <c r="D18116" s="57"/>
      <c r="E18116" s="56"/>
      <c r="F18116" s="62"/>
      <c r="G18116" s="63"/>
      <c r="H18116" s="64"/>
      <c r="I18116" s="264"/>
    </row>
    <row r="18117" spans="1:9" hidden="1" x14ac:dyDescent="0.25">
      <c r="A18117" s="224"/>
      <c r="B18117" s="55"/>
      <c r="C18117" s="75"/>
      <c r="D18117" s="57"/>
      <c r="E18117" s="66"/>
      <c r="F18117" s="76"/>
      <c r="G18117" s="63"/>
      <c r="H18117" s="64"/>
      <c r="I18117" s="264"/>
    </row>
    <row r="18118" spans="1:9" hidden="1" x14ac:dyDescent="0.25">
      <c r="A18118" s="224"/>
      <c r="B18118" s="60"/>
      <c r="C18118" s="123"/>
      <c r="D18118" s="57"/>
      <c r="E18118" s="66"/>
      <c r="F18118" s="63"/>
      <c r="G18118" s="63"/>
      <c r="H18118" s="64"/>
      <c r="I18118" s="264"/>
    </row>
    <row r="18119" spans="1:9" hidden="1" x14ac:dyDescent="0.25">
      <c r="A18119" s="224"/>
      <c r="B18119" s="60"/>
      <c r="C18119" s="123"/>
      <c r="D18119" s="57"/>
      <c r="E18119" s="66"/>
      <c r="F18119" s="63"/>
      <c r="G18119" s="203"/>
      <c r="H18119" s="64"/>
      <c r="I18119" s="264"/>
    </row>
    <row r="18120" spans="1:9" hidden="1" x14ac:dyDescent="0.25">
      <c r="A18120" s="224"/>
      <c r="B18120" s="56"/>
      <c r="C18120" s="75"/>
      <c r="D18120" s="83"/>
      <c r="E18120" s="72"/>
      <c r="F18120" s="62"/>
      <c r="G18120" s="63"/>
      <c r="H18120" s="64"/>
      <c r="I18120" s="264"/>
    </row>
    <row r="18121" spans="1:9" hidden="1" x14ac:dyDescent="0.25">
      <c r="A18121" s="224"/>
      <c r="B18121" s="60"/>
      <c r="C18121" s="123"/>
      <c r="D18121" s="57"/>
      <c r="E18121" s="66"/>
      <c r="F18121" s="63"/>
      <c r="G18121" s="63"/>
      <c r="H18121" s="64"/>
      <c r="I18121" s="264"/>
    </row>
    <row r="18122" spans="1:9" hidden="1" x14ac:dyDescent="0.25">
      <c r="A18122" s="224"/>
      <c r="B18122" s="56"/>
      <c r="C18122" s="75"/>
      <c r="D18122" s="83"/>
      <c r="E18122" s="72"/>
      <c r="F18122" s="62"/>
      <c r="G18122" s="63"/>
      <c r="H18122" s="64"/>
      <c r="I18122" s="264"/>
    </row>
    <row r="18123" spans="1:9" hidden="1" x14ac:dyDescent="0.25">
      <c r="A18123" s="224"/>
      <c r="B18123" s="56"/>
      <c r="C18123" s="56"/>
      <c r="D18123" s="57"/>
      <c r="E18123" s="66"/>
      <c r="F18123" s="76"/>
      <c r="G18123" s="63"/>
      <c r="H18123" s="64"/>
      <c r="I18123" s="70"/>
    </row>
    <row r="18124" spans="1:9" hidden="1" x14ac:dyDescent="0.25">
      <c r="A18124" s="224"/>
      <c r="B18124" s="56"/>
      <c r="C18124" s="56"/>
      <c r="D18124" s="57"/>
      <c r="E18124" s="66"/>
      <c r="F18124" s="76"/>
      <c r="G18124" s="63"/>
      <c r="H18124" s="64"/>
      <c r="I18124" s="70"/>
    </row>
    <row r="18125" spans="1:9" hidden="1" x14ac:dyDescent="0.25">
      <c r="A18125" s="224"/>
      <c r="B18125" s="56"/>
      <c r="C18125" s="56"/>
      <c r="D18125" s="57"/>
      <c r="E18125" s="66"/>
      <c r="F18125" s="76"/>
      <c r="G18125" s="63"/>
      <c r="H18125" s="64"/>
      <c r="I18125" s="70"/>
    </row>
    <row r="18126" spans="1:9" hidden="1" x14ac:dyDescent="0.25">
      <c r="A18126" s="224"/>
      <c r="B18126" s="56"/>
      <c r="C18126" s="71"/>
      <c r="D18126" s="57"/>
      <c r="E18126" s="66"/>
      <c r="F18126" s="63"/>
      <c r="G18126" s="63"/>
      <c r="H18126" s="64"/>
      <c r="I18126" s="70"/>
    </row>
    <row r="18127" spans="1:9" hidden="1" x14ac:dyDescent="0.25">
      <c r="A18127" s="224"/>
      <c r="B18127" s="68"/>
      <c r="C18127" s="72"/>
      <c r="D18127" s="57"/>
      <c r="E18127" s="86"/>
      <c r="F18127" s="62"/>
      <c r="G18127" s="63"/>
      <c r="H18127" s="64"/>
      <c r="I18127" s="70"/>
    </row>
    <row r="18128" spans="1:9" hidden="1" x14ac:dyDescent="0.25">
      <c r="A18128" s="224"/>
      <c r="B18128" s="56"/>
      <c r="C18128" s="56"/>
      <c r="D18128" s="57"/>
      <c r="E18128" s="66"/>
      <c r="F18128" s="76"/>
      <c r="G18128" s="63"/>
      <c r="H18128" s="64"/>
      <c r="I18128" s="70"/>
    </row>
    <row r="18129" spans="1:9" hidden="1" x14ac:dyDescent="0.25">
      <c r="A18129" s="224"/>
      <c r="B18129" s="56"/>
      <c r="C18129" s="56"/>
      <c r="D18129" s="57"/>
      <c r="E18129" s="66"/>
      <c r="F18129" s="76"/>
      <c r="G18129" s="63"/>
      <c r="H18129" s="64"/>
      <c r="I18129" s="70"/>
    </row>
    <row r="18130" spans="1:9" hidden="1" x14ac:dyDescent="0.25">
      <c r="A18130" s="224"/>
      <c r="B18130" s="56"/>
      <c r="C18130" s="56"/>
      <c r="D18130" s="57"/>
      <c r="E18130" s="66"/>
      <c r="F18130" s="76"/>
      <c r="G18130" s="63"/>
      <c r="H18130" s="64"/>
      <c r="I18130" s="70"/>
    </row>
    <row r="18131" spans="1:9" hidden="1" x14ac:dyDescent="0.25">
      <c r="A18131" s="224"/>
      <c r="B18131" s="68"/>
      <c r="C18131" s="75"/>
      <c r="D18131" s="57"/>
      <c r="E18131" s="66"/>
      <c r="F18131" s="62"/>
      <c r="G18131" s="63"/>
      <c r="H18131" s="64"/>
      <c r="I18131" s="70"/>
    </row>
    <row r="18132" spans="1:9" hidden="1" x14ac:dyDescent="0.25">
      <c r="A18132" s="224"/>
      <c r="B18132" s="55"/>
      <c r="C18132" s="56"/>
      <c r="D18132" s="57"/>
      <c r="E18132" s="86"/>
      <c r="F18132" s="76"/>
      <c r="G18132" s="63"/>
      <c r="H18132" s="64"/>
      <c r="I18132" s="70"/>
    </row>
    <row r="18133" spans="1:9" hidden="1" x14ac:dyDescent="0.25">
      <c r="A18133" s="224"/>
      <c r="B18133" s="56"/>
      <c r="C18133" s="56"/>
      <c r="D18133" s="57"/>
      <c r="E18133" s="66"/>
      <c r="F18133" s="76"/>
      <c r="G18133" s="63"/>
      <c r="H18133" s="64"/>
      <c r="I18133" s="70"/>
    </row>
    <row r="18134" spans="1:9" hidden="1" x14ac:dyDescent="0.25">
      <c r="A18134" s="224"/>
      <c r="B18134" s="68"/>
      <c r="C18134" s="72"/>
      <c r="D18134" s="83"/>
      <c r="E18134" s="72"/>
      <c r="F18134" s="62"/>
      <c r="G18134" s="63"/>
      <c r="H18134" s="64"/>
      <c r="I18134" s="70"/>
    </row>
    <row r="18135" spans="1:9" hidden="1" x14ac:dyDescent="0.25">
      <c r="A18135" s="224"/>
      <c r="B18135" s="95"/>
      <c r="C18135" s="74"/>
      <c r="D18135" s="57"/>
      <c r="E18135" s="66"/>
      <c r="F18135" s="76"/>
      <c r="G18135" s="63"/>
      <c r="H18135" s="64"/>
      <c r="I18135" s="70"/>
    </row>
    <row r="18136" spans="1:9" hidden="1" x14ac:dyDescent="0.25">
      <c r="A18136" s="224"/>
      <c r="B18136" s="68"/>
      <c r="C18136" s="157"/>
      <c r="D18136" s="57"/>
      <c r="E18136" s="66"/>
      <c r="F18136" s="62"/>
      <c r="G18136" s="63"/>
      <c r="H18136" s="64"/>
      <c r="I18136" s="70"/>
    </row>
    <row r="18137" spans="1:9" hidden="1" x14ac:dyDescent="0.25">
      <c r="A18137" s="224"/>
      <c r="B18137" s="56"/>
      <c r="C18137" s="111"/>
      <c r="D18137" s="57"/>
      <c r="E18137" s="72"/>
      <c r="F18137" s="76"/>
      <c r="G18137" s="63"/>
      <c r="H18137" s="64"/>
      <c r="I18137" s="70"/>
    </row>
    <row r="18138" spans="1:9" hidden="1" x14ac:dyDescent="0.25">
      <c r="A18138" s="224"/>
      <c r="B18138" s="56"/>
      <c r="C18138" s="71"/>
      <c r="D18138" s="57"/>
      <c r="E18138" s="66"/>
      <c r="F18138" s="76"/>
      <c r="G18138" s="63"/>
      <c r="H18138" s="64"/>
      <c r="I18138" s="70"/>
    </row>
    <row r="18139" spans="1:9" hidden="1" x14ac:dyDescent="0.25">
      <c r="A18139" s="224"/>
      <c r="B18139" s="60"/>
      <c r="C18139" s="56"/>
      <c r="D18139" s="57"/>
      <c r="E18139" s="86"/>
      <c r="F18139" s="62"/>
      <c r="G18139" s="63"/>
      <c r="H18139" s="64"/>
      <c r="I18139" s="70"/>
    </row>
    <row r="18140" spans="1:9" hidden="1" x14ac:dyDescent="0.25">
      <c r="A18140" s="224"/>
      <c r="B18140" s="56"/>
      <c r="C18140" s="56"/>
      <c r="D18140" s="57"/>
      <c r="E18140" s="66"/>
      <c r="F18140" s="77"/>
      <c r="G18140" s="63"/>
      <c r="H18140" s="64"/>
      <c r="I18140" s="70"/>
    </row>
    <row r="18141" spans="1:9" hidden="1" x14ac:dyDescent="0.25">
      <c r="A18141" s="224"/>
      <c r="B18141" s="68"/>
      <c r="C18141" s="56"/>
      <c r="D18141" s="57"/>
      <c r="E18141" s="66"/>
      <c r="F18141" s="77"/>
      <c r="G18141" s="63"/>
      <c r="H18141" s="64"/>
      <c r="I18141" s="70"/>
    </row>
    <row r="18142" spans="1:9" hidden="1" x14ac:dyDescent="0.25">
      <c r="A18142" s="224"/>
      <c r="B18142" s="56"/>
      <c r="C18142" s="56"/>
      <c r="D18142" s="57"/>
      <c r="E18142" s="86"/>
      <c r="F18142" s="62"/>
      <c r="G18142" s="63"/>
      <c r="H18142" s="64"/>
      <c r="I18142" s="70"/>
    </row>
    <row r="18143" spans="1:9" hidden="1" x14ac:dyDescent="0.25">
      <c r="A18143" s="224"/>
      <c r="B18143" s="56"/>
      <c r="C18143" s="71"/>
      <c r="D18143" s="57"/>
      <c r="E18143" s="66"/>
      <c r="F18143" s="76"/>
      <c r="G18143" s="63"/>
      <c r="H18143" s="64"/>
      <c r="I18143" s="70"/>
    </row>
    <row r="18144" spans="1:9" hidden="1" x14ac:dyDescent="0.25">
      <c r="A18144" s="224"/>
      <c r="B18144" s="56"/>
      <c r="C18144" s="178"/>
      <c r="D18144" s="57"/>
      <c r="E18144" s="66"/>
      <c r="F18144" s="59"/>
      <c r="G18144" s="63"/>
      <c r="H18144" s="64"/>
      <c r="I18144" s="70"/>
    </row>
    <row r="18145" spans="1:9" hidden="1" x14ac:dyDescent="0.25">
      <c r="A18145" s="224"/>
      <c r="B18145" s="71"/>
      <c r="C18145" s="72"/>
      <c r="D18145" s="57"/>
      <c r="E18145" s="86"/>
      <c r="F18145" s="62"/>
      <c r="G18145" s="63"/>
      <c r="H18145" s="64"/>
      <c r="I18145" s="70"/>
    </row>
    <row r="18146" spans="1:9" hidden="1" x14ac:dyDescent="0.25">
      <c r="A18146" s="224"/>
      <c r="B18146" s="60"/>
      <c r="C18146" s="75"/>
      <c r="D18146" s="57"/>
      <c r="E18146" s="66"/>
      <c r="F18146" s="62"/>
      <c r="G18146" s="63"/>
      <c r="H18146" s="64"/>
      <c r="I18146" s="70"/>
    </row>
    <row r="18147" spans="1:9" hidden="1" x14ac:dyDescent="0.25">
      <c r="A18147" s="224"/>
      <c r="B18147" s="56"/>
      <c r="C18147" s="56"/>
      <c r="D18147" s="105"/>
      <c r="E18147" s="66"/>
      <c r="F18147" s="203"/>
      <c r="G18147" s="63"/>
      <c r="H18147" s="106"/>
      <c r="I18147" s="70"/>
    </row>
    <row r="18148" spans="1:9" hidden="1" x14ac:dyDescent="0.25">
      <c r="A18148" s="224"/>
      <c r="B18148" s="68"/>
      <c r="C18148" s="71"/>
      <c r="D18148" s="57"/>
      <c r="E18148" s="72"/>
      <c r="F18148" s="76"/>
      <c r="G18148" s="63"/>
      <c r="H18148" s="106"/>
      <c r="I18148" s="70"/>
    </row>
    <row r="18149" spans="1:9" hidden="1" x14ac:dyDescent="0.25">
      <c r="A18149" s="224"/>
      <c r="B18149" s="68"/>
      <c r="C18149" s="71"/>
      <c r="D18149" s="57"/>
      <c r="E18149" s="72"/>
      <c r="F18149" s="62"/>
      <c r="G18149" s="63"/>
      <c r="H18149" s="106"/>
      <c r="I18149" s="70"/>
    </row>
    <row r="18150" spans="1:9" hidden="1" x14ac:dyDescent="0.25">
      <c r="A18150" s="224"/>
      <c r="B18150" s="68"/>
      <c r="C18150" s="71"/>
      <c r="D18150" s="57"/>
      <c r="E18150" s="72"/>
      <c r="F18150" s="62"/>
      <c r="G18150" s="63"/>
      <c r="H18150" s="106"/>
      <c r="I18150" s="70"/>
    </row>
    <row r="18151" spans="1:9" hidden="1" x14ac:dyDescent="0.25">
      <c r="A18151" s="224"/>
      <c r="B18151" s="56"/>
      <c r="C18151" s="56"/>
      <c r="D18151" s="57"/>
      <c r="E18151" s="72"/>
      <c r="F18151" s="67"/>
      <c r="G18151" s="63"/>
      <c r="H18151" s="106"/>
      <c r="I18151" s="70"/>
    </row>
    <row r="18152" spans="1:9" hidden="1" x14ac:dyDescent="0.25">
      <c r="A18152" s="224"/>
      <c r="B18152" s="55"/>
      <c r="C18152" s="75"/>
      <c r="D18152" s="57"/>
      <c r="E18152" s="66"/>
      <c r="F18152" s="76"/>
      <c r="G18152" s="63"/>
      <c r="H18152" s="106"/>
      <c r="I18152" s="56"/>
    </row>
    <row r="18153" spans="1:9" hidden="1" x14ac:dyDescent="0.25">
      <c r="A18153" s="224"/>
      <c r="B18153" s="56"/>
      <c r="C18153" s="56"/>
      <c r="D18153" s="56"/>
      <c r="E18153" s="56"/>
      <c r="F18153" s="58"/>
      <c r="G18153" s="63"/>
      <c r="H18153" s="64"/>
      <c r="I18153" s="56"/>
    </row>
    <row r="18154" spans="1:9" hidden="1" x14ac:dyDescent="0.25">
      <c r="A18154" s="224"/>
      <c r="B18154" s="56"/>
      <c r="C18154" s="56"/>
      <c r="D18154" s="56"/>
      <c r="E18154" s="56"/>
      <c r="F18154" s="56"/>
      <c r="G18154" s="56"/>
      <c r="H18154" s="106"/>
      <c r="I18154" s="70"/>
    </row>
    <row r="18155" spans="1:9" hidden="1" x14ac:dyDescent="0.25">
      <c r="A18155" s="224"/>
      <c r="B18155" s="56"/>
      <c r="C18155" s="56"/>
      <c r="D18155" s="57"/>
      <c r="E18155" s="66"/>
      <c r="F18155" s="76"/>
      <c r="G18155" s="63"/>
      <c r="H18155" s="106"/>
      <c r="I18155" s="70"/>
    </row>
    <row r="18156" spans="1:9" hidden="1" x14ac:dyDescent="0.25">
      <c r="A18156" s="224"/>
      <c r="B18156" s="55"/>
      <c r="C18156" s="75"/>
      <c r="D18156" s="57"/>
      <c r="E18156" s="66"/>
      <c r="F18156" s="62"/>
      <c r="G18156" s="63"/>
      <c r="H18156" s="64"/>
      <c r="I18156" s="70"/>
    </row>
    <row r="18157" spans="1:9" hidden="1" x14ac:dyDescent="0.25">
      <c r="A18157" s="224"/>
      <c r="B18157" s="60"/>
      <c r="C18157" s="71"/>
      <c r="D18157" s="57"/>
      <c r="E18157" s="66"/>
      <c r="F18157" s="63"/>
      <c r="G18157" s="63"/>
      <c r="H18157" s="64"/>
      <c r="I18157" s="70"/>
    </row>
    <row r="18158" spans="1:9" hidden="1" x14ac:dyDescent="0.25">
      <c r="A18158" s="224"/>
      <c r="B18158" s="60"/>
      <c r="C18158" s="71"/>
      <c r="D18158" s="57"/>
      <c r="E18158" s="66"/>
      <c r="F18158" s="63"/>
      <c r="G18158" s="63"/>
      <c r="H18158" s="64"/>
      <c r="I18158" s="264"/>
    </row>
    <row r="18159" spans="1:9" hidden="1" x14ac:dyDescent="0.25">
      <c r="A18159" s="224"/>
      <c r="B18159" s="56"/>
      <c r="C18159" s="56"/>
      <c r="D18159" s="57"/>
      <c r="E18159" s="66"/>
      <c r="F18159" s="76"/>
      <c r="G18159" s="63"/>
      <c r="H18159" s="64"/>
      <c r="I18159" s="264"/>
    </row>
    <row r="18160" spans="1:9" hidden="1" x14ac:dyDescent="0.25">
      <c r="A18160" s="224"/>
      <c r="B18160" s="56"/>
      <c r="C18160" s="71"/>
      <c r="D18160" s="105"/>
      <c r="E18160" s="66"/>
      <c r="F18160" s="63"/>
      <c r="G18160" s="63"/>
      <c r="H18160" s="64"/>
      <c r="I18160" s="264"/>
    </row>
    <row r="18161" spans="1:9" hidden="1" x14ac:dyDescent="0.25">
      <c r="A18161" s="224"/>
      <c r="B18161" s="56"/>
      <c r="C18161" s="56"/>
      <c r="D18161" s="57"/>
      <c r="E18161" s="66"/>
      <c r="F18161" s="76"/>
      <c r="G18161" s="63"/>
      <c r="H18161" s="64"/>
      <c r="I18161" s="264"/>
    </row>
    <row r="18162" spans="1:9" hidden="1" x14ac:dyDescent="0.25">
      <c r="A18162" s="224"/>
      <c r="B18162" s="68"/>
      <c r="C18162" s="56"/>
      <c r="D18162" s="57"/>
      <c r="E18162" s="66"/>
      <c r="F18162" s="62"/>
      <c r="G18162" s="63"/>
      <c r="H18162" s="64"/>
      <c r="I18162" s="264"/>
    </row>
    <row r="18163" spans="1:9" hidden="1" x14ac:dyDescent="0.25">
      <c r="A18163" s="224"/>
      <c r="B18163" s="55"/>
      <c r="C18163" s="75"/>
      <c r="D18163" s="57"/>
      <c r="E18163" s="66"/>
      <c r="F18163" s="76"/>
      <c r="G18163" s="63"/>
      <c r="H18163" s="64"/>
      <c r="I18163" s="264"/>
    </row>
    <row r="18164" spans="1:9" hidden="1" x14ac:dyDescent="0.25">
      <c r="A18164" s="224"/>
      <c r="B18164" s="60"/>
      <c r="C18164" s="151"/>
      <c r="D18164" s="57"/>
      <c r="E18164" s="86"/>
      <c r="F18164" s="76"/>
      <c r="G18164" s="63"/>
      <c r="H18164" s="64"/>
      <c r="I18164" s="264"/>
    </row>
    <row r="18165" spans="1:9" hidden="1" x14ac:dyDescent="0.25">
      <c r="A18165" s="224"/>
      <c r="B18165" s="56"/>
      <c r="C18165" s="178"/>
      <c r="D18165" s="57"/>
      <c r="E18165" s="86"/>
      <c r="F18165" s="76"/>
      <c r="G18165" s="63"/>
      <c r="H18165" s="64"/>
      <c r="I18165" s="264"/>
    </row>
    <row r="18166" spans="1:9" hidden="1" x14ac:dyDescent="0.25">
      <c r="A18166" s="224"/>
      <c r="B18166" s="56"/>
      <c r="C18166" s="75"/>
      <c r="D18166" s="57"/>
      <c r="E18166" s="86"/>
      <c r="F18166" s="62"/>
      <c r="G18166" s="63"/>
      <c r="H18166" s="64"/>
      <c r="I18166" s="264"/>
    </row>
    <row r="18167" spans="1:9" hidden="1" x14ac:dyDescent="0.25">
      <c r="A18167" s="224"/>
      <c r="B18167" s="60"/>
      <c r="C18167" s="56"/>
      <c r="D18167" s="57"/>
      <c r="E18167" s="86"/>
      <c r="F18167" s="62"/>
      <c r="G18167" s="63"/>
      <c r="H18167" s="64"/>
      <c r="I18167" s="264"/>
    </row>
    <row r="18168" spans="1:9" hidden="1" x14ac:dyDescent="0.25">
      <c r="A18168" s="224"/>
      <c r="B18168" s="55"/>
      <c r="C18168" s="55"/>
      <c r="D18168" s="57"/>
      <c r="E18168" s="86"/>
      <c r="F18168" s="76"/>
      <c r="G18168" s="63"/>
      <c r="H18168" s="64"/>
      <c r="I18168" s="264"/>
    </row>
    <row r="18169" spans="1:9" hidden="1" x14ac:dyDescent="0.25">
      <c r="A18169" s="224"/>
      <c r="B18169" s="56"/>
      <c r="C18169" s="56"/>
      <c r="D18169" s="56"/>
      <c r="E18169" s="56"/>
      <c r="F18169" s="58"/>
      <c r="G18169" s="63"/>
      <c r="H18169" s="64"/>
      <c r="I18169" s="264"/>
    </row>
    <row r="18170" spans="1:9" hidden="1" x14ac:dyDescent="0.25">
      <c r="A18170" s="224"/>
      <c r="B18170" s="60"/>
      <c r="C18170" s="123"/>
      <c r="D18170" s="57"/>
      <c r="E18170" s="66"/>
      <c r="F18170" s="63"/>
      <c r="G18170" s="63"/>
      <c r="H18170" s="64"/>
      <c r="I18170" s="264"/>
    </row>
    <row r="18171" spans="1:9" hidden="1" x14ac:dyDescent="0.25">
      <c r="A18171" s="224"/>
      <c r="B18171" s="60"/>
      <c r="C18171" s="71"/>
      <c r="D18171" s="57"/>
      <c r="E18171" s="66"/>
      <c r="F18171" s="63"/>
      <c r="G18171" s="63"/>
      <c r="H18171" s="64"/>
      <c r="I18171" s="264"/>
    </row>
    <row r="18172" spans="1:9" hidden="1" x14ac:dyDescent="0.25">
      <c r="A18172" s="224"/>
      <c r="B18172" s="60"/>
      <c r="C18172" s="71"/>
      <c r="D18172" s="57"/>
      <c r="E18172" s="66"/>
      <c r="F18172" s="63"/>
      <c r="G18172" s="63"/>
      <c r="H18172" s="64"/>
      <c r="I18172" s="264"/>
    </row>
    <row r="18173" spans="1:9" hidden="1" x14ac:dyDescent="0.25">
      <c r="A18173" s="224"/>
      <c r="B18173" s="55"/>
      <c r="C18173" s="75"/>
      <c r="D18173" s="57"/>
      <c r="E18173" s="66"/>
      <c r="F18173" s="62"/>
      <c r="G18173" s="63"/>
      <c r="H18173" s="106"/>
      <c r="I18173" s="264"/>
    </row>
    <row r="18174" spans="1:9" hidden="1" x14ac:dyDescent="0.25">
      <c r="A18174" s="224"/>
      <c r="B18174" s="71"/>
      <c r="C18174" s="71"/>
      <c r="D18174" s="57"/>
      <c r="E18174" s="86"/>
      <c r="F18174" s="62"/>
      <c r="G18174" s="203"/>
      <c r="H18174" s="64"/>
      <c r="I18174" s="264"/>
    </row>
    <row r="18175" spans="1:9" hidden="1" x14ac:dyDescent="0.25">
      <c r="A18175" s="224"/>
      <c r="B18175" s="60"/>
      <c r="C18175" s="123"/>
      <c r="D18175" s="57"/>
      <c r="E18175" s="66"/>
      <c r="F18175" s="63"/>
      <c r="G18175" s="63"/>
      <c r="H18175" s="64"/>
      <c r="I18175" s="264"/>
    </row>
    <row r="18176" spans="1:9" hidden="1" x14ac:dyDescent="0.25">
      <c r="A18176" s="224"/>
      <c r="B18176" s="55"/>
      <c r="C18176" s="75"/>
      <c r="D18176" s="57"/>
      <c r="E18176" s="66"/>
      <c r="F18176" s="62"/>
      <c r="G18176" s="63"/>
      <c r="H18176" s="64"/>
      <c r="I18176" s="264"/>
    </row>
    <row r="18177" spans="1:9" hidden="1" x14ac:dyDescent="0.25">
      <c r="A18177" s="224"/>
      <c r="B18177" s="55"/>
      <c r="C18177" s="71"/>
      <c r="D18177" s="57"/>
      <c r="E18177" s="66"/>
      <c r="F18177" s="76"/>
      <c r="G18177" s="63"/>
      <c r="H18177" s="64"/>
      <c r="I18177" s="70"/>
    </row>
    <row r="18178" spans="1:9" hidden="1" x14ac:dyDescent="0.25">
      <c r="A18178" s="224"/>
      <c r="B18178" s="56"/>
      <c r="C18178" s="71"/>
      <c r="D18178" s="57"/>
      <c r="E18178" s="66"/>
      <c r="F18178" s="76"/>
      <c r="G18178" s="63"/>
      <c r="H18178" s="64"/>
      <c r="I18178" s="70"/>
    </row>
    <row r="18179" spans="1:9" hidden="1" x14ac:dyDescent="0.25">
      <c r="A18179" s="224"/>
      <c r="B18179" s="56"/>
      <c r="C18179" s="56"/>
      <c r="D18179" s="56"/>
      <c r="E18179" s="56"/>
      <c r="F18179" s="58"/>
      <c r="G18179" s="63"/>
      <c r="H18179" s="64"/>
      <c r="I18179" s="70"/>
    </row>
    <row r="18180" spans="1:9" hidden="1" x14ac:dyDescent="0.25">
      <c r="A18180" s="224"/>
      <c r="B18180" s="56"/>
      <c r="C18180" s="56"/>
      <c r="D18180" s="57"/>
      <c r="E18180" s="86"/>
      <c r="F18180" s="62"/>
      <c r="G18180" s="63"/>
      <c r="H18180" s="64"/>
      <c r="I18180" s="70"/>
    </row>
    <row r="18181" spans="1:9" hidden="1" x14ac:dyDescent="0.25">
      <c r="A18181" s="224"/>
      <c r="B18181" s="56"/>
      <c r="C18181" s="81"/>
      <c r="D18181" s="57"/>
      <c r="E18181" s="66"/>
      <c r="F18181" s="76"/>
      <c r="G18181" s="63"/>
      <c r="H18181" s="64"/>
      <c r="I18181" s="70"/>
    </row>
    <row r="18182" spans="1:9" hidden="1" x14ac:dyDescent="0.25">
      <c r="A18182" s="224"/>
      <c r="B18182" s="56"/>
      <c r="C18182" s="56"/>
      <c r="D18182" s="57"/>
      <c r="E18182" s="66"/>
      <c r="F18182" s="76"/>
      <c r="G18182" s="63"/>
      <c r="H18182" s="64"/>
      <c r="I18182" s="70"/>
    </row>
    <row r="18183" spans="1:9" hidden="1" x14ac:dyDescent="0.25">
      <c r="A18183" s="224"/>
      <c r="B18183" s="60"/>
      <c r="C18183" s="56"/>
      <c r="D18183" s="57"/>
      <c r="E18183" s="86"/>
      <c r="F18183" s="62"/>
      <c r="G18183" s="63"/>
      <c r="H18183" s="64"/>
      <c r="I18183" s="70"/>
    </row>
    <row r="18184" spans="1:9" hidden="1" x14ac:dyDescent="0.25">
      <c r="A18184" s="224"/>
      <c r="B18184" s="56"/>
      <c r="C18184" s="81"/>
      <c r="D18184" s="57"/>
      <c r="E18184" s="86"/>
      <c r="F18184" s="62"/>
      <c r="G18184" s="63"/>
      <c r="H18184" s="64"/>
      <c r="I18184" s="70"/>
    </row>
    <row r="18185" spans="1:9" hidden="1" x14ac:dyDescent="0.25">
      <c r="A18185" s="224"/>
      <c r="B18185" s="56"/>
      <c r="C18185" s="81"/>
      <c r="D18185" s="57"/>
      <c r="E18185" s="86"/>
      <c r="F18185" s="62"/>
      <c r="G18185" s="63"/>
      <c r="H18185" s="64"/>
      <c r="I18185" s="70"/>
    </row>
    <row r="18186" spans="1:9" hidden="1" x14ac:dyDescent="0.25">
      <c r="A18186" s="224"/>
      <c r="B18186" s="56"/>
      <c r="C18186" s="81"/>
      <c r="D18186" s="57"/>
      <c r="E18186" s="86"/>
      <c r="F18186" s="62"/>
      <c r="G18186" s="62"/>
      <c r="H18186" s="64"/>
      <c r="I18186" s="70"/>
    </row>
    <row r="18187" spans="1:9" hidden="1" x14ac:dyDescent="0.25">
      <c r="A18187" s="224"/>
      <c r="B18187" s="68"/>
      <c r="C18187" s="72"/>
      <c r="D18187" s="57"/>
      <c r="E18187" s="86"/>
      <c r="F18187" s="62"/>
      <c r="G18187" s="63"/>
      <c r="H18187" s="64"/>
      <c r="I18187" s="70"/>
    </row>
    <row r="18188" spans="1:9" hidden="1" x14ac:dyDescent="0.25">
      <c r="A18188" s="224"/>
      <c r="B18188" s="56"/>
      <c r="C18188" s="56"/>
      <c r="D18188" s="57"/>
      <c r="E18188" s="86"/>
      <c r="F18188" s="62"/>
      <c r="G18188" s="63"/>
      <c r="H18188" s="64"/>
      <c r="I18188" s="70"/>
    </row>
    <row r="18189" spans="1:9" hidden="1" x14ac:dyDescent="0.25">
      <c r="A18189" s="224"/>
      <c r="B18189" s="56"/>
      <c r="C18189" s="56"/>
      <c r="D18189" s="57"/>
      <c r="E18189" s="66"/>
      <c r="F18189" s="62"/>
      <c r="G18189" s="63"/>
      <c r="H18189" s="64"/>
      <c r="I18189" s="70"/>
    </row>
    <row r="18190" spans="1:9" hidden="1" x14ac:dyDescent="0.25">
      <c r="A18190" s="224"/>
      <c r="B18190" s="56"/>
      <c r="C18190" s="56"/>
      <c r="D18190" s="105"/>
      <c r="E18190" s="66"/>
      <c r="F18190" s="203"/>
      <c r="G18190" s="63"/>
      <c r="H18190" s="64"/>
      <c r="I18190" s="70"/>
    </row>
    <row r="18191" spans="1:9" hidden="1" x14ac:dyDescent="0.25">
      <c r="A18191" s="224"/>
      <c r="B18191" s="60"/>
      <c r="C18191" s="151"/>
      <c r="D18191" s="57"/>
      <c r="E18191" s="86"/>
      <c r="F18191" s="76"/>
      <c r="G18191" s="63"/>
      <c r="H18191" s="64"/>
      <c r="I18191" s="70"/>
    </row>
    <row r="18192" spans="1:9" hidden="1" x14ac:dyDescent="0.25">
      <c r="A18192" s="224"/>
      <c r="B18192" s="56"/>
      <c r="C18192" s="56"/>
      <c r="D18192" s="57"/>
      <c r="E18192" s="546"/>
      <c r="F18192" s="62"/>
      <c r="G18192" s="63"/>
      <c r="H18192" s="64"/>
      <c r="I18192" s="70"/>
    </row>
    <row r="18193" spans="1:9" hidden="1" x14ac:dyDescent="0.25">
      <c r="A18193" s="224"/>
      <c r="B18193" s="56"/>
      <c r="C18193" s="56"/>
      <c r="D18193" s="105"/>
      <c r="E18193" s="72"/>
      <c r="F18193" s="63"/>
      <c r="G18193" s="63"/>
      <c r="H18193" s="64"/>
      <c r="I18193" s="70"/>
    </row>
    <row r="18194" spans="1:9" hidden="1" x14ac:dyDescent="0.25">
      <c r="A18194" s="224"/>
      <c r="B18194" s="56"/>
      <c r="C18194" s="56"/>
      <c r="D18194" s="57"/>
      <c r="E18194" s="66"/>
      <c r="F18194" s="63"/>
      <c r="G18194" s="63"/>
      <c r="H18194" s="64"/>
      <c r="I18194" s="70"/>
    </row>
    <row r="18195" spans="1:9" hidden="1" x14ac:dyDescent="0.25">
      <c r="A18195" s="224"/>
      <c r="B18195" s="56"/>
      <c r="C18195" s="81"/>
      <c r="D18195" s="57"/>
      <c r="E18195" s="86"/>
      <c r="F18195" s="62"/>
      <c r="G18195" s="63"/>
      <c r="H18195" s="64"/>
      <c r="I18195" s="70"/>
    </row>
    <row r="18196" spans="1:9" hidden="1" x14ac:dyDescent="0.25">
      <c r="A18196" s="224"/>
      <c r="B18196" s="56"/>
      <c r="C18196" s="56"/>
      <c r="D18196" s="105"/>
      <c r="E18196" s="66"/>
      <c r="F18196" s="62"/>
      <c r="G18196" s="63"/>
      <c r="H18196" s="64"/>
      <c r="I18196" s="70"/>
    </row>
    <row r="18197" spans="1:9" hidden="1" x14ac:dyDescent="0.25">
      <c r="A18197" s="224"/>
      <c r="B18197" s="71"/>
      <c r="C18197" s="75"/>
      <c r="D18197" s="57"/>
      <c r="E18197" s="86"/>
      <c r="F18197" s="62"/>
      <c r="G18197" s="203"/>
      <c r="H18197" s="64"/>
      <c r="I18197" s="70"/>
    </row>
    <row r="18198" spans="1:9" hidden="1" x14ac:dyDescent="0.25">
      <c r="A18198" s="224"/>
      <c r="B18198" s="56"/>
      <c r="C18198" s="81"/>
      <c r="D18198" s="57"/>
      <c r="E18198" s="86"/>
      <c r="F18198" s="62"/>
      <c r="G18198" s="63"/>
      <c r="H18198" s="64"/>
      <c r="I18198" s="70"/>
    </row>
    <row r="18199" spans="1:9" hidden="1" x14ac:dyDescent="0.25">
      <c r="A18199" s="224"/>
      <c r="B18199" s="56"/>
      <c r="C18199" s="56"/>
      <c r="D18199" s="57"/>
      <c r="E18199" s="546"/>
      <c r="F18199" s="62"/>
      <c r="G18199" s="63"/>
      <c r="H18199" s="64"/>
      <c r="I18199" s="70"/>
    </row>
    <row r="18200" spans="1:9" hidden="1" x14ac:dyDescent="0.25">
      <c r="A18200" s="224"/>
      <c r="B18200" s="56"/>
      <c r="C18200" s="56"/>
      <c r="D18200" s="57"/>
      <c r="E18200" s="546"/>
      <c r="F18200" s="62"/>
      <c r="G18200" s="63"/>
      <c r="H18200" s="64"/>
      <c r="I18200" s="70"/>
    </row>
    <row r="18201" spans="1:9" hidden="1" x14ac:dyDescent="0.25">
      <c r="A18201" s="224"/>
      <c r="B18201" s="56"/>
      <c r="C18201" s="56"/>
      <c r="D18201" s="105"/>
      <c r="E18201" s="66"/>
      <c r="F18201" s="203"/>
      <c r="G18201" s="63"/>
      <c r="H18201" s="64"/>
      <c r="I18201" s="70"/>
    </row>
    <row r="18202" spans="1:9" hidden="1" x14ac:dyDescent="0.25">
      <c r="A18202" s="224"/>
      <c r="B18202" s="60"/>
      <c r="C18202" s="151"/>
      <c r="D18202" s="57"/>
      <c r="E18202" s="86"/>
      <c r="F18202" s="76"/>
      <c r="G18202" s="63"/>
      <c r="H18202" s="64"/>
      <c r="I18202" s="70"/>
    </row>
    <row r="18203" spans="1:9" hidden="1" x14ac:dyDescent="0.25">
      <c r="A18203" s="224"/>
      <c r="B18203" s="56"/>
      <c r="C18203" s="56"/>
      <c r="D18203" s="57"/>
      <c r="E18203" s="546"/>
      <c r="F18203" s="62"/>
      <c r="G18203" s="63"/>
      <c r="H18203" s="64"/>
      <c r="I18203" s="70"/>
    </row>
    <row r="18204" spans="1:9" hidden="1" x14ac:dyDescent="0.25">
      <c r="A18204" s="224"/>
      <c r="B18204" s="56"/>
      <c r="C18204" s="56"/>
      <c r="D18204" s="105"/>
      <c r="E18204" s="72"/>
      <c r="F18204" s="63"/>
      <c r="G18204" s="63"/>
      <c r="H18204" s="106"/>
      <c r="I18204" s="70"/>
    </row>
    <row r="18205" spans="1:9" hidden="1" x14ac:dyDescent="0.25">
      <c r="A18205" s="224"/>
      <c r="B18205" s="56"/>
      <c r="C18205" s="56"/>
      <c r="D18205" s="57"/>
      <c r="E18205" s="66"/>
      <c r="F18205" s="63"/>
      <c r="G18205" s="63"/>
      <c r="H18205" s="106"/>
      <c r="I18205" s="70"/>
    </row>
    <row r="18206" spans="1:9" hidden="1" x14ac:dyDescent="0.25">
      <c r="A18206" s="224"/>
      <c r="B18206" s="56"/>
      <c r="C18206" s="56"/>
      <c r="D18206" s="56"/>
      <c r="E18206" s="86"/>
      <c r="F18206" s="58"/>
      <c r="G18206" s="63"/>
      <c r="H18206" s="106"/>
      <c r="I18206" s="70"/>
    </row>
    <row r="18207" spans="1:9" hidden="1" x14ac:dyDescent="0.25">
      <c r="A18207" s="224"/>
      <c r="B18207" s="56"/>
      <c r="C18207" s="56"/>
      <c r="D18207" s="56"/>
      <c r="E18207" s="86"/>
      <c r="F18207" s="58"/>
      <c r="G18207" s="63"/>
      <c r="H18207" s="106"/>
      <c r="I18207" s="70"/>
    </row>
    <row r="18208" spans="1:9" hidden="1" x14ac:dyDescent="0.25">
      <c r="A18208" s="224"/>
      <c r="B18208" s="56"/>
      <c r="C18208" s="56"/>
      <c r="D18208" s="57"/>
      <c r="E18208" s="72"/>
      <c r="F18208" s="62"/>
      <c r="G18208" s="63"/>
      <c r="H18208" s="106"/>
      <c r="I18208" s="70"/>
    </row>
    <row r="18209" spans="1:9" hidden="1" x14ac:dyDescent="0.25">
      <c r="A18209" s="224"/>
      <c r="B18209" s="56"/>
      <c r="C18209" s="56"/>
      <c r="D18209" s="57"/>
      <c r="E18209" s="72"/>
      <c r="F18209" s="62"/>
      <c r="G18209" s="63"/>
      <c r="H18209" s="106"/>
      <c r="I18209" s="56"/>
    </row>
    <row r="18210" spans="1:9" hidden="1" x14ac:dyDescent="0.25">
      <c r="A18210" s="224"/>
      <c r="B18210" s="56"/>
      <c r="C18210" s="56"/>
      <c r="D18210" s="57"/>
      <c r="E18210" s="72"/>
      <c r="F18210" s="62"/>
      <c r="G18210" s="63"/>
      <c r="H18210" s="64"/>
      <c r="I18210" s="56"/>
    </row>
    <row r="18211" spans="1:9" hidden="1" x14ac:dyDescent="0.25">
      <c r="A18211" s="224"/>
      <c r="B18211" s="56"/>
      <c r="C18211" s="56"/>
      <c r="D18211" s="57"/>
      <c r="E18211" s="72"/>
      <c r="F18211" s="62"/>
      <c r="G18211" s="63"/>
      <c r="H18211" s="106"/>
      <c r="I18211" s="56"/>
    </row>
    <row r="18212" spans="1:9" hidden="1" x14ac:dyDescent="0.25">
      <c r="A18212" s="224"/>
      <c r="B18212" s="56"/>
      <c r="C18212" s="56"/>
      <c r="D18212" s="57"/>
      <c r="E18212" s="72"/>
      <c r="F18212" s="62"/>
      <c r="G18212" s="63"/>
      <c r="H18212" s="106"/>
      <c r="I18212" s="106"/>
    </row>
    <row r="18213" spans="1:9" hidden="1" x14ac:dyDescent="0.25">
      <c r="A18213" s="224"/>
      <c r="B18213" s="56"/>
      <c r="C18213" s="56"/>
      <c r="D18213" s="56"/>
      <c r="E18213" s="86"/>
      <c r="F18213" s="58"/>
      <c r="G18213" s="63"/>
      <c r="H18213" s="106"/>
      <c r="I18213" s="106"/>
    </row>
    <row r="18214" spans="1:9" hidden="1" x14ac:dyDescent="0.25">
      <c r="A18214" s="224"/>
      <c r="B18214" s="68"/>
      <c r="C18214" s="56"/>
      <c r="D18214" s="56"/>
      <c r="E18214" s="86"/>
      <c r="F18214" s="77"/>
      <c r="G18214" s="63"/>
      <c r="H18214" s="106"/>
      <c r="I18214" s="106"/>
    </row>
    <row r="18215" spans="1:9" hidden="1" x14ac:dyDescent="0.25">
      <c r="A18215" s="224"/>
      <c r="B18215" s="56"/>
      <c r="C18215" s="178"/>
      <c r="D18215" s="57"/>
      <c r="E18215" s="86"/>
      <c r="F18215" s="76"/>
      <c r="G18215" s="63"/>
      <c r="H18215" s="106"/>
      <c r="I18215" s="106"/>
    </row>
    <row r="18216" spans="1:9" hidden="1" x14ac:dyDescent="0.25">
      <c r="A18216" s="224"/>
      <c r="B18216" s="56"/>
      <c r="C18216" s="75"/>
      <c r="D18216" s="57"/>
      <c r="E18216" s="86"/>
      <c r="F18216" s="62"/>
      <c r="G18216" s="63"/>
      <c r="H18216" s="106"/>
      <c r="I18216" s="106"/>
    </row>
    <row r="18217" spans="1:9" hidden="1" x14ac:dyDescent="0.25">
      <c r="A18217" s="224"/>
      <c r="B18217" s="60"/>
      <c r="C18217" s="151"/>
      <c r="D18217" s="57"/>
      <c r="E18217" s="86"/>
      <c r="F18217" s="76"/>
      <c r="G18217" s="63"/>
      <c r="H18217" s="106"/>
      <c r="I18217" s="106"/>
    </row>
    <row r="18218" spans="1:9" hidden="1" x14ac:dyDescent="0.25">
      <c r="A18218" s="224"/>
      <c r="B18218" s="56"/>
      <c r="C18218" s="56"/>
      <c r="D18218" s="56"/>
      <c r="E18218" s="56"/>
      <c r="F18218" s="58"/>
      <c r="G18218" s="63"/>
      <c r="H18218" s="106"/>
      <c r="I18218" s="106"/>
    </row>
    <row r="18219" spans="1:9" hidden="1" x14ac:dyDescent="0.25">
      <c r="A18219" s="224"/>
      <c r="B18219" s="56"/>
      <c r="C18219" s="56"/>
      <c r="D18219" s="56"/>
      <c r="E18219" s="56"/>
      <c r="F18219" s="58"/>
      <c r="G18219" s="63"/>
      <c r="H18219" s="106"/>
      <c r="I18219" s="106"/>
    </row>
    <row r="18220" spans="1:9" hidden="1" x14ac:dyDescent="0.25">
      <c r="A18220" s="224"/>
      <c r="B18220" s="56"/>
      <c r="C18220" s="56"/>
      <c r="D18220" s="56"/>
      <c r="E18220" s="56"/>
      <c r="F18220" s="58"/>
      <c r="G18220" s="63"/>
      <c r="H18220" s="106"/>
      <c r="I18220" s="106"/>
    </row>
    <row r="18221" spans="1:9" hidden="1" x14ac:dyDescent="0.25">
      <c r="A18221" s="224"/>
      <c r="B18221" s="56"/>
      <c r="C18221" s="56"/>
      <c r="D18221" s="57"/>
      <c r="E18221" s="86"/>
      <c r="F18221" s="62"/>
      <c r="G18221" s="63"/>
      <c r="H18221" s="106"/>
      <c r="I18221" s="70"/>
    </row>
    <row r="18222" spans="1:9" hidden="1" x14ac:dyDescent="0.25">
      <c r="A18222" s="224"/>
      <c r="B18222" s="56"/>
      <c r="C18222" s="56"/>
      <c r="D18222" s="105"/>
      <c r="E18222" s="66"/>
      <c r="F18222" s="203"/>
      <c r="G18222" s="63"/>
      <c r="H18222" s="106"/>
      <c r="I18222" s="70"/>
    </row>
    <row r="18223" spans="1:9" hidden="1" x14ac:dyDescent="0.25">
      <c r="A18223" s="224"/>
      <c r="B18223" s="60"/>
      <c r="C18223" s="56"/>
      <c r="D18223" s="57"/>
      <c r="E18223" s="86"/>
      <c r="F18223" s="62"/>
      <c r="G18223" s="63"/>
      <c r="H18223" s="64"/>
      <c r="I18223" s="70"/>
    </row>
    <row r="18224" spans="1:9" hidden="1" x14ac:dyDescent="0.25">
      <c r="A18224" s="224"/>
      <c r="B18224" s="55"/>
      <c r="C18224" s="75"/>
      <c r="D18224" s="57"/>
      <c r="E18224" s="66"/>
      <c r="F18224" s="76"/>
      <c r="G18224" s="63"/>
      <c r="H18224" s="64"/>
      <c r="I18224" s="70"/>
    </row>
    <row r="18225" spans="1:9" hidden="1" x14ac:dyDescent="0.25">
      <c r="A18225" s="224"/>
      <c r="B18225" s="56"/>
      <c r="C18225" s="75"/>
      <c r="D18225" s="105"/>
      <c r="E18225" s="72"/>
      <c r="F18225" s="63"/>
      <c r="G18225" s="63"/>
      <c r="H18225" s="64"/>
      <c r="I18225" s="70"/>
    </row>
    <row r="18226" spans="1:9" hidden="1" x14ac:dyDescent="0.25">
      <c r="A18226" s="224"/>
      <c r="B18226" s="56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4"/>
      <c r="B18227" s="68"/>
      <c r="C18227" s="56"/>
      <c r="D18227" s="105"/>
      <c r="E18227" s="66"/>
      <c r="F18227" s="63"/>
      <c r="G18227" s="63"/>
      <c r="H18227" s="64"/>
      <c r="I18227" s="264"/>
    </row>
    <row r="18228" spans="1:9" hidden="1" x14ac:dyDescent="0.25">
      <c r="A18228" s="224"/>
      <c r="B18228" s="56"/>
      <c r="C18228" s="56"/>
      <c r="D18228" s="56"/>
      <c r="E18228" s="56"/>
      <c r="F18228" s="58"/>
      <c r="G18228" s="63"/>
      <c r="H18228" s="64"/>
      <c r="I18228" s="264"/>
    </row>
    <row r="18229" spans="1:9" hidden="1" x14ac:dyDescent="0.25">
      <c r="A18229" s="224"/>
      <c r="B18229" s="56"/>
      <c r="C18229" s="81"/>
      <c r="D18229" s="57"/>
      <c r="E18229" s="66"/>
      <c r="F18229" s="76"/>
      <c r="G18229" s="63"/>
      <c r="H18229" s="64"/>
      <c r="I18229" s="264"/>
    </row>
    <row r="18230" spans="1:9" hidden="1" x14ac:dyDescent="0.25">
      <c r="A18230" s="224"/>
      <c r="B18230" s="56"/>
      <c r="C18230" s="56"/>
      <c r="D18230" s="57"/>
      <c r="E18230" s="66"/>
      <c r="F18230" s="76"/>
      <c r="G18230" s="63"/>
      <c r="H18230" s="64"/>
      <c r="I18230" s="264"/>
    </row>
    <row r="18231" spans="1:9" hidden="1" x14ac:dyDescent="0.25">
      <c r="A18231" s="224"/>
      <c r="B18231" s="56"/>
      <c r="C18231" s="56"/>
      <c r="D18231" s="57"/>
      <c r="E18231" s="86"/>
      <c r="F18231" s="76"/>
      <c r="G18231" s="63"/>
      <c r="H18231" s="64"/>
      <c r="I18231" s="264"/>
    </row>
    <row r="18232" spans="1:9" hidden="1" x14ac:dyDescent="0.25">
      <c r="A18232" s="224"/>
      <c r="B18232" s="60"/>
      <c r="C18232" s="71"/>
      <c r="D18232" s="57"/>
      <c r="E18232" s="66"/>
      <c r="F18232" s="63"/>
      <c r="G18232" s="63"/>
      <c r="H18232" s="64"/>
      <c r="I18232" s="264"/>
    </row>
    <row r="18233" spans="1:9" hidden="1" x14ac:dyDescent="0.25">
      <c r="A18233" s="224"/>
      <c r="B18233" s="60"/>
      <c r="C18233" s="56"/>
      <c r="D18233" s="57"/>
      <c r="E18233" s="86"/>
      <c r="F18233" s="62"/>
      <c r="G18233" s="63"/>
      <c r="H18233" s="64"/>
      <c r="I18233" s="264"/>
    </row>
    <row r="18234" spans="1:9" hidden="1" x14ac:dyDescent="0.25">
      <c r="A18234" s="224"/>
      <c r="B18234" s="56"/>
      <c r="C18234" s="56"/>
      <c r="D18234" s="56"/>
      <c r="E18234" s="56"/>
      <c r="F18234" s="58"/>
      <c r="G18234" s="63"/>
      <c r="H18234" s="64"/>
      <c r="I18234" s="264"/>
    </row>
    <row r="18235" spans="1:9" hidden="1" x14ac:dyDescent="0.25">
      <c r="A18235" s="224"/>
      <c r="B18235" s="60"/>
      <c r="C18235" s="123"/>
      <c r="D18235" s="57"/>
      <c r="E18235" s="66"/>
      <c r="F18235" s="63"/>
      <c r="G18235" s="63"/>
      <c r="H18235" s="64"/>
      <c r="I18235" s="264"/>
    </row>
    <row r="18236" spans="1:9" hidden="1" x14ac:dyDescent="0.25">
      <c r="A18236" s="224"/>
      <c r="B18236" s="56"/>
      <c r="C18236" s="75"/>
      <c r="D18236" s="83"/>
      <c r="E18236" s="72"/>
      <c r="F18236" s="62"/>
      <c r="G18236" s="203"/>
      <c r="H18236" s="64"/>
      <c r="I18236" s="264"/>
    </row>
    <row r="18237" spans="1:9" hidden="1" x14ac:dyDescent="0.25">
      <c r="A18237" s="224"/>
      <c r="B18237" s="68"/>
      <c r="C18237" s="71"/>
      <c r="D18237" s="57"/>
      <c r="E18237" s="72"/>
      <c r="F18237" s="62"/>
      <c r="G18237" s="63"/>
      <c r="H18237" s="64"/>
      <c r="I18237" s="264"/>
    </row>
    <row r="18238" spans="1:9" hidden="1" x14ac:dyDescent="0.25">
      <c r="A18238" s="224"/>
      <c r="B18238" s="68"/>
      <c r="C18238" s="71"/>
      <c r="D18238" s="57"/>
      <c r="E18238" s="72"/>
      <c r="F18238" s="62"/>
      <c r="G18238" s="63"/>
      <c r="H18238" s="64"/>
      <c r="I18238" s="264"/>
    </row>
    <row r="18239" spans="1:9" hidden="1" x14ac:dyDescent="0.25">
      <c r="A18239" s="224"/>
      <c r="B18239" s="56"/>
      <c r="C18239" s="75"/>
      <c r="D18239" s="83"/>
      <c r="E18239" s="72"/>
      <c r="F18239" s="62"/>
      <c r="G18239" s="203"/>
      <c r="H18239" s="64"/>
      <c r="I18239" s="264"/>
    </row>
    <row r="18240" spans="1:9" hidden="1" x14ac:dyDescent="0.25">
      <c r="A18240" s="224"/>
      <c r="B18240" s="56"/>
      <c r="C18240" s="71"/>
      <c r="D18240" s="57"/>
      <c r="E18240" s="66"/>
      <c r="F18240" s="76"/>
      <c r="G18240" s="63"/>
      <c r="H18240" s="64"/>
      <c r="I18240" s="264"/>
    </row>
    <row r="18241" spans="1:9" hidden="1" x14ac:dyDescent="0.25">
      <c r="A18241" s="224"/>
      <c r="B18241" s="60"/>
      <c r="C18241" s="71"/>
      <c r="D18241" s="57"/>
      <c r="E18241" s="66"/>
      <c r="F18241" s="62"/>
      <c r="G18241" s="63"/>
      <c r="H18241" s="64"/>
      <c r="I18241" s="264"/>
    </row>
    <row r="18242" spans="1:9" hidden="1" x14ac:dyDescent="0.25">
      <c r="A18242" s="224"/>
      <c r="B18242" s="55"/>
      <c r="C18242" s="71"/>
      <c r="D18242" s="57"/>
      <c r="E18242" s="66"/>
      <c r="F18242" s="62"/>
      <c r="G18242" s="63"/>
      <c r="H18242" s="64"/>
      <c r="I18242" s="264"/>
    </row>
    <row r="18243" spans="1:9" hidden="1" x14ac:dyDescent="0.25">
      <c r="A18243" s="224"/>
      <c r="B18243" s="55"/>
      <c r="C18243" s="71"/>
      <c r="D18243" s="57"/>
      <c r="E18243" s="86"/>
      <c r="F18243" s="62"/>
      <c r="G18243" s="63"/>
      <c r="H18243" s="64"/>
      <c r="I18243" s="264"/>
    </row>
    <row r="18244" spans="1:9" hidden="1" x14ac:dyDescent="0.25">
      <c r="A18244" s="224"/>
      <c r="B18244" s="71"/>
      <c r="C18244" s="71"/>
      <c r="D18244" s="57"/>
      <c r="E18244" s="66"/>
      <c r="F18244" s="76"/>
      <c r="G18244" s="63"/>
      <c r="H18244" s="64"/>
      <c r="I18244" s="264"/>
    </row>
    <row r="18245" spans="1:9" hidden="1" x14ac:dyDescent="0.25">
      <c r="A18245" s="224"/>
      <c r="B18245" s="56"/>
      <c r="C18245" s="56"/>
      <c r="D18245" s="57"/>
      <c r="E18245" s="86"/>
      <c r="F18245" s="62"/>
      <c r="G18245" s="63"/>
      <c r="H18245" s="64"/>
      <c r="I18245" s="264"/>
    </row>
    <row r="18246" spans="1:9" hidden="1" x14ac:dyDescent="0.25">
      <c r="A18246" s="224"/>
      <c r="B18246" s="60"/>
      <c r="C18246" s="151"/>
      <c r="D18246" s="57"/>
      <c r="E18246" s="86"/>
      <c r="F18246" s="67"/>
      <c r="G18246" s="63"/>
      <c r="H18246" s="64"/>
      <c r="I18246" s="264"/>
    </row>
    <row r="18247" spans="1:9" hidden="1" x14ac:dyDescent="0.25">
      <c r="A18247" s="224"/>
      <c r="B18247" s="249"/>
      <c r="C18247" s="56"/>
      <c r="D18247" s="57"/>
      <c r="E18247" s="66"/>
      <c r="F18247" s="62"/>
      <c r="G18247" s="63"/>
      <c r="H18247" s="64"/>
      <c r="I18247" s="264"/>
    </row>
    <row r="18248" spans="1:9" hidden="1" x14ac:dyDescent="0.25">
      <c r="A18248" s="224"/>
      <c r="B18248" s="68"/>
      <c r="C18248" s="75"/>
      <c r="D18248" s="57"/>
      <c r="E18248" s="66"/>
      <c r="F18248" s="62"/>
      <c r="G18248" s="63"/>
      <c r="H18248" s="64"/>
      <c r="I18248" s="264"/>
    </row>
    <row r="18249" spans="1:9" hidden="1" x14ac:dyDescent="0.25">
      <c r="A18249" s="224"/>
      <c r="B18249" s="55"/>
      <c r="C18249" s="71"/>
      <c r="D18249" s="57"/>
      <c r="E18249" s="66"/>
      <c r="F18249" s="76"/>
      <c r="G18249" s="63"/>
      <c r="H18249" s="64"/>
      <c r="I18249" s="264"/>
    </row>
    <row r="18250" spans="1:9" hidden="1" x14ac:dyDescent="0.25">
      <c r="A18250" s="224"/>
      <c r="B18250" s="56"/>
      <c r="C18250" s="71"/>
      <c r="D18250" s="57"/>
      <c r="E18250" s="66"/>
      <c r="F18250" s="59"/>
      <c r="G18250" s="63"/>
      <c r="H18250" s="64"/>
      <c r="I18250" s="264"/>
    </row>
    <row r="18251" spans="1:9" hidden="1" x14ac:dyDescent="0.25">
      <c r="A18251" s="224"/>
      <c r="B18251" s="56"/>
      <c r="C18251" s="56"/>
      <c r="D18251" s="57"/>
      <c r="E18251" s="66"/>
      <c r="F18251" s="76"/>
      <c r="G18251" s="63"/>
      <c r="H18251" s="64"/>
      <c r="I18251" s="264"/>
    </row>
    <row r="18252" spans="1:9" hidden="1" x14ac:dyDescent="0.25">
      <c r="A18252" s="224"/>
      <c r="B18252" s="55"/>
      <c r="C18252" s="56"/>
      <c r="D18252" s="57"/>
      <c r="E18252" s="66"/>
      <c r="F18252" s="76"/>
      <c r="G18252" s="63"/>
      <c r="H18252" s="64"/>
      <c r="I18252" s="70"/>
    </row>
    <row r="18253" spans="1:9" hidden="1" x14ac:dyDescent="0.25">
      <c r="A18253" s="224"/>
      <c r="B18253" s="56"/>
      <c r="C18253" s="75"/>
      <c r="D18253" s="57"/>
      <c r="E18253" s="66"/>
      <c r="F18253" s="59"/>
      <c r="G18253" s="63"/>
      <c r="H18253" s="64"/>
      <c r="I18253" s="70"/>
    </row>
    <row r="18254" spans="1:9" hidden="1" x14ac:dyDescent="0.25">
      <c r="A18254" s="224"/>
      <c r="B18254" s="56"/>
      <c r="C18254" s="71"/>
      <c r="D18254" s="56"/>
      <c r="E18254" s="56"/>
      <c r="F18254" s="58"/>
      <c r="G18254" s="63"/>
      <c r="H18254" s="64"/>
      <c r="I18254" s="70"/>
    </row>
    <row r="18255" spans="1:9" hidden="1" x14ac:dyDescent="0.25">
      <c r="A18255" s="224"/>
      <c r="B18255" s="95"/>
      <c r="C18255" s="56"/>
      <c r="D18255" s="57"/>
      <c r="E18255" s="66"/>
      <c r="F18255" s="76"/>
      <c r="G18255" s="63"/>
      <c r="H18255" s="64"/>
      <c r="I18255" s="70"/>
    </row>
    <row r="18256" spans="1:9" hidden="1" x14ac:dyDescent="0.25">
      <c r="A18256" s="224"/>
      <c r="B18256" s="55"/>
      <c r="C18256" s="75"/>
      <c r="D18256" s="57"/>
      <c r="E18256" s="86"/>
      <c r="F18256" s="62"/>
      <c r="G18256" s="63"/>
      <c r="H18256" s="64"/>
      <c r="I18256" s="70"/>
    </row>
    <row r="18257" spans="1:9" hidden="1" x14ac:dyDescent="0.25">
      <c r="A18257" s="224"/>
      <c r="B18257" s="60"/>
      <c r="C18257" s="71"/>
      <c r="D18257" s="57"/>
      <c r="E18257" s="66"/>
      <c r="F18257" s="63"/>
      <c r="G18257" s="63"/>
      <c r="H18257" s="64"/>
      <c r="I18257" s="70"/>
    </row>
    <row r="18258" spans="1:9" hidden="1" x14ac:dyDescent="0.25">
      <c r="A18258" s="224"/>
      <c r="B18258" s="60"/>
      <c r="C18258" s="56"/>
      <c r="D18258" s="57"/>
      <c r="E18258" s="86"/>
      <c r="F18258" s="62"/>
      <c r="G18258" s="63"/>
      <c r="H18258" s="64"/>
      <c r="I18258" s="70"/>
    </row>
    <row r="18259" spans="1:9" hidden="1" x14ac:dyDescent="0.25">
      <c r="A18259" s="224"/>
      <c r="B18259" s="56"/>
      <c r="C18259" s="81"/>
      <c r="D18259" s="57"/>
      <c r="E18259" s="86"/>
      <c r="F18259" s="62"/>
      <c r="G18259" s="63"/>
      <c r="H18259" s="64"/>
      <c r="I18259" s="70"/>
    </row>
    <row r="18260" spans="1:9" hidden="1" x14ac:dyDescent="0.25">
      <c r="A18260" s="224"/>
      <c r="B18260" s="56"/>
      <c r="C18260" s="75"/>
      <c r="D18260" s="83"/>
      <c r="E18260" s="72"/>
      <c r="F18260" s="62"/>
      <c r="G18260" s="63"/>
      <c r="H18260" s="64"/>
      <c r="I18260" s="70"/>
    </row>
    <row r="18261" spans="1:9" hidden="1" x14ac:dyDescent="0.25">
      <c r="A18261" s="224"/>
      <c r="B18261" s="56"/>
      <c r="C18261" s="56"/>
      <c r="D18261" s="57"/>
      <c r="E18261" s="86"/>
      <c r="F18261" s="62"/>
      <c r="G18261" s="63"/>
      <c r="H18261" s="64"/>
      <c r="I18261" s="70"/>
    </row>
    <row r="18262" spans="1:9" hidden="1" x14ac:dyDescent="0.25">
      <c r="A18262" s="224"/>
      <c r="B18262" s="60"/>
      <c r="C18262" s="56"/>
      <c r="D18262" s="57"/>
      <c r="E18262" s="86"/>
      <c r="F18262" s="62"/>
      <c r="G18262" s="63"/>
      <c r="H18262" s="64"/>
      <c r="I18262" s="70"/>
    </row>
    <row r="18263" spans="1:9" hidden="1" x14ac:dyDescent="0.25">
      <c r="A18263" s="224"/>
      <c r="B18263" s="56"/>
      <c r="C18263" s="56"/>
      <c r="D18263" s="57"/>
      <c r="E18263" s="86"/>
      <c r="F18263" s="62"/>
      <c r="G18263" s="63"/>
      <c r="H18263" s="64"/>
      <c r="I18263" s="70"/>
    </row>
    <row r="18264" spans="1:9" hidden="1" x14ac:dyDescent="0.25">
      <c r="A18264" s="224"/>
      <c r="B18264" s="56"/>
      <c r="C18264" s="56"/>
      <c r="D18264" s="56"/>
      <c r="E18264" s="56"/>
      <c r="F18264" s="58"/>
      <c r="G18264" s="63"/>
      <c r="H18264" s="64"/>
      <c r="I18264" s="70"/>
    </row>
    <row r="18265" spans="1:9" hidden="1" x14ac:dyDescent="0.25">
      <c r="A18265" s="224"/>
      <c r="B18265" s="56"/>
      <c r="C18265" s="56"/>
      <c r="D18265" s="56"/>
      <c r="E18265" s="56"/>
      <c r="F18265" s="58"/>
      <c r="G18265" s="63"/>
      <c r="H18265" s="64"/>
      <c r="I18265" s="70"/>
    </row>
    <row r="18266" spans="1:9" hidden="1" x14ac:dyDescent="0.25">
      <c r="A18266" s="224"/>
      <c r="B18266" s="55"/>
      <c r="C18266" s="75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4"/>
      <c r="B18267" s="65"/>
      <c r="C18267" s="81"/>
      <c r="D18267" s="57"/>
      <c r="E18267" s="66"/>
      <c r="F18267" s="76"/>
      <c r="G18267" s="63"/>
      <c r="H18267" s="64"/>
      <c r="I18267" s="70"/>
    </row>
    <row r="18268" spans="1:9" hidden="1" x14ac:dyDescent="0.25">
      <c r="A18268" s="224"/>
      <c r="B18268" s="55"/>
      <c r="C18268" s="56"/>
      <c r="D18268" s="57"/>
      <c r="E18268" s="71"/>
      <c r="F18268" s="203"/>
      <c r="G18268" s="63"/>
      <c r="H18268" s="64"/>
      <c r="I18268" s="70"/>
    </row>
    <row r="18269" spans="1:9" hidden="1" x14ac:dyDescent="0.25">
      <c r="A18269" s="224"/>
      <c r="B18269" s="68"/>
      <c r="C18269" s="56"/>
      <c r="D18269" s="57"/>
      <c r="E18269" s="66"/>
      <c r="F18269" s="63"/>
      <c r="G18269" s="63"/>
      <c r="H18269" s="64"/>
      <c r="I18269" s="70"/>
    </row>
    <row r="18270" spans="1:9" hidden="1" x14ac:dyDescent="0.25">
      <c r="A18270" s="224"/>
      <c r="B18270" s="68"/>
      <c r="C18270" s="71"/>
      <c r="D18270" s="57"/>
      <c r="E18270" s="72"/>
      <c r="F18270" s="76"/>
      <c r="G18270" s="63"/>
      <c r="H18270" s="64"/>
      <c r="I18270" s="70"/>
    </row>
    <row r="18271" spans="1:9" hidden="1" x14ac:dyDescent="0.25">
      <c r="A18271" s="224"/>
      <c r="B18271" s="56"/>
      <c r="C18271" s="56"/>
      <c r="D18271" s="56"/>
      <c r="E18271" s="56"/>
      <c r="F18271" s="58"/>
      <c r="G18271" s="63"/>
      <c r="H18271" s="64"/>
      <c r="I18271" s="70"/>
    </row>
    <row r="18272" spans="1:9" hidden="1" x14ac:dyDescent="0.25">
      <c r="A18272" s="224"/>
      <c r="B18272" s="56"/>
      <c r="C18272" s="56"/>
      <c r="D18272" s="57"/>
      <c r="E18272" s="86"/>
      <c r="F18272" s="62"/>
      <c r="G18272" s="63"/>
      <c r="H18272" s="64"/>
      <c r="I18272" s="70"/>
    </row>
    <row r="18273" spans="1:9" hidden="1" x14ac:dyDescent="0.25">
      <c r="A18273" s="224"/>
      <c r="B18273" s="56"/>
      <c r="C18273" s="56"/>
      <c r="D18273" s="57"/>
      <c r="E18273" s="66"/>
      <c r="F18273" s="76"/>
      <c r="G18273" s="63"/>
      <c r="H18273" s="64"/>
      <c r="I18273" s="70"/>
    </row>
    <row r="18274" spans="1:9" hidden="1" x14ac:dyDescent="0.25">
      <c r="A18274" s="224"/>
      <c r="B18274" s="56"/>
      <c r="C18274" s="81"/>
      <c r="D18274" s="57"/>
      <c r="E18274" s="66"/>
      <c r="F18274" s="76"/>
      <c r="G18274" s="63"/>
      <c r="H18274" s="64"/>
      <c r="I18274" s="70"/>
    </row>
    <row r="18275" spans="1:9" hidden="1" x14ac:dyDescent="0.25">
      <c r="A18275" s="224"/>
      <c r="B18275" s="56"/>
      <c r="C18275" s="71"/>
      <c r="D18275" s="57"/>
      <c r="E18275" s="86"/>
      <c r="F18275" s="62"/>
      <c r="G18275" s="63"/>
      <c r="H18275" s="64"/>
      <c r="I18275" s="70"/>
    </row>
    <row r="18276" spans="1:9" hidden="1" x14ac:dyDescent="0.25">
      <c r="A18276" s="224"/>
      <c r="B18276" s="56"/>
      <c r="C18276" s="56"/>
      <c r="D18276" s="105"/>
      <c r="E18276" s="72"/>
      <c r="F18276" s="63"/>
      <c r="G18276" s="63"/>
      <c r="H18276" s="64"/>
      <c r="I18276" s="70"/>
    </row>
    <row r="18277" spans="1:9" hidden="1" x14ac:dyDescent="0.25">
      <c r="A18277" s="224"/>
      <c r="B18277" s="55"/>
      <c r="C18277" s="56"/>
      <c r="D18277" s="57"/>
      <c r="E18277" s="86"/>
      <c r="F18277" s="62"/>
      <c r="G18277" s="63"/>
      <c r="H18277" s="106"/>
      <c r="I18277" s="70"/>
    </row>
    <row r="18278" spans="1:9" hidden="1" x14ac:dyDescent="0.25">
      <c r="A18278" s="224"/>
      <c r="B18278" s="55"/>
      <c r="C18278" s="56"/>
      <c r="D18278" s="57"/>
      <c r="E18278" s="86"/>
      <c r="F18278" s="62"/>
      <c r="G18278" s="63"/>
      <c r="H18278" s="106"/>
      <c r="I18278" s="70"/>
    </row>
    <row r="18279" spans="1:9" hidden="1" x14ac:dyDescent="0.25">
      <c r="A18279" s="224"/>
      <c r="B18279" s="56"/>
      <c r="C18279" s="75"/>
      <c r="D18279" s="57"/>
      <c r="E18279" s="86"/>
      <c r="F18279" s="207"/>
      <c r="G18279" s="63"/>
      <c r="H18279" s="106"/>
      <c r="I18279" s="70"/>
    </row>
    <row r="18280" spans="1:9" hidden="1" x14ac:dyDescent="0.25">
      <c r="A18280" s="224"/>
      <c r="B18280" s="56"/>
      <c r="C18280" s="75"/>
      <c r="D18280" s="57"/>
      <c r="E18280" s="86"/>
      <c r="F18280" s="62"/>
      <c r="G18280" s="63"/>
      <c r="H18280" s="64"/>
      <c r="I18280" s="70"/>
    </row>
    <row r="18281" spans="1:9" hidden="1" x14ac:dyDescent="0.25">
      <c r="A18281" s="224"/>
      <c r="B18281" s="55"/>
      <c r="C18281" s="56"/>
      <c r="D18281" s="57"/>
      <c r="E18281" s="86"/>
      <c r="F18281" s="62"/>
      <c r="G18281" s="63"/>
      <c r="H18281" s="64"/>
      <c r="I18281" s="56"/>
    </row>
    <row r="18282" spans="1:9" hidden="1" x14ac:dyDescent="0.25">
      <c r="A18282" s="224"/>
      <c r="B18282" s="71"/>
      <c r="C18282" s="75"/>
      <c r="D18282" s="57"/>
      <c r="E18282" s="66"/>
      <c r="F18282" s="76"/>
      <c r="G18282" s="63"/>
      <c r="H18282" s="64"/>
      <c r="I18282" s="56"/>
    </row>
    <row r="18283" spans="1:9" hidden="1" x14ac:dyDescent="0.25">
      <c r="A18283" s="224"/>
      <c r="B18283" s="56"/>
      <c r="C18283" s="56"/>
      <c r="D18283" s="57"/>
      <c r="E18283" s="72"/>
      <c r="F18283" s="62"/>
      <c r="G18283" s="63"/>
      <c r="H18283" s="106"/>
      <c r="I18283" s="56"/>
    </row>
    <row r="18284" spans="1:9" hidden="1" x14ac:dyDescent="0.25">
      <c r="A18284" s="224"/>
      <c r="B18284" s="56"/>
      <c r="C18284" s="56"/>
      <c r="D18284" s="57"/>
      <c r="E18284" s="72"/>
      <c r="F18284" s="62"/>
      <c r="G18284" s="63"/>
      <c r="H18284" s="106"/>
      <c r="I18284" s="56"/>
    </row>
    <row r="18285" spans="1:9" hidden="1" x14ac:dyDescent="0.25">
      <c r="A18285" s="224"/>
      <c r="B18285" s="68"/>
      <c r="C18285" s="56"/>
      <c r="D18285" s="57"/>
      <c r="E18285" s="72"/>
      <c r="F18285" s="58"/>
      <c r="G18285" s="63"/>
      <c r="H18285" s="106"/>
      <c r="I18285" s="56"/>
    </row>
    <row r="18286" spans="1:9" hidden="1" x14ac:dyDescent="0.25">
      <c r="A18286" s="224"/>
      <c r="B18286" s="68"/>
      <c r="C18286" s="56"/>
      <c r="D18286" s="57"/>
      <c r="E18286" s="72"/>
      <c r="F18286" s="58"/>
      <c r="G18286" s="63"/>
      <c r="H18286" s="106"/>
      <c r="I18286" s="56"/>
    </row>
    <row r="18287" spans="1:9" hidden="1" x14ac:dyDescent="0.25">
      <c r="A18287" s="224"/>
      <c r="B18287" s="68"/>
      <c r="C18287" s="56"/>
      <c r="D18287" s="57"/>
      <c r="E18287" s="72"/>
      <c r="F18287" s="58"/>
      <c r="G18287" s="63"/>
      <c r="H18287" s="106"/>
      <c r="I18287" s="56"/>
    </row>
    <row r="18288" spans="1:9" hidden="1" x14ac:dyDescent="0.25">
      <c r="A18288" s="224"/>
      <c r="B18288" s="68"/>
      <c r="C18288" s="56"/>
      <c r="D18288" s="57"/>
      <c r="E18288" s="72"/>
      <c r="F18288" s="58"/>
      <c r="G18288" s="63"/>
      <c r="H18288" s="106"/>
      <c r="I18288" s="56"/>
    </row>
    <row r="18289" spans="1:9" hidden="1" x14ac:dyDescent="0.25">
      <c r="A18289" s="224"/>
      <c r="B18289" s="68"/>
      <c r="C18289" s="56"/>
      <c r="D18289" s="57"/>
      <c r="E18289" s="72"/>
      <c r="F18289" s="58"/>
      <c r="G18289" s="63"/>
      <c r="H18289" s="106"/>
      <c r="I18289" s="56"/>
    </row>
    <row r="18290" spans="1:9" hidden="1" x14ac:dyDescent="0.25">
      <c r="A18290" s="224"/>
      <c r="B18290" s="68"/>
      <c r="C18290" s="56"/>
      <c r="D18290" s="57"/>
      <c r="E18290" s="72"/>
      <c r="F18290" s="58"/>
      <c r="G18290" s="63"/>
      <c r="H18290" s="106"/>
      <c r="I18290" s="56"/>
    </row>
    <row r="18291" spans="1:9" hidden="1" x14ac:dyDescent="0.25">
      <c r="A18291" s="224"/>
      <c r="B18291" s="95"/>
      <c r="C18291" s="56"/>
      <c r="D18291" s="57"/>
      <c r="E18291" s="66"/>
      <c r="F18291" s="76"/>
      <c r="G18291" s="63"/>
      <c r="H18291" s="106"/>
      <c r="I18291" s="56"/>
    </row>
    <row r="18292" spans="1:9" hidden="1" x14ac:dyDescent="0.25">
      <c r="A18292" s="224"/>
      <c r="B18292" s="60"/>
      <c r="C18292" s="151"/>
      <c r="D18292" s="57"/>
      <c r="E18292" s="86"/>
      <c r="F18292" s="67"/>
      <c r="G18292" s="63"/>
      <c r="H18292" s="106"/>
      <c r="I18292" s="56"/>
    </row>
    <row r="18293" spans="1:9" hidden="1" x14ac:dyDescent="0.25">
      <c r="A18293" s="224"/>
      <c r="B18293" s="55"/>
      <c r="C18293" s="72"/>
      <c r="D18293" s="56"/>
      <c r="E18293" s="56"/>
      <c r="F18293" s="56"/>
      <c r="G18293" s="63"/>
      <c r="H18293" s="106"/>
      <c r="I18293" s="56"/>
    </row>
    <row r="18294" spans="1:9" hidden="1" x14ac:dyDescent="0.25">
      <c r="A18294" s="224"/>
      <c r="B18294" s="56"/>
      <c r="C18294" s="56"/>
      <c r="D18294" s="57"/>
      <c r="E18294" s="66"/>
      <c r="F18294" s="76"/>
      <c r="G18294" s="63"/>
      <c r="H18294" s="106"/>
      <c r="I18294" s="70"/>
    </row>
    <row r="18295" spans="1:9" hidden="1" x14ac:dyDescent="0.25">
      <c r="A18295" s="224"/>
      <c r="B18295" s="95"/>
      <c r="C18295" s="56"/>
      <c r="D18295" s="57"/>
      <c r="E18295" s="66"/>
      <c r="F18295" s="76"/>
      <c r="G18295" s="63"/>
      <c r="H18295" s="106"/>
      <c r="I18295" s="70"/>
    </row>
    <row r="18296" spans="1:9" hidden="1" x14ac:dyDescent="0.25">
      <c r="A18296" s="224"/>
      <c r="B18296" s="68"/>
      <c r="C18296" s="75"/>
      <c r="D18296" s="57"/>
      <c r="E18296" s="72"/>
      <c r="F18296" s="62"/>
      <c r="G18296" s="63"/>
      <c r="H18296" s="64"/>
      <c r="I18296" s="70"/>
    </row>
    <row r="18297" spans="1:9" hidden="1" x14ac:dyDescent="0.25">
      <c r="A18297" s="224"/>
      <c r="B18297" s="60"/>
      <c r="C18297" s="71"/>
      <c r="D18297" s="57"/>
      <c r="E18297" s="66"/>
      <c r="F18297" s="63"/>
      <c r="G18297" s="63"/>
      <c r="H18297" s="64"/>
      <c r="I18297" s="70"/>
    </row>
    <row r="18298" spans="1:9" hidden="1" x14ac:dyDescent="0.25">
      <c r="A18298" s="224"/>
      <c r="B18298" s="71"/>
      <c r="C18298" s="71"/>
      <c r="D18298" s="57"/>
      <c r="E18298" s="275"/>
      <c r="F18298" s="76"/>
      <c r="G18298" s="63"/>
      <c r="H18298" s="64"/>
      <c r="I18298" s="70"/>
    </row>
    <row r="18299" spans="1:9" hidden="1" x14ac:dyDescent="0.25">
      <c r="A18299" s="224"/>
      <c r="B18299" s="56"/>
      <c r="C18299" s="71"/>
      <c r="D18299" s="56"/>
      <c r="E18299" s="86"/>
      <c r="F18299" s="58"/>
      <c r="G18299" s="63"/>
      <c r="H18299" s="64"/>
      <c r="I18299" s="70"/>
    </row>
    <row r="18300" spans="1:9" hidden="1" x14ac:dyDescent="0.25">
      <c r="A18300" s="224"/>
      <c r="B18300" s="55"/>
      <c r="C18300" s="71"/>
      <c r="D18300" s="57"/>
      <c r="E18300" s="86"/>
      <c r="F18300" s="62"/>
      <c r="G18300" s="63"/>
      <c r="H18300" s="64"/>
      <c r="I18300" s="264"/>
    </row>
    <row r="18301" spans="1:9" hidden="1" x14ac:dyDescent="0.25">
      <c r="A18301" s="224"/>
      <c r="B18301" s="71"/>
      <c r="C18301" s="71"/>
      <c r="D18301" s="57"/>
      <c r="E18301" s="86"/>
      <c r="F18301" s="62"/>
      <c r="G18301" s="63"/>
      <c r="H18301" s="64"/>
      <c r="I18301" s="264"/>
    </row>
    <row r="18302" spans="1:9" hidden="1" x14ac:dyDescent="0.25">
      <c r="A18302" s="224"/>
      <c r="B18302" s="55"/>
      <c r="C18302" s="56"/>
      <c r="D18302" s="57"/>
      <c r="E18302" s="66"/>
      <c r="F18302" s="63"/>
      <c r="G18302" s="63"/>
      <c r="H18302" s="64"/>
      <c r="I18302" s="264"/>
    </row>
    <row r="18303" spans="1:9" hidden="1" x14ac:dyDescent="0.25">
      <c r="A18303" s="224"/>
      <c r="B18303" s="68"/>
      <c r="C18303" s="75"/>
      <c r="D18303" s="57"/>
      <c r="E18303" s="72"/>
      <c r="F18303" s="76"/>
      <c r="G18303" s="63"/>
      <c r="H18303" s="64"/>
      <c r="I18303" s="264"/>
    </row>
    <row r="18304" spans="1:9" hidden="1" x14ac:dyDescent="0.25">
      <c r="A18304" s="224"/>
      <c r="B18304" s="55"/>
      <c r="C18304" s="123"/>
      <c r="D18304" s="57"/>
      <c r="E18304" s="66"/>
      <c r="F18304" s="63"/>
      <c r="G18304" s="63"/>
      <c r="H18304" s="64"/>
      <c r="I18304" s="264"/>
    </row>
    <row r="18305" spans="1:9" hidden="1" x14ac:dyDescent="0.25">
      <c r="A18305" s="224"/>
      <c r="B18305" s="95"/>
      <c r="C18305" s="56"/>
      <c r="D18305" s="57"/>
      <c r="E18305" s="66"/>
      <c r="F18305" s="76"/>
      <c r="G18305" s="63"/>
      <c r="H18305" s="64"/>
      <c r="I18305" s="264"/>
    </row>
    <row r="18306" spans="1:9" hidden="1" x14ac:dyDescent="0.25">
      <c r="A18306" s="224"/>
      <c r="B18306" s="56"/>
      <c r="C18306" s="71"/>
      <c r="D18306" s="56"/>
      <c r="E18306" s="86"/>
      <c r="F18306" s="58"/>
      <c r="G18306" s="63"/>
      <c r="H18306" s="64"/>
      <c r="I18306" s="264"/>
    </row>
    <row r="18307" spans="1:9" hidden="1" x14ac:dyDescent="0.25">
      <c r="A18307" s="224"/>
      <c r="B18307" s="71"/>
      <c r="C18307" s="71"/>
      <c r="D18307" s="57"/>
      <c r="E18307" s="86"/>
      <c r="F18307" s="62"/>
      <c r="G18307" s="63"/>
      <c r="H18307" s="64"/>
      <c r="I18307" s="264"/>
    </row>
    <row r="18308" spans="1:9" hidden="1" x14ac:dyDescent="0.25">
      <c r="A18308" s="224"/>
      <c r="B18308" s="56"/>
      <c r="C18308" s="71"/>
      <c r="D18308" s="57"/>
      <c r="E18308" s="66"/>
      <c r="F18308" s="63"/>
      <c r="G18308" s="63"/>
      <c r="H18308" s="64"/>
      <c r="I18308" s="264"/>
    </row>
    <row r="18309" spans="1:9" hidden="1" x14ac:dyDescent="0.25">
      <c r="A18309" s="224"/>
      <c r="B18309" s="56"/>
      <c r="C18309" s="56"/>
      <c r="D18309" s="57"/>
      <c r="E18309" s="66"/>
      <c r="F18309" s="63"/>
      <c r="G18309" s="63"/>
      <c r="H18309" s="64"/>
      <c r="I18309" s="264"/>
    </row>
    <row r="18310" spans="1:9" hidden="1" x14ac:dyDescent="0.25">
      <c r="A18310" s="224"/>
      <c r="B18310" s="56"/>
      <c r="C18310" s="75"/>
      <c r="D18310" s="57"/>
      <c r="E18310" s="66"/>
      <c r="F18310" s="62"/>
      <c r="G18310" s="203"/>
      <c r="H18310" s="64"/>
      <c r="I18310" s="264"/>
    </row>
    <row r="18311" spans="1:9" hidden="1" x14ac:dyDescent="0.25">
      <c r="A18311" s="224"/>
      <c r="B18311" s="56"/>
      <c r="C18311" s="56"/>
      <c r="D18311" s="57"/>
      <c r="E18311" s="72"/>
      <c r="F18311" s="62"/>
      <c r="G18311" s="63"/>
      <c r="H18311" s="64"/>
      <c r="I18311" s="264"/>
    </row>
    <row r="18312" spans="1:9" hidden="1" x14ac:dyDescent="0.25">
      <c r="A18312" s="224"/>
      <c r="B18312" s="55"/>
      <c r="C18312" s="56"/>
      <c r="D18312" s="57"/>
      <c r="E18312" s="72"/>
      <c r="F18312" s="62"/>
      <c r="G18312" s="63"/>
      <c r="H18312" s="64"/>
      <c r="I18312" s="264"/>
    </row>
    <row r="18313" spans="1:9" hidden="1" x14ac:dyDescent="0.25">
      <c r="A18313" s="224"/>
      <c r="B18313" s="95"/>
      <c r="C18313" s="56"/>
      <c r="D18313" s="57"/>
      <c r="E18313" s="66"/>
      <c r="F18313" s="76"/>
      <c r="G18313" s="203"/>
      <c r="H18313" s="64"/>
      <c r="I18313" s="264"/>
    </row>
    <row r="18314" spans="1:9" hidden="1" x14ac:dyDescent="0.25">
      <c r="A18314" s="224"/>
      <c r="B18314" s="71"/>
      <c r="C18314" s="71"/>
      <c r="D18314" s="57"/>
      <c r="E18314" s="86"/>
      <c r="F18314" s="62"/>
      <c r="G18314" s="203"/>
      <c r="H18314" s="64"/>
      <c r="I18314" s="264"/>
    </row>
    <row r="18315" spans="1:9" hidden="1" x14ac:dyDescent="0.25">
      <c r="A18315" s="224"/>
      <c r="B18315" s="60"/>
      <c r="C18315" s="123"/>
      <c r="D18315" s="57"/>
      <c r="E18315" s="66"/>
      <c r="F18315" s="62"/>
      <c r="G18315" s="63"/>
      <c r="H18315" s="64"/>
      <c r="I18315" s="264"/>
    </row>
    <row r="18316" spans="1:9" hidden="1" x14ac:dyDescent="0.25">
      <c r="A18316" s="224"/>
      <c r="B18316" s="60"/>
      <c r="C18316" s="71"/>
      <c r="D18316" s="57"/>
      <c r="E18316" s="66"/>
      <c r="F18316" s="63"/>
      <c r="G18316" s="63"/>
      <c r="H18316" s="64"/>
      <c r="I18316" s="264"/>
    </row>
    <row r="18317" spans="1:9" hidden="1" x14ac:dyDescent="0.25">
      <c r="A18317" s="224"/>
      <c r="B18317" s="55"/>
      <c r="C18317" s="71"/>
      <c r="D18317" s="57"/>
      <c r="E18317" s="86"/>
      <c r="F18317" s="62"/>
      <c r="G18317" s="63"/>
      <c r="H18317" s="64"/>
      <c r="I18317" s="264"/>
    </row>
    <row r="18318" spans="1:9" hidden="1" x14ac:dyDescent="0.25">
      <c r="A18318" s="224"/>
      <c r="B18318" s="74"/>
      <c r="C18318" s="56"/>
      <c r="D18318" s="57"/>
      <c r="E18318" s="86"/>
      <c r="F18318" s="62"/>
      <c r="G18318" s="100"/>
      <c r="H18318" s="64"/>
      <c r="I18318" s="264"/>
    </row>
    <row r="18319" spans="1:9" hidden="1" x14ac:dyDescent="0.25">
      <c r="A18319" s="224"/>
      <c r="B18319" s="74"/>
      <c r="C18319" s="56"/>
      <c r="D18319" s="57"/>
      <c r="E18319" s="86"/>
      <c r="F18319" s="62"/>
      <c r="G18319" s="100"/>
      <c r="H18319" s="64"/>
      <c r="I18319" s="264"/>
    </row>
    <row r="18320" spans="1:9" hidden="1" x14ac:dyDescent="0.25">
      <c r="A18320" s="224"/>
      <c r="B18320" s="55"/>
      <c r="C18320" s="75"/>
      <c r="D18320" s="57"/>
      <c r="E18320" s="66"/>
      <c r="F18320" s="76"/>
      <c r="G18320" s="63"/>
      <c r="H18320" s="64"/>
      <c r="I18320" s="264"/>
    </row>
    <row r="18321" spans="1:9" hidden="1" x14ac:dyDescent="0.25">
      <c r="A18321" s="224"/>
      <c r="B18321" s="56"/>
      <c r="C18321" s="56"/>
      <c r="D18321" s="57"/>
      <c r="E18321" s="86"/>
      <c r="F18321" s="62"/>
      <c r="G18321" s="63"/>
      <c r="H18321" s="64"/>
      <c r="I18321" s="264"/>
    </row>
    <row r="18322" spans="1:9" hidden="1" x14ac:dyDescent="0.25">
      <c r="A18322" s="224"/>
      <c r="B18322" s="56"/>
      <c r="C18322" s="56"/>
      <c r="D18322" s="57"/>
      <c r="E18322" s="66"/>
      <c r="F18322" s="76"/>
      <c r="G18322" s="63"/>
      <c r="H18322" s="64"/>
      <c r="I18322" s="264"/>
    </row>
    <row r="18323" spans="1:9" hidden="1" x14ac:dyDescent="0.25">
      <c r="A18323" s="224"/>
      <c r="B18323" s="56"/>
      <c r="C18323" s="56"/>
      <c r="D18323" s="56"/>
      <c r="E18323" s="56"/>
      <c r="F18323" s="58"/>
      <c r="G18323" s="63"/>
      <c r="H18323" s="64"/>
      <c r="I18323" s="264"/>
    </row>
    <row r="18324" spans="1:9" hidden="1" x14ac:dyDescent="0.25">
      <c r="A18324" s="224"/>
      <c r="B18324" s="60"/>
      <c r="C18324" s="71"/>
      <c r="D18324" s="57"/>
      <c r="E18324" s="66"/>
      <c r="F18324" s="63"/>
      <c r="G18324" s="63"/>
      <c r="H18324" s="64"/>
      <c r="I18324" s="264"/>
    </row>
    <row r="18325" spans="1:9" hidden="1" x14ac:dyDescent="0.25">
      <c r="A18325" s="224"/>
      <c r="B18325" s="56"/>
      <c r="C18325" s="414"/>
      <c r="D18325" s="57"/>
      <c r="E18325" s="66"/>
      <c r="F18325" s="76"/>
      <c r="G18325" s="63"/>
      <c r="H18325" s="64"/>
      <c r="I18325" s="264"/>
    </row>
    <row r="18326" spans="1:9" hidden="1" x14ac:dyDescent="0.25">
      <c r="A18326" s="224"/>
      <c r="B18326" s="56"/>
      <c r="C18326" s="548"/>
      <c r="D18326" s="57"/>
      <c r="E18326" s="66"/>
      <c r="F18326" s="59"/>
      <c r="G18326" s="63"/>
      <c r="H18326" s="64"/>
      <c r="I18326" s="264"/>
    </row>
    <row r="18327" spans="1:9" hidden="1" x14ac:dyDescent="0.25">
      <c r="A18327" s="224"/>
      <c r="B18327" s="56"/>
      <c r="C18327" s="56"/>
      <c r="D18327" s="57"/>
      <c r="E18327" s="66"/>
      <c r="F18327" s="76"/>
      <c r="G18327" s="63"/>
      <c r="H18327" s="64"/>
      <c r="I18327" s="264"/>
    </row>
    <row r="18328" spans="1:9" hidden="1" x14ac:dyDescent="0.25">
      <c r="A18328" s="224"/>
      <c r="B18328" s="56"/>
      <c r="C18328" s="56"/>
      <c r="D18328" s="57"/>
      <c r="E18328" s="66"/>
      <c r="F18328" s="76"/>
      <c r="G18328" s="63"/>
      <c r="H18328" s="64"/>
      <c r="I18328" s="264"/>
    </row>
    <row r="18329" spans="1:9" hidden="1" x14ac:dyDescent="0.25">
      <c r="A18329" s="224"/>
      <c r="B18329" s="60"/>
      <c r="C18329" s="75"/>
      <c r="D18329" s="57"/>
      <c r="E18329" s="66"/>
      <c r="F18329" s="62"/>
      <c r="G18329" s="63"/>
      <c r="H18329" s="64"/>
      <c r="I18329" s="264"/>
    </row>
    <row r="18330" spans="1:9" hidden="1" x14ac:dyDescent="0.25">
      <c r="A18330" s="224"/>
      <c r="B18330" s="55"/>
      <c r="C18330" s="75"/>
      <c r="D18330" s="57"/>
      <c r="E18330" s="66"/>
      <c r="F18330" s="62"/>
      <c r="G18330" s="63"/>
      <c r="H18330" s="64"/>
      <c r="I18330" s="70"/>
    </row>
    <row r="18331" spans="1:9" hidden="1" x14ac:dyDescent="0.25">
      <c r="A18331" s="224"/>
      <c r="B18331" s="56"/>
      <c r="C18331" s="75"/>
      <c r="D18331" s="57"/>
      <c r="E18331" s="86"/>
      <c r="F18331" s="62"/>
      <c r="G18331" s="63"/>
      <c r="H18331" s="64"/>
      <c r="I18331" s="70"/>
    </row>
    <row r="18332" spans="1:9" hidden="1" x14ac:dyDescent="0.25">
      <c r="A18332" s="224"/>
      <c r="B18332" s="56"/>
      <c r="C18332" s="56"/>
      <c r="D18332" s="57"/>
      <c r="E18332" s="66"/>
      <c r="F18332" s="63"/>
      <c r="G18332" s="63"/>
      <c r="H18332" s="64"/>
      <c r="I18332" s="70"/>
    </row>
    <row r="18333" spans="1:9" hidden="1" x14ac:dyDescent="0.25">
      <c r="A18333" s="224"/>
      <c r="B18333" s="56"/>
      <c r="C18333" s="56"/>
      <c r="D18333" s="56"/>
      <c r="E18333" s="56"/>
      <c r="F18333" s="58"/>
      <c r="G18333" s="63"/>
      <c r="H18333" s="64"/>
      <c r="I18333" s="70"/>
    </row>
    <row r="18334" spans="1:9" hidden="1" x14ac:dyDescent="0.25">
      <c r="A18334" s="224"/>
      <c r="B18334" s="55"/>
      <c r="C18334" s="71"/>
      <c r="D18334" s="57"/>
      <c r="E18334" s="86"/>
      <c r="F18334" s="62"/>
      <c r="G18334" s="63"/>
      <c r="H18334" s="64"/>
      <c r="I18334" s="70"/>
    </row>
    <row r="18335" spans="1:9" hidden="1" x14ac:dyDescent="0.25">
      <c r="A18335" s="224"/>
      <c r="B18335" s="71"/>
      <c r="C18335" s="71"/>
      <c r="D18335" s="57"/>
      <c r="E18335" s="86"/>
      <c r="F18335" s="62"/>
      <c r="G18335" s="63"/>
      <c r="H18335" s="64"/>
      <c r="I18335" s="70"/>
    </row>
    <row r="18336" spans="1:9" hidden="1" x14ac:dyDescent="0.25">
      <c r="A18336" s="224"/>
      <c r="B18336" s="56"/>
      <c r="C18336" s="71"/>
      <c r="D18336" s="56"/>
      <c r="E18336" s="72"/>
      <c r="F18336" s="58"/>
      <c r="G18336" s="63"/>
      <c r="H18336" s="64"/>
      <c r="I18336" s="70"/>
    </row>
    <row r="18337" spans="1:9" hidden="1" x14ac:dyDescent="0.25">
      <c r="A18337" s="224"/>
      <c r="B18337" s="68"/>
      <c r="C18337" s="71"/>
      <c r="D18337" s="57"/>
      <c r="E18337" s="72"/>
      <c r="F18337" s="76"/>
      <c r="G18337" s="63"/>
      <c r="H18337" s="64"/>
      <c r="I18337" s="70"/>
    </row>
    <row r="18338" spans="1:9" hidden="1" x14ac:dyDescent="0.25">
      <c r="A18338" s="224"/>
      <c r="B18338" s="56"/>
      <c r="C18338" s="75"/>
      <c r="D18338" s="57"/>
      <c r="E18338" s="86"/>
      <c r="F18338" s="207"/>
      <c r="G18338" s="63"/>
      <c r="H18338" s="64"/>
      <c r="I18338" s="70"/>
    </row>
    <row r="18339" spans="1:9" hidden="1" x14ac:dyDescent="0.25">
      <c r="A18339" s="224"/>
      <c r="B18339" s="55"/>
      <c r="C18339" s="56"/>
      <c r="D18339" s="57"/>
      <c r="E18339" s="86"/>
      <c r="F18339" s="62"/>
      <c r="G18339" s="63"/>
      <c r="H18339" s="64"/>
      <c r="I18339" s="70"/>
    </row>
    <row r="18340" spans="1:9" hidden="1" x14ac:dyDescent="0.25">
      <c r="A18340" s="224"/>
      <c r="B18340" s="71"/>
      <c r="C18340" s="71"/>
      <c r="D18340" s="57"/>
      <c r="E18340" s="66"/>
      <c r="F18340" s="76"/>
      <c r="G18340" s="63"/>
      <c r="H18340" s="64"/>
      <c r="I18340" s="70"/>
    </row>
    <row r="18341" spans="1:9" hidden="1" x14ac:dyDescent="0.25">
      <c r="A18341" s="224"/>
      <c r="B18341" s="74"/>
      <c r="C18341" s="55"/>
      <c r="D18341" s="56"/>
      <c r="E18341" s="86"/>
      <c r="F18341" s="58"/>
      <c r="G18341" s="63"/>
      <c r="H18341" s="64"/>
      <c r="I18341" s="70"/>
    </row>
    <row r="18342" spans="1:9" hidden="1" x14ac:dyDescent="0.25">
      <c r="A18342" s="224"/>
      <c r="B18342" s="56"/>
      <c r="C18342" s="71"/>
      <c r="D18342" s="57"/>
      <c r="E18342" s="66"/>
      <c r="F18342" s="76"/>
      <c r="G18342" s="63"/>
      <c r="H18342" s="64"/>
      <c r="I18342" s="70"/>
    </row>
    <row r="18343" spans="1:9" hidden="1" x14ac:dyDescent="0.25">
      <c r="A18343" s="224"/>
      <c r="B18343" s="56"/>
      <c r="C18343" s="71"/>
      <c r="D18343" s="57"/>
      <c r="E18343" s="86"/>
      <c r="F18343" s="96"/>
      <c r="G18343" s="63"/>
      <c r="H18343" s="64"/>
      <c r="I18343" s="70"/>
    </row>
    <row r="18344" spans="1:9" hidden="1" x14ac:dyDescent="0.25">
      <c r="A18344" s="224"/>
      <c r="B18344" s="71"/>
      <c r="C18344" s="71"/>
      <c r="D18344" s="57"/>
      <c r="E18344" s="275"/>
      <c r="F18344" s="76"/>
      <c r="G18344" s="63"/>
      <c r="H18344" s="64"/>
      <c r="I18344" s="70"/>
    </row>
    <row r="18345" spans="1:9" hidden="1" x14ac:dyDescent="0.25">
      <c r="A18345" s="224"/>
      <c r="B18345" s="71"/>
      <c r="C18345" s="71"/>
      <c r="D18345" s="57"/>
      <c r="E18345" s="86"/>
      <c r="F18345" s="62"/>
      <c r="G18345" s="63"/>
      <c r="H18345" s="64"/>
      <c r="I18345" s="70"/>
    </row>
    <row r="18346" spans="1:9" hidden="1" x14ac:dyDescent="0.25">
      <c r="A18346" s="224"/>
      <c r="B18346" s="56"/>
      <c r="C18346" s="178"/>
      <c r="D18346" s="105"/>
      <c r="E18346" s="66"/>
      <c r="F18346" s="203"/>
      <c r="G18346" s="63"/>
      <c r="H18346" s="64"/>
      <c r="I18346" s="70"/>
    </row>
    <row r="18347" spans="1:9" hidden="1" x14ac:dyDescent="0.25">
      <c r="A18347" s="224"/>
      <c r="B18347" s="74"/>
      <c r="C18347" s="55"/>
      <c r="D18347" s="57"/>
      <c r="E18347" s="86"/>
      <c r="F18347" s="62"/>
      <c r="G18347" s="63"/>
      <c r="H18347" s="64"/>
      <c r="I18347" s="70"/>
    </row>
    <row r="18348" spans="1:9" hidden="1" x14ac:dyDescent="0.25">
      <c r="A18348" s="224"/>
      <c r="B18348" s="95"/>
      <c r="C18348" s="56"/>
      <c r="D18348" s="57"/>
      <c r="E18348" s="66"/>
      <c r="F18348" s="76"/>
      <c r="G18348" s="63"/>
      <c r="H18348" s="64"/>
      <c r="I18348" s="70"/>
    </row>
    <row r="18349" spans="1:9" hidden="1" x14ac:dyDescent="0.25">
      <c r="A18349" s="224"/>
      <c r="B18349" s="60"/>
      <c r="C18349" s="71"/>
      <c r="D18349" s="57"/>
      <c r="E18349" s="66"/>
      <c r="F18349" s="63"/>
      <c r="G18349" s="63"/>
      <c r="H18349" s="64"/>
      <c r="I18349" s="70"/>
    </row>
    <row r="18350" spans="1:9" hidden="1" x14ac:dyDescent="0.25">
      <c r="A18350" s="224"/>
      <c r="B18350" s="55"/>
      <c r="C18350" s="71"/>
      <c r="D18350" s="57"/>
      <c r="E18350" s="86"/>
      <c r="F18350" s="62"/>
      <c r="G18350" s="63"/>
      <c r="H18350" s="64"/>
      <c r="I18350" s="70"/>
    </row>
    <row r="18351" spans="1:9" hidden="1" x14ac:dyDescent="0.25">
      <c r="A18351" s="224"/>
      <c r="B18351" s="56"/>
      <c r="C18351" s="56"/>
      <c r="D18351" s="57"/>
      <c r="E18351" s="66"/>
      <c r="F18351" s="63"/>
      <c r="G18351" s="63"/>
      <c r="H18351" s="64"/>
      <c r="I18351" s="70"/>
    </row>
    <row r="18352" spans="1:9" hidden="1" x14ac:dyDescent="0.25">
      <c r="A18352" s="224"/>
      <c r="B18352" s="56"/>
      <c r="C18352" s="56"/>
      <c r="D18352" s="56"/>
      <c r="E18352" s="72"/>
      <c r="F18352" s="56"/>
      <c r="G18352" s="63"/>
      <c r="H18352" s="64"/>
      <c r="I18352" s="70"/>
    </row>
    <row r="18353" spans="1:9" hidden="1" x14ac:dyDescent="0.25">
      <c r="A18353" s="224"/>
      <c r="B18353" s="95"/>
      <c r="C18353" s="56"/>
      <c r="D18353" s="57"/>
      <c r="E18353" s="66"/>
      <c r="F18353" s="76"/>
      <c r="G18353" s="63"/>
      <c r="H18353" s="64"/>
      <c r="I18353" s="70"/>
    </row>
    <row r="18354" spans="1:9" hidden="1" x14ac:dyDescent="0.25">
      <c r="A18354" s="224"/>
      <c r="B18354" s="56"/>
      <c r="C18354" s="178"/>
      <c r="D18354" s="105"/>
      <c r="E18354" s="66"/>
      <c r="F18354" s="203"/>
      <c r="G18354" s="63"/>
      <c r="H18354" s="64"/>
      <c r="I18354" s="264"/>
    </row>
    <row r="18355" spans="1:9" hidden="1" x14ac:dyDescent="0.25">
      <c r="A18355" s="224"/>
      <c r="B18355" s="56"/>
      <c r="C18355" s="75"/>
      <c r="D18355" s="57"/>
      <c r="E18355" s="86"/>
      <c r="F18355" s="62"/>
      <c r="G18355" s="63"/>
      <c r="H18355" s="64"/>
      <c r="I18355" s="264"/>
    </row>
    <row r="18356" spans="1:9" hidden="1" x14ac:dyDescent="0.25">
      <c r="A18356" s="224"/>
      <c r="B18356" s="68"/>
      <c r="C18356" s="75"/>
      <c r="D18356" s="57"/>
      <c r="E18356" s="72"/>
      <c r="F18356" s="76"/>
      <c r="G18356" s="63"/>
      <c r="H18356" s="64"/>
      <c r="I18356" s="264"/>
    </row>
    <row r="18357" spans="1:9" hidden="1" x14ac:dyDescent="0.25">
      <c r="A18357" s="224"/>
      <c r="B18357" s="56"/>
      <c r="C18357" s="111"/>
      <c r="D18357" s="57"/>
      <c r="E18357" s="66"/>
      <c r="F18357" s="63"/>
      <c r="G18357" s="63"/>
      <c r="H18357" s="64"/>
      <c r="I18357" s="264"/>
    </row>
    <row r="18358" spans="1:9" hidden="1" x14ac:dyDescent="0.25">
      <c r="A18358" s="224"/>
      <c r="B18358" s="56"/>
      <c r="C18358" s="111"/>
      <c r="D18358" s="57"/>
      <c r="E18358" s="72"/>
      <c r="F18358" s="76"/>
      <c r="G18358" s="63"/>
      <c r="H18358" s="64"/>
      <c r="I18358" s="264"/>
    </row>
    <row r="18359" spans="1:9" hidden="1" x14ac:dyDescent="0.25">
      <c r="A18359" s="224"/>
      <c r="B18359" s="56"/>
      <c r="C18359" s="56"/>
      <c r="D18359" s="105"/>
      <c r="E18359" s="66"/>
      <c r="F18359" s="203"/>
      <c r="G18359" s="63"/>
      <c r="H18359" s="64"/>
      <c r="I18359" s="264"/>
    </row>
    <row r="18360" spans="1:9" hidden="1" x14ac:dyDescent="0.25">
      <c r="A18360" s="224"/>
      <c r="B18360" s="55"/>
      <c r="C18360" s="55"/>
      <c r="D18360" s="57"/>
      <c r="E18360" s="66"/>
      <c r="F18360" s="76"/>
      <c r="G18360" s="63"/>
      <c r="H18360" s="64"/>
      <c r="I18360" s="264"/>
    </row>
    <row r="18361" spans="1:9" hidden="1" x14ac:dyDescent="0.25">
      <c r="A18361" s="224"/>
      <c r="B18361" s="56"/>
      <c r="C18361" s="56"/>
      <c r="D18361" s="56"/>
      <c r="E18361" s="66"/>
      <c r="F18361" s="58"/>
      <c r="G18361" s="63"/>
      <c r="H18361" s="64"/>
      <c r="I18361" s="264"/>
    </row>
    <row r="18362" spans="1:9" hidden="1" x14ac:dyDescent="0.25">
      <c r="A18362" s="224"/>
      <c r="B18362" s="56"/>
      <c r="C18362" s="56"/>
      <c r="D18362" s="57"/>
      <c r="E18362" s="66"/>
      <c r="F18362" s="62"/>
      <c r="G18362" s="63"/>
      <c r="H18362" s="64"/>
      <c r="I18362" s="264"/>
    </row>
    <row r="18363" spans="1:9" hidden="1" x14ac:dyDescent="0.25">
      <c r="A18363" s="224"/>
      <c r="B18363" s="56"/>
      <c r="C18363" s="81"/>
      <c r="D18363" s="57"/>
      <c r="E18363" s="66"/>
      <c r="F18363" s="63"/>
      <c r="G18363" s="63"/>
      <c r="H18363" s="64"/>
      <c r="I18363" s="264"/>
    </row>
    <row r="18364" spans="1:9" hidden="1" x14ac:dyDescent="0.25">
      <c r="A18364" s="224"/>
      <c r="B18364" s="74"/>
      <c r="C18364" s="71"/>
      <c r="D18364" s="57"/>
      <c r="E18364" s="86"/>
      <c r="F18364" s="62"/>
      <c r="G18364" s="100"/>
      <c r="H18364" s="64"/>
      <c r="I18364" s="264"/>
    </row>
    <row r="18365" spans="1:9" hidden="1" x14ac:dyDescent="0.25">
      <c r="A18365" s="224"/>
      <c r="B18365" s="56"/>
      <c r="C18365" s="123"/>
      <c r="D18365" s="57"/>
      <c r="E18365" s="66"/>
      <c r="F18365" s="207"/>
      <c r="G18365" s="203"/>
      <c r="H18365" s="64"/>
      <c r="I18365" s="264"/>
    </row>
    <row r="18366" spans="1:9" hidden="1" x14ac:dyDescent="0.25">
      <c r="A18366" s="224"/>
      <c r="B18366" s="56"/>
      <c r="C18366" s="123"/>
      <c r="D18366" s="57"/>
      <c r="E18366" s="66"/>
      <c r="F18366" s="207"/>
      <c r="G18366" s="203"/>
      <c r="H18366" s="64"/>
      <c r="I18366" s="264"/>
    </row>
    <row r="18367" spans="1:9" hidden="1" x14ac:dyDescent="0.25">
      <c r="A18367" s="224"/>
      <c r="B18367" s="56"/>
      <c r="C18367" s="123"/>
      <c r="D18367" s="57"/>
      <c r="E18367" s="66"/>
      <c r="F18367" s="207"/>
      <c r="G18367" s="203"/>
      <c r="H18367" s="64"/>
      <c r="I18367" s="264"/>
    </row>
    <row r="18368" spans="1:9" hidden="1" x14ac:dyDescent="0.25">
      <c r="A18368" s="224"/>
      <c r="B18368" s="56"/>
      <c r="C18368" s="123"/>
      <c r="D18368" s="57"/>
      <c r="E18368" s="66"/>
      <c r="F18368" s="207"/>
      <c r="G18368" s="203"/>
      <c r="H18368" s="64"/>
      <c r="I18368" s="264"/>
    </row>
    <row r="18369" spans="1:9" hidden="1" x14ac:dyDescent="0.25">
      <c r="A18369" s="224"/>
      <c r="B18369" s="56"/>
      <c r="C18369" s="123"/>
      <c r="D18369" s="57"/>
      <c r="E18369" s="66"/>
      <c r="F18369" s="207"/>
      <c r="G18369" s="203"/>
      <c r="H18369" s="64"/>
      <c r="I18369" s="264"/>
    </row>
    <row r="18370" spans="1:9" hidden="1" x14ac:dyDescent="0.25">
      <c r="A18370" s="224"/>
      <c r="B18370" s="55"/>
      <c r="C18370" s="75"/>
      <c r="D18370" s="57"/>
      <c r="E18370" s="66"/>
      <c r="F18370" s="76"/>
      <c r="G18370" s="63"/>
      <c r="H18370" s="64"/>
      <c r="I18370" s="264"/>
    </row>
    <row r="18371" spans="1:9" hidden="1" x14ac:dyDescent="0.25">
      <c r="A18371" s="224"/>
      <c r="B18371" s="95"/>
      <c r="C18371" s="56"/>
      <c r="D18371" s="57"/>
      <c r="E18371" s="66"/>
      <c r="F18371" s="76"/>
      <c r="G18371" s="203"/>
      <c r="H18371" s="64"/>
      <c r="I18371" s="264"/>
    </row>
    <row r="18372" spans="1:9" hidden="1" x14ac:dyDescent="0.25">
      <c r="A18372" s="224"/>
      <c r="B18372" s="95"/>
      <c r="C18372" s="56"/>
      <c r="D18372" s="57"/>
      <c r="E18372" s="66"/>
      <c r="F18372" s="76"/>
      <c r="G18372" s="203"/>
      <c r="H18372" s="64"/>
      <c r="I18372" s="264"/>
    </row>
    <row r="18373" spans="1:9" hidden="1" x14ac:dyDescent="0.25">
      <c r="A18373" s="224"/>
      <c r="B18373" s="56"/>
      <c r="C18373" s="71"/>
      <c r="D18373" s="57"/>
      <c r="E18373" s="66"/>
      <c r="F18373" s="63"/>
      <c r="G18373" s="63"/>
      <c r="H18373" s="64"/>
      <c r="I18373" s="264"/>
    </row>
    <row r="18374" spans="1:9" hidden="1" x14ac:dyDescent="0.25">
      <c r="A18374" s="224"/>
      <c r="B18374" s="56"/>
      <c r="C18374" s="71"/>
      <c r="D18374" s="57"/>
      <c r="E18374" s="86"/>
      <c r="F18374" s="63"/>
      <c r="G18374" s="63"/>
      <c r="H18374" s="64"/>
      <c r="I18374" s="264"/>
    </row>
    <row r="18375" spans="1:9" hidden="1" x14ac:dyDescent="0.25">
      <c r="A18375" s="224"/>
      <c r="B18375" s="56"/>
      <c r="C18375" s="56"/>
      <c r="D18375" s="57"/>
      <c r="E18375" s="86"/>
      <c r="F18375" s="63"/>
      <c r="G18375" s="100"/>
      <c r="H18375" s="64"/>
      <c r="I18375" s="264"/>
    </row>
    <row r="18376" spans="1:9" hidden="1" x14ac:dyDescent="0.25">
      <c r="A18376" s="224"/>
      <c r="B18376" s="56"/>
      <c r="C18376" s="56"/>
      <c r="D18376" s="57"/>
      <c r="E18376" s="86"/>
      <c r="F18376" s="63"/>
      <c r="G18376" s="100"/>
      <c r="H18376" s="64"/>
      <c r="I18376" s="264"/>
    </row>
    <row r="18377" spans="1:9" hidden="1" x14ac:dyDescent="0.25">
      <c r="A18377" s="224"/>
      <c r="B18377" s="56"/>
      <c r="C18377" s="56"/>
      <c r="D18377" s="57"/>
      <c r="E18377" s="86"/>
      <c r="F18377" s="67"/>
      <c r="G18377" s="63"/>
      <c r="H18377" s="64"/>
      <c r="I18377" s="264"/>
    </row>
    <row r="18378" spans="1:9" hidden="1" x14ac:dyDescent="0.25">
      <c r="A18378" s="224"/>
      <c r="B18378" s="56"/>
      <c r="C18378" s="56"/>
      <c r="D18378" s="57"/>
      <c r="E18378" s="86"/>
      <c r="F18378" s="67"/>
      <c r="G18378" s="63"/>
      <c r="H18378" s="64"/>
      <c r="I18378" s="264"/>
    </row>
    <row r="18379" spans="1:9" hidden="1" x14ac:dyDescent="0.25">
      <c r="A18379" s="224"/>
      <c r="B18379" s="56"/>
      <c r="C18379" s="56"/>
      <c r="D18379" s="105"/>
      <c r="E18379" s="66"/>
      <c r="F18379" s="203"/>
      <c r="G18379" s="63"/>
      <c r="H18379" s="64"/>
      <c r="I18379" s="264"/>
    </row>
    <row r="18380" spans="1:9" hidden="1" x14ac:dyDescent="0.25">
      <c r="A18380" s="224"/>
      <c r="B18380" s="60"/>
      <c r="C18380" s="123"/>
      <c r="D18380" s="57"/>
      <c r="E18380" s="66"/>
      <c r="F18380" s="62"/>
      <c r="G18380" s="63"/>
      <c r="H18380" s="64"/>
      <c r="I18380" s="264"/>
    </row>
    <row r="18381" spans="1:9" hidden="1" x14ac:dyDescent="0.25">
      <c r="A18381" s="224"/>
      <c r="B18381" s="60"/>
      <c r="C18381" s="151"/>
      <c r="D18381" s="57"/>
      <c r="E18381" s="66"/>
      <c r="F18381" s="76"/>
      <c r="G18381" s="63"/>
      <c r="H18381" s="64"/>
      <c r="I18381" s="264"/>
    </row>
    <row r="18382" spans="1:9" hidden="1" x14ac:dyDescent="0.25">
      <c r="A18382" s="224"/>
      <c r="B18382" s="56"/>
      <c r="C18382" s="56"/>
      <c r="D18382" s="57"/>
      <c r="E18382" s="66"/>
      <c r="F18382" s="59"/>
      <c r="G18382" s="63"/>
      <c r="H18382" s="64"/>
      <c r="I18382" s="264"/>
    </row>
    <row r="18383" spans="1:9" hidden="1" x14ac:dyDescent="0.25">
      <c r="A18383" s="224"/>
      <c r="B18383" s="60"/>
      <c r="C18383" s="56"/>
      <c r="D18383" s="57"/>
      <c r="E18383" s="86"/>
      <c r="F18383" s="62"/>
      <c r="G18383" s="63"/>
      <c r="H18383" s="64"/>
      <c r="I18383" s="264"/>
    </row>
    <row r="18384" spans="1:9" hidden="1" x14ac:dyDescent="0.25">
      <c r="A18384" s="224"/>
      <c r="B18384" s="56"/>
      <c r="C18384" s="56"/>
      <c r="D18384" s="57"/>
      <c r="E18384" s="66"/>
      <c r="F18384" s="62"/>
      <c r="G18384" s="63"/>
      <c r="H18384" s="64"/>
      <c r="I18384" s="70"/>
    </row>
    <row r="18385" spans="1:9" hidden="1" x14ac:dyDescent="0.25">
      <c r="A18385" s="224"/>
      <c r="B18385" s="56"/>
      <c r="C18385" s="56"/>
      <c r="D18385" s="56"/>
      <c r="E18385" s="56"/>
      <c r="F18385" s="58"/>
      <c r="G18385" s="63"/>
      <c r="H18385" s="64"/>
      <c r="I18385" s="70"/>
    </row>
    <row r="18386" spans="1:9" hidden="1" x14ac:dyDescent="0.25">
      <c r="A18386" s="224"/>
      <c r="B18386" s="56"/>
      <c r="C18386" s="56"/>
      <c r="D18386" s="57"/>
      <c r="E18386" s="66"/>
      <c r="F18386" s="63"/>
      <c r="G18386" s="63"/>
      <c r="H18386" s="64"/>
      <c r="I18386" s="70"/>
    </row>
    <row r="18387" spans="1:9" hidden="1" x14ac:dyDescent="0.25">
      <c r="A18387" s="224"/>
      <c r="B18387" s="74"/>
      <c r="C18387" s="56"/>
      <c r="D18387" s="57"/>
      <c r="E18387" s="86"/>
      <c r="F18387" s="62"/>
      <c r="G18387" s="100"/>
      <c r="H18387" s="64"/>
      <c r="I18387" s="70"/>
    </row>
    <row r="18388" spans="1:9" hidden="1" x14ac:dyDescent="0.25">
      <c r="A18388" s="224"/>
      <c r="B18388" s="56"/>
      <c r="C18388" s="81"/>
      <c r="D18388" s="57"/>
      <c r="E18388" s="86"/>
      <c r="F18388" s="62"/>
      <c r="G18388" s="63"/>
      <c r="H18388" s="64"/>
      <c r="I18388" s="70"/>
    </row>
    <row r="18389" spans="1:9" hidden="1" x14ac:dyDescent="0.25">
      <c r="A18389" s="224"/>
      <c r="B18389" s="56"/>
      <c r="C18389" s="56"/>
      <c r="D18389" s="83"/>
      <c r="E18389" s="72"/>
      <c r="F18389" s="62"/>
      <c r="G18389" s="63"/>
      <c r="H18389" s="64"/>
      <c r="I18389" s="70"/>
    </row>
    <row r="18390" spans="1:9" hidden="1" x14ac:dyDescent="0.25">
      <c r="A18390" s="224"/>
      <c r="B18390" s="56"/>
      <c r="C18390" s="56"/>
      <c r="D18390" s="57"/>
      <c r="E18390" s="86"/>
      <c r="F18390" s="62"/>
      <c r="G18390" s="63"/>
      <c r="H18390" s="64"/>
      <c r="I18390" s="70"/>
    </row>
    <row r="18391" spans="1:9" hidden="1" x14ac:dyDescent="0.25">
      <c r="A18391" s="224"/>
      <c r="B18391" s="95"/>
      <c r="C18391" s="56"/>
      <c r="D18391" s="57"/>
      <c r="E18391" s="66"/>
      <c r="F18391" s="76"/>
      <c r="G18391" s="63"/>
      <c r="H18391" s="64"/>
      <c r="I18391" s="70"/>
    </row>
    <row r="18392" spans="1:9" hidden="1" x14ac:dyDescent="0.25">
      <c r="A18392" s="224"/>
      <c r="B18392" s="55"/>
      <c r="C18392" s="71"/>
      <c r="D18392" s="57"/>
      <c r="E18392" s="86"/>
      <c r="F18392" s="62"/>
      <c r="G18392" s="63"/>
      <c r="H18392" s="64"/>
      <c r="I18392" s="70"/>
    </row>
    <row r="18393" spans="1:9" hidden="1" x14ac:dyDescent="0.25">
      <c r="A18393" s="224"/>
      <c r="B18393" s="68"/>
      <c r="C18393" s="75"/>
      <c r="D18393" s="57"/>
      <c r="E18393" s="66"/>
      <c r="F18393" s="62"/>
      <c r="G18393" s="63"/>
      <c r="H18393" s="64"/>
      <c r="I18393" s="70"/>
    </row>
    <row r="18394" spans="1:9" hidden="1" x14ac:dyDescent="0.25">
      <c r="A18394" s="224"/>
      <c r="B18394" s="55"/>
      <c r="C18394" s="75"/>
      <c r="D18394" s="57"/>
      <c r="E18394" s="86"/>
      <c r="F18394" s="62"/>
      <c r="G18394" s="63"/>
      <c r="H18394" s="64"/>
      <c r="I18394" s="70"/>
    </row>
    <row r="18395" spans="1:9" hidden="1" x14ac:dyDescent="0.25">
      <c r="A18395" s="224"/>
      <c r="B18395" s="56"/>
      <c r="C18395" s="75"/>
      <c r="D18395" s="57"/>
      <c r="E18395" s="86"/>
      <c r="F18395" s="62"/>
      <c r="G18395" s="63"/>
      <c r="H18395" s="64"/>
      <c r="I18395" s="70"/>
    </row>
    <row r="18396" spans="1:9" hidden="1" x14ac:dyDescent="0.25">
      <c r="A18396" s="224"/>
      <c r="B18396" s="56"/>
      <c r="C18396" s="75"/>
      <c r="D18396" s="57"/>
      <c r="E18396" s="86"/>
      <c r="F18396" s="62"/>
      <c r="G18396" s="63"/>
      <c r="H18396" s="64"/>
      <c r="I18396" s="70"/>
    </row>
    <row r="18397" spans="1:9" hidden="1" x14ac:dyDescent="0.25">
      <c r="A18397" s="224"/>
      <c r="B18397" s="55"/>
      <c r="C18397" s="75"/>
      <c r="D18397" s="57"/>
      <c r="E18397" s="66"/>
      <c r="F18397" s="76"/>
      <c r="G18397" s="63"/>
      <c r="H18397" s="64"/>
      <c r="I18397" s="70"/>
    </row>
    <row r="18398" spans="1:9" hidden="1" x14ac:dyDescent="0.25">
      <c r="A18398" s="224"/>
      <c r="B18398" s="55"/>
      <c r="C18398" s="75"/>
      <c r="D18398" s="57"/>
      <c r="E18398" s="66"/>
      <c r="F18398" s="76"/>
      <c r="G18398" s="63"/>
      <c r="H18398" s="64"/>
      <c r="I18398" s="70"/>
    </row>
    <row r="18399" spans="1:9" hidden="1" x14ac:dyDescent="0.25">
      <c r="A18399" s="224"/>
      <c r="B18399" s="56"/>
      <c r="C18399" s="71"/>
      <c r="D18399" s="57"/>
      <c r="E18399" s="86"/>
      <c r="F18399" s="96"/>
      <c r="G18399" s="63"/>
      <c r="H18399" s="64"/>
      <c r="I18399" s="70"/>
    </row>
    <row r="18400" spans="1:9" hidden="1" x14ac:dyDescent="0.25">
      <c r="A18400" s="224"/>
      <c r="B18400" s="56"/>
      <c r="C18400" s="71"/>
      <c r="D18400" s="57"/>
      <c r="E18400" s="66"/>
      <c r="F18400" s="76"/>
      <c r="G18400" s="63"/>
      <c r="H18400" s="64"/>
      <c r="I18400" s="70"/>
    </row>
    <row r="18401" spans="1:9" hidden="1" x14ac:dyDescent="0.25">
      <c r="A18401" s="224"/>
      <c r="B18401" s="74"/>
      <c r="C18401" s="71"/>
      <c r="D18401" s="57"/>
      <c r="E18401" s="66"/>
      <c r="F18401" s="62"/>
      <c r="G18401" s="63"/>
      <c r="H18401" s="64"/>
      <c r="I18401" s="70"/>
    </row>
    <row r="18402" spans="1:9" hidden="1" x14ac:dyDescent="0.25">
      <c r="A18402" s="224"/>
      <c r="B18402" s="55"/>
      <c r="C18402" s="71"/>
      <c r="D18402" s="57"/>
      <c r="E18402" s="66"/>
      <c r="F18402" s="62"/>
      <c r="G18402" s="63"/>
      <c r="H18402" s="64"/>
      <c r="I18402" s="70"/>
    </row>
    <row r="18403" spans="1:9" hidden="1" x14ac:dyDescent="0.25">
      <c r="A18403" s="224"/>
      <c r="B18403" s="71"/>
      <c r="C18403" s="56"/>
      <c r="D18403" s="57"/>
      <c r="E18403" s="66"/>
      <c r="F18403" s="76"/>
      <c r="G18403" s="63"/>
      <c r="H18403" s="64"/>
      <c r="I18403" s="70"/>
    </row>
    <row r="18404" spans="1:9" hidden="1" x14ac:dyDescent="0.25">
      <c r="A18404" s="224"/>
      <c r="B18404" s="95"/>
      <c r="C18404" s="56"/>
      <c r="D18404" s="57"/>
      <c r="E18404" s="66"/>
      <c r="F18404" s="76"/>
      <c r="G18404" s="63"/>
      <c r="H18404" s="64"/>
      <c r="I18404" s="70"/>
    </row>
    <row r="18405" spans="1:9" hidden="1" x14ac:dyDescent="0.25">
      <c r="A18405" s="224"/>
      <c r="B18405" s="56"/>
      <c r="C18405" s="71"/>
      <c r="D18405" s="57"/>
      <c r="E18405" s="66"/>
      <c r="F18405" s="62"/>
      <c r="G18405" s="63"/>
      <c r="H18405" s="64"/>
      <c r="I18405" s="70"/>
    </row>
    <row r="18406" spans="1:9" hidden="1" x14ac:dyDescent="0.25">
      <c r="A18406" s="224"/>
      <c r="B18406" s="56"/>
      <c r="C18406" s="55"/>
      <c r="D18406" s="83"/>
      <c r="E18406" s="145"/>
      <c r="F18406" s="63"/>
      <c r="G18406" s="63"/>
      <c r="H18406" s="64"/>
      <c r="I18406" s="70"/>
    </row>
    <row r="18407" spans="1:9" hidden="1" x14ac:dyDescent="0.25">
      <c r="A18407" s="224"/>
      <c r="B18407" s="95"/>
      <c r="C18407" s="71"/>
      <c r="D18407" s="57"/>
      <c r="E18407" s="275"/>
      <c r="F18407" s="76"/>
      <c r="G18407" s="63"/>
      <c r="H18407" s="64"/>
      <c r="I18407" s="70"/>
    </row>
    <row r="18408" spans="1:9" hidden="1" x14ac:dyDescent="0.25">
      <c r="A18408" s="224"/>
      <c r="B18408" s="56"/>
      <c r="C18408" s="71"/>
      <c r="D18408" s="57"/>
      <c r="E18408" s="86"/>
      <c r="F18408" s="96"/>
      <c r="G18408" s="63"/>
      <c r="H18408" s="64"/>
      <c r="I18408" s="70"/>
    </row>
    <row r="18409" spans="1:9" hidden="1" x14ac:dyDescent="0.25">
      <c r="A18409" s="224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4"/>
      <c r="B18410" s="55"/>
      <c r="C18410" s="71"/>
      <c r="D18410" s="57"/>
      <c r="E18410" s="86"/>
      <c r="F18410" s="62"/>
      <c r="G18410" s="63"/>
      <c r="H18410" s="64"/>
      <c r="I18410" s="70"/>
    </row>
    <row r="18411" spans="1:9" hidden="1" x14ac:dyDescent="0.25">
      <c r="A18411" s="224"/>
      <c r="B18411" s="60"/>
      <c r="C18411" s="71"/>
      <c r="D18411" s="57"/>
      <c r="E18411" s="66"/>
      <c r="F18411" s="63"/>
      <c r="G18411" s="63"/>
      <c r="H18411" s="64"/>
      <c r="I18411" s="70"/>
    </row>
    <row r="18412" spans="1:9" hidden="1" x14ac:dyDescent="0.25">
      <c r="A18412" s="224"/>
      <c r="B18412" s="74"/>
      <c r="C18412" s="55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4"/>
      <c r="B18413" s="95"/>
      <c r="C18413" s="71"/>
      <c r="D18413" s="57"/>
      <c r="E18413" s="66"/>
      <c r="F18413" s="76"/>
      <c r="G18413" s="63"/>
      <c r="H18413" s="64"/>
      <c r="I18413" s="70"/>
    </row>
    <row r="18414" spans="1:9" hidden="1" x14ac:dyDescent="0.25">
      <c r="A18414" s="224"/>
      <c r="B18414" s="74"/>
      <c r="C18414" s="71"/>
      <c r="D18414" s="56"/>
      <c r="E18414" s="86"/>
      <c r="F18414" s="58"/>
      <c r="G18414" s="63"/>
      <c r="H18414" s="64"/>
      <c r="I18414" s="70"/>
    </row>
    <row r="18415" spans="1:9" hidden="1" x14ac:dyDescent="0.25">
      <c r="A18415" s="224"/>
      <c r="B18415" s="68"/>
      <c r="C18415" s="71"/>
      <c r="D18415" s="57"/>
      <c r="E18415" s="72"/>
      <c r="F18415" s="76"/>
      <c r="G18415" s="63"/>
      <c r="H18415" s="64"/>
      <c r="I18415" s="70"/>
    </row>
    <row r="18416" spans="1:9" hidden="1" x14ac:dyDescent="0.25">
      <c r="A18416" s="224"/>
      <c r="B18416" s="55"/>
      <c r="C18416" s="55"/>
      <c r="D18416" s="57"/>
      <c r="E18416" s="145"/>
      <c r="F18416" s="63"/>
      <c r="G18416" s="63"/>
      <c r="H18416" s="64"/>
      <c r="I18416" s="70"/>
    </row>
    <row r="18417" spans="1:9" hidden="1" x14ac:dyDescent="0.25">
      <c r="A18417" s="224"/>
      <c r="B18417" s="68"/>
      <c r="C18417" s="71"/>
      <c r="D18417" s="57"/>
      <c r="E18417" s="72"/>
      <c r="F18417" s="76"/>
      <c r="G18417" s="63"/>
      <c r="H18417" s="64"/>
      <c r="I18417" s="70"/>
    </row>
    <row r="18418" spans="1:9" hidden="1" x14ac:dyDescent="0.25">
      <c r="A18418" s="224"/>
      <c r="B18418" s="55"/>
      <c r="C18418" s="56"/>
      <c r="D18418" s="57"/>
      <c r="E18418" s="86"/>
      <c r="F18418" s="62"/>
      <c r="G18418" s="100"/>
      <c r="H18418" s="64"/>
      <c r="I18418" s="70"/>
    </row>
    <row r="18419" spans="1:9" hidden="1" x14ac:dyDescent="0.25">
      <c r="A18419" s="224"/>
      <c r="B18419" s="95"/>
      <c r="C18419" s="56"/>
      <c r="D18419" s="57"/>
      <c r="E18419" s="66"/>
      <c r="F18419" s="76"/>
      <c r="G18419" s="63"/>
      <c r="H18419" s="64"/>
      <c r="I18419" s="264"/>
    </row>
    <row r="18420" spans="1:9" hidden="1" x14ac:dyDescent="0.25">
      <c r="A18420" s="224"/>
      <c r="B18420" s="74"/>
      <c r="C18420" s="71"/>
      <c r="D18420" s="57"/>
      <c r="E18420" s="86"/>
      <c r="F18420" s="62"/>
      <c r="G18420" s="63"/>
      <c r="H18420" s="64"/>
      <c r="I18420" s="264"/>
    </row>
    <row r="18421" spans="1:9" hidden="1" x14ac:dyDescent="0.25">
      <c r="A18421" s="224"/>
      <c r="B18421" s="56"/>
      <c r="C18421" s="56"/>
      <c r="D18421" s="105"/>
      <c r="E18421" s="66"/>
      <c r="F18421" s="203"/>
      <c r="G18421" s="63"/>
      <c r="H18421" s="64"/>
      <c r="I18421" s="264"/>
    </row>
    <row r="18422" spans="1:9" hidden="1" x14ac:dyDescent="0.25">
      <c r="A18422" s="224"/>
      <c r="B18422" s="55"/>
      <c r="C18422" s="56"/>
      <c r="D18422" s="57"/>
      <c r="E18422" s="86"/>
      <c r="F18422" s="62"/>
      <c r="G18422" s="62"/>
      <c r="H18422" s="64"/>
      <c r="I18422" s="264"/>
    </row>
    <row r="18423" spans="1:9" hidden="1" x14ac:dyDescent="0.25">
      <c r="A18423" s="224"/>
      <c r="B18423" s="55"/>
      <c r="C18423" s="75"/>
      <c r="D18423" s="56"/>
      <c r="E18423" s="66"/>
      <c r="F18423" s="58"/>
      <c r="G18423" s="63"/>
      <c r="H18423" s="64"/>
      <c r="I18423" s="264"/>
    </row>
    <row r="18424" spans="1:9" hidden="1" x14ac:dyDescent="0.25">
      <c r="A18424" s="224"/>
      <c r="B18424" s="56"/>
      <c r="C18424" s="75"/>
      <c r="D18424" s="57"/>
      <c r="E18424" s="66"/>
      <c r="F18424" s="62"/>
      <c r="G18424" s="63"/>
      <c r="H18424" s="64"/>
      <c r="I18424" s="264"/>
    </row>
    <row r="18425" spans="1:9" hidden="1" x14ac:dyDescent="0.25">
      <c r="A18425" s="224"/>
      <c r="B18425" s="55"/>
      <c r="C18425" s="56"/>
      <c r="D18425" s="57"/>
      <c r="E18425" s="66"/>
      <c r="F18425" s="63"/>
      <c r="G18425" s="63"/>
      <c r="H18425" s="64"/>
      <c r="I18425" s="264"/>
    </row>
    <row r="18426" spans="1:9" hidden="1" x14ac:dyDescent="0.25">
      <c r="A18426" s="224"/>
      <c r="B18426" s="56"/>
      <c r="C18426" s="56"/>
      <c r="D18426" s="83"/>
      <c r="E18426" s="72"/>
      <c r="F18426" s="62"/>
      <c r="G18426" s="100"/>
      <c r="H18426" s="64"/>
      <c r="I18426" s="70"/>
    </row>
    <row r="18427" spans="1:9" hidden="1" x14ac:dyDescent="0.25">
      <c r="A18427" s="224"/>
      <c r="B18427" s="60"/>
      <c r="C18427" s="123"/>
      <c r="D18427" s="57"/>
      <c r="E18427" s="66"/>
      <c r="F18427" s="62"/>
      <c r="G18427" s="63"/>
      <c r="H18427" s="64"/>
      <c r="I18427" s="70"/>
    </row>
    <row r="18428" spans="1:9" hidden="1" x14ac:dyDescent="0.25">
      <c r="A18428" s="224"/>
      <c r="B18428" s="55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4"/>
      <c r="B18429" s="55"/>
      <c r="C18429" s="56"/>
      <c r="D18429" s="57"/>
      <c r="E18429" s="86"/>
      <c r="F18429" s="62"/>
      <c r="G18429" s="63"/>
      <c r="H18429" s="64"/>
      <c r="I18429" s="70"/>
    </row>
    <row r="18430" spans="1:9" hidden="1" x14ac:dyDescent="0.25">
      <c r="A18430" s="224"/>
      <c r="B18430" s="71"/>
      <c r="C18430" s="71"/>
      <c r="D18430" s="57"/>
      <c r="E18430" s="86"/>
      <c r="F18430" s="62"/>
      <c r="G18430" s="203"/>
      <c r="H18430" s="64"/>
      <c r="I18430" s="70"/>
    </row>
    <row r="18431" spans="1:9" hidden="1" x14ac:dyDescent="0.25">
      <c r="A18431" s="224"/>
      <c r="B18431" s="95"/>
      <c r="C18431" s="71"/>
      <c r="D18431" s="57"/>
      <c r="E18431" s="275"/>
      <c r="F18431" s="76"/>
      <c r="G18431" s="63"/>
      <c r="H18431" s="64"/>
      <c r="I18431" s="70"/>
    </row>
    <row r="18432" spans="1:9" hidden="1" x14ac:dyDescent="0.25">
      <c r="A18432" s="224"/>
      <c r="B18432" s="60"/>
      <c r="C18432" s="71"/>
      <c r="D18432" s="57"/>
      <c r="E18432" s="66"/>
      <c r="F18432" s="63"/>
      <c r="G18432" s="63"/>
      <c r="H18432" s="64"/>
      <c r="I18432" s="70"/>
    </row>
    <row r="18433" spans="1:9" hidden="1" x14ac:dyDescent="0.25">
      <c r="A18433" s="224"/>
      <c r="B18433" s="68"/>
      <c r="C18433" s="55"/>
      <c r="D18433" s="57"/>
      <c r="E18433" s="145"/>
      <c r="F18433" s="63"/>
      <c r="G18433" s="63"/>
      <c r="H18433" s="64"/>
      <c r="I18433" s="70"/>
    </row>
    <row r="18434" spans="1:9" hidden="1" x14ac:dyDescent="0.25">
      <c r="A18434" s="224"/>
      <c r="B18434" s="56"/>
      <c r="C18434" s="71"/>
      <c r="D18434" s="105"/>
      <c r="E18434" s="66"/>
      <c r="F18434" s="203"/>
      <c r="G18434" s="63"/>
      <c r="H18434" s="64"/>
      <c r="I18434" s="70"/>
    </row>
    <row r="18435" spans="1:9" hidden="1" x14ac:dyDescent="0.25">
      <c r="A18435" s="224"/>
      <c r="B18435" s="74"/>
      <c r="C18435" s="71"/>
      <c r="D18435" s="57"/>
      <c r="E18435" s="66"/>
      <c r="F18435" s="62"/>
      <c r="G18435" s="63"/>
      <c r="H18435" s="64"/>
      <c r="I18435" s="70"/>
    </row>
    <row r="18436" spans="1:9" hidden="1" x14ac:dyDescent="0.25">
      <c r="A18436" s="224"/>
      <c r="B18436" s="55"/>
      <c r="C18436" s="71"/>
      <c r="D18436" s="57"/>
      <c r="E18436" s="66"/>
      <c r="F18436" s="62"/>
      <c r="G18436" s="63"/>
      <c r="H18436" s="64"/>
      <c r="I18436" s="70"/>
    </row>
    <row r="18437" spans="1:9" hidden="1" x14ac:dyDescent="0.25">
      <c r="A18437" s="224"/>
      <c r="B18437" s="56"/>
      <c r="C18437" s="71"/>
      <c r="D18437" s="57"/>
      <c r="E18437" s="66"/>
      <c r="F18437" s="62"/>
      <c r="G18437" s="63"/>
      <c r="H18437" s="64"/>
      <c r="I18437" s="70"/>
    </row>
    <row r="18438" spans="1:9" hidden="1" x14ac:dyDescent="0.25">
      <c r="A18438" s="224"/>
      <c r="B18438" s="56"/>
      <c r="C18438" s="56"/>
      <c r="D18438" s="56"/>
      <c r="E18438" s="56"/>
      <c r="F18438" s="58"/>
      <c r="G18438" s="63"/>
      <c r="H18438" s="64"/>
      <c r="I18438" s="70"/>
    </row>
    <row r="18439" spans="1:9" hidden="1" x14ac:dyDescent="0.25">
      <c r="A18439" s="224"/>
      <c r="B18439" s="60"/>
      <c r="C18439" s="71"/>
      <c r="D18439" s="57"/>
      <c r="E18439" s="66"/>
      <c r="F18439" s="63"/>
      <c r="G18439" s="63"/>
      <c r="H18439" s="64"/>
      <c r="I18439" s="70"/>
    </row>
    <row r="18440" spans="1:9" hidden="1" x14ac:dyDescent="0.25">
      <c r="A18440" s="224"/>
      <c r="B18440" s="55"/>
      <c r="C18440" s="71"/>
      <c r="D18440" s="57"/>
      <c r="E18440" s="86"/>
      <c r="F18440" s="62"/>
      <c r="G18440" s="63"/>
      <c r="H18440" s="64"/>
      <c r="I18440" s="70"/>
    </row>
    <row r="18441" spans="1:9" hidden="1" x14ac:dyDescent="0.25">
      <c r="A18441" s="224"/>
      <c r="B18441" s="55"/>
      <c r="C18441" s="71"/>
      <c r="D18441" s="57"/>
      <c r="E18441" s="86"/>
      <c r="F18441" s="62"/>
      <c r="G18441" s="63"/>
      <c r="H18441" s="64"/>
      <c r="I18441" s="70"/>
    </row>
    <row r="18442" spans="1:9" hidden="1" x14ac:dyDescent="0.25">
      <c r="A18442" s="224"/>
      <c r="B18442" s="95"/>
      <c r="C18442" s="75"/>
      <c r="D18442" s="57"/>
      <c r="E18442" s="66"/>
      <c r="F18442" s="76"/>
      <c r="G18442" s="63"/>
      <c r="H18442" s="64"/>
      <c r="I18442" s="70"/>
    </row>
    <row r="18443" spans="1:9" hidden="1" x14ac:dyDescent="0.25">
      <c r="A18443" s="224"/>
      <c r="B18443" s="68"/>
      <c r="C18443" s="56"/>
      <c r="D18443" s="105"/>
      <c r="E18443" s="66"/>
      <c r="F18443" s="203"/>
      <c r="G18443" s="100"/>
      <c r="H18443" s="64"/>
      <c r="I18443" s="264"/>
    </row>
    <row r="18444" spans="1:9" hidden="1" x14ac:dyDescent="0.25">
      <c r="A18444" s="224"/>
      <c r="B18444" s="60"/>
      <c r="C18444" s="151"/>
      <c r="D18444" s="57"/>
      <c r="E18444" s="86"/>
      <c r="F18444" s="62"/>
      <c r="G18444" s="63"/>
      <c r="H18444" s="64"/>
      <c r="I18444" s="264"/>
    </row>
    <row r="18445" spans="1:9" hidden="1" x14ac:dyDescent="0.25">
      <c r="A18445" s="224"/>
      <c r="B18445" s="71"/>
      <c r="C18445" s="71"/>
      <c r="D18445" s="57"/>
      <c r="E18445" s="275"/>
      <c r="F18445" s="76"/>
      <c r="G18445" s="63"/>
      <c r="H18445" s="64"/>
      <c r="I18445" s="264"/>
    </row>
    <row r="18446" spans="1:9" hidden="1" x14ac:dyDescent="0.25">
      <c r="A18446" s="224"/>
      <c r="B18446" s="56"/>
      <c r="C18446" s="56"/>
      <c r="D18446" s="83"/>
      <c r="E18446" s="72"/>
      <c r="F18446" s="62"/>
      <c r="G18446" s="63"/>
      <c r="H18446" s="64"/>
      <c r="I18446" s="264"/>
    </row>
    <row r="18447" spans="1:9" hidden="1" x14ac:dyDescent="0.25">
      <c r="A18447" s="224"/>
      <c r="B18447" s="56"/>
      <c r="C18447" s="56"/>
      <c r="D18447" s="57"/>
      <c r="E18447" s="86"/>
      <c r="F18447" s="62"/>
      <c r="G18447" s="100"/>
      <c r="H18447" s="64"/>
      <c r="I18447" s="264"/>
    </row>
    <row r="18448" spans="1:9" hidden="1" x14ac:dyDescent="0.25">
      <c r="A18448" s="224"/>
      <c r="B18448" s="56"/>
      <c r="C18448" s="81"/>
      <c r="D18448" s="57"/>
      <c r="E18448" s="66"/>
      <c r="F18448" s="62"/>
      <c r="G18448" s="203"/>
      <c r="H18448" s="64"/>
      <c r="I18448" s="264"/>
    </row>
    <row r="18449" spans="1:9" hidden="1" x14ac:dyDescent="0.25">
      <c r="A18449" s="224"/>
      <c r="B18449" s="56"/>
      <c r="C18449" s="56"/>
      <c r="D18449" s="57"/>
      <c r="E18449" s="66"/>
      <c r="F18449" s="62"/>
      <c r="G18449" s="203"/>
      <c r="H18449" s="64"/>
      <c r="I18449" s="264"/>
    </row>
    <row r="18450" spans="1:9" hidden="1" x14ac:dyDescent="0.25">
      <c r="A18450" s="224"/>
      <c r="B18450" s="68"/>
      <c r="C18450" s="71"/>
      <c r="D18450" s="57"/>
      <c r="E18450" s="72"/>
      <c r="F18450" s="76"/>
      <c r="G18450" s="203"/>
      <c r="H18450" s="64"/>
      <c r="I18450" s="264"/>
    </row>
    <row r="18451" spans="1:9" hidden="1" x14ac:dyDescent="0.25">
      <c r="A18451" s="224"/>
      <c r="B18451" s="55"/>
      <c r="C18451" s="55"/>
      <c r="D18451" s="57"/>
      <c r="E18451" s="145"/>
      <c r="F18451" s="63"/>
      <c r="G18451" s="203"/>
      <c r="H18451" s="64"/>
      <c r="I18451" s="264"/>
    </row>
    <row r="18452" spans="1:9" hidden="1" x14ac:dyDescent="0.25">
      <c r="A18452" s="224"/>
      <c r="B18452" s="56"/>
      <c r="C18452" s="56"/>
      <c r="D18452" s="83"/>
      <c r="E18452" s="72"/>
      <c r="F18452" s="62"/>
      <c r="G18452" s="203"/>
      <c r="H18452" s="64"/>
      <c r="I18452" s="264"/>
    </row>
    <row r="18453" spans="1:9" hidden="1" x14ac:dyDescent="0.25">
      <c r="A18453" s="224"/>
      <c r="B18453" s="56"/>
      <c r="C18453" s="56"/>
      <c r="D18453" s="57"/>
      <c r="E18453" s="72"/>
      <c r="F18453" s="62"/>
      <c r="G18453" s="63"/>
      <c r="H18453" s="64"/>
      <c r="I18453" s="264"/>
    </row>
    <row r="18454" spans="1:9" hidden="1" x14ac:dyDescent="0.25">
      <c r="A18454" s="224"/>
      <c r="B18454" s="56"/>
      <c r="C18454" s="56"/>
      <c r="D18454" s="57"/>
      <c r="E18454" s="66"/>
      <c r="F18454" s="59"/>
      <c r="G18454" s="63"/>
      <c r="H18454" s="64"/>
      <c r="I18454" s="70"/>
    </row>
    <row r="18455" spans="1:9" hidden="1" x14ac:dyDescent="0.25">
      <c r="A18455" s="224"/>
      <c r="B18455" s="56"/>
      <c r="C18455" s="56"/>
      <c r="D18455" s="83"/>
      <c r="E18455" s="72"/>
      <c r="F18455" s="62"/>
      <c r="G18455" s="63"/>
      <c r="H18455" s="64"/>
      <c r="I18455" s="70"/>
    </row>
    <row r="18456" spans="1:9" hidden="1" x14ac:dyDescent="0.25">
      <c r="A18456" s="224"/>
      <c r="B18456" s="95"/>
      <c r="C18456" s="75"/>
      <c r="D18456" s="57"/>
      <c r="E18456" s="66"/>
      <c r="F18456" s="76"/>
      <c r="G18456" s="63"/>
      <c r="H18456" s="64"/>
      <c r="I18456" s="70"/>
    </row>
    <row r="18457" spans="1:9" hidden="1" x14ac:dyDescent="0.25">
      <c r="A18457" s="224"/>
      <c r="B18457" s="56"/>
      <c r="C18457" s="56"/>
      <c r="D18457" s="57"/>
      <c r="E18457" s="66"/>
      <c r="F18457" s="67"/>
      <c r="G18457" s="63"/>
      <c r="H18457" s="64"/>
      <c r="I18457" s="70"/>
    </row>
    <row r="18458" spans="1:9" hidden="1" x14ac:dyDescent="0.25">
      <c r="A18458" s="224"/>
      <c r="B18458" s="56"/>
      <c r="C18458" s="56"/>
      <c r="D18458" s="57"/>
      <c r="E18458" s="66"/>
      <c r="F18458" s="67"/>
      <c r="G18458" s="63"/>
      <c r="H18458" s="64"/>
      <c r="I18458" s="70"/>
    </row>
    <row r="18459" spans="1:9" hidden="1" x14ac:dyDescent="0.25">
      <c r="A18459" s="224"/>
      <c r="B18459" s="56"/>
      <c r="C18459" s="56"/>
      <c r="D18459" s="57"/>
      <c r="E18459" s="66"/>
      <c r="F18459" s="67"/>
      <c r="G18459" s="63"/>
      <c r="H18459" s="64"/>
      <c r="I18459" s="70"/>
    </row>
    <row r="18460" spans="1:9" hidden="1" x14ac:dyDescent="0.25">
      <c r="A18460" s="224"/>
      <c r="B18460" s="56"/>
      <c r="C18460" s="56"/>
      <c r="D18460" s="57"/>
      <c r="E18460" s="86"/>
      <c r="F18460" s="62"/>
      <c r="G18460" s="63"/>
      <c r="H18460" s="64"/>
      <c r="I18460" s="70"/>
    </row>
    <row r="18461" spans="1:9" hidden="1" x14ac:dyDescent="0.25">
      <c r="A18461" s="224"/>
      <c r="B18461" s="68"/>
      <c r="C18461" s="72"/>
      <c r="D18461" s="57"/>
      <c r="E18461" s="86"/>
      <c r="F18461" s="62"/>
      <c r="G18461" s="203"/>
      <c r="H18461" s="64"/>
      <c r="I18461" s="70"/>
    </row>
    <row r="18462" spans="1:9" hidden="1" x14ac:dyDescent="0.25">
      <c r="A18462" s="224"/>
      <c r="B18462" s="56"/>
      <c r="C18462" s="75"/>
      <c r="D18462" s="83"/>
      <c r="E18462" s="72"/>
      <c r="F18462" s="62"/>
      <c r="G18462" s="63"/>
      <c r="H18462" s="64"/>
      <c r="I18462" s="70"/>
    </row>
    <row r="18463" spans="1:9" hidden="1" x14ac:dyDescent="0.25">
      <c r="A18463" s="224"/>
      <c r="B18463" s="56"/>
      <c r="C18463" s="56"/>
      <c r="D18463" s="57"/>
      <c r="E18463" s="66"/>
      <c r="F18463" s="67"/>
      <c r="G18463" s="63"/>
      <c r="H18463" s="64"/>
      <c r="I18463" s="70"/>
    </row>
    <row r="18464" spans="1:9" hidden="1" x14ac:dyDescent="0.25">
      <c r="A18464" s="224"/>
      <c r="B18464" s="56"/>
      <c r="C18464" s="56"/>
      <c r="D18464" s="57"/>
      <c r="E18464" s="66"/>
      <c r="F18464" s="67"/>
      <c r="G18464" s="63"/>
      <c r="H18464" s="64"/>
      <c r="I18464" s="70"/>
    </row>
    <row r="18465" spans="1:9" hidden="1" x14ac:dyDescent="0.25">
      <c r="A18465" s="224"/>
      <c r="B18465" s="68"/>
      <c r="C18465" s="72"/>
      <c r="D18465" s="57"/>
      <c r="E18465" s="86"/>
      <c r="F18465" s="62"/>
      <c r="G18465" s="203"/>
      <c r="H18465" s="64"/>
      <c r="I18465" s="70"/>
    </row>
    <row r="18466" spans="1:9" hidden="1" x14ac:dyDescent="0.25">
      <c r="A18466" s="224"/>
      <c r="B18466" s="56"/>
      <c r="C18466" s="56"/>
      <c r="D18466" s="57"/>
      <c r="E18466" s="86"/>
      <c r="F18466" s="62"/>
      <c r="G18466" s="63"/>
      <c r="H18466" s="64"/>
      <c r="I18466" s="70"/>
    </row>
    <row r="18467" spans="1:9" hidden="1" x14ac:dyDescent="0.25">
      <c r="A18467" s="224"/>
      <c r="B18467" s="56"/>
      <c r="C18467" s="55"/>
      <c r="D18467" s="83"/>
      <c r="E18467" s="145"/>
      <c r="F18467" s="63"/>
      <c r="G18467" s="63"/>
      <c r="H18467" s="64"/>
      <c r="I18467" s="70"/>
    </row>
    <row r="18468" spans="1:9" hidden="1" x14ac:dyDescent="0.25">
      <c r="A18468" s="224"/>
      <c r="B18468" s="95"/>
      <c r="C18468" s="71"/>
      <c r="D18468" s="57"/>
      <c r="E18468" s="275"/>
      <c r="F18468" s="76"/>
      <c r="G18468" s="63"/>
      <c r="H18468" s="64"/>
      <c r="I18468" s="70"/>
    </row>
    <row r="18469" spans="1:9" hidden="1" x14ac:dyDescent="0.25">
      <c r="A18469" s="224"/>
      <c r="B18469" s="60"/>
      <c r="C18469" s="71"/>
      <c r="D18469" s="57"/>
      <c r="E18469" s="66"/>
      <c r="F18469" s="63"/>
      <c r="G18469" s="63"/>
      <c r="H18469" s="64"/>
      <c r="I18469" s="70"/>
    </row>
    <row r="18470" spans="1:9" hidden="1" x14ac:dyDescent="0.25">
      <c r="A18470" s="224"/>
      <c r="B18470" s="56"/>
      <c r="C18470" s="56"/>
      <c r="D18470" s="57"/>
      <c r="E18470" s="66"/>
      <c r="F18470" s="62"/>
      <c r="G18470" s="63"/>
      <c r="H18470" s="64"/>
      <c r="I18470" s="70"/>
    </row>
    <row r="18471" spans="1:9" hidden="1" x14ac:dyDescent="0.25">
      <c r="A18471" s="224"/>
      <c r="B18471" s="55"/>
      <c r="C18471" s="75"/>
      <c r="D18471" s="57"/>
      <c r="E18471" s="66"/>
      <c r="F18471" s="203"/>
      <c r="G18471" s="63"/>
      <c r="H18471" s="64"/>
      <c r="I18471" s="70"/>
    </row>
    <row r="18472" spans="1:9" hidden="1" x14ac:dyDescent="0.25">
      <c r="A18472" s="224"/>
      <c r="B18472" s="95"/>
      <c r="C18472" s="74"/>
      <c r="D18472" s="57"/>
      <c r="E18472" s="66"/>
      <c r="F18472" s="76"/>
      <c r="G18472" s="63"/>
      <c r="H18472" s="64"/>
      <c r="I18472" s="70"/>
    </row>
    <row r="18473" spans="1:9" hidden="1" x14ac:dyDescent="0.25">
      <c r="A18473" s="224"/>
      <c r="B18473" s="56"/>
      <c r="C18473" s="56"/>
      <c r="D18473" s="83"/>
      <c r="E18473" s="72"/>
      <c r="F18473" s="62"/>
      <c r="G18473" s="63"/>
      <c r="H18473" s="64"/>
      <c r="I18473" s="70"/>
    </row>
    <row r="18474" spans="1:9" hidden="1" x14ac:dyDescent="0.25">
      <c r="A18474" s="224"/>
      <c r="B18474" s="56"/>
      <c r="C18474" s="56"/>
      <c r="D18474" s="57"/>
      <c r="E18474" s="86"/>
      <c r="F18474" s="62"/>
      <c r="G18474" s="63"/>
      <c r="H18474" s="64"/>
      <c r="I18474" s="70"/>
    </row>
    <row r="18475" spans="1:9" hidden="1" x14ac:dyDescent="0.25">
      <c r="A18475" s="224"/>
      <c r="B18475" s="56"/>
      <c r="C18475" s="56"/>
      <c r="D18475" s="105"/>
      <c r="E18475" s="66"/>
      <c r="F18475" s="246"/>
      <c r="G18475" s="63"/>
      <c r="H18475" s="64"/>
      <c r="I18475" s="70"/>
    </row>
    <row r="18476" spans="1:9" hidden="1" x14ac:dyDescent="0.25">
      <c r="A18476" s="224"/>
      <c r="B18476" s="81"/>
      <c r="C18476" s="81"/>
      <c r="D18476" s="57"/>
      <c r="E18476" s="66"/>
      <c r="F18476" s="76"/>
      <c r="G18476" s="63"/>
      <c r="H18476" s="64"/>
      <c r="I18476" s="125"/>
    </row>
    <row r="18477" spans="1:9" hidden="1" x14ac:dyDescent="0.25">
      <c r="A18477" s="224"/>
      <c r="B18477" s="71"/>
      <c r="C18477" s="71"/>
      <c r="D18477" s="57"/>
      <c r="E18477" s="86"/>
      <c r="F18477" s="62"/>
      <c r="G18477" s="203"/>
      <c r="H18477" s="64"/>
      <c r="I18477" s="125"/>
    </row>
    <row r="18478" spans="1:9" hidden="1" x14ac:dyDescent="0.25">
      <c r="A18478" s="224"/>
      <c r="B18478" s="55"/>
      <c r="C18478" s="56"/>
      <c r="D18478" s="57"/>
      <c r="E18478" s="66"/>
      <c r="F18478" s="62"/>
      <c r="G18478" s="100"/>
      <c r="H18478" s="64"/>
      <c r="I18478" s="264"/>
    </row>
    <row r="18479" spans="1:9" hidden="1" x14ac:dyDescent="0.25">
      <c r="A18479" s="224"/>
      <c r="B18479" s="95"/>
      <c r="C18479" s="56"/>
      <c r="D18479" s="57"/>
      <c r="E18479" s="86"/>
      <c r="F18479" s="63"/>
      <c r="G18479" s="63"/>
      <c r="H18479" s="64"/>
      <c r="I18479" s="264"/>
    </row>
    <row r="18480" spans="1:9" hidden="1" x14ac:dyDescent="0.25">
      <c r="A18480" s="224"/>
      <c r="B18480" s="56"/>
      <c r="C18480" s="71"/>
      <c r="D18480" s="56"/>
      <c r="E18480" s="72"/>
      <c r="F18480" s="58"/>
      <c r="G18480" s="63"/>
      <c r="H18480" s="64"/>
      <c r="I18480" s="264"/>
    </row>
    <row r="18481" spans="1:9" hidden="1" x14ac:dyDescent="0.25">
      <c r="A18481" s="224"/>
      <c r="B18481" s="56"/>
      <c r="C18481" s="56"/>
      <c r="D18481" s="57"/>
      <c r="E18481" s="66"/>
      <c r="F18481" s="203"/>
      <c r="G18481" s="63"/>
      <c r="H18481" s="64"/>
      <c r="I18481" s="264"/>
    </row>
    <row r="18482" spans="1:9" hidden="1" x14ac:dyDescent="0.25">
      <c r="A18482" s="224"/>
      <c r="B18482" s="95"/>
      <c r="C18482" s="74"/>
      <c r="D18482" s="57"/>
      <c r="E18482" s="66"/>
      <c r="F18482" s="76"/>
      <c r="G18482" s="63"/>
      <c r="H18482" s="64"/>
      <c r="I18482" s="264"/>
    </row>
    <row r="18483" spans="1:9" hidden="1" x14ac:dyDescent="0.25">
      <c r="A18483" s="224"/>
      <c r="B18483" s="55"/>
      <c r="C18483" s="75"/>
      <c r="D18483" s="57"/>
      <c r="E18483" s="66"/>
      <c r="F18483" s="203"/>
      <c r="G18483" s="63"/>
      <c r="H18483" s="64"/>
      <c r="I18483" s="264"/>
    </row>
    <row r="18484" spans="1:9" hidden="1" x14ac:dyDescent="0.25">
      <c r="A18484" s="224"/>
      <c r="B18484" s="68"/>
      <c r="C18484" s="56"/>
      <c r="D18484" s="105"/>
      <c r="E18484" s="66"/>
      <c r="F18484" s="203"/>
      <c r="G18484" s="100"/>
      <c r="H18484" s="64"/>
      <c r="I18484" s="264"/>
    </row>
    <row r="18485" spans="1:9" hidden="1" x14ac:dyDescent="0.25">
      <c r="A18485" s="224"/>
      <c r="B18485" s="56"/>
      <c r="C18485" s="56"/>
      <c r="D18485" s="57"/>
      <c r="E18485" s="66"/>
      <c r="F18485" s="62"/>
      <c r="G18485" s="203"/>
      <c r="H18485" s="477"/>
      <c r="I18485" s="264"/>
    </row>
    <row r="18486" spans="1:9" hidden="1" x14ac:dyDescent="0.25">
      <c r="A18486" s="224"/>
      <c r="B18486" s="56"/>
      <c r="C18486" s="56"/>
      <c r="D18486" s="57"/>
      <c r="E18486" s="66"/>
      <c r="F18486" s="59"/>
      <c r="G18486" s="203"/>
      <c r="H18486" s="477"/>
      <c r="I18486" s="264"/>
    </row>
    <row r="18487" spans="1:9" hidden="1" x14ac:dyDescent="0.25">
      <c r="A18487" s="224"/>
      <c r="B18487" s="55"/>
      <c r="C18487" s="55"/>
      <c r="D18487" s="57"/>
      <c r="E18487" s="145"/>
      <c r="F18487" s="63"/>
      <c r="G18487" s="203"/>
      <c r="H18487" s="64"/>
      <c r="I18487" s="264"/>
    </row>
    <row r="18488" spans="1:9" hidden="1" x14ac:dyDescent="0.25">
      <c r="A18488" s="224"/>
      <c r="B18488" s="68"/>
      <c r="C18488" s="71"/>
      <c r="D18488" s="57"/>
      <c r="E18488" s="72"/>
      <c r="F18488" s="76"/>
      <c r="G18488" s="203"/>
      <c r="H18488" s="64"/>
      <c r="I18488" s="264"/>
    </row>
    <row r="18489" spans="1:9" hidden="1" x14ac:dyDescent="0.25">
      <c r="A18489" s="224"/>
      <c r="B18489" s="56"/>
      <c r="C18489" s="56"/>
      <c r="D18489" s="57"/>
      <c r="E18489" s="72"/>
      <c r="F18489" s="62"/>
      <c r="G18489" s="63"/>
      <c r="H18489" s="64"/>
      <c r="I18489" s="264"/>
    </row>
    <row r="18490" spans="1:9" hidden="1" x14ac:dyDescent="0.25">
      <c r="A18490" s="224"/>
      <c r="B18490" s="56"/>
      <c r="C18490" s="75"/>
      <c r="D18490" s="57"/>
      <c r="E18490" s="66"/>
      <c r="F18490" s="76"/>
      <c r="G18490" s="63"/>
      <c r="H18490" s="64"/>
      <c r="I18490" s="264"/>
    </row>
    <row r="18491" spans="1:9" hidden="1" x14ac:dyDescent="0.25">
      <c r="A18491" s="224"/>
      <c r="B18491" s="56"/>
      <c r="C18491" s="56"/>
      <c r="D18491" s="57"/>
      <c r="E18491" s="66"/>
      <c r="F18491" s="59"/>
      <c r="G18491" s="203"/>
      <c r="H18491" s="64"/>
      <c r="I18491" s="264"/>
    </row>
    <row r="18492" spans="1:9" hidden="1" x14ac:dyDescent="0.25">
      <c r="A18492" s="224"/>
      <c r="B18492" s="68"/>
      <c r="C18492" s="56"/>
      <c r="D18492" s="105"/>
      <c r="E18492" s="66"/>
      <c r="F18492" s="203"/>
      <c r="G18492" s="203"/>
      <c r="H18492" s="64"/>
      <c r="I18492" s="264"/>
    </row>
    <row r="18493" spans="1:9" hidden="1" x14ac:dyDescent="0.25">
      <c r="A18493" s="224"/>
      <c r="B18493" s="74"/>
      <c r="C18493" s="55"/>
      <c r="D18493" s="57"/>
      <c r="E18493" s="86"/>
      <c r="F18493" s="62"/>
      <c r="G18493" s="63"/>
      <c r="H18493" s="64"/>
      <c r="I18493" s="264"/>
    </row>
    <row r="18494" spans="1:9" hidden="1" x14ac:dyDescent="0.25">
      <c r="A18494" s="224"/>
      <c r="B18494" s="56"/>
      <c r="C18494" s="55"/>
      <c r="D18494" s="83"/>
      <c r="E18494" s="145"/>
      <c r="F18494" s="63"/>
      <c r="G18494" s="63"/>
      <c r="H18494" s="64"/>
      <c r="I18494" s="264"/>
    </row>
    <row r="18495" spans="1:9" hidden="1" x14ac:dyDescent="0.25">
      <c r="A18495" s="224"/>
      <c r="B18495" s="68"/>
      <c r="C18495" s="71"/>
      <c r="D18495" s="57"/>
      <c r="E18495" s="72"/>
      <c r="F18495" s="62"/>
      <c r="G18495" s="63"/>
      <c r="H18495" s="64"/>
      <c r="I18495" s="264"/>
    </row>
    <row r="18496" spans="1:9" hidden="1" x14ac:dyDescent="0.25">
      <c r="A18496" s="224"/>
      <c r="B18496" s="55"/>
      <c r="C18496" s="56"/>
      <c r="D18496" s="57"/>
      <c r="E18496" s="86"/>
      <c r="F18496" s="62"/>
      <c r="G18496" s="100"/>
      <c r="H18496" s="64"/>
      <c r="I18496" s="264"/>
    </row>
    <row r="18497" spans="1:9" hidden="1" x14ac:dyDescent="0.25">
      <c r="A18497" s="224"/>
      <c r="B18497" s="74"/>
      <c r="C18497" s="71"/>
      <c r="D18497" s="57"/>
      <c r="E18497" s="86"/>
      <c r="F18497" s="62"/>
      <c r="G18497" s="100"/>
      <c r="H18497" s="64"/>
      <c r="I18497" s="264"/>
    </row>
    <row r="18498" spans="1:9" hidden="1" x14ac:dyDescent="0.25">
      <c r="A18498" s="224"/>
      <c r="B18498" s="56"/>
      <c r="C18498" s="71"/>
      <c r="D18498" s="57"/>
      <c r="E18498" s="86"/>
      <c r="F18498" s="96"/>
      <c r="G18498" s="63"/>
      <c r="H18498" s="64"/>
      <c r="I18498" s="264"/>
    </row>
    <row r="18499" spans="1:9" hidden="1" x14ac:dyDescent="0.25">
      <c r="A18499" s="224"/>
      <c r="B18499" s="55"/>
      <c r="C18499" s="75"/>
      <c r="D18499" s="57"/>
      <c r="E18499" s="66"/>
      <c r="F18499" s="76"/>
      <c r="G18499" s="100"/>
      <c r="H18499" s="64"/>
      <c r="I18499" s="264"/>
    </row>
    <row r="18500" spans="1:9" hidden="1" x14ac:dyDescent="0.25">
      <c r="A18500" s="224"/>
      <c r="B18500" s="56"/>
      <c r="C18500" s="56"/>
      <c r="D18500" s="57"/>
      <c r="E18500" s="72"/>
      <c r="F18500" s="62"/>
      <c r="G18500" s="63"/>
      <c r="H18500" s="64"/>
      <c r="I18500" s="264"/>
    </row>
    <row r="18501" spans="1:9" hidden="1" x14ac:dyDescent="0.25">
      <c r="A18501" s="224"/>
      <c r="B18501" s="56"/>
      <c r="C18501" s="126"/>
      <c r="D18501" s="57"/>
      <c r="E18501" s="86"/>
      <c r="F18501" s="62"/>
      <c r="G18501" s="63"/>
      <c r="H18501" s="64"/>
      <c r="I18501" s="264"/>
    </row>
    <row r="18502" spans="1:9" hidden="1" x14ac:dyDescent="0.25">
      <c r="A18502" s="224"/>
      <c r="B18502" s="56"/>
      <c r="C18502" s="126"/>
      <c r="D18502" s="56"/>
      <c r="E18502" s="56"/>
      <c r="F18502" s="62"/>
      <c r="G18502" s="63"/>
      <c r="H18502" s="64"/>
      <c r="I18502" s="264"/>
    </row>
    <row r="18503" spans="1:9" hidden="1" x14ac:dyDescent="0.25">
      <c r="A18503" s="224"/>
      <c r="B18503" s="56"/>
      <c r="C18503" s="56"/>
      <c r="D18503" s="56"/>
      <c r="E18503" s="56"/>
      <c r="F18503" s="58"/>
      <c r="G18503" s="63"/>
      <c r="H18503" s="64"/>
      <c r="I18503" s="264"/>
    </row>
    <row r="18504" spans="1:9" hidden="1" x14ac:dyDescent="0.25">
      <c r="A18504" s="224"/>
      <c r="B18504" s="56"/>
      <c r="C18504" s="75"/>
      <c r="D18504" s="83"/>
      <c r="E18504" s="72"/>
      <c r="F18504" s="62"/>
      <c r="G18504" s="63"/>
      <c r="H18504" s="64"/>
      <c r="I18504" s="106"/>
    </row>
    <row r="18505" spans="1:9" hidden="1" x14ac:dyDescent="0.25">
      <c r="A18505" s="224"/>
      <c r="B18505" s="68"/>
      <c r="C18505" s="56"/>
      <c r="D18505" s="105"/>
      <c r="E18505" s="66"/>
      <c r="F18505" s="203"/>
      <c r="G18505" s="63"/>
      <c r="H18505" s="64"/>
      <c r="I18505" s="106"/>
    </row>
    <row r="18506" spans="1:9" hidden="1" x14ac:dyDescent="0.25">
      <c r="A18506" s="224"/>
      <c r="B18506" s="95"/>
      <c r="C18506" s="56"/>
      <c r="D18506" s="57"/>
      <c r="E18506" s="66"/>
      <c r="F18506" s="76"/>
      <c r="G18506" s="63"/>
      <c r="H18506" s="106"/>
      <c r="I18506" s="106"/>
    </row>
    <row r="18507" spans="1:9" hidden="1" x14ac:dyDescent="0.25">
      <c r="A18507" s="224"/>
      <c r="B18507" s="56"/>
      <c r="C18507" s="56"/>
      <c r="D18507" s="56"/>
      <c r="E18507" s="56"/>
      <c r="F18507" s="56"/>
      <c r="G18507" s="63"/>
      <c r="H18507" s="106"/>
      <c r="I18507" s="106"/>
    </row>
    <row r="18508" spans="1:9" hidden="1" x14ac:dyDescent="0.25">
      <c r="A18508" s="224"/>
      <c r="B18508" s="55"/>
      <c r="C18508" s="74"/>
      <c r="D18508" s="56"/>
      <c r="E18508" s="56"/>
      <c r="F18508" s="58"/>
      <c r="G18508" s="63"/>
      <c r="H18508" s="106"/>
      <c r="I18508" s="106"/>
    </row>
    <row r="18509" spans="1:9" hidden="1" x14ac:dyDescent="0.25">
      <c r="A18509" s="224"/>
      <c r="B18509" s="68"/>
      <c r="C18509" s="68"/>
      <c r="D18509" s="56"/>
      <c r="E18509" s="56"/>
      <c r="F18509" s="58"/>
      <c r="G18509" s="63"/>
      <c r="H18509" s="106"/>
      <c r="I18509" s="106"/>
    </row>
    <row r="18510" spans="1:9" hidden="1" x14ac:dyDescent="0.25">
      <c r="A18510" s="224"/>
      <c r="B18510" s="60"/>
      <c r="C18510" s="151"/>
      <c r="D18510" s="57"/>
      <c r="E18510" s="86"/>
      <c r="F18510" s="62"/>
      <c r="G18510" s="63"/>
      <c r="H18510" s="106"/>
      <c r="I18510" s="106"/>
    </row>
    <row r="18511" spans="1:9" hidden="1" x14ac:dyDescent="0.25">
      <c r="A18511" s="224"/>
      <c r="B18511" s="56"/>
      <c r="C18511" s="56"/>
      <c r="D18511" s="56"/>
      <c r="E18511" s="56"/>
      <c r="F18511" s="58"/>
      <c r="G18511" s="63"/>
      <c r="H18511" s="106"/>
      <c r="I18511" s="106"/>
    </row>
    <row r="18512" spans="1:9" hidden="1" x14ac:dyDescent="0.25">
      <c r="A18512" s="224"/>
      <c r="B18512" s="56"/>
      <c r="C18512" s="56"/>
      <c r="D18512" s="56"/>
      <c r="E18512" s="56"/>
      <c r="F18512" s="58"/>
      <c r="G18512" s="63"/>
      <c r="H18512" s="106"/>
      <c r="I18512" s="106"/>
    </row>
    <row r="18513" spans="1:9" hidden="1" x14ac:dyDescent="0.25">
      <c r="A18513" s="224"/>
      <c r="B18513" s="68"/>
      <c r="C18513" s="56"/>
      <c r="D18513" s="56"/>
      <c r="E18513" s="56"/>
      <c r="F18513" s="210"/>
      <c r="G18513" s="63"/>
      <c r="H18513" s="106"/>
      <c r="I18513" s="70"/>
    </row>
    <row r="18514" spans="1:9" hidden="1" x14ac:dyDescent="0.25">
      <c r="A18514" s="224"/>
      <c r="B18514" s="55"/>
      <c r="C18514" s="75"/>
      <c r="D18514" s="57"/>
      <c r="E18514" s="66"/>
      <c r="F18514" s="76"/>
      <c r="G18514" s="63"/>
      <c r="H18514" s="106"/>
      <c r="I18514" s="70"/>
    </row>
    <row r="18515" spans="1:9" hidden="1" x14ac:dyDescent="0.25">
      <c r="A18515" s="224"/>
      <c r="B18515" s="56"/>
      <c r="C18515" s="71"/>
      <c r="D18515" s="57"/>
      <c r="E18515" s="66"/>
      <c r="F18515" s="76"/>
      <c r="G18515" s="63"/>
      <c r="H18515" s="64"/>
      <c r="I18515" s="70"/>
    </row>
    <row r="18516" spans="1:9" hidden="1" x14ac:dyDescent="0.25">
      <c r="A18516" s="224"/>
      <c r="B18516" s="56"/>
      <c r="C18516" s="56"/>
      <c r="D18516" s="57"/>
      <c r="E18516" s="66"/>
      <c r="F18516" s="67"/>
      <c r="G18516" s="63"/>
      <c r="H18516" s="64"/>
      <c r="I18516" s="70"/>
    </row>
    <row r="18517" spans="1:9" hidden="1" x14ac:dyDescent="0.25">
      <c r="A18517" s="224"/>
      <c r="B18517" s="56"/>
      <c r="C18517" s="56"/>
      <c r="D18517" s="57"/>
      <c r="E18517" s="66"/>
      <c r="F18517" s="59"/>
      <c r="G18517" s="63"/>
      <c r="H18517" s="64"/>
      <c r="I18517" s="70"/>
    </row>
    <row r="18518" spans="1:9" hidden="1" x14ac:dyDescent="0.25">
      <c r="A18518" s="224"/>
      <c r="B18518" s="68"/>
      <c r="C18518" s="74"/>
      <c r="D18518" s="57"/>
      <c r="E18518" s="66"/>
      <c r="F18518" s="67"/>
      <c r="G18518" s="63"/>
      <c r="H18518" s="64"/>
      <c r="I18518" s="70"/>
    </row>
    <row r="18519" spans="1:9" hidden="1" x14ac:dyDescent="0.25">
      <c r="A18519" s="224"/>
      <c r="B18519" s="56"/>
      <c r="C18519" s="111"/>
      <c r="D18519" s="57"/>
      <c r="E18519" s="86"/>
      <c r="F18519" s="62"/>
      <c r="G18519" s="63"/>
      <c r="H18519" s="64"/>
      <c r="I18519" s="70"/>
    </row>
    <row r="18520" spans="1:9" hidden="1" x14ac:dyDescent="0.25">
      <c r="A18520" s="224"/>
      <c r="B18520" s="56"/>
      <c r="C18520" s="111"/>
      <c r="D18520" s="57"/>
      <c r="E18520" s="86"/>
      <c r="F18520" s="76"/>
      <c r="G18520" s="203"/>
      <c r="H18520" s="64"/>
      <c r="I18520" s="70"/>
    </row>
    <row r="18521" spans="1:9" hidden="1" x14ac:dyDescent="0.25">
      <c r="A18521" s="224"/>
      <c r="B18521" s="95"/>
      <c r="C18521" s="74"/>
      <c r="D18521" s="83"/>
      <c r="E18521" s="72"/>
      <c r="F18521" s="62"/>
      <c r="G18521" s="63"/>
      <c r="H18521" s="64"/>
      <c r="I18521" s="70"/>
    </row>
    <row r="18522" spans="1:9" hidden="1" x14ac:dyDescent="0.25">
      <c r="A18522" s="224"/>
      <c r="B18522" s="56"/>
      <c r="C18522" s="56"/>
      <c r="D18522" s="83"/>
      <c r="E18522" s="72"/>
      <c r="F18522" s="62"/>
      <c r="G18522" s="63"/>
      <c r="H18522" s="64"/>
      <c r="I18522" s="70"/>
    </row>
    <row r="18523" spans="1:9" hidden="1" x14ac:dyDescent="0.25">
      <c r="A18523" s="224"/>
      <c r="B18523" s="56"/>
      <c r="C18523" s="56"/>
      <c r="D18523" s="57"/>
      <c r="E18523" s="86"/>
      <c r="F18523" s="62"/>
      <c r="G18523" s="203"/>
      <c r="H18523" s="64"/>
      <c r="I18523" s="70"/>
    </row>
    <row r="18524" spans="1:9" hidden="1" x14ac:dyDescent="0.25">
      <c r="A18524" s="224"/>
      <c r="B18524" s="60"/>
      <c r="C18524" s="123"/>
      <c r="D18524" s="57"/>
      <c r="E18524" s="86"/>
      <c r="F18524" s="62"/>
      <c r="G18524" s="63"/>
      <c r="H18524" s="64"/>
      <c r="I18524" s="70"/>
    </row>
    <row r="18525" spans="1:9" hidden="1" x14ac:dyDescent="0.25">
      <c r="A18525" s="224"/>
      <c r="B18525" s="95"/>
      <c r="C18525" s="71"/>
      <c r="D18525" s="57"/>
      <c r="E18525" s="275"/>
      <c r="F18525" s="76"/>
      <c r="G18525" s="63"/>
      <c r="H18525" s="64"/>
      <c r="I18525" s="70"/>
    </row>
    <row r="18526" spans="1:9" hidden="1" x14ac:dyDescent="0.25">
      <c r="A18526" s="224"/>
      <c r="B18526" s="56"/>
      <c r="C18526" s="56"/>
      <c r="D18526" s="57"/>
      <c r="E18526" s="66"/>
      <c r="F18526" s="62"/>
      <c r="G18526" s="63"/>
      <c r="H18526" s="64"/>
      <c r="I18526" s="70"/>
    </row>
    <row r="18527" spans="1:9" hidden="1" x14ac:dyDescent="0.25">
      <c r="A18527" s="224"/>
      <c r="B18527" s="95"/>
      <c r="C18527" s="74"/>
      <c r="D18527" s="57"/>
      <c r="E18527" s="66"/>
      <c r="F18527" s="76"/>
      <c r="G18527" s="63"/>
      <c r="H18527" s="64"/>
      <c r="I18527" s="70"/>
    </row>
    <row r="18528" spans="1:9" hidden="1" x14ac:dyDescent="0.25">
      <c r="A18528" s="224"/>
      <c r="B18528" s="56"/>
      <c r="C18528" s="56"/>
      <c r="D18528" s="83"/>
      <c r="E18528" s="72"/>
      <c r="F18528" s="62"/>
      <c r="G18528" s="63"/>
      <c r="H18528" s="64"/>
      <c r="I18528" s="70"/>
    </row>
    <row r="18529" spans="1:9" hidden="1" x14ac:dyDescent="0.25">
      <c r="A18529" s="224"/>
      <c r="B18529" s="56"/>
      <c r="C18529" s="55"/>
      <c r="D18529" s="83"/>
      <c r="E18529" s="145"/>
      <c r="F18529" s="63"/>
      <c r="G18529" s="63"/>
      <c r="H18529" s="64"/>
      <c r="I18529" s="264"/>
    </row>
    <row r="18530" spans="1:9" hidden="1" x14ac:dyDescent="0.25">
      <c r="A18530" s="224"/>
      <c r="B18530" s="60"/>
      <c r="C18530" s="123"/>
      <c r="D18530" s="57"/>
      <c r="E18530" s="66"/>
      <c r="F18530" s="62"/>
      <c r="G18530" s="63"/>
      <c r="H18530" s="64"/>
      <c r="I18530" s="264"/>
    </row>
    <row r="18531" spans="1:9" hidden="1" x14ac:dyDescent="0.25">
      <c r="A18531" s="224"/>
      <c r="B18531" s="56"/>
      <c r="C18531" s="178"/>
      <c r="D18531" s="57"/>
      <c r="E18531" s="66"/>
      <c r="F18531" s="203"/>
      <c r="G18531" s="63"/>
      <c r="H18531" s="64"/>
      <c r="I18531" s="264"/>
    </row>
    <row r="18532" spans="1:9" hidden="1" x14ac:dyDescent="0.25">
      <c r="A18532" s="224"/>
      <c r="B18532" s="56"/>
      <c r="C18532" s="56"/>
      <c r="D18532" s="105"/>
      <c r="E18532" s="66"/>
      <c r="F18532" s="203"/>
      <c r="G18532" s="100"/>
      <c r="H18532" s="64"/>
      <c r="I18532" s="264"/>
    </row>
    <row r="18533" spans="1:9" hidden="1" x14ac:dyDescent="0.25">
      <c r="A18533" s="224"/>
      <c r="B18533" s="60"/>
      <c r="C18533" s="151"/>
      <c r="D18533" s="57"/>
      <c r="E18533" s="86"/>
      <c r="F18533" s="62"/>
      <c r="G18533" s="203"/>
      <c r="H18533" s="64"/>
      <c r="I18533" s="264"/>
    </row>
    <row r="18534" spans="1:9" hidden="1" x14ac:dyDescent="0.25">
      <c r="A18534" s="224"/>
      <c r="B18534" s="56"/>
      <c r="C18534" s="56"/>
      <c r="D18534" s="57"/>
      <c r="E18534" s="66"/>
      <c r="F18534" s="59"/>
      <c r="G18534" s="203"/>
      <c r="H18534" s="64"/>
      <c r="I18534" s="264"/>
    </row>
    <row r="18535" spans="1:9" hidden="1" x14ac:dyDescent="0.25">
      <c r="A18535" s="224"/>
      <c r="B18535" s="71"/>
      <c r="C18535" s="71"/>
      <c r="D18535" s="57"/>
      <c r="E18535" s="145"/>
      <c r="F18535" s="62"/>
      <c r="G18535" s="203"/>
      <c r="H18535" s="64"/>
      <c r="I18535" s="264"/>
    </row>
    <row r="18536" spans="1:9" hidden="1" x14ac:dyDescent="0.25">
      <c r="A18536" s="224"/>
      <c r="B18536" s="74"/>
      <c r="C18536" s="71"/>
      <c r="D18536" s="56"/>
      <c r="E18536" s="145"/>
      <c r="F18536" s="58"/>
      <c r="G18536" s="203"/>
      <c r="H18536" s="64"/>
      <c r="I18536" s="264"/>
    </row>
    <row r="18537" spans="1:9" hidden="1" x14ac:dyDescent="0.25">
      <c r="A18537" s="224"/>
      <c r="B18537" s="56"/>
      <c r="C18537" s="55"/>
      <c r="D18537" s="83"/>
      <c r="E18537" s="145"/>
      <c r="F18537" s="63"/>
      <c r="G18537" s="203"/>
      <c r="H18537" s="64"/>
      <c r="I18537" s="264"/>
    </row>
    <row r="18538" spans="1:9" hidden="1" x14ac:dyDescent="0.25">
      <c r="A18538" s="224"/>
      <c r="B18538" s="60"/>
      <c r="C18538" s="71"/>
      <c r="D18538" s="57"/>
      <c r="E18538" s="66"/>
      <c r="F18538" s="63"/>
      <c r="G18538" s="63"/>
      <c r="H18538" s="64"/>
      <c r="I18538" s="264"/>
    </row>
    <row r="18539" spans="1:9" hidden="1" x14ac:dyDescent="0.25">
      <c r="A18539" s="224"/>
      <c r="B18539" s="95"/>
      <c r="C18539" s="74"/>
      <c r="D18539" s="57"/>
      <c r="E18539" s="66"/>
      <c r="F18539" s="76"/>
      <c r="G18539" s="63"/>
      <c r="H18539" s="64"/>
      <c r="I18539" s="264"/>
    </row>
    <row r="18540" spans="1:9" hidden="1" x14ac:dyDescent="0.25">
      <c r="A18540" s="224"/>
      <c r="B18540" s="56"/>
      <c r="C18540" s="71"/>
      <c r="D18540" s="56"/>
      <c r="E18540" s="72"/>
      <c r="F18540" s="58"/>
      <c r="G18540" s="63"/>
      <c r="H18540" s="64"/>
      <c r="I18540" s="264"/>
    </row>
    <row r="18541" spans="1:9" hidden="1" x14ac:dyDescent="0.25">
      <c r="A18541" s="224"/>
      <c r="B18541" s="55"/>
      <c r="C18541" s="55"/>
      <c r="D18541" s="57"/>
      <c r="E18541" s="145"/>
      <c r="F18541" s="63"/>
      <c r="G18541" s="63"/>
      <c r="H18541" s="64"/>
      <c r="I18541" s="264"/>
    </row>
    <row r="18542" spans="1:9" hidden="1" x14ac:dyDescent="0.25">
      <c r="A18542" s="224"/>
      <c r="B18542" s="56"/>
      <c r="C18542" s="71"/>
      <c r="D18542" s="56"/>
      <c r="E18542" s="72"/>
      <c r="F18542" s="58"/>
      <c r="G18542" s="63"/>
      <c r="H18542" s="64"/>
      <c r="I18542" s="264"/>
    </row>
    <row r="18543" spans="1:9" hidden="1" x14ac:dyDescent="0.25">
      <c r="A18543" s="224"/>
      <c r="B18543" s="68"/>
      <c r="C18543" s="71"/>
      <c r="D18543" s="57"/>
      <c r="E18543" s="72"/>
      <c r="F18543" s="76"/>
      <c r="G18543" s="63"/>
      <c r="H18543" s="64"/>
      <c r="I18543" s="264"/>
    </row>
    <row r="18544" spans="1:9" hidden="1" x14ac:dyDescent="0.25">
      <c r="A18544" s="224"/>
      <c r="B18544" s="68"/>
      <c r="C18544" s="71"/>
      <c r="D18544" s="57"/>
      <c r="E18544" s="72"/>
      <c r="F18544" s="62"/>
      <c r="G18544" s="63"/>
      <c r="H18544" s="64"/>
      <c r="I18544" s="264"/>
    </row>
    <row r="18545" spans="1:9" hidden="1" x14ac:dyDescent="0.25">
      <c r="A18545" s="224"/>
      <c r="B18545" s="55"/>
      <c r="C18545" s="75"/>
      <c r="D18545" s="105"/>
      <c r="E18545" s="66"/>
      <c r="F18545" s="62"/>
      <c r="G18545" s="63"/>
      <c r="H18545" s="64"/>
      <c r="I18545" s="264"/>
    </row>
    <row r="18546" spans="1:9" hidden="1" x14ac:dyDescent="0.25">
      <c r="A18546" s="224"/>
      <c r="B18546" s="56"/>
      <c r="C18546" s="56"/>
      <c r="D18546" s="57"/>
      <c r="E18546" s="66"/>
      <c r="F18546" s="76"/>
      <c r="G18546" s="203"/>
      <c r="H18546" s="64"/>
      <c r="I18546" s="264"/>
    </row>
    <row r="18547" spans="1:9" hidden="1" x14ac:dyDescent="0.25">
      <c r="A18547" s="224"/>
      <c r="B18547" s="95"/>
      <c r="C18547" s="74"/>
      <c r="D18547" s="83"/>
      <c r="E18547" s="72"/>
      <c r="F18547" s="62"/>
      <c r="G18547" s="203"/>
      <c r="H18547" s="64"/>
      <c r="I18547" s="264"/>
    </row>
    <row r="18548" spans="1:9" hidden="1" x14ac:dyDescent="0.25">
      <c r="A18548" s="224"/>
      <c r="B18548" s="71"/>
      <c r="C18548" s="71"/>
      <c r="D18548" s="57"/>
      <c r="E18548" s="86"/>
      <c r="F18548" s="62"/>
      <c r="G18548" s="63"/>
      <c r="H18548" s="64"/>
      <c r="I18548" s="264"/>
    </row>
    <row r="18549" spans="1:9" hidden="1" x14ac:dyDescent="0.25">
      <c r="A18549" s="224"/>
      <c r="B18549" s="55"/>
      <c r="C18549" s="56"/>
      <c r="D18549" s="57"/>
      <c r="E18549" s="66"/>
      <c r="F18549" s="76"/>
      <c r="G18549" s="63"/>
      <c r="H18549" s="64"/>
      <c r="I18549" s="264"/>
    </row>
    <row r="18550" spans="1:9" hidden="1" x14ac:dyDescent="0.25">
      <c r="A18550" s="224"/>
      <c r="B18550" s="55"/>
      <c r="C18550" s="56"/>
      <c r="D18550" s="57"/>
      <c r="E18550" s="66"/>
      <c r="F18550" s="59"/>
      <c r="G18550" s="203"/>
      <c r="H18550" s="64"/>
      <c r="I18550" s="264"/>
    </row>
    <row r="18551" spans="1:9" hidden="1" x14ac:dyDescent="0.25">
      <c r="A18551" s="224"/>
      <c r="B18551" s="60"/>
      <c r="C18551" s="151"/>
      <c r="D18551" s="57"/>
      <c r="E18551" s="86"/>
      <c r="F18551" s="62"/>
      <c r="G18551" s="203"/>
      <c r="H18551" s="64"/>
      <c r="I18551" s="264"/>
    </row>
    <row r="18552" spans="1:9" hidden="1" x14ac:dyDescent="0.25">
      <c r="A18552" s="224"/>
      <c r="B18552" s="56"/>
      <c r="C18552" s="56"/>
      <c r="D18552" s="57"/>
      <c r="E18552" s="66"/>
      <c r="F18552" s="59"/>
      <c r="G18552" s="63"/>
      <c r="H18552" s="64"/>
      <c r="I18552" s="264"/>
    </row>
    <row r="18553" spans="1:9" hidden="1" x14ac:dyDescent="0.25">
      <c r="A18553" s="224"/>
      <c r="B18553" s="56"/>
      <c r="C18553" s="56"/>
      <c r="D18553" s="57"/>
      <c r="E18553" s="66"/>
      <c r="F18553" s="77"/>
      <c r="G18553" s="63"/>
      <c r="H18553" s="64"/>
      <c r="I18553" s="264"/>
    </row>
    <row r="18554" spans="1:9" hidden="1" x14ac:dyDescent="0.25">
      <c r="A18554" s="224"/>
      <c r="B18554" s="95"/>
      <c r="C18554" s="71"/>
      <c r="D18554" s="57"/>
      <c r="E18554" s="275"/>
      <c r="F18554" s="76"/>
      <c r="G18554" s="63"/>
      <c r="H18554" s="64"/>
      <c r="I18554" s="264"/>
    </row>
    <row r="18555" spans="1:9" hidden="1" x14ac:dyDescent="0.25">
      <c r="A18555" s="224"/>
      <c r="B18555" s="71"/>
      <c r="C18555" s="71"/>
      <c r="D18555" s="57"/>
      <c r="E18555" s="145"/>
      <c r="F18555" s="62"/>
      <c r="G18555" s="63"/>
      <c r="H18555" s="64"/>
      <c r="I18555" s="264"/>
    </row>
    <row r="18556" spans="1:9" hidden="1" x14ac:dyDescent="0.25">
      <c r="A18556" s="224"/>
      <c r="B18556" s="74"/>
      <c r="C18556" s="71"/>
      <c r="D18556" s="56"/>
      <c r="E18556" s="145"/>
      <c r="F18556" s="58"/>
      <c r="G18556" s="100"/>
      <c r="H18556" s="64"/>
      <c r="I18556" s="264"/>
    </row>
    <row r="18557" spans="1:9" hidden="1" x14ac:dyDescent="0.25">
      <c r="A18557" s="224"/>
      <c r="B18557" s="56"/>
      <c r="C18557" s="55"/>
      <c r="D18557" s="83"/>
      <c r="E18557" s="145"/>
      <c r="F18557" s="63"/>
      <c r="G18557" s="63"/>
      <c r="H18557" s="64"/>
      <c r="I18557" s="264"/>
    </row>
    <row r="18558" spans="1:9" hidden="1" x14ac:dyDescent="0.25">
      <c r="A18558" s="224"/>
      <c r="B18558" s="95"/>
      <c r="C18558" s="56"/>
      <c r="D18558" s="57"/>
      <c r="E18558" s="86"/>
      <c r="F18558" s="63"/>
      <c r="G18558" s="63"/>
      <c r="H18558" s="64"/>
      <c r="I18558" s="70"/>
    </row>
    <row r="18559" spans="1:9" hidden="1" x14ac:dyDescent="0.25">
      <c r="A18559" s="224"/>
      <c r="B18559" s="55"/>
      <c r="C18559" s="75"/>
      <c r="D18559" s="57"/>
      <c r="E18559" s="66"/>
      <c r="F18559" s="76"/>
      <c r="G18559" s="63"/>
      <c r="H18559" s="64"/>
      <c r="I18559" s="70"/>
    </row>
    <row r="18560" spans="1:9" hidden="1" x14ac:dyDescent="0.25">
      <c r="A18560" s="224"/>
      <c r="B18560" s="56"/>
      <c r="C18560" s="56"/>
      <c r="D18560" s="57"/>
      <c r="E18560" s="66"/>
      <c r="F18560" s="62"/>
      <c r="G18560" s="63"/>
      <c r="H18560" s="64"/>
      <c r="I18560" s="70"/>
    </row>
    <row r="18561" spans="1:9" hidden="1" x14ac:dyDescent="0.25">
      <c r="A18561" s="224"/>
      <c r="B18561" s="55"/>
      <c r="C18561" s="75"/>
      <c r="D18561" s="57"/>
      <c r="E18561" s="66"/>
      <c r="F18561" s="76"/>
      <c r="G18561" s="63"/>
      <c r="H18561" s="64"/>
      <c r="I18561" s="70"/>
    </row>
    <row r="18562" spans="1:9" hidden="1" x14ac:dyDescent="0.25">
      <c r="A18562" s="224"/>
      <c r="B18562" s="56"/>
      <c r="C18562" s="56"/>
      <c r="D18562" s="83"/>
      <c r="E18562" s="72"/>
      <c r="F18562" s="62"/>
      <c r="G18562" s="63"/>
      <c r="H18562" s="64"/>
      <c r="I18562" s="70"/>
    </row>
    <row r="18563" spans="1:9" hidden="1" x14ac:dyDescent="0.25">
      <c r="A18563" s="224"/>
      <c r="B18563" s="56"/>
      <c r="C18563" s="56"/>
      <c r="D18563" s="57"/>
      <c r="E18563" s="86"/>
      <c r="F18563" s="62"/>
      <c r="G18563" s="203"/>
      <c r="H18563" s="64"/>
      <c r="I18563" s="70"/>
    </row>
    <row r="18564" spans="1:9" hidden="1" x14ac:dyDescent="0.25">
      <c r="A18564" s="224"/>
      <c r="B18564" s="56"/>
      <c r="C18564" s="56"/>
      <c r="D18564" s="83"/>
      <c r="E18564" s="72"/>
      <c r="F18564" s="62"/>
      <c r="G18564" s="63"/>
      <c r="H18564" s="64"/>
      <c r="I18564" s="70"/>
    </row>
    <row r="18565" spans="1:9" hidden="1" x14ac:dyDescent="0.25">
      <c r="A18565" s="224"/>
      <c r="B18565" s="56"/>
      <c r="C18565" s="56"/>
      <c r="D18565" s="57"/>
      <c r="E18565" s="86"/>
      <c r="F18565" s="62"/>
      <c r="G18565" s="203"/>
      <c r="H18565" s="64"/>
      <c r="I18565" s="70"/>
    </row>
    <row r="18566" spans="1:9" hidden="1" x14ac:dyDescent="0.25">
      <c r="A18566" s="224"/>
      <c r="B18566" s="60"/>
      <c r="C18566" s="123"/>
      <c r="D18566" s="57"/>
      <c r="E18566" s="86"/>
      <c r="F18566" s="62"/>
      <c r="G18566" s="63"/>
      <c r="H18566" s="64"/>
      <c r="I18566" s="70"/>
    </row>
    <row r="18567" spans="1:9" hidden="1" x14ac:dyDescent="0.25">
      <c r="A18567" s="224"/>
      <c r="B18567" s="56"/>
      <c r="C18567" s="75"/>
      <c r="D18567" s="57"/>
      <c r="E18567" s="86"/>
      <c r="F18567" s="207"/>
      <c r="G18567" s="63"/>
      <c r="H18567" s="64"/>
      <c r="I18567" s="70"/>
    </row>
    <row r="18568" spans="1:9" hidden="1" x14ac:dyDescent="0.25">
      <c r="A18568" s="224"/>
      <c r="B18568" s="60"/>
      <c r="C18568" s="71"/>
      <c r="D18568" s="57"/>
      <c r="E18568" s="66"/>
      <c r="F18568" s="63"/>
      <c r="G18568" s="63"/>
      <c r="H18568" s="64"/>
      <c r="I18568" s="70"/>
    </row>
    <row r="18569" spans="1:9" hidden="1" x14ac:dyDescent="0.25">
      <c r="A18569" s="224"/>
      <c r="B18569" s="56"/>
      <c r="C18569" s="56"/>
      <c r="D18569" s="83"/>
      <c r="E18569" s="72"/>
      <c r="F18569" s="62"/>
      <c r="G18569" s="63"/>
      <c r="H18569" s="64"/>
      <c r="I18569" s="70"/>
    </row>
    <row r="18570" spans="1:9" hidden="1" x14ac:dyDescent="0.25">
      <c r="A18570" s="224"/>
      <c r="B18570" s="56"/>
      <c r="C18570" s="72"/>
      <c r="D18570" s="57"/>
      <c r="E18570" s="66"/>
      <c r="F18570" s="76"/>
      <c r="G18570" s="63"/>
      <c r="H18570" s="64"/>
      <c r="I18570" s="70"/>
    </row>
    <row r="18571" spans="1:9" hidden="1" x14ac:dyDescent="0.25">
      <c r="A18571" s="224"/>
      <c r="B18571" s="74"/>
      <c r="C18571" s="71"/>
      <c r="D18571" s="56"/>
      <c r="E18571" s="145"/>
      <c r="F18571" s="58"/>
      <c r="G18571" s="63"/>
      <c r="H18571" s="64"/>
      <c r="I18571" s="70"/>
    </row>
    <row r="18572" spans="1:9" hidden="1" x14ac:dyDescent="0.25">
      <c r="A18572" s="224"/>
      <c r="B18572" s="56"/>
      <c r="C18572" s="55"/>
      <c r="D18572" s="83"/>
      <c r="E18572" s="145"/>
      <c r="F18572" s="63"/>
      <c r="G18572" s="63"/>
      <c r="H18572" s="64"/>
      <c r="I18572" s="549"/>
    </row>
    <row r="18573" spans="1:9" hidden="1" x14ac:dyDescent="0.25">
      <c r="A18573" s="224"/>
      <c r="B18573" s="414"/>
      <c r="C18573" s="414"/>
      <c r="D18573" s="435"/>
      <c r="E18573" s="419"/>
      <c r="F18573" s="417"/>
      <c r="G18573" s="417"/>
      <c r="H18573" s="64"/>
      <c r="I18573" s="264"/>
    </row>
    <row r="18574" spans="1:9" hidden="1" x14ac:dyDescent="0.25">
      <c r="A18574" s="224"/>
      <c r="B18574" s="55"/>
      <c r="C18574" s="71"/>
      <c r="D18574" s="57"/>
      <c r="E18574" s="66"/>
      <c r="F18574" s="76"/>
      <c r="G18574" s="63"/>
      <c r="H18574" s="418"/>
      <c r="I18574" s="264"/>
    </row>
    <row r="18575" spans="1:9" hidden="1" x14ac:dyDescent="0.25">
      <c r="A18575" s="224"/>
      <c r="B18575" s="56"/>
      <c r="C18575" s="56"/>
      <c r="D18575" s="57"/>
      <c r="E18575" s="66"/>
      <c r="F18575" s="76"/>
      <c r="G18575" s="63"/>
      <c r="H18575" s="64"/>
      <c r="I18575" s="264"/>
    </row>
    <row r="18576" spans="1:9" hidden="1" x14ac:dyDescent="0.25">
      <c r="A18576" s="224"/>
      <c r="B18576" s="71"/>
      <c r="C18576" s="71"/>
      <c r="D18576" s="57"/>
      <c r="E18576" s="145"/>
      <c r="F18576" s="62"/>
      <c r="G18576" s="203"/>
      <c r="H18576" s="64"/>
      <c r="I18576" s="264"/>
    </row>
    <row r="18577" spans="1:9" hidden="1" x14ac:dyDescent="0.25">
      <c r="A18577" s="224"/>
      <c r="B18577" s="55"/>
      <c r="C18577" s="71"/>
      <c r="D18577" s="57"/>
      <c r="E18577" s="66"/>
      <c r="F18577" s="76"/>
      <c r="G18577" s="203"/>
      <c r="H18577" s="64"/>
      <c r="I18577" s="264"/>
    </row>
    <row r="18578" spans="1:9" hidden="1" x14ac:dyDescent="0.25">
      <c r="A18578" s="224"/>
      <c r="B18578" s="56"/>
      <c r="C18578" s="56"/>
      <c r="D18578" s="57"/>
      <c r="E18578" s="66"/>
      <c r="F18578" s="76"/>
      <c r="G18578" s="203"/>
      <c r="H18578" s="64"/>
      <c r="I18578" s="264"/>
    </row>
    <row r="18579" spans="1:9" hidden="1" x14ac:dyDescent="0.25">
      <c r="A18579" s="224"/>
      <c r="B18579" s="56"/>
      <c r="C18579" s="71"/>
      <c r="D18579" s="57"/>
      <c r="E18579" s="86"/>
      <c r="F18579" s="96"/>
      <c r="G18579" s="63"/>
      <c r="H18579" s="64"/>
      <c r="I18579" s="264"/>
    </row>
    <row r="18580" spans="1:9" hidden="1" x14ac:dyDescent="0.25">
      <c r="A18580" s="224"/>
      <c r="B18580" s="56"/>
      <c r="C18580" s="71"/>
      <c r="D18580" s="57"/>
      <c r="E18580" s="86"/>
      <c r="F18580" s="96"/>
      <c r="G18580" s="63"/>
      <c r="H18580" s="64"/>
      <c r="I18580" s="264"/>
    </row>
    <row r="18581" spans="1:9" hidden="1" x14ac:dyDescent="0.25">
      <c r="A18581" s="224"/>
      <c r="B18581" s="55"/>
      <c r="C18581" s="55"/>
      <c r="D18581" s="57"/>
      <c r="E18581" s="145"/>
      <c r="F18581" s="63"/>
      <c r="G18581" s="63"/>
      <c r="H18581" s="64"/>
      <c r="I18581" s="264"/>
    </row>
    <row r="18582" spans="1:9" hidden="1" x14ac:dyDescent="0.25">
      <c r="A18582" s="224"/>
      <c r="B18582" s="56"/>
      <c r="C18582" s="55"/>
      <c r="D18582" s="83"/>
      <c r="E18582" s="145"/>
      <c r="F18582" s="63"/>
      <c r="G18582" s="63"/>
      <c r="H18582" s="64"/>
      <c r="I18582" s="264"/>
    </row>
    <row r="18583" spans="1:9" hidden="1" x14ac:dyDescent="0.25">
      <c r="A18583" s="224"/>
      <c r="B18583" s="60"/>
      <c r="C18583" s="71"/>
      <c r="D18583" s="57"/>
      <c r="E18583" s="66"/>
      <c r="F18583" s="63"/>
      <c r="G18583" s="63"/>
      <c r="H18583" s="64"/>
      <c r="I18583" s="264"/>
    </row>
    <row r="18584" spans="1:9" hidden="1" x14ac:dyDescent="0.25">
      <c r="A18584" s="224"/>
      <c r="B18584" s="55"/>
      <c r="C18584" s="71"/>
      <c r="D18584" s="57"/>
      <c r="E18584" s="66"/>
      <c r="F18584" s="62"/>
      <c r="G18584" s="63"/>
      <c r="H18584" s="64"/>
      <c r="I18584" s="264"/>
    </row>
    <row r="18585" spans="1:9" hidden="1" x14ac:dyDescent="0.25">
      <c r="A18585" s="224"/>
      <c r="B18585" s="60"/>
      <c r="C18585" s="123"/>
      <c r="D18585" s="57"/>
      <c r="E18585" s="66"/>
      <c r="F18585" s="63"/>
      <c r="G18585" s="203"/>
      <c r="H18585" s="64"/>
      <c r="I18585" s="264"/>
    </row>
    <row r="18586" spans="1:9" hidden="1" x14ac:dyDescent="0.25">
      <c r="A18586" s="224"/>
      <c r="B18586" s="56"/>
      <c r="C18586" s="71"/>
      <c r="D18586" s="57"/>
      <c r="E18586" s="86"/>
      <c r="F18586" s="96"/>
      <c r="G18586" s="203"/>
      <c r="H18586" s="64"/>
      <c r="I18586" s="264"/>
    </row>
    <row r="18587" spans="1:9" hidden="1" x14ac:dyDescent="0.25">
      <c r="A18587" s="224"/>
      <c r="B18587" s="71"/>
      <c r="C18587" s="71"/>
      <c r="D18587" s="57"/>
      <c r="E18587" s="275"/>
      <c r="F18587" s="76"/>
      <c r="G18587" s="63"/>
      <c r="H18587" s="64"/>
      <c r="I18587" s="264"/>
    </row>
    <row r="18588" spans="1:9" hidden="1" x14ac:dyDescent="0.25">
      <c r="A18588" s="224"/>
      <c r="B18588" s="55"/>
      <c r="C18588" s="56"/>
      <c r="D18588" s="57"/>
      <c r="E18588" s="66"/>
      <c r="F18588" s="76"/>
      <c r="G18588" s="63"/>
      <c r="H18588" s="64"/>
      <c r="I18588" s="264"/>
    </row>
    <row r="18589" spans="1:9" hidden="1" x14ac:dyDescent="0.25">
      <c r="A18589" s="224"/>
      <c r="B18589" s="56"/>
      <c r="C18589" s="75"/>
      <c r="D18589" s="57"/>
      <c r="E18589" s="66"/>
      <c r="F18589" s="59"/>
      <c r="G18589" s="203"/>
      <c r="H18589" s="64"/>
      <c r="I18589" s="264"/>
    </row>
    <row r="18590" spans="1:9" hidden="1" x14ac:dyDescent="0.25">
      <c r="A18590" s="224"/>
      <c r="B18590" s="71"/>
      <c r="C18590" s="71"/>
      <c r="D18590" s="57"/>
      <c r="E18590" s="86"/>
      <c r="F18590" s="62"/>
      <c r="G18590" s="203"/>
      <c r="H18590" s="64"/>
      <c r="I18590" s="264"/>
    </row>
    <row r="18591" spans="1:9" hidden="1" x14ac:dyDescent="0.25">
      <c r="A18591" s="224"/>
      <c r="B18591" s="56"/>
      <c r="C18591" s="56"/>
      <c r="D18591" s="57"/>
      <c r="E18591" s="66"/>
      <c r="F18591" s="59"/>
      <c r="G18591" s="63"/>
      <c r="H18591" s="64"/>
      <c r="I18591" s="264"/>
    </row>
    <row r="18592" spans="1:9" hidden="1" x14ac:dyDescent="0.25">
      <c r="A18592" s="224"/>
      <c r="B18592" s="56"/>
      <c r="C18592" s="56"/>
      <c r="D18592" s="57"/>
      <c r="E18592" s="66"/>
      <c r="F18592" s="77"/>
      <c r="G18592" s="63"/>
      <c r="H18592" s="64"/>
      <c r="I18592" s="264"/>
    </row>
    <row r="18593" spans="1:9" hidden="1" x14ac:dyDescent="0.25">
      <c r="A18593" s="224"/>
      <c r="B18593" s="68"/>
      <c r="C18593" s="65"/>
      <c r="D18593" s="57"/>
      <c r="E18593" s="275"/>
      <c r="F18593" s="76"/>
      <c r="G18593" s="63"/>
      <c r="H18593" s="64"/>
      <c r="I18593" s="264"/>
    </row>
    <row r="18594" spans="1:9" hidden="1" x14ac:dyDescent="0.25">
      <c r="A18594" s="224"/>
      <c r="B18594" s="68"/>
      <c r="C18594" s="65"/>
      <c r="D18594" s="57"/>
      <c r="E18594" s="145"/>
      <c r="F18594" s="62"/>
      <c r="G18594" s="63"/>
      <c r="H18594" s="64"/>
      <c r="I18594" s="264"/>
    </row>
    <row r="18595" spans="1:9" hidden="1" x14ac:dyDescent="0.25">
      <c r="A18595" s="224"/>
      <c r="B18595" s="68"/>
      <c r="C18595" s="65"/>
      <c r="D18595" s="56"/>
      <c r="E18595" s="145"/>
      <c r="F18595" s="62"/>
      <c r="G18595" s="100"/>
      <c r="H18595" s="64"/>
      <c r="I18595" s="264"/>
    </row>
    <row r="18596" spans="1:9" hidden="1" x14ac:dyDescent="0.25">
      <c r="A18596" s="224"/>
      <c r="B18596" s="68"/>
      <c r="C18596" s="65"/>
      <c r="D18596" s="83"/>
      <c r="E18596" s="145"/>
      <c r="F18596" s="62"/>
      <c r="G18596" s="63"/>
      <c r="H18596" s="64"/>
      <c r="I18596" s="264"/>
    </row>
    <row r="18597" spans="1:9" hidden="1" x14ac:dyDescent="0.25">
      <c r="A18597" s="224"/>
      <c r="B18597" s="68"/>
      <c r="C18597" s="65"/>
      <c r="D18597" s="57"/>
      <c r="E18597" s="86"/>
      <c r="F18597" s="62"/>
      <c r="G18597" s="63"/>
      <c r="H18597" s="64"/>
      <c r="I18597" s="264"/>
    </row>
    <row r="18598" spans="1:9" hidden="1" x14ac:dyDescent="0.25">
      <c r="A18598" s="224"/>
      <c r="B18598" s="56"/>
      <c r="C18598" s="56"/>
      <c r="D18598" s="56"/>
      <c r="E18598" s="56"/>
      <c r="F18598" s="62"/>
      <c r="G18598" s="63"/>
      <c r="H18598" s="64"/>
      <c r="I18598" s="264"/>
    </row>
    <row r="18599" spans="1:9" hidden="1" x14ac:dyDescent="0.25">
      <c r="A18599" s="224"/>
      <c r="B18599" s="56"/>
      <c r="C18599" s="56"/>
      <c r="D18599" s="56"/>
      <c r="E18599" s="56"/>
      <c r="F18599" s="58"/>
      <c r="G18599" s="63"/>
      <c r="H18599" s="64"/>
      <c r="I18599" s="264"/>
    </row>
    <row r="18600" spans="1:9" hidden="1" x14ac:dyDescent="0.25">
      <c r="A18600" s="224"/>
      <c r="B18600" s="56"/>
      <c r="C18600" s="56"/>
      <c r="D18600" s="56"/>
      <c r="E18600" s="56"/>
      <c r="F18600" s="58"/>
      <c r="G18600" s="63"/>
      <c r="H18600" s="64"/>
      <c r="I18600" s="264"/>
    </row>
    <row r="18601" spans="1:9" hidden="1" x14ac:dyDescent="0.25">
      <c r="A18601" s="224"/>
      <c r="B18601" s="56"/>
      <c r="C18601" s="75"/>
      <c r="D18601" s="57"/>
      <c r="E18601" s="86"/>
      <c r="F18601" s="207"/>
      <c r="G18601" s="63"/>
      <c r="H18601" s="106"/>
      <c r="I18601" s="264"/>
    </row>
    <row r="18602" spans="1:9" hidden="1" x14ac:dyDescent="0.25">
      <c r="A18602" s="224"/>
      <c r="B18602" s="56"/>
      <c r="C18602" s="56"/>
      <c r="D18602" s="56"/>
      <c r="E18602" s="56"/>
      <c r="F18602" s="58"/>
      <c r="G18602" s="63"/>
      <c r="H18602" s="106"/>
      <c r="I18602" s="56"/>
    </row>
    <row r="18603" spans="1:9" hidden="1" x14ac:dyDescent="0.25">
      <c r="A18603" s="224"/>
      <c r="B18603" s="56"/>
      <c r="C18603" s="56"/>
      <c r="D18603" s="57"/>
      <c r="E18603" s="66"/>
      <c r="F18603" s="67"/>
      <c r="G18603" s="63"/>
      <c r="H18603" s="106"/>
      <c r="I18603" s="56"/>
    </row>
    <row r="18604" spans="1:9" hidden="1" x14ac:dyDescent="0.25">
      <c r="A18604" s="224"/>
      <c r="B18604" s="56"/>
      <c r="C18604" s="56"/>
      <c r="D18604" s="56"/>
      <c r="E18604" s="56"/>
      <c r="F18604" s="56"/>
      <c r="G18604" s="63"/>
      <c r="H18604" s="106"/>
      <c r="I18604" s="56"/>
    </row>
    <row r="18605" spans="1:9" hidden="1" x14ac:dyDescent="0.25">
      <c r="A18605" s="224"/>
      <c r="B18605" s="56"/>
      <c r="C18605" s="56"/>
      <c r="D18605" s="56"/>
      <c r="E18605" s="56"/>
      <c r="F18605" s="56"/>
      <c r="G18605" s="63"/>
      <c r="H18605" s="106"/>
      <c r="I18605" s="56"/>
    </row>
    <row r="18606" spans="1:9" hidden="1" x14ac:dyDescent="0.25">
      <c r="A18606" s="224"/>
      <c r="B18606" s="56"/>
      <c r="C18606" s="56"/>
      <c r="D18606" s="83"/>
      <c r="E18606" s="72"/>
      <c r="F18606" s="62"/>
      <c r="G18606" s="63"/>
      <c r="H18606" s="106"/>
      <c r="I18606" s="56"/>
    </row>
    <row r="18607" spans="1:9" hidden="1" x14ac:dyDescent="0.25">
      <c r="A18607" s="224"/>
      <c r="B18607" s="56"/>
      <c r="C18607" s="55"/>
      <c r="D18607" s="83"/>
      <c r="E18607" s="145"/>
      <c r="F18607" s="63"/>
      <c r="G18607" s="63"/>
      <c r="H18607" s="106"/>
      <c r="I18607" s="56"/>
    </row>
    <row r="18608" spans="1:9" hidden="1" x14ac:dyDescent="0.25">
      <c r="A18608" s="224"/>
      <c r="B18608" s="95"/>
      <c r="C18608" s="56"/>
      <c r="D18608" s="57"/>
      <c r="E18608" s="86"/>
      <c r="F18608" s="63"/>
      <c r="G18608" s="63"/>
      <c r="H18608" s="106"/>
      <c r="I18608" s="56"/>
    </row>
    <row r="18609" spans="1:9" hidden="1" x14ac:dyDescent="0.25">
      <c r="A18609" s="224"/>
      <c r="B18609" s="56"/>
      <c r="C18609" s="56"/>
      <c r="D18609" s="56"/>
      <c r="E18609" s="56"/>
      <c r="F18609" s="56"/>
      <c r="G18609" s="63"/>
      <c r="H18609" s="106"/>
      <c r="I18609" s="56"/>
    </row>
    <row r="18610" spans="1:9" hidden="1" x14ac:dyDescent="0.25">
      <c r="A18610" s="224"/>
      <c r="B18610" s="56"/>
      <c r="C18610" s="75"/>
      <c r="D18610" s="56"/>
      <c r="E18610" s="56"/>
      <c r="F18610" s="56"/>
      <c r="G18610" s="63"/>
      <c r="H18610" s="106"/>
      <c r="I18610" s="56"/>
    </row>
    <row r="18611" spans="1:9" hidden="1" x14ac:dyDescent="0.25">
      <c r="A18611" s="224"/>
      <c r="B18611" s="56"/>
      <c r="C18611" s="71"/>
      <c r="D18611" s="56"/>
      <c r="E18611" s="72"/>
      <c r="F18611" s="58"/>
      <c r="G18611" s="63"/>
      <c r="H18611" s="106"/>
      <c r="I18611" s="56"/>
    </row>
    <row r="18612" spans="1:9" hidden="1" x14ac:dyDescent="0.25">
      <c r="A18612" s="224"/>
      <c r="B18612" s="68"/>
      <c r="C18612" s="71"/>
      <c r="D18612" s="57"/>
      <c r="E18612" s="72"/>
      <c r="F18612" s="76"/>
      <c r="G18612" s="63"/>
      <c r="H18612" s="106"/>
      <c r="I18612" s="56"/>
    </row>
    <row r="18613" spans="1:9" hidden="1" x14ac:dyDescent="0.25">
      <c r="A18613" s="224"/>
      <c r="B18613" s="60"/>
      <c r="C18613" s="151"/>
      <c r="D18613" s="57"/>
      <c r="E18613" s="86"/>
      <c r="F18613" s="62"/>
      <c r="G18613" s="63"/>
      <c r="H18613" s="106"/>
      <c r="I18613" s="56"/>
    </row>
    <row r="18614" spans="1:9" hidden="1" x14ac:dyDescent="0.25">
      <c r="A18614" s="224"/>
      <c r="B18614" s="68"/>
      <c r="C18614" s="75"/>
      <c r="D18614" s="57"/>
      <c r="E18614" s="66"/>
      <c r="F18614" s="62"/>
      <c r="G18614" s="63"/>
      <c r="H18614" s="106"/>
      <c r="I18614" s="70"/>
    </row>
    <row r="18615" spans="1:9" hidden="1" x14ac:dyDescent="0.25">
      <c r="A18615" s="224"/>
      <c r="B18615" s="56"/>
      <c r="C18615" s="56"/>
      <c r="D18615" s="83"/>
      <c r="E18615" s="72"/>
      <c r="F18615" s="62"/>
      <c r="G18615" s="63"/>
      <c r="H18615" s="106"/>
      <c r="I18615" s="70"/>
    </row>
    <row r="18616" spans="1:9" hidden="1" x14ac:dyDescent="0.25">
      <c r="A18616" s="224"/>
      <c r="B18616" s="56"/>
      <c r="C18616" s="71"/>
      <c r="D18616" s="57"/>
      <c r="E18616" s="86"/>
      <c r="F18616" s="96"/>
      <c r="G18616" s="63"/>
      <c r="H18616" s="64"/>
      <c r="I18616" s="70"/>
    </row>
    <row r="18617" spans="1:9" hidden="1" x14ac:dyDescent="0.25">
      <c r="A18617" s="224"/>
      <c r="B18617" s="56"/>
      <c r="C18617" s="55"/>
      <c r="D18617" s="83"/>
      <c r="E18617" s="145"/>
      <c r="F18617" s="63"/>
      <c r="G18617" s="63"/>
      <c r="H18617" s="64"/>
      <c r="I18617" s="70"/>
    </row>
    <row r="18618" spans="1:9" hidden="1" x14ac:dyDescent="0.25">
      <c r="A18618" s="224"/>
      <c r="B18618" s="56"/>
      <c r="C18618" s="55"/>
      <c r="D18618" s="83"/>
      <c r="E18618" s="145"/>
      <c r="F18618" s="63"/>
      <c r="G18618" s="63"/>
      <c r="H18618" s="64"/>
      <c r="I18618" s="70"/>
    </row>
    <row r="18619" spans="1:9" hidden="1" x14ac:dyDescent="0.25">
      <c r="A18619" s="224"/>
      <c r="B18619" s="55"/>
      <c r="C18619" s="75"/>
      <c r="D18619" s="57"/>
      <c r="E18619" s="66"/>
      <c r="F18619" s="76"/>
      <c r="G18619" s="63"/>
      <c r="H18619" s="64"/>
      <c r="I18619" s="70"/>
    </row>
    <row r="18620" spans="1:9" hidden="1" x14ac:dyDescent="0.25">
      <c r="A18620" s="224"/>
      <c r="B18620" s="55"/>
      <c r="C18620" s="71"/>
      <c r="D18620" s="57"/>
      <c r="E18620" s="66"/>
      <c r="F18620" s="76"/>
      <c r="G18620" s="63"/>
      <c r="H18620" s="64"/>
      <c r="I18620" s="70"/>
    </row>
    <row r="18621" spans="1:9" hidden="1" x14ac:dyDescent="0.25">
      <c r="A18621" s="224"/>
      <c r="B18621" s="56"/>
      <c r="C18621" s="126"/>
      <c r="D18621" s="57"/>
      <c r="E18621" s="86"/>
      <c r="F18621" s="62"/>
      <c r="G18621" s="203"/>
      <c r="H18621" s="64"/>
      <c r="I18621" s="70"/>
    </row>
    <row r="18622" spans="1:9" hidden="1" x14ac:dyDescent="0.25">
      <c r="A18622" s="224"/>
      <c r="B18622" s="56"/>
      <c r="C18622" s="56"/>
      <c r="D18622" s="83"/>
      <c r="E18622" s="72"/>
      <c r="F18622" s="62"/>
      <c r="G18622" s="63"/>
      <c r="H18622" s="64"/>
      <c r="I18622" s="70"/>
    </row>
    <row r="18623" spans="1:9" hidden="1" x14ac:dyDescent="0.25">
      <c r="A18623" s="224"/>
      <c r="B18623" s="68"/>
      <c r="C18623" s="75"/>
      <c r="D18623" s="57"/>
      <c r="E18623" s="66"/>
      <c r="F18623" s="62"/>
      <c r="G18623" s="203"/>
      <c r="H18623" s="64"/>
      <c r="I18623" s="70"/>
    </row>
    <row r="18624" spans="1:9" hidden="1" x14ac:dyDescent="0.25">
      <c r="A18624" s="224"/>
      <c r="B18624" s="95"/>
      <c r="C18624" s="71"/>
      <c r="D18624" s="57"/>
      <c r="E18624" s="275"/>
      <c r="F18624" s="76"/>
      <c r="G18624" s="63"/>
      <c r="H18624" s="64"/>
      <c r="I18624" s="70"/>
    </row>
    <row r="18625" spans="1:9" hidden="1" x14ac:dyDescent="0.25">
      <c r="A18625" s="224"/>
      <c r="B18625" s="56"/>
      <c r="C18625" s="75"/>
      <c r="D18625" s="57"/>
      <c r="E18625" s="86"/>
      <c r="F18625" s="207"/>
      <c r="G18625" s="63"/>
      <c r="H18625" s="64"/>
      <c r="I18625" s="70"/>
    </row>
    <row r="18626" spans="1:9" hidden="1" x14ac:dyDescent="0.25">
      <c r="A18626" s="224"/>
      <c r="B18626" s="68"/>
      <c r="C18626" s="75"/>
      <c r="D18626" s="57"/>
      <c r="E18626" s="66"/>
      <c r="F18626" s="62"/>
      <c r="G18626" s="63"/>
      <c r="H18626" s="64"/>
      <c r="I18626" s="70"/>
    </row>
    <row r="18627" spans="1:9" hidden="1" x14ac:dyDescent="0.25">
      <c r="A18627" s="224"/>
      <c r="B18627" s="55"/>
      <c r="C18627" s="56"/>
      <c r="D18627" s="57"/>
      <c r="E18627" s="86"/>
      <c r="F18627" s="62"/>
      <c r="G18627" s="63"/>
      <c r="H18627" s="64"/>
      <c r="I18627" s="264"/>
    </row>
    <row r="18628" spans="1:9" hidden="1" x14ac:dyDescent="0.25">
      <c r="A18628" s="224"/>
      <c r="B18628" s="56"/>
      <c r="C18628" s="56"/>
      <c r="D18628" s="57"/>
      <c r="E18628" s="66"/>
      <c r="F18628" s="62"/>
      <c r="G18628" s="63"/>
      <c r="H18628" s="64"/>
      <c r="I18628" s="264"/>
    </row>
    <row r="18629" spans="1:9" hidden="1" x14ac:dyDescent="0.25">
      <c r="A18629" s="224"/>
      <c r="B18629" s="56"/>
      <c r="C18629" s="71"/>
      <c r="D18629" s="56"/>
      <c r="E18629" s="72"/>
      <c r="F18629" s="58"/>
      <c r="G18629" s="63"/>
      <c r="H18629" s="64"/>
      <c r="I18629" s="264"/>
    </row>
    <row r="18630" spans="1:9" hidden="1" x14ac:dyDescent="0.25">
      <c r="A18630" s="224"/>
      <c r="B18630" s="55"/>
      <c r="C18630" s="71"/>
      <c r="D18630" s="57"/>
      <c r="E18630" s="86"/>
      <c r="F18630" s="62"/>
      <c r="G18630" s="100"/>
      <c r="H18630" s="64"/>
      <c r="I18630" s="264"/>
    </row>
    <row r="18631" spans="1:9" hidden="1" x14ac:dyDescent="0.25">
      <c r="A18631" s="224"/>
      <c r="B18631" s="74"/>
      <c r="C18631" s="71"/>
      <c r="D18631" s="57"/>
      <c r="E18631" s="86"/>
      <c r="F18631" s="62"/>
      <c r="G18631" s="100"/>
      <c r="H18631" s="64"/>
      <c r="I18631" s="264"/>
    </row>
    <row r="18632" spans="1:9" hidden="1" x14ac:dyDescent="0.25">
      <c r="A18632" s="224"/>
      <c r="B18632" s="55"/>
      <c r="C18632" s="55"/>
      <c r="D18632" s="57"/>
      <c r="E18632" s="145"/>
      <c r="F18632" s="63"/>
      <c r="G18632" s="63"/>
      <c r="H18632" s="64"/>
      <c r="I18632" s="264"/>
    </row>
    <row r="18633" spans="1:9" hidden="1" x14ac:dyDescent="0.25">
      <c r="A18633" s="224"/>
      <c r="B18633" s="68"/>
      <c r="C18633" s="71"/>
      <c r="D18633" s="57"/>
      <c r="E18633" s="72"/>
      <c r="F18633" s="76"/>
      <c r="G18633" s="63"/>
      <c r="H18633" s="64"/>
      <c r="I18633" s="264"/>
    </row>
    <row r="18634" spans="1:9" hidden="1" x14ac:dyDescent="0.25">
      <c r="A18634" s="224"/>
      <c r="B18634" s="68"/>
      <c r="C18634" s="71"/>
      <c r="D18634" s="57"/>
      <c r="E18634" s="72"/>
      <c r="F18634" s="62"/>
      <c r="G18634" s="63"/>
      <c r="H18634" s="64"/>
      <c r="I18634" s="264"/>
    </row>
    <row r="18635" spans="1:9" hidden="1" x14ac:dyDescent="0.25">
      <c r="A18635" s="224"/>
      <c r="B18635" s="56"/>
      <c r="C18635" s="71"/>
      <c r="D18635" s="57"/>
      <c r="E18635" s="66"/>
      <c r="F18635" s="76"/>
      <c r="G18635" s="63"/>
      <c r="H18635" s="64"/>
      <c r="I18635" s="264"/>
    </row>
    <row r="18636" spans="1:9" hidden="1" x14ac:dyDescent="0.25">
      <c r="A18636" s="224"/>
      <c r="B18636" s="56"/>
      <c r="C18636" s="71"/>
      <c r="D18636" s="57"/>
      <c r="E18636" s="66"/>
      <c r="F18636" s="76"/>
      <c r="G18636" s="63"/>
      <c r="H18636" s="64"/>
      <c r="I18636" s="264"/>
    </row>
    <row r="18637" spans="1:9" hidden="1" x14ac:dyDescent="0.25">
      <c r="A18637" s="224"/>
      <c r="B18637" s="71"/>
      <c r="C18637" s="71"/>
      <c r="D18637" s="57"/>
      <c r="E18637" s="145"/>
      <c r="F18637" s="62"/>
      <c r="G18637" s="203"/>
      <c r="H18637" s="64"/>
      <c r="I18637" s="264"/>
    </row>
    <row r="18638" spans="1:9" hidden="1" x14ac:dyDescent="0.25">
      <c r="A18638" s="224"/>
      <c r="B18638" s="74"/>
      <c r="C18638" s="71"/>
      <c r="D18638" s="56"/>
      <c r="E18638" s="145"/>
      <c r="F18638" s="58"/>
      <c r="G18638" s="63"/>
      <c r="H18638" s="64"/>
      <c r="I18638" s="264"/>
    </row>
    <row r="18639" spans="1:9" hidden="1" x14ac:dyDescent="0.25">
      <c r="A18639" s="224"/>
      <c r="B18639" s="56"/>
      <c r="C18639" s="71"/>
      <c r="D18639" s="83"/>
      <c r="E18639" s="145"/>
      <c r="F18639" s="63"/>
      <c r="G18639" s="63"/>
      <c r="H18639" s="64"/>
      <c r="I18639" s="264"/>
    </row>
    <row r="18640" spans="1:9" hidden="1" x14ac:dyDescent="0.25">
      <c r="A18640" s="224"/>
      <c r="B18640" s="95"/>
      <c r="C18640" s="71"/>
      <c r="D18640" s="57"/>
      <c r="E18640" s="86"/>
      <c r="F18640" s="63"/>
      <c r="G18640" s="63"/>
      <c r="H18640" s="64"/>
      <c r="I18640" s="264"/>
    </row>
    <row r="18641" spans="1:9" hidden="1" x14ac:dyDescent="0.25">
      <c r="A18641" s="224"/>
      <c r="B18641" s="56"/>
      <c r="C18641" s="55"/>
      <c r="D18641" s="83"/>
      <c r="E18641" s="145"/>
      <c r="F18641" s="63"/>
      <c r="G18641" s="63"/>
      <c r="H18641" s="64"/>
      <c r="I18641" s="264"/>
    </row>
    <row r="18642" spans="1:9" hidden="1" x14ac:dyDescent="0.25">
      <c r="A18642" s="224"/>
      <c r="B18642" s="55"/>
      <c r="C18642" s="56"/>
      <c r="D18642" s="57"/>
      <c r="E18642" s="66"/>
      <c r="F18642" s="59"/>
      <c r="G18642" s="63"/>
      <c r="H18642" s="64"/>
      <c r="I18642" s="264"/>
    </row>
    <row r="18643" spans="1:9" hidden="1" x14ac:dyDescent="0.25">
      <c r="A18643" s="224"/>
      <c r="B18643" s="60"/>
      <c r="C18643" s="71"/>
      <c r="D18643" s="57"/>
      <c r="E18643" s="66"/>
      <c r="F18643" s="63"/>
      <c r="G18643" s="63"/>
      <c r="H18643" s="64"/>
      <c r="I18643" s="264"/>
    </row>
    <row r="18644" spans="1:9" hidden="1" x14ac:dyDescent="0.25">
      <c r="A18644" s="224"/>
      <c r="B18644" s="74"/>
      <c r="C18644" s="71"/>
      <c r="D18644" s="56"/>
      <c r="E18644" s="86"/>
      <c r="F18644" s="58"/>
      <c r="G18644" s="63"/>
      <c r="H18644" s="64"/>
      <c r="I18644" s="264"/>
    </row>
    <row r="18645" spans="1:9" hidden="1" x14ac:dyDescent="0.25">
      <c r="A18645" s="224"/>
      <c r="B18645" s="55"/>
      <c r="C18645" s="75"/>
      <c r="D18645" s="57"/>
      <c r="E18645" s="66"/>
      <c r="F18645" s="76"/>
      <c r="G18645" s="63"/>
      <c r="H18645" s="64"/>
      <c r="I18645" s="264"/>
    </row>
    <row r="18646" spans="1:9" hidden="1" x14ac:dyDescent="0.25">
      <c r="A18646" s="224"/>
      <c r="B18646" s="56"/>
      <c r="C18646" s="56"/>
      <c r="D18646" s="56"/>
      <c r="E18646" s="56"/>
      <c r="F18646" s="62"/>
      <c r="G18646" s="63"/>
      <c r="H18646" s="64"/>
      <c r="I18646" s="264"/>
    </row>
    <row r="18647" spans="1:9" hidden="1" x14ac:dyDescent="0.25">
      <c r="A18647" s="224"/>
      <c r="B18647" s="56"/>
      <c r="C18647" s="56"/>
      <c r="D18647" s="105"/>
      <c r="E18647" s="66"/>
      <c r="F18647" s="203"/>
      <c r="G18647" s="63"/>
      <c r="H18647" s="64"/>
      <c r="I18647" s="264"/>
    </row>
    <row r="18648" spans="1:9" hidden="1" x14ac:dyDescent="0.25">
      <c r="A18648" s="224"/>
      <c r="B18648" s="56"/>
      <c r="C18648" s="56"/>
      <c r="D18648" s="56"/>
      <c r="E18648" s="56"/>
      <c r="F18648" s="58"/>
      <c r="G18648" s="63"/>
      <c r="H18648" s="64"/>
      <c r="I18648" s="70"/>
    </row>
    <row r="18649" spans="1:9" hidden="1" x14ac:dyDescent="0.25">
      <c r="A18649" s="224"/>
      <c r="B18649" s="56"/>
      <c r="C18649" s="56"/>
      <c r="D18649" s="83"/>
      <c r="E18649" s="72"/>
      <c r="F18649" s="62"/>
      <c r="G18649" s="63"/>
      <c r="H18649" s="106"/>
      <c r="I18649" s="70"/>
    </row>
    <row r="18650" spans="1:9" hidden="1" x14ac:dyDescent="0.25">
      <c r="A18650" s="224"/>
      <c r="B18650" s="56"/>
      <c r="C18650" s="56"/>
      <c r="D18650" s="57"/>
      <c r="E18650" s="86"/>
      <c r="F18650" s="96"/>
      <c r="G18650" s="63"/>
      <c r="H18650" s="64"/>
      <c r="I18650" s="70"/>
    </row>
    <row r="18651" spans="1:9" hidden="1" x14ac:dyDescent="0.25">
      <c r="A18651" s="224"/>
      <c r="B18651" s="55"/>
      <c r="C18651" s="71"/>
      <c r="D18651" s="57"/>
      <c r="E18651" s="66"/>
      <c r="F18651" s="76"/>
      <c r="G18651" s="63"/>
      <c r="H18651" s="64"/>
      <c r="I18651" s="70"/>
    </row>
    <row r="18652" spans="1:9" hidden="1" x14ac:dyDescent="0.25">
      <c r="A18652" s="224"/>
      <c r="B18652" s="74"/>
      <c r="C18652" s="71"/>
      <c r="D18652" s="56"/>
      <c r="E18652" s="86"/>
      <c r="F18652" s="58"/>
      <c r="G18652" s="63"/>
      <c r="H18652" s="64"/>
      <c r="I18652" s="70"/>
    </row>
    <row r="18653" spans="1:9" hidden="1" x14ac:dyDescent="0.25">
      <c r="A18653" s="224"/>
      <c r="B18653" s="56"/>
      <c r="C18653" s="55"/>
      <c r="D18653" s="83"/>
      <c r="E18653" s="86"/>
      <c r="F18653" s="63"/>
      <c r="G18653" s="63"/>
      <c r="H18653" s="64"/>
      <c r="I18653" s="70"/>
    </row>
    <row r="18654" spans="1:9" hidden="1" x14ac:dyDescent="0.25">
      <c r="A18654" s="224"/>
      <c r="B18654" s="56"/>
      <c r="C18654" s="55"/>
      <c r="D18654" s="83"/>
      <c r="E18654" s="145"/>
      <c r="F18654" s="63"/>
      <c r="G18654" s="63"/>
      <c r="H18654" s="64"/>
      <c r="I18654" s="70"/>
    </row>
    <row r="18655" spans="1:9" hidden="1" x14ac:dyDescent="0.25">
      <c r="A18655" s="224"/>
      <c r="B18655" s="56"/>
      <c r="C18655" s="71"/>
      <c r="D18655" s="57"/>
      <c r="E18655" s="66"/>
      <c r="F18655" s="76"/>
      <c r="G18655" s="63"/>
      <c r="H18655" s="64"/>
      <c r="I18655" s="70"/>
    </row>
    <row r="18656" spans="1:9" hidden="1" x14ac:dyDescent="0.25">
      <c r="A18656" s="224"/>
      <c r="B18656" s="55"/>
      <c r="C18656" s="71"/>
      <c r="D18656" s="57"/>
      <c r="E18656" s="145"/>
      <c r="F18656" s="63"/>
      <c r="G18656" s="63"/>
      <c r="H18656" s="64"/>
      <c r="I18656" s="70"/>
    </row>
    <row r="18657" spans="1:9" hidden="1" x14ac:dyDescent="0.25">
      <c r="A18657" s="224"/>
      <c r="B18657" s="68"/>
      <c r="C18657" s="71"/>
      <c r="D18657" s="57"/>
      <c r="E18657" s="72"/>
      <c r="F18657" s="76"/>
      <c r="G18657" s="63"/>
      <c r="H18657" s="64"/>
      <c r="I18657" s="70"/>
    </row>
    <row r="18658" spans="1:9" hidden="1" x14ac:dyDescent="0.25">
      <c r="A18658" s="224"/>
      <c r="B18658" s="56"/>
      <c r="C18658" s="56"/>
      <c r="D18658" s="83"/>
      <c r="E18658" s="72"/>
      <c r="F18658" s="62"/>
      <c r="G18658" s="63"/>
      <c r="H18658" s="64"/>
      <c r="I18658" s="70"/>
    </row>
    <row r="18659" spans="1:9" hidden="1" x14ac:dyDescent="0.25">
      <c r="A18659" s="224"/>
      <c r="B18659" s="55"/>
      <c r="C18659" s="75"/>
      <c r="D18659" s="57"/>
      <c r="E18659" s="66"/>
      <c r="F18659" s="76"/>
      <c r="G18659" s="63"/>
      <c r="H18659" s="64"/>
      <c r="I18659" s="70"/>
    </row>
    <row r="18660" spans="1:9" hidden="1" x14ac:dyDescent="0.25">
      <c r="A18660" s="224"/>
      <c r="B18660" s="56"/>
      <c r="C18660" s="56"/>
      <c r="D18660" s="83"/>
      <c r="E18660" s="72"/>
      <c r="F18660" s="62"/>
      <c r="G18660" s="63"/>
      <c r="H18660" s="64"/>
      <c r="I18660" s="70"/>
    </row>
    <row r="18661" spans="1:9" hidden="1" x14ac:dyDescent="0.25">
      <c r="A18661" s="224"/>
      <c r="B18661" s="56"/>
      <c r="C18661" s="56"/>
      <c r="D18661" s="83"/>
      <c r="E18661" s="72"/>
      <c r="F18661" s="62"/>
      <c r="G18661" s="63"/>
      <c r="H18661" s="64"/>
      <c r="I18661" s="70"/>
    </row>
    <row r="18662" spans="1:9" hidden="1" x14ac:dyDescent="0.25">
      <c r="A18662" s="224"/>
      <c r="B18662" s="56"/>
      <c r="C18662" s="56"/>
      <c r="D18662" s="57"/>
      <c r="E18662" s="86"/>
      <c r="F18662" s="96"/>
      <c r="G18662" s="63"/>
      <c r="H18662" s="64"/>
      <c r="I18662" s="264"/>
    </row>
    <row r="18663" spans="1:9" hidden="1" x14ac:dyDescent="0.25">
      <c r="A18663" s="224"/>
      <c r="B18663" s="55"/>
      <c r="C18663" s="71"/>
      <c r="D18663" s="57"/>
      <c r="E18663" s="66"/>
      <c r="F18663" s="62"/>
      <c r="G18663" s="63"/>
      <c r="H18663" s="64"/>
      <c r="I18663" s="264"/>
    </row>
    <row r="18664" spans="1:9" hidden="1" x14ac:dyDescent="0.25">
      <c r="A18664" s="224"/>
      <c r="B18664" s="95"/>
      <c r="C18664" s="71"/>
      <c r="D18664" s="57"/>
      <c r="E18664" s="66"/>
      <c r="F18664" s="76"/>
      <c r="G18664" s="63"/>
      <c r="H18664" s="64"/>
      <c r="I18664" s="264"/>
    </row>
    <row r="18665" spans="1:9" hidden="1" x14ac:dyDescent="0.25">
      <c r="A18665" s="224"/>
      <c r="B18665" s="68"/>
      <c r="C18665" s="75"/>
      <c r="D18665" s="57"/>
      <c r="E18665" s="66"/>
      <c r="F18665" s="62"/>
      <c r="G18665" s="63"/>
      <c r="H18665" s="64"/>
      <c r="I18665" s="264"/>
    </row>
    <row r="18666" spans="1:9" hidden="1" x14ac:dyDescent="0.25">
      <c r="A18666" s="224"/>
      <c r="B18666" s="56"/>
      <c r="C18666" s="71"/>
      <c r="D18666" s="57"/>
      <c r="E18666" s="72"/>
      <c r="F18666" s="62"/>
      <c r="G18666" s="63"/>
      <c r="H18666" s="64"/>
      <c r="I18666" s="264"/>
    </row>
    <row r="18667" spans="1:9" hidden="1" x14ac:dyDescent="0.25">
      <c r="A18667" s="224"/>
      <c r="B18667" s="60"/>
      <c r="C18667" s="56"/>
      <c r="D18667" s="57"/>
      <c r="E18667" s="86"/>
      <c r="F18667" s="62"/>
      <c r="G18667" s="63"/>
      <c r="H18667" s="64"/>
      <c r="I18667" s="264"/>
    </row>
    <row r="18668" spans="1:9" hidden="1" x14ac:dyDescent="0.25">
      <c r="A18668" s="224"/>
      <c r="B18668" s="60"/>
      <c r="C18668" s="151"/>
      <c r="D18668" s="56"/>
      <c r="E18668" s="56"/>
      <c r="F18668" s="58"/>
      <c r="G18668" s="63"/>
      <c r="H18668" s="64"/>
      <c r="I18668" s="264"/>
    </row>
    <row r="18669" spans="1:9" hidden="1" x14ac:dyDescent="0.25">
      <c r="A18669" s="224"/>
      <c r="B18669" s="95"/>
      <c r="C18669" s="74"/>
      <c r="D18669" s="57"/>
      <c r="E18669" s="66"/>
      <c r="F18669" s="76"/>
      <c r="G18669" s="63"/>
      <c r="H18669" s="64"/>
      <c r="I18669" s="264"/>
    </row>
    <row r="18670" spans="1:9" hidden="1" x14ac:dyDescent="0.25">
      <c r="A18670" s="224"/>
      <c r="B18670" s="56"/>
      <c r="C18670" s="74"/>
      <c r="D18670" s="57"/>
      <c r="E18670" s="66"/>
      <c r="F18670" s="62"/>
      <c r="G18670" s="203"/>
      <c r="H18670" s="64"/>
      <c r="I18670" s="264"/>
    </row>
    <row r="18671" spans="1:9" hidden="1" x14ac:dyDescent="0.25">
      <c r="A18671" s="224"/>
      <c r="B18671" s="71"/>
      <c r="C18671" s="71"/>
      <c r="D18671" s="57"/>
      <c r="E18671" s="145"/>
      <c r="F18671" s="62"/>
      <c r="G18671" s="203"/>
      <c r="H18671" s="64"/>
      <c r="I18671" s="264"/>
    </row>
    <row r="18672" spans="1:9" hidden="1" x14ac:dyDescent="0.25">
      <c r="A18672" s="224"/>
      <c r="B18672" s="74"/>
      <c r="C18672" s="71"/>
      <c r="D18672" s="56"/>
      <c r="E18672" s="145"/>
      <c r="F18672" s="58"/>
      <c r="G18672" s="63"/>
      <c r="H18672" s="64"/>
      <c r="I18672" s="264"/>
    </row>
    <row r="18673" spans="1:9" hidden="1" x14ac:dyDescent="0.25">
      <c r="A18673" s="224"/>
      <c r="B18673" s="56"/>
      <c r="C18673" s="71"/>
      <c r="D18673" s="83"/>
      <c r="E18673" s="145"/>
      <c r="F18673" s="63"/>
      <c r="G18673" s="63"/>
      <c r="H18673" s="64"/>
      <c r="I18673" s="264"/>
    </row>
    <row r="18674" spans="1:9" hidden="1" x14ac:dyDescent="0.25">
      <c r="A18674" s="224"/>
      <c r="B18674" s="95"/>
      <c r="C18674" s="71"/>
      <c r="D18674" s="57"/>
      <c r="E18674" s="86"/>
      <c r="F18674" s="63"/>
      <c r="G18674" s="63"/>
      <c r="H18674" s="64"/>
      <c r="I18674" s="264"/>
    </row>
    <row r="18675" spans="1:9" hidden="1" x14ac:dyDescent="0.25">
      <c r="A18675" s="224"/>
      <c r="B18675" s="56"/>
      <c r="C18675" s="71"/>
      <c r="D18675" s="56"/>
      <c r="E18675" s="72"/>
      <c r="F18675" s="58"/>
      <c r="G18675" s="63"/>
      <c r="H18675" s="64"/>
      <c r="I18675" s="264"/>
    </row>
    <row r="18676" spans="1:9" hidden="1" x14ac:dyDescent="0.25">
      <c r="A18676" s="224"/>
      <c r="B18676" s="55"/>
      <c r="C18676" s="75"/>
      <c r="D18676" s="57"/>
      <c r="E18676" s="66"/>
      <c r="F18676" s="76"/>
      <c r="G18676" s="63"/>
      <c r="H18676" s="64"/>
      <c r="I18676" s="264"/>
    </row>
    <row r="18677" spans="1:9" hidden="1" x14ac:dyDescent="0.25">
      <c r="A18677" s="224"/>
      <c r="B18677" s="56"/>
      <c r="C18677" s="56"/>
      <c r="D18677" s="83"/>
      <c r="E18677" s="72"/>
      <c r="F18677" s="62"/>
      <c r="G18677" s="63"/>
      <c r="H18677" s="64"/>
      <c r="I18677" s="264"/>
    </row>
    <row r="18678" spans="1:9" hidden="1" x14ac:dyDescent="0.25">
      <c r="A18678" s="224"/>
      <c r="B18678" s="56"/>
      <c r="C18678" s="56"/>
      <c r="D18678" s="57"/>
      <c r="E18678" s="86"/>
      <c r="F18678" s="207"/>
      <c r="G18678" s="63"/>
      <c r="H18678" s="64"/>
      <c r="I18678" s="264"/>
    </row>
    <row r="18679" spans="1:9" hidden="1" x14ac:dyDescent="0.25">
      <c r="A18679" s="224"/>
      <c r="B18679" s="56"/>
      <c r="C18679" s="56"/>
      <c r="D18679" s="56"/>
      <c r="E18679" s="56"/>
      <c r="F18679" s="58"/>
      <c r="G18679" s="63"/>
      <c r="H18679" s="106"/>
      <c r="I18679" s="56"/>
    </row>
    <row r="18680" spans="1:9" hidden="1" x14ac:dyDescent="0.25">
      <c r="A18680" s="224"/>
      <c r="B18680" s="74"/>
      <c r="C18680" s="71"/>
      <c r="D18680" s="57"/>
      <c r="E18680" s="86"/>
      <c r="F18680" s="62"/>
      <c r="G18680" s="100"/>
      <c r="H18680" s="106"/>
      <c r="I18680" s="56"/>
    </row>
    <row r="18681" spans="1:9" hidden="1" x14ac:dyDescent="0.25">
      <c r="A18681" s="224"/>
      <c r="B18681" s="56"/>
      <c r="C18681" s="71"/>
      <c r="D18681" s="57"/>
      <c r="E18681" s="86"/>
      <c r="F18681" s="96"/>
      <c r="G18681" s="63"/>
      <c r="H18681" s="64"/>
      <c r="I18681" s="56"/>
    </row>
    <row r="18682" spans="1:9" hidden="1" x14ac:dyDescent="0.25">
      <c r="A18682" s="224"/>
      <c r="B18682" s="95"/>
      <c r="C18682" s="71"/>
      <c r="D18682" s="57"/>
      <c r="E18682" s="275"/>
      <c r="F18682" s="76"/>
      <c r="G18682" s="63"/>
      <c r="H18682" s="64"/>
      <c r="I18682" s="56"/>
    </row>
    <row r="18683" spans="1:9" hidden="1" x14ac:dyDescent="0.25">
      <c r="A18683" s="224"/>
      <c r="B18683" s="56"/>
      <c r="C18683" s="56"/>
      <c r="D18683" s="57"/>
      <c r="E18683" s="86"/>
      <c r="F18683" s="63"/>
      <c r="G18683" s="63"/>
      <c r="H18683" s="64"/>
      <c r="I18683" s="56"/>
    </row>
    <row r="18684" spans="1:9" hidden="1" x14ac:dyDescent="0.25">
      <c r="A18684" s="224"/>
      <c r="B18684" s="56"/>
      <c r="C18684" s="56"/>
      <c r="D18684" s="56"/>
      <c r="E18684" s="86"/>
      <c r="F18684" s="63"/>
      <c r="G18684" s="63"/>
      <c r="H18684" s="106"/>
      <c r="I18684" s="56"/>
    </row>
    <row r="18685" spans="1:9" hidden="1" x14ac:dyDescent="0.25">
      <c r="A18685" s="224"/>
      <c r="B18685" s="56"/>
      <c r="C18685" s="75"/>
      <c r="D18685" s="56"/>
      <c r="E18685" s="86"/>
      <c r="F18685" s="63"/>
      <c r="G18685" s="63"/>
      <c r="H18685" s="106"/>
      <c r="I18685" s="56"/>
    </row>
    <row r="18686" spans="1:9" hidden="1" x14ac:dyDescent="0.25">
      <c r="A18686" s="224"/>
      <c r="B18686" s="56"/>
      <c r="C18686" s="71"/>
      <c r="D18686" s="56"/>
      <c r="E18686" s="86"/>
      <c r="F18686" s="63"/>
      <c r="G18686" s="63"/>
      <c r="H18686" s="106"/>
      <c r="I18686" s="56"/>
    </row>
    <row r="18687" spans="1:9" hidden="1" x14ac:dyDescent="0.25">
      <c r="A18687" s="224"/>
      <c r="B18687" s="56"/>
      <c r="C18687" s="71"/>
      <c r="D18687" s="57"/>
      <c r="E18687" s="86"/>
      <c r="F18687" s="76"/>
      <c r="G18687" s="63"/>
      <c r="H18687" s="106"/>
      <c r="I18687" s="56"/>
    </row>
    <row r="18688" spans="1:9" hidden="1" x14ac:dyDescent="0.25">
      <c r="A18688" s="224"/>
      <c r="B18688" s="56"/>
      <c r="C18688" s="151"/>
      <c r="D18688" s="57"/>
      <c r="E18688" s="86"/>
      <c r="F18688" s="76"/>
      <c r="G18688" s="63"/>
      <c r="H18688" s="106"/>
      <c r="I18688" s="56"/>
    </row>
    <row r="18689" spans="1:9" hidden="1" x14ac:dyDescent="0.25">
      <c r="A18689" s="224"/>
      <c r="B18689" s="56"/>
      <c r="C18689" s="75"/>
      <c r="D18689" s="57"/>
      <c r="E18689" s="86"/>
      <c r="F18689" s="76"/>
      <c r="G18689" s="63"/>
      <c r="H18689" s="106"/>
      <c r="I18689" s="56"/>
    </row>
    <row r="18690" spans="1:9" hidden="1" x14ac:dyDescent="0.25">
      <c r="A18690" s="224"/>
      <c r="B18690" s="56"/>
      <c r="C18690" s="56"/>
      <c r="D18690" s="56"/>
      <c r="E18690" s="86"/>
      <c r="F18690" s="76"/>
      <c r="G18690" s="63"/>
      <c r="H18690" s="106"/>
      <c r="I18690" s="56"/>
    </row>
    <row r="18691" spans="1:9" hidden="1" x14ac:dyDescent="0.25">
      <c r="A18691" s="224"/>
      <c r="B18691" s="55"/>
      <c r="C18691" s="75"/>
      <c r="D18691" s="105"/>
      <c r="E18691" s="66"/>
      <c r="F18691" s="62"/>
      <c r="G18691" s="63"/>
      <c r="H18691" s="106"/>
      <c r="I18691" s="56"/>
    </row>
    <row r="18692" spans="1:9" hidden="1" x14ac:dyDescent="0.25">
      <c r="A18692" s="224"/>
      <c r="B18692" s="56"/>
      <c r="C18692" s="75"/>
      <c r="D18692" s="57"/>
      <c r="E18692" s="86"/>
      <c r="F18692" s="207"/>
      <c r="G18692" s="63"/>
      <c r="H18692" s="106"/>
      <c r="I18692" s="56"/>
    </row>
    <row r="18693" spans="1:9" hidden="1" x14ac:dyDescent="0.25">
      <c r="A18693" s="224"/>
      <c r="B18693" s="68"/>
      <c r="C18693" s="75"/>
      <c r="D18693" s="57"/>
      <c r="E18693" s="66"/>
      <c r="F18693" s="62"/>
      <c r="G18693" s="63"/>
      <c r="H18693" s="106"/>
      <c r="I18693" s="56"/>
    </row>
    <row r="18694" spans="1:9" hidden="1" x14ac:dyDescent="0.25">
      <c r="A18694" s="224"/>
      <c r="B18694" s="56"/>
      <c r="C18694" s="56"/>
      <c r="D18694" s="105"/>
      <c r="E18694" s="66"/>
      <c r="F18694" s="203"/>
      <c r="G18694" s="63"/>
      <c r="H18694" s="106"/>
      <c r="I18694" s="56"/>
    </row>
    <row r="18695" spans="1:9" hidden="1" x14ac:dyDescent="0.25">
      <c r="A18695" s="224"/>
      <c r="B18695" s="95"/>
      <c r="C18695" s="71"/>
      <c r="D18695" s="57"/>
      <c r="E18695" s="66"/>
      <c r="F18695" s="76"/>
      <c r="G18695" s="63"/>
      <c r="H18695" s="64"/>
      <c r="I18695" s="56"/>
    </row>
    <row r="18696" spans="1:9" hidden="1" x14ac:dyDescent="0.25">
      <c r="A18696" s="224"/>
      <c r="B18696" s="95"/>
      <c r="C18696" s="71"/>
      <c r="D18696" s="57"/>
      <c r="E18696" s="66"/>
      <c r="F18696" s="62"/>
      <c r="G18696" s="63"/>
      <c r="H18696" s="64"/>
      <c r="I18696" s="56"/>
    </row>
    <row r="18697" spans="1:9" hidden="1" x14ac:dyDescent="0.25">
      <c r="A18697" s="224"/>
      <c r="B18697" s="60"/>
      <c r="C18697" s="151"/>
      <c r="D18697" s="56"/>
      <c r="E18697" s="56"/>
      <c r="F18697" s="56"/>
      <c r="G18697" s="63"/>
      <c r="H18697" s="64"/>
      <c r="I18697" s="70"/>
    </row>
    <row r="18698" spans="1:9" hidden="1" x14ac:dyDescent="0.25">
      <c r="A18698" s="224"/>
      <c r="B18698" s="56"/>
      <c r="C18698" s="55"/>
      <c r="D18698" s="83"/>
      <c r="E18698" s="86"/>
      <c r="F18698" s="63"/>
      <c r="G18698" s="63"/>
      <c r="H18698" s="64"/>
      <c r="I18698" s="70"/>
    </row>
    <row r="18699" spans="1:9" hidden="1" x14ac:dyDescent="0.25">
      <c r="A18699" s="224"/>
      <c r="B18699" s="68"/>
      <c r="C18699" s="75"/>
      <c r="D18699" s="57"/>
      <c r="E18699" s="72"/>
      <c r="F18699" s="76"/>
      <c r="G18699" s="63"/>
      <c r="H18699" s="64"/>
      <c r="I18699" s="70"/>
    </row>
    <row r="18700" spans="1:9" hidden="1" x14ac:dyDescent="0.25">
      <c r="A18700" s="224"/>
      <c r="B18700" s="74"/>
      <c r="C18700" s="71"/>
      <c r="D18700" s="56"/>
      <c r="E18700" s="86"/>
      <c r="F18700" s="58"/>
      <c r="G18700" s="63"/>
      <c r="H18700" s="64"/>
      <c r="I18700" s="70"/>
    </row>
    <row r="18701" spans="1:9" hidden="1" x14ac:dyDescent="0.25">
      <c r="A18701" s="224"/>
      <c r="B18701" s="56"/>
      <c r="C18701" s="55"/>
      <c r="D18701" s="83"/>
      <c r="E18701" s="145"/>
      <c r="F18701" s="63"/>
      <c r="G18701" s="63"/>
      <c r="H18701" s="64"/>
      <c r="I18701" s="70"/>
    </row>
    <row r="18702" spans="1:9" hidden="1" x14ac:dyDescent="0.25">
      <c r="A18702" s="224"/>
      <c r="B18702" s="74"/>
      <c r="C18702" s="71"/>
      <c r="D18702" s="57"/>
      <c r="E18702" s="86"/>
      <c r="F18702" s="62"/>
      <c r="G18702" s="100"/>
      <c r="H18702" s="64"/>
      <c r="I18702" s="70"/>
    </row>
    <row r="18703" spans="1:9" hidden="1" x14ac:dyDescent="0.25">
      <c r="A18703" s="224"/>
      <c r="B18703" s="56"/>
      <c r="C18703" s="56"/>
      <c r="D18703" s="56"/>
      <c r="E18703" s="72"/>
      <c r="F18703" s="58"/>
      <c r="G18703" s="63"/>
      <c r="H18703" s="64"/>
      <c r="I18703" s="70"/>
    </row>
    <row r="18704" spans="1:9" hidden="1" x14ac:dyDescent="0.25">
      <c r="A18704" s="224"/>
      <c r="B18704" s="56"/>
      <c r="C18704" s="71"/>
      <c r="D18704" s="57"/>
      <c r="E18704" s="66"/>
      <c r="F18704" s="76"/>
      <c r="G18704" s="63"/>
      <c r="H18704" s="412"/>
      <c r="I18704" s="70"/>
    </row>
    <row r="18705" spans="1:9" hidden="1" x14ac:dyDescent="0.25">
      <c r="A18705" s="224"/>
      <c r="B18705" s="71"/>
      <c r="C18705" s="71"/>
      <c r="D18705" s="57"/>
      <c r="E18705" s="145"/>
      <c r="F18705" s="62"/>
      <c r="G18705" s="63"/>
      <c r="H18705" s="412"/>
      <c r="I18705" s="70"/>
    </row>
    <row r="18706" spans="1:9" hidden="1" x14ac:dyDescent="0.25">
      <c r="A18706" s="224"/>
      <c r="B18706" s="56"/>
      <c r="C18706" s="56"/>
      <c r="D18706" s="57"/>
      <c r="E18706" s="66"/>
      <c r="F18706" s="76"/>
      <c r="G18706" s="63"/>
      <c r="H18706" s="412"/>
      <c r="I18706" s="70"/>
    </row>
    <row r="18707" spans="1:9" hidden="1" x14ac:dyDescent="0.25">
      <c r="A18707" s="224"/>
      <c r="B18707" s="55"/>
      <c r="C18707" s="71"/>
      <c r="D18707" s="57"/>
      <c r="E18707" s="145"/>
      <c r="F18707" s="63"/>
      <c r="G18707" s="63"/>
      <c r="H18707" s="64"/>
      <c r="I18707" s="70"/>
    </row>
    <row r="18708" spans="1:9" hidden="1" x14ac:dyDescent="0.25">
      <c r="A18708" s="224"/>
      <c r="B18708" s="56"/>
      <c r="C18708" s="55"/>
      <c r="D18708" s="83"/>
      <c r="E18708" s="145"/>
      <c r="F18708" s="63"/>
      <c r="G18708" s="63"/>
      <c r="H18708" s="64"/>
      <c r="I18708" s="264"/>
    </row>
    <row r="18709" spans="1:9" hidden="1" x14ac:dyDescent="0.25">
      <c r="A18709" s="224"/>
      <c r="B18709" s="55"/>
      <c r="C18709" s="56"/>
      <c r="D18709" s="57"/>
      <c r="E18709" s="66"/>
      <c r="F18709" s="62"/>
      <c r="G18709" s="63"/>
      <c r="H18709" s="64"/>
      <c r="I18709" s="264"/>
    </row>
    <row r="18710" spans="1:9" hidden="1" x14ac:dyDescent="0.25">
      <c r="A18710" s="224"/>
      <c r="B18710" s="60"/>
      <c r="C18710" s="151"/>
      <c r="D18710" s="56"/>
      <c r="E18710" s="56"/>
      <c r="F18710" s="56"/>
      <c r="G18710" s="63"/>
      <c r="H18710" s="64"/>
      <c r="I18710" s="264"/>
    </row>
    <row r="18711" spans="1:9" hidden="1" x14ac:dyDescent="0.25">
      <c r="A18711" s="224"/>
      <c r="B18711" s="56"/>
      <c r="C18711" s="56"/>
      <c r="D18711" s="83"/>
      <c r="E18711" s="72"/>
      <c r="F18711" s="62"/>
      <c r="G18711" s="63"/>
      <c r="H18711" s="64"/>
      <c r="I18711" s="264"/>
    </row>
    <row r="18712" spans="1:9" hidden="1" x14ac:dyDescent="0.25">
      <c r="A18712" s="224"/>
      <c r="B18712" s="56"/>
      <c r="C18712" s="56"/>
      <c r="D18712" s="57"/>
      <c r="E18712" s="86"/>
      <c r="F18712" s="96"/>
      <c r="G18712" s="63"/>
      <c r="H18712" s="64"/>
      <c r="I18712" s="264"/>
    </row>
    <row r="18713" spans="1:9" hidden="1" x14ac:dyDescent="0.25">
      <c r="A18713" s="224"/>
      <c r="B18713" s="56"/>
      <c r="C18713" s="56"/>
      <c r="D18713" s="83"/>
      <c r="E18713" s="72"/>
      <c r="F18713" s="62"/>
      <c r="G18713" s="63"/>
      <c r="H18713" s="64"/>
      <c r="I18713" s="264"/>
    </row>
    <row r="18714" spans="1:9" hidden="1" x14ac:dyDescent="0.25">
      <c r="A18714" s="224"/>
      <c r="B18714" s="68"/>
      <c r="C18714" s="56"/>
      <c r="D18714" s="105"/>
      <c r="E18714" s="66"/>
      <c r="F18714" s="203"/>
      <c r="G18714" s="203"/>
      <c r="H18714" s="64"/>
      <c r="I18714" s="264"/>
    </row>
    <row r="18715" spans="1:9" hidden="1" x14ac:dyDescent="0.25">
      <c r="A18715" s="224"/>
      <c r="B18715" s="56"/>
      <c r="C18715" s="56"/>
      <c r="D18715" s="57"/>
      <c r="E18715" s="86"/>
      <c r="F18715" s="62"/>
      <c r="G18715" s="63"/>
      <c r="H18715" s="64"/>
      <c r="I18715" s="264"/>
    </row>
    <row r="18716" spans="1:9" hidden="1" x14ac:dyDescent="0.25">
      <c r="A18716" s="224"/>
      <c r="B18716" s="56"/>
      <c r="C18716" s="71"/>
      <c r="D18716" s="83"/>
      <c r="E18716" s="145"/>
      <c r="F18716" s="63"/>
      <c r="G18716" s="63"/>
      <c r="H18716" s="64"/>
      <c r="I18716" s="264"/>
    </row>
    <row r="18717" spans="1:9" hidden="1" x14ac:dyDescent="0.25">
      <c r="A18717" s="224"/>
      <c r="B18717" s="56"/>
      <c r="C18717" s="71"/>
      <c r="D18717" s="57"/>
      <c r="E18717" s="145"/>
      <c r="F18717" s="63"/>
      <c r="G18717" s="63"/>
      <c r="H18717" s="64"/>
      <c r="I18717" s="264"/>
    </row>
    <row r="18718" spans="1:9" hidden="1" x14ac:dyDescent="0.25">
      <c r="A18718" s="224"/>
      <c r="B18718" s="56"/>
      <c r="C18718" s="71"/>
      <c r="D18718" s="56"/>
      <c r="E18718" s="145"/>
      <c r="F18718" s="63"/>
      <c r="G18718" s="63"/>
      <c r="H18718" s="64"/>
      <c r="I18718" s="264"/>
    </row>
    <row r="18719" spans="1:9" hidden="1" x14ac:dyDescent="0.25">
      <c r="A18719" s="224"/>
      <c r="B18719" s="56"/>
      <c r="C18719" s="75"/>
      <c r="D18719" s="57"/>
      <c r="E18719" s="145"/>
      <c r="F18719" s="63"/>
      <c r="G18719" s="63"/>
      <c r="H18719" s="64"/>
      <c r="I18719" s="264"/>
    </row>
    <row r="18720" spans="1:9" hidden="1" x14ac:dyDescent="0.25">
      <c r="A18720" s="224"/>
      <c r="B18720" s="56"/>
      <c r="C18720" s="56"/>
      <c r="D18720" s="57"/>
      <c r="E18720" s="86"/>
      <c r="F18720" s="207"/>
      <c r="G18720" s="63"/>
      <c r="H18720" s="64"/>
      <c r="I18720" s="264"/>
    </row>
    <row r="18721" spans="1:9" hidden="1" x14ac:dyDescent="0.25">
      <c r="A18721" s="224"/>
      <c r="B18721" s="56"/>
      <c r="C18721" s="56"/>
      <c r="D18721" s="56"/>
      <c r="E18721" s="56"/>
      <c r="F18721" s="58"/>
      <c r="G18721" s="63"/>
      <c r="H18721" s="106"/>
      <c r="I18721" s="264"/>
    </row>
    <row r="18722" spans="1:9" hidden="1" x14ac:dyDescent="0.25">
      <c r="A18722" s="224"/>
      <c r="B18722" s="56"/>
      <c r="C18722" s="71"/>
      <c r="D18722" s="57"/>
      <c r="E18722" s="66"/>
      <c r="F18722" s="76"/>
      <c r="G18722" s="100"/>
      <c r="H18722" s="106"/>
      <c r="I18722" s="264"/>
    </row>
    <row r="18723" spans="1:9" hidden="1" x14ac:dyDescent="0.25">
      <c r="A18723" s="224"/>
      <c r="B18723" s="71"/>
      <c r="C18723" s="71"/>
      <c r="D18723" s="57"/>
      <c r="E18723" s="145"/>
      <c r="F18723" s="62"/>
      <c r="G18723" s="63"/>
      <c r="H18723" s="106"/>
      <c r="I18723" s="264"/>
    </row>
    <row r="18724" spans="1:9" hidden="1" x14ac:dyDescent="0.25">
      <c r="A18724" s="224"/>
      <c r="B18724" s="74"/>
      <c r="C18724" s="71"/>
      <c r="D18724" s="56"/>
      <c r="E18724" s="145"/>
      <c r="F18724" s="58"/>
      <c r="G18724" s="63"/>
      <c r="H18724" s="106"/>
      <c r="I18724" s="70"/>
    </row>
    <row r="18725" spans="1:9" hidden="1" x14ac:dyDescent="0.25">
      <c r="A18725" s="224"/>
      <c r="B18725" s="56"/>
      <c r="C18725" s="55"/>
      <c r="D18725" s="83"/>
      <c r="E18725" s="145"/>
      <c r="F18725" s="63"/>
      <c r="G18725" s="63"/>
      <c r="H18725" s="106"/>
      <c r="I18725" s="70"/>
    </row>
    <row r="18726" spans="1:9" hidden="1" x14ac:dyDescent="0.25">
      <c r="A18726" s="224"/>
      <c r="B18726" s="56"/>
      <c r="C18726" s="56"/>
      <c r="D18726" s="56"/>
      <c r="E18726" s="86"/>
      <c r="F18726" s="58"/>
      <c r="G18726" s="63"/>
      <c r="H18726" s="64"/>
      <c r="I18726" s="70"/>
    </row>
    <row r="18727" spans="1:9" hidden="1" x14ac:dyDescent="0.25">
      <c r="A18727" s="224"/>
      <c r="B18727" s="95"/>
      <c r="C18727" s="71"/>
      <c r="D18727" s="57"/>
      <c r="E18727" s="66"/>
      <c r="F18727" s="76"/>
      <c r="G18727" s="63"/>
      <c r="H18727" s="64"/>
      <c r="I18727" s="70"/>
    </row>
    <row r="18728" spans="1:9" hidden="1" x14ac:dyDescent="0.25">
      <c r="A18728" s="224"/>
      <c r="B18728" s="56"/>
      <c r="C18728" s="56"/>
      <c r="D18728" s="57"/>
      <c r="E18728" s="86"/>
      <c r="F18728" s="62"/>
      <c r="G18728" s="100"/>
      <c r="H18728" s="64"/>
      <c r="I18728" s="70"/>
    </row>
    <row r="18729" spans="1:9" hidden="1" x14ac:dyDescent="0.25">
      <c r="A18729" s="224"/>
      <c r="B18729" s="68"/>
      <c r="C18729" s="56"/>
      <c r="D18729" s="56"/>
      <c r="E18729" s="72"/>
      <c r="F18729" s="58"/>
      <c r="G18729" s="63"/>
      <c r="H18729" s="64"/>
      <c r="I18729" s="70"/>
    </row>
    <row r="18730" spans="1:9" hidden="1" x14ac:dyDescent="0.25">
      <c r="A18730" s="224"/>
      <c r="B18730" s="56"/>
      <c r="C18730" s="56"/>
      <c r="D18730" s="57"/>
      <c r="E18730" s="66"/>
      <c r="F18730" s="76"/>
      <c r="G18730" s="63"/>
      <c r="H18730" s="64"/>
      <c r="I18730" s="70"/>
    </row>
    <row r="18731" spans="1:9" hidden="1" x14ac:dyDescent="0.25">
      <c r="A18731" s="224"/>
      <c r="B18731" s="56"/>
      <c r="C18731" s="55"/>
      <c r="D18731" s="83"/>
      <c r="E18731" s="145"/>
      <c r="F18731" s="63"/>
      <c r="G18731" s="63"/>
      <c r="H18731" s="64"/>
      <c r="I18731" s="70"/>
    </row>
    <row r="18732" spans="1:9" hidden="1" x14ac:dyDescent="0.25">
      <c r="A18732" s="224"/>
      <c r="B18732" s="55"/>
      <c r="C18732" s="71"/>
      <c r="D18732" s="57"/>
      <c r="E18732" s="145"/>
      <c r="F18732" s="63"/>
      <c r="G18732" s="63"/>
      <c r="H18732" s="64"/>
      <c r="I18732" s="70"/>
    </row>
    <row r="18733" spans="1:9" hidden="1" x14ac:dyDescent="0.25">
      <c r="A18733" s="224"/>
      <c r="B18733" s="56"/>
      <c r="C18733" s="71"/>
      <c r="D18733" s="56"/>
      <c r="E18733" s="72"/>
      <c r="F18733" s="58"/>
      <c r="G18733" s="63"/>
      <c r="H18733" s="64"/>
      <c r="I18733" s="70"/>
    </row>
    <row r="18734" spans="1:9" hidden="1" x14ac:dyDescent="0.25">
      <c r="A18734" s="224"/>
      <c r="B18734" s="56"/>
      <c r="C18734" s="71"/>
      <c r="D18734" s="57"/>
      <c r="E18734" s="72"/>
      <c r="F18734" s="76"/>
      <c r="G18734" s="63"/>
      <c r="H18734" s="64"/>
      <c r="I18734" s="70"/>
    </row>
    <row r="18735" spans="1:9" hidden="1" x14ac:dyDescent="0.25">
      <c r="A18735" s="224"/>
      <c r="B18735" s="56"/>
      <c r="C18735" s="71"/>
      <c r="D18735" s="57"/>
      <c r="E18735" s="72"/>
      <c r="F18735" s="62"/>
      <c r="G18735" s="63"/>
      <c r="H18735" s="64"/>
      <c r="I18735" s="70"/>
    </row>
    <row r="18736" spans="1:9" hidden="1" x14ac:dyDescent="0.25">
      <c r="A18736" s="224"/>
      <c r="B18736" s="55"/>
      <c r="C18736" s="71"/>
      <c r="D18736" s="57"/>
      <c r="E18736" s="86"/>
      <c r="F18736" s="62"/>
      <c r="G18736" s="100"/>
      <c r="H18736" s="64"/>
      <c r="I18736" s="70"/>
    </row>
    <row r="18737" spans="1:9" hidden="1" x14ac:dyDescent="0.25">
      <c r="A18737" s="224"/>
      <c r="B18737" s="74"/>
      <c r="C18737" s="71"/>
      <c r="D18737" s="57"/>
      <c r="E18737" s="86"/>
      <c r="F18737" s="62"/>
      <c r="G18737" s="100"/>
      <c r="H18737" s="64"/>
      <c r="I18737" s="70"/>
    </row>
    <row r="18738" spans="1:9" hidden="1" x14ac:dyDescent="0.25">
      <c r="A18738" s="224"/>
      <c r="B18738" s="56"/>
      <c r="C18738" s="71"/>
      <c r="D18738" s="57"/>
      <c r="E18738" s="86"/>
      <c r="F18738" s="96"/>
      <c r="G18738" s="63"/>
      <c r="H18738" s="64"/>
      <c r="I18738" s="70"/>
    </row>
    <row r="18739" spans="1:9" hidden="1" x14ac:dyDescent="0.25">
      <c r="A18739" s="224"/>
      <c r="B18739" s="55"/>
      <c r="C18739" s="71"/>
      <c r="D18739" s="57"/>
      <c r="E18739" s="275"/>
      <c r="F18739" s="76"/>
      <c r="G18739" s="63"/>
      <c r="H18739" s="64"/>
      <c r="I18739" s="70"/>
    </row>
    <row r="18740" spans="1:9" hidden="1" x14ac:dyDescent="0.25">
      <c r="A18740" s="224"/>
      <c r="B18740" s="95"/>
      <c r="C18740" s="71"/>
      <c r="D18740" s="57"/>
      <c r="E18740" s="66"/>
      <c r="F18740" s="76"/>
      <c r="G18740" s="63"/>
      <c r="H18740" s="64"/>
      <c r="I18740" s="70"/>
    </row>
    <row r="18741" spans="1:9" hidden="1" x14ac:dyDescent="0.25">
      <c r="A18741" s="224"/>
      <c r="B18741" s="56"/>
      <c r="C18741" s="55"/>
      <c r="D18741" s="83"/>
      <c r="E18741" s="145"/>
      <c r="F18741" s="63"/>
      <c r="G18741" s="63"/>
      <c r="H18741" s="64"/>
      <c r="I18741" s="70"/>
    </row>
    <row r="18742" spans="1:9" hidden="1" x14ac:dyDescent="0.25">
      <c r="A18742" s="224"/>
      <c r="B18742" s="95"/>
      <c r="C18742" s="71"/>
      <c r="D18742" s="57"/>
      <c r="E18742" s="66"/>
      <c r="F18742" s="76"/>
      <c r="G18742" s="63"/>
      <c r="H18742" s="64"/>
      <c r="I18742" s="70"/>
    </row>
    <row r="18743" spans="1:9" hidden="1" x14ac:dyDescent="0.25">
      <c r="A18743" s="224"/>
      <c r="B18743" s="60"/>
      <c r="C18743" s="71"/>
      <c r="D18743" s="57"/>
      <c r="E18743" s="66"/>
      <c r="F18743" s="63"/>
      <c r="G18743" s="63"/>
      <c r="H18743" s="64"/>
      <c r="I18743" s="70"/>
    </row>
    <row r="18744" spans="1:9" hidden="1" x14ac:dyDescent="0.25">
      <c r="A18744" s="224"/>
      <c r="B18744" s="56"/>
      <c r="C18744" s="55"/>
      <c r="D18744" s="83"/>
      <c r="E18744" s="145"/>
      <c r="F18744" s="63"/>
      <c r="G18744" s="63"/>
      <c r="H18744" s="64"/>
      <c r="I18744" s="419"/>
    </row>
    <row r="18745" spans="1:9" hidden="1" x14ac:dyDescent="0.25">
      <c r="A18745" s="224"/>
      <c r="B18745" s="495"/>
      <c r="C18745" s="414"/>
      <c r="D18745" s="415"/>
      <c r="E18745" s="464"/>
      <c r="F18745" s="417"/>
      <c r="G18745" s="417"/>
      <c r="H18745" s="64"/>
      <c r="I18745" s="70"/>
    </row>
    <row r="18746" spans="1:9" hidden="1" x14ac:dyDescent="0.25">
      <c r="A18746" s="224"/>
      <c r="B18746" s="60"/>
      <c r="C18746" s="71"/>
      <c r="D18746" s="57"/>
      <c r="E18746" s="66"/>
      <c r="F18746" s="63"/>
      <c r="G18746" s="63"/>
      <c r="H18746" s="418"/>
      <c r="I18746" s="70"/>
    </row>
    <row r="18747" spans="1:9" hidden="1" x14ac:dyDescent="0.25">
      <c r="A18747" s="224"/>
      <c r="B18747" s="55"/>
      <c r="C18747" s="71"/>
      <c r="D18747" s="57"/>
      <c r="E18747" s="66"/>
      <c r="F18747" s="62"/>
      <c r="G18747" s="63"/>
      <c r="H18747" s="64"/>
      <c r="I18747" s="70"/>
    </row>
    <row r="18748" spans="1:9" hidden="1" x14ac:dyDescent="0.25">
      <c r="A18748" s="224"/>
      <c r="B18748" s="55"/>
      <c r="C18748" s="71"/>
      <c r="D18748" s="57"/>
      <c r="E18748" s="66"/>
      <c r="F18748" s="76"/>
      <c r="G18748" s="63"/>
      <c r="H18748" s="64"/>
      <c r="I18748" s="70"/>
    </row>
    <row r="18749" spans="1:9" hidden="1" x14ac:dyDescent="0.25">
      <c r="A18749" s="224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4"/>
      <c r="B18750" s="74"/>
      <c r="C18750" s="71"/>
      <c r="D18750" s="56"/>
      <c r="E18750" s="145"/>
      <c r="F18750" s="58"/>
      <c r="G18750" s="63"/>
      <c r="H18750" s="64"/>
      <c r="I18750" s="264"/>
    </row>
    <row r="18751" spans="1:9" hidden="1" x14ac:dyDescent="0.25">
      <c r="A18751" s="224"/>
      <c r="B18751" s="56"/>
      <c r="C18751" s="71"/>
      <c r="D18751" s="83"/>
      <c r="E18751" s="145"/>
      <c r="F18751" s="63"/>
      <c r="G18751" s="63"/>
      <c r="H18751" s="64"/>
      <c r="I18751" s="264"/>
    </row>
    <row r="18752" spans="1:9" hidden="1" x14ac:dyDescent="0.25">
      <c r="A18752" s="224"/>
      <c r="B18752" s="68"/>
      <c r="C18752" s="71"/>
      <c r="D18752" s="56"/>
      <c r="E18752" s="145"/>
      <c r="F18752" s="58"/>
      <c r="G18752" s="63"/>
      <c r="H18752" s="64"/>
      <c r="I18752" s="264"/>
    </row>
    <row r="18753" spans="1:9" hidden="1" x14ac:dyDescent="0.25">
      <c r="A18753" s="224"/>
      <c r="B18753" s="68"/>
      <c r="C18753" s="56"/>
      <c r="D18753" s="83"/>
      <c r="E18753" s="72"/>
      <c r="F18753" s="62"/>
      <c r="G18753" s="63"/>
      <c r="H18753" s="64"/>
      <c r="I18753" s="264"/>
    </row>
    <row r="18754" spans="1:9" hidden="1" x14ac:dyDescent="0.25">
      <c r="A18754" s="224"/>
      <c r="B18754" s="56"/>
      <c r="C18754" s="56"/>
      <c r="D18754" s="57"/>
      <c r="E18754" s="86"/>
      <c r="F18754" s="96"/>
      <c r="G18754" s="63"/>
      <c r="H18754" s="64"/>
      <c r="I18754" s="264"/>
    </row>
    <row r="18755" spans="1:9" hidden="1" x14ac:dyDescent="0.25">
      <c r="A18755" s="224"/>
      <c r="B18755" s="55"/>
      <c r="C18755" s="71"/>
      <c r="D18755" s="57"/>
      <c r="E18755" s="66"/>
      <c r="F18755" s="62"/>
      <c r="G18755" s="63"/>
      <c r="H18755" s="64"/>
      <c r="I18755" s="264"/>
    </row>
    <row r="18756" spans="1:9" hidden="1" x14ac:dyDescent="0.25">
      <c r="A18756" s="224"/>
      <c r="B18756" s="68"/>
      <c r="C18756" s="56"/>
      <c r="D18756" s="105"/>
      <c r="E18756" s="66"/>
      <c r="F18756" s="203"/>
      <c r="G18756" s="63"/>
      <c r="H18756" s="64"/>
      <c r="I18756" s="264"/>
    </row>
    <row r="18757" spans="1:9" hidden="1" x14ac:dyDescent="0.25">
      <c r="A18757" s="224"/>
      <c r="B18757" s="56"/>
      <c r="C18757" s="56"/>
      <c r="D18757" s="57"/>
      <c r="E18757" s="86"/>
      <c r="F18757" s="62"/>
      <c r="G18757" s="63"/>
      <c r="H18757" s="106"/>
      <c r="I18757" s="264"/>
    </row>
    <row r="18758" spans="1:9" hidden="1" x14ac:dyDescent="0.25">
      <c r="A18758" s="224"/>
      <c r="B18758" s="56"/>
      <c r="C18758" s="56"/>
      <c r="D18758" s="83"/>
      <c r="E18758" s="145"/>
      <c r="F18758" s="63"/>
      <c r="G18758" s="63"/>
      <c r="H18758" s="106"/>
      <c r="I18758" s="264"/>
    </row>
    <row r="18759" spans="1:9" hidden="1" x14ac:dyDescent="0.25">
      <c r="A18759" s="224"/>
      <c r="B18759" s="56"/>
      <c r="C18759" s="71"/>
      <c r="D18759" s="56"/>
      <c r="E18759" s="145"/>
      <c r="F18759" s="63"/>
      <c r="G18759" s="63"/>
      <c r="H18759" s="106"/>
      <c r="I18759" s="264"/>
    </row>
    <row r="18760" spans="1:9" hidden="1" x14ac:dyDescent="0.25">
      <c r="A18760" s="224"/>
      <c r="B18760" s="56"/>
      <c r="C18760" s="75"/>
      <c r="D18760" s="57"/>
      <c r="E18760" s="145"/>
      <c r="F18760" s="63"/>
      <c r="G18760" s="63"/>
      <c r="H18760" s="64"/>
      <c r="I18760" s="264"/>
    </row>
    <row r="18761" spans="1:9" hidden="1" x14ac:dyDescent="0.25">
      <c r="A18761" s="224"/>
      <c r="B18761" s="56"/>
      <c r="C18761" s="56"/>
      <c r="D18761" s="83"/>
      <c r="E18761" s="72"/>
      <c r="F18761" s="62"/>
      <c r="G18761" s="63"/>
      <c r="H18761" s="64"/>
      <c r="I18761" s="264"/>
    </row>
    <row r="18762" spans="1:9" hidden="1" x14ac:dyDescent="0.25">
      <c r="A18762" s="224"/>
      <c r="B18762" s="56"/>
      <c r="C18762" s="71"/>
      <c r="D18762" s="57"/>
      <c r="E18762" s="66"/>
      <c r="F18762" s="76"/>
      <c r="G18762" s="63"/>
      <c r="H18762" s="64"/>
      <c r="I18762" s="264"/>
    </row>
    <row r="18763" spans="1:9" hidden="1" x14ac:dyDescent="0.25">
      <c r="A18763" s="224"/>
      <c r="B18763" s="68"/>
      <c r="C18763" s="56"/>
      <c r="D18763" s="105"/>
      <c r="E18763" s="66"/>
      <c r="F18763" s="203"/>
      <c r="G18763" s="63"/>
      <c r="H18763" s="64"/>
      <c r="I18763" s="264"/>
    </row>
    <row r="18764" spans="1:9" hidden="1" x14ac:dyDescent="0.25">
      <c r="A18764" s="224"/>
      <c r="B18764" s="56"/>
      <c r="C18764" s="71"/>
      <c r="D18764" s="57"/>
      <c r="E18764" s="66"/>
      <c r="F18764" s="62"/>
      <c r="G18764" s="100"/>
      <c r="H18764" s="106"/>
      <c r="I18764" s="264"/>
    </row>
    <row r="18765" spans="1:9" hidden="1" x14ac:dyDescent="0.25">
      <c r="A18765" s="224"/>
      <c r="B18765" s="56"/>
      <c r="C18765" s="71"/>
      <c r="D18765" s="57"/>
      <c r="E18765" s="145"/>
      <c r="F18765" s="62"/>
      <c r="G18765" s="63"/>
      <c r="H18765" s="106"/>
      <c r="I18765" s="264"/>
    </row>
    <row r="18766" spans="1:9" hidden="1" x14ac:dyDescent="0.25">
      <c r="A18766" s="224"/>
      <c r="B18766" s="56"/>
      <c r="C18766" s="414"/>
      <c r="D18766" s="56"/>
      <c r="E18766" s="145"/>
      <c r="F18766" s="58"/>
      <c r="G18766" s="63"/>
      <c r="H18766" s="106"/>
      <c r="I18766" s="264"/>
    </row>
    <row r="18767" spans="1:9" hidden="1" x14ac:dyDescent="0.25">
      <c r="A18767" s="224"/>
      <c r="B18767" s="56"/>
      <c r="C18767" s="414"/>
      <c r="D18767" s="57"/>
      <c r="E18767" s="86"/>
      <c r="F18767" s="58"/>
      <c r="G18767" s="63"/>
      <c r="H18767" s="106"/>
      <c r="I18767" s="264"/>
    </row>
    <row r="18768" spans="1:9" hidden="1" x14ac:dyDescent="0.25">
      <c r="A18768" s="224"/>
      <c r="B18768" s="68"/>
      <c r="C18768" s="255"/>
      <c r="D18768" s="56"/>
      <c r="E18768" s="86"/>
      <c r="F18768" s="76"/>
      <c r="G18768" s="76"/>
      <c r="H18768" s="106"/>
      <c r="I18768" s="264"/>
    </row>
    <row r="18769" spans="1:9" hidden="1" x14ac:dyDescent="0.25">
      <c r="A18769" s="224"/>
      <c r="B18769" s="68"/>
      <c r="C18769" s="199"/>
      <c r="D18769" s="56"/>
      <c r="E18769" s="86"/>
      <c r="F18769" s="76"/>
      <c r="G18769" s="76"/>
      <c r="H18769" s="106"/>
      <c r="I18769" s="264"/>
    </row>
    <row r="18770" spans="1:9" hidden="1" x14ac:dyDescent="0.25">
      <c r="A18770" s="224"/>
      <c r="B18770" s="68"/>
      <c r="C18770" s="56"/>
      <c r="D18770" s="56"/>
      <c r="E18770" s="56"/>
      <c r="F18770" s="76"/>
      <c r="G18770" s="76"/>
      <c r="H18770" s="106"/>
      <c r="I18770" s="264"/>
    </row>
    <row r="18771" spans="1:9" hidden="1" x14ac:dyDescent="0.25">
      <c r="A18771" s="224"/>
      <c r="B18771" s="68"/>
      <c r="C18771" s="56"/>
      <c r="D18771" s="105"/>
      <c r="E18771" s="66"/>
      <c r="F18771" s="203"/>
      <c r="G18771" s="63"/>
      <c r="H18771" s="106"/>
      <c r="I18771" s="56"/>
    </row>
    <row r="18772" spans="1:9" hidden="1" x14ac:dyDescent="0.25">
      <c r="A18772" s="224"/>
      <c r="B18772" s="56"/>
      <c r="C18772" s="71"/>
      <c r="D18772" s="56"/>
      <c r="E18772" s="86"/>
      <c r="F18772" s="58"/>
      <c r="G18772" s="63"/>
      <c r="H18772" s="106"/>
      <c r="I18772" s="56"/>
    </row>
    <row r="18773" spans="1:9" hidden="1" x14ac:dyDescent="0.25">
      <c r="A18773" s="224"/>
      <c r="B18773" s="56"/>
      <c r="C18773" s="56"/>
      <c r="D18773" s="56"/>
      <c r="E18773" s="72"/>
      <c r="F18773" s="58"/>
      <c r="G18773" s="63"/>
      <c r="H18773" s="106"/>
      <c r="I18773" s="70"/>
    </row>
    <row r="18774" spans="1:9" hidden="1" x14ac:dyDescent="0.25">
      <c r="A18774" s="224"/>
      <c r="B18774" s="55"/>
      <c r="C18774" s="71"/>
      <c r="D18774" s="57"/>
      <c r="E18774" s="66"/>
      <c r="F18774" s="76"/>
      <c r="G18774" s="63"/>
      <c r="H18774" s="106"/>
      <c r="I18774" s="70"/>
    </row>
    <row r="18775" spans="1:9" hidden="1" x14ac:dyDescent="0.25">
      <c r="A18775" s="224"/>
      <c r="B18775" s="71"/>
      <c r="C18775" s="71"/>
      <c r="D18775" s="57"/>
      <c r="E18775" s="145"/>
      <c r="F18775" s="67"/>
      <c r="G18775" s="203"/>
      <c r="H18775" s="64"/>
      <c r="I18775" s="70"/>
    </row>
    <row r="18776" spans="1:9" hidden="1" x14ac:dyDescent="0.25">
      <c r="A18776" s="224"/>
      <c r="B18776" s="56"/>
      <c r="C18776" s="71"/>
      <c r="D18776" s="57"/>
      <c r="E18776" s="66"/>
      <c r="F18776" s="76"/>
      <c r="G18776" s="63"/>
      <c r="H18776" s="64"/>
      <c r="I18776" s="70"/>
    </row>
    <row r="18777" spans="1:9" hidden="1" x14ac:dyDescent="0.25">
      <c r="A18777" s="224"/>
      <c r="B18777" s="56"/>
      <c r="C18777" s="55"/>
      <c r="D18777" s="83"/>
      <c r="E18777" s="145"/>
      <c r="F18777" s="63"/>
      <c r="G18777" s="63"/>
      <c r="H18777" s="64"/>
      <c r="I18777" s="70"/>
    </row>
    <row r="18778" spans="1:9" hidden="1" x14ac:dyDescent="0.25">
      <c r="A18778" s="224"/>
      <c r="B18778" s="56"/>
      <c r="C18778" s="71"/>
      <c r="D18778" s="57"/>
      <c r="E18778" s="66"/>
      <c r="F18778" s="76"/>
      <c r="G18778" s="63"/>
      <c r="H18778" s="64"/>
      <c r="I18778" s="70"/>
    </row>
    <row r="18779" spans="1:9" hidden="1" x14ac:dyDescent="0.25">
      <c r="A18779" s="224"/>
      <c r="B18779" s="56"/>
      <c r="C18779" s="71"/>
      <c r="D18779" s="83"/>
      <c r="E18779" s="145"/>
      <c r="F18779" s="63"/>
      <c r="G18779" s="63"/>
      <c r="H18779" s="64"/>
      <c r="I18779" s="70"/>
    </row>
    <row r="18780" spans="1:9" hidden="1" x14ac:dyDescent="0.25">
      <c r="A18780" s="224"/>
      <c r="B18780" s="71"/>
      <c r="C18780" s="71"/>
      <c r="D18780" s="57"/>
      <c r="E18780" s="145"/>
      <c r="F18780" s="62"/>
      <c r="G18780" s="203"/>
      <c r="H18780" s="64"/>
      <c r="I18780" s="70"/>
    </row>
    <row r="18781" spans="1:9" hidden="1" x14ac:dyDescent="0.25">
      <c r="A18781" s="224"/>
      <c r="B18781" s="68"/>
      <c r="C18781" s="65"/>
      <c r="D18781" s="57"/>
      <c r="E18781" s="145"/>
      <c r="F18781" s="62"/>
      <c r="G18781" s="63"/>
      <c r="H18781" s="64"/>
      <c r="I18781" s="70"/>
    </row>
    <row r="18782" spans="1:9" hidden="1" x14ac:dyDescent="0.25">
      <c r="A18782" s="224"/>
      <c r="B18782" s="68"/>
      <c r="C18782" s="65"/>
      <c r="D18782" s="57"/>
      <c r="E18782" s="145"/>
      <c r="F18782" s="62"/>
      <c r="G18782" s="62"/>
      <c r="H18782" s="64"/>
      <c r="I18782" s="70"/>
    </row>
    <row r="18783" spans="1:9" hidden="1" x14ac:dyDescent="0.25">
      <c r="A18783" s="224"/>
      <c r="B18783" s="68"/>
      <c r="C18783" s="65"/>
      <c r="D18783" s="57"/>
      <c r="E18783" s="145"/>
      <c r="F18783" s="62"/>
      <c r="G18783" s="62"/>
      <c r="H18783" s="64"/>
      <c r="I18783" s="70"/>
    </row>
    <row r="18784" spans="1:9" hidden="1" x14ac:dyDescent="0.25">
      <c r="A18784" s="224"/>
      <c r="B18784" s="68"/>
      <c r="C18784" s="65"/>
      <c r="D18784" s="57"/>
      <c r="E18784" s="145"/>
      <c r="F18784" s="62"/>
      <c r="G18784" s="62"/>
      <c r="H18784" s="64"/>
      <c r="I18784" s="70"/>
    </row>
    <row r="18785" spans="1:9" hidden="1" x14ac:dyDescent="0.25">
      <c r="A18785" s="224"/>
      <c r="B18785" s="68"/>
      <c r="C18785" s="65"/>
      <c r="D18785" s="57"/>
      <c r="E18785" s="145"/>
      <c r="F18785" s="62"/>
      <c r="G18785" s="62"/>
      <c r="H18785" s="64"/>
      <c r="I18785" s="70"/>
    </row>
    <row r="18786" spans="1:9" hidden="1" x14ac:dyDescent="0.25">
      <c r="A18786" s="224"/>
      <c r="B18786" s="68"/>
      <c r="C18786" s="65"/>
      <c r="D18786" s="57"/>
      <c r="E18786" s="145"/>
      <c r="F18786" s="62"/>
      <c r="G18786" s="62"/>
      <c r="H18786" s="64"/>
      <c r="I18786" s="70"/>
    </row>
    <row r="18787" spans="1:9" hidden="1" x14ac:dyDescent="0.25">
      <c r="A18787" s="224"/>
      <c r="B18787" s="68"/>
      <c r="C18787" s="65"/>
      <c r="D18787" s="57"/>
      <c r="E18787" s="145"/>
      <c r="F18787" s="62"/>
      <c r="G18787" s="62"/>
      <c r="H18787" s="64"/>
      <c r="I18787" s="70"/>
    </row>
    <row r="18788" spans="1:9" hidden="1" x14ac:dyDescent="0.25">
      <c r="A18788" s="224"/>
      <c r="B18788" s="56"/>
      <c r="C18788" s="56"/>
      <c r="D18788" s="57"/>
      <c r="E18788" s="145"/>
      <c r="F18788" s="62"/>
      <c r="G18788" s="63"/>
      <c r="H18788" s="64"/>
      <c r="I18788" s="70"/>
    </row>
    <row r="18789" spans="1:9" hidden="1" x14ac:dyDescent="0.25">
      <c r="A18789" s="224"/>
      <c r="B18789" s="68"/>
      <c r="C18789" s="65"/>
      <c r="D18789" s="57"/>
      <c r="E18789" s="145"/>
      <c r="F18789" s="62"/>
      <c r="G18789" s="63"/>
      <c r="H18789" s="64"/>
      <c r="I18789" s="70"/>
    </row>
    <row r="18790" spans="1:9" hidden="1" x14ac:dyDescent="0.25">
      <c r="A18790" s="224"/>
      <c r="B18790" s="56"/>
      <c r="C18790" s="55"/>
      <c r="D18790" s="83"/>
      <c r="E18790" s="145"/>
      <c r="F18790" s="63"/>
      <c r="G18790" s="63"/>
      <c r="H18790" s="64"/>
      <c r="I18790" s="70"/>
    </row>
    <row r="18791" spans="1:9" hidden="1" x14ac:dyDescent="0.25">
      <c r="A18791" s="224"/>
      <c r="B18791" s="68"/>
      <c r="C18791" s="71"/>
      <c r="D18791" s="57"/>
      <c r="E18791" s="72"/>
      <c r="F18791" s="76"/>
      <c r="G18791" s="63"/>
      <c r="H18791" s="64"/>
      <c r="I18791" s="70"/>
    </row>
    <row r="18792" spans="1:9" hidden="1" x14ac:dyDescent="0.25">
      <c r="A18792" s="224"/>
      <c r="B18792" s="55"/>
      <c r="C18792" s="71"/>
      <c r="D18792" s="57"/>
      <c r="E18792" s="66"/>
      <c r="F18792" s="76"/>
      <c r="G18792" s="63"/>
      <c r="H18792" s="64"/>
      <c r="I18792" s="70"/>
    </row>
    <row r="18793" spans="1:9" hidden="1" x14ac:dyDescent="0.25">
      <c r="A18793" s="224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4"/>
      <c r="B18794" s="60"/>
      <c r="C18794" s="151"/>
      <c r="D18794" s="57"/>
      <c r="E18794" s="86"/>
      <c r="F18794" s="62"/>
      <c r="G18794" s="100"/>
      <c r="H18794" s="64"/>
      <c r="I18794" s="70"/>
    </row>
    <row r="18795" spans="1:9" hidden="1" x14ac:dyDescent="0.25">
      <c r="A18795" s="224"/>
      <c r="B18795" s="60"/>
      <c r="C18795" s="123"/>
      <c r="D18795" s="57"/>
      <c r="E18795" s="66"/>
      <c r="F18795" s="63"/>
      <c r="G18795" s="63"/>
      <c r="H18795" s="64"/>
      <c r="I18795" s="70"/>
    </row>
    <row r="18796" spans="1:9" hidden="1" x14ac:dyDescent="0.25">
      <c r="A18796" s="224"/>
      <c r="B18796" s="56"/>
      <c r="C18796" s="56"/>
      <c r="D18796" s="83"/>
      <c r="E18796" s="72"/>
      <c r="F18796" s="62"/>
      <c r="G18796" s="63"/>
      <c r="H18796" s="64"/>
      <c r="I18796" s="70"/>
    </row>
    <row r="18797" spans="1:9" hidden="1" x14ac:dyDescent="0.25">
      <c r="A18797" s="224"/>
      <c r="B18797" s="56"/>
      <c r="C18797" s="56"/>
      <c r="D18797" s="57"/>
      <c r="E18797" s="86"/>
      <c r="F18797" s="96"/>
      <c r="G18797" s="63"/>
      <c r="H18797" s="64"/>
      <c r="I18797" s="70"/>
    </row>
    <row r="18798" spans="1:9" hidden="1" x14ac:dyDescent="0.25">
      <c r="A18798" s="224"/>
      <c r="B18798" s="56"/>
      <c r="C18798" s="56"/>
      <c r="D18798" s="57"/>
      <c r="E18798" s="56"/>
      <c r="F18798" s="76"/>
      <c r="G18798" s="63"/>
      <c r="H18798" s="64"/>
      <c r="I18798" s="70"/>
    </row>
    <row r="18799" spans="1:9" hidden="1" x14ac:dyDescent="0.25">
      <c r="A18799" s="224"/>
      <c r="B18799" s="68"/>
      <c r="C18799" s="74"/>
      <c r="D18799" s="57"/>
      <c r="E18799" s="66"/>
      <c r="F18799" s="203"/>
      <c r="G18799" s="63"/>
      <c r="H18799" s="64"/>
      <c r="I18799" s="70"/>
    </row>
    <row r="18800" spans="1:9" hidden="1" x14ac:dyDescent="0.25">
      <c r="A18800" s="224"/>
      <c r="B18800" s="71"/>
      <c r="C18800" s="71"/>
      <c r="D18800" s="57"/>
      <c r="E18800" s="275"/>
      <c r="F18800" s="76"/>
      <c r="G18800" s="63"/>
      <c r="H18800" s="64"/>
      <c r="I18800" s="70"/>
    </row>
    <row r="18801" spans="1:9" hidden="1" x14ac:dyDescent="0.25">
      <c r="A18801" s="224"/>
      <c r="B18801" s="68"/>
      <c r="C18801" s="75"/>
      <c r="D18801" s="57"/>
      <c r="E18801" s="72"/>
      <c r="F18801" s="76"/>
      <c r="G18801" s="63"/>
      <c r="H18801" s="64"/>
      <c r="I18801" s="70"/>
    </row>
    <row r="18802" spans="1:9" hidden="1" x14ac:dyDescent="0.25">
      <c r="A18802" s="224"/>
      <c r="B18802" s="60"/>
      <c r="C18802" s="123"/>
      <c r="D18802" s="57"/>
      <c r="E18802" s="66"/>
      <c r="F18802" s="63"/>
      <c r="G18802" s="63"/>
      <c r="H18802" s="64"/>
      <c r="I18802" s="70"/>
    </row>
    <row r="18803" spans="1:9" hidden="1" x14ac:dyDescent="0.25">
      <c r="A18803" s="224"/>
      <c r="B18803" s="55"/>
      <c r="C18803" s="75"/>
      <c r="D18803" s="57"/>
      <c r="E18803" s="66"/>
      <c r="F18803" s="62"/>
      <c r="G18803" s="63"/>
      <c r="H18803" s="64"/>
      <c r="I18803" s="70"/>
    </row>
    <row r="18804" spans="1:9" hidden="1" x14ac:dyDescent="0.25">
      <c r="A18804" s="224"/>
      <c r="B18804" s="55"/>
      <c r="C18804" s="71"/>
      <c r="D18804" s="57"/>
      <c r="E18804" s="66"/>
      <c r="F18804" s="62"/>
      <c r="G18804" s="63"/>
      <c r="H18804" s="64"/>
      <c r="I18804" s="70"/>
    </row>
    <row r="18805" spans="1:9" hidden="1" x14ac:dyDescent="0.25">
      <c r="A18805" s="224"/>
      <c r="B18805" s="68"/>
      <c r="C18805" s="65"/>
      <c r="D18805" s="57"/>
      <c r="E18805" s="66"/>
      <c r="F18805" s="62"/>
      <c r="G18805" s="63"/>
      <c r="H18805" s="64"/>
      <c r="I18805" s="70"/>
    </row>
    <row r="18806" spans="1:9" hidden="1" x14ac:dyDescent="0.25">
      <c r="A18806" s="224"/>
      <c r="B18806" s="68"/>
      <c r="C18806" s="65"/>
      <c r="D18806" s="56"/>
      <c r="E18806" s="145"/>
      <c r="F18806" s="62"/>
      <c r="G18806" s="63"/>
      <c r="H18806" s="64"/>
      <c r="I18806" s="70"/>
    </row>
    <row r="18807" spans="1:9" hidden="1" x14ac:dyDescent="0.25">
      <c r="A18807" s="224"/>
      <c r="B18807" s="68"/>
      <c r="C18807" s="65"/>
      <c r="D18807" s="83"/>
      <c r="E18807" s="145"/>
      <c r="F18807" s="62"/>
      <c r="G18807" s="63"/>
      <c r="H18807" s="64"/>
      <c r="I18807" s="70"/>
    </row>
    <row r="18808" spans="1:9" hidden="1" x14ac:dyDescent="0.25">
      <c r="A18808" s="224"/>
      <c r="B18808" s="68"/>
      <c r="C18808" s="65"/>
      <c r="D18808" s="56"/>
      <c r="E18808" s="145"/>
      <c r="F18808" s="62"/>
      <c r="G18808" s="63"/>
      <c r="H18808" s="64"/>
      <c r="I18808" s="70"/>
    </row>
    <row r="18809" spans="1:9" hidden="1" x14ac:dyDescent="0.25">
      <c r="A18809" s="224"/>
      <c r="B18809" s="68"/>
      <c r="C18809" s="65"/>
      <c r="D18809" s="83"/>
      <c r="E18809" s="72"/>
      <c r="F18809" s="62"/>
      <c r="G18809" s="63"/>
      <c r="H18809" s="64"/>
      <c r="I18809" s="70"/>
    </row>
    <row r="18810" spans="1:9" hidden="1" x14ac:dyDescent="0.25">
      <c r="A18810" s="224"/>
      <c r="B18810" s="68"/>
      <c r="C18810" s="65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4"/>
      <c r="B18811" s="56"/>
      <c r="C18811" s="71"/>
      <c r="D18811" s="57"/>
      <c r="E18811" s="66"/>
      <c r="F18811" s="62"/>
      <c r="G18811" s="63"/>
      <c r="H18811" s="64"/>
      <c r="I18811" s="70"/>
    </row>
    <row r="18812" spans="1:9" hidden="1" x14ac:dyDescent="0.25">
      <c r="A18812" s="224"/>
      <c r="B18812" s="68"/>
      <c r="C18812" s="65"/>
      <c r="D18812" s="57"/>
      <c r="E18812" s="145"/>
      <c r="F18812" s="62"/>
      <c r="G18812" s="63"/>
      <c r="H18812" s="64"/>
      <c r="I18812" s="264"/>
    </row>
    <row r="18813" spans="1:9" hidden="1" x14ac:dyDescent="0.25">
      <c r="A18813" s="224"/>
      <c r="B18813" s="56"/>
      <c r="C18813" s="56"/>
      <c r="D18813" s="83"/>
      <c r="E18813" s="145"/>
      <c r="F18813" s="63"/>
      <c r="G18813" s="63"/>
      <c r="H18813" s="106"/>
      <c r="I18813" s="264"/>
    </row>
    <row r="18814" spans="1:9" hidden="1" x14ac:dyDescent="0.25">
      <c r="A18814" s="224"/>
      <c r="B18814" s="68"/>
      <c r="C18814" s="75"/>
      <c r="D18814" s="57"/>
      <c r="E18814" s="72"/>
      <c r="F18814" s="76"/>
      <c r="G18814" s="63"/>
      <c r="H18814" s="106"/>
      <c r="I18814" s="70"/>
    </row>
    <row r="18815" spans="1:9" hidden="1" x14ac:dyDescent="0.25">
      <c r="A18815" s="224"/>
      <c r="B18815" s="55"/>
      <c r="C18815" s="71"/>
      <c r="D18815" s="57"/>
      <c r="E18815" s="66"/>
      <c r="F18815" s="76"/>
      <c r="G18815" s="63"/>
      <c r="H18815" s="64"/>
      <c r="I18815" s="70"/>
    </row>
    <row r="18816" spans="1:9" hidden="1" x14ac:dyDescent="0.25">
      <c r="A18816" s="224"/>
      <c r="B18816" s="71"/>
      <c r="C18816" s="71"/>
      <c r="D18816" s="57"/>
      <c r="E18816" s="145"/>
      <c r="F18816" s="62"/>
      <c r="G18816" s="203"/>
      <c r="H18816" s="64"/>
      <c r="I18816" s="70"/>
    </row>
    <row r="18817" spans="1:9" hidden="1" x14ac:dyDescent="0.25">
      <c r="A18817" s="224"/>
      <c r="B18817" s="71"/>
      <c r="C18817" s="71"/>
      <c r="D18817" s="57"/>
      <c r="E18817" s="145"/>
      <c r="F18817" s="67"/>
      <c r="G18817" s="203"/>
      <c r="H18817" s="64"/>
      <c r="I18817" s="70"/>
    </row>
    <row r="18818" spans="1:9" hidden="1" x14ac:dyDescent="0.25">
      <c r="A18818" s="224"/>
      <c r="B18818" s="60"/>
      <c r="C18818" s="71"/>
      <c r="D18818" s="57"/>
      <c r="E18818" s="66"/>
      <c r="F18818" s="63"/>
      <c r="G18818" s="63"/>
      <c r="H18818" s="64"/>
      <c r="I18818" s="70"/>
    </row>
    <row r="18819" spans="1:9" hidden="1" x14ac:dyDescent="0.25">
      <c r="A18819" s="224"/>
      <c r="B18819" s="55"/>
      <c r="C18819" s="55"/>
      <c r="D18819" s="57"/>
      <c r="E18819" s="145"/>
      <c r="F18819" s="63"/>
      <c r="G18819" s="63"/>
      <c r="H18819" s="64"/>
      <c r="I18819" s="70"/>
    </row>
    <row r="18820" spans="1:9" hidden="1" x14ac:dyDescent="0.25">
      <c r="A18820" s="224"/>
      <c r="B18820" s="55"/>
      <c r="C18820" s="71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4"/>
      <c r="B18821" s="56"/>
      <c r="C18821" s="56"/>
      <c r="D18821" s="83"/>
      <c r="E18821" s="145"/>
      <c r="F18821" s="63"/>
      <c r="G18821" s="63"/>
      <c r="H18821" s="64"/>
      <c r="I18821" s="70"/>
    </row>
    <row r="18822" spans="1:9" hidden="1" x14ac:dyDescent="0.25">
      <c r="A18822" s="224"/>
      <c r="B18822" s="56"/>
      <c r="C18822" s="71"/>
      <c r="D18822" s="57"/>
      <c r="E18822" s="66"/>
      <c r="F18822" s="62"/>
      <c r="G18822" s="63"/>
      <c r="H18822" s="64"/>
      <c r="I18822" s="70"/>
    </row>
    <row r="18823" spans="1:9" hidden="1" x14ac:dyDescent="0.25">
      <c r="A18823" s="224"/>
      <c r="B18823" s="68"/>
      <c r="C18823" s="71"/>
      <c r="D18823" s="57"/>
      <c r="E18823" s="72"/>
      <c r="F18823" s="62"/>
      <c r="G18823" s="63"/>
      <c r="H18823" s="64"/>
      <c r="I18823" s="70"/>
    </row>
    <row r="18824" spans="1:9" hidden="1" x14ac:dyDescent="0.25">
      <c r="A18824" s="224"/>
      <c r="B18824" s="71"/>
      <c r="C18824" s="71"/>
      <c r="D18824" s="57"/>
      <c r="E18824" s="145"/>
      <c r="F18824" s="62"/>
      <c r="G18824" s="203"/>
      <c r="H18824" s="64"/>
      <c r="I18824" s="70"/>
    </row>
    <row r="18825" spans="1:9" hidden="1" x14ac:dyDescent="0.25">
      <c r="A18825" s="224"/>
      <c r="B18825" s="60"/>
      <c r="C18825" s="71"/>
      <c r="D18825" s="57"/>
      <c r="E18825" s="66"/>
      <c r="F18825" s="63"/>
      <c r="G18825" s="63"/>
      <c r="H18825" s="64"/>
      <c r="I18825" s="70"/>
    </row>
    <row r="18826" spans="1:9" hidden="1" x14ac:dyDescent="0.25">
      <c r="A18826" s="224"/>
      <c r="B18826" s="68"/>
      <c r="C18826" s="65"/>
      <c r="D18826" s="57"/>
      <c r="E18826" s="145"/>
      <c r="F18826" s="62"/>
      <c r="G18826" s="62"/>
      <c r="H18826" s="64"/>
      <c r="I18826" s="70"/>
    </row>
    <row r="18827" spans="1:9" hidden="1" x14ac:dyDescent="0.25">
      <c r="A18827" s="224"/>
      <c r="B18827" s="68"/>
      <c r="C18827" s="56"/>
      <c r="D18827" s="56"/>
      <c r="E18827" s="145"/>
      <c r="F18827" s="58"/>
      <c r="G18827" s="63"/>
      <c r="H18827" s="64"/>
      <c r="I18827" s="70"/>
    </row>
    <row r="18828" spans="1:9" hidden="1" x14ac:dyDescent="0.25">
      <c r="A18828" s="224"/>
      <c r="B18828" s="60"/>
      <c r="C18828" s="56"/>
      <c r="D18828" s="57"/>
      <c r="E18828" s="86"/>
      <c r="F18828" s="62"/>
      <c r="G18828" s="63"/>
      <c r="H18828" s="64"/>
      <c r="I18828" s="70"/>
    </row>
    <row r="18829" spans="1:9" hidden="1" x14ac:dyDescent="0.25">
      <c r="A18829" s="224"/>
      <c r="B18829" s="55"/>
      <c r="C18829" s="71"/>
      <c r="D18829" s="57"/>
      <c r="E18829" s="86"/>
      <c r="F18829" s="62"/>
      <c r="G18829" s="63"/>
      <c r="H18829" s="64"/>
      <c r="I18829" s="70"/>
    </row>
    <row r="18830" spans="1:9" hidden="1" x14ac:dyDescent="0.25">
      <c r="A18830" s="224"/>
      <c r="B18830" s="56"/>
      <c r="C18830" s="75"/>
      <c r="D18830" s="57"/>
      <c r="E18830" s="86"/>
      <c r="F18830" s="207"/>
      <c r="G18830" s="63"/>
      <c r="H18830" s="64"/>
      <c r="I18830" s="70"/>
    </row>
    <row r="18831" spans="1:9" hidden="1" x14ac:dyDescent="0.25">
      <c r="A18831" s="224"/>
      <c r="B18831" s="55"/>
      <c r="C18831" s="75"/>
      <c r="D18831" s="57"/>
      <c r="E18831" s="145"/>
      <c r="F18831" s="62"/>
      <c r="G18831" s="63"/>
      <c r="H18831" s="64"/>
      <c r="I18831" s="70"/>
    </row>
    <row r="18832" spans="1:9" hidden="1" x14ac:dyDescent="0.25">
      <c r="A18832" s="224"/>
      <c r="B18832" s="56"/>
      <c r="C18832" s="75"/>
      <c r="D18832" s="56"/>
      <c r="E18832" s="72"/>
      <c r="F18832" s="58"/>
      <c r="G18832" s="63"/>
      <c r="H18832" s="64"/>
      <c r="I18832" s="70"/>
    </row>
    <row r="18833" spans="1:9" hidden="1" x14ac:dyDescent="0.25">
      <c r="A18833" s="224"/>
      <c r="B18833" s="56"/>
      <c r="C18833" s="75"/>
      <c r="D18833" s="57"/>
      <c r="E18833" s="72"/>
      <c r="F18833" s="76"/>
      <c r="G18833" s="63"/>
      <c r="H18833" s="64"/>
      <c r="I18833" s="70"/>
    </row>
    <row r="18834" spans="1:9" hidden="1" x14ac:dyDescent="0.25">
      <c r="A18834" s="224"/>
      <c r="B18834" s="71"/>
      <c r="C18834" s="71"/>
      <c r="D18834" s="57"/>
      <c r="E18834" s="145"/>
      <c r="F18834" s="62"/>
      <c r="G18834" s="203"/>
      <c r="H18834" s="64"/>
      <c r="I18834" s="70"/>
    </row>
    <row r="18835" spans="1:9" hidden="1" x14ac:dyDescent="0.25">
      <c r="A18835" s="224"/>
      <c r="B18835" s="56"/>
      <c r="C18835" s="56"/>
      <c r="D18835" s="56"/>
      <c r="E18835" s="66"/>
      <c r="F18835" s="58"/>
      <c r="G18835" s="63"/>
      <c r="H18835" s="64"/>
      <c r="I18835" s="70"/>
    </row>
    <row r="18836" spans="1:9" hidden="1" x14ac:dyDescent="0.25">
      <c r="A18836" s="224"/>
      <c r="B18836" s="56"/>
      <c r="C18836" s="56"/>
      <c r="D18836" s="57"/>
      <c r="E18836" s="66"/>
      <c r="F18836" s="62"/>
      <c r="G18836" s="63"/>
      <c r="H18836" s="64"/>
      <c r="I18836" s="70"/>
    </row>
    <row r="18837" spans="1:9" hidden="1" x14ac:dyDescent="0.25">
      <c r="A18837" s="224"/>
      <c r="B18837" s="56"/>
      <c r="C18837" s="81"/>
      <c r="D18837" s="57"/>
      <c r="E18837" s="66"/>
      <c r="F18837" s="63"/>
      <c r="G18837" s="63"/>
      <c r="H18837" s="64"/>
      <c r="I18837" s="70"/>
    </row>
    <row r="18838" spans="1:9" hidden="1" x14ac:dyDescent="0.25">
      <c r="A18838" s="224"/>
      <c r="B18838" s="68"/>
      <c r="C18838" s="56"/>
      <c r="D18838" s="56"/>
      <c r="E18838" s="145"/>
      <c r="F18838" s="58"/>
      <c r="G18838" s="63"/>
      <c r="H18838" s="64"/>
      <c r="I18838" s="70"/>
    </row>
    <row r="18839" spans="1:9" hidden="1" x14ac:dyDescent="0.25">
      <c r="A18839" s="224"/>
      <c r="B18839" s="60"/>
      <c r="C18839" s="56"/>
      <c r="D18839" s="57"/>
      <c r="E18839" s="86"/>
      <c r="F18839" s="62"/>
      <c r="G18839" s="63"/>
      <c r="H18839" s="64"/>
      <c r="I18839" s="70"/>
    </row>
    <row r="18840" spans="1:9" hidden="1" x14ac:dyDescent="0.25">
      <c r="A18840" s="224"/>
      <c r="B18840" s="56"/>
      <c r="C18840" s="56"/>
      <c r="D18840" s="57"/>
      <c r="E18840" s="56"/>
      <c r="F18840" s="76"/>
      <c r="G18840" s="63"/>
      <c r="H18840" s="64"/>
      <c r="I18840" s="70"/>
    </row>
    <row r="18841" spans="1:9" hidden="1" x14ac:dyDescent="0.25">
      <c r="A18841" s="224"/>
      <c r="B18841" s="56"/>
      <c r="C18841" s="56"/>
      <c r="D18841" s="83"/>
      <c r="E18841" s="72"/>
      <c r="F18841" s="62"/>
      <c r="G18841" s="63"/>
      <c r="H18841" s="64"/>
      <c r="I18841" s="70"/>
    </row>
    <row r="18842" spans="1:9" hidden="1" x14ac:dyDescent="0.25">
      <c r="A18842" s="224"/>
      <c r="B18842" s="56"/>
      <c r="C18842" s="56"/>
      <c r="D18842" s="57"/>
      <c r="E18842" s="86"/>
      <c r="F18842" s="96"/>
      <c r="G18842" s="63"/>
      <c r="H18842" s="64"/>
      <c r="I18842" s="70"/>
    </row>
    <row r="18843" spans="1:9" hidden="1" x14ac:dyDescent="0.25">
      <c r="A18843" s="224"/>
      <c r="B18843" s="56"/>
      <c r="C18843" s="56"/>
      <c r="D18843" s="57"/>
      <c r="E18843" s="275"/>
      <c r="F18843" s="76"/>
      <c r="G18843" s="63"/>
      <c r="H18843" s="64"/>
      <c r="I18843" s="70"/>
    </row>
    <row r="18844" spans="1:9" hidden="1" x14ac:dyDescent="0.25">
      <c r="A18844" s="224"/>
      <c r="B18844" s="56"/>
      <c r="C18844" s="56"/>
      <c r="D18844" s="57"/>
      <c r="E18844" s="72"/>
      <c r="F18844" s="76"/>
      <c r="G18844" s="63"/>
      <c r="H18844" s="64"/>
      <c r="I18844" s="70"/>
    </row>
    <row r="18845" spans="1:9" hidden="1" x14ac:dyDescent="0.25">
      <c r="A18845" s="224"/>
      <c r="B18845" s="55"/>
      <c r="C18845" s="71"/>
      <c r="D18845" s="57"/>
      <c r="E18845" s="66"/>
      <c r="F18845" s="76"/>
      <c r="G18845" s="63"/>
      <c r="H18845" s="64"/>
      <c r="I18845" s="70"/>
    </row>
    <row r="18846" spans="1:9" hidden="1" x14ac:dyDescent="0.25">
      <c r="A18846" s="224"/>
      <c r="B18846" s="56"/>
      <c r="C18846" s="71"/>
      <c r="D18846" s="57"/>
      <c r="E18846" s="66"/>
      <c r="F18846" s="76"/>
      <c r="G18846" s="63"/>
      <c r="H18846" s="64"/>
      <c r="I18846" s="70"/>
    </row>
    <row r="18847" spans="1:9" hidden="1" x14ac:dyDescent="0.25">
      <c r="A18847" s="224"/>
      <c r="B18847" s="56"/>
      <c r="C18847" s="71"/>
      <c r="D18847" s="83"/>
      <c r="E18847" s="145"/>
      <c r="F18847" s="63"/>
      <c r="G18847" s="63"/>
      <c r="H18847" s="64"/>
      <c r="I18847" s="70"/>
    </row>
    <row r="18848" spans="1:9" hidden="1" x14ac:dyDescent="0.25">
      <c r="A18848" s="224"/>
      <c r="B18848" s="56"/>
      <c r="C18848" s="71"/>
      <c r="D18848" s="57"/>
      <c r="E18848" s="66"/>
      <c r="F18848" s="76"/>
      <c r="G18848" s="63"/>
      <c r="H18848" s="64"/>
      <c r="I18848" s="70"/>
    </row>
    <row r="18849" spans="1:9" hidden="1" x14ac:dyDescent="0.25">
      <c r="A18849" s="224"/>
      <c r="B18849" s="56"/>
      <c r="C18849" s="56"/>
      <c r="D18849" s="57"/>
      <c r="E18849" s="66"/>
      <c r="F18849" s="76"/>
      <c r="G18849" s="63"/>
      <c r="H18849" s="64"/>
      <c r="I18849" s="70"/>
    </row>
    <row r="18850" spans="1:9" hidden="1" x14ac:dyDescent="0.25">
      <c r="A18850" s="224"/>
      <c r="B18850" s="56"/>
      <c r="C18850" s="56"/>
      <c r="D18850" s="83"/>
      <c r="E18850" s="72"/>
      <c r="F18850" s="62"/>
      <c r="G18850" s="63"/>
      <c r="H18850" s="64"/>
      <c r="I18850" s="70"/>
    </row>
    <row r="18851" spans="1:9" hidden="1" x14ac:dyDescent="0.25">
      <c r="A18851" s="224"/>
      <c r="B18851" s="56"/>
      <c r="C18851" s="56"/>
      <c r="D18851" s="83"/>
      <c r="E18851" s="72"/>
      <c r="F18851" s="62"/>
      <c r="G18851" s="63"/>
      <c r="H18851" s="64"/>
      <c r="I18851" s="70"/>
    </row>
    <row r="18852" spans="1:9" hidden="1" x14ac:dyDescent="0.25">
      <c r="A18852" s="224"/>
      <c r="B18852" s="56"/>
      <c r="C18852" s="56"/>
      <c r="D18852" s="57"/>
      <c r="E18852" s="66"/>
      <c r="F18852" s="96"/>
      <c r="G18852" s="63"/>
      <c r="H18852" s="64"/>
      <c r="I18852" s="70"/>
    </row>
    <row r="18853" spans="1:9" hidden="1" x14ac:dyDescent="0.25">
      <c r="A18853" s="224"/>
      <c r="B18853" s="56"/>
      <c r="C18853" s="56"/>
      <c r="D18853" s="57"/>
      <c r="E18853" s="66"/>
      <c r="F18853" s="63"/>
      <c r="G18853" s="63"/>
      <c r="H18853" s="64"/>
      <c r="I18853" s="70"/>
    </row>
    <row r="18854" spans="1:9" hidden="1" x14ac:dyDescent="0.25">
      <c r="A18854" s="224"/>
      <c r="B18854" s="56"/>
      <c r="C18854" s="81"/>
      <c r="D18854" s="57"/>
      <c r="E18854" s="550"/>
      <c r="F18854" s="63"/>
      <c r="G18854" s="63"/>
      <c r="H18854" s="64"/>
      <c r="I18854" s="70"/>
    </row>
    <row r="18855" spans="1:9" hidden="1" x14ac:dyDescent="0.25">
      <c r="A18855" s="224"/>
      <c r="B18855" s="60"/>
      <c r="C18855" s="151"/>
      <c r="D18855" s="57"/>
      <c r="E18855" s="550"/>
      <c r="F18855" s="63"/>
      <c r="G18855" s="63"/>
      <c r="H18855" s="64"/>
      <c r="I18855" s="70"/>
    </row>
    <row r="18856" spans="1:9" hidden="1" x14ac:dyDescent="0.25">
      <c r="A18856" s="224"/>
      <c r="B18856" s="55"/>
      <c r="C18856" s="72"/>
      <c r="D18856" s="57"/>
      <c r="E18856" s="145"/>
      <c r="F18856" s="63"/>
      <c r="G18856" s="63"/>
      <c r="H18856" s="64"/>
      <c r="I18856" s="70"/>
    </row>
    <row r="18857" spans="1:9" hidden="1" x14ac:dyDescent="0.25">
      <c r="A18857" s="224"/>
      <c r="B18857" s="60"/>
      <c r="C18857" s="123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4"/>
      <c r="B18858" s="60"/>
      <c r="C18858" s="56"/>
      <c r="D18858" s="57"/>
      <c r="E18858" s="86"/>
      <c r="F18858" s="62"/>
      <c r="G18858" s="63"/>
      <c r="H18858" s="64"/>
      <c r="I18858" s="551"/>
    </row>
    <row r="18859" spans="1:9" hidden="1" x14ac:dyDescent="0.25">
      <c r="A18859" s="224"/>
      <c r="B18859" s="56"/>
      <c r="C18859" s="56"/>
      <c r="D18859" s="83"/>
      <c r="E18859" s="145"/>
      <c r="F18859" s="426"/>
      <c r="G18859" s="63"/>
      <c r="H18859" s="64"/>
      <c r="I18859" s="551"/>
    </row>
    <row r="18860" spans="1:9" hidden="1" x14ac:dyDescent="0.25">
      <c r="A18860" s="224"/>
      <c r="B18860" s="56"/>
      <c r="C18860" s="56"/>
      <c r="D18860" s="57"/>
      <c r="E18860" s="145"/>
      <c r="F18860" s="426"/>
      <c r="G18860" s="63"/>
      <c r="H18860" s="64"/>
      <c r="I18860" s="551"/>
    </row>
    <row r="18861" spans="1:9" hidden="1" x14ac:dyDescent="0.25">
      <c r="A18861" s="224"/>
      <c r="B18861" s="56"/>
      <c r="C18861" s="56"/>
      <c r="D18861" s="57"/>
      <c r="E18861" s="145"/>
      <c r="F18861" s="426"/>
      <c r="G18861" s="63"/>
      <c r="H18861" s="64"/>
      <c r="I18861" s="551"/>
    </row>
    <row r="18862" spans="1:9" hidden="1" x14ac:dyDescent="0.25">
      <c r="A18862" s="224"/>
      <c r="B18862" s="56"/>
      <c r="C18862" s="56"/>
      <c r="D18862" s="57"/>
      <c r="E18862" s="145"/>
      <c r="F18862" s="426"/>
      <c r="G18862" s="203"/>
      <c r="H18862" s="64"/>
      <c r="I18862" s="551"/>
    </row>
    <row r="18863" spans="1:9" hidden="1" x14ac:dyDescent="0.25">
      <c r="A18863" s="224"/>
      <c r="B18863" s="56"/>
      <c r="C18863" s="71"/>
      <c r="D18863" s="57"/>
      <c r="E18863" s="145"/>
      <c r="F18863" s="63"/>
      <c r="G18863" s="63"/>
      <c r="H18863" s="64"/>
      <c r="I18863" s="551"/>
    </row>
    <row r="18864" spans="1:9" hidden="1" x14ac:dyDescent="0.25">
      <c r="A18864" s="224"/>
      <c r="B18864" s="56"/>
      <c r="C18864" s="65"/>
      <c r="D18864" s="57"/>
      <c r="E18864" s="145"/>
      <c r="F18864" s="63"/>
      <c r="G18864" s="62"/>
      <c r="H18864" s="64"/>
      <c r="I18864" s="551"/>
    </row>
    <row r="18865" spans="1:9" hidden="1" x14ac:dyDescent="0.25">
      <c r="A18865" s="224"/>
      <c r="B18865" s="56"/>
      <c r="C18865" s="65"/>
      <c r="D18865" s="57"/>
      <c r="E18865" s="145"/>
      <c r="F18865" s="63"/>
      <c r="G18865" s="62"/>
      <c r="H18865" s="64"/>
      <c r="I18865" s="551"/>
    </row>
    <row r="18866" spans="1:9" hidden="1" x14ac:dyDescent="0.25">
      <c r="A18866" s="224"/>
      <c r="B18866" s="56"/>
      <c r="C18866" s="56"/>
      <c r="D18866" s="57"/>
      <c r="E18866" s="145"/>
      <c r="F18866" s="63"/>
      <c r="G18866" s="63"/>
      <c r="H18866" s="64"/>
      <c r="I18866" s="551"/>
    </row>
    <row r="18867" spans="1:9" hidden="1" x14ac:dyDescent="0.25">
      <c r="A18867" s="224"/>
      <c r="B18867" s="60"/>
      <c r="C18867" s="56"/>
      <c r="D18867" s="57"/>
      <c r="E18867" s="86"/>
      <c r="F18867" s="62"/>
      <c r="G18867" s="63"/>
      <c r="H18867" s="64"/>
      <c r="I18867" s="551"/>
    </row>
    <row r="18868" spans="1:9" hidden="1" x14ac:dyDescent="0.25">
      <c r="A18868" s="224"/>
      <c r="B18868" s="55"/>
      <c r="C18868" s="71"/>
      <c r="D18868" s="57"/>
      <c r="E18868" s="66"/>
      <c r="F18868" s="76"/>
      <c r="G18868" s="63"/>
      <c r="H18868" s="64"/>
      <c r="I18868" s="70"/>
    </row>
    <row r="18869" spans="1:9" hidden="1" x14ac:dyDescent="0.25">
      <c r="A18869" s="224"/>
      <c r="B18869" s="56"/>
      <c r="C18869" s="71"/>
      <c r="D18869" s="57"/>
      <c r="E18869" s="86"/>
      <c r="F18869" s="207"/>
      <c r="G18869" s="63"/>
      <c r="H18869" s="64"/>
      <c r="I18869" s="70"/>
    </row>
    <row r="18870" spans="1:9" hidden="1" x14ac:dyDescent="0.25">
      <c r="A18870" s="224"/>
      <c r="B18870" s="55"/>
      <c r="C18870" s="75"/>
      <c r="D18870" s="57"/>
      <c r="E18870" s="145"/>
      <c r="F18870" s="62"/>
      <c r="G18870" s="63"/>
      <c r="H18870" s="64"/>
      <c r="I18870" s="70"/>
    </row>
    <row r="18871" spans="1:9" hidden="1" x14ac:dyDescent="0.25">
      <c r="A18871" s="224"/>
      <c r="B18871" s="56"/>
      <c r="C18871" s="56"/>
      <c r="D18871" s="57"/>
      <c r="E18871" s="66"/>
      <c r="F18871" s="63"/>
      <c r="G18871" s="63"/>
      <c r="H18871" s="64"/>
      <c r="I18871" s="70"/>
    </row>
    <row r="18872" spans="1:9" hidden="1" x14ac:dyDescent="0.25">
      <c r="A18872" s="224"/>
      <c r="B18872" s="56"/>
      <c r="C18872" s="81"/>
      <c r="D18872" s="57"/>
      <c r="E18872" s="550"/>
      <c r="F18872" s="63"/>
      <c r="G18872" s="63"/>
      <c r="H18872" s="64"/>
      <c r="I18872" s="70"/>
    </row>
    <row r="18873" spans="1:9" hidden="1" x14ac:dyDescent="0.25">
      <c r="A18873" s="224"/>
      <c r="B18873" s="60"/>
      <c r="C18873" s="56"/>
      <c r="D18873" s="57"/>
      <c r="E18873" s="86"/>
      <c r="F18873" s="62"/>
      <c r="G18873" s="63"/>
      <c r="H18873" s="64"/>
      <c r="I18873" s="70"/>
    </row>
    <row r="18874" spans="1:9" hidden="1" x14ac:dyDescent="0.25">
      <c r="A18874" s="224"/>
      <c r="B18874" s="56"/>
      <c r="C18874" s="56"/>
      <c r="D18874" s="56"/>
      <c r="E18874" s="86"/>
      <c r="F18874" s="56"/>
      <c r="G18874" s="63"/>
      <c r="H18874" s="64"/>
      <c r="I18874" s="70"/>
    </row>
    <row r="18875" spans="1:9" hidden="1" x14ac:dyDescent="0.25">
      <c r="A18875" s="224"/>
      <c r="B18875" s="56"/>
      <c r="C18875" s="56"/>
      <c r="D18875" s="56"/>
      <c r="E18875" s="86"/>
      <c r="F18875" s="56"/>
      <c r="G18875" s="63"/>
      <c r="H18875" s="106"/>
      <c r="I18875" s="70"/>
    </row>
    <row r="18876" spans="1:9" hidden="1" x14ac:dyDescent="0.25">
      <c r="A18876" s="224"/>
      <c r="B18876" s="56"/>
      <c r="C18876" s="56"/>
      <c r="D18876" s="56"/>
      <c r="E18876" s="86"/>
      <c r="F18876" s="56"/>
      <c r="G18876" s="63"/>
      <c r="H18876" s="106"/>
      <c r="I18876" s="70"/>
    </row>
    <row r="18877" spans="1:9" hidden="1" x14ac:dyDescent="0.25">
      <c r="A18877" s="224"/>
      <c r="B18877" s="56"/>
      <c r="C18877" s="56"/>
      <c r="D18877" s="56"/>
      <c r="E18877" s="86"/>
      <c r="F18877" s="56"/>
      <c r="G18877" s="63"/>
      <c r="H18877" s="106"/>
      <c r="I18877" s="70"/>
    </row>
    <row r="18878" spans="1:9" hidden="1" x14ac:dyDescent="0.25">
      <c r="A18878" s="224"/>
      <c r="B18878" s="74"/>
      <c r="C18878" s="71"/>
      <c r="D18878" s="57"/>
      <c r="E18878" s="86"/>
      <c r="F18878" s="62"/>
      <c r="G18878" s="100"/>
      <c r="H18878" s="106"/>
      <c r="I18878" s="70"/>
    </row>
    <row r="18879" spans="1:9" hidden="1" x14ac:dyDescent="0.25">
      <c r="A18879" s="224"/>
      <c r="B18879" s="56"/>
      <c r="C18879" s="71"/>
      <c r="D18879" s="57"/>
      <c r="E18879" s="86"/>
      <c r="F18879" s="96"/>
      <c r="G18879" s="63"/>
      <c r="H18879" s="64"/>
      <c r="I18879" s="70"/>
    </row>
    <row r="18880" spans="1:9" hidden="1" x14ac:dyDescent="0.25">
      <c r="A18880" s="224"/>
      <c r="B18880" s="55"/>
      <c r="C18880" s="71"/>
      <c r="D18880" s="57"/>
      <c r="E18880" s="275"/>
      <c r="F18880" s="76"/>
      <c r="G18880" s="63"/>
      <c r="H18880" s="64"/>
      <c r="I18880" s="70"/>
    </row>
    <row r="18881" spans="1:9" hidden="1" x14ac:dyDescent="0.25">
      <c r="A18881" s="224"/>
      <c r="B18881" s="95"/>
      <c r="C18881" s="71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4"/>
      <c r="B18882" s="56"/>
      <c r="C18882" s="71"/>
      <c r="D18882" s="57"/>
      <c r="E18882" s="72"/>
      <c r="F18882" s="76"/>
      <c r="G18882" s="63"/>
      <c r="H18882" s="64"/>
      <c r="I18882" s="70"/>
    </row>
    <row r="18883" spans="1:9" hidden="1" x14ac:dyDescent="0.25">
      <c r="A18883" s="224"/>
      <c r="B18883" s="56"/>
      <c r="C18883" s="71"/>
      <c r="D18883" s="57"/>
      <c r="E18883" s="72"/>
      <c r="F18883" s="62"/>
      <c r="G18883" s="63"/>
      <c r="H18883" s="64"/>
      <c r="I18883" s="70"/>
    </row>
    <row r="18884" spans="1:9" hidden="1" x14ac:dyDescent="0.25">
      <c r="A18884" s="224"/>
      <c r="B18884" s="55"/>
      <c r="C18884" s="71"/>
      <c r="D18884" s="57"/>
      <c r="E18884" s="86"/>
      <c r="F18884" s="62"/>
      <c r="G18884" s="100"/>
      <c r="H18884" s="64"/>
      <c r="I18884" s="70"/>
    </row>
    <row r="18885" spans="1:9" hidden="1" x14ac:dyDescent="0.25">
      <c r="A18885" s="224"/>
      <c r="B18885" s="74"/>
      <c r="C18885" s="71"/>
      <c r="D18885" s="57"/>
      <c r="E18885" s="86"/>
      <c r="F18885" s="62"/>
      <c r="G18885" s="100"/>
      <c r="H18885" s="64"/>
      <c r="I18885" s="70"/>
    </row>
    <row r="18886" spans="1:9" hidden="1" x14ac:dyDescent="0.25">
      <c r="A18886" s="224"/>
      <c r="B18886" s="55"/>
      <c r="C18886" s="71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4"/>
      <c r="B18887" s="55"/>
      <c r="C18887" s="75"/>
      <c r="D18887" s="57"/>
      <c r="E18887" s="145"/>
      <c r="F18887" s="62"/>
      <c r="G18887" s="63"/>
      <c r="H18887" s="64"/>
      <c r="I18887" s="70"/>
    </row>
    <row r="18888" spans="1:9" hidden="1" x14ac:dyDescent="0.25">
      <c r="A18888" s="224"/>
      <c r="B18888" s="71"/>
      <c r="C18888" s="75"/>
      <c r="D18888" s="57"/>
      <c r="E18888" s="66"/>
      <c r="F18888" s="76"/>
      <c r="G18888" s="63"/>
      <c r="H18888" s="64"/>
      <c r="I18888" s="70"/>
    </row>
    <row r="18889" spans="1:9" hidden="1" x14ac:dyDescent="0.25">
      <c r="A18889" s="224"/>
      <c r="B18889" s="56"/>
      <c r="C18889" s="71"/>
      <c r="D18889" s="57"/>
      <c r="E18889" s="66"/>
      <c r="F18889" s="62"/>
      <c r="G18889" s="63"/>
      <c r="H18889" s="64"/>
      <c r="I18889" s="70"/>
    </row>
    <row r="18890" spans="1:9" hidden="1" x14ac:dyDescent="0.25">
      <c r="A18890" s="224"/>
      <c r="B18890" s="68"/>
      <c r="C18890" s="71"/>
      <c r="D18890" s="57"/>
      <c r="E18890" s="72"/>
      <c r="F18890" s="62"/>
      <c r="G18890" s="63"/>
      <c r="H18890" s="64"/>
      <c r="I18890" s="70"/>
    </row>
    <row r="18891" spans="1:9" hidden="1" x14ac:dyDescent="0.25">
      <c r="A18891" s="224"/>
      <c r="B18891" s="68"/>
      <c r="C18891" s="65"/>
      <c r="D18891" s="57"/>
      <c r="E18891" s="66"/>
      <c r="F18891" s="62"/>
      <c r="G18891" s="63"/>
      <c r="H18891" s="64"/>
      <c r="I18891" s="70"/>
    </row>
    <row r="18892" spans="1:9" hidden="1" x14ac:dyDescent="0.25">
      <c r="A18892" s="224"/>
      <c r="B18892" s="60"/>
      <c r="C18892" s="151"/>
      <c r="D18892" s="57"/>
      <c r="E18892" s="100"/>
      <c r="F18892" s="62"/>
      <c r="G18892" s="63"/>
      <c r="H18892" s="64"/>
      <c r="I18892" s="70"/>
    </row>
    <row r="18893" spans="1:9" hidden="1" x14ac:dyDescent="0.25">
      <c r="A18893" s="224"/>
      <c r="B18893" s="55"/>
      <c r="C18893" s="75"/>
      <c r="D18893" s="57"/>
      <c r="E18893" s="66"/>
      <c r="F18893" s="76"/>
      <c r="G18893" s="63"/>
      <c r="H18893" s="64"/>
      <c r="I18893" s="70"/>
    </row>
    <row r="18894" spans="1:9" hidden="1" x14ac:dyDescent="0.25">
      <c r="A18894" s="224"/>
      <c r="B18894" s="74"/>
      <c r="C18894" s="71"/>
      <c r="D18894" s="57"/>
      <c r="E18894" s="86"/>
      <c r="F18894" s="62"/>
      <c r="G18894" s="100"/>
      <c r="H18894" s="64"/>
      <c r="I18894" s="70"/>
    </row>
    <row r="18895" spans="1:9" hidden="1" x14ac:dyDescent="0.25">
      <c r="A18895" s="224"/>
      <c r="B18895" s="55"/>
      <c r="C18895" s="71"/>
      <c r="D18895" s="57"/>
      <c r="E18895" s="66"/>
      <c r="F18895" s="63"/>
      <c r="G18895" s="63"/>
      <c r="H18895" s="64"/>
      <c r="I18895" s="70"/>
    </row>
    <row r="18896" spans="1:9" hidden="1" x14ac:dyDescent="0.25">
      <c r="A18896" s="224"/>
      <c r="B18896" s="56"/>
      <c r="C18896" s="56"/>
      <c r="D18896" s="83"/>
      <c r="E18896" s="72"/>
      <c r="F18896" s="62"/>
      <c r="G18896" s="63"/>
      <c r="H18896" s="64"/>
      <c r="I18896" s="70"/>
    </row>
    <row r="18897" spans="1:9" hidden="1" x14ac:dyDescent="0.25">
      <c r="A18897" s="224"/>
      <c r="B18897" s="68"/>
      <c r="C18897" s="56"/>
      <c r="D18897" s="56"/>
      <c r="E18897" s="145"/>
      <c r="F18897" s="58"/>
      <c r="G18897" s="63"/>
      <c r="H18897" s="64"/>
      <c r="I18897" s="70"/>
    </row>
    <row r="18898" spans="1:9" hidden="1" x14ac:dyDescent="0.25">
      <c r="A18898" s="224"/>
      <c r="B18898" s="68"/>
      <c r="C18898" s="56"/>
      <c r="D18898" s="56"/>
      <c r="E18898" s="145"/>
      <c r="F18898" s="58"/>
      <c r="G18898" s="63"/>
      <c r="H18898" s="64"/>
      <c r="I18898" s="70"/>
    </row>
    <row r="18899" spans="1:9" hidden="1" x14ac:dyDescent="0.25">
      <c r="A18899" s="224"/>
      <c r="B18899" s="55"/>
      <c r="C18899" s="75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4"/>
      <c r="B18900" s="56"/>
      <c r="C18900" s="71"/>
      <c r="D18900" s="57"/>
      <c r="E18900" s="72"/>
      <c r="F18900" s="76"/>
      <c r="G18900" s="63"/>
      <c r="H18900" s="64"/>
      <c r="I18900" s="70"/>
    </row>
    <row r="18901" spans="1:9" hidden="1" x14ac:dyDescent="0.25">
      <c r="A18901" s="224"/>
      <c r="B18901" s="56"/>
      <c r="C18901" s="71"/>
      <c r="D18901" s="57"/>
      <c r="E18901" s="72"/>
      <c r="F18901" s="62"/>
      <c r="G18901" s="63"/>
      <c r="H18901" s="64"/>
      <c r="I18901" s="70"/>
    </row>
    <row r="18902" spans="1:9" hidden="1" x14ac:dyDescent="0.25">
      <c r="A18902" s="224"/>
      <c r="B18902" s="56"/>
      <c r="C18902" s="71"/>
      <c r="D18902" s="57"/>
      <c r="E18902" s="86"/>
      <c r="F18902" s="207"/>
      <c r="G18902" s="63"/>
      <c r="H18902" s="64"/>
      <c r="I18902" s="551"/>
    </row>
    <row r="18903" spans="1:9" hidden="1" x14ac:dyDescent="0.25">
      <c r="A18903" s="224"/>
      <c r="B18903" s="55"/>
      <c r="C18903" s="71"/>
      <c r="D18903" s="57"/>
      <c r="E18903" s="66"/>
      <c r="F18903" s="63"/>
      <c r="G18903" s="63"/>
      <c r="H18903" s="64"/>
      <c r="I18903" s="551"/>
    </row>
    <row r="18904" spans="1:9" hidden="1" x14ac:dyDescent="0.25">
      <c r="A18904" s="224"/>
      <c r="B18904" s="55"/>
      <c r="C18904" s="75"/>
      <c r="D18904" s="57"/>
      <c r="E18904" s="145"/>
      <c r="F18904" s="62"/>
      <c r="G18904" s="63"/>
      <c r="H18904" s="64"/>
      <c r="I18904" s="551"/>
    </row>
    <row r="18905" spans="1:9" hidden="1" x14ac:dyDescent="0.25">
      <c r="A18905" s="224"/>
      <c r="B18905" s="56"/>
      <c r="C18905" s="56"/>
      <c r="D18905" s="105"/>
      <c r="E18905" s="66"/>
      <c r="F18905" s="203"/>
      <c r="G18905" s="63"/>
      <c r="H18905" s="64"/>
      <c r="I18905" s="551"/>
    </row>
    <row r="18906" spans="1:9" hidden="1" x14ac:dyDescent="0.25">
      <c r="A18906" s="224"/>
      <c r="B18906" s="60"/>
      <c r="C18906" s="56"/>
      <c r="D18906" s="57"/>
      <c r="E18906" s="86"/>
      <c r="F18906" s="62"/>
      <c r="G18906" s="63"/>
      <c r="H18906" s="64"/>
      <c r="I18906" s="551"/>
    </row>
    <row r="18907" spans="1:9" hidden="1" x14ac:dyDescent="0.25">
      <c r="A18907" s="224"/>
      <c r="B18907" s="60"/>
      <c r="C18907" s="123"/>
      <c r="D18907" s="57"/>
      <c r="E18907" s="66"/>
      <c r="F18907" s="63"/>
      <c r="G18907" s="63"/>
      <c r="H18907" s="64"/>
      <c r="I18907" s="551"/>
    </row>
    <row r="18908" spans="1:9" hidden="1" x14ac:dyDescent="0.25">
      <c r="A18908" s="224"/>
      <c r="B18908" s="60"/>
      <c r="C18908" s="56"/>
      <c r="D18908" s="57"/>
      <c r="E18908" s="86"/>
      <c r="F18908" s="62"/>
      <c r="G18908" s="63"/>
      <c r="H18908" s="64"/>
      <c r="I18908" s="551"/>
    </row>
    <row r="18909" spans="1:9" hidden="1" x14ac:dyDescent="0.25">
      <c r="A18909" s="224"/>
      <c r="B18909" s="55"/>
      <c r="C18909" s="75"/>
      <c r="D18909" s="57"/>
      <c r="E18909" s="145"/>
      <c r="F18909" s="62"/>
      <c r="G18909" s="63"/>
      <c r="H18909" s="64"/>
      <c r="I18909" s="551"/>
    </row>
    <row r="18910" spans="1:9" hidden="1" x14ac:dyDescent="0.25">
      <c r="A18910" s="224"/>
      <c r="B18910" s="68"/>
      <c r="C18910" s="74"/>
      <c r="D18910" s="57"/>
      <c r="E18910" s="66"/>
      <c r="F18910" s="76"/>
      <c r="G18910" s="63"/>
      <c r="H18910" s="64"/>
      <c r="I18910" s="551"/>
    </row>
    <row r="18911" spans="1:9" hidden="1" x14ac:dyDescent="0.25">
      <c r="A18911" s="224"/>
      <c r="B18911" s="60"/>
      <c r="C18911" s="123"/>
      <c r="D18911" s="57"/>
      <c r="E18911" s="66"/>
      <c r="F18911" s="63"/>
      <c r="G18911" s="63"/>
      <c r="H18911" s="64"/>
      <c r="I18911" s="70"/>
    </row>
    <row r="18912" spans="1:9" hidden="1" x14ac:dyDescent="0.25">
      <c r="A18912" s="224"/>
      <c r="B18912" s="68"/>
      <c r="C18912" s="71"/>
      <c r="D18912" s="57"/>
      <c r="E18912" s="72"/>
      <c r="F18912" s="76"/>
      <c r="G18912" s="63"/>
      <c r="H18912" s="64"/>
      <c r="I18912" s="70"/>
    </row>
    <row r="18913" spans="1:9" hidden="1" x14ac:dyDescent="0.25">
      <c r="A18913" s="224"/>
      <c r="B18913" s="56"/>
      <c r="C18913" s="56"/>
      <c r="D18913" s="57"/>
      <c r="E18913" s="66"/>
      <c r="F18913" s="77"/>
      <c r="G18913" s="63"/>
      <c r="H18913" s="64"/>
      <c r="I18913" s="70"/>
    </row>
    <row r="18914" spans="1:9" hidden="1" x14ac:dyDescent="0.25">
      <c r="A18914" s="224"/>
      <c r="B18914" s="68"/>
      <c r="C18914" s="56"/>
      <c r="D18914" s="57"/>
      <c r="E18914" s="550"/>
      <c r="F18914" s="77"/>
      <c r="G18914" s="63"/>
      <c r="H18914" s="64"/>
      <c r="I18914" s="70"/>
    </row>
    <row r="18915" spans="1:9" hidden="1" x14ac:dyDescent="0.25">
      <c r="A18915" s="224"/>
      <c r="B18915" s="60"/>
      <c r="C18915" s="123"/>
      <c r="D18915" s="57"/>
      <c r="E18915" s="66"/>
      <c r="F18915" s="63"/>
      <c r="G18915" s="63"/>
      <c r="H18915" s="64"/>
      <c r="I18915" s="70"/>
    </row>
    <row r="18916" spans="1:9" hidden="1" x14ac:dyDescent="0.25">
      <c r="A18916" s="224"/>
      <c r="B18916" s="56"/>
      <c r="C18916" s="414"/>
      <c r="D18916" s="56"/>
      <c r="E18916" s="86"/>
      <c r="F18916" s="56"/>
      <c r="G18916" s="63"/>
      <c r="H18916" s="64"/>
      <c r="I18916" s="70"/>
    </row>
    <row r="18917" spans="1:9" hidden="1" x14ac:dyDescent="0.25">
      <c r="A18917" s="224"/>
      <c r="B18917" s="56"/>
      <c r="C18917" s="56"/>
      <c r="D18917" s="56"/>
      <c r="E18917" s="86"/>
      <c r="F18917" s="56"/>
      <c r="G18917" s="63"/>
      <c r="H18917" s="106"/>
      <c r="I18917" s="70"/>
    </row>
    <row r="18918" spans="1:9" hidden="1" x14ac:dyDescent="0.25">
      <c r="A18918" s="224"/>
      <c r="B18918" s="55"/>
      <c r="C18918" s="71"/>
      <c r="D18918" s="57"/>
      <c r="E18918" s="66"/>
      <c r="F18918" s="76"/>
      <c r="G18918" s="63"/>
      <c r="H18918" s="106"/>
      <c r="I18918" s="70"/>
    </row>
    <row r="18919" spans="1:9" hidden="1" x14ac:dyDescent="0.25">
      <c r="A18919" s="224"/>
      <c r="B18919" s="55"/>
      <c r="C18919" s="71"/>
      <c r="D18919" s="57"/>
      <c r="E18919" s="66"/>
      <c r="F18919" s="76"/>
      <c r="G18919" s="63"/>
      <c r="H18919" s="106"/>
      <c r="I18919" s="70"/>
    </row>
    <row r="18920" spans="1:9" hidden="1" x14ac:dyDescent="0.25">
      <c r="A18920" s="224"/>
      <c r="B18920" s="56"/>
      <c r="C18920" s="56"/>
      <c r="D18920" s="57"/>
      <c r="E18920" s="86"/>
      <c r="F18920" s="62"/>
      <c r="G18920" s="100"/>
      <c r="H18920" s="64"/>
      <c r="I18920" s="70"/>
    </row>
    <row r="18921" spans="1:9" hidden="1" x14ac:dyDescent="0.25">
      <c r="A18921" s="224"/>
      <c r="B18921" s="55"/>
      <c r="C18921" s="71"/>
      <c r="D18921" s="57"/>
      <c r="E18921" s="275"/>
      <c r="F18921" s="76"/>
      <c r="G18921" s="63"/>
      <c r="H18921" s="64"/>
      <c r="I18921" s="70"/>
    </row>
    <row r="18922" spans="1:9" hidden="1" x14ac:dyDescent="0.25">
      <c r="A18922" s="224"/>
      <c r="B18922" s="60"/>
      <c r="C18922" s="151"/>
      <c r="D18922" s="57"/>
      <c r="E18922" s="100"/>
      <c r="F18922" s="62"/>
      <c r="G18922" s="63"/>
      <c r="H18922" s="64"/>
      <c r="I18922" s="70"/>
    </row>
    <row r="18923" spans="1:9" hidden="1" x14ac:dyDescent="0.25">
      <c r="A18923" s="224"/>
      <c r="B18923" s="55"/>
      <c r="C18923" s="75"/>
      <c r="D18923" s="57"/>
      <c r="E18923" s="66"/>
      <c r="F18923" s="62"/>
      <c r="G18923" s="63"/>
      <c r="H18923" s="64"/>
      <c r="I18923" s="70"/>
    </row>
    <row r="18924" spans="1:9" hidden="1" x14ac:dyDescent="0.25">
      <c r="A18924" s="224"/>
      <c r="B18924" s="74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4"/>
      <c r="B18925" s="55"/>
      <c r="C18925" s="75"/>
      <c r="D18925" s="57"/>
      <c r="E18925" s="66"/>
      <c r="F18925" s="76"/>
      <c r="G18925" s="63"/>
      <c r="H18925" s="64"/>
      <c r="I18925" s="70"/>
    </row>
    <row r="18926" spans="1:9" hidden="1" x14ac:dyDescent="0.25">
      <c r="A18926" s="224"/>
      <c r="B18926" s="56"/>
      <c r="C18926" s="56"/>
      <c r="D18926" s="57"/>
      <c r="E18926" s="72"/>
      <c r="F18926" s="62"/>
      <c r="G18926" s="63"/>
      <c r="H18926" s="64"/>
      <c r="I18926" s="70"/>
    </row>
    <row r="18927" spans="1:9" hidden="1" x14ac:dyDescent="0.25">
      <c r="A18927" s="224"/>
      <c r="B18927" s="68"/>
      <c r="C18927" s="56"/>
      <c r="D18927" s="56"/>
      <c r="E18927" s="66"/>
      <c r="F18927" s="58"/>
      <c r="G18927" s="63"/>
      <c r="H18927" s="64"/>
      <c r="I18927" s="70"/>
    </row>
    <row r="18928" spans="1:9" hidden="1" x14ac:dyDescent="0.25">
      <c r="A18928" s="224"/>
      <c r="B18928" s="56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4"/>
      <c r="B18929" s="71"/>
      <c r="C18929" s="75"/>
      <c r="D18929" s="57"/>
      <c r="E18929" s="86"/>
      <c r="F18929" s="62"/>
      <c r="G18929" s="203"/>
      <c r="H18929" s="64"/>
      <c r="I18929" s="70"/>
    </row>
    <row r="18930" spans="1:9" hidden="1" x14ac:dyDescent="0.25">
      <c r="A18930" s="224"/>
      <c r="B18930" s="55"/>
      <c r="C18930" s="71"/>
      <c r="D18930" s="57"/>
      <c r="E18930" s="66"/>
      <c r="F18930" s="207"/>
      <c r="G18930" s="63"/>
      <c r="H18930" s="64"/>
      <c r="I18930" s="70"/>
    </row>
    <row r="18931" spans="1:9" hidden="1" x14ac:dyDescent="0.25">
      <c r="A18931" s="224"/>
      <c r="B18931" s="55"/>
      <c r="C18931" s="123"/>
      <c r="D18931" s="57"/>
      <c r="E18931" s="66"/>
      <c r="F18931" s="62"/>
      <c r="G18931" s="63"/>
      <c r="H18931" s="64"/>
      <c r="I18931" s="70"/>
    </row>
    <row r="18932" spans="1:9" hidden="1" x14ac:dyDescent="0.25">
      <c r="A18932" s="224"/>
      <c r="B18932" s="60"/>
      <c r="C18932" s="71"/>
      <c r="D18932" s="57"/>
      <c r="E18932" s="66"/>
      <c r="F18932" s="76"/>
      <c r="G18932" s="63"/>
      <c r="H18932" s="64"/>
      <c r="I18932" s="70"/>
    </row>
    <row r="18933" spans="1:9" hidden="1" x14ac:dyDescent="0.25">
      <c r="A18933" s="224"/>
      <c r="B18933" s="95"/>
      <c r="C18933" s="74"/>
      <c r="D18933" s="57"/>
      <c r="E18933" s="66"/>
      <c r="F18933" s="76"/>
      <c r="G18933" s="63"/>
      <c r="H18933" s="64"/>
      <c r="I18933" s="70"/>
    </row>
    <row r="18934" spans="1:9" hidden="1" x14ac:dyDescent="0.25">
      <c r="A18934" s="224"/>
      <c r="B18934" s="95"/>
      <c r="C18934" s="74"/>
      <c r="D18934" s="57"/>
      <c r="E18934" s="145"/>
      <c r="F18934" s="62"/>
      <c r="G18934" s="203"/>
      <c r="H18934" s="64"/>
      <c r="I18934" s="70"/>
    </row>
    <row r="18935" spans="1:9" hidden="1" x14ac:dyDescent="0.25">
      <c r="A18935" s="224"/>
      <c r="B18935" s="68"/>
      <c r="C18935" s="74"/>
      <c r="D18935" s="56"/>
      <c r="E18935" s="145"/>
      <c r="F18935" s="58"/>
      <c r="G18935" s="63"/>
      <c r="H18935" s="64"/>
      <c r="I18935" s="551"/>
    </row>
    <row r="18936" spans="1:9" hidden="1" x14ac:dyDescent="0.25">
      <c r="A18936" s="224"/>
      <c r="B18936" s="56"/>
      <c r="C18936" s="71"/>
      <c r="D18936" s="57"/>
      <c r="E18936" s="72"/>
      <c r="F18936" s="76"/>
      <c r="G18936" s="63"/>
      <c r="H18936" s="64"/>
      <c r="I18936" s="551"/>
    </row>
    <row r="18937" spans="1:9" hidden="1" x14ac:dyDescent="0.25">
      <c r="A18937" s="224"/>
      <c r="B18937" s="56"/>
      <c r="C18937" s="71"/>
      <c r="D18937" s="57"/>
      <c r="E18937" s="72"/>
      <c r="F18937" s="62"/>
      <c r="G18937" s="63"/>
      <c r="H18937" s="64"/>
      <c r="I18937" s="551"/>
    </row>
    <row r="18938" spans="1:9" hidden="1" x14ac:dyDescent="0.25">
      <c r="A18938" s="224"/>
      <c r="B18938" s="55"/>
      <c r="C18938" s="71"/>
      <c r="D18938" s="57"/>
      <c r="E18938" s="86"/>
      <c r="F18938" s="62"/>
      <c r="G18938" s="100"/>
      <c r="H18938" s="64"/>
      <c r="I18938" s="551"/>
    </row>
    <row r="18939" spans="1:9" hidden="1" x14ac:dyDescent="0.25">
      <c r="A18939" s="224"/>
      <c r="B18939" s="74"/>
      <c r="C18939" s="71"/>
      <c r="D18939" s="57"/>
      <c r="E18939" s="86"/>
      <c r="F18939" s="62"/>
      <c r="G18939" s="100"/>
      <c r="H18939" s="64"/>
      <c r="I18939" s="551"/>
    </row>
    <row r="18940" spans="1:9" hidden="1" x14ac:dyDescent="0.25">
      <c r="A18940" s="224"/>
      <c r="B18940" s="56"/>
      <c r="C18940" s="126"/>
      <c r="D18940" s="57"/>
      <c r="E18940" s="86"/>
      <c r="F18940" s="62"/>
      <c r="G18940" s="63"/>
      <c r="H18940" s="64"/>
      <c r="I18940" s="551"/>
    </row>
    <row r="18941" spans="1:9" hidden="1" x14ac:dyDescent="0.25">
      <c r="A18941" s="224"/>
      <c r="B18941" s="56"/>
      <c r="C18941" s="65"/>
      <c r="D18941" s="57"/>
      <c r="E18941" s="145"/>
      <c r="F18941" s="62"/>
      <c r="G18941" s="62"/>
      <c r="H18941" s="64"/>
      <c r="I18941" s="551"/>
    </row>
    <row r="18942" spans="1:9" hidden="1" x14ac:dyDescent="0.25">
      <c r="A18942" s="224"/>
      <c r="B18942" s="56"/>
      <c r="C18942" s="56"/>
      <c r="D18942" s="57"/>
      <c r="E18942" s="66"/>
      <c r="F18942" s="76"/>
      <c r="G18942" s="63"/>
      <c r="H18942" s="64"/>
      <c r="I18942" s="551"/>
    </row>
    <row r="18943" spans="1:9" hidden="1" x14ac:dyDescent="0.25">
      <c r="A18943" s="224"/>
      <c r="B18943" s="68"/>
      <c r="C18943" s="56"/>
      <c r="D18943" s="57"/>
      <c r="E18943" s="66"/>
      <c r="F18943" s="63"/>
      <c r="G18943" s="63"/>
      <c r="H18943" s="64"/>
      <c r="I18943" s="551"/>
    </row>
    <row r="18944" spans="1:9" hidden="1" x14ac:dyDescent="0.25">
      <c r="A18944" s="224"/>
      <c r="B18944" s="55"/>
      <c r="C18944" s="55"/>
      <c r="D18944" s="57"/>
      <c r="E18944" s="72"/>
      <c r="F18944" s="76"/>
      <c r="G18944" s="63"/>
      <c r="H18944" s="64"/>
      <c r="I18944" s="70"/>
    </row>
    <row r="18945" spans="1:9" hidden="1" x14ac:dyDescent="0.25">
      <c r="A18945" s="224"/>
      <c r="B18945" s="249"/>
      <c r="C18945" s="56"/>
      <c r="D18945" s="57"/>
      <c r="E18945" s="66"/>
      <c r="F18945" s="62"/>
      <c r="G18945" s="63"/>
      <c r="H18945" s="64"/>
      <c r="I18945" s="70"/>
    </row>
    <row r="18946" spans="1:9" hidden="1" x14ac:dyDescent="0.25">
      <c r="A18946" s="224"/>
      <c r="B18946" s="68"/>
      <c r="C18946" s="56"/>
      <c r="D18946" s="57"/>
      <c r="E18946" s="550"/>
      <c r="F18946" s="77"/>
      <c r="G18946" s="63"/>
      <c r="H18946" s="64"/>
      <c r="I18946" s="70"/>
    </row>
    <row r="18947" spans="1:9" hidden="1" x14ac:dyDescent="0.25">
      <c r="A18947" s="224"/>
      <c r="B18947" s="56"/>
      <c r="C18947" s="56"/>
      <c r="D18947" s="57"/>
      <c r="E18947" s="86"/>
      <c r="F18947" s="62"/>
      <c r="G18947" s="86"/>
      <c r="H18947" s="64"/>
      <c r="I18947" s="70"/>
    </row>
    <row r="18948" spans="1:9" hidden="1" x14ac:dyDescent="0.25">
      <c r="A18948" s="224"/>
      <c r="B18948" s="68"/>
      <c r="C18948" s="56"/>
      <c r="D18948" s="105"/>
      <c r="E18948" s="66"/>
      <c r="F18948" s="203"/>
      <c r="G18948" s="203"/>
      <c r="H18948" s="106"/>
      <c r="I18948" s="70"/>
    </row>
    <row r="18949" spans="1:9" hidden="1" x14ac:dyDescent="0.25">
      <c r="A18949" s="224"/>
      <c r="B18949" s="56"/>
      <c r="C18949" s="71"/>
      <c r="D18949" s="57"/>
      <c r="E18949" s="86"/>
      <c r="F18949" s="96"/>
      <c r="G18949" s="63"/>
      <c r="H18949" s="64"/>
      <c r="I18949" s="70"/>
    </row>
    <row r="18950" spans="1:9" hidden="1" x14ac:dyDescent="0.25">
      <c r="A18950" s="224"/>
      <c r="B18950" s="55"/>
      <c r="C18950" s="71"/>
      <c r="D18950" s="57"/>
      <c r="E18950" s="275"/>
      <c r="F18950" s="76"/>
      <c r="G18950" s="63"/>
      <c r="H18950" s="64"/>
      <c r="I18950" s="70"/>
    </row>
    <row r="18951" spans="1:9" hidden="1" x14ac:dyDescent="0.25">
      <c r="A18951" s="224"/>
      <c r="B18951" s="95"/>
      <c r="C18951" s="71"/>
      <c r="D18951" s="57"/>
      <c r="E18951" s="66"/>
      <c r="F18951" s="76"/>
      <c r="G18951" s="63"/>
      <c r="H18951" s="64"/>
      <c r="I18951" s="70"/>
    </row>
    <row r="18952" spans="1:9" hidden="1" x14ac:dyDescent="0.25">
      <c r="A18952" s="224"/>
      <c r="B18952" s="55"/>
      <c r="C18952" s="71"/>
      <c r="D18952" s="57"/>
      <c r="E18952" s="66"/>
      <c r="F18952" s="76"/>
      <c r="G18952" s="63"/>
      <c r="H18952" s="64"/>
      <c r="I18952" s="70"/>
    </row>
    <row r="18953" spans="1:9" hidden="1" x14ac:dyDescent="0.25">
      <c r="A18953" s="224"/>
      <c r="B18953" s="95"/>
      <c r="C18953" s="71"/>
      <c r="D18953" s="57"/>
      <c r="E18953" s="66"/>
      <c r="F18953" s="62"/>
      <c r="G18953" s="63"/>
      <c r="H18953" s="64"/>
      <c r="I18953" s="70"/>
    </row>
    <row r="18954" spans="1:9" hidden="1" x14ac:dyDescent="0.25">
      <c r="A18954" s="224"/>
      <c r="B18954" s="56"/>
      <c r="C18954" s="126"/>
      <c r="D18954" s="57"/>
      <c r="E18954" s="86"/>
      <c r="F18954" s="62"/>
      <c r="G18954" s="100"/>
      <c r="H18954" s="64"/>
      <c r="I18954" s="70"/>
    </row>
    <row r="18955" spans="1:9" hidden="1" x14ac:dyDescent="0.25">
      <c r="A18955" s="224"/>
      <c r="B18955" s="56"/>
      <c r="C18955" s="126"/>
      <c r="D18955" s="57"/>
      <c r="E18955" s="86"/>
      <c r="F18955" s="62"/>
      <c r="G18955" s="100"/>
      <c r="H18955" s="64"/>
      <c r="I18955" s="70"/>
    </row>
    <row r="18956" spans="1:9" hidden="1" x14ac:dyDescent="0.25">
      <c r="A18956" s="224"/>
      <c r="B18956" s="55"/>
      <c r="C18956" s="71"/>
      <c r="D18956" s="57"/>
      <c r="E18956" s="66"/>
      <c r="F18956" s="62"/>
      <c r="G18956" s="63"/>
      <c r="H18956" s="64"/>
      <c r="I18956" s="70"/>
    </row>
    <row r="18957" spans="1:9" hidden="1" x14ac:dyDescent="0.25">
      <c r="A18957" s="224"/>
      <c r="B18957" s="95"/>
      <c r="C18957" s="71"/>
      <c r="D18957" s="57"/>
      <c r="E18957" s="66"/>
      <c r="F18957" s="76"/>
      <c r="G18957" s="63"/>
      <c r="H18957" s="64"/>
      <c r="I18957" s="70"/>
    </row>
    <row r="18958" spans="1:9" hidden="1" x14ac:dyDescent="0.25">
      <c r="A18958" s="224"/>
      <c r="B18958" s="55"/>
      <c r="C18958" s="71"/>
      <c r="D18958" s="57"/>
      <c r="E18958" s="66"/>
      <c r="F18958" s="207"/>
      <c r="G18958" s="63"/>
      <c r="H18958" s="64"/>
      <c r="I18958" s="70"/>
    </row>
    <row r="18959" spans="1:9" hidden="1" x14ac:dyDescent="0.25">
      <c r="A18959" s="224"/>
      <c r="B18959" s="74"/>
      <c r="C18959" s="71"/>
      <c r="D18959" s="57"/>
      <c r="E18959" s="66"/>
      <c r="F18959" s="62"/>
      <c r="G18959" s="63"/>
      <c r="H18959" s="64"/>
      <c r="I18959" s="70"/>
    </row>
    <row r="18960" spans="1:9" hidden="1" x14ac:dyDescent="0.25">
      <c r="A18960" s="224"/>
      <c r="B18960" s="74"/>
      <c r="C18960" s="71"/>
      <c r="D18960" s="57"/>
      <c r="E18960" s="66"/>
      <c r="F18960" s="62"/>
      <c r="G18960" s="63"/>
      <c r="H18960" s="64"/>
      <c r="I18960" s="70"/>
    </row>
    <row r="18961" spans="1:9" hidden="1" x14ac:dyDescent="0.25">
      <c r="A18961" s="224"/>
      <c r="B18961" s="56"/>
      <c r="C18961" s="71"/>
      <c r="D18961" s="57"/>
      <c r="E18961" s="72"/>
      <c r="F18961" s="62"/>
      <c r="G18961" s="63"/>
      <c r="H18961" s="64"/>
      <c r="I18961" s="419"/>
    </row>
    <row r="18962" spans="1:9" hidden="1" x14ac:dyDescent="0.25">
      <c r="A18962" s="224"/>
      <c r="B18962" s="414"/>
      <c r="C18962" s="414"/>
      <c r="D18962" s="435"/>
      <c r="E18962" s="419"/>
      <c r="F18962" s="417"/>
      <c r="G18962" s="417"/>
      <c r="H18962" s="64"/>
      <c r="I18962" s="70"/>
    </row>
    <row r="18963" spans="1:9" hidden="1" x14ac:dyDescent="0.25">
      <c r="A18963" s="224"/>
      <c r="B18963" s="68"/>
      <c r="C18963" s="75"/>
      <c r="D18963" s="57"/>
      <c r="E18963" s="413"/>
      <c r="F18963" s="426"/>
      <c r="G18963" s="63"/>
      <c r="H18963" s="418"/>
      <c r="I18963" s="70"/>
    </row>
    <row r="18964" spans="1:9" hidden="1" x14ac:dyDescent="0.25">
      <c r="A18964" s="224"/>
      <c r="B18964" s="56"/>
      <c r="C18964" s="56"/>
      <c r="D18964" s="83"/>
      <c r="E18964" s="72"/>
      <c r="F18964" s="62"/>
      <c r="G18964" s="63"/>
      <c r="H18964" s="64"/>
      <c r="I18964" s="70"/>
    </row>
    <row r="18965" spans="1:9" hidden="1" x14ac:dyDescent="0.25">
      <c r="A18965" s="224"/>
      <c r="B18965" s="55"/>
      <c r="C18965" s="74"/>
      <c r="D18965" s="57"/>
      <c r="E18965" s="86"/>
      <c r="F18965" s="62"/>
      <c r="G18965" s="203"/>
      <c r="H18965" s="64"/>
      <c r="I18965" s="70"/>
    </row>
    <row r="18966" spans="1:9" hidden="1" x14ac:dyDescent="0.25">
      <c r="A18966" s="224"/>
      <c r="B18966" s="56"/>
      <c r="C18966" s="56"/>
      <c r="D18966" s="57"/>
      <c r="E18966" s="66"/>
      <c r="F18966" s="207"/>
      <c r="G18966" s="63"/>
      <c r="H18966" s="64"/>
      <c r="I18966" s="70"/>
    </row>
    <row r="18967" spans="1:9" hidden="1" x14ac:dyDescent="0.25">
      <c r="A18967" s="224"/>
      <c r="B18967" s="74"/>
      <c r="C18967" s="71"/>
      <c r="D18967" s="57"/>
      <c r="E18967" s="66"/>
      <c r="F18967" s="62"/>
      <c r="G18967" s="63"/>
      <c r="H18967" s="64"/>
      <c r="I18967" s="70"/>
    </row>
    <row r="18968" spans="1:9" hidden="1" x14ac:dyDescent="0.25">
      <c r="A18968" s="224"/>
      <c r="B18968" s="55"/>
      <c r="C18968" s="55"/>
      <c r="D18968" s="57"/>
      <c r="E18968" s="145"/>
      <c r="F18968" s="63"/>
      <c r="G18968" s="63"/>
      <c r="H18968" s="64"/>
      <c r="I18968" s="70"/>
    </row>
    <row r="18969" spans="1:9" hidden="1" x14ac:dyDescent="0.25">
      <c r="A18969" s="224"/>
      <c r="B18969" s="68"/>
      <c r="C18969" s="281"/>
      <c r="D18969" s="56"/>
      <c r="E18969" s="145"/>
      <c r="F18969" s="58"/>
      <c r="G18969" s="63"/>
      <c r="H18969" s="64"/>
      <c r="I18969" s="70"/>
    </row>
    <row r="18970" spans="1:9" hidden="1" x14ac:dyDescent="0.25">
      <c r="A18970" s="224"/>
      <c r="B18970" s="55"/>
      <c r="C18970" s="71"/>
      <c r="D18970" s="57"/>
      <c r="E18970" s="66"/>
      <c r="F18970" s="207"/>
      <c r="G18970" s="63"/>
      <c r="H18970" s="64"/>
      <c r="I18970" s="70"/>
    </row>
    <row r="18971" spans="1:9" hidden="1" x14ac:dyDescent="0.25">
      <c r="A18971" s="224"/>
      <c r="B18971" s="60"/>
      <c r="C18971" s="71"/>
      <c r="D18971" s="57"/>
      <c r="E18971" s="66"/>
      <c r="F18971" s="63"/>
      <c r="G18971" s="203"/>
      <c r="H18971" s="64"/>
      <c r="I18971" s="70"/>
    </row>
    <row r="18972" spans="1:9" hidden="1" x14ac:dyDescent="0.25">
      <c r="A18972" s="224"/>
      <c r="B18972" s="71"/>
      <c r="C18972" s="71"/>
      <c r="D18972" s="57"/>
      <c r="E18972" s="66"/>
      <c r="F18972" s="76"/>
      <c r="G18972" s="63"/>
      <c r="H18972" s="64"/>
      <c r="I18972" s="70"/>
    </row>
    <row r="18973" spans="1:9" hidden="1" x14ac:dyDescent="0.25">
      <c r="A18973" s="224"/>
      <c r="B18973" s="95"/>
      <c r="C18973" s="281"/>
      <c r="D18973" s="57"/>
      <c r="E18973" s="145"/>
      <c r="F18973" s="62"/>
      <c r="G18973" s="203"/>
      <c r="H18973" s="64"/>
      <c r="I18973" s="70"/>
    </row>
    <row r="18974" spans="1:9" hidden="1" x14ac:dyDescent="0.25">
      <c r="A18974" s="224"/>
      <c r="B18974" s="56"/>
      <c r="C18974" s="71"/>
      <c r="D18974" s="57"/>
      <c r="E18974" s="66"/>
      <c r="F18974" s="76"/>
      <c r="G18974" s="63"/>
      <c r="H18974" s="64"/>
      <c r="I18974" s="70"/>
    </row>
    <row r="18975" spans="1:9" hidden="1" x14ac:dyDescent="0.25">
      <c r="A18975" s="224"/>
      <c r="B18975" s="60"/>
      <c r="C18975" s="71"/>
      <c r="D18975" s="57"/>
      <c r="E18975" s="66"/>
      <c r="F18975" s="63"/>
      <c r="G18975" s="63"/>
      <c r="H18975" s="64"/>
      <c r="I18975" s="70"/>
    </row>
    <row r="18976" spans="1:9" hidden="1" x14ac:dyDescent="0.25">
      <c r="A18976" s="224"/>
      <c r="B18976" s="71"/>
      <c r="C18976" s="123"/>
      <c r="D18976" s="57"/>
      <c r="E18976" s="66"/>
      <c r="F18976" s="76"/>
      <c r="G18976" s="63"/>
      <c r="H18976" s="64"/>
      <c r="I18976" s="70"/>
    </row>
    <row r="18977" spans="1:9" hidden="1" x14ac:dyDescent="0.25">
      <c r="A18977" s="224"/>
      <c r="B18977" s="56"/>
      <c r="C18977" s="56"/>
      <c r="D18977" s="57"/>
      <c r="E18977" s="86"/>
      <c r="F18977" s="62"/>
      <c r="G18977" s="63"/>
      <c r="H18977" s="64"/>
      <c r="I18977" s="70"/>
    </row>
    <row r="18978" spans="1:9" hidden="1" x14ac:dyDescent="0.25">
      <c r="A18978" s="224"/>
      <c r="B18978" s="56"/>
      <c r="C18978" s="56"/>
      <c r="D18978" s="57"/>
      <c r="E18978" s="66"/>
      <c r="F18978" s="76"/>
      <c r="G18978" s="63"/>
      <c r="H18978" s="64"/>
      <c r="I18978" s="70"/>
    </row>
    <row r="18979" spans="1:9" hidden="1" x14ac:dyDescent="0.25">
      <c r="A18979" s="224"/>
      <c r="B18979" s="56"/>
      <c r="C18979" s="56"/>
      <c r="D18979" s="57"/>
      <c r="E18979" s="145"/>
      <c r="F18979" s="62"/>
      <c r="G18979" s="63"/>
      <c r="H18979" s="64"/>
      <c r="I18979" s="551"/>
    </row>
    <row r="18980" spans="1:9" hidden="1" x14ac:dyDescent="0.25">
      <c r="A18980" s="224"/>
      <c r="B18980" s="55"/>
      <c r="C18980" s="75"/>
      <c r="D18980" s="57"/>
      <c r="E18980" s="66"/>
      <c r="F18980" s="62"/>
      <c r="G18980" s="63"/>
      <c r="H18980" s="64"/>
      <c r="I18980" s="551"/>
    </row>
    <row r="18981" spans="1:9" hidden="1" x14ac:dyDescent="0.25">
      <c r="A18981" s="224"/>
      <c r="B18981" s="55"/>
      <c r="C18981" s="71"/>
      <c r="D18981" s="57"/>
      <c r="E18981" s="66"/>
      <c r="F18981" s="246"/>
      <c r="G18981" s="63"/>
      <c r="H18981" s="64"/>
      <c r="I18981" s="551"/>
    </row>
    <row r="18982" spans="1:9" hidden="1" x14ac:dyDescent="0.25">
      <c r="A18982" s="224"/>
      <c r="B18982" s="68"/>
      <c r="C18982" s="71"/>
      <c r="D18982" s="57"/>
      <c r="E18982" s="66"/>
      <c r="F18982" s="76"/>
      <c r="G18982" s="63"/>
      <c r="H18982" s="64"/>
      <c r="I18982" s="551"/>
    </row>
    <row r="18983" spans="1:9" hidden="1" x14ac:dyDescent="0.25">
      <c r="A18983" s="224"/>
      <c r="B18983" s="95"/>
      <c r="C18983" s="281"/>
      <c r="D18983" s="57"/>
      <c r="E18983" s="66"/>
      <c r="F18983" s="76"/>
      <c r="G18983" s="63"/>
      <c r="H18983" s="64"/>
      <c r="I18983" s="551"/>
    </row>
    <row r="18984" spans="1:9" hidden="1" x14ac:dyDescent="0.25">
      <c r="A18984" s="224"/>
      <c r="B18984" s="56"/>
      <c r="C18984" s="56"/>
      <c r="D18984" s="57"/>
      <c r="E18984" s="86"/>
      <c r="F18984" s="62"/>
      <c r="G18984" s="63"/>
      <c r="H18984" s="64"/>
      <c r="I18984" s="551"/>
    </row>
    <row r="18985" spans="1:9" hidden="1" x14ac:dyDescent="0.25">
      <c r="A18985" s="224"/>
      <c r="B18985" s="56"/>
      <c r="C18985" s="56"/>
      <c r="D18985" s="57"/>
      <c r="E18985" s="145"/>
      <c r="F18985" s="62"/>
      <c r="G18985" s="62"/>
      <c r="H18985" s="64"/>
      <c r="I18985" s="551"/>
    </row>
    <row r="18986" spans="1:9" hidden="1" x14ac:dyDescent="0.25">
      <c r="A18986" s="224"/>
      <c r="B18986" s="68"/>
      <c r="C18986" s="56"/>
      <c r="D18986" s="57"/>
      <c r="E18986" s="145"/>
      <c r="F18986" s="62"/>
      <c r="G18986" s="63"/>
      <c r="H18986" s="64"/>
      <c r="I18986" s="551"/>
    </row>
    <row r="18987" spans="1:9" hidden="1" x14ac:dyDescent="0.25">
      <c r="A18987" s="224"/>
      <c r="B18987" s="56"/>
      <c r="C18987" s="178"/>
      <c r="D18987" s="57"/>
      <c r="E18987" s="66"/>
      <c r="F18987" s="76"/>
      <c r="G18987" s="63"/>
      <c r="H18987" s="64"/>
      <c r="I18987" s="551"/>
    </row>
    <row r="18988" spans="1:9" hidden="1" x14ac:dyDescent="0.25">
      <c r="A18988" s="224"/>
      <c r="B18988" s="56"/>
      <c r="C18988" s="56"/>
      <c r="D18988" s="57"/>
      <c r="E18988" s="66"/>
      <c r="F18988" s="63"/>
      <c r="G18988" s="63"/>
      <c r="H18988" s="64"/>
      <c r="I18988" s="70"/>
    </row>
    <row r="18989" spans="1:9" hidden="1" x14ac:dyDescent="0.25">
      <c r="A18989" s="224"/>
      <c r="B18989" s="56"/>
      <c r="C18989" s="75"/>
      <c r="D18989" s="83"/>
      <c r="E18989" s="72"/>
      <c r="F18989" s="62"/>
      <c r="G18989" s="63"/>
      <c r="H18989" s="64"/>
      <c r="I18989" s="70"/>
    </row>
    <row r="18990" spans="1:9" hidden="1" x14ac:dyDescent="0.25">
      <c r="A18990" s="224"/>
      <c r="B18990" s="56"/>
      <c r="C18990" s="56"/>
      <c r="D18990" s="57"/>
      <c r="E18990" s="86"/>
      <c r="F18990" s="62"/>
      <c r="G18990" s="63"/>
      <c r="H18990" s="64"/>
      <c r="I18990" s="70"/>
    </row>
    <row r="18991" spans="1:9" hidden="1" x14ac:dyDescent="0.25">
      <c r="A18991" s="224"/>
      <c r="B18991" s="56"/>
      <c r="C18991" s="56"/>
      <c r="D18991" s="57"/>
      <c r="E18991" s="145"/>
      <c r="F18991" s="62"/>
      <c r="G18991" s="63"/>
      <c r="H18991" s="64"/>
      <c r="I18991" s="70"/>
    </row>
    <row r="18992" spans="1:9" hidden="1" x14ac:dyDescent="0.25">
      <c r="A18992" s="224"/>
      <c r="B18992" s="68"/>
      <c r="C18992" s="56"/>
      <c r="D18992" s="57"/>
      <c r="E18992" s="145"/>
      <c r="F18992" s="62"/>
      <c r="G18992" s="63"/>
      <c r="H18992" s="64"/>
      <c r="I18992" s="70"/>
    </row>
    <row r="18993" spans="1:9" hidden="1" x14ac:dyDescent="0.25">
      <c r="A18993" s="224"/>
      <c r="B18993" s="56"/>
      <c r="C18993" s="56"/>
      <c r="D18993" s="83"/>
      <c r="E18993" s="72"/>
      <c r="F18993" s="62"/>
      <c r="G18993" s="86"/>
      <c r="H18993" s="64"/>
      <c r="I18993" s="70"/>
    </row>
    <row r="18994" spans="1:9" hidden="1" x14ac:dyDescent="0.25">
      <c r="A18994" s="224"/>
      <c r="B18994" s="56"/>
      <c r="C18994" s="81"/>
      <c r="D18994" s="56"/>
      <c r="E18994" s="86"/>
      <c r="F18994" s="58"/>
      <c r="G18994" s="63"/>
      <c r="H18994" s="64"/>
      <c r="I18994" s="70"/>
    </row>
    <row r="18995" spans="1:9" hidden="1" x14ac:dyDescent="0.25">
      <c r="A18995" s="224"/>
      <c r="B18995" s="56"/>
      <c r="C18995" s="56"/>
      <c r="D18995" s="105"/>
      <c r="E18995" s="66"/>
      <c r="F18995" s="203"/>
      <c r="G18995" s="203"/>
      <c r="H18995" s="64"/>
      <c r="I18995" s="70"/>
    </row>
    <row r="18996" spans="1:9" hidden="1" x14ac:dyDescent="0.25">
      <c r="A18996" s="224"/>
      <c r="B18996" s="56"/>
      <c r="C18996" s="56"/>
      <c r="D18996" s="83"/>
      <c r="E18996" s="72"/>
      <c r="F18996" s="62"/>
      <c r="G18996" s="63"/>
      <c r="H18996" s="64"/>
      <c r="I18996" s="70"/>
    </row>
    <row r="18997" spans="1:9" hidden="1" x14ac:dyDescent="0.25">
      <c r="A18997" s="224"/>
      <c r="B18997" s="56"/>
      <c r="C18997" s="56"/>
      <c r="D18997" s="57"/>
      <c r="E18997" s="275"/>
      <c r="F18997" s="76"/>
      <c r="G18997" s="63"/>
      <c r="H18997" s="64"/>
      <c r="I18997" s="70"/>
    </row>
    <row r="18998" spans="1:9" hidden="1" x14ac:dyDescent="0.25">
      <c r="A18998" s="224"/>
      <c r="B18998" s="56"/>
      <c r="C18998" s="71"/>
      <c r="D18998" s="57"/>
      <c r="E18998" s="66"/>
      <c r="F18998" s="76"/>
      <c r="G18998" s="63"/>
      <c r="H18998" s="64"/>
      <c r="I18998" s="70"/>
    </row>
    <row r="18999" spans="1:9" hidden="1" x14ac:dyDescent="0.25">
      <c r="A18999" s="224"/>
      <c r="B18999" s="56"/>
      <c r="C18999" s="71"/>
      <c r="D18999" s="57"/>
      <c r="E18999" s="72"/>
      <c r="F18999" s="76"/>
      <c r="G18999" s="63"/>
      <c r="H18999" s="64"/>
      <c r="I18999" s="70"/>
    </row>
    <row r="19000" spans="1:9" hidden="1" x14ac:dyDescent="0.25">
      <c r="A19000" s="224"/>
      <c r="B19000" s="56"/>
      <c r="C19000" s="56"/>
      <c r="D19000" s="83"/>
      <c r="E19000" s="72"/>
      <c r="F19000" s="62"/>
      <c r="G19000" s="63"/>
      <c r="H19000" s="64"/>
      <c r="I19000" s="70"/>
    </row>
    <row r="19001" spans="1:9" hidden="1" x14ac:dyDescent="0.25">
      <c r="A19001" s="224"/>
      <c r="B19001" s="56"/>
      <c r="C19001" s="56"/>
      <c r="D19001" s="57"/>
      <c r="E19001" s="275"/>
      <c r="F19001" s="76"/>
      <c r="G19001" s="100"/>
      <c r="H19001" s="64"/>
      <c r="I19001" s="70"/>
    </row>
    <row r="19002" spans="1:9" hidden="1" x14ac:dyDescent="0.25">
      <c r="A19002" s="224"/>
      <c r="B19002" s="56"/>
      <c r="C19002" s="81"/>
      <c r="D19002" s="56"/>
      <c r="E19002" s="86"/>
      <c r="F19002" s="58"/>
      <c r="G19002" s="100"/>
      <c r="H19002" s="64"/>
      <c r="I19002" s="70"/>
    </row>
    <row r="19003" spans="1:9" hidden="1" x14ac:dyDescent="0.25">
      <c r="A19003" s="224"/>
      <c r="B19003" s="56"/>
      <c r="C19003" s="56"/>
      <c r="D19003" s="105"/>
      <c r="E19003" s="66"/>
      <c r="F19003" s="203"/>
      <c r="G19003" s="63"/>
      <c r="H19003" s="64"/>
      <c r="I19003" s="70"/>
    </row>
    <row r="19004" spans="1:9" hidden="1" x14ac:dyDescent="0.25">
      <c r="A19004" s="224"/>
      <c r="B19004" s="56"/>
      <c r="C19004" s="75"/>
      <c r="D19004" s="57"/>
      <c r="E19004" s="66"/>
      <c r="F19004" s="76"/>
      <c r="G19004" s="63"/>
      <c r="H19004" s="64"/>
      <c r="I19004" s="70"/>
    </row>
    <row r="19005" spans="1:9" hidden="1" x14ac:dyDescent="0.25">
      <c r="A19005" s="224"/>
      <c r="B19005" s="56"/>
      <c r="C19005" s="55"/>
      <c r="D19005" s="83"/>
      <c r="E19005" s="145"/>
      <c r="F19005" s="63"/>
      <c r="G19005" s="63"/>
      <c r="H19005" s="64"/>
      <c r="I19005" s="70"/>
    </row>
    <row r="19006" spans="1:9" hidden="1" x14ac:dyDescent="0.25">
      <c r="A19006" s="224"/>
      <c r="B19006" s="68"/>
      <c r="C19006" s="75"/>
      <c r="D19006" s="57"/>
      <c r="E19006" s="72"/>
      <c r="F19006" s="76"/>
      <c r="G19006" s="63"/>
      <c r="H19006" s="64"/>
      <c r="I19006" s="70"/>
    </row>
    <row r="19007" spans="1:9" hidden="1" x14ac:dyDescent="0.25">
      <c r="A19007" s="224"/>
      <c r="B19007" s="56"/>
      <c r="C19007" s="71"/>
      <c r="D19007" s="57"/>
      <c r="E19007" s="72"/>
      <c r="F19007" s="76"/>
      <c r="G19007" s="63"/>
      <c r="H19007" s="64"/>
      <c r="I19007" s="70"/>
    </row>
    <row r="19008" spans="1:9" hidden="1" x14ac:dyDescent="0.25">
      <c r="A19008" s="224"/>
      <c r="B19008" s="95"/>
      <c r="C19008" s="71"/>
      <c r="D19008" s="57"/>
      <c r="E19008" s="66"/>
      <c r="F19008" s="76"/>
      <c r="G19008" s="63"/>
      <c r="H19008" s="64"/>
      <c r="I19008" s="70"/>
    </row>
    <row r="19009" spans="1:9" hidden="1" x14ac:dyDescent="0.25">
      <c r="A19009" s="224"/>
      <c r="B19009" s="71"/>
      <c r="C19009" s="71"/>
      <c r="D19009" s="57"/>
      <c r="E19009" s="86"/>
      <c r="F19009" s="62"/>
      <c r="G19009" s="63"/>
      <c r="H19009" s="64"/>
      <c r="I19009" s="70"/>
    </row>
    <row r="19010" spans="1:9" hidden="1" x14ac:dyDescent="0.25">
      <c r="A19010" s="224"/>
      <c r="B19010" s="56"/>
      <c r="C19010" s="71"/>
      <c r="D19010" s="57"/>
      <c r="E19010" s="66"/>
      <c r="F19010" s="62"/>
      <c r="G19010" s="63"/>
      <c r="H19010" s="64"/>
      <c r="I19010" s="70"/>
    </row>
    <row r="19011" spans="1:9" hidden="1" x14ac:dyDescent="0.25">
      <c r="A19011" s="224"/>
      <c r="B19011" s="55"/>
      <c r="C19011" s="75"/>
      <c r="D19011" s="57"/>
      <c r="E19011" s="86"/>
      <c r="F19011" s="62"/>
      <c r="G19011" s="63"/>
      <c r="H19011" s="64"/>
      <c r="I19011" s="70"/>
    </row>
    <row r="19012" spans="1:9" hidden="1" x14ac:dyDescent="0.25">
      <c r="A19012" s="224"/>
      <c r="B19012" s="68"/>
      <c r="C19012" s="56"/>
      <c r="D19012" s="105"/>
      <c r="E19012" s="66"/>
      <c r="F19012" s="203"/>
      <c r="G19012" s="63"/>
      <c r="H19012" s="64"/>
      <c r="I19012" s="70"/>
    </row>
    <row r="19013" spans="1:9" hidden="1" x14ac:dyDescent="0.25">
      <c r="A19013" s="224"/>
      <c r="B19013" s="55"/>
      <c r="C19013" s="71"/>
      <c r="D19013" s="57"/>
      <c r="E19013" s="86"/>
      <c r="F19013" s="62"/>
      <c r="G19013" s="100"/>
      <c r="H19013" s="64"/>
      <c r="I19013" s="70"/>
    </row>
    <row r="19014" spans="1:9" hidden="1" x14ac:dyDescent="0.25">
      <c r="A19014" s="224"/>
      <c r="B19014" s="74"/>
      <c r="C19014" s="71"/>
      <c r="D19014" s="57"/>
      <c r="E19014" s="86"/>
      <c r="F19014" s="62"/>
      <c r="G19014" s="100"/>
      <c r="H19014" s="64"/>
      <c r="I19014" s="70"/>
    </row>
    <row r="19015" spans="1:9" hidden="1" x14ac:dyDescent="0.25">
      <c r="A19015" s="224"/>
      <c r="B19015" s="56"/>
      <c r="C19015" s="75"/>
      <c r="D19015" s="57"/>
      <c r="E19015" s="66"/>
      <c r="F19015" s="62"/>
      <c r="G19015" s="63"/>
      <c r="H19015" s="64"/>
      <c r="I19015" s="70"/>
    </row>
    <row r="19016" spans="1:9" hidden="1" x14ac:dyDescent="0.25">
      <c r="A19016" s="224"/>
      <c r="B19016" s="56"/>
      <c r="C19016" s="75"/>
      <c r="D19016" s="57"/>
      <c r="E19016" s="66"/>
      <c r="F19016" s="62"/>
      <c r="G19016" s="63"/>
      <c r="H19016" s="64"/>
      <c r="I19016" s="70"/>
    </row>
    <row r="19017" spans="1:9" hidden="1" x14ac:dyDescent="0.25">
      <c r="A19017" s="224"/>
      <c r="B19017" s="56"/>
      <c r="C19017" s="194"/>
      <c r="D19017" s="57"/>
      <c r="E19017" s="66"/>
      <c r="F19017" s="76"/>
      <c r="G19017" s="63"/>
      <c r="H19017" s="64"/>
      <c r="I19017" s="70"/>
    </row>
    <row r="19018" spans="1:9" hidden="1" x14ac:dyDescent="0.25">
      <c r="A19018" s="224"/>
      <c r="B19018" s="60"/>
      <c r="C19018" s="151"/>
      <c r="D19018" s="57"/>
      <c r="E19018" s="66"/>
      <c r="F19018" s="76"/>
      <c r="G19018" s="63"/>
      <c r="H19018" s="64"/>
      <c r="I19018" s="70"/>
    </row>
    <row r="19019" spans="1:9" hidden="1" x14ac:dyDescent="0.25">
      <c r="A19019" s="224"/>
      <c r="B19019" s="56"/>
      <c r="C19019" s="56"/>
      <c r="D19019" s="105"/>
      <c r="E19019" s="66"/>
      <c r="F19019" s="203"/>
      <c r="G19019" s="63"/>
      <c r="H19019" s="64"/>
      <c r="I19019" s="70"/>
    </row>
    <row r="19020" spans="1:9" hidden="1" x14ac:dyDescent="0.25">
      <c r="A19020" s="224"/>
      <c r="B19020" s="60"/>
      <c r="C19020" s="123"/>
      <c r="D19020" s="57"/>
      <c r="E19020" s="66"/>
      <c r="F19020" s="63"/>
      <c r="G19020" s="63"/>
      <c r="H19020" s="64"/>
      <c r="I19020" s="70"/>
    </row>
    <row r="19021" spans="1:9" hidden="1" x14ac:dyDescent="0.25">
      <c r="A19021" s="224"/>
      <c r="B19021" s="60"/>
      <c r="C19021" s="151"/>
      <c r="D19021" s="57"/>
      <c r="E19021" s="66"/>
      <c r="F19021" s="76"/>
      <c r="G19021" s="63"/>
      <c r="H19021" s="64"/>
      <c r="I19021" s="70"/>
    </row>
    <row r="19022" spans="1:9" hidden="1" x14ac:dyDescent="0.25">
      <c r="A19022" s="224"/>
      <c r="B19022" s="56"/>
      <c r="C19022" s="56"/>
      <c r="D19022" s="105"/>
      <c r="E19022" s="66"/>
      <c r="F19022" s="203"/>
      <c r="G19022" s="63"/>
      <c r="H19022" s="64"/>
      <c r="I19022" s="70"/>
    </row>
    <row r="19023" spans="1:9" hidden="1" x14ac:dyDescent="0.25">
      <c r="A19023" s="224"/>
      <c r="B19023" s="60"/>
      <c r="C19023" s="123"/>
      <c r="D19023" s="57"/>
      <c r="E19023" s="66"/>
      <c r="F19023" s="63"/>
      <c r="G19023" s="63"/>
      <c r="H19023" s="64"/>
      <c r="I19023" s="551"/>
    </row>
    <row r="19024" spans="1:9" hidden="1" x14ac:dyDescent="0.25">
      <c r="A19024" s="224"/>
      <c r="B19024" s="74"/>
      <c r="C19024" s="56"/>
      <c r="D19024" s="57"/>
      <c r="E19024" s="86"/>
      <c r="F19024" s="62"/>
      <c r="G19024" s="100"/>
      <c r="H19024" s="64"/>
      <c r="I19024" s="551"/>
    </row>
    <row r="19025" spans="1:9" hidden="1" x14ac:dyDescent="0.25">
      <c r="A19025" s="224"/>
      <c r="B19025" s="56"/>
      <c r="C19025" s="56"/>
      <c r="D19025" s="57"/>
      <c r="E19025" s="86"/>
      <c r="F19025" s="62"/>
      <c r="G19025" s="100"/>
      <c r="H19025" s="64"/>
      <c r="I19025" s="551"/>
    </row>
    <row r="19026" spans="1:9" hidden="1" x14ac:dyDescent="0.25">
      <c r="A19026" s="224"/>
      <c r="B19026" s="56"/>
      <c r="C19026" s="56"/>
      <c r="D19026" s="57"/>
      <c r="E19026" s="66"/>
      <c r="F19026" s="76"/>
      <c r="G19026" s="63"/>
      <c r="H19026" s="64"/>
      <c r="I19026" s="551"/>
    </row>
    <row r="19027" spans="1:9" hidden="1" x14ac:dyDescent="0.25">
      <c r="A19027" s="224"/>
      <c r="B19027" s="56"/>
      <c r="C19027" s="71"/>
      <c r="D19027" s="57"/>
      <c r="E19027" s="86"/>
      <c r="F19027" s="96"/>
      <c r="G19027" s="63"/>
      <c r="H19027" s="64"/>
      <c r="I19027" s="551"/>
    </row>
    <row r="19028" spans="1:9" hidden="1" x14ac:dyDescent="0.25">
      <c r="A19028" s="224"/>
      <c r="B19028" s="55"/>
      <c r="C19028" s="71"/>
      <c r="D19028" s="57"/>
      <c r="E19028" s="275"/>
      <c r="F19028" s="76"/>
      <c r="G19028" s="63"/>
      <c r="H19028" s="64"/>
      <c r="I19028" s="551"/>
    </row>
    <row r="19029" spans="1:9" hidden="1" x14ac:dyDescent="0.25">
      <c r="A19029" s="224"/>
      <c r="B19029" s="55"/>
      <c r="C19029" s="178"/>
      <c r="D19029" s="57"/>
      <c r="E19029" s="66"/>
      <c r="F19029" s="76"/>
      <c r="G19029" s="63"/>
      <c r="H19029" s="64"/>
      <c r="I19029" s="551"/>
    </row>
    <row r="19030" spans="1:9" hidden="1" x14ac:dyDescent="0.25">
      <c r="A19030" s="224"/>
      <c r="B19030" s="55"/>
      <c r="C19030" s="56"/>
      <c r="D19030" s="57"/>
      <c r="E19030" s="66"/>
      <c r="F19030" s="63"/>
      <c r="G19030" s="63"/>
      <c r="H19030" s="64"/>
      <c r="I19030" s="551"/>
    </row>
    <row r="19031" spans="1:9" hidden="1" x14ac:dyDescent="0.25">
      <c r="A19031" s="224"/>
      <c r="B19031" s="56"/>
      <c r="C19031" s="126"/>
      <c r="D19031" s="83"/>
      <c r="E19031" s="72"/>
      <c r="F19031" s="62"/>
      <c r="G19031" s="63"/>
      <c r="H19031" s="64"/>
      <c r="I19031" s="70"/>
    </row>
    <row r="19032" spans="1:9" hidden="1" x14ac:dyDescent="0.25">
      <c r="A19032" s="224"/>
      <c r="B19032" s="55"/>
      <c r="C19032" s="75"/>
      <c r="D19032" s="57"/>
      <c r="E19032" s="66"/>
      <c r="F19032" s="62"/>
      <c r="G19032" s="63"/>
      <c r="H19032" s="64"/>
      <c r="I19032" s="70"/>
    </row>
    <row r="19033" spans="1:9" hidden="1" x14ac:dyDescent="0.25">
      <c r="A19033" s="224"/>
      <c r="B19033" s="68"/>
      <c r="C19033" s="281"/>
      <c r="D19033" s="56"/>
      <c r="E19033" s="145"/>
      <c r="F19033" s="58"/>
      <c r="G19033" s="63"/>
      <c r="H19033" s="64"/>
      <c r="I19033" s="70"/>
    </row>
    <row r="19034" spans="1:9" hidden="1" x14ac:dyDescent="0.25">
      <c r="A19034" s="224"/>
      <c r="B19034" s="95"/>
      <c r="C19034" s="71"/>
      <c r="D19034" s="57"/>
      <c r="E19034" s="66"/>
      <c r="F19034" s="76"/>
      <c r="G19034" s="86"/>
      <c r="H19034" s="125"/>
      <c r="I19034" s="70"/>
    </row>
    <row r="19035" spans="1:9" hidden="1" x14ac:dyDescent="0.25">
      <c r="A19035" s="224"/>
      <c r="B19035" s="71"/>
      <c r="C19035" s="56"/>
      <c r="D19035" s="57"/>
      <c r="E19035" s="71"/>
      <c r="F19035" s="203"/>
      <c r="G19035" s="63"/>
      <c r="H19035" s="125"/>
      <c r="I19035" s="70"/>
    </row>
    <row r="19036" spans="1:9" hidden="1" x14ac:dyDescent="0.25">
      <c r="A19036" s="224"/>
      <c r="B19036" s="55"/>
      <c r="C19036" s="71"/>
      <c r="D19036" s="57"/>
      <c r="E19036" s="66"/>
      <c r="F19036" s="62"/>
      <c r="G19036" s="63"/>
      <c r="H19036" s="64"/>
      <c r="I19036" s="70"/>
    </row>
    <row r="19037" spans="1:9" hidden="1" x14ac:dyDescent="0.25">
      <c r="A19037" s="224"/>
      <c r="B19037" s="68"/>
      <c r="C19037" s="65"/>
      <c r="D19037" s="57"/>
      <c r="E19037" s="145"/>
      <c r="F19037" s="62"/>
      <c r="G19037" s="63"/>
      <c r="H19037" s="64"/>
      <c r="I19037" s="70"/>
    </row>
    <row r="19038" spans="1:9" hidden="1" x14ac:dyDescent="0.25">
      <c r="A19038" s="224"/>
      <c r="B19038" s="56"/>
      <c r="C19038" s="71"/>
      <c r="D19038" s="57"/>
      <c r="E19038" s="66"/>
      <c r="F19038" s="76"/>
      <c r="G19038" s="63"/>
      <c r="H19038" s="64"/>
      <c r="I19038" s="70"/>
    </row>
    <row r="19039" spans="1:9" hidden="1" x14ac:dyDescent="0.25">
      <c r="A19039" s="224"/>
      <c r="B19039" s="68"/>
      <c r="C19039" s="71"/>
      <c r="D19039" s="57"/>
      <c r="E19039" s="145"/>
      <c r="F19039" s="76"/>
      <c r="G19039" s="63"/>
      <c r="H19039" s="64"/>
      <c r="I19039" s="70"/>
    </row>
    <row r="19040" spans="1:9" hidden="1" x14ac:dyDescent="0.25">
      <c r="A19040" s="224"/>
      <c r="B19040" s="95"/>
      <c r="C19040" s="71"/>
      <c r="D19040" s="57"/>
      <c r="E19040" s="145"/>
      <c r="F19040" s="76"/>
      <c r="G19040" s="63"/>
      <c r="H19040" s="64"/>
      <c r="I19040" s="70"/>
    </row>
    <row r="19041" spans="1:9" hidden="1" x14ac:dyDescent="0.25">
      <c r="A19041" s="224"/>
      <c r="B19041" s="56"/>
      <c r="C19041" s="56"/>
      <c r="D19041" s="57"/>
      <c r="E19041" s="86"/>
      <c r="F19041" s="62"/>
      <c r="G19041" s="63"/>
      <c r="H19041" s="64"/>
      <c r="I19041" s="70"/>
    </row>
    <row r="19042" spans="1:9" hidden="1" x14ac:dyDescent="0.25">
      <c r="A19042" s="224"/>
      <c r="B19042" s="95"/>
      <c r="C19042" s="71"/>
      <c r="D19042" s="57"/>
      <c r="E19042" s="66"/>
      <c r="F19042" s="76"/>
      <c r="G19042" s="63"/>
      <c r="H19042" s="64"/>
      <c r="I19042" s="70"/>
    </row>
    <row r="19043" spans="1:9" hidden="1" x14ac:dyDescent="0.25">
      <c r="A19043" s="224"/>
      <c r="B19043" s="71"/>
      <c r="C19043" s="71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4"/>
      <c r="B19044" s="71"/>
      <c r="C19044" s="71"/>
      <c r="D19044" s="57"/>
      <c r="E19044" s="66"/>
      <c r="F19044" s="76"/>
      <c r="G19044" s="63"/>
      <c r="H19044" s="64"/>
      <c r="I19044" s="70"/>
    </row>
    <row r="19045" spans="1:9" hidden="1" x14ac:dyDescent="0.25">
      <c r="A19045" s="224"/>
      <c r="B19045" s="55"/>
      <c r="C19045" s="56"/>
      <c r="D19045" s="57"/>
      <c r="E19045" s="86"/>
      <c r="F19045" s="62"/>
      <c r="G19045" s="63"/>
      <c r="H19045" s="64"/>
      <c r="I19045" s="70"/>
    </row>
    <row r="19046" spans="1:9" hidden="1" x14ac:dyDescent="0.25">
      <c r="A19046" s="224"/>
      <c r="B19046" s="55"/>
      <c r="C19046" s="75"/>
      <c r="D19046" s="83"/>
      <c r="E19046" s="72"/>
      <c r="F19046" s="77"/>
      <c r="G19046" s="63"/>
      <c r="H19046" s="64"/>
      <c r="I19046" s="70"/>
    </row>
    <row r="19047" spans="1:9" hidden="1" x14ac:dyDescent="0.25">
      <c r="A19047" s="224"/>
      <c r="B19047" s="56"/>
      <c r="C19047" s="56"/>
      <c r="D19047" s="83"/>
      <c r="E19047" s="72"/>
      <c r="F19047" s="62"/>
      <c r="G19047" s="63"/>
      <c r="H19047" s="64"/>
      <c r="I19047" s="70"/>
    </row>
    <row r="19048" spans="1:9" hidden="1" x14ac:dyDescent="0.25">
      <c r="A19048" s="224"/>
      <c r="B19048" s="56"/>
      <c r="C19048" s="56"/>
      <c r="D19048" s="83"/>
      <c r="E19048" s="72"/>
      <c r="F19048" s="67"/>
      <c r="G19048" s="63"/>
      <c r="H19048" s="64"/>
      <c r="I19048" s="70"/>
    </row>
    <row r="19049" spans="1:9" hidden="1" x14ac:dyDescent="0.25">
      <c r="A19049" s="224"/>
      <c r="B19049" s="56"/>
      <c r="C19049" s="56"/>
      <c r="D19049" s="57"/>
      <c r="E19049" s="66"/>
      <c r="F19049" s="76"/>
      <c r="G19049" s="63"/>
      <c r="H19049" s="64"/>
      <c r="I19049" s="70"/>
    </row>
    <row r="19050" spans="1:9" hidden="1" x14ac:dyDescent="0.25">
      <c r="A19050" s="224"/>
      <c r="B19050" s="56"/>
      <c r="C19050" s="56"/>
      <c r="D19050" s="83"/>
      <c r="E19050" s="72"/>
      <c r="F19050" s="62"/>
      <c r="G19050" s="63"/>
      <c r="H19050" s="64"/>
      <c r="I19050" s="70"/>
    </row>
    <row r="19051" spans="1:9" hidden="1" x14ac:dyDescent="0.25">
      <c r="A19051" s="224"/>
      <c r="B19051" s="55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4"/>
      <c r="B19052" s="55"/>
      <c r="C19052" s="75"/>
      <c r="D19052" s="57"/>
      <c r="E19052" s="86"/>
      <c r="F19052" s="76"/>
      <c r="G19052" s="63"/>
      <c r="H19052" s="64"/>
      <c r="I19052" s="70"/>
    </row>
    <row r="19053" spans="1:9" hidden="1" x14ac:dyDescent="0.25">
      <c r="A19053" s="224"/>
      <c r="B19053" s="56"/>
      <c r="C19053" s="56"/>
      <c r="D19053" s="105"/>
      <c r="E19053" s="66"/>
      <c r="F19053" s="203"/>
      <c r="G19053" s="63"/>
      <c r="H19053" s="64"/>
      <c r="I19053" s="70"/>
    </row>
    <row r="19054" spans="1:9" hidden="1" x14ac:dyDescent="0.25">
      <c r="A19054" s="224"/>
      <c r="B19054" s="56"/>
      <c r="C19054" s="71"/>
      <c r="D19054" s="57"/>
      <c r="E19054" s="66"/>
      <c r="F19054" s="62"/>
      <c r="G19054" s="100"/>
      <c r="H19054" s="64"/>
      <c r="I19054" s="70"/>
    </row>
    <row r="19055" spans="1:9" hidden="1" x14ac:dyDescent="0.25">
      <c r="A19055" s="224"/>
      <c r="B19055" s="55"/>
      <c r="C19055" s="71"/>
      <c r="D19055" s="57"/>
      <c r="E19055" s="66"/>
      <c r="F19055" s="246"/>
      <c r="G19055" s="63"/>
      <c r="H19055" s="64"/>
      <c r="I19055" s="70"/>
    </row>
    <row r="19056" spans="1:9" hidden="1" x14ac:dyDescent="0.25">
      <c r="A19056" s="224"/>
      <c r="B19056" s="74"/>
      <c r="C19056" s="71"/>
      <c r="D19056" s="57"/>
      <c r="E19056" s="66"/>
      <c r="F19056" s="62"/>
      <c r="G19056" s="63"/>
      <c r="H19056" s="64"/>
      <c r="I19056" s="70"/>
    </row>
    <row r="19057" spans="1:9" hidden="1" x14ac:dyDescent="0.25">
      <c r="A19057" s="224"/>
      <c r="B19057" s="56"/>
      <c r="C19057" s="71"/>
      <c r="D19057" s="57"/>
      <c r="E19057" s="72"/>
      <c r="F19057" s="76"/>
      <c r="G19057" s="63"/>
      <c r="H19057" s="64"/>
      <c r="I19057" s="70"/>
    </row>
    <row r="19058" spans="1:9" hidden="1" x14ac:dyDescent="0.25">
      <c r="A19058" s="224"/>
      <c r="B19058" s="55"/>
      <c r="C19058" s="71"/>
      <c r="D19058" s="57"/>
      <c r="E19058" s="86"/>
      <c r="F19058" s="62"/>
      <c r="G19058" s="100"/>
      <c r="H19058" s="64"/>
      <c r="I19058" s="70"/>
    </row>
    <row r="19059" spans="1:9" hidden="1" x14ac:dyDescent="0.25">
      <c r="A19059" s="224"/>
      <c r="B19059" s="74"/>
      <c r="C19059" s="71"/>
      <c r="D19059" s="57"/>
      <c r="E19059" s="86"/>
      <c r="F19059" s="62"/>
      <c r="G19059" s="100"/>
      <c r="H19059" s="64"/>
      <c r="I19059" s="70"/>
    </row>
    <row r="19060" spans="1:9" hidden="1" x14ac:dyDescent="0.25">
      <c r="A19060" s="224"/>
      <c r="B19060" s="56"/>
      <c r="C19060" s="71"/>
      <c r="D19060" s="57"/>
      <c r="E19060" s="72"/>
      <c r="F19060" s="76"/>
      <c r="G19060" s="63"/>
      <c r="H19060" s="64"/>
      <c r="I19060" s="70"/>
    </row>
    <row r="19061" spans="1:9" hidden="1" x14ac:dyDescent="0.25">
      <c r="A19061" s="224"/>
      <c r="B19061" s="56"/>
      <c r="C19061" s="56"/>
      <c r="D19061" s="83"/>
      <c r="E19061" s="72"/>
      <c r="F19061" s="62"/>
      <c r="G19061" s="63"/>
      <c r="H19061" s="64"/>
      <c r="I19061" s="70"/>
    </row>
    <row r="19062" spans="1:9" hidden="1" x14ac:dyDescent="0.25">
      <c r="A19062" s="224"/>
      <c r="B19062" s="95"/>
      <c r="C19062" s="74"/>
      <c r="D19062" s="57"/>
      <c r="E19062" s="66"/>
      <c r="F19062" s="76"/>
      <c r="G19062" s="63"/>
      <c r="H19062" s="64"/>
      <c r="I19062" s="70"/>
    </row>
    <row r="19063" spans="1:9" hidden="1" x14ac:dyDescent="0.25">
      <c r="A19063" s="224"/>
      <c r="B19063" s="95"/>
      <c r="C19063" s="71"/>
      <c r="D19063" s="57"/>
      <c r="E19063" s="66"/>
      <c r="F19063" s="62"/>
      <c r="G19063" s="63"/>
      <c r="H19063" s="64"/>
      <c r="I19063" s="70"/>
    </row>
    <row r="19064" spans="1:9" hidden="1" x14ac:dyDescent="0.25">
      <c r="A19064" s="224"/>
      <c r="B19064" s="68"/>
      <c r="C19064" s="71"/>
      <c r="D19064" s="57"/>
      <c r="E19064" s="72"/>
      <c r="F19064" s="76"/>
      <c r="G19064" s="63"/>
      <c r="H19064" s="64"/>
      <c r="I19064" s="551"/>
    </row>
    <row r="19065" spans="1:9" hidden="1" x14ac:dyDescent="0.25">
      <c r="A19065" s="224"/>
      <c r="B19065" s="56"/>
      <c r="C19065" s="56"/>
      <c r="D19065" s="57"/>
      <c r="E19065" s="86"/>
      <c r="F19065" s="62"/>
      <c r="G19065" s="100"/>
      <c r="H19065" s="64"/>
      <c r="I19065" s="551"/>
    </row>
    <row r="19066" spans="1:9" hidden="1" x14ac:dyDescent="0.25">
      <c r="A19066" s="224"/>
      <c r="B19066" s="55"/>
      <c r="C19066" s="75"/>
      <c r="D19066" s="57"/>
      <c r="E19066" s="66"/>
      <c r="F19066" s="76"/>
      <c r="G19066" s="63"/>
      <c r="H19066" s="64"/>
      <c r="I19066" s="551"/>
    </row>
    <row r="19067" spans="1:9" hidden="1" x14ac:dyDescent="0.25">
      <c r="A19067" s="224"/>
      <c r="B19067" s="68"/>
      <c r="C19067" s="56"/>
      <c r="D19067" s="56"/>
      <c r="E19067" s="145"/>
      <c r="F19067" s="58"/>
      <c r="G19067" s="63"/>
      <c r="H19067" s="64"/>
      <c r="I19067" s="551"/>
    </row>
    <row r="19068" spans="1:9" hidden="1" x14ac:dyDescent="0.25">
      <c r="A19068" s="224"/>
      <c r="B19068" s="56"/>
      <c r="C19068" s="56"/>
      <c r="D19068" s="57"/>
      <c r="E19068" s="86"/>
      <c r="F19068" s="207"/>
      <c r="G19068" s="63"/>
      <c r="H19068" s="64"/>
      <c r="I19068" s="70"/>
    </row>
    <row r="19069" spans="1:9" hidden="1" x14ac:dyDescent="0.25">
      <c r="A19069" s="224"/>
      <c r="B19069" s="55"/>
      <c r="C19069" s="71"/>
      <c r="D19069" s="57"/>
      <c r="E19069" s="66"/>
      <c r="F19069" s="76"/>
      <c r="G19069" s="63"/>
      <c r="H19069" s="64"/>
      <c r="I19069" s="70"/>
    </row>
    <row r="19070" spans="1:9" hidden="1" x14ac:dyDescent="0.25">
      <c r="A19070" s="224"/>
      <c r="B19070" s="56"/>
      <c r="C19070" s="65"/>
      <c r="D19070" s="57"/>
      <c r="E19070" s="145"/>
      <c r="F19070" s="62"/>
      <c r="G19070" s="63"/>
      <c r="H19070" s="64"/>
      <c r="I19070" s="70"/>
    </row>
    <row r="19071" spans="1:9" hidden="1" x14ac:dyDescent="0.25">
      <c r="A19071" s="224"/>
      <c r="B19071" s="56"/>
      <c r="C19071" s="65"/>
      <c r="D19071" s="57"/>
      <c r="E19071" s="145"/>
      <c r="F19071" s="67"/>
      <c r="G19071" s="63"/>
      <c r="H19071" s="64"/>
      <c r="I19071" s="70"/>
    </row>
    <row r="19072" spans="1:9" hidden="1" x14ac:dyDescent="0.25">
      <c r="A19072" s="224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4"/>
      <c r="B19073" s="55"/>
      <c r="C19073" s="75"/>
      <c r="D19073" s="83"/>
      <c r="E19073" s="72"/>
      <c r="F19073" s="77"/>
      <c r="G19073" s="63"/>
      <c r="H19073" s="64"/>
      <c r="I19073" s="70"/>
    </row>
    <row r="19074" spans="1:9" hidden="1" x14ac:dyDescent="0.25">
      <c r="A19074" s="224"/>
      <c r="B19074" s="95"/>
      <c r="C19074" s="56"/>
      <c r="D19074" s="57"/>
      <c r="E19074" s="66"/>
      <c r="F19074" s="76"/>
      <c r="G19074" s="63"/>
      <c r="H19074" s="64"/>
      <c r="I19074" s="70"/>
    </row>
    <row r="19075" spans="1:9" hidden="1" x14ac:dyDescent="0.25">
      <c r="A19075" s="224"/>
      <c r="B19075" s="68"/>
      <c r="C19075" s="65"/>
      <c r="D19075" s="57"/>
      <c r="E19075" s="145"/>
      <c r="F19075" s="62"/>
      <c r="G19075" s="63"/>
      <c r="H19075" s="64"/>
      <c r="I19075" s="70"/>
    </row>
    <row r="19076" spans="1:9" hidden="1" x14ac:dyDescent="0.25">
      <c r="A19076" s="224"/>
      <c r="B19076" s="55"/>
      <c r="C19076" s="71"/>
      <c r="D19076" s="57"/>
      <c r="E19076" s="66"/>
      <c r="F19076" s="246"/>
      <c r="G19076" s="63"/>
      <c r="H19076" s="64"/>
      <c r="I19076" s="70"/>
    </row>
    <row r="19077" spans="1:9" hidden="1" x14ac:dyDescent="0.25">
      <c r="A19077" s="224"/>
      <c r="B19077" s="55"/>
      <c r="C19077" s="71"/>
      <c r="D19077" s="57"/>
      <c r="E19077" s="86"/>
      <c r="F19077" s="62"/>
      <c r="G19077" s="100"/>
      <c r="H19077" s="64"/>
      <c r="I19077" s="70"/>
    </row>
    <row r="19078" spans="1:9" hidden="1" x14ac:dyDescent="0.25">
      <c r="A19078" s="224"/>
      <c r="B19078" s="74"/>
      <c r="C19078" s="71"/>
      <c r="D19078" s="57"/>
      <c r="E19078" s="86"/>
      <c r="F19078" s="62"/>
      <c r="G19078" s="100"/>
      <c r="H19078" s="64"/>
      <c r="I19078" s="70"/>
    </row>
    <row r="19079" spans="1:9" hidden="1" x14ac:dyDescent="0.25">
      <c r="A19079" s="224"/>
      <c r="B19079" s="68"/>
      <c r="C19079" s="71"/>
      <c r="D19079" s="57"/>
      <c r="E19079" s="72"/>
      <c r="F19079" s="62"/>
      <c r="G19079" s="100"/>
      <c r="H19079" s="64"/>
      <c r="I19079" s="70"/>
    </row>
    <row r="19080" spans="1:9" hidden="1" x14ac:dyDescent="0.25">
      <c r="A19080" s="224"/>
      <c r="B19080" s="71"/>
      <c r="C19080" s="71"/>
      <c r="D19080" s="57"/>
      <c r="E19080" s="66"/>
      <c r="F19080" s="76"/>
      <c r="G19080" s="63"/>
      <c r="H19080" s="64"/>
      <c r="I19080" s="70"/>
    </row>
    <row r="19081" spans="1:9" hidden="1" x14ac:dyDescent="0.25">
      <c r="A19081" s="224"/>
      <c r="B19081" s="56"/>
      <c r="C19081" s="71"/>
      <c r="D19081" s="56"/>
      <c r="E19081" s="72"/>
      <c r="F19081" s="58"/>
      <c r="G19081" s="63"/>
      <c r="H19081" s="64"/>
      <c r="I19081" s="70"/>
    </row>
    <row r="19082" spans="1:9" hidden="1" x14ac:dyDescent="0.25">
      <c r="A19082" s="224"/>
      <c r="B19082" s="56"/>
      <c r="C19082" s="71"/>
      <c r="D19082" s="57"/>
      <c r="E19082" s="72"/>
      <c r="F19082" s="76"/>
      <c r="G19082" s="63"/>
      <c r="H19082" s="64"/>
      <c r="I19082" s="70"/>
    </row>
    <row r="19083" spans="1:9" hidden="1" x14ac:dyDescent="0.25">
      <c r="A19083" s="224"/>
      <c r="B19083" s="95"/>
      <c r="C19083" s="71"/>
      <c r="D19083" s="57"/>
      <c r="E19083" s="66"/>
      <c r="F19083" s="62"/>
      <c r="G19083" s="63"/>
      <c r="H19083" s="64"/>
      <c r="I19083" s="429"/>
    </row>
    <row r="19084" spans="1:9" hidden="1" x14ac:dyDescent="0.25">
      <c r="A19084" s="224"/>
      <c r="B19084" s="56"/>
      <c r="C19084" s="56"/>
      <c r="D19084" s="83"/>
      <c r="E19084" s="72"/>
      <c r="F19084" s="62"/>
      <c r="G19084" s="63"/>
      <c r="H19084" s="64"/>
      <c r="I19084" s="429"/>
    </row>
    <row r="19085" spans="1:9" hidden="1" x14ac:dyDescent="0.25">
      <c r="A19085" s="224"/>
      <c r="B19085" s="56"/>
      <c r="C19085" s="56"/>
      <c r="D19085" s="105"/>
      <c r="E19085" s="66"/>
      <c r="F19085" s="203"/>
      <c r="G19085" s="63"/>
      <c r="H19085" s="64"/>
      <c r="I19085" s="70"/>
    </row>
    <row r="19086" spans="1:9" hidden="1" x14ac:dyDescent="0.25">
      <c r="A19086" s="224"/>
      <c r="B19086" s="56"/>
      <c r="C19086" s="56"/>
      <c r="D19086" s="57"/>
      <c r="E19086" s="66"/>
      <c r="F19086" s="76"/>
      <c r="G19086" s="63"/>
      <c r="H19086" s="64"/>
      <c r="I19086" s="70"/>
    </row>
    <row r="19087" spans="1:9" hidden="1" x14ac:dyDescent="0.25">
      <c r="A19087" s="224"/>
      <c r="B19087" s="56"/>
      <c r="C19087" s="56"/>
      <c r="D19087" s="57"/>
      <c r="E19087" s="66"/>
      <c r="F19087" s="76"/>
      <c r="G19087" s="63"/>
      <c r="H19087" s="64"/>
      <c r="I19087" s="70"/>
    </row>
    <row r="19088" spans="1:9" hidden="1" x14ac:dyDescent="0.25">
      <c r="A19088" s="224"/>
      <c r="B19088" s="56"/>
      <c r="C19088" s="56"/>
      <c r="D19088" s="83"/>
      <c r="E19088" s="72"/>
      <c r="F19088" s="62"/>
      <c r="G19088" s="100"/>
      <c r="H19088" s="64"/>
      <c r="I19088" s="70"/>
    </row>
    <row r="19089" spans="1:9" hidden="1" x14ac:dyDescent="0.25">
      <c r="A19089" s="224"/>
      <c r="B19089" s="55"/>
      <c r="C19089" s="72"/>
      <c r="D19089" s="57"/>
      <c r="E19089" s="86"/>
      <c r="F19089" s="62"/>
      <c r="G19089" s="100"/>
      <c r="H19089" s="64"/>
      <c r="I19089" s="70"/>
    </row>
    <row r="19090" spans="1:9" hidden="1" x14ac:dyDescent="0.25">
      <c r="A19090" s="224"/>
      <c r="B19090" s="56"/>
      <c r="C19090" s="56"/>
      <c r="D19090" s="57"/>
      <c r="E19090" s="86"/>
      <c r="F19090" s="62"/>
      <c r="G19090" s="100"/>
      <c r="H19090" s="64"/>
      <c r="I19090" s="70"/>
    </row>
    <row r="19091" spans="1:9" hidden="1" x14ac:dyDescent="0.25">
      <c r="A19091" s="224"/>
      <c r="B19091" s="74"/>
      <c r="C19091" s="56"/>
      <c r="D19091" s="57"/>
      <c r="E19091" s="86"/>
      <c r="F19091" s="62"/>
      <c r="G19091" s="100"/>
      <c r="H19091" s="64"/>
      <c r="I19091" s="70"/>
    </row>
    <row r="19092" spans="1:9" hidden="1" x14ac:dyDescent="0.25">
      <c r="A19092" s="224"/>
      <c r="B19092" s="56"/>
      <c r="C19092" s="56"/>
      <c r="D19092" s="57"/>
      <c r="E19092" s="86"/>
      <c r="F19092" s="62"/>
      <c r="G19092" s="100"/>
      <c r="H19092" s="64"/>
      <c r="I19092" s="70"/>
    </row>
    <row r="19093" spans="1:9" hidden="1" x14ac:dyDescent="0.25">
      <c r="A19093" s="224"/>
      <c r="B19093" s="55"/>
      <c r="C19093" s="75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4"/>
      <c r="B19094" s="56"/>
      <c r="C19094" s="65"/>
      <c r="D19094" s="57"/>
      <c r="E19094" s="145"/>
      <c r="F19094" s="62"/>
      <c r="G19094" s="63"/>
      <c r="H19094" s="64"/>
      <c r="I19094" s="70"/>
    </row>
    <row r="19095" spans="1:9" hidden="1" x14ac:dyDescent="0.25">
      <c r="A19095" s="224"/>
      <c r="B19095" s="68"/>
      <c r="C19095" s="65"/>
      <c r="D19095" s="57"/>
      <c r="E19095" s="145"/>
      <c r="F19095" s="67"/>
      <c r="G19095" s="63"/>
      <c r="H19095" s="64"/>
      <c r="I19095" s="70"/>
    </row>
    <row r="19096" spans="1:9" hidden="1" x14ac:dyDescent="0.25">
      <c r="A19096" s="224"/>
      <c r="B19096" s="68"/>
      <c r="C19096" s="75"/>
      <c r="D19096" s="57"/>
      <c r="E19096" s="145"/>
      <c r="F19096" s="76"/>
      <c r="G19096" s="63"/>
      <c r="H19096" s="64"/>
      <c r="I19096" s="70"/>
    </row>
    <row r="19097" spans="1:9" hidden="1" x14ac:dyDescent="0.25">
      <c r="A19097" s="224"/>
      <c r="B19097" s="56"/>
      <c r="C19097" s="71"/>
      <c r="D19097" s="57"/>
      <c r="E19097" s="72"/>
      <c r="F19097" s="76"/>
      <c r="G19097" s="63"/>
      <c r="H19097" s="64"/>
      <c r="I19097" s="70"/>
    </row>
    <row r="19098" spans="1:9" hidden="1" x14ac:dyDescent="0.25">
      <c r="A19098" s="224"/>
      <c r="B19098" s="56"/>
      <c r="C19098" s="56"/>
      <c r="D19098" s="83"/>
      <c r="E19098" s="72"/>
      <c r="F19098" s="62"/>
      <c r="G19098" s="63"/>
      <c r="H19098" s="64"/>
      <c r="I19098" s="70"/>
    </row>
    <row r="19099" spans="1:9" hidden="1" x14ac:dyDescent="0.25">
      <c r="A19099" s="224"/>
      <c r="B19099" s="56"/>
      <c r="C19099" s="71"/>
      <c r="D19099" s="56"/>
      <c r="E19099" s="72"/>
      <c r="F19099" s="58"/>
      <c r="G19099" s="63"/>
      <c r="H19099" s="64"/>
      <c r="I19099" s="70"/>
    </row>
    <row r="19100" spans="1:9" hidden="1" x14ac:dyDescent="0.25">
      <c r="A19100" s="224"/>
      <c r="B19100" s="55"/>
      <c r="C19100" s="71"/>
      <c r="D19100" s="57"/>
      <c r="E19100" s="66"/>
      <c r="F19100" s="207"/>
      <c r="G19100" s="63"/>
      <c r="H19100" s="64"/>
      <c r="I19100" s="70"/>
    </row>
    <row r="19101" spans="1:9" hidden="1" x14ac:dyDescent="0.25">
      <c r="A19101" s="224"/>
      <c r="B19101" s="55"/>
      <c r="C19101" s="75"/>
      <c r="D19101" s="57"/>
      <c r="E19101" s="66"/>
      <c r="F19101" s="76"/>
      <c r="G19101" s="63"/>
      <c r="H19101" s="64"/>
      <c r="I19101" s="70"/>
    </row>
    <row r="19102" spans="1:9" hidden="1" x14ac:dyDescent="0.25">
      <c r="A19102" s="224"/>
      <c r="B19102" s="55"/>
      <c r="C19102" s="75"/>
      <c r="D19102" s="83"/>
      <c r="E19102" s="72"/>
      <c r="F19102" s="77"/>
      <c r="G19102" s="100"/>
      <c r="H19102" s="64"/>
      <c r="I19102" s="70"/>
    </row>
    <row r="19103" spans="1:9" hidden="1" x14ac:dyDescent="0.25">
      <c r="A19103" s="224"/>
      <c r="B19103" s="68"/>
      <c r="C19103" s="71"/>
      <c r="D19103" s="57"/>
      <c r="E19103" s="72"/>
      <c r="F19103" s="76"/>
      <c r="G19103" s="63"/>
      <c r="H19103" s="64"/>
      <c r="I19103" s="70"/>
    </row>
    <row r="19104" spans="1:9" hidden="1" x14ac:dyDescent="0.25">
      <c r="A19104" s="224"/>
      <c r="B19104" s="68"/>
      <c r="C19104" s="56"/>
      <c r="D19104" s="57"/>
      <c r="E19104" s="66"/>
      <c r="F19104" s="62"/>
      <c r="G19104" s="63"/>
      <c r="H19104" s="64"/>
      <c r="I19104" s="70"/>
    </row>
    <row r="19105" spans="1:9" hidden="1" x14ac:dyDescent="0.25">
      <c r="A19105" s="224"/>
      <c r="B19105" s="56"/>
      <c r="C19105" s="56"/>
      <c r="D19105" s="83"/>
      <c r="E19105" s="72"/>
      <c r="F19105" s="67"/>
      <c r="G19105" s="63"/>
      <c r="H19105" s="64"/>
      <c r="I19105" s="70"/>
    </row>
    <row r="19106" spans="1:9" hidden="1" x14ac:dyDescent="0.25">
      <c r="A19106" s="224"/>
      <c r="B19106" s="55"/>
      <c r="C19106" s="71"/>
      <c r="D19106" s="57"/>
      <c r="E19106" s="66"/>
      <c r="F19106" s="76"/>
      <c r="G19106" s="63"/>
      <c r="H19106" s="64"/>
      <c r="I19106" s="70"/>
    </row>
    <row r="19107" spans="1:9" hidden="1" x14ac:dyDescent="0.25">
      <c r="A19107" s="224"/>
      <c r="B19107" s="68"/>
      <c r="C19107" s="56"/>
      <c r="D19107" s="105"/>
      <c r="E19107" s="66"/>
      <c r="F19107" s="203"/>
      <c r="G19107" s="203"/>
      <c r="H19107" s="64"/>
      <c r="I19107" s="70"/>
    </row>
    <row r="19108" spans="1:9" hidden="1" x14ac:dyDescent="0.25">
      <c r="A19108" s="224"/>
      <c r="B19108" s="60"/>
      <c r="C19108" s="107"/>
      <c r="D19108" s="57"/>
      <c r="E19108" s="66"/>
      <c r="F19108" s="77"/>
      <c r="G19108" s="63"/>
      <c r="H19108" s="64"/>
      <c r="I19108" s="70"/>
    </row>
    <row r="19109" spans="1:9" hidden="1" x14ac:dyDescent="0.25">
      <c r="A19109" s="224"/>
      <c r="B19109" s="68"/>
      <c r="C19109" s="71"/>
      <c r="D19109" s="56"/>
      <c r="E19109" s="145"/>
      <c r="F19109" s="58"/>
      <c r="G19109" s="63"/>
      <c r="H19109" s="64"/>
      <c r="I19109" s="70"/>
    </row>
    <row r="19110" spans="1:9" hidden="1" x14ac:dyDescent="0.25">
      <c r="A19110" s="224"/>
      <c r="B19110" s="56"/>
      <c r="C19110" s="56"/>
      <c r="D19110" s="83"/>
      <c r="E19110" s="72"/>
      <c r="F19110" s="62"/>
      <c r="G19110" s="63"/>
      <c r="H19110" s="64"/>
      <c r="I19110" s="70"/>
    </row>
    <row r="19111" spans="1:9" hidden="1" x14ac:dyDescent="0.25">
      <c r="A19111" s="224"/>
      <c r="B19111" s="56"/>
      <c r="C19111" s="56"/>
      <c r="D19111" s="83"/>
      <c r="E19111" s="72"/>
      <c r="F19111" s="67"/>
      <c r="G19111" s="63"/>
      <c r="H19111" s="64"/>
      <c r="I19111" s="70"/>
    </row>
    <row r="19112" spans="1:9" hidden="1" x14ac:dyDescent="0.25">
      <c r="A19112" s="224"/>
      <c r="B19112" s="55"/>
      <c r="C19112" s="72"/>
      <c r="D19112" s="83"/>
      <c r="E19112" s="72"/>
      <c r="F19112" s="62"/>
      <c r="G19112" s="100"/>
      <c r="H19112" s="64"/>
      <c r="I19112" s="70"/>
    </row>
    <row r="19113" spans="1:9" hidden="1" x14ac:dyDescent="0.25">
      <c r="A19113" s="224"/>
      <c r="B19113" s="55"/>
      <c r="C19113" s="71"/>
      <c r="D19113" s="57"/>
      <c r="E19113" s="66"/>
      <c r="F19113" s="246"/>
      <c r="G19113" s="63"/>
      <c r="H19113" s="64"/>
      <c r="I19113" s="70"/>
    </row>
    <row r="19114" spans="1:9" hidden="1" x14ac:dyDescent="0.25">
      <c r="A19114" s="224"/>
      <c r="B19114" s="68"/>
      <c r="C19114" s="71"/>
      <c r="D19114" s="57"/>
      <c r="E19114" s="145"/>
      <c r="F19114" s="76"/>
      <c r="G19114" s="63"/>
      <c r="H19114" s="64"/>
      <c r="I19114" s="70"/>
    </row>
    <row r="19115" spans="1:9" hidden="1" x14ac:dyDescent="0.25">
      <c r="A19115" s="224"/>
      <c r="B19115" s="55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4"/>
      <c r="B19116" s="56"/>
      <c r="C19116" s="56"/>
      <c r="D19116" s="105"/>
      <c r="E19116" s="86"/>
      <c r="F19116" s="267"/>
      <c r="G19116" s="63"/>
      <c r="H19116" s="64"/>
      <c r="I19116" s="70"/>
    </row>
    <row r="19117" spans="1:9" hidden="1" x14ac:dyDescent="0.25">
      <c r="A19117" s="224"/>
      <c r="B19117" s="55"/>
      <c r="C19117" s="75"/>
      <c r="D19117" s="57"/>
      <c r="E19117" s="66"/>
      <c r="F19117" s="76"/>
      <c r="G19117" s="63"/>
      <c r="H19117" s="64"/>
      <c r="I19117" s="70"/>
    </row>
    <row r="19118" spans="1:9" hidden="1" x14ac:dyDescent="0.25">
      <c r="A19118" s="224"/>
      <c r="B19118" s="55"/>
      <c r="C19118" s="75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4"/>
      <c r="B19119" s="68"/>
      <c r="C19119" s="65"/>
      <c r="D19119" s="57"/>
      <c r="E19119" s="145"/>
      <c r="F19119" s="67"/>
      <c r="G19119" s="63"/>
      <c r="H19119" s="64"/>
      <c r="I19119" s="70"/>
    </row>
    <row r="19120" spans="1:9" hidden="1" x14ac:dyDescent="0.25">
      <c r="A19120" s="224"/>
      <c r="B19120" s="55"/>
      <c r="C19120" s="71"/>
      <c r="D19120" s="57"/>
      <c r="E19120" s="66"/>
      <c r="F19120" s="207"/>
      <c r="G19120" s="63"/>
      <c r="H19120" s="64"/>
      <c r="I19120" s="70"/>
    </row>
    <row r="19121" spans="1:9" hidden="1" x14ac:dyDescent="0.25">
      <c r="A19121" s="224"/>
      <c r="B19121" s="55"/>
      <c r="C19121" s="71"/>
      <c r="D19121" s="57"/>
      <c r="E19121" s="66"/>
      <c r="F19121" s="246"/>
      <c r="G19121" s="63"/>
      <c r="H19121" s="64"/>
      <c r="I19121" s="70"/>
    </row>
    <row r="19122" spans="1:9" hidden="1" x14ac:dyDescent="0.25">
      <c r="A19122" s="224"/>
      <c r="B19122" s="81"/>
      <c r="C19122" s="81"/>
      <c r="D19122" s="57"/>
      <c r="E19122" s="66"/>
      <c r="F19122" s="76"/>
      <c r="G19122" s="63"/>
      <c r="H19122" s="64"/>
      <c r="I19122" s="70"/>
    </row>
    <row r="19123" spans="1:9" hidden="1" x14ac:dyDescent="0.25">
      <c r="A19123" s="224"/>
      <c r="B19123" s="74"/>
      <c r="C19123" s="71"/>
      <c r="D19123" s="57"/>
      <c r="E19123" s="86"/>
      <c r="F19123" s="62"/>
      <c r="G19123" s="63"/>
      <c r="H19123" s="64"/>
      <c r="I19123" s="70"/>
    </row>
    <row r="19124" spans="1:9" hidden="1" x14ac:dyDescent="0.25">
      <c r="A19124" s="224"/>
      <c r="B19124" s="60"/>
      <c r="C19124" s="151"/>
      <c r="D19124" s="57"/>
      <c r="E19124" s="220"/>
      <c r="F19124" s="67"/>
      <c r="G19124" s="63"/>
      <c r="H19124" s="64"/>
      <c r="I19124" s="70"/>
    </row>
    <row r="19125" spans="1:9" hidden="1" x14ac:dyDescent="0.25">
      <c r="A19125" s="224"/>
      <c r="B19125" s="55"/>
      <c r="C19125" s="72"/>
      <c r="D19125" s="57"/>
      <c r="E19125" s="220"/>
      <c r="F19125" s="77"/>
      <c r="G19125" s="63"/>
      <c r="H19125" s="64"/>
      <c r="I19125" s="70"/>
    </row>
    <row r="19126" spans="1:9" hidden="1" x14ac:dyDescent="0.25">
      <c r="A19126" s="224"/>
      <c r="B19126" s="56"/>
      <c r="C19126" s="56"/>
      <c r="D19126" s="83"/>
      <c r="E19126" s="72"/>
      <c r="F19126" s="62"/>
      <c r="G19126" s="63"/>
      <c r="H19126" s="64"/>
      <c r="I19126" s="70"/>
    </row>
    <row r="19127" spans="1:9" hidden="1" x14ac:dyDescent="0.25">
      <c r="A19127" s="224"/>
      <c r="B19127" s="56"/>
      <c r="C19127" s="56"/>
      <c r="D19127" s="57"/>
      <c r="E19127" s="66"/>
      <c r="F19127" s="76"/>
      <c r="G19127" s="63"/>
      <c r="H19127" s="64"/>
      <c r="I19127" s="70"/>
    </row>
    <row r="19128" spans="1:9" hidden="1" x14ac:dyDescent="0.25">
      <c r="A19128" s="224"/>
      <c r="B19128" s="71"/>
      <c r="C19128" s="75"/>
      <c r="D19128" s="56"/>
      <c r="E19128" s="145"/>
      <c r="F19128" s="58"/>
      <c r="G19128" s="63"/>
      <c r="H19128" s="64"/>
      <c r="I19128" s="70"/>
    </row>
    <row r="19129" spans="1:9" hidden="1" x14ac:dyDescent="0.25">
      <c r="A19129" s="224"/>
      <c r="B19129" s="56"/>
      <c r="C19129" s="71"/>
      <c r="D19129" s="57"/>
      <c r="E19129" s="86"/>
      <c r="F19129" s="62"/>
      <c r="G19129" s="100"/>
      <c r="H19129" s="64"/>
      <c r="I19129" s="70"/>
    </row>
    <row r="19130" spans="1:9" hidden="1" x14ac:dyDescent="0.25">
      <c r="A19130" s="224"/>
      <c r="B19130" s="95"/>
      <c r="C19130" s="71"/>
      <c r="D19130" s="57"/>
      <c r="E19130" s="145"/>
      <c r="F19130" s="76"/>
      <c r="G19130" s="63"/>
      <c r="H19130" s="64"/>
      <c r="I19130" s="70"/>
    </row>
    <row r="19131" spans="1:9" hidden="1" x14ac:dyDescent="0.25">
      <c r="A19131" s="224"/>
      <c r="B19131" s="95"/>
      <c r="C19131" s="71"/>
      <c r="D19131" s="57"/>
      <c r="E19131" s="66"/>
      <c r="F19131" s="76"/>
      <c r="G19131" s="63"/>
      <c r="H19131" s="64"/>
      <c r="I19131" s="70"/>
    </row>
    <row r="19132" spans="1:9" hidden="1" x14ac:dyDescent="0.25">
      <c r="A19132" s="224"/>
      <c r="B19132" s="56"/>
      <c r="C19132" s="71"/>
      <c r="D19132" s="56"/>
      <c r="E19132" s="72"/>
      <c r="F19132" s="58"/>
      <c r="G19132" s="63"/>
      <c r="H19132" s="64"/>
      <c r="I19132" s="70"/>
    </row>
    <row r="19133" spans="1:9" hidden="1" x14ac:dyDescent="0.25">
      <c r="A19133" s="224"/>
      <c r="B19133" s="55"/>
      <c r="C19133" s="75"/>
      <c r="D19133" s="57"/>
      <c r="E19133" s="66"/>
      <c r="F19133" s="62"/>
      <c r="G19133" s="203"/>
      <c r="H19133" s="64"/>
      <c r="I19133" s="70"/>
    </row>
    <row r="19134" spans="1:9" hidden="1" x14ac:dyDescent="0.25">
      <c r="A19134" s="224"/>
      <c r="B19134" s="56"/>
      <c r="C19134" s="75"/>
      <c r="D19134" s="57"/>
      <c r="E19134" s="86"/>
      <c r="F19134" s="62"/>
      <c r="G19134" s="100"/>
      <c r="H19134" s="64"/>
      <c r="I19134" s="429"/>
    </row>
    <row r="19135" spans="1:9" hidden="1" x14ac:dyDescent="0.25">
      <c r="A19135" s="224"/>
      <c r="B19135" s="74"/>
      <c r="C19135" s="75"/>
      <c r="D19135" s="57"/>
      <c r="E19135" s="86"/>
      <c r="F19135" s="62"/>
      <c r="G19135" s="100"/>
      <c r="H19135" s="64"/>
      <c r="I19135" s="70"/>
    </row>
    <row r="19136" spans="1:9" hidden="1" x14ac:dyDescent="0.25">
      <c r="A19136" s="224"/>
      <c r="B19136" s="55"/>
      <c r="C19136" s="75"/>
      <c r="D19136" s="57"/>
      <c r="E19136" s="66"/>
      <c r="F19136" s="62"/>
      <c r="G19136" s="63"/>
      <c r="H19136" s="64"/>
      <c r="I19136" s="70"/>
    </row>
    <row r="19137" spans="1:9" hidden="1" x14ac:dyDescent="0.25">
      <c r="A19137" s="224"/>
      <c r="B19137" s="56"/>
      <c r="C19137" s="75"/>
      <c r="D19137" s="105"/>
      <c r="E19137" s="86"/>
      <c r="F19137" s="267"/>
      <c r="G19137" s="63"/>
      <c r="H19137" s="64"/>
      <c r="I19137" s="70"/>
    </row>
    <row r="19138" spans="1:9" hidden="1" x14ac:dyDescent="0.25">
      <c r="A19138" s="224"/>
      <c r="B19138" s="95"/>
      <c r="C19138" s="75"/>
      <c r="D19138" s="57"/>
      <c r="E19138" s="66"/>
      <c r="F19138" s="76"/>
      <c r="G19138" s="63"/>
      <c r="H19138" s="64"/>
      <c r="I19138" s="70"/>
    </row>
    <row r="19139" spans="1:9" hidden="1" x14ac:dyDescent="0.25">
      <c r="A19139" s="224"/>
      <c r="B19139" s="95"/>
      <c r="C19139" s="75"/>
      <c r="D19139" s="57"/>
      <c r="E19139" s="66"/>
      <c r="F19139" s="62"/>
      <c r="G19139" s="63"/>
      <c r="H19139" s="64"/>
      <c r="I19139" s="70"/>
    </row>
    <row r="19140" spans="1:9" hidden="1" x14ac:dyDescent="0.25">
      <c r="A19140" s="224"/>
      <c r="B19140" s="55"/>
      <c r="C19140" s="75"/>
      <c r="D19140" s="57"/>
      <c r="E19140" s="66"/>
      <c r="F19140" s="62"/>
      <c r="G19140" s="63"/>
      <c r="H19140" s="64"/>
      <c r="I19140" s="70"/>
    </row>
    <row r="19141" spans="1:9" hidden="1" x14ac:dyDescent="0.25">
      <c r="A19141" s="224"/>
      <c r="B19141" s="56"/>
      <c r="C19141" s="72"/>
      <c r="D19141" s="57"/>
      <c r="E19141" s="86"/>
      <c r="F19141" s="62"/>
      <c r="G19141" s="100"/>
      <c r="H19141" s="64"/>
      <c r="I19141" s="70"/>
    </row>
    <row r="19142" spans="1:9" hidden="1" x14ac:dyDescent="0.25">
      <c r="A19142" s="224"/>
      <c r="B19142" s="56"/>
      <c r="C19142" s="71"/>
      <c r="D19142" s="57"/>
      <c r="E19142" s="66"/>
      <c r="F19142" s="246"/>
      <c r="G19142" s="63"/>
      <c r="H19142" s="64"/>
      <c r="I19142" s="70"/>
    </row>
    <row r="19143" spans="1:9" hidden="1" x14ac:dyDescent="0.25">
      <c r="A19143" s="224"/>
      <c r="B19143" s="56"/>
      <c r="C19143" s="71"/>
      <c r="D19143" s="57"/>
      <c r="E19143" s="145"/>
      <c r="F19143" s="76"/>
      <c r="G19143" s="63"/>
      <c r="H19143" s="64"/>
      <c r="I19143" s="70"/>
    </row>
    <row r="19144" spans="1:9" hidden="1" x14ac:dyDescent="0.25">
      <c r="A19144" s="224"/>
      <c r="B19144" s="56"/>
      <c r="C19144" s="56"/>
      <c r="D19144" s="57"/>
      <c r="E19144" s="66"/>
      <c r="F19144" s="62"/>
      <c r="G19144" s="63"/>
      <c r="H19144" s="64"/>
      <c r="I19144" s="70"/>
    </row>
    <row r="19145" spans="1:9" hidden="1" x14ac:dyDescent="0.25">
      <c r="A19145" s="224"/>
      <c r="B19145" s="95"/>
      <c r="C19145" s="56"/>
      <c r="D19145" s="57"/>
      <c r="E19145" s="66"/>
      <c r="F19145" s="62"/>
      <c r="G19145" s="63"/>
      <c r="H19145" s="64"/>
      <c r="I19145" s="70"/>
    </row>
    <row r="19146" spans="1:9" hidden="1" x14ac:dyDescent="0.25">
      <c r="A19146" s="224"/>
      <c r="B19146" s="56"/>
      <c r="C19146" s="56"/>
      <c r="D19146" s="57"/>
      <c r="E19146" s="66"/>
      <c r="F19146" s="59"/>
      <c r="G19146" s="100"/>
      <c r="H19146" s="64"/>
      <c r="I19146" s="70"/>
    </row>
    <row r="19147" spans="1:9" hidden="1" x14ac:dyDescent="0.25">
      <c r="A19147" s="224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4"/>
      <c r="B19148" s="56"/>
      <c r="C19148" s="71"/>
      <c r="D19148" s="57"/>
      <c r="E19148" s="72"/>
      <c r="F19148" s="76"/>
      <c r="G19148" s="63"/>
      <c r="H19148" s="64"/>
      <c r="I19148" s="70"/>
    </row>
    <row r="19149" spans="1:9" hidden="1" x14ac:dyDescent="0.25">
      <c r="A19149" s="224"/>
      <c r="B19149" s="55"/>
      <c r="C19149" s="71"/>
      <c r="D19149" s="57"/>
      <c r="E19149" s="86"/>
      <c r="F19149" s="62"/>
      <c r="G19149" s="100"/>
      <c r="H19149" s="64"/>
      <c r="I19149" s="70"/>
    </row>
    <row r="19150" spans="1:9" hidden="1" x14ac:dyDescent="0.25">
      <c r="A19150" s="224"/>
      <c r="B19150" s="74"/>
      <c r="C19150" s="71"/>
      <c r="D19150" s="57"/>
      <c r="E19150" s="86"/>
      <c r="F19150" s="62"/>
      <c r="G19150" s="100"/>
      <c r="H19150" s="64"/>
      <c r="I19150" s="70"/>
    </row>
    <row r="19151" spans="1:9" hidden="1" x14ac:dyDescent="0.25">
      <c r="A19151" s="224"/>
      <c r="B19151" s="68"/>
      <c r="C19151" s="71"/>
      <c r="D19151" s="57"/>
      <c r="E19151" s="72"/>
      <c r="F19151" s="76"/>
      <c r="G19151" s="63"/>
      <c r="H19151" s="64"/>
      <c r="I19151" s="70"/>
    </row>
    <row r="19152" spans="1:9" hidden="1" x14ac:dyDescent="0.25">
      <c r="A19152" s="224"/>
      <c r="B19152" s="56"/>
      <c r="C19152" s="71"/>
      <c r="D19152" s="57"/>
      <c r="E19152" s="72"/>
      <c r="F19152" s="76"/>
      <c r="G19152" s="100"/>
      <c r="H19152" s="64"/>
      <c r="I19152" s="70"/>
    </row>
    <row r="19153" spans="1:9" hidden="1" x14ac:dyDescent="0.25">
      <c r="A19153" s="224"/>
      <c r="B19153" s="55"/>
      <c r="C19153" s="75"/>
      <c r="D19153" s="83"/>
      <c r="E19153" s="72"/>
      <c r="F19153" s="77"/>
      <c r="G19153" s="100"/>
      <c r="H19153" s="64"/>
      <c r="I19153" s="70"/>
    </row>
    <row r="19154" spans="1:9" hidden="1" x14ac:dyDescent="0.25">
      <c r="A19154" s="224"/>
      <c r="B19154" s="71"/>
      <c r="C19154" s="56"/>
      <c r="D19154" s="57"/>
      <c r="E19154" s="71"/>
      <c r="F19154" s="203"/>
      <c r="G19154" s="63"/>
      <c r="H19154" s="64"/>
      <c r="I19154" s="70"/>
    </row>
    <row r="19155" spans="1:9" hidden="1" x14ac:dyDescent="0.25">
      <c r="A19155" s="224"/>
      <c r="B19155" s="95"/>
      <c r="C19155" s="71"/>
      <c r="D19155" s="57"/>
      <c r="E19155" s="145"/>
      <c r="F19155" s="76"/>
      <c r="G19155" s="63"/>
      <c r="H19155" s="64"/>
      <c r="I19155" s="70"/>
    </row>
    <row r="19156" spans="1:9" hidden="1" x14ac:dyDescent="0.25">
      <c r="A19156" s="224"/>
      <c r="B19156" s="55"/>
      <c r="C19156" s="71"/>
      <c r="D19156" s="57"/>
      <c r="E19156" s="145"/>
      <c r="F19156" s="62"/>
      <c r="G19156" s="63"/>
      <c r="H19156" s="64"/>
      <c r="I19156" s="70"/>
    </row>
    <row r="19157" spans="1:9" hidden="1" x14ac:dyDescent="0.25">
      <c r="A19157" s="224"/>
      <c r="B19157" s="68"/>
      <c r="C19157" s="65"/>
      <c r="D19157" s="57"/>
      <c r="E19157" s="145"/>
      <c r="F19157" s="62"/>
      <c r="G19157" s="63"/>
      <c r="H19157" s="64"/>
      <c r="I19157" s="70"/>
    </row>
    <row r="19158" spans="1:9" hidden="1" x14ac:dyDescent="0.25">
      <c r="A19158" s="224"/>
      <c r="B19158" s="55"/>
      <c r="C19158" s="178"/>
      <c r="D19158" s="57"/>
      <c r="E19158" s="66"/>
      <c r="F19158" s="76"/>
      <c r="G19158" s="63"/>
      <c r="H19158" s="64"/>
      <c r="I19158" s="551"/>
    </row>
    <row r="19159" spans="1:9" hidden="1" x14ac:dyDescent="0.25">
      <c r="A19159" s="224"/>
      <c r="B19159" s="55"/>
      <c r="C19159" s="75"/>
      <c r="D19159" s="57"/>
      <c r="E19159" s="86"/>
      <c r="F19159" s="76"/>
      <c r="G19159" s="63"/>
      <c r="H19159" s="64"/>
      <c r="I19159" s="70"/>
    </row>
    <row r="19160" spans="1:9" hidden="1" x14ac:dyDescent="0.25">
      <c r="A19160" s="224"/>
      <c r="B19160" s="55"/>
      <c r="C19160" s="75"/>
      <c r="D19160" s="83"/>
      <c r="E19160" s="72"/>
      <c r="F19160" s="77"/>
      <c r="G19160" s="63"/>
      <c r="H19160" s="64"/>
      <c r="I19160" s="70"/>
    </row>
    <row r="19161" spans="1:9" hidden="1" x14ac:dyDescent="0.25">
      <c r="A19161" s="224"/>
      <c r="B19161" s="74"/>
      <c r="C19161" s="71"/>
      <c r="D19161" s="57"/>
      <c r="E19161" s="86"/>
      <c r="F19161" s="62"/>
      <c r="G19161" s="63"/>
      <c r="H19161" s="64"/>
      <c r="I19161" s="70"/>
    </row>
    <row r="19162" spans="1:9" hidden="1" x14ac:dyDescent="0.25">
      <c r="A19162" s="224"/>
      <c r="B19162" s="68"/>
      <c r="C19162" s="71"/>
      <c r="D19162" s="57"/>
      <c r="E19162" s="145"/>
      <c r="F19162" s="76"/>
      <c r="G19162" s="63"/>
      <c r="H19162" s="64"/>
      <c r="I19162" s="70"/>
    </row>
    <row r="19163" spans="1:9" hidden="1" x14ac:dyDescent="0.25">
      <c r="A19163" s="224"/>
      <c r="B19163" s="95"/>
      <c r="C19163" s="71"/>
      <c r="D19163" s="57"/>
      <c r="E19163" s="145"/>
      <c r="F19163" s="76"/>
      <c r="G19163" s="63"/>
      <c r="H19163" s="64"/>
      <c r="I19163" s="70"/>
    </row>
    <row r="19164" spans="1:9" hidden="1" x14ac:dyDescent="0.25">
      <c r="A19164" s="224"/>
      <c r="B19164" s="55"/>
      <c r="C19164" s="71"/>
      <c r="D19164" s="57"/>
      <c r="E19164" s="145"/>
      <c r="F19164" s="62"/>
      <c r="G19164" s="203"/>
      <c r="H19164" s="64"/>
      <c r="I19164" s="70"/>
    </row>
    <row r="19165" spans="1:9" hidden="1" x14ac:dyDescent="0.25">
      <c r="A19165" s="224"/>
      <c r="B19165" s="71"/>
      <c r="C19165" s="75"/>
      <c r="D19165" s="56"/>
      <c r="E19165" s="145"/>
      <c r="F19165" s="58"/>
      <c r="G19165" s="63"/>
      <c r="H19165" s="64"/>
      <c r="I19165" s="70"/>
    </row>
    <row r="19166" spans="1:9" hidden="1" x14ac:dyDescent="0.25">
      <c r="A19166" s="224"/>
      <c r="B19166" s="55"/>
      <c r="C19166" s="75"/>
      <c r="D19166" s="83"/>
      <c r="E19166" s="72"/>
      <c r="F19166" s="77"/>
      <c r="G19166" s="100"/>
      <c r="H19166" s="64"/>
      <c r="I19166" s="70"/>
    </row>
    <row r="19167" spans="1:9" hidden="1" x14ac:dyDescent="0.25">
      <c r="A19167" s="224"/>
      <c r="B19167" s="55"/>
      <c r="C19167" s="71"/>
      <c r="D19167" s="57"/>
      <c r="E19167" s="66"/>
      <c r="F19167" s="207"/>
      <c r="G19167" s="63"/>
      <c r="H19167" s="64"/>
      <c r="I19167" s="70"/>
    </row>
    <row r="19168" spans="1:9" hidden="1" x14ac:dyDescent="0.25">
      <c r="A19168" s="224"/>
      <c r="B19168" s="60"/>
      <c r="C19168" s="151"/>
      <c r="D19168" s="57"/>
      <c r="E19168" s="220"/>
      <c r="F19168" s="67"/>
      <c r="G19168" s="63"/>
      <c r="H19168" s="64"/>
      <c r="I19168" s="70"/>
    </row>
    <row r="19169" spans="1:9" hidden="1" x14ac:dyDescent="0.25">
      <c r="A19169" s="224"/>
      <c r="B19169" s="56"/>
      <c r="C19169" s="71"/>
      <c r="D19169" s="57"/>
      <c r="E19169" s="72"/>
      <c r="F19169" s="76"/>
      <c r="G19169" s="63"/>
      <c r="H19169" s="64"/>
      <c r="I19169" s="70"/>
    </row>
    <row r="19170" spans="1:9" hidden="1" x14ac:dyDescent="0.25">
      <c r="A19170" s="224"/>
      <c r="B19170" s="68"/>
      <c r="C19170" s="56"/>
      <c r="D19170" s="56"/>
      <c r="E19170" s="145"/>
      <c r="F19170" s="58"/>
      <c r="G19170" s="63"/>
      <c r="H19170" s="64"/>
      <c r="I19170" s="70"/>
    </row>
    <row r="19171" spans="1:9" hidden="1" x14ac:dyDescent="0.25">
      <c r="A19171" s="224"/>
      <c r="B19171" s="71"/>
      <c r="C19171" s="71"/>
      <c r="D19171" s="57"/>
      <c r="E19171" s="86"/>
      <c r="F19171" s="62"/>
      <c r="G19171" s="100"/>
      <c r="H19171" s="64"/>
      <c r="I19171" s="70"/>
    </row>
    <row r="19172" spans="1:9" hidden="1" x14ac:dyDescent="0.25">
      <c r="A19172" s="224"/>
      <c r="B19172" s="56"/>
      <c r="C19172" s="56"/>
      <c r="D19172" s="83"/>
      <c r="E19172" s="72"/>
      <c r="F19172" s="62"/>
      <c r="G19172" s="100"/>
      <c r="H19172" s="64"/>
      <c r="I19172" s="70"/>
    </row>
    <row r="19173" spans="1:9" hidden="1" x14ac:dyDescent="0.25">
      <c r="A19173" s="224"/>
      <c r="B19173" s="56"/>
      <c r="C19173" s="56"/>
      <c r="D19173" s="57"/>
      <c r="E19173" s="66"/>
      <c r="F19173" s="76"/>
      <c r="G19173" s="63"/>
      <c r="H19173" s="64"/>
      <c r="I19173" s="70"/>
    </row>
    <row r="19174" spans="1:9" hidden="1" x14ac:dyDescent="0.25">
      <c r="A19174" s="224"/>
      <c r="B19174" s="71"/>
      <c r="C19174" s="71"/>
      <c r="D19174" s="57"/>
      <c r="E19174" s="86"/>
      <c r="F19174" s="62"/>
      <c r="G19174" s="63"/>
      <c r="H19174" s="64"/>
      <c r="I19174" s="70"/>
    </row>
    <row r="19175" spans="1:9" hidden="1" x14ac:dyDescent="0.25">
      <c r="A19175" s="224"/>
      <c r="B19175" s="68"/>
      <c r="C19175" s="71"/>
      <c r="D19175" s="57"/>
      <c r="E19175" s="72"/>
      <c r="F19175" s="76"/>
      <c r="G19175" s="63"/>
      <c r="H19175" s="64"/>
      <c r="I19175" s="70"/>
    </row>
    <row r="19176" spans="1:9" hidden="1" x14ac:dyDescent="0.25">
      <c r="A19176" s="224"/>
      <c r="B19176" s="56"/>
      <c r="C19176" s="56"/>
      <c r="D19176" s="57"/>
      <c r="E19176" s="66"/>
      <c r="F19176" s="76"/>
      <c r="G19176" s="63"/>
      <c r="H19176" s="64"/>
      <c r="I19176" s="70"/>
    </row>
    <row r="19177" spans="1:9" hidden="1" x14ac:dyDescent="0.25">
      <c r="A19177" s="224"/>
      <c r="B19177" s="68"/>
      <c r="C19177" s="56"/>
      <c r="D19177" s="105"/>
      <c r="E19177" s="66"/>
      <c r="F19177" s="203"/>
      <c r="G19177" s="100"/>
      <c r="H19177" s="64"/>
      <c r="I19177" s="70"/>
    </row>
    <row r="19178" spans="1:9" hidden="1" x14ac:dyDescent="0.25">
      <c r="A19178" s="224"/>
      <c r="B19178" s="56"/>
      <c r="C19178" s="56"/>
      <c r="D19178" s="57"/>
      <c r="E19178" s="66"/>
      <c r="F19178" s="62"/>
      <c r="G19178" s="63"/>
      <c r="H19178" s="64"/>
      <c r="I19178" s="70"/>
    </row>
    <row r="19179" spans="1:9" hidden="1" x14ac:dyDescent="0.25">
      <c r="A19179" s="224"/>
      <c r="B19179" s="56"/>
      <c r="C19179" s="56"/>
      <c r="D19179" s="105"/>
      <c r="E19179" s="86"/>
      <c r="F19179" s="267"/>
      <c r="G19179" s="63"/>
      <c r="H19179" s="64"/>
      <c r="I19179" s="70"/>
    </row>
    <row r="19180" spans="1:9" hidden="1" x14ac:dyDescent="0.25">
      <c r="A19180" s="224"/>
      <c r="B19180" s="56"/>
      <c r="C19180" s="81"/>
      <c r="D19180" s="57"/>
      <c r="E19180" s="66"/>
      <c r="F19180" s="76"/>
      <c r="G19180" s="63"/>
      <c r="H19180" s="64"/>
      <c r="I19180" s="70"/>
    </row>
    <row r="19181" spans="1:9" hidden="1" x14ac:dyDescent="0.25">
      <c r="A19181" s="224"/>
      <c r="B19181" s="56"/>
      <c r="C19181" s="56"/>
      <c r="D19181" s="57"/>
      <c r="E19181" s="66"/>
      <c r="F19181" s="62"/>
      <c r="G19181" s="63"/>
      <c r="H19181" s="64"/>
      <c r="I19181" s="70"/>
    </row>
    <row r="19182" spans="1:9" hidden="1" x14ac:dyDescent="0.25">
      <c r="A19182" s="224"/>
      <c r="B19182" s="56"/>
      <c r="C19182" s="56"/>
      <c r="D19182" s="57"/>
      <c r="E19182" s="86"/>
      <c r="F19182" s="62"/>
      <c r="G19182" s="100"/>
      <c r="H19182" s="64"/>
      <c r="I19182" s="70"/>
    </row>
    <row r="19183" spans="1:9" hidden="1" x14ac:dyDescent="0.25">
      <c r="A19183" s="224"/>
      <c r="B19183" s="56"/>
      <c r="C19183" s="56"/>
      <c r="D19183" s="57"/>
      <c r="E19183" s="66"/>
      <c r="F19183" s="246"/>
      <c r="G19183" s="63"/>
      <c r="H19183" s="64"/>
      <c r="I19183" s="70"/>
    </row>
    <row r="19184" spans="1:9" hidden="1" x14ac:dyDescent="0.25">
      <c r="A19184" s="224"/>
      <c r="B19184" s="55"/>
      <c r="C19184" s="75"/>
      <c r="D19184" s="83"/>
      <c r="E19184" s="72"/>
      <c r="F19184" s="77"/>
      <c r="G19184" s="63"/>
      <c r="H19184" s="64"/>
      <c r="I19184" s="70"/>
    </row>
    <row r="19185" spans="1:9" hidden="1" x14ac:dyDescent="0.25">
      <c r="A19185" s="224"/>
      <c r="B19185" s="71"/>
      <c r="C19185" s="75"/>
      <c r="D19185" s="56"/>
      <c r="E19185" s="145"/>
      <c r="F19185" s="58"/>
      <c r="G19185" s="63"/>
      <c r="H19185" s="64"/>
      <c r="I19185" s="70"/>
    </row>
    <row r="19186" spans="1:9" hidden="1" x14ac:dyDescent="0.25">
      <c r="A19186" s="224"/>
      <c r="B19186" s="56"/>
      <c r="C19186" s="56"/>
      <c r="D19186" s="105"/>
      <c r="E19186" s="86"/>
      <c r="F19186" s="267"/>
      <c r="G19186" s="63"/>
      <c r="H19186" s="64"/>
      <c r="I19186" s="70"/>
    </row>
    <row r="19187" spans="1:9" hidden="1" x14ac:dyDescent="0.25">
      <c r="A19187" s="224"/>
      <c r="B19187" s="55"/>
      <c r="C19187" s="75"/>
      <c r="D19187" s="57"/>
      <c r="E19187" s="86"/>
      <c r="F19187" s="62"/>
      <c r="G19187" s="100"/>
      <c r="H19187" s="64"/>
      <c r="I19187" s="70"/>
    </row>
    <row r="19188" spans="1:9" hidden="1" x14ac:dyDescent="0.25">
      <c r="A19188" s="224"/>
      <c r="B19188" s="55"/>
      <c r="C19188" s="71"/>
      <c r="D19188" s="57"/>
      <c r="E19188" s="145"/>
      <c r="F19188" s="63"/>
      <c r="G19188" s="63"/>
      <c r="H19188" s="64"/>
      <c r="I19188" s="70"/>
    </row>
    <row r="19189" spans="1:9" hidden="1" x14ac:dyDescent="0.25">
      <c r="A19189" s="224"/>
      <c r="B19189" s="74"/>
      <c r="C19189" s="56"/>
      <c r="D19189" s="57"/>
      <c r="E19189" s="86"/>
      <c r="F19189" s="62"/>
      <c r="G19189" s="63"/>
      <c r="H19189" s="64"/>
      <c r="I19189" s="70"/>
    </row>
    <row r="19190" spans="1:9" hidden="1" x14ac:dyDescent="0.25">
      <c r="A19190" s="224"/>
      <c r="B19190" s="55"/>
      <c r="C19190" s="55"/>
      <c r="D19190" s="57"/>
      <c r="E19190" s="66"/>
      <c r="F19190" s="76"/>
      <c r="G19190" s="63"/>
      <c r="H19190" s="64"/>
      <c r="I19190" s="70"/>
    </row>
    <row r="19191" spans="1:9" hidden="1" x14ac:dyDescent="0.25">
      <c r="A19191" s="224"/>
      <c r="B19191" s="68"/>
      <c r="C19191" s="68"/>
      <c r="D19191" s="57"/>
      <c r="E19191" s="66"/>
      <c r="F19191" s="62"/>
      <c r="G19191" s="63"/>
      <c r="H19191" s="64"/>
      <c r="I19191" s="70"/>
    </row>
    <row r="19192" spans="1:9" hidden="1" x14ac:dyDescent="0.25">
      <c r="A19192" s="224"/>
      <c r="B19192" s="56"/>
      <c r="C19192" s="75"/>
      <c r="D19192" s="83"/>
      <c r="E19192" s="72"/>
      <c r="F19192" s="76"/>
      <c r="G19192" s="63"/>
      <c r="H19192" s="64"/>
      <c r="I19192" s="70"/>
    </row>
    <row r="19193" spans="1:9" hidden="1" x14ac:dyDescent="0.25">
      <c r="A19193" s="224"/>
      <c r="B19193" s="55"/>
      <c r="C19193" s="72"/>
      <c r="D19193" s="57"/>
      <c r="E19193" s="86"/>
      <c r="F19193" s="62"/>
      <c r="G19193" s="100"/>
      <c r="H19193" s="64"/>
      <c r="I19193" s="70"/>
    </row>
    <row r="19194" spans="1:9" hidden="1" x14ac:dyDescent="0.25">
      <c r="A19194" s="224"/>
      <c r="B19194" s="60"/>
      <c r="C19194" s="151"/>
      <c r="D19194" s="57"/>
      <c r="E19194" s="86"/>
      <c r="F19194" s="62"/>
      <c r="G19194" s="100"/>
      <c r="H19194" s="64"/>
      <c r="I19194" s="70"/>
    </row>
    <row r="19195" spans="1:9" hidden="1" x14ac:dyDescent="0.25">
      <c r="A19195" s="224"/>
      <c r="B19195" s="55"/>
      <c r="C19195" s="75"/>
      <c r="D19195" s="57"/>
      <c r="E19195" s="86"/>
      <c r="F19195" s="62"/>
      <c r="G19195" s="63"/>
      <c r="H19195" s="64"/>
      <c r="I19195" s="70"/>
    </row>
    <row r="19196" spans="1:9" hidden="1" x14ac:dyDescent="0.25">
      <c r="A19196" s="224"/>
      <c r="B19196" s="55"/>
      <c r="C19196" s="71"/>
      <c r="D19196" s="57"/>
      <c r="E19196" s="86"/>
      <c r="F19196" s="62"/>
      <c r="G19196" s="63"/>
      <c r="H19196" s="64"/>
      <c r="I19196" s="70"/>
    </row>
    <row r="19197" spans="1:9" hidden="1" x14ac:dyDescent="0.25">
      <c r="A19197" s="224"/>
      <c r="B19197" s="55"/>
      <c r="C19197" s="71"/>
      <c r="D19197" s="57"/>
      <c r="E19197" s="275"/>
      <c r="F19197" s="62"/>
      <c r="G19197" s="63"/>
      <c r="H19197" s="64"/>
      <c r="I19197" s="70"/>
    </row>
    <row r="19198" spans="1:9" hidden="1" x14ac:dyDescent="0.25">
      <c r="A19198" s="224"/>
      <c r="B19198" s="55"/>
      <c r="C19198" s="56"/>
      <c r="D19198" s="57"/>
      <c r="E19198" s="145"/>
      <c r="F19198" s="62"/>
      <c r="G19198" s="63"/>
      <c r="H19198" s="64"/>
      <c r="I19198" s="70"/>
    </row>
    <row r="19199" spans="1:9" hidden="1" x14ac:dyDescent="0.25">
      <c r="A19199" s="224"/>
      <c r="B19199" s="55"/>
      <c r="C19199" s="178"/>
      <c r="D19199" s="57"/>
      <c r="E19199" s="66"/>
      <c r="F19199" s="62"/>
      <c r="G19199" s="63"/>
      <c r="H19199" s="64"/>
      <c r="I19199" s="70"/>
    </row>
    <row r="19200" spans="1:9" hidden="1" x14ac:dyDescent="0.25">
      <c r="A19200" s="224"/>
      <c r="B19200" s="55"/>
      <c r="C19200" s="56"/>
      <c r="D19200" s="57"/>
      <c r="E19200" s="66"/>
      <c r="F19200" s="62"/>
      <c r="G19200" s="63"/>
      <c r="H19200" s="64"/>
      <c r="I19200" s="551"/>
    </row>
    <row r="19201" spans="1:9" hidden="1" x14ac:dyDescent="0.25">
      <c r="A19201" s="224"/>
      <c r="B19201" s="55"/>
      <c r="C19201" s="75"/>
      <c r="D19201" s="57"/>
      <c r="E19201" s="66"/>
      <c r="F19201" s="62"/>
      <c r="G19201" s="63"/>
      <c r="H19201" s="64"/>
      <c r="I19201" s="70"/>
    </row>
    <row r="19202" spans="1:9" hidden="1" x14ac:dyDescent="0.25">
      <c r="A19202" s="224"/>
      <c r="B19202" s="56"/>
      <c r="C19202" s="75"/>
      <c r="D19202" s="105"/>
      <c r="E19202" s="86"/>
      <c r="F19202" s="267"/>
      <c r="G19202" s="63"/>
      <c r="H19202" s="64"/>
      <c r="I19202" s="70"/>
    </row>
    <row r="19203" spans="1:9" hidden="1" x14ac:dyDescent="0.25">
      <c r="A19203" s="224"/>
      <c r="B19203" s="56"/>
      <c r="C19203" s="56"/>
      <c r="D19203" s="57"/>
      <c r="E19203" s="66"/>
      <c r="F19203" s="76"/>
      <c r="G19203" s="63"/>
      <c r="H19203" s="64"/>
      <c r="I19203" s="70"/>
    </row>
    <row r="19204" spans="1:9" hidden="1" x14ac:dyDescent="0.25">
      <c r="A19204" s="224"/>
      <c r="B19204" s="95"/>
      <c r="C19204" s="71"/>
      <c r="D19204" s="57"/>
      <c r="E19204" s="66"/>
      <c r="F19204" s="76"/>
      <c r="G19204" s="63"/>
      <c r="H19204" s="64"/>
      <c r="I19204" s="70"/>
    </row>
    <row r="19205" spans="1:9" hidden="1" x14ac:dyDescent="0.25">
      <c r="A19205" s="224"/>
      <c r="B19205" s="68"/>
      <c r="C19205" s="71"/>
      <c r="D19205" s="57"/>
      <c r="E19205" s="145"/>
      <c r="F19205" s="76"/>
      <c r="G19205" s="63"/>
      <c r="H19205" s="64"/>
      <c r="I19205" s="70"/>
    </row>
    <row r="19206" spans="1:9" hidden="1" x14ac:dyDescent="0.25">
      <c r="A19206" s="224"/>
      <c r="B19206" s="56"/>
      <c r="C19206" s="56"/>
      <c r="D19206" s="57"/>
      <c r="E19206" s="66"/>
      <c r="F19206" s="62"/>
      <c r="G19206" s="63"/>
      <c r="H19206" s="64"/>
      <c r="I19206" s="70"/>
    </row>
    <row r="19207" spans="1:9" hidden="1" x14ac:dyDescent="0.25">
      <c r="A19207" s="224"/>
      <c r="B19207" s="55"/>
      <c r="C19207" s="75"/>
      <c r="D19207" s="57"/>
      <c r="E19207" s="86"/>
      <c r="F19207" s="62"/>
      <c r="G19207" s="100"/>
      <c r="H19207" s="64"/>
      <c r="I19207" s="70"/>
    </row>
    <row r="19208" spans="1:9" hidden="1" x14ac:dyDescent="0.25">
      <c r="A19208" s="224"/>
      <c r="B19208" s="55"/>
      <c r="C19208" s="71"/>
      <c r="D19208" s="57"/>
      <c r="E19208" s="66"/>
      <c r="F19208" s="207"/>
      <c r="G19208" s="63"/>
      <c r="H19208" s="64"/>
      <c r="I19208" s="70"/>
    </row>
    <row r="19209" spans="1:9" hidden="1" x14ac:dyDescent="0.25">
      <c r="A19209" s="224"/>
      <c r="B19209" s="68"/>
      <c r="C19209" s="71"/>
      <c r="D19209" s="57"/>
      <c r="E19209" s="145"/>
      <c r="F19209" s="76"/>
      <c r="G19209" s="63"/>
      <c r="H19209" s="64"/>
      <c r="I19209" s="70"/>
    </row>
    <row r="19210" spans="1:9" hidden="1" x14ac:dyDescent="0.25">
      <c r="A19210" s="224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4"/>
      <c r="B19211" s="55"/>
      <c r="C19211" s="71"/>
      <c r="D19211" s="57"/>
      <c r="E19211" s="66"/>
      <c r="F19211" s="246"/>
      <c r="G19211" s="63"/>
      <c r="H19211" s="64"/>
      <c r="I19211" s="70"/>
    </row>
    <row r="19212" spans="1:9" hidden="1" x14ac:dyDescent="0.25">
      <c r="A19212" s="224"/>
      <c r="B19212" s="56"/>
      <c r="C19212" s="71"/>
      <c r="D19212" s="57"/>
      <c r="E19212" s="72"/>
      <c r="F19212" s="76"/>
      <c r="G19212" s="63"/>
      <c r="H19212" s="64"/>
      <c r="I19212" s="70"/>
    </row>
    <row r="19213" spans="1:9" hidden="1" x14ac:dyDescent="0.25">
      <c r="A19213" s="224"/>
      <c r="B19213" s="55"/>
      <c r="C19213" s="75"/>
      <c r="D19213" s="83"/>
      <c r="E19213" s="72"/>
      <c r="F19213" s="77"/>
      <c r="G19213" s="100"/>
      <c r="H19213" s="64"/>
      <c r="I19213" s="70"/>
    </row>
    <row r="19214" spans="1:9" hidden="1" x14ac:dyDescent="0.25">
      <c r="A19214" s="224"/>
      <c r="B19214" s="55"/>
      <c r="C19214" s="71"/>
      <c r="D19214" s="57"/>
      <c r="E19214" s="66"/>
      <c r="F19214" s="207"/>
      <c r="G19214" s="63"/>
      <c r="H19214" s="64"/>
      <c r="I19214" s="70"/>
    </row>
    <row r="19215" spans="1:9" hidden="1" x14ac:dyDescent="0.25">
      <c r="A19215" s="224"/>
      <c r="B19215" s="71"/>
      <c r="C19215" s="71"/>
      <c r="D19215" s="57"/>
      <c r="E19215" s="86"/>
      <c r="F19215" s="62"/>
      <c r="G19215" s="63"/>
      <c r="H19215" s="64"/>
      <c r="I19215" s="70"/>
    </row>
    <row r="19216" spans="1:9" hidden="1" x14ac:dyDescent="0.25">
      <c r="A19216" s="224"/>
      <c r="B19216" s="68"/>
      <c r="C19216" s="71"/>
      <c r="D19216" s="57"/>
      <c r="E19216" s="145"/>
      <c r="F19216" s="76"/>
      <c r="G19216" s="63"/>
      <c r="H19216" s="64"/>
      <c r="I19216" s="70"/>
    </row>
    <row r="19217" spans="1:9" hidden="1" x14ac:dyDescent="0.25">
      <c r="A19217" s="224"/>
      <c r="B19217" s="56"/>
      <c r="C19217" s="71"/>
      <c r="D19217" s="56"/>
      <c r="E19217" s="72"/>
      <c r="F19217" s="58"/>
      <c r="G19217" s="63"/>
      <c r="H19217" s="64"/>
      <c r="I19217" s="70"/>
    </row>
    <row r="19218" spans="1:9" hidden="1" x14ac:dyDescent="0.25">
      <c r="A19218" s="224"/>
      <c r="B19218" s="55"/>
      <c r="C19218" s="75"/>
      <c r="D19218" s="83"/>
      <c r="E19218" s="72"/>
      <c r="F19218" s="77"/>
      <c r="G19218" s="100"/>
      <c r="H19218" s="64"/>
      <c r="I19218" s="70"/>
    </row>
    <row r="19219" spans="1:9" hidden="1" x14ac:dyDescent="0.25">
      <c r="A19219" s="224"/>
      <c r="B19219" s="56"/>
      <c r="C19219" s="75"/>
      <c r="D19219" s="57"/>
      <c r="E19219" s="86"/>
      <c r="F19219" s="62"/>
      <c r="G19219" s="100"/>
      <c r="H19219" s="64"/>
      <c r="I19219" s="70"/>
    </row>
    <row r="19220" spans="1:9" hidden="1" x14ac:dyDescent="0.25">
      <c r="A19220" s="224"/>
      <c r="B19220" s="55"/>
      <c r="C19220" s="71"/>
      <c r="D19220" s="57"/>
      <c r="E19220" s="145"/>
      <c r="F19220" s="62"/>
      <c r="G19220" s="203"/>
      <c r="H19220" s="64"/>
      <c r="I19220" s="70"/>
    </row>
    <row r="19221" spans="1:9" hidden="1" x14ac:dyDescent="0.25">
      <c r="A19221" s="224"/>
      <c r="B19221" s="71"/>
      <c r="C19221" s="75"/>
      <c r="D19221" s="56"/>
      <c r="E19221" s="145"/>
      <c r="F19221" s="58"/>
      <c r="G19221" s="63"/>
      <c r="H19221" s="64"/>
      <c r="I19221" s="430"/>
    </row>
    <row r="19222" spans="1:9" hidden="1" x14ac:dyDescent="0.25">
      <c r="A19222" s="224"/>
      <c r="B19222" s="56"/>
      <c r="C19222" s="71"/>
      <c r="D19222" s="57"/>
      <c r="E19222" s="72"/>
      <c r="F19222" s="76"/>
      <c r="G19222" s="63"/>
      <c r="H19222" s="64"/>
      <c r="I19222" s="70"/>
    </row>
    <row r="19223" spans="1:9" hidden="1" x14ac:dyDescent="0.25">
      <c r="A19223" s="224"/>
      <c r="B19223" s="71"/>
      <c r="C19223" s="71"/>
      <c r="D19223" s="57"/>
      <c r="E19223" s="86"/>
      <c r="F19223" s="62"/>
      <c r="G19223" s="63"/>
      <c r="H19223" s="64"/>
      <c r="I19223" s="70"/>
    </row>
    <row r="19224" spans="1:9" hidden="1" x14ac:dyDescent="0.25">
      <c r="A19224" s="224"/>
      <c r="B19224" s="95"/>
      <c r="C19224" s="71"/>
      <c r="D19224" s="57"/>
      <c r="E19224" s="275"/>
      <c r="F19224" s="76"/>
      <c r="G19224" s="63"/>
      <c r="H19224" s="64"/>
      <c r="I19224" s="70"/>
    </row>
    <row r="19225" spans="1:9" hidden="1" x14ac:dyDescent="0.25">
      <c r="A19225" s="224"/>
      <c r="B19225" s="68"/>
      <c r="C19225" s="74"/>
      <c r="D19225" s="57"/>
      <c r="E19225" s="66"/>
      <c r="F19225" s="59"/>
      <c r="G19225" s="63"/>
      <c r="H19225" s="64"/>
      <c r="I19225" s="70"/>
    </row>
    <row r="19226" spans="1:9" hidden="1" x14ac:dyDescent="0.25">
      <c r="A19226" s="224"/>
      <c r="B19226" s="56"/>
      <c r="C19226" s="111"/>
      <c r="D19226" s="57"/>
      <c r="E19226" s="66"/>
      <c r="F19226" s="59"/>
      <c r="G19226" s="63"/>
      <c r="H19226" s="64"/>
      <c r="I19226" s="70"/>
    </row>
    <row r="19227" spans="1:9" hidden="1" x14ac:dyDescent="0.25">
      <c r="A19227" s="224"/>
      <c r="B19227" s="56"/>
      <c r="C19227" s="111"/>
      <c r="D19227" s="57"/>
      <c r="E19227" s="86"/>
      <c r="F19227" s="77"/>
      <c r="G19227" s="100"/>
      <c r="H19227" s="64"/>
      <c r="I19227" s="70"/>
    </row>
    <row r="19228" spans="1:9" hidden="1" x14ac:dyDescent="0.25">
      <c r="A19228" s="224"/>
      <c r="B19228" s="55"/>
      <c r="C19228" s="123"/>
      <c r="D19228" s="57"/>
      <c r="E19228" s="66"/>
      <c r="F19228" s="63"/>
      <c r="G19228" s="100"/>
      <c r="H19228" s="64"/>
      <c r="I19228" s="70"/>
    </row>
    <row r="19229" spans="1:9" hidden="1" x14ac:dyDescent="0.25">
      <c r="A19229" s="224"/>
      <c r="B19229" s="95"/>
      <c r="C19229" s="75"/>
      <c r="D19229" s="57"/>
      <c r="E19229" s="66"/>
      <c r="F19229" s="76"/>
      <c r="G19229" s="63"/>
      <c r="H19229" s="64"/>
      <c r="I19229" s="70"/>
    </row>
    <row r="19230" spans="1:9" hidden="1" x14ac:dyDescent="0.25">
      <c r="A19230" s="224"/>
      <c r="B19230" s="56"/>
      <c r="C19230" s="71"/>
      <c r="D19230" s="57"/>
      <c r="E19230" s="72"/>
      <c r="F19230" s="76"/>
      <c r="G19230" s="63"/>
      <c r="H19230" s="64"/>
      <c r="I19230" s="70"/>
    </row>
    <row r="19231" spans="1:9" hidden="1" x14ac:dyDescent="0.25">
      <c r="A19231" s="224"/>
      <c r="B19231" s="55"/>
      <c r="C19231" s="75"/>
      <c r="D19231" s="83"/>
      <c r="E19231" s="72"/>
      <c r="F19231" s="77"/>
      <c r="G19231" s="100"/>
      <c r="H19231" s="64"/>
      <c r="I19231" s="70"/>
    </row>
    <row r="19232" spans="1:9" hidden="1" x14ac:dyDescent="0.25">
      <c r="A19232" s="224"/>
      <c r="B19232" s="56"/>
      <c r="C19232" s="75"/>
      <c r="D19232" s="57"/>
      <c r="E19232" s="86"/>
      <c r="F19232" s="62"/>
      <c r="G19232" s="100"/>
      <c r="H19232" s="64"/>
      <c r="I19232" s="70"/>
    </row>
    <row r="19233" spans="1:9" hidden="1" x14ac:dyDescent="0.25">
      <c r="A19233" s="224"/>
      <c r="B19233" s="55"/>
      <c r="C19233" s="75"/>
      <c r="D19233" s="57"/>
      <c r="E19233" s="66"/>
      <c r="F19233" s="62"/>
      <c r="G19233" s="100"/>
      <c r="H19233" s="64"/>
      <c r="I19233" s="70"/>
    </row>
    <row r="19234" spans="1:9" hidden="1" x14ac:dyDescent="0.25">
      <c r="A19234" s="224"/>
      <c r="B19234" s="55"/>
      <c r="C19234" s="56"/>
      <c r="D19234" s="83"/>
      <c r="E19234" s="66"/>
      <c r="F19234" s="62"/>
      <c r="G19234" s="63"/>
      <c r="H19234" s="64"/>
      <c r="I19234" s="70"/>
    </row>
    <row r="19235" spans="1:9" hidden="1" x14ac:dyDescent="0.25">
      <c r="A19235" s="224"/>
      <c r="B19235" s="55"/>
      <c r="C19235" s="74"/>
      <c r="D19235" s="57"/>
      <c r="E19235" s="66"/>
      <c r="F19235" s="76"/>
      <c r="G19235" s="63"/>
      <c r="H19235" s="64"/>
      <c r="I19235" s="70"/>
    </row>
    <row r="19236" spans="1:9" hidden="1" x14ac:dyDescent="0.25">
      <c r="A19236" s="224"/>
      <c r="B19236" s="55"/>
      <c r="C19236" s="55"/>
      <c r="D19236" s="57"/>
      <c r="E19236" s="66"/>
      <c r="F19236" s="77"/>
      <c r="G19236" s="63"/>
      <c r="H19236" s="64"/>
      <c r="I19236" s="70"/>
    </row>
    <row r="19237" spans="1:9" hidden="1" x14ac:dyDescent="0.25">
      <c r="A19237" s="224"/>
      <c r="B19237" s="55"/>
      <c r="C19237" s="75"/>
      <c r="D19237" s="57"/>
      <c r="E19237" s="72"/>
      <c r="F19237" s="62"/>
      <c r="G19237" s="63"/>
      <c r="H19237" s="64"/>
      <c r="I19237" s="70"/>
    </row>
    <row r="19238" spans="1:9" hidden="1" x14ac:dyDescent="0.25">
      <c r="A19238" s="224"/>
      <c r="B19238" s="56"/>
      <c r="C19238" s="75"/>
      <c r="D19238" s="57"/>
      <c r="E19238" s="86"/>
      <c r="F19238" s="62"/>
      <c r="G19238" s="100"/>
      <c r="H19238" s="64"/>
      <c r="I19238" s="70"/>
    </row>
    <row r="19239" spans="1:9" hidden="1" x14ac:dyDescent="0.25">
      <c r="A19239" s="224"/>
      <c r="B19239" s="56"/>
      <c r="C19239" s="56"/>
      <c r="D19239" s="83"/>
      <c r="E19239" s="72"/>
      <c r="F19239" s="62"/>
      <c r="G19239" s="63"/>
      <c r="H19239" s="64"/>
      <c r="I19239" s="70"/>
    </row>
    <row r="19240" spans="1:9" hidden="1" x14ac:dyDescent="0.25">
      <c r="A19240" s="224"/>
      <c r="B19240" s="68"/>
      <c r="C19240" s="71"/>
      <c r="D19240" s="57"/>
      <c r="E19240" s="145"/>
      <c r="F19240" s="76"/>
      <c r="G19240" s="63"/>
      <c r="H19240" s="64"/>
      <c r="I19240" s="70"/>
    </row>
    <row r="19241" spans="1:9" hidden="1" x14ac:dyDescent="0.25">
      <c r="A19241" s="224"/>
      <c r="B19241" s="55"/>
      <c r="C19241" s="75"/>
      <c r="D19241" s="83"/>
      <c r="E19241" s="72"/>
      <c r="F19241" s="77"/>
      <c r="G19241" s="63"/>
      <c r="H19241" s="64"/>
      <c r="I19241" s="70"/>
    </row>
    <row r="19242" spans="1:9" hidden="1" x14ac:dyDescent="0.25">
      <c r="A19242" s="224"/>
      <c r="B19242" s="55"/>
      <c r="C19242" s="71"/>
      <c r="D19242" s="57"/>
      <c r="E19242" s="66"/>
      <c r="F19242" s="207"/>
      <c r="G19242" s="63"/>
      <c r="H19242" s="64"/>
      <c r="I19242" s="70"/>
    </row>
    <row r="19243" spans="1:9" hidden="1" x14ac:dyDescent="0.25">
      <c r="A19243" s="224"/>
      <c r="B19243" s="55"/>
      <c r="C19243" s="75"/>
      <c r="D19243" s="83"/>
      <c r="E19243" s="72"/>
      <c r="F19243" s="77"/>
      <c r="G19243" s="63"/>
      <c r="H19243" s="64"/>
      <c r="I19243" s="70"/>
    </row>
    <row r="19244" spans="1:9" hidden="1" x14ac:dyDescent="0.25">
      <c r="A19244" s="224"/>
      <c r="B19244" s="55"/>
      <c r="C19244" s="75"/>
      <c r="D19244" s="57"/>
      <c r="E19244" s="86"/>
      <c r="F19244" s="76"/>
      <c r="G19244" s="63"/>
      <c r="H19244" s="64"/>
      <c r="I19244" s="70"/>
    </row>
    <row r="19245" spans="1:9" hidden="1" x14ac:dyDescent="0.25">
      <c r="A19245" s="224"/>
      <c r="B19245" s="56"/>
      <c r="C19245" s="56"/>
      <c r="D19245" s="57"/>
      <c r="E19245" s="66"/>
      <c r="F19245" s="59"/>
      <c r="G19245" s="63"/>
      <c r="H19245" s="64"/>
      <c r="I19245" s="70"/>
    </row>
    <row r="19246" spans="1:9" hidden="1" x14ac:dyDescent="0.25">
      <c r="A19246" s="224"/>
      <c r="B19246" s="60"/>
      <c r="C19246" s="56"/>
      <c r="D19246" s="57"/>
      <c r="E19246" s="86"/>
      <c r="F19246" s="62"/>
      <c r="G19246" s="63"/>
      <c r="H19246" s="64"/>
      <c r="I19246" s="70"/>
    </row>
    <row r="19247" spans="1:9" hidden="1" x14ac:dyDescent="0.25">
      <c r="A19247" s="224"/>
      <c r="B19247" s="68"/>
      <c r="C19247" s="71"/>
      <c r="D19247" s="57"/>
      <c r="E19247" s="66"/>
      <c r="F19247" s="76"/>
      <c r="G19247" s="63"/>
      <c r="H19247" s="64"/>
      <c r="I19247" s="70"/>
    </row>
    <row r="19248" spans="1:9" hidden="1" x14ac:dyDescent="0.25">
      <c r="A19248" s="224"/>
      <c r="B19248" s="68"/>
      <c r="C19248" s="56"/>
      <c r="D19248" s="57"/>
      <c r="E19248" s="66"/>
      <c r="F19248" s="62"/>
      <c r="G19248" s="63"/>
      <c r="H19248" s="64"/>
      <c r="I19248" s="70"/>
    </row>
    <row r="19249" spans="1:9" hidden="1" x14ac:dyDescent="0.25">
      <c r="A19249" s="224"/>
      <c r="B19249" s="68"/>
      <c r="C19249" s="75"/>
      <c r="D19249" s="57"/>
      <c r="E19249" s="66"/>
      <c r="F19249" s="62"/>
      <c r="G19249" s="100"/>
      <c r="H19249" s="64"/>
      <c r="I19249" s="70"/>
    </row>
    <row r="19250" spans="1:9" hidden="1" x14ac:dyDescent="0.25">
      <c r="A19250" s="224"/>
      <c r="B19250" s="55"/>
      <c r="C19250" s="71"/>
      <c r="D19250" s="57"/>
      <c r="E19250" s="145"/>
      <c r="F19250" s="62"/>
      <c r="G19250" s="63"/>
      <c r="H19250" s="64"/>
      <c r="I19250" s="70"/>
    </row>
    <row r="19251" spans="1:9" hidden="1" x14ac:dyDescent="0.25">
      <c r="A19251" s="224"/>
      <c r="B19251" s="95"/>
      <c r="C19251" s="71"/>
      <c r="D19251" s="57"/>
      <c r="E19251" s="145"/>
      <c r="F19251" s="76"/>
      <c r="G19251" s="63"/>
      <c r="H19251" s="64"/>
      <c r="I19251" s="70"/>
    </row>
    <row r="19252" spans="1:9" hidden="1" x14ac:dyDescent="0.25">
      <c r="A19252" s="224"/>
      <c r="B19252" s="56"/>
      <c r="C19252" s="56"/>
      <c r="D19252" s="83"/>
      <c r="E19252" s="72"/>
      <c r="F19252" s="62"/>
      <c r="G19252" s="63"/>
      <c r="H19252" s="64"/>
      <c r="I19252" s="70"/>
    </row>
    <row r="19253" spans="1:9" hidden="1" x14ac:dyDescent="0.25">
      <c r="A19253" s="224"/>
      <c r="B19253" s="56"/>
      <c r="C19253" s="56"/>
      <c r="D19253" s="57"/>
      <c r="E19253" s="66"/>
      <c r="F19253" s="246"/>
      <c r="G19253" s="63"/>
      <c r="H19253" s="64"/>
      <c r="I19253" s="70"/>
    </row>
    <row r="19254" spans="1:9" hidden="1" x14ac:dyDescent="0.25">
      <c r="A19254" s="224"/>
      <c r="B19254" s="55"/>
      <c r="C19254" s="55"/>
      <c r="D19254" s="57"/>
      <c r="E19254" s="72"/>
      <c r="F19254" s="76"/>
      <c r="G19254" s="63"/>
      <c r="H19254" s="64"/>
      <c r="I19254" s="70"/>
    </row>
    <row r="19255" spans="1:9" hidden="1" x14ac:dyDescent="0.25">
      <c r="A19255" s="224"/>
      <c r="B19255" s="55"/>
      <c r="C19255" s="71"/>
      <c r="D19255" s="57"/>
      <c r="E19255" s="145"/>
      <c r="F19255" s="62"/>
      <c r="G19255" s="100"/>
      <c r="H19255" s="64"/>
      <c r="I19255" s="70"/>
    </row>
    <row r="19256" spans="1:9" hidden="1" x14ac:dyDescent="0.25">
      <c r="A19256" s="224"/>
      <c r="B19256" s="56"/>
      <c r="C19256" s="65"/>
      <c r="D19256" s="56"/>
      <c r="E19256" s="72"/>
      <c r="F19256" s="58"/>
      <c r="G19256" s="100"/>
      <c r="H19256" s="64"/>
      <c r="I19256" s="70"/>
    </row>
    <row r="19257" spans="1:9" hidden="1" x14ac:dyDescent="0.25">
      <c r="A19257" s="224"/>
      <c r="B19257" s="68"/>
      <c r="C19257" s="71"/>
      <c r="D19257" s="57"/>
      <c r="E19257" s="145"/>
      <c r="F19257" s="76"/>
      <c r="G19257" s="63"/>
      <c r="H19257" s="64"/>
      <c r="I19257" s="70"/>
    </row>
    <row r="19258" spans="1:9" hidden="1" x14ac:dyDescent="0.25">
      <c r="A19258" s="224"/>
      <c r="B19258" s="55"/>
      <c r="C19258" s="71"/>
      <c r="D19258" s="57"/>
      <c r="E19258" s="145"/>
      <c r="F19258" s="207"/>
      <c r="G19258" s="63"/>
      <c r="H19258" s="64"/>
      <c r="I19258" s="70"/>
    </row>
    <row r="19259" spans="1:9" hidden="1" x14ac:dyDescent="0.25">
      <c r="A19259" s="224"/>
      <c r="B19259" s="56"/>
      <c r="C19259" s="56"/>
      <c r="D19259" s="57"/>
      <c r="E19259" s="66"/>
      <c r="F19259" s="76"/>
      <c r="G19259" s="63"/>
      <c r="H19259" s="64"/>
      <c r="I19259" s="70"/>
    </row>
    <row r="19260" spans="1:9" hidden="1" x14ac:dyDescent="0.25">
      <c r="A19260" s="224"/>
      <c r="B19260" s="56"/>
      <c r="C19260" s="75"/>
      <c r="D19260" s="57"/>
      <c r="E19260" s="72"/>
      <c r="F19260" s="76"/>
      <c r="G19260" s="63"/>
      <c r="H19260" s="64"/>
      <c r="I19260" s="70"/>
    </row>
    <row r="19261" spans="1:9" hidden="1" x14ac:dyDescent="0.25">
      <c r="A19261" s="224"/>
      <c r="B19261" s="55"/>
      <c r="C19261" s="75"/>
      <c r="D19261" s="83"/>
      <c r="E19261" s="72"/>
      <c r="F19261" s="77"/>
      <c r="G19261" s="100"/>
      <c r="H19261" s="64"/>
      <c r="I19261" s="70"/>
    </row>
    <row r="19262" spans="1:9" hidden="1" x14ac:dyDescent="0.25">
      <c r="A19262" s="224"/>
      <c r="B19262" s="74"/>
      <c r="C19262" s="75"/>
      <c r="D19262" s="57"/>
      <c r="E19262" s="86"/>
      <c r="F19262" s="62"/>
      <c r="G19262" s="100"/>
      <c r="H19262" s="64"/>
      <c r="I19262" s="430"/>
    </row>
    <row r="19263" spans="1:9" hidden="1" x14ac:dyDescent="0.25">
      <c r="A19263" s="224"/>
      <c r="B19263" s="56"/>
      <c r="C19263" s="56"/>
      <c r="D19263" s="57"/>
      <c r="E19263" s="72"/>
      <c r="F19263" s="76"/>
      <c r="G19263" s="63"/>
      <c r="H19263" s="64"/>
      <c r="I19263" s="70"/>
    </row>
    <row r="19264" spans="1:9" hidden="1" x14ac:dyDescent="0.25">
      <c r="A19264" s="224"/>
      <c r="B19264" s="56"/>
      <c r="C19264" s="56"/>
      <c r="D19264" s="57"/>
      <c r="E19264" s="100"/>
      <c r="F19264" s="96"/>
      <c r="G19264" s="63"/>
      <c r="H19264" s="64"/>
      <c r="I19264" s="70"/>
    </row>
    <row r="19265" spans="1:9" hidden="1" x14ac:dyDescent="0.25">
      <c r="A19265" s="224"/>
      <c r="B19265" s="56"/>
      <c r="C19265" s="71"/>
      <c r="D19265" s="57"/>
      <c r="E19265" s="72"/>
      <c r="F19265" s="76"/>
      <c r="G19265" s="63"/>
      <c r="H19265" s="64"/>
      <c r="I19265" s="70"/>
    </row>
    <row r="19266" spans="1:9" hidden="1" x14ac:dyDescent="0.25">
      <c r="A19266" s="224"/>
      <c r="B19266" s="55"/>
      <c r="C19266" s="75"/>
      <c r="D19266" s="83"/>
      <c r="E19266" s="72"/>
      <c r="F19266" s="77"/>
      <c r="G19266" s="63"/>
      <c r="H19266" s="64"/>
      <c r="I19266" s="70"/>
    </row>
    <row r="19267" spans="1:9" hidden="1" x14ac:dyDescent="0.25">
      <c r="A19267" s="224"/>
      <c r="B19267" s="55"/>
      <c r="C19267" s="75"/>
      <c r="D19267" s="83"/>
      <c r="E19267" s="72"/>
      <c r="F19267" s="77"/>
      <c r="G19267" s="63"/>
      <c r="H19267" s="64"/>
      <c r="I19267" s="70"/>
    </row>
    <row r="19268" spans="1:9" hidden="1" x14ac:dyDescent="0.25">
      <c r="A19268" s="224"/>
      <c r="B19268" s="55"/>
      <c r="C19268" s="75"/>
      <c r="D19268" s="83"/>
      <c r="E19268" s="72"/>
      <c r="F19268" s="77"/>
      <c r="G19268" s="63"/>
      <c r="H19268" s="64"/>
      <c r="I19268" s="70"/>
    </row>
    <row r="19269" spans="1:9" hidden="1" x14ac:dyDescent="0.25">
      <c r="A19269" s="224"/>
      <c r="B19269" s="55"/>
      <c r="C19269" s="71"/>
      <c r="D19269" s="57"/>
      <c r="E19269" s="66"/>
      <c r="F19269" s="207"/>
      <c r="G19269" s="63"/>
      <c r="H19269" s="64"/>
      <c r="I19269" s="70"/>
    </row>
    <row r="19270" spans="1:9" hidden="1" x14ac:dyDescent="0.25">
      <c r="A19270" s="224"/>
      <c r="B19270" s="56"/>
      <c r="C19270" s="75"/>
      <c r="D19270" s="105"/>
      <c r="E19270" s="86"/>
      <c r="F19270" s="267"/>
      <c r="G19270" s="63"/>
      <c r="H19270" s="64"/>
      <c r="I19270" s="70"/>
    </row>
    <row r="19271" spans="1:9" hidden="1" x14ac:dyDescent="0.25">
      <c r="A19271" s="224"/>
      <c r="B19271" s="95"/>
      <c r="C19271" s="75"/>
      <c r="D19271" s="57"/>
      <c r="E19271" s="66"/>
      <c r="F19271" s="62"/>
      <c r="G19271" s="63"/>
      <c r="H19271" s="64"/>
      <c r="I19271" s="70"/>
    </row>
    <row r="19272" spans="1:9" hidden="1" x14ac:dyDescent="0.25">
      <c r="A19272" s="224"/>
      <c r="B19272" s="68"/>
      <c r="C19272" s="71"/>
      <c r="D19272" s="57"/>
      <c r="E19272" s="66"/>
      <c r="F19272" s="62"/>
      <c r="G19272" s="63"/>
      <c r="H19272" s="64"/>
      <c r="I19272" s="70"/>
    </row>
    <row r="19273" spans="1:9" hidden="1" x14ac:dyDescent="0.25">
      <c r="A19273" s="224"/>
      <c r="B19273" s="55"/>
      <c r="C19273" s="75"/>
      <c r="D19273" s="57"/>
      <c r="E19273" s="86"/>
      <c r="F19273" s="62"/>
      <c r="G19273" s="100"/>
      <c r="H19273" s="64"/>
      <c r="I19273" s="70"/>
    </row>
    <row r="19274" spans="1:9" hidden="1" x14ac:dyDescent="0.25">
      <c r="A19274" s="224"/>
      <c r="B19274" s="55"/>
      <c r="C19274" s="71"/>
      <c r="D19274" s="57"/>
      <c r="E19274" s="66"/>
      <c r="F19274" s="246"/>
      <c r="G19274" s="63"/>
      <c r="H19274" s="64"/>
      <c r="I19274" s="70"/>
    </row>
    <row r="19275" spans="1:9" hidden="1" x14ac:dyDescent="0.25">
      <c r="A19275" s="224"/>
      <c r="B19275" s="68"/>
      <c r="C19275" s="71"/>
      <c r="D19275" s="57"/>
      <c r="E19275" s="145"/>
      <c r="F19275" s="76"/>
      <c r="G19275" s="63"/>
      <c r="H19275" s="64"/>
      <c r="I19275" s="70"/>
    </row>
    <row r="19276" spans="1:9" hidden="1" x14ac:dyDescent="0.25">
      <c r="A19276" s="224"/>
      <c r="B19276" s="55"/>
      <c r="C19276" s="71"/>
      <c r="D19276" s="57"/>
      <c r="E19276" s="145"/>
      <c r="F19276" s="62"/>
      <c r="G19276" s="203"/>
      <c r="H19276" s="64"/>
      <c r="I19276" s="70"/>
    </row>
    <row r="19277" spans="1:9" hidden="1" x14ac:dyDescent="0.25">
      <c r="A19277" s="224"/>
      <c r="B19277" s="55"/>
      <c r="C19277" s="75"/>
      <c r="D19277" s="57"/>
      <c r="E19277" s="86"/>
      <c r="F19277" s="62"/>
      <c r="G19277" s="100"/>
      <c r="H19277" s="64"/>
      <c r="I19277" s="70"/>
    </row>
    <row r="19278" spans="1:9" hidden="1" x14ac:dyDescent="0.25">
      <c r="A19278" s="224"/>
      <c r="B19278" s="56"/>
      <c r="C19278" s="75"/>
      <c r="D19278" s="57"/>
      <c r="E19278" s="72"/>
      <c r="F19278" s="76"/>
      <c r="G19278" s="63"/>
      <c r="H19278" s="64"/>
      <c r="I19278" s="70"/>
    </row>
    <row r="19279" spans="1:9" hidden="1" x14ac:dyDescent="0.25">
      <c r="A19279" s="224"/>
      <c r="B19279" s="56"/>
      <c r="C19279" s="71"/>
      <c r="D19279" s="57"/>
      <c r="E19279" s="86"/>
      <c r="F19279" s="62"/>
      <c r="G19279" s="63"/>
      <c r="H19279" s="64"/>
      <c r="I19279" s="70"/>
    </row>
    <row r="19280" spans="1:9" hidden="1" x14ac:dyDescent="0.25">
      <c r="A19280" s="224"/>
      <c r="B19280" s="56"/>
      <c r="C19280" s="56"/>
      <c r="D19280" s="57"/>
      <c r="E19280" s="86"/>
      <c r="F19280" s="62"/>
      <c r="G19280" s="100"/>
      <c r="H19280" s="64"/>
      <c r="I19280" s="70"/>
    </row>
    <row r="19281" spans="1:9" hidden="1" x14ac:dyDescent="0.25">
      <c r="A19281" s="224"/>
      <c r="B19281" s="55"/>
      <c r="C19281" s="75"/>
      <c r="D19281" s="57"/>
      <c r="E19281" s="66"/>
      <c r="F19281" s="62"/>
      <c r="G19281" s="63"/>
      <c r="H19281" s="64"/>
      <c r="I19281" s="70"/>
    </row>
    <row r="19282" spans="1:9" hidden="1" x14ac:dyDescent="0.25">
      <c r="A19282" s="224"/>
      <c r="B19282" s="56"/>
      <c r="C19282" s="56"/>
      <c r="D19282" s="57"/>
      <c r="E19282" s="145"/>
      <c r="F19282" s="76"/>
      <c r="G19282" s="63"/>
      <c r="H19282" s="64"/>
      <c r="I19282" s="70"/>
    </row>
    <row r="19283" spans="1:9" hidden="1" x14ac:dyDescent="0.25">
      <c r="A19283" s="224"/>
      <c r="B19283" s="56"/>
      <c r="C19283" s="56"/>
      <c r="D19283" s="57"/>
      <c r="E19283" s="145"/>
      <c r="F19283" s="207"/>
      <c r="G19283" s="63"/>
      <c r="H19283" s="64"/>
      <c r="I19283" s="70"/>
    </row>
    <row r="19284" spans="1:9" hidden="1" x14ac:dyDescent="0.25">
      <c r="A19284" s="224"/>
      <c r="B19284" s="56"/>
      <c r="C19284" s="56"/>
      <c r="D19284" s="57"/>
      <c r="E19284" s="66"/>
      <c r="F19284" s="62"/>
      <c r="G19284" s="63"/>
      <c r="H19284" s="64"/>
      <c r="I19284" s="70"/>
    </row>
    <row r="19285" spans="1:9" hidden="1" x14ac:dyDescent="0.25">
      <c r="A19285" s="224"/>
      <c r="B19285" s="60"/>
      <c r="C19285" s="151"/>
      <c r="D19285" s="83"/>
      <c r="E19285" s="72"/>
      <c r="F19285" s="77"/>
      <c r="G19285" s="100"/>
      <c r="H19285" s="64"/>
      <c r="I19285" s="430"/>
    </row>
    <row r="19286" spans="1:9" hidden="1" x14ac:dyDescent="0.25">
      <c r="A19286" s="224"/>
      <c r="B19286" s="55"/>
      <c r="C19286" s="71"/>
      <c r="D19286" s="57"/>
      <c r="E19286" s="66"/>
      <c r="F19286" s="62"/>
      <c r="G19286" s="63"/>
      <c r="H19286" s="64"/>
      <c r="I19286" s="430"/>
    </row>
    <row r="19287" spans="1:9" hidden="1" x14ac:dyDescent="0.25">
      <c r="A19287" s="224"/>
      <c r="B19287" s="56"/>
      <c r="C19287" s="71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4"/>
      <c r="B19288" s="56"/>
      <c r="C19288" s="56"/>
      <c r="D19288" s="57"/>
      <c r="E19288" s="66"/>
      <c r="F19288" s="59"/>
      <c r="G19288" s="63"/>
      <c r="H19288" s="64"/>
      <c r="I19288" s="70"/>
    </row>
    <row r="19289" spans="1:9" hidden="1" x14ac:dyDescent="0.25">
      <c r="A19289" s="224"/>
      <c r="B19289" s="68"/>
      <c r="C19289" s="56"/>
      <c r="D19289" s="105"/>
      <c r="E19289" s="66"/>
      <c r="F19289" s="203"/>
      <c r="G19289" s="63"/>
      <c r="H19289" s="64"/>
      <c r="I19289" s="70"/>
    </row>
    <row r="19290" spans="1:9" hidden="1" x14ac:dyDescent="0.25">
      <c r="A19290" s="224"/>
      <c r="B19290" s="81"/>
      <c r="C19290" s="56"/>
      <c r="D19290" s="57"/>
      <c r="E19290" s="66"/>
      <c r="F19290" s="63"/>
      <c r="G19290" s="63"/>
      <c r="H19290" s="64"/>
      <c r="I19290" s="70"/>
    </row>
    <row r="19291" spans="1:9" hidden="1" x14ac:dyDescent="0.25">
      <c r="A19291" s="224"/>
      <c r="B19291" s="56"/>
      <c r="C19291" s="56"/>
      <c r="D19291" s="57"/>
      <c r="E19291" s="66"/>
      <c r="F19291" s="59"/>
      <c r="G19291" s="63"/>
      <c r="H19291" s="64"/>
      <c r="I19291" s="70"/>
    </row>
    <row r="19292" spans="1:9" hidden="1" x14ac:dyDescent="0.25">
      <c r="A19292" s="224"/>
      <c r="B19292" s="55"/>
      <c r="C19292" s="75"/>
      <c r="D19292" s="57"/>
      <c r="E19292" s="66"/>
      <c r="F19292" s="62"/>
      <c r="G19292" s="63"/>
      <c r="H19292" s="64"/>
      <c r="I19292" s="70"/>
    </row>
    <row r="19293" spans="1:9" hidden="1" x14ac:dyDescent="0.25">
      <c r="A19293" s="224"/>
      <c r="B19293" s="95"/>
      <c r="C19293" s="7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4"/>
      <c r="B19294" s="56"/>
      <c r="C19294" s="71"/>
      <c r="D19294" s="57"/>
      <c r="E19294" s="100"/>
      <c r="F19294" s="96"/>
      <c r="G19294" s="100"/>
      <c r="H19294" s="64"/>
      <c r="I19294" s="70"/>
    </row>
    <row r="19295" spans="1:9" hidden="1" x14ac:dyDescent="0.25">
      <c r="A19295" s="224"/>
      <c r="B19295" s="74"/>
      <c r="C19295" s="71"/>
      <c r="D19295" s="57"/>
      <c r="E19295" s="86"/>
      <c r="F19295" s="62"/>
      <c r="G19295" s="100"/>
      <c r="H19295" s="64"/>
      <c r="I19295" s="70"/>
    </row>
    <row r="19296" spans="1:9" hidden="1" x14ac:dyDescent="0.25">
      <c r="A19296" s="224"/>
      <c r="B19296" s="74"/>
      <c r="C19296" s="56"/>
      <c r="D19296" s="57"/>
      <c r="E19296" s="86"/>
      <c r="F19296" s="62"/>
      <c r="G19296" s="100"/>
      <c r="H19296" s="64"/>
      <c r="I19296" s="551"/>
    </row>
    <row r="19297" spans="1:9" hidden="1" x14ac:dyDescent="0.25">
      <c r="A19297" s="224"/>
      <c r="B19297" s="68"/>
      <c r="C19297" s="55"/>
      <c r="D19297" s="57"/>
      <c r="E19297" s="66"/>
      <c r="F19297" s="77"/>
      <c r="G19297" s="63"/>
      <c r="H19297" s="64"/>
      <c r="I19297" s="551"/>
    </row>
    <row r="19298" spans="1:9" hidden="1" x14ac:dyDescent="0.25">
      <c r="A19298" s="224"/>
      <c r="B19298" s="68"/>
      <c r="C19298" s="75"/>
      <c r="D19298" s="57"/>
      <c r="E19298" s="72"/>
      <c r="F19298" s="62"/>
      <c r="G19298" s="63"/>
      <c r="H19298" s="64"/>
      <c r="I19298" s="551"/>
    </row>
    <row r="19299" spans="1:9" hidden="1" x14ac:dyDescent="0.25">
      <c r="A19299" s="224"/>
      <c r="B19299" s="56"/>
      <c r="C19299" s="75"/>
      <c r="D19299" s="57"/>
      <c r="E19299" s="86"/>
      <c r="F19299" s="62"/>
      <c r="G19299" s="100"/>
      <c r="H19299" s="64"/>
      <c r="I19299" s="551"/>
    </row>
    <row r="19300" spans="1:9" hidden="1" x14ac:dyDescent="0.25">
      <c r="A19300" s="224"/>
      <c r="B19300" s="56"/>
      <c r="C19300" s="56"/>
      <c r="D19300" s="57"/>
      <c r="E19300" s="86"/>
      <c r="F19300" s="62"/>
      <c r="G19300" s="100"/>
      <c r="H19300" s="64"/>
      <c r="I19300" s="551"/>
    </row>
    <row r="19301" spans="1:9" hidden="1" x14ac:dyDescent="0.25">
      <c r="A19301" s="224"/>
      <c r="B19301" s="56"/>
      <c r="C19301" s="75"/>
      <c r="D19301" s="57"/>
      <c r="E19301" s="66"/>
      <c r="F19301" s="76"/>
      <c r="G19301" s="63"/>
      <c r="H19301" s="64"/>
      <c r="I19301" s="551"/>
    </row>
    <row r="19302" spans="1:9" hidden="1" x14ac:dyDescent="0.25">
      <c r="A19302" s="224"/>
      <c r="B19302" s="60"/>
      <c r="C19302" s="151"/>
      <c r="D19302" s="57"/>
      <c r="E19302" s="86"/>
      <c r="F19302" s="96"/>
      <c r="G19302" s="63"/>
      <c r="H19302" s="64"/>
      <c r="I19302" s="551"/>
    </row>
    <row r="19303" spans="1:9" hidden="1" x14ac:dyDescent="0.25">
      <c r="A19303" s="224"/>
      <c r="B19303" s="55"/>
      <c r="C19303" s="72"/>
      <c r="D19303" s="57"/>
      <c r="E19303" s="275"/>
      <c r="F19303" s="76"/>
      <c r="G19303" s="63"/>
      <c r="H19303" s="64"/>
      <c r="I19303" s="551"/>
    </row>
    <row r="19304" spans="1:9" hidden="1" x14ac:dyDescent="0.25">
      <c r="A19304" s="224"/>
      <c r="B19304" s="95"/>
      <c r="C19304" s="71"/>
      <c r="D19304" s="57"/>
      <c r="E19304" s="66"/>
      <c r="F19304" s="62"/>
      <c r="G19304" s="63"/>
      <c r="H19304" s="64"/>
      <c r="I19304" s="551"/>
    </row>
    <row r="19305" spans="1:9" hidden="1" x14ac:dyDescent="0.25">
      <c r="A19305" s="224"/>
      <c r="B19305" s="68"/>
      <c r="C19305" s="71"/>
      <c r="D19305" s="57"/>
      <c r="E19305" s="145"/>
      <c r="F19305" s="76"/>
      <c r="G19305" s="63"/>
      <c r="H19305" s="64"/>
      <c r="I19305" s="551"/>
    </row>
    <row r="19306" spans="1:9" hidden="1" x14ac:dyDescent="0.25">
      <c r="A19306" s="224"/>
      <c r="B19306" s="95"/>
      <c r="C19306" s="71"/>
      <c r="D19306" s="57"/>
      <c r="E19306" s="145"/>
      <c r="F19306" s="76"/>
      <c r="G19306" s="63"/>
      <c r="H19306" s="64"/>
      <c r="I19306" s="551"/>
    </row>
    <row r="19307" spans="1:9" hidden="1" x14ac:dyDescent="0.25">
      <c r="A19307" s="224"/>
      <c r="B19307" s="56"/>
      <c r="C19307" s="56"/>
      <c r="D19307" s="57"/>
      <c r="E19307" s="86"/>
      <c r="F19307" s="96"/>
      <c r="G19307" s="63"/>
      <c r="H19307" s="64"/>
      <c r="I19307" s="551"/>
    </row>
    <row r="19308" spans="1:9" hidden="1" x14ac:dyDescent="0.25">
      <c r="A19308" s="224"/>
      <c r="B19308" s="56"/>
      <c r="C19308" s="71"/>
      <c r="D19308" s="83"/>
      <c r="E19308" s="145"/>
      <c r="F19308" s="63"/>
      <c r="G19308" s="63"/>
      <c r="H19308" s="64"/>
      <c r="I19308" s="70"/>
    </row>
    <row r="19309" spans="1:9" hidden="1" x14ac:dyDescent="0.25">
      <c r="A19309" s="224"/>
      <c r="B19309" s="56"/>
      <c r="C19309" s="56"/>
      <c r="D19309" s="57"/>
      <c r="E19309" s="72"/>
      <c r="F19309" s="76"/>
      <c r="G19309" s="63"/>
      <c r="H19309" s="64"/>
      <c r="I19309" s="70"/>
    </row>
    <row r="19310" spans="1:9" hidden="1" x14ac:dyDescent="0.25">
      <c r="A19310" s="224"/>
      <c r="B19310" s="56"/>
      <c r="C19310" s="56"/>
      <c r="D19310" s="83"/>
      <c r="E19310" s="72"/>
      <c r="F19310" s="77"/>
      <c r="G19310" s="63"/>
      <c r="H19310" s="64"/>
      <c r="I19310" s="70"/>
    </row>
    <row r="19311" spans="1:9" hidden="1" x14ac:dyDescent="0.25">
      <c r="A19311" s="224"/>
      <c r="B19311" s="68"/>
      <c r="C19311" s="71"/>
      <c r="D19311" s="57"/>
      <c r="E19311" s="72"/>
      <c r="F19311" s="62"/>
      <c r="G19311" s="63"/>
      <c r="H19311" s="64"/>
      <c r="I19311" s="70"/>
    </row>
    <row r="19312" spans="1:9" hidden="1" x14ac:dyDescent="0.25">
      <c r="A19312" s="224"/>
      <c r="B19312" s="56"/>
      <c r="C19312" s="71"/>
      <c r="D19312" s="57"/>
      <c r="E19312" s="86"/>
      <c r="F19312" s="62"/>
      <c r="G19312" s="63"/>
      <c r="H19312" s="64"/>
      <c r="I19312" s="70"/>
    </row>
    <row r="19313" spans="1:9" hidden="1" x14ac:dyDescent="0.25">
      <c r="A19313" s="224"/>
      <c r="B19313" s="56"/>
      <c r="C19313" s="71"/>
      <c r="D19313" s="57"/>
      <c r="E19313" s="86"/>
      <c r="F19313" s="62"/>
      <c r="G19313" s="63"/>
      <c r="H19313" s="64"/>
      <c r="I19313" s="70"/>
    </row>
    <row r="19314" spans="1:9" hidden="1" x14ac:dyDescent="0.25">
      <c r="A19314" s="224"/>
      <c r="B19314" s="55"/>
      <c r="C19314" s="75"/>
      <c r="D19314" s="83"/>
      <c r="E19314" s="72"/>
      <c r="F19314" s="77"/>
      <c r="G19314" s="63"/>
      <c r="H19314" s="64"/>
      <c r="I19314" s="70"/>
    </row>
    <row r="19315" spans="1:9" hidden="1" x14ac:dyDescent="0.25">
      <c r="A19315" s="224"/>
      <c r="B19315" s="56"/>
      <c r="C19315" s="71"/>
      <c r="D19315" s="57"/>
      <c r="E19315" s="86"/>
      <c r="F19315" s="62"/>
      <c r="G19315" s="63"/>
      <c r="H19315" s="64"/>
      <c r="I19315" s="70"/>
    </row>
    <row r="19316" spans="1:9" hidden="1" x14ac:dyDescent="0.25">
      <c r="A19316" s="224"/>
      <c r="B19316" s="56"/>
      <c r="C19316" s="75"/>
      <c r="D19316" s="57"/>
      <c r="E19316" s="72"/>
      <c r="F19316" s="76"/>
      <c r="G19316" s="63"/>
      <c r="H19316" s="64"/>
      <c r="I19316" s="70"/>
    </row>
    <row r="19317" spans="1:9" hidden="1" x14ac:dyDescent="0.25">
      <c r="A19317" s="224"/>
      <c r="B19317" s="68"/>
      <c r="C19317" s="71"/>
      <c r="D19317" s="57"/>
      <c r="E19317" s="66"/>
      <c r="F19317" s="62"/>
      <c r="G19317" s="63"/>
      <c r="H19317" s="64"/>
      <c r="I19317" s="70"/>
    </row>
    <row r="19318" spans="1:9" hidden="1" x14ac:dyDescent="0.25">
      <c r="A19318" s="224"/>
      <c r="B19318" s="55"/>
      <c r="C19318" s="75"/>
      <c r="D19318" s="83"/>
      <c r="E19318" s="72"/>
      <c r="F19318" s="77"/>
      <c r="G19318" s="63"/>
      <c r="H19318" s="64"/>
      <c r="I19318" s="70"/>
    </row>
    <row r="19319" spans="1:9" hidden="1" x14ac:dyDescent="0.25">
      <c r="A19319" s="224"/>
      <c r="B19319" s="55"/>
      <c r="C19319" s="71"/>
      <c r="D19319" s="57"/>
      <c r="E19319" s="66"/>
      <c r="F19319" s="207"/>
      <c r="G19319" s="63"/>
      <c r="H19319" s="64"/>
      <c r="I19319" s="70"/>
    </row>
    <row r="19320" spans="1:9" hidden="1" x14ac:dyDescent="0.25">
      <c r="A19320" s="224"/>
      <c r="B19320" s="56"/>
      <c r="C19320" s="71"/>
      <c r="D19320" s="57"/>
      <c r="E19320" s="72"/>
      <c r="F19320" s="76"/>
      <c r="G19320" s="63"/>
      <c r="H19320" s="64"/>
      <c r="I19320" s="70"/>
    </row>
    <row r="19321" spans="1:9" hidden="1" x14ac:dyDescent="0.25">
      <c r="A19321" s="224"/>
      <c r="B19321" s="56"/>
      <c r="C19321" s="56"/>
      <c r="D19321" s="57"/>
      <c r="E19321" s="145"/>
      <c r="F19321" s="76"/>
      <c r="G19321" s="63"/>
      <c r="H19321" s="64"/>
      <c r="I19321" s="70"/>
    </row>
    <row r="19322" spans="1:9" hidden="1" x14ac:dyDescent="0.25">
      <c r="A19322" s="224"/>
      <c r="B19322" s="74"/>
      <c r="C19322" s="194"/>
      <c r="D19322" s="57"/>
      <c r="E19322" s="66"/>
      <c r="F19322" s="76"/>
      <c r="G19322" s="63"/>
      <c r="H19322" s="64"/>
      <c r="I19322" s="430"/>
    </row>
    <row r="19323" spans="1:9" hidden="1" x14ac:dyDescent="0.25">
      <c r="A19323" s="224"/>
      <c r="B19323" s="60"/>
      <c r="C19323" s="151"/>
      <c r="D19323" s="83"/>
      <c r="E19323" s="72"/>
      <c r="F19323" s="77"/>
      <c r="G19323" s="100"/>
      <c r="H19323" s="64"/>
      <c r="I19323" s="70"/>
    </row>
    <row r="19324" spans="1:9" hidden="1" x14ac:dyDescent="0.25">
      <c r="A19324" s="224"/>
      <c r="B19324" s="68"/>
      <c r="C19324" s="71"/>
      <c r="D19324" s="57"/>
      <c r="E19324" s="66"/>
      <c r="F19324" s="62"/>
      <c r="G19324" s="63"/>
      <c r="H19324" s="64"/>
      <c r="I19324" s="70"/>
    </row>
    <row r="19325" spans="1:9" hidden="1" x14ac:dyDescent="0.25">
      <c r="A19325" s="224"/>
      <c r="B19325" s="55"/>
      <c r="C19325" s="71"/>
      <c r="D19325" s="57"/>
      <c r="E19325" s="145"/>
      <c r="F19325" s="207"/>
      <c r="G19325" s="63"/>
      <c r="H19325" s="64"/>
      <c r="I19325" s="70"/>
    </row>
    <row r="19326" spans="1:9" hidden="1" x14ac:dyDescent="0.25">
      <c r="A19326" s="224"/>
      <c r="B19326" s="55"/>
      <c r="C19326" s="71"/>
      <c r="D19326" s="57"/>
      <c r="E19326" s="145"/>
      <c r="F19326" s="62"/>
      <c r="G19326" s="203"/>
      <c r="H19326" s="64"/>
      <c r="I19326" s="70"/>
    </row>
    <row r="19327" spans="1:9" hidden="1" x14ac:dyDescent="0.25">
      <c r="A19327" s="224"/>
      <c r="B19327" s="71"/>
      <c r="C19327" s="71"/>
      <c r="D19327" s="56"/>
      <c r="E19327" s="145"/>
      <c r="F19327" s="58"/>
      <c r="G19327" s="63"/>
      <c r="H19327" s="64"/>
      <c r="I19327" s="70"/>
    </row>
    <row r="19328" spans="1:9" hidden="1" x14ac:dyDescent="0.25">
      <c r="A19328" s="224"/>
      <c r="B19328" s="56"/>
      <c r="C19328" s="71"/>
      <c r="D19328" s="57"/>
      <c r="E19328" s="72"/>
      <c r="F19328" s="76"/>
      <c r="G19328" s="63"/>
      <c r="H19328" s="64"/>
      <c r="I19328" s="70"/>
    </row>
    <row r="19329" spans="1:9" hidden="1" x14ac:dyDescent="0.25">
      <c r="A19329" s="224"/>
      <c r="B19329" s="71"/>
      <c r="C19329" s="71"/>
      <c r="D19329" s="57"/>
      <c r="E19329" s="86"/>
      <c r="F19329" s="62"/>
      <c r="G19329" s="63"/>
      <c r="H19329" s="64"/>
      <c r="I19329" s="70"/>
    </row>
    <row r="19330" spans="1:9" hidden="1" x14ac:dyDescent="0.25">
      <c r="A19330" s="224"/>
      <c r="B19330" s="71"/>
      <c r="C19330" s="71"/>
      <c r="D19330" s="83"/>
      <c r="E19330" s="86"/>
      <c r="F19330" s="76"/>
      <c r="G19330" s="100"/>
      <c r="H19330" s="64"/>
      <c r="I19330" s="70"/>
    </row>
    <row r="19331" spans="1:9" hidden="1" x14ac:dyDescent="0.25">
      <c r="A19331" s="224"/>
      <c r="B19331" s="71"/>
      <c r="C19331" s="71"/>
      <c r="D19331" s="83"/>
      <c r="E19331" s="86"/>
      <c r="F19331" s="76"/>
      <c r="G19331" s="100"/>
      <c r="H19331" s="64"/>
      <c r="I19331" s="70"/>
    </row>
    <row r="19332" spans="1:9" hidden="1" x14ac:dyDescent="0.25">
      <c r="A19332" s="224"/>
      <c r="B19332" s="56"/>
      <c r="C19332" s="71"/>
      <c r="D19332" s="57"/>
      <c r="E19332" s="86"/>
      <c r="F19332" s="63"/>
      <c r="G19332" s="100"/>
      <c r="H19332" s="64"/>
      <c r="I19332" s="70"/>
    </row>
    <row r="19333" spans="1:9" hidden="1" x14ac:dyDescent="0.25">
      <c r="A19333" s="224"/>
      <c r="B19333" s="55"/>
      <c r="C19333" s="75"/>
      <c r="D19333" s="105"/>
      <c r="E19333" s="66"/>
      <c r="F19333" s="62"/>
      <c r="G19333" s="63"/>
      <c r="H19333" s="64"/>
      <c r="I19333" s="70"/>
    </row>
    <row r="19334" spans="1:9" hidden="1" x14ac:dyDescent="0.25">
      <c r="A19334" s="224"/>
      <c r="B19334" s="55"/>
      <c r="C19334" s="71"/>
      <c r="D19334" s="57"/>
      <c r="E19334" s="66"/>
      <c r="F19334" s="207"/>
      <c r="G19334" s="63"/>
      <c r="H19334" s="64"/>
      <c r="I19334" s="70"/>
    </row>
    <row r="19335" spans="1:9" hidden="1" x14ac:dyDescent="0.25">
      <c r="A19335" s="224"/>
      <c r="B19335" s="56"/>
      <c r="C19335" s="71"/>
      <c r="D19335" s="57"/>
      <c r="E19335" s="86"/>
      <c r="F19335" s="62"/>
      <c r="G19335" s="63"/>
      <c r="H19335" s="64"/>
      <c r="I19335" s="70"/>
    </row>
    <row r="19336" spans="1:9" hidden="1" x14ac:dyDescent="0.25">
      <c r="A19336" s="224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4"/>
      <c r="B19337" s="55"/>
      <c r="C19337" s="75"/>
      <c r="D19337" s="83"/>
      <c r="E19337" s="72"/>
      <c r="F19337" s="77"/>
      <c r="G19337" s="100"/>
      <c r="H19337" s="64"/>
      <c r="I19337" s="70"/>
    </row>
    <row r="19338" spans="1:9" hidden="1" x14ac:dyDescent="0.25">
      <c r="A19338" s="224"/>
      <c r="B19338" s="56"/>
      <c r="C19338" s="75"/>
      <c r="D19338" s="57"/>
      <c r="E19338" s="86"/>
      <c r="F19338" s="62"/>
      <c r="G19338" s="100"/>
      <c r="H19338" s="64"/>
      <c r="I19338" s="70"/>
    </row>
    <row r="19339" spans="1:9" hidden="1" x14ac:dyDescent="0.25">
      <c r="A19339" s="224"/>
      <c r="B19339" s="55"/>
      <c r="C19339" s="75"/>
      <c r="D19339" s="57"/>
      <c r="E19339" s="66"/>
      <c r="F19339" s="62"/>
      <c r="G19339" s="63"/>
      <c r="H19339" s="64"/>
      <c r="I19339" s="70"/>
    </row>
    <row r="19340" spans="1:9" hidden="1" x14ac:dyDescent="0.25">
      <c r="A19340" s="224"/>
      <c r="B19340" s="55"/>
      <c r="C19340" s="56"/>
      <c r="D19340" s="57"/>
      <c r="E19340" s="86"/>
      <c r="F19340" s="62"/>
      <c r="G19340" s="62"/>
      <c r="H19340" s="64"/>
      <c r="I19340" s="70"/>
    </row>
    <row r="19341" spans="1:9" hidden="1" x14ac:dyDescent="0.25">
      <c r="A19341" s="224"/>
      <c r="B19341" s="65"/>
      <c r="C19341" s="81"/>
      <c r="D19341" s="57"/>
      <c r="E19341" s="66"/>
      <c r="F19341" s="76"/>
      <c r="G19341" s="63"/>
      <c r="H19341" s="64"/>
      <c r="I19341" s="70"/>
    </row>
    <row r="19342" spans="1:9" hidden="1" x14ac:dyDescent="0.25">
      <c r="A19342" s="224"/>
      <c r="B19342" s="56"/>
      <c r="C19342" s="194"/>
      <c r="D19342" s="57"/>
      <c r="E19342" s="86"/>
      <c r="F19342" s="62"/>
      <c r="G19342" s="100"/>
      <c r="H19342" s="64"/>
      <c r="I19342" s="70"/>
    </row>
    <row r="19343" spans="1:9" hidden="1" x14ac:dyDescent="0.25">
      <c r="A19343" s="224"/>
      <c r="B19343" s="68"/>
      <c r="C19343" s="71"/>
      <c r="D19343" s="57"/>
      <c r="E19343" s="86"/>
      <c r="F19343" s="63"/>
      <c r="G19343" s="100"/>
      <c r="H19343" s="64"/>
      <c r="I19343" s="70"/>
    </row>
    <row r="19344" spans="1:9" hidden="1" x14ac:dyDescent="0.25">
      <c r="A19344" s="224"/>
      <c r="B19344" s="68"/>
      <c r="C19344" s="71"/>
      <c r="D19344" s="83"/>
      <c r="E19344" s="86"/>
      <c r="F19344" s="76"/>
      <c r="G19344" s="100"/>
      <c r="H19344" s="64"/>
      <c r="I19344" s="70"/>
    </row>
    <row r="19345" spans="1:9" hidden="1" x14ac:dyDescent="0.25">
      <c r="A19345" s="224"/>
      <c r="B19345" s="55"/>
      <c r="C19345" s="75"/>
      <c r="D19345" s="57"/>
      <c r="E19345" s="66"/>
      <c r="F19345" s="62"/>
      <c r="G19345" s="63"/>
      <c r="H19345" s="64"/>
      <c r="I19345" s="70"/>
    </row>
    <row r="19346" spans="1:9" hidden="1" x14ac:dyDescent="0.25">
      <c r="A19346" s="224"/>
      <c r="B19346" s="56"/>
      <c r="C19346" s="75"/>
      <c r="D19346" s="105"/>
      <c r="E19346" s="86"/>
      <c r="F19346" s="267"/>
      <c r="G19346" s="63"/>
      <c r="H19346" s="64"/>
      <c r="I19346" s="70"/>
    </row>
    <row r="19347" spans="1:9" hidden="1" x14ac:dyDescent="0.25">
      <c r="A19347" s="224"/>
      <c r="B19347" s="95"/>
      <c r="C19347" s="75"/>
      <c r="D19347" s="57"/>
      <c r="E19347" s="66"/>
      <c r="F19347" s="76"/>
      <c r="G19347" s="63"/>
      <c r="H19347" s="64"/>
      <c r="I19347" s="70"/>
    </row>
    <row r="19348" spans="1:9" hidden="1" x14ac:dyDescent="0.25">
      <c r="A19348" s="224"/>
      <c r="B19348" s="95"/>
      <c r="C19348" s="75"/>
      <c r="D19348" s="57"/>
      <c r="E19348" s="66"/>
      <c r="F19348" s="62"/>
      <c r="G19348" s="63"/>
      <c r="H19348" s="64"/>
      <c r="I19348" s="70"/>
    </row>
    <row r="19349" spans="1:9" hidden="1" x14ac:dyDescent="0.25">
      <c r="A19349" s="224"/>
      <c r="B19349" s="55"/>
      <c r="C19349" s="75"/>
      <c r="D19349" s="57"/>
      <c r="E19349" s="66"/>
      <c r="F19349" s="62"/>
      <c r="G19349" s="63"/>
      <c r="H19349" s="64"/>
      <c r="I19349" s="70"/>
    </row>
    <row r="19350" spans="1:9" hidden="1" x14ac:dyDescent="0.25">
      <c r="A19350" s="224"/>
      <c r="B19350" s="55"/>
      <c r="C19350" s="71"/>
      <c r="D19350" s="57"/>
      <c r="E19350" s="66"/>
      <c r="F19350" s="207"/>
      <c r="G19350" s="63"/>
      <c r="H19350" s="64"/>
      <c r="I19350" s="70"/>
    </row>
    <row r="19351" spans="1:9" hidden="1" x14ac:dyDescent="0.25">
      <c r="A19351" s="224"/>
      <c r="B19351" s="65"/>
      <c r="C19351" s="75"/>
      <c r="D19351" s="105"/>
      <c r="E19351" s="66"/>
      <c r="F19351" s="203"/>
      <c r="G19351" s="63"/>
      <c r="H19351" s="64"/>
      <c r="I19351" s="70"/>
    </row>
    <row r="19352" spans="1:9" hidden="1" x14ac:dyDescent="0.25">
      <c r="A19352" s="224"/>
      <c r="B19352" s="95"/>
      <c r="C19352" s="71"/>
      <c r="D19352" s="57"/>
      <c r="E19352" s="66"/>
      <c r="F19352" s="76"/>
      <c r="G19352" s="63"/>
      <c r="H19352" s="64"/>
      <c r="I19352" s="70"/>
    </row>
    <row r="19353" spans="1:9" hidden="1" x14ac:dyDescent="0.25">
      <c r="A19353" s="224"/>
      <c r="B19353" s="95"/>
      <c r="C19353" s="71"/>
      <c r="D19353" s="57"/>
      <c r="E19353" s="66"/>
      <c r="F19353" s="76"/>
      <c r="G19353" s="63"/>
      <c r="H19353" s="64"/>
      <c r="I19353" s="70"/>
    </row>
    <row r="19354" spans="1:9" hidden="1" x14ac:dyDescent="0.25">
      <c r="A19354" s="224"/>
      <c r="B19354" s="71"/>
      <c r="C19354" s="71"/>
      <c r="D19354" s="57"/>
      <c r="E19354" s="66"/>
      <c r="F19354" s="76"/>
      <c r="G19354" s="63"/>
      <c r="H19354" s="64"/>
      <c r="I19354" s="70"/>
    </row>
    <row r="19355" spans="1:9" hidden="1" x14ac:dyDescent="0.25">
      <c r="A19355" s="224"/>
      <c r="B19355" s="55"/>
      <c r="C19355" s="71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4"/>
      <c r="B19356" s="56"/>
      <c r="C19356" s="71"/>
      <c r="D19356" s="57"/>
      <c r="E19356" s="86"/>
      <c r="F19356" s="62"/>
      <c r="G19356" s="63"/>
      <c r="H19356" s="64"/>
      <c r="I19356" s="70"/>
    </row>
    <row r="19357" spans="1:9" hidden="1" x14ac:dyDescent="0.25">
      <c r="A19357" s="224"/>
      <c r="B19357" s="56"/>
      <c r="C19357" s="151"/>
      <c r="D19357" s="83"/>
      <c r="E19357" s="72"/>
      <c r="F19357" s="77"/>
      <c r="G19357" s="100"/>
      <c r="H19357" s="64"/>
      <c r="I19357" s="430"/>
    </row>
    <row r="19358" spans="1:9" hidden="1" x14ac:dyDescent="0.25">
      <c r="A19358" s="224"/>
      <c r="B19358" s="56"/>
      <c r="C19358" s="56"/>
      <c r="D19358" s="57"/>
      <c r="E19358" s="66"/>
      <c r="F19358" s="59"/>
      <c r="G19358" s="63"/>
      <c r="H19358" s="64"/>
      <c r="I19358" s="70"/>
    </row>
    <row r="19359" spans="1:9" hidden="1" x14ac:dyDescent="0.25">
      <c r="A19359" s="224"/>
      <c r="B19359" s="55"/>
      <c r="C19359" s="56"/>
      <c r="D19359" s="57"/>
      <c r="E19359" s="86"/>
      <c r="F19359" s="62"/>
      <c r="G19359" s="62"/>
      <c r="H19359" s="64"/>
      <c r="I19359" s="70"/>
    </row>
    <row r="19360" spans="1:9" hidden="1" x14ac:dyDescent="0.25">
      <c r="A19360" s="224"/>
      <c r="B19360" s="74"/>
      <c r="C19360" s="71"/>
      <c r="D19360" s="57"/>
      <c r="E19360" s="86"/>
      <c r="F19360" s="62"/>
      <c r="G19360" s="100"/>
      <c r="H19360" s="64"/>
      <c r="I19360" s="70"/>
    </row>
    <row r="19361" spans="1:9" hidden="1" x14ac:dyDescent="0.25">
      <c r="A19361" s="224"/>
      <c r="B19361" s="56"/>
      <c r="C19361" s="71"/>
      <c r="D19361" s="57"/>
      <c r="E19361" s="86"/>
      <c r="F19361" s="63"/>
      <c r="G19361" s="100"/>
      <c r="H19361" s="64"/>
      <c r="I19361" s="70"/>
    </row>
    <row r="19362" spans="1:9" hidden="1" x14ac:dyDescent="0.25">
      <c r="A19362" s="224"/>
      <c r="B19362" s="56"/>
      <c r="C19362" s="71"/>
      <c r="D19362" s="57"/>
      <c r="E19362" s="100"/>
      <c r="F19362" s="96"/>
      <c r="G19362" s="100"/>
      <c r="H19362" s="64"/>
      <c r="I19362" s="70"/>
    </row>
    <row r="19363" spans="1:9" hidden="1" x14ac:dyDescent="0.25">
      <c r="A19363" s="224"/>
      <c r="B19363" s="74"/>
      <c r="C19363" s="71"/>
      <c r="D19363" s="57"/>
      <c r="E19363" s="86"/>
      <c r="F19363" s="62"/>
      <c r="G19363" s="100"/>
      <c r="H19363" s="64"/>
      <c r="I19363" s="70"/>
    </row>
    <row r="19364" spans="1:9" hidden="1" x14ac:dyDescent="0.25">
      <c r="A19364" s="224"/>
      <c r="B19364" s="71"/>
      <c r="C19364" s="71"/>
      <c r="D19364" s="83"/>
      <c r="E19364" s="86"/>
      <c r="F19364" s="76"/>
      <c r="G19364" s="100"/>
      <c r="H19364" s="64"/>
      <c r="I19364" s="70"/>
    </row>
    <row r="19365" spans="1:9" hidden="1" x14ac:dyDescent="0.25">
      <c r="A19365" s="224"/>
      <c r="B19365" s="55"/>
      <c r="C19365" s="75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4"/>
      <c r="B19366" s="56"/>
      <c r="C19366" s="75"/>
      <c r="D19366" s="57"/>
      <c r="E19366" s="72"/>
      <c r="F19366" s="76"/>
      <c r="G19366" s="63"/>
      <c r="H19366" s="64"/>
      <c r="I19366" s="70"/>
    </row>
    <row r="19367" spans="1:9" hidden="1" x14ac:dyDescent="0.25">
      <c r="A19367" s="224"/>
      <c r="B19367" s="55"/>
      <c r="C19367" s="75"/>
      <c r="D19367" s="83"/>
      <c r="E19367" s="72"/>
      <c r="F19367" s="77"/>
      <c r="G19367" s="100"/>
      <c r="H19367" s="64"/>
      <c r="I19367" s="70"/>
    </row>
    <row r="19368" spans="1:9" hidden="1" x14ac:dyDescent="0.25">
      <c r="A19368" s="224"/>
      <c r="B19368" s="56"/>
      <c r="C19368" s="75"/>
      <c r="D19368" s="57"/>
      <c r="E19368" s="86"/>
      <c r="F19368" s="62"/>
      <c r="G19368" s="100"/>
      <c r="H19368" s="64"/>
      <c r="I19368" s="551"/>
    </row>
    <row r="19369" spans="1:9" hidden="1" x14ac:dyDescent="0.25">
      <c r="A19369" s="224"/>
      <c r="B19369" s="56"/>
      <c r="C19369" s="56"/>
      <c r="D19369" s="83"/>
      <c r="E19369" s="72"/>
      <c r="F19369" s="77"/>
      <c r="G19369" s="100"/>
      <c r="H19369" s="64"/>
      <c r="I19369" s="551"/>
    </row>
    <row r="19370" spans="1:9" hidden="1" x14ac:dyDescent="0.25">
      <c r="A19370" s="224"/>
      <c r="B19370" s="270"/>
      <c r="C19370" s="71"/>
      <c r="D19370" s="105"/>
      <c r="E19370" s="413"/>
      <c r="F19370" s="63"/>
      <c r="G19370" s="63"/>
      <c r="H19370" s="64"/>
      <c r="I19370" s="70"/>
    </row>
    <row r="19371" spans="1:9" hidden="1" x14ac:dyDescent="0.25">
      <c r="A19371" s="224"/>
      <c r="B19371" s="60"/>
      <c r="C19371" s="151"/>
      <c r="D19371" s="57"/>
      <c r="E19371" s="86"/>
      <c r="F19371" s="62"/>
      <c r="G19371" s="100"/>
      <c r="H19371" s="271"/>
      <c r="I19371" s="70"/>
    </row>
    <row r="19372" spans="1:9" hidden="1" x14ac:dyDescent="0.25">
      <c r="A19372" s="224"/>
      <c r="B19372" s="56"/>
      <c r="C19372" s="56"/>
      <c r="D19372" s="57"/>
      <c r="E19372" s="66"/>
      <c r="F19372" s="76"/>
      <c r="G19372" s="63"/>
      <c r="H19372" s="64"/>
      <c r="I19372" s="70"/>
    </row>
    <row r="19373" spans="1:9" hidden="1" x14ac:dyDescent="0.25">
      <c r="A19373" s="224"/>
      <c r="B19373" s="56"/>
      <c r="C19373" s="56"/>
      <c r="D19373" s="57"/>
      <c r="E19373" s="86"/>
      <c r="F19373" s="96"/>
      <c r="G19373" s="63"/>
      <c r="H19373" s="64"/>
      <c r="I19373" s="70"/>
    </row>
    <row r="19374" spans="1:9" hidden="1" x14ac:dyDescent="0.25">
      <c r="A19374" s="224"/>
      <c r="B19374" s="56"/>
      <c r="C19374" s="81"/>
      <c r="D19374" s="57"/>
      <c r="E19374" s="275"/>
      <c r="F19374" s="76"/>
      <c r="G19374" s="63"/>
      <c r="H19374" s="64"/>
      <c r="I19374" s="125"/>
    </row>
    <row r="19375" spans="1:9" hidden="1" x14ac:dyDescent="0.25">
      <c r="A19375" s="224"/>
      <c r="B19375" s="56"/>
      <c r="C19375" s="81"/>
      <c r="D19375" s="57"/>
      <c r="E19375" s="411"/>
      <c r="F19375" s="76"/>
      <c r="G19375" s="63"/>
      <c r="H19375" s="64"/>
      <c r="I19375" s="70"/>
    </row>
    <row r="19376" spans="1:9" hidden="1" x14ac:dyDescent="0.25">
      <c r="A19376" s="224"/>
      <c r="B19376" s="56"/>
      <c r="C19376" s="56"/>
      <c r="D19376" s="57"/>
      <c r="E19376" s="145"/>
      <c r="F19376" s="62"/>
      <c r="G19376" s="63"/>
      <c r="H19376" s="64"/>
      <c r="I19376" s="56"/>
    </row>
    <row r="19377" spans="1:9" hidden="1" x14ac:dyDescent="0.25">
      <c r="A19377" s="224"/>
      <c r="B19377" s="56"/>
      <c r="C19377" s="178"/>
      <c r="D19377" s="57"/>
      <c r="E19377" s="66"/>
      <c r="F19377" s="76"/>
      <c r="G19377" s="63"/>
      <c r="H19377" s="64"/>
      <c r="I19377" s="56"/>
    </row>
    <row r="19378" spans="1:9" hidden="1" x14ac:dyDescent="0.25">
      <c r="A19378" s="224"/>
      <c r="B19378" s="56"/>
      <c r="C19378" s="56"/>
      <c r="D19378" s="57"/>
      <c r="E19378" s="66"/>
      <c r="F19378" s="76"/>
      <c r="G19378" s="63"/>
      <c r="H19378" s="64"/>
      <c r="I19378" s="56"/>
    </row>
    <row r="19379" spans="1:9" hidden="1" x14ac:dyDescent="0.25">
      <c r="A19379" s="224"/>
      <c r="B19379" s="56"/>
      <c r="C19379" s="56"/>
      <c r="D19379" s="83"/>
      <c r="E19379" s="72"/>
      <c r="F19379" s="77"/>
      <c r="G19379" s="63"/>
      <c r="H19379" s="64"/>
      <c r="I19379" s="56"/>
    </row>
    <row r="19380" spans="1:9" hidden="1" x14ac:dyDescent="0.25">
      <c r="A19380" s="224"/>
      <c r="B19380" s="56"/>
      <c r="C19380" s="56"/>
      <c r="D19380" s="57"/>
      <c r="E19380" s="86"/>
      <c r="F19380" s="62"/>
      <c r="G19380" s="63"/>
      <c r="H19380" s="64"/>
      <c r="I19380" s="56"/>
    </row>
    <row r="19381" spans="1:9" hidden="1" x14ac:dyDescent="0.25">
      <c r="A19381" s="224"/>
      <c r="B19381" s="56"/>
      <c r="C19381" s="65"/>
      <c r="D19381" s="57"/>
      <c r="E19381" s="145"/>
      <c r="F19381" s="62"/>
      <c r="G19381" s="63"/>
      <c r="H19381" s="64"/>
      <c r="I19381" s="56"/>
    </row>
    <row r="19382" spans="1:9" hidden="1" x14ac:dyDescent="0.25">
      <c r="A19382" s="224"/>
      <c r="B19382" s="56"/>
      <c r="C19382" s="56"/>
      <c r="D19382" s="57"/>
      <c r="E19382" s="145"/>
      <c r="F19382" s="62"/>
      <c r="G19382" s="63"/>
      <c r="H19382" s="64"/>
      <c r="I19382" s="70"/>
    </row>
    <row r="19383" spans="1:9" hidden="1" x14ac:dyDescent="0.25">
      <c r="A19383" s="224"/>
      <c r="B19383" s="56"/>
      <c r="C19383" s="56"/>
      <c r="D19383" s="56"/>
      <c r="E19383" s="86"/>
      <c r="F19383" s="58"/>
      <c r="G19383" s="63"/>
      <c r="H19383" s="64"/>
      <c r="I19383" s="70"/>
    </row>
    <row r="19384" spans="1:9" hidden="1" x14ac:dyDescent="0.25">
      <c r="A19384" s="224"/>
      <c r="B19384" s="56"/>
      <c r="C19384" s="56"/>
      <c r="D19384" s="57"/>
      <c r="E19384" s="86"/>
      <c r="F19384" s="62"/>
      <c r="G19384" s="63"/>
      <c r="H19384" s="64"/>
      <c r="I19384" s="70"/>
    </row>
    <row r="19385" spans="1:9" hidden="1" x14ac:dyDescent="0.25">
      <c r="A19385" s="224"/>
      <c r="B19385" s="55"/>
      <c r="C19385" s="75"/>
      <c r="D19385" s="83"/>
      <c r="E19385" s="72"/>
      <c r="F19385" s="77"/>
      <c r="G19385" s="100"/>
      <c r="H19385" s="64"/>
      <c r="I19385" s="70"/>
    </row>
    <row r="19386" spans="1:9" hidden="1" x14ac:dyDescent="0.25">
      <c r="A19386" s="224"/>
      <c r="B19386" s="56"/>
      <c r="C19386" s="56"/>
      <c r="D19386" s="83"/>
      <c r="E19386" s="72"/>
      <c r="F19386" s="77"/>
      <c r="G19386" s="63"/>
      <c r="H19386" s="64"/>
      <c r="I19386" s="70"/>
    </row>
    <row r="19387" spans="1:9" hidden="1" x14ac:dyDescent="0.25">
      <c r="A19387" s="224"/>
      <c r="B19387" s="56"/>
      <c r="C19387" s="56"/>
      <c r="D19387" s="57"/>
      <c r="E19387" s="86"/>
      <c r="F19387" s="62"/>
      <c r="G19387" s="62"/>
      <c r="H19387" s="64"/>
      <c r="I19387" s="70"/>
    </row>
    <row r="19388" spans="1:9" hidden="1" x14ac:dyDescent="0.25">
      <c r="A19388" s="224"/>
      <c r="B19388" s="56"/>
      <c r="C19388" s="81"/>
      <c r="D19388" s="552"/>
      <c r="E19388" s="553"/>
      <c r="F19388" s="554"/>
      <c r="G19388" s="63"/>
      <c r="H19388" s="64"/>
      <c r="I19388" s="70"/>
    </row>
    <row r="19389" spans="1:9" hidden="1" x14ac:dyDescent="0.25">
      <c r="A19389" s="224"/>
      <c r="B19389" s="56"/>
      <c r="C19389" s="56"/>
      <c r="D19389" s="83"/>
      <c r="E19389" s="86"/>
      <c r="F19389" s="76"/>
      <c r="G19389" s="100"/>
      <c r="H19389" s="64"/>
      <c r="I19389" s="70"/>
    </row>
    <row r="19390" spans="1:9" hidden="1" x14ac:dyDescent="0.25">
      <c r="A19390" s="224"/>
      <c r="B19390" s="56"/>
      <c r="C19390" s="56"/>
      <c r="D19390" s="57"/>
      <c r="E19390" s="66"/>
      <c r="F19390" s="76"/>
      <c r="G19390" s="63"/>
      <c r="H19390" s="64"/>
      <c r="I19390" s="70"/>
    </row>
    <row r="19391" spans="1:9" hidden="1" x14ac:dyDescent="0.25">
      <c r="A19391" s="224"/>
      <c r="B19391" s="55"/>
      <c r="C19391" s="75"/>
      <c r="D19391" s="83"/>
      <c r="E19391" s="72"/>
      <c r="F19391" s="77"/>
      <c r="G19391" s="100"/>
      <c r="H19391" s="64"/>
      <c r="I19391" s="70"/>
    </row>
    <row r="19392" spans="1:9" hidden="1" x14ac:dyDescent="0.25">
      <c r="A19392" s="224"/>
      <c r="B19392" s="56"/>
      <c r="C19392" s="81"/>
      <c r="D19392" s="552"/>
      <c r="E19392" s="553"/>
      <c r="F19392" s="554"/>
      <c r="G19392" s="63"/>
      <c r="H19392" s="64"/>
      <c r="I19392" s="70"/>
    </row>
    <row r="19393" spans="1:9" hidden="1" x14ac:dyDescent="0.25">
      <c r="A19393" s="224"/>
      <c r="B19393" s="56"/>
      <c r="C19393" s="56"/>
      <c r="D19393" s="83"/>
      <c r="E19393" s="86"/>
      <c r="F19393" s="76"/>
      <c r="G19393" s="100"/>
      <c r="H19393" s="64"/>
      <c r="I19393" s="70"/>
    </row>
    <row r="19394" spans="1:9" hidden="1" x14ac:dyDescent="0.25">
      <c r="A19394" s="224"/>
      <c r="B19394" s="56"/>
      <c r="C19394" s="56"/>
      <c r="D19394" s="83"/>
      <c r="E19394" s="72"/>
      <c r="F19394" s="77"/>
      <c r="G19394" s="63"/>
      <c r="H19394" s="64"/>
      <c r="I19394" s="70"/>
    </row>
    <row r="19395" spans="1:9" hidden="1" x14ac:dyDescent="0.25">
      <c r="A19395" s="224"/>
      <c r="B19395" s="56"/>
      <c r="C19395" s="56"/>
      <c r="D19395" s="57"/>
      <c r="E19395" s="86"/>
      <c r="F19395" s="62"/>
      <c r="G19395" s="62"/>
      <c r="H19395" s="64"/>
      <c r="I19395" s="70"/>
    </row>
    <row r="19396" spans="1:9" hidden="1" x14ac:dyDescent="0.25">
      <c r="A19396" s="224"/>
      <c r="B19396" s="65"/>
      <c r="C19396" s="56"/>
      <c r="D19396" s="105"/>
      <c r="E19396" s="66"/>
      <c r="F19396" s="203"/>
      <c r="G19396" s="63"/>
      <c r="H19396" s="64"/>
      <c r="I19396" s="70"/>
    </row>
    <row r="19397" spans="1:9" hidden="1" x14ac:dyDescent="0.25">
      <c r="A19397" s="224"/>
      <c r="B19397" s="55"/>
      <c r="C19397" s="75"/>
      <c r="D19397" s="105"/>
      <c r="E19397" s="66"/>
      <c r="F19397" s="62"/>
      <c r="G19397" s="63"/>
      <c r="H19397" s="64"/>
      <c r="I19397" s="70"/>
    </row>
    <row r="19398" spans="1:9" hidden="1" x14ac:dyDescent="0.25">
      <c r="A19398" s="224"/>
      <c r="B19398" s="56"/>
      <c r="C19398" s="245"/>
      <c r="D19398" s="57"/>
      <c r="E19398" s="66"/>
      <c r="F19398" s="76"/>
      <c r="G19398" s="63"/>
      <c r="H19398" s="64"/>
      <c r="I19398" s="70"/>
    </row>
    <row r="19399" spans="1:9" hidden="1" x14ac:dyDescent="0.25">
      <c r="A19399" s="224"/>
      <c r="B19399" s="56"/>
      <c r="C19399" s="245"/>
      <c r="D19399" s="57"/>
      <c r="E19399" s="86"/>
      <c r="F19399" s="62"/>
      <c r="G19399" s="63"/>
      <c r="H19399" s="64"/>
      <c r="I19399" s="70"/>
    </row>
    <row r="19400" spans="1:9" hidden="1" x14ac:dyDescent="0.25">
      <c r="A19400" s="224"/>
      <c r="B19400" s="56"/>
      <c r="C19400" s="245"/>
      <c r="D19400" s="57"/>
      <c r="E19400" s="86"/>
      <c r="F19400" s="62"/>
      <c r="G19400" s="63"/>
      <c r="H19400" s="64"/>
      <c r="I19400" s="430"/>
    </row>
    <row r="19401" spans="1:9" hidden="1" x14ac:dyDescent="0.25">
      <c r="A19401" s="224"/>
      <c r="B19401" s="56"/>
      <c r="C19401" s="56"/>
      <c r="D19401" s="56"/>
      <c r="E19401" s="86"/>
      <c r="F19401" s="58"/>
      <c r="G19401" s="63"/>
      <c r="H19401" s="64"/>
      <c r="I19401" s="430"/>
    </row>
    <row r="19402" spans="1:9" hidden="1" x14ac:dyDescent="0.25">
      <c r="A19402" s="224"/>
      <c r="B19402" s="56"/>
      <c r="C19402" s="56"/>
      <c r="D19402" s="56"/>
      <c r="E19402" s="86"/>
      <c r="F19402" s="58"/>
      <c r="G19402" s="62"/>
      <c r="H19402" s="64"/>
      <c r="I19402" s="430"/>
    </row>
    <row r="19403" spans="1:9" hidden="1" x14ac:dyDescent="0.25">
      <c r="A19403" s="224"/>
      <c r="B19403" s="56"/>
      <c r="C19403" s="56"/>
      <c r="D19403" s="56"/>
      <c r="E19403" s="86"/>
      <c r="F19403" s="58"/>
      <c r="G19403" s="100"/>
      <c r="H19403" s="64"/>
      <c r="I19403" s="430"/>
    </row>
    <row r="19404" spans="1:9" hidden="1" x14ac:dyDescent="0.25">
      <c r="A19404" s="224"/>
      <c r="B19404" s="56"/>
      <c r="C19404" s="56"/>
      <c r="D19404" s="56"/>
      <c r="E19404" s="86"/>
      <c r="F19404" s="58"/>
      <c r="G19404" s="100"/>
      <c r="H19404" s="64"/>
      <c r="I19404" s="430"/>
    </row>
    <row r="19405" spans="1:9" hidden="1" x14ac:dyDescent="0.25">
      <c r="A19405" s="224"/>
      <c r="B19405" s="95"/>
      <c r="C19405" s="71"/>
      <c r="D19405" s="57"/>
      <c r="E19405" s="145"/>
      <c r="F19405" s="76"/>
      <c r="G19405" s="100"/>
      <c r="H19405" s="64"/>
      <c r="I19405" s="70"/>
    </row>
    <row r="19406" spans="1:9" hidden="1" x14ac:dyDescent="0.25">
      <c r="A19406" s="224"/>
      <c r="B19406" s="56"/>
      <c r="C19406" s="56"/>
      <c r="D19406" s="57"/>
      <c r="E19406" s="66"/>
      <c r="F19406" s="76"/>
      <c r="G19406" s="100"/>
      <c r="H19406" s="64"/>
      <c r="I19406" s="70"/>
    </row>
    <row r="19407" spans="1:9" hidden="1" x14ac:dyDescent="0.25">
      <c r="A19407" s="224"/>
      <c r="B19407" s="56"/>
      <c r="C19407" s="75"/>
      <c r="D19407" s="57"/>
      <c r="E19407" s="72"/>
      <c r="F19407" s="76"/>
      <c r="G19407" s="63"/>
      <c r="H19407" s="64"/>
      <c r="I19407" s="70"/>
    </row>
    <row r="19408" spans="1:9" hidden="1" x14ac:dyDescent="0.25">
      <c r="A19408" s="224"/>
      <c r="B19408" s="55"/>
      <c r="C19408" s="55"/>
      <c r="D19408" s="83"/>
      <c r="E19408" s="72"/>
      <c r="F19408" s="77"/>
      <c r="G19408" s="100"/>
      <c r="H19408" s="64"/>
      <c r="I19408" s="70"/>
    </row>
    <row r="19409" spans="1:9" hidden="1" x14ac:dyDescent="0.25">
      <c r="A19409" s="224"/>
      <c r="B19409" s="56"/>
      <c r="C19409" s="56"/>
      <c r="D19409" s="57"/>
      <c r="E19409" s="86"/>
      <c r="F19409" s="62"/>
      <c r="G19409" s="100"/>
      <c r="H19409" s="64"/>
      <c r="I19409" s="70"/>
    </row>
    <row r="19410" spans="1:9" hidden="1" x14ac:dyDescent="0.25">
      <c r="A19410" s="224"/>
      <c r="B19410" s="56"/>
      <c r="C19410" s="56"/>
      <c r="D19410" s="83"/>
      <c r="E19410" s="72"/>
      <c r="F19410" s="77"/>
      <c r="G19410" s="100"/>
      <c r="H19410" s="64"/>
      <c r="I19410" s="70"/>
    </row>
    <row r="19411" spans="1:9" hidden="1" x14ac:dyDescent="0.25">
      <c r="A19411" s="224"/>
      <c r="B19411" s="55"/>
      <c r="C19411" s="56"/>
      <c r="D19411" s="57"/>
      <c r="E19411" s="66"/>
      <c r="F19411" s="62"/>
      <c r="G19411" s="63"/>
      <c r="H19411" s="64"/>
      <c r="I19411" s="70"/>
    </row>
    <row r="19412" spans="1:9" hidden="1" x14ac:dyDescent="0.25">
      <c r="A19412" s="224"/>
      <c r="B19412" s="55"/>
      <c r="C19412" s="71"/>
      <c r="D19412" s="57"/>
      <c r="E19412" s="86"/>
      <c r="F19412" s="62"/>
      <c r="G19412" s="100"/>
      <c r="H19412" s="64"/>
      <c r="I19412" s="70"/>
    </row>
    <row r="19413" spans="1:9" hidden="1" x14ac:dyDescent="0.25">
      <c r="A19413" s="224"/>
      <c r="B19413" s="68"/>
      <c r="C19413" s="56"/>
      <c r="D19413" s="57"/>
      <c r="E19413" s="66"/>
      <c r="F19413" s="76"/>
      <c r="G19413" s="63"/>
      <c r="H19413" s="64"/>
      <c r="I19413" s="70"/>
    </row>
    <row r="19414" spans="1:9" hidden="1" x14ac:dyDescent="0.25">
      <c r="A19414" s="224"/>
      <c r="B19414" s="56"/>
      <c r="C19414" s="56"/>
      <c r="D19414" s="83"/>
      <c r="E19414" s="72"/>
      <c r="F19414" s="77"/>
      <c r="G19414" s="63"/>
      <c r="H19414" s="64"/>
      <c r="I19414" s="56"/>
    </row>
    <row r="19415" spans="1:9" hidden="1" x14ac:dyDescent="0.25">
      <c r="A19415" s="224"/>
      <c r="B19415" s="56"/>
      <c r="C19415" s="71"/>
      <c r="D19415" s="57"/>
      <c r="E19415" s="86"/>
      <c r="F19415" s="62"/>
      <c r="G19415" s="63"/>
      <c r="H19415" s="64"/>
      <c r="I19415" s="56"/>
    </row>
    <row r="19416" spans="1:9" hidden="1" x14ac:dyDescent="0.25">
      <c r="A19416" s="224"/>
      <c r="B19416" s="56"/>
      <c r="C19416" s="71"/>
      <c r="D19416" s="57"/>
      <c r="E19416" s="86"/>
      <c r="F19416" s="62"/>
      <c r="G19416" s="63"/>
      <c r="H19416" s="64"/>
      <c r="I19416" s="56"/>
    </row>
    <row r="19417" spans="1:9" hidden="1" x14ac:dyDescent="0.25">
      <c r="A19417" s="224"/>
      <c r="B19417" s="55"/>
      <c r="C19417" s="56"/>
      <c r="D19417" s="57"/>
      <c r="E19417" s="86"/>
      <c r="F19417" s="62"/>
      <c r="G19417" s="62"/>
      <c r="H19417" s="64"/>
      <c r="I19417" s="56"/>
    </row>
    <row r="19418" spans="1:9" hidden="1" x14ac:dyDescent="0.25">
      <c r="A19418" s="224"/>
      <c r="B19418" s="74"/>
      <c r="C19418" s="71"/>
      <c r="D19418" s="57"/>
      <c r="E19418" s="86"/>
      <c r="F19418" s="62"/>
      <c r="G19418" s="100"/>
      <c r="H19418" s="64"/>
      <c r="I19418" s="56"/>
    </row>
    <row r="19419" spans="1:9" hidden="1" x14ac:dyDescent="0.25">
      <c r="A19419" s="224"/>
      <c r="B19419" s="60"/>
      <c r="C19419" s="151"/>
      <c r="D19419" s="83"/>
      <c r="E19419" s="72"/>
      <c r="F19419" s="77"/>
      <c r="G19419" s="63"/>
      <c r="H19419" s="64"/>
      <c r="I19419" s="56"/>
    </row>
    <row r="19420" spans="1:9" hidden="1" x14ac:dyDescent="0.25">
      <c r="A19420" s="224"/>
      <c r="B19420" s="56"/>
      <c r="C19420" s="56"/>
      <c r="D19420" s="57"/>
      <c r="E19420" s="86"/>
      <c r="F19420" s="62"/>
      <c r="G19420" s="63"/>
      <c r="H19420" s="64"/>
      <c r="I19420" s="56"/>
    </row>
    <row r="19421" spans="1:9" hidden="1" x14ac:dyDescent="0.25">
      <c r="A19421" s="224"/>
      <c r="B19421" s="55"/>
      <c r="C19421" s="71"/>
      <c r="D19421" s="57"/>
      <c r="E19421" s="145"/>
      <c r="F19421" s="62"/>
      <c r="G19421" s="63"/>
      <c r="H19421" s="64"/>
      <c r="I19421" s="56"/>
    </row>
    <row r="19422" spans="1:9" hidden="1" x14ac:dyDescent="0.25">
      <c r="A19422" s="224"/>
      <c r="B19422" s="56"/>
      <c r="C19422" s="71"/>
      <c r="D19422" s="57"/>
      <c r="E19422" s="145"/>
      <c r="F19422" s="62"/>
      <c r="G19422" s="63"/>
      <c r="H19422" s="64"/>
      <c r="I19422" s="56"/>
    </row>
    <row r="19423" spans="1:9" hidden="1" x14ac:dyDescent="0.25">
      <c r="A19423" s="224"/>
      <c r="B19423" s="71"/>
      <c r="C19423" s="71"/>
      <c r="D19423" s="83"/>
      <c r="E19423" s="72"/>
      <c r="F19423" s="62"/>
      <c r="G19423" s="86"/>
      <c r="H19423" s="64"/>
      <c r="I19423" s="276"/>
    </row>
    <row r="19424" spans="1:9" hidden="1" x14ac:dyDescent="0.25">
      <c r="A19424" s="224"/>
      <c r="B19424" s="276"/>
      <c r="C19424" s="555"/>
      <c r="D19424" s="556"/>
      <c r="E19424" s="277"/>
      <c r="F19424" s="481"/>
      <c r="G19424" s="223"/>
      <c r="H19424" s="64"/>
      <c r="I19424" s="56"/>
    </row>
    <row r="19425" spans="1:9" hidden="1" x14ac:dyDescent="0.25">
      <c r="A19425" s="224"/>
      <c r="B19425" s="55"/>
      <c r="C19425" s="71"/>
      <c r="D19425" s="83"/>
      <c r="E19425" s="72"/>
      <c r="F19425" s="77"/>
      <c r="G19425" s="63"/>
      <c r="H19425" s="744"/>
      <c r="I19425" s="56"/>
    </row>
    <row r="19426" spans="1:9" hidden="1" x14ac:dyDescent="0.25">
      <c r="A19426" s="224"/>
      <c r="B19426" s="95"/>
      <c r="C19426" s="557"/>
      <c r="D19426" s="57"/>
      <c r="E19426" s="66"/>
      <c r="F19426" s="62"/>
      <c r="G19426" s="63"/>
      <c r="H19426" s="64"/>
      <c r="I19426" s="56"/>
    </row>
    <row r="19427" spans="1:9" hidden="1" x14ac:dyDescent="0.25">
      <c r="A19427" s="224"/>
      <c r="B19427" s="56"/>
      <c r="C19427" s="255"/>
      <c r="D19427" s="56"/>
      <c r="E19427" s="56"/>
      <c r="F19427" s="58"/>
      <c r="G19427" s="63"/>
      <c r="H19427" s="106"/>
      <c r="I19427" s="56"/>
    </row>
    <row r="19428" spans="1:9" hidden="1" x14ac:dyDescent="0.25">
      <c r="A19428" s="224"/>
      <c r="B19428" s="56"/>
      <c r="C19428" s="255"/>
      <c r="D19428" s="56"/>
      <c r="E19428" s="56"/>
      <c r="F19428" s="58"/>
      <c r="G19428" s="63"/>
      <c r="H19428" s="106"/>
      <c r="I19428" s="56"/>
    </row>
    <row r="19429" spans="1:9" hidden="1" x14ac:dyDescent="0.25">
      <c r="A19429" s="224"/>
      <c r="B19429" s="56"/>
      <c r="C19429" s="56"/>
      <c r="D19429" s="56"/>
      <c r="E19429" s="56"/>
      <c r="F19429" s="58"/>
      <c r="G19429" s="63"/>
      <c r="H19429" s="106"/>
      <c r="I19429" s="56"/>
    </row>
    <row r="19430" spans="1:9" hidden="1" x14ac:dyDescent="0.25">
      <c r="A19430" s="224"/>
      <c r="B19430" s="56"/>
      <c r="C19430" s="56"/>
      <c r="D19430" s="56"/>
      <c r="E19430" s="56"/>
      <c r="F19430" s="58"/>
      <c r="G19430" s="63"/>
      <c r="H19430" s="106"/>
      <c r="I19430" s="56"/>
    </row>
    <row r="19431" spans="1:9" hidden="1" x14ac:dyDescent="0.25">
      <c r="A19431" s="224"/>
      <c r="B19431" s="56"/>
      <c r="C19431" s="56"/>
      <c r="D19431" s="56"/>
      <c r="E19431" s="86"/>
      <c r="F19431" s="58"/>
      <c r="G19431" s="63"/>
      <c r="H19431" s="106"/>
      <c r="I19431" s="56"/>
    </row>
    <row r="19432" spans="1:9" hidden="1" x14ac:dyDescent="0.25">
      <c r="A19432" s="224"/>
      <c r="B19432" s="56"/>
      <c r="C19432" s="56"/>
      <c r="D19432" s="56"/>
      <c r="E19432" s="86"/>
      <c r="F19432" s="56"/>
      <c r="G19432" s="63"/>
      <c r="H19432" s="106"/>
      <c r="I19432" s="56"/>
    </row>
    <row r="19433" spans="1:9" hidden="1" x14ac:dyDescent="0.25">
      <c r="A19433" s="224"/>
      <c r="B19433" s="56"/>
      <c r="C19433" s="56"/>
      <c r="D19433" s="56"/>
      <c r="E19433" s="86"/>
      <c r="F19433" s="58"/>
      <c r="G19433" s="63"/>
      <c r="H19433" s="106"/>
      <c r="I19433" s="56"/>
    </row>
    <row r="19434" spans="1:9" hidden="1" x14ac:dyDescent="0.25">
      <c r="A19434" s="224"/>
      <c r="B19434" s="56"/>
      <c r="C19434" s="56"/>
      <c r="D19434" s="56"/>
      <c r="E19434" s="86"/>
      <c r="F19434" s="58"/>
      <c r="G19434" s="63"/>
      <c r="H19434" s="106"/>
      <c r="I19434" s="56"/>
    </row>
    <row r="19435" spans="1:9" hidden="1" x14ac:dyDescent="0.25">
      <c r="A19435" s="224"/>
      <c r="B19435" s="56"/>
      <c r="C19435" s="56"/>
      <c r="D19435" s="56"/>
      <c r="E19435" s="86"/>
      <c r="F19435" s="210"/>
      <c r="G19435" s="63"/>
      <c r="H19435" s="106"/>
      <c r="I19435" s="56"/>
    </row>
    <row r="19436" spans="1:9" hidden="1" x14ac:dyDescent="0.25">
      <c r="A19436" s="224"/>
      <c r="B19436" s="68"/>
      <c r="C19436" s="56"/>
      <c r="D19436" s="57"/>
      <c r="E19436" s="275"/>
      <c r="F19436" s="76"/>
      <c r="G19436" s="63"/>
      <c r="H19436" s="64"/>
      <c r="I19436" s="56"/>
    </row>
    <row r="19437" spans="1:9" hidden="1" x14ac:dyDescent="0.25">
      <c r="A19437" s="224"/>
      <c r="B19437" s="95"/>
      <c r="C19437" s="56"/>
      <c r="D19437" s="57"/>
      <c r="E19437" s="66"/>
      <c r="F19437" s="76"/>
      <c r="G19437" s="63"/>
      <c r="H19437" s="64"/>
      <c r="I19437" s="56"/>
    </row>
    <row r="19438" spans="1:9" hidden="1" x14ac:dyDescent="0.25">
      <c r="A19438" s="224"/>
      <c r="B19438" s="55"/>
      <c r="C19438" s="71"/>
      <c r="D19438" s="57"/>
      <c r="E19438" s="66"/>
      <c r="F19438" s="62"/>
      <c r="G19438" s="63"/>
      <c r="H19438" s="64"/>
      <c r="I19438" s="70"/>
    </row>
    <row r="19439" spans="1:9" hidden="1" x14ac:dyDescent="0.25">
      <c r="A19439" s="224"/>
      <c r="B19439" s="56"/>
      <c r="C19439" s="56"/>
      <c r="D19439" s="83"/>
      <c r="E19439" s="72"/>
      <c r="F19439" s="77"/>
      <c r="G19439" s="63"/>
      <c r="H19439" s="64"/>
      <c r="I19439" s="70"/>
    </row>
    <row r="19440" spans="1:9" hidden="1" x14ac:dyDescent="0.25">
      <c r="A19440" s="224"/>
      <c r="B19440" s="55"/>
      <c r="C19440" s="75"/>
      <c r="D19440" s="83"/>
      <c r="E19440" s="72"/>
      <c r="F19440" s="77"/>
      <c r="G19440" s="63"/>
      <c r="H19440" s="64"/>
      <c r="I19440" s="70"/>
    </row>
    <row r="19441" spans="1:9" hidden="1" x14ac:dyDescent="0.25">
      <c r="A19441" s="224"/>
      <c r="B19441" s="56"/>
      <c r="C19441" s="178"/>
      <c r="D19441" s="83"/>
      <c r="E19441" s="72"/>
      <c r="F19441" s="77"/>
      <c r="G19441" s="63"/>
      <c r="H19441" s="64"/>
      <c r="I19441" s="70"/>
    </row>
    <row r="19442" spans="1:9" hidden="1" x14ac:dyDescent="0.25">
      <c r="A19442" s="224"/>
      <c r="B19442" s="56"/>
      <c r="C19442" s="56"/>
      <c r="D19442" s="57"/>
      <c r="E19442" s="86"/>
      <c r="F19442" s="62"/>
      <c r="G19442" s="62"/>
      <c r="H19442" s="64"/>
      <c r="I19442" s="70"/>
    </row>
    <row r="19443" spans="1:9" hidden="1" x14ac:dyDescent="0.25">
      <c r="A19443" s="224"/>
      <c r="B19443" s="56"/>
      <c r="C19443" s="56"/>
      <c r="D19443" s="558"/>
      <c r="E19443" s="559"/>
      <c r="F19443" s="560"/>
      <c r="G19443" s="63"/>
      <c r="H19443" s="64"/>
      <c r="I19443" s="70"/>
    </row>
    <row r="19444" spans="1:9" hidden="1" x14ac:dyDescent="0.25">
      <c r="A19444" s="224"/>
      <c r="B19444" s="56"/>
      <c r="C19444" s="56"/>
      <c r="D19444" s="558"/>
      <c r="E19444" s="559"/>
      <c r="F19444" s="560"/>
      <c r="G19444" s="63"/>
      <c r="H19444" s="64"/>
      <c r="I19444" s="70"/>
    </row>
    <row r="19445" spans="1:9" hidden="1" x14ac:dyDescent="0.25">
      <c r="A19445" s="224"/>
      <c r="B19445" s="56"/>
      <c r="C19445" s="71"/>
      <c r="D19445" s="57"/>
      <c r="E19445" s="100"/>
      <c r="F19445" s="96"/>
      <c r="G19445" s="100"/>
      <c r="H19445" s="64"/>
      <c r="I19445" s="70"/>
    </row>
    <row r="19446" spans="1:9" hidden="1" x14ac:dyDescent="0.25">
      <c r="A19446" s="224"/>
      <c r="B19446" s="74"/>
      <c r="C19446" s="71"/>
      <c r="D19446" s="57"/>
      <c r="E19446" s="86"/>
      <c r="F19446" s="62"/>
      <c r="G19446" s="100"/>
      <c r="H19446" s="64"/>
      <c r="I19446" s="70"/>
    </row>
    <row r="19447" spans="1:9" hidden="1" x14ac:dyDescent="0.25">
      <c r="A19447" s="224"/>
      <c r="B19447" s="71"/>
      <c r="C19447" s="71"/>
      <c r="D19447" s="83"/>
      <c r="E19447" s="86"/>
      <c r="F19447" s="76"/>
      <c r="G19447" s="100"/>
      <c r="H19447" s="64"/>
      <c r="I19447" s="70"/>
    </row>
    <row r="19448" spans="1:9" hidden="1" x14ac:dyDescent="0.25">
      <c r="A19448" s="224"/>
      <c r="B19448" s="56"/>
      <c r="C19448" s="71"/>
      <c r="D19448" s="57"/>
      <c r="E19448" s="86"/>
      <c r="F19448" s="62"/>
      <c r="G19448" s="63"/>
      <c r="H19448" s="64"/>
      <c r="I19448" s="70"/>
    </row>
    <row r="19449" spans="1:9" hidden="1" x14ac:dyDescent="0.25">
      <c r="A19449" s="224"/>
      <c r="B19449" s="56"/>
      <c r="C19449" s="71"/>
      <c r="D19449" s="57"/>
      <c r="E19449" s="86"/>
      <c r="F19449" s="62"/>
      <c r="G19449" s="63"/>
      <c r="H19449" s="64"/>
      <c r="I19449" s="70"/>
    </row>
    <row r="19450" spans="1:9" hidden="1" x14ac:dyDescent="0.25">
      <c r="A19450" s="224"/>
      <c r="B19450" s="55"/>
      <c r="C19450" s="56"/>
      <c r="D19450" s="57"/>
      <c r="E19450" s="86"/>
      <c r="F19450" s="62"/>
      <c r="G19450" s="62"/>
      <c r="H19450" s="64"/>
      <c r="I19450" s="70"/>
    </row>
    <row r="19451" spans="1:9" hidden="1" x14ac:dyDescent="0.25">
      <c r="A19451" s="224"/>
      <c r="B19451" s="74"/>
      <c r="C19451" s="71"/>
      <c r="D19451" s="57"/>
      <c r="E19451" s="86"/>
      <c r="F19451" s="62"/>
      <c r="G19451" s="100"/>
      <c r="H19451" s="64"/>
      <c r="I19451" s="70"/>
    </row>
    <row r="19452" spans="1:9" hidden="1" x14ac:dyDescent="0.25">
      <c r="A19452" s="224"/>
      <c r="B19452" s="56"/>
      <c r="C19452" s="71"/>
      <c r="D19452" s="57"/>
      <c r="E19452" s="86"/>
      <c r="F19452" s="63"/>
      <c r="G19452" s="100"/>
      <c r="H19452" s="64"/>
      <c r="I19452" s="70"/>
    </row>
    <row r="19453" spans="1:9" hidden="1" x14ac:dyDescent="0.25">
      <c r="A19453" s="224"/>
      <c r="B19453" s="56"/>
      <c r="C19453" s="71"/>
      <c r="D19453" s="57"/>
      <c r="E19453" s="100"/>
      <c r="F19453" s="96"/>
      <c r="G19453" s="100"/>
      <c r="H19453" s="64"/>
      <c r="I19453" s="70"/>
    </row>
    <row r="19454" spans="1:9" hidden="1" x14ac:dyDescent="0.25">
      <c r="A19454" s="224"/>
      <c r="B19454" s="55"/>
      <c r="C19454" s="75"/>
      <c r="D19454" s="105"/>
      <c r="E19454" s="66"/>
      <c r="F19454" s="62"/>
      <c r="G19454" s="63"/>
      <c r="H19454" s="64"/>
      <c r="I19454" s="70"/>
    </row>
    <row r="19455" spans="1:9" hidden="1" x14ac:dyDescent="0.25">
      <c r="A19455" s="224"/>
      <c r="B19455" s="95"/>
      <c r="C19455" s="75"/>
      <c r="D19455" s="57"/>
      <c r="E19455" s="66"/>
      <c r="F19455" s="62"/>
      <c r="G19455" s="63"/>
      <c r="H19455" s="64"/>
      <c r="I19455" s="70"/>
    </row>
    <row r="19456" spans="1:9" hidden="1" x14ac:dyDescent="0.25">
      <c r="A19456" s="224"/>
      <c r="B19456" s="56"/>
      <c r="C19456" s="56"/>
      <c r="D19456" s="57"/>
      <c r="E19456" s="66"/>
      <c r="F19456" s="62"/>
      <c r="G19456" s="63"/>
      <c r="H19456" s="64"/>
      <c r="I19456" s="430"/>
    </row>
    <row r="19457" spans="1:9" hidden="1" x14ac:dyDescent="0.25">
      <c r="A19457" s="224"/>
      <c r="B19457" s="55"/>
      <c r="C19457" s="75"/>
      <c r="D19457" s="57"/>
      <c r="E19457" s="66"/>
      <c r="F19457" s="62"/>
      <c r="G19457" s="63"/>
      <c r="H19457" s="64"/>
      <c r="I19457" s="430"/>
    </row>
    <row r="19458" spans="1:9" hidden="1" x14ac:dyDescent="0.25">
      <c r="A19458" s="224"/>
      <c r="B19458" s="55"/>
      <c r="C19458" s="75"/>
      <c r="D19458" s="83"/>
      <c r="E19458" s="72"/>
      <c r="F19458" s="77"/>
      <c r="G19458" s="63"/>
      <c r="H19458" s="64"/>
      <c r="I19458" s="430"/>
    </row>
    <row r="19459" spans="1:9" hidden="1" x14ac:dyDescent="0.25">
      <c r="A19459" s="224"/>
      <c r="B19459" s="95"/>
      <c r="C19459" s="71"/>
      <c r="D19459" s="57"/>
      <c r="E19459" s="145"/>
      <c r="F19459" s="76"/>
      <c r="G19459" s="100"/>
      <c r="H19459" s="64"/>
      <c r="I19459" s="430"/>
    </row>
    <row r="19460" spans="1:9" hidden="1" x14ac:dyDescent="0.25">
      <c r="A19460" s="224"/>
      <c r="B19460" s="74"/>
      <c r="C19460" s="71"/>
      <c r="D19460" s="57"/>
      <c r="E19460" s="86"/>
      <c r="F19460" s="62"/>
      <c r="G19460" s="100"/>
      <c r="H19460" s="64"/>
      <c r="I19460" s="430"/>
    </row>
    <row r="19461" spans="1:9" hidden="1" x14ac:dyDescent="0.25">
      <c r="A19461" s="224"/>
      <c r="B19461" s="71"/>
      <c r="C19461" s="71"/>
      <c r="D19461" s="83"/>
      <c r="E19461" s="86"/>
      <c r="F19461" s="76"/>
      <c r="G19461" s="100"/>
      <c r="H19461" s="64"/>
      <c r="I19461" s="70"/>
    </row>
    <row r="19462" spans="1:9" hidden="1" x14ac:dyDescent="0.25">
      <c r="A19462" s="224"/>
      <c r="B19462" s="55"/>
      <c r="C19462" s="71"/>
      <c r="D19462" s="83"/>
      <c r="E19462" s="72"/>
      <c r="F19462" s="77"/>
      <c r="G19462" s="63"/>
      <c r="H19462" s="64"/>
      <c r="I19462" s="70"/>
    </row>
    <row r="19463" spans="1:9" hidden="1" x14ac:dyDescent="0.25">
      <c r="A19463" s="224"/>
      <c r="B19463" s="56"/>
      <c r="C19463" s="75"/>
      <c r="D19463" s="57"/>
      <c r="E19463" s="72"/>
      <c r="F19463" s="76"/>
      <c r="G19463" s="63"/>
      <c r="H19463" s="64"/>
      <c r="I19463" s="70"/>
    </row>
    <row r="19464" spans="1:9" hidden="1" x14ac:dyDescent="0.25">
      <c r="A19464" s="224"/>
      <c r="B19464" s="55"/>
      <c r="C19464" s="75"/>
      <c r="D19464" s="83"/>
      <c r="E19464" s="72"/>
      <c r="F19464" s="77"/>
      <c r="G19464" s="100"/>
      <c r="H19464" s="64"/>
      <c r="I19464" s="70"/>
    </row>
    <row r="19465" spans="1:9" hidden="1" x14ac:dyDescent="0.25">
      <c r="A19465" s="224"/>
      <c r="B19465" s="56"/>
      <c r="C19465" s="75"/>
      <c r="D19465" s="57"/>
      <c r="E19465" s="86"/>
      <c r="F19465" s="62"/>
      <c r="G19465" s="100"/>
      <c r="H19465" s="64"/>
      <c r="I19465" s="70"/>
    </row>
    <row r="19466" spans="1:9" hidden="1" x14ac:dyDescent="0.25">
      <c r="A19466" s="224"/>
      <c r="B19466" s="56"/>
      <c r="C19466" s="56"/>
      <c r="D19466" s="57"/>
      <c r="E19466" s="86"/>
      <c r="F19466" s="207"/>
      <c r="G19466" s="63"/>
      <c r="H19466" s="64"/>
      <c r="I19466" s="70"/>
    </row>
    <row r="19467" spans="1:9" hidden="1" x14ac:dyDescent="0.25">
      <c r="A19467" s="224"/>
      <c r="B19467" s="55"/>
      <c r="C19467" s="75"/>
      <c r="D19467" s="57"/>
      <c r="E19467" s="66"/>
      <c r="F19467" s="62"/>
      <c r="G19467" s="63"/>
      <c r="H19467" s="64"/>
      <c r="I19467" s="56"/>
    </row>
    <row r="19468" spans="1:9" hidden="1" x14ac:dyDescent="0.25">
      <c r="A19468" s="224"/>
      <c r="B19468" s="95"/>
      <c r="C19468" s="71"/>
      <c r="D19468" s="57"/>
      <c r="E19468" s="66"/>
      <c r="F19468" s="76"/>
      <c r="G19468" s="63"/>
      <c r="H19468" s="64"/>
      <c r="I19468" s="56"/>
    </row>
    <row r="19469" spans="1:9" hidden="1" x14ac:dyDescent="0.25">
      <c r="A19469" s="224"/>
      <c r="B19469" s="68"/>
      <c r="C19469" s="56"/>
      <c r="D19469" s="105"/>
      <c r="E19469" s="66"/>
      <c r="F19469" s="203"/>
      <c r="G19469" s="63"/>
      <c r="H19469" s="64"/>
      <c r="I19469" s="56"/>
    </row>
    <row r="19470" spans="1:9" hidden="1" x14ac:dyDescent="0.25">
      <c r="A19470" s="224"/>
      <c r="B19470" s="56"/>
      <c r="C19470" s="56"/>
      <c r="D19470" s="558"/>
      <c r="E19470" s="559"/>
      <c r="F19470" s="560"/>
      <c r="G19470" s="63"/>
      <c r="H19470" s="64"/>
      <c r="I19470" s="56"/>
    </row>
    <row r="19471" spans="1:9" hidden="1" x14ac:dyDescent="0.25">
      <c r="A19471" s="224"/>
      <c r="B19471" s="56"/>
      <c r="C19471" s="56"/>
      <c r="D19471" s="83"/>
      <c r="E19471" s="72"/>
      <c r="F19471" s="77"/>
      <c r="G19471" s="62"/>
      <c r="H19471" s="64"/>
      <c r="I19471" s="56"/>
    </row>
    <row r="19472" spans="1:9" hidden="1" x14ac:dyDescent="0.25">
      <c r="A19472" s="224"/>
      <c r="B19472" s="60"/>
      <c r="C19472" s="151"/>
      <c r="D19472" s="57"/>
      <c r="E19472" s="86"/>
      <c r="F19472" s="62"/>
      <c r="G19472" s="100"/>
      <c r="H19472" s="64"/>
      <c r="I19472" s="56"/>
    </row>
    <row r="19473" spans="1:9" hidden="1" x14ac:dyDescent="0.25">
      <c r="A19473" s="224"/>
      <c r="B19473" s="56"/>
      <c r="C19473" s="56"/>
      <c r="D19473" s="57"/>
      <c r="E19473" s="86"/>
      <c r="F19473" s="62"/>
      <c r="G19473" s="63"/>
      <c r="H19473" s="64"/>
      <c r="I19473" s="56"/>
    </row>
    <row r="19474" spans="1:9" hidden="1" x14ac:dyDescent="0.25">
      <c r="A19474" s="224"/>
      <c r="B19474" s="55"/>
      <c r="C19474" s="71"/>
      <c r="D19474" s="57"/>
      <c r="E19474" s="145"/>
      <c r="F19474" s="63"/>
      <c r="G19474" s="63"/>
      <c r="H19474" s="64"/>
      <c r="I19474" s="56"/>
    </row>
    <row r="19475" spans="1:9" hidden="1" x14ac:dyDescent="0.25">
      <c r="A19475" s="224"/>
      <c r="B19475" s="74"/>
      <c r="C19475" s="75"/>
      <c r="D19475" s="57"/>
      <c r="E19475" s="86"/>
      <c r="F19475" s="62"/>
      <c r="G19475" s="63"/>
      <c r="H19475" s="64"/>
      <c r="I19475" s="56"/>
    </row>
    <row r="19476" spans="1:9" hidden="1" x14ac:dyDescent="0.25">
      <c r="A19476" s="224"/>
      <c r="B19476" s="56"/>
      <c r="C19476" s="71"/>
      <c r="D19476" s="57"/>
      <c r="E19476" s="66"/>
      <c r="F19476" s="62"/>
      <c r="G19476" s="86"/>
      <c r="H19476" s="64"/>
      <c r="I19476" s="56"/>
    </row>
    <row r="19477" spans="1:9" hidden="1" x14ac:dyDescent="0.25">
      <c r="A19477" s="224"/>
      <c r="B19477" s="56"/>
      <c r="C19477" s="56"/>
      <c r="D19477" s="556"/>
      <c r="E19477" s="277"/>
      <c r="F19477" s="481"/>
      <c r="G19477" s="223"/>
      <c r="H19477" s="64"/>
      <c r="I19477" s="70"/>
    </row>
    <row r="19478" spans="1:9" hidden="1" x14ac:dyDescent="0.25">
      <c r="A19478" s="224"/>
      <c r="B19478" s="55"/>
      <c r="C19478" s="75"/>
      <c r="D19478" s="83"/>
      <c r="E19478" s="72"/>
      <c r="F19478" s="77"/>
      <c r="G19478" s="63"/>
      <c r="H19478" s="744"/>
      <c r="I19478" s="70"/>
    </row>
    <row r="19479" spans="1:9" hidden="1" x14ac:dyDescent="0.25">
      <c r="A19479" s="224"/>
      <c r="B19479" s="60"/>
      <c r="C19479" s="151"/>
      <c r="D19479" s="57"/>
      <c r="E19479" s="86"/>
      <c r="F19479" s="62"/>
      <c r="G19479" s="100"/>
      <c r="H19479" s="64"/>
      <c r="I19479" s="70"/>
    </row>
    <row r="19480" spans="1:9" hidden="1" x14ac:dyDescent="0.25">
      <c r="A19480" s="224"/>
      <c r="B19480" s="56"/>
      <c r="C19480" s="56"/>
      <c r="D19480" s="57"/>
      <c r="E19480" s="86"/>
      <c r="F19480" s="62"/>
      <c r="G19480" s="62"/>
      <c r="H19480" s="64"/>
      <c r="I19480" s="70"/>
    </row>
    <row r="19481" spans="1:9" hidden="1" x14ac:dyDescent="0.25">
      <c r="A19481" s="224"/>
      <c r="B19481" s="60"/>
      <c r="C19481" s="56"/>
      <c r="D19481" s="57"/>
      <c r="E19481" s="86"/>
      <c r="F19481" s="62"/>
      <c r="G19481" s="63"/>
      <c r="H19481" s="64"/>
      <c r="I19481" s="70"/>
    </row>
    <row r="19482" spans="1:9" hidden="1" x14ac:dyDescent="0.25">
      <c r="A19482" s="224"/>
      <c r="B19482" s="56"/>
      <c r="C19482" s="56"/>
      <c r="D19482" s="83"/>
      <c r="E19482" s="72"/>
      <c r="F19482" s="77"/>
      <c r="G19482" s="100"/>
      <c r="H19482" s="64"/>
      <c r="I19482" s="70"/>
    </row>
    <row r="19483" spans="1:9" hidden="1" x14ac:dyDescent="0.25">
      <c r="A19483" s="224"/>
      <c r="B19483" s="56"/>
      <c r="C19483" s="75"/>
      <c r="D19483" s="57"/>
      <c r="E19483" s="86"/>
      <c r="F19483" s="62"/>
      <c r="G19483" s="100"/>
      <c r="H19483" s="64"/>
      <c r="I19483" s="70"/>
    </row>
    <row r="19484" spans="1:9" hidden="1" x14ac:dyDescent="0.25">
      <c r="A19484" s="224"/>
      <c r="B19484" s="55"/>
      <c r="C19484" s="75"/>
      <c r="D19484" s="105"/>
      <c r="E19484" s="66"/>
      <c r="F19484" s="62"/>
      <c r="G19484" s="63"/>
      <c r="H19484" s="64"/>
      <c r="I19484" s="70"/>
    </row>
    <row r="19485" spans="1:9" hidden="1" x14ac:dyDescent="0.25">
      <c r="A19485" s="224"/>
      <c r="B19485" s="95"/>
      <c r="C19485" s="75"/>
      <c r="D19485" s="57"/>
      <c r="E19485" s="66"/>
      <c r="F19485" s="62"/>
      <c r="G19485" s="63"/>
      <c r="H19485" s="64"/>
      <c r="I19485" s="70"/>
    </row>
    <row r="19486" spans="1:9" hidden="1" x14ac:dyDescent="0.25">
      <c r="A19486" s="224"/>
      <c r="B19486" s="55"/>
      <c r="C19486" s="75"/>
      <c r="D19486" s="57"/>
      <c r="E19486" s="66"/>
      <c r="F19486" s="62"/>
      <c r="G19486" s="63"/>
      <c r="H19486" s="64"/>
      <c r="I19486" s="70"/>
    </row>
    <row r="19487" spans="1:9" hidden="1" x14ac:dyDescent="0.25">
      <c r="A19487" s="224"/>
      <c r="B19487" s="60"/>
      <c r="C19487" s="123"/>
      <c r="D19487" s="57"/>
      <c r="E19487" s="66"/>
      <c r="F19487" s="63"/>
      <c r="G19487" s="63"/>
      <c r="H19487" s="64"/>
      <c r="I19487" s="70"/>
    </row>
    <row r="19488" spans="1:9" hidden="1" x14ac:dyDescent="0.25">
      <c r="A19488" s="224"/>
      <c r="B19488" s="55"/>
      <c r="C19488" s="75"/>
      <c r="D19488" s="57"/>
      <c r="E19488" s="72"/>
      <c r="F19488" s="76"/>
      <c r="G19488" s="63"/>
      <c r="H19488" s="64"/>
      <c r="I19488" s="70"/>
    </row>
    <row r="19489" spans="1:9" hidden="1" x14ac:dyDescent="0.25">
      <c r="A19489" s="224"/>
      <c r="B19489" s="68"/>
      <c r="C19489" s="71"/>
      <c r="D19489" s="57"/>
      <c r="E19489" s="145"/>
      <c r="F19489" s="76"/>
      <c r="G19489" s="63"/>
      <c r="H19489" s="64"/>
      <c r="I19489" s="430"/>
    </row>
    <row r="19490" spans="1:9" hidden="1" x14ac:dyDescent="0.25">
      <c r="A19490" s="224"/>
      <c r="B19490" s="56"/>
      <c r="C19490" s="71"/>
      <c r="D19490" s="83"/>
      <c r="E19490" s="86"/>
      <c r="F19490" s="67"/>
      <c r="G19490" s="100"/>
      <c r="H19490" s="64"/>
      <c r="I19490" s="70"/>
    </row>
    <row r="19491" spans="1:9" hidden="1" x14ac:dyDescent="0.25">
      <c r="A19491" s="224"/>
      <c r="B19491" s="56"/>
      <c r="C19491" s="71"/>
      <c r="D19491" s="57"/>
      <c r="E19491" s="86"/>
      <c r="F19491" s="207"/>
      <c r="G19491" s="63"/>
      <c r="H19491" s="64"/>
      <c r="I19491" s="70"/>
    </row>
    <row r="19492" spans="1:9" hidden="1" x14ac:dyDescent="0.25">
      <c r="A19492" s="224"/>
      <c r="B19492" s="56"/>
      <c r="C19492" s="56"/>
      <c r="D19492" s="56"/>
      <c r="E19492" s="86"/>
      <c r="F19492" s="58"/>
      <c r="G19492" s="63"/>
      <c r="H19492" s="64"/>
      <c r="I19492" s="70"/>
    </row>
    <row r="19493" spans="1:9" hidden="1" x14ac:dyDescent="0.25">
      <c r="A19493" s="224"/>
      <c r="B19493" s="56"/>
      <c r="C19493" s="56"/>
      <c r="D19493" s="56"/>
      <c r="E19493" s="86"/>
      <c r="F19493" s="58"/>
      <c r="G19493" s="63"/>
      <c r="H19493" s="106"/>
      <c r="I19493" s="70"/>
    </row>
    <row r="19494" spans="1:9" hidden="1" x14ac:dyDescent="0.25">
      <c r="A19494" s="224"/>
      <c r="B19494" s="56"/>
      <c r="C19494" s="56"/>
      <c r="D19494" s="56"/>
      <c r="E19494" s="86"/>
      <c r="F19494" s="58"/>
      <c r="G19494" s="63"/>
      <c r="H19494" s="106"/>
      <c r="I19494" s="70"/>
    </row>
    <row r="19495" spans="1:9" hidden="1" x14ac:dyDescent="0.25">
      <c r="A19495" s="224"/>
      <c r="B19495" s="74"/>
      <c r="C19495" s="56"/>
      <c r="D19495" s="57"/>
      <c r="E19495" s="86"/>
      <c r="F19495" s="62"/>
      <c r="G19495" s="100"/>
      <c r="H19495" s="106"/>
      <c r="I19495" s="70"/>
    </row>
    <row r="19496" spans="1:9" hidden="1" x14ac:dyDescent="0.25">
      <c r="A19496" s="224"/>
      <c r="B19496" s="68"/>
      <c r="C19496" s="71"/>
      <c r="D19496" s="57"/>
      <c r="E19496" s="86"/>
      <c r="F19496" s="62"/>
      <c r="G19496" s="63"/>
      <c r="H19496" s="64"/>
      <c r="I19496" s="70"/>
    </row>
    <row r="19497" spans="1:9" hidden="1" x14ac:dyDescent="0.25">
      <c r="A19497" s="224"/>
      <c r="B19497" s="56"/>
      <c r="C19497" s="56"/>
      <c r="D19497" s="56"/>
      <c r="E19497" s="86"/>
      <c r="F19497" s="58"/>
      <c r="G19497" s="63"/>
      <c r="H19497" s="64"/>
      <c r="I19497" s="70"/>
    </row>
    <row r="19498" spans="1:9" hidden="1" x14ac:dyDescent="0.25">
      <c r="A19498" s="224"/>
      <c r="B19498" s="56"/>
      <c r="C19498" s="56"/>
      <c r="D19498" s="57"/>
      <c r="E19498" s="66"/>
      <c r="F19498" s="59"/>
      <c r="G19498" s="100"/>
      <c r="H19498" s="106"/>
      <c r="I19498" s="70"/>
    </row>
    <row r="19499" spans="1:9" hidden="1" x14ac:dyDescent="0.25">
      <c r="A19499" s="224"/>
      <c r="B19499" s="71"/>
      <c r="C19499" s="71"/>
      <c r="D19499" s="57"/>
      <c r="E19499" s="66"/>
      <c r="F19499" s="76"/>
      <c r="G19499" s="100"/>
      <c r="H19499" s="64"/>
      <c r="I19499" s="70"/>
    </row>
    <row r="19500" spans="1:9" hidden="1" x14ac:dyDescent="0.25">
      <c r="A19500" s="224"/>
      <c r="B19500" s="55"/>
      <c r="C19500" s="71"/>
      <c r="D19500" s="57"/>
      <c r="E19500" s="86"/>
      <c r="F19500" s="62"/>
      <c r="G19500" s="63"/>
      <c r="H19500" s="64"/>
      <c r="I19500" s="70"/>
    </row>
    <row r="19501" spans="1:9" hidden="1" x14ac:dyDescent="0.25">
      <c r="A19501" s="224"/>
      <c r="B19501" s="68"/>
      <c r="C19501" s="71"/>
      <c r="D19501" s="57"/>
      <c r="E19501" s="86"/>
      <c r="F19501" s="62"/>
      <c r="G19501" s="63"/>
      <c r="H19501" s="64"/>
      <c r="I19501" s="70"/>
    </row>
    <row r="19502" spans="1:9" hidden="1" x14ac:dyDescent="0.25">
      <c r="A19502" s="224"/>
      <c r="B19502" s="56"/>
      <c r="C19502" s="71"/>
      <c r="D19502" s="56"/>
      <c r="E19502" s="86"/>
      <c r="F19502" s="58"/>
      <c r="G19502" s="62"/>
      <c r="H19502" s="64"/>
      <c r="I19502" s="70"/>
    </row>
    <row r="19503" spans="1:9" hidden="1" x14ac:dyDescent="0.25">
      <c r="A19503" s="224"/>
      <c r="B19503" s="56"/>
      <c r="C19503" s="56"/>
      <c r="D19503" s="83"/>
      <c r="E19503" s="72"/>
      <c r="F19503" s="77"/>
      <c r="G19503" s="63"/>
      <c r="H19503" s="64"/>
      <c r="I19503" s="70"/>
    </row>
    <row r="19504" spans="1:9" hidden="1" x14ac:dyDescent="0.25">
      <c r="A19504" s="224"/>
      <c r="B19504" s="55"/>
      <c r="C19504" s="75"/>
      <c r="D19504" s="83"/>
      <c r="E19504" s="72"/>
      <c r="F19504" s="77"/>
      <c r="G19504" s="100"/>
      <c r="H19504" s="64"/>
      <c r="I19504" s="70"/>
    </row>
    <row r="19505" spans="1:9" hidden="1" x14ac:dyDescent="0.25">
      <c r="A19505" s="224"/>
      <c r="B19505" s="56"/>
      <c r="C19505" s="56"/>
      <c r="D19505" s="83"/>
      <c r="E19505" s="72"/>
      <c r="F19505" s="77"/>
      <c r="G19505" s="100"/>
      <c r="H19505" s="64"/>
      <c r="I19505" s="70"/>
    </row>
    <row r="19506" spans="1:9" hidden="1" x14ac:dyDescent="0.25">
      <c r="A19506" s="224"/>
      <c r="B19506" s="60"/>
      <c r="C19506" s="151"/>
      <c r="D19506" s="57"/>
      <c r="E19506" s="86"/>
      <c r="F19506" s="62"/>
      <c r="G19506" s="100"/>
      <c r="H19506" s="64"/>
      <c r="I19506" s="70"/>
    </row>
    <row r="19507" spans="1:9" hidden="1" x14ac:dyDescent="0.25">
      <c r="A19507" s="224"/>
      <c r="B19507" s="95"/>
      <c r="C19507" s="71"/>
      <c r="D19507" s="57"/>
      <c r="E19507" s="66"/>
      <c r="F19507" s="76"/>
      <c r="G19507" s="63"/>
      <c r="H19507" s="64"/>
      <c r="I19507" s="70"/>
    </row>
    <row r="19508" spans="1:9" hidden="1" x14ac:dyDescent="0.25">
      <c r="A19508" s="224"/>
      <c r="B19508" s="56"/>
      <c r="C19508" s="75"/>
      <c r="D19508" s="105"/>
      <c r="E19508" s="66"/>
      <c r="F19508" s="62"/>
      <c r="G19508" s="63"/>
      <c r="H19508" s="64"/>
      <c r="I19508" s="70"/>
    </row>
    <row r="19509" spans="1:9" hidden="1" x14ac:dyDescent="0.25">
      <c r="A19509" s="224"/>
      <c r="B19509" s="56"/>
      <c r="C19509" s="75"/>
      <c r="D19509" s="57"/>
      <c r="E19509" s="66"/>
      <c r="F19509" s="62"/>
      <c r="G19509" s="63"/>
      <c r="H19509" s="64"/>
      <c r="I19509" s="430"/>
    </row>
    <row r="19510" spans="1:9" hidden="1" x14ac:dyDescent="0.25">
      <c r="A19510" s="224"/>
      <c r="B19510" s="60"/>
      <c r="C19510" s="151"/>
      <c r="D19510" s="57"/>
      <c r="E19510" s="86"/>
      <c r="F19510" s="62"/>
      <c r="G19510" s="63"/>
      <c r="H19510" s="64"/>
      <c r="I19510" s="430"/>
    </row>
    <row r="19511" spans="1:9" hidden="1" x14ac:dyDescent="0.25">
      <c r="A19511" s="224"/>
      <c r="B19511" s="56"/>
      <c r="C19511" s="56"/>
      <c r="D19511" s="56"/>
      <c r="E19511" s="86"/>
      <c r="F19511" s="58"/>
      <c r="G19511" s="63"/>
      <c r="H19511" s="64"/>
      <c r="I19511" s="430"/>
    </row>
    <row r="19512" spans="1:9" hidden="1" x14ac:dyDescent="0.25">
      <c r="A19512" s="224"/>
      <c r="B19512" s="56"/>
      <c r="C19512" s="71"/>
      <c r="D19512" s="57"/>
      <c r="E19512" s="66"/>
      <c r="F19512" s="76"/>
      <c r="G19512" s="100"/>
      <c r="H19512" s="106"/>
      <c r="I19512" s="430"/>
    </row>
    <row r="19513" spans="1:9" hidden="1" x14ac:dyDescent="0.25">
      <c r="A19513" s="224"/>
      <c r="B19513" s="95"/>
      <c r="C19513" s="71"/>
      <c r="D19513" s="57"/>
      <c r="E19513" s="145"/>
      <c r="F19513" s="76"/>
      <c r="G19513" s="100"/>
      <c r="H19513" s="64"/>
      <c r="I19513" s="430"/>
    </row>
    <row r="19514" spans="1:9" hidden="1" x14ac:dyDescent="0.25">
      <c r="A19514" s="224"/>
      <c r="B19514" s="60"/>
      <c r="C19514" s="245"/>
      <c r="D19514" s="57"/>
      <c r="E19514" s="86"/>
      <c r="F19514" s="62"/>
      <c r="G19514" s="63"/>
      <c r="H19514" s="64"/>
      <c r="I19514" s="430"/>
    </row>
    <row r="19515" spans="1:9" hidden="1" x14ac:dyDescent="0.25">
      <c r="A19515" s="224"/>
      <c r="B19515" s="95"/>
      <c r="C19515" s="56"/>
      <c r="D19515" s="57"/>
      <c r="E19515" s="66"/>
      <c r="F19515" s="76"/>
      <c r="G19515" s="100"/>
      <c r="H19515" s="64"/>
      <c r="I19515" s="430"/>
    </row>
    <row r="19516" spans="1:9" hidden="1" x14ac:dyDescent="0.25">
      <c r="A19516" s="224"/>
      <c r="B19516" s="56"/>
      <c r="C19516" s="75"/>
      <c r="D19516" s="83"/>
      <c r="E19516" s="72"/>
      <c r="F19516" s="76"/>
      <c r="G19516" s="100"/>
      <c r="H19516" s="64"/>
      <c r="I19516" s="70"/>
    </row>
    <row r="19517" spans="1:9" hidden="1" x14ac:dyDescent="0.25">
      <c r="A19517" s="224"/>
      <c r="B19517" s="55"/>
      <c r="C19517" s="75"/>
      <c r="D19517" s="83"/>
      <c r="E19517" s="72"/>
      <c r="F19517" s="77"/>
      <c r="G19517" s="63"/>
      <c r="H19517" s="64"/>
      <c r="I19517" s="70"/>
    </row>
    <row r="19518" spans="1:9" hidden="1" x14ac:dyDescent="0.25">
      <c r="A19518" s="224"/>
      <c r="B19518" s="56"/>
      <c r="C19518" s="56"/>
      <c r="D19518" s="56"/>
      <c r="E19518" s="86"/>
      <c r="F19518" s="58"/>
      <c r="G19518" s="63"/>
      <c r="H19518" s="64"/>
      <c r="I19518" s="70"/>
    </row>
    <row r="19519" spans="1:9" hidden="1" x14ac:dyDescent="0.25">
      <c r="A19519" s="224"/>
      <c r="B19519" s="56"/>
      <c r="C19519" s="56"/>
      <c r="D19519" s="56"/>
      <c r="E19519" s="86"/>
      <c r="F19519" s="58"/>
      <c r="G19519" s="63"/>
      <c r="H19519" s="106"/>
      <c r="I19519" s="70"/>
    </row>
    <row r="19520" spans="1:9" hidden="1" x14ac:dyDescent="0.25">
      <c r="A19520" s="224"/>
      <c r="B19520" s="95"/>
      <c r="C19520" s="71"/>
      <c r="D19520" s="57"/>
      <c r="E19520" s="66"/>
      <c r="F19520" s="76"/>
      <c r="G19520" s="63"/>
      <c r="H19520" s="106"/>
      <c r="I19520" s="70"/>
    </row>
    <row r="19521" spans="1:9" hidden="1" x14ac:dyDescent="0.25">
      <c r="A19521" s="224"/>
      <c r="B19521" s="71"/>
      <c r="C19521" s="71"/>
      <c r="D19521" s="57"/>
      <c r="E19521" s="66"/>
      <c r="F19521" s="76"/>
      <c r="G19521" s="63"/>
      <c r="H19521" s="64"/>
      <c r="I19521" s="70"/>
    </row>
    <row r="19522" spans="1:9" hidden="1" x14ac:dyDescent="0.25">
      <c r="A19522" s="224"/>
      <c r="B19522" s="71"/>
      <c r="C19522" s="71"/>
      <c r="D19522" s="57"/>
      <c r="E19522" s="86"/>
      <c r="F19522" s="62"/>
      <c r="G19522" s="63"/>
      <c r="H19522" s="64"/>
      <c r="I19522" s="70"/>
    </row>
    <row r="19523" spans="1:9" hidden="1" x14ac:dyDescent="0.25">
      <c r="A19523" s="224"/>
      <c r="B19523" s="56"/>
      <c r="C19523" s="56"/>
      <c r="D19523" s="57"/>
      <c r="E19523" s="66"/>
      <c r="F19523" s="58"/>
      <c r="G19523" s="63"/>
      <c r="H19523" s="64"/>
      <c r="I19523" s="70"/>
    </row>
    <row r="19524" spans="1:9" hidden="1" x14ac:dyDescent="0.25">
      <c r="A19524" s="224"/>
      <c r="B19524" s="56"/>
      <c r="C19524" s="56"/>
      <c r="D19524" s="57"/>
      <c r="E19524" s="66"/>
      <c r="F19524" s="58"/>
      <c r="G19524" s="63"/>
      <c r="H19524" s="64"/>
      <c r="I19524" s="70"/>
    </row>
    <row r="19525" spans="1:9" hidden="1" x14ac:dyDescent="0.25">
      <c r="A19525" s="224"/>
      <c r="B19525" s="56"/>
      <c r="C19525" s="56"/>
      <c r="D19525" s="57"/>
      <c r="E19525" s="66"/>
      <c r="F19525" s="58"/>
      <c r="G19525" s="63"/>
      <c r="H19525" s="64"/>
      <c r="I19525" s="70"/>
    </row>
    <row r="19526" spans="1:9" hidden="1" x14ac:dyDescent="0.25">
      <c r="A19526" s="224"/>
      <c r="B19526" s="56"/>
      <c r="C19526" s="56"/>
      <c r="D19526" s="57"/>
      <c r="E19526" s="72"/>
      <c r="F19526" s="58"/>
      <c r="G19526" s="63"/>
      <c r="H19526" s="64"/>
      <c r="I19526" s="430"/>
    </row>
    <row r="19527" spans="1:9" hidden="1" x14ac:dyDescent="0.25">
      <c r="A19527" s="224"/>
      <c r="B19527" s="56"/>
      <c r="C19527" s="71"/>
      <c r="D19527" s="83"/>
      <c r="E19527" s="86"/>
      <c r="F19527" s="67"/>
      <c r="G19527" s="100"/>
      <c r="H19527" s="64"/>
      <c r="I19527" s="70"/>
    </row>
    <row r="19528" spans="1:9" hidden="1" x14ac:dyDescent="0.25">
      <c r="A19528" s="224"/>
      <c r="B19528" s="56"/>
      <c r="C19528" s="56"/>
      <c r="D19528" s="83"/>
      <c r="E19528" s="72"/>
      <c r="F19528" s="77"/>
      <c r="G19528" s="63"/>
      <c r="H19528" s="64"/>
      <c r="I19528" s="70"/>
    </row>
    <row r="19529" spans="1:9" hidden="1" x14ac:dyDescent="0.25">
      <c r="A19529" s="224"/>
      <c r="B19529" s="60"/>
      <c r="C19529" s="123"/>
      <c r="D19529" s="57"/>
      <c r="E19529" s="66"/>
      <c r="F19529" s="63"/>
      <c r="G19529" s="63"/>
      <c r="H19529" s="64"/>
      <c r="I19529" s="70"/>
    </row>
    <row r="19530" spans="1:9" hidden="1" x14ac:dyDescent="0.25">
      <c r="A19530" s="224"/>
      <c r="B19530" s="55"/>
      <c r="C19530" s="72"/>
      <c r="D19530" s="56"/>
      <c r="E19530" s="86"/>
      <c r="F19530" s="58"/>
      <c r="G19530" s="63"/>
      <c r="H19530" s="106"/>
      <c r="I19530" s="70"/>
    </row>
    <row r="19531" spans="1:9" hidden="1" x14ac:dyDescent="0.25">
      <c r="A19531" s="224"/>
      <c r="B19531" s="68"/>
      <c r="C19531" s="56"/>
      <c r="D19531" s="56"/>
      <c r="E19531" s="86"/>
      <c r="F19531" s="58"/>
      <c r="G19531" s="63"/>
      <c r="H19531" s="106"/>
      <c r="I19531" s="70"/>
    </row>
    <row r="19532" spans="1:9" hidden="1" x14ac:dyDescent="0.25">
      <c r="A19532" s="224"/>
      <c r="B19532" s="56"/>
      <c r="C19532" s="56"/>
      <c r="D19532" s="56"/>
      <c r="E19532" s="86"/>
      <c r="F19532" s="58"/>
      <c r="G19532" s="63"/>
      <c r="H19532" s="106"/>
      <c r="I19532" s="70"/>
    </row>
    <row r="19533" spans="1:9" hidden="1" x14ac:dyDescent="0.25">
      <c r="A19533" s="224"/>
      <c r="B19533" s="56"/>
      <c r="C19533" s="56"/>
      <c r="D19533" s="57"/>
      <c r="E19533" s="86"/>
      <c r="F19533" s="62"/>
      <c r="G19533" s="100"/>
      <c r="H19533" s="106"/>
      <c r="I19533" s="70"/>
    </row>
    <row r="19534" spans="1:9" hidden="1" x14ac:dyDescent="0.25">
      <c r="A19534" s="224"/>
      <c r="B19534" s="95"/>
      <c r="C19534" s="71"/>
      <c r="D19534" s="57"/>
      <c r="E19534" s="66"/>
      <c r="F19534" s="76"/>
      <c r="G19534" s="63"/>
      <c r="H19534" s="64"/>
      <c r="I19534" s="70"/>
    </row>
    <row r="19535" spans="1:9" hidden="1" x14ac:dyDescent="0.25">
      <c r="A19535" s="224"/>
      <c r="B19535" s="56"/>
      <c r="C19535" s="56"/>
      <c r="D19535" s="57"/>
      <c r="E19535" s="86"/>
      <c r="F19535" s="62"/>
      <c r="G19535" s="63"/>
      <c r="H19535" s="64"/>
      <c r="I19535" s="70"/>
    </row>
    <row r="19536" spans="1:9" hidden="1" x14ac:dyDescent="0.25">
      <c r="A19536" s="224"/>
      <c r="B19536" s="55"/>
      <c r="C19536" s="75"/>
      <c r="D19536" s="57"/>
      <c r="E19536" s="72"/>
      <c r="F19536" s="76"/>
      <c r="G19536" s="63"/>
      <c r="H19536" s="64"/>
      <c r="I19536" s="70"/>
    </row>
    <row r="19537" spans="1:9" hidden="1" x14ac:dyDescent="0.25">
      <c r="A19537" s="224"/>
      <c r="B19537" s="56"/>
      <c r="C19537" s="56"/>
      <c r="D19537" s="57"/>
      <c r="E19537" s="66"/>
      <c r="F19537" s="76"/>
      <c r="G19537" s="100"/>
      <c r="H19537" s="64"/>
      <c r="I19537" s="70"/>
    </row>
    <row r="19538" spans="1:9" hidden="1" x14ac:dyDescent="0.25">
      <c r="A19538" s="224"/>
      <c r="B19538" s="56"/>
      <c r="C19538" s="56"/>
      <c r="D19538" s="83"/>
      <c r="E19538" s="72"/>
      <c r="F19538" s="62"/>
      <c r="G19538" s="100"/>
      <c r="H19538" s="64"/>
      <c r="I19538" s="70"/>
    </row>
    <row r="19539" spans="1:9" hidden="1" x14ac:dyDescent="0.25">
      <c r="A19539" s="224"/>
      <c r="B19539" s="55"/>
      <c r="C19539" s="71"/>
      <c r="D19539" s="57"/>
      <c r="E19539" s="86"/>
      <c r="F19539" s="62"/>
      <c r="G19539" s="63"/>
      <c r="H19539" s="64"/>
      <c r="I19539" s="70"/>
    </row>
    <row r="19540" spans="1:9" hidden="1" x14ac:dyDescent="0.25">
      <c r="A19540" s="224"/>
      <c r="B19540" s="56"/>
      <c r="C19540" s="56"/>
      <c r="D19540" s="83"/>
      <c r="E19540" s="72"/>
      <c r="F19540" s="77"/>
      <c r="G19540" s="63"/>
      <c r="H19540" s="64"/>
      <c r="I19540" s="70"/>
    </row>
    <row r="19541" spans="1:9" hidden="1" x14ac:dyDescent="0.25">
      <c r="A19541" s="224"/>
      <c r="B19541" s="56"/>
      <c r="C19541" s="56"/>
      <c r="D19541" s="56"/>
      <c r="E19541" s="86"/>
      <c r="F19541" s="58"/>
      <c r="G19541" s="62"/>
      <c r="H19541" s="64"/>
      <c r="I19541" s="70"/>
    </row>
    <row r="19542" spans="1:9" hidden="1" x14ac:dyDescent="0.25">
      <c r="A19542" s="224"/>
      <c r="B19542" s="56"/>
      <c r="C19542" s="56"/>
      <c r="D19542" s="83"/>
      <c r="E19542" s="86"/>
      <c r="F19542" s="77"/>
      <c r="G19542" s="63"/>
      <c r="H19542" s="64"/>
      <c r="I19542" s="70"/>
    </row>
    <row r="19543" spans="1:9" hidden="1" x14ac:dyDescent="0.25">
      <c r="A19543" s="224"/>
      <c r="B19543" s="56"/>
      <c r="C19543" s="75"/>
      <c r="D19543" s="83"/>
      <c r="E19543" s="86"/>
      <c r="F19543" s="77"/>
      <c r="G19543" s="100"/>
      <c r="H19543" s="64"/>
      <c r="I19543" s="70"/>
    </row>
    <row r="19544" spans="1:9" hidden="1" x14ac:dyDescent="0.25">
      <c r="A19544" s="224"/>
      <c r="B19544" s="56"/>
      <c r="C19544" s="56"/>
      <c r="D19544" s="83"/>
      <c r="E19544" s="86"/>
      <c r="F19544" s="77"/>
      <c r="G19544" s="100"/>
      <c r="H19544" s="64"/>
      <c r="I19544" s="70"/>
    </row>
    <row r="19545" spans="1:9" hidden="1" x14ac:dyDescent="0.25">
      <c r="A19545" s="224"/>
      <c r="B19545" s="56"/>
      <c r="C19545" s="151"/>
      <c r="D19545" s="57"/>
      <c r="E19545" s="86"/>
      <c r="F19545" s="62"/>
      <c r="G19545" s="100"/>
      <c r="H19545" s="64"/>
      <c r="I19545" s="70"/>
    </row>
    <row r="19546" spans="1:9" hidden="1" x14ac:dyDescent="0.25">
      <c r="A19546" s="224"/>
      <c r="B19546" s="56"/>
      <c r="C19546" s="71"/>
      <c r="D19546" s="57"/>
      <c r="E19546" s="66"/>
      <c r="F19546" s="76"/>
      <c r="G19546" s="63"/>
      <c r="H19546" s="64"/>
      <c r="I19546" s="70"/>
    </row>
    <row r="19547" spans="1:9" hidden="1" x14ac:dyDescent="0.25">
      <c r="A19547" s="224"/>
      <c r="B19547" s="56"/>
      <c r="C19547" s="56"/>
      <c r="D19547" s="83"/>
      <c r="E19547" s="86"/>
      <c r="F19547" s="77"/>
      <c r="G19547" s="63"/>
      <c r="H19547" s="64"/>
      <c r="I19547" s="70"/>
    </row>
    <row r="19548" spans="1:9" hidden="1" x14ac:dyDescent="0.25">
      <c r="A19548" s="224"/>
      <c r="B19548" s="56"/>
      <c r="C19548" s="75"/>
      <c r="D19548" s="83"/>
      <c r="E19548" s="86"/>
      <c r="F19548" s="77"/>
      <c r="G19548" s="100"/>
      <c r="H19548" s="64"/>
      <c r="I19548" s="430"/>
    </row>
    <row r="19549" spans="1:9" hidden="1" x14ac:dyDescent="0.25">
      <c r="A19549" s="224"/>
      <c r="B19549" s="56"/>
      <c r="C19549" s="56"/>
      <c r="D19549" s="57"/>
      <c r="E19549" s="86"/>
      <c r="F19549" s="76"/>
      <c r="G19549" s="63"/>
      <c r="H19549" s="64"/>
      <c r="I19549" s="70"/>
    </row>
    <row r="19550" spans="1:9" hidden="1" x14ac:dyDescent="0.25">
      <c r="A19550" s="224"/>
      <c r="B19550" s="55"/>
      <c r="C19550" s="75"/>
      <c r="D19550" s="83"/>
      <c r="E19550" s="72"/>
      <c r="F19550" s="77"/>
      <c r="G19550" s="63"/>
      <c r="H19550" s="64"/>
      <c r="I19550" s="70"/>
    </row>
    <row r="19551" spans="1:9" hidden="1" x14ac:dyDescent="0.25">
      <c r="A19551" s="224"/>
      <c r="B19551" s="74"/>
      <c r="C19551" s="56"/>
      <c r="D19551" s="57"/>
      <c r="E19551" s="86"/>
      <c r="F19551" s="62"/>
      <c r="G19551" s="100"/>
      <c r="H19551" s="64"/>
      <c r="I19551" s="70"/>
    </row>
    <row r="19552" spans="1:9" hidden="1" x14ac:dyDescent="0.25">
      <c r="A19552" s="224"/>
      <c r="B19552" s="56"/>
      <c r="C19552" s="56"/>
      <c r="D19552" s="56"/>
      <c r="E19552" s="86"/>
      <c r="F19552" s="58"/>
      <c r="G19552" s="63"/>
      <c r="H19552" s="64"/>
      <c r="I19552" s="70"/>
    </row>
    <row r="19553" spans="1:9" hidden="1" x14ac:dyDescent="0.25">
      <c r="A19553" s="224"/>
      <c r="B19553" s="56"/>
      <c r="C19553" s="56"/>
      <c r="D19553" s="56"/>
      <c r="E19553" s="86"/>
      <c r="F19553" s="58"/>
      <c r="G19553" s="63"/>
      <c r="H19553" s="106"/>
      <c r="I19553" s="70"/>
    </row>
    <row r="19554" spans="1:9" hidden="1" x14ac:dyDescent="0.25">
      <c r="A19554" s="224"/>
      <c r="B19554" s="55"/>
      <c r="C19554" s="75"/>
      <c r="D19554" s="57"/>
      <c r="E19554" s="72"/>
      <c r="F19554" s="76"/>
      <c r="G19554" s="63"/>
      <c r="H19554" s="106"/>
      <c r="I19554" s="70"/>
    </row>
    <row r="19555" spans="1:9" hidden="1" x14ac:dyDescent="0.25">
      <c r="A19555" s="224"/>
      <c r="B19555" s="56"/>
      <c r="C19555" s="71"/>
      <c r="D19555" s="57"/>
      <c r="E19555" s="72"/>
      <c r="F19555" s="76"/>
      <c r="G19555" s="63"/>
      <c r="H19555" s="106"/>
      <c r="I19555" s="70"/>
    </row>
    <row r="19556" spans="1:9" hidden="1" x14ac:dyDescent="0.25">
      <c r="A19556" s="224"/>
      <c r="B19556" s="95"/>
      <c r="C19556" s="74"/>
      <c r="D19556" s="57"/>
      <c r="E19556" s="86"/>
      <c r="F19556" s="62"/>
      <c r="G19556" s="63"/>
      <c r="H19556" s="64"/>
      <c r="I19556" s="70"/>
    </row>
    <row r="19557" spans="1:9" hidden="1" x14ac:dyDescent="0.25">
      <c r="A19557" s="224"/>
      <c r="B19557" s="56"/>
      <c r="C19557" s="56"/>
      <c r="D19557" s="57"/>
      <c r="E19557" s="66"/>
      <c r="F19557" s="58"/>
      <c r="G19557" s="63"/>
      <c r="H19557" s="64"/>
      <c r="I19557" s="70"/>
    </row>
    <row r="19558" spans="1:9" hidden="1" x14ac:dyDescent="0.25">
      <c r="A19558" s="224"/>
      <c r="B19558" s="56"/>
      <c r="C19558" s="56"/>
      <c r="D19558" s="57"/>
      <c r="E19558" s="66"/>
      <c r="F19558" s="76"/>
      <c r="G19558" s="63"/>
      <c r="H19558" s="64"/>
      <c r="I19558" s="70"/>
    </row>
    <row r="19559" spans="1:9" hidden="1" x14ac:dyDescent="0.25">
      <c r="A19559" s="224"/>
      <c r="B19559" s="95"/>
      <c r="C19559" s="74"/>
      <c r="D19559" s="57"/>
      <c r="E19559" s="86"/>
      <c r="F19559" s="62"/>
      <c r="G19559" s="63"/>
      <c r="H19559" s="64"/>
      <c r="I19559" s="70"/>
    </row>
    <row r="19560" spans="1:9" hidden="1" x14ac:dyDescent="0.25">
      <c r="A19560" s="224"/>
      <c r="B19560" s="95"/>
      <c r="C19560" s="56"/>
      <c r="D19560" s="57"/>
      <c r="E19560" s="66"/>
      <c r="F19560" s="76"/>
      <c r="G19560" s="62"/>
      <c r="H19560" s="64"/>
      <c r="I19560" s="70"/>
    </row>
    <row r="19561" spans="1:9" hidden="1" x14ac:dyDescent="0.25">
      <c r="A19561" s="224"/>
      <c r="B19561" s="81"/>
      <c r="C19561" s="56"/>
      <c r="D19561" s="57"/>
      <c r="E19561" s="86"/>
      <c r="F19561" s="62"/>
      <c r="G19561" s="100"/>
      <c r="H19561" s="64"/>
      <c r="I19561" s="70"/>
    </row>
    <row r="19562" spans="1:9" hidden="1" x14ac:dyDescent="0.25">
      <c r="A19562" s="224"/>
      <c r="B19562" s="56"/>
      <c r="C19562" s="56"/>
      <c r="D19562" s="57"/>
      <c r="E19562" s="86"/>
      <c r="F19562" s="63"/>
      <c r="G19562" s="100"/>
      <c r="H19562" s="64"/>
      <c r="I19562" s="70"/>
    </row>
    <row r="19563" spans="1:9" hidden="1" x14ac:dyDescent="0.25">
      <c r="A19563" s="224"/>
      <c r="B19563" s="56"/>
      <c r="C19563" s="56"/>
      <c r="D19563" s="57"/>
      <c r="E19563" s="100"/>
      <c r="F19563" s="96"/>
      <c r="G19563" s="100"/>
      <c r="H19563" s="64"/>
      <c r="I19563" s="70"/>
    </row>
    <row r="19564" spans="1:9" hidden="1" x14ac:dyDescent="0.25">
      <c r="A19564" s="224"/>
      <c r="B19564" s="56"/>
      <c r="C19564" s="56"/>
      <c r="D19564" s="57"/>
      <c r="E19564" s="86"/>
      <c r="F19564" s="62"/>
      <c r="G19564" s="100"/>
      <c r="H19564" s="64"/>
      <c r="I19564" s="70"/>
    </row>
    <row r="19565" spans="1:9" hidden="1" x14ac:dyDescent="0.25">
      <c r="A19565" s="224"/>
      <c r="B19565" s="56"/>
      <c r="C19565" s="56"/>
      <c r="D19565" s="57"/>
      <c r="E19565" s="86"/>
      <c r="F19565" s="62"/>
      <c r="G19565" s="100"/>
      <c r="H19565" s="64"/>
      <c r="I19565" s="70"/>
    </row>
    <row r="19566" spans="1:9" hidden="1" x14ac:dyDescent="0.25">
      <c r="A19566" s="224"/>
      <c r="B19566" s="95"/>
      <c r="C19566" s="75"/>
      <c r="D19566" s="57"/>
      <c r="E19566" s="66"/>
      <c r="F19566" s="62"/>
      <c r="G19566" s="63"/>
      <c r="H19566" s="64"/>
      <c r="I19566" s="70"/>
    </row>
    <row r="19567" spans="1:9" hidden="1" x14ac:dyDescent="0.25">
      <c r="A19567" s="224"/>
      <c r="B19567" s="55"/>
      <c r="C19567" s="75"/>
      <c r="D19567" s="105"/>
      <c r="E19567" s="66"/>
      <c r="F19567" s="62"/>
      <c r="G19567" s="63"/>
      <c r="H19567" s="64"/>
      <c r="I19567" s="70"/>
    </row>
    <row r="19568" spans="1:9" hidden="1" x14ac:dyDescent="0.25">
      <c r="A19568" s="224"/>
      <c r="B19568" s="55"/>
      <c r="C19568" s="75"/>
      <c r="D19568" s="57"/>
      <c r="E19568" s="66"/>
      <c r="F19568" s="62"/>
      <c r="G19568" s="63"/>
      <c r="H19568" s="64"/>
      <c r="I19568" s="70"/>
    </row>
    <row r="19569" spans="1:9" hidden="1" x14ac:dyDescent="0.25">
      <c r="A19569" s="224"/>
      <c r="B19569" s="56"/>
      <c r="C19569" s="56"/>
      <c r="D19569" s="57"/>
      <c r="E19569" s="86"/>
      <c r="F19569" s="62"/>
      <c r="G19569" s="63"/>
      <c r="H19569" s="64"/>
      <c r="I19569" s="70"/>
    </row>
    <row r="19570" spans="1:9" hidden="1" x14ac:dyDescent="0.25">
      <c r="A19570" s="224"/>
      <c r="B19570" s="68"/>
      <c r="C19570" s="56"/>
      <c r="D19570" s="57"/>
      <c r="E19570" s="86"/>
      <c r="F19570" s="62"/>
      <c r="G19570" s="63"/>
      <c r="H19570" s="64"/>
      <c r="I19570" s="70"/>
    </row>
    <row r="19571" spans="1:9" hidden="1" x14ac:dyDescent="0.25">
      <c r="A19571" s="224"/>
      <c r="B19571" s="55"/>
      <c r="C19571" s="56"/>
      <c r="D19571" s="57"/>
      <c r="E19571" s="86"/>
      <c r="F19571" s="62"/>
      <c r="G19571" s="63"/>
      <c r="H19571" s="64"/>
      <c r="I19571" s="70"/>
    </row>
    <row r="19572" spans="1:9" hidden="1" x14ac:dyDescent="0.25">
      <c r="A19572" s="224"/>
      <c r="B19572" s="55"/>
      <c r="C19572" s="56"/>
      <c r="D19572" s="57"/>
      <c r="E19572" s="72"/>
      <c r="F19572" s="76"/>
      <c r="G19572" s="63"/>
      <c r="H19572" s="64"/>
      <c r="I19572" s="70"/>
    </row>
    <row r="19573" spans="1:9" hidden="1" x14ac:dyDescent="0.25">
      <c r="A19573" s="224"/>
      <c r="B19573" s="56"/>
      <c r="C19573" s="56"/>
      <c r="D19573" s="57"/>
      <c r="E19573" s="66"/>
      <c r="F19573" s="76"/>
      <c r="G19573" s="100"/>
      <c r="H19573" s="64"/>
      <c r="I19573" s="70"/>
    </row>
    <row r="19574" spans="1:9" hidden="1" x14ac:dyDescent="0.25">
      <c r="A19574" s="224"/>
      <c r="B19574" s="56"/>
      <c r="C19574" s="56"/>
      <c r="D19574" s="83"/>
      <c r="E19574" s="72"/>
      <c r="F19574" s="62"/>
      <c r="G19574" s="100"/>
      <c r="H19574" s="64"/>
      <c r="I19574" s="70"/>
    </row>
    <row r="19575" spans="1:9" hidden="1" x14ac:dyDescent="0.25">
      <c r="A19575" s="224"/>
      <c r="B19575" s="56"/>
      <c r="C19575" s="56"/>
      <c r="D19575" s="56"/>
      <c r="E19575" s="86"/>
      <c r="F19575" s="58"/>
      <c r="G19575" s="62"/>
      <c r="H19575" s="64"/>
      <c r="I19575" s="70"/>
    </row>
    <row r="19576" spans="1:9" hidden="1" x14ac:dyDescent="0.25">
      <c r="A19576" s="224"/>
      <c r="B19576" s="56"/>
      <c r="C19576" s="56"/>
      <c r="D19576" s="83"/>
      <c r="E19576" s="86"/>
      <c r="F19576" s="77"/>
      <c r="G19576" s="63"/>
      <c r="H19576" s="64"/>
      <c r="I19576" s="70"/>
    </row>
    <row r="19577" spans="1:9" hidden="1" x14ac:dyDescent="0.25">
      <c r="A19577" s="224"/>
      <c r="B19577" s="74"/>
      <c r="C19577" s="56"/>
      <c r="D19577" s="57"/>
      <c r="E19577" s="86"/>
      <c r="F19577" s="62"/>
      <c r="G19577" s="63"/>
      <c r="H19577" s="64"/>
      <c r="I19577" s="430"/>
    </row>
    <row r="19578" spans="1:9" hidden="1" x14ac:dyDescent="0.25">
      <c r="A19578" s="224"/>
      <c r="B19578" s="56"/>
      <c r="C19578" s="56"/>
      <c r="D19578" s="56"/>
      <c r="E19578" s="86"/>
      <c r="F19578" s="58"/>
      <c r="G19578" s="63"/>
      <c r="H19578" s="64"/>
      <c r="I19578" s="70"/>
    </row>
    <row r="19579" spans="1:9" hidden="1" x14ac:dyDescent="0.25">
      <c r="A19579" s="224"/>
      <c r="B19579" s="56"/>
      <c r="C19579" s="75"/>
      <c r="D19579" s="83"/>
      <c r="E19579" s="72"/>
      <c r="F19579" s="76"/>
      <c r="G19579" s="63"/>
      <c r="H19579" s="106"/>
      <c r="I19579" s="70"/>
    </row>
    <row r="19580" spans="1:9" hidden="1" x14ac:dyDescent="0.25">
      <c r="A19580" s="224"/>
      <c r="B19580" s="74"/>
      <c r="C19580" s="75"/>
      <c r="D19580" s="57"/>
      <c r="E19580" s="86"/>
      <c r="F19580" s="62"/>
      <c r="G19580" s="63"/>
      <c r="H19580" s="64"/>
      <c r="I19580" s="70"/>
    </row>
    <row r="19581" spans="1:9" hidden="1" x14ac:dyDescent="0.25">
      <c r="A19581" s="224"/>
      <c r="B19581" s="56"/>
      <c r="C19581" s="71"/>
      <c r="D19581" s="57"/>
      <c r="E19581" s="86"/>
      <c r="F19581" s="62"/>
      <c r="G19581" s="63"/>
      <c r="H19581" s="64"/>
      <c r="I19581" s="70"/>
    </row>
    <row r="19582" spans="1:9" hidden="1" x14ac:dyDescent="0.25">
      <c r="A19582" s="224"/>
      <c r="B19582" s="55"/>
      <c r="C19582" s="75"/>
      <c r="D19582" s="83"/>
      <c r="E19582" s="72"/>
      <c r="F19582" s="77"/>
      <c r="G19582" s="100"/>
      <c r="H19582" s="64"/>
      <c r="I19582" s="70"/>
    </row>
    <row r="19583" spans="1:9" hidden="1" x14ac:dyDescent="0.25">
      <c r="A19583" s="224"/>
      <c r="B19583" s="55"/>
      <c r="C19583" s="75"/>
      <c r="D19583" s="83"/>
      <c r="E19583" s="72"/>
      <c r="F19583" s="77"/>
      <c r="G19583" s="63"/>
      <c r="H19583" s="64"/>
      <c r="I19583" s="70"/>
    </row>
    <row r="19584" spans="1:9" hidden="1" x14ac:dyDescent="0.25">
      <c r="A19584" s="224"/>
      <c r="B19584" s="56"/>
      <c r="C19584" s="56"/>
      <c r="D19584" s="57"/>
      <c r="E19584" s="86"/>
      <c r="F19584" s="62"/>
      <c r="G19584" s="100"/>
      <c r="H19584" s="64"/>
      <c r="I19584" s="70"/>
    </row>
    <row r="19585" spans="1:9" hidden="1" x14ac:dyDescent="0.25">
      <c r="A19585" s="224"/>
      <c r="B19585" s="56"/>
      <c r="C19585" s="75"/>
      <c r="D19585" s="57"/>
      <c r="E19585" s="86"/>
      <c r="F19585" s="62"/>
      <c r="G19585" s="100"/>
      <c r="H19585" s="64"/>
      <c r="I19585" s="70"/>
    </row>
    <row r="19586" spans="1:9" hidden="1" x14ac:dyDescent="0.25">
      <c r="A19586" s="224"/>
      <c r="B19586" s="56"/>
      <c r="C19586" s="56"/>
      <c r="D19586" s="57"/>
      <c r="E19586" s="66"/>
      <c r="F19586" s="58"/>
      <c r="G19586" s="63"/>
      <c r="H19586" s="64"/>
      <c r="I19586" s="70"/>
    </row>
    <row r="19587" spans="1:9" hidden="1" x14ac:dyDescent="0.25">
      <c r="A19587" s="224"/>
      <c r="B19587" s="56"/>
      <c r="C19587" s="56"/>
      <c r="D19587" s="57"/>
      <c r="E19587" s="72"/>
      <c r="F19587" s="76"/>
      <c r="G19587" s="63"/>
      <c r="H19587" s="106"/>
      <c r="I19587" s="70"/>
    </row>
    <row r="19588" spans="1:9" hidden="1" x14ac:dyDescent="0.25">
      <c r="A19588" s="224"/>
      <c r="B19588" s="56"/>
      <c r="C19588" s="56"/>
      <c r="D19588" s="57"/>
      <c r="E19588" s="72"/>
      <c r="F19588" s="76"/>
      <c r="G19588" s="63"/>
      <c r="H19588" s="106"/>
      <c r="I19588" s="70"/>
    </row>
    <row r="19589" spans="1:9" hidden="1" x14ac:dyDescent="0.25">
      <c r="A19589" s="224"/>
      <c r="B19589" s="55"/>
      <c r="C19589" s="75"/>
      <c r="D19589" s="57"/>
      <c r="E19589" s="72"/>
      <c r="F19589" s="76"/>
      <c r="G19589" s="63"/>
      <c r="H19589" s="106"/>
      <c r="I19589" s="70"/>
    </row>
    <row r="19590" spans="1:9" hidden="1" x14ac:dyDescent="0.25">
      <c r="A19590" s="224"/>
      <c r="B19590" s="55"/>
      <c r="C19590" s="75"/>
      <c r="D19590" s="83"/>
      <c r="E19590" s="72"/>
      <c r="F19590" s="77"/>
      <c r="G19590" s="63"/>
      <c r="H19590" s="64"/>
      <c r="I19590" s="70"/>
    </row>
    <row r="19591" spans="1:9" hidden="1" x14ac:dyDescent="0.25">
      <c r="A19591" s="224"/>
      <c r="B19591" s="55"/>
      <c r="C19591" s="75"/>
      <c r="D19591" s="57"/>
      <c r="E19591" s="72"/>
      <c r="F19591" s="76"/>
      <c r="G19591" s="63"/>
      <c r="H19591" s="64"/>
      <c r="I19591" s="70"/>
    </row>
    <row r="19592" spans="1:9" hidden="1" x14ac:dyDescent="0.25">
      <c r="A19592" s="224"/>
      <c r="B19592" s="60"/>
      <c r="C19592" s="75"/>
      <c r="D19592" s="57"/>
      <c r="E19592" s="72"/>
      <c r="F19592" s="76"/>
      <c r="G19592" s="63"/>
      <c r="H19592" s="106"/>
      <c r="I19592" s="70"/>
    </row>
    <row r="19593" spans="1:9" hidden="1" x14ac:dyDescent="0.25">
      <c r="A19593" s="224"/>
      <c r="B19593" s="95"/>
      <c r="C19593" s="56"/>
      <c r="D19593" s="57"/>
      <c r="E19593" s="66"/>
      <c r="F19593" s="76"/>
      <c r="G19593" s="100"/>
      <c r="H19593" s="106"/>
      <c r="I19593" s="70"/>
    </row>
    <row r="19594" spans="1:9" hidden="1" x14ac:dyDescent="0.25">
      <c r="A19594" s="224"/>
      <c r="B19594" s="56"/>
      <c r="C19594" s="56"/>
      <c r="D19594" s="57"/>
      <c r="E19594" s="100"/>
      <c r="F19594" s="96"/>
      <c r="G19594" s="100"/>
      <c r="H19594" s="64"/>
      <c r="I19594" s="70"/>
    </row>
    <row r="19595" spans="1:9" hidden="1" x14ac:dyDescent="0.25">
      <c r="A19595" s="224"/>
      <c r="B19595" s="56"/>
      <c r="C19595" s="56"/>
      <c r="D19595" s="57"/>
      <c r="E19595" s="86"/>
      <c r="F19595" s="62"/>
      <c r="G19595" s="100"/>
      <c r="H19595" s="64"/>
      <c r="I19595" s="70"/>
    </row>
    <row r="19596" spans="1:9" hidden="1" x14ac:dyDescent="0.25">
      <c r="A19596" s="224"/>
      <c r="B19596" s="56"/>
      <c r="C19596" s="56"/>
      <c r="D19596" s="57"/>
      <c r="E19596" s="86"/>
      <c r="F19596" s="62"/>
      <c r="G19596" s="100"/>
      <c r="H19596" s="64"/>
      <c r="I19596" s="70"/>
    </row>
    <row r="19597" spans="1:9" hidden="1" x14ac:dyDescent="0.25">
      <c r="A19597" s="224"/>
      <c r="B19597" s="56"/>
      <c r="C19597" s="75"/>
      <c r="D19597" s="105"/>
      <c r="E19597" s="66"/>
      <c r="F19597" s="62"/>
      <c r="G19597" s="63"/>
      <c r="H19597" s="64"/>
      <c r="I19597" s="70"/>
    </row>
    <row r="19598" spans="1:9" hidden="1" x14ac:dyDescent="0.25">
      <c r="A19598" s="224"/>
      <c r="B19598" s="56"/>
      <c r="C19598" s="75"/>
      <c r="D19598" s="57"/>
      <c r="E19598" s="66"/>
      <c r="F19598" s="62"/>
      <c r="G19598" s="63"/>
      <c r="H19598" s="64"/>
      <c r="I19598" s="70"/>
    </row>
    <row r="19599" spans="1:9" hidden="1" x14ac:dyDescent="0.25">
      <c r="A19599" s="224"/>
      <c r="B19599" s="56"/>
      <c r="C19599" s="56"/>
      <c r="D19599" s="56"/>
      <c r="E19599" s="86"/>
      <c r="F19599" s="58"/>
      <c r="G19599" s="63"/>
      <c r="H19599" s="64"/>
      <c r="I19599" s="70"/>
    </row>
    <row r="19600" spans="1:9" hidden="1" x14ac:dyDescent="0.25">
      <c r="A19600" s="224"/>
      <c r="B19600" s="56"/>
      <c r="C19600" s="56"/>
      <c r="D19600" s="83"/>
      <c r="E19600" s="72"/>
      <c r="F19600" s="62"/>
      <c r="G19600" s="100"/>
      <c r="H19600" s="64"/>
      <c r="I19600" s="70"/>
    </row>
    <row r="19601" spans="1:9" hidden="1" x14ac:dyDescent="0.25">
      <c r="A19601" s="224"/>
      <c r="B19601" s="55"/>
      <c r="C19601" s="71"/>
      <c r="D19601" s="57"/>
      <c r="E19601" s="145"/>
      <c r="F19601" s="63"/>
      <c r="G19601" s="62"/>
      <c r="H19601" s="64"/>
      <c r="I19601" s="70"/>
    </row>
    <row r="19602" spans="1:9" hidden="1" x14ac:dyDescent="0.25">
      <c r="A19602" s="224"/>
      <c r="B19602" s="56"/>
      <c r="C19602" s="56"/>
      <c r="D19602" s="57"/>
      <c r="E19602" s="66"/>
      <c r="F19602" s="58"/>
      <c r="G19602" s="63"/>
      <c r="H19602" s="64"/>
      <c r="I19602" s="70"/>
    </row>
    <row r="19603" spans="1:9" hidden="1" x14ac:dyDescent="0.25">
      <c r="A19603" s="224"/>
      <c r="B19603" s="56"/>
      <c r="C19603" s="56"/>
      <c r="D19603" s="57"/>
      <c r="E19603" s="66"/>
      <c r="F19603" s="59"/>
      <c r="G19603" s="63"/>
      <c r="H19603" s="64"/>
      <c r="I19603" s="70"/>
    </row>
    <row r="19604" spans="1:9" hidden="1" x14ac:dyDescent="0.25">
      <c r="A19604" s="224"/>
      <c r="B19604" s="55"/>
      <c r="C19604" s="71"/>
      <c r="D19604" s="83"/>
      <c r="E19604" s="86"/>
      <c r="F19604" s="76"/>
      <c r="G19604" s="100"/>
      <c r="H19604" s="64"/>
      <c r="I19604" s="70"/>
    </row>
    <row r="19605" spans="1:9" hidden="1" x14ac:dyDescent="0.25">
      <c r="A19605" s="224"/>
      <c r="B19605" s="95"/>
      <c r="C19605" s="71"/>
      <c r="D19605" s="83"/>
      <c r="E19605" s="72"/>
      <c r="F19605" s="77"/>
      <c r="G19605" s="63"/>
      <c r="H19605" s="64"/>
      <c r="I19605" s="70"/>
    </row>
    <row r="19606" spans="1:9" hidden="1" x14ac:dyDescent="0.25">
      <c r="A19606" s="224"/>
      <c r="B19606" s="68"/>
      <c r="C19606" s="56"/>
      <c r="D19606" s="57"/>
      <c r="E19606" s="86"/>
      <c r="F19606" s="62"/>
      <c r="G19606" s="63"/>
      <c r="H19606" s="64"/>
      <c r="I19606" s="70"/>
    </row>
    <row r="19607" spans="1:9" hidden="1" x14ac:dyDescent="0.25">
      <c r="A19607" s="224"/>
      <c r="B19607" s="55"/>
      <c r="C19607" s="75"/>
      <c r="D19607" s="83"/>
      <c r="E19607" s="72"/>
      <c r="F19607" s="77"/>
      <c r="G19607" s="100"/>
      <c r="H19607" s="64"/>
      <c r="I19607" s="70"/>
    </row>
    <row r="19608" spans="1:9" hidden="1" x14ac:dyDescent="0.25">
      <c r="A19608" s="224"/>
      <c r="B19608" s="55"/>
      <c r="C19608" s="75"/>
      <c r="D19608" s="57"/>
      <c r="E19608" s="86"/>
      <c r="F19608" s="77"/>
      <c r="G19608" s="100"/>
      <c r="H19608" s="64"/>
      <c r="I19608" s="70"/>
    </row>
    <row r="19609" spans="1:9" hidden="1" x14ac:dyDescent="0.25">
      <c r="A19609" s="224"/>
      <c r="B19609" s="55"/>
      <c r="C19609" s="75"/>
      <c r="D19609" s="83"/>
      <c r="E19609" s="72"/>
      <c r="F19609" s="77"/>
      <c r="G19609" s="100"/>
      <c r="H19609" s="64"/>
      <c r="I19609" s="70"/>
    </row>
    <row r="19610" spans="1:9" hidden="1" x14ac:dyDescent="0.25">
      <c r="A19610" s="224"/>
      <c r="B19610" s="55"/>
      <c r="C19610" s="75"/>
      <c r="D19610" s="57"/>
      <c r="E19610" s="86"/>
      <c r="F19610" s="77"/>
      <c r="G19610" s="63"/>
      <c r="H19610" s="64"/>
      <c r="I19610" s="70"/>
    </row>
    <row r="19611" spans="1:9" hidden="1" x14ac:dyDescent="0.25">
      <c r="A19611" s="224"/>
      <c r="B19611" s="55"/>
      <c r="C19611" s="75"/>
      <c r="D19611" s="83"/>
      <c r="E19611" s="72"/>
      <c r="F19611" s="77"/>
      <c r="G19611" s="100"/>
      <c r="H19611" s="64"/>
      <c r="I19611" s="70"/>
    </row>
    <row r="19612" spans="1:9" hidden="1" x14ac:dyDescent="0.25">
      <c r="A19612" s="224"/>
      <c r="B19612" s="55"/>
      <c r="C19612" s="75"/>
      <c r="D19612" s="57"/>
      <c r="E19612" s="66"/>
      <c r="F19612" s="77"/>
      <c r="G19612" s="63"/>
      <c r="H19612" s="64"/>
      <c r="I19612" s="70"/>
    </row>
    <row r="19613" spans="1:9" hidden="1" x14ac:dyDescent="0.25">
      <c r="A19613" s="224"/>
      <c r="B19613" s="95"/>
      <c r="C19613" s="71"/>
      <c r="D19613" s="57"/>
      <c r="E19613" s="66"/>
      <c r="F19613" s="76"/>
      <c r="G19613" s="63"/>
      <c r="H19613" s="64"/>
      <c r="I19613" s="70"/>
    </row>
    <row r="19614" spans="1:9" hidden="1" x14ac:dyDescent="0.25">
      <c r="A19614" s="224"/>
      <c r="B19614" s="95"/>
      <c r="C19614" s="56"/>
      <c r="D19614" s="57"/>
      <c r="E19614" s="66"/>
      <c r="F19614" s="76"/>
      <c r="G19614" s="63"/>
      <c r="H19614" s="64"/>
      <c r="I19614" s="70"/>
    </row>
    <row r="19615" spans="1:9" hidden="1" x14ac:dyDescent="0.25">
      <c r="A19615" s="224"/>
      <c r="B19615" s="56"/>
      <c r="C19615" s="56"/>
      <c r="D19615" s="83"/>
      <c r="E19615" s="72"/>
      <c r="F19615" s="76"/>
      <c r="G19615" s="63"/>
      <c r="H19615" s="64"/>
      <c r="I19615" s="70"/>
    </row>
    <row r="19616" spans="1:9" hidden="1" x14ac:dyDescent="0.25">
      <c r="A19616" s="224"/>
      <c r="B19616" s="55"/>
      <c r="C19616" s="56"/>
      <c r="D19616" s="105"/>
      <c r="E19616" s="66"/>
      <c r="F19616" s="62"/>
      <c r="G19616" s="63"/>
      <c r="H19616" s="64"/>
      <c r="I19616" s="70"/>
    </row>
    <row r="19617" spans="1:9" hidden="1" x14ac:dyDescent="0.25">
      <c r="A19617" s="224"/>
      <c r="B19617" s="56"/>
      <c r="C19617" s="56"/>
      <c r="D19617" s="57"/>
      <c r="E19617" s="72"/>
      <c r="F19617" s="76"/>
      <c r="G19617" s="63"/>
      <c r="H19617" s="64"/>
      <c r="I19617" s="70"/>
    </row>
    <row r="19618" spans="1:9" hidden="1" x14ac:dyDescent="0.25">
      <c r="A19618" s="224"/>
      <c r="B19618" s="95"/>
      <c r="C19618" s="75"/>
      <c r="D19618" s="57"/>
      <c r="E19618" s="66"/>
      <c r="F19618" s="62"/>
      <c r="G19618" s="63"/>
      <c r="H19618" s="64"/>
      <c r="I19618" s="70"/>
    </row>
    <row r="19619" spans="1:9" hidden="1" x14ac:dyDescent="0.25">
      <c r="A19619" s="224"/>
      <c r="B19619" s="55"/>
      <c r="C19619" s="75"/>
      <c r="D19619" s="57"/>
      <c r="E19619" s="66"/>
      <c r="F19619" s="62"/>
      <c r="G19619" s="63"/>
      <c r="H19619" s="64"/>
      <c r="I19619" s="56"/>
    </row>
    <row r="19620" spans="1:9" hidden="1" x14ac:dyDescent="0.25">
      <c r="A19620" s="224"/>
      <c r="B19620" s="56"/>
      <c r="C19620" s="55"/>
      <c r="D19620" s="83"/>
      <c r="E19620" s="145"/>
      <c r="F19620" s="63"/>
      <c r="G19620" s="63"/>
      <c r="H19620" s="64"/>
      <c r="I19620" s="56"/>
    </row>
    <row r="19621" spans="1:9" hidden="1" x14ac:dyDescent="0.25">
      <c r="A19621" s="224"/>
      <c r="B19621" s="68"/>
      <c r="C19621" s="56"/>
      <c r="D19621" s="57"/>
      <c r="E19621" s="66"/>
      <c r="F19621" s="63"/>
      <c r="G19621" s="63"/>
      <c r="H19621" s="64"/>
      <c r="I19621" s="56"/>
    </row>
    <row r="19622" spans="1:9" hidden="1" x14ac:dyDescent="0.25">
      <c r="A19622" s="224"/>
      <c r="B19622" s="74"/>
      <c r="C19622" s="56"/>
      <c r="D19622" s="57"/>
      <c r="E19622" s="86"/>
      <c r="F19622" s="62"/>
      <c r="G19622" s="63"/>
      <c r="H19622" s="64"/>
      <c r="I19622" s="70"/>
    </row>
    <row r="19623" spans="1:9" hidden="1" x14ac:dyDescent="0.25">
      <c r="A19623" s="224"/>
      <c r="B19623" s="95"/>
      <c r="C19623" s="281"/>
      <c r="D19623" s="57"/>
      <c r="E19623" s="66"/>
      <c r="F19623" s="76"/>
      <c r="G19623" s="63"/>
      <c r="H19623" s="64"/>
      <c r="I19623" s="56"/>
    </row>
    <row r="19624" spans="1:9" hidden="1" x14ac:dyDescent="0.25">
      <c r="A19624" s="224"/>
      <c r="B19624" s="56"/>
      <c r="C19624" s="56"/>
      <c r="D19624" s="57"/>
      <c r="E19624" s="66"/>
      <c r="F19624" s="58"/>
      <c r="G19624" s="63"/>
      <c r="H19624" s="64"/>
      <c r="I19624" s="56"/>
    </row>
    <row r="19625" spans="1:9" hidden="1" x14ac:dyDescent="0.25">
      <c r="A19625" s="224"/>
      <c r="B19625" s="56"/>
      <c r="C19625" s="56"/>
      <c r="D19625" s="57"/>
      <c r="E19625" s="66"/>
      <c r="F19625" s="58"/>
      <c r="G19625" s="63"/>
      <c r="H19625" s="106"/>
      <c r="I19625" s="56"/>
    </row>
    <row r="19626" spans="1:9" hidden="1" x14ac:dyDescent="0.25">
      <c r="A19626" s="224"/>
      <c r="B19626" s="56"/>
      <c r="C19626" s="56"/>
      <c r="D19626" s="57"/>
      <c r="E19626" s="66"/>
      <c r="F19626" s="58"/>
      <c r="G19626" s="63"/>
      <c r="H19626" s="106"/>
      <c r="I19626" s="56"/>
    </row>
    <row r="19627" spans="1:9" hidden="1" x14ac:dyDescent="0.25">
      <c r="A19627" s="224"/>
      <c r="B19627" s="56"/>
      <c r="C19627" s="56"/>
      <c r="D19627" s="57"/>
      <c r="E19627" s="66"/>
      <c r="F19627" s="58"/>
      <c r="G19627" s="63"/>
      <c r="H19627" s="106"/>
      <c r="I19627" s="56"/>
    </row>
    <row r="19628" spans="1:9" hidden="1" x14ac:dyDescent="0.25">
      <c r="A19628" s="224"/>
      <c r="B19628" s="95"/>
      <c r="C19628" s="65"/>
      <c r="D19628" s="57"/>
      <c r="E19628" s="66"/>
      <c r="F19628" s="58"/>
      <c r="G19628" s="63"/>
      <c r="H19628" s="106"/>
      <c r="I19628" s="56"/>
    </row>
    <row r="19629" spans="1:9" hidden="1" x14ac:dyDescent="0.25">
      <c r="A19629" s="224"/>
      <c r="B19629" s="95"/>
      <c r="C19629" s="65"/>
      <c r="D19629" s="57"/>
      <c r="E19629" s="66"/>
      <c r="F19629" s="58"/>
      <c r="G19629" s="63"/>
      <c r="H19629" s="106"/>
      <c r="I19629" s="56"/>
    </row>
    <row r="19630" spans="1:9" hidden="1" x14ac:dyDescent="0.25">
      <c r="A19630" s="224"/>
      <c r="B19630" s="95"/>
      <c r="C19630" s="65"/>
      <c r="D19630" s="57"/>
      <c r="E19630" s="66"/>
      <c r="F19630" s="58"/>
      <c r="G19630" s="63"/>
      <c r="H19630" s="106"/>
      <c r="I19630" s="56"/>
    </row>
    <row r="19631" spans="1:9" hidden="1" x14ac:dyDescent="0.25">
      <c r="A19631" s="224"/>
      <c r="B19631" s="95"/>
      <c r="C19631" s="65"/>
      <c r="D19631" s="57"/>
      <c r="E19631" s="66"/>
      <c r="F19631" s="58"/>
      <c r="G19631" s="63"/>
      <c r="H19631" s="106"/>
      <c r="I19631" s="56"/>
    </row>
    <row r="19632" spans="1:9" hidden="1" x14ac:dyDescent="0.25">
      <c r="A19632" s="224"/>
      <c r="B19632" s="95"/>
      <c r="C19632" s="65"/>
      <c r="D19632" s="57"/>
      <c r="E19632" s="66"/>
      <c r="F19632" s="58"/>
      <c r="G19632" s="63"/>
      <c r="H19632" s="106"/>
      <c r="I19632" s="56"/>
    </row>
    <row r="19633" spans="1:9" hidden="1" x14ac:dyDescent="0.25">
      <c r="A19633" s="224"/>
      <c r="B19633" s="95"/>
      <c r="C19633" s="65"/>
      <c r="D19633" s="57"/>
      <c r="E19633" s="66"/>
      <c r="F19633" s="58"/>
      <c r="G19633" s="63"/>
      <c r="H19633" s="106"/>
      <c r="I19633" s="56"/>
    </row>
    <row r="19634" spans="1:9" hidden="1" x14ac:dyDescent="0.25">
      <c r="A19634" s="224"/>
      <c r="B19634" s="95"/>
      <c r="C19634" s="65"/>
      <c r="D19634" s="57"/>
      <c r="E19634" s="66"/>
      <c r="F19634" s="58"/>
      <c r="G19634" s="63"/>
      <c r="H19634" s="106"/>
      <c r="I19634" s="56"/>
    </row>
    <row r="19635" spans="1:9" hidden="1" x14ac:dyDescent="0.25">
      <c r="A19635" s="224"/>
      <c r="B19635" s="95"/>
      <c r="C19635" s="65"/>
      <c r="D19635" s="57"/>
      <c r="E19635" s="66"/>
      <c r="F19635" s="58"/>
      <c r="G19635" s="63"/>
      <c r="H19635" s="106"/>
      <c r="I19635" s="56"/>
    </row>
    <row r="19636" spans="1:9" hidden="1" x14ac:dyDescent="0.25">
      <c r="A19636" s="224"/>
      <c r="B19636" s="95"/>
      <c r="C19636" s="65"/>
      <c r="D19636" s="57"/>
      <c r="E19636" s="66"/>
      <c r="F19636" s="58"/>
      <c r="G19636" s="63"/>
      <c r="H19636" s="106"/>
      <c r="I19636" s="56"/>
    </row>
    <row r="19637" spans="1:9" hidden="1" x14ac:dyDescent="0.25">
      <c r="A19637" s="224"/>
      <c r="B19637" s="95"/>
      <c r="C19637" s="65"/>
      <c r="D19637" s="57"/>
      <c r="E19637" s="66"/>
      <c r="F19637" s="58"/>
      <c r="G19637" s="63"/>
      <c r="H19637" s="106"/>
      <c r="I19637" s="56"/>
    </row>
    <row r="19638" spans="1:9" hidden="1" x14ac:dyDescent="0.25">
      <c r="A19638" s="224"/>
      <c r="B19638" s="55"/>
      <c r="C19638" s="71"/>
      <c r="D19638" s="83"/>
      <c r="E19638" s="86"/>
      <c r="F19638" s="76"/>
      <c r="G19638" s="63"/>
      <c r="H19638" s="106"/>
      <c r="I19638" s="56"/>
    </row>
    <row r="19639" spans="1:9" hidden="1" x14ac:dyDescent="0.25">
      <c r="A19639" s="224"/>
      <c r="B19639" s="95"/>
      <c r="C19639" s="71"/>
      <c r="D19639" s="83"/>
      <c r="E19639" s="72"/>
      <c r="F19639" s="77"/>
      <c r="G19639" s="63"/>
      <c r="H19639" s="106"/>
      <c r="I19639" s="70"/>
    </row>
    <row r="19640" spans="1:9" hidden="1" x14ac:dyDescent="0.25">
      <c r="A19640" s="224"/>
      <c r="B19640" s="95"/>
      <c r="C19640" s="56"/>
      <c r="D19640" s="57"/>
      <c r="E19640" s="66"/>
      <c r="F19640" s="76"/>
      <c r="G19640" s="63"/>
      <c r="H19640" s="106"/>
      <c r="I19640" s="70"/>
    </row>
    <row r="19641" spans="1:9" hidden="1" x14ac:dyDescent="0.25">
      <c r="A19641" s="224"/>
      <c r="B19641" s="55"/>
      <c r="C19641" s="75"/>
      <c r="D19641" s="57"/>
      <c r="E19641" s="72"/>
      <c r="F19641" s="76"/>
      <c r="G19641" s="63"/>
      <c r="H19641" s="64"/>
      <c r="I19641" s="70"/>
    </row>
    <row r="19642" spans="1:9" hidden="1" x14ac:dyDescent="0.25">
      <c r="A19642" s="224"/>
      <c r="B19642" s="74"/>
      <c r="C19642" s="75"/>
      <c r="D19642" s="57"/>
      <c r="E19642" s="86"/>
      <c r="F19642" s="62"/>
      <c r="G19642" s="63"/>
      <c r="H19642" s="64"/>
      <c r="I19642" s="70"/>
    </row>
    <row r="19643" spans="1:9" hidden="1" x14ac:dyDescent="0.25">
      <c r="A19643" s="224"/>
      <c r="B19643" s="74"/>
      <c r="C19643" s="56"/>
      <c r="D19643" s="57"/>
      <c r="E19643" s="86"/>
      <c r="F19643" s="62"/>
      <c r="G19643" s="100"/>
      <c r="H19643" s="64"/>
      <c r="I19643" s="70"/>
    </row>
    <row r="19644" spans="1:9" hidden="1" x14ac:dyDescent="0.25">
      <c r="A19644" s="224"/>
      <c r="B19644" s="56"/>
      <c r="C19644" s="75"/>
      <c r="D19644" s="57"/>
      <c r="E19644" s="86"/>
      <c r="F19644" s="62"/>
      <c r="G19644" s="63"/>
      <c r="H19644" s="64"/>
      <c r="I19644" s="70"/>
    </row>
    <row r="19645" spans="1:9" hidden="1" x14ac:dyDescent="0.25">
      <c r="A19645" s="224"/>
      <c r="B19645" s="95"/>
      <c r="C19645" s="75"/>
      <c r="D19645" s="57"/>
      <c r="E19645" s="66"/>
      <c r="F19645" s="76"/>
      <c r="G19645" s="62"/>
      <c r="H19645" s="64"/>
      <c r="I19645" s="70"/>
    </row>
    <row r="19646" spans="1:9" hidden="1" x14ac:dyDescent="0.25">
      <c r="A19646" s="224"/>
      <c r="B19646" s="60"/>
      <c r="C19646" s="123"/>
      <c r="D19646" s="57"/>
      <c r="E19646" s="72"/>
      <c r="F19646" s="76"/>
      <c r="G19646" s="63"/>
      <c r="H19646" s="64"/>
      <c r="I19646" s="70"/>
    </row>
    <row r="19647" spans="1:9" hidden="1" x14ac:dyDescent="0.25">
      <c r="A19647" s="224"/>
      <c r="B19647" s="56"/>
      <c r="C19647" s="71"/>
      <c r="D19647" s="83"/>
      <c r="E19647" s="86"/>
      <c r="F19647" s="67"/>
      <c r="G19647" s="63"/>
      <c r="H19647" s="106"/>
      <c r="I19647" s="70"/>
    </row>
    <row r="19648" spans="1:9" hidden="1" x14ac:dyDescent="0.25">
      <c r="A19648" s="224"/>
      <c r="B19648" s="56"/>
      <c r="C19648" s="56"/>
      <c r="D19648" s="83"/>
      <c r="E19648" s="72"/>
      <c r="F19648" s="62"/>
      <c r="G19648" s="63"/>
      <c r="H19648" s="106"/>
      <c r="I19648" s="70"/>
    </row>
    <row r="19649" spans="1:9" hidden="1" x14ac:dyDescent="0.25">
      <c r="A19649" s="224"/>
      <c r="B19649" s="81"/>
      <c r="C19649" s="75"/>
      <c r="D19649" s="57"/>
      <c r="E19649" s="86"/>
      <c r="F19649" s="62"/>
      <c r="G19649" s="100"/>
      <c r="H19649" s="106"/>
      <c r="I19649" s="70"/>
    </row>
    <row r="19650" spans="1:9" hidden="1" x14ac:dyDescent="0.25">
      <c r="A19650" s="224"/>
      <c r="B19650" s="56"/>
      <c r="C19650" s="75"/>
      <c r="D19650" s="57"/>
      <c r="E19650" s="86"/>
      <c r="F19650" s="63"/>
      <c r="G19650" s="100"/>
      <c r="H19650" s="64"/>
      <c r="I19650" s="70"/>
    </row>
    <row r="19651" spans="1:9" hidden="1" x14ac:dyDescent="0.25">
      <c r="A19651" s="224"/>
      <c r="B19651" s="56"/>
      <c r="C19651" s="56"/>
      <c r="D19651" s="57"/>
      <c r="E19651" s="66"/>
      <c r="F19651" s="76"/>
      <c r="G19651" s="100"/>
      <c r="H19651" s="64"/>
      <c r="I19651" s="70"/>
    </row>
    <row r="19652" spans="1:9" hidden="1" x14ac:dyDescent="0.25">
      <c r="A19652" s="224"/>
      <c r="B19652" s="56"/>
      <c r="C19652" s="56"/>
      <c r="D19652" s="57"/>
      <c r="E19652" s="100"/>
      <c r="F19652" s="96"/>
      <c r="G19652" s="100"/>
      <c r="H19652" s="64"/>
      <c r="I19652" s="70"/>
    </row>
    <row r="19653" spans="1:9" hidden="1" x14ac:dyDescent="0.25">
      <c r="A19653" s="224"/>
      <c r="B19653" s="55"/>
      <c r="C19653" s="71"/>
      <c r="D19653" s="57"/>
      <c r="E19653" s="145"/>
      <c r="F19653" s="63"/>
      <c r="G19653" s="100"/>
      <c r="H19653" s="64"/>
      <c r="I19653" s="70"/>
    </row>
    <row r="19654" spans="1:9" hidden="1" x14ac:dyDescent="0.25">
      <c r="A19654" s="224"/>
      <c r="B19654" s="56"/>
      <c r="C19654" s="71"/>
      <c r="D19654" s="57"/>
      <c r="E19654" s="86"/>
      <c r="F19654" s="62"/>
      <c r="G19654" s="100"/>
      <c r="H19654" s="64"/>
      <c r="I19654" s="70"/>
    </row>
    <row r="19655" spans="1:9" hidden="1" x14ac:dyDescent="0.25">
      <c r="A19655" s="224"/>
      <c r="B19655" s="55"/>
      <c r="C19655" s="71"/>
      <c r="D19655" s="57"/>
      <c r="E19655" s="145"/>
      <c r="F19655" s="63"/>
      <c r="G19655" s="63"/>
      <c r="H19655" s="64"/>
      <c r="I19655" s="70"/>
    </row>
    <row r="19656" spans="1:9" hidden="1" x14ac:dyDescent="0.25">
      <c r="A19656" s="224"/>
      <c r="B19656" s="68"/>
      <c r="C19656" s="56"/>
      <c r="D19656" s="57"/>
      <c r="E19656" s="66"/>
      <c r="F19656" s="76"/>
      <c r="G19656" s="63"/>
      <c r="H19656" s="64"/>
      <c r="I19656" s="70"/>
    </row>
    <row r="19657" spans="1:9" hidden="1" x14ac:dyDescent="0.25">
      <c r="A19657" s="224"/>
      <c r="B19657" s="56"/>
      <c r="C19657" s="56"/>
      <c r="D19657" s="83"/>
      <c r="E19657" s="72"/>
      <c r="F19657" s="62"/>
      <c r="G19657" s="100"/>
      <c r="H19657" s="64"/>
      <c r="I19657" s="70"/>
    </row>
    <row r="19658" spans="1:9" hidden="1" x14ac:dyDescent="0.25">
      <c r="A19658" s="224"/>
      <c r="B19658" s="56"/>
      <c r="C19658" s="56"/>
      <c r="D19658" s="57"/>
      <c r="E19658" s="145"/>
      <c r="F19658" s="63"/>
      <c r="G19658" s="62"/>
      <c r="H19658" s="64"/>
      <c r="I19658" s="70"/>
    </row>
    <row r="19659" spans="1:9" hidden="1" x14ac:dyDescent="0.25">
      <c r="A19659" s="224"/>
      <c r="B19659" s="56"/>
      <c r="C19659" s="75"/>
      <c r="D19659" s="83"/>
      <c r="E19659" s="72"/>
      <c r="F19659" s="62"/>
      <c r="G19659" s="63"/>
      <c r="H19659" s="64"/>
      <c r="I19659" s="70"/>
    </row>
    <row r="19660" spans="1:9" hidden="1" x14ac:dyDescent="0.25">
      <c r="A19660" s="224"/>
      <c r="B19660" s="56"/>
      <c r="C19660" s="56"/>
      <c r="D19660" s="57"/>
      <c r="E19660" s="66"/>
      <c r="F19660" s="59"/>
      <c r="G19660" s="63"/>
      <c r="H19660" s="64"/>
      <c r="I19660" s="70"/>
    </row>
    <row r="19661" spans="1:9" hidden="1" x14ac:dyDescent="0.25">
      <c r="A19661" s="224"/>
      <c r="B19661" s="56"/>
      <c r="C19661" s="56"/>
      <c r="D19661" s="83"/>
      <c r="E19661" s="86"/>
      <c r="F19661" s="76"/>
      <c r="G19661" s="100"/>
      <c r="H19661" s="64"/>
      <c r="I19661" s="70"/>
    </row>
    <row r="19662" spans="1:9" hidden="1" x14ac:dyDescent="0.25">
      <c r="A19662" s="224"/>
      <c r="B19662" s="56"/>
      <c r="C19662" s="81"/>
      <c r="D19662" s="83"/>
      <c r="E19662" s="72"/>
      <c r="F19662" s="77"/>
      <c r="G19662" s="63"/>
      <c r="H19662" s="64"/>
      <c r="I19662" s="70"/>
    </row>
    <row r="19663" spans="1:9" hidden="1" x14ac:dyDescent="0.25">
      <c r="A19663" s="224"/>
      <c r="B19663" s="55"/>
      <c r="C19663" s="56"/>
      <c r="D19663" s="83"/>
      <c r="E19663" s="72"/>
      <c r="F19663" s="59"/>
      <c r="G19663" s="100"/>
      <c r="H19663" s="64"/>
      <c r="I19663" s="70"/>
    </row>
    <row r="19664" spans="1:9" hidden="1" x14ac:dyDescent="0.25">
      <c r="A19664" s="224"/>
      <c r="B19664" s="56"/>
      <c r="C19664" s="56"/>
      <c r="D19664" s="57"/>
      <c r="E19664" s="86"/>
      <c r="F19664" s="76"/>
      <c r="G19664" s="100"/>
      <c r="H19664" s="64"/>
      <c r="I19664" s="70"/>
    </row>
    <row r="19665" spans="1:9" hidden="1" x14ac:dyDescent="0.25">
      <c r="A19665" s="224"/>
      <c r="B19665" s="56"/>
      <c r="C19665" s="81"/>
      <c r="D19665" s="83"/>
      <c r="E19665" s="72"/>
      <c r="F19665" s="77"/>
      <c r="G19665" s="100"/>
      <c r="H19665" s="64"/>
      <c r="I19665" s="70"/>
    </row>
    <row r="19666" spans="1:9" hidden="1" x14ac:dyDescent="0.25">
      <c r="A19666" s="224"/>
      <c r="B19666" s="74"/>
      <c r="C19666" s="71"/>
      <c r="D19666" s="57"/>
      <c r="E19666" s="86"/>
      <c r="F19666" s="62"/>
      <c r="G19666" s="63"/>
      <c r="H19666" s="64"/>
      <c r="I19666" s="70"/>
    </row>
    <row r="19667" spans="1:9" hidden="1" x14ac:dyDescent="0.25">
      <c r="A19667" s="224"/>
      <c r="B19667" s="56"/>
      <c r="C19667" s="56"/>
      <c r="D19667" s="558"/>
      <c r="E19667" s="559"/>
      <c r="F19667" s="560"/>
      <c r="G19667" s="63"/>
      <c r="H19667" s="64"/>
      <c r="I19667" s="70"/>
    </row>
    <row r="19668" spans="1:9" hidden="1" x14ac:dyDescent="0.25">
      <c r="A19668" s="224"/>
      <c r="B19668" s="74"/>
      <c r="C19668" s="71"/>
      <c r="D19668" s="57"/>
      <c r="E19668" s="86"/>
      <c r="F19668" s="62"/>
      <c r="G19668" s="100"/>
      <c r="H19668" s="64"/>
      <c r="I19668" s="70"/>
    </row>
    <row r="19669" spans="1:9" hidden="1" x14ac:dyDescent="0.25">
      <c r="A19669" s="224"/>
      <c r="B19669" s="56"/>
      <c r="C19669" s="56"/>
      <c r="D19669" s="57"/>
      <c r="E19669" s="66"/>
      <c r="F19669" s="76"/>
      <c r="G19669" s="63"/>
      <c r="H19669" s="64"/>
      <c r="I19669" s="56"/>
    </row>
    <row r="19670" spans="1:9" hidden="1" x14ac:dyDescent="0.25">
      <c r="A19670" s="224"/>
      <c r="B19670" s="56"/>
      <c r="C19670" s="56"/>
      <c r="D19670" s="57"/>
      <c r="E19670" s="56"/>
      <c r="F19670" s="58"/>
      <c r="G19670" s="63"/>
      <c r="H19670" s="64"/>
      <c r="I19670" s="56"/>
    </row>
    <row r="19671" spans="1:9" hidden="1" x14ac:dyDescent="0.25">
      <c r="A19671" s="224"/>
      <c r="B19671" s="71"/>
      <c r="C19671" s="56"/>
      <c r="D19671" s="57"/>
      <c r="E19671" s="86"/>
      <c r="F19671" s="62"/>
      <c r="G19671" s="63"/>
      <c r="H19671" s="64"/>
      <c r="I19671" s="56"/>
    </row>
    <row r="19672" spans="1:9" hidden="1" x14ac:dyDescent="0.25">
      <c r="A19672" s="224"/>
      <c r="B19672" s="55"/>
      <c r="C19672" s="56"/>
      <c r="D19672" s="83"/>
      <c r="E19672" s="72"/>
      <c r="F19672" s="76"/>
      <c r="G19672" s="63"/>
      <c r="H19672" s="64"/>
      <c r="I19672" s="56"/>
    </row>
    <row r="19673" spans="1:9" hidden="1" x14ac:dyDescent="0.25">
      <c r="A19673" s="224"/>
      <c r="B19673" s="65"/>
      <c r="C19673" s="56"/>
      <c r="D19673" s="105"/>
      <c r="E19673" s="66"/>
      <c r="F19673" s="62"/>
      <c r="G19673" s="63"/>
      <c r="H19673" s="64"/>
      <c r="I19673" s="56"/>
    </row>
    <row r="19674" spans="1:9" hidden="1" x14ac:dyDescent="0.25">
      <c r="A19674" s="224"/>
      <c r="B19674" s="249"/>
      <c r="C19674" s="71"/>
      <c r="D19674" s="57"/>
      <c r="E19674" s="72"/>
      <c r="F19674" s="76"/>
      <c r="G19674" s="63"/>
      <c r="H19674" s="64"/>
      <c r="I19674" s="56"/>
    </row>
    <row r="19675" spans="1:9" hidden="1" x14ac:dyDescent="0.25">
      <c r="A19675" s="224"/>
      <c r="B19675" s="55"/>
      <c r="C19675" s="56"/>
      <c r="D19675" s="57"/>
      <c r="E19675" s="66"/>
      <c r="F19675" s="62"/>
      <c r="G19675" s="63"/>
      <c r="H19675" s="64"/>
      <c r="I19675" s="56"/>
    </row>
    <row r="19676" spans="1:9" hidden="1" x14ac:dyDescent="0.25">
      <c r="A19676" s="224"/>
      <c r="B19676" s="56"/>
      <c r="C19676" s="56"/>
      <c r="D19676" s="57"/>
      <c r="E19676" s="66"/>
      <c r="F19676" s="62"/>
      <c r="G19676" s="63"/>
      <c r="H19676" s="64"/>
      <c r="I19676" s="56"/>
    </row>
    <row r="19677" spans="1:9" hidden="1" x14ac:dyDescent="0.25">
      <c r="A19677" s="224"/>
      <c r="B19677" s="55"/>
      <c r="C19677" s="56"/>
      <c r="D19677" s="56"/>
      <c r="E19677" s="66"/>
      <c r="F19677" s="58"/>
      <c r="G19677" s="63"/>
      <c r="H19677" s="64"/>
      <c r="I19677" s="56"/>
    </row>
    <row r="19678" spans="1:9" hidden="1" x14ac:dyDescent="0.25">
      <c r="A19678" s="224"/>
      <c r="B19678" s="249"/>
      <c r="C19678" s="56"/>
      <c r="D19678" s="56"/>
      <c r="E19678" s="66"/>
      <c r="F19678" s="58"/>
      <c r="G19678" s="63"/>
      <c r="H19678" s="64"/>
      <c r="I19678" s="56"/>
    </row>
    <row r="19679" spans="1:9" hidden="1" x14ac:dyDescent="0.25">
      <c r="A19679" s="224"/>
      <c r="B19679" s="56"/>
      <c r="C19679" s="56"/>
      <c r="D19679" s="56"/>
      <c r="E19679" s="66"/>
      <c r="F19679" s="58"/>
      <c r="G19679" s="63"/>
      <c r="H19679" s="64"/>
      <c r="I19679" s="56"/>
    </row>
    <row r="19680" spans="1:9" hidden="1" x14ac:dyDescent="0.25">
      <c r="A19680" s="224"/>
      <c r="B19680" s="56"/>
      <c r="C19680" s="56"/>
      <c r="D19680" s="56"/>
      <c r="E19680" s="66"/>
      <c r="F19680" s="58"/>
      <c r="G19680" s="63"/>
      <c r="H19680" s="64"/>
      <c r="I19680" s="56"/>
    </row>
    <row r="19681" spans="1:9" hidden="1" x14ac:dyDescent="0.25">
      <c r="A19681" s="224"/>
      <c r="B19681" s="74"/>
      <c r="C19681" s="75"/>
      <c r="D19681" s="57"/>
      <c r="E19681" s="86"/>
      <c r="F19681" s="62"/>
      <c r="G19681" s="63"/>
      <c r="H19681" s="64"/>
      <c r="I19681" s="56"/>
    </row>
    <row r="19682" spans="1:9" hidden="1" x14ac:dyDescent="0.25">
      <c r="A19682" s="224"/>
      <c r="B19682" s="56"/>
      <c r="C19682" s="75"/>
      <c r="D19682" s="57"/>
      <c r="E19682" s="86"/>
      <c r="F19682" s="62"/>
      <c r="G19682" s="63"/>
      <c r="H19682" s="64"/>
      <c r="I19682" s="56"/>
    </row>
    <row r="19683" spans="1:9" hidden="1" x14ac:dyDescent="0.25">
      <c r="A19683" s="224"/>
      <c r="B19683" s="95"/>
      <c r="C19683" s="75"/>
      <c r="D19683" s="57"/>
      <c r="E19683" s="66"/>
      <c r="F19683" s="76"/>
      <c r="G19683" s="62"/>
      <c r="H19683" s="64"/>
      <c r="I19683" s="56"/>
    </row>
    <row r="19684" spans="1:9" hidden="1" x14ac:dyDescent="0.25">
      <c r="A19684" s="224"/>
      <c r="B19684" s="81"/>
      <c r="C19684" s="75"/>
      <c r="D19684" s="57"/>
      <c r="E19684" s="86"/>
      <c r="F19684" s="62"/>
      <c r="G19684" s="100"/>
      <c r="H19684" s="64"/>
      <c r="I19684" s="56"/>
    </row>
    <row r="19685" spans="1:9" hidden="1" x14ac:dyDescent="0.25">
      <c r="A19685" s="224"/>
      <c r="B19685" s="56"/>
      <c r="C19685" s="75"/>
      <c r="D19685" s="57"/>
      <c r="E19685" s="86"/>
      <c r="F19685" s="63"/>
      <c r="G19685" s="100"/>
      <c r="H19685" s="64"/>
      <c r="I19685" s="56"/>
    </row>
    <row r="19686" spans="1:9" hidden="1" x14ac:dyDescent="0.25">
      <c r="A19686" s="224"/>
      <c r="B19686" s="95"/>
      <c r="C19686" s="56"/>
      <c r="D19686" s="56"/>
      <c r="E19686" s="56"/>
      <c r="F19686" s="58"/>
      <c r="G19686" s="63"/>
      <c r="H19686" s="64"/>
      <c r="I19686" s="56"/>
    </row>
    <row r="19687" spans="1:9" hidden="1" x14ac:dyDescent="0.25">
      <c r="A19687" s="224"/>
      <c r="B19687" s="95"/>
      <c r="C19687" s="56"/>
      <c r="D19687" s="56"/>
      <c r="E19687" s="56"/>
      <c r="F19687" s="58"/>
      <c r="G19687" s="63"/>
      <c r="H19687" s="106"/>
      <c r="I19687" s="56"/>
    </row>
    <row r="19688" spans="1:9" hidden="1" x14ac:dyDescent="0.25">
      <c r="A19688" s="224"/>
      <c r="B19688" s="95"/>
      <c r="C19688" s="56"/>
      <c r="D19688" s="56"/>
      <c r="E19688" s="56"/>
      <c r="F19688" s="58"/>
      <c r="G19688" s="63"/>
      <c r="H19688" s="106"/>
      <c r="I19688" s="56"/>
    </row>
    <row r="19689" spans="1:9" hidden="1" x14ac:dyDescent="0.25">
      <c r="A19689" s="224"/>
      <c r="B19689" s="95"/>
      <c r="C19689" s="56"/>
      <c r="D19689" s="56"/>
      <c r="E19689" s="56"/>
      <c r="F19689" s="58"/>
      <c r="G19689" s="63"/>
      <c r="H19689" s="106"/>
      <c r="I19689" s="56"/>
    </row>
    <row r="19690" spans="1:9" hidden="1" x14ac:dyDescent="0.25">
      <c r="A19690" s="224"/>
      <c r="B19690" s="56"/>
      <c r="C19690" s="56"/>
      <c r="D19690" s="56"/>
      <c r="E19690" s="56"/>
      <c r="F19690" s="58"/>
      <c r="G19690" s="63"/>
      <c r="H19690" s="106"/>
      <c r="I19690" s="56"/>
    </row>
    <row r="19691" spans="1:9" hidden="1" x14ac:dyDescent="0.25">
      <c r="A19691" s="224"/>
      <c r="B19691" s="56"/>
      <c r="C19691" s="56"/>
      <c r="D19691" s="56"/>
      <c r="E19691" s="56"/>
      <c r="F19691" s="58"/>
      <c r="G19691" s="63"/>
      <c r="H19691" s="106"/>
      <c r="I19691" s="56"/>
    </row>
    <row r="19692" spans="1:9" hidden="1" x14ac:dyDescent="0.25">
      <c r="A19692" s="224"/>
      <c r="B19692" s="56"/>
      <c r="C19692" s="56"/>
      <c r="D19692" s="56"/>
      <c r="E19692" s="56"/>
      <c r="F19692" s="58"/>
      <c r="G19692" s="63"/>
      <c r="H19692" s="106"/>
      <c r="I19692" s="56"/>
    </row>
    <row r="19693" spans="1:9" hidden="1" x14ac:dyDescent="0.25">
      <c r="A19693" s="224"/>
      <c r="B19693" s="56"/>
      <c r="C19693" s="56"/>
      <c r="D19693" s="56"/>
      <c r="E19693" s="56"/>
      <c r="F19693" s="58"/>
      <c r="G19693" s="63"/>
      <c r="H19693" s="106"/>
      <c r="I19693" s="56"/>
    </row>
    <row r="19694" spans="1:9" hidden="1" x14ac:dyDescent="0.25">
      <c r="A19694" s="224"/>
      <c r="B19694" s="56"/>
      <c r="C19694" s="56"/>
      <c r="D19694" s="56"/>
      <c r="E19694" s="56"/>
      <c r="F19694" s="58"/>
      <c r="G19694" s="63"/>
      <c r="H19694" s="106"/>
      <c r="I19694" s="56"/>
    </row>
    <row r="19695" spans="1:9" hidden="1" x14ac:dyDescent="0.25">
      <c r="A19695" s="224"/>
      <c r="B19695" s="56"/>
      <c r="C19695" s="56"/>
      <c r="D19695" s="56"/>
      <c r="E19695" s="56"/>
      <c r="F19695" s="58"/>
      <c r="G19695" s="63"/>
      <c r="H19695" s="106"/>
      <c r="I19695" s="56"/>
    </row>
    <row r="19696" spans="1:9" hidden="1" x14ac:dyDescent="0.25">
      <c r="A19696" s="224"/>
      <c r="B19696" s="68"/>
      <c r="C19696" s="56"/>
      <c r="D19696" s="105"/>
      <c r="E19696" s="66"/>
      <c r="F19696" s="203"/>
      <c r="G19696" s="63"/>
      <c r="H19696" s="106"/>
      <c r="I19696" s="56"/>
    </row>
    <row r="19697" spans="1:9" hidden="1" x14ac:dyDescent="0.25">
      <c r="A19697" s="224"/>
      <c r="B19697" s="56"/>
      <c r="C19697" s="56"/>
      <c r="D19697" s="56"/>
      <c r="E19697" s="56"/>
      <c r="F19697" s="56"/>
      <c r="G19697" s="63"/>
      <c r="H19697" s="106"/>
      <c r="I19697" s="56"/>
    </row>
    <row r="19698" spans="1:9" hidden="1" x14ac:dyDescent="0.25">
      <c r="A19698" s="224"/>
      <c r="B19698" s="56"/>
      <c r="C19698" s="56"/>
      <c r="D19698" s="57"/>
      <c r="E19698" s="72"/>
      <c r="F19698" s="76"/>
      <c r="G19698" s="63"/>
      <c r="H19698" s="106"/>
      <c r="I19698" s="56"/>
    </row>
    <row r="19699" spans="1:9" hidden="1" x14ac:dyDescent="0.25">
      <c r="A19699" s="224"/>
      <c r="B19699" s="56"/>
      <c r="C19699" s="56"/>
      <c r="D19699" s="83"/>
      <c r="E19699" s="72"/>
      <c r="F19699" s="77"/>
      <c r="G19699" s="100"/>
      <c r="H19699" s="64"/>
      <c r="I19699" s="56"/>
    </row>
    <row r="19700" spans="1:9" hidden="1" x14ac:dyDescent="0.25">
      <c r="A19700" s="224"/>
      <c r="B19700" s="56"/>
      <c r="C19700" s="75"/>
      <c r="D19700" s="57"/>
      <c r="E19700" s="86"/>
      <c r="F19700" s="62"/>
      <c r="G19700" s="100"/>
      <c r="H19700" s="64"/>
      <c r="I19700" s="70"/>
    </row>
    <row r="19701" spans="1:9" hidden="1" x14ac:dyDescent="0.25">
      <c r="A19701" s="224"/>
      <c r="B19701" s="95"/>
      <c r="C19701" s="56"/>
      <c r="D19701" s="57"/>
      <c r="E19701" s="66"/>
      <c r="F19701" s="76"/>
      <c r="G19701" s="63"/>
      <c r="H19701" s="64"/>
      <c r="I19701" s="70"/>
    </row>
    <row r="19702" spans="1:9" hidden="1" x14ac:dyDescent="0.25">
      <c r="A19702" s="224"/>
      <c r="B19702" s="56"/>
      <c r="C19702" s="71"/>
      <c r="D19702" s="83"/>
      <c r="E19702" s="86"/>
      <c r="F19702" s="67"/>
      <c r="G19702" s="63"/>
      <c r="H19702" s="64"/>
      <c r="I19702" s="70"/>
    </row>
    <row r="19703" spans="1:9" hidden="1" x14ac:dyDescent="0.25">
      <c r="A19703" s="224"/>
      <c r="B19703" s="56"/>
      <c r="C19703" s="56"/>
      <c r="D19703" s="57"/>
      <c r="E19703" s="66"/>
      <c r="F19703" s="76"/>
      <c r="G19703" s="100"/>
      <c r="H19703" s="64"/>
      <c r="I19703" s="70"/>
    </row>
    <row r="19704" spans="1:9" hidden="1" x14ac:dyDescent="0.25">
      <c r="A19704" s="224"/>
      <c r="B19704" s="60"/>
      <c r="C19704" s="123"/>
      <c r="D19704" s="57"/>
      <c r="E19704" s="72"/>
      <c r="F19704" s="76"/>
      <c r="G19704" s="100"/>
      <c r="H19704" s="64"/>
      <c r="I19704" s="125"/>
    </row>
    <row r="19705" spans="1:9" hidden="1" x14ac:dyDescent="0.25">
      <c r="A19705" s="224"/>
      <c r="B19705" s="95"/>
      <c r="C19705" s="56"/>
      <c r="D19705" s="57"/>
      <c r="E19705" s="66"/>
      <c r="F19705" s="76"/>
      <c r="G19705" s="63"/>
      <c r="H19705" s="64"/>
      <c r="I19705" s="70"/>
    </row>
    <row r="19706" spans="1:9" hidden="1" x14ac:dyDescent="0.25">
      <c r="A19706" s="224"/>
      <c r="B19706" s="74"/>
      <c r="C19706" s="75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4"/>
      <c r="B19707" s="81"/>
      <c r="C19707" s="75"/>
      <c r="D19707" s="57"/>
      <c r="E19707" s="86"/>
      <c r="F19707" s="62"/>
      <c r="G19707" s="100"/>
      <c r="H19707" s="64"/>
      <c r="I19707" s="70"/>
    </row>
    <row r="19708" spans="1:9" hidden="1" x14ac:dyDescent="0.25">
      <c r="A19708" s="224"/>
      <c r="B19708" s="55"/>
      <c r="C19708" s="75"/>
      <c r="D19708" s="57"/>
      <c r="E19708" s="72"/>
      <c r="F19708" s="76"/>
      <c r="G19708" s="63"/>
      <c r="H19708" s="64"/>
      <c r="I19708" s="70"/>
    </row>
    <row r="19709" spans="1:9" hidden="1" x14ac:dyDescent="0.25">
      <c r="A19709" s="224"/>
      <c r="B19709" s="56"/>
      <c r="C19709" s="56"/>
      <c r="D19709" s="57"/>
      <c r="E19709" s="66"/>
      <c r="F19709" s="58"/>
      <c r="G19709" s="63"/>
      <c r="H19709" s="64"/>
      <c r="I19709" s="70"/>
    </row>
    <row r="19710" spans="1:9" hidden="1" x14ac:dyDescent="0.25">
      <c r="A19710" s="224"/>
      <c r="B19710" s="55"/>
      <c r="C19710" s="75"/>
      <c r="D19710" s="83"/>
      <c r="E19710" s="72"/>
      <c r="F19710" s="77"/>
      <c r="G19710" s="63"/>
      <c r="H19710" s="106"/>
      <c r="I19710" s="70"/>
    </row>
    <row r="19711" spans="1:9" hidden="1" x14ac:dyDescent="0.25">
      <c r="A19711" s="224"/>
      <c r="B19711" s="56"/>
      <c r="C19711" s="56"/>
      <c r="D19711" s="57"/>
      <c r="E19711" s="72"/>
      <c r="F19711" s="76"/>
      <c r="G19711" s="63"/>
      <c r="H19711" s="64"/>
      <c r="I19711" s="70"/>
    </row>
    <row r="19712" spans="1:9" hidden="1" x14ac:dyDescent="0.25">
      <c r="A19712" s="224"/>
      <c r="B19712" s="56"/>
      <c r="C19712" s="75"/>
      <c r="D19712" s="57"/>
      <c r="E19712" s="86"/>
      <c r="F19712" s="63"/>
      <c r="G19712" s="100"/>
      <c r="H19712" s="64"/>
      <c r="I19712" s="70"/>
    </row>
    <row r="19713" spans="1:9" hidden="1" x14ac:dyDescent="0.25">
      <c r="A19713" s="224"/>
      <c r="B19713" s="56"/>
      <c r="C19713" s="56"/>
      <c r="D19713" s="57"/>
      <c r="E19713" s="72"/>
      <c r="F19713" s="76"/>
      <c r="G19713" s="63"/>
      <c r="H19713" s="64"/>
      <c r="I19713" s="70"/>
    </row>
    <row r="19714" spans="1:9" hidden="1" x14ac:dyDescent="0.25">
      <c r="A19714" s="224"/>
      <c r="B19714" s="56"/>
      <c r="C19714" s="56"/>
      <c r="D19714" s="558"/>
      <c r="E19714" s="559"/>
      <c r="F19714" s="560"/>
      <c r="G19714" s="100"/>
      <c r="H19714" s="64"/>
      <c r="I19714" s="70"/>
    </row>
    <row r="19715" spans="1:9" hidden="1" x14ac:dyDescent="0.25">
      <c r="A19715" s="224"/>
      <c r="B19715" s="56"/>
      <c r="C19715" s="75"/>
      <c r="D19715" s="57"/>
      <c r="E19715" s="86"/>
      <c r="F19715" s="63"/>
      <c r="G19715" s="100"/>
      <c r="H19715" s="64"/>
      <c r="I19715" s="70"/>
    </row>
    <row r="19716" spans="1:9" hidden="1" x14ac:dyDescent="0.25">
      <c r="A19716" s="224"/>
      <c r="B19716" s="95"/>
      <c r="C19716" s="75"/>
      <c r="D19716" s="57"/>
      <c r="E19716" s="66"/>
      <c r="F19716" s="76"/>
      <c r="G19716" s="62"/>
      <c r="H19716" s="64"/>
      <c r="I19716" s="70"/>
    </row>
    <row r="19717" spans="1:9" hidden="1" x14ac:dyDescent="0.25">
      <c r="A19717" s="224"/>
      <c r="B19717" s="55"/>
      <c r="C19717" s="75"/>
      <c r="D19717" s="83"/>
      <c r="E19717" s="72"/>
      <c r="F19717" s="77"/>
      <c r="G19717" s="63"/>
      <c r="H19717" s="64"/>
      <c r="I19717" s="70"/>
    </row>
    <row r="19718" spans="1:9" hidden="1" x14ac:dyDescent="0.25">
      <c r="A19718" s="224"/>
      <c r="B19718" s="56"/>
      <c r="C19718" s="56"/>
      <c r="D19718" s="558"/>
      <c r="E19718" s="559"/>
      <c r="F19718" s="560"/>
      <c r="G19718" s="100"/>
      <c r="H19718" s="64"/>
      <c r="I19718" s="70"/>
    </row>
    <row r="19719" spans="1:9" hidden="1" x14ac:dyDescent="0.25">
      <c r="A19719" s="224"/>
      <c r="B19719" s="56"/>
      <c r="C19719" s="56"/>
      <c r="D19719" s="83"/>
      <c r="E19719" s="72"/>
      <c r="F19719" s="62"/>
      <c r="G19719" s="63"/>
      <c r="H19719" s="64"/>
      <c r="I19719" s="70"/>
    </row>
    <row r="19720" spans="1:9" hidden="1" x14ac:dyDescent="0.25">
      <c r="A19720" s="224"/>
      <c r="B19720" s="56"/>
      <c r="C19720" s="56"/>
      <c r="D19720" s="57"/>
      <c r="E19720" s="66"/>
      <c r="F19720" s="58"/>
      <c r="G19720" s="100"/>
      <c r="H19720" s="64"/>
      <c r="I19720" s="70"/>
    </row>
    <row r="19721" spans="1:9" hidden="1" x14ac:dyDescent="0.25">
      <c r="A19721" s="224"/>
      <c r="B19721" s="56"/>
      <c r="C19721" s="56"/>
      <c r="D19721" s="83"/>
      <c r="E19721" s="72"/>
      <c r="F19721" s="77"/>
      <c r="G19721" s="63"/>
      <c r="H19721" s="64"/>
      <c r="I19721" s="70"/>
    </row>
    <row r="19722" spans="1:9" hidden="1" x14ac:dyDescent="0.25">
      <c r="A19722" s="224"/>
      <c r="B19722" s="56"/>
      <c r="C19722" s="81"/>
      <c r="D19722" s="57"/>
      <c r="E19722" s="86"/>
      <c r="F19722" s="62"/>
      <c r="G19722" s="63"/>
      <c r="H19722" s="64"/>
      <c r="I19722" s="70"/>
    </row>
    <row r="19723" spans="1:9" hidden="1" x14ac:dyDescent="0.25">
      <c r="A19723" s="224"/>
      <c r="B19723" s="56"/>
      <c r="C19723" s="56"/>
      <c r="D19723" s="57"/>
      <c r="E19723" s="86"/>
      <c r="F19723" s="62"/>
      <c r="G19723" s="63"/>
      <c r="H19723" s="64"/>
      <c r="I19723" s="70"/>
    </row>
    <row r="19724" spans="1:9" hidden="1" x14ac:dyDescent="0.25">
      <c r="A19724" s="224"/>
      <c r="B19724" s="74"/>
      <c r="C19724" s="56"/>
      <c r="D19724" s="57"/>
      <c r="E19724" s="86"/>
      <c r="F19724" s="62"/>
      <c r="G19724" s="100"/>
      <c r="H19724" s="64"/>
      <c r="I19724" s="70"/>
    </row>
    <row r="19725" spans="1:9" hidden="1" x14ac:dyDescent="0.25">
      <c r="A19725" s="224"/>
      <c r="B19725" s="56"/>
      <c r="C19725" s="56"/>
      <c r="D19725" s="105"/>
      <c r="E19725" s="66"/>
      <c r="F19725" s="203"/>
      <c r="G19725" s="100"/>
      <c r="H19725" s="64"/>
      <c r="I19725" s="70"/>
    </row>
    <row r="19726" spans="1:9" hidden="1" x14ac:dyDescent="0.25">
      <c r="A19726" s="224"/>
      <c r="B19726" s="55"/>
      <c r="C19726" s="72"/>
      <c r="D19726" s="57"/>
      <c r="E19726" s="86"/>
      <c r="F19726" s="62"/>
      <c r="G19726" s="63"/>
      <c r="H19726" s="64"/>
      <c r="I19726" s="70"/>
    </row>
    <row r="19727" spans="1:9" hidden="1" x14ac:dyDescent="0.25">
      <c r="A19727" s="224"/>
      <c r="B19727" s="56"/>
      <c r="C19727" s="56"/>
      <c r="D19727" s="57"/>
      <c r="E19727" s="66"/>
      <c r="F19727" s="58"/>
      <c r="G19727" s="63"/>
      <c r="H19727" s="64"/>
      <c r="I19727" s="70"/>
    </row>
    <row r="19728" spans="1:9" hidden="1" x14ac:dyDescent="0.25">
      <c r="A19728" s="224"/>
      <c r="B19728" s="56"/>
      <c r="C19728" s="56"/>
      <c r="D19728" s="83"/>
      <c r="E19728" s="72"/>
      <c r="F19728" s="77"/>
      <c r="G19728" s="63"/>
      <c r="H19728" s="64"/>
      <c r="I19728" s="70"/>
    </row>
    <row r="19729" spans="1:9" hidden="1" x14ac:dyDescent="0.25">
      <c r="A19729" s="224"/>
      <c r="B19729" s="60"/>
      <c r="C19729" s="107"/>
      <c r="D19729" s="83"/>
      <c r="E19729" s="72"/>
      <c r="F19729" s="77"/>
      <c r="G19729" s="100"/>
      <c r="H19729" s="64"/>
      <c r="I19729" s="70"/>
    </row>
    <row r="19730" spans="1:9" hidden="1" x14ac:dyDescent="0.25">
      <c r="A19730" s="224"/>
      <c r="B19730" s="56"/>
      <c r="C19730" s="71"/>
      <c r="D19730" s="57"/>
      <c r="E19730" s="66"/>
      <c r="F19730" s="62"/>
      <c r="G19730" s="63"/>
      <c r="H19730" s="64"/>
      <c r="I19730" s="70"/>
    </row>
    <row r="19731" spans="1:9" hidden="1" x14ac:dyDescent="0.25">
      <c r="A19731" s="224"/>
      <c r="B19731" s="56"/>
      <c r="C19731" s="56"/>
      <c r="D19731" s="105"/>
      <c r="E19731" s="66"/>
      <c r="F19731" s="203"/>
      <c r="G19731" s="63"/>
      <c r="H19731" s="64"/>
      <c r="I19731" s="56"/>
    </row>
    <row r="19732" spans="1:9" hidden="1" x14ac:dyDescent="0.25">
      <c r="A19732" s="224"/>
      <c r="B19732" s="56"/>
      <c r="C19732" s="75"/>
      <c r="D19732" s="57"/>
      <c r="E19732" s="86"/>
      <c r="F19732" s="62"/>
      <c r="G19732" s="100"/>
      <c r="H19732" s="64"/>
      <c r="I19732" s="56"/>
    </row>
    <row r="19733" spans="1:9" hidden="1" x14ac:dyDescent="0.25">
      <c r="A19733" s="224"/>
      <c r="B19733" s="74"/>
      <c r="C19733" s="75"/>
      <c r="D19733" s="57"/>
      <c r="E19733" s="86"/>
      <c r="F19733" s="62"/>
      <c r="G19733" s="63"/>
      <c r="H19733" s="64"/>
      <c r="I19733" s="56"/>
    </row>
    <row r="19734" spans="1:9" hidden="1" x14ac:dyDescent="0.25">
      <c r="A19734" s="224"/>
      <c r="B19734" s="74"/>
      <c r="C19734" s="56"/>
      <c r="D19734" s="57"/>
      <c r="E19734" s="86"/>
      <c r="F19734" s="62"/>
      <c r="G19734" s="100"/>
      <c r="H19734" s="64"/>
      <c r="I19734" s="56"/>
    </row>
    <row r="19735" spans="1:9" hidden="1" x14ac:dyDescent="0.25">
      <c r="A19735" s="224"/>
      <c r="B19735" s="56"/>
      <c r="C19735" s="199"/>
      <c r="D19735" s="57"/>
      <c r="E19735" s="86"/>
      <c r="F19735" s="62"/>
      <c r="G19735" s="63"/>
      <c r="H19735" s="64"/>
      <c r="I19735" s="56"/>
    </row>
    <row r="19736" spans="1:9" hidden="1" x14ac:dyDescent="0.25">
      <c r="A19736" s="224"/>
      <c r="B19736" s="74"/>
      <c r="C19736" s="75"/>
      <c r="D19736" s="57"/>
      <c r="E19736" s="86"/>
      <c r="F19736" s="62"/>
      <c r="G19736" s="63"/>
      <c r="H19736" s="64"/>
      <c r="I19736" s="70"/>
    </row>
    <row r="19737" spans="1:9" hidden="1" x14ac:dyDescent="0.25">
      <c r="A19737" s="224"/>
      <c r="B19737" s="56"/>
      <c r="C19737" s="56"/>
      <c r="D19737" s="57"/>
      <c r="E19737" s="66"/>
      <c r="F19737" s="58"/>
      <c r="G19737" s="63"/>
      <c r="H19737" s="64"/>
      <c r="I19737" s="70"/>
    </row>
    <row r="19738" spans="1:9" hidden="1" x14ac:dyDescent="0.25">
      <c r="A19738" s="224"/>
      <c r="B19738" s="192"/>
      <c r="C19738" s="75"/>
      <c r="D19738" s="170"/>
      <c r="E19738" s="153"/>
      <c r="F19738" s="97"/>
      <c r="G19738" s="743"/>
      <c r="H19738" s="64"/>
      <c r="I19738" s="70"/>
    </row>
    <row r="19739" spans="1:9" hidden="1" x14ac:dyDescent="0.25">
      <c r="A19739" s="224"/>
      <c r="B19739" s="56"/>
      <c r="C19739" s="65"/>
      <c r="D19739" s="57"/>
      <c r="E19739" s="86"/>
      <c r="F19739" s="62"/>
      <c r="G19739" s="100"/>
      <c r="H19739" s="746"/>
      <c r="I19739" s="70"/>
    </row>
    <row r="19740" spans="1:9" hidden="1" x14ac:dyDescent="0.25">
      <c r="A19740" s="224"/>
      <c r="B19740" s="55"/>
      <c r="C19740" s="71"/>
      <c r="D19740" s="57"/>
      <c r="E19740" s="66"/>
      <c r="F19740" s="246"/>
      <c r="G19740" s="100"/>
      <c r="H19740" s="64"/>
      <c r="I19740" s="70"/>
    </row>
    <row r="19741" spans="1:9" hidden="1" x14ac:dyDescent="0.25">
      <c r="A19741" s="224"/>
      <c r="B19741" s="95"/>
      <c r="C19741" s="71"/>
      <c r="D19741" s="57"/>
      <c r="E19741" s="66"/>
      <c r="F19741" s="76"/>
      <c r="G19741" s="63"/>
      <c r="H19741" s="64"/>
      <c r="I19741" s="70"/>
    </row>
    <row r="19742" spans="1:9" hidden="1" x14ac:dyDescent="0.25">
      <c r="A19742" s="224"/>
      <c r="B19742" s="71"/>
      <c r="C19742" s="71"/>
      <c r="D19742" s="57"/>
      <c r="E19742" s="66"/>
      <c r="F19742" s="76"/>
      <c r="G19742" s="63"/>
      <c r="H19742" s="64"/>
      <c r="I19742" s="70"/>
    </row>
    <row r="19743" spans="1:9" hidden="1" x14ac:dyDescent="0.25">
      <c r="A19743" s="224"/>
      <c r="B19743" s="55"/>
      <c r="C19743" s="71"/>
      <c r="D19743" s="57"/>
      <c r="E19743" s="86"/>
      <c r="F19743" s="62"/>
      <c r="G19743" s="63"/>
      <c r="H19743" s="64"/>
      <c r="I19743" s="70"/>
    </row>
    <row r="19744" spans="1:9" hidden="1" x14ac:dyDescent="0.25">
      <c r="A19744" s="224"/>
      <c r="B19744" s="68"/>
      <c r="C19744" s="71"/>
      <c r="D19744" s="57"/>
      <c r="E19744" s="86"/>
      <c r="F19744" s="62"/>
      <c r="G19744" s="63"/>
      <c r="H19744" s="64"/>
      <c r="I19744" s="125"/>
    </row>
    <row r="19745" spans="1:9" hidden="1" x14ac:dyDescent="0.25">
      <c r="A19745" s="224"/>
      <c r="B19745" s="81"/>
      <c r="C19745" s="75"/>
      <c r="D19745" s="57"/>
      <c r="E19745" s="86"/>
      <c r="F19745" s="62"/>
      <c r="G19745" s="63"/>
      <c r="H19745" s="64"/>
      <c r="I19745" s="70"/>
    </row>
    <row r="19746" spans="1:9" hidden="1" x14ac:dyDescent="0.25">
      <c r="A19746" s="224"/>
      <c r="B19746" s="95"/>
      <c r="C19746" s="56"/>
      <c r="D19746" s="57"/>
      <c r="E19746" s="66"/>
      <c r="F19746" s="76"/>
      <c r="G19746" s="63"/>
      <c r="H19746" s="106"/>
      <c r="I19746" s="70"/>
    </row>
    <row r="19747" spans="1:9" hidden="1" x14ac:dyDescent="0.25">
      <c r="A19747" s="224"/>
      <c r="B19747" s="95"/>
      <c r="C19747" s="281"/>
      <c r="D19747" s="57"/>
      <c r="E19747" s="145"/>
      <c r="F19747" s="62"/>
      <c r="G19747" s="100"/>
      <c r="H19747" s="64"/>
      <c r="I19747" s="70"/>
    </row>
    <row r="19748" spans="1:9" hidden="1" x14ac:dyDescent="0.25">
      <c r="A19748" s="224"/>
      <c r="B19748" s="56"/>
      <c r="C19748" s="71"/>
      <c r="D19748" s="83"/>
      <c r="E19748" s="86"/>
      <c r="F19748" s="67"/>
      <c r="G19748" s="63"/>
      <c r="H19748" s="64"/>
      <c r="I19748" s="70"/>
    </row>
    <row r="19749" spans="1:9" hidden="1" x14ac:dyDescent="0.25">
      <c r="A19749" s="224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4"/>
      <c r="B19750" s="81"/>
      <c r="C19750" s="75"/>
      <c r="D19750" s="57"/>
      <c r="E19750" s="86"/>
      <c r="F19750" s="62"/>
      <c r="G19750" s="100"/>
      <c r="H19750" s="64"/>
      <c r="I19750" s="70"/>
    </row>
    <row r="19751" spans="1:9" hidden="1" x14ac:dyDescent="0.25">
      <c r="A19751" s="224"/>
      <c r="B19751" s="68"/>
      <c r="C19751" s="71"/>
      <c r="D19751" s="57"/>
      <c r="E19751" s="72"/>
      <c r="F19751" s="76"/>
      <c r="G19751" s="63"/>
      <c r="H19751" s="64"/>
      <c r="I19751" s="70"/>
    </row>
    <row r="19752" spans="1:9" hidden="1" x14ac:dyDescent="0.25">
      <c r="A19752" s="224"/>
      <c r="B19752" s="56"/>
      <c r="C19752" s="65"/>
      <c r="D19752" s="57"/>
      <c r="E19752" s="86"/>
      <c r="F19752" s="62"/>
      <c r="G19752" s="100"/>
      <c r="H19752" s="64"/>
      <c r="I19752" s="70"/>
    </row>
    <row r="19753" spans="1:9" hidden="1" x14ac:dyDescent="0.25">
      <c r="A19753" s="224"/>
      <c r="B19753" s="95"/>
      <c r="C19753" s="71"/>
      <c r="D19753" s="56"/>
      <c r="E19753" s="86"/>
      <c r="F19753" s="58"/>
      <c r="G19753" s="63"/>
      <c r="H19753" s="64"/>
      <c r="I19753" s="70"/>
    </row>
    <row r="19754" spans="1:9" hidden="1" x14ac:dyDescent="0.25">
      <c r="A19754" s="224"/>
      <c r="B19754" s="56"/>
      <c r="C19754" s="56"/>
      <c r="D19754" s="57"/>
      <c r="E19754" s="66"/>
      <c r="F19754" s="58"/>
      <c r="G19754" s="100"/>
      <c r="H19754" s="106"/>
      <c r="I19754" s="70"/>
    </row>
    <row r="19755" spans="1:9" hidden="1" x14ac:dyDescent="0.25">
      <c r="A19755" s="224"/>
      <c r="B19755" s="56"/>
      <c r="C19755" s="56"/>
      <c r="D19755" s="57"/>
      <c r="E19755" s="66"/>
      <c r="F19755" s="76"/>
      <c r="G19755" s="62"/>
      <c r="H19755" s="64"/>
      <c r="I19755" s="70"/>
    </row>
    <row r="19756" spans="1:9" hidden="1" x14ac:dyDescent="0.25">
      <c r="A19756" s="224"/>
      <c r="B19756" s="56"/>
      <c r="C19756" s="81"/>
      <c r="D19756" s="83"/>
      <c r="E19756" s="72"/>
      <c r="F19756" s="77"/>
      <c r="G19756" s="63"/>
      <c r="H19756" s="64"/>
      <c r="I19756" s="70"/>
    </row>
    <row r="19757" spans="1:9" hidden="1" x14ac:dyDescent="0.25">
      <c r="A19757" s="224"/>
      <c r="B19757" s="56"/>
      <c r="C19757" s="56"/>
      <c r="D19757" s="558"/>
      <c r="E19757" s="559"/>
      <c r="F19757" s="560"/>
      <c r="G19757" s="100"/>
      <c r="H19757" s="64"/>
      <c r="I19757" s="70"/>
    </row>
    <row r="19758" spans="1:9" hidden="1" x14ac:dyDescent="0.25">
      <c r="A19758" s="224"/>
      <c r="B19758" s="56"/>
      <c r="C19758" s="56"/>
      <c r="D19758" s="83"/>
      <c r="E19758" s="72"/>
      <c r="F19758" s="62"/>
      <c r="G19758" s="63"/>
      <c r="H19758" s="64"/>
      <c r="I19758" s="70"/>
    </row>
    <row r="19759" spans="1:9" hidden="1" x14ac:dyDescent="0.25">
      <c r="A19759" s="224"/>
      <c r="B19759" s="55"/>
      <c r="C19759" s="71"/>
      <c r="D19759" s="57"/>
      <c r="E19759" s="86"/>
      <c r="F19759" s="62"/>
      <c r="G19759" s="100"/>
      <c r="H19759" s="64"/>
      <c r="I19759" s="70"/>
    </row>
    <row r="19760" spans="1:9" hidden="1" x14ac:dyDescent="0.25">
      <c r="A19760" s="224"/>
      <c r="B19760" s="56"/>
      <c r="C19760" s="75"/>
      <c r="D19760" s="57"/>
      <c r="E19760" s="86"/>
      <c r="F19760" s="62"/>
      <c r="G19760" s="63"/>
      <c r="H19760" s="64"/>
      <c r="I19760" s="70"/>
    </row>
    <row r="19761" spans="1:9" hidden="1" x14ac:dyDescent="0.25">
      <c r="A19761" s="224"/>
      <c r="B19761" s="95"/>
      <c r="C19761" s="75"/>
      <c r="D19761" s="57"/>
      <c r="E19761" s="66"/>
      <c r="F19761" s="76"/>
      <c r="G19761" s="62"/>
      <c r="H19761" s="64"/>
      <c r="I19761" s="70"/>
    </row>
    <row r="19762" spans="1:9" hidden="1" x14ac:dyDescent="0.25">
      <c r="A19762" s="224"/>
      <c r="B19762" s="56"/>
      <c r="C19762" s="75"/>
      <c r="D19762" s="83"/>
      <c r="E19762" s="72"/>
      <c r="F19762" s="76"/>
      <c r="G19762" s="100"/>
      <c r="H19762" s="64"/>
      <c r="I19762" s="70"/>
    </row>
    <row r="19763" spans="1:9" hidden="1" x14ac:dyDescent="0.25">
      <c r="A19763" s="224"/>
      <c r="B19763" s="56"/>
      <c r="C19763" s="56"/>
      <c r="D19763" s="57"/>
      <c r="E19763" s="66"/>
      <c r="F19763" s="58"/>
      <c r="G19763" s="100"/>
      <c r="H19763" s="64"/>
      <c r="I19763" s="70"/>
    </row>
    <row r="19764" spans="1:9" hidden="1" x14ac:dyDescent="0.25">
      <c r="A19764" s="224"/>
      <c r="B19764" s="56"/>
      <c r="C19764" s="56"/>
      <c r="D19764" s="57"/>
      <c r="E19764" s="72"/>
      <c r="F19764" s="76"/>
      <c r="G19764" s="100"/>
      <c r="H19764" s="64"/>
      <c r="I19764" s="70"/>
    </row>
    <row r="19765" spans="1:9" hidden="1" x14ac:dyDescent="0.25">
      <c r="A19765" s="224"/>
      <c r="B19765" s="95"/>
      <c r="C19765" s="56"/>
      <c r="D19765" s="57"/>
      <c r="E19765" s="66"/>
      <c r="F19765" s="76"/>
      <c r="G19765" s="63"/>
      <c r="H19765" s="64"/>
      <c r="I19765" s="125"/>
    </row>
    <row r="19766" spans="1:9" hidden="1" x14ac:dyDescent="0.25">
      <c r="A19766" s="224"/>
      <c r="B19766" s="56"/>
      <c r="C19766" s="75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4"/>
      <c r="B19767" s="56"/>
      <c r="C19767" s="56"/>
      <c r="D19767" s="57"/>
      <c r="E19767" s="66"/>
      <c r="F19767" s="76"/>
      <c r="G19767" s="63"/>
      <c r="H19767" s="106"/>
      <c r="I19767" s="70"/>
    </row>
    <row r="19768" spans="1:9" hidden="1" x14ac:dyDescent="0.25">
      <c r="A19768" s="224"/>
      <c r="B19768" s="68"/>
      <c r="C19768" s="56"/>
      <c r="D19768" s="57"/>
      <c r="E19768" s="275"/>
      <c r="F19768" s="76"/>
      <c r="G19768" s="63"/>
      <c r="H19768" s="64"/>
      <c r="I19768" s="70"/>
    </row>
    <row r="19769" spans="1:9" hidden="1" x14ac:dyDescent="0.25">
      <c r="A19769" s="224"/>
      <c r="B19769" s="68"/>
      <c r="C19769" s="56"/>
      <c r="D19769" s="57"/>
      <c r="E19769" s="86"/>
      <c r="F19769" s="76"/>
      <c r="G19769" s="63"/>
      <c r="H19769" s="64"/>
      <c r="I19769" s="70"/>
    </row>
    <row r="19770" spans="1:9" hidden="1" x14ac:dyDescent="0.25">
      <c r="A19770" s="224"/>
      <c r="B19770" s="68"/>
      <c r="C19770" s="56"/>
      <c r="D19770" s="57"/>
      <c r="E19770" s="86"/>
      <c r="F19770" s="76"/>
      <c r="G19770" s="100"/>
      <c r="H19770" s="64"/>
      <c r="I19770" s="70"/>
    </row>
    <row r="19771" spans="1:9" hidden="1" x14ac:dyDescent="0.25">
      <c r="A19771" s="224"/>
      <c r="B19771" s="68"/>
      <c r="C19771" s="56"/>
      <c r="D19771" s="57"/>
      <c r="E19771" s="72"/>
      <c r="F19771" s="76"/>
      <c r="G19771" s="63"/>
      <c r="H19771" s="64"/>
      <c r="I19771" s="70"/>
    </row>
    <row r="19772" spans="1:9" hidden="1" x14ac:dyDescent="0.25">
      <c r="A19772" s="224"/>
      <c r="B19772" s="60"/>
      <c r="C19772" s="151"/>
      <c r="D19772" s="56"/>
      <c r="E19772" s="86"/>
      <c r="F19772" s="58"/>
      <c r="G19772" s="63"/>
      <c r="H19772" s="64"/>
      <c r="I19772" s="70"/>
    </row>
    <row r="19773" spans="1:9" hidden="1" x14ac:dyDescent="0.25">
      <c r="A19773" s="224"/>
      <c r="B19773" s="55"/>
      <c r="C19773" s="72"/>
      <c r="D19773" s="57"/>
      <c r="E19773" s="66"/>
      <c r="F19773" s="58"/>
      <c r="G19773" s="100"/>
      <c r="H19773" s="64"/>
      <c r="I19773" s="70"/>
    </row>
    <row r="19774" spans="1:9" hidden="1" x14ac:dyDescent="0.25">
      <c r="A19774" s="224"/>
      <c r="B19774" s="56"/>
      <c r="C19774" s="56"/>
      <c r="D19774" s="57"/>
      <c r="E19774" s="66"/>
      <c r="F19774" s="58"/>
      <c r="G19774" s="62"/>
      <c r="H19774" s="64"/>
      <c r="I19774" s="70"/>
    </row>
    <row r="19775" spans="1:9" hidden="1" x14ac:dyDescent="0.25">
      <c r="A19775" s="224"/>
      <c r="B19775" s="56"/>
      <c r="C19775" s="56"/>
      <c r="D19775" s="558"/>
      <c r="E19775" s="559"/>
      <c r="F19775" s="560"/>
      <c r="G19775" s="100"/>
      <c r="H19775" s="106"/>
      <c r="I19775" s="70"/>
    </row>
    <row r="19776" spans="1:9" hidden="1" x14ac:dyDescent="0.25">
      <c r="A19776" s="224"/>
      <c r="B19776" s="56"/>
      <c r="C19776" s="81"/>
      <c r="D19776" s="83"/>
      <c r="E19776" s="72"/>
      <c r="F19776" s="62"/>
      <c r="G19776" s="63"/>
      <c r="H19776" s="106"/>
      <c r="I19776" s="70"/>
    </row>
    <row r="19777" spans="1:9" hidden="1" x14ac:dyDescent="0.25">
      <c r="A19777" s="224"/>
      <c r="B19777" s="60"/>
      <c r="C19777" s="56"/>
      <c r="D19777" s="57"/>
      <c r="E19777" s="86"/>
      <c r="F19777" s="62"/>
      <c r="G19777" s="100"/>
      <c r="H19777" s="106"/>
      <c r="I19777" s="70"/>
    </row>
    <row r="19778" spans="1:9" hidden="1" x14ac:dyDescent="0.25">
      <c r="A19778" s="224"/>
      <c r="B19778" s="74"/>
      <c r="C19778" s="75"/>
      <c r="D19778" s="57"/>
      <c r="E19778" s="86"/>
      <c r="F19778" s="62"/>
      <c r="G19778" s="63"/>
      <c r="H19778" s="106"/>
      <c r="I19778" s="70"/>
    </row>
    <row r="19779" spans="1:9" hidden="1" x14ac:dyDescent="0.25">
      <c r="A19779" s="224"/>
      <c r="B19779" s="81"/>
      <c r="C19779" s="75"/>
      <c r="D19779" s="57"/>
      <c r="E19779" s="86"/>
      <c r="F19779" s="62"/>
      <c r="G19779" s="100"/>
      <c r="H19779" s="64"/>
      <c r="I19779" s="70"/>
    </row>
    <row r="19780" spans="1:9" hidden="1" x14ac:dyDescent="0.25">
      <c r="A19780" s="224"/>
      <c r="B19780" s="60"/>
      <c r="C19780" s="151"/>
      <c r="D19780" s="56"/>
      <c r="E19780" s="86"/>
      <c r="F19780" s="58"/>
      <c r="G19780" s="63"/>
      <c r="H19780" s="64"/>
      <c r="I19780" s="70"/>
    </row>
    <row r="19781" spans="1:9" hidden="1" x14ac:dyDescent="0.25">
      <c r="A19781" s="224"/>
      <c r="B19781" s="55"/>
      <c r="C19781" s="56"/>
      <c r="D19781" s="105"/>
      <c r="E19781" s="66"/>
      <c r="F19781" s="62"/>
      <c r="G19781" s="63"/>
      <c r="H19781" s="64"/>
      <c r="I19781" s="70"/>
    </row>
    <row r="19782" spans="1:9" hidden="1" x14ac:dyDescent="0.25">
      <c r="A19782" s="224"/>
      <c r="B19782" s="56"/>
      <c r="C19782" s="75"/>
      <c r="D19782" s="57"/>
      <c r="E19782" s="86"/>
      <c r="F19782" s="62"/>
      <c r="G19782" s="63"/>
      <c r="H19782" s="64"/>
      <c r="I19782" s="70"/>
    </row>
    <row r="19783" spans="1:9" hidden="1" x14ac:dyDescent="0.25">
      <c r="A19783" s="224"/>
      <c r="B19783" s="74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4"/>
      <c r="B19784" s="56"/>
      <c r="C19784" s="56"/>
      <c r="D19784" s="83"/>
      <c r="E19784" s="72"/>
      <c r="F19784" s="77"/>
      <c r="G19784" s="63"/>
      <c r="H19784" s="64"/>
      <c r="I19784" s="70"/>
    </row>
    <row r="19785" spans="1:9" hidden="1" x14ac:dyDescent="0.25">
      <c r="A19785" s="224"/>
      <c r="B19785" s="56"/>
      <c r="C19785" s="56"/>
      <c r="D19785" s="57"/>
      <c r="E19785" s="86"/>
      <c r="F19785" s="62"/>
      <c r="G19785" s="100"/>
      <c r="H19785" s="64"/>
      <c r="I19785" s="56"/>
    </row>
    <row r="19786" spans="1:9" hidden="1" x14ac:dyDescent="0.25">
      <c r="A19786" s="224"/>
      <c r="B19786" s="60"/>
      <c r="C19786" s="151"/>
      <c r="D19786" s="56"/>
      <c r="E19786" s="86"/>
      <c r="F19786" s="58"/>
      <c r="G19786" s="63"/>
      <c r="H19786" s="64"/>
      <c r="I19786" s="56"/>
    </row>
    <row r="19787" spans="1:9" hidden="1" x14ac:dyDescent="0.25">
      <c r="A19787" s="224"/>
      <c r="B19787" s="56"/>
      <c r="C19787" s="56"/>
      <c r="D19787" s="56"/>
      <c r="E19787" s="56"/>
      <c r="F19787" s="62"/>
      <c r="G19787" s="63"/>
      <c r="H19787" s="64"/>
      <c r="I19787" s="56"/>
    </row>
    <row r="19788" spans="1:9" hidden="1" x14ac:dyDescent="0.25">
      <c r="A19788" s="224"/>
      <c r="B19788" s="56"/>
      <c r="C19788" s="56"/>
      <c r="D19788" s="56"/>
      <c r="E19788" s="56"/>
      <c r="F19788" s="76"/>
      <c r="G19788" s="63"/>
      <c r="H19788" s="238"/>
      <c r="I19788" s="56"/>
    </row>
    <row r="19789" spans="1:9" hidden="1" x14ac:dyDescent="0.25">
      <c r="A19789" s="224"/>
      <c r="B19789" s="56"/>
      <c r="C19789" s="75"/>
      <c r="D19789" s="57"/>
      <c r="E19789" s="86"/>
      <c r="F19789" s="62"/>
      <c r="G19789" s="63"/>
      <c r="H19789" s="238"/>
      <c r="I19789" s="56"/>
    </row>
    <row r="19790" spans="1:9" hidden="1" x14ac:dyDescent="0.25">
      <c r="A19790" s="224"/>
      <c r="B19790" s="74"/>
      <c r="C19790" s="56"/>
      <c r="D19790" s="57"/>
      <c r="E19790" s="86"/>
      <c r="F19790" s="62"/>
      <c r="G19790" s="63"/>
      <c r="H19790" s="238"/>
      <c r="I19790" s="70"/>
    </row>
    <row r="19791" spans="1:9" hidden="1" x14ac:dyDescent="0.25">
      <c r="A19791" s="224"/>
      <c r="B19791" s="55"/>
      <c r="C19791" s="56"/>
      <c r="D19791" s="83"/>
      <c r="E19791" s="72"/>
      <c r="F19791" s="59"/>
      <c r="G19791" s="63"/>
      <c r="H19791" s="238"/>
      <c r="I19791" s="70"/>
    </row>
    <row r="19792" spans="1:9" hidden="1" x14ac:dyDescent="0.25">
      <c r="A19792" s="224"/>
      <c r="B19792" s="56"/>
      <c r="C19792" s="56"/>
      <c r="D19792" s="57"/>
      <c r="E19792" s="86"/>
      <c r="F19792" s="76"/>
      <c r="G19792" s="63"/>
      <c r="H19792" s="64"/>
      <c r="I19792" s="70"/>
    </row>
    <row r="19793" spans="1:9" hidden="1" x14ac:dyDescent="0.25">
      <c r="A19793" s="224"/>
      <c r="B19793" s="56"/>
      <c r="C19793" s="81"/>
      <c r="D19793" s="83"/>
      <c r="E19793" s="72"/>
      <c r="F19793" s="77"/>
      <c r="G19793" s="63"/>
      <c r="H19793" s="64"/>
      <c r="I19793" s="70"/>
    </row>
    <row r="19794" spans="1:9" hidden="1" x14ac:dyDescent="0.25">
      <c r="A19794" s="224"/>
      <c r="B19794" s="56"/>
      <c r="C19794" s="75"/>
      <c r="D19794" s="83"/>
      <c r="E19794" s="72"/>
      <c r="F19794" s="76"/>
      <c r="G19794" s="63"/>
      <c r="H19794" s="64"/>
      <c r="I19794" s="70"/>
    </row>
    <row r="19795" spans="1:9" hidden="1" x14ac:dyDescent="0.25">
      <c r="A19795" s="224"/>
      <c r="B19795" s="56"/>
      <c r="C19795" s="56"/>
      <c r="D19795" s="57"/>
      <c r="E19795" s="86"/>
      <c r="F19795" s="62"/>
      <c r="G19795" s="63"/>
      <c r="H19795" s="64"/>
      <c r="I19795" s="70"/>
    </row>
    <row r="19796" spans="1:9" hidden="1" x14ac:dyDescent="0.25">
      <c r="A19796" s="224"/>
      <c r="B19796" s="68"/>
      <c r="C19796" s="56"/>
      <c r="D19796" s="57"/>
      <c r="E19796" s="86"/>
      <c r="F19796" s="62"/>
      <c r="G19796" s="63"/>
      <c r="H19796" s="64"/>
      <c r="I19796" s="70"/>
    </row>
    <row r="19797" spans="1:9" hidden="1" x14ac:dyDescent="0.25">
      <c r="A19797" s="224"/>
      <c r="B19797" s="56"/>
      <c r="C19797" s="56"/>
      <c r="D19797" s="57"/>
      <c r="E19797" s="86"/>
      <c r="F19797" s="62"/>
      <c r="G19797" s="63"/>
      <c r="H19797" s="64"/>
      <c r="I19797" s="70"/>
    </row>
    <row r="19798" spans="1:9" hidden="1" x14ac:dyDescent="0.25">
      <c r="A19798" s="224"/>
      <c r="B19798" s="56"/>
      <c r="C19798" s="75"/>
      <c r="D19798" s="57"/>
      <c r="E19798" s="86"/>
      <c r="F19798" s="62"/>
      <c r="G19798" s="63"/>
      <c r="H19798" s="64"/>
      <c r="I19798" s="70"/>
    </row>
    <row r="19799" spans="1:9" hidden="1" x14ac:dyDescent="0.25">
      <c r="A19799" s="224"/>
      <c r="B19799" s="56"/>
      <c r="C19799" s="71"/>
      <c r="D19799" s="83"/>
      <c r="E19799" s="86"/>
      <c r="F19799" s="67"/>
      <c r="G19799" s="63"/>
      <c r="H19799" s="64"/>
      <c r="I19799" s="70"/>
    </row>
    <row r="19800" spans="1:9" hidden="1" x14ac:dyDescent="0.25">
      <c r="A19800" s="224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4"/>
      <c r="B19801" s="71"/>
      <c r="C19801" s="71"/>
      <c r="D19801" s="57"/>
      <c r="E19801" s="66"/>
      <c r="F19801" s="76"/>
      <c r="G19801" s="63"/>
      <c r="H19801" s="64"/>
      <c r="I19801" s="56"/>
    </row>
    <row r="19802" spans="1:9" hidden="1" x14ac:dyDescent="0.25">
      <c r="A19802" s="224"/>
      <c r="B19802" s="55"/>
      <c r="C19802" s="71"/>
      <c r="D19802" s="57"/>
      <c r="E19802" s="86"/>
      <c r="F19802" s="62"/>
      <c r="G19802" s="62"/>
      <c r="H19802" s="64"/>
      <c r="I19802" s="56"/>
    </row>
    <row r="19803" spans="1:9" hidden="1" x14ac:dyDescent="0.25">
      <c r="A19803" s="224"/>
      <c r="B19803" s="68"/>
      <c r="C19803" s="71"/>
      <c r="D19803" s="57"/>
      <c r="E19803" s="86"/>
      <c r="F19803" s="62"/>
      <c r="G19803" s="63"/>
      <c r="H19803" s="64"/>
      <c r="I19803" s="56"/>
    </row>
    <row r="19804" spans="1:9" hidden="1" x14ac:dyDescent="0.25">
      <c r="A19804" s="224"/>
      <c r="B19804" s="95"/>
      <c r="C19804" s="71"/>
      <c r="D19804" s="57"/>
      <c r="E19804" s="66"/>
      <c r="F19804" s="76"/>
      <c r="G19804" s="63"/>
      <c r="H19804" s="64"/>
      <c r="I19804" s="56"/>
    </row>
    <row r="19805" spans="1:9" hidden="1" x14ac:dyDescent="0.25">
      <c r="A19805" s="224"/>
      <c r="B19805" s="55"/>
      <c r="C19805" s="56"/>
      <c r="D19805" s="56"/>
      <c r="E19805" s="56"/>
      <c r="F19805" s="58"/>
      <c r="G19805" s="63"/>
      <c r="H19805" s="64"/>
      <c r="I19805" s="56"/>
    </row>
    <row r="19806" spans="1:9" hidden="1" x14ac:dyDescent="0.25">
      <c r="A19806" s="224"/>
      <c r="B19806" s="55"/>
      <c r="C19806" s="71"/>
      <c r="D19806" s="56"/>
      <c r="E19806" s="56"/>
      <c r="F19806" s="58"/>
      <c r="G19806" s="63"/>
      <c r="H19806" s="106"/>
      <c r="I19806" s="70"/>
    </row>
    <row r="19807" spans="1:9" hidden="1" x14ac:dyDescent="0.25">
      <c r="A19807" s="224"/>
      <c r="B19807" s="55"/>
      <c r="C19807" s="75"/>
      <c r="D19807" s="83"/>
      <c r="E19807" s="72"/>
      <c r="F19807" s="77"/>
      <c r="G19807" s="63"/>
      <c r="H19807" s="106"/>
      <c r="I19807" s="70"/>
    </row>
    <row r="19808" spans="1:9" hidden="1" x14ac:dyDescent="0.25">
      <c r="A19808" s="224"/>
      <c r="B19808" s="56"/>
      <c r="C19808" s="56"/>
      <c r="D19808" s="57"/>
      <c r="E19808" s="86"/>
      <c r="F19808" s="62"/>
      <c r="G19808" s="100"/>
      <c r="H19808" s="64"/>
      <c r="I19808" s="125"/>
    </row>
    <row r="19809" spans="1:9" hidden="1" x14ac:dyDescent="0.25">
      <c r="A19809" s="224"/>
      <c r="B19809" s="55"/>
      <c r="C19809" s="75"/>
      <c r="D19809" s="57"/>
      <c r="E19809" s="72"/>
      <c r="F19809" s="76"/>
      <c r="G19809" s="63"/>
      <c r="H19809" s="64"/>
      <c r="I19809" s="70"/>
    </row>
    <row r="19810" spans="1:9" hidden="1" x14ac:dyDescent="0.25">
      <c r="A19810" s="224"/>
      <c r="B19810" s="60"/>
      <c r="C19810" s="123"/>
      <c r="D19810" s="57"/>
      <c r="E19810" s="72"/>
      <c r="F19810" s="76"/>
      <c r="G19810" s="63"/>
      <c r="H19810" s="106"/>
      <c r="I19810" s="70"/>
    </row>
    <row r="19811" spans="1:9" hidden="1" x14ac:dyDescent="0.25">
      <c r="A19811" s="224"/>
      <c r="B19811" s="71"/>
      <c r="C19811" s="56"/>
      <c r="D19811" s="57"/>
      <c r="E19811" s="66"/>
      <c r="F19811" s="76"/>
      <c r="G19811" s="63"/>
      <c r="H19811" s="106"/>
      <c r="I19811" s="70"/>
    </row>
    <row r="19812" spans="1:9" hidden="1" x14ac:dyDescent="0.25">
      <c r="A19812" s="224"/>
      <c r="B19812" s="55"/>
      <c r="C19812" s="56"/>
      <c r="D19812" s="57"/>
      <c r="E19812" s="86"/>
      <c r="F19812" s="62"/>
      <c r="G19812" s="62"/>
      <c r="H19812" s="64"/>
      <c r="I19812" s="70"/>
    </row>
    <row r="19813" spans="1:9" hidden="1" x14ac:dyDescent="0.25">
      <c r="A19813" s="224"/>
      <c r="B19813" s="68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4"/>
      <c r="B19814" s="56"/>
      <c r="C19814" s="56"/>
      <c r="D19814" s="57"/>
      <c r="E19814" s="72"/>
      <c r="F19814" s="76"/>
      <c r="G19814" s="63"/>
      <c r="H19814" s="64"/>
      <c r="I19814" s="70"/>
    </row>
    <row r="19815" spans="1:9" hidden="1" x14ac:dyDescent="0.25">
      <c r="A19815" s="224"/>
      <c r="B19815" s="56"/>
      <c r="C19815" s="56"/>
      <c r="D19815" s="83"/>
      <c r="E19815" s="72"/>
      <c r="F19815" s="77"/>
      <c r="G19815" s="100"/>
      <c r="H19815" s="64"/>
      <c r="I19815" s="70"/>
    </row>
    <row r="19816" spans="1:9" hidden="1" x14ac:dyDescent="0.25">
      <c r="A19816" s="224"/>
      <c r="B19816" s="68"/>
      <c r="C19816" s="56"/>
      <c r="D19816" s="57"/>
      <c r="E19816" s="66"/>
      <c r="F19816" s="63"/>
      <c r="G19816" s="63"/>
      <c r="H19816" s="64"/>
      <c r="I19816" s="70"/>
    </row>
    <row r="19817" spans="1:9" hidden="1" x14ac:dyDescent="0.25">
      <c r="A19817" s="224"/>
      <c r="B19817" s="56"/>
      <c r="C19817" s="56"/>
      <c r="D19817" s="56"/>
      <c r="E19817" s="86"/>
      <c r="F19817" s="58"/>
      <c r="G19817" s="63"/>
      <c r="H19817" s="64"/>
      <c r="I19817" s="70"/>
    </row>
    <row r="19818" spans="1:9" hidden="1" x14ac:dyDescent="0.25">
      <c r="A19818" s="224"/>
      <c r="B19818" s="56"/>
      <c r="C19818" s="56"/>
      <c r="D19818" s="57"/>
      <c r="E19818" s="86"/>
      <c r="F19818" s="58"/>
      <c r="G19818" s="100"/>
      <c r="H19818" s="64"/>
      <c r="I19818" s="70"/>
    </row>
    <row r="19819" spans="1:9" hidden="1" x14ac:dyDescent="0.25">
      <c r="A19819" s="224"/>
      <c r="B19819" s="56"/>
      <c r="C19819" s="56"/>
      <c r="D19819" s="57"/>
      <c r="E19819" s="86"/>
      <c r="F19819" s="58"/>
      <c r="G19819" s="62"/>
      <c r="H19819" s="64"/>
      <c r="I19819" s="70"/>
    </row>
    <row r="19820" spans="1:9" hidden="1" x14ac:dyDescent="0.25">
      <c r="A19820" s="224"/>
      <c r="B19820" s="56"/>
      <c r="C19820" s="56"/>
      <c r="D19820" s="558"/>
      <c r="E19820" s="86"/>
      <c r="F19820" s="560"/>
      <c r="G19820" s="100"/>
      <c r="H19820" s="64"/>
      <c r="I19820" s="70"/>
    </row>
    <row r="19821" spans="1:9" hidden="1" x14ac:dyDescent="0.25">
      <c r="A19821" s="224"/>
      <c r="B19821" s="56"/>
      <c r="C19821" s="126"/>
      <c r="D19821" s="83"/>
      <c r="E19821" s="72"/>
      <c r="F19821" s="62"/>
      <c r="G19821" s="63"/>
      <c r="H19821" s="64"/>
      <c r="I19821" s="70"/>
    </row>
    <row r="19822" spans="1:9" hidden="1" x14ac:dyDescent="0.25">
      <c r="A19822" s="224"/>
      <c r="B19822" s="56"/>
      <c r="C19822" s="245"/>
      <c r="D19822" s="57"/>
      <c r="E19822" s="86"/>
      <c r="F19822" s="62"/>
      <c r="G19822" s="100"/>
      <c r="H19822" s="64"/>
      <c r="I19822" s="70"/>
    </row>
    <row r="19823" spans="1:9" hidden="1" x14ac:dyDescent="0.25">
      <c r="A19823" s="224"/>
      <c r="B19823" s="55"/>
      <c r="C19823" s="71"/>
      <c r="D19823" s="57"/>
      <c r="E19823" s="145"/>
      <c r="F19823" s="63"/>
      <c r="G19823" s="63"/>
      <c r="H19823" s="64"/>
      <c r="I19823" s="70"/>
    </row>
    <row r="19824" spans="1:9" hidden="1" x14ac:dyDescent="0.25">
      <c r="A19824" s="224"/>
      <c r="B19824" s="55"/>
      <c r="C19824" s="56"/>
      <c r="D19824" s="57"/>
      <c r="E19824" s="86"/>
      <c r="F19824" s="62"/>
      <c r="G19824" s="100"/>
      <c r="H19824" s="64"/>
      <c r="I19824" s="70"/>
    </row>
    <row r="19825" spans="1:9" hidden="1" x14ac:dyDescent="0.25">
      <c r="A19825" s="224"/>
      <c r="B19825" s="74"/>
      <c r="C19825" s="56"/>
      <c r="D19825" s="57"/>
      <c r="E19825" s="86"/>
      <c r="F19825" s="62"/>
      <c r="G19825" s="62"/>
      <c r="H19825" s="64"/>
      <c r="I19825" s="70"/>
    </row>
    <row r="19826" spans="1:9" hidden="1" x14ac:dyDescent="0.25">
      <c r="A19826" s="224"/>
      <c r="B19826" s="56"/>
      <c r="C19826" s="56"/>
      <c r="D19826" s="57"/>
      <c r="E19826" s="86"/>
      <c r="F19826" s="62"/>
      <c r="G19826" s="100"/>
      <c r="H19826" s="64"/>
      <c r="I19826" s="70"/>
    </row>
    <row r="19827" spans="1:9" hidden="1" x14ac:dyDescent="0.25">
      <c r="A19827" s="224"/>
      <c r="B19827" s="56"/>
      <c r="C19827" s="56"/>
      <c r="D19827" s="57"/>
      <c r="E19827" s="100"/>
      <c r="F19827" s="96"/>
      <c r="G19827" s="63"/>
      <c r="H19827" s="64"/>
      <c r="I19827" s="70"/>
    </row>
    <row r="19828" spans="1:9" hidden="1" x14ac:dyDescent="0.25">
      <c r="A19828" s="224"/>
      <c r="B19828" s="56"/>
      <c r="C19828" s="56"/>
      <c r="D19828" s="57"/>
      <c r="E19828" s="86"/>
      <c r="F19828" s="62"/>
      <c r="G19828" s="100"/>
      <c r="H19828" s="64"/>
      <c r="I19828" s="70"/>
    </row>
    <row r="19829" spans="1:9" hidden="1" x14ac:dyDescent="0.25">
      <c r="A19829" s="224"/>
      <c r="B19829" s="55"/>
      <c r="C19829" s="75"/>
      <c r="D19829" s="57"/>
      <c r="E19829" s="72"/>
      <c r="F19829" s="76"/>
      <c r="G19829" s="63"/>
      <c r="H19829" s="64"/>
      <c r="I19829" s="70"/>
    </row>
    <row r="19830" spans="1:9" hidden="1" x14ac:dyDescent="0.25">
      <c r="A19830" s="224"/>
      <c r="B19830" s="95"/>
      <c r="C19830" s="281"/>
      <c r="D19830" s="57"/>
      <c r="E19830" s="145"/>
      <c r="F19830" s="62"/>
      <c r="G19830" s="100"/>
      <c r="H19830" s="64"/>
      <c r="I19830" s="70"/>
    </row>
    <row r="19831" spans="1:9" hidden="1" x14ac:dyDescent="0.25">
      <c r="A19831" s="224"/>
      <c r="B19831" s="56"/>
      <c r="C19831" s="56"/>
      <c r="D19831" s="83"/>
      <c r="E19831" s="72"/>
      <c r="F19831" s="77"/>
      <c r="G19831" s="100"/>
      <c r="H19831" s="64"/>
      <c r="I19831" s="70"/>
    </row>
    <row r="19832" spans="1:9" hidden="1" x14ac:dyDescent="0.25">
      <c r="A19832" s="224"/>
      <c r="B19832" s="81"/>
      <c r="C19832" s="75"/>
      <c r="D19832" s="57"/>
      <c r="E19832" s="86"/>
      <c r="F19832" s="62"/>
      <c r="G19832" s="100"/>
      <c r="H19832" s="64"/>
      <c r="I19832" s="56"/>
    </row>
    <row r="19833" spans="1:9" hidden="1" x14ac:dyDescent="0.25">
      <c r="A19833" s="224"/>
      <c r="B19833" s="74"/>
      <c r="C19833" s="56"/>
      <c r="D19833" s="57"/>
      <c r="E19833" s="86"/>
      <c r="F19833" s="62"/>
      <c r="G19833" s="63"/>
      <c r="H19833" s="64"/>
      <c r="I19833" s="56"/>
    </row>
    <row r="19834" spans="1:9" hidden="1" x14ac:dyDescent="0.25">
      <c r="A19834" s="224"/>
      <c r="B19834" s="74"/>
      <c r="C19834" s="75"/>
      <c r="D19834" s="57"/>
      <c r="E19834" s="86"/>
      <c r="F19834" s="62"/>
      <c r="G19834" s="63"/>
      <c r="H19834" s="64"/>
      <c r="I19834" s="56"/>
    </row>
    <row r="19835" spans="1:9" hidden="1" x14ac:dyDescent="0.25">
      <c r="A19835" s="224"/>
      <c r="B19835" s="56"/>
      <c r="C19835" s="75"/>
      <c r="D19835" s="57"/>
      <c r="E19835" s="86"/>
      <c r="F19835" s="62"/>
      <c r="G19835" s="63"/>
      <c r="H19835" s="64"/>
      <c r="I19835" s="56"/>
    </row>
    <row r="19836" spans="1:9" hidden="1" x14ac:dyDescent="0.25">
      <c r="A19836" s="224"/>
      <c r="B19836" s="56"/>
      <c r="C19836" s="71"/>
      <c r="D19836" s="57"/>
      <c r="E19836" s="72"/>
      <c r="F19836" s="76"/>
      <c r="G19836" s="63"/>
      <c r="H19836" s="64"/>
      <c r="I19836" s="56"/>
    </row>
    <row r="19837" spans="1:9" hidden="1" x14ac:dyDescent="0.25">
      <c r="A19837" s="224"/>
      <c r="B19837" s="55"/>
      <c r="C19837" s="71"/>
      <c r="D19837" s="57"/>
      <c r="E19837" s="86"/>
      <c r="F19837" s="62"/>
      <c r="G19837" s="100"/>
      <c r="H19837" s="64"/>
      <c r="I19837" s="70"/>
    </row>
    <row r="19838" spans="1:9" hidden="1" x14ac:dyDescent="0.25">
      <c r="A19838" s="224"/>
      <c r="B19838" s="56"/>
      <c r="C19838" s="75"/>
      <c r="D19838" s="57"/>
      <c r="E19838" s="86"/>
      <c r="F19838" s="62"/>
      <c r="G19838" s="100"/>
      <c r="H19838" s="64"/>
      <c r="I19838" s="70"/>
    </row>
    <row r="19839" spans="1:9" hidden="1" x14ac:dyDescent="0.25">
      <c r="A19839" s="224"/>
      <c r="B19839" s="56"/>
      <c r="C19839" s="56"/>
      <c r="D19839" s="83"/>
      <c r="E19839" s="72"/>
      <c r="F19839" s="76"/>
      <c r="G19839" s="63"/>
      <c r="H19839" s="64"/>
      <c r="I19839" s="70"/>
    </row>
    <row r="19840" spans="1:9" hidden="1" x14ac:dyDescent="0.25">
      <c r="A19840" s="224"/>
      <c r="B19840" s="55"/>
      <c r="C19840" s="56"/>
      <c r="D19840" s="105"/>
      <c r="E19840" s="66"/>
      <c r="F19840" s="62"/>
      <c r="G19840" s="63"/>
      <c r="H19840" s="64"/>
      <c r="I19840" s="70"/>
    </row>
    <row r="19841" spans="1:9" hidden="1" x14ac:dyDescent="0.25">
      <c r="A19841" s="224"/>
      <c r="B19841" s="65"/>
      <c r="C19841" s="56"/>
      <c r="D19841" s="56"/>
      <c r="E19841" s="86"/>
      <c r="F19841" s="58"/>
      <c r="G19841" s="63"/>
      <c r="H19841" s="64"/>
      <c r="I19841" s="70"/>
    </row>
    <row r="19842" spans="1:9" hidden="1" x14ac:dyDescent="0.25">
      <c r="A19842" s="224"/>
      <c r="B19842" s="56"/>
      <c r="C19842" s="56"/>
      <c r="D19842" s="57"/>
      <c r="E19842" s="86"/>
      <c r="F19842" s="62"/>
      <c r="G19842" s="63"/>
      <c r="H19842" s="106"/>
      <c r="I19842" s="70"/>
    </row>
    <row r="19843" spans="1:9" hidden="1" x14ac:dyDescent="0.25">
      <c r="A19843" s="224"/>
      <c r="B19843" s="68"/>
      <c r="C19843" s="56"/>
      <c r="D19843" s="57"/>
      <c r="E19843" s="86"/>
      <c r="F19843" s="62"/>
      <c r="G19843" s="63"/>
      <c r="H19843" s="64"/>
      <c r="I19843" s="70"/>
    </row>
    <row r="19844" spans="1:9" hidden="1" x14ac:dyDescent="0.25">
      <c r="A19844" s="224"/>
      <c r="B19844" s="55"/>
      <c r="C19844" s="56"/>
      <c r="D19844" s="57"/>
      <c r="E19844" s="86"/>
      <c r="F19844" s="62"/>
      <c r="G19844" s="63"/>
      <c r="H19844" s="64"/>
      <c r="I19844" s="70"/>
    </row>
    <row r="19845" spans="1:9" hidden="1" x14ac:dyDescent="0.25">
      <c r="A19845" s="224"/>
      <c r="B19845" s="55"/>
      <c r="C19845" s="56"/>
      <c r="D19845" s="57"/>
      <c r="E19845" s="72"/>
      <c r="F19845" s="76"/>
      <c r="G19845" s="63"/>
      <c r="H19845" s="64"/>
      <c r="I19845" s="70"/>
    </row>
    <row r="19846" spans="1:9" hidden="1" x14ac:dyDescent="0.25">
      <c r="A19846" s="224"/>
      <c r="B19846" s="56"/>
      <c r="C19846" s="56"/>
      <c r="D19846" s="57"/>
      <c r="E19846" s="66"/>
      <c r="F19846" s="76"/>
      <c r="G19846" s="100"/>
      <c r="H19846" s="64"/>
      <c r="I19846" s="70"/>
    </row>
    <row r="19847" spans="1:9" hidden="1" x14ac:dyDescent="0.25">
      <c r="A19847" s="224"/>
      <c r="B19847" s="56"/>
      <c r="C19847" s="56"/>
      <c r="D19847" s="83"/>
      <c r="E19847" s="72"/>
      <c r="F19847" s="62"/>
      <c r="G19847" s="100"/>
      <c r="H19847" s="64"/>
      <c r="I19847" s="70"/>
    </row>
    <row r="19848" spans="1:9" hidden="1" x14ac:dyDescent="0.25">
      <c r="A19848" s="224"/>
      <c r="B19848" s="74"/>
      <c r="C19848" s="56"/>
      <c r="D19848" s="57"/>
      <c r="E19848" s="86"/>
      <c r="F19848" s="62"/>
      <c r="G19848" s="100"/>
      <c r="H19848" s="64"/>
      <c r="I19848" s="70"/>
    </row>
    <row r="19849" spans="1:9" hidden="1" x14ac:dyDescent="0.25">
      <c r="A19849" s="224"/>
      <c r="B19849" s="74"/>
      <c r="C19849" s="56"/>
      <c r="D19849" s="57"/>
      <c r="E19849" s="86"/>
      <c r="F19849" s="62"/>
      <c r="G19849" s="100"/>
      <c r="H19849" s="64"/>
      <c r="I19849" s="70"/>
    </row>
    <row r="19850" spans="1:9" hidden="1" x14ac:dyDescent="0.25">
      <c r="A19850" s="224"/>
      <c r="B19850" s="74"/>
      <c r="C19850" s="56"/>
      <c r="D19850" s="57"/>
      <c r="E19850" s="86"/>
      <c r="F19850" s="62"/>
      <c r="G19850" s="100"/>
      <c r="H19850" s="64"/>
      <c r="I19850" s="56"/>
    </row>
    <row r="19851" spans="1:9" hidden="1" x14ac:dyDescent="0.25">
      <c r="A19851" s="224"/>
      <c r="B19851" s="56"/>
      <c r="C19851" s="75"/>
      <c r="D19851" s="83"/>
      <c r="E19851" s="72"/>
      <c r="F19851" s="76"/>
      <c r="G19851" s="63"/>
      <c r="H19851" s="64"/>
      <c r="I19851" s="56"/>
    </row>
    <row r="19852" spans="1:9" hidden="1" x14ac:dyDescent="0.25">
      <c r="A19852" s="224"/>
      <c r="B19852" s="74"/>
      <c r="C19852" s="56"/>
      <c r="D19852" s="57"/>
      <c r="E19852" s="86"/>
      <c r="F19852" s="62"/>
      <c r="G19852" s="63"/>
      <c r="H19852" s="106"/>
      <c r="I19852" s="56"/>
    </row>
    <row r="19853" spans="1:9" hidden="1" x14ac:dyDescent="0.25">
      <c r="A19853" s="224"/>
      <c r="B19853" s="95"/>
      <c r="C19853" s="71"/>
      <c r="D19853" s="57"/>
      <c r="E19853" s="66"/>
      <c r="F19853" s="76"/>
      <c r="G19853" s="63"/>
      <c r="H19853" s="106"/>
      <c r="I19853" s="56"/>
    </row>
    <row r="19854" spans="1:9" hidden="1" x14ac:dyDescent="0.25">
      <c r="A19854" s="224"/>
      <c r="B19854" s="56"/>
      <c r="C19854" s="56"/>
      <c r="D19854" s="56"/>
      <c r="E19854" s="66"/>
      <c r="F19854" s="58"/>
      <c r="G19854" s="63"/>
      <c r="H19854" s="106"/>
      <c r="I19854" s="56"/>
    </row>
    <row r="19855" spans="1:9" hidden="1" x14ac:dyDescent="0.25">
      <c r="A19855" s="224"/>
      <c r="B19855" s="56"/>
      <c r="C19855" s="56"/>
      <c r="D19855" s="57"/>
      <c r="E19855" s="66"/>
      <c r="F19855" s="58"/>
      <c r="G19855" s="63"/>
      <c r="H19855" s="106"/>
      <c r="I19855" s="56"/>
    </row>
    <row r="19856" spans="1:9" hidden="1" x14ac:dyDescent="0.25">
      <c r="A19856" s="224"/>
      <c r="B19856" s="71"/>
      <c r="C19856" s="71"/>
      <c r="D19856" s="56"/>
      <c r="E19856" s="56"/>
      <c r="F19856" s="58"/>
      <c r="G19856" s="56"/>
      <c r="H19856" s="106"/>
      <c r="I19856" s="70"/>
    </row>
    <row r="19857" spans="1:9" hidden="1" x14ac:dyDescent="0.25">
      <c r="A19857" s="224"/>
      <c r="B19857" s="55"/>
      <c r="C19857" s="75"/>
      <c r="D19857" s="83"/>
      <c r="E19857" s="72"/>
      <c r="F19857" s="77"/>
      <c r="G19857" s="63"/>
      <c r="H19857" s="106"/>
      <c r="I19857" s="70"/>
    </row>
    <row r="19858" spans="1:9" hidden="1" x14ac:dyDescent="0.25">
      <c r="A19858" s="224"/>
      <c r="B19858" s="56"/>
      <c r="C19858" s="56"/>
      <c r="D19858" s="57"/>
      <c r="E19858" s="86"/>
      <c r="F19858" s="62"/>
      <c r="G19858" s="100"/>
      <c r="H19858" s="64"/>
      <c r="I19858" s="125"/>
    </row>
    <row r="19859" spans="1:9" hidden="1" x14ac:dyDescent="0.25">
      <c r="A19859" s="224"/>
      <c r="B19859" s="55"/>
      <c r="C19859" s="75"/>
      <c r="D19859" s="83"/>
      <c r="E19859" s="72"/>
      <c r="F19859" s="77"/>
      <c r="G19859" s="63"/>
      <c r="H19859" s="64"/>
      <c r="I19859" s="70"/>
    </row>
    <row r="19860" spans="1:9" hidden="1" x14ac:dyDescent="0.25">
      <c r="A19860" s="224"/>
      <c r="B19860" s="55"/>
      <c r="C19860" s="56"/>
      <c r="D19860" s="57"/>
      <c r="E19860" s="86"/>
      <c r="F19860" s="62"/>
      <c r="G19860" s="62"/>
      <c r="H19860" s="106"/>
      <c r="I19860" s="70"/>
    </row>
    <row r="19861" spans="1:9" hidden="1" x14ac:dyDescent="0.25">
      <c r="A19861" s="224"/>
      <c r="B19861" s="68"/>
      <c r="C19861" s="56"/>
      <c r="D19861" s="57"/>
      <c r="E19861" s="86"/>
      <c r="F19861" s="62"/>
      <c r="G19861" s="63"/>
      <c r="H19861" s="64"/>
      <c r="I19861" s="70"/>
    </row>
    <row r="19862" spans="1:9" hidden="1" x14ac:dyDescent="0.25">
      <c r="A19862" s="224"/>
      <c r="B19862" s="95"/>
      <c r="C19862" s="281"/>
      <c r="D19862" s="57"/>
      <c r="E19862" s="145"/>
      <c r="F19862" s="62"/>
      <c r="G19862" s="100"/>
      <c r="H19862" s="64"/>
      <c r="I19862" s="70"/>
    </row>
    <row r="19863" spans="1:9" hidden="1" x14ac:dyDescent="0.25">
      <c r="A19863" s="224"/>
      <c r="B19863" s="56"/>
      <c r="C19863" s="56"/>
      <c r="D19863" s="57"/>
      <c r="E19863" s="66"/>
      <c r="F19863" s="76"/>
      <c r="G19863" s="63"/>
      <c r="H19863" s="64"/>
      <c r="I19863" s="70"/>
    </row>
    <row r="19864" spans="1:9" hidden="1" x14ac:dyDescent="0.25">
      <c r="A19864" s="224"/>
      <c r="B19864" s="55"/>
      <c r="C19864" s="75"/>
      <c r="D19864" s="57"/>
      <c r="E19864" s="72"/>
      <c r="F19864" s="76"/>
      <c r="G19864" s="63"/>
      <c r="H19864" s="64"/>
      <c r="I19864" s="70"/>
    </row>
    <row r="19865" spans="1:9" hidden="1" x14ac:dyDescent="0.25">
      <c r="A19865" s="224"/>
      <c r="B19865" s="56"/>
      <c r="C19865" s="56"/>
      <c r="D19865" s="57"/>
      <c r="E19865" s="86"/>
      <c r="F19865" s="62"/>
      <c r="G19865" s="100"/>
      <c r="H19865" s="64"/>
      <c r="I19865" s="70"/>
    </row>
    <row r="19866" spans="1:9" hidden="1" x14ac:dyDescent="0.25">
      <c r="A19866" s="224"/>
      <c r="B19866" s="68"/>
      <c r="C19866" s="71"/>
      <c r="D19866" s="56"/>
      <c r="E19866" s="145"/>
      <c r="F19866" s="58"/>
      <c r="G19866" s="100"/>
      <c r="H19866" s="64"/>
      <c r="I19866" s="70"/>
    </row>
    <row r="19867" spans="1:9" hidden="1" x14ac:dyDescent="0.25">
      <c r="A19867" s="224"/>
      <c r="B19867" s="56"/>
      <c r="C19867" s="56"/>
      <c r="D19867" s="57"/>
      <c r="E19867" s="86"/>
      <c r="F19867" s="62"/>
      <c r="G19867" s="100"/>
      <c r="H19867" s="64"/>
      <c r="I19867" s="70"/>
    </row>
    <row r="19868" spans="1:9" hidden="1" x14ac:dyDescent="0.25">
      <c r="A19868" s="224"/>
      <c r="B19868" s="56"/>
      <c r="C19868" s="56"/>
      <c r="D19868" s="57"/>
      <c r="E19868" s="66"/>
      <c r="F19868" s="62"/>
      <c r="G19868" s="63"/>
      <c r="H19868" s="64"/>
      <c r="I19868" s="70"/>
    </row>
    <row r="19869" spans="1:9" hidden="1" x14ac:dyDescent="0.25">
      <c r="A19869" s="224"/>
      <c r="B19869" s="249"/>
      <c r="C19869" s="56"/>
      <c r="D19869" s="56"/>
      <c r="E19869" s="71"/>
      <c r="F19869" s="62"/>
      <c r="G19869" s="63"/>
      <c r="H19869" s="106"/>
      <c r="I19869" s="70"/>
    </row>
    <row r="19870" spans="1:9" hidden="1" x14ac:dyDescent="0.25">
      <c r="A19870" s="224"/>
      <c r="B19870" s="56"/>
      <c r="C19870" s="56"/>
      <c r="D19870" s="57"/>
      <c r="E19870" s="100"/>
      <c r="F19870" s="96"/>
      <c r="G19870" s="63"/>
      <c r="H19870" s="106"/>
      <c r="I19870" s="70"/>
    </row>
    <row r="19871" spans="1:9" hidden="1" x14ac:dyDescent="0.25">
      <c r="A19871" s="224"/>
      <c r="B19871" s="56"/>
      <c r="C19871" s="56"/>
      <c r="D19871" s="57"/>
      <c r="E19871" s="86"/>
      <c r="F19871" s="62"/>
      <c r="G19871" s="100"/>
      <c r="H19871" s="64"/>
      <c r="I19871" s="70"/>
    </row>
    <row r="19872" spans="1:9" hidden="1" x14ac:dyDescent="0.25">
      <c r="A19872" s="224"/>
      <c r="B19872" s="56"/>
      <c r="C19872" s="245"/>
      <c r="D19872" s="57"/>
      <c r="E19872" s="86"/>
      <c r="F19872" s="62"/>
      <c r="G19872" s="100"/>
      <c r="H19872" s="64"/>
      <c r="I19872" s="70"/>
    </row>
    <row r="19873" spans="1:9" hidden="1" x14ac:dyDescent="0.25">
      <c r="A19873" s="224"/>
      <c r="B19873" s="68"/>
      <c r="C19873" s="56"/>
      <c r="D19873" s="57"/>
      <c r="E19873" s="66"/>
      <c r="F19873" s="62"/>
      <c r="G19873" s="100"/>
      <c r="H19873" s="64"/>
      <c r="I19873" s="70"/>
    </row>
    <row r="19874" spans="1:9" hidden="1" x14ac:dyDescent="0.25">
      <c r="A19874" s="224"/>
      <c r="B19874" s="74"/>
      <c r="C19874" s="75"/>
      <c r="D19874" s="57"/>
      <c r="E19874" s="86"/>
      <c r="F19874" s="62"/>
      <c r="G19874" s="100"/>
      <c r="H19874" s="64"/>
      <c r="I19874" s="70"/>
    </row>
    <row r="19875" spans="1:9" hidden="1" x14ac:dyDescent="0.25">
      <c r="A19875" s="224"/>
      <c r="B19875" s="56"/>
      <c r="C19875" s="56"/>
      <c r="D19875" s="57"/>
      <c r="E19875" s="86"/>
      <c r="F19875" s="62"/>
      <c r="G19875" s="100"/>
      <c r="H19875" s="64"/>
      <c r="I19875" s="70"/>
    </row>
    <row r="19876" spans="1:9" hidden="1" x14ac:dyDescent="0.25">
      <c r="A19876" s="224"/>
      <c r="B19876" s="56"/>
      <c r="C19876" s="75"/>
      <c r="D19876" s="57"/>
      <c r="E19876" s="86"/>
      <c r="F19876" s="62"/>
      <c r="G19876" s="100"/>
      <c r="H19876" s="64"/>
      <c r="I19876" s="56"/>
    </row>
    <row r="19877" spans="1:9" hidden="1" x14ac:dyDescent="0.25">
      <c r="A19877" s="224"/>
      <c r="B19877" s="68"/>
      <c r="C19877" s="75"/>
      <c r="D19877" s="57"/>
      <c r="E19877" s="66"/>
      <c r="F19877" s="63"/>
      <c r="G19877" s="63"/>
      <c r="H19877" s="64"/>
      <c r="I19877" s="56"/>
    </row>
    <row r="19878" spans="1:9" hidden="1" x14ac:dyDescent="0.25">
      <c r="A19878" s="224"/>
      <c r="B19878" s="74"/>
      <c r="C19878" s="75"/>
      <c r="D19878" s="57"/>
      <c r="E19878" s="86"/>
      <c r="F19878" s="62"/>
      <c r="G19878" s="63"/>
      <c r="H19878" s="64"/>
      <c r="I19878" s="56"/>
    </row>
    <row r="19879" spans="1:9" hidden="1" x14ac:dyDescent="0.25">
      <c r="A19879" s="224"/>
      <c r="B19879" s="56"/>
      <c r="C19879" s="75"/>
      <c r="D19879" s="83"/>
      <c r="E19879" s="72"/>
      <c r="F19879" s="76"/>
      <c r="G19879" s="63"/>
      <c r="H19879" s="64"/>
      <c r="I19879" s="56"/>
    </row>
    <row r="19880" spans="1:9" hidden="1" x14ac:dyDescent="0.25">
      <c r="A19880" s="224"/>
      <c r="B19880" s="68"/>
      <c r="C19880" s="56"/>
      <c r="D19880" s="57"/>
      <c r="E19880" s="86"/>
      <c r="F19880" s="62"/>
      <c r="G19880" s="100"/>
      <c r="H19880" s="64"/>
      <c r="I19880" s="70"/>
    </row>
    <row r="19881" spans="1:9" hidden="1" x14ac:dyDescent="0.25">
      <c r="A19881" s="224"/>
      <c r="B19881" s="56"/>
      <c r="C19881" s="56"/>
      <c r="D19881" s="57"/>
      <c r="E19881" s="86"/>
      <c r="F19881" s="62"/>
      <c r="G19881" s="100"/>
      <c r="H19881" s="64"/>
      <c r="I19881" s="70"/>
    </row>
    <row r="19882" spans="1:9" hidden="1" x14ac:dyDescent="0.25">
      <c r="A19882" s="224"/>
      <c r="B19882" s="56"/>
      <c r="C19882" s="56"/>
      <c r="D19882" s="105"/>
      <c r="E19882" s="66"/>
      <c r="F19882" s="62"/>
      <c r="G19882" s="63"/>
      <c r="H19882" s="64"/>
      <c r="I19882" s="70"/>
    </row>
    <row r="19883" spans="1:9" hidden="1" x14ac:dyDescent="0.25">
      <c r="A19883" s="224"/>
      <c r="B19883" s="56"/>
      <c r="C19883" s="56"/>
      <c r="D19883" s="56"/>
      <c r="E19883" s="86"/>
      <c r="F19883" s="58"/>
      <c r="G19883" s="63"/>
      <c r="H19883" s="64"/>
      <c r="I19883" s="70"/>
    </row>
    <row r="19884" spans="1:9" hidden="1" x14ac:dyDescent="0.25">
      <c r="A19884" s="224"/>
      <c r="B19884" s="74"/>
      <c r="C19884" s="56"/>
      <c r="D19884" s="57"/>
      <c r="E19884" s="86"/>
      <c r="F19884" s="62"/>
      <c r="G19884" s="63"/>
      <c r="H19884" s="64"/>
      <c r="I19884" s="70"/>
    </row>
    <row r="19885" spans="1:9" hidden="1" x14ac:dyDescent="0.25">
      <c r="A19885" s="224"/>
      <c r="B19885" s="56"/>
      <c r="C19885" s="56"/>
      <c r="D19885" s="83"/>
      <c r="E19885" s="72"/>
      <c r="F19885" s="76"/>
      <c r="G19885" s="63"/>
      <c r="H19885" s="64"/>
      <c r="I19885" s="70"/>
    </row>
    <row r="19886" spans="1:9" hidden="1" x14ac:dyDescent="0.25">
      <c r="A19886" s="224"/>
      <c r="B19886" s="55"/>
      <c r="C19886" s="56"/>
      <c r="D19886" s="105"/>
      <c r="E19886" s="66"/>
      <c r="F19886" s="62"/>
      <c r="G19886" s="63"/>
      <c r="H19886" s="64"/>
      <c r="I19886" s="70"/>
    </row>
    <row r="19887" spans="1:9" hidden="1" x14ac:dyDescent="0.25">
      <c r="A19887" s="224"/>
      <c r="B19887" s="95"/>
      <c r="C19887" s="75"/>
      <c r="D19887" s="57"/>
      <c r="E19887" s="66"/>
      <c r="F19887" s="62"/>
      <c r="G19887" s="63"/>
      <c r="H19887" s="64"/>
      <c r="I19887" s="70"/>
    </row>
    <row r="19888" spans="1:9" hidden="1" x14ac:dyDescent="0.25">
      <c r="A19888" s="224"/>
      <c r="B19888" s="56"/>
      <c r="C19888" s="56"/>
      <c r="D19888" s="57"/>
      <c r="E19888" s="72"/>
      <c r="F19888" s="76"/>
      <c r="G19888" s="100"/>
      <c r="H19888" s="64"/>
      <c r="I19888" s="70"/>
    </row>
    <row r="19889" spans="1:9" hidden="1" x14ac:dyDescent="0.25">
      <c r="A19889" s="224"/>
      <c r="B19889" s="56"/>
      <c r="C19889" s="56"/>
      <c r="D19889" s="83"/>
      <c r="E19889" s="72"/>
      <c r="F19889" s="77"/>
      <c r="G19889" s="100"/>
      <c r="H19889" s="64"/>
      <c r="I19889" s="70"/>
    </row>
    <row r="19890" spans="1:9" hidden="1" x14ac:dyDescent="0.25">
      <c r="A19890" s="224"/>
      <c r="B19890" s="56"/>
      <c r="C19890" s="56"/>
      <c r="D19890" s="57"/>
      <c r="E19890" s="86"/>
      <c r="F19890" s="62"/>
      <c r="G19890" s="100"/>
      <c r="H19890" s="64"/>
      <c r="I19890" s="70"/>
    </row>
    <row r="19891" spans="1:9" hidden="1" x14ac:dyDescent="0.25">
      <c r="A19891" s="224"/>
      <c r="B19891" s="74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4"/>
      <c r="B19892" s="74"/>
      <c r="C19892" s="56"/>
      <c r="D19892" s="57"/>
      <c r="E19892" s="86"/>
      <c r="F19892" s="62"/>
      <c r="G19892" s="100"/>
      <c r="H19892" s="64"/>
      <c r="I19892" s="70"/>
    </row>
    <row r="19893" spans="1:9" hidden="1" x14ac:dyDescent="0.25">
      <c r="A19893" s="224"/>
      <c r="B19893" s="56"/>
      <c r="C19893" s="56"/>
      <c r="D19893" s="57"/>
      <c r="E19893" s="66"/>
      <c r="F19893" s="76"/>
      <c r="G19893" s="63"/>
      <c r="H19893" s="64"/>
      <c r="I19893" s="70"/>
    </row>
    <row r="19894" spans="1:9" hidden="1" x14ac:dyDescent="0.25">
      <c r="A19894" s="224"/>
      <c r="B19894" s="95"/>
      <c r="C19894" s="71"/>
      <c r="D19894" s="57"/>
      <c r="E19894" s="66"/>
      <c r="F19894" s="76"/>
      <c r="G19894" s="63"/>
      <c r="H19894" s="64"/>
      <c r="I19894" s="56"/>
    </row>
    <row r="19895" spans="1:9" hidden="1" x14ac:dyDescent="0.25">
      <c r="A19895" s="224"/>
      <c r="B19895" s="95"/>
      <c r="C19895" s="75"/>
      <c r="D19895" s="57"/>
      <c r="E19895" s="66"/>
      <c r="F19895" s="62"/>
      <c r="G19895" s="63"/>
      <c r="H19895" s="64"/>
      <c r="I19895" s="70"/>
    </row>
    <row r="19896" spans="1:9" hidden="1" x14ac:dyDescent="0.25">
      <c r="A19896" s="224"/>
      <c r="B19896" s="55"/>
      <c r="C19896" s="75"/>
      <c r="D19896" s="83"/>
      <c r="E19896" s="72"/>
      <c r="F19896" s="77"/>
      <c r="G19896" s="63"/>
      <c r="H19896" s="64"/>
      <c r="I19896" s="70"/>
    </row>
    <row r="19897" spans="1:9" hidden="1" x14ac:dyDescent="0.25">
      <c r="A19897" s="224"/>
      <c r="B19897" s="71"/>
      <c r="C19897" s="71"/>
      <c r="D19897" s="57"/>
      <c r="E19897" s="66"/>
      <c r="F19897" s="76"/>
      <c r="G19897" s="63"/>
      <c r="H19897" s="64"/>
      <c r="I19897" s="125"/>
    </row>
    <row r="19898" spans="1:9" hidden="1" x14ac:dyDescent="0.25">
      <c r="A19898" s="224"/>
      <c r="B19898" s="56"/>
      <c r="C19898" s="56"/>
      <c r="D19898" s="83"/>
      <c r="E19898" s="72"/>
      <c r="F19898" s="77"/>
      <c r="G19898" s="63"/>
      <c r="H19898" s="64"/>
      <c r="I19898" s="70"/>
    </row>
    <row r="19899" spans="1:9" hidden="1" x14ac:dyDescent="0.25">
      <c r="A19899" s="224"/>
      <c r="B19899" s="56"/>
      <c r="C19899" s="56"/>
      <c r="D19899" s="83"/>
      <c r="E19899" s="72"/>
      <c r="F19899" s="77"/>
      <c r="G19899" s="62"/>
      <c r="H19899" s="106"/>
      <c r="I19899" s="70"/>
    </row>
    <row r="19900" spans="1:9" hidden="1" x14ac:dyDescent="0.25">
      <c r="A19900" s="224"/>
      <c r="B19900" s="56"/>
      <c r="C19900" s="81"/>
      <c r="D19900" s="57"/>
      <c r="E19900" s="86"/>
      <c r="F19900" s="62"/>
      <c r="G19900" s="63"/>
      <c r="H19900" s="64"/>
      <c r="I19900" s="70"/>
    </row>
    <row r="19901" spans="1:9" hidden="1" x14ac:dyDescent="0.25">
      <c r="A19901" s="224"/>
      <c r="B19901" s="56"/>
      <c r="C19901" s="56"/>
      <c r="D19901" s="57"/>
      <c r="E19901" s="145"/>
      <c r="F19901" s="62"/>
      <c r="G19901" s="100"/>
      <c r="H19901" s="64"/>
      <c r="I19901" s="70"/>
    </row>
    <row r="19902" spans="1:9" hidden="1" x14ac:dyDescent="0.25">
      <c r="A19902" s="224"/>
      <c r="B19902" s="55"/>
      <c r="C19902" s="75"/>
      <c r="D19902" s="57"/>
      <c r="E19902" s="72"/>
      <c r="F19902" s="76"/>
      <c r="G19902" s="63"/>
      <c r="H19902" s="64"/>
      <c r="I19902" s="70"/>
    </row>
    <row r="19903" spans="1:9" hidden="1" x14ac:dyDescent="0.25">
      <c r="A19903" s="224"/>
      <c r="B19903" s="56"/>
      <c r="C19903" s="56"/>
      <c r="D19903" s="57"/>
      <c r="E19903" s="86"/>
      <c r="F19903" s="62"/>
      <c r="G19903" s="100"/>
      <c r="H19903" s="64"/>
      <c r="I19903" s="70"/>
    </row>
    <row r="19904" spans="1:9" hidden="1" x14ac:dyDescent="0.25">
      <c r="A19904" s="224"/>
      <c r="B19904" s="95"/>
      <c r="C19904" s="71"/>
      <c r="D19904" s="57"/>
      <c r="E19904" s="66"/>
      <c r="F19904" s="76"/>
      <c r="G19904" s="100"/>
      <c r="H19904" s="64"/>
      <c r="I19904" s="70"/>
    </row>
    <row r="19905" spans="1:9" hidden="1" x14ac:dyDescent="0.25">
      <c r="A19905" s="224"/>
      <c r="B19905" s="56"/>
      <c r="C19905" s="56"/>
      <c r="D19905" s="57"/>
      <c r="E19905" s="86"/>
      <c r="F19905" s="62"/>
      <c r="G19905" s="100"/>
      <c r="H19905" s="64"/>
      <c r="I19905" s="70"/>
    </row>
    <row r="19906" spans="1:9" hidden="1" x14ac:dyDescent="0.25">
      <c r="A19906" s="224"/>
      <c r="B19906" s="56"/>
      <c r="C19906" s="56"/>
      <c r="D19906" s="83"/>
      <c r="E19906" s="72"/>
      <c r="F19906" s="77"/>
      <c r="G19906" s="63"/>
      <c r="H19906" s="64"/>
      <c r="I19906" s="70"/>
    </row>
    <row r="19907" spans="1:9" hidden="1" x14ac:dyDescent="0.25">
      <c r="A19907" s="224"/>
      <c r="B19907" s="56"/>
      <c r="C19907" s="81"/>
      <c r="D19907" s="57"/>
      <c r="E19907" s="86"/>
      <c r="F19907" s="62"/>
      <c r="G19907" s="100"/>
      <c r="H19907" s="64"/>
      <c r="I19907" s="70"/>
    </row>
    <row r="19908" spans="1:9" hidden="1" x14ac:dyDescent="0.25">
      <c r="A19908" s="224"/>
      <c r="B19908" s="56"/>
      <c r="C19908" s="56"/>
      <c r="D19908" s="57"/>
      <c r="E19908" s="86"/>
      <c r="F19908" s="62"/>
      <c r="G19908" s="100"/>
      <c r="H19908" s="64"/>
      <c r="I19908" s="70"/>
    </row>
    <row r="19909" spans="1:9" hidden="1" x14ac:dyDescent="0.25">
      <c r="A19909" s="224"/>
      <c r="B19909" s="74"/>
      <c r="C19909" s="75"/>
      <c r="D19909" s="57"/>
      <c r="E19909" s="86"/>
      <c r="F19909" s="62"/>
      <c r="G19909" s="63"/>
      <c r="H19909" s="64"/>
      <c r="I19909" s="70"/>
    </row>
    <row r="19910" spans="1:9" hidden="1" x14ac:dyDescent="0.25">
      <c r="A19910" s="224"/>
      <c r="B19910" s="74"/>
      <c r="C19910" s="56"/>
      <c r="D19910" s="57"/>
      <c r="E19910" s="86"/>
      <c r="F19910" s="62"/>
      <c r="G19910" s="63"/>
      <c r="H19910" s="64"/>
      <c r="I19910" s="70"/>
    </row>
    <row r="19911" spans="1:9" hidden="1" x14ac:dyDescent="0.25">
      <c r="A19911" s="224"/>
      <c r="B19911" s="68"/>
      <c r="C19911" s="71"/>
      <c r="D19911" s="57"/>
      <c r="E19911" s="86"/>
      <c r="F19911" s="62"/>
      <c r="G19911" s="63"/>
      <c r="H19911" s="64"/>
      <c r="I19911" s="70"/>
    </row>
    <row r="19912" spans="1:9" hidden="1" x14ac:dyDescent="0.25">
      <c r="A19912" s="224"/>
      <c r="B19912" s="56"/>
      <c r="C19912" s="56"/>
      <c r="D19912" s="57"/>
      <c r="E19912" s="86"/>
      <c r="F19912" s="62"/>
      <c r="G19912" s="100"/>
      <c r="H19912" s="64"/>
      <c r="I19912" s="70"/>
    </row>
    <row r="19913" spans="1:9" hidden="1" x14ac:dyDescent="0.25">
      <c r="A19913" s="224"/>
      <c r="B19913" s="81"/>
      <c r="C19913" s="75"/>
      <c r="D19913" s="57"/>
      <c r="E19913" s="86"/>
      <c r="F19913" s="62"/>
      <c r="G19913" s="100"/>
      <c r="H19913" s="64"/>
      <c r="I19913" s="419"/>
    </row>
    <row r="19914" spans="1:9" hidden="1" x14ac:dyDescent="0.25">
      <c r="A19914" s="224"/>
      <c r="B19914" s="414"/>
      <c r="C19914" s="414"/>
      <c r="D19914" s="435"/>
      <c r="E19914" s="419"/>
      <c r="F19914" s="437"/>
      <c r="G19914" s="417"/>
      <c r="H19914" s="64"/>
      <c r="I19914" s="70"/>
    </row>
    <row r="19915" spans="1:9" hidden="1" x14ac:dyDescent="0.25">
      <c r="A19915" s="224"/>
      <c r="B19915" s="56"/>
      <c r="C19915" s="65"/>
      <c r="D19915" s="57"/>
      <c r="E19915" s="86"/>
      <c r="F19915" s="62"/>
      <c r="G19915" s="100"/>
      <c r="H19915" s="418"/>
      <c r="I19915" s="70"/>
    </row>
    <row r="19916" spans="1:9" hidden="1" x14ac:dyDescent="0.25">
      <c r="A19916" s="224"/>
      <c r="B19916" s="55"/>
      <c r="C19916" s="56"/>
      <c r="D19916" s="57"/>
      <c r="E19916" s="72"/>
      <c r="F19916" s="76"/>
      <c r="G19916" s="63"/>
      <c r="H19916" s="64"/>
      <c r="I19916" s="70"/>
    </row>
    <row r="19917" spans="1:9" hidden="1" x14ac:dyDescent="0.25">
      <c r="A19917" s="224"/>
      <c r="B19917" s="55"/>
      <c r="C19917" s="56"/>
      <c r="D19917" s="57"/>
      <c r="E19917" s="86"/>
      <c r="F19917" s="62"/>
      <c r="G19917" s="100"/>
      <c r="H19917" s="64"/>
      <c r="I19917" s="56"/>
    </row>
    <row r="19918" spans="1:9" hidden="1" x14ac:dyDescent="0.25">
      <c r="A19918" s="224"/>
      <c r="B19918" s="56"/>
      <c r="C19918" s="56"/>
      <c r="D19918" s="57"/>
      <c r="E19918" s="66"/>
      <c r="F19918" s="76"/>
      <c r="G19918" s="100"/>
      <c r="H19918" s="64"/>
      <c r="I19918" s="70"/>
    </row>
    <row r="19919" spans="1:9" hidden="1" x14ac:dyDescent="0.25">
      <c r="A19919" s="224"/>
      <c r="B19919" s="68"/>
      <c r="C19919" s="56"/>
      <c r="D19919" s="57"/>
      <c r="E19919" s="66"/>
      <c r="F19919" s="63"/>
      <c r="G19919" s="63"/>
      <c r="H19919" s="64"/>
      <c r="I19919" s="70"/>
    </row>
    <row r="19920" spans="1:9" hidden="1" x14ac:dyDescent="0.25">
      <c r="A19920" s="224"/>
      <c r="B19920" s="55"/>
      <c r="C19920" s="56"/>
      <c r="D19920" s="57"/>
      <c r="E19920" s="86"/>
      <c r="F19920" s="62"/>
      <c r="G19920" s="62"/>
      <c r="H19920" s="64"/>
      <c r="I19920" s="70"/>
    </row>
    <row r="19921" spans="1:9" hidden="1" x14ac:dyDescent="0.25">
      <c r="A19921" s="224"/>
      <c r="B19921" s="56"/>
      <c r="C19921" s="56"/>
      <c r="D19921" s="57"/>
      <c r="E19921" s="86"/>
      <c r="F19921" s="62"/>
      <c r="G19921" s="63"/>
      <c r="H19921" s="64"/>
      <c r="I19921" s="70"/>
    </row>
    <row r="19922" spans="1:9" hidden="1" x14ac:dyDescent="0.25">
      <c r="A19922" s="224"/>
      <c r="B19922" s="68"/>
      <c r="C19922" s="56"/>
      <c r="D19922" s="57"/>
      <c r="E19922" s="66"/>
      <c r="F19922" s="63"/>
      <c r="G19922" s="63"/>
      <c r="H19922" s="64"/>
      <c r="I19922" s="70"/>
    </row>
    <row r="19923" spans="1:9" hidden="1" x14ac:dyDescent="0.25">
      <c r="A19923" s="224"/>
      <c r="B19923" s="56"/>
      <c r="C19923" s="75"/>
      <c r="D19923" s="57"/>
      <c r="E19923" s="86"/>
      <c r="F19923" s="62"/>
      <c r="G19923" s="100"/>
      <c r="H19923" s="64"/>
      <c r="I19923" s="70"/>
    </row>
    <row r="19924" spans="1:9" hidden="1" x14ac:dyDescent="0.25">
      <c r="A19924" s="224"/>
      <c r="B19924" s="56"/>
      <c r="C19924" s="56"/>
      <c r="D19924" s="83"/>
      <c r="E19924" s="72"/>
      <c r="F19924" s="77"/>
      <c r="G19924" s="100"/>
      <c r="H19924" s="64"/>
      <c r="I19924" s="70"/>
    </row>
    <row r="19925" spans="1:9" hidden="1" x14ac:dyDescent="0.25">
      <c r="A19925" s="224"/>
      <c r="B19925" s="95"/>
      <c r="C19925" s="75"/>
      <c r="D19925" s="57"/>
      <c r="E19925" s="66"/>
      <c r="F19925" s="62"/>
      <c r="G19925" s="63"/>
      <c r="H19925" s="64"/>
      <c r="I19925" s="70"/>
    </row>
    <row r="19926" spans="1:9" hidden="1" x14ac:dyDescent="0.25">
      <c r="A19926" s="224"/>
      <c r="B19926" s="68"/>
      <c r="C19926" s="75"/>
      <c r="D19926" s="57"/>
      <c r="E19926" s="66"/>
      <c r="F19926" s="63"/>
      <c r="G19926" s="100"/>
      <c r="H19926" s="64"/>
      <c r="I19926" s="70"/>
    </row>
    <row r="19927" spans="1:9" hidden="1" x14ac:dyDescent="0.25">
      <c r="A19927" s="224"/>
      <c r="B19927" s="55"/>
      <c r="C19927" s="75"/>
      <c r="D19927" s="83"/>
      <c r="E19927" s="72"/>
      <c r="F19927" s="77"/>
      <c r="G19927" s="100"/>
      <c r="H19927" s="64"/>
      <c r="I19927" s="70"/>
    </row>
    <row r="19928" spans="1:9" hidden="1" x14ac:dyDescent="0.25">
      <c r="A19928" s="224"/>
      <c r="B19928" s="68"/>
      <c r="C19928" s="56"/>
      <c r="D19928" s="105"/>
      <c r="E19928" s="66"/>
      <c r="F19928" s="203"/>
      <c r="G19928" s="62"/>
      <c r="H19928" s="64"/>
      <c r="I19928" s="70"/>
    </row>
    <row r="19929" spans="1:9" hidden="1" x14ac:dyDescent="0.25">
      <c r="A19929" s="224"/>
      <c r="B19929" s="56"/>
      <c r="C19929" s="56"/>
      <c r="D19929" s="83"/>
      <c r="E19929" s="72"/>
      <c r="F19929" s="77"/>
      <c r="G19929" s="63"/>
      <c r="H19929" s="64"/>
      <c r="I19929" s="70"/>
    </row>
    <row r="19930" spans="1:9" hidden="1" x14ac:dyDescent="0.25">
      <c r="A19930" s="224"/>
      <c r="B19930" s="55"/>
      <c r="C19930" s="75"/>
      <c r="D19930" s="83"/>
      <c r="E19930" s="72"/>
      <c r="F19930" s="77"/>
      <c r="G19930" s="63"/>
      <c r="H19930" s="64"/>
      <c r="I19930" s="125"/>
    </row>
    <row r="19931" spans="1:9" hidden="1" x14ac:dyDescent="0.25">
      <c r="A19931" s="224"/>
      <c r="B19931" s="56"/>
      <c r="C19931" s="56"/>
      <c r="D19931" s="83"/>
      <c r="E19931" s="72"/>
      <c r="F19931" s="77"/>
      <c r="G19931" s="63"/>
      <c r="H19931" s="64"/>
      <c r="I19931" s="70"/>
    </row>
    <row r="19932" spans="1:9" hidden="1" x14ac:dyDescent="0.25">
      <c r="A19932" s="224"/>
      <c r="B19932" s="68"/>
      <c r="C19932" s="72"/>
      <c r="D19932" s="57"/>
      <c r="E19932" s="86"/>
      <c r="F19932" s="62"/>
      <c r="G19932" s="63"/>
      <c r="H19932" s="64"/>
      <c r="I19932" s="70"/>
    </row>
    <row r="19933" spans="1:9" hidden="1" x14ac:dyDescent="0.25">
      <c r="A19933" s="224"/>
      <c r="B19933" s="95"/>
      <c r="C19933" s="74"/>
      <c r="D19933" s="57"/>
      <c r="E19933" s="145"/>
      <c r="F19933" s="62"/>
      <c r="G19933" s="100"/>
      <c r="H19933" s="64"/>
      <c r="I19933" s="70"/>
    </row>
    <row r="19934" spans="1:9" hidden="1" x14ac:dyDescent="0.25">
      <c r="A19934" s="224"/>
      <c r="B19934" s="56"/>
      <c r="C19934" s="75"/>
      <c r="D19934" s="83"/>
      <c r="E19934" s="72"/>
      <c r="F19934" s="76"/>
      <c r="G19934" s="63"/>
      <c r="H19934" s="64"/>
      <c r="I19934" s="70"/>
    </row>
    <row r="19935" spans="1:9" hidden="1" x14ac:dyDescent="0.25">
      <c r="A19935" s="224"/>
      <c r="B19935" s="55"/>
      <c r="C19935" s="56"/>
      <c r="D19935" s="57"/>
      <c r="E19935" s="72"/>
      <c r="F19935" s="76"/>
      <c r="G19935" s="100"/>
      <c r="H19935" s="64"/>
      <c r="I19935" s="70"/>
    </row>
    <row r="19936" spans="1:9" hidden="1" x14ac:dyDescent="0.25">
      <c r="A19936" s="224"/>
      <c r="B19936" s="55"/>
      <c r="C19936" s="56"/>
      <c r="D19936" s="57"/>
      <c r="E19936" s="66"/>
      <c r="F19936" s="76"/>
      <c r="G19936" s="100"/>
      <c r="H19936" s="64"/>
      <c r="I19936" s="70"/>
    </row>
    <row r="19937" spans="1:9" hidden="1" x14ac:dyDescent="0.25">
      <c r="A19937" s="224"/>
      <c r="B19937" s="55"/>
      <c r="C19937" s="56"/>
      <c r="D19937" s="57"/>
      <c r="E19937" s="86"/>
      <c r="F19937" s="76"/>
      <c r="G19937" s="100"/>
      <c r="H19937" s="64"/>
      <c r="I19937" s="70"/>
    </row>
    <row r="19938" spans="1:9" hidden="1" x14ac:dyDescent="0.25">
      <c r="A19938" s="224"/>
      <c r="B19938" s="55"/>
      <c r="C19938" s="56"/>
      <c r="D19938" s="83"/>
      <c r="E19938" s="72"/>
      <c r="F19938" s="76"/>
      <c r="G19938" s="63"/>
      <c r="H19938" s="64"/>
      <c r="I19938" s="70"/>
    </row>
    <row r="19939" spans="1:9" hidden="1" x14ac:dyDescent="0.25">
      <c r="A19939" s="224"/>
      <c r="B19939" s="56"/>
      <c r="C19939" s="56"/>
      <c r="D19939" s="558"/>
      <c r="E19939" s="559"/>
      <c r="F19939" s="560"/>
      <c r="G19939" s="100"/>
      <c r="H19939" s="64"/>
      <c r="I19939" s="70"/>
    </row>
    <row r="19940" spans="1:9" hidden="1" x14ac:dyDescent="0.25">
      <c r="A19940" s="224"/>
      <c r="B19940" s="68"/>
      <c r="C19940" s="56"/>
      <c r="D19940" s="105"/>
      <c r="E19940" s="66"/>
      <c r="F19940" s="203"/>
      <c r="G19940" s="63"/>
      <c r="H19940" s="64"/>
      <c r="I19940" s="70"/>
    </row>
    <row r="19941" spans="1:9" hidden="1" x14ac:dyDescent="0.25">
      <c r="A19941" s="224"/>
      <c r="B19941" s="56"/>
      <c r="C19941" s="56"/>
      <c r="D19941" s="83"/>
      <c r="E19941" s="72"/>
      <c r="F19941" s="77"/>
      <c r="G19941" s="63"/>
      <c r="H19941" s="106"/>
      <c r="I19941" s="70"/>
    </row>
    <row r="19942" spans="1:9" hidden="1" x14ac:dyDescent="0.25">
      <c r="A19942" s="224"/>
      <c r="B19942" s="68"/>
      <c r="C19942" s="56"/>
      <c r="D19942" s="105"/>
      <c r="E19942" s="66"/>
      <c r="F19942" s="203"/>
      <c r="G19942" s="63"/>
      <c r="H19942" s="64"/>
      <c r="I19942" s="70"/>
    </row>
    <row r="19943" spans="1:9" hidden="1" x14ac:dyDescent="0.25">
      <c r="A19943" s="224"/>
      <c r="B19943" s="68"/>
      <c r="C19943" s="71"/>
      <c r="D19943" s="57"/>
      <c r="E19943" s="86"/>
      <c r="F19943" s="62"/>
      <c r="G19943" s="63"/>
      <c r="H19943" s="64"/>
      <c r="I19943" s="70"/>
    </row>
    <row r="19944" spans="1:9" hidden="1" x14ac:dyDescent="0.25">
      <c r="A19944" s="224"/>
      <c r="B19944" s="56"/>
      <c r="C19944" s="56"/>
      <c r="D19944" s="83"/>
      <c r="E19944" s="72"/>
      <c r="F19944" s="77"/>
      <c r="G19944" s="63"/>
      <c r="H19944" s="64"/>
      <c r="I19944" s="70"/>
    </row>
    <row r="19945" spans="1:9" hidden="1" x14ac:dyDescent="0.25">
      <c r="A19945" s="224"/>
      <c r="B19945" s="56"/>
      <c r="C19945" s="81"/>
      <c r="D19945" s="57"/>
      <c r="E19945" s="86"/>
      <c r="F19945" s="62"/>
      <c r="G19945" s="100"/>
      <c r="H19945" s="64"/>
      <c r="I19945" s="70"/>
    </row>
    <row r="19946" spans="1:9" hidden="1" x14ac:dyDescent="0.25">
      <c r="A19946" s="224"/>
      <c r="B19946" s="56"/>
      <c r="C19946" s="56"/>
      <c r="D19946" s="57"/>
      <c r="E19946" s="86"/>
      <c r="F19946" s="62"/>
      <c r="G19946" s="100"/>
      <c r="H19946" s="64"/>
      <c r="I19946" s="70"/>
    </row>
    <row r="19947" spans="1:9" hidden="1" x14ac:dyDescent="0.25">
      <c r="A19947" s="224"/>
      <c r="B19947" s="56"/>
      <c r="C19947" s="56"/>
      <c r="D19947" s="57"/>
      <c r="E19947" s="145"/>
      <c r="F19947" s="63"/>
      <c r="G19947" s="63"/>
      <c r="H19947" s="64"/>
      <c r="I19947" s="70"/>
    </row>
    <row r="19948" spans="1:9" hidden="1" x14ac:dyDescent="0.25">
      <c r="A19948" s="224"/>
      <c r="B19948" s="71"/>
      <c r="C19948" s="71"/>
      <c r="D19948" s="57"/>
      <c r="E19948" s="86"/>
      <c r="F19948" s="62"/>
      <c r="G19948" s="63"/>
      <c r="H19948" s="64"/>
      <c r="I19948" s="70"/>
    </row>
    <row r="19949" spans="1:9" hidden="1" x14ac:dyDescent="0.25">
      <c r="A19949" s="224"/>
      <c r="B19949" s="81"/>
      <c r="C19949" s="75"/>
      <c r="D19949" s="57"/>
      <c r="E19949" s="86"/>
      <c r="F19949" s="62"/>
      <c r="G19949" s="100"/>
      <c r="H19949" s="64"/>
      <c r="I19949" s="70"/>
    </row>
    <row r="19950" spans="1:9" hidden="1" x14ac:dyDescent="0.25">
      <c r="A19950" s="224"/>
      <c r="B19950" s="74"/>
      <c r="C19950" s="56"/>
      <c r="D19950" s="57"/>
      <c r="E19950" s="86"/>
      <c r="F19950" s="62"/>
      <c r="G19950" s="100"/>
      <c r="H19950" s="64"/>
      <c r="I19950" s="70"/>
    </row>
    <row r="19951" spans="1:9" hidden="1" x14ac:dyDescent="0.25">
      <c r="A19951" s="224"/>
      <c r="B19951" s="55"/>
      <c r="C19951" s="71"/>
      <c r="D19951" s="57"/>
      <c r="E19951" s="145"/>
      <c r="F19951" s="63"/>
      <c r="G19951" s="100"/>
      <c r="H19951" s="64"/>
      <c r="I19951" s="70"/>
    </row>
    <row r="19952" spans="1:9" hidden="1" x14ac:dyDescent="0.25">
      <c r="A19952" s="224"/>
      <c r="B19952" s="60"/>
      <c r="C19952" s="151"/>
      <c r="D19952" s="57"/>
      <c r="E19952" s="86"/>
      <c r="F19952" s="67"/>
      <c r="G19952" s="100"/>
      <c r="H19952" s="64"/>
      <c r="I19952" s="70"/>
    </row>
    <row r="19953" spans="1:9" hidden="1" x14ac:dyDescent="0.25">
      <c r="A19953" s="224"/>
      <c r="B19953" s="60"/>
      <c r="C19953" s="123"/>
      <c r="D19953" s="57"/>
      <c r="E19953" s="66"/>
      <c r="F19953" s="63"/>
      <c r="G19953" s="100"/>
      <c r="H19953" s="64"/>
      <c r="I19953" s="70"/>
    </row>
    <row r="19954" spans="1:9" hidden="1" x14ac:dyDescent="0.25">
      <c r="A19954" s="224"/>
      <c r="B19954" s="56"/>
      <c r="C19954" s="56"/>
      <c r="D19954" s="83"/>
      <c r="E19954" s="72"/>
      <c r="F19954" s="77"/>
      <c r="G19954" s="63"/>
      <c r="H19954" s="64"/>
      <c r="I19954" s="70"/>
    </row>
    <row r="19955" spans="1:9" hidden="1" x14ac:dyDescent="0.25">
      <c r="A19955" s="224"/>
      <c r="B19955" s="56"/>
      <c r="C19955" s="74"/>
      <c r="D19955" s="57"/>
      <c r="E19955" s="66"/>
      <c r="F19955" s="203"/>
      <c r="G19955" s="100"/>
      <c r="H19955" s="64"/>
      <c r="I19955" s="70"/>
    </row>
    <row r="19956" spans="1:9" hidden="1" x14ac:dyDescent="0.25">
      <c r="A19956" s="224"/>
      <c r="B19956" s="74"/>
      <c r="C19956" s="56"/>
      <c r="D19956" s="57"/>
      <c r="E19956" s="86"/>
      <c r="F19956" s="62"/>
      <c r="G19956" s="62"/>
      <c r="H19956" s="64"/>
      <c r="I19956" s="70"/>
    </row>
    <row r="19957" spans="1:9" hidden="1" x14ac:dyDescent="0.25">
      <c r="A19957" s="224"/>
      <c r="B19957" s="56"/>
      <c r="C19957" s="56"/>
      <c r="D19957" s="56"/>
      <c r="E19957" s="86"/>
      <c r="F19957" s="58"/>
      <c r="G19957" s="62"/>
      <c r="H19957" s="64"/>
      <c r="I19957" s="70"/>
    </row>
    <row r="19958" spans="1:9" hidden="1" x14ac:dyDescent="0.25">
      <c r="A19958" s="224"/>
      <c r="B19958" s="56"/>
      <c r="C19958" s="56"/>
      <c r="D19958" s="57"/>
      <c r="E19958" s="86"/>
      <c r="F19958" s="62"/>
      <c r="G19958" s="100"/>
      <c r="H19958" s="64"/>
      <c r="I19958" s="70"/>
    </row>
    <row r="19959" spans="1:9" hidden="1" x14ac:dyDescent="0.25">
      <c r="A19959" s="224"/>
      <c r="B19959" s="71"/>
      <c r="C19959" s="71"/>
      <c r="D19959" s="57"/>
      <c r="E19959" s="86"/>
      <c r="F19959" s="62"/>
      <c r="G19959" s="100"/>
      <c r="H19959" s="64"/>
      <c r="I19959" s="70"/>
    </row>
    <row r="19960" spans="1:9" hidden="1" x14ac:dyDescent="0.25">
      <c r="A19960" s="224"/>
      <c r="B19960" s="68"/>
      <c r="C19960" s="71"/>
      <c r="D19960" s="57"/>
      <c r="E19960" s="72"/>
      <c r="F19960" s="62"/>
      <c r="G19960" s="100"/>
      <c r="H19960" s="64"/>
      <c r="I19960" s="70"/>
    </row>
    <row r="19961" spans="1:9" hidden="1" x14ac:dyDescent="0.25">
      <c r="A19961" s="224"/>
      <c r="B19961" s="56"/>
      <c r="C19961" s="56"/>
      <c r="D19961" s="83"/>
      <c r="E19961" s="72"/>
      <c r="F19961" s="77"/>
      <c r="G19961" s="100"/>
      <c r="H19961" s="64"/>
      <c r="I19961" s="70"/>
    </row>
    <row r="19962" spans="1:9" hidden="1" x14ac:dyDescent="0.25">
      <c r="A19962" s="224"/>
      <c r="B19962" s="56"/>
      <c r="C19962" s="56"/>
      <c r="D19962" s="57"/>
      <c r="E19962" s="145"/>
      <c r="F19962" s="63"/>
      <c r="G19962" s="100"/>
      <c r="H19962" s="64"/>
      <c r="I19962" s="70"/>
    </row>
    <row r="19963" spans="1:9" hidden="1" x14ac:dyDescent="0.25">
      <c r="A19963" s="224"/>
      <c r="B19963" s="55"/>
      <c r="C19963" s="56"/>
      <c r="D19963" s="57"/>
      <c r="E19963" s="86"/>
      <c r="F19963" s="62"/>
      <c r="G19963" s="62"/>
      <c r="H19963" s="64"/>
      <c r="I19963" s="70"/>
    </row>
    <row r="19964" spans="1:9" hidden="1" x14ac:dyDescent="0.25">
      <c r="A19964" s="224"/>
      <c r="B19964" s="56"/>
      <c r="C19964" s="56"/>
      <c r="D19964" s="57"/>
      <c r="E19964" s="86"/>
      <c r="F19964" s="62"/>
      <c r="G19964" s="63"/>
      <c r="H19964" s="64"/>
      <c r="I19964" s="70"/>
    </row>
    <row r="19965" spans="1:9" hidden="1" x14ac:dyDescent="0.25">
      <c r="A19965" s="224"/>
      <c r="B19965" s="56"/>
      <c r="C19965" s="75"/>
      <c r="D19965" s="57"/>
      <c r="E19965" s="86"/>
      <c r="F19965" s="62"/>
      <c r="G19965" s="100"/>
      <c r="H19965" s="64"/>
      <c r="I19965" s="70"/>
    </row>
    <row r="19966" spans="1:9" hidden="1" x14ac:dyDescent="0.25">
      <c r="A19966" s="224"/>
      <c r="B19966" s="55"/>
      <c r="C19966" s="75"/>
      <c r="D19966" s="57"/>
      <c r="E19966" s="72"/>
      <c r="F19966" s="76"/>
      <c r="G19966" s="63"/>
      <c r="H19966" s="64"/>
      <c r="I19966" s="70"/>
    </row>
    <row r="19967" spans="1:9" hidden="1" x14ac:dyDescent="0.25">
      <c r="A19967" s="224"/>
      <c r="B19967" s="95"/>
      <c r="C19967" s="71"/>
      <c r="D19967" s="57"/>
      <c r="E19967" s="66"/>
      <c r="F19967" s="76"/>
      <c r="G19967" s="63"/>
      <c r="H19967" s="64"/>
      <c r="I19967" s="70"/>
    </row>
    <row r="19968" spans="1:9" hidden="1" x14ac:dyDescent="0.25">
      <c r="A19968" s="224"/>
      <c r="B19968" s="55"/>
      <c r="C19968" s="56"/>
      <c r="D19968" s="105"/>
      <c r="E19968" s="66"/>
      <c r="F19968" s="62"/>
      <c r="G19968" s="63"/>
      <c r="H19968" s="64"/>
      <c r="I19968" s="70"/>
    </row>
    <row r="19969" spans="1:9" hidden="1" x14ac:dyDescent="0.25">
      <c r="A19969" s="224"/>
      <c r="B19969" s="74"/>
      <c r="C19969" s="75"/>
      <c r="D19969" s="57"/>
      <c r="E19969" s="86"/>
      <c r="F19969" s="62"/>
      <c r="G19969" s="63"/>
      <c r="H19969" s="64"/>
      <c r="I19969" s="56"/>
    </row>
    <row r="19970" spans="1:9" hidden="1" x14ac:dyDescent="0.25">
      <c r="A19970" s="224"/>
      <c r="B19970" s="56"/>
      <c r="C19970" s="75"/>
      <c r="D19970" s="57"/>
      <c r="E19970" s="86"/>
      <c r="F19970" s="62"/>
      <c r="G19970" s="100"/>
      <c r="H19970" s="64"/>
      <c r="I19970" s="56"/>
    </row>
    <row r="19971" spans="1:9" hidden="1" x14ac:dyDescent="0.25">
      <c r="A19971" s="224"/>
      <c r="B19971" s="56"/>
      <c r="C19971" s="56"/>
      <c r="D19971" s="57"/>
      <c r="E19971" s="66"/>
      <c r="F19971" s="76"/>
      <c r="G19971" s="63"/>
      <c r="H19971" s="64"/>
      <c r="I19971" s="56"/>
    </row>
    <row r="19972" spans="1:9" hidden="1" x14ac:dyDescent="0.25">
      <c r="A19972" s="224"/>
      <c r="B19972" s="56"/>
      <c r="C19972" s="56"/>
      <c r="D19972" s="83"/>
      <c r="E19972" s="72"/>
      <c r="F19972" s="77"/>
      <c r="G19972" s="63"/>
      <c r="H19972" s="64"/>
      <c r="I19972" s="56"/>
    </row>
    <row r="19973" spans="1:9" hidden="1" x14ac:dyDescent="0.25">
      <c r="A19973" s="224"/>
      <c r="B19973" s="56"/>
      <c r="C19973" s="56"/>
      <c r="D19973" s="56"/>
      <c r="E19973" s="56"/>
      <c r="F19973" s="56"/>
      <c r="G19973" s="63"/>
      <c r="H19973" s="106"/>
      <c r="I19973" s="56"/>
    </row>
    <row r="19974" spans="1:9" hidden="1" x14ac:dyDescent="0.25">
      <c r="A19974" s="224"/>
      <c r="B19974" s="81"/>
      <c r="C19974" s="56"/>
      <c r="D19974" s="57"/>
      <c r="E19974" s="66"/>
      <c r="F19974" s="76"/>
      <c r="G19974" s="63"/>
      <c r="H19974" s="106"/>
      <c r="I19974" s="56"/>
    </row>
    <row r="19975" spans="1:9" hidden="1" x14ac:dyDescent="0.25">
      <c r="A19975" s="224"/>
      <c r="B19975" s="95"/>
      <c r="C19975" s="74"/>
      <c r="D19975" s="57"/>
      <c r="E19975" s="66"/>
      <c r="F19975" s="76"/>
      <c r="G19975" s="63"/>
      <c r="H19975" s="106"/>
      <c r="I19975" s="56"/>
    </row>
    <row r="19976" spans="1:9" hidden="1" x14ac:dyDescent="0.25">
      <c r="A19976" s="224"/>
      <c r="B19976" s="68"/>
      <c r="C19976" s="56"/>
      <c r="D19976" s="57"/>
      <c r="E19976" s="66"/>
      <c r="F19976" s="63"/>
      <c r="G19976" s="63"/>
      <c r="H19976" s="106"/>
      <c r="I19976" s="70"/>
    </row>
    <row r="19977" spans="1:9" hidden="1" x14ac:dyDescent="0.25">
      <c r="A19977" s="224"/>
      <c r="B19977" s="55"/>
      <c r="C19977" s="75"/>
      <c r="D19977" s="83"/>
      <c r="E19977" s="72"/>
      <c r="F19977" s="77"/>
      <c r="G19977" s="63"/>
      <c r="H19977" s="106"/>
      <c r="I19977" s="70"/>
    </row>
    <row r="19978" spans="1:9" hidden="1" x14ac:dyDescent="0.25">
      <c r="A19978" s="224"/>
      <c r="B19978" s="56"/>
      <c r="C19978" s="56"/>
      <c r="D19978" s="83"/>
      <c r="E19978" s="72"/>
      <c r="F19978" s="77"/>
      <c r="G19978" s="63"/>
      <c r="H19978" s="64"/>
      <c r="I19978" s="125"/>
    </row>
    <row r="19979" spans="1:9" hidden="1" x14ac:dyDescent="0.25">
      <c r="A19979" s="224"/>
      <c r="B19979" s="56"/>
      <c r="C19979" s="56"/>
      <c r="D19979" s="558"/>
      <c r="E19979" s="559"/>
      <c r="F19979" s="560"/>
      <c r="G19979" s="63"/>
      <c r="H19979" s="64"/>
      <c r="I19979" s="70"/>
    </row>
    <row r="19980" spans="1:9" hidden="1" x14ac:dyDescent="0.25">
      <c r="A19980" s="224"/>
      <c r="B19980" s="55"/>
      <c r="C19980" s="75"/>
      <c r="D19980" s="57"/>
      <c r="E19980" s="72"/>
      <c r="F19980" s="76"/>
      <c r="G19980" s="63"/>
      <c r="H19980" s="64"/>
      <c r="I19980" s="70"/>
    </row>
    <row r="19981" spans="1:9" hidden="1" x14ac:dyDescent="0.25">
      <c r="A19981" s="224"/>
      <c r="B19981" s="56"/>
      <c r="C19981" s="56"/>
      <c r="D19981" s="57"/>
      <c r="E19981" s="86"/>
      <c r="F19981" s="62"/>
      <c r="G19981" s="63"/>
      <c r="H19981" s="64"/>
      <c r="I19981" s="70"/>
    </row>
    <row r="19982" spans="1:9" hidden="1" x14ac:dyDescent="0.25">
      <c r="A19982" s="224"/>
      <c r="B19982" s="56"/>
      <c r="C19982" s="56"/>
      <c r="D19982" s="83"/>
      <c r="E19982" s="72"/>
      <c r="F19982" s="77"/>
      <c r="G19982" s="63"/>
      <c r="H19982" s="64"/>
      <c r="I19982" s="70"/>
    </row>
    <row r="19983" spans="1:9" hidden="1" x14ac:dyDescent="0.25">
      <c r="A19983" s="224"/>
      <c r="B19983" s="55"/>
      <c r="C19983" s="75"/>
      <c r="D19983" s="83"/>
      <c r="E19983" s="72"/>
      <c r="F19983" s="77"/>
      <c r="G19983" s="100"/>
      <c r="H19983" s="64"/>
      <c r="I19983" s="70"/>
    </row>
    <row r="19984" spans="1:9" hidden="1" x14ac:dyDescent="0.25">
      <c r="A19984" s="224"/>
      <c r="B19984" s="56"/>
      <c r="C19984" s="56"/>
      <c r="D19984" s="83"/>
      <c r="E19984" s="72"/>
      <c r="F19984" s="77"/>
      <c r="G19984" s="100"/>
      <c r="H19984" s="64"/>
      <c r="I19984" s="70"/>
    </row>
    <row r="19985" spans="1:9" hidden="1" x14ac:dyDescent="0.25">
      <c r="A19985" s="224"/>
      <c r="B19985" s="56"/>
      <c r="C19985" s="56"/>
      <c r="D19985" s="57"/>
      <c r="E19985" s="86"/>
      <c r="F19985" s="76"/>
      <c r="G19985" s="100"/>
      <c r="H19985" s="64"/>
      <c r="I19985" s="70"/>
    </row>
    <row r="19986" spans="1:9" hidden="1" x14ac:dyDescent="0.25">
      <c r="A19986" s="224"/>
      <c r="B19986" s="56"/>
      <c r="C19986" s="56"/>
      <c r="D19986" s="83"/>
      <c r="E19986" s="72"/>
      <c r="F19986" s="76"/>
      <c r="G19986" s="63"/>
      <c r="H19986" s="64"/>
      <c r="I19986" s="70"/>
    </row>
    <row r="19987" spans="1:9" hidden="1" x14ac:dyDescent="0.25">
      <c r="A19987" s="224"/>
      <c r="B19987" s="56"/>
      <c r="C19987" s="71"/>
      <c r="D19987" s="57"/>
      <c r="E19987" s="86"/>
      <c r="F19987" s="207"/>
      <c r="G19987" s="100"/>
      <c r="H19987" s="64"/>
      <c r="I19987" s="70"/>
    </row>
    <row r="19988" spans="1:9" hidden="1" x14ac:dyDescent="0.25">
      <c r="A19988" s="224"/>
      <c r="B19988" s="60"/>
      <c r="C19988" s="151"/>
      <c r="D19988" s="57"/>
      <c r="E19988" s="86"/>
      <c r="F19988" s="67"/>
      <c r="G19988" s="100"/>
      <c r="H19988" s="64"/>
      <c r="I19988" s="70"/>
    </row>
    <row r="19989" spans="1:9" hidden="1" x14ac:dyDescent="0.25">
      <c r="A19989" s="224"/>
      <c r="B19989" s="60"/>
      <c r="C19989" s="123"/>
      <c r="D19989" s="57"/>
      <c r="E19989" s="66"/>
      <c r="F19989" s="63"/>
      <c r="G19989" s="63"/>
      <c r="H19989" s="64"/>
      <c r="I19989" s="70"/>
    </row>
    <row r="19990" spans="1:9" hidden="1" x14ac:dyDescent="0.25">
      <c r="A19990" s="224"/>
      <c r="B19990" s="56"/>
      <c r="C19990" s="75"/>
      <c r="D19990" s="83"/>
      <c r="E19990" s="72"/>
      <c r="F19990" s="62"/>
      <c r="G19990" s="63"/>
      <c r="H19990" s="64"/>
      <c r="I19990" s="70"/>
    </row>
    <row r="19991" spans="1:9" hidden="1" x14ac:dyDescent="0.25">
      <c r="A19991" s="224"/>
      <c r="B19991" s="56"/>
      <c r="C19991" s="56"/>
      <c r="D19991" s="558"/>
      <c r="E19991" s="559"/>
      <c r="F19991" s="560"/>
      <c r="G19991" s="63"/>
      <c r="H19991" s="64"/>
      <c r="I19991" s="70"/>
    </row>
    <row r="19992" spans="1:9" hidden="1" x14ac:dyDescent="0.25">
      <c r="A19992" s="224"/>
      <c r="B19992" s="55"/>
      <c r="C19992" s="56"/>
      <c r="D19992" s="57"/>
      <c r="E19992" s="72"/>
      <c r="F19992" s="76"/>
      <c r="G19992" s="63"/>
      <c r="H19992" s="64"/>
      <c r="I19992" s="70"/>
    </row>
    <row r="19993" spans="1:9" hidden="1" x14ac:dyDescent="0.25">
      <c r="A19993" s="224"/>
      <c r="B19993" s="68"/>
      <c r="C19993" s="56"/>
      <c r="D19993" s="105"/>
      <c r="E19993" s="66"/>
      <c r="F19993" s="203"/>
      <c r="G19993" s="63"/>
      <c r="H19993" s="64"/>
      <c r="I19993" s="70"/>
    </row>
    <row r="19994" spans="1:9" hidden="1" x14ac:dyDescent="0.25">
      <c r="A19994" s="224"/>
      <c r="B19994" s="95"/>
      <c r="C19994" s="95"/>
      <c r="D19994" s="61"/>
      <c r="E19994" s="66"/>
      <c r="F19994" s="62"/>
      <c r="G19994" s="100"/>
      <c r="H19994" s="64"/>
      <c r="I19994" s="419"/>
    </row>
    <row r="19995" spans="1:9" hidden="1" x14ac:dyDescent="0.25">
      <c r="A19995" s="224"/>
      <c r="B19995" s="414"/>
      <c r="C19995" s="414"/>
      <c r="D19995" s="435"/>
      <c r="E19995" s="419"/>
      <c r="F19995" s="437"/>
      <c r="G19995" s="417"/>
      <c r="H19995" s="64"/>
      <c r="I19995" s="70"/>
    </row>
    <row r="19996" spans="1:9" hidden="1" x14ac:dyDescent="0.25">
      <c r="A19996" s="224"/>
      <c r="B19996" s="68"/>
      <c r="C19996" s="71"/>
      <c r="D19996" s="57"/>
      <c r="E19996" s="145"/>
      <c r="F19996" s="76"/>
      <c r="G19996" s="100"/>
      <c r="H19996" s="418"/>
      <c r="I19996" s="70"/>
    </row>
    <row r="19997" spans="1:9" hidden="1" x14ac:dyDescent="0.25">
      <c r="A19997" s="224"/>
      <c r="B19997" s="60"/>
      <c r="C19997" s="123"/>
      <c r="D19997" s="57"/>
      <c r="E19997" s="66"/>
      <c r="F19997" s="63"/>
      <c r="G19997" s="100"/>
      <c r="H19997" s="64"/>
      <c r="I19997" s="70"/>
    </row>
    <row r="19998" spans="1:9" hidden="1" x14ac:dyDescent="0.25">
      <c r="A19998" s="224"/>
      <c r="B19998" s="56"/>
      <c r="C19998" s="56"/>
      <c r="D19998" s="57"/>
      <c r="E19998" s="86"/>
      <c r="F19998" s="62"/>
      <c r="G19998" s="63"/>
      <c r="H19998" s="64"/>
      <c r="I19998" s="70"/>
    </row>
    <row r="19999" spans="1:9" hidden="1" x14ac:dyDescent="0.25">
      <c r="A19999" s="224"/>
      <c r="B19999" s="56"/>
      <c r="C19999" s="56"/>
      <c r="D19999" s="83"/>
      <c r="E19999" s="72"/>
      <c r="F19999" s="77"/>
      <c r="G19999" s="100"/>
      <c r="H19999" s="64"/>
      <c r="I19999" s="70"/>
    </row>
    <row r="20000" spans="1:9" hidden="1" x14ac:dyDescent="0.25">
      <c r="A20000" s="224"/>
      <c r="B20000" s="74"/>
      <c r="C20000" s="56"/>
      <c r="D20000" s="57"/>
      <c r="E20000" s="86"/>
      <c r="F20000" s="62"/>
      <c r="G20000" s="62"/>
      <c r="H20000" s="64"/>
      <c r="I20000" s="70"/>
    </row>
    <row r="20001" spans="1:9" hidden="1" x14ac:dyDescent="0.25">
      <c r="A20001" s="224"/>
      <c r="B20001" s="56"/>
      <c r="C20001" s="56"/>
      <c r="D20001" s="57"/>
      <c r="E20001" s="86"/>
      <c r="F20001" s="62"/>
      <c r="G20001" s="100"/>
      <c r="H20001" s="64"/>
      <c r="I20001" s="70"/>
    </row>
    <row r="20002" spans="1:9" hidden="1" x14ac:dyDescent="0.25">
      <c r="A20002" s="224"/>
      <c r="B20002" s="56"/>
      <c r="C20002" s="56"/>
      <c r="D20002" s="57"/>
      <c r="E20002" s="86"/>
      <c r="F20002" s="62"/>
      <c r="G20002" s="100"/>
      <c r="H20002" s="64"/>
      <c r="I20002" s="70"/>
    </row>
    <row r="20003" spans="1:9" hidden="1" x14ac:dyDescent="0.25">
      <c r="A20003" s="224"/>
      <c r="B20003" s="56"/>
      <c r="C20003" s="56"/>
      <c r="D20003" s="57"/>
      <c r="E20003" s="86"/>
      <c r="F20003" s="62"/>
      <c r="G20003" s="100"/>
      <c r="H20003" s="64"/>
      <c r="I20003" s="70"/>
    </row>
    <row r="20004" spans="1:9" hidden="1" x14ac:dyDescent="0.25">
      <c r="A20004" s="224"/>
      <c r="B20004" s="56"/>
      <c r="C20004" s="56"/>
      <c r="D20004" s="57"/>
      <c r="E20004" s="66"/>
      <c r="F20004" s="76"/>
      <c r="G20004" s="63"/>
      <c r="H20004" s="64"/>
      <c r="I20004" s="70"/>
    </row>
    <row r="20005" spans="1:9" hidden="1" x14ac:dyDescent="0.25">
      <c r="A20005" s="224"/>
      <c r="B20005" s="55"/>
      <c r="C20005" s="56"/>
      <c r="D20005" s="57"/>
      <c r="E20005" s="86"/>
      <c r="F20005" s="62"/>
      <c r="G20005" s="62"/>
      <c r="H20005" s="64"/>
      <c r="I20005" s="70"/>
    </row>
    <row r="20006" spans="1:9" hidden="1" x14ac:dyDescent="0.25">
      <c r="A20006" s="224"/>
      <c r="B20006" s="81"/>
      <c r="C20006" s="75"/>
      <c r="D20006" s="57"/>
      <c r="E20006" s="86"/>
      <c r="F20006" s="62"/>
      <c r="G20006" s="63"/>
      <c r="H20006" s="64"/>
      <c r="I20006" s="70"/>
    </row>
    <row r="20007" spans="1:9" hidden="1" x14ac:dyDescent="0.25">
      <c r="A20007" s="224"/>
      <c r="B20007" s="56"/>
      <c r="C20007" s="65"/>
      <c r="D20007" s="56"/>
      <c r="E20007" s="72"/>
      <c r="F20007" s="62"/>
      <c r="G20007" s="100"/>
      <c r="H20007" s="64"/>
      <c r="I20007" s="70"/>
    </row>
    <row r="20008" spans="1:9" hidden="1" x14ac:dyDescent="0.25">
      <c r="A20008" s="224"/>
      <c r="B20008" s="56"/>
      <c r="C20008" s="75"/>
      <c r="D20008" s="57"/>
      <c r="E20008" s="86"/>
      <c r="F20008" s="62"/>
      <c r="G20008" s="100"/>
      <c r="H20008" s="477"/>
      <c r="I20008" s="70"/>
    </row>
    <row r="20009" spans="1:9" hidden="1" x14ac:dyDescent="0.25">
      <c r="A20009" s="224"/>
      <c r="B20009" s="55"/>
      <c r="C20009" s="75"/>
      <c r="D20009" s="83"/>
      <c r="E20009" s="72"/>
      <c r="F20009" s="77"/>
      <c r="G20009" s="63"/>
      <c r="H20009" s="64"/>
      <c r="I20009" s="70"/>
    </row>
    <row r="20010" spans="1:9" hidden="1" x14ac:dyDescent="0.25">
      <c r="A20010" s="224"/>
      <c r="B20010" s="56"/>
      <c r="C20010" s="245"/>
      <c r="D20010" s="57"/>
      <c r="E20010" s="86"/>
      <c r="F20010" s="62"/>
      <c r="G20010" s="63"/>
      <c r="H20010" s="64"/>
      <c r="I20010" s="125"/>
    </row>
    <row r="20011" spans="1:9" hidden="1" x14ac:dyDescent="0.25">
      <c r="A20011" s="224"/>
      <c r="B20011" s="55"/>
      <c r="C20011" s="75"/>
      <c r="D20011" s="57"/>
      <c r="E20011" s="72"/>
      <c r="F20011" s="76"/>
      <c r="G20011" s="63"/>
      <c r="H20011" s="64"/>
      <c r="I20011" s="125"/>
    </row>
    <row r="20012" spans="1:9" hidden="1" x14ac:dyDescent="0.25">
      <c r="A20012" s="224"/>
      <c r="B20012" s="55"/>
      <c r="C20012" s="75"/>
      <c r="D20012" s="57"/>
      <c r="E20012" s="72"/>
      <c r="F20012" s="76"/>
      <c r="G20012" s="63"/>
      <c r="H20012" s="64"/>
      <c r="I20012" s="70"/>
    </row>
    <row r="20013" spans="1:9" hidden="1" x14ac:dyDescent="0.25">
      <c r="A20013" s="224"/>
      <c r="B20013" s="56"/>
      <c r="C20013" s="56"/>
      <c r="D20013" s="57"/>
      <c r="E20013" s="86"/>
      <c r="F20013" s="62"/>
      <c r="G20013" s="63"/>
      <c r="H20013" s="64"/>
      <c r="I20013" s="70"/>
    </row>
    <row r="20014" spans="1:9" hidden="1" x14ac:dyDescent="0.25">
      <c r="A20014" s="224"/>
      <c r="B20014" s="74"/>
      <c r="C20014" s="56"/>
      <c r="D20014" s="57"/>
      <c r="E20014" s="72"/>
      <c r="F20014" s="62"/>
      <c r="G20014" s="63"/>
      <c r="H20014" s="64"/>
      <c r="I20014" s="70"/>
    </row>
    <row r="20015" spans="1:9" hidden="1" x14ac:dyDescent="0.25">
      <c r="A20015" s="224"/>
      <c r="B20015" s="56"/>
      <c r="C20015" s="56"/>
      <c r="D20015" s="83"/>
      <c r="E20015" s="72"/>
      <c r="F20015" s="76"/>
      <c r="G20015" s="63"/>
      <c r="H20015" s="64"/>
      <c r="I20015" s="70"/>
    </row>
    <row r="20016" spans="1:9" hidden="1" x14ac:dyDescent="0.25">
      <c r="A20016" s="224"/>
      <c r="B20016" s="55"/>
      <c r="C20016" s="56"/>
      <c r="D20016" s="105"/>
      <c r="E20016" s="66"/>
      <c r="F20016" s="62"/>
      <c r="G20016" s="63"/>
      <c r="H20016" s="64"/>
      <c r="I20016" s="125"/>
    </row>
    <row r="20017" spans="1:9" hidden="1" x14ac:dyDescent="0.25">
      <c r="A20017" s="224"/>
      <c r="B20017" s="56"/>
      <c r="C20017" s="75"/>
      <c r="D20017" s="57"/>
      <c r="E20017" s="72"/>
      <c r="F20017" s="76"/>
      <c r="G20017" s="63"/>
      <c r="H20017" s="64"/>
      <c r="I20017" s="70"/>
    </row>
    <row r="20018" spans="1:9" hidden="1" x14ac:dyDescent="0.25">
      <c r="A20018" s="224"/>
      <c r="B20018" s="56"/>
      <c r="C20018" s="75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4"/>
      <c r="B20019" s="56"/>
      <c r="C20019" s="56"/>
      <c r="D20019" s="57"/>
      <c r="E20019" s="86"/>
      <c r="F20019" s="62"/>
      <c r="G20019" s="63"/>
      <c r="H20019" s="64"/>
      <c r="I20019" s="70"/>
    </row>
    <row r="20020" spans="1:9" hidden="1" x14ac:dyDescent="0.25">
      <c r="A20020" s="224"/>
      <c r="B20020" s="56"/>
      <c r="C20020" s="81"/>
      <c r="D20020" s="57"/>
      <c r="E20020" s="86"/>
      <c r="F20020" s="67"/>
      <c r="G20020" s="100"/>
      <c r="H20020" s="64"/>
      <c r="I20020" s="70"/>
    </row>
    <row r="20021" spans="1:9" hidden="1" x14ac:dyDescent="0.25">
      <c r="A20021" s="224"/>
      <c r="B20021" s="56"/>
      <c r="C20021" s="81"/>
      <c r="D20021" s="57"/>
      <c r="E20021" s="86"/>
      <c r="F20021" s="67"/>
      <c r="G20021" s="100"/>
      <c r="H20021" s="64"/>
      <c r="I20021" s="70"/>
    </row>
    <row r="20022" spans="1:9" hidden="1" x14ac:dyDescent="0.25">
      <c r="A20022" s="224"/>
      <c r="B20022" s="68"/>
      <c r="C20022" s="56"/>
      <c r="D20022" s="105"/>
      <c r="E20022" s="66"/>
      <c r="F20022" s="203"/>
      <c r="G20022" s="100"/>
      <c r="H20022" s="64"/>
      <c r="I20022" s="70"/>
    </row>
    <row r="20023" spans="1:9" hidden="1" x14ac:dyDescent="0.25">
      <c r="A20023" s="224"/>
      <c r="B20023" s="56"/>
      <c r="C20023" s="56"/>
      <c r="D20023" s="558"/>
      <c r="E20023" s="559"/>
      <c r="F20023" s="560"/>
      <c r="G20023" s="100"/>
      <c r="H20023" s="64"/>
      <c r="I20023" s="70"/>
    </row>
    <row r="20024" spans="1:9" hidden="1" x14ac:dyDescent="0.25">
      <c r="A20024" s="224"/>
      <c r="B20024" s="81"/>
      <c r="C20024" s="75"/>
      <c r="D20024" s="57"/>
      <c r="E20024" s="86"/>
      <c r="F20024" s="62"/>
      <c r="G20024" s="100"/>
      <c r="H20024" s="64"/>
      <c r="I20024" s="70"/>
    </row>
    <row r="20025" spans="1:9" hidden="1" x14ac:dyDescent="0.25">
      <c r="A20025" s="224"/>
      <c r="B20025" s="56"/>
      <c r="C20025" s="56"/>
      <c r="D20025" s="57"/>
      <c r="E20025" s="86"/>
      <c r="F20025" s="62"/>
      <c r="G20025" s="100"/>
      <c r="H20025" s="64"/>
      <c r="I20025" s="70"/>
    </row>
    <row r="20026" spans="1:9" hidden="1" x14ac:dyDescent="0.25">
      <c r="A20026" s="224"/>
      <c r="B20026" s="56"/>
      <c r="C20026" s="56"/>
      <c r="D20026" s="57"/>
      <c r="E20026" s="66"/>
      <c r="F20026" s="76"/>
      <c r="G20026" s="63"/>
      <c r="H20026" s="64"/>
      <c r="I20026" s="70"/>
    </row>
    <row r="20027" spans="1:9" hidden="1" x14ac:dyDescent="0.25">
      <c r="A20027" s="224"/>
      <c r="B20027" s="68"/>
      <c r="C20027" s="56"/>
      <c r="D20027" s="57"/>
      <c r="E20027" s="72"/>
      <c r="F20027" s="63"/>
      <c r="G20027" s="63"/>
      <c r="H20027" s="64"/>
      <c r="I20027" s="70"/>
    </row>
    <row r="20028" spans="1:9" hidden="1" x14ac:dyDescent="0.25">
      <c r="A20028" s="224"/>
      <c r="B20028" s="56"/>
      <c r="C20028" s="71"/>
      <c r="D20028" s="57"/>
      <c r="E20028" s="66"/>
      <c r="F20028" s="76"/>
      <c r="G20028" s="63"/>
      <c r="H20028" s="64"/>
      <c r="I20028" s="70"/>
    </row>
    <row r="20029" spans="1:9" hidden="1" x14ac:dyDescent="0.25">
      <c r="A20029" s="224"/>
      <c r="B20029" s="56"/>
      <c r="C20029" s="56"/>
      <c r="D20029" s="83"/>
      <c r="E20029" s="72"/>
      <c r="F20029" s="77"/>
      <c r="G20029" s="100"/>
      <c r="H20029" s="64"/>
      <c r="I20029" s="70"/>
    </row>
    <row r="20030" spans="1:9" hidden="1" x14ac:dyDescent="0.25">
      <c r="A20030" s="224"/>
      <c r="B20030" s="56"/>
      <c r="C20030" s="56"/>
      <c r="D20030" s="57"/>
      <c r="E20030" s="72"/>
      <c r="F20030" s="62"/>
      <c r="G20030" s="100"/>
      <c r="H20030" s="64"/>
      <c r="I20030" s="70"/>
    </row>
    <row r="20031" spans="1:9" hidden="1" x14ac:dyDescent="0.25">
      <c r="A20031" s="224"/>
      <c r="B20031" s="95"/>
      <c r="C20031" s="75"/>
      <c r="D20031" s="57"/>
      <c r="E20031" s="66"/>
      <c r="F20031" s="62"/>
      <c r="G20031" s="63"/>
      <c r="H20031" s="64"/>
      <c r="I20031" s="70"/>
    </row>
    <row r="20032" spans="1:9" hidden="1" x14ac:dyDescent="0.25">
      <c r="A20032" s="224"/>
      <c r="B20032" s="68"/>
      <c r="C20032" s="56"/>
      <c r="D20032" s="57"/>
      <c r="E20032" s="66"/>
      <c r="F20032" s="62"/>
      <c r="G20032" s="63"/>
      <c r="H20032" s="64"/>
      <c r="I20032" s="64"/>
    </row>
    <row r="20033" spans="1:9" hidden="1" x14ac:dyDescent="0.25">
      <c r="A20033" s="224"/>
      <c r="B20033" s="95"/>
      <c r="C20033" s="71"/>
      <c r="D20033" s="56"/>
      <c r="E20033" s="86"/>
      <c r="F20033" s="58"/>
      <c r="G20033" s="63"/>
      <c r="H20033" s="64"/>
      <c r="I20033" s="64"/>
    </row>
    <row r="20034" spans="1:9" hidden="1" x14ac:dyDescent="0.25">
      <c r="A20034" s="224"/>
      <c r="B20034" s="68"/>
      <c r="C20034" s="56"/>
      <c r="D20034" s="57"/>
      <c r="E20034" s="86"/>
      <c r="F20034" s="62"/>
      <c r="G20034" s="63"/>
      <c r="H20034" s="106"/>
      <c r="I20034" s="70"/>
    </row>
    <row r="20035" spans="1:9" hidden="1" x14ac:dyDescent="0.25">
      <c r="A20035" s="224"/>
      <c r="B20035" s="55"/>
      <c r="C20035" s="71"/>
      <c r="D20035" s="57"/>
      <c r="E20035" s="86"/>
      <c r="F20035" s="62"/>
      <c r="G20035" s="63"/>
      <c r="H20035" s="106"/>
      <c r="I20035" s="70"/>
    </row>
    <row r="20036" spans="1:9" hidden="1" x14ac:dyDescent="0.25">
      <c r="A20036" s="224"/>
      <c r="B20036" s="60"/>
      <c r="C20036" s="71"/>
      <c r="D20036" s="57"/>
      <c r="E20036" s="86"/>
      <c r="F20036" s="62"/>
      <c r="G20036" s="63"/>
      <c r="H20036" s="106"/>
      <c r="I20036" s="70"/>
    </row>
    <row r="20037" spans="1:9" hidden="1" x14ac:dyDescent="0.25">
      <c r="A20037" s="224"/>
      <c r="B20037" s="56"/>
      <c r="C20037" s="71"/>
      <c r="D20037" s="83"/>
      <c r="E20037" s="145"/>
      <c r="F20037" s="63"/>
      <c r="G20037" s="100"/>
      <c r="H20037" s="106"/>
      <c r="I20037" s="70"/>
    </row>
    <row r="20038" spans="1:9" hidden="1" x14ac:dyDescent="0.25">
      <c r="A20038" s="224"/>
      <c r="B20038" s="74"/>
      <c r="C20038" s="71"/>
      <c r="D20038" s="56"/>
      <c r="E20038" s="145"/>
      <c r="F20038" s="58"/>
      <c r="G20038" s="100"/>
      <c r="H20038" s="106"/>
      <c r="I20038" s="70"/>
    </row>
    <row r="20039" spans="1:9" hidden="1" x14ac:dyDescent="0.25">
      <c r="A20039" s="224"/>
      <c r="B20039" s="68"/>
      <c r="C20039" s="71"/>
      <c r="D20039" s="105"/>
      <c r="E20039" s="66"/>
      <c r="F20039" s="203"/>
      <c r="G20039" s="100"/>
      <c r="H20039" s="106"/>
      <c r="I20039" s="70"/>
    </row>
    <row r="20040" spans="1:9" hidden="1" x14ac:dyDescent="0.25">
      <c r="A20040" s="224"/>
      <c r="B20040" s="56"/>
      <c r="C20040" s="56"/>
      <c r="D20040" s="57"/>
      <c r="E20040" s="86"/>
      <c r="F20040" s="62"/>
      <c r="G20040" s="62"/>
      <c r="H20040" s="106"/>
      <c r="I20040" s="70"/>
    </row>
    <row r="20041" spans="1:9" hidden="1" x14ac:dyDescent="0.25">
      <c r="A20041" s="224"/>
      <c r="B20041" s="56"/>
      <c r="C20041" s="56"/>
      <c r="D20041" s="57"/>
      <c r="E20041" s="86"/>
      <c r="F20041" s="62"/>
      <c r="G20041" s="62"/>
      <c r="H20041" s="64"/>
      <c r="I20041" s="70"/>
    </row>
    <row r="20042" spans="1:9" hidden="1" x14ac:dyDescent="0.25">
      <c r="A20042" s="224"/>
      <c r="B20042" s="56"/>
      <c r="C20042" s="56"/>
      <c r="D20042" s="57"/>
      <c r="E20042" s="86"/>
      <c r="F20042" s="62"/>
      <c r="G20042" s="62"/>
      <c r="H20042" s="64"/>
      <c r="I20042" s="70"/>
    </row>
    <row r="20043" spans="1:9" hidden="1" x14ac:dyDescent="0.25">
      <c r="A20043" s="224"/>
      <c r="B20043" s="56"/>
      <c r="C20043" s="71"/>
      <c r="D20043" s="57"/>
      <c r="E20043" s="72"/>
      <c r="F20043" s="76"/>
      <c r="G20043" s="100"/>
      <c r="H20043" s="64"/>
      <c r="I20043" s="70"/>
    </row>
    <row r="20044" spans="1:9" hidden="1" x14ac:dyDescent="0.25">
      <c r="A20044" s="224"/>
      <c r="B20044" s="95"/>
      <c r="C20044" s="74"/>
      <c r="D20044" s="57"/>
      <c r="E20044" s="66"/>
      <c r="F20044" s="76"/>
      <c r="G20044" s="63"/>
      <c r="H20044" s="64"/>
      <c r="I20044" s="70"/>
    </row>
    <row r="20045" spans="1:9" hidden="1" x14ac:dyDescent="0.25">
      <c r="A20045" s="224"/>
      <c r="B20045" s="71"/>
      <c r="C20045" s="71"/>
      <c r="D20045" s="83"/>
      <c r="E20045" s="86"/>
      <c r="F20045" s="76"/>
      <c r="G20045" s="100"/>
      <c r="H20045" s="64"/>
      <c r="I20045" s="70"/>
    </row>
    <row r="20046" spans="1:9" hidden="1" x14ac:dyDescent="0.25">
      <c r="A20046" s="224"/>
      <c r="B20046" s="95"/>
      <c r="C20046" s="74"/>
      <c r="D20046" s="57"/>
      <c r="E20046" s="66"/>
      <c r="F20046" s="76"/>
      <c r="G20046" s="100"/>
      <c r="H20046" s="64"/>
      <c r="I20046" s="70"/>
    </row>
    <row r="20047" spans="1:9" hidden="1" x14ac:dyDescent="0.25">
      <c r="A20047" s="224"/>
      <c r="B20047" s="56"/>
      <c r="C20047" s="245"/>
      <c r="D20047" s="57"/>
      <c r="E20047" s="86"/>
      <c r="F20047" s="62"/>
      <c r="G20047" s="63"/>
      <c r="H20047" s="64"/>
      <c r="I20047" s="70"/>
    </row>
    <row r="20048" spans="1:9" hidden="1" x14ac:dyDescent="0.25">
      <c r="A20048" s="224"/>
      <c r="B20048" s="68"/>
      <c r="C20048" s="157"/>
      <c r="D20048" s="57"/>
      <c r="E20048" s="86"/>
      <c r="F20048" s="59"/>
      <c r="G20048" s="62"/>
      <c r="H20048" s="64"/>
      <c r="I20048" s="70"/>
    </row>
    <row r="20049" spans="1:9" hidden="1" x14ac:dyDescent="0.25">
      <c r="A20049" s="224"/>
      <c r="B20049" s="68"/>
      <c r="C20049" s="74"/>
      <c r="D20049" s="57"/>
      <c r="E20049" s="86"/>
      <c r="F20049" s="59"/>
      <c r="G20049" s="63"/>
      <c r="H20049" s="64"/>
      <c r="I20049" s="70"/>
    </row>
    <row r="20050" spans="1:9" hidden="1" x14ac:dyDescent="0.25">
      <c r="A20050" s="224"/>
      <c r="B20050" s="56"/>
      <c r="C20050" s="56"/>
      <c r="D20050" s="558"/>
      <c r="E20050" s="559"/>
      <c r="F20050" s="560"/>
      <c r="G20050" s="100"/>
      <c r="H20050" s="64"/>
      <c r="I20050" s="70"/>
    </row>
    <row r="20051" spans="1:9" hidden="1" x14ac:dyDescent="0.25">
      <c r="A20051" s="224"/>
      <c r="B20051" s="60"/>
      <c r="C20051" s="151"/>
      <c r="D20051" s="57"/>
      <c r="E20051" s="86"/>
      <c r="F20051" s="67"/>
      <c r="G20051" s="100"/>
      <c r="H20051" s="64"/>
      <c r="I20051" s="70"/>
    </row>
    <row r="20052" spans="1:9" hidden="1" x14ac:dyDescent="0.25">
      <c r="A20052" s="224"/>
      <c r="B20052" s="55"/>
      <c r="C20052" s="55"/>
      <c r="D20052" s="57"/>
      <c r="E20052" s="86"/>
      <c r="F20052" s="62"/>
      <c r="G20052" s="100"/>
      <c r="H20052" s="64"/>
      <c r="I20052" s="70"/>
    </row>
    <row r="20053" spans="1:9" hidden="1" x14ac:dyDescent="0.25">
      <c r="A20053" s="224"/>
      <c r="B20053" s="68"/>
      <c r="C20053" s="56"/>
      <c r="D20053" s="105"/>
      <c r="E20053" s="66"/>
      <c r="F20053" s="203"/>
      <c r="G20053" s="100"/>
      <c r="H20053" s="64"/>
      <c r="I20053" s="70"/>
    </row>
    <row r="20054" spans="1:9" hidden="1" x14ac:dyDescent="0.25">
      <c r="A20054" s="224"/>
      <c r="B20054" s="56"/>
      <c r="C20054" s="56"/>
      <c r="D20054" s="558"/>
      <c r="E20054" s="559"/>
      <c r="F20054" s="560"/>
      <c r="G20054" s="100"/>
      <c r="H20054" s="64"/>
      <c r="I20054" s="70"/>
    </row>
    <row r="20055" spans="1:9" hidden="1" x14ac:dyDescent="0.25">
      <c r="A20055" s="224"/>
      <c r="B20055" s="56"/>
      <c r="C20055" s="56"/>
      <c r="D20055" s="558"/>
      <c r="E20055" s="559"/>
      <c r="F20055" s="560"/>
      <c r="G20055" s="63"/>
      <c r="H20055" s="64"/>
      <c r="I20055" s="70"/>
    </row>
    <row r="20056" spans="1:9" hidden="1" x14ac:dyDescent="0.25">
      <c r="A20056" s="224"/>
      <c r="B20056" s="56"/>
      <c r="C20056" s="75"/>
      <c r="D20056" s="57"/>
      <c r="E20056" s="86"/>
      <c r="F20056" s="62"/>
      <c r="G20056" s="100"/>
      <c r="H20056" s="64"/>
      <c r="I20056" s="70"/>
    </row>
    <row r="20057" spans="1:9" hidden="1" x14ac:dyDescent="0.25">
      <c r="A20057" s="224"/>
      <c r="B20057" s="56"/>
      <c r="C20057" s="56"/>
      <c r="D20057" s="57"/>
      <c r="E20057" s="72"/>
      <c r="F20057" s="62"/>
      <c r="G20057" s="100"/>
      <c r="H20057" s="64"/>
      <c r="I20057" s="70"/>
    </row>
    <row r="20058" spans="1:9" hidden="1" x14ac:dyDescent="0.25">
      <c r="A20058" s="224"/>
      <c r="B20058" s="81"/>
      <c r="C20058" s="75"/>
      <c r="D20058" s="57"/>
      <c r="E20058" s="86"/>
      <c r="F20058" s="62"/>
      <c r="G20058" s="63"/>
      <c r="H20058" s="64"/>
      <c r="I20058" s="70"/>
    </row>
    <row r="20059" spans="1:9" hidden="1" x14ac:dyDescent="0.25">
      <c r="A20059" s="224"/>
      <c r="B20059" s="74"/>
      <c r="C20059" s="56"/>
      <c r="D20059" s="57"/>
      <c r="E20059" s="86"/>
      <c r="F20059" s="62"/>
      <c r="G20059" s="100"/>
      <c r="H20059" s="106"/>
      <c r="I20059" s="70"/>
    </row>
    <row r="20060" spans="1:9" hidden="1" x14ac:dyDescent="0.25">
      <c r="A20060" s="224"/>
      <c r="B20060" s="68"/>
      <c r="C20060" s="56"/>
      <c r="D20060" s="57"/>
      <c r="E20060" s="145"/>
      <c r="F20060" s="63"/>
      <c r="G20060" s="100"/>
      <c r="H20060" s="64"/>
      <c r="I20060" s="70"/>
    </row>
    <row r="20061" spans="1:9" hidden="1" x14ac:dyDescent="0.25">
      <c r="A20061" s="224"/>
      <c r="B20061" s="55"/>
      <c r="C20061" s="56"/>
      <c r="D20061" s="57"/>
      <c r="E20061" s="86"/>
      <c r="F20061" s="62"/>
      <c r="G20061" s="63"/>
      <c r="H20061" s="64"/>
      <c r="I20061" s="70"/>
    </row>
    <row r="20062" spans="1:9" hidden="1" x14ac:dyDescent="0.25">
      <c r="A20062" s="224"/>
      <c r="B20062" s="55"/>
      <c r="C20062" s="56"/>
      <c r="D20062" s="57"/>
      <c r="E20062" s="72"/>
      <c r="F20062" s="76"/>
      <c r="G20062" s="63"/>
      <c r="H20062" s="64"/>
      <c r="I20062" s="70"/>
    </row>
    <row r="20063" spans="1:9" hidden="1" x14ac:dyDescent="0.25">
      <c r="A20063" s="224"/>
      <c r="B20063" s="56"/>
      <c r="C20063" s="56"/>
      <c r="D20063" s="57"/>
      <c r="E20063" s="66"/>
      <c r="F20063" s="76"/>
      <c r="G20063" s="100"/>
      <c r="H20063" s="64"/>
      <c r="I20063" s="70"/>
    </row>
    <row r="20064" spans="1:9" hidden="1" x14ac:dyDescent="0.25">
      <c r="A20064" s="224"/>
      <c r="B20064" s="74"/>
      <c r="C20064" s="56"/>
      <c r="D20064" s="57"/>
      <c r="E20064" s="86"/>
      <c r="F20064" s="62"/>
      <c r="G20064" s="100"/>
      <c r="H20064" s="64"/>
      <c r="I20064" s="70"/>
    </row>
    <row r="20065" spans="1:9" hidden="1" x14ac:dyDescent="0.25">
      <c r="A20065" s="224"/>
      <c r="B20065" s="56"/>
      <c r="C20065" s="56"/>
      <c r="D20065" s="83"/>
      <c r="E20065" s="72"/>
      <c r="F20065" s="62"/>
      <c r="G20065" s="100"/>
      <c r="H20065" s="64"/>
      <c r="I20065" s="70"/>
    </row>
    <row r="20066" spans="1:9" hidden="1" x14ac:dyDescent="0.25">
      <c r="A20066" s="224"/>
      <c r="B20066" s="74"/>
      <c r="C20066" s="56"/>
      <c r="D20066" s="57"/>
      <c r="E20066" s="86"/>
      <c r="F20066" s="207"/>
      <c r="G20066" s="100"/>
      <c r="H20066" s="64"/>
      <c r="I20066" s="70"/>
    </row>
    <row r="20067" spans="1:9" hidden="1" x14ac:dyDescent="0.25">
      <c r="A20067" s="224"/>
      <c r="B20067" s="95"/>
      <c r="C20067" s="74"/>
      <c r="D20067" s="57"/>
      <c r="E20067" s="66"/>
      <c r="F20067" s="76"/>
      <c r="G20067" s="100"/>
      <c r="H20067" s="64"/>
      <c r="I20067" s="70"/>
    </row>
    <row r="20068" spans="1:9" hidden="1" x14ac:dyDescent="0.25">
      <c r="A20068" s="224"/>
      <c r="B20068" s="56"/>
      <c r="C20068" s="56"/>
      <c r="D20068" s="57"/>
      <c r="E20068" s="66"/>
      <c r="F20068" s="246"/>
      <c r="G20068" s="100"/>
      <c r="H20068" s="106"/>
      <c r="I20068" s="70"/>
    </row>
    <row r="20069" spans="1:9" hidden="1" x14ac:dyDescent="0.25">
      <c r="A20069" s="224"/>
      <c r="B20069" s="68"/>
      <c r="C20069" s="72"/>
      <c r="D20069" s="57"/>
      <c r="E20069" s="66"/>
      <c r="F20069" s="76"/>
      <c r="G20069" s="100"/>
      <c r="H20069" s="106"/>
      <c r="I20069" s="70"/>
    </row>
    <row r="20070" spans="1:9" hidden="1" x14ac:dyDescent="0.25">
      <c r="A20070" s="224"/>
      <c r="B20070" s="55"/>
      <c r="C20070" s="75"/>
      <c r="D20070" s="83"/>
      <c r="E20070" s="72"/>
      <c r="F20070" s="77"/>
      <c r="G20070" s="63"/>
      <c r="H20070" s="106"/>
      <c r="I20070" s="70"/>
    </row>
    <row r="20071" spans="1:9" hidden="1" x14ac:dyDescent="0.25">
      <c r="A20071" s="224"/>
      <c r="B20071" s="56"/>
      <c r="C20071" s="56"/>
      <c r="D20071" s="83"/>
      <c r="E20071" s="72"/>
      <c r="F20071" s="77"/>
      <c r="G20071" s="63"/>
      <c r="H20071" s="64"/>
      <c r="I20071" s="70"/>
    </row>
    <row r="20072" spans="1:9" hidden="1" x14ac:dyDescent="0.25">
      <c r="A20072" s="224"/>
      <c r="B20072" s="56"/>
      <c r="C20072" s="245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4"/>
      <c r="B20073" s="56"/>
      <c r="C20073" s="71"/>
      <c r="D20073" s="57"/>
      <c r="E20073" s="66"/>
      <c r="F20073" s="59"/>
      <c r="G20073" s="100"/>
      <c r="H20073" s="64"/>
      <c r="I20073" s="70"/>
    </row>
    <row r="20074" spans="1:9" hidden="1" x14ac:dyDescent="0.25">
      <c r="A20074" s="224"/>
      <c r="B20074" s="56"/>
      <c r="C20074" s="71"/>
      <c r="D20074" s="57"/>
      <c r="E20074" s="66"/>
      <c r="F20074" s="63"/>
      <c r="G20074" s="63"/>
      <c r="H20074" s="64"/>
      <c r="I20074" s="125"/>
    </row>
    <row r="20075" spans="1:9" hidden="1" x14ac:dyDescent="0.25">
      <c r="A20075" s="224"/>
      <c r="B20075" s="55"/>
      <c r="C20075" s="56"/>
      <c r="D20075" s="105"/>
      <c r="E20075" s="66"/>
      <c r="F20075" s="62"/>
      <c r="G20075" s="63"/>
      <c r="H20075" s="64"/>
      <c r="I20075" s="70"/>
    </row>
    <row r="20076" spans="1:9" hidden="1" x14ac:dyDescent="0.25">
      <c r="A20076" s="224"/>
      <c r="B20076" s="68"/>
      <c r="C20076" s="56"/>
      <c r="D20076" s="57"/>
      <c r="E20076" s="72"/>
      <c r="F20076" s="63"/>
      <c r="G20076" s="63"/>
      <c r="H20076" s="64"/>
      <c r="I20076" s="70"/>
    </row>
    <row r="20077" spans="1:9" hidden="1" x14ac:dyDescent="0.25">
      <c r="A20077" s="224"/>
      <c r="B20077" s="56"/>
      <c r="C20077" s="56"/>
      <c r="D20077" s="57"/>
      <c r="E20077" s="86"/>
      <c r="F20077" s="62"/>
      <c r="G20077" s="100"/>
      <c r="H20077" s="64"/>
      <c r="I20077" s="125"/>
    </row>
    <row r="20078" spans="1:9" hidden="1" x14ac:dyDescent="0.25">
      <c r="A20078" s="224"/>
      <c r="B20078" s="55"/>
      <c r="C20078" s="75"/>
      <c r="D20078" s="57"/>
      <c r="E20078" s="72"/>
      <c r="F20078" s="76"/>
      <c r="G20078" s="63"/>
      <c r="H20078" s="64"/>
      <c r="I20078" s="70"/>
    </row>
    <row r="20079" spans="1:9" hidden="1" x14ac:dyDescent="0.25">
      <c r="A20079" s="224"/>
      <c r="B20079" s="95"/>
      <c r="C20079" s="71"/>
      <c r="D20079" s="57"/>
      <c r="E20079" s="66"/>
      <c r="F20079" s="76"/>
      <c r="G20079" s="63"/>
      <c r="H20079" s="64"/>
      <c r="I20079" s="70"/>
    </row>
    <row r="20080" spans="1:9" hidden="1" x14ac:dyDescent="0.25">
      <c r="A20080" s="224"/>
      <c r="B20080" s="55"/>
      <c r="C20080" s="75"/>
      <c r="D20080" s="57"/>
      <c r="E20080" s="72"/>
      <c r="F20080" s="76"/>
      <c r="G20080" s="63"/>
      <c r="H20080" s="64"/>
      <c r="I20080" s="70"/>
    </row>
    <row r="20081" spans="1:9" hidden="1" x14ac:dyDescent="0.25">
      <c r="A20081" s="224"/>
      <c r="B20081" s="56"/>
      <c r="C20081" s="71"/>
      <c r="D20081" s="57"/>
      <c r="E20081" s="66"/>
      <c r="F20081" s="76"/>
      <c r="G20081" s="100"/>
      <c r="H20081" s="64"/>
      <c r="I20081" s="70"/>
    </row>
    <row r="20082" spans="1:9" hidden="1" x14ac:dyDescent="0.25">
      <c r="A20082" s="224"/>
      <c r="B20082" s="60"/>
      <c r="C20082" s="151"/>
      <c r="D20082" s="57"/>
      <c r="E20082" s="86"/>
      <c r="F20082" s="67"/>
      <c r="G20082" s="100"/>
      <c r="H20082" s="64"/>
      <c r="I20082" s="70"/>
    </row>
    <row r="20083" spans="1:9" hidden="1" x14ac:dyDescent="0.25">
      <c r="A20083" s="224"/>
      <c r="B20083" s="56"/>
      <c r="C20083" s="56"/>
      <c r="D20083" s="558"/>
      <c r="E20083" s="559"/>
      <c r="F20083" s="560"/>
      <c r="G20083" s="100"/>
      <c r="H20083" s="64"/>
      <c r="I20083" s="70"/>
    </row>
    <row r="20084" spans="1:9" hidden="1" x14ac:dyDescent="0.25">
      <c r="A20084" s="224"/>
      <c r="B20084" s="56"/>
      <c r="C20084" s="56"/>
      <c r="D20084" s="83"/>
      <c r="E20084" s="72"/>
      <c r="F20084" s="77"/>
      <c r="G20084" s="100"/>
      <c r="H20084" s="64"/>
      <c r="I20084" s="70"/>
    </row>
    <row r="20085" spans="1:9" hidden="1" x14ac:dyDescent="0.25">
      <c r="A20085" s="224"/>
      <c r="B20085" s="56"/>
      <c r="C20085" s="56"/>
      <c r="D20085" s="57"/>
      <c r="E20085" s="86"/>
      <c r="F20085" s="62"/>
      <c r="G20085" s="100"/>
      <c r="H20085" s="64"/>
      <c r="I20085" s="70"/>
    </row>
    <row r="20086" spans="1:9" hidden="1" x14ac:dyDescent="0.25">
      <c r="A20086" s="224"/>
      <c r="B20086" s="74"/>
      <c r="C20086" s="56"/>
      <c r="D20086" s="57"/>
      <c r="E20086" s="72"/>
      <c r="F20086" s="62"/>
      <c r="G20086" s="63"/>
      <c r="H20086" s="64"/>
      <c r="I20086" s="70"/>
    </row>
    <row r="20087" spans="1:9" hidden="1" x14ac:dyDescent="0.25">
      <c r="A20087" s="224"/>
      <c r="B20087" s="56"/>
      <c r="C20087" s="56"/>
      <c r="D20087" s="83"/>
      <c r="E20087" s="72"/>
      <c r="F20087" s="76"/>
      <c r="G20087" s="63"/>
      <c r="H20087" s="64"/>
      <c r="I20087" s="70"/>
    </row>
    <row r="20088" spans="1:9" hidden="1" x14ac:dyDescent="0.25">
      <c r="A20088" s="224"/>
      <c r="B20088" s="56"/>
      <c r="C20088" s="56"/>
      <c r="D20088" s="57"/>
      <c r="E20088" s="66"/>
      <c r="F20088" s="76"/>
      <c r="G20088" s="63"/>
      <c r="H20088" s="64"/>
      <c r="I20088" s="70"/>
    </row>
    <row r="20089" spans="1:9" hidden="1" x14ac:dyDescent="0.25">
      <c r="A20089" s="224"/>
      <c r="B20089" s="56"/>
      <c r="C20089" s="56"/>
      <c r="D20089" s="57"/>
      <c r="E20089" s="86"/>
      <c r="F20089" s="67"/>
      <c r="G20089" s="100"/>
      <c r="H20089" s="64"/>
      <c r="I20089" s="70"/>
    </row>
    <row r="20090" spans="1:9" hidden="1" x14ac:dyDescent="0.25">
      <c r="A20090" s="224"/>
      <c r="B20090" s="56"/>
      <c r="C20090" s="56"/>
      <c r="D20090" s="57"/>
      <c r="E20090" s="86"/>
      <c r="F20090" s="67"/>
      <c r="G20090" s="100"/>
      <c r="H20090" s="64"/>
      <c r="I20090" s="70"/>
    </row>
    <row r="20091" spans="1:9" hidden="1" x14ac:dyDescent="0.25">
      <c r="A20091" s="224"/>
      <c r="B20091" s="55"/>
      <c r="C20091" s="56"/>
      <c r="D20091" s="105"/>
      <c r="E20091" s="72"/>
      <c r="F20091" s="62"/>
      <c r="G20091" s="63"/>
      <c r="H20091" s="64"/>
      <c r="I20091" s="70"/>
    </row>
    <row r="20092" spans="1:9" hidden="1" x14ac:dyDescent="0.25">
      <c r="A20092" s="224"/>
      <c r="B20092" s="95"/>
      <c r="C20092" s="56"/>
      <c r="D20092" s="57"/>
      <c r="E20092" s="72"/>
      <c r="F20092" s="62"/>
      <c r="G20092" s="63"/>
      <c r="H20092" s="64"/>
      <c r="I20092" s="70"/>
    </row>
    <row r="20093" spans="1:9" hidden="1" x14ac:dyDescent="0.25">
      <c r="A20093" s="224"/>
      <c r="B20093" s="74"/>
      <c r="C20093" s="56"/>
      <c r="D20093" s="57"/>
      <c r="E20093" s="72"/>
      <c r="F20093" s="62"/>
      <c r="G20093" s="63"/>
      <c r="H20093" s="64"/>
      <c r="I20093" s="70"/>
    </row>
    <row r="20094" spans="1:9" hidden="1" x14ac:dyDescent="0.25">
      <c r="A20094" s="224"/>
      <c r="B20094" s="56"/>
      <c r="C20094" s="56"/>
      <c r="D20094" s="83"/>
      <c r="E20094" s="72"/>
      <c r="F20094" s="77"/>
      <c r="G20094" s="63"/>
      <c r="H20094" s="64"/>
      <c r="I20094" s="70"/>
    </row>
    <row r="20095" spans="1:9" hidden="1" x14ac:dyDescent="0.25">
      <c r="A20095" s="224"/>
      <c r="B20095" s="60"/>
      <c r="C20095" s="151"/>
      <c r="D20095" s="57"/>
      <c r="E20095" s="86"/>
      <c r="F20095" s="67"/>
      <c r="G20095" s="100"/>
      <c r="H20095" s="64"/>
      <c r="I20095" s="70"/>
    </row>
    <row r="20096" spans="1:9" hidden="1" x14ac:dyDescent="0.25">
      <c r="A20096" s="224"/>
      <c r="B20096" s="55"/>
      <c r="C20096" s="75"/>
      <c r="D20096" s="57"/>
      <c r="E20096" s="66"/>
      <c r="F20096" s="76"/>
      <c r="G20096" s="63"/>
      <c r="H20096" s="64"/>
      <c r="I20096" s="70"/>
    </row>
    <row r="20097" spans="1:9" hidden="1" x14ac:dyDescent="0.25">
      <c r="A20097" s="224"/>
      <c r="B20097" s="55"/>
      <c r="C20097" s="75"/>
      <c r="D20097" s="57"/>
      <c r="E20097" s="66"/>
      <c r="F20097" s="76"/>
      <c r="G20097" s="63"/>
      <c r="H20097" s="64"/>
      <c r="I20097" s="70"/>
    </row>
    <row r="20098" spans="1:9" hidden="1" x14ac:dyDescent="0.25">
      <c r="A20098" s="224"/>
      <c r="B20098" s="55"/>
      <c r="C20098" s="75"/>
      <c r="D20098" s="56"/>
      <c r="E20098" s="86"/>
      <c r="F20098" s="76"/>
      <c r="G20098" s="63"/>
      <c r="H20098" s="64"/>
      <c r="I20098" s="70"/>
    </row>
    <row r="20099" spans="1:9" hidden="1" x14ac:dyDescent="0.25">
      <c r="A20099" s="224"/>
      <c r="B20099" s="55"/>
      <c r="C20099" s="75"/>
      <c r="D20099" s="57"/>
      <c r="E20099" s="86"/>
      <c r="F20099" s="76"/>
      <c r="G20099" s="63"/>
      <c r="H20099" s="64"/>
      <c r="I20099" s="70"/>
    </row>
    <row r="20100" spans="1:9" hidden="1" x14ac:dyDescent="0.25">
      <c r="A20100" s="224"/>
      <c r="B20100" s="68"/>
      <c r="C20100" s="71"/>
      <c r="D20100" s="57"/>
      <c r="E20100" s="86"/>
      <c r="F20100" s="62"/>
      <c r="G20100" s="63"/>
      <c r="H20100" s="64"/>
      <c r="I20100" s="70"/>
    </row>
    <row r="20101" spans="1:9" hidden="1" x14ac:dyDescent="0.25">
      <c r="A20101" s="224"/>
      <c r="B20101" s="68"/>
      <c r="C20101" s="71"/>
      <c r="D20101" s="57"/>
      <c r="E20101" s="86"/>
      <c r="F20101" s="62"/>
      <c r="G20101" s="63"/>
      <c r="H20101" s="64"/>
      <c r="I20101" s="70"/>
    </row>
    <row r="20102" spans="1:9" hidden="1" x14ac:dyDescent="0.25">
      <c r="A20102" s="224"/>
      <c r="B20102" s="56"/>
      <c r="C20102" s="71"/>
      <c r="D20102" s="83"/>
      <c r="E20102" s="145"/>
      <c r="F20102" s="63"/>
      <c r="G20102" s="100"/>
      <c r="H20102" s="64"/>
      <c r="I20102" s="70"/>
    </row>
    <row r="20103" spans="1:9" hidden="1" x14ac:dyDescent="0.25">
      <c r="A20103" s="224"/>
      <c r="B20103" s="74"/>
      <c r="C20103" s="56"/>
      <c r="D20103" s="57"/>
      <c r="E20103" s="72"/>
      <c r="F20103" s="62"/>
      <c r="G20103" s="63"/>
      <c r="H20103" s="106"/>
      <c r="I20103" s="70"/>
    </row>
    <row r="20104" spans="1:9" hidden="1" x14ac:dyDescent="0.25">
      <c r="A20104" s="224"/>
      <c r="B20104" s="60"/>
      <c r="C20104" s="71"/>
      <c r="D20104" s="57"/>
      <c r="E20104" s="86"/>
      <c r="F20104" s="62"/>
      <c r="G20104" s="63"/>
      <c r="H20104" s="64"/>
      <c r="I20104" s="64"/>
    </row>
    <row r="20105" spans="1:9" hidden="1" x14ac:dyDescent="0.25">
      <c r="A20105" s="224"/>
      <c r="B20105" s="68"/>
      <c r="C20105" s="71"/>
      <c r="D20105" s="57"/>
      <c r="E20105" s="86"/>
      <c r="F20105" s="62"/>
      <c r="G20105" s="63"/>
      <c r="H20105" s="106"/>
      <c r="I20105" s="64"/>
    </row>
    <row r="20106" spans="1:9" hidden="1" x14ac:dyDescent="0.25">
      <c r="A20106" s="224"/>
      <c r="B20106" s="81"/>
      <c r="C20106" s="71"/>
      <c r="D20106" s="57"/>
      <c r="E20106" s="86"/>
      <c r="F20106" s="62"/>
      <c r="G20106" s="63"/>
      <c r="H20106" s="106"/>
      <c r="I20106" s="70"/>
    </row>
    <row r="20107" spans="1:9" hidden="1" x14ac:dyDescent="0.25">
      <c r="A20107" s="224"/>
      <c r="B20107" s="56"/>
      <c r="C20107" s="56"/>
      <c r="D20107" s="57"/>
      <c r="E20107" s="86"/>
      <c r="F20107" s="62"/>
      <c r="G20107" s="63"/>
      <c r="H20107" s="106"/>
      <c r="I20107" s="70"/>
    </row>
    <row r="20108" spans="1:9" hidden="1" x14ac:dyDescent="0.25">
      <c r="A20108" s="224"/>
      <c r="B20108" s="68"/>
      <c r="C20108" s="56"/>
      <c r="D20108" s="57"/>
      <c r="E20108" s="86"/>
      <c r="F20108" s="62"/>
      <c r="G20108" s="63"/>
      <c r="H20108" s="106"/>
      <c r="I20108" s="70"/>
    </row>
    <row r="20109" spans="1:9" hidden="1" x14ac:dyDescent="0.25">
      <c r="A20109" s="224"/>
      <c r="B20109" s="56"/>
      <c r="C20109" s="71"/>
      <c r="D20109" s="57"/>
      <c r="E20109" s="66"/>
      <c r="F20109" s="76"/>
      <c r="G20109" s="63"/>
      <c r="H20109" s="106"/>
      <c r="I20109" s="70"/>
    </row>
    <row r="20110" spans="1:9" hidden="1" x14ac:dyDescent="0.25">
      <c r="A20110" s="224"/>
      <c r="B20110" s="55"/>
      <c r="C20110" s="56"/>
      <c r="D20110" s="105"/>
      <c r="E20110" s="66"/>
      <c r="F20110" s="62"/>
      <c r="G20110" s="100"/>
      <c r="H20110" s="64"/>
      <c r="I20110" s="70"/>
    </row>
    <row r="20111" spans="1:9" hidden="1" x14ac:dyDescent="0.25">
      <c r="A20111" s="224"/>
      <c r="B20111" s="56"/>
      <c r="C20111" s="81"/>
      <c r="D20111" s="57"/>
      <c r="E20111" s="66"/>
      <c r="F20111" s="76"/>
      <c r="G20111" s="100"/>
      <c r="H20111" s="64"/>
      <c r="I20111" s="70"/>
    </row>
    <row r="20112" spans="1:9" hidden="1" x14ac:dyDescent="0.25">
      <c r="A20112" s="224"/>
      <c r="B20112" s="56"/>
      <c r="C20112" s="56"/>
      <c r="D20112" s="57"/>
      <c r="E20112" s="86"/>
      <c r="F20112" s="62"/>
      <c r="G20112" s="63"/>
      <c r="H20112" s="64"/>
      <c r="I20112" s="70"/>
    </row>
    <row r="20113" spans="1:9" hidden="1" x14ac:dyDescent="0.25">
      <c r="A20113" s="224"/>
      <c r="B20113" s="56"/>
      <c r="C20113" s="65"/>
      <c r="D20113" s="57"/>
      <c r="E20113" s="86"/>
      <c r="F20113" s="59"/>
      <c r="G20113" s="62"/>
      <c r="H20113" s="64"/>
      <c r="I20113" s="70"/>
    </row>
    <row r="20114" spans="1:9" hidden="1" x14ac:dyDescent="0.25">
      <c r="A20114" s="224"/>
      <c r="B20114" s="56"/>
      <c r="C20114" s="56"/>
      <c r="D20114" s="57"/>
      <c r="E20114" s="86"/>
      <c r="F20114" s="59"/>
      <c r="G20114" s="63"/>
      <c r="H20114" s="64"/>
      <c r="I20114" s="70"/>
    </row>
    <row r="20115" spans="1:9" hidden="1" x14ac:dyDescent="0.25">
      <c r="A20115" s="224"/>
      <c r="B20115" s="55"/>
      <c r="C20115" s="55"/>
      <c r="D20115" s="558"/>
      <c r="E20115" s="559"/>
      <c r="F20115" s="560"/>
      <c r="G20115" s="100"/>
      <c r="H20115" s="64"/>
      <c r="I20115" s="70"/>
    </row>
    <row r="20116" spans="1:9" hidden="1" x14ac:dyDescent="0.25">
      <c r="A20116" s="224"/>
      <c r="B20116" s="68"/>
      <c r="C20116" s="56"/>
      <c r="D20116" s="105"/>
      <c r="E20116" s="66"/>
      <c r="F20116" s="203"/>
      <c r="G20116" s="100"/>
      <c r="H20116" s="64"/>
      <c r="I20116" s="70"/>
    </row>
    <row r="20117" spans="1:9" hidden="1" x14ac:dyDescent="0.25">
      <c r="A20117" s="224"/>
      <c r="B20117" s="71"/>
      <c r="C20117" s="71"/>
      <c r="D20117" s="56"/>
      <c r="E20117" s="145"/>
      <c r="F20117" s="58"/>
      <c r="G20117" s="100"/>
      <c r="H20117" s="64"/>
      <c r="I20117" s="70"/>
    </row>
    <row r="20118" spans="1:9" hidden="1" x14ac:dyDescent="0.25">
      <c r="A20118" s="224"/>
      <c r="B20118" s="56"/>
      <c r="C20118" s="56"/>
      <c r="D20118" s="558"/>
      <c r="E20118" s="559"/>
      <c r="F20118" s="560"/>
      <c r="G20118" s="100"/>
      <c r="H20118" s="412"/>
      <c r="I20118" s="70"/>
    </row>
    <row r="20119" spans="1:9" hidden="1" x14ac:dyDescent="0.25">
      <c r="A20119" s="224"/>
      <c r="B20119" s="60"/>
      <c r="C20119" s="123"/>
      <c r="D20119" s="57"/>
      <c r="E20119" s="66"/>
      <c r="F20119" s="63"/>
      <c r="G20119" s="100"/>
      <c r="H20119" s="412"/>
      <c r="I20119" s="70"/>
    </row>
    <row r="20120" spans="1:9" hidden="1" x14ac:dyDescent="0.25">
      <c r="A20120" s="224"/>
      <c r="B20120" s="55"/>
      <c r="C20120" s="56"/>
      <c r="D20120" s="57"/>
      <c r="E20120" s="86"/>
      <c r="F20120" s="62"/>
      <c r="G20120" s="63"/>
      <c r="H20120" s="412"/>
      <c r="I20120" s="56"/>
    </row>
    <row r="20121" spans="1:9" hidden="1" x14ac:dyDescent="0.25">
      <c r="A20121" s="224"/>
      <c r="B20121" s="56"/>
      <c r="C20121" s="111"/>
      <c r="D20121" s="56"/>
      <c r="E20121" s="56"/>
      <c r="F20121" s="58"/>
      <c r="G20121" s="63"/>
      <c r="H20121" s="412"/>
      <c r="I20121" s="56"/>
    </row>
    <row r="20122" spans="1:9" hidden="1" x14ac:dyDescent="0.25">
      <c r="A20122" s="224"/>
      <c r="B20122" s="56"/>
      <c r="C20122" s="56"/>
      <c r="D20122" s="83"/>
      <c r="E20122" s="72"/>
      <c r="F20122" s="77"/>
      <c r="G20122" s="63"/>
      <c r="H20122" s="412"/>
      <c r="I20122" s="56"/>
    </row>
    <row r="20123" spans="1:9" hidden="1" x14ac:dyDescent="0.25">
      <c r="A20123" s="224"/>
      <c r="B20123" s="60"/>
      <c r="C20123" s="123"/>
      <c r="D20123" s="57"/>
      <c r="E20123" s="66"/>
      <c r="F20123" s="63"/>
      <c r="G20123" s="63"/>
      <c r="H20123" s="106"/>
      <c r="I20123" s="70"/>
    </row>
    <row r="20124" spans="1:9" hidden="1" x14ac:dyDescent="0.25">
      <c r="A20124" s="224"/>
      <c r="B20124" s="55"/>
      <c r="C20124" s="75"/>
      <c r="D20124" s="83"/>
      <c r="E20124" s="72"/>
      <c r="F20124" s="77"/>
      <c r="G20124" s="63"/>
      <c r="H20124" s="106"/>
      <c r="I20124" s="70"/>
    </row>
    <row r="20125" spans="1:9" hidden="1" x14ac:dyDescent="0.25">
      <c r="A20125" s="224"/>
      <c r="B20125" s="95"/>
      <c r="C20125" s="74"/>
      <c r="D20125" s="57"/>
      <c r="E20125" s="145"/>
      <c r="F20125" s="62"/>
      <c r="G20125" s="63"/>
      <c r="H20125" s="64"/>
      <c r="I20125" s="70"/>
    </row>
    <row r="20126" spans="1:9" hidden="1" x14ac:dyDescent="0.25">
      <c r="A20126" s="224"/>
      <c r="B20126" s="56"/>
      <c r="C20126" s="56"/>
      <c r="D20126" s="57"/>
      <c r="E20126" s="66"/>
      <c r="F20126" s="62"/>
      <c r="G20126" s="100"/>
      <c r="H20126" s="64"/>
      <c r="I20126" s="125"/>
    </row>
    <row r="20127" spans="1:9" hidden="1" x14ac:dyDescent="0.25">
      <c r="A20127" s="224"/>
      <c r="B20127" s="56"/>
      <c r="C20127" s="56"/>
      <c r="D20127" s="105"/>
      <c r="E20127" s="66"/>
      <c r="F20127" s="246"/>
      <c r="G20127" s="63"/>
      <c r="H20127" s="64"/>
      <c r="I20127" s="70"/>
    </row>
    <row r="20128" spans="1:9" hidden="1" x14ac:dyDescent="0.25">
      <c r="A20128" s="224"/>
      <c r="B20128" s="81"/>
      <c r="C20128" s="56"/>
      <c r="D20128" s="57"/>
      <c r="E20128" s="86"/>
      <c r="F20128" s="62"/>
      <c r="G20128" s="63"/>
      <c r="H20128" s="64"/>
      <c r="I20128" s="125"/>
    </row>
    <row r="20129" spans="1:9" hidden="1" x14ac:dyDescent="0.25">
      <c r="A20129" s="224"/>
      <c r="B20129" s="55"/>
      <c r="C20129" s="75"/>
      <c r="D20129" s="57"/>
      <c r="E20129" s="72"/>
      <c r="F20129" s="76"/>
      <c r="G20129" s="63"/>
      <c r="H20129" s="64"/>
      <c r="I20129" s="70"/>
    </row>
    <row r="20130" spans="1:9" hidden="1" x14ac:dyDescent="0.25">
      <c r="A20130" s="224"/>
      <c r="B20130" s="56"/>
      <c r="C20130" s="56"/>
      <c r="D20130" s="83"/>
      <c r="E20130" s="72"/>
      <c r="F20130" s="76"/>
      <c r="G20130" s="63"/>
      <c r="H20130" s="64"/>
      <c r="I20130" s="70"/>
    </row>
    <row r="20131" spans="1:9" hidden="1" x14ac:dyDescent="0.25">
      <c r="A20131" s="224"/>
      <c r="B20131" s="68"/>
      <c r="C20131" s="71"/>
      <c r="D20131" s="57"/>
      <c r="E20131" s="86"/>
      <c r="F20131" s="62"/>
      <c r="G20131" s="63"/>
      <c r="H20131" s="64"/>
      <c r="I20131" s="70"/>
    </row>
    <row r="20132" spans="1:9" hidden="1" x14ac:dyDescent="0.25">
      <c r="A20132" s="224"/>
      <c r="B20132" s="74"/>
      <c r="C20132" s="56"/>
      <c r="D20132" s="57"/>
      <c r="E20132" s="86"/>
      <c r="F20132" s="62"/>
      <c r="G20132" s="62"/>
      <c r="H20132" s="64"/>
      <c r="I20132" s="70"/>
    </row>
    <row r="20133" spans="1:9" hidden="1" x14ac:dyDescent="0.25">
      <c r="A20133" s="224"/>
      <c r="B20133" s="56"/>
      <c r="C20133" s="56"/>
      <c r="D20133" s="57"/>
      <c r="E20133" s="86"/>
      <c r="F20133" s="62"/>
      <c r="G20133" s="100"/>
      <c r="H20133" s="64"/>
      <c r="I20133" s="70"/>
    </row>
    <row r="20134" spans="1:9" hidden="1" x14ac:dyDescent="0.25">
      <c r="A20134" s="224"/>
      <c r="B20134" s="56"/>
      <c r="C20134" s="56"/>
      <c r="D20134" s="57"/>
      <c r="E20134" s="86"/>
      <c r="F20134" s="76"/>
      <c r="G20134" s="63"/>
      <c r="H20134" s="64"/>
      <c r="I20134" s="70"/>
    </row>
    <row r="20135" spans="1:9" hidden="1" x14ac:dyDescent="0.25">
      <c r="A20135" s="224"/>
      <c r="B20135" s="74"/>
      <c r="C20135" s="56"/>
      <c r="D20135" s="57"/>
      <c r="E20135" s="72"/>
      <c r="F20135" s="62"/>
      <c r="G20135" s="63"/>
      <c r="H20135" s="64"/>
      <c r="I20135" s="70"/>
    </row>
    <row r="20136" spans="1:9" hidden="1" x14ac:dyDescent="0.25">
      <c r="A20136" s="224"/>
      <c r="B20136" s="55"/>
      <c r="C20136" s="56"/>
      <c r="D20136" s="105"/>
      <c r="E20136" s="72"/>
      <c r="F20136" s="62"/>
      <c r="G20136" s="63"/>
      <c r="H20136" s="64"/>
      <c r="I20136" s="70"/>
    </row>
    <row r="20137" spans="1:9" hidden="1" x14ac:dyDescent="0.25">
      <c r="A20137" s="224"/>
      <c r="B20137" s="55"/>
      <c r="C20137" s="71"/>
      <c r="D20137" s="57"/>
      <c r="E20137" s="86"/>
      <c r="F20137" s="62"/>
      <c r="G20137" s="62"/>
      <c r="H20137" s="64"/>
      <c r="I20137" s="70"/>
    </row>
    <row r="20138" spans="1:9" hidden="1" x14ac:dyDescent="0.25">
      <c r="A20138" s="224"/>
      <c r="B20138" s="56"/>
      <c r="C20138" s="56"/>
      <c r="D20138" s="57"/>
      <c r="E20138" s="72"/>
      <c r="F20138" s="62"/>
      <c r="G20138" s="63"/>
      <c r="H20138" s="64"/>
      <c r="I20138" s="70"/>
    </row>
    <row r="20139" spans="1:9" hidden="1" x14ac:dyDescent="0.25">
      <c r="A20139" s="224"/>
      <c r="B20139" s="56"/>
      <c r="C20139" s="56"/>
      <c r="D20139" s="83"/>
      <c r="E20139" s="72"/>
      <c r="F20139" s="77"/>
      <c r="G20139" s="63"/>
      <c r="H20139" s="64"/>
      <c r="I20139" s="70"/>
    </row>
    <row r="20140" spans="1:9" hidden="1" x14ac:dyDescent="0.25">
      <c r="A20140" s="224"/>
      <c r="B20140" s="55"/>
      <c r="C20140" s="75"/>
      <c r="D20140" s="57"/>
      <c r="E20140" s="66"/>
      <c r="F20140" s="76"/>
      <c r="G20140" s="63"/>
      <c r="H20140" s="64"/>
      <c r="I20140" s="70"/>
    </row>
    <row r="20141" spans="1:9" hidden="1" x14ac:dyDescent="0.25">
      <c r="A20141" s="224"/>
      <c r="B20141" s="56"/>
      <c r="C20141" s="56"/>
      <c r="D20141" s="57"/>
      <c r="E20141" s="86"/>
      <c r="F20141" s="62"/>
      <c r="G20141" s="100"/>
      <c r="H20141" s="64"/>
      <c r="I20141" s="70"/>
    </row>
    <row r="20142" spans="1:9" hidden="1" x14ac:dyDescent="0.25">
      <c r="A20142" s="224"/>
      <c r="B20142" s="95"/>
      <c r="C20142" s="56"/>
      <c r="D20142" s="57"/>
      <c r="E20142" s="72"/>
      <c r="F20142" s="62"/>
      <c r="G20142" s="63"/>
      <c r="H20142" s="64"/>
      <c r="I20142" s="70"/>
    </row>
    <row r="20143" spans="1:9" hidden="1" x14ac:dyDescent="0.25">
      <c r="A20143" s="224"/>
      <c r="B20143" s="68"/>
      <c r="C20143" s="75"/>
      <c r="D20143" s="57"/>
      <c r="E20143" s="66"/>
      <c r="F20143" s="63"/>
      <c r="G20143" s="63"/>
      <c r="H20143" s="64"/>
      <c r="I20143" s="70"/>
    </row>
    <row r="20144" spans="1:9" hidden="1" x14ac:dyDescent="0.25">
      <c r="A20144" s="224"/>
      <c r="B20144" s="56"/>
      <c r="C20144" s="56"/>
      <c r="D20144" s="83"/>
      <c r="E20144" s="72"/>
      <c r="F20144" s="76"/>
      <c r="G20144" s="63"/>
      <c r="H20144" s="64"/>
      <c r="I20144" s="70"/>
    </row>
    <row r="20145" spans="1:9" hidden="1" x14ac:dyDescent="0.25">
      <c r="A20145" s="224"/>
      <c r="B20145" s="55"/>
      <c r="C20145" s="75"/>
      <c r="D20145" s="83"/>
      <c r="E20145" s="72"/>
      <c r="F20145" s="77"/>
      <c r="G20145" s="63"/>
      <c r="H20145" s="64"/>
      <c r="I20145" s="70"/>
    </row>
    <row r="20146" spans="1:9" hidden="1" x14ac:dyDescent="0.25">
      <c r="A20146" s="224"/>
      <c r="B20146" s="56"/>
      <c r="C20146" s="56"/>
      <c r="D20146" s="83"/>
      <c r="E20146" s="72"/>
      <c r="F20146" s="76"/>
      <c r="G20146" s="63"/>
      <c r="H20146" s="64"/>
      <c r="I20146" s="70"/>
    </row>
    <row r="20147" spans="1:9" hidden="1" x14ac:dyDescent="0.25">
      <c r="A20147" s="224"/>
      <c r="B20147" s="56"/>
      <c r="C20147" s="71"/>
      <c r="D20147" s="57"/>
      <c r="E20147" s="145"/>
      <c r="F20147" s="62"/>
      <c r="G20147" s="63"/>
      <c r="H20147" s="64"/>
      <c r="I20147" s="70"/>
    </row>
    <row r="20148" spans="1:9" hidden="1" x14ac:dyDescent="0.25">
      <c r="A20148" s="224"/>
      <c r="B20148" s="56"/>
      <c r="C20148" s="56"/>
      <c r="D20148" s="57"/>
      <c r="E20148" s="72"/>
      <c r="F20148" s="62"/>
      <c r="G20148" s="100"/>
      <c r="H20148" s="64"/>
      <c r="I20148" s="70"/>
    </row>
    <row r="20149" spans="1:9" hidden="1" x14ac:dyDescent="0.25">
      <c r="A20149" s="224"/>
      <c r="B20149" s="56"/>
      <c r="C20149" s="56"/>
      <c r="D20149" s="57"/>
      <c r="E20149" s="66"/>
      <c r="F20149" s="63"/>
      <c r="G20149" s="63"/>
      <c r="H20149" s="64"/>
      <c r="I20149" s="70"/>
    </row>
    <row r="20150" spans="1:9" hidden="1" x14ac:dyDescent="0.25">
      <c r="A20150" s="224"/>
      <c r="B20150" s="56"/>
      <c r="C20150" s="56"/>
      <c r="D20150" s="57"/>
      <c r="E20150" s="86"/>
      <c r="F20150" s="62"/>
      <c r="G20150" s="63"/>
      <c r="H20150" s="64"/>
      <c r="I20150" s="70"/>
    </row>
    <row r="20151" spans="1:9" hidden="1" x14ac:dyDescent="0.25">
      <c r="A20151" s="224"/>
      <c r="B20151" s="95"/>
      <c r="C20151" s="71"/>
      <c r="D20151" s="56"/>
      <c r="E20151" s="86"/>
      <c r="F20151" s="58"/>
      <c r="G20151" s="63"/>
      <c r="H20151" s="64"/>
      <c r="I20151" s="70"/>
    </row>
    <row r="20152" spans="1:9" hidden="1" x14ac:dyDescent="0.25">
      <c r="A20152" s="224"/>
      <c r="B20152" s="65"/>
      <c r="C20152" s="56"/>
      <c r="D20152" s="56"/>
      <c r="E20152" s="86"/>
      <c r="F20152" s="58"/>
      <c r="G20152" s="63"/>
      <c r="H20152" s="106"/>
      <c r="I20152" s="70"/>
    </row>
    <row r="20153" spans="1:9" hidden="1" x14ac:dyDescent="0.25">
      <c r="A20153" s="224"/>
      <c r="B20153" s="68"/>
      <c r="C20153" s="56"/>
      <c r="D20153" s="57"/>
      <c r="E20153" s="66"/>
      <c r="F20153" s="76"/>
      <c r="G20153" s="63"/>
      <c r="H20153" s="106"/>
      <c r="I20153" s="70"/>
    </row>
    <row r="20154" spans="1:9" hidden="1" x14ac:dyDescent="0.25">
      <c r="A20154" s="224"/>
      <c r="B20154" s="95"/>
      <c r="C20154" s="74"/>
      <c r="D20154" s="57"/>
      <c r="E20154" s="145"/>
      <c r="F20154" s="62"/>
      <c r="G20154" s="63"/>
      <c r="H20154" s="64"/>
      <c r="I20154" s="70"/>
    </row>
    <row r="20155" spans="1:9" hidden="1" x14ac:dyDescent="0.25">
      <c r="A20155" s="224"/>
      <c r="B20155" s="56"/>
      <c r="C20155" s="56"/>
      <c r="D20155" s="57"/>
      <c r="E20155" s="86"/>
      <c r="F20155" s="62"/>
      <c r="G20155" s="63"/>
      <c r="H20155" s="64"/>
      <c r="I20155" s="70"/>
    </row>
    <row r="20156" spans="1:9" hidden="1" x14ac:dyDescent="0.25">
      <c r="A20156" s="224"/>
      <c r="B20156" s="55"/>
      <c r="C20156" s="72"/>
      <c r="D20156" s="57"/>
      <c r="E20156" s="86"/>
      <c r="F20156" s="62"/>
      <c r="G20156" s="100"/>
      <c r="H20156" s="64"/>
      <c r="I20156" s="70"/>
    </row>
    <row r="20157" spans="1:9" hidden="1" x14ac:dyDescent="0.25">
      <c r="A20157" s="224"/>
      <c r="B20157" s="55"/>
      <c r="C20157" s="71"/>
      <c r="D20157" s="57"/>
      <c r="E20157" s="145"/>
      <c r="F20157" s="63"/>
      <c r="G20157" s="63"/>
      <c r="H20157" s="64"/>
      <c r="I20157" s="70"/>
    </row>
    <row r="20158" spans="1:9" hidden="1" x14ac:dyDescent="0.25">
      <c r="A20158" s="224"/>
      <c r="B20158" s="68"/>
      <c r="C20158" s="56"/>
      <c r="D20158" s="57"/>
      <c r="E20158" s="66"/>
      <c r="F20158" s="62"/>
      <c r="G20158" s="63"/>
      <c r="H20158" s="64"/>
      <c r="I20158" s="70"/>
    </row>
    <row r="20159" spans="1:9" hidden="1" x14ac:dyDescent="0.25">
      <c r="A20159" s="224"/>
      <c r="B20159" s="55"/>
      <c r="C20159" s="56"/>
      <c r="D20159" s="57"/>
      <c r="E20159" s="86"/>
      <c r="F20159" s="62"/>
      <c r="G20159" s="100"/>
      <c r="H20159" s="64"/>
      <c r="I20159" s="70"/>
    </row>
    <row r="20160" spans="1:9" hidden="1" x14ac:dyDescent="0.25">
      <c r="A20160" s="224"/>
      <c r="B20160" s="81"/>
      <c r="C20160" s="75"/>
      <c r="D20160" s="57"/>
      <c r="E20160" s="86"/>
      <c r="F20160" s="62"/>
      <c r="G20160" s="62"/>
      <c r="H20160" s="64"/>
      <c r="I20160" s="70"/>
    </row>
    <row r="20161" spans="1:9" hidden="1" x14ac:dyDescent="0.25">
      <c r="A20161" s="224"/>
      <c r="B20161" s="55"/>
      <c r="C20161" s="75"/>
      <c r="D20161" s="57"/>
      <c r="E20161" s="72"/>
      <c r="F20161" s="76"/>
      <c r="G20161" s="63"/>
      <c r="H20161" s="64"/>
      <c r="I20161" s="70"/>
    </row>
    <row r="20162" spans="1:9" hidden="1" x14ac:dyDescent="0.25">
      <c r="A20162" s="224"/>
      <c r="B20162" s="55"/>
      <c r="C20162" s="75"/>
      <c r="D20162" s="57"/>
      <c r="E20162" s="72"/>
      <c r="F20162" s="76"/>
      <c r="G20162" s="63"/>
      <c r="H20162" s="64"/>
      <c r="I20162" s="70"/>
    </row>
    <row r="20163" spans="1:9" hidden="1" x14ac:dyDescent="0.25">
      <c r="A20163" s="224"/>
      <c r="B20163" s="55"/>
      <c r="C20163" s="56"/>
      <c r="D20163" s="105"/>
      <c r="E20163" s="72"/>
      <c r="F20163" s="62"/>
      <c r="G20163" s="63"/>
      <c r="H20163" s="64"/>
      <c r="I20163" s="70"/>
    </row>
    <row r="20164" spans="1:9" hidden="1" x14ac:dyDescent="0.25">
      <c r="A20164" s="224"/>
      <c r="B20164" s="56"/>
      <c r="C20164" s="56"/>
      <c r="D20164" s="57"/>
      <c r="E20164" s="86"/>
      <c r="F20164" s="62"/>
      <c r="G20164" s="100"/>
      <c r="H20164" s="64"/>
      <c r="I20164" s="70"/>
    </row>
    <row r="20165" spans="1:9" hidden="1" x14ac:dyDescent="0.25">
      <c r="A20165" s="224"/>
      <c r="B20165" s="56"/>
      <c r="C20165" s="56"/>
      <c r="D20165" s="57"/>
      <c r="E20165" s="86"/>
      <c r="F20165" s="62"/>
      <c r="G20165" s="100"/>
      <c r="H20165" s="64"/>
      <c r="I20165" s="70"/>
    </row>
    <row r="20166" spans="1:9" hidden="1" x14ac:dyDescent="0.25">
      <c r="A20166" s="224"/>
      <c r="B20166" s="56"/>
      <c r="C20166" s="56"/>
      <c r="D20166" s="57"/>
      <c r="E20166" s="86"/>
      <c r="F20166" s="62"/>
      <c r="G20166" s="100"/>
      <c r="H20166" s="64"/>
      <c r="I20166" s="70"/>
    </row>
    <row r="20167" spans="1:9" hidden="1" x14ac:dyDescent="0.25">
      <c r="A20167" s="224"/>
      <c r="B20167" s="56"/>
      <c r="C20167" s="56"/>
      <c r="D20167" s="57"/>
      <c r="E20167" s="86"/>
      <c r="F20167" s="76"/>
      <c r="G20167" s="63"/>
      <c r="H20167" s="64"/>
      <c r="I20167" s="70"/>
    </row>
    <row r="20168" spans="1:9" hidden="1" x14ac:dyDescent="0.25">
      <c r="A20168" s="224"/>
      <c r="B20168" s="55"/>
      <c r="C20168" s="71"/>
      <c r="D20168" s="57"/>
      <c r="E20168" s="86"/>
      <c r="F20168" s="62"/>
      <c r="G20168" s="62"/>
      <c r="H20168" s="64"/>
      <c r="I20168" s="70"/>
    </row>
    <row r="20169" spans="1:9" hidden="1" x14ac:dyDescent="0.25">
      <c r="A20169" s="224"/>
      <c r="B20169" s="56"/>
      <c r="C20169" s="56"/>
      <c r="D20169" s="83"/>
      <c r="E20169" s="72"/>
      <c r="F20169" s="77"/>
      <c r="G20169" s="100"/>
      <c r="H20169" s="64"/>
      <c r="I20169" s="70"/>
    </row>
    <row r="20170" spans="1:9" hidden="1" x14ac:dyDescent="0.25">
      <c r="A20170" s="224"/>
      <c r="B20170" s="56"/>
      <c r="C20170" s="56"/>
      <c r="D20170" s="83"/>
      <c r="E20170" s="72"/>
      <c r="F20170" s="76"/>
      <c r="G20170" s="63"/>
      <c r="H20170" s="64"/>
      <c r="I20170" s="70"/>
    </row>
    <row r="20171" spans="1:9" hidden="1" x14ac:dyDescent="0.25">
      <c r="A20171" s="224"/>
      <c r="B20171" s="55"/>
      <c r="C20171" s="71"/>
      <c r="D20171" s="57"/>
      <c r="E20171" s="86"/>
      <c r="F20171" s="62"/>
      <c r="G20171" s="63"/>
      <c r="H20171" s="64"/>
      <c r="I20171" s="70"/>
    </row>
    <row r="20172" spans="1:9" hidden="1" x14ac:dyDescent="0.25">
      <c r="A20172" s="224"/>
      <c r="B20172" s="55"/>
      <c r="C20172" s="71"/>
      <c r="D20172" s="57"/>
      <c r="E20172" s="86"/>
      <c r="F20172" s="62"/>
      <c r="G20172" s="63"/>
      <c r="H20172" s="64"/>
      <c r="I20172" s="70"/>
    </row>
    <row r="20173" spans="1:9" hidden="1" x14ac:dyDescent="0.25">
      <c r="A20173" s="224"/>
      <c r="B20173" s="56"/>
      <c r="C20173" s="56"/>
      <c r="D20173" s="57"/>
      <c r="E20173" s="72"/>
      <c r="F20173" s="62"/>
      <c r="G20173" s="63"/>
      <c r="H20173" s="64"/>
      <c r="I20173" s="70"/>
    </row>
    <row r="20174" spans="1:9" hidden="1" x14ac:dyDescent="0.25">
      <c r="A20174" s="224"/>
      <c r="B20174" s="56"/>
      <c r="C20174" s="56"/>
      <c r="D20174" s="57"/>
      <c r="E20174" s="66"/>
      <c r="F20174" s="62"/>
      <c r="G20174" s="63"/>
      <c r="H20174" s="64"/>
      <c r="I20174" s="70"/>
    </row>
    <row r="20175" spans="1:9" hidden="1" x14ac:dyDescent="0.25">
      <c r="A20175" s="224"/>
      <c r="B20175" s="56"/>
      <c r="C20175" s="56"/>
      <c r="D20175" s="57"/>
      <c r="E20175" s="66"/>
      <c r="F20175" s="62"/>
      <c r="G20175" s="63"/>
      <c r="H20175" s="106"/>
      <c r="I20175" s="70"/>
    </row>
    <row r="20176" spans="1:9" hidden="1" x14ac:dyDescent="0.25">
      <c r="A20176" s="224"/>
      <c r="B20176" s="56"/>
      <c r="C20176" s="56"/>
      <c r="D20176" s="57"/>
      <c r="E20176" s="66"/>
      <c r="F20176" s="62"/>
      <c r="G20176" s="63"/>
      <c r="H20176" s="106"/>
      <c r="I20176" s="70"/>
    </row>
    <row r="20177" spans="1:9" hidden="1" x14ac:dyDescent="0.25">
      <c r="A20177" s="224"/>
      <c r="B20177" s="56"/>
      <c r="C20177" s="56"/>
      <c r="D20177" s="105"/>
      <c r="E20177" s="66"/>
      <c r="F20177" s="62"/>
      <c r="G20177" s="100"/>
      <c r="H20177" s="106"/>
      <c r="I20177" s="70"/>
    </row>
    <row r="20178" spans="1:9" hidden="1" x14ac:dyDescent="0.25">
      <c r="A20178" s="224"/>
      <c r="B20178" s="56"/>
      <c r="C20178" s="81"/>
      <c r="D20178" s="57"/>
      <c r="E20178" s="66"/>
      <c r="F20178" s="76"/>
      <c r="G20178" s="100"/>
      <c r="H20178" s="106"/>
      <c r="I20178" s="70"/>
    </row>
    <row r="20179" spans="1:9" hidden="1" x14ac:dyDescent="0.25">
      <c r="A20179" s="224"/>
      <c r="B20179" s="56"/>
      <c r="C20179" s="56"/>
      <c r="D20179" s="57"/>
      <c r="E20179" s="86"/>
      <c r="F20179" s="62"/>
      <c r="G20179" s="63"/>
      <c r="H20179" s="106"/>
      <c r="I20179" s="70"/>
    </row>
    <row r="20180" spans="1:9" hidden="1" x14ac:dyDescent="0.25">
      <c r="A20180" s="224"/>
      <c r="B20180" s="56"/>
      <c r="C20180" s="56"/>
      <c r="D20180" s="57"/>
      <c r="E20180" s="86"/>
      <c r="F20180" s="59"/>
      <c r="G20180" s="62"/>
      <c r="H20180" s="106"/>
      <c r="I20180" s="70"/>
    </row>
    <row r="20181" spans="1:9" hidden="1" x14ac:dyDescent="0.25">
      <c r="A20181" s="224"/>
      <c r="B20181" s="56"/>
      <c r="C20181" s="56"/>
      <c r="D20181" s="57"/>
      <c r="E20181" s="86"/>
      <c r="F20181" s="59"/>
      <c r="G20181" s="63"/>
      <c r="H20181" s="64"/>
      <c r="I20181" s="70"/>
    </row>
    <row r="20182" spans="1:9" hidden="1" x14ac:dyDescent="0.25">
      <c r="A20182" s="224"/>
      <c r="B20182" s="56"/>
      <c r="C20182" s="56"/>
      <c r="D20182" s="558"/>
      <c r="E20182" s="559"/>
      <c r="F20182" s="59"/>
      <c r="G20182" s="100"/>
      <c r="H20182" s="64"/>
      <c r="I20182" s="70"/>
    </row>
    <row r="20183" spans="1:9" hidden="1" x14ac:dyDescent="0.25">
      <c r="A20183" s="224"/>
      <c r="B20183" s="56"/>
      <c r="C20183" s="56"/>
      <c r="D20183" s="57"/>
      <c r="E20183" s="559"/>
      <c r="F20183" s="59"/>
      <c r="G20183" s="100"/>
      <c r="H20183" s="64"/>
      <c r="I20183" s="70"/>
    </row>
    <row r="20184" spans="1:9" hidden="1" x14ac:dyDescent="0.25">
      <c r="A20184" s="224"/>
      <c r="B20184" s="56"/>
      <c r="C20184" s="56"/>
      <c r="D20184" s="56"/>
      <c r="E20184" s="86"/>
      <c r="F20184" s="58"/>
      <c r="G20184" s="100"/>
      <c r="H20184" s="64"/>
      <c r="I20184" s="70"/>
    </row>
    <row r="20185" spans="1:9" hidden="1" x14ac:dyDescent="0.25">
      <c r="A20185" s="224"/>
      <c r="B20185" s="56"/>
      <c r="C20185" s="56"/>
      <c r="D20185" s="57"/>
      <c r="E20185" s="72"/>
      <c r="F20185" s="62"/>
      <c r="G20185" s="100"/>
      <c r="H20185" s="64"/>
      <c r="I20185" s="70"/>
    </row>
    <row r="20186" spans="1:9" hidden="1" x14ac:dyDescent="0.25">
      <c r="A20186" s="224"/>
      <c r="B20186" s="55"/>
      <c r="C20186" s="75"/>
      <c r="D20186" s="83"/>
      <c r="E20186" s="72"/>
      <c r="F20186" s="77"/>
      <c r="G20186" s="63"/>
      <c r="H20186" s="64"/>
      <c r="I20186" s="125"/>
    </row>
    <row r="20187" spans="1:9" hidden="1" x14ac:dyDescent="0.25">
      <c r="A20187" s="224"/>
      <c r="B20187" s="60"/>
      <c r="C20187" s="151"/>
      <c r="D20187" s="57"/>
      <c r="E20187" s="66"/>
      <c r="F20187" s="63"/>
      <c r="G20187" s="63"/>
      <c r="H20187" s="64"/>
      <c r="I20187" s="125"/>
    </row>
    <row r="20188" spans="1:9" hidden="1" x14ac:dyDescent="0.25">
      <c r="A20188" s="224"/>
      <c r="B20188" s="56"/>
      <c r="C20188" s="56"/>
      <c r="D20188" s="56"/>
      <c r="E20188" s="56"/>
      <c r="F20188" s="58"/>
      <c r="G20188" s="63"/>
      <c r="H20188" s="64"/>
      <c r="I20188" s="125"/>
    </row>
    <row r="20189" spans="1:9" hidden="1" x14ac:dyDescent="0.25">
      <c r="A20189" s="224"/>
      <c r="B20189" s="95"/>
      <c r="C20189" s="75"/>
      <c r="D20189" s="57"/>
      <c r="E20189" s="66"/>
      <c r="F20189" s="62"/>
      <c r="G20189" s="63"/>
      <c r="H20189" s="64"/>
      <c r="I20189" s="125"/>
    </row>
    <row r="20190" spans="1:9" hidden="1" x14ac:dyDescent="0.25">
      <c r="A20190" s="224"/>
      <c r="B20190" s="56"/>
      <c r="C20190" s="71"/>
      <c r="D20190" s="57"/>
      <c r="E20190" s="66"/>
      <c r="F20190" s="76"/>
      <c r="G20190" s="63"/>
      <c r="H20190" s="64"/>
      <c r="I20190" s="125"/>
    </row>
    <row r="20191" spans="1:9" hidden="1" x14ac:dyDescent="0.25">
      <c r="A20191" s="224"/>
      <c r="B20191" s="55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4"/>
      <c r="B20192" s="55"/>
      <c r="C20192" s="75"/>
      <c r="D20192" s="83"/>
      <c r="E20192" s="72"/>
      <c r="F20192" s="77"/>
      <c r="G20192" s="63"/>
      <c r="H20192" s="64"/>
      <c r="I20192" s="70"/>
    </row>
    <row r="20193" spans="1:9" hidden="1" x14ac:dyDescent="0.25">
      <c r="A20193" s="224"/>
      <c r="B20193" s="60"/>
      <c r="C20193" s="123"/>
      <c r="D20193" s="57"/>
      <c r="E20193" s="72"/>
      <c r="F20193" s="76"/>
      <c r="G20193" s="63"/>
      <c r="H20193" s="64"/>
      <c r="I20193" s="70"/>
    </row>
    <row r="20194" spans="1:9" hidden="1" x14ac:dyDescent="0.25">
      <c r="A20194" s="224"/>
      <c r="B20194" s="56"/>
      <c r="C20194" s="56"/>
      <c r="D20194" s="57"/>
      <c r="E20194" s="66"/>
      <c r="F20194" s="76"/>
      <c r="G20194" s="100"/>
      <c r="H20194" s="64"/>
      <c r="I20194" s="70"/>
    </row>
    <row r="20195" spans="1:9" hidden="1" x14ac:dyDescent="0.25">
      <c r="A20195" s="224"/>
      <c r="B20195" s="56"/>
      <c r="C20195" s="56"/>
      <c r="D20195" s="57"/>
      <c r="E20195" s="66"/>
      <c r="F20195" s="63"/>
      <c r="G20195" s="63"/>
      <c r="H20195" s="64"/>
      <c r="I20195" s="70"/>
    </row>
    <row r="20196" spans="1:9" hidden="1" x14ac:dyDescent="0.25">
      <c r="A20196" s="224"/>
      <c r="B20196" s="56"/>
      <c r="C20196" s="56"/>
      <c r="D20196" s="56"/>
      <c r="E20196" s="86"/>
      <c r="F20196" s="58"/>
      <c r="G20196" s="63"/>
      <c r="H20196" s="64"/>
      <c r="I20196" s="70"/>
    </row>
    <row r="20197" spans="1:9" hidden="1" x14ac:dyDescent="0.25">
      <c r="A20197" s="224"/>
      <c r="B20197" s="56"/>
      <c r="C20197" s="178"/>
      <c r="D20197" s="56"/>
      <c r="E20197" s="86"/>
      <c r="F20197" s="58"/>
      <c r="G20197" s="63"/>
      <c r="H20197" s="106"/>
      <c r="I20197" s="70"/>
    </row>
    <row r="20198" spans="1:9" hidden="1" x14ac:dyDescent="0.25">
      <c r="A20198" s="224"/>
      <c r="B20198" s="56"/>
      <c r="C20198" s="56"/>
      <c r="D20198" s="57"/>
      <c r="E20198" s="66"/>
      <c r="F20198" s="76"/>
      <c r="G20198" s="63"/>
      <c r="H20198" s="64"/>
      <c r="I20198" s="70"/>
    </row>
    <row r="20199" spans="1:9" hidden="1" x14ac:dyDescent="0.25">
      <c r="A20199" s="224"/>
      <c r="B20199" s="55"/>
      <c r="C20199" s="75"/>
      <c r="D20199" s="83"/>
      <c r="E20199" s="72"/>
      <c r="F20199" s="77"/>
      <c r="G20199" s="63"/>
      <c r="H20199" s="64"/>
      <c r="I20199" s="70"/>
    </row>
    <row r="20200" spans="1:9" hidden="1" x14ac:dyDescent="0.25">
      <c r="A20200" s="224"/>
      <c r="B20200" s="60"/>
      <c r="C20200" s="151"/>
      <c r="D20200" s="57"/>
      <c r="E20200" s="66"/>
      <c r="F20200" s="63"/>
      <c r="G20200" s="63"/>
      <c r="H20200" s="64"/>
      <c r="I20200" s="70"/>
    </row>
    <row r="20201" spans="1:9" hidden="1" x14ac:dyDescent="0.25">
      <c r="A20201" s="224"/>
      <c r="B20201" s="55"/>
      <c r="C20201" s="71"/>
      <c r="D20201" s="57"/>
      <c r="E20201" s="145"/>
      <c r="F20201" s="62"/>
      <c r="G20201" s="100"/>
      <c r="H20201" s="64"/>
      <c r="I20201" s="70"/>
    </row>
    <row r="20202" spans="1:9" hidden="1" x14ac:dyDescent="0.25">
      <c r="A20202" s="224"/>
      <c r="B20202" s="95"/>
      <c r="C20202" s="75"/>
      <c r="D20202" s="57"/>
      <c r="E20202" s="66"/>
      <c r="F20202" s="62"/>
      <c r="G20202" s="63"/>
      <c r="H20202" s="64"/>
      <c r="I20202" s="70"/>
    </row>
    <row r="20203" spans="1:9" hidden="1" x14ac:dyDescent="0.25">
      <c r="A20203" s="224"/>
      <c r="B20203" s="56"/>
      <c r="C20203" s="56"/>
      <c r="D20203" s="56"/>
      <c r="E20203" s="56"/>
      <c r="F20203" s="58"/>
      <c r="G20203" s="63"/>
      <c r="H20203" s="64"/>
      <c r="I20203" s="70"/>
    </row>
    <row r="20204" spans="1:9" hidden="1" x14ac:dyDescent="0.25">
      <c r="A20204" s="224"/>
      <c r="B20204" s="56"/>
      <c r="C20204" s="56"/>
      <c r="D20204" s="83"/>
      <c r="E20204" s="72"/>
      <c r="F20204" s="76"/>
      <c r="G20204" s="100"/>
      <c r="H20204" s="64"/>
      <c r="I20204" s="70"/>
    </row>
    <row r="20205" spans="1:9" hidden="1" x14ac:dyDescent="0.25">
      <c r="A20205" s="224"/>
      <c r="B20205" s="56"/>
      <c r="C20205" s="56"/>
      <c r="D20205" s="105"/>
      <c r="E20205" s="66"/>
      <c r="F20205" s="246"/>
      <c r="G20205" s="100"/>
      <c r="H20205" s="64"/>
      <c r="I20205" s="70"/>
    </row>
    <row r="20206" spans="1:9" hidden="1" x14ac:dyDescent="0.25">
      <c r="A20206" s="224"/>
      <c r="B20206" s="56"/>
      <c r="C20206" s="56"/>
      <c r="D20206" s="57"/>
      <c r="E20206" s="66"/>
      <c r="F20206" s="76"/>
      <c r="G20206" s="100"/>
      <c r="H20206" s="64"/>
      <c r="I20206" s="70"/>
    </row>
    <row r="20207" spans="1:9" hidden="1" x14ac:dyDescent="0.25">
      <c r="A20207" s="224"/>
      <c r="B20207" s="56"/>
      <c r="C20207" s="65"/>
      <c r="D20207" s="57"/>
      <c r="E20207" s="66"/>
      <c r="F20207" s="67"/>
      <c r="G20207" s="100"/>
      <c r="H20207" s="64"/>
      <c r="I20207" s="70"/>
    </row>
    <row r="20208" spans="1:9" hidden="1" x14ac:dyDescent="0.25">
      <c r="A20208" s="224"/>
      <c r="B20208" s="56"/>
      <c r="C20208" s="56"/>
      <c r="D20208" s="57"/>
      <c r="E20208" s="66"/>
      <c r="F20208" s="67"/>
      <c r="G20208" s="100"/>
      <c r="H20208" s="64"/>
      <c r="I20208" s="70"/>
    </row>
    <row r="20209" spans="1:9" hidden="1" x14ac:dyDescent="0.25">
      <c r="A20209" s="224"/>
      <c r="B20209" s="74"/>
      <c r="C20209" s="75"/>
      <c r="D20209" s="57"/>
      <c r="E20209" s="86"/>
      <c r="F20209" s="62"/>
      <c r="G20209" s="100"/>
      <c r="H20209" s="64"/>
      <c r="I20209" s="70"/>
    </row>
    <row r="20210" spans="1:9" hidden="1" x14ac:dyDescent="0.25">
      <c r="A20210" s="224"/>
      <c r="B20210" s="74"/>
      <c r="C20210" s="56"/>
      <c r="D20210" s="57"/>
      <c r="E20210" s="86"/>
      <c r="F20210" s="62"/>
      <c r="G20210" s="100"/>
      <c r="H20210" s="64"/>
      <c r="I20210" s="70"/>
    </row>
    <row r="20211" spans="1:9" hidden="1" x14ac:dyDescent="0.25">
      <c r="A20211" s="224"/>
      <c r="B20211" s="56"/>
      <c r="C20211" s="56"/>
      <c r="D20211" s="57"/>
      <c r="E20211" s="86"/>
      <c r="F20211" s="62"/>
      <c r="G20211" s="100"/>
      <c r="H20211" s="64"/>
      <c r="I20211" s="70"/>
    </row>
    <row r="20212" spans="1:9" hidden="1" x14ac:dyDescent="0.25">
      <c r="A20212" s="224"/>
      <c r="B20212" s="68"/>
      <c r="C20212" s="71"/>
      <c r="D20212" s="57"/>
      <c r="E20212" s="86"/>
      <c r="F20212" s="62"/>
      <c r="G20212" s="100"/>
      <c r="H20212" s="64"/>
      <c r="I20212" s="70"/>
    </row>
    <row r="20213" spans="1:9" hidden="1" x14ac:dyDescent="0.25">
      <c r="A20213" s="224"/>
      <c r="B20213" s="56"/>
      <c r="C20213" s="56"/>
      <c r="D20213" s="57"/>
      <c r="E20213" s="86"/>
      <c r="F20213" s="76"/>
      <c r="G20213" s="63"/>
      <c r="H20213" s="64"/>
      <c r="I20213" s="70"/>
    </row>
    <row r="20214" spans="1:9" hidden="1" x14ac:dyDescent="0.25">
      <c r="A20214" s="224"/>
      <c r="B20214" s="56"/>
      <c r="C20214" s="56"/>
      <c r="D20214" s="57"/>
      <c r="E20214" s="86"/>
      <c r="F20214" s="76"/>
      <c r="G20214" s="63"/>
      <c r="H20214" s="64"/>
      <c r="I20214" s="70"/>
    </row>
    <row r="20215" spans="1:9" hidden="1" x14ac:dyDescent="0.25">
      <c r="A20215" s="224"/>
      <c r="B20215" s="81"/>
      <c r="C20215" s="75"/>
      <c r="D20215" s="57"/>
      <c r="E20215" s="86"/>
      <c r="F20215" s="62"/>
      <c r="G20215" s="62"/>
      <c r="H20215" s="64"/>
      <c r="I20215" s="70"/>
    </row>
    <row r="20216" spans="1:9" hidden="1" x14ac:dyDescent="0.25">
      <c r="A20216" s="224"/>
      <c r="B20216" s="60"/>
      <c r="C20216" s="123"/>
      <c r="D20216" s="57"/>
      <c r="E20216" s="72"/>
      <c r="F20216" s="76"/>
      <c r="G20216" s="63"/>
      <c r="H20216" s="64"/>
      <c r="I20216" s="70"/>
    </row>
    <row r="20217" spans="1:9" hidden="1" x14ac:dyDescent="0.25">
      <c r="A20217" s="224"/>
      <c r="B20217" s="56"/>
      <c r="C20217" s="56"/>
      <c r="D20217" s="57"/>
      <c r="E20217" s="66"/>
      <c r="F20217" s="63"/>
      <c r="G20217" s="63"/>
      <c r="H20217" s="64"/>
      <c r="I20217" s="70"/>
    </row>
    <row r="20218" spans="1:9" hidden="1" x14ac:dyDescent="0.25">
      <c r="A20218" s="224"/>
      <c r="B20218" s="55"/>
      <c r="C20218" s="56"/>
      <c r="D20218" s="105"/>
      <c r="E20218" s="66"/>
      <c r="F20218" s="62"/>
      <c r="G20218" s="100"/>
      <c r="H20218" s="64"/>
      <c r="I20218" s="70"/>
    </row>
    <row r="20219" spans="1:9" hidden="1" x14ac:dyDescent="0.25">
      <c r="A20219" s="224"/>
      <c r="B20219" s="56"/>
      <c r="C20219" s="56"/>
      <c r="D20219" s="57"/>
      <c r="E20219" s="72"/>
      <c r="F20219" s="62"/>
      <c r="G20219" s="63"/>
      <c r="H20219" s="64"/>
      <c r="I20219" s="70"/>
    </row>
    <row r="20220" spans="1:9" hidden="1" x14ac:dyDescent="0.25">
      <c r="A20220" s="224"/>
      <c r="B20220" s="68"/>
      <c r="C20220" s="71"/>
      <c r="D20220" s="57"/>
      <c r="E20220" s="86"/>
      <c r="F20220" s="62"/>
      <c r="G20220" s="63"/>
      <c r="H20220" s="64"/>
      <c r="I20220" s="70"/>
    </row>
    <row r="20221" spans="1:9" hidden="1" x14ac:dyDescent="0.25">
      <c r="A20221" s="224"/>
      <c r="B20221" s="74"/>
      <c r="C20221" s="71"/>
      <c r="D20221" s="56"/>
      <c r="E20221" s="86"/>
      <c r="F20221" s="58"/>
      <c r="G20221" s="63"/>
      <c r="H20221" s="64"/>
      <c r="I20221" s="70"/>
    </row>
    <row r="20222" spans="1:9" hidden="1" x14ac:dyDescent="0.25">
      <c r="A20222" s="224"/>
      <c r="B20222" s="55"/>
      <c r="C20222" s="56"/>
      <c r="D20222" s="105"/>
      <c r="E20222" s="66"/>
      <c r="F20222" s="62"/>
      <c r="G20222" s="100"/>
      <c r="H20222" s="64"/>
      <c r="I20222" s="70"/>
    </row>
    <row r="20223" spans="1:9" hidden="1" x14ac:dyDescent="0.25">
      <c r="A20223" s="224"/>
      <c r="B20223" s="56"/>
      <c r="C20223" s="71"/>
      <c r="D20223" s="57"/>
      <c r="E20223" s="86"/>
      <c r="F20223" s="59"/>
      <c r="G20223" s="63"/>
      <c r="H20223" s="64"/>
      <c r="I20223" s="70"/>
    </row>
    <row r="20224" spans="1:9" hidden="1" x14ac:dyDescent="0.25">
      <c r="A20224" s="224"/>
      <c r="B20224" s="56"/>
      <c r="C20224" s="71"/>
      <c r="D20224" s="57"/>
      <c r="E20224" s="86"/>
      <c r="F20224" s="59"/>
      <c r="G20224" s="100"/>
      <c r="H20224" s="106"/>
      <c r="I20224" s="70"/>
    </row>
    <row r="20225" spans="1:9" hidden="1" x14ac:dyDescent="0.25">
      <c r="A20225" s="224"/>
      <c r="B20225" s="56"/>
      <c r="C20225" s="71"/>
      <c r="D20225" s="57"/>
      <c r="E20225" s="86"/>
      <c r="F20225" s="59"/>
      <c r="G20225" s="63"/>
      <c r="H20225" s="106"/>
      <c r="I20225" s="70"/>
    </row>
    <row r="20226" spans="1:9" hidden="1" x14ac:dyDescent="0.25">
      <c r="A20226" s="224"/>
      <c r="B20226" s="56"/>
      <c r="C20226" s="71"/>
      <c r="D20226" s="57"/>
      <c r="E20226" s="86"/>
      <c r="F20226" s="59"/>
      <c r="G20226" s="62"/>
      <c r="H20226" s="106"/>
      <c r="I20226" s="70"/>
    </row>
    <row r="20227" spans="1:9" hidden="1" x14ac:dyDescent="0.25">
      <c r="A20227" s="224"/>
      <c r="B20227" s="56"/>
      <c r="C20227" s="71"/>
      <c r="D20227" s="57"/>
      <c r="E20227" s="86"/>
      <c r="F20227" s="59"/>
      <c r="G20227" s="63"/>
      <c r="H20227" s="106"/>
      <c r="I20227" s="70"/>
    </row>
    <row r="20228" spans="1:9" hidden="1" x14ac:dyDescent="0.25">
      <c r="A20228" s="224"/>
      <c r="B20228" s="56"/>
      <c r="C20228" s="71"/>
      <c r="D20228" s="558"/>
      <c r="E20228" s="559"/>
      <c r="F20228" s="59"/>
      <c r="G20228" s="100"/>
      <c r="H20228" s="106"/>
      <c r="I20228" s="70"/>
    </row>
    <row r="20229" spans="1:9" hidden="1" x14ac:dyDescent="0.25">
      <c r="A20229" s="224"/>
      <c r="B20229" s="56"/>
      <c r="C20229" s="71"/>
      <c r="D20229" s="57"/>
      <c r="E20229" s="559"/>
      <c r="F20229" s="59"/>
      <c r="G20229" s="100"/>
      <c r="H20229" s="106"/>
      <c r="I20229" s="70"/>
    </row>
    <row r="20230" spans="1:9" hidden="1" x14ac:dyDescent="0.25">
      <c r="A20230" s="224"/>
      <c r="B20230" s="56"/>
      <c r="C20230" s="71"/>
      <c r="D20230" s="56"/>
      <c r="E20230" s="86"/>
      <c r="F20230" s="59"/>
      <c r="G20230" s="100"/>
      <c r="H20230" s="106"/>
      <c r="I20230" s="70"/>
    </row>
    <row r="20231" spans="1:9" hidden="1" x14ac:dyDescent="0.25">
      <c r="A20231" s="224"/>
      <c r="B20231" s="68"/>
      <c r="C20231" s="56"/>
      <c r="D20231" s="105"/>
      <c r="E20231" s="66"/>
      <c r="F20231" s="203"/>
      <c r="G20231" s="63"/>
      <c r="H20231" s="106"/>
      <c r="I20231" s="70"/>
    </row>
    <row r="20232" spans="1:9" hidden="1" x14ac:dyDescent="0.25">
      <c r="A20232" s="224"/>
      <c r="B20232" s="56"/>
      <c r="C20232" s="71"/>
      <c r="D20232" s="57"/>
      <c r="E20232" s="86"/>
      <c r="F20232" s="62"/>
      <c r="G20232" s="63"/>
      <c r="H20232" s="64"/>
      <c r="I20232" s="70"/>
    </row>
    <row r="20233" spans="1:9" hidden="1" x14ac:dyDescent="0.25">
      <c r="A20233" s="224"/>
      <c r="B20233" s="55"/>
      <c r="C20233" s="71"/>
      <c r="D20233" s="57"/>
      <c r="E20233" s="86"/>
      <c r="F20233" s="62"/>
      <c r="G20233" s="63"/>
      <c r="H20233" s="64"/>
      <c r="I20233" s="70"/>
    </row>
    <row r="20234" spans="1:9" hidden="1" x14ac:dyDescent="0.25">
      <c r="A20234" s="224"/>
      <c r="B20234" s="56"/>
      <c r="C20234" s="56"/>
      <c r="D20234" s="57"/>
      <c r="E20234" s="72"/>
      <c r="F20234" s="62"/>
      <c r="G20234" s="63"/>
      <c r="H20234" s="64"/>
      <c r="I20234" s="70"/>
    </row>
    <row r="20235" spans="1:9" hidden="1" x14ac:dyDescent="0.25">
      <c r="A20235" s="224"/>
      <c r="B20235" s="56"/>
      <c r="C20235" s="56"/>
      <c r="D20235" s="83"/>
      <c r="E20235" s="72"/>
      <c r="F20235" s="62"/>
      <c r="G20235" s="63"/>
      <c r="H20235" s="64"/>
      <c r="I20235" s="70"/>
    </row>
    <row r="20236" spans="1:9" hidden="1" x14ac:dyDescent="0.25">
      <c r="A20236" s="224"/>
      <c r="B20236" s="68"/>
      <c r="C20236" s="56"/>
      <c r="D20236" s="105"/>
      <c r="E20236" s="66"/>
      <c r="F20236" s="203"/>
      <c r="G20236" s="63"/>
      <c r="H20236" s="64"/>
      <c r="I20236" s="70"/>
    </row>
    <row r="20237" spans="1:9" hidden="1" x14ac:dyDescent="0.25">
      <c r="A20237" s="224"/>
      <c r="B20237" s="56"/>
      <c r="C20237" s="56"/>
      <c r="D20237" s="56"/>
      <c r="E20237" s="86"/>
      <c r="F20237" s="58"/>
      <c r="G20237" s="63"/>
      <c r="H20237" s="64"/>
      <c r="I20237" s="70"/>
    </row>
    <row r="20238" spans="1:9" hidden="1" x14ac:dyDescent="0.25">
      <c r="A20238" s="224"/>
      <c r="B20238" s="56"/>
      <c r="C20238" s="81"/>
      <c r="D20238" s="57"/>
      <c r="E20238" s="86"/>
      <c r="F20238" s="62"/>
      <c r="G20238" s="63"/>
      <c r="H20238" s="64"/>
      <c r="I20238" s="70"/>
    </row>
    <row r="20239" spans="1:9" hidden="1" x14ac:dyDescent="0.25">
      <c r="A20239" s="224"/>
      <c r="B20239" s="56"/>
      <c r="C20239" s="71"/>
      <c r="D20239" s="57"/>
      <c r="E20239" s="86"/>
      <c r="F20239" s="62"/>
      <c r="G20239" s="63"/>
      <c r="H20239" s="64"/>
      <c r="I20239" s="70"/>
    </row>
    <row r="20240" spans="1:9" hidden="1" x14ac:dyDescent="0.25">
      <c r="A20240" s="224"/>
      <c r="B20240" s="74"/>
      <c r="C20240" s="71"/>
      <c r="D20240" s="57"/>
      <c r="E20240" s="86"/>
      <c r="F20240" s="62"/>
      <c r="G20240" s="63"/>
      <c r="H20240" s="64"/>
      <c r="I20240" s="70"/>
    </row>
    <row r="20241" spans="1:9" hidden="1" x14ac:dyDescent="0.25">
      <c r="A20241" s="224"/>
      <c r="B20241" s="56"/>
      <c r="C20241" s="56"/>
      <c r="D20241" s="83"/>
      <c r="E20241" s="72"/>
      <c r="F20241" s="76"/>
      <c r="G20241" s="100"/>
      <c r="H20241" s="64"/>
      <c r="I20241" s="70"/>
    </row>
    <row r="20242" spans="1:9" hidden="1" x14ac:dyDescent="0.25">
      <c r="A20242" s="224"/>
      <c r="B20242" s="56"/>
      <c r="C20242" s="56"/>
      <c r="D20242" s="83"/>
      <c r="E20242" s="72"/>
      <c r="F20242" s="76"/>
      <c r="G20242" s="63"/>
      <c r="H20242" s="64"/>
      <c r="I20242" s="70"/>
    </row>
    <row r="20243" spans="1:9" hidden="1" x14ac:dyDescent="0.25">
      <c r="A20243" s="224"/>
      <c r="B20243" s="74"/>
      <c r="C20243" s="75"/>
      <c r="D20243" s="57"/>
      <c r="E20243" s="86"/>
      <c r="F20243" s="62"/>
      <c r="G20243" s="63"/>
      <c r="H20243" s="64"/>
      <c r="I20243" s="70"/>
    </row>
    <row r="20244" spans="1:9" hidden="1" x14ac:dyDescent="0.25">
      <c r="A20244" s="224"/>
      <c r="B20244" s="95"/>
      <c r="C20244" s="56"/>
      <c r="D20244" s="57"/>
      <c r="E20244" s="66"/>
      <c r="F20244" s="76"/>
      <c r="G20244" s="63"/>
      <c r="H20244" s="64"/>
      <c r="I20244" s="70"/>
    </row>
    <row r="20245" spans="1:9" hidden="1" x14ac:dyDescent="0.25">
      <c r="A20245" s="224"/>
      <c r="B20245" s="56"/>
      <c r="C20245" s="56"/>
      <c r="D20245" s="57"/>
      <c r="E20245" s="66"/>
      <c r="F20245" s="76"/>
      <c r="G20245" s="63"/>
      <c r="H20245" s="64"/>
      <c r="I20245" s="70"/>
    </row>
    <row r="20246" spans="1:9" hidden="1" x14ac:dyDescent="0.25">
      <c r="A20246" s="224"/>
      <c r="B20246" s="56"/>
      <c r="C20246" s="56"/>
      <c r="D20246" s="57"/>
      <c r="E20246" s="86"/>
      <c r="F20246" s="62"/>
      <c r="G20246" s="100"/>
      <c r="H20246" s="64"/>
      <c r="I20246" s="70"/>
    </row>
    <row r="20247" spans="1:9" hidden="1" x14ac:dyDescent="0.25">
      <c r="A20247" s="224"/>
      <c r="B20247" s="56"/>
      <c r="C20247" s="56"/>
      <c r="D20247" s="57"/>
      <c r="E20247" s="66"/>
      <c r="F20247" s="63"/>
      <c r="G20247" s="63"/>
      <c r="H20247" s="64"/>
      <c r="I20247" s="70"/>
    </row>
    <row r="20248" spans="1:9" hidden="1" x14ac:dyDescent="0.25">
      <c r="A20248" s="224"/>
      <c r="B20248" s="56"/>
      <c r="C20248" s="56"/>
      <c r="D20248" s="57"/>
      <c r="E20248" s="86"/>
      <c r="F20248" s="76"/>
      <c r="G20248" s="63"/>
      <c r="H20248" s="64"/>
      <c r="I20248" s="70"/>
    </row>
    <row r="20249" spans="1:9" hidden="1" x14ac:dyDescent="0.25">
      <c r="A20249" s="224"/>
      <c r="B20249" s="71"/>
      <c r="C20249" s="71"/>
      <c r="D20249" s="105"/>
      <c r="E20249" s="221"/>
      <c r="F20249" s="63"/>
      <c r="G20249" s="62"/>
      <c r="H20249" s="64"/>
      <c r="I20249" s="70"/>
    </row>
    <row r="20250" spans="1:9" hidden="1" x14ac:dyDescent="0.25">
      <c r="A20250" s="224"/>
      <c r="B20250" s="56"/>
      <c r="C20250" s="56"/>
      <c r="D20250" s="57"/>
      <c r="E20250" s="66"/>
      <c r="F20250" s="76"/>
      <c r="G20250" s="63"/>
      <c r="H20250" s="64"/>
      <c r="I20250" s="70"/>
    </row>
    <row r="20251" spans="1:9" hidden="1" x14ac:dyDescent="0.25">
      <c r="A20251" s="224"/>
      <c r="B20251" s="68"/>
      <c r="C20251" s="81"/>
      <c r="D20251" s="57"/>
      <c r="E20251" s="66"/>
      <c r="F20251" s="76"/>
      <c r="G20251" s="63"/>
      <c r="H20251" s="64"/>
      <c r="I20251" s="70"/>
    </row>
    <row r="20252" spans="1:9" hidden="1" x14ac:dyDescent="0.25">
      <c r="A20252" s="224"/>
      <c r="B20252" s="56"/>
      <c r="C20252" s="56"/>
      <c r="D20252" s="105"/>
      <c r="E20252" s="66"/>
      <c r="F20252" s="203"/>
      <c r="G20252" s="63"/>
      <c r="H20252" s="64"/>
      <c r="I20252" s="70"/>
    </row>
    <row r="20253" spans="1:9" hidden="1" x14ac:dyDescent="0.25">
      <c r="A20253" s="224"/>
      <c r="B20253" s="95"/>
      <c r="C20253" s="75"/>
      <c r="D20253" s="57"/>
      <c r="E20253" s="66"/>
      <c r="F20253" s="62"/>
      <c r="G20253" s="63"/>
      <c r="H20253" s="64"/>
      <c r="I20253" s="70"/>
    </row>
    <row r="20254" spans="1:9" hidden="1" x14ac:dyDescent="0.25">
      <c r="A20254" s="224"/>
      <c r="B20254" s="68"/>
      <c r="C20254" s="56"/>
      <c r="D20254" s="57"/>
      <c r="E20254" s="72"/>
      <c r="F20254" s="63"/>
      <c r="G20254" s="63"/>
      <c r="H20254" s="64"/>
      <c r="I20254" s="70"/>
    </row>
    <row r="20255" spans="1:9" hidden="1" x14ac:dyDescent="0.25">
      <c r="A20255" s="224"/>
      <c r="B20255" s="56"/>
      <c r="C20255" s="71"/>
      <c r="D20255" s="57"/>
      <c r="E20255" s="86"/>
      <c r="F20255" s="62"/>
      <c r="G20255" s="100"/>
      <c r="H20255" s="64"/>
      <c r="I20255" s="70"/>
    </row>
    <row r="20256" spans="1:9" hidden="1" x14ac:dyDescent="0.25">
      <c r="A20256" s="224"/>
      <c r="B20256" s="71"/>
      <c r="C20256" s="71"/>
      <c r="D20256" s="56"/>
      <c r="E20256" s="145"/>
      <c r="F20256" s="58"/>
      <c r="G20256" s="63"/>
      <c r="H20256" s="64"/>
      <c r="I20256" s="70"/>
    </row>
    <row r="20257" spans="1:9" hidden="1" x14ac:dyDescent="0.25">
      <c r="A20257" s="224"/>
      <c r="B20257" s="60"/>
      <c r="C20257" s="56"/>
      <c r="D20257" s="57"/>
      <c r="E20257" s="86"/>
      <c r="F20257" s="62"/>
      <c r="G20257" s="100"/>
      <c r="H20257" s="64"/>
      <c r="I20257" s="70"/>
    </row>
    <row r="20258" spans="1:9" hidden="1" x14ac:dyDescent="0.25">
      <c r="A20258" s="224"/>
      <c r="B20258" s="56"/>
      <c r="C20258" s="56"/>
      <c r="D20258" s="57"/>
      <c r="E20258" s="72"/>
      <c r="F20258" s="62"/>
      <c r="G20258" s="100"/>
      <c r="H20258" s="64"/>
      <c r="I20258" s="70"/>
    </row>
    <row r="20259" spans="1:9" hidden="1" x14ac:dyDescent="0.25">
      <c r="A20259" s="224"/>
      <c r="B20259" s="68"/>
      <c r="C20259" s="56"/>
      <c r="D20259" s="105"/>
      <c r="E20259" s="66"/>
      <c r="F20259" s="203"/>
      <c r="G20259" s="100"/>
      <c r="H20259" s="64"/>
      <c r="I20259" s="70"/>
    </row>
    <row r="20260" spans="1:9" hidden="1" x14ac:dyDescent="0.25">
      <c r="A20260" s="224"/>
      <c r="B20260" s="55"/>
      <c r="C20260" s="72"/>
      <c r="D20260" s="57"/>
      <c r="E20260" s="66"/>
      <c r="F20260" s="77"/>
      <c r="G20260" s="100"/>
      <c r="H20260" s="64"/>
      <c r="I20260" s="419"/>
    </row>
    <row r="20261" spans="1:9" hidden="1" x14ac:dyDescent="0.25">
      <c r="A20261" s="224"/>
      <c r="B20261" s="414"/>
      <c r="C20261" s="414"/>
      <c r="D20261" s="415"/>
      <c r="E20261" s="416"/>
      <c r="F20261" s="417"/>
      <c r="G20261" s="425"/>
      <c r="H20261" s="64"/>
      <c r="I20261" s="419"/>
    </row>
    <row r="20262" spans="1:9" hidden="1" x14ac:dyDescent="0.25">
      <c r="A20262" s="224"/>
      <c r="B20262" s="503"/>
      <c r="C20262" s="414"/>
      <c r="D20262" s="414"/>
      <c r="E20262" s="416"/>
      <c r="F20262" s="498"/>
      <c r="G20262" s="425"/>
      <c r="H20262" s="418"/>
      <c r="I20262" s="70"/>
    </row>
    <row r="20263" spans="1:9" hidden="1" x14ac:dyDescent="0.25">
      <c r="A20263" s="224"/>
      <c r="B20263" s="56"/>
      <c r="C20263" s="178"/>
      <c r="D20263" s="57"/>
      <c r="E20263" s="86"/>
      <c r="F20263" s="62"/>
      <c r="G20263" s="100"/>
      <c r="H20263" s="418"/>
      <c r="I20263" s="70"/>
    </row>
    <row r="20264" spans="1:9" hidden="1" x14ac:dyDescent="0.25">
      <c r="A20264" s="224"/>
      <c r="B20264" s="56"/>
      <c r="C20264" s="56"/>
      <c r="D20264" s="57"/>
      <c r="E20264" s="86"/>
      <c r="F20264" s="62"/>
      <c r="G20264" s="100"/>
      <c r="H20264" s="64"/>
      <c r="I20264" s="70"/>
    </row>
    <row r="20265" spans="1:9" hidden="1" x14ac:dyDescent="0.25">
      <c r="A20265" s="224"/>
      <c r="B20265" s="56"/>
      <c r="C20265" s="56"/>
      <c r="D20265" s="57"/>
      <c r="E20265" s="86"/>
      <c r="F20265" s="76"/>
      <c r="G20265" s="63"/>
      <c r="H20265" s="64"/>
      <c r="I20265" s="70"/>
    </row>
    <row r="20266" spans="1:9" hidden="1" x14ac:dyDescent="0.25">
      <c r="A20266" s="224"/>
      <c r="B20266" s="68"/>
      <c r="C20266" s="56"/>
      <c r="D20266" s="57"/>
      <c r="E20266" s="86"/>
      <c r="F20266" s="62"/>
      <c r="G20266" s="100"/>
      <c r="H20266" s="64"/>
      <c r="I20266" s="70"/>
    </row>
    <row r="20267" spans="1:9" hidden="1" x14ac:dyDescent="0.25">
      <c r="A20267" s="224"/>
      <c r="B20267" s="56"/>
      <c r="C20267" s="56"/>
      <c r="D20267" s="57"/>
      <c r="E20267" s="86"/>
      <c r="F20267" s="76"/>
      <c r="G20267" s="63"/>
      <c r="H20267" s="64"/>
      <c r="I20267" s="70"/>
    </row>
    <row r="20268" spans="1:9" hidden="1" x14ac:dyDescent="0.25">
      <c r="A20268" s="224"/>
      <c r="B20268" s="71"/>
      <c r="C20268" s="71"/>
      <c r="D20268" s="105"/>
      <c r="E20268" s="221"/>
      <c r="F20268" s="63"/>
      <c r="G20268" s="62"/>
      <c r="H20268" s="64"/>
      <c r="I20268" s="70"/>
    </row>
    <row r="20269" spans="1:9" hidden="1" x14ac:dyDescent="0.25">
      <c r="A20269" s="224"/>
      <c r="B20269" s="56"/>
      <c r="C20269" s="81"/>
      <c r="D20269" s="57"/>
      <c r="E20269" s="72"/>
      <c r="F20269" s="76"/>
      <c r="G20269" s="63"/>
      <c r="H20269" s="64"/>
      <c r="I20269" s="70"/>
    </row>
    <row r="20270" spans="1:9" hidden="1" x14ac:dyDescent="0.25">
      <c r="A20270" s="224"/>
      <c r="B20270" s="56"/>
      <c r="C20270" s="56"/>
      <c r="D20270" s="57"/>
      <c r="E20270" s="66"/>
      <c r="F20270" s="63"/>
      <c r="G20270" s="63"/>
      <c r="H20270" s="64"/>
      <c r="I20270" s="70"/>
    </row>
    <row r="20271" spans="1:9" hidden="1" x14ac:dyDescent="0.25">
      <c r="A20271" s="224"/>
      <c r="B20271" s="56"/>
      <c r="C20271" s="56"/>
      <c r="D20271" s="105"/>
      <c r="E20271" s="66"/>
      <c r="F20271" s="62"/>
      <c r="G20271" s="100"/>
      <c r="H20271" s="64"/>
      <c r="I20271" s="70"/>
    </row>
    <row r="20272" spans="1:9" hidden="1" x14ac:dyDescent="0.25">
      <c r="A20272" s="224"/>
      <c r="B20272" s="55"/>
      <c r="C20272" s="75"/>
      <c r="D20272" s="57"/>
      <c r="E20272" s="72"/>
      <c r="F20272" s="76"/>
      <c r="G20272" s="100"/>
      <c r="H20272" s="64"/>
      <c r="I20272" s="70"/>
    </row>
    <row r="20273" spans="1:9" hidden="1" x14ac:dyDescent="0.25">
      <c r="A20273" s="224"/>
      <c r="B20273" s="56"/>
      <c r="C20273" s="71"/>
      <c r="D20273" s="57"/>
      <c r="E20273" s="86"/>
      <c r="F20273" s="62"/>
      <c r="G20273" s="63"/>
      <c r="H20273" s="64"/>
      <c r="I20273" s="70"/>
    </row>
    <row r="20274" spans="1:9" hidden="1" x14ac:dyDescent="0.25">
      <c r="A20274" s="224"/>
      <c r="B20274" s="56"/>
      <c r="C20274" s="71"/>
      <c r="D20274" s="57"/>
      <c r="E20274" s="86"/>
      <c r="F20274" s="62"/>
      <c r="G20274" s="63"/>
      <c r="H20274" s="64"/>
      <c r="I20274" s="70"/>
    </row>
    <row r="20275" spans="1:9" hidden="1" x14ac:dyDescent="0.25">
      <c r="A20275" s="224"/>
      <c r="B20275" s="55"/>
      <c r="C20275" s="71"/>
      <c r="D20275" s="57"/>
      <c r="E20275" s="145"/>
      <c r="F20275" s="63"/>
      <c r="G20275" s="63"/>
      <c r="H20275" s="64"/>
      <c r="I20275" s="70"/>
    </row>
    <row r="20276" spans="1:9" hidden="1" x14ac:dyDescent="0.25">
      <c r="A20276" s="224"/>
      <c r="B20276" s="56"/>
      <c r="C20276" s="56"/>
      <c r="D20276" s="57"/>
      <c r="E20276" s="72"/>
      <c r="F20276" s="62"/>
      <c r="G20276" s="63"/>
      <c r="H20276" s="64"/>
      <c r="I20276" s="70"/>
    </row>
    <row r="20277" spans="1:9" hidden="1" x14ac:dyDescent="0.25">
      <c r="A20277" s="224"/>
      <c r="B20277" s="56"/>
      <c r="C20277" s="56"/>
      <c r="D20277" s="83"/>
      <c r="E20277" s="72"/>
      <c r="F20277" s="76"/>
      <c r="G20277" s="63"/>
      <c r="H20277" s="64"/>
      <c r="I20277" s="70"/>
    </row>
    <row r="20278" spans="1:9" hidden="1" x14ac:dyDescent="0.25">
      <c r="A20278" s="224"/>
      <c r="B20278" s="56"/>
      <c r="C20278" s="178"/>
      <c r="D20278" s="57"/>
      <c r="E20278" s="86"/>
      <c r="F20278" s="62"/>
      <c r="G20278" s="63"/>
      <c r="H20278" s="64"/>
      <c r="I20278" s="70"/>
    </row>
    <row r="20279" spans="1:9" hidden="1" x14ac:dyDescent="0.25">
      <c r="A20279" s="224"/>
      <c r="B20279" s="56"/>
      <c r="C20279" s="56"/>
      <c r="D20279" s="57"/>
      <c r="E20279" s="66"/>
      <c r="F20279" s="62"/>
      <c r="G20279" s="63"/>
      <c r="H20279" s="64"/>
      <c r="I20279" s="70"/>
    </row>
    <row r="20280" spans="1:9" hidden="1" x14ac:dyDescent="0.25">
      <c r="A20280" s="224"/>
      <c r="B20280" s="56"/>
      <c r="C20280" s="56"/>
      <c r="D20280" s="57"/>
      <c r="E20280" s="66"/>
      <c r="F20280" s="76"/>
      <c r="G20280" s="100"/>
      <c r="H20280" s="64"/>
      <c r="I20280" s="70"/>
    </row>
    <row r="20281" spans="1:9" hidden="1" x14ac:dyDescent="0.25">
      <c r="A20281" s="224"/>
      <c r="B20281" s="68"/>
      <c r="C20281" s="157"/>
      <c r="D20281" s="57"/>
      <c r="E20281" s="66"/>
      <c r="F20281" s="76"/>
      <c r="G20281" s="100"/>
      <c r="H20281" s="64"/>
      <c r="I20281" s="70"/>
    </row>
    <row r="20282" spans="1:9" hidden="1" x14ac:dyDescent="0.25">
      <c r="A20282" s="224"/>
      <c r="B20282" s="68"/>
      <c r="C20282" s="74"/>
      <c r="D20282" s="57"/>
      <c r="E20282" s="66"/>
      <c r="F20282" s="76"/>
      <c r="G20282" s="100"/>
      <c r="H20282" s="64"/>
      <c r="I20282" s="70"/>
    </row>
    <row r="20283" spans="1:9" hidden="1" x14ac:dyDescent="0.25">
      <c r="A20283" s="224"/>
      <c r="B20283" s="68"/>
      <c r="C20283" s="81"/>
      <c r="D20283" s="57"/>
      <c r="E20283" s="66"/>
      <c r="F20283" s="76"/>
      <c r="G20283" s="100"/>
      <c r="H20283" s="64"/>
      <c r="I20283" s="70"/>
    </row>
    <row r="20284" spans="1:9" hidden="1" x14ac:dyDescent="0.25">
      <c r="A20284" s="224"/>
      <c r="B20284" s="56"/>
      <c r="C20284" s="56"/>
      <c r="D20284" s="57"/>
      <c r="E20284" s="66"/>
      <c r="F20284" s="76"/>
      <c r="G20284" s="100"/>
      <c r="H20284" s="64"/>
      <c r="I20284" s="70"/>
    </row>
    <row r="20285" spans="1:9" hidden="1" x14ac:dyDescent="0.25">
      <c r="A20285" s="224"/>
      <c r="B20285" s="56"/>
      <c r="C20285" s="56"/>
      <c r="D20285" s="57"/>
      <c r="E20285" s="86"/>
      <c r="F20285" s="62"/>
      <c r="G20285" s="100"/>
      <c r="H20285" s="64"/>
      <c r="I20285" s="70"/>
    </row>
    <row r="20286" spans="1:9" hidden="1" x14ac:dyDescent="0.25">
      <c r="A20286" s="224"/>
      <c r="B20286" s="56"/>
      <c r="C20286" s="56"/>
      <c r="D20286" s="57"/>
      <c r="E20286" s="66"/>
      <c r="F20286" s="76"/>
      <c r="G20286" s="100"/>
      <c r="H20286" s="64"/>
      <c r="I20286" s="70"/>
    </row>
    <row r="20287" spans="1:9" hidden="1" x14ac:dyDescent="0.25">
      <c r="A20287" s="224"/>
      <c r="B20287" s="56"/>
      <c r="C20287" s="56"/>
      <c r="D20287" s="57"/>
      <c r="E20287" s="66"/>
      <c r="F20287" s="76"/>
      <c r="G20287" s="100"/>
      <c r="H20287" s="64"/>
      <c r="I20287" s="70"/>
    </row>
    <row r="20288" spans="1:9" hidden="1" x14ac:dyDescent="0.25">
      <c r="A20288" s="224"/>
      <c r="B20288" s="56"/>
      <c r="C20288" s="56"/>
      <c r="D20288" s="57"/>
      <c r="E20288" s="72"/>
      <c r="F20288" s="62"/>
      <c r="G20288" s="100"/>
      <c r="H20288" s="64"/>
      <c r="I20288" s="70"/>
    </row>
    <row r="20289" spans="1:9" hidden="1" x14ac:dyDescent="0.25">
      <c r="A20289" s="224"/>
      <c r="B20289" s="56"/>
      <c r="C20289" s="157"/>
      <c r="D20289" s="57"/>
      <c r="E20289" s="66"/>
      <c r="F20289" s="76"/>
      <c r="G20289" s="100"/>
      <c r="H20289" s="64"/>
      <c r="I20289" s="70"/>
    </row>
    <row r="20290" spans="1:9" hidden="1" x14ac:dyDescent="0.25">
      <c r="A20290" s="224"/>
      <c r="B20290" s="56"/>
      <c r="C20290" s="157"/>
      <c r="D20290" s="57"/>
      <c r="E20290" s="66"/>
      <c r="F20290" s="76"/>
      <c r="G20290" s="100"/>
      <c r="H20290" s="64"/>
      <c r="I20290" s="70"/>
    </row>
    <row r="20291" spans="1:9" hidden="1" x14ac:dyDescent="0.25">
      <c r="A20291" s="224"/>
      <c r="B20291" s="56"/>
      <c r="C20291" s="56"/>
      <c r="D20291" s="57"/>
      <c r="E20291" s="72"/>
      <c r="F20291" s="62"/>
      <c r="G20291" s="100"/>
      <c r="H20291" s="64"/>
      <c r="I20291" s="70"/>
    </row>
    <row r="20292" spans="1:9" hidden="1" x14ac:dyDescent="0.25">
      <c r="A20292" s="224"/>
      <c r="B20292" s="56"/>
      <c r="C20292" s="56"/>
      <c r="D20292" s="83"/>
      <c r="E20292" s="72"/>
      <c r="F20292" s="62"/>
      <c r="G20292" s="100"/>
      <c r="H20292" s="64"/>
      <c r="I20292" s="70"/>
    </row>
    <row r="20293" spans="1:9" hidden="1" x14ac:dyDescent="0.25">
      <c r="A20293" s="224"/>
      <c r="B20293" s="56"/>
      <c r="C20293" s="178"/>
      <c r="D20293" s="57"/>
      <c r="E20293" s="86"/>
      <c r="F20293" s="62"/>
      <c r="G20293" s="100"/>
      <c r="H20293" s="64"/>
      <c r="I20293" s="70"/>
    </row>
    <row r="20294" spans="1:9" hidden="1" x14ac:dyDescent="0.25">
      <c r="A20294" s="224"/>
      <c r="B20294" s="68"/>
      <c r="C20294" s="56"/>
      <c r="D20294" s="105"/>
      <c r="E20294" s="66"/>
      <c r="F20294" s="203"/>
      <c r="G20294" s="100"/>
      <c r="H20294" s="64"/>
      <c r="I20294" s="70"/>
    </row>
    <row r="20295" spans="1:9" hidden="1" x14ac:dyDescent="0.25">
      <c r="A20295" s="224"/>
      <c r="B20295" s="56"/>
      <c r="C20295" s="56"/>
      <c r="D20295" s="57"/>
      <c r="E20295" s="86"/>
      <c r="F20295" s="62"/>
      <c r="G20295" s="100"/>
      <c r="H20295" s="64"/>
      <c r="I20295" s="70"/>
    </row>
    <row r="20296" spans="1:9" hidden="1" x14ac:dyDescent="0.25">
      <c r="A20296" s="224"/>
      <c r="B20296" s="56"/>
      <c r="C20296" s="56"/>
      <c r="D20296" s="57"/>
      <c r="E20296" s="72"/>
      <c r="F20296" s="62"/>
      <c r="G20296" s="63"/>
      <c r="H20296" s="64"/>
      <c r="I20296" s="70"/>
    </row>
    <row r="20297" spans="1:9" hidden="1" x14ac:dyDescent="0.25">
      <c r="A20297" s="224"/>
      <c r="B20297" s="56"/>
      <c r="C20297" s="56"/>
      <c r="D20297" s="57"/>
      <c r="E20297" s="66"/>
      <c r="F20297" s="76"/>
      <c r="G20297" s="63"/>
      <c r="H20297" s="64"/>
      <c r="I20297" s="70"/>
    </row>
    <row r="20298" spans="1:9" hidden="1" x14ac:dyDescent="0.25">
      <c r="A20298" s="224"/>
      <c r="B20298" s="56"/>
      <c r="C20298" s="178"/>
      <c r="D20298" s="57"/>
      <c r="E20298" s="86"/>
      <c r="F20298" s="62"/>
      <c r="G20298" s="100"/>
      <c r="H20298" s="64"/>
      <c r="I20298" s="70"/>
    </row>
    <row r="20299" spans="1:9" hidden="1" x14ac:dyDescent="0.25">
      <c r="A20299" s="224"/>
      <c r="B20299" s="56"/>
      <c r="C20299" s="56"/>
      <c r="D20299" s="57"/>
      <c r="E20299" s="86"/>
      <c r="F20299" s="76"/>
      <c r="G20299" s="100"/>
      <c r="H20299" s="64"/>
      <c r="I20299" s="70"/>
    </row>
    <row r="20300" spans="1:9" hidden="1" x14ac:dyDescent="0.25">
      <c r="A20300" s="224"/>
      <c r="B20300" s="56"/>
      <c r="C20300" s="56"/>
      <c r="D20300" s="57"/>
      <c r="E20300" s="72"/>
      <c r="F20300" s="62"/>
      <c r="G20300" s="100"/>
      <c r="H20300" s="64"/>
      <c r="I20300" s="70"/>
    </row>
    <row r="20301" spans="1:9" hidden="1" x14ac:dyDescent="0.25">
      <c r="A20301" s="224"/>
      <c r="B20301" s="56"/>
      <c r="C20301" s="56"/>
      <c r="D20301" s="57"/>
      <c r="E20301" s="86"/>
      <c r="F20301" s="62"/>
      <c r="G20301" s="100"/>
      <c r="H20301" s="64"/>
      <c r="I20301" s="70"/>
    </row>
    <row r="20302" spans="1:9" hidden="1" x14ac:dyDescent="0.25">
      <c r="A20302" s="224"/>
      <c r="B20302" s="56"/>
      <c r="C20302" s="71"/>
      <c r="D20302" s="57"/>
      <c r="E20302" s="86"/>
      <c r="F20302" s="62"/>
      <c r="G20302" s="100"/>
      <c r="H20302" s="64"/>
      <c r="I20302" s="70"/>
    </row>
    <row r="20303" spans="1:9" hidden="1" x14ac:dyDescent="0.25">
      <c r="A20303" s="224"/>
      <c r="B20303" s="68"/>
      <c r="C20303" s="81"/>
      <c r="D20303" s="57"/>
      <c r="E20303" s="66"/>
      <c r="F20303" s="76"/>
      <c r="G20303" s="63"/>
      <c r="H20303" s="64"/>
      <c r="I20303" s="125"/>
    </row>
    <row r="20304" spans="1:9" hidden="1" x14ac:dyDescent="0.25">
      <c r="A20304" s="224"/>
      <c r="B20304" s="81"/>
      <c r="C20304" s="75"/>
      <c r="D20304" s="57"/>
      <c r="E20304" s="86"/>
      <c r="F20304" s="62"/>
      <c r="G20304" s="63"/>
      <c r="H20304" s="64"/>
      <c r="I20304" s="125"/>
    </row>
    <row r="20305" spans="1:9" hidden="1" x14ac:dyDescent="0.25">
      <c r="A20305" s="224"/>
      <c r="B20305" s="56"/>
      <c r="C20305" s="71"/>
      <c r="D20305" s="57"/>
      <c r="E20305" s="86"/>
      <c r="F20305" s="207"/>
      <c r="G20305" s="62"/>
      <c r="H20305" s="64"/>
      <c r="I20305" s="70"/>
    </row>
    <row r="20306" spans="1:9" hidden="1" x14ac:dyDescent="0.25">
      <c r="A20306" s="224"/>
      <c r="B20306" s="56"/>
      <c r="C20306" s="178"/>
      <c r="D20306" s="57"/>
      <c r="E20306" s="86"/>
      <c r="F20306" s="62"/>
      <c r="G20306" s="100"/>
      <c r="H20306" s="64"/>
      <c r="I20306" s="70"/>
    </row>
    <row r="20307" spans="1:9" hidden="1" x14ac:dyDescent="0.25">
      <c r="A20307" s="224"/>
      <c r="B20307" s="68"/>
      <c r="C20307" s="56"/>
      <c r="D20307" s="105"/>
      <c r="E20307" s="66"/>
      <c r="F20307" s="203"/>
      <c r="G20307" s="100"/>
      <c r="H20307" s="64"/>
      <c r="I20307" s="70"/>
    </row>
    <row r="20308" spans="1:9" hidden="1" x14ac:dyDescent="0.25">
      <c r="A20308" s="224"/>
      <c r="B20308" s="56"/>
      <c r="C20308" s="56"/>
      <c r="D20308" s="57"/>
      <c r="E20308" s="66"/>
      <c r="F20308" s="76"/>
      <c r="G20308" s="63"/>
      <c r="H20308" s="64"/>
      <c r="I20308" s="70"/>
    </row>
    <row r="20309" spans="1:9" hidden="1" x14ac:dyDescent="0.25">
      <c r="A20309" s="224"/>
      <c r="B20309" s="56"/>
      <c r="C20309" s="56"/>
      <c r="D20309" s="57"/>
      <c r="E20309" s="86"/>
      <c r="F20309" s="76"/>
      <c r="G20309" s="63"/>
      <c r="H20309" s="64"/>
      <c r="I20309" s="70"/>
    </row>
    <row r="20310" spans="1:9" hidden="1" x14ac:dyDescent="0.25">
      <c r="A20310" s="224"/>
      <c r="B20310" s="60"/>
      <c r="C20310" s="71"/>
      <c r="D20310" s="57"/>
      <c r="E20310" s="66"/>
      <c r="F20310" s="63"/>
      <c r="G20310" s="100"/>
      <c r="H20310" s="64"/>
      <c r="I20310" s="70"/>
    </row>
    <row r="20311" spans="1:9" hidden="1" x14ac:dyDescent="0.25">
      <c r="A20311" s="224"/>
      <c r="B20311" s="56"/>
      <c r="C20311" s="245"/>
      <c r="D20311" s="57"/>
      <c r="E20311" s="86"/>
      <c r="F20311" s="62"/>
      <c r="G20311" s="63"/>
      <c r="H20311" s="64"/>
      <c r="I20311" s="70"/>
    </row>
    <row r="20312" spans="1:9" hidden="1" x14ac:dyDescent="0.25">
      <c r="A20312" s="224"/>
      <c r="B20312" s="55"/>
      <c r="C20312" s="75"/>
      <c r="D20312" s="57"/>
      <c r="E20312" s="86"/>
      <c r="F20312" s="62"/>
      <c r="G20312" s="63"/>
      <c r="H20312" s="64"/>
      <c r="I20312" s="70"/>
    </row>
    <row r="20313" spans="1:9" hidden="1" x14ac:dyDescent="0.25">
      <c r="A20313" s="224"/>
      <c r="B20313" s="68"/>
      <c r="C20313" s="71"/>
      <c r="D20313" s="57"/>
      <c r="E20313" s="86"/>
      <c r="F20313" s="62"/>
      <c r="G20313" s="63"/>
      <c r="H20313" s="64"/>
      <c r="I20313" s="70"/>
    </row>
    <row r="20314" spans="1:9" hidden="1" x14ac:dyDescent="0.25">
      <c r="A20314" s="224"/>
      <c r="B20314" s="56"/>
      <c r="C20314" s="56"/>
      <c r="D20314" s="57"/>
      <c r="E20314" s="72"/>
      <c r="F20314" s="62"/>
      <c r="G20314" s="63"/>
      <c r="H20314" s="64"/>
      <c r="I20314" s="70"/>
    </row>
    <row r="20315" spans="1:9" hidden="1" x14ac:dyDescent="0.25">
      <c r="A20315" s="224"/>
      <c r="B20315" s="56"/>
      <c r="C20315" s="56"/>
      <c r="D20315" s="83"/>
      <c r="E20315" s="72"/>
      <c r="F20315" s="76"/>
      <c r="G20315" s="63"/>
      <c r="H20315" s="64"/>
      <c r="I20315" s="70"/>
    </row>
    <row r="20316" spans="1:9" hidden="1" x14ac:dyDescent="0.25">
      <c r="A20316" s="224"/>
      <c r="B20316" s="81"/>
      <c r="C20316" s="75"/>
      <c r="D20316" s="57"/>
      <c r="E20316" s="86"/>
      <c r="F20316" s="62"/>
      <c r="G20316" s="63"/>
      <c r="H20316" s="64"/>
      <c r="I20316" s="70"/>
    </row>
    <row r="20317" spans="1:9" hidden="1" x14ac:dyDescent="0.25">
      <c r="A20317" s="224"/>
      <c r="B20317" s="56"/>
      <c r="C20317" s="56"/>
      <c r="D20317" s="56"/>
      <c r="E20317" s="86"/>
      <c r="F20317" s="58"/>
      <c r="G20317" s="63"/>
      <c r="H20317" s="64"/>
      <c r="I20317" s="70"/>
    </row>
    <row r="20318" spans="1:9" hidden="1" x14ac:dyDescent="0.25">
      <c r="A20318" s="224"/>
      <c r="B20318" s="56"/>
      <c r="C20318" s="75"/>
      <c r="D20318" s="57"/>
      <c r="E20318" s="66"/>
      <c r="F20318" s="62"/>
      <c r="G20318" s="203"/>
      <c r="H20318" s="64"/>
      <c r="I20318" s="70"/>
    </row>
    <row r="20319" spans="1:9" hidden="1" x14ac:dyDescent="0.25">
      <c r="A20319" s="224"/>
      <c r="B20319" s="56"/>
      <c r="C20319" s="178"/>
      <c r="D20319" s="57"/>
      <c r="E20319" s="86"/>
      <c r="F20319" s="62"/>
      <c r="G20319" s="63"/>
      <c r="H20319" s="64"/>
      <c r="I20319" s="70"/>
    </row>
    <row r="20320" spans="1:9" hidden="1" x14ac:dyDescent="0.25">
      <c r="A20320" s="224"/>
      <c r="B20320" s="56"/>
      <c r="C20320" s="56"/>
      <c r="D20320" s="57"/>
      <c r="E20320" s="66"/>
      <c r="F20320" s="62"/>
      <c r="G20320" s="63"/>
      <c r="H20320" s="64"/>
      <c r="I20320" s="70"/>
    </row>
    <row r="20321" spans="1:9" hidden="1" x14ac:dyDescent="0.25">
      <c r="A20321" s="224"/>
      <c r="B20321" s="56"/>
      <c r="C20321" s="6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4"/>
      <c r="B20322" s="56"/>
      <c r="C20322" s="56"/>
      <c r="D20322" s="57"/>
      <c r="E20322" s="66"/>
      <c r="F20322" s="76"/>
      <c r="G20322" s="63"/>
      <c r="H20322" s="64"/>
      <c r="I20322" s="70"/>
    </row>
    <row r="20323" spans="1:9" hidden="1" x14ac:dyDescent="0.25">
      <c r="A20323" s="224"/>
      <c r="B20323" s="56"/>
      <c r="C20323" s="56"/>
      <c r="D20323" s="57"/>
      <c r="E20323" s="86"/>
      <c r="F20323" s="76"/>
      <c r="G20323" s="63"/>
      <c r="H20323" s="64"/>
      <c r="I20323" s="70"/>
    </row>
    <row r="20324" spans="1:9" hidden="1" x14ac:dyDescent="0.25">
      <c r="A20324" s="224"/>
      <c r="B20324" s="56"/>
      <c r="C20324" s="56"/>
      <c r="D20324" s="57"/>
      <c r="E20324" s="86"/>
      <c r="F20324" s="76"/>
      <c r="G20324" s="63"/>
      <c r="H20324" s="64"/>
      <c r="I20324" s="70"/>
    </row>
    <row r="20325" spans="1:9" hidden="1" x14ac:dyDescent="0.25">
      <c r="A20325" s="224"/>
      <c r="B20325" s="56"/>
      <c r="C20325" s="245"/>
      <c r="D20325" s="57"/>
      <c r="E20325" s="86"/>
      <c r="F20325" s="62"/>
      <c r="G20325" s="63"/>
      <c r="H20325" s="64"/>
      <c r="I20325" s="70"/>
    </row>
    <row r="20326" spans="1:9" hidden="1" x14ac:dyDescent="0.25">
      <c r="A20326" s="224"/>
      <c r="B20326" s="55"/>
      <c r="C20326" s="75"/>
      <c r="D20326" s="57"/>
      <c r="E20326" s="72"/>
      <c r="F20326" s="76"/>
      <c r="G20326" s="63"/>
      <c r="H20326" s="64"/>
      <c r="I20326" s="70"/>
    </row>
    <row r="20327" spans="1:9" hidden="1" x14ac:dyDescent="0.25">
      <c r="A20327" s="224"/>
      <c r="B20327" s="56"/>
      <c r="C20327" s="71"/>
      <c r="D20327" s="57"/>
      <c r="E20327" s="86"/>
      <c r="F20327" s="62"/>
      <c r="G20327" s="63"/>
      <c r="H20327" s="64"/>
      <c r="I20327" s="70"/>
    </row>
    <row r="20328" spans="1:9" hidden="1" x14ac:dyDescent="0.25">
      <c r="A20328" s="224"/>
      <c r="B20328" s="56"/>
      <c r="C20328" s="56"/>
      <c r="D20328" s="57"/>
      <c r="E20328" s="66"/>
      <c r="F20328" s="76"/>
      <c r="G20328" s="63"/>
      <c r="H20328" s="64"/>
      <c r="I20328" s="70"/>
    </row>
    <row r="20329" spans="1:9" hidden="1" x14ac:dyDescent="0.25">
      <c r="A20329" s="224"/>
      <c r="B20329" s="56"/>
      <c r="C20329" s="56"/>
      <c r="D20329" s="57"/>
      <c r="E20329" s="66"/>
      <c r="F20329" s="76"/>
      <c r="G20329" s="63"/>
      <c r="H20329" s="64"/>
      <c r="I20329" s="70"/>
    </row>
    <row r="20330" spans="1:9" hidden="1" x14ac:dyDescent="0.25">
      <c r="A20330" s="224"/>
      <c r="B20330" s="68"/>
      <c r="C20330" s="56"/>
      <c r="D20330" s="57"/>
      <c r="E20330" s="66"/>
      <c r="F20330" s="76"/>
      <c r="G20330" s="63"/>
      <c r="H20330" s="64"/>
      <c r="I20330" s="70"/>
    </row>
    <row r="20331" spans="1:9" hidden="1" x14ac:dyDescent="0.25">
      <c r="A20331" s="224"/>
      <c r="B20331" s="68"/>
      <c r="C20331" s="56"/>
      <c r="D20331" s="57"/>
      <c r="E20331" s="72"/>
      <c r="F20331" s="63"/>
      <c r="G20331" s="63"/>
      <c r="H20331" s="64"/>
      <c r="I20331" s="70"/>
    </row>
    <row r="20332" spans="1:9" hidden="1" x14ac:dyDescent="0.25">
      <c r="A20332" s="224"/>
      <c r="B20332" s="56"/>
      <c r="C20332" s="56"/>
      <c r="D20332" s="57"/>
      <c r="E20332" s="72"/>
      <c r="F20332" s="62"/>
      <c r="G20332" s="63"/>
      <c r="H20332" s="64"/>
      <c r="I20332" s="70"/>
    </row>
    <row r="20333" spans="1:9" hidden="1" x14ac:dyDescent="0.25">
      <c r="A20333" s="224"/>
      <c r="B20333" s="56"/>
      <c r="C20333" s="56"/>
      <c r="D20333" s="57"/>
      <c r="E20333" s="72"/>
      <c r="F20333" s="62"/>
      <c r="G20333" s="63"/>
      <c r="H20333" s="64"/>
      <c r="I20333" s="70"/>
    </row>
    <row r="20334" spans="1:9" hidden="1" x14ac:dyDescent="0.25">
      <c r="A20334" s="224"/>
      <c r="B20334" s="56"/>
      <c r="C20334" s="56"/>
      <c r="D20334" s="105"/>
      <c r="E20334" s="66"/>
      <c r="F20334" s="246"/>
      <c r="G20334" s="63"/>
      <c r="H20334" s="64"/>
      <c r="I20334" s="70"/>
    </row>
    <row r="20335" spans="1:9" hidden="1" x14ac:dyDescent="0.25">
      <c r="A20335" s="224"/>
      <c r="B20335" s="81"/>
      <c r="C20335" s="56"/>
      <c r="D20335" s="57"/>
      <c r="E20335" s="86"/>
      <c r="F20335" s="62"/>
      <c r="G20335" s="100"/>
      <c r="H20335" s="64"/>
      <c r="I20335" s="70"/>
    </row>
    <row r="20336" spans="1:9" hidden="1" x14ac:dyDescent="0.25">
      <c r="A20336" s="224"/>
      <c r="B20336" s="55"/>
      <c r="C20336" s="71"/>
      <c r="D20336" s="57"/>
      <c r="E20336" s="145"/>
      <c r="F20336" s="62"/>
      <c r="G20336" s="203"/>
      <c r="H20336" s="64"/>
      <c r="I20336" s="70"/>
    </row>
    <row r="20337" spans="1:9" hidden="1" x14ac:dyDescent="0.25">
      <c r="A20337" s="224"/>
      <c r="B20337" s="55"/>
      <c r="C20337" s="75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4"/>
      <c r="B20338" s="95"/>
      <c r="C20338" s="281"/>
      <c r="D20338" s="57"/>
      <c r="E20338" s="66"/>
      <c r="F20338" s="76"/>
      <c r="G20338" s="100"/>
      <c r="H20338" s="64"/>
      <c r="I20338" s="70"/>
    </row>
    <row r="20339" spans="1:9" hidden="1" x14ac:dyDescent="0.25">
      <c r="A20339" s="224"/>
      <c r="B20339" s="56"/>
      <c r="C20339" s="71"/>
      <c r="D20339" s="57"/>
      <c r="E20339" s="86"/>
      <c r="F20339" s="62"/>
      <c r="G20339" s="100"/>
      <c r="H20339" s="64"/>
      <c r="I20339" s="70"/>
    </row>
    <row r="20340" spans="1:9" hidden="1" x14ac:dyDescent="0.25">
      <c r="A20340" s="224"/>
      <c r="B20340" s="55"/>
      <c r="C20340" s="75"/>
      <c r="D20340" s="57"/>
      <c r="E20340" s="66"/>
      <c r="F20340" s="76"/>
      <c r="G20340" s="100"/>
      <c r="H20340" s="64"/>
      <c r="I20340" s="70"/>
    </row>
    <row r="20341" spans="1:9" hidden="1" x14ac:dyDescent="0.25">
      <c r="A20341" s="224"/>
      <c r="B20341" s="55"/>
      <c r="C20341" s="75"/>
      <c r="D20341" s="57"/>
      <c r="E20341" s="66"/>
      <c r="F20341" s="76"/>
      <c r="G20341" s="100"/>
      <c r="H20341" s="64"/>
      <c r="I20341" s="70"/>
    </row>
    <row r="20342" spans="1:9" hidden="1" x14ac:dyDescent="0.25">
      <c r="A20342" s="224"/>
      <c r="B20342" s="55"/>
      <c r="C20342" s="75"/>
      <c r="D20342" s="57"/>
      <c r="E20342" s="66"/>
      <c r="F20342" s="76"/>
      <c r="G20342" s="100"/>
      <c r="H20342" s="64"/>
      <c r="I20342" s="70"/>
    </row>
    <row r="20343" spans="1:9" hidden="1" x14ac:dyDescent="0.25">
      <c r="A20343" s="224"/>
      <c r="B20343" s="55"/>
      <c r="C20343" s="75"/>
      <c r="D20343" s="57"/>
      <c r="E20343" s="66"/>
      <c r="F20343" s="76"/>
      <c r="G20343" s="100"/>
      <c r="H20343" s="64"/>
      <c r="I20343" s="70"/>
    </row>
    <row r="20344" spans="1:9" hidden="1" x14ac:dyDescent="0.25">
      <c r="A20344" s="224"/>
      <c r="B20344" s="55"/>
      <c r="C20344" s="75"/>
      <c r="D20344" s="57"/>
      <c r="E20344" s="66"/>
      <c r="F20344" s="76"/>
      <c r="G20344" s="100"/>
      <c r="H20344" s="64"/>
      <c r="I20344" s="70"/>
    </row>
    <row r="20345" spans="1:9" hidden="1" x14ac:dyDescent="0.25">
      <c r="A20345" s="224"/>
      <c r="B20345" s="55"/>
      <c r="C20345" s="75"/>
      <c r="D20345" s="57"/>
      <c r="E20345" s="66"/>
      <c r="F20345" s="76"/>
      <c r="G20345" s="100"/>
      <c r="H20345" s="64"/>
      <c r="I20345" s="70"/>
    </row>
    <row r="20346" spans="1:9" hidden="1" x14ac:dyDescent="0.25">
      <c r="A20346" s="224"/>
      <c r="B20346" s="55"/>
      <c r="C20346" s="75"/>
      <c r="D20346" s="105"/>
      <c r="E20346" s="66"/>
      <c r="F20346" s="62"/>
      <c r="G20346" s="100"/>
      <c r="H20346" s="64"/>
      <c r="I20346" s="70"/>
    </row>
    <row r="20347" spans="1:9" hidden="1" x14ac:dyDescent="0.25">
      <c r="A20347" s="224"/>
      <c r="B20347" s="55"/>
      <c r="C20347" s="71"/>
      <c r="D20347" s="57"/>
      <c r="E20347" s="86"/>
      <c r="F20347" s="62"/>
      <c r="G20347" s="62"/>
      <c r="H20347" s="64"/>
      <c r="I20347" s="70"/>
    </row>
    <row r="20348" spans="1:9" hidden="1" x14ac:dyDescent="0.25">
      <c r="A20348" s="224"/>
      <c r="B20348" s="56"/>
      <c r="C20348" s="71"/>
      <c r="D20348" s="83"/>
      <c r="E20348" s="72"/>
      <c r="F20348" s="77"/>
      <c r="G20348" s="100"/>
      <c r="H20348" s="64"/>
      <c r="I20348" s="70"/>
    </row>
    <row r="20349" spans="1:9" hidden="1" x14ac:dyDescent="0.25">
      <c r="A20349" s="224"/>
      <c r="B20349" s="55"/>
      <c r="C20349" s="75"/>
      <c r="D20349" s="57"/>
      <c r="E20349" s="66"/>
      <c r="F20349" s="76"/>
      <c r="G20349" s="63"/>
      <c r="H20349" s="64"/>
      <c r="I20349" s="70"/>
    </row>
    <row r="20350" spans="1:9" hidden="1" x14ac:dyDescent="0.25">
      <c r="A20350" s="224"/>
      <c r="B20350" s="55"/>
      <c r="C20350" s="75"/>
      <c r="D20350" s="57"/>
      <c r="E20350" s="66"/>
      <c r="F20350" s="76"/>
      <c r="G20350" s="63"/>
      <c r="H20350" s="64"/>
      <c r="I20350" s="70"/>
    </row>
    <row r="20351" spans="1:9" hidden="1" x14ac:dyDescent="0.25">
      <c r="A20351" s="224"/>
      <c r="B20351" s="56"/>
      <c r="C20351" s="56"/>
      <c r="D20351" s="57"/>
      <c r="E20351" s="66"/>
      <c r="F20351" s="62"/>
      <c r="G20351" s="63"/>
      <c r="H20351" s="64"/>
      <c r="I20351" s="70"/>
    </row>
    <row r="20352" spans="1:9" hidden="1" x14ac:dyDescent="0.25">
      <c r="A20352" s="224"/>
      <c r="B20352" s="56"/>
      <c r="C20352" s="71"/>
      <c r="D20352" s="57"/>
      <c r="E20352" s="86"/>
      <c r="F20352" s="62"/>
      <c r="G20352" s="100"/>
      <c r="H20352" s="64"/>
      <c r="I20352" s="70"/>
    </row>
    <row r="20353" spans="1:9" hidden="1" x14ac:dyDescent="0.25">
      <c r="A20353" s="224"/>
      <c r="B20353" s="56"/>
      <c r="C20353" s="71"/>
      <c r="D20353" s="57"/>
      <c r="E20353" s="86"/>
      <c r="F20353" s="76"/>
      <c r="G20353" s="100"/>
      <c r="H20353" s="64"/>
      <c r="I20353" s="70"/>
    </row>
    <row r="20354" spans="1:9" hidden="1" x14ac:dyDescent="0.25">
      <c r="A20354" s="224"/>
      <c r="B20354" s="56"/>
      <c r="C20354" s="56"/>
      <c r="D20354" s="57"/>
      <c r="E20354" s="66"/>
      <c r="F20354" s="76"/>
      <c r="G20354" s="100"/>
      <c r="H20354" s="64"/>
      <c r="I20354" s="70"/>
    </row>
    <row r="20355" spans="1:9" hidden="1" x14ac:dyDescent="0.25">
      <c r="A20355" s="224"/>
      <c r="B20355" s="56"/>
      <c r="C20355" s="56"/>
      <c r="D20355" s="57"/>
      <c r="E20355" s="66"/>
      <c r="F20355" s="76"/>
      <c r="G20355" s="100"/>
      <c r="H20355" s="64"/>
      <c r="I20355" s="70"/>
    </row>
    <row r="20356" spans="1:9" hidden="1" x14ac:dyDescent="0.25">
      <c r="A20356" s="224"/>
      <c r="B20356" s="56"/>
      <c r="C20356" s="71"/>
      <c r="D20356" s="57"/>
      <c r="E20356" s="66"/>
      <c r="F20356" s="77"/>
      <c r="G20356" s="100"/>
      <c r="H20356" s="64"/>
      <c r="I20356" s="70"/>
    </row>
    <row r="20357" spans="1:9" hidden="1" x14ac:dyDescent="0.25">
      <c r="A20357" s="224"/>
      <c r="B20357" s="56"/>
      <c r="C20357" s="56"/>
      <c r="D20357" s="57"/>
      <c r="E20357" s="86"/>
      <c r="F20357" s="76"/>
      <c r="G20357" s="100"/>
      <c r="H20357" s="64"/>
      <c r="I20357" s="70"/>
    </row>
    <row r="20358" spans="1:9" hidden="1" x14ac:dyDescent="0.25">
      <c r="A20358" s="224"/>
      <c r="B20358" s="56"/>
      <c r="C20358" s="56"/>
      <c r="D20358" s="57"/>
      <c r="E20358" s="66"/>
      <c r="F20358" s="76"/>
      <c r="G20358" s="100"/>
      <c r="H20358" s="64"/>
      <c r="I20358" s="70"/>
    </row>
    <row r="20359" spans="1:9" hidden="1" x14ac:dyDescent="0.25">
      <c r="A20359" s="224"/>
      <c r="B20359" s="56"/>
      <c r="C20359" s="56"/>
      <c r="D20359" s="57"/>
      <c r="E20359" s="66"/>
      <c r="F20359" s="76"/>
      <c r="G20359" s="100"/>
      <c r="H20359" s="64"/>
      <c r="I20359" s="70"/>
    </row>
    <row r="20360" spans="1:9" hidden="1" x14ac:dyDescent="0.25">
      <c r="A20360" s="224"/>
      <c r="B20360" s="56"/>
      <c r="C20360" s="81"/>
      <c r="D20360" s="57"/>
      <c r="E20360" s="66"/>
      <c r="F20360" s="76"/>
      <c r="G20360" s="100"/>
      <c r="H20360" s="64"/>
      <c r="I20360" s="70"/>
    </row>
    <row r="20361" spans="1:9" hidden="1" x14ac:dyDescent="0.25">
      <c r="A20361" s="224"/>
      <c r="B20361" s="55"/>
      <c r="C20361" s="75"/>
      <c r="D20361" s="83"/>
      <c r="E20361" s="72"/>
      <c r="F20361" s="77"/>
      <c r="G20361" s="100"/>
      <c r="H20361" s="64"/>
      <c r="I20361" s="70"/>
    </row>
    <row r="20362" spans="1:9" hidden="1" x14ac:dyDescent="0.25">
      <c r="A20362" s="224"/>
      <c r="B20362" s="56"/>
      <c r="C20362" s="56"/>
      <c r="D20362" s="57"/>
      <c r="E20362" s="66"/>
      <c r="F20362" s="62"/>
      <c r="G20362" s="100"/>
      <c r="H20362" s="64"/>
      <c r="I20362" s="70"/>
    </row>
    <row r="20363" spans="1:9" hidden="1" x14ac:dyDescent="0.25">
      <c r="A20363" s="224"/>
      <c r="B20363" s="55"/>
      <c r="C20363" s="71"/>
      <c r="D20363" s="57"/>
      <c r="E20363" s="145"/>
      <c r="F20363" s="63"/>
      <c r="G20363" s="100"/>
      <c r="H20363" s="64"/>
      <c r="I20363" s="70"/>
    </row>
    <row r="20364" spans="1:9" hidden="1" x14ac:dyDescent="0.25">
      <c r="A20364" s="224"/>
      <c r="B20364" s="56"/>
      <c r="C20364" s="75"/>
      <c r="D20364" s="57"/>
      <c r="E20364" s="72"/>
      <c r="F20364" s="76"/>
      <c r="G20364" s="63"/>
      <c r="H20364" s="106"/>
      <c r="I20364" s="70"/>
    </row>
    <row r="20365" spans="1:9" hidden="1" x14ac:dyDescent="0.25">
      <c r="A20365" s="224"/>
      <c r="B20365" s="55"/>
      <c r="C20365" s="75"/>
      <c r="D20365" s="57"/>
      <c r="E20365" s="72"/>
      <c r="F20365" s="76"/>
      <c r="G20365" s="63"/>
      <c r="H20365" s="266"/>
      <c r="I20365" s="70"/>
    </row>
    <row r="20366" spans="1:9" hidden="1" x14ac:dyDescent="0.25">
      <c r="A20366" s="224"/>
      <c r="B20366" s="60"/>
      <c r="C20366" s="123"/>
      <c r="D20366" s="57"/>
      <c r="E20366" s="72"/>
      <c r="F20366" s="76"/>
      <c r="G20366" s="63"/>
      <c r="H20366" s="64"/>
      <c r="I20366" s="70"/>
    </row>
    <row r="20367" spans="1:9" hidden="1" x14ac:dyDescent="0.25">
      <c r="A20367" s="224"/>
      <c r="B20367" s="68"/>
      <c r="C20367" s="71"/>
      <c r="D20367" s="57"/>
      <c r="E20367" s="86"/>
      <c r="F20367" s="62"/>
      <c r="G20367" s="63"/>
      <c r="H20367" s="64"/>
      <c r="I20367" s="70"/>
    </row>
    <row r="20368" spans="1:9" hidden="1" x14ac:dyDescent="0.25">
      <c r="A20368" s="224"/>
      <c r="B20368" s="56"/>
      <c r="C20368" s="56"/>
      <c r="D20368" s="83"/>
      <c r="E20368" s="72"/>
      <c r="F20368" s="76"/>
      <c r="G20368" s="63"/>
      <c r="H20368" s="64"/>
      <c r="I20368" s="70"/>
    </row>
    <row r="20369" spans="1:9" hidden="1" x14ac:dyDescent="0.25">
      <c r="A20369" s="224"/>
      <c r="B20369" s="81"/>
      <c r="C20369" s="75"/>
      <c r="D20369" s="57"/>
      <c r="E20369" s="86"/>
      <c r="F20369" s="62"/>
      <c r="G20369" s="63"/>
      <c r="H20369" s="64"/>
      <c r="I20369" s="70"/>
    </row>
    <row r="20370" spans="1:9" hidden="1" x14ac:dyDescent="0.25">
      <c r="A20370" s="224"/>
      <c r="B20370" s="74"/>
      <c r="C20370" s="71"/>
      <c r="D20370" s="57"/>
      <c r="E20370" s="86"/>
      <c r="F20370" s="62"/>
      <c r="G20370" s="62"/>
      <c r="H20370" s="64"/>
      <c r="I20370" s="70"/>
    </row>
    <row r="20371" spans="1:9" hidden="1" x14ac:dyDescent="0.25">
      <c r="A20371" s="224"/>
      <c r="B20371" s="56"/>
      <c r="C20371" s="71"/>
      <c r="D20371" s="57"/>
      <c r="E20371" s="86"/>
      <c r="F20371" s="62"/>
      <c r="G20371" s="100"/>
      <c r="H20371" s="64"/>
      <c r="I20371" s="70"/>
    </row>
    <row r="20372" spans="1:9" hidden="1" x14ac:dyDescent="0.25">
      <c r="A20372" s="224"/>
      <c r="B20372" s="56"/>
      <c r="C20372" s="71"/>
      <c r="D20372" s="57"/>
      <c r="E20372" s="86"/>
      <c r="F20372" s="62"/>
      <c r="G20372" s="100"/>
      <c r="H20372" s="64"/>
      <c r="I20372" s="70"/>
    </row>
    <row r="20373" spans="1:9" hidden="1" x14ac:dyDescent="0.25">
      <c r="A20373" s="224"/>
      <c r="B20373" s="56"/>
      <c r="C20373" s="71"/>
      <c r="D20373" s="57"/>
      <c r="E20373" s="86"/>
      <c r="F20373" s="62"/>
      <c r="G20373" s="63"/>
      <c r="H20373" s="64"/>
      <c r="I20373" s="70"/>
    </row>
    <row r="20374" spans="1:9" hidden="1" x14ac:dyDescent="0.25">
      <c r="A20374" s="224"/>
      <c r="B20374" s="60"/>
      <c r="C20374" s="123"/>
      <c r="D20374" s="57"/>
      <c r="E20374" s="72"/>
      <c r="F20374" s="76"/>
      <c r="G20374" s="63"/>
      <c r="H20374" s="64"/>
      <c r="I20374" s="70"/>
    </row>
    <row r="20375" spans="1:9" hidden="1" x14ac:dyDescent="0.25">
      <c r="A20375" s="224"/>
      <c r="B20375" s="56"/>
      <c r="C20375" s="56"/>
      <c r="D20375" s="83"/>
      <c r="E20375" s="72"/>
      <c r="F20375" s="62"/>
      <c r="G20375" s="63"/>
      <c r="H20375" s="64"/>
      <c r="I20375" s="70"/>
    </row>
    <row r="20376" spans="1:9" hidden="1" x14ac:dyDescent="0.25">
      <c r="A20376" s="224"/>
      <c r="B20376" s="68"/>
      <c r="C20376" s="71"/>
      <c r="D20376" s="57"/>
      <c r="E20376" s="86"/>
      <c r="F20376" s="62"/>
      <c r="G20376" s="203"/>
      <c r="H20376" s="64"/>
      <c r="I20376" s="70"/>
    </row>
    <row r="20377" spans="1:9" hidden="1" x14ac:dyDescent="0.25">
      <c r="A20377" s="224"/>
      <c r="B20377" s="56"/>
      <c r="C20377" s="56"/>
      <c r="D20377" s="57"/>
      <c r="E20377" s="86"/>
      <c r="F20377" s="62"/>
      <c r="G20377" s="100"/>
      <c r="H20377" s="64"/>
      <c r="I20377" s="70"/>
    </row>
    <row r="20378" spans="1:9" hidden="1" x14ac:dyDescent="0.25">
      <c r="A20378" s="224"/>
      <c r="B20378" s="68"/>
      <c r="C20378" s="56"/>
      <c r="D20378" s="57"/>
      <c r="E20378" s="72"/>
      <c r="F20378" s="63"/>
      <c r="G20378" s="63"/>
      <c r="H20378" s="64"/>
      <c r="I20378" s="125"/>
    </row>
    <row r="20379" spans="1:9" hidden="1" x14ac:dyDescent="0.25">
      <c r="A20379" s="224"/>
      <c r="B20379" s="56"/>
      <c r="C20379" s="56"/>
      <c r="D20379" s="57"/>
      <c r="E20379" s="72"/>
      <c r="F20379" s="62"/>
      <c r="G20379" s="100"/>
      <c r="H20379" s="64"/>
      <c r="I20379" s="70"/>
    </row>
    <row r="20380" spans="1:9" hidden="1" x14ac:dyDescent="0.25">
      <c r="A20380" s="224"/>
      <c r="B20380" s="56"/>
      <c r="C20380" s="71"/>
      <c r="D20380" s="83"/>
      <c r="E20380" s="72"/>
      <c r="F20380" s="77"/>
      <c r="G20380" s="100"/>
      <c r="H20380" s="64"/>
      <c r="I20380" s="70"/>
    </row>
    <row r="20381" spans="1:9" hidden="1" x14ac:dyDescent="0.25">
      <c r="A20381" s="224"/>
      <c r="B20381" s="74"/>
      <c r="C20381" s="56"/>
      <c r="D20381" s="57"/>
      <c r="E20381" s="72"/>
      <c r="F20381" s="62"/>
      <c r="G20381" s="63"/>
      <c r="H20381" s="64"/>
      <c r="I20381" s="70"/>
    </row>
    <row r="20382" spans="1:9" hidden="1" x14ac:dyDescent="0.25">
      <c r="A20382" s="224"/>
      <c r="B20382" s="74"/>
      <c r="C20382" s="56"/>
      <c r="D20382" s="57"/>
      <c r="E20382" s="72"/>
      <c r="F20382" s="62"/>
      <c r="G20382" s="63"/>
      <c r="H20382" s="64"/>
      <c r="I20382" s="70"/>
    </row>
    <row r="20383" spans="1:9" hidden="1" x14ac:dyDescent="0.25">
      <c r="A20383" s="224"/>
      <c r="B20383" s="56"/>
      <c r="C20383" s="56"/>
      <c r="D20383" s="57"/>
      <c r="E20383" s="66"/>
      <c r="F20383" s="76"/>
      <c r="G20383" s="63"/>
      <c r="H20383" s="64"/>
      <c r="I20383" s="70"/>
    </row>
    <row r="20384" spans="1:9" hidden="1" x14ac:dyDescent="0.25">
      <c r="A20384" s="224"/>
      <c r="B20384" s="56"/>
      <c r="C20384" s="56"/>
      <c r="D20384" s="57"/>
      <c r="E20384" s="86"/>
      <c r="F20384" s="67"/>
      <c r="G20384" s="100"/>
      <c r="H20384" s="64"/>
      <c r="I20384" s="70"/>
    </row>
    <row r="20385" spans="1:9" hidden="1" x14ac:dyDescent="0.25">
      <c r="A20385" s="224"/>
      <c r="B20385" s="56"/>
      <c r="C20385" s="56"/>
      <c r="D20385" s="57"/>
      <c r="E20385" s="86"/>
      <c r="F20385" s="62"/>
      <c r="G20385" s="63"/>
      <c r="H20385" s="64"/>
      <c r="I20385" s="70"/>
    </row>
    <row r="20386" spans="1:9" hidden="1" x14ac:dyDescent="0.25">
      <c r="B20386" s="55"/>
      <c r="C20386" s="71"/>
      <c r="D20386" s="57"/>
      <c r="E20386" s="86"/>
      <c r="F20386" s="62"/>
      <c r="G20386" s="62"/>
      <c r="H20386" s="64"/>
      <c r="I20386" s="70"/>
    </row>
    <row r="20387" spans="1:9" hidden="1" x14ac:dyDescent="0.25">
      <c r="B20387" s="56"/>
      <c r="C20387" s="56"/>
      <c r="D20387" s="57"/>
      <c r="E20387" s="86"/>
      <c r="F20387" s="76"/>
      <c r="G20387" s="63"/>
      <c r="H20387" s="64"/>
      <c r="I20387" s="70"/>
    </row>
    <row r="20388" spans="1:9" hidden="1" x14ac:dyDescent="0.25">
      <c r="B20388" s="56"/>
      <c r="C20388" s="56"/>
      <c r="D20388" s="57"/>
      <c r="E20388" s="72"/>
      <c r="F20388" s="62"/>
      <c r="G20388" s="63"/>
      <c r="H20388" s="64"/>
      <c r="I20388" s="70"/>
    </row>
    <row r="20389" spans="1:9" hidden="1" x14ac:dyDescent="0.25">
      <c r="H20389" s="64"/>
      <c r="I20389" s="70"/>
    </row>
    <row r="20390" spans="1:9" hidden="1" x14ac:dyDescent="0.25"/>
    <row r="20391" spans="1:9" hidden="1" x14ac:dyDescent="0.25"/>
    <row r="20392" spans="1:9" hidden="1" x14ac:dyDescent="0.25"/>
    <row r="20393" spans="1:9" hidden="1" x14ac:dyDescent="0.25"/>
    <row r="20394" spans="1:9" hidden="1" x14ac:dyDescent="0.25"/>
    <row r="20395" spans="1:9" hidden="1" x14ac:dyDescent="0.25"/>
    <row r="20396" spans="1:9" hidden="1" x14ac:dyDescent="0.25"/>
    <row r="20397" spans="1:9" hidden="1" x14ac:dyDescent="0.25"/>
    <row r="20398" spans="1:9" hidden="1" x14ac:dyDescent="0.25"/>
    <row r="20399" spans="1:9" hidden="1" x14ac:dyDescent="0.25"/>
    <row r="20400" spans="1:9" hidden="1" x14ac:dyDescent="0.25"/>
    <row r="20401" hidden="1" x14ac:dyDescent="0.25"/>
    <row r="20402" hidden="1" x14ac:dyDescent="0.25"/>
    <row r="20403" hidden="1" x14ac:dyDescent="0.25"/>
    <row r="20404" hidden="1" x14ac:dyDescent="0.25"/>
    <row r="20405" hidden="1" x14ac:dyDescent="0.25"/>
    <row r="20406" hidden="1" x14ac:dyDescent="0.25"/>
    <row r="20407" hidden="1" x14ac:dyDescent="0.25"/>
    <row r="20408" hidden="1" x14ac:dyDescent="0.25"/>
    <row r="20409" hidden="1" x14ac:dyDescent="0.25"/>
    <row r="20410" hidden="1" x14ac:dyDescent="0.25"/>
    <row r="20411" hidden="1" x14ac:dyDescent="0.25"/>
    <row r="20412" hidden="1" x14ac:dyDescent="0.25"/>
    <row r="20413" hidden="1" x14ac:dyDescent="0.25"/>
    <row r="20414" hidden="1" x14ac:dyDescent="0.25"/>
    <row r="20415" hidden="1" x14ac:dyDescent="0.25"/>
    <row r="20416" hidden="1" x14ac:dyDescent="0.25"/>
    <row r="20417" hidden="1" x14ac:dyDescent="0.25"/>
    <row r="20418" hidden="1" x14ac:dyDescent="0.25"/>
    <row r="20419" hidden="1" x14ac:dyDescent="0.25"/>
    <row r="20420" hidden="1" x14ac:dyDescent="0.25"/>
    <row r="20421" hidden="1" x14ac:dyDescent="0.25"/>
    <row r="20422" hidden="1" x14ac:dyDescent="0.25"/>
    <row r="20423" hidden="1" x14ac:dyDescent="0.25"/>
    <row r="20424" hidden="1" x14ac:dyDescent="0.25"/>
    <row r="20425" hidden="1" x14ac:dyDescent="0.25"/>
    <row r="20426" hidden="1" x14ac:dyDescent="0.25"/>
    <row r="20427" hidden="1" x14ac:dyDescent="0.25"/>
    <row r="20428" hidden="1" x14ac:dyDescent="0.25"/>
    <row r="20429" hidden="1" x14ac:dyDescent="0.25"/>
    <row r="20430" hidden="1" x14ac:dyDescent="0.25"/>
    <row r="20431" hidden="1" x14ac:dyDescent="0.25"/>
    <row r="20432" hidden="1" x14ac:dyDescent="0.25"/>
    <row r="20433" spans="1:9" hidden="1" x14ac:dyDescent="0.25"/>
    <row r="20434" spans="1:9" hidden="1" x14ac:dyDescent="0.25">
      <c r="A20434" s="57" t="s">
        <v>9046</v>
      </c>
      <c r="B20434" s="1088" t="s">
        <v>9068</v>
      </c>
      <c r="C20434" s="1088" t="s">
        <v>9069</v>
      </c>
      <c r="D20434" s="821">
        <v>4</v>
      </c>
      <c r="E20434" s="1093" t="s">
        <v>29</v>
      </c>
      <c r="F20434" s="1065">
        <v>882500</v>
      </c>
      <c r="G20434" s="1043">
        <f t="shared" ref="G20434:G20435" si="94">F20434*D20434</f>
        <v>3530000</v>
      </c>
      <c r="H20434" s="1039" t="s">
        <v>9071</v>
      </c>
      <c r="I20434" s="1061"/>
    </row>
    <row r="20435" spans="1:9" hidden="1" x14ac:dyDescent="0.25">
      <c r="A20435" s="1062" t="s">
        <v>9046</v>
      </c>
      <c r="B20435" s="1088" t="s">
        <v>7853</v>
      </c>
      <c r="C20435" s="1088" t="s">
        <v>9069</v>
      </c>
      <c r="D20435" s="821">
        <v>4</v>
      </c>
      <c r="E20435" s="1093" t="s">
        <v>29</v>
      </c>
      <c r="F20435" s="1065">
        <v>401000</v>
      </c>
      <c r="G20435" s="1043">
        <f t="shared" si="94"/>
        <v>1604000</v>
      </c>
      <c r="H20435" s="1039" t="s">
        <v>9071</v>
      </c>
      <c r="I20435" s="1061"/>
    </row>
    <row r="20436" spans="1:9" hidden="1" x14ac:dyDescent="0.25">
      <c r="A20436" s="1062" t="s">
        <v>9046</v>
      </c>
      <c r="B20436" s="1088" t="s">
        <v>9070</v>
      </c>
      <c r="C20436" s="1088" t="s">
        <v>9069</v>
      </c>
      <c r="D20436" s="821">
        <v>3</v>
      </c>
      <c r="E20436" s="1093" t="s">
        <v>29</v>
      </c>
      <c r="F20436" s="1065">
        <v>208000</v>
      </c>
      <c r="G20436" s="1043">
        <f>F20436*D20436</f>
        <v>624000</v>
      </c>
      <c r="H20436" s="1039" t="s">
        <v>9071</v>
      </c>
      <c r="I20436" s="1061"/>
    </row>
    <row r="20437" spans="1:9" x14ac:dyDescent="0.25">
      <c r="A20437" s="56"/>
      <c r="B20437" s="56"/>
      <c r="C20437" s="56"/>
      <c r="D20437" s="72"/>
      <c r="E20437" s="65"/>
      <c r="F20437" s="86"/>
      <c r="G20437" s="86"/>
      <c r="H20437" s="56"/>
      <c r="I20437" s="56"/>
    </row>
    <row r="20438" spans="1:9" x14ac:dyDescent="0.25">
      <c r="A20438" s="56"/>
      <c r="B20438" s="56"/>
      <c r="C20438" s="56"/>
      <c r="D20438" s="72"/>
      <c r="E20438" s="65"/>
      <c r="F20438" s="86"/>
      <c r="G20438" s="86"/>
      <c r="H20438" s="56"/>
      <c r="I20438" s="56"/>
    </row>
    <row r="20439" spans="1:9" x14ac:dyDescent="0.25">
      <c r="A20439" s="56"/>
      <c r="B20439" s="219"/>
      <c r="C20439" s="56"/>
      <c r="D20439" s="87"/>
      <c r="E20439" s="65"/>
      <c r="F20439" s="86"/>
      <c r="G20439" s="86"/>
      <c r="H20439" s="56"/>
      <c r="I20439" s="56"/>
    </row>
    <row r="20440" spans="1:9" x14ac:dyDescent="0.25">
      <c r="A20440" s="56"/>
      <c r="B20440" s="219"/>
      <c r="C20440" s="56"/>
      <c r="D20440" s="87"/>
      <c r="E20440" s="86"/>
      <c r="F20440" s="96"/>
      <c r="G20440" s="63"/>
      <c r="H20440" s="56"/>
      <c r="I20440" s="56"/>
    </row>
    <row r="20441" spans="1:9" x14ac:dyDescent="0.25">
      <c r="A20441" s="56"/>
      <c r="B20441" s="219"/>
      <c r="C20441" s="56"/>
      <c r="D20441" s="57"/>
      <c r="E20441" s="86"/>
      <c r="F20441" s="62"/>
      <c r="G20441" s="63"/>
      <c r="H20441" s="64"/>
      <c r="I20441" s="70"/>
    </row>
    <row r="20442" spans="1:9" x14ac:dyDescent="0.25">
      <c r="A20442" s="56"/>
      <c r="B20442" s="82"/>
      <c r="C20442" s="56"/>
      <c r="D20442" s="57"/>
      <c r="E20442" s="86"/>
      <c r="F20442" s="62"/>
      <c r="G20442" s="63"/>
      <c r="H20442" s="106"/>
      <c r="I20442" s="70"/>
    </row>
    <row r="20443" spans="1:9" x14ac:dyDescent="0.25">
      <c r="A20443" s="56"/>
      <c r="B20443" s="193"/>
      <c r="C20443" s="81"/>
      <c r="D20443" s="105"/>
      <c r="E20443" s="66"/>
      <c r="F20443" s="76"/>
      <c r="G20443" s="63"/>
      <c r="H20443" s="106"/>
      <c r="I20443" s="70"/>
    </row>
    <row r="20444" spans="1:9" x14ac:dyDescent="0.25">
      <c r="A20444" s="56"/>
      <c r="B20444" s="193"/>
      <c r="C20444" s="56"/>
      <c r="D20444" s="57"/>
      <c r="E20444" s="86"/>
      <c r="F20444" s="62"/>
      <c r="G20444" s="100"/>
      <c r="H20444" s="64"/>
      <c r="I20444" s="70"/>
    </row>
    <row r="20445" spans="1:9" x14ac:dyDescent="0.25">
      <c r="A20445" s="56"/>
      <c r="B20445" s="82"/>
      <c r="C20445" s="56"/>
      <c r="D20445" s="61"/>
      <c r="E20445" s="86"/>
      <c r="F20445" s="62"/>
      <c r="G20445" s="100"/>
      <c r="H20445" s="64"/>
      <c r="I20445" s="70"/>
    </row>
    <row r="20446" spans="1:9" x14ac:dyDescent="0.25">
      <c r="A20446" s="56"/>
      <c r="B20446" s="56"/>
      <c r="C20446" s="56"/>
      <c r="D20446" s="57"/>
      <c r="E20446" s="66"/>
      <c r="F20446" s="76"/>
      <c r="G20446" s="100"/>
      <c r="H20446" s="64"/>
      <c r="I20446" s="70"/>
    </row>
    <row r="20447" spans="1:9" x14ac:dyDescent="0.25">
      <c r="A20447" s="56"/>
      <c r="B20447" s="68"/>
      <c r="C20447" s="56"/>
      <c r="D20447" s="57"/>
      <c r="E20447" s="66"/>
      <c r="F20447" s="76"/>
      <c r="G20447" s="100"/>
      <c r="H20447" s="64"/>
      <c r="I20447" s="70"/>
    </row>
    <row r="20448" spans="1:9" x14ac:dyDescent="0.25">
      <c r="A20448" s="56"/>
      <c r="B20448" s="56"/>
      <c r="C20448" s="56"/>
      <c r="D20448" s="57"/>
      <c r="E20448" s="66"/>
      <c r="F20448" s="76"/>
      <c r="G20448" s="100"/>
      <c r="H20448" s="64"/>
      <c r="I20448" s="70"/>
    </row>
    <row r="20449" spans="1:9" x14ac:dyDescent="0.25">
      <c r="A20449" s="56"/>
      <c r="B20449" s="60"/>
      <c r="C20449" s="151"/>
      <c r="D20449" s="57"/>
      <c r="E20449" s="72"/>
      <c r="F20449" s="76"/>
      <c r="G20449" s="100"/>
      <c r="H20449" s="64"/>
      <c r="I20449" s="70"/>
    </row>
    <row r="20450" spans="1:9" x14ac:dyDescent="0.25">
      <c r="A20450" s="56"/>
      <c r="B20450" s="68"/>
      <c r="C20450" s="81"/>
      <c r="D20450" s="57"/>
      <c r="E20450" s="66"/>
      <c r="F20450" s="76"/>
      <c r="G20450" s="100"/>
      <c r="H20450" s="64"/>
      <c r="I20450" s="70"/>
    </row>
    <row r="20451" spans="1:9" x14ac:dyDescent="0.25">
      <c r="A20451" s="56"/>
      <c r="B20451" s="68"/>
      <c r="C20451" s="56"/>
      <c r="D20451" s="57"/>
      <c r="E20451" s="72"/>
      <c r="F20451" s="63"/>
      <c r="G20451" s="100"/>
      <c r="H20451" s="64"/>
      <c r="I20451" s="70"/>
    </row>
    <row r="20452" spans="1:9" x14ac:dyDescent="0.25">
      <c r="A20452" s="56"/>
      <c r="B20452" s="74"/>
      <c r="C20452" s="56"/>
      <c r="D20452" s="57"/>
      <c r="E20452" s="72"/>
      <c r="F20452" s="62"/>
      <c r="G20452" s="100"/>
      <c r="H20452" s="64"/>
      <c r="I20452" s="70"/>
    </row>
    <row r="20453" spans="1:9" x14ac:dyDescent="0.25">
      <c r="A20453" s="56"/>
      <c r="B20453" s="81"/>
      <c r="C20453" s="75"/>
      <c r="D20453" s="57"/>
      <c r="E20453" s="86"/>
      <c r="F20453" s="62"/>
      <c r="G20453" s="100"/>
      <c r="H20453" s="64"/>
      <c r="I20453" s="70"/>
    </row>
    <row r="20454" spans="1:9" x14ac:dyDescent="0.25">
      <c r="A20454" s="56"/>
      <c r="B20454" s="68"/>
      <c r="C20454" s="71"/>
      <c r="D20454" s="57"/>
      <c r="E20454" s="86"/>
      <c r="F20454" s="62"/>
      <c r="G20454" s="100"/>
      <c r="H20454" s="64"/>
      <c r="I20454" s="70"/>
    </row>
    <row r="20455" spans="1:9" x14ac:dyDescent="0.25">
      <c r="A20455" s="56"/>
      <c r="B20455" s="56"/>
      <c r="C20455" s="56"/>
      <c r="D20455" s="57"/>
      <c r="E20455" s="86"/>
      <c r="F20455" s="62"/>
      <c r="G20455" s="62"/>
      <c r="H20455" s="64"/>
      <c r="I20455" s="70"/>
    </row>
    <row r="20456" spans="1:9" x14ac:dyDescent="0.25">
      <c r="A20456" s="56"/>
      <c r="B20456" s="55"/>
      <c r="C20456" s="74"/>
      <c r="D20456" s="57"/>
      <c r="E20456" s="66"/>
      <c r="F20456" s="62"/>
      <c r="G20456" s="100"/>
      <c r="H20456" s="64"/>
      <c r="I20456" s="70"/>
    </row>
    <row r="20457" spans="1:9" x14ac:dyDescent="0.25">
      <c r="A20457" s="56"/>
      <c r="B20457" s="56"/>
      <c r="C20457" s="56"/>
      <c r="D20457" s="57"/>
      <c r="E20457" s="66"/>
      <c r="F20457" s="76"/>
      <c r="G20457" s="63"/>
      <c r="H20457" s="64"/>
      <c r="I20457" s="70"/>
    </row>
    <row r="20458" spans="1:9" x14ac:dyDescent="0.25">
      <c r="A20458" s="56"/>
      <c r="B20458" s="68"/>
      <c r="C20458" s="68"/>
      <c r="D20458" s="57"/>
      <c r="E20458" s="66"/>
      <c r="F20458" s="96"/>
      <c r="G20458" s="63"/>
      <c r="H20458" s="64"/>
      <c r="I20458" s="56"/>
    </row>
    <row r="20459" spans="1:9" x14ac:dyDescent="0.25">
      <c r="A20459" s="56"/>
      <c r="B20459" s="56"/>
      <c r="C20459" s="56"/>
      <c r="D20459" s="56"/>
      <c r="E20459" s="56"/>
      <c r="F20459" s="56"/>
      <c r="G20459" s="63"/>
      <c r="H20459" s="64"/>
      <c r="I20459" s="56"/>
    </row>
    <row r="20460" spans="1:9" x14ac:dyDescent="0.25">
      <c r="A20460" s="56"/>
      <c r="B20460" s="95"/>
      <c r="C20460" s="56"/>
      <c r="D20460" s="56"/>
      <c r="E20460" s="66"/>
      <c r="F20460" s="58"/>
      <c r="G20460" s="63"/>
      <c r="H20460" s="64"/>
      <c r="I20460" s="56"/>
    </row>
    <row r="20461" spans="1:9" x14ac:dyDescent="0.25">
      <c r="A20461" s="56"/>
      <c r="B20461" s="95"/>
      <c r="C20461" s="56"/>
      <c r="D20461" s="56"/>
      <c r="E20461" s="66"/>
      <c r="F20461" s="58"/>
      <c r="G20461" s="63"/>
      <c r="H20461" s="106"/>
      <c r="I20461" s="56"/>
    </row>
    <row r="20462" spans="1:9" x14ac:dyDescent="0.25">
      <c r="A20462" s="56"/>
      <c r="B20462" s="95"/>
      <c r="C20462" s="56"/>
      <c r="D20462" s="56"/>
      <c r="E20462" s="66"/>
      <c r="F20462" s="58"/>
      <c r="G20462" s="63"/>
      <c r="H20462" s="106"/>
      <c r="I20462" s="56"/>
    </row>
    <row r="20463" spans="1:9" x14ac:dyDescent="0.25">
      <c r="A20463" s="56"/>
      <c r="B20463" s="95"/>
      <c r="C20463" s="56"/>
      <c r="D20463" s="56"/>
      <c r="E20463" s="66"/>
      <c r="F20463" s="58"/>
      <c r="G20463" s="63"/>
      <c r="H20463" s="106"/>
      <c r="I20463" s="56"/>
    </row>
    <row r="20464" spans="1:9" x14ac:dyDescent="0.25">
      <c r="A20464" s="56"/>
      <c r="B20464" s="74"/>
      <c r="C20464" s="56"/>
      <c r="D20464" s="56"/>
      <c r="E20464" s="66"/>
      <c r="F20464" s="58"/>
      <c r="G20464" s="63"/>
      <c r="H20464" s="106"/>
      <c r="I20464" s="56"/>
    </row>
    <row r="20465" spans="1:9" x14ac:dyDescent="0.25">
      <c r="A20465" s="56"/>
      <c r="B20465" s="56"/>
      <c r="C20465" s="71"/>
      <c r="D20465" s="57"/>
      <c r="E20465" s="86"/>
      <c r="F20465" s="76"/>
      <c r="G20465" s="63"/>
      <c r="H20465" s="106"/>
      <c r="I20465" s="70"/>
    </row>
    <row r="20466" spans="1:9" x14ac:dyDescent="0.25">
      <c r="A20466" s="56"/>
      <c r="B20466" s="56"/>
      <c r="C20466" s="56"/>
      <c r="D20466" s="57"/>
      <c r="E20466" s="66"/>
      <c r="F20466" s="76"/>
      <c r="G20466" s="63"/>
      <c r="H20466" s="106"/>
      <c r="I20466" s="70"/>
    </row>
    <row r="20467" spans="1:9" x14ac:dyDescent="0.25">
      <c r="A20467" s="56"/>
      <c r="B20467" s="55"/>
      <c r="C20467" s="75"/>
      <c r="D20467" s="83"/>
      <c r="E20467" s="72"/>
      <c r="F20467" s="77"/>
      <c r="G20467" s="100"/>
      <c r="H20467" s="64"/>
      <c r="I20467" s="64"/>
    </row>
    <row r="20468" spans="1:9" x14ac:dyDescent="0.25">
      <c r="A20468" s="56"/>
      <c r="B20468" s="74"/>
      <c r="C20468" s="71"/>
      <c r="D20468" s="57"/>
      <c r="E20468" s="86"/>
      <c r="F20468" s="62"/>
      <c r="G20468" s="62"/>
      <c r="H20468" s="64"/>
      <c r="I20468" s="70"/>
    </row>
    <row r="20469" spans="1:9" x14ac:dyDescent="0.25">
      <c r="A20469" s="56"/>
      <c r="B20469" s="56"/>
      <c r="C20469" s="71"/>
      <c r="D20469" s="57"/>
      <c r="E20469" s="86"/>
      <c r="F20469" s="62"/>
      <c r="G20469" s="100"/>
      <c r="H20469" s="64"/>
      <c r="I20469" s="70"/>
    </row>
    <row r="20470" spans="1:9" x14ac:dyDescent="0.25">
      <c r="A20470" s="56"/>
      <c r="B20470" s="68"/>
      <c r="C20470" s="71"/>
      <c r="D20470" s="57"/>
      <c r="E20470" s="86"/>
      <c r="F20470" s="62"/>
      <c r="G20470" s="100"/>
      <c r="H20470" s="64"/>
      <c r="I20470" s="70"/>
    </row>
    <row r="20471" spans="1:9" x14ac:dyDescent="0.25">
      <c r="A20471" s="56"/>
      <c r="B20471" s="56"/>
      <c r="C20471" s="71"/>
      <c r="D20471" s="57"/>
      <c r="E20471" s="66"/>
      <c r="F20471" s="62"/>
      <c r="G20471" s="63"/>
      <c r="H20471" s="64"/>
      <c r="I20471" s="70"/>
    </row>
    <row r="20472" spans="1:9" x14ac:dyDescent="0.25">
      <c r="A20472" s="56"/>
      <c r="B20472" s="68"/>
      <c r="C20472" s="71"/>
      <c r="D20472" s="57"/>
      <c r="E20472" s="86"/>
      <c r="F20472" s="62"/>
      <c r="G20472" s="62"/>
      <c r="H20472" s="64"/>
      <c r="I20472" s="70"/>
    </row>
    <row r="20473" spans="1:9" x14ac:dyDescent="0.25">
      <c r="A20473" s="56"/>
      <c r="B20473" s="71"/>
      <c r="C20473" s="71"/>
      <c r="D20473" s="57"/>
      <c r="E20473" s="72"/>
      <c r="F20473" s="76"/>
      <c r="G20473" s="63"/>
      <c r="H20473" s="64"/>
      <c r="I20473" s="70"/>
    </row>
    <row r="20474" spans="1:9" x14ac:dyDescent="0.25">
      <c r="A20474" s="56"/>
      <c r="B20474" s="55"/>
      <c r="C20474" s="56"/>
      <c r="D20474" s="57"/>
      <c r="E20474" s="86"/>
      <c r="F20474" s="62"/>
      <c r="G20474" s="100"/>
      <c r="H20474" s="64"/>
      <c r="I20474" s="70"/>
    </row>
    <row r="20475" spans="1:9" x14ac:dyDescent="0.25">
      <c r="A20475" s="56"/>
      <c r="B20475" s="56"/>
      <c r="C20475" s="56"/>
      <c r="D20475" s="57"/>
      <c r="E20475" s="86"/>
      <c r="F20475" s="62"/>
      <c r="G20475" s="100"/>
      <c r="H20475" s="64"/>
      <c r="I20475" s="70"/>
    </row>
    <row r="20476" spans="1:9" x14ac:dyDescent="0.25">
      <c r="A20476" s="56"/>
      <c r="B20476" s="56"/>
      <c r="C20476" s="178"/>
      <c r="D20476" s="57"/>
      <c r="E20476" s="66"/>
      <c r="F20476" s="76"/>
      <c r="G20476" s="100"/>
      <c r="H20476" s="64"/>
      <c r="I20476" s="70"/>
    </row>
    <row r="20477" spans="1:9" x14ac:dyDescent="0.25">
      <c r="A20477" s="56"/>
      <c r="B20477" s="56"/>
      <c r="C20477" s="56"/>
      <c r="D20477" s="57"/>
      <c r="E20477" s="72"/>
      <c r="F20477" s="62"/>
      <c r="G20477" s="63"/>
      <c r="H20477" s="64"/>
      <c r="I20477" s="70"/>
    </row>
    <row r="20478" spans="1:9" x14ac:dyDescent="0.25">
      <c r="A20478" s="56"/>
      <c r="B20478" s="56"/>
      <c r="C20478" s="56"/>
      <c r="D20478" s="57"/>
      <c r="E20478" s="72"/>
      <c r="F20478" s="62"/>
      <c r="G20478" s="63"/>
      <c r="H20478" s="64"/>
      <c r="I20478" s="70"/>
    </row>
    <row r="20479" spans="1:9" x14ac:dyDescent="0.25">
      <c r="A20479" s="56"/>
      <c r="B20479" s="56"/>
      <c r="C20479" s="56"/>
      <c r="D20479" s="57"/>
      <c r="E20479" s="72"/>
      <c r="F20479" s="62"/>
      <c r="G20479" s="63"/>
      <c r="H20479" s="64"/>
      <c r="I20479" s="70"/>
    </row>
    <row r="20480" spans="1:9" x14ac:dyDescent="0.25">
      <c r="A20480" s="56"/>
      <c r="B20480" s="74"/>
      <c r="C20480" s="71"/>
      <c r="D20480" s="57"/>
      <c r="E20480" s="86"/>
      <c r="F20480" s="62"/>
      <c r="G20480" s="62"/>
      <c r="H20480" s="64"/>
      <c r="I20480" s="70"/>
    </row>
    <row r="20481" spans="1:9" x14ac:dyDescent="0.25">
      <c r="A20481" s="56"/>
      <c r="B20481" s="56"/>
      <c r="C20481" s="71"/>
      <c r="D20481" s="57"/>
      <c r="E20481" s="86"/>
      <c r="F20481" s="62"/>
      <c r="G20481" s="100"/>
      <c r="H20481" s="64"/>
      <c r="I20481" s="70"/>
    </row>
    <row r="20482" spans="1:9" x14ac:dyDescent="0.25">
      <c r="A20482" s="56"/>
      <c r="B20482" s="60"/>
      <c r="C20482" s="151"/>
      <c r="D20482" s="57"/>
      <c r="E20482" s="86"/>
      <c r="F20482" s="62"/>
      <c r="G20482" s="63"/>
      <c r="H20482" s="64"/>
      <c r="I20482" s="70"/>
    </row>
    <row r="20483" spans="1:9" x14ac:dyDescent="0.25">
      <c r="A20483" s="56"/>
      <c r="B20483" s="56"/>
      <c r="C20483" s="71"/>
      <c r="D20483" s="57"/>
      <c r="E20483" s="86"/>
      <c r="F20483" s="62"/>
      <c r="G20483" s="100"/>
      <c r="H20483" s="64"/>
      <c r="I20483" s="70"/>
    </row>
    <row r="20484" spans="1:9" x14ac:dyDescent="0.25">
      <c r="A20484" s="56"/>
      <c r="B20484" s="95"/>
      <c r="C20484" s="71"/>
      <c r="D20484" s="56"/>
      <c r="E20484" s="86"/>
      <c r="F20484" s="58"/>
      <c r="G20484" s="63"/>
      <c r="H20484" s="64"/>
      <c r="I20484" s="70"/>
    </row>
    <row r="20485" spans="1:9" x14ac:dyDescent="0.25">
      <c r="A20485" s="56"/>
      <c r="B20485" s="56"/>
      <c r="C20485" s="71"/>
      <c r="D20485" s="57"/>
      <c r="E20485" s="86"/>
      <c r="F20485" s="76"/>
      <c r="G20485" s="63"/>
      <c r="H20485" s="64"/>
      <c r="I20485" s="70"/>
    </row>
    <row r="20486" spans="1:9" x14ac:dyDescent="0.25">
      <c r="A20486" s="56"/>
      <c r="B20486" s="56"/>
      <c r="C20486" s="71"/>
      <c r="D20486" s="83"/>
      <c r="E20486" s="72"/>
      <c r="F20486" s="77"/>
      <c r="G20486" s="100"/>
      <c r="H20486" s="64"/>
      <c r="I20486" s="70"/>
    </row>
    <row r="20487" spans="1:9" x14ac:dyDescent="0.25">
      <c r="A20487" s="56"/>
      <c r="B20487" s="56"/>
      <c r="C20487" s="56"/>
      <c r="D20487" s="57"/>
      <c r="E20487" s="66"/>
      <c r="F20487" s="76"/>
      <c r="G20487" s="63"/>
      <c r="H20487" s="64"/>
      <c r="I20487" s="125"/>
    </row>
    <row r="20488" spans="1:9" x14ac:dyDescent="0.25">
      <c r="A20488" s="56"/>
      <c r="B20488" s="68"/>
      <c r="C20488" s="71"/>
      <c r="D20488" s="57"/>
      <c r="E20488" s="86"/>
      <c r="F20488" s="62"/>
      <c r="G20488" s="63"/>
      <c r="H20488" s="64"/>
      <c r="I20488" s="125"/>
    </row>
    <row r="20489" spans="1:9" x14ac:dyDescent="0.25">
      <c r="A20489" s="56"/>
      <c r="B20489" s="56"/>
      <c r="C20489" s="56"/>
      <c r="D20489" s="57"/>
      <c r="E20489" s="72"/>
      <c r="F20489" s="62"/>
      <c r="G20489" s="100"/>
      <c r="H20489" s="106"/>
      <c r="I20489" s="125"/>
    </row>
    <row r="20490" spans="1:9" x14ac:dyDescent="0.25">
      <c r="A20490" s="56"/>
      <c r="B20490" s="56"/>
      <c r="C20490" s="56"/>
      <c r="D20490" s="57"/>
      <c r="E20490" s="72"/>
      <c r="F20490" s="63"/>
      <c r="G20490" s="63"/>
      <c r="H20490" s="64"/>
      <c r="I20490" s="125"/>
    </row>
    <row r="20491" spans="1:9" x14ac:dyDescent="0.25">
      <c r="A20491" s="56"/>
      <c r="B20491" s="56"/>
      <c r="C20491" s="56"/>
      <c r="D20491" s="57"/>
      <c r="E20491" s="72"/>
      <c r="F20491" s="62"/>
      <c r="G20491" s="63"/>
      <c r="H20491" s="64"/>
      <c r="I20491" s="56"/>
    </row>
    <row r="20492" spans="1:9" x14ac:dyDescent="0.25">
      <c r="A20492" s="56"/>
      <c r="B20492" s="56"/>
      <c r="C20492" s="56"/>
      <c r="D20492" s="72"/>
      <c r="E20492" s="65"/>
      <c r="F20492" s="86"/>
      <c r="G20492" s="86"/>
      <c r="H20492" s="64"/>
      <c r="I20492" s="56"/>
    </row>
    <row r="20493" spans="1:9" x14ac:dyDescent="0.25">
      <c r="H20493" s="56"/>
      <c r="I20493" s="56"/>
    </row>
    <row r="20494" spans="1:9" x14ac:dyDescent="0.25">
      <c r="B20494" s="56"/>
      <c r="C20494" s="56"/>
      <c r="D20494" s="72"/>
      <c r="E20494" s="65"/>
      <c r="F20494" s="86"/>
      <c r="G20494" s="86"/>
      <c r="I20494" s="56"/>
    </row>
    <row r="20495" spans="1:9" x14ac:dyDescent="0.25">
      <c r="B20495" s="56"/>
      <c r="C20495" s="56"/>
      <c r="D20495" s="72"/>
      <c r="E20495" s="65"/>
      <c r="F20495" s="86"/>
      <c r="G20495" s="86"/>
      <c r="H20495" s="56"/>
      <c r="I20495" s="56"/>
    </row>
    <row r="20496" spans="1:9" x14ac:dyDescent="0.25">
      <c r="B20496" s="56"/>
      <c r="C20496" s="71"/>
      <c r="D20496" s="72"/>
      <c r="E20496" s="65"/>
      <c r="F20496" s="86"/>
      <c r="G20496" s="86"/>
      <c r="H20496" s="56"/>
      <c r="I20496" s="56"/>
    </row>
    <row r="20497" spans="2:9" x14ac:dyDescent="0.25">
      <c r="B20497" s="56"/>
      <c r="C20497" s="56"/>
      <c r="D20497" s="72"/>
      <c r="E20497" s="65"/>
      <c r="F20497" s="86"/>
      <c r="G20497" s="86"/>
      <c r="H20497" s="56"/>
      <c r="I20497" s="56"/>
    </row>
    <row r="20498" spans="2:9" x14ac:dyDescent="0.25">
      <c r="B20498" s="56"/>
      <c r="C20498" s="56"/>
      <c r="D20498" s="72"/>
      <c r="E20498" s="65"/>
      <c r="F20498" s="86"/>
      <c r="G20498" s="86"/>
      <c r="H20498" s="56"/>
      <c r="I20498" s="56"/>
    </row>
    <row r="20499" spans="2:9" x14ac:dyDescent="0.25">
      <c r="B20499" s="56"/>
      <c r="C20499" s="56"/>
      <c r="D20499" s="72"/>
      <c r="E20499" s="65"/>
      <c r="F20499" s="86"/>
      <c r="G20499" s="86"/>
      <c r="H20499" s="56"/>
      <c r="I20499" s="56"/>
    </row>
    <row r="20500" spans="2:9" x14ac:dyDescent="0.25">
      <c r="B20500" s="56"/>
      <c r="C20500" s="56"/>
      <c r="D20500" s="72"/>
      <c r="E20500" s="65"/>
      <c r="F20500" s="86"/>
      <c r="G20500" s="86"/>
      <c r="H20500" s="56"/>
    </row>
    <row r="20501" spans="2:9" x14ac:dyDescent="0.25">
      <c r="H20501" s="56"/>
    </row>
  </sheetData>
  <autoFilter ref="A2:I20436">
    <filterColumn colId="1">
      <filters>
        <filter val="Bongkar Pasang Velg"/>
        <filter val="Bongkar Pasang Velg Besar"/>
        <filter val="Daun Velg Baru L6-12mm"/>
        <filter val="Daun Velg L-6 LANTECH"/>
        <filter val="Daun Velg L8-R20"/>
        <filter val="Jasa Repair Velg"/>
        <filter val="Las Ring Velg"/>
        <filter val="Pasang Daun Velg"/>
        <filter val="PASANG DAUN VELG FUSO R20 L 10"/>
        <filter val="RING VELG R20"/>
        <filter val="Velg Baru L6-12mm"/>
        <filter val="Velg Baru L8/800"/>
        <filter val="Velg Baru L8/800x20 tbl=14mm"/>
        <filter val="Velg Canter R16 L6 12mm (SC)"/>
        <filter val="Velg Loader"/>
        <filter val="Velg Loader 17.5/25 Second"/>
        <filter val="Velg Loader/Rubah Lubang Daun"/>
        <filter val="Velg repair L6-12mm"/>
      </filters>
    </filterColumn>
  </autoFilter>
  <mergeCells count="6">
    <mergeCell ref="H5734:H5735"/>
    <mergeCell ref="I5737:I5740"/>
    <mergeCell ref="A1:I1"/>
    <mergeCell ref="F4696:F4699"/>
    <mergeCell ref="G4696:G4699"/>
    <mergeCell ref="H4697:H4700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zoomScale="80" zoomScaleNormal="80" workbookViewId="0">
      <pane xSplit="1" ySplit="4" topLeftCell="B47" activePane="bottomRight" state="frozen"/>
      <selection pane="topRight" activeCell="B1" sqref="B1"/>
      <selection pane="bottomLeft" activeCell="A5" sqref="A5"/>
      <selection pane="bottomRight" activeCell="D61" sqref="D61"/>
    </sheetView>
  </sheetViews>
  <sheetFormatPr defaultRowHeight="21.95" customHeight="1" x14ac:dyDescent="0.25"/>
  <cols>
    <col min="1" max="1" width="17" style="287" customWidth="1"/>
    <col min="2" max="2" width="10.5703125" style="286" customWidth="1"/>
    <col min="3" max="3" width="12.42578125" style="286" customWidth="1"/>
    <col min="4" max="4" width="9" style="286" customWidth="1"/>
    <col min="5" max="7" width="12.42578125" style="286" customWidth="1"/>
    <col min="8" max="8" width="11" style="286" customWidth="1"/>
    <col min="9" max="29" width="12.42578125" style="286" customWidth="1"/>
    <col min="30" max="33" width="12.5703125" style="286" customWidth="1"/>
    <col min="34" max="34" width="12" style="286" customWidth="1"/>
    <col min="35" max="35" width="11.5703125" style="286" bestFit="1" customWidth="1"/>
    <col min="36" max="36" width="9.140625" style="286"/>
    <col min="37" max="37" width="14.5703125" style="286" customWidth="1"/>
    <col min="38" max="16384" width="9.140625" style="286"/>
  </cols>
  <sheetData>
    <row r="1" spans="1:16384" ht="30" customHeight="1" x14ac:dyDescent="0.25">
      <c r="A1" s="1169" t="s">
        <v>8727</v>
      </c>
      <c r="B1" s="1169"/>
      <c r="C1" s="1169"/>
      <c r="D1" s="1169"/>
      <c r="E1" s="1169"/>
      <c r="F1" s="1169"/>
      <c r="G1" s="1169"/>
      <c r="H1" s="1169"/>
      <c r="I1" s="1169"/>
      <c r="J1" s="1169"/>
      <c r="K1" s="1169"/>
      <c r="L1" s="1169"/>
      <c r="M1" s="1169"/>
      <c r="N1" s="1169"/>
      <c r="O1" s="1169"/>
      <c r="P1" s="1169"/>
      <c r="Q1" s="1169"/>
      <c r="R1" s="1169"/>
      <c r="S1" s="1169"/>
      <c r="T1" s="1169"/>
      <c r="U1" s="1169"/>
      <c r="V1" s="1169"/>
      <c r="W1" s="1169"/>
      <c r="X1" s="1169"/>
      <c r="Y1" s="285"/>
    </row>
    <row r="2" spans="1:16384" ht="21.95" customHeight="1" thickBot="1" x14ac:dyDescent="0.3"/>
    <row r="3" spans="1:16384" s="288" customFormat="1" ht="21.95" customHeight="1" x14ac:dyDescent="0.25">
      <c r="A3" s="1170" t="s">
        <v>848</v>
      </c>
      <c r="B3" s="1172" t="s">
        <v>849</v>
      </c>
      <c r="C3" s="1173"/>
      <c r="D3" s="1173"/>
      <c r="E3" s="1174"/>
      <c r="F3" s="1160" t="s">
        <v>850</v>
      </c>
      <c r="G3" s="1161"/>
      <c r="H3" s="1161"/>
      <c r="I3" s="1162"/>
      <c r="J3" s="1172" t="s">
        <v>851</v>
      </c>
      <c r="K3" s="1173"/>
      <c r="L3" s="1173"/>
      <c r="M3" s="1174"/>
      <c r="N3" s="1175" t="s">
        <v>852</v>
      </c>
      <c r="O3" s="1176"/>
      <c r="P3" s="1176"/>
      <c r="Q3" s="1177"/>
      <c r="R3" s="1178" t="s">
        <v>853</v>
      </c>
      <c r="S3" s="1179"/>
      <c r="T3" s="1179"/>
      <c r="U3" s="1180"/>
      <c r="V3" s="1181" t="s">
        <v>854</v>
      </c>
      <c r="W3" s="1182"/>
      <c r="X3" s="1182"/>
      <c r="Y3" s="1183"/>
      <c r="Z3" s="1160" t="s">
        <v>855</v>
      </c>
      <c r="AA3" s="1161"/>
      <c r="AB3" s="1161"/>
      <c r="AC3" s="1162"/>
      <c r="AD3" s="1163" t="s">
        <v>856</v>
      </c>
      <c r="AE3" s="1164"/>
      <c r="AF3" s="1164"/>
      <c r="AG3" s="1165"/>
      <c r="AH3" s="1166" t="s">
        <v>857</v>
      </c>
      <c r="AI3" s="1167"/>
      <c r="AJ3" s="1167"/>
      <c r="AK3" s="1168"/>
    </row>
    <row r="4" spans="1:16384" s="290" customFormat="1" ht="21.95" customHeight="1" thickBot="1" x14ac:dyDescent="0.3">
      <c r="A4" s="1171"/>
      <c r="B4" s="783" t="s">
        <v>858</v>
      </c>
      <c r="C4" s="784" t="s">
        <v>859</v>
      </c>
      <c r="D4" s="784" t="s">
        <v>860</v>
      </c>
      <c r="E4" s="785" t="s">
        <v>861</v>
      </c>
      <c r="F4" s="783" t="s">
        <v>858</v>
      </c>
      <c r="G4" s="784" t="s">
        <v>859</v>
      </c>
      <c r="H4" s="784" t="s">
        <v>860</v>
      </c>
      <c r="I4" s="785" t="s">
        <v>861</v>
      </c>
      <c r="J4" s="783" t="s">
        <v>858</v>
      </c>
      <c r="K4" s="784" t="s">
        <v>859</v>
      </c>
      <c r="L4" s="784" t="s">
        <v>860</v>
      </c>
      <c r="M4" s="785" t="s">
        <v>861</v>
      </c>
      <c r="N4" s="786" t="s">
        <v>858</v>
      </c>
      <c r="O4" s="787" t="s">
        <v>859</v>
      </c>
      <c r="P4" s="787" t="s">
        <v>860</v>
      </c>
      <c r="Q4" s="788" t="s">
        <v>861</v>
      </c>
      <c r="R4" s="789" t="s">
        <v>858</v>
      </c>
      <c r="S4" s="790" t="s">
        <v>859</v>
      </c>
      <c r="T4" s="790" t="s">
        <v>860</v>
      </c>
      <c r="U4" s="791" t="s">
        <v>861</v>
      </c>
      <c r="V4" s="792" t="s">
        <v>858</v>
      </c>
      <c r="W4" s="793" t="s">
        <v>859</v>
      </c>
      <c r="X4" s="793" t="s">
        <v>860</v>
      </c>
      <c r="Y4" s="794" t="s">
        <v>861</v>
      </c>
      <c r="Z4" s="783" t="s">
        <v>858</v>
      </c>
      <c r="AA4" s="784" t="s">
        <v>859</v>
      </c>
      <c r="AB4" s="784" t="s">
        <v>860</v>
      </c>
      <c r="AC4" s="785" t="s">
        <v>861</v>
      </c>
      <c r="AD4" s="795" t="s">
        <v>858</v>
      </c>
      <c r="AE4" s="796" t="s">
        <v>859</v>
      </c>
      <c r="AF4" s="796" t="s">
        <v>860</v>
      </c>
      <c r="AG4" s="797" t="s">
        <v>861</v>
      </c>
      <c r="AH4" s="289" t="s">
        <v>862</v>
      </c>
      <c r="AI4" s="289" t="s">
        <v>863</v>
      </c>
      <c r="AJ4" s="289" t="s">
        <v>397</v>
      </c>
      <c r="AK4" s="798" t="s">
        <v>861</v>
      </c>
      <c r="AL4" s="286"/>
      <c r="AM4" s="286"/>
      <c r="AN4" s="286"/>
      <c r="AO4" s="286"/>
      <c r="AP4" s="286"/>
      <c r="AQ4" s="286"/>
      <c r="AR4" s="286"/>
      <c r="AS4" s="286"/>
      <c r="AT4" s="286"/>
      <c r="AU4" s="286"/>
      <c r="AV4" s="286"/>
      <c r="AW4" s="286"/>
      <c r="AX4" s="286"/>
      <c r="AY4" s="286"/>
      <c r="AZ4" s="286"/>
      <c r="BA4" s="286"/>
      <c r="BB4" s="286"/>
      <c r="BC4" s="286"/>
      <c r="BD4" s="286"/>
      <c r="BE4" s="286"/>
      <c r="BF4" s="286"/>
      <c r="BG4" s="286"/>
      <c r="BH4" s="286"/>
      <c r="BI4" s="286"/>
      <c r="BJ4" s="286"/>
      <c r="BK4" s="286"/>
      <c r="BL4" s="286"/>
      <c r="BM4" s="286"/>
      <c r="BN4" s="286"/>
      <c r="BO4" s="286"/>
      <c r="BP4" s="286"/>
      <c r="BQ4" s="286"/>
      <c r="BR4" s="286"/>
      <c r="BS4" s="286"/>
      <c r="BT4" s="286"/>
      <c r="BU4" s="286"/>
      <c r="BV4" s="286"/>
      <c r="BW4" s="286"/>
      <c r="BX4" s="286"/>
      <c r="BY4" s="286"/>
      <c r="BZ4" s="286"/>
      <c r="CA4" s="286"/>
      <c r="CB4" s="286"/>
      <c r="CC4" s="286"/>
      <c r="CD4" s="286"/>
      <c r="CE4" s="286"/>
      <c r="CF4" s="286"/>
      <c r="CG4" s="286"/>
      <c r="CH4" s="286"/>
      <c r="CI4" s="286"/>
      <c r="CJ4" s="286"/>
      <c r="CK4" s="286"/>
      <c r="CL4" s="286"/>
      <c r="CM4" s="286"/>
      <c r="CN4" s="286"/>
      <c r="CO4" s="286"/>
      <c r="CP4" s="286"/>
      <c r="CQ4" s="286"/>
      <c r="CR4" s="286"/>
      <c r="CS4" s="286"/>
      <c r="CT4" s="286"/>
      <c r="CU4" s="286"/>
      <c r="CV4" s="286"/>
      <c r="CW4" s="286"/>
      <c r="CX4" s="286"/>
      <c r="CY4" s="286"/>
      <c r="CZ4" s="286"/>
      <c r="DA4" s="286"/>
      <c r="DB4" s="286"/>
      <c r="DC4" s="286"/>
      <c r="DD4" s="286"/>
      <c r="DE4" s="286"/>
      <c r="DF4" s="286"/>
      <c r="DG4" s="286"/>
      <c r="DH4" s="286"/>
      <c r="DI4" s="286"/>
      <c r="DJ4" s="286"/>
      <c r="DK4" s="286"/>
      <c r="DL4" s="286"/>
      <c r="DM4" s="286"/>
      <c r="DN4" s="286"/>
      <c r="DO4" s="286"/>
      <c r="DP4" s="286"/>
      <c r="DQ4" s="286"/>
      <c r="DR4" s="286"/>
      <c r="DS4" s="286"/>
      <c r="DT4" s="286"/>
      <c r="DU4" s="286"/>
      <c r="DV4" s="286"/>
      <c r="DW4" s="286"/>
      <c r="DX4" s="286"/>
      <c r="DY4" s="286"/>
      <c r="DZ4" s="286"/>
      <c r="EA4" s="286"/>
      <c r="EB4" s="286"/>
      <c r="EC4" s="286"/>
      <c r="ED4" s="286"/>
      <c r="EE4" s="286"/>
      <c r="EF4" s="286"/>
      <c r="EG4" s="286"/>
      <c r="EH4" s="286"/>
      <c r="EI4" s="286"/>
      <c r="EJ4" s="286"/>
      <c r="EK4" s="286"/>
      <c r="EL4" s="286"/>
      <c r="EM4" s="286"/>
      <c r="EN4" s="286"/>
      <c r="EO4" s="286"/>
      <c r="EP4" s="286"/>
      <c r="EQ4" s="286"/>
      <c r="ER4" s="286"/>
      <c r="ES4" s="286"/>
      <c r="ET4" s="286"/>
      <c r="EU4" s="286"/>
      <c r="EV4" s="286"/>
      <c r="EW4" s="286"/>
      <c r="EX4" s="286"/>
      <c r="EY4" s="286"/>
      <c r="EZ4" s="286"/>
      <c r="FA4" s="286"/>
      <c r="FB4" s="286"/>
      <c r="FC4" s="286"/>
      <c r="FD4" s="286"/>
      <c r="FE4" s="286"/>
      <c r="FF4" s="286"/>
      <c r="FG4" s="286"/>
      <c r="FH4" s="286"/>
      <c r="FI4" s="286"/>
      <c r="FJ4" s="286"/>
      <c r="FK4" s="286"/>
      <c r="FL4" s="286"/>
      <c r="FM4" s="286"/>
      <c r="FN4" s="286"/>
      <c r="FO4" s="286"/>
      <c r="FP4" s="286"/>
      <c r="FQ4" s="286"/>
      <c r="FR4" s="286"/>
      <c r="FS4" s="286"/>
      <c r="FT4" s="286"/>
      <c r="FU4" s="286"/>
      <c r="FV4" s="286"/>
      <c r="FW4" s="286"/>
      <c r="FX4" s="286"/>
      <c r="FY4" s="286"/>
      <c r="FZ4" s="286"/>
      <c r="GA4" s="286"/>
      <c r="GB4" s="286"/>
      <c r="GC4" s="286"/>
      <c r="GD4" s="286"/>
      <c r="GE4" s="286"/>
      <c r="GF4" s="286"/>
      <c r="GG4" s="286"/>
      <c r="GH4" s="286"/>
      <c r="GI4" s="286"/>
      <c r="GJ4" s="286"/>
      <c r="GK4" s="286"/>
      <c r="GL4" s="286"/>
      <c r="GM4" s="286"/>
      <c r="GN4" s="286"/>
      <c r="GO4" s="286"/>
      <c r="GP4" s="286"/>
      <c r="GQ4" s="286"/>
      <c r="GR4" s="286"/>
      <c r="GS4" s="286"/>
      <c r="GT4" s="286"/>
      <c r="GU4" s="286"/>
      <c r="GV4" s="286"/>
      <c r="GW4" s="286"/>
      <c r="GX4" s="286"/>
      <c r="GY4" s="286"/>
      <c r="GZ4" s="286"/>
      <c r="HA4" s="286"/>
      <c r="HB4" s="286"/>
      <c r="HC4" s="286"/>
      <c r="HD4" s="286"/>
      <c r="HE4" s="286"/>
      <c r="HF4" s="286"/>
      <c r="HG4" s="286"/>
      <c r="HH4" s="286"/>
      <c r="HI4" s="286"/>
      <c r="HJ4" s="286"/>
      <c r="HK4" s="286"/>
      <c r="HL4" s="286"/>
      <c r="HM4" s="286"/>
      <c r="HN4" s="286"/>
      <c r="HO4" s="286"/>
      <c r="HP4" s="286"/>
      <c r="HQ4" s="286"/>
      <c r="HR4" s="286"/>
      <c r="HS4" s="286"/>
      <c r="HT4" s="286"/>
      <c r="HU4" s="286"/>
      <c r="HV4" s="286"/>
      <c r="HW4" s="286"/>
      <c r="HX4" s="286"/>
      <c r="HY4" s="286"/>
      <c r="HZ4" s="286"/>
      <c r="IA4" s="286"/>
      <c r="IB4" s="286"/>
      <c r="IC4" s="286"/>
      <c r="ID4" s="286"/>
      <c r="IE4" s="286"/>
      <c r="IF4" s="286"/>
      <c r="IG4" s="286"/>
      <c r="IH4" s="286"/>
      <c r="II4" s="286"/>
      <c r="IJ4" s="286"/>
      <c r="IK4" s="286"/>
      <c r="IL4" s="286"/>
      <c r="IM4" s="286"/>
      <c r="IN4" s="286"/>
      <c r="IO4" s="286"/>
      <c r="IP4" s="286"/>
      <c r="IQ4" s="286"/>
      <c r="IR4" s="286"/>
      <c r="IS4" s="286"/>
      <c r="IT4" s="286"/>
      <c r="IU4" s="286"/>
      <c r="IV4" s="286"/>
      <c r="IW4" s="286"/>
      <c r="IX4" s="286"/>
      <c r="IY4" s="286"/>
      <c r="IZ4" s="286"/>
      <c r="JA4" s="286"/>
      <c r="JB4" s="286"/>
      <c r="JC4" s="286"/>
      <c r="JD4" s="286"/>
      <c r="JE4" s="286"/>
      <c r="JF4" s="286"/>
      <c r="JG4" s="286"/>
      <c r="JH4" s="286"/>
      <c r="JI4" s="286"/>
      <c r="JJ4" s="286"/>
      <c r="JK4" s="286"/>
      <c r="JL4" s="286"/>
      <c r="JM4" s="286"/>
      <c r="JN4" s="286"/>
      <c r="JO4" s="286"/>
      <c r="JP4" s="286"/>
      <c r="JQ4" s="286"/>
      <c r="JR4" s="286"/>
      <c r="JS4" s="286"/>
      <c r="JT4" s="286"/>
      <c r="JU4" s="286"/>
      <c r="JV4" s="286"/>
      <c r="JW4" s="286"/>
      <c r="JX4" s="286"/>
      <c r="JY4" s="286"/>
      <c r="JZ4" s="286"/>
      <c r="KA4" s="286"/>
      <c r="KB4" s="286"/>
      <c r="KC4" s="286"/>
      <c r="KD4" s="286"/>
      <c r="KE4" s="286"/>
      <c r="KF4" s="286"/>
      <c r="KG4" s="286"/>
      <c r="KH4" s="286"/>
      <c r="KI4" s="286"/>
      <c r="KJ4" s="286"/>
      <c r="KK4" s="286"/>
      <c r="KL4" s="286"/>
      <c r="KM4" s="286"/>
      <c r="KN4" s="286"/>
      <c r="KO4" s="286"/>
      <c r="KP4" s="286"/>
      <c r="KQ4" s="286"/>
      <c r="KR4" s="286"/>
      <c r="KS4" s="286"/>
      <c r="KT4" s="286"/>
      <c r="KU4" s="286"/>
      <c r="KV4" s="286"/>
      <c r="KW4" s="286"/>
      <c r="KX4" s="286"/>
      <c r="KY4" s="286"/>
      <c r="KZ4" s="286"/>
      <c r="LA4" s="286"/>
      <c r="LB4" s="286"/>
      <c r="LC4" s="286"/>
      <c r="LD4" s="286"/>
      <c r="LE4" s="286"/>
      <c r="LF4" s="286"/>
      <c r="LG4" s="286"/>
      <c r="LH4" s="286"/>
      <c r="LI4" s="286"/>
      <c r="LJ4" s="286"/>
      <c r="LK4" s="286"/>
      <c r="LL4" s="286"/>
      <c r="LM4" s="286"/>
      <c r="LN4" s="286"/>
      <c r="LO4" s="286"/>
      <c r="LP4" s="286"/>
      <c r="LQ4" s="286"/>
      <c r="LR4" s="286"/>
      <c r="LS4" s="286"/>
      <c r="LT4" s="286"/>
      <c r="LU4" s="286"/>
      <c r="LV4" s="286"/>
      <c r="LW4" s="286"/>
      <c r="LX4" s="286"/>
      <c r="LY4" s="286"/>
      <c r="LZ4" s="286"/>
      <c r="MA4" s="286"/>
      <c r="MB4" s="286"/>
      <c r="MC4" s="286"/>
      <c r="MD4" s="286"/>
      <c r="ME4" s="286"/>
      <c r="MF4" s="286"/>
      <c r="MG4" s="286"/>
      <c r="MH4" s="286"/>
      <c r="MI4" s="286"/>
      <c r="MJ4" s="286"/>
      <c r="MK4" s="286"/>
      <c r="ML4" s="286"/>
      <c r="MM4" s="286"/>
      <c r="MN4" s="286"/>
      <c r="MO4" s="286"/>
      <c r="MP4" s="286"/>
      <c r="MQ4" s="286"/>
      <c r="MR4" s="286"/>
      <c r="MS4" s="286"/>
      <c r="MT4" s="286"/>
      <c r="MU4" s="286"/>
      <c r="MV4" s="286"/>
      <c r="MW4" s="286"/>
      <c r="MX4" s="286"/>
      <c r="MY4" s="286"/>
      <c r="MZ4" s="286"/>
      <c r="NA4" s="286"/>
      <c r="NB4" s="286"/>
      <c r="NC4" s="286"/>
      <c r="ND4" s="286"/>
      <c r="NE4" s="286"/>
      <c r="NF4" s="286"/>
      <c r="NG4" s="286"/>
      <c r="NH4" s="286"/>
      <c r="NI4" s="286"/>
      <c r="NJ4" s="286"/>
      <c r="NK4" s="286"/>
      <c r="NL4" s="286"/>
      <c r="NM4" s="286"/>
      <c r="NN4" s="286"/>
      <c r="NO4" s="286"/>
      <c r="NP4" s="286"/>
      <c r="NQ4" s="286"/>
      <c r="NR4" s="286"/>
      <c r="NS4" s="286"/>
      <c r="NT4" s="286"/>
      <c r="NU4" s="286"/>
      <c r="NV4" s="286"/>
      <c r="NW4" s="286"/>
      <c r="NX4" s="286"/>
      <c r="NY4" s="286"/>
      <c r="NZ4" s="286"/>
      <c r="OA4" s="286"/>
      <c r="OB4" s="286"/>
      <c r="OC4" s="286"/>
      <c r="OD4" s="286"/>
      <c r="OE4" s="286"/>
      <c r="OF4" s="286"/>
      <c r="OG4" s="286"/>
      <c r="OH4" s="286"/>
      <c r="OI4" s="286"/>
      <c r="OJ4" s="286"/>
      <c r="OK4" s="286"/>
      <c r="OL4" s="286"/>
      <c r="OM4" s="286"/>
      <c r="ON4" s="286"/>
      <c r="OO4" s="286"/>
      <c r="OP4" s="286"/>
      <c r="OQ4" s="286"/>
      <c r="OR4" s="286"/>
      <c r="OS4" s="286"/>
      <c r="OT4" s="286"/>
      <c r="OU4" s="286"/>
      <c r="OV4" s="286"/>
      <c r="OW4" s="286"/>
      <c r="OX4" s="286"/>
      <c r="OY4" s="286"/>
      <c r="OZ4" s="286"/>
      <c r="PA4" s="286"/>
      <c r="PB4" s="286"/>
      <c r="PC4" s="286"/>
      <c r="PD4" s="286"/>
      <c r="PE4" s="286"/>
      <c r="PF4" s="286"/>
      <c r="PG4" s="286"/>
      <c r="PH4" s="286"/>
      <c r="PI4" s="286"/>
      <c r="PJ4" s="286"/>
      <c r="PK4" s="286"/>
      <c r="PL4" s="286"/>
      <c r="PM4" s="286"/>
      <c r="PN4" s="286"/>
      <c r="PO4" s="286"/>
      <c r="PP4" s="286"/>
      <c r="PQ4" s="286"/>
      <c r="PR4" s="286"/>
      <c r="PS4" s="286"/>
      <c r="PT4" s="286"/>
      <c r="PU4" s="286"/>
      <c r="PV4" s="286"/>
      <c r="PW4" s="286"/>
      <c r="PX4" s="286"/>
      <c r="PY4" s="286"/>
      <c r="PZ4" s="286"/>
      <c r="QA4" s="286"/>
      <c r="QB4" s="286"/>
      <c r="QC4" s="286"/>
      <c r="QD4" s="286"/>
      <c r="QE4" s="286"/>
      <c r="QF4" s="286"/>
      <c r="QG4" s="286"/>
      <c r="QH4" s="286"/>
      <c r="QI4" s="286"/>
      <c r="QJ4" s="286"/>
      <c r="QK4" s="286"/>
      <c r="QL4" s="286"/>
      <c r="QM4" s="286"/>
      <c r="QN4" s="286"/>
      <c r="QO4" s="286"/>
      <c r="QP4" s="286"/>
      <c r="QQ4" s="286"/>
      <c r="QR4" s="286"/>
      <c r="QS4" s="286"/>
      <c r="QT4" s="286"/>
      <c r="QU4" s="286"/>
      <c r="QV4" s="286"/>
      <c r="QW4" s="286"/>
      <c r="QX4" s="286"/>
      <c r="QY4" s="286"/>
      <c r="QZ4" s="286"/>
      <c r="RA4" s="286"/>
      <c r="RB4" s="286"/>
      <c r="RC4" s="286"/>
      <c r="RD4" s="286"/>
      <c r="RE4" s="286"/>
      <c r="RF4" s="286"/>
      <c r="RG4" s="286"/>
      <c r="RH4" s="286"/>
      <c r="RI4" s="286"/>
      <c r="RJ4" s="286"/>
      <c r="RK4" s="286"/>
      <c r="RL4" s="286"/>
      <c r="RM4" s="286"/>
      <c r="RN4" s="286"/>
      <c r="RO4" s="286"/>
      <c r="RP4" s="286"/>
      <c r="RQ4" s="286"/>
      <c r="RR4" s="286"/>
      <c r="RS4" s="286"/>
      <c r="RT4" s="286"/>
      <c r="RU4" s="286"/>
      <c r="RV4" s="286"/>
      <c r="RW4" s="286"/>
      <c r="RX4" s="286"/>
      <c r="RY4" s="286"/>
      <c r="RZ4" s="286"/>
      <c r="SA4" s="286"/>
      <c r="SB4" s="286"/>
      <c r="SC4" s="286"/>
      <c r="SD4" s="286"/>
      <c r="SE4" s="286"/>
      <c r="SF4" s="286"/>
      <c r="SG4" s="286"/>
      <c r="SH4" s="286"/>
      <c r="SI4" s="286"/>
      <c r="SJ4" s="286"/>
      <c r="SK4" s="286"/>
      <c r="SL4" s="286"/>
      <c r="SM4" s="286"/>
      <c r="SN4" s="286"/>
      <c r="SO4" s="286"/>
      <c r="SP4" s="286"/>
      <c r="SQ4" s="286"/>
      <c r="SR4" s="286"/>
      <c r="SS4" s="286"/>
      <c r="ST4" s="286"/>
      <c r="SU4" s="286"/>
      <c r="SV4" s="286"/>
      <c r="SW4" s="286"/>
      <c r="SX4" s="286"/>
      <c r="SY4" s="286"/>
      <c r="SZ4" s="286"/>
      <c r="TA4" s="286"/>
      <c r="TB4" s="286"/>
      <c r="TC4" s="286"/>
      <c r="TD4" s="286"/>
      <c r="TE4" s="286"/>
      <c r="TF4" s="286"/>
      <c r="TG4" s="286"/>
      <c r="TH4" s="286"/>
      <c r="TI4" s="286"/>
      <c r="TJ4" s="286"/>
      <c r="TK4" s="286"/>
      <c r="TL4" s="286"/>
      <c r="TM4" s="286"/>
      <c r="TN4" s="286"/>
      <c r="TO4" s="286"/>
      <c r="TP4" s="286"/>
      <c r="TQ4" s="286"/>
      <c r="TR4" s="286"/>
      <c r="TS4" s="286"/>
      <c r="TT4" s="286"/>
      <c r="TU4" s="286"/>
      <c r="TV4" s="286"/>
      <c r="TW4" s="286"/>
      <c r="TX4" s="286"/>
      <c r="TY4" s="286"/>
      <c r="TZ4" s="286"/>
      <c r="UA4" s="286"/>
      <c r="UB4" s="286"/>
      <c r="UC4" s="286"/>
      <c r="UD4" s="286"/>
      <c r="UE4" s="286"/>
      <c r="UF4" s="286"/>
      <c r="UG4" s="286"/>
      <c r="UH4" s="286"/>
      <c r="UI4" s="286"/>
      <c r="UJ4" s="286"/>
      <c r="UK4" s="286"/>
      <c r="UL4" s="286"/>
      <c r="UM4" s="286"/>
      <c r="UN4" s="286"/>
      <c r="UO4" s="286"/>
      <c r="UP4" s="286"/>
      <c r="UQ4" s="286"/>
      <c r="UR4" s="286"/>
      <c r="US4" s="286"/>
      <c r="UT4" s="286"/>
      <c r="UU4" s="286"/>
      <c r="UV4" s="286"/>
      <c r="UW4" s="286"/>
      <c r="UX4" s="286"/>
      <c r="UY4" s="286"/>
      <c r="UZ4" s="286"/>
      <c r="VA4" s="286"/>
      <c r="VB4" s="286"/>
      <c r="VC4" s="286"/>
      <c r="VD4" s="286"/>
      <c r="VE4" s="286"/>
      <c r="VF4" s="286"/>
      <c r="VG4" s="286"/>
      <c r="VH4" s="286"/>
      <c r="VI4" s="286"/>
      <c r="VJ4" s="286"/>
      <c r="VK4" s="286"/>
      <c r="VL4" s="286"/>
      <c r="VM4" s="286"/>
      <c r="VN4" s="286"/>
      <c r="VO4" s="286"/>
      <c r="VP4" s="286"/>
      <c r="VQ4" s="286"/>
      <c r="VR4" s="286"/>
      <c r="VS4" s="286"/>
      <c r="VT4" s="286"/>
      <c r="VU4" s="286"/>
      <c r="VV4" s="286"/>
      <c r="VW4" s="286"/>
      <c r="VX4" s="286"/>
      <c r="VY4" s="286"/>
      <c r="VZ4" s="286"/>
      <c r="WA4" s="286"/>
      <c r="WB4" s="286"/>
      <c r="WC4" s="286"/>
      <c r="WD4" s="286"/>
      <c r="WE4" s="286"/>
      <c r="WF4" s="286"/>
      <c r="WG4" s="286"/>
      <c r="WH4" s="286"/>
      <c r="WI4" s="286"/>
      <c r="WJ4" s="286"/>
      <c r="WK4" s="286"/>
      <c r="WL4" s="286"/>
      <c r="WM4" s="286"/>
      <c r="WN4" s="286"/>
      <c r="WO4" s="286"/>
      <c r="WP4" s="286"/>
      <c r="WQ4" s="286"/>
      <c r="WR4" s="286"/>
      <c r="WS4" s="286"/>
      <c r="WT4" s="286"/>
      <c r="WU4" s="286"/>
      <c r="WV4" s="286"/>
      <c r="WW4" s="286"/>
      <c r="WX4" s="286"/>
      <c r="WY4" s="286"/>
      <c r="WZ4" s="286"/>
      <c r="XA4" s="286"/>
      <c r="XB4" s="286"/>
      <c r="XC4" s="286"/>
      <c r="XD4" s="286"/>
      <c r="XE4" s="286"/>
      <c r="XF4" s="286"/>
      <c r="XG4" s="286"/>
      <c r="XH4" s="286"/>
      <c r="XI4" s="286"/>
      <c r="XJ4" s="286"/>
      <c r="XK4" s="286"/>
      <c r="XL4" s="286"/>
      <c r="XM4" s="286"/>
      <c r="XN4" s="286"/>
      <c r="XO4" s="286"/>
      <c r="XP4" s="286"/>
      <c r="XQ4" s="286"/>
      <c r="XR4" s="286"/>
      <c r="XS4" s="286"/>
      <c r="XT4" s="286"/>
      <c r="XU4" s="286"/>
      <c r="XV4" s="286"/>
      <c r="XW4" s="286"/>
      <c r="XX4" s="286"/>
      <c r="XY4" s="286"/>
      <c r="XZ4" s="286"/>
      <c r="YA4" s="286"/>
      <c r="YB4" s="286"/>
      <c r="YC4" s="286"/>
      <c r="YD4" s="286"/>
      <c r="YE4" s="286"/>
      <c r="YF4" s="286"/>
      <c r="YG4" s="286"/>
      <c r="YH4" s="286"/>
      <c r="YI4" s="286"/>
      <c r="YJ4" s="286"/>
      <c r="YK4" s="286"/>
      <c r="YL4" s="286"/>
      <c r="YM4" s="286"/>
      <c r="YN4" s="286"/>
      <c r="YO4" s="286"/>
      <c r="YP4" s="286"/>
      <c r="YQ4" s="286"/>
      <c r="YR4" s="286"/>
      <c r="YS4" s="286"/>
      <c r="YT4" s="286"/>
      <c r="YU4" s="286"/>
      <c r="YV4" s="286"/>
      <c r="YW4" s="286"/>
      <c r="YX4" s="286"/>
      <c r="YY4" s="286"/>
      <c r="YZ4" s="286"/>
      <c r="ZA4" s="286"/>
      <c r="ZB4" s="286"/>
      <c r="ZC4" s="286"/>
      <c r="ZD4" s="286"/>
      <c r="ZE4" s="286"/>
      <c r="ZF4" s="286"/>
      <c r="ZG4" s="286"/>
      <c r="ZH4" s="286"/>
      <c r="ZI4" s="286"/>
      <c r="ZJ4" s="286"/>
      <c r="ZK4" s="286"/>
      <c r="ZL4" s="286"/>
      <c r="ZM4" s="286"/>
      <c r="ZN4" s="286"/>
      <c r="ZO4" s="286"/>
      <c r="ZP4" s="286"/>
      <c r="ZQ4" s="286"/>
      <c r="ZR4" s="286"/>
      <c r="ZS4" s="286"/>
      <c r="ZT4" s="286"/>
      <c r="ZU4" s="286"/>
      <c r="ZV4" s="286"/>
      <c r="ZW4" s="286"/>
      <c r="ZX4" s="286"/>
      <c r="ZY4" s="286"/>
      <c r="ZZ4" s="286"/>
      <c r="AAA4" s="286"/>
      <c r="AAB4" s="286"/>
      <c r="AAC4" s="286"/>
      <c r="AAD4" s="286"/>
      <c r="AAE4" s="286"/>
      <c r="AAF4" s="286"/>
      <c r="AAG4" s="286"/>
      <c r="AAH4" s="286"/>
      <c r="AAI4" s="286"/>
      <c r="AAJ4" s="286"/>
      <c r="AAK4" s="286"/>
      <c r="AAL4" s="286"/>
      <c r="AAM4" s="286"/>
      <c r="AAN4" s="286"/>
      <c r="AAO4" s="286"/>
      <c r="AAP4" s="286"/>
      <c r="AAQ4" s="286"/>
      <c r="AAR4" s="286"/>
      <c r="AAS4" s="286"/>
      <c r="AAT4" s="286"/>
      <c r="AAU4" s="286"/>
      <c r="AAV4" s="286"/>
      <c r="AAW4" s="286"/>
      <c r="AAX4" s="286"/>
      <c r="AAY4" s="286"/>
      <c r="AAZ4" s="286"/>
      <c r="ABA4" s="286"/>
      <c r="ABB4" s="286"/>
      <c r="ABC4" s="286"/>
      <c r="ABD4" s="286"/>
      <c r="ABE4" s="286"/>
      <c r="ABF4" s="286"/>
      <c r="ABG4" s="286"/>
      <c r="ABH4" s="286"/>
      <c r="ABI4" s="286"/>
      <c r="ABJ4" s="286"/>
      <c r="ABK4" s="286"/>
      <c r="ABL4" s="286"/>
      <c r="ABM4" s="286"/>
      <c r="ABN4" s="286"/>
      <c r="ABO4" s="286"/>
      <c r="ABP4" s="286"/>
      <c r="ABQ4" s="286"/>
      <c r="ABR4" s="286"/>
      <c r="ABS4" s="286"/>
      <c r="ABT4" s="286"/>
      <c r="ABU4" s="286"/>
      <c r="ABV4" s="286"/>
      <c r="ABW4" s="286"/>
      <c r="ABX4" s="286"/>
      <c r="ABY4" s="286"/>
      <c r="ABZ4" s="286"/>
      <c r="ACA4" s="286"/>
      <c r="ACB4" s="286"/>
      <c r="ACC4" s="286"/>
      <c r="ACD4" s="286"/>
      <c r="ACE4" s="286"/>
      <c r="ACF4" s="286"/>
      <c r="ACG4" s="286"/>
      <c r="ACH4" s="286"/>
      <c r="ACI4" s="286"/>
      <c r="ACJ4" s="286"/>
      <c r="ACK4" s="286"/>
      <c r="ACL4" s="286"/>
      <c r="ACM4" s="286"/>
      <c r="ACN4" s="286"/>
      <c r="ACO4" s="286"/>
      <c r="ACP4" s="286"/>
      <c r="ACQ4" s="286"/>
      <c r="ACR4" s="286"/>
      <c r="ACS4" s="286"/>
      <c r="ACT4" s="286"/>
      <c r="ACU4" s="286"/>
      <c r="ACV4" s="286"/>
      <c r="ACW4" s="286"/>
      <c r="ACX4" s="286"/>
      <c r="ACY4" s="286"/>
      <c r="ACZ4" s="286"/>
      <c r="ADA4" s="286"/>
      <c r="ADB4" s="286"/>
      <c r="ADC4" s="286"/>
      <c r="ADD4" s="286"/>
      <c r="ADE4" s="286"/>
      <c r="ADF4" s="286"/>
      <c r="ADG4" s="286"/>
      <c r="ADH4" s="286"/>
      <c r="ADI4" s="286"/>
      <c r="ADJ4" s="286"/>
      <c r="ADK4" s="286"/>
      <c r="ADL4" s="286"/>
      <c r="ADM4" s="286"/>
      <c r="ADN4" s="286"/>
      <c r="ADO4" s="286"/>
      <c r="ADP4" s="286"/>
      <c r="ADQ4" s="286"/>
      <c r="ADR4" s="286"/>
      <c r="ADS4" s="286"/>
      <c r="ADT4" s="286"/>
      <c r="ADU4" s="286"/>
      <c r="ADV4" s="286"/>
      <c r="ADW4" s="286"/>
      <c r="ADX4" s="286"/>
      <c r="ADY4" s="286"/>
      <c r="ADZ4" s="286"/>
      <c r="AEA4" s="286"/>
      <c r="AEB4" s="286"/>
      <c r="AEC4" s="286"/>
      <c r="AED4" s="286"/>
      <c r="AEE4" s="286"/>
      <c r="AEF4" s="286"/>
      <c r="AEG4" s="286"/>
      <c r="AEH4" s="286"/>
      <c r="AEI4" s="286"/>
      <c r="AEJ4" s="286"/>
      <c r="AEK4" s="286"/>
      <c r="AEL4" s="286"/>
      <c r="AEM4" s="286"/>
      <c r="AEN4" s="286"/>
      <c r="AEO4" s="286"/>
      <c r="AEP4" s="286"/>
      <c r="AEQ4" s="286"/>
      <c r="AER4" s="286"/>
      <c r="AES4" s="286"/>
      <c r="AET4" s="286"/>
      <c r="AEU4" s="286"/>
      <c r="AEV4" s="286"/>
      <c r="AEW4" s="286"/>
      <c r="AEX4" s="286"/>
      <c r="AEY4" s="286"/>
      <c r="AEZ4" s="286"/>
      <c r="AFA4" s="286"/>
      <c r="AFB4" s="286"/>
      <c r="AFC4" s="286"/>
      <c r="AFD4" s="286"/>
      <c r="AFE4" s="286"/>
      <c r="AFF4" s="286"/>
      <c r="AFG4" s="286"/>
      <c r="AFH4" s="286"/>
      <c r="AFI4" s="286"/>
      <c r="AFJ4" s="286"/>
      <c r="AFK4" s="286"/>
      <c r="AFL4" s="286"/>
      <c r="AFM4" s="286"/>
      <c r="AFN4" s="286"/>
      <c r="AFO4" s="286"/>
      <c r="AFP4" s="286"/>
      <c r="AFQ4" s="286"/>
      <c r="AFR4" s="286"/>
      <c r="AFS4" s="286"/>
      <c r="AFT4" s="286"/>
      <c r="AFU4" s="286"/>
      <c r="AFV4" s="286"/>
      <c r="AFW4" s="286"/>
      <c r="AFX4" s="286"/>
      <c r="AFY4" s="286"/>
      <c r="AFZ4" s="286"/>
      <c r="AGA4" s="286"/>
      <c r="AGB4" s="286"/>
      <c r="AGC4" s="286"/>
      <c r="AGD4" s="286"/>
      <c r="AGE4" s="286"/>
      <c r="AGF4" s="286"/>
      <c r="AGG4" s="286"/>
      <c r="AGH4" s="286"/>
      <c r="AGI4" s="286"/>
      <c r="AGJ4" s="286"/>
      <c r="AGK4" s="286"/>
      <c r="AGL4" s="286"/>
      <c r="AGM4" s="286"/>
      <c r="AGN4" s="286"/>
      <c r="AGO4" s="286"/>
      <c r="AGP4" s="286"/>
      <c r="AGQ4" s="286"/>
      <c r="AGR4" s="286"/>
      <c r="AGS4" s="286"/>
      <c r="AGT4" s="286"/>
      <c r="AGU4" s="286"/>
      <c r="AGV4" s="286"/>
      <c r="AGW4" s="286"/>
      <c r="AGX4" s="286"/>
      <c r="AGY4" s="286"/>
      <c r="AGZ4" s="286"/>
      <c r="AHA4" s="286"/>
      <c r="AHB4" s="286"/>
      <c r="AHC4" s="286"/>
      <c r="AHD4" s="286"/>
      <c r="AHE4" s="286"/>
      <c r="AHF4" s="286"/>
      <c r="AHG4" s="286"/>
      <c r="AHH4" s="286"/>
      <c r="AHI4" s="286"/>
      <c r="AHJ4" s="286"/>
      <c r="AHK4" s="286"/>
      <c r="AHL4" s="286"/>
      <c r="AHM4" s="286"/>
      <c r="AHN4" s="286"/>
      <c r="AHO4" s="286"/>
      <c r="AHP4" s="286"/>
      <c r="AHQ4" s="286"/>
      <c r="AHR4" s="286"/>
      <c r="AHS4" s="286"/>
      <c r="AHT4" s="286"/>
      <c r="AHU4" s="286"/>
      <c r="AHV4" s="286"/>
      <c r="AHW4" s="286"/>
      <c r="AHX4" s="286"/>
      <c r="AHY4" s="286"/>
      <c r="AHZ4" s="286"/>
      <c r="AIA4" s="286"/>
      <c r="AIB4" s="286"/>
      <c r="AIC4" s="286"/>
      <c r="AID4" s="286"/>
      <c r="AIE4" s="286"/>
      <c r="AIF4" s="286"/>
      <c r="AIG4" s="286"/>
      <c r="AIH4" s="286"/>
      <c r="AII4" s="286"/>
      <c r="AIJ4" s="286"/>
      <c r="AIK4" s="286"/>
      <c r="AIL4" s="286"/>
      <c r="AIM4" s="286"/>
      <c r="AIN4" s="286"/>
      <c r="AIO4" s="286"/>
      <c r="AIP4" s="286"/>
      <c r="AIQ4" s="286"/>
      <c r="AIR4" s="286"/>
      <c r="AIS4" s="286"/>
      <c r="AIT4" s="286"/>
      <c r="AIU4" s="286"/>
      <c r="AIV4" s="286"/>
      <c r="AIW4" s="286"/>
      <c r="AIX4" s="286"/>
      <c r="AIY4" s="286"/>
      <c r="AIZ4" s="286"/>
      <c r="AJA4" s="286"/>
      <c r="AJB4" s="286"/>
      <c r="AJC4" s="286"/>
      <c r="AJD4" s="286"/>
      <c r="AJE4" s="286"/>
      <c r="AJF4" s="286"/>
      <c r="AJG4" s="286"/>
      <c r="AJH4" s="286"/>
      <c r="AJI4" s="286"/>
      <c r="AJJ4" s="286"/>
      <c r="AJK4" s="286"/>
      <c r="AJL4" s="286"/>
      <c r="AJM4" s="286"/>
      <c r="AJN4" s="286"/>
      <c r="AJO4" s="286"/>
      <c r="AJP4" s="286"/>
      <c r="AJQ4" s="286"/>
      <c r="AJR4" s="286"/>
      <c r="AJS4" s="286"/>
      <c r="AJT4" s="286"/>
      <c r="AJU4" s="286"/>
      <c r="AJV4" s="286"/>
      <c r="AJW4" s="286"/>
      <c r="AJX4" s="286"/>
      <c r="AJY4" s="286"/>
      <c r="AJZ4" s="286"/>
      <c r="AKA4" s="286"/>
      <c r="AKB4" s="286"/>
      <c r="AKC4" s="286"/>
      <c r="AKD4" s="286"/>
      <c r="AKE4" s="286"/>
      <c r="AKF4" s="286"/>
      <c r="AKG4" s="286"/>
      <c r="AKH4" s="286"/>
      <c r="AKI4" s="286"/>
      <c r="AKJ4" s="286"/>
      <c r="AKK4" s="286"/>
      <c r="AKL4" s="286"/>
      <c r="AKM4" s="286"/>
      <c r="AKN4" s="286"/>
      <c r="AKO4" s="286"/>
      <c r="AKP4" s="286"/>
      <c r="AKQ4" s="286"/>
      <c r="AKR4" s="286"/>
      <c r="AKS4" s="286"/>
      <c r="AKT4" s="286"/>
      <c r="AKU4" s="286"/>
      <c r="AKV4" s="286"/>
      <c r="AKW4" s="286"/>
      <c r="AKX4" s="286"/>
      <c r="AKY4" s="286"/>
      <c r="AKZ4" s="286"/>
      <c r="ALA4" s="286"/>
      <c r="ALB4" s="286"/>
      <c r="ALC4" s="286"/>
      <c r="ALD4" s="286"/>
      <c r="ALE4" s="286"/>
      <c r="ALF4" s="286"/>
      <c r="ALG4" s="286"/>
      <c r="ALH4" s="286"/>
      <c r="ALI4" s="286"/>
      <c r="ALJ4" s="286"/>
      <c r="ALK4" s="286"/>
      <c r="ALL4" s="286"/>
      <c r="ALM4" s="286"/>
      <c r="ALN4" s="286"/>
      <c r="ALO4" s="286"/>
      <c r="ALP4" s="286"/>
      <c r="ALQ4" s="286"/>
      <c r="ALR4" s="286"/>
      <c r="ALS4" s="286"/>
      <c r="ALT4" s="286"/>
      <c r="ALU4" s="286"/>
      <c r="ALV4" s="286"/>
      <c r="ALW4" s="286"/>
      <c r="ALX4" s="286"/>
      <c r="ALY4" s="286"/>
      <c r="ALZ4" s="286"/>
      <c r="AMA4" s="286"/>
      <c r="AMB4" s="286"/>
      <c r="AMC4" s="286"/>
      <c r="AMD4" s="286"/>
      <c r="AME4" s="286"/>
      <c r="AMF4" s="286"/>
      <c r="AMG4" s="286"/>
      <c r="AMH4" s="286"/>
      <c r="AMI4" s="286"/>
      <c r="AMJ4" s="286"/>
      <c r="AMK4" s="286"/>
      <c r="AML4" s="286"/>
      <c r="AMM4" s="286"/>
      <c r="AMN4" s="286"/>
      <c r="AMO4" s="286"/>
      <c r="AMP4" s="286"/>
      <c r="AMQ4" s="286"/>
      <c r="AMR4" s="286"/>
      <c r="AMS4" s="286"/>
      <c r="AMT4" s="286"/>
      <c r="AMU4" s="286"/>
      <c r="AMV4" s="286"/>
      <c r="AMW4" s="286"/>
      <c r="AMX4" s="286"/>
      <c r="AMY4" s="286"/>
      <c r="AMZ4" s="286"/>
      <c r="ANA4" s="286"/>
      <c r="ANB4" s="286"/>
      <c r="ANC4" s="286"/>
      <c r="AND4" s="286"/>
      <c r="ANE4" s="286"/>
      <c r="ANF4" s="286"/>
      <c r="ANG4" s="286"/>
      <c r="ANH4" s="286"/>
      <c r="ANI4" s="286"/>
      <c r="ANJ4" s="286"/>
      <c r="ANK4" s="286"/>
      <c r="ANL4" s="286"/>
      <c r="ANM4" s="286"/>
      <c r="ANN4" s="286"/>
      <c r="ANO4" s="286"/>
      <c r="ANP4" s="286"/>
      <c r="ANQ4" s="286"/>
      <c r="ANR4" s="286"/>
      <c r="ANS4" s="286"/>
      <c r="ANT4" s="286"/>
      <c r="ANU4" s="286"/>
      <c r="ANV4" s="286"/>
      <c r="ANW4" s="286"/>
      <c r="ANX4" s="286"/>
      <c r="ANY4" s="286"/>
      <c r="ANZ4" s="286"/>
      <c r="AOA4" s="286"/>
      <c r="AOB4" s="286"/>
      <c r="AOC4" s="286"/>
      <c r="AOD4" s="286"/>
      <c r="AOE4" s="286"/>
      <c r="AOF4" s="286"/>
      <c r="AOG4" s="286"/>
      <c r="AOH4" s="286"/>
      <c r="AOI4" s="286"/>
      <c r="AOJ4" s="286"/>
      <c r="AOK4" s="286"/>
      <c r="AOL4" s="286"/>
      <c r="AOM4" s="286"/>
      <c r="AON4" s="286"/>
      <c r="AOO4" s="286"/>
      <c r="AOP4" s="286"/>
      <c r="AOQ4" s="286"/>
      <c r="AOR4" s="286"/>
      <c r="AOS4" s="286"/>
      <c r="AOT4" s="286"/>
      <c r="AOU4" s="286"/>
      <c r="AOV4" s="286"/>
      <c r="AOW4" s="286"/>
      <c r="AOX4" s="286"/>
      <c r="AOY4" s="286"/>
      <c r="AOZ4" s="286"/>
      <c r="APA4" s="286"/>
      <c r="APB4" s="286"/>
      <c r="APC4" s="286"/>
      <c r="APD4" s="286"/>
      <c r="APE4" s="286"/>
      <c r="APF4" s="286"/>
      <c r="APG4" s="286"/>
      <c r="APH4" s="286"/>
      <c r="API4" s="286"/>
      <c r="APJ4" s="286"/>
      <c r="APK4" s="286"/>
      <c r="APL4" s="286"/>
      <c r="APM4" s="286"/>
      <c r="APN4" s="286"/>
      <c r="APO4" s="286"/>
      <c r="APP4" s="286"/>
      <c r="APQ4" s="286"/>
      <c r="APR4" s="286"/>
      <c r="APS4" s="286"/>
      <c r="APT4" s="286"/>
      <c r="APU4" s="286"/>
      <c r="APV4" s="286"/>
      <c r="APW4" s="286"/>
      <c r="APX4" s="286"/>
      <c r="APY4" s="286"/>
      <c r="APZ4" s="286"/>
      <c r="AQA4" s="286"/>
      <c r="AQB4" s="286"/>
      <c r="AQC4" s="286"/>
      <c r="AQD4" s="286"/>
      <c r="AQE4" s="286"/>
      <c r="AQF4" s="286"/>
      <c r="AQG4" s="286"/>
      <c r="AQH4" s="286"/>
      <c r="AQI4" s="286"/>
      <c r="AQJ4" s="286"/>
      <c r="AQK4" s="286"/>
      <c r="AQL4" s="286"/>
      <c r="AQM4" s="286"/>
      <c r="AQN4" s="286"/>
      <c r="AQO4" s="286"/>
      <c r="AQP4" s="286"/>
      <c r="AQQ4" s="286"/>
      <c r="AQR4" s="286"/>
      <c r="AQS4" s="286"/>
      <c r="AQT4" s="286"/>
      <c r="AQU4" s="286"/>
      <c r="AQV4" s="286"/>
      <c r="AQW4" s="286"/>
      <c r="AQX4" s="286"/>
      <c r="AQY4" s="286"/>
      <c r="AQZ4" s="286"/>
      <c r="ARA4" s="286"/>
      <c r="ARB4" s="286"/>
      <c r="ARC4" s="286"/>
      <c r="ARD4" s="286"/>
      <c r="ARE4" s="286"/>
      <c r="ARF4" s="286"/>
      <c r="ARG4" s="286"/>
      <c r="ARH4" s="286"/>
      <c r="ARI4" s="286"/>
      <c r="ARJ4" s="286"/>
      <c r="ARK4" s="286"/>
      <c r="ARL4" s="286"/>
      <c r="ARM4" s="286"/>
      <c r="ARN4" s="286"/>
      <c r="ARO4" s="286"/>
      <c r="ARP4" s="286"/>
      <c r="ARQ4" s="286"/>
      <c r="ARR4" s="286"/>
      <c r="ARS4" s="286"/>
      <c r="ART4" s="286"/>
      <c r="ARU4" s="286"/>
      <c r="ARV4" s="286"/>
      <c r="ARW4" s="286"/>
      <c r="ARX4" s="286"/>
      <c r="ARY4" s="286"/>
      <c r="ARZ4" s="286"/>
      <c r="ASA4" s="286"/>
      <c r="ASB4" s="286"/>
      <c r="ASC4" s="286"/>
      <c r="ASD4" s="286"/>
      <c r="ASE4" s="286"/>
      <c r="ASF4" s="286"/>
      <c r="ASG4" s="286"/>
      <c r="ASH4" s="286"/>
      <c r="ASI4" s="286"/>
      <c r="ASJ4" s="286"/>
      <c r="ASK4" s="286"/>
      <c r="ASL4" s="286"/>
      <c r="ASM4" s="286"/>
      <c r="ASN4" s="286"/>
      <c r="ASO4" s="286"/>
      <c r="ASP4" s="286"/>
      <c r="ASQ4" s="286"/>
      <c r="ASR4" s="286"/>
      <c r="ASS4" s="286"/>
      <c r="AST4" s="286"/>
      <c r="ASU4" s="286"/>
      <c r="ASV4" s="286"/>
      <c r="ASW4" s="286"/>
      <c r="ASX4" s="286"/>
      <c r="ASY4" s="286"/>
      <c r="ASZ4" s="286"/>
      <c r="ATA4" s="286"/>
      <c r="ATB4" s="286"/>
      <c r="ATC4" s="286"/>
      <c r="ATD4" s="286"/>
      <c r="ATE4" s="286"/>
      <c r="ATF4" s="286"/>
      <c r="ATG4" s="286"/>
      <c r="ATH4" s="286"/>
      <c r="ATI4" s="286"/>
      <c r="ATJ4" s="286"/>
      <c r="ATK4" s="286"/>
      <c r="ATL4" s="286"/>
      <c r="ATM4" s="286"/>
      <c r="ATN4" s="286"/>
      <c r="ATO4" s="286"/>
      <c r="ATP4" s="286"/>
      <c r="ATQ4" s="286"/>
      <c r="ATR4" s="286"/>
      <c r="ATS4" s="286"/>
      <c r="ATT4" s="286"/>
      <c r="ATU4" s="286"/>
      <c r="ATV4" s="286"/>
      <c r="ATW4" s="286"/>
      <c r="ATX4" s="286"/>
      <c r="ATY4" s="286"/>
      <c r="ATZ4" s="286"/>
      <c r="AUA4" s="286"/>
      <c r="AUB4" s="286"/>
      <c r="AUC4" s="286"/>
      <c r="AUD4" s="286"/>
      <c r="AUE4" s="286"/>
      <c r="AUF4" s="286"/>
      <c r="AUG4" s="286"/>
      <c r="AUH4" s="286"/>
      <c r="AUI4" s="286"/>
      <c r="AUJ4" s="286"/>
      <c r="AUK4" s="286"/>
      <c r="AUL4" s="286"/>
      <c r="AUM4" s="286"/>
      <c r="AUN4" s="286"/>
      <c r="AUO4" s="286"/>
      <c r="AUP4" s="286"/>
      <c r="AUQ4" s="286"/>
      <c r="AUR4" s="286"/>
      <c r="AUS4" s="286"/>
      <c r="AUT4" s="286"/>
      <c r="AUU4" s="286"/>
      <c r="AUV4" s="286"/>
      <c r="AUW4" s="286"/>
      <c r="AUX4" s="286"/>
      <c r="AUY4" s="286"/>
      <c r="AUZ4" s="286"/>
      <c r="AVA4" s="286"/>
      <c r="AVB4" s="286"/>
      <c r="AVC4" s="286"/>
      <c r="AVD4" s="286"/>
      <c r="AVE4" s="286"/>
      <c r="AVF4" s="286"/>
      <c r="AVG4" s="286"/>
      <c r="AVH4" s="286"/>
      <c r="AVI4" s="286"/>
      <c r="AVJ4" s="286"/>
      <c r="AVK4" s="286"/>
      <c r="AVL4" s="286"/>
      <c r="AVM4" s="286"/>
      <c r="AVN4" s="286"/>
      <c r="AVO4" s="286"/>
      <c r="AVP4" s="286"/>
      <c r="AVQ4" s="286"/>
      <c r="AVR4" s="286"/>
      <c r="AVS4" s="286"/>
      <c r="AVT4" s="286"/>
      <c r="AVU4" s="286"/>
      <c r="AVV4" s="286"/>
      <c r="AVW4" s="286"/>
      <c r="AVX4" s="286"/>
      <c r="AVY4" s="286"/>
      <c r="AVZ4" s="286"/>
      <c r="AWA4" s="286"/>
      <c r="AWB4" s="286"/>
      <c r="AWC4" s="286"/>
      <c r="AWD4" s="286"/>
      <c r="AWE4" s="286"/>
      <c r="AWF4" s="286"/>
      <c r="AWG4" s="286"/>
      <c r="AWH4" s="286"/>
      <c r="AWI4" s="286"/>
      <c r="AWJ4" s="286"/>
      <c r="AWK4" s="286"/>
      <c r="AWL4" s="286"/>
      <c r="AWM4" s="286"/>
      <c r="AWN4" s="286"/>
      <c r="AWO4" s="286"/>
      <c r="AWP4" s="286"/>
      <c r="AWQ4" s="286"/>
      <c r="AWR4" s="286"/>
      <c r="AWS4" s="286"/>
      <c r="AWT4" s="286"/>
      <c r="AWU4" s="286"/>
      <c r="AWV4" s="286"/>
      <c r="AWW4" s="286"/>
      <c r="AWX4" s="286"/>
      <c r="AWY4" s="286"/>
      <c r="AWZ4" s="286"/>
      <c r="AXA4" s="286"/>
      <c r="AXB4" s="286"/>
      <c r="AXC4" s="286"/>
      <c r="AXD4" s="286"/>
      <c r="AXE4" s="286"/>
      <c r="AXF4" s="286"/>
      <c r="AXG4" s="286"/>
      <c r="AXH4" s="286"/>
      <c r="AXI4" s="286"/>
      <c r="AXJ4" s="286"/>
      <c r="AXK4" s="286"/>
      <c r="AXL4" s="286"/>
      <c r="AXM4" s="286"/>
      <c r="AXN4" s="286"/>
      <c r="AXO4" s="286"/>
      <c r="AXP4" s="286"/>
      <c r="AXQ4" s="286"/>
      <c r="AXR4" s="286"/>
      <c r="AXS4" s="286"/>
      <c r="AXT4" s="286"/>
      <c r="AXU4" s="286"/>
      <c r="AXV4" s="286"/>
      <c r="AXW4" s="286"/>
      <c r="AXX4" s="286"/>
      <c r="AXY4" s="286"/>
      <c r="AXZ4" s="286"/>
      <c r="AYA4" s="286"/>
      <c r="AYB4" s="286"/>
      <c r="AYC4" s="286"/>
      <c r="AYD4" s="286"/>
      <c r="AYE4" s="286"/>
      <c r="AYF4" s="286"/>
      <c r="AYG4" s="286"/>
      <c r="AYH4" s="286"/>
      <c r="AYI4" s="286"/>
      <c r="AYJ4" s="286"/>
      <c r="AYK4" s="286"/>
      <c r="AYL4" s="286"/>
      <c r="AYM4" s="286"/>
      <c r="AYN4" s="286"/>
      <c r="AYO4" s="286"/>
      <c r="AYP4" s="286"/>
      <c r="AYQ4" s="286"/>
      <c r="AYR4" s="286"/>
      <c r="AYS4" s="286"/>
      <c r="AYT4" s="286"/>
      <c r="AYU4" s="286"/>
      <c r="AYV4" s="286"/>
      <c r="AYW4" s="286"/>
      <c r="AYX4" s="286"/>
      <c r="AYY4" s="286"/>
      <c r="AYZ4" s="286"/>
      <c r="AZA4" s="286"/>
      <c r="AZB4" s="286"/>
      <c r="AZC4" s="286"/>
      <c r="AZD4" s="286"/>
      <c r="AZE4" s="286"/>
      <c r="AZF4" s="286"/>
      <c r="AZG4" s="286"/>
      <c r="AZH4" s="286"/>
      <c r="AZI4" s="286"/>
      <c r="AZJ4" s="286"/>
      <c r="AZK4" s="286"/>
      <c r="AZL4" s="286"/>
      <c r="AZM4" s="286"/>
      <c r="AZN4" s="286"/>
      <c r="AZO4" s="286"/>
      <c r="AZP4" s="286"/>
      <c r="AZQ4" s="286"/>
      <c r="AZR4" s="286"/>
      <c r="AZS4" s="286"/>
      <c r="AZT4" s="286"/>
      <c r="AZU4" s="286"/>
      <c r="AZV4" s="286"/>
      <c r="AZW4" s="286"/>
      <c r="AZX4" s="286"/>
      <c r="AZY4" s="286"/>
      <c r="AZZ4" s="286"/>
      <c r="BAA4" s="286"/>
      <c r="BAB4" s="286"/>
      <c r="BAC4" s="286"/>
      <c r="BAD4" s="286"/>
      <c r="BAE4" s="286"/>
      <c r="BAF4" s="286"/>
      <c r="BAG4" s="286"/>
      <c r="BAH4" s="286"/>
      <c r="BAI4" s="286"/>
      <c r="BAJ4" s="286"/>
      <c r="BAK4" s="286"/>
      <c r="BAL4" s="286"/>
      <c r="BAM4" s="286"/>
      <c r="BAN4" s="286"/>
      <c r="BAO4" s="286"/>
      <c r="BAP4" s="286"/>
      <c r="BAQ4" s="286"/>
      <c r="BAR4" s="286"/>
      <c r="BAS4" s="286"/>
      <c r="BAT4" s="286"/>
      <c r="BAU4" s="286"/>
      <c r="BAV4" s="286"/>
      <c r="BAW4" s="286"/>
      <c r="BAX4" s="286"/>
      <c r="BAY4" s="286"/>
      <c r="BAZ4" s="286"/>
      <c r="BBA4" s="286"/>
      <c r="BBB4" s="286"/>
      <c r="BBC4" s="286"/>
      <c r="BBD4" s="286"/>
      <c r="BBE4" s="286"/>
      <c r="BBF4" s="286"/>
      <c r="BBG4" s="286"/>
      <c r="BBH4" s="286"/>
      <c r="BBI4" s="286"/>
      <c r="BBJ4" s="286"/>
      <c r="BBK4" s="286"/>
      <c r="BBL4" s="286"/>
      <c r="BBM4" s="286"/>
      <c r="BBN4" s="286"/>
      <c r="BBO4" s="286"/>
      <c r="BBP4" s="286"/>
      <c r="BBQ4" s="286"/>
      <c r="BBR4" s="286"/>
      <c r="BBS4" s="286"/>
      <c r="BBT4" s="286"/>
      <c r="BBU4" s="286"/>
      <c r="BBV4" s="286"/>
      <c r="BBW4" s="286"/>
      <c r="BBX4" s="286"/>
      <c r="BBY4" s="286"/>
      <c r="BBZ4" s="286"/>
      <c r="BCA4" s="286"/>
      <c r="BCB4" s="286"/>
      <c r="BCC4" s="286"/>
      <c r="BCD4" s="286"/>
      <c r="BCE4" s="286"/>
      <c r="BCF4" s="286"/>
      <c r="BCG4" s="286"/>
      <c r="BCH4" s="286"/>
      <c r="BCI4" s="286"/>
      <c r="BCJ4" s="286"/>
      <c r="BCK4" s="286"/>
      <c r="BCL4" s="286"/>
      <c r="BCM4" s="286"/>
      <c r="BCN4" s="286"/>
      <c r="BCO4" s="286"/>
      <c r="BCP4" s="286"/>
      <c r="BCQ4" s="286"/>
      <c r="BCR4" s="286"/>
      <c r="BCS4" s="286"/>
      <c r="BCT4" s="286"/>
      <c r="BCU4" s="286"/>
      <c r="BCV4" s="286"/>
      <c r="BCW4" s="286"/>
      <c r="BCX4" s="286"/>
      <c r="BCY4" s="286"/>
      <c r="BCZ4" s="286"/>
      <c r="BDA4" s="286"/>
      <c r="BDB4" s="286"/>
      <c r="BDC4" s="286"/>
      <c r="BDD4" s="286"/>
      <c r="BDE4" s="286"/>
      <c r="BDF4" s="286"/>
      <c r="BDG4" s="286"/>
      <c r="BDH4" s="286"/>
      <c r="BDI4" s="286"/>
      <c r="BDJ4" s="286"/>
      <c r="BDK4" s="286"/>
      <c r="BDL4" s="286"/>
      <c r="BDM4" s="286"/>
      <c r="BDN4" s="286"/>
      <c r="BDO4" s="286"/>
      <c r="BDP4" s="286"/>
      <c r="BDQ4" s="286"/>
      <c r="BDR4" s="286"/>
      <c r="BDS4" s="286"/>
      <c r="BDT4" s="286"/>
      <c r="BDU4" s="286"/>
      <c r="BDV4" s="286"/>
      <c r="BDW4" s="286"/>
      <c r="BDX4" s="286"/>
      <c r="BDY4" s="286"/>
      <c r="BDZ4" s="286"/>
      <c r="BEA4" s="286"/>
      <c r="BEB4" s="286"/>
      <c r="BEC4" s="286"/>
      <c r="BED4" s="286"/>
      <c r="BEE4" s="286"/>
      <c r="BEF4" s="286"/>
      <c r="BEG4" s="286"/>
      <c r="BEH4" s="286"/>
      <c r="BEI4" s="286"/>
      <c r="BEJ4" s="286"/>
      <c r="BEK4" s="286"/>
      <c r="BEL4" s="286"/>
      <c r="BEM4" s="286"/>
      <c r="BEN4" s="286"/>
      <c r="BEO4" s="286"/>
      <c r="BEP4" s="286"/>
      <c r="BEQ4" s="286"/>
      <c r="BER4" s="286"/>
      <c r="BES4" s="286"/>
      <c r="BET4" s="286"/>
      <c r="BEU4" s="286"/>
      <c r="BEV4" s="286"/>
      <c r="BEW4" s="286"/>
      <c r="BEX4" s="286"/>
      <c r="BEY4" s="286"/>
      <c r="BEZ4" s="286"/>
      <c r="BFA4" s="286"/>
      <c r="BFB4" s="286"/>
      <c r="BFC4" s="286"/>
      <c r="BFD4" s="286"/>
      <c r="BFE4" s="286"/>
      <c r="BFF4" s="286"/>
      <c r="BFG4" s="286"/>
      <c r="BFH4" s="286"/>
      <c r="BFI4" s="286"/>
      <c r="BFJ4" s="286"/>
      <c r="BFK4" s="286"/>
      <c r="BFL4" s="286"/>
      <c r="BFM4" s="286"/>
      <c r="BFN4" s="286"/>
      <c r="BFO4" s="286"/>
      <c r="BFP4" s="286"/>
      <c r="BFQ4" s="286"/>
      <c r="BFR4" s="286"/>
      <c r="BFS4" s="286"/>
      <c r="BFT4" s="286"/>
      <c r="BFU4" s="286"/>
      <c r="BFV4" s="286"/>
      <c r="BFW4" s="286"/>
      <c r="BFX4" s="286"/>
      <c r="BFY4" s="286"/>
      <c r="BFZ4" s="286"/>
      <c r="BGA4" s="286"/>
      <c r="BGB4" s="286"/>
      <c r="BGC4" s="286"/>
      <c r="BGD4" s="286"/>
      <c r="BGE4" s="286"/>
      <c r="BGF4" s="286"/>
      <c r="BGG4" s="286"/>
      <c r="BGH4" s="286"/>
      <c r="BGI4" s="286"/>
      <c r="BGJ4" s="286"/>
      <c r="BGK4" s="286"/>
      <c r="BGL4" s="286"/>
      <c r="BGM4" s="286"/>
      <c r="BGN4" s="286"/>
      <c r="BGO4" s="286"/>
      <c r="BGP4" s="286"/>
      <c r="BGQ4" s="286"/>
      <c r="BGR4" s="286"/>
      <c r="BGS4" s="286"/>
      <c r="BGT4" s="286"/>
      <c r="BGU4" s="286"/>
      <c r="BGV4" s="286"/>
      <c r="BGW4" s="286"/>
      <c r="BGX4" s="286"/>
      <c r="BGY4" s="286"/>
      <c r="BGZ4" s="286"/>
      <c r="BHA4" s="286"/>
      <c r="BHB4" s="286"/>
      <c r="BHC4" s="286"/>
      <c r="BHD4" s="286"/>
      <c r="BHE4" s="286"/>
      <c r="BHF4" s="286"/>
      <c r="BHG4" s="286"/>
      <c r="BHH4" s="286"/>
      <c r="BHI4" s="286"/>
      <c r="BHJ4" s="286"/>
      <c r="BHK4" s="286"/>
      <c r="BHL4" s="286"/>
      <c r="BHM4" s="286"/>
      <c r="BHN4" s="286"/>
      <c r="BHO4" s="286"/>
      <c r="BHP4" s="286"/>
      <c r="BHQ4" s="286"/>
      <c r="BHR4" s="286"/>
      <c r="BHS4" s="286"/>
      <c r="BHT4" s="286"/>
      <c r="BHU4" s="286"/>
      <c r="BHV4" s="286"/>
      <c r="BHW4" s="286"/>
      <c r="BHX4" s="286"/>
      <c r="BHY4" s="286"/>
      <c r="BHZ4" s="286"/>
      <c r="BIA4" s="286"/>
      <c r="BIB4" s="286"/>
      <c r="BIC4" s="286"/>
      <c r="BID4" s="286"/>
      <c r="BIE4" s="286"/>
      <c r="BIF4" s="286"/>
      <c r="BIG4" s="286"/>
      <c r="BIH4" s="286"/>
      <c r="BII4" s="286"/>
      <c r="BIJ4" s="286"/>
      <c r="BIK4" s="286"/>
      <c r="BIL4" s="286"/>
      <c r="BIM4" s="286"/>
      <c r="BIN4" s="286"/>
      <c r="BIO4" s="286"/>
      <c r="BIP4" s="286"/>
      <c r="BIQ4" s="286"/>
      <c r="BIR4" s="286"/>
      <c r="BIS4" s="286"/>
      <c r="BIT4" s="286"/>
      <c r="BIU4" s="286"/>
      <c r="BIV4" s="286"/>
      <c r="BIW4" s="286"/>
      <c r="BIX4" s="286"/>
      <c r="BIY4" s="286"/>
      <c r="BIZ4" s="286"/>
      <c r="BJA4" s="286"/>
      <c r="BJB4" s="286"/>
      <c r="BJC4" s="286"/>
      <c r="BJD4" s="286"/>
      <c r="BJE4" s="286"/>
      <c r="BJF4" s="286"/>
      <c r="BJG4" s="286"/>
      <c r="BJH4" s="286"/>
      <c r="BJI4" s="286"/>
      <c r="BJJ4" s="286"/>
      <c r="BJK4" s="286"/>
      <c r="BJL4" s="286"/>
      <c r="BJM4" s="286"/>
      <c r="BJN4" s="286"/>
      <c r="BJO4" s="286"/>
      <c r="BJP4" s="286"/>
      <c r="BJQ4" s="286"/>
      <c r="BJR4" s="286"/>
      <c r="BJS4" s="286"/>
      <c r="BJT4" s="286"/>
      <c r="BJU4" s="286"/>
      <c r="BJV4" s="286"/>
      <c r="BJW4" s="286"/>
      <c r="BJX4" s="286"/>
      <c r="BJY4" s="286"/>
      <c r="BJZ4" s="286"/>
      <c r="BKA4" s="286"/>
      <c r="BKB4" s="286"/>
      <c r="BKC4" s="286"/>
      <c r="BKD4" s="286"/>
      <c r="BKE4" s="286"/>
      <c r="BKF4" s="286"/>
      <c r="BKG4" s="286"/>
      <c r="BKH4" s="286"/>
      <c r="BKI4" s="286"/>
      <c r="BKJ4" s="286"/>
      <c r="BKK4" s="286"/>
      <c r="BKL4" s="286"/>
      <c r="BKM4" s="286"/>
      <c r="BKN4" s="286"/>
      <c r="BKO4" s="286"/>
      <c r="BKP4" s="286"/>
      <c r="BKQ4" s="286"/>
      <c r="BKR4" s="286"/>
      <c r="BKS4" s="286"/>
      <c r="BKT4" s="286"/>
      <c r="BKU4" s="286"/>
      <c r="BKV4" s="286"/>
      <c r="BKW4" s="286"/>
      <c r="BKX4" s="286"/>
      <c r="BKY4" s="286"/>
      <c r="BKZ4" s="286"/>
      <c r="BLA4" s="286"/>
      <c r="BLB4" s="286"/>
      <c r="BLC4" s="286"/>
      <c r="BLD4" s="286"/>
      <c r="BLE4" s="286"/>
      <c r="BLF4" s="286"/>
      <c r="BLG4" s="286"/>
      <c r="BLH4" s="286"/>
      <c r="BLI4" s="286"/>
      <c r="BLJ4" s="286"/>
      <c r="BLK4" s="286"/>
      <c r="BLL4" s="286"/>
      <c r="BLM4" s="286"/>
      <c r="BLN4" s="286"/>
      <c r="BLO4" s="286"/>
      <c r="BLP4" s="286"/>
      <c r="BLQ4" s="286"/>
      <c r="BLR4" s="286"/>
      <c r="BLS4" s="286"/>
      <c r="BLT4" s="286"/>
      <c r="BLU4" s="286"/>
      <c r="BLV4" s="286"/>
      <c r="BLW4" s="286"/>
      <c r="BLX4" s="286"/>
      <c r="BLY4" s="286"/>
      <c r="BLZ4" s="286"/>
      <c r="BMA4" s="286"/>
      <c r="BMB4" s="286"/>
      <c r="BMC4" s="286"/>
      <c r="BMD4" s="286"/>
      <c r="BME4" s="286"/>
      <c r="BMF4" s="286"/>
      <c r="BMG4" s="286"/>
      <c r="BMH4" s="286"/>
      <c r="BMI4" s="286"/>
      <c r="BMJ4" s="286"/>
      <c r="BMK4" s="286"/>
      <c r="BML4" s="286"/>
      <c r="BMM4" s="286"/>
      <c r="BMN4" s="286"/>
      <c r="BMO4" s="286"/>
      <c r="BMP4" s="286"/>
      <c r="BMQ4" s="286"/>
      <c r="BMR4" s="286"/>
      <c r="BMS4" s="286"/>
      <c r="BMT4" s="286"/>
      <c r="BMU4" s="286"/>
      <c r="BMV4" s="286"/>
      <c r="BMW4" s="286"/>
      <c r="BMX4" s="286"/>
      <c r="BMY4" s="286"/>
      <c r="BMZ4" s="286"/>
      <c r="BNA4" s="286"/>
      <c r="BNB4" s="286"/>
      <c r="BNC4" s="286"/>
      <c r="BND4" s="286"/>
      <c r="BNE4" s="286"/>
      <c r="BNF4" s="286"/>
      <c r="BNG4" s="286"/>
      <c r="BNH4" s="286"/>
      <c r="BNI4" s="286"/>
      <c r="BNJ4" s="286"/>
      <c r="BNK4" s="286"/>
      <c r="BNL4" s="286"/>
      <c r="BNM4" s="286"/>
      <c r="BNN4" s="286"/>
      <c r="BNO4" s="286"/>
      <c r="BNP4" s="286"/>
      <c r="BNQ4" s="286"/>
      <c r="BNR4" s="286"/>
      <c r="BNS4" s="286"/>
      <c r="BNT4" s="286"/>
      <c r="BNU4" s="286"/>
      <c r="BNV4" s="286"/>
      <c r="BNW4" s="286"/>
      <c r="BNX4" s="286"/>
      <c r="BNY4" s="286"/>
      <c r="BNZ4" s="286"/>
      <c r="BOA4" s="286"/>
      <c r="BOB4" s="286"/>
      <c r="BOC4" s="286"/>
      <c r="BOD4" s="286"/>
      <c r="BOE4" s="286"/>
      <c r="BOF4" s="286"/>
      <c r="BOG4" s="286"/>
      <c r="BOH4" s="286"/>
      <c r="BOI4" s="286"/>
      <c r="BOJ4" s="286"/>
      <c r="BOK4" s="286"/>
      <c r="BOL4" s="286"/>
      <c r="BOM4" s="286"/>
      <c r="BON4" s="286"/>
      <c r="BOO4" s="286"/>
      <c r="BOP4" s="286"/>
      <c r="BOQ4" s="286"/>
      <c r="BOR4" s="286"/>
      <c r="BOS4" s="286"/>
      <c r="BOT4" s="286"/>
      <c r="BOU4" s="286"/>
      <c r="BOV4" s="286"/>
      <c r="BOW4" s="286"/>
      <c r="BOX4" s="286"/>
      <c r="BOY4" s="286"/>
      <c r="BOZ4" s="286"/>
      <c r="BPA4" s="286"/>
      <c r="BPB4" s="286"/>
      <c r="BPC4" s="286"/>
      <c r="BPD4" s="286"/>
      <c r="BPE4" s="286"/>
      <c r="BPF4" s="286"/>
      <c r="BPG4" s="286"/>
      <c r="BPH4" s="286"/>
      <c r="BPI4" s="286"/>
      <c r="BPJ4" s="286"/>
      <c r="BPK4" s="286"/>
      <c r="BPL4" s="286"/>
      <c r="BPM4" s="286"/>
      <c r="BPN4" s="286"/>
      <c r="BPO4" s="286"/>
      <c r="BPP4" s="286"/>
      <c r="BPQ4" s="286"/>
      <c r="BPR4" s="286"/>
      <c r="BPS4" s="286"/>
      <c r="BPT4" s="286"/>
      <c r="BPU4" s="286"/>
      <c r="BPV4" s="286"/>
      <c r="BPW4" s="286"/>
      <c r="BPX4" s="286"/>
      <c r="BPY4" s="286"/>
      <c r="BPZ4" s="286"/>
      <c r="BQA4" s="286"/>
      <c r="BQB4" s="286"/>
      <c r="BQC4" s="286"/>
      <c r="BQD4" s="286"/>
      <c r="BQE4" s="286"/>
      <c r="BQF4" s="286"/>
      <c r="BQG4" s="286"/>
      <c r="BQH4" s="286"/>
      <c r="BQI4" s="286"/>
      <c r="BQJ4" s="286"/>
      <c r="BQK4" s="286"/>
      <c r="BQL4" s="286"/>
      <c r="BQM4" s="286"/>
      <c r="BQN4" s="286"/>
      <c r="BQO4" s="286"/>
      <c r="BQP4" s="286"/>
      <c r="BQQ4" s="286"/>
      <c r="BQR4" s="286"/>
      <c r="BQS4" s="286"/>
      <c r="BQT4" s="286"/>
      <c r="BQU4" s="286"/>
      <c r="BQV4" s="286"/>
      <c r="BQW4" s="286"/>
      <c r="BQX4" s="286"/>
      <c r="BQY4" s="286"/>
      <c r="BQZ4" s="286"/>
      <c r="BRA4" s="286"/>
      <c r="BRB4" s="286"/>
      <c r="BRC4" s="286"/>
      <c r="BRD4" s="286"/>
      <c r="BRE4" s="286"/>
      <c r="BRF4" s="286"/>
      <c r="BRG4" s="286"/>
      <c r="BRH4" s="286"/>
      <c r="BRI4" s="286"/>
      <c r="BRJ4" s="286"/>
      <c r="BRK4" s="286"/>
      <c r="BRL4" s="286"/>
      <c r="BRM4" s="286"/>
      <c r="BRN4" s="286"/>
      <c r="BRO4" s="286"/>
      <c r="BRP4" s="286"/>
      <c r="BRQ4" s="286"/>
      <c r="BRR4" s="286"/>
      <c r="BRS4" s="286"/>
      <c r="BRT4" s="286"/>
      <c r="BRU4" s="286"/>
      <c r="BRV4" s="286"/>
      <c r="BRW4" s="286"/>
      <c r="BRX4" s="286"/>
      <c r="BRY4" s="286"/>
      <c r="BRZ4" s="286"/>
      <c r="BSA4" s="286"/>
      <c r="BSB4" s="286"/>
      <c r="BSC4" s="286"/>
      <c r="BSD4" s="286"/>
      <c r="BSE4" s="286"/>
      <c r="BSF4" s="286"/>
      <c r="BSG4" s="286"/>
      <c r="BSH4" s="286"/>
      <c r="BSI4" s="286"/>
      <c r="BSJ4" s="286"/>
      <c r="BSK4" s="286"/>
      <c r="BSL4" s="286"/>
      <c r="BSM4" s="286"/>
      <c r="BSN4" s="286"/>
      <c r="BSO4" s="286"/>
      <c r="BSP4" s="286"/>
      <c r="BSQ4" s="286"/>
      <c r="BSR4" s="286"/>
      <c r="BSS4" s="286"/>
      <c r="BST4" s="286"/>
      <c r="BSU4" s="286"/>
      <c r="BSV4" s="286"/>
      <c r="BSW4" s="286"/>
      <c r="BSX4" s="286"/>
      <c r="BSY4" s="286"/>
      <c r="BSZ4" s="286"/>
      <c r="BTA4" s="286"/>
      <c r="BTB4" s="286"/>
      <c r="BTC4" s="286"/>
      <c r="BTD4" s="286"/>
      <c r="BTE4" s="286"/>
      <c r="BTF4" s="286"/>
      <c r="BTG4" s="286"/>
      <c r="BTH4" s="286"/>
      <c r="BTI4" s="286"/>
      <c r="BTJ4" s="286"/>
      <c r="BTK4" s="286"/>
      <c r="BTL4" s="286"/>
      <c r="BTM4" s="286"/>
      <c r="BTN4" s="286"/>
      <c r="BTO4" s="286"/>
      <c r="BTP4" s="286"/>
      <c r="BTQ4" s="286"/>
      <c r="BTR4" s="286"/>
      <c r="BTS4" s="286"/>
      <c r="BTT4" s="286"/>
      <c r="BTU4" s="286"/>
      <c r="BTV4" s="286"/>
      <c r="BTW4" s="286"/>
      <c r="BTX4" s="286"/>
      <c r="BTY4" s="286"/>
      <c r="BTZ4" s="286"/>
      <c r="BUA4" s="286"/>
      <c r="BUB4" s="286"/>
      <c r="BUC4" s="286"/>
      <c r="BUD4" s="286"/>
      <c r="BUE4" s="286"/>
      <c r="BUF4" s="286"/>
      <c r="BUG4" s="286"/>
      <c r="BUH4" s="286"/>
      <c r="BUI4" s="286"/>
      <c r="BUJ4" s="286"/>
      <c r="BUK4" s="286"/>
      <c r="BUL4" s="286"/>
      <c r="BUM4" s="286"/>
      <c r="BUN4" s="286"/>
      <c r="BUO4" s="286"/>
      <c r="BUP4" s="286"/>
      <c r="BUQ4" s="286"/>
      <c r="BUR4" s="286"/>
      <c r="BUS4" s="286"/>
      <c r="BUT4" s="286"/>
      <c r="BUU4" s="286"/>
      <c r="BUV4" s="286"/>
      <c r="BUW4" s="286"/>
      <c r="BUX4" s="286"/>
      <c r="BUY4" s="286"/>
      <c r="BUZ4" s="286"/>
      <c r="BVA4" s="286"/>
      <c r="BVB4" s="286"/>
      <c r="BVC4" s="286"/>
      <c r="BVD4" s="286"/>
      <c r="BVE4" s="286"/>
      <c r="BVF4" s="286"/>
      <c r="BVG4" s="286"/>
      <c r="BVH4" s="286"/>
      <c r="BVI4" s="286"/>
      <c r="BVJ4" s="286"/>
      <c r="BVK4" s="286"/>
      <c r="BVL4" s="286"/>
      <c r="BVM4" s="286"/>
      <c r="BVN4" s="286"/>
      <c r="BVO4" s="286"/>
      <c r="BVP4" s="286"/>
      <c r="BVQ4" s="286"/>
      <c r="BVR4" s="286"/>
      <c r="BVS4" s="286"/>
      <c r="BVT4" s="286"/>
      <c r="BVU4" s="286"/>
      <c r="BVV4" s="286"/>
      <c r="BVW4" s="286"/>
      <c r="BVX4" s="286"/>
      <c r="BVY4" s="286"/>
      <c r="BVZ4" s="286"/>
      <c r="BWA4" s="286"/>
      <c r="BWB4" s="286"/>
      <c r="BWC4" s="286"/>
      <c r="BWD4" s="286"/>
      <c r="BWE4" s="286"/>
      <c r="BWF4" s="286"/>
      <c r="BWG4" s="286"/>
      <c r="BWH4" s="286"/>
      <c r="BWI4" s="286"/>
      <c r="BWJ4" s="286"/>
      <c r="BWK4" s="286"/>
      <c r="BWL4" s="286"/>
      <c r="BWM4" s="286"/>
      <c r="BWN4" s="286"/>
      <c r="BWO4" s="286"/>
      <c r="BWP4" s="286"/>
      <c r="BWQ4" s="286"/>
      <c r="BWR4" s="286"/>
      <c r="BWS4" s="286"/>
      <c r="BWT4" s="286"/>
      <c r="BWU4" s="286"/>
      <c r="BWV4" s="286"/>
      <c r="BWW4" s="286"/>
      <c r="BWX4" s="286"/>
      <c r="BWY4" s="286"/>
      <c r="BWZ4" s="286"/>
      <c r="BXA4" s="286"/>
      <c r="BXB4" s="286"/>
      <c r="BXC4" s="286"/>
      <c r="BXD4" s="286"/>
      <c r="BXE4" s="286"/>
      <c r="BXF4" s="286"/>
      <c r="BXG4" s="286"/>
      <c r="BXH4" s="286"/>
      <c r="BXI4" s="286"/>
      <c r="BXJ4" s="286"/>
      <c r="BXK4" s="286"/>
      <c r="BXL4" s="286"/>
      <c r="BXM4" s="286"/>
      <c r="BXN4" s="286"/>
      <c r="BXO4" s="286"/>
      <c r="BXP4" s="286"/>
      <c r="BXQ4" s="286"/>
      <c r="BXR4" s="286"/>
      <c r="BXS4" s="286"/>
      <c r="BXT4" s="286"/>
      <c r="BXU4" s="286"/>
      <c r="BXV4" s="286"/>
      <c r="BXW4" s="286"/>
      <c r="BXX4" s="286"/>
      <c r="BXY4" s="286"/>
      <c r="BXZ4" s="286"/>
      <c r="BYA4" s="286"/>
      <c r="BYB4" s="286"/>
      <c r="BYC4" s="286"/>
      <c r="BYD4" s="286"/>
      <c r="BYE4" s="286"/>
      <c r="BYF4" s="286"/>
      <c r="BYG4" s="286"/>
      <c r="BYH4" s="286"/>
      <c r="BYI4" s="286"/>
      <c r="BYJ4" s="286"/>
      <c r="BYK4" s="286"/>
      <c r="BYL4" s="286"/>
      <c r="BYM4" s="286"/>
      <c r="BYN4" s="286"/>
      <c r="BYO4" s="286"/>
      <c r="BYP4" s="286"/>
      <c r="BYQ4" s="286"/>
      <c r="BYR4" s="286"/>
      <c r="BYS4" s="286"/>
      <c r="BYT4" s="286"/>
      <c r="BYU4" s="286"/>
      <c r="BYV4" s="286"/>
      <c r="BYW4" s="286"/>
      <c r="BYX4" s="286"/>
      <c r="BYY4" s="286"/>
      <c r="BYZ4" s="286"/>
      <c r="BZA4" s="286"/>
      <c r="BZB4" s="286"/>
      <c r="BZC4" s="286"/>
      <c r="BZD4" s="286"/>
      <c r="BZE4" s="286"/>
      <c r="BZF4" s="286"/>
      <c r="BZG4" s="286"/>
      <c r="BZH4" s="286"/>
      <c r="BZI4" s="286"/>
      <c r="BZJ4" s="286"/>
      <c r="BZK4" s="286"/>
      <c r="BZL4" s="286"/>
      <c r="BZM4" s="286"/>
      <c r="BZN4" s="286"/>
      <c r="BZO4" s="286"/>
      <c r="BZP4" s="286"/>
      <c r="BZQ4" s="286"/>
      <c r="BZR4" s="286"/>
      <c r="BZS4" s="286"/>
      <c r="BZT4" s="286"/>
      <c r="BZU4" s="286"/>
      <c r="BZV4" s="286"/>
      <c r="BZW4" s="286"/>
      <c r="BZX4" s="286"/>
      <c r="BZY4" s="286"/>
      <c r="BZZ4" s="286"/>
      <c r="CAA4" s="286"/>
      <c r="CAB4" s="286"/>
      <c r="CAC4" s="286"/>
      <c r="CAD4" s="286"/>
      <c r="CAE4" s="286"/>
      <c r="CAF4" s="286"/>
      <c r="CAG4" s="286"/>
      <c r="CAH4" s="286"/>
      <c r="CAI4" s="286"/>
      <c r="CAJ4" s="286"/>
      <c r="CAK4" s="286"/>
      <c r="CAL4" s="286"/>
      <c r="CAM4" s="286"/>
      <c r="CAN4" s="286"/>
      <c r="CAO4" s="286"/>
      <c r="CAP4" s="286"/>
      <c r="CAQ4" s="286"/>
      <c r="CAR4" s="286"/>
      <c r="CAS4" s="286"/>
      <c r="CAT4" s="286"/>
      <c r="CAU4" s="286"/>
      <c r="CAV4" s="286"/>
      <c r="CAW4" s="286"/>
      <c r="CAX4" s="286"/>
      <c r="CAY4" s="286"/>
      <c r="CAZ4" s="286"/>
      <c r="CBA4" s="286"/>
      <c r="CBB4" s="286"/>
      <c r="CBC4" s="286"/>
      <c r="CBD4" s="286"/>
      <c r="CBE4" s="286"/>
      <c r="CBF4" s="286"/>
      <c r="CBG4" s="286"/>
      <c r="CBH4" s="286"/>
      <c r="CBI4" s="286"/>
      <c r="CBJ4" s="286"/>
      <c r="CBK4" s="286"/>
      <c r="CBL4" s="286"/>
      <c r="CBM4" s="286"/>
      <c r="CBN4" s="286"/>
      <c r="CBO4" s="286"/>
      <c r="CBP4" s="286"/>
      <c r="CBQ4" s="286"/>
      <c r="CBR4" s="286"/>
      <c r="CBS4" s="286"/>
      <c r="CBT4" s="286"/>
      <c r="CBU4" s="286"/>
      <c r="CBV4" s="286"/>
      <c r="CBW4" s="286"/>
      <c r="CBX4" s="286"/>
      <c r="CBY4" s="286"/>
      <c r="CBZ4" s="286"/>
      <c r="CCA4" s="286"/>
      <c r="CCB4" s="286"/>
      <c r="CCC4" s="286"/>
      <c r="CCD4" s="286"/>
      <c r="CCE4" s="286"/>
      <c r="CCF4" s="286"/>
      <c r="CCG4" s="286"/>
      <c r="CCH4" s="286"/>
      <c r="CCI4" s="286"/>
      <c r="CCJ4" s="286"/>
      <c r="CCK4" s="286"/>
      <c r="CCL4" s="286"/>
      <c r="CCM4" s="286"/>
      <c r="CCN4" s="286"/>
      <c r="CCO4" s="286"/>
      <c r="CCP4" s="286"/>
      <c r="CCQ4" s="286"/>
      <c r="CCR4" s="286"/>
      <c r="CCS4" s="286"/>
      <c r="CCT4" s="286"/>
      <c r="CCU4" s="286"/>
      <c r="CCV4" s="286"/>
      <c r="CCW4" s="286"/>
      <c r="CCX4" s="286"/>
      <c r="CCY4" s="286"/>
      <c r="CCZ4" s="286"/>
      <c r="CDA4" s="286"/>
      <c r="CDB4" s="286"/>
      <c r="CDC4" s="286"/>
      <c r="CDD4" s="286"/>
      <c r="CDE4" s="286"/>
      <c r="CDF4" s="286"/>
      <c r="CDG4" s="286"/>
      <c r="CDH4" s="286"/>
      <c r="CDI4" s="286"/>
      <c r="CDJ4" s="286"/>
      <c r="CDK4" s="286"/>
      <c r="CDL4" s="286"/>
      <c r="CDM4" s="286"/>
      <c r="CDN4" s="286"/>
      <c r="CDO4" s="286"/>
      <c r="CDP4" s="286"/>
      <c r="CDQ4" s="286"/>
      <c r="CDR4" s="286"/>
      <c r="CDS4" s="286"/>
      <c r="CDT4" s="286"/>
      <c r="CDU4" s="286"/>
      <c r="CDV4" s="286"/>
      <c r="CDW4" s="286"/>
      <c r="CDX4" s="286"/>
      <c r="CDY4" s="286"/>
      <c r="CDZ4" s="286"/>
      <c r="CEA4" s="286"/>
      <c r="CEB4" s="286"/>
      <c r="CEC4" s="286"/>
      <c r="CED4" s="286"/>
      <c r="CEE4" s="286"/>
      <c r="CEF4" s="286"/>
      <c r="CEG4" s="286"/>
      <c r="CEH4" s="286"/>
      <c r="CEI4" s="286"/>
      <c r="CEJ4" s="286"/>
      <c r="CEK4" s="286"/>
      <c r="CEL4" s="286"/>
      <c r="CEM4" s="286"/>
      <c r="CEN4" s="286"/>
      <c r="CEO4" s="286"/>
      <c r="CEP4" s="286"/>
      <c r="CEQ4" s="286"/>
      <c r="CER4" s="286"/>
      <c r="CES4" s="286"/>
      <c r="CET4" s="286"/>
      <c r="CEU4" s="286"/>
      <c r="CEV4" s="286"/>
      <c r="CEW4" s="286"/>
      <c r="CEX4" s="286"/>
      <c r="CEY4" s="286"/>
      <c r="CEZ4" s="286"/>
      <c r="CFA4" s="286"/>
      <c r="CFB4" s="286"/>
      <c r="CFC4" s="286"/>
      <c r="CFD4" s="286"/>
      <c r="CFE4" s="286"/>
      <c r="CFF4" s="286"/>
      <c r="CFG4" s="286"/>
      <c r="CFH4" s="286"/>
      <c r="CFI4" s="286"/>
      <c r="CFJ4" s="286"/>
      <c r="CFK4" s="286"/>
      <c r="CFL4" s="286"/>
      <c r="CFM4" s="286"/>
      <c r="CFN4" s="286"/>
      <c r="CFO4" s="286"/>
      <c r="CFP4" s="286"/>
      <c r="CFQ4" s="286"/>
      <c r="CFR4" s="286"/>
      <c r="CFS4" s="286"/>
      <c r="CFT4" s="286"/>
      <c r="CFU4" s="286"/>
      <c r="CFV4" s="286"/>
      <c r="CFW4" s="286"/>
      <c r="CFX4" s="286"/>
      <c r="CFY4" s="286"/>
      <c r="CFZ4" s="286"/>
      <c r="CGA4" s="286"/>
      <c r="CGB4" s="286"/>
      <c r="CGC4" s="286"/>
      <c r="CGD4" s="286"/>
      <c r="CGE4" s="286"/>
      <c r="CGF4" s="286"/>
      <c r="CGG4" s="286"/>
      <c r="CGH4" s="286"/>
      <c r="CGI4" s="286"/>
      <c r="CGJ4" s="286"/>
      <c r="CGK4" s="286"/>
      <c r="CGL4" s="286"/>
      <c r="CGM4" s="286"/>
      <c r="CGN4" s="286"/>
      <c r="CGO4" s="286"/>
      <c r="CGP4" s="286"/>
      <c r="CGQ4" s="286"/>
      <c r="CGR4" s="286"/>
      <c r="CGS4" s="286"/>
      <c r="CGT4" s="286"/>
      <c r="CGU4" s="286"/>
      <c r="CGV4" s="286"/>
      <c r="CGW4" s="286"/>
      <c r="CGX4" s="286"/>
      <c r="CGY4" s="286"/>
      <c r="CGZ4" s="286"/>
      <c r="CHA4" s="286"/>
      <c r="CHB4" s="286"/>
      <c r="CHC4" s="286"/>
      <c r="CHD4" s="286"/>
      <c r="CHE4" s="286"/>
      <c r="CHF4" s="286"/>
      <c r="CHG4" s="286"/>
      <c r="CHH4" s="286"/>
      <c r="CHI4" s="286"/>
      <c r="CHJ4" s="286"/>
      <c r="CHK4" s="286"/>
      <c r="CHL4" s="286"/>
      <c r="CHM4" s="286"/>
      <c r="CHN4" s="286"/>
      <c r="CHO4" s="286"/>
      <c r="CHP4" s="286"/>
      <c r="CHQ4" s="286"/>
      <c r="CHR4" s="286"/>
      <c r="CHS4" s="286"/>
      <c r="CHT4" s="286"/>
      <c r="CHU4" s="286"/>
      <c r="CHV4" s="286"/>
      <c r="CHW4" s="286"/>
      <c r="CHX4" s="286"/>
      <c r="CHY4" s="286"/>
      <c r="CHZ4" s="286"/>
      <c r="CIA4" s="286"/>
      <c r="CIB4" s="286"/>
      <c r="CIC4" s="286"/>
      <c r="CID4" s="286"/>
      <c r="CIE4" s="286"/>
      <c r="CIF4" s="286"/>
      <c r="CIG4" s="286"/>
      <c r="CIH4" s="286"/>
      <c r="CII4" s="286"/>
      <c r="CIJ4" s="286"/>
      <c r="CIK4" s="286"/>
      <c r="CIL4" s="286"/>
      <c r="CIM4" s="286"/>
      <c r="CIN4" s="286"/>
      <c r="CIO4" s="286"/>
      <c r="CIP4" s="286"/>
      <c r="CIQ4" s="286"/>
      <c r="CIR4" s="286"/>
      <c r="CIS4" s="286"/>
      <c r="CIT4" s="286"/>
      <c r="CIU4" s="286"/>
      <c r="CIV4" s="286"/>
      <c r="CIW4" s="286"/>
      <c r="CIX4" s="286"/>
      <c r="CIY4" s="286"/>
      <c r="CIZ4" s="286"/>
      <c r="CJA4" s="286"/>
      <c r="CJB4" s="286"/>
      <c r="CJC4" s="286"/>
      <c r="CJD4" s="286"/>
      <c r="CJE4" s="286"/>
      <c r="CJF4" s="286"/>
      <c r="CJG4" s="286"/>
      <c r="CJH4" s="286"/>
      <c r="CJI4" s="286"/>
      <c r="CJJ4" s="286"/>
      <c r="CJK4" s="286"/>
      <c r="CJL4" s="286"/>
      <c r="CJM4" s="286"/>
      <c r="CJN4" s="286"/>
      <c r="CJO4" s="286"/>
      <c r="CJP4" s="286"/>
      <c r="CJQ4" s="286"/>
      <c r="CJR4" s="286"/>
      <c r="CJS4" s="286"/>
      <c r="CJT4" s="286"/>
      <c r="CJU4" s="286"/>
      <c r="CJV4" s="286"/>
      <c r="CJW4" s="286"/>
      <c r="CJX4" s="286"/>
      <c r="CJY4" s="286"/>
      <c r="CJZ4" s="286"/>
      <c r="CKA4" s="286"/>
      <c r="CKB4" s="286"/>
      <c r="CKC4" s="286"/>
      <c r="CKD4" s="286"/>
      <c r="CKE4" s="286"/>
      <c r="CKF4" s="286"/>
      <c r="CKG4" s="286"/>
      <c r="CKH4" s="286"/>
      <c r="CKI4" s="286"/>
      <c r="CKJ4" s="286"/>
      <c r="CKK4" s="286"/>
      <c r="CKL4" s="286"/>
      <c r="CKM4" s="286"/>
      <c r="CKN4" s="286"/>
      <c r="CKO4" s="286"/>
      <c r="CKP4" s="286"/>
      <c r="CKQ4" s="286"/>
      <c r="CKR4" s="286"/>
      <c r="CKS4" s="286"/>
      <c r="CKT4" s="286"/>
      <c r="CKU4" s="286"/>
      <c r="CKV4" s="286"/>
      <c r="CKW4" s="286"/>
      <c r="CKX4" s="286"/>
      <c r="CKY4" s="286"/>
      <c r="CKZ4" s="286"/>
      <c r="CLA4" s="286"/>
      <c r="CLB4" s="286"/>
      <c r="CLC4" s="286"/>
      <c r="CLD4" s="286"/>
      <c r="CLE4" s="286"/>
      <c r="CLF4" s="286"/>
      <c r="CLG4" s="286"/>
      <c r="CLH4" s="286"/>
      <c r="CLI4" s="286"/>
      <c r="CLJ4" s="286"/>
      <c r="CLK4" s="286"/>
      <c r="CLL4" s="286"/>
      <c r="CLM4" s="286"/>
      <c r="CLN4" s="286"/>
      <c r="CLO4" s="286"/>
      <c r="CLP4" s="286"/>
      <c r="CLQ4" s="286"/>
      <c r="CLR4" s="286"/>
      <c r="CLS4" s="286"/>
      <c r="CLT4" s="286"/>
      <c r="CLU4" s="286"/>
      <c r="CLV4" s="286"/>
      <c r="CLW4" s="286"/>
      <c r="CLX4" s="286"/>
      <c r="CLY4" s="286"/>
      <c r="CLZ4" s="286"/>
      <c r="CMA4" s="286"/>
      <c r="CMB4" s="286"/>
      <c r="CMC4" s="286"/>
      <c r="CMD4" s="286"/>
      <c r="CME4" s="286"/>
      <c r="CMF4" s="286"/>
      <c r="CMG4" s="286"/>
      <c r="CMH4" s="286"/>
      <c r="CMI4" s="286"/>
      <c r="CMJ4" s="286"/>
      <c r="CMK4" s="286"/>
      <c r="CML4" s="286"/>
      <c r="CMM4" s="286"/>
      <c r="CMN4" s="286"/>
      <c r="CMO4" s="286"/>
      <c r="CMP4" s="286"/>
      <c r="CMQ4" s="286"/>
      <c r="CMR4" s="286"/>
      <c r="CMS4" s="286"/>
      <c r="CMT4" s="286"/>
      <c r="CMU4" s="286"/>
      <c r="CMV4" s="286"/>
      <c r="CMW4" s="286"/>
      <c r="CMX4" s="286"/>
      <c r="CMY4" s="286"/>
      <c r="CMZ4" s="286"/>
      <c r="CNA4" s="286"/>
      <c r="CNB4" s="286"/>
      <c r="CNC4" s="286"/>
      <c r="CND4" s="286"/>
      <c r="CNE4" s="286"/>
      <c r="CNF4" s="286"/>
      <c r="CNG4" s="286"/>
      <c r="CNH4" s="286"/>
      <c r="CNI4" s="286"/>
      <c r="CNJ4" s="286"/>
      <c r="CNK4" s="286"/>
      <c r="CNL4" s="286"/>
      <c r="CNM4" s="286"/>
      <c r="CNN4" s="286"/>
      <c r="CNO4" s="286"/>
      <c r="CNP4" s="286"/>
      <c r="CNQ4" s="286"/>
      <c r="CNR4" s="286"/>
      <c r="CNS4" s="286"/>
      <c r="CNT4" s="286"/>
      <c r="CNU4" s="286"/>
      <c r="CNV4" s="286"/>
      <c r="CNW4" s="286"/>
      <c r="CNX4" s="286"/>
      <c r="CNY4" s="286"/>
      <c r="CNZ4" s="286"/>
      <c r="COA4" s="286"/>
      <c r="COB4" s="286"/>
      <c r="COC4" s="286"/>
      <c r="COD4" s="286"/>
      <c r="COE4" s="286"/>
      <c r="COF4" s="286"/>
      <c r="COG4" s="286"/>
      <c r="COH4" s="286"/>
      <c r="COI4" s="286"/>
      <c r="COJ4" s="286"/>
      <c r="COK4" s="286"/>
      <c r="COL4" s="286"/>
      <c r="COM4" s="286"/>
      <c r="CON4" s="286"/>
      <c r="COO4" s="286"/>
      <c r="COP4" s="286"/>
      <c r="COQ4" s="286"/>
      <c r="COR4" s="286"/>
      <c r="COS4" s="286"/>
      <c r="COT4" s="286"/>
      <c r="COU4" s="286"/>
      <c r="COV4" s="286"/>
      <c r="COW4" s="286"/>
      <c r="COX4" s="286"/>
      <c r="COY4" s="286"/>
      <c r="COZ4" s="286"/>
      <c r="CPA4" s="286"/>
      <c r="CPB4" s="286"/>
      <c r="CPC4" s="286"/>
      <c r="CPD4" s="286"/>
      <c r="CPE4" s="286"/>
      <c r="CPF4" s="286"/>
      <c r="CPG4" s="286"/>
      <c r="CPH4" s="286"/>
      <c r="CPI4" s="286"/>
      <c r="CPJ4" s="286"/>
      <c r="CPK4" s="286"/>
      <c r="CPL4" s="286"/>
      <c r="CPM4" s="286"/>
      <c r="CPN4" s="286"/>
      <c r="CPO4" s="286"/>
      <c r="CPP4" s="286"/>
      <c r="CPQ4" s="286"/>
      <c r="CPR4" s="286"/>
      <c r="CPS4" s="286"/>
      <c r="CPT4" s="286"/>
      <c r="CPU4" s="286"/>
      <c r="CPV4" s="286"/>
      <c r="CPW4" s="286"/>
      <c r="CPX4" s="286"/>
      <c r="CPY4" s="286"/>
      <c r="CPZ4" s="286"/>
      <c r="CQA4" s="286"/>
      <c r="CQB4" s="286"/>
      <c r="CQC4" s="286"/>
      <c r="CQD4" s="286"/>
      <c r="CQE4" s="286"/>
      <c r="CQF4" s="286"/>
      <c r="CQG4" s="286"/>
      <c r="CQH4" s="286"/>
      <c r="CQI4" s="286"/>
      <c r="CQJ4" s="286"/>
      <c r="CQK4" s="286"/>
      <c r="CQL4" s="286"/>
      <c r="CQM4" s="286"/>
      <c r="CQN4" s="286"/>
      <c r="CQO4" s="286"/>
      <c r="CQP4" s="286"/>
      <c r="CQQ4" s="286"/>
      <c r="CQR4" s="286"/>
      <c r="CQS4" s="286"/>
      <c r="CQT4" s="286"/>
      <c r="CQU4" s="286"/>
      <c r="CQV4" s="286"/>
      <c r="CQW4" s="286"/>
      <c r="CQX4" s="286"/>
      <c r="CQY4" s="286"/>
      <c r="CQZ4" s="286"/>
      <c r="CRA4" s="286"/>
      <c r="CRB4" s="286"/>
      <c r="CRC4" s="286"/>
      <c r="CRD4" s="286"/>
      <c r="CRE4" s="286"/>
      <c r="CRF4" s="286"/>
      <c r="CRG4" s="286"/>
      <c r="CRH4" s="286"/>
      <c r="CRI4" s="286"/>
      <c r="CRJ4" s="286"/>
      <c r="CRK4" s="286"/>
      <c r="CRL4" s="286"/>
      <c r="CRM4" s="286"/>
      <c r="CRN4" s="286"/>
      <c r="CRO4" s="286"/>
      <c r="CRP4" s="286"/>
      <c r="CRQ4" s="286"/>
      <c r="CRR4" s="286"/>
      <c r="CRS4" s="286"/>
      <c r="CRT4" s="286"/>
      <c r="CRU4" s="286"/>
      <c r="CRV4" s="286"/>
      <c r="CRW4" s="286"/>
      <c r="CRX4" s="286"/>
      <c r="CRY4" s="286"/>
      <c r="CRZ4" s="286"/>
      <c r="CSA4" s="286"/>
      <c r="CSB4" s="286"/>
      <c r="CSC4" s="286"/>
      <c r="CSD4" s="286"/>
      <c r="CSE4" s="286"/>
      <c r="CSF4" s="286"/>
      <c r="CSG4" s="286"/>
      <c r="CSH4" s="286"/>
      <c r="CSI4" s="286"/>
      <c r="CSJ4" s="286"/>
      <c r="CSK4" s="286"/>
      <c r="CSL4" s="286"/>
      <c r="CSM4" s="286"/>
      <c r="CSN4" s="286"/>
      <c r="CSO4" s="286"/>
      <c r="CSP4" s="286"/>
      <c r="CSQ4" s="286"/>
      <c r="CSR4" s="286"/>
      <c r="CSS4" s="286"/>
      <c r="CST4" s="286"/>
      <c r="CSU4" s="286"/>
      <c r="CSV4" s="286"/>
      <c r="CSW4" s="286"/>
      <c r="CSX4" s="286"/>
      <c r="CSY4" s="286"/>
      <c r="CSZ4" s="286"/>
      <c r="CTA4" s="286"/>
      <c r="CTB4" s="286"/>
      <c r="CTC4" s="286"/>
      <c r="CTD4" s="286"/>
      <c r="CTE4" s="286"/>
      <c r="CTF4" s="286"/>
      <c r="CTG4" s="286"/>
      <c r="CTH4" s="286"/>
      <c r="CTI4" s="286"/>
      <c r="CTJ4" s="286"/>
      <c r="CTK4" s="286"/>
      <c r="CTL4" s="286"/>
      <c r="CTM4" s="286"/>
      <c r="CTN4" s="286"/>
      <c r="CTO4" s="286"/>
      <c r="CTP4" s="286"/>
      <c r="CTQ4" s="286"/>
      <c r="CTR4" s="286"/>
      <c r="CTS4" s="286"/>
      <c r="CTT4" s="286"/>
      <c r="CTU4" s="286"/>
      <c r="CTV4" s="286"/>
      <c r="CTW4" s="286"/>
      <c r="CTX4" s="286"/>
      <c r="CTY4" s="286"/>
      <c r="CTZ4" s="286"/>
      <c r="CUA4" s="286"/>
      <c r="CUB4" s="286"/>
      <c r="CUC4" s="286"/>
      <c r="CUD4" s="286"/>
      <c r="CUE4" s="286"/>
      <c r="CUF4" s="286"/>
      <c r="CUG4" s="286"/>
      <c r="CUH4" s="286"/>
      <c r="CUI4" s="286"/>
      <c r="CUJ4" s="286"/>
      <c r="CUK4" s="286"/>
      <c r="CUL4" s="286"/>
      <c r="CUM4" s="286"/>
      <c r="CUN4" s="286"/>
      <c r="CUO4" s="286"/>
      <c r="CUP4" s="286"/>
      <c r="CUQ4" s="286"/>
      <c r="CUR4" s="286"/>
      <c r="CUS4" s="286"/>
      <c r="CUT4" s="286"/>
      <c r="CUU4" s="286"/>
      <c r="CUV4" s="286"/>
      <c r="CUW4" s="286"/>
      <c r="CUX4" s="286"/>
      <c r="CUY4" s="286"/>
      <c r="CUZ4" s="286"/>
      <c r="CVA4" s="286"/>
      <c r="CVB4" s="286"/>
      <c r="CVC4" s="286"/>
      <c r="CVD4" s="286"/>
      <c r="CVE4" s="286"/>
      <c r="CVF4" s="286"/>
      <c r="CVG4" s="286"/>
      <c r="CVH4" s="286"/>
      <c r="CVI4" s="286"/>
      <c r="CVJ4" s="286"/>
      <c r="CVK4" s="286"/>
      <c r="CVL4" s="286"/>
      <c r="CVM4" s="286"/>
      <c r="CVN4" s="286"/>
      <c r="CVO4" s="286"/>
      <c r="CVP4" s="286"/>
      <c r="CVQ4" s="286"/>
      <c r="CVR4" s="286"/>
      <c r="CVS4" s="286"/>
      <c r="CVT4" s="286"/>
      <c r="CVU4" s="286"/>
      <c r="CVV4" s="286"/>
      <c r="CVW4" s="286"/>
      <c r="CVX4" s="286"/>
      <c r="CVY4" s="286"/>
      <c r="CVZ4" s="286"/>
      <c r="CWA4" s="286"/>
      <c r="CWB4" s="286"/>
      <c r="CWC4" s="286"/>
      <c r="CWD4" s="286"/>
      <c r="CWE4" s="286"/>
      <c r="CWF4" s="286"/>
      <c r="CWG4" s="286"/>
      <c r="CWH4" s="286"/>
      <c r="CWI4" s="286"/>
      <c r="CWJ4" s="286"/>
      <c r="CWK4" s="286"/>
      <c r="CWL4" s="286"/>
      <c r="CWM4" s="286"/>
      <c r="CWN4" s="286"/>
      <c r="CWO4" s="286"/>
      <c r="CWP4" s="286"/>
      <c r="CWQ4" s="286"/>
      <c r="CWR4" s="286"/>
      <c r="CWS4" s="286"/>
      <c r="CWT4" s="286"/>
      <c r="CWU4" s="286"/>
      <c r="CWV4" s="286"/>
      <c r="CWW4" s="286"/>
      <c r="CWX4" s="286"/>
      <c r="CWY4" s="286"/>
      <c r="CWZ4" s="286"/>
      <c r="CXA4" s="286"/>
      <c r="CXB4" s="286"/>
      <c r="CXC4" s="286"/>
      <c r="CXD4" s="286"/>
      <c r="CXE4" s="286"/>
      <c r="CXF4" s="286"/>
      <c r="CXG4" s="286"/>
      <c r="CXH4" s="286"/>
      <c r="CXI4" s="286"/>
      <c r="CXJ4" s="286"/>
      <c r="CXK4" s="286"/>
      <c r="CXL4" s="286"/>
      <c r="CXM4" s="286"/>
      <c r="CXN4" s="286"/>
      <c r="CXO4" s="286"/>
      <c r="CXP4" s="286"/>
      <c r="CXQ4" s="286"/>
      <c r="CXR4" s="286"/>
      <c r="CXS4" s="286"/>
      <c r="CXT4" s="286"/>
      <c r="CXU4" s="286"/>
      <c r="CXV4" s="286"/>
      <c r="CXW4" s="286"/>
      <c r="CXX4" s="286"/>
      <c r="CXY4" s="286"/>
      <c r="CXZ4" s="286"/>
      <c r="CYA4" s="286"/>
      <c r="CYB4" s="286"/>
      <c r="CYC4" s="286"/>
      <c r="CYD4" s="286"/>
      <c r="CYE4" s="286"/>
      <c r="CYF4" s="286"/>
      <c r="CYG4" s="286"/>
      <c r="CYH4" s="286"/>
      <c r="CYI4" s="286"/>
      <c r="CYJ4" s="286"/>
      <c r="CYK4" s="286"/>
      <c r="CYL4" s="286"/>
      <c r="CYM4" s="286"/>
      <c r="CYN4" s="286"/>
      <c r="CYO4" s="286"/>
      <c r="CYP4" s="286"/>
      <c r="CYQ4" s="286"/>
      <c r="CYR4" s="286"/>
      <c r="CYS4" s="286"/>
      <c r="CYT4" s="286"/>
      <c r="CYU4" s="286"/>
      <c r="CYV4" s="286"/>
      <c r="CYW4" s="286"/>
      <c r="CYX4" s="286"/>
      <c r="CYY4" s="286"/>
      <c r="CYZ4" s="286"/>
      <c r="CZA4" s="286"/>
      <c r="CZB4" s="286"/>
      <c r="CZC4" s="286"/>
      <c r="CZD4" s="286"/>
      <c r="CZE4" s="286"/>
      <c r="CZF4" s="286"/>
      <c r="CZG4" s="286"/>
      <c r="CZH4" s="286"/>
      <c r="CZI4" s="286"/>
      <c r="CZJ4" s="286"/>
      <c r="CZK4" s="286"/>
      <c r="CZL4" s="286"/>
      <c r="CZM4" s="286"/>
      <c r="CZN4" s="286"/>
      <c r="CZO4" s="286"/>
      <c r="CZP4" s="286"/>
      <c r="CZQ4" s="286"/>
      <c r="CZR4" s="286"/>
      <c r="CZS4" s="286"/>
      <c r="CZT4" s="286"/>
      <c r="CZU4" s="286"/>
      <c r="CZV4" s="286"/>
      <c r="CZW4" s="286"/>
      <c r="CZX4" s="286"/>
      <c r="CZY4" s="286"/>
      <c r="CZZ4" s="286"/>
      <c r="DAA4" s="286"/>
      <c r="DAB4" s="286"/>
      <c r="DAC4" s="286"/>
      <c r="DAD4" s="286"/>
      <c r="DAE4" s="286"/>
      <c r="DAF4" s="286"/>
      <c r="DAG4" s="286"/>
      <c r="DAH4" s="286"/>
      <c r="DAI4" s="286"/>
      <c r="DAJ4" s="286"/>
      <c r="DAK4" s="286"/>
      <c r="DAL4" s="286"/>
      <c r="DAM4" s="286"/>
      <c r="DAN4" s="286"/>
      <c r="DAO4" s="286"/>
      <c r="DAP4" s="286"/>
      <c r="DAQ4" s="286"/>
      <c r="DAR4" s="286"/>
      <c r="DAS4" s="286"/>
      <c r="DAT4" s="286"/>
      <c r="DAU4" s="286"/>
      <c r="DAV4" s="286"/>
      <c r="DAW4" s="286"/>
      <c r="DAX4" s="286"/>
      <c r="DAY4" s="286"/>
      <c r="DAZ4" s="286"/>
      <c r="DBA4" s="286"/>
      <c r="DBB4" s="286"/>
      <c r="DBC4" s="286"/>
      <c r="DBD4" s="286"/>
      <c r="DBE4" s="286"/>
      <c r="DBF4" s="286"/>
      <c r="DBG4" s="286"/>
      <c r="DBH4" s="286"/>
      <c r="DBI4" s="286"/>
      <c r="DBJ4" s="286"/>
      <c r="DBK4" s="286"/>
      <c r="DBL4" s="286"/>
      <c r="DBM4" s="286"/>
      <c r="DBN4" s="286"/>
      <c r="DBO4" s="286"/>
      <c r="DBP4" s="286"/>
      <c r="DBQ4" s="286"/>
      <c r="DBR4" s="286"/>
      <c r="DBS4" s="286"/>
      <c r="DBT4" s="286"/>
      <c r="DBU4" s="286"/>
      <c r="DBV4" s="286"/>
      <c r="DBW4" s="286"/>
      <c r="DBX4" s="286"/>
      <c r="DBY4" s="286"/>
      <c r="DBZ4" s="286"/>
      <c r="DCA4" s="286"/>
      <c r="DCB4" s="286"/>
      <c r="DCC4" s="286"/>
      <c r="DCD4" s="286"/>
      <c r="DCE4" s="286"/>
      <c r="DCF4" s="286"/>
      <c r="DCG4" s="286"/>
      <c r="DCH4" s="286"/>
      <c r="DCI4" s="286"/>
      <c r="DCJ4" s="286"/>
      <c r="DCK4" s="286"/>
      <c r="DCL4" s="286"/>
      <c r="DCM4" s="286"/>
      <c r="DCN4" s="286"/>
      <c r="DCO4" s="286"/>
      <c r="DCP4" s="286"/>
      <c r="DCQ4" s="286"/>
      <c r="DCR4" s="286"/>
      <c r="DCS4" s="286"/>
      <c r="DCT4" s="286"/>
      <c r="DCU4" s="286"/>
      <c r="DCV4" s="286"/>
      <c r="DCW4" s="286"/>
      <c r="DCX4" s="286"/>
      <c r="DCY4" s="286"/>
      <c r="DCZ4" s="286"/>
      <c r="DDA4" s="286"/>
      <c r="DDB4" s="286"/>
      <c r="DDC4" s="286"/>
      <c r="DDD4" s="286"/>
      <c r="DDE4" s="286"/>
      <c r="DDF4" s="286"/>
      <c r="DDG4" s="286"/>
      <c r="DDH4" s="286"/>
      <c r="DDI4" s="286"/>
      <c r="DDJ4" s="286"/>
      <c r="DDK4" s="286"/>
      <c r="DDL4" s="286"/>
      <c r="DDM4" s="286"/>
      <c r="DDN4" s="286"/>
      <c r="DDO4" s="286"/>
      <c r="DDP4" s="286"/>
      <c r="DDQ4" s="286"/>
      <c r="DDR4" s="286"/>
      <c r="DDS4" s="286"/>
      <c r="DDT4" s="286"/>
      <c r="DDU4" s="286"/>
      <c r="DDV4" s="286"/>
      <c r="DDW4" s="286"/>
      <c r="DDX4" s="286"/>
      <c r="DDY4" s="286"/>
      <c r="DDZ4" s="286"/>
      <c r="DEA4" s="286"/>
      <c r="DEB4" s="286"/>
      <c r="DEC4" s="286"/>
      <c r="DED4" s="286"/>
      <c r="DEE4" s="286"/>
      <c r="DEF4" s="286"/>
      <c r="DEG4" s="286"/>
      <c r="DEH4" s="286"/>
      <c r="DEI4" s="286"/>
      <c r="DEJ4" s="286"/>
      <c r="DEK4" s="286"/>
      <c r="DEL4" s="286"/>
      <c r="DEM4" s="286"/>
      <c r="DEN4" s="286"/>
      <c r="DEO4" s="286"/>
      <c r="DEP4" s="286"/>
      <c r="DEQ4" s="286"/>
      <c r="DER4" s="286"/>
      <c r="DES4" s="286"/>
      <c r="DET4" s="286"/>
      <c r="DEU4" s="286"/>
      <c r="DEV4" s="286"/>
      <c r="DEW4" s="286"/>
      <c r="DEX4" s="286"/>
      <c r="DEY4" s="286"/>
      <c r="DEZ4" s="286"/>
      <c r="DFA4" s="286"/>
      <c r="DFB4" s="286"/>
      <c r="DFC4" s="286"/>
      <c r="DFD4" s="286"/>
      <c r="DFE4" s="286"/>
      <c r="DFF4" s="286"/>
      <c r="DFG4" s="286"/>
      <c r="DFH4" s="286"/>
      <c r="DFI4" s="286"/>
      <c r="DFJ4" s="286"/>
      <c r="DFK4" s="286"/>
      <c r="DFL4" s="286"/>
      <c r="DFM4" s="286"/>
      <c r="DFN4" s="286"/>
      <c r="DFO4" s="286"/>
      <c r="DFP4" s="286"/>
      <c r="DFQ4" s="286"/>
      <c r="DFR4" s="286"/>
      <c r="DFS4" s="286"/>
      <c r="DFT4" s="286"/>
      <c r="DFU4" s="286"/>
      <c r="DFV4" s="286"/>
      <c r="DFW4" s="286"/>
      <c r="DFX4" s="286"/>
      <c r="DFY4" s="286"/>
      <c r="DFZ4" s="286"/>
      <c r="DGA4" s="286"/>
      <c r="DGB4" s="286"/>
      <c r="DGC4" s="286"/>
      <c r="DGD4" s="286"/>
      <c r="DGE4" s="286"/>
      <c r="DGF4" s="286"/>
      <c r="DGG4" s="286"/>
      <c r="DGH4" s="286"/>
      <c r="DGI4" s="286"/>
      <c r="DGJ4" s="286"/>
      <c r="DGK4" s="286"/>
      <c r="DGL4" s="286"/>
      <c r="DGM4" s="286"/>
      <c r="DGN4" s="286"/>
      <c r="DGO4" s="286"/>
      <c r="DGP4" s="286"/>
      <c r="DGQ4" s="286"/>
      <c r="DGR4" s="286"/>
      <c r="DGS4" s="286"/>
      <c r="DGT4" s="286"/>
      <c r="DGU4" s="286"/>
      <c r="DGV4" s="286"/>
      <c r="DGW4" s="286"/>
      <c r="DGX4" s="286"/>
      <c r="DGY4" s="286"/>
      <c r="DGZ4" s="286"/>
      <c r="DHA4" s="286"/>
      <c r="DHB4" s="286"/>
      <c r="DHC4" s="286"/>
      <c r="DHD4" s="286"/>
      <c r="DHE4" s="286"/>
      <c r="DHF4" s="286"/>
      <c r="DHG4" s="286"/>
      <c r="DHH4" s="286"/>
      <c r="DHI4" s="286"/>
      <c r="DHJ4" s="286"/>
      <c r="DHK4" s="286"/>
      <c r="DHL4" s="286"/>
      <c r="DHM4" s="286"/>
      <c r="DHN4" s="286"/>
      <c r="DHO4" s="286"/>
      <c r="DHP4" s="286"/>
      <c r="DHQ4" s="286"/>
      <c r="DHR4" s="286"/>
      <c r="DHS4" s="286"/>
      <c r="DHT4" s="286"/>
      <c r="DHU4" s="286"/>
      <c r="DHV4" s="286"/>
      <c r="DHW4" s="286"/>
      <c r="DHX4" s="286"/>
      <c r="DHY4" s="286"/>
      <c r="DHZ4" s="286"/>
      <c r="DIA4" s="286"/>
      <c r="DIB4" s="286"/>
      <c r="DIC4" s="286"/>
      <c r="DID4" s="286"/>
      <c r="DIE4" s="286"/>
      <c r="DIF4" s="286"/>
      <c r="DIG4" s="286"/>
      <c r="DIH4" s="286"/>
      <c r="DII4" s="286"/>
      <c r="DIJ4" s="286"/>
      <c r="DIK4" s="286"/>
      <c r="DIL4" s="286"/>
      <c r="DIM4" s="286"/>
      <c r="DIN4" s="286"/>
      <c r="DIO4" s="286"/>
      <c r="DIP4" s="286"/>
      <c r="DIQ4" s="286"/>
      <c r="DIR4" s="286"/>
      <c r="DIS4" s="286"/>
      <c r="DIT4" s="286"/>
      <c r="DIU4" s="286"/>
      <c r="DIV4" s="286"/>
      <c r="DIW4" s="286"/>
      <c r="DIX4" s="286"/>
      <c r="DIY4" s="286"/>
      <c r="DIZ4" s="286"/>
      <c r="DJA4" s="286"/>
      <c r="DJB4" s="286"/>
      <c r="DJC4" s="286"/>
      <c r="DJD4" s="286"/>
      <c r="DJE4" s="286"/>
      <c r="DJF4" s="286"/>
      <c r="DJG4" s="286"/>
      <c r="DJH4" s="286"/>
      <c r="DJI4" s="286"/>
      <c r="DJJ4" s="286"/>
      <c r="DJK4" s="286"/>
      <c r="DJL4" s="286"/>
      <c r="DJM4" s="286"/>
      <c r="DJN4" s="286"/>
      <c r="DJO4" s="286"/>
      <c r="DJP4" s="286"/>
      <c r="DJQ4" s="286"/>
      <c r="DJR4" s="286"/>
      <c r="DJS4" s="286"/>
      <c r="DJT4" s="286"/>
      <c r="DJU4" s="286"/>
      <c r="DJV4" s="286"/>
      <c r="DJW4" s="286"/>
      <c r="DJX4" s="286"/>
      <c r="DJY4" s="286"/>
      <c r="DJZ4" s="286"/>
      <c r="DKA4" s="286"/>
      <c r="DKB4" s="286"/>
      <c r="DKC4" s="286"/>
      <c r="DKD4" s="286"/>
      <c r="DKE4" s="286"/>
      <c r="DKF4" s="286"/>
      <c r="DKG4" s="286"/>
      <c r="DKH4" s="286"/>
      <c r="DKI4" s="286"/>
      <c r="DKJ4" s="286"/>
      <c r="DKK4" s="286"/>
      <c r="DKL4" s="286"/>
      <c r="DKM4" s="286"/>
      <c r="DKN4" s="286"/>
      <c r="DKO4" s="286"/>
      <c r="DKP4" s="286"/>
      <c r="DKQ4" s="286"/>
      <c r="DKR4" s="286"/>
      <c r="DKS4" s="286"/>
      <c r="DKT4" s="286"/>
      <c r="DKU4" s="286"/>
      <c r="DKV4" s="286"/>
      <c r="DKW4" s="286"/>
      <c r="DKX4" s="286"/>
      <c r="DKY4" s="286"/>
      <c r="DKZ4" s="286"/>
      <c r="DLA4" s="286"/>
      <c r="DLB4" s="286"/>
      <c r="DLC4" s="286"/>
      <c r="DLD4" s="286"/>
      <c r="DLE4" s="286"/>
      <c r="DLF4" s="286"/>
      <c r="DLG4" s="286"/>
      <c r="DLH4" s="286"/>
      <c r="DLI4" s="286"/>
      <c r="DLJ4" s="286"/>
      <c r="DLK4" s="286"/>
      <c r="DLL4" s="286"/>
      <c r="DLM4" s="286"/>
      <c r="DLN4" s="286"/>
      <c r="DLO4" s="286"/>
      <c r="DLP4" s="286"/>
      <c r="DLQ4" s="286"/>
      <c r="DLR4" s="286"/>
      <c r="DLS4" s="286"/>
      <c r="DLT4" s="286"/>
      <c r="DLU4" s="286"/>
      <c r="DLV4" s="286"/>
      <c r="DLW4" s="286"/>
      <c r="DLX4" s="286"/>
      <c r="DLY4" s="286"/>
      <c r="DLZ4" s="286"/>
      <c r="DMA4" s="286"/>
      <c r="DMB4" s="286"/>
      <c r="DMC4" s="286"/>
      <c r="DMD4" s="286"/>
      <c r="DME4" s="286"/>
      <c r="DMF4" s="286"/>
      <c r="DMG4" s="286"/>
      <c r="DMH4" s="286"/>
      <c r="DMI4" s="286"/>
      <c r="DMJ4" s="286"/>
      <c r="DMK4" s="286"/>
      <c r="DML4" s="286"/>
      <c r="DMM4" s="286"/>
      <c r="DMN4" s="286"/>
      <c r="DMO4" s="286"/>
      <c r="DMP4" s="286"/>
      <c r="DMQ4" s="286"/>
      <c r="DMR4" s="286"/>
      <c r="DMS4" s="286"/>
      <c r="DMT4" s="286"/>
      <c r="DMU4" s="286"/>
      <c r="DMV4" s="286"/>
      <c r="DMW4" s="286"/>
      <c r="DMX4" s="286"/>
      <c r="DMY4" s="286"/>
      <c r="DMZ4" s="286"/>
      <c r="DNA4" s="286"/>
      <c r="DNB4" s="286"/>
      <c r="DNC4" s="286"/>
      <c r="DND4" s="286"/>
      <c r="DNE4" s="286"/>
      <c r="DNF4" s="286"/>
      <c r="DNG4" s="286"/>
      <c r="DNH4" s="286"/>
      <c r="DNI4" s="286"/>
      <c r="DNJ4" s="286"/>
      <c r="DNK4" s="286"/>
      <c r="DNL4" s="286"/>
      <c r="DNM4" s="286"/>
      <c r="DNN4" s="286"/>
      <c r="DNO4" s="286"/>
      <c r="DNP4" s="286"/>
      <c r="DNQ4" s="286"/>
      <c r="DNR4" s="286"/>
      <c r="DNS4" s="286"/>
      <c r="DNT4" s="286"/>
      <c r="DNU4" s="286"/>
      <c r="DNV4" s="286"/>
      <c r="DNW4" s="286"/>
      <c r="DNX4" s="286"/>
      <c r="DNY4" s="286"/>
      <c r="DNZ4" s="286"/>
      <c r="DOA4" s="286"/>
      <c r="DOB4" s="286"/>
      <c r="DOC4" s="286"/>
      <c r="DOD4" s="286"/>
      <c r="DOE4" s="286"/>
      <c r="DOF4" s="286"/>
      <c r="DOG4" s="286"/>
      <c r="DOH4" s="286"/>
      <c r="DOI4" s="286"/>
      <c r="DOJ4" s="286"/>
      <c r="DOK4" s="286"/>
      <c r="DOL4" s="286"/>
      <c r="DOM4" s="286"/>
      <c r="DON4" s="286"/>
      <c r="DOO4" s="286"/>
      <c r="DOP4" s="286"/>
      <c r="DOQ4" s="286"/>
      <c r="DOR4" s="286"/>
      <c r="DOS4" s="286"/>
      <c r="DOT4" s="286"/>
      <c r="DOU4" s="286"/>
      <c r="DOV4" s="286"/>
      <c r="DOW4" s="286"/>
      <c r="DOX4" s="286"/>
      <c r="DOY4" s="286"/>
      <c r="DOZ4" s="286"/>
      <c r="DPA4" s="286"/>
      <c r="DPB4" s="286"/>
      <c r="DPC4" s="286"/>
      <c r="DPD4" s="286"/>
      <c r="DPE4" s="286"/>
      <c r="DPF4" s="286"/>
      <c r="DPG4" s="286"/>
      <c r="DPH4" s="286"/>
      <c r="DPI4" s="286"/>
      <c r="DPJ4" s="286"/>
      <c r="DPK4" s="286"/>
      <c r="DPL4" s="286"/>
      <c r="DPM4" s="286"/>
      <c r="DPN4" s="286"/>
      <c r="DPO4" s="286"/>
      <c r="DPP4" s="286"/>
      <c r="DPQ4" s="286"/>
      <c r="DPR4" s="286"/>
      <c r="DPS4" s="286"/>
      <c r="DPT4" s="286"/>
      <c r="DPU4" s="286"/>
      <c r="DPV4" s="286"/>
      <c r="DPW4" s="286"/>
      <c r="DPX4" s="286"/>
      <c r="DPY4" s="286"/>
      <c r="DPZ4" s="286"/>
      <c r="DQA4" s="286"/>
      <c r="DQB4" s="286"/>
      <c r="DQC4" s="286"/>
      <c r="DQD4" s="286"/>
      <c r="DQE4" s="286"/>
      <c r="DQF4" s="286"/>
      <c r="DQG4" s="286"/>
      <c r="DQH4" s="286"/>
      <c r="DQI4" s="286"/>
      <c r="DQJ4" s="286"/>
      <c r="DQK4" s="286"/>
      <c r="DQL4" s="286"/>
      <c r="DQM4" s="286"/>
      <c r="DQN4" s="286"/>
      <c r="DQO4" s="286"/>
      <c r="DQP4" s="286"/>
      <c r="DQQ4" s="286"/>
      <c r="DQR4" s="286"/>
      <c r="DQS4" s="286"/>
      <c r="DQT4" s="286"/>
      <c r="DQU4" s="286"/>
      <c r="DQV4" s="286"/>
      <c r="DQW4" s="286"/>
      <c r="DQX4" s="286"/>
      <c r="DQY4" s="286"/>
      <c r="DQZ4" s="286"/>
      <c r="DRA4" s="286"/>
      <c r="DRB4" s="286"/>
      <c r="DRC4" s="286"/>
      <c r="DRD4" s="286"/>
      <c r="DRE4" s="286"/>
      <c r="DRF4" s="286"/>
      <c r="DRG4" s="286"/>
      <c r="DRH4" s="286"/>
      <c r="DRI4" s="286"/>
      <c r="DRJ4" s="286"/>
      <c r="DRK4" s="286"/>
      <c r="DRL4" s="286"/>
      <c r="DRM4" s="286"/>
      <c r="DRN4" s="286"/>
      <c r="DRO4" s="286"/>
      <c r="DRP4" s="286"/>
      <c r="DRQ4" s="286"/>
      <c r="DRR4" s="286"/>
      <c r="DRS4" s="286"/>
      <c r="DRT4" s="286"/>
      <c r="DRU4" s="286"/>
      <c r="DRV4" s="286"/>
      <c r="DRW4" s="286"/>
      <c r="DRX4" s="286"/>
      <c r="DRY4" s="286"/>
      <c r="DRZ4" s="286"/>
      <c r="DSA4" s="286"/>
      <c r="DSB4" s="286"/>
      <c r="DSC4" s="286"/>
      <c r="DSD4" s="286"/>
      <c r="DSE4" s="286"/>
      <c r="DSF4" s="286"/>
      <c r="DSG4" s="286"/>
      <c r="DSH4" s="286"/>
      <c r="DSI4" s="286"/>
      <c r="DSJ4" s="286"/>
      <c r="DSK4" s="286"/>
      <c r="DSL4" s="286"/>
      <c r="DSM4" s="286"/>
      <c r="DSN4" s="286"/>
      <c r="DSO4" s="286"/>
      <c r="DSP4" s="286"/>
      <c r="DSQ4" s="286"/>
      <c r="DSR4" s="286"/>
      <c r="DSS4" s="286"/>
      <c r="DST4" s="286"/>
      <c r="DSU4" s="286"/>
      <c r="DSV4" s="286"/>
      <c r="DSW4" s="286"/>
      <c r="DSX4" s="286"/>
      <c r="DSY4" s="286"/>
      <c r="DSZ4" s="286"/>
      <c r="DTA4" s="286"/>
      <c r="DTB4" s="286"/>
      <c r="DTC4" s="286"/>
      <c r="DTD4" s="286"/>
      <c r="DTE4" s="286"/>
      <c r="DTF4" s="286"/>
      <c r="DTG4" s="286"/>
      <c r="DTH4" s="286"/>
      <c r="DTI4" s="286"/>
      <c r="DTJ4" s="286"/>
      <c r="DTK4" s="286"/>
      <c r="DTL4" s="286"/>
      <c r="DTM4" s="286"/>
      <c r="DTN4" s="286"/>
      <c r="DTO4" s="286"/>
      <c r="DTP4" s="286"/>
      <c r="DTQ4" s="286"/>
      <c r="DTR4" s="286"/>
      <c r="DTS4" s="286"/>
      <c r="DTT4" s="286"/>
      <c r="DTU4" s="286"/>
      <c r="DTV4" s="286"/>
      <c r="DTW4" s="286"/>
      <c r="DTX4" s="286"/>
      <c r="DTY4" s="286"/>
      <c r="DTZ4" s="286"/>
      <c r="DUA4" s="286"/>
      <c r="DUB4" s="286"/>
      <c r="DUC4" s="286"/>
      <c r="DUD4" s="286"/>
      <c r="DUE4" s="286"/>
      <c r="DUF4" s="286"/>
      <c r="DUG4" s="286"/>
      <c r="DUH4" s="286"/>
      <c r="DUI4" s="286"/>
      <c r="DUJ4" s="286"/>
      <c r="DUK4" s="286"/>
      <c r="DUL4" s="286"/>
      <c r="DUM4" s="286"/>
      <c r="DUN4" s="286"/>
      <c r="DUO4" s="286"/>
      <c r="DUP4" s="286"/>
      <c r="DUQ4" s="286"/>
      <c r="DUR4" s="286"/>
      <c r="DUS4" s="286"/>
      <c r="DUT4" s="286"/>
      <c r="DUU4" s="286"/>
      <c r="DUV4" s="286"/>
      <c r="DUW4" s="286"/>
      <c r="DUX4" s="286"/>
      <c r="DUY4" s="286"/>
      <c r="DUZ4" s="286"/>
      <c r="DVA4" s="286"/>
      <c r="DVB4" s="286"/>
      <c r="DVC4" s="286"/>
      <c r="DVD4" s="286"/>
      <c r="DVE4" s="286"/>
      <c r="DVF4" s="286"/>
      <c r="DVG4" s="286"/>
      <c r="DVH4" s="286"/>
      <c r="DVI4" s="286"/>
      <c r="DVJ4" s="286"/>
      <c r="DVK4" s="286"/>
      <c r="DVL4" s="286"/>
      <c r="DVM4" s="286"/>
      <c r="DVN4" s="286"/>
      <c r="DVO4" s="286"/>
      <c r="DVP4" s="286"/>
      <c r="DVQ4" s="286"/>
      <c r="DVR4" s="286"/>
      <c r="DVS4" s="286"/>
      <c r="DVT4" s="286"/>
      <c r="DVU4" s="286"/>
      <c r="DVV4" s="286"/>
      <c r="DVW4" s="286"/>
      <c r="DVX4" s="286"/>
      <c r="DVY4" s="286"/>
      <c r="DVZ4" s="286"/>
      <c r="DWA4" s="286"/>
      <c r="DWB4" s="286"/>
      <c r="DWC4" s="286"/>
      <c r="DWD4" s="286"/>
      <c r="DWE4" s="286"/>
      <c r="DWF4" s="286"/>
      <c r="DWG4" s="286"/>
      <c r="DWH4" s="286"/>
      <c r="DWI4" s="286"/>
      <c r="DWJ4" s="286"/>
      <c r="DWK4" s="286"/>
      <c r="DWL4" s="286"/>
      <c r="DWM4" s="286"/>
      <c r="DWN4" s="286"/>
      <c r="DWO4" s="286"/>
      <c r="DWP4" s="286"/>
      <c r="DWQ4" s="286"/>
      <c r="DWR4" s="286"/>
      <c r="DWS4" s="286"/>
      <c r="DWT4" s="286"/>
      <c r="DWU4" s="286"/>
      <c r="DWV4" s="286"/>
      <c r="DWW4" s="286"/>
      <c r="DWX4" s="286"/>
      <c r="DWY4" s="286"/>
      <c r="DWZ4" s="286"/>
      <c r="DXA4" s="286"/>
      <c r="DXB4" s="286"/>
      <c r="DXC4" s="286"/>
      <c r="DXD4" s="286"/>
      <c r="DXE4" s="286"/>
      <c r="DXF4" s="286"/>
      <c r="DXG4" s="286"/>
      <c r="DXH4" s="286"/>
      <c r="DXI4" s="286"/>
      <c r="DXJ4" s="286"/>
      <c r="DXK4" s="286"/>
      <c r="DXL4" s="286"/>
      <c r="DXM4" s="286"/>
      <c r="DXN4" s="286"/>
      <c r="DXO4" s="286"/>
      <c r="DXP4" s="286"/>
      <c r="DXQ4" s="286"/>
      <c r="DXR4" s="286"/>
      <c r="DXS4" s="286"/>
      <c r="DXT4" s="286"/>
      <c r="DXU4" s="286"/>
      <c r="DXV4" s="286"/>
      <c r="DXW4" s="286"/>
      <c r="DXX4" s="286"/>
      <c r="DXY4" s="286"/>
      <c r="DXZ4" s="286"/>
      <c r="DYA4" s="286"/>
      <c r="DYB4" s="286"/>
      <c r="DYC4" s="286"/>
      <c r="DYD4" s="286"/>
      <c r="DYE4" s="286"/>
      <c r="DYF4" s="286"/>
      <c r="DYG4" s="286"/>
      <c r="DYH4" s="286"/>
      <c r="DYI4" s="286"/>
      <c r="DYJ4" s="286"/>
      <c r="DYK4" s="286"/>
      <c r="DYL4" s="286"/>
      <c r="DYM4" s="286"/>
      <c r="DYN4" s="286"/>
      <c r="DYO4" s="286"/>
      <c r="DYP4" s="286"/>
      <c r="DYQ4" s="286"/>
      <c r="DYR4" s="286"/>
      <c r="DYS4" s="286"/>
      <c r="DYT4" s="286"/>
      <c r="DYU4" s="286"/>
      <c r="DYV4" s="286"/>
      <c r="DYW4" s="286"/>
      <c r="DYX4" s="286"/>
      <c r="DYY4" s="286"/>
      <c r="DYZ4" s="286"/>
      <c r="DZA4" s="286"/>
      <c r="DZB4" s="286"/>
      <c r="DZC4" s="286"/>
      <c r="DZD4" s="286"/>
      <c r="DZE4" s="286"/>
      <c r="DZF4" s="286"/>
      <c r="DZG4" s="286"/>
      <c r="DZH4" s="286"/>
      <c r="DZI4" s="286"/>
      <c r="DZJ4" s="286"/>
      <c r="DZK4" s="286"/>
      <c r="DZL4" s="286"/>
      <c r="DZM4" s="286"/>
      <c r="DZN4" s="286"/>
      <c r="DZO4" s="286"/>
      <c r="DZP4" s="286"/>
      <c r="DZQ4" s="286"/>
      <c r="DZR4" s="286"/>
      <c r="DZS4" s="286"/>
      <c r="DZT4" s="286"/>
      <c r="DZU4" s="286"/>
      <c r="DZV4" s="286"/>
      <c r="DZW4" s="286"/>
      <c r="DZX4" s="286"/>
      <c r="DZY4" s="286"/>
      <c r="DZZ4" s="286"/>
      <c r="EAA4" s="286"/>
      <c r="EAB4" s="286"/>
      <c r="EAC4" s="286"/>
      <c r="EAD4" s="286"/>
      <c r="EAE4" s="286"/>
      <c r="EAF4" s="286"/>
      <c r="EAG4" s="286"/>
      <c r="EAH4" s="286"/>
      <c r="EAI4" s="286"/>
      <c r="EAJ4" s="286"/>
      <c r="EAK4" s="286"/>
      <c r="EAL4" s="286"/>
      <c r="EAM4" s="286"/>
      <c r="EAN4" s="286"/>
      <c r="EAO4" s="286"/>
      <c r="EAP4" s="286"/>
      <c r="EAQ4" s="286"/>
      <c r="EAR4" s="286"/>
      <c r="EAS4" s="286"/>
      <c r="EAT4" s="286"/>
      <c r="EAU4" s="286"/>
      <c r="EAV4" s="286"/>
      <c r="EAW4" s="286"/>
      <c r="EAX4" s="286"/>
      <c r="EAY4" s="286"/>
      <c r="EAZ4" s="286"/>
      <c r="EBA4" s="286"/>
      <c r="EBB4" s="286"/>
      <c r="EBC4" s="286"/>
      <c r="EBD4" s="286"/>
      <c r="EBE4" s="286"/>
      <c r="EBF4" s="286"/>
      <c r="EBG4" s="286"/>
      <c r="EBH4" s="286"/>
      <c r="EBI4" s="286"/>
      <c r="EBJ4" s="286"/>
      <c r="EBK4" s="286"/>
      <c r="EBL4" s="286"/>
      <c r="EBM4" s="286"/>
      <c r="EBN4" s="286"/>
      <c r="EBO4" s="286"/>
      <c r="EBP4" s="286"/>
      <c r="EBQ4" s="286"/>
      <c r="EBR4" s="286"/>
      <c r="EBS4" s="286"/>
      <c r="EBT4" s="286"/>
      <c r="EBU4" s="286"/>
      <c r="EBV4" s="286"/>
      <c r="EBW4" s="286"/>
      <c r="EBX4" s="286"/>
      <c r="EBY4" s="286"/>
      <c r="EBZ4" s="286"/>
      <c r="ECA4" s="286"/>
      <c r="ECB4" s="286"/>
      <c r="ECC4" s="286"/>
      <c r="ECD4" s="286"/>
      <c r="ECE4" s="286"/>
      <c r="ECF4" s="286"/>
      <c r="ECG4" s="286"/>
      <c r="ECH4" s="286"/>
      <c r="ECI4" s="286"/>
      <c r="ECJ4" s="286"/>
      <c r="ECK4" s="286"/>
      <c r="ECL4" s="286"/>
      <c r="ECM4" s="286"/>
      <c r="ECN4" s="286"/>
      <c r="ECO4" s="286"/>
      <c r="ECP4" s="286"/>
      <c r="ECQ4" s="286"/>
      <c r="ECR4" s="286"/>
      <c r="ECS4" s="286"/>
      <c r="ECT4" s="286"/>
      <c r="ECU4" s="286"/>
      <c r="ECV4" s="286"/>
      <c r="ECW4" s="286"/>
      <c r="ECX4" s="286"/>
      <c r="ECY4" s="286"/>
      <c r="ECZ4" s="286"/>
      <c r="EDA4" s="286"/>
      <c r="EDB4" s="286"/>
      <c r="EDC4" s="286"/>
      <c r="EDD4" s="286"/>
      <c r="EDE4" s="286"/>
      <c r="EDF4" s="286"/>
      <c r="EDG4" s="286"/>
      <c r="EDH4" s="286"/>
      <c r="EDI4" s="286"/>
      <c r="EDJ4" s="286"/>
      <c r="EDK4" s="286"/>
      <c r="EDL4" s="286"/>
      <c r="EDM4" s="286"/>
      <c r="EDN4" s="286"/>
      <c r="EDO4" s="286"/>
      <c r="EDP4" s="286"/>
      <c r="EDQ4" s="286"/>
      <c r="EDR4" s="286"/>
      <c r="EDS4" s="286"/>
      <c r="EDT4" s="286"/>
      <c r="EDU4" s="286"/>
      <c r="EDV4" s="286"/>
      <c r="EDW4" s="286"/>
      <c r="EDX4" s="286"/>
      <c r="EDY4" s="286"/>
      <c r="EDZ4" s="286"/>
      <c r="EEA4" s="286"/>
      <c r="EEB4" s="286"/>
      <c r="EEC4" s="286"/>
      <c r="EED4" s="286"/>
      <c r="EEE4" s="286"/>
      <c r="EEF4" s="286"/>
      <c r="EEG4" s="286"/>
      <c r="EEH4" s="286"/>
      <c r="EEI4" s="286"/>
      <c r="EEJ4" s="286"/>
      <c r="EEK4" s="286"/>
      <c r="EEL4" s="286"/>
      <c r="EEM4" s="286"/>
      <c r="EEN4" s="286"/>
      <c r="EEO4" s="286"/>
      <c r="EEP4" s="286"/>
      <c r="EEQ4" s="286"/>
      <c r="EER4" s="286"/>
      <c r="EES4" s="286"/>
      <c r="EET4" s="286"/>
      <c r="EEU4" s="286"/>
      <c r="EEV4" s="286"/>
      <c r="EEW4" s="286"/>
      <c r="EEX4" s="286"/>
      <c r="EEY4" s="286"/>
      <c r="EEZ4" s="286"/>
      <c r="EFA4" s="286"/>
      <c r="EFB4" s="286"/>
      <c r="EFC4" s="286"/>
      <c r="EFD4" s="286"/>
      <c r="EFE4" s="286"/>
      <c r="EFF4" s="286"/>
      <c r="EFG4" s="286"/>
      <c r="EFH4" s="286"/>
      <c r="EFI4" s="286"/>
      <c r="EFJ4" s="286"/>
      <c r="EFK4" s="286"/>
      <c r="EFL4" s="286"/>
      <c r="EFM4" s="286"/>
      <c r="EFN4" s="286"/>
      <c r="EFO4" s="286"/>
      <c r="EFP4" s="286"/>
      <c r="EFQ4" s="286"/>
      <c r="EFR4" s="286"/>
      <c r="EFS4" s="286"/>
      <c r="EFT4" s="286"/>
      <c r="EFU4" s="286"/>
      <c r="EFV4" s="286"/>
      <c r="EFW4" s="286"/>
      <c r="EFX4" s="286"/>
      <c r="EFY4" s="286"/>
      <c r="EFZ4" s="286"/>
      <c r="EGA4" s="286"/>
      <c r="EGB4" s="286"/>
      <c r="EGC4" s="286"/>
      <c r="EGD4" s="286"/>
      <c r="EGE4" s="286"/>
      <c r="EGF4" s="286"/>
      <c r="EGG4" s="286"/>
      <c r="EGH4" s="286"/>
      <c r="EGI4" s="286"/>
      <c r="EGJ4" s="286"/>
      <c r="EGK4" s="286"/>
      <c r="EGL4" s="286"/>
      <c r="EGM4" s="286"/>
      <c r="EGN4" s="286"/>
      <c r="EGO4" s="286"/>
      <c r="EGP4" s="286"/>
      <c r="EGQ4" s="286"/>
      <c r="EGR4" s="286"/>
      <c r="EGS4" s="286"/>
      <c r="EGT4" s="286"/>
      <c r="EGU4" s="286"/>
      <c r="EGV4" s="286"/>
      <c r="EGW4" s="286"/>
      <c r="EGX4" s="286"/>
      <c r="EGY4" s="286"/>
      <c r="EGZ4" s="286"/>
      <c r="EHA4" s="286"/>
      <c r="EHB4" s="286"/>
      <c r="EHC4" s="286"/>
      <c r="EHD4" s="286"/>
      <c r="EHE4" s="286"/>
      <c r="EHF4" s="286"/>
      <c r="EHG4" s="286"/>
      <c r="EHH4" s="286"/>
      <c r="EHI4" s="286"/>
      <c r="EHJ4" s="286"/>
      <c r="EHK4" s="286"/>
      <c r="EHL4" s="286"/>
      <c r="EHM4" s="286"/>
      <c r="EHN4" s="286"/>
      <c r="EHO4" s="286"/>
      <c r="EHP4" s="286"/>
      <c r="EHQ4" s="286"/>
      <c r="EHR4" s="286"/>
      <c r="EHS4" s="286"/>
      <c r="EHT4" s="286"/>
      <c r="EHU4" s="286"/>
      <c r="EHV4" s="286"/>
      <c r="EHW4" s="286"/>
      <c r="EHX4" s="286"/>
      <c r="EHY4" s="286"/>
      <c r="EHZ4" s="286"/>
      <c r="EIA4" s="286"/>
      <c r="EIB4" s="286"/>
      <c r="EIC4" s="286"/>
      <c r="EID4" s="286"/>
      <c r="EIE4" s="286"/>
      <c r="EIF4" s="286"/>
      <c r="EIG4" s="286"/>
      <c r="EIH4" s="286"/>
      <c r="EII4" s="286"/>
      <c r="EIJ4" s="286"/>
      <c r="EIK4" s="286"/>
      <c r="EIL4" s="286"/>
      <c r="EIM4" s="286"/>
      <c r="EIN4" s="286"/>
      <c r="EIO4" s="286"/>
      <c r="EIP4" s="286"/>
      <c r="EIQ4" s="286"/>
      <c r="EIR4" s="286"/>
      <c r="EIS4" s="286"/>
      <c r="EIT4" s="286"/>
      <c r="EIU4" s="286"/>
      <c r="EIV4" s="286"/>
      <c r="EIW4" s="286"/>
      <c r="EIX4" s="286"/>
      <c r="EIY4" s="286"/>
      <c r="EIZ4" s="286"/>
      <c r="EJA4" s="286"/>
      <c r="EJB4" s="286"/>
      <c r="EJC4" s="286"/>
      <c r="EJD4" s="286"/>
      <c r="EJE4" s="286"/>
      <c r="EJF4" s="286"/>
      <c r="EJG4" s="286"/>
      <c r="EJH4" s="286"/>
      <c r="EJI4" s="286"/>
      <c r="EJJ4" s="286"/>
      <c r="EJK4" s="286"/>
      <c r="EJL4" s="286"/>
      <c r="EJM4" s="286"/>
      <c r="EJN4" s="286"/>
      <c r="EJO4" s="286"/>
      <c r="EJP4" s="286"/>
      <c r="EJQ4" s="286"/>
      <c r="EJR4" s="286"/>
      <c r="EJS4" s="286"/>
      <c r="EJT4" s="286"/>
      <c r="EJU4" s="286"/>
      <c r="EJV4" s="286"/>
      <c r="EJW4" s="286"/>
      <c r="EJX4" s="286"/>
      <c r="EJY4" s="286"/>
      <c r="EJZ4" s="286"/>
      <c r="EKA4" s="286"/>
      <c r="EKB4" s="286"/>
      <c r="EKC4" s="286"/>
      <c r="EKD4" s="286"/>
      <c r="EKE4" s="286"/>
      <c r="EKF4" s="286"/>
      <c r="EKG4" s="286"/>
      <c r="EKH4" s="286"/>
      <c r="EKI4" s="286"/>
      <c r="EKJ4" s="286"/>
      <c r="EKK4" s="286"/>
      <c r="EKL4" s="286"/>
      <c r="EKM4" s="286"/>
      <c r="EKN4" s="286"/>
      <c r="EKO4" s="286"/>
      <c r="EKP4" s="286"/>
      <c r="EKQ4" s="286"/>
      <c r="EKR4" s="286"/>
      <c r="EKS4" s="286"/>
      <c r="EKT4" s="286"/>
      <c r="EKU4" s="286"/>
      <c r="EKV4" s="286"/>
      <c r="EKW4" s="286"/>
      <c r="EKX4" s="286"/>
      <c r="EKY4" s="286"/>
      <c r="EKZ4" s="286"/>
      <c r="ELA4" s="286"/>
      <c r="ELB4" s="286"/>
      <c r="ELC4" s="286"/>
      <c r="ELD4" s="286"/>
      <c r="ELE4" s="286"/>
      <c r="ELF4" s="286"/>
      <c r="ELG4" s="286"/>
      <c r="ELH4" s="286"/>
      <c r="ELI4" s="286"/>
      <c r="ELJ4" s="286"/>
      <c r="ELK4" s="286"/>
      <c r="ELL4" s="286"/>
      <c r="ELM4" s="286"/>
      <c r="ELN4" s="286"/>
      <c r="ELO4" s="286"/>
      <c r="ELP4" s="286"/>
      <c r="ELQ4" s="286"/>
      <c r="ELR4" s="286"/>
      <c r="ELS4" s="286"/>
      <c r="ELT4" s="286"/>
      <c r="ELU4" s="286"/>
      <c r="ELV4" s="286"/>
      <c r="ELW4" s="286"/>
      <c r="ELX4" s="286"/>
      <c r="ELY4" s="286"/>
      <c r="ELZ4" s="286"/>
      <c r="EMA4" s="286"/>
      <c r="EMB4" s="286"/>
      <c r="EMC4" s="286"/>
      <c r="EMD4" s="286"/>
      <c r="EME4" s="286"/>
      <c r="EMF4" s="286"/>
      <c r="EMG4" s="286"/>
      <c r="EMH4" s="286"/>
      <c r="EMI4" s="286"/>
      <c r="EMJ4" s="286"/>
      <c r="EMK4" s="286"/>
      <c r="EML4" s="286"/>
      <c r="EMM4" s="286"/>
      <c r="EMN4" s="286"/>
      <c r="EMO4" s="286"/>
      <c r="EMP4" s="286"/>
      <c r="EMQ4" s="286"/>
      <c r="EMR4" s="286"/>
      <c r="EMS4" s="286"/>
      <c r="EMT4" s="286"/>
      <c r="EMU4" s="286"/>
      <c r="EMV4" s="286"/>
      <c r="EMW4" s="286"/>
      <c r="EMX4" s="286"/>
      <c r="EMY4" s="286"/>
      <c r="EMZ4" s="286"/>
      <c r="ENA4" s="286"/>
      <c r="ENB4" s="286"/>
      <c r="ENC4" s="286"/>
      <c r="END4" s="286"/>
      <c r="ENE4" s="286"/>
      <c r="ENF4" s="286"/>
      <c r="ENG4" s="286"/>
      <c r="ENH4" s="286"/>
      <c r="ENI4" s="286"/>
      <c r="ENJ4" s="286"/>
      <c r="ENK4" s="286"/>
      <c r="ENL4" s="286"/>
      <c r="ENM4" s="286"/>
      <c r="ENN4" s="286"/>
      <c r="ENO4" s="286"/>
      <c r="ENP4" s="286"/>
      <c r="ENQ4" s="286"/>
      <c r="ENR4" s="286"/>
      <c r="ENS4" s="286"/>
      <c r="ENT4" s="286"/>
      <c r="ENU4" s="286"/>
      <c r="ENV4" s="286"/>
      <c r="ENW4" s="286"/>
      <c r="ENX4" s="286"/>
      <c r="ENY4" s="286"/>
      <c r="ENZ4" s="286"/>
      <c r="EOA4" s="286"/>
      <c r="EOB4" s="286"/>
      <c r="EOC4" s="286"/>
      <c r="EOD4" s="286"/>
      <c r="EOE4" s="286"/>
      <c r="EOF4" s="286"/>
      <c r="EOG4" s="286"/>
      <c r="EOH4" s="286"/>
      <c r="EOI4" s="286"/>
      <c r="EOJ4" s="286"/>
      <c r="EOK4" s="286"/>
      <c r="EOL4" s="286"/>
      <c r="EOM4" s="286"/>
      <c r="EON4" s="286"/>
      <c r="EOO4" s="286"/>
      <c r="EOP4" s="286"/>
      <c r="EOQ4" s="286"/>
      <c r="EOR4" s="286"/>
      <c r="EOS4" s="286"/>
      <c r="EOT4" s="286"/>
      <c r="EOU4" s="286"/>
      <c r="EOV4" s="286"/>
      <c r="EOW4" s="286"/>
      <c r="EOX4" s="286"/>
      <c r="EOY4" s="286"/>
      <c r="EOZ4" s="286"/>
      <c r="EPA4" s="286"/>
      <c r="EPB4" s="286"/>
      <c r="EPC4" s="286"/>
      <c r="EPD4" s="286"/>
      <c r="EPE4" s="286"/>
      <c r="EPF4" s="286"/>
      <c r="EPG4" s="286"/>
      <c r="EPH4" s="286"/>
      <c r="EPI4" s="286"/>
      <c r="EPJ4" s="286"/>
      <c r="EPK4" s="286"/>
      <c r="EPL4" s="286"/>
      <c r="EPM4" s="286"/>
      <c r="EPN4" s="286"/>
      <c r="EPO4" s="286"/>
      <c r="EPP4" s="286"/>
      <c r="EPQ4" s="286"/>
      <c r="EPR4" s="286"/>
      <c r="EPS4" s="286"/>
      <c r="EPT4" s="286"/>
      <c r="EPU4" s="286"/>
      <c r="EPV4" s="286"/>
      <c r="EPW4" s="286"/>
      <c r="EPX4" s="286"/>
      <c r="EPY4" s="286"/>
      <c r="EPZ4" s="286"/>
      <c r="EQA4" s="286"/>
      <c r="EQB4" s="286"/>
      <c r="EQC4" s="286"/>
      <c r="EQD4" s="286"/>
      <c r="EQE4" s="286"/>
      <c r="EQF4" s="286"/>
      <c r="EQG4" s="286"/>
      <c r="EQH4" s="286"/>
      <c r="EQI4" s="286"/>
      <c r="EQJ4" s="286"/>
      <c r="EQK4" s="286"/>
      <c r="EQL4" s="286"/>
      <c r="EQM4" s="286"/>
      <c r="EQN4" s="286"/>
      <c r="EQO4" s="286"/>
      <c r="EQP4" s="286"/>
      <c r="EQQ4" s="286"/>
      <c r="EQR4" s="286"/>
      <c r="EQS4" s="286"/>
      <c r="EQT4" s="286"/>
      <c r="EQU4" s="286"/>
      <c r="EQV4" s="286"/>
      <c r="EQW4" s="286"/>
      <c r="EQX4" s="286"/>
      <c r="EQY4" s="286"/>
      <c r="EQZ4" s="286"/>
      <c r="ERA4" s="286"/>
      <c r="ERB4" s="286"/>
      <c r="ERC4" s="286"/>
      <c r="ERD4" s="286"/>
      <c r="ERE4" s="286"/>
      <c r="ERF4" s="286"/>
      <c r="ERG4" s="286"/>
      <c r="ERH4" s="286"/>
      <c r="ERI4" s="286"/>
      <c r="ERJ4" s="286"/>
      <c r="ERK4" s="286"/>
      <c r="ERL4" s="286"/>
      <c r="ERM4" s="286"/>
      <c r="ERN4" s="286"/>
      <c r="ERO4" s="286"/>
      <c r="ERP4" s="286"/>
      <c r="ERQ4" s="286"/>
      <c r="ERR4" s="286"/>
      <c r="ERS4" s="286"/>
      <c r="ERT4" s="286"/>
      <c r="ERU4" s="286"/>
      <c r="ERV4" s="286"/>
      <c r="ERW4" s="286"/>
      <c r="ERX4" s="286"/>
      <c r="ERY4" s="286"/>
      <c r="ERZ4" s="286"/>
      <c r="ESA4" s="286"/>
      <c r="ESB4" s="286"/>
      <c r="ESC4" s="286"/>
      <c r="ESD4" s="286"/>
      <c r="ESE4" s="286"/>
      <c r="ESF4" s="286"/>
      <c r="ESG4" s="286"/>
      <c r="ESH4" s="286"/>
      <c r="ESI4" s="286"/>
      <c r="ESJ4" s="286"/>
      <c r="ESK4" s="286"/>
      <c r="ESL4" s="286"/>
      <c r="ESM4" s="286"/>
      <c r="ESN4" s="286"/>
      <c r="ESO4" s="286"/>
      <c r="ESP4" s="286"/>
      <c r="ESQ4" s="286"/>
      <c r="ESR4" s="286"/>
      <c r="ESS4" s="286"/>
      <c r="EST4" s="286"/>
      <c r="ESU4" s="286"/>
      <c r="ESV4" s="286"/>
      <c r="ESW4" s="286"/>
      <c r="ESX4" s="286"/>
      <c r="ESY4" s="286"/>
      <c r="ESZ4" s="286"/>
      <c r="ETA4" s="286"/>
      <c r="ETB4" s="286"/>
      <c r="ETC4" s="286"/>
      <c r="ETD4" s="286"/>
      <c r="ETE4" s="286"/>
      <c r="ETF4" s="286"/>
      <c r="ETG4" s="286"/>
      <c r="ETH4" s="286"/>
      <c r="ETI4" s="286"/>
      <c r="ETJ4" s="286"/>
      <c r="ETK4" s="286"/>
      <c r="ETL4" s="286"/>
      <c r="ETM4" s="286"/>
      <c r="ETN4" s="286"/>
      <c r="ETO4" s="286"/>
      <c r="ETP4" s="286"/>
      <c r="ETQ4" s="286"/>
      <c r="ETR4" s="286"/>
      <c r="ETS4" s="286"/>
      <c r="ETT4" s="286"/>
      <c r="ETU4" s="286"/>
      <c r="ETV4" s="286"/>
      <c r="ETW4" s="286"/>
      <c r="ETX4" s="286"/>
      <c r="ETY4" s="286"/>
      <c r="ETZ4" s="286"/>
      <c r="EUA4" s="286"/>
      <c r="EUB4" s="286"/>
      <c r="EUC4" s="286"/>
      <c r="EUD4" s="286"/>
      <c r="EUE4" s="286"/>
      <c r="EUF4" s="286"/>
      <c r="EUG4" s="286"/>
      <c r="EUH4" s="286"/>
      <c r="EUI4" s="286"/>
      <c r="EUJ4" s="286"/>
      <c r="EUK4" s="286"/>
      <c r="EUL4" s="286"/>
      <c r="EUM4" s="286"/>
      <c r="EUN4" s="286"/>
      <c r="EUO4" s="286"/>
      <c r="EUP4" s="286"/>
      <c r="EUQ4" s="286"/>
      <c r="EUR4" s="286"/>
      <c r="EUS4" s="286"/>
      <c r="EUT4" s="286"/>
      <c r="EUU4" s="286"/>
      <c r="EUV4" s="286"/>
      <c r="EUW4" s="286"/>
      <c r="EUX4" s="286"/>
      <c r="EUY4" s="286"/>
      <c r="EUZ4" s="286"/>
      <c r="EVA4" s="286"/>
      <c r="EVB4" s="286"/>
      <c r="EVC4" s="286"/>
      <c r="EVD4" s="286"/>
      <c r="EVE4" s="286"/>
      <c r="EVF4" s="286"/>
      <c r="EVG4" s="286"/>
      <c r="EVH4" s="286"/>
      <c r="EVI4" s="286"/>
      <c r="EVJ4" s="286"/>
      <c r="EVK4" s="286"/>
      <c r="EVL4" s="286"/>
      <c r="EVM4" s="286"/>
      <c r="EVN4" s="286"/>
      <c r="EVO4" s="286"/>
      <c r="EVP4" s="286"/>
      <c r="EVQ4" s="286"/>
      <c r="EVR4" s="286"/>
      <c r="EVS4" s="286"/>
      <c r="EVT4" s="286"/>
      <c r="EVU4" s="286"/>
      <c r="EVV4" s="286"/>
      <c r="EVW4" s="286"/>
      <c r="EVX4" s="286"/>
      <c r="EVY4" s="286"/>
      <c r="EVZ4" s="286"/>
      <c r="EWA4" s="286"/>
      <c r="EWB4" s="286"/>
      <c r="EWC4" s="286"/>
      <c r="EWD4" s="286"/>
      <c r="EWE4" s="286"/>
      <c r="EWF4" s="286"/>
      <c r="EWG4" s="286"/>
      <c r="EWH4" s="286"/>
      <c r="EWI4" s="286"/>
      <c r="EWJ4" s="286"/>
      <c r="EWK4" s="286"/>
      <c r="EWL4" s="286"/>
      <c r="EWM4" s="286"/>
      <c r="EWN4" s="286"/>
      <c r="EWO4" s="286"/>
      <c r="EWP4" s="286"/>
      <c r="EWQ4" s="286"/>
      <c r="EWR4" s="286"/>
      <c r="EWS4" s="286"/>
      <c r="EWT4" s="286"/>
      <c r="EWU4" s="286"/>
      <c r="EWV4" s="286"/>
      <c r="EWW4" s="286"/>
      <c r="EWX4" s="286"/>
      <c r="EWY4" s="286"/>
      <c r="EWZ4" s="286"/>
      <c r="EXA4" s="286"/>
      <c r="EXB4" s="286"/>
      <c r="EXC4" s="286"/>
      <c r="EXD4" s="286"/>
      <c r="EXE4" s="286"/>
      <c r="EXF4" s="286"/>
      <c r="EXG4" s="286"/>
      <c r="EXH4" s="286"/>
      <c r="EXI4" s="286"/>
      <c r="EXJ4" s="286"/>
      <c r="EXK4" s="286"/>
      <c r="EXL4" s="286"/>
      <c r="EXM4" s="286"/>
      <c r="EXN4" s="286"/>
      <c r="EXO4" s="286"/>
      <c r="EXP4" s="286"/>
      <c r="EXQ4" s="286"/>
      <c r="EXR4" s="286"/>
      <c r="EXS4" s="286"/>
      <c r="EXT4" s="286"/>
      <c r="EXU4" s="286"/>
      <c r="EXV4" s="286"/>
      <c r="EXW4" s="286"/>
      <c r="EXX4" s="286"/>
      <c r="EXY4" s="286"/>
      <c r="EXZ4" s="286"/>
      <c r="EYA4" s="286"/>
      <c r="EYB4" s="286"/>
      <c r="EYC4" s="286"/>
      <c r="EYD4" s="286"/>
      <c r="EYE4" s="286"/>
      <c r="EYF4" s="286"/>
      <c r="EYG4" s="286"/>
      <c r="EYH4" s="286"/>
      <c r="EYI4" s="286"/>
      <c r="EYJ4" s="286"/>
      <c r="EYK4" s="286"/>
      <c r="EYL4" s="286"/>
      <c r="EYM4" s="286"/>
      <c r="EYN4" s="286"/>
      <c r="EYO4" s="286"/>
      <c r="EYP4" s="286"/>
      <c r="EYQ4" s="286"/>
      <c r="EYR4" s="286"/>
      <c r="EYS4" s="286"/>
      <c r="EYT4" s="286"/>
      <c r="EYU4" s="286"/>
      <c r="EYV4" s="286"/>
      <c r="EYW4" s="286"/>
      <c r="EYX4" s="286"/>
      <c r="EYY4" s="286"/>
      <c r="EYZ4" s="286"/>
      <c r="EZA4" s="286"/>
      <c r="EZB4" s="286"/>
      <c r="EZC4" s="286"/>
      <c r="EZD4" s="286"/>
      <c r="EZE4" s="286"/>
      <c r="EZF4" s="286"/>
      <c r="EZG4" s="286"/>
      <c r="EZH4" s="286"/>
      <c r="EZI4" s="286"/>
      <c r="EZJ4" s="286"/>
      <c r="EZK4" s="286"/>
      <c r="EZL4" s="286"/>
      <c r="EZM4" s="286"/>
      <c r="EZN4" s="286"/>
      <c r="EZO4" s="286"/>
      <c r="EZP4" s="286"/>
      <c r="EZQ4" s="286"/>
      <c r="EZR4" s="286"/>
      <c r="EZS4" s="286"/>
      <c r="EZT4" s="286"/>
      <c r="EZU4" s="286"/>
      <c r="EZV4" s="286"/>
      <c r="EZW4" s="286"/>
      <c r="EZX4" s="286"/>
      <c r="EZY4" s="286"/>
      <c r="EZZ4" s="286"/>
      <c r="FAA4" s="286"/>
      <c r="FAB4" s="286"/>
      <c r="FAC4" s="286"/>
      <c r="FAD4" s="286"/>
      <c r="FAE4" s="286"/>
      <c r="FAF4" s="286"/>
      <c r="FAG4" s="286"/>
      <c r="FAH4" s="286"/>
      <c r="FAI4" s="286"/>
      <c r="FAJ4" s="286"/>
      <c r="FAK4" s="286"/>
      <c r="FAL4" s="286"/>
      <c r="FAM4" s="286"/>
      <c r="FAN4" s="286"/>
      <c r="FAO4" s="286"/>
      <c r="FAP4" s="286"/>
      <c r="FAQ4" s="286"/>
      <c r="FAR4" s="286"/>
      <c r="FAS4" s="286"/>
      <c r="FAT4" s="286"/>
      <c r="FAU4" s="286"/>
      <c r="FAV4" s="286"/>
      <c r="FAW4" s="286"/>
      <c r="FAX4" s="286"/>
      <c r="FAY4" s="286"/>
      <c r="FAZ4" s="286"/>
      <c r="FBA4" s="286"/>
      <c r="FBB4" s="286"/>
      <c r="FBC4" s="286"/>
      <c r="FBD4" s="286"/>
      <c r="FBE4" s="286"/>
      <c r="FBF4" s="286"/>
      <c r="FBG4" s="286"/>
      <c r="FBH4" s="286"/>
      <c r="FBI4" s="286"/>
      <c r="FBJ4" s="286"/>
      <c r="FBK4" s="286"/>
      <c r="FBL4" s="286"/>
      <c r="FBM4" s="286"/>
      <c r="FBN4" s="286"/>
      <c r="FBO4" s="286"/>
      <c r="FBP4" s="286"/>
      <c r="FBQ4" s="286"/>
      <c r="FBR4" s="286"/>
      <c r="FBS4" s="286"/>
      <c r="FBT4" s="286"/>
      <c r="FBU4" s="286"/>
      <c r="FBV4" s="286"/>
      <c r="FBW4" s="286"/>
      <c r="FBX4" s="286"/>
      <c r="FBY4" s="286"/>
      <c r="FBZ4" s="286"/>
      <c r="FCA4" s="286"/>
      <c r="FCB4" s="286"/>
      <c r="FCC4" s="286"/>
      <c r="FCD4" s="286"/>
      <c r="FCE4" s="286"/>
      <c r="FCF4" s="286"/>
      <c r="FCG4" s="286"/>
      <c r="FCH4" s="286"/>
      <c r="FCI4" s="286"/>
      <c r="FCJ4" s="286"/>
      <c r="FCK4" s="286"/>
      <c r="FCL4" s="286"/>
      <c r="FCM4" s="286"/>
      <c r="FCN4" s="286"/>
      <c r="FCO4" s="286"/>
      <c r="FCP4" s="286"/>
      <c r="FCQ4" s="286"/>
      <c r="FCR4" s="286"/>
      <c r="FCS4" s="286"/>
      <c r="FCT4" s="286"/>
      <c r="FCU4" s="286"/>
      <c r="FCV4" s="286"/>
      <c r="FCW4" s="286"/>
      <c r="FCX4" s="286"/>
      <c r="FCY4" s="286"/>
      <c r="FCZ4" s="286"/>
      <c r="FDA4" s="286"/>
      <c r="FDB4" s="286"/>
      <c r="FDC4" s="286"/>
      <c r="FDD4" s="286"/>
      <c r="FDE4" s="286"/>
      <c r="FDF4" s="286"/>
      <c r="FDG4" s="286"/>
      <c r="FDH4" s="286"/>
      <c r="FDI4" s="286"/>
      <c r="FDJ4" s="286"/>
      <c r="FDK4" s="286"/>
      <c r="FDL4" s="286"/>
      <c r="FDM4" s="286"/>
      <c r="FDN4" s="286"/>
      <c r="FDO4" s="286"/>
      <c r="FDP4" s="286"/>
      <c r="FDQ4" s="286"/>
      <c r="FDR4" s="286"/>
      <c r="FDS4" s="286"/>
      <c r="FDT4" s="286"/>
      <c r="FDU4" s="286"/>
      <c r="FDV4" s="286"/>
      <c r="FDW4" s="286"/>
      <c r="FDX4" s="286"/>
      <c r="FDY4" s="286"/>
      <c r="FDZ4" s="286"/>
      <c r="FEA4" s="286"/>
      <c r="FEB4" s="286"/>
      <c r="FEC4" s="286"/>
      <c r="FED4" s="286"/>
      <c r="FEE4" s="286"/>
      <c r="FEF4" s="286"/>
      <c r="FEG4" s="286"/>
      <c r="FEH4" s="286"/>
      <c r="FEI4" s="286"/>
      <c r="FEJ4" s="286"/>
      <c r="FEK4" s="286"/>
      <c r="FEL4" s="286"/>
      <c r="FEM4" s="286"/>
      <c r="FEN4" s="286"/>
      <c r="FEO4" s="286"/>
      <c r="FEP4" s="286"/>
      <c r="FEQ4" s="286"/>
      <c r="FER4" s="286"/>
      <c r="FES4" s="286"/>
      <c r="FET4" s="286"/>
      <c r="FEU4" s="286"/>
      <c r="FEV4" s="286"/>
      <c r="FEW4" s="286"/>
      <c r="FEX4" s="286"/>
      <c r="FEY4" s="286"/>
      <c r="FEZ4" s="286"/>
      <c r="FFA4" s="286"/>
      <c r="FFB4" s="286"/>
      <c r="FFC4" s="286"/>
      <c r="FFD4" s="286"/>
      <c r="FFE4" s="286"/>
      <c r="FFF4" s="286"/>
      <c r="FFG4" s="286"/>
      <c r="FFH4" s="286"/>
      <c r="FFI4" s="286"/>
      <c r="FFJ4" s="286"/>
      <c r="FFK4" s="286"/>
      <c r="FFL4" s="286"/>
      <c r="FFM4" s="286"/>
      <c r="FFN4" s="286"/>
      <c r="FFO4" s="286"/>
      <c r="FFP4" s="286"/>
      <c r="FFQ4" s="286"/>
      <c r="FFR4" s="286"/>
      <c r="FFS4" s="286"/>
      <c r="FFT4" s="286"/>
      <c r="FFU4" s="286"/>
      <c r="FFV4" s="286"/>
      <c r="FFW4" s="286"/>
      <c r="FFX4" s="286"/>
      <c r="FFY4" s="286"/>
      <c r="FFZ4" s="286"/>
      <c r="FGA4" s="286"/>
      <c r="FGB4" s="286"/>
      <c r="FGC4" s="286"/>
      <c r="FGD4" s="286"/>
      <c r="FGE4" s="286"/>
      <c r="FGF4" s="286"/>
      <c r="FGG4" s="286"/>
      <c r="FGH4" s="286"/>
      <c r="FGI4" s="286"/>
      <c r="FGJ4" s="286"/>
      <c r="FGK4" s="286"/>
      <c r="FGL4" s="286"/>
      <c r="FGM4" s="286"/>
      <c r="FGN4" s="286"/>
      <c r="FGO4" s="286"/>
      <c r="FGP4" s="286"/>
      <c r="FGQ4" s="286"/>
      <c r="FGR4" s="286"/>
      <c r="FGS4" s="286"/>
      <c r="FGT4" s="286"/>
      <c r="FGU4" s="286"/>
      <c r="FGV4" s="286"/>
      <c r="FGW4" s="286"/>
      <c r="FGX4" s="286"/>
      <c r="FGY4" s="286"/>
      <c r="FGZ4" s="286"/>
      <c r="FHA4" s="286"/>
      <c r="FHB4" s="286"/>
      <c r="FHC4" s="286"/>
      <c r="FHD4" s="286"/>
      <c r="FHE4" s="286"/>
      <c r="FHF4" s="286"/>
      <c r="FHG4" s="286"/>
      <c r="FHH4" s="286"/>
      <c r="FHI4" s="286"/>
      <c r="FHJ4" s="286"/>
      <c r="FHK4" s="286"/>
      <c r="FHL4" s="286"/>
      <c r="FHM4" s="286"/>
      <c r="FHN4" s="286"/>
      <c r="FHO4" s="286"/>
      <c r="FHP4" s="286"/>
      <c r="FHQ4" s="286"/>
      <c r="FHR4" s="286"/>
      <c r="FHS4" s="286"/>
      <c r="FHT4" s="286"/>
      <c r="FHU4" s="286"/>
      <c r="FHV4" s="286"/>
      <c r="FHW4" s="286"/>
      <c r="FHX4" s="286"/>
      <c r="FHY4" s="286"/>
      <c r="FHZ4" s="286"/>
      <c r="FIA4" s="286"/>
      <c r="FIB4" s="286"/>
      <c r="FIC4" s="286"/>
      <c r="FID4" s="286"/>
      <c r="FIE4" s="286"/>
      <c r="FIF4" s="286"/>
      <c r="FIG4" s="286"/>
      <c r="FIH4" s="286"/>
      <c r="FII4" s="286"/>
      <c r="FIJ4" s="286"/>
      <c r="FIK4" s="286"/>
      <c r="FIL4" s="286"/>
      <c r="FIM4" s="286"/>
      <c r="FIN4" s="286"/>
      <c r="FIO4" s="286"/>
      <c r="FIP4" s="286"/>
      <c r="FIQ4" s="286"/>
      <c r="FIR4" s="286"/>
      <c r="FIS4" s="286"/>
      <c r="FIT4" s="286"/>
      <c r="FIU4" s="286"/>
      <c r="FIV4" s="286"/>
      <c r="FIW4" s="286"/>
      <c r="FIX4" s="286"/>
      <c r="FIY4" s="286"/>
      <c r="FIZ4" s="286"/>
      <c r="FJA4" s="286"/>
      <c r="FJB4" s="286"/>
      <c r="FJC4" s="286"/>
      <c r="FJD4" s="286"/>
      <c r="FJE4" s="286"/>
      <c r="FJF4" s="286"/>
      <c r="FJG4" s="286"/>
      <c r="FJH4" s="286"/>
      <c r="FJI4" s="286"/>
      <c r="FJJ4" s="286"/>
      <c r="FJK4" s="286"/>
      <c r="FJL4" s="286"/>
      <c r="FJM4" s="286"/>
      <c r="FJN4" s="286"/>
      <c r="FJO4" s="286"/>
      <c r="FJP4" s="286"/>
      <c r="FJQ4" s="286"/>
      <c r="FJR4" s="286"/>
      <c r="FJS4" s="286"/>
      <c r="FJT4" s="286"/>
      <c r="FJU4" s="286"/>
      <c r="FJV4" s="286"/>
      <c r="FJW4" s="286"/>
      <c r="FJX4" s="286"/>
      <c r="FJY4" s="286"/>
      <c r="FJZ4" s="286"/>
      <c r="FKA4" s="286"/>
      <c r="FKB4" s="286"/>
      <c r="FKC4" s="286"/>
      <c r="FKD4" s="286"/>
      <c r="FKE4" s="286"/>
      <c r="FKF4" s="286"/>
      <c r="FKG4" s="286"/>
      <c r="FKH4" s="286"/>
      <c r="FKI4" s="286"/>
      <c r="FKJ4" s="286"/>
      <c r="FKK4" s="286"/>
      <c r="FKL4" s="286"/>
      <c r="FKM4" s="286"/>
      <c r="FKN4" s="286"/>
      <c r="FKO4" s="286"/>
      <c r="FKP4" s="286"/>
      <c r="FKQ4" s="286"/>
      <c r="FKR4" s="286"/>
      <c r="FKS4" s="286"/>
      <c r="FKT4" s="286"/>
      <c r="FKU4" s="286"/>
      <c r="FKV4" s="286"/>
      <c r="FKW4" s="286"/>
      <c r="FKX4" s="286"/>
      <c r="FKY4" s="286"/>
      <c r="FKZ4" s="286"/>
      <c r="FLA4" s="286"/>
      <c r="FLB4" s="286"/>
      <c r="FLC4" s="286"/>
      <c r="FLD4" s="286"/>
      <c r="FLE4" s="286"/>
      <c r="FLF4" s="286"/>
      <c r="FLG4" s="286"/>
      <c r="FLH4" s="286"/>
      <c r="FLI4" s="286"/>
      <c r="FLJ4" s="286"/>
      <c r="FLK4" s="286"/>
      <c r="FLL4" s="286"/>
      <c r="FLM4" s="286"/>
      <c r="FLN4" s="286"/>
      <c r="FLO4" s="286"/>
      <c r="FLP4" s="286"/>
      <c r="FLQ4" s="286"/>
      <c r="FLR4" s="286"/>
      <c r="FLS4" s="286"/>
      <c r="FLT4" s="286"/>
      <c r="FLU4" s="286"/>
      <c r="FLV4" s="286"/>
      <c r="FLW4" s="286"/>
      <c r="FLX4" s="286"/>
      <c r="FLY4" s="286"/>
      <c r="FLZ4" s="286"/>
      <c r="FMA4" s="286"/>
      <c r="FMB4" s="286"/>
      <c r="FMC4" s="286"/>
      <c r="FMD4" s="286"/>
      <c r="FME4" s="286"/>
      <c r="FMF4" s="286"/>
      <c r="FMG4" s="286"/>
      <c r="FMH4" s="286"/>
      <c r="FMI4" s="286"/>
      <c r="FMJ4" s="286"/>
      <c r="FMK4" s="286"/>
      <c r="FML4" s="286"/>
      <c r="FMM4" s="286"/>
      <c r="FMN4" s="286"/>
      <c r="FMO4" s="286"/>
      <c r="FMP4" s="286"/>
      <c r="FMQ4" s="286"/>
      <c r="FMR4" s="286"/>
      <c r="FMS4" s="286"/>
      <c r="FMT4" s="286"/>
      <c r="FMU4" s="286"/>
      <c r="FMV4" s="286"/>
      <c r="FMW4" s="286"/>
      <c r="FMX4" s="286"/>
      <c r="FMY4" s="286"/>
      <c r="FMZ4" s="286"/>
      <c r="FNA4" s="286"/>
      <c r="FNB4" s="286"/>
      <c r="FNC4" s="286"/>
      <c r="FND4" s="286"/>
      <c r="FNE4" s="286"/>
      <c r="FNF4" s="286"/>
      <c r="FNG4" s="286"/>
      <c r="FNH4" s="286"/>
      <c r="FNI4" s="286"/>
      <c r="FNJ4" s="286"/>
      <c r="FNK4" s="286"/>
      <c r="FNL4" s="286"/>
      <c r="FNM4" s="286"/>
      <c r="FNN4" s="286"/>
      <c r="FNO4" s="286"/>
      <c r="FNP4" s="286"/>
      <c r="FNQ4" s="286"/>
      <c r="FNR4" s="286"/>
      <c r="FNS4" s="286"/>
      <c r="FNT4" s="286"/>
      <c r="FNU4" s="286"/>
      <c r="FNV4" s="286"/>
      <c r="FNW4" s="286"/>
      <c r="FNX4" s="286"/>
      <c r="FNY4" s="286"/>
      <c r="FNZ4" s="286"/>
      <c r="FOA4" s="286"/>
      <c r="FOB4" s="286"/>
      <c r="FOC4" s="286"/>
      <c r="FOD4" s="286"/>
      <c r="FOE4" s="286"/>
      <c r="FOF4" s="286"/>
      <c r="FOG4" s="286"/>
      <c r="FOH4" s="286"/>
      <c r="FOI4" s="286"/>
      <c r="FOJ4" s="286"/>
      <c r="FOK4" s="286"/>
      <c r="FOL4" s="286"/>
      <c r="FOM4" s="286"/>
      <c r="FON4" s="286"/>
      <c r="FOO4" s="286"/>
      <c r="FOP4" s="286"/>
      <c r="FOQ4" s="286"/>
      <c r="FOR4" s="286"/>
      <c r="FOS4" s="286"/>
      <c r="FOT4" s="286"/>
      <c r="FOU4" s="286"/>
      <c r="FOV4" s="286"/>
      <c r="FOW4" s="286"/>
      <c r="FOX4" s="286"/>
      <c r="FOY4" s="286"/>
      <c r="FOZ4" s="286"/>
      <c r="FPA4" s="286"/>
      <c r="FPB4" s="286"/>
      <c r="FPC4" s="286"/>
      <c r="FPD4" s="286"/>
      <c r="FPE4" s="286"/>
      <c r="FPF4" s="286"/>
      <c r="FPG4" s="286"/>
      <c r="FPH4" s="286"/>
      <c r="FPI4" s="286"/>
      <c r="FPJ4" s="286"/>
      <c r="FPK4" s="286"/>
      <c r="FPL4" s="286"/>
      <c r="FPM4" s="286"/>
      <c r="FPN4" s="286"/>
      <c r="FPO4" s="286"/>
      <c r="FPP4" s="286"/>
      <c r="FPQ4" s="286"/>
      <c r="FPR4" s="286"/>
      <c r="FPS4" s="286"/>
      <c r="FPT4" s="286"/>
      <c r="FPU4" s="286"/>
      <c r="FPV4" s="286"/>
      <c r="FPW4" s="286"/>
      <c r="FPX4" s="286"/>
      <c r="FPY4" s="286"/>
      <c r="FPZ4" s="286"/>
      <c r="FQA4" s="286"/>
      <c r="FQB4" s="286"/>
      <c r="FQC4" s="286"/>
      <c r="FQD4" s="286"/>
      <c r="FQE4" s="286"/>
      <c r="FQF4" s="286"/>
      <c r="FQG4" s="286"/>
      <c r="FQH4" s="286"/>
      <c r="FQI4" s="286"/>
      <c r="FQJ4" s="286"/>
      <c r="FQK4" s="286"/>
      <c r="FQL4" s="286"/>
      <c r="FQM4" s="286"/>
      <c r="FQN4" s="286"/>
      <c r="FQO4" s="286"/>
      <c r="FQP4" s="286"/>
      <c r="FQQ4" s="286"/>
      <c r="FQR4" s="286"/>
      <c r="FQS4" s="286"/>
      <c r="FQT4" s="286"/>
      <c r="FQU4" s="286"/>
      <c r="FQV4" s="286"/>
      <c r="FQW4" s="286"/>
      <c r="FQX4" s="286"/>
      <c r="FQY4" s="286"/>
      <c r="FQZ4" s="286"/>
      <c r="FRA4" s="286"/>
      <c r="FRB4" s="286"/>
      <c r="FRC4" s="286"/>
      <c r="FRD4" s="286"/>
      <c r="FRE4" s="286"/>
      <c r="FRF4" s="286"/>
      <c r="FRG4" s="286"/>
      <c r="FRH4" s="286"/>
      <c r="FRI4" s="286"/>
      <c r="FRJ4" s="286"/>
      <c r="FRK4" s="286"/>
      <c r="FRL4" s="286"/>
      <c r="FRM4" s="286"/>
      <c r="FRN4" s="286"/>
      <c r="FRO4" s="286"/>
      <c r="FRP4" s="286"/>
      <c r="FRQ4" s="286"/>
      <c r="FRR4" s="286"/>
      <c r="FRS4" s="286"/>
      <c r="FRT4" s="286"/>
      <c r="FRU4" s="286"/>
      <c r="FRV4" s="286"/>
      <c r="FRW4" s="286"/>
      <c r="FRX4" s="286"/>
      <c r="FRY4" s="286"/>
      <c r="FRZ4" s="286"/>
      <c r="FSA4" s="286"/>
      <c r="FSB4" s="286"/>
      <c r="FSC4" s="286"/>
      <c r="FSD4" s="286"/>
      <c r="FSE4" s="286"/>
      <c r="FSF4" s="286"/>
      <c r="FSG4" s="286"/>
      <c r="FSH4" s="286"/>
      <c r="FSI4" s="286"/>
      <c r="FSJ4" s="286"/>
      <c r="FSK4" s="286"/>
      <c r="FSL4" s="286"/>
      <c r="FSM4" s="286"/>
      <c r="FSN4" s="286"/>
      <c r="FSO4" s="286"/>
      <c r="FSP4" s="286"/>
      <c r="FSQ4" s="286"/>
      <c r="FSR4" s="286"/>
      <c r="FSS4" s="286"/>
      <c r="FST4" s="286"/>
      <c r="FSU4" s="286"/>
      <c r="FSV4" s="286"/>
      <c r="FSW4" s="286"/>
      <c r="FSX4" s="286"/>
      <c r="FSY4" s="286"/>
      <c r="FSZ4" s="286"/>
      <c r="FTA4" s="286"/>
      <c r="FTB4" s="286"/>
      <c r="FTC4" s="286"/>
      <c r="FTD4" s="286"/>
      <c r="FTE4" s="286"/>
      <c r="FTF4" s="286"/>
      <c r="FTG4" s="286"/>
      <c r="FTH4" s="286"/>
      <c r="FTI4" s="286"/>
      <c r="FTJ4" s="286"/>
      <c r="FTK4" s="286"/>
      <c r="FTL4" s="286"/>
      <c r="FTM4" s="286"/>
      <c r="FTN4" s="286"/>
      <c r="FTO4" s="286"/>
      <c r="FTP4" s="286"/>
      <c r="FTQ4" s="286"/>
      <c r="FTR4" s="286"/>
      <c r="FTS4" s="286"/>
      <c r="FTT4" s="286"/>
      <c r="FTU4" s="286"/>
      <c r="FTV4" s="286"/>
      <c r="FTW4" s="286"/>
      <c r="FTX4" s="286"/>
      <c r="FTY4" s="286"/>
      <c r="FTZ4" s="286"/>
      <c r="FUA4" s="286"/>
      <c r="FUB4" s="286"/>
      <c r="FUC4" s="286"/>
      <c r="FUD4" s="286"/>
      <c r="FUE4" s="286"/>
      <c r="FUF4" s="286"/>
      <c r="FUG4" s="286"/>
      <c r="FUH4" s="286"/>
      <c r="FUI4" s="286"/>
      <c r="FUJ4" s="286"/>
      <c r="FUK4" s="286"/>
      <c r="FUL4" s="286"/>
      <c r="FUM4" s="286"/>
      <c r="FUN4" s="286"/>
      <c r="FUO4" s="286"/>
      <c r="FUP4" s="286"/>
      <c r="FUQ4" s="286"/>
      <c r="FUR4" s="286"/>
      <c r="FUS4" s="286"/>
      <c r="FUT4" s="286"/>
      <c r="FUU4" s="286"/>
      <c r="FUV4" s="286"/>
      <c r="FUW4" s="286"/>
      <c r="FUX4" s="286"/>
      <c r="FUY4" s="286"/>
      <c r="FUZ4" s="286"/>
      <c r="FVA4" s="286"/>
      <c r="FVB4" s="286"/>
      <c r="FVC4" s="286"/>
      <c r="FVD4" s="286"/>
      <c r="FVE4" s="286"/>
      <c r="FVF4" s="286"/>
      <c r="FVG4" s="286"/>
      <c r="FVH4" s="286"/>
      <c r="FVI4" s="286"/>
      <c r="FVJ4" s="286"/>
      <c r="FVK4" s="286"/>
      <c r="FVL4" s="286"/>
      <c r="FVM4" s="286"/>
      <c r="FVN4" s="286"/>
      <c r="FVO4" s="286"/>
      <c r="FVP4" s="286"/>
      <c r="FVQ4" s="286"/>
      <c r="FVR4" s="286"/>
      <c r="FVS4" s="286"/>
      <c r="FVT4" s="286"/>
      <c r="FVU4" s="286"/>
      <c r="FVV4" s="286"/>
      <c r="FVW4" s="286"/>
      <c r="FVX4" s="286"/>
      <c r="FVY4" s="286"/>
      <c r="FVZ4" s="286"/>
      <c r="FWA4" s="286"/>
      <c r="FWB4" s="286"/>
      <c r="FWC4" s="286"/>
      <c r="FWD4" s="286"/>
      <c r="FWE4" s="286"/>
      <c r="FWF4" s="286"/>
      <c r="FWG4" s="286"/>
      <c r="FWH4" s="286"/>
      <c r="FWI4" s="286"/>
      <c r="FWJ4" s="286"/>
      <c r="FWK4" s="286"/>
      <c r="FWL4" s="286"/>
      <c r="FWM4" s="286"/>
      <c r="FWN4" s="286"/>
      <c r="FWO4" s="286"/>
      <c r="FWP4" s="286"/>
      <c r="FWQ4" s="286"/>
      <c r="FWR4" s="286"/>
      <c r="FWS4" s="286"/>
      <c r="FWT4" s="286"/>
      <c r="FWU4" s="286"/>
      <c r="FWV4" s="286"/>
      <c r="FWW4" s="286"/>
      <c r="FWX4" s="286"/>
      <c r="FWY4" s="286"/>
      <c r="FWZ4" s="286"/>
      <c r="FXA4" s="286"/>
      <c r="FXB4" s="286"/>
      <c r="FXC4" s="286"/>
      <c r="FXD4" s="286"/>
      <c r="FXE4" s="286"/>
      <c r="FXF4" s="286"/>
      <c r="FXG4" s="286"/>
      <c r="FXH4" s="286"/>
      <c r="FXI4" s="286"/>
      <c r="FXJ4" s="286"/>
      <c r="FXK4" s="286"/>
      <c r="FXL4" s="286"/>
      <c r="FXM4" s="286"/>
      <c r="FXN4" s="286"/>
      <c r="FXO4" s="286"/>
      <c r="FXP4" s="286"/>
      <c r="FXQ4" s="286"/>
      <c r="FXR4" s="286"/>
      <c r="FXS4" s="286"/>
      <c r="FXT4" s="286"/>
      <c r="FXU4" s="286"/>
      <c r="FXV4" s="286"/>
      <c r="FXW4" s="286"/>
      <c r="FXX4" s="286"/>
      <c r="FXY4" s="286"/>
      <c r="FXZ4" s="286"/>
      <c r="FYA4" s="286"/>
      <c r="FYB4" s="286"/>
      <c r="FYC4" s="286"/>
      <c r="FYD4" s="286"/>
      <c r="FYE4" s="286"/>
      <c r="FYF4" s="286"/>
      <c r="FYG4" s="286"/>
      <c r="FYH4" s="286"/>
      <c r="FYI4" s="286"/>
      <c r="FYJ4" s="286"/>
      <c r="FYK4" s="286"/>
      <c r="FYL4" s="286"/>
      <c r="FYM4" s="286"/>
      <c r="FYN4" s="286"/>
      <c r="FYO4" s="286"/>
      <c r="FYP4" s="286"/>
      <c r="FYQ4" s="286"/>
      <c r="FYR4" s="286"/>
      <c r="FYS4" s="286"/>
      <c r="FYT4" s="286"/>
      <c r="FYU4" s="286"/>
      <c r="FYV4" s="286"/>
      <c r="FYW4" s="286"/>
      <c r="FYX4" s="286"/>
      <c r="FYY4" s="286"/>
      <c r="FYZ4" s="286"/>
      <c r="FZA4" s="286"/>
      <c r="FZB4" s="286"/>
      <c r="FZC4" s="286"/>
      <c r="FZD4" s="286"/>
      <c r="FZE4" s="286"/>
      <c r="FZF4" s="286"/>
      <c r="FZG4" s="286"/>
      <c r="FZH4" s="286"/>
      <c r="FZI4" s="286"/>
      <c r="FZJ4" s="286"/>
      <c r="FZK4" s="286"/>
      <c r="FZL4" s="286"/>
      <c r="FZM4" s="286"/>
      <c r="FZN4" s="286"/>
      <c r="FZO4" s="286"/>
      <c r="FZP4" s="286"/>
      <c r="FZQ4" s="286"/>
      <c r="FZR4" s="286"/>
      <c r="FZS4" s="286"/>
      <c r="FZT4" s="286"/>
      <c r="FZU4" s="286"/>
      <c r="FZV4" s="286"/>
      <c r="FZW4" s="286"/>
      <c r="FZX4" s="286"/>
      <c r="FZY4" s="286"/>
      <c r="FZZ4" s="286"/>
      <c r="GAA4" s="286"/>
      <c r="GAB4" s="286"/>
      <c r="GAC4" s="286"/>
      <c r="GAD4" s="286"/>
      <c r="GAE4" s="286"/>
      <c r="GAF4" s="286"/>
      <c r="GAG4" s="286"/>
      <c r="GAH4" s="286"/>
      <c r="GAI4" s="286"/>
      <c r="GAJ4" s="286"/>
      <c r="GAK4" s="286"/>
      <c r="GAL4" s="286"/>
      <c r="GAM4" s="286"/>
      <c r="GAN4" s="286"/>
      <c r="GAO4" s="286"/>
      <c r="GAP4" s="286"/>
      <c r="GAQ4" s="286"/>
      <c r="GAR4" s="286"/>
      <c r="GAS4" s="286"/>
      <c r="GAT4" s="286"/>
      <c r="GAU4" s="286"/>
      <c r="GAV4" s="286"/>
      <c r="GAW4" s="286"/>
      <c r="GAX4" s="286"/>
      <c r="GAY4" s="286"/>
      <c r="GAZ4" s="286"/>
      <c r="GBA4" s="286"/>
      <c r="GBB4" s="286"/>
      <c r="GBC4" s="286"/>
      <c r="GBD4" s="286"/>
      <c r="GBE4" s="286"/>
      <c r="GBF4" s="286"/>
      <c r="GBG4" s="286"/>
      <c r="GBH4" s="286"/>
      <c r="GBI4" s="286"/>
      <c r="GBJ4" s="286"/>
      <c r="GBK4" s="286"/>
      <c r="GBL4" s="286"/>
      <c r="GBM4" s="286"/>
      <c r="GBN4" s="286"/>
      <c r="GBO4" s="286"/>
      <c r="GBP4" s="286"/>
      <c r="GBQ4" s="286"/>
      <c r="GBR4" s="286"/>
      <c r="GBS4" s="286"/>
      <c r="GBT4" s="286"/>
      <c r="GBU4" s="286"/>
      <c r="GBV4" s="286"/>
      <c r="GBW4" s="286"/>
      <c r="GBX4" s="286"/>
      <c r="GBY4" s="286"/>
      <c r="GBZ4" s="286"/>
      <c r="GCA4" s="286"/>
      <c r="GCB4" s="286"/>
      <c r="GCC4" s="286"/>
      <c r="GCD4" s="286"/>
      <c r="GCE4" s="286"/>
      <c r="GCF4" s="286"/>
      <c r="GCG4" s="286"/>
      <c r="GCH4" s="286"/>
      <c r="GCI4" s="286"/>
      <c r="GCJ4" s="286"/>
      <c r="GCK4" s="286"/>
      <c r="GCL4" s="286"/>
      <c r="GCM4" s="286"/>
      <c r="GCN4" s="286"/>
      <c r="GCO4" s="286"/>
      <c r="GCP4" s="286"/>
      <c r="GCQ4" s="286"/>
      <c r="GCR4" s="286"/>
      <c r="GCS4" s="286"/>
      <c r="GCT4" s="286"/>
      <c r="GCU4" s="286"/>
      <c r="GCV4" s="286"/>
      <c r="GCW4" s="286"/>
      <c r="GCX4" s="286"/>
      <c r="GCY4" s="286"/>
      <c r="GCZ4" s="286"/>
      <c r="GDA4" s="286"/>
      <c r="GDB4" s="286"/>
      <c r="GDC4" s="286"/>
      <c r="GDD4" s="286"/>
      <c r="GDE4" s="286"/>
      <c r="GDF4" s="286"/>
      <c r="GDG4" s="286"/>
      <c r="GDH4" s="286"/>
      <c r="GDI4" s="286"/>
      <c r="GDJ4" s="286"/>
      <c r="GDK4" s="286"/>
      <c r="GDL4" s="286"/>
      <c r="GDM4" s="286"/>
      <c r="GDN4" s="286"/>
      <c r="GDO4" s="286"/>
      <c r="GDP4" s="286"/>
      <c r="GDQ4" s="286"/>
      <c r="GDR4" s="286"/>
      <c r="GDS4" s="286"/>
      <c r="GDT4" s="286"/>
      <c r="GDU4" s="286"/>
      <c r="GDV4" s="286"/>
      <c r="GDW4" s="286"/>
      <c r="GDX4" s="286"/>
      <c r="GDY4" s="286"/>
      <c r="GDZ4" s="286"/>
      <c r="GEA4" s="286"/>
      <c r="GEB4" s="286"/>
      <c r="GEC4" s="286"/>
      <c r="GED4" s="286"/>
      <c r="GEE4" s="286"/>
      <c r="GEF4" s="286"/>
      <c r="GEG4" s="286"/>
      <c r="GEH4" s="286"/>
      <c r="GEI4" s="286"/>
      <c r="GEJ4" s="286"/>
      <c r="GEK4" s="286"/>
      <c r="GEL4" s="286"/>
      <c r="GEM4" s="286"/>
      <c r="GEN4" s="286"/>
      <c r="GEO4" s="286"/>
      <c r="GEP4" s="286"/>
      <c r="GEQ4" s="286"/>
      <c r="GER4" s="286"/>
      <c r="GES4" s="286"/>
      <c r="GET4" s="286"/>
      <c r="GEU4" s="286"/>
      <c r="GEV4" s="286"/>
      <c r="GEW4" s="286"/>
      <c r="GEX4" s="286"/>
      <c r="GEY4" s="286"/>
      <c r="GEZ4" s="286"/>
      <c r="GFA4" s="286"/>
      <c r="GFB4" s="286"/>
      <c r="GFC4" s="286"/>
      <c r="GFD4" s="286"/>
      <c r="GFE4" s="286"/>
      <c r="GFF4" s="286"/>
      <c r="GFG4" s="286"/>
      <c r="GFH4" s="286"/>
      <c r="GFI4" s="286"/>
      <c r="GFJ4" s="286"/>
      <c r="GFK4" s="286"/>
      <c r="GFL4" s="286"/>
      <c r="GFM4" s="286"/>
      <c r="GFN4" s="286"/>
      <c r="GFO4" s="286"/>
      <c r="GFP4" s="286"/>
      <c r="GFQ4" s="286"/>
      <c r="GFR4" s="286"/>
      <c r="GFS4" s="286"/>
      <c r="GFT4" s="286"/>
      <c r="GFU4" s="286"/>
      <c r="GFV4" s="286"/>
      <c r="GFW4" s="286"/>
      <c r="GFX4" s="286"/>
      <c r="GFY4" s="286"/>
      <c r="GFZ4" s="286"/>
      <c r="GGA4" s="286"/>
      <c r="GGB4" s="286"/>
      <c r="GGC4" s="286"/>
      <c r="GGD4" s="286"/>
      <c r="GGE4" s="286"/>
      <c r="GGF4" s="286"/>
      <c r="GGG4" s="286"/>
      <c r="GGH4" s="286"/>
      <c r="GGI4" s="286"/>
      <c r="GGJ4" s="286"/>
      <c r="GGK4" s="286"/>
      <c r="GGL4" s="286"/>
      <c r="GGM4" s="286"/>
      <c r="GGN4" s="286"/>
      <c r="GGO4" s="286"/>
      <c r="GGP4" s="286"/>
      <c r="GGQ4" s="286"/>
      <c r="GGR4" s="286"/>
      <c r="GGS4" s="286"/>
      <c r="GGT4" s="286"/>
      <c r="GGU4" s="286"/>
      <c r="GGV4" s="286"/>
      <c r="GGW4" s="286"/>
      <c r="GGX4" s="286"/>
      <c r="GGY4" s="286"/>
      <c r="GGZ4" s="286"/>
      <c r="GHA4" s="286"/>
      <c r="GHB4" s="286"/>
      <c r="GHC4" s="286"/>
      <c r="GHD4" s="286"/>
      <c r="GHE4" s="286"/>
      <c r="GHF4" s="286"/>
      <c r="GHG4" s="286"/>
      <c r="GHH4" s="286"/>
      <c r="GHI4" s="286"/>
      <c r="GHJ4" s="286"/>
      <c r="GHK4" s="286"/>
      <c r="GHL4" s="286"/>
      <c r="GHM4" s="286"/>
      <c r="GHN4" s="286"/>
      <c r="GHO4" s="286"/>
      <c r="GHP4" s="286"/>
      <c r="GHQ4" s="286"/>
      <c r="GHR4" s="286"/>
      <c r="GHS4" s="286"/>
      <c r="GHT4" s="286"/>
      <c r="GHU4" s="286"/>
      <c r="GHV4" s="286"/>
      <c r="GHW4" s="286"/>
      <c r="GHX4" s="286"/>
      <c r="GHY4" s="286"/>
      <c r="GHZ4" s="286"/>
      <c r="GIA4" s="286"/>
      <c r="GIB4" s="286"/>
      <c r="GIC4" s="286"/>
      <c r="GID4" s="286"/>
      <c r="GIE4" s="286"/>
      <c r="GIF4" s="286"/>
      <c r="GIG4" s="286"/>
      <c r="GIH4" s="286"/>
      <c r="GII4" s="286"/>
      <c r="GIJ4" s="286"/>
      <c r="GIK4" s="286"/>
      <c r="GIL4" s="286"/>
      <c r="GIM4" s="286"/>
      <c r="GIN4" s="286"/>
      <c r="GIO4" s="286"/>
      <c r="GIP4" s="286"/>
      <c r="GIQ4" s="286"/>
      <c r="GIR4" s="286"/>
      <c r="GIS4" s="286"/>
      <c r="GIT4" s="286"/>
      <c r="GIU4" s="286"/>
      <c r="GIV4" s="286"/>
      <c r="GIW4" s="286"/>
      <c r="GIX4" s="286"/>
      <c r="GIY4" s="286"/>
      <c r="GIZ4" s="286"/>
      <c r="GJA4" s="286"/>
      <c r="GJB4" s="286"/>
      <c r="GJC4" s="286"/>
      <c r="GJD4" s="286"/>
      <c r="GJE4" s="286"/>
      <c r="GJF4" s="286"/>
      <c r="GJG4" s="286"/>
      <c r="GJH4" s="286"/>
      <c r="GJI4" s="286"/>
      <c r="GJJ4" s="286"/>
      <c r="GJK4" s="286"/>
      <c r="GJL4" s="286"/>
      <c r="GJM4" s="286"/>
      <c r="GJN4" s="286"/>
      <c r="GJO4" s="286"/>
      <c r="GJP4" s="286"/>
      <c r="GJQ4" s="286"/>
      <c r="GJR4" s="286"/>
      <c r="GJS4" s="286"/>
      <c r="GJT4" s="286"/>
      <c r="GJU4" s="286"/>
      <c r="GJV4" s="286"/>
      <c r="GJW4" s="286"/>
      <c r="GJX4" s="286"/>
      <c r="GJY4" s="286"/>
      <c r="GJZ4" s="286"/>
      <c r="GKA4" s="286"/>
      <c r="GKB4" s="286"/>
      <c r="GKC4" s="286"/>
      <c r="GKD4" s="286"/>
      <c r="GKE4" s="286"/>
      <c r="GKF4" s="286"/>
      <c r="GKG4" s="286"/>
      <c r="GKH4" s="286"/>
      <c r="GKI4" s="286"/>
      <c r="GKJ4" s="286"/>
      <c r="GKK4" s="286"/>
      <c r="GKL4" s="286"/>
      <c r="GKM4" s="286"/>
      <c r="GKN4" s="286"/>
      <c r="GKO4" s="286"/>
      <c r="GKP4" s="286"/>
      <c r="GKQ4" s="286"/>
      <c r="GKR4" s="286"/>
      <c r="GKS4" s="286"/>
      <c r="GKT4" s="286"/>
      <c r="GKU4" s="286"/>
      <c r="GKV4" s="286"/>
      <c r="GKW4" s="286"/>
      <c r="GKX4" s="286"/>
      <c r="GKY4" s="286"/>
      <c r="GKZ4" s="286"/>
      <c r="GLA4" s="286"/>
      <c r="GLB4" s="286"/>
      <c r="GLC4" s="286"/>
      <c r="GLD4" s="286"/>
      <c r="GLE4" s="286"/>
      <c r="GLF4" s="286"/>
      <c r="GLG4" s="286"/>
      <c r="GLH4" s="286"/>
      <c r="GLI4" s="286"/>
      <c r="GLJ4" s="286"/>
      <c r="GLK4" s="286"/>
      <c r="GLL4" s="286"/>
      <c r="GLM4" s="286"/>
      <c r="GLN4" s="286"/>
      <c r="GLO4" s="286"/>
      <c r="GLP4" s="286"/>
      <c r="GLQ4" s="286"/>
      <c r="GLR4" s="286"/>
      <c r="GLS4" s="286"/>
      <c r="GLT4" s="286"/>
      <c r="GLU4" s="286"/>
      <c r="GLV4" s="286"/>
      <c r="GLW4" s="286"/>
      <c r="GLX4" s="286"/>
      <c r="GLY4" s="286"/>
      <c r="GLZ4" s="286"/>
      <c r="GMA4" s="286"/>
      <c r="GMB4" s="286"/>
      <c r="GMC4" s="286"/>
      <c r="GMD4" s="286"/>
      <c r="GME4" s="286"/>
      <c r="GMF4" s="286"/>
      <c r="GMG4" s="286"/>
      <c r="GMH4" s="286"/>
      <c r="GMI4" s="286"/>
      <c r="GMJ4" s="286"/>
      <c r="GMK4" s="286"/>
      <c r="GML4" s="286"/>
      <c r="GMM4" s="286"/>
      <c r="GMN4" s="286"/>
      <c r="GMO4" s="286"/>
      <c r="GMP4" s="286"/>
      <c r="GMQ4" s="286"/>
      <c r="GMR4" s="286"/>
      <c r="GMS4" s="286"/>
      <c r="GMT4" s="286"/>
      <c r="GMU4" s="286"/>
      <c r="GMV4" s="286"/>
      <c r="GMW4" s="286"/>
      <c r="GMX4" s="286"/>
      <c r="GMY4" s="286"/>
      <c r="GMZ4" s="286"/>
      <c r="GNA4" s="286"/>
      <c r="GNB4" s="286"/>
      <c r="GNC4" s="286"/>
      <c r="GND4" s="286"/>
      <c r="GNE4" s="286"/>
      <c r="GNF4" s="286"/>
      <c r="GNG4" s="286"/>
      <c r="GNH4" s="286"/>
      <c r="GNI4" s="286"/>
      <c r="GNJ4" s="286"/>
      <c r="GNK4" s="286"/>
      <c r="GNL4" s="286"/>
      <c r="GNM4" s="286"/>
      <c r="GNN4" s="286"/>
      <c r="GNO4" s="286"/>
      <c r="GNP4" s="286"/>
      <c r="GNQ4" s="286"/>
      <c r="GNR4" s="286"/>
      <c r="GNS4" s="286"/>
      <c r="GNT4" s="286"/>
      <c r="GNU4" s="286"/>
      <c r="GNV4" s="286"/>
      <c r="GNW4" s="286"/>
      <c r="GNX4" s="286"/>
      <c r="GNY4" s="286"/>
      <c r="GNZ4" s="286"/>
      <c r="GOA4" s="286"/>
      <c r="GOB4" s="286"/>
      <c r="GOC4" s="286"/>
      <c r="GOD4" s="286"/>
      <c r="GOE4" s="286"/>
      <c r="GOF4" s="286"/>
      <c r="GOG4" s="286"/>
      <c r="GOH4" s="286"/>
      <c r="GOI4" s="286"/>
      <c r="GOJ4" s="286"/>
      <c r="GOK4" s="286"/>
      <c r="GOL4" s="286"/>
      <c r="GOM4" s="286"/>
      <c r="GON4" s="286"/>
      <c r="GOO4" s="286"/>
      <c r="GOP4" s="286"/>
      <c r="GOQ4" s="286"/>
      <c r="GOR4" s="286"/>
      <c r="GOS4" s="286"/>
      <c r="GOT4" s="286"/>
      <c r="GOU4" s="286"/>
      <c r="GOV4" s="286"/>
      <c r="GOW4" s="286"/>
      <c r="GOX4" s="286"/>
      <c r="GOY4" s="286"/>
      <c r="GOZ4" s="286"/>
      <c r="GPA4" s="286"/>
      <c r="GPB4" s="286"/>
      <c r="GPC4" s="286"/>
      <c r="GPD4" s="286"/>
      <c r="GPE4" s="286"/>
      <c r="GPF4" s="286"/>
      <c r="GPG4" s="286"/>
      <c r="GPH4" s="286"/>
      <c r="GPI4" s="286"/>
      <c r="GPJ4" s="286"/>
      <c r="GPK4" s="286"/>
      <c r="GPL4" s="286"/>
      <c r="GPM4" s="286"/>
      <c r="GPN4" s="286"/>
      <c r="GPO4" s="286"/>
      <c r="GPP4" s="286"/>
      <c r="GPQ4" s="286"/>
      <c r="GPR4" s="286"/>
      <c r="GPS4" s="286"/>
      <c r="GPT4" s="286"/>
      <c r="GPU4" s="286"/>
      <c r="GPV4" s="286"/>
      <c r="GPW4" s="286"/>
      <c r="GPX4" s="286"/>
      <c r="GPY4" s="286"/>
      <c r="GPZ4" s="286"/>
      <c r="GQA4" s="286"/>
      <c r="GQB4" s="286"/>
      <c r="GQC4" s="286"/>
      <c r="GQD4" s="286"/>
      <c r="GQE4" s="286"/>
      <c r="GQF4" s="286"/>
      <c r="GQG4" s="286"/>
      <c r="GQH4" s="286"/>
      <c r="GQI4" s="286"/>
      <c r="GQJ4" s="286"/>
      <c r="GQK4" s="286"/>
      <c r="GQL4" s="286"/>
      <c r="GQM4" s="286"/>
      <c r="GQN4" s="286"/>
      <c r="GQO4" s="286"/>
      <c r="GQP4" s="286"/>
      <c r="GQQ4" s="286"/>
      <c r="GQR4" s="286"/>
      <c r="GQS4" s="286"/>
      <c r="GQT4" s="286"/>
      <c r="GQU4" s="286"/>
      <c r="GQV4" s="286"/>
      <c r="GQW4" s="286"/>
      <c r="GQX4" s="286"/>
      <c r="GQY4" s="286"/>
      <c r="GQZ4" s="286"/>
      <c r="GRA4" s="286"/>
      <c r="GRB4" s="286"/>
      <c r="GRC4" s="286"/>
      <c r="GRD4" s="286"/>
      <c r="GRE4" s="286"/>
      <c r="GRF4" s="286"/>
      <c r="GRG4" s="286"/>
      <c r="GRH4" s="286"/>
      <c r="GRI4" s="286"/>
      <c r="GRJ4" s="286"/>
      <c r="GRK4" s="286"/>
      <c r="GRL4" s="286"/>
      <c r="GRM4" s="286"/>
      <c r="GRN4" s="286"/>
      <c r="GRO4" s="286"/>
      <c r="GRP4" s="286"/>
      <c r="GRQ4" s="286"/>
      <c r="GRR4" s="286"/>
      <c r="GRS4" s="286"/>
      <c r="GRT4" s="286"/>
      <c r="GRU4" s="286"/>
      <c r="GRV4" s="286"/>
      <c r="GRW4" s="286"/>
      <c r="GRX4" s="286"/>
      <c r="GRY4" s="286"/>
      <c r="GRZ4" s="286"/>
      <c r="GSA4" s="286"/>
      <c r="GSB4" s="286"/>
      <c r="GSC4" s="286"/>
      <c r="GSD4" s="286"/>
      <c r="GSE4" s="286"/>
      <c r="GSF4" s="286"/>
      <c r="GSG4" s="286"/>
      <c r="GSH4" s="286"/>
      <c r="GSI4" s="286"/>
      <c r="GSJ4" s="286"/>
      <c r="GSK4" s="286"/>
      <c r="GSL4" s="286"/>
      <c r="GSM4" s="286"/>
      <c r="GSN4" s="286"/>
      <c r="GSO4" s="286"/>
      <c r="GSP4" s="286"/>
      <c r="GSQ4" s="286"/>
      <c r="GSR4" s="286"/>
      <c r="GSS4" s="286"/>
      <c r="GST4" s="286"/>
      <c r="GSU4" s="286"/>
      <c r="GSV4" s="286"/>
      <c r="GSW4" s="286"/>
      <c r="GSX4" s="286"/>
      <c r="GSY4" s="286"/>
      <c r="GSZ4" s="286"/>
      <c r="GTA4" s="286"/>
      <c r="GTB4" s="286"/>
      <c r="GTC4" s="286"/>
      <c r="GTD4" s="286"/>
      <c r="GTE4" s="286"/>
      <c r="GTF4" s="286"/>
      <c r="GTG4" s="286"/>
      <c r="GTH4" s="286"/>
      <c r="GTI4" s="286"/>
      <c r="GTJ4" s="286"/>
      <c r="GTK4" s="286"/>
      <c r="GTL4" s="286"/>
      <c r="GTM4" s="286"/>
      <c r="GTN4" s="286"/>
      <c r="GTO4" s="286"/>
      <c r="GTP4" s="286"/>
      <c r="GTQ4" s="286"/>
      <c r="GTR4" s="286"/>
      <c r="GTS4" s="286"/>
      <c r="GTT4" s="286"/>
      <c r="GTU4" s="286"/>
      <c r="GTV4" s="286"/>
      <c r="GTW4" s="286"/>
      <c r="GTX4" s="286"/>
      <c r="GTY4" s="286"/>
      <c r="GTZ4" s="286"/>
      <c r="GUA4" s="286"/>
      <c r="GUB4" s="286"/>
      <c r="GUC4" s="286"/>
      <c r="GUD4" s="286"/>
      <c r="GUE4" s="286"/>
      <c r="GUF4" s="286"/>
      <c r="GUG4" s="286"/>
      <c r="GUH4" s="286"/>
      <c r="GUI4" s="286"/>
      <c r="GUJ4" s="286"/>
      <c r="GUK4" s="286"/>
      <c r="GUL4" s="286"/>
      <c r="GUM4" s="286"/>
      <c r="GUN4" s="286"/>
      <c r="GUO4" s="286"/>
      <c r="GUP4" s="286"/>
      <c r="GUQ4" s="286"/>
      <c r="GUR4" s="286"/>
      <c r="GUS4" s="286"/>
      <c r="GUT4" s="286"/>
      <c r="GUU4" s="286"/>
      <c r="GUV4" s="286"/>
      <c r="GUW4" s="286"/>
      <c r="GUX4" s="286"/>
      <c r="GUY4" s="286"/>
      <c r="GUZ4" s="286"/>
      <c r="GVA4" s="286"/>
      <c r="GVB4" s="286"/>
      <c r="GVC4" s="286"/>
      <c r="GVD4" s="286"/>
      <c r="GVE4" s="286"/>
      <c r="GVF4" s="286"/>
      <c r="GVG4" s="286"/>
      <c r="GVH4" s="286"/>
      <c r="GVI4" s="286"/>
      <c r="GVJ4" s="286"/>
      <c r="GVK4" s="286"/>
      <c r="GVL4" s="286"/>
      <c r="GVM4" s="286"/>
      <c r="GVN4" s="286"/>
      <c r="GVO4" s="286"/>
      <c r="GVP4" s="286"/>
      <c r="GVQ4" s="286"/>
      <c r="GVR4" s="286"/>
      <c r="GVS4" s="286"/>
      <c r="GVT4" s="286"/>
      <c r="GVU4" s="286"/>
      <c r="GVV4" s="286"/>
      <c r="GVW4" s="286"/>
      <c r="GVX4" s="286"/>
      <c r="GVY4" s="286"/>
      <c r="GVZ4" s="286"/>
      <c r="GWA4" s="286"/>
      <c r="GWB4" s="286"/>
      <c r="GWC4" s="286"/>
      <c r="GWD4" s="286"/>
      <c r="GWE4" s="286"/>
      <c r="GWF4" s="286"/>
      <c r="GWG4" s="286"/>
      <c r="GWH4" s="286"/>
      <c r="GWI4" s="286"/>
      <c r="GWJ4" s="286"/>
      <c r="GWK4" s="286"/>
      <c r="GWL4" s="286"/>
      <c r="GWM4" s="286"/>
      <c r="GWN4" s="286"/>
      <c r="GWO4" s="286"/>
      <c r="GWP4" s="286"/>
      <c r="GWQ4" s="286"/>
      <c r="GWR4" s="286"/>
      <c r="GWS4" s="286"/>
      <c r="GWT4" s="286"/>
      <c r="GWU4" s="286"/>
      <c r="GWV4" s="286"/>
      <c r="GWW4" s="286"/>
      <c r="GWX4" s="286"/>
      <c r="GWY4" s="286"/>
      <c r="GWZ4" s="286"/>
      <c r="GXA4" s="286"/>
      <c r="GXB4" s="286"/>
      <c r="GXC4" s="286"/>
      <c r="GXD4" s="286"/>
      <c r="GXE4" s="286"/>
      <c r="GXF4" s="286"/>
      <c r="GXG4" s="286"/>
      <c r="GXH4" s="286"/>
      <c r="GXI4" s="286"/>
      <c r="GXJ4" s="286"/>
      <c r="GXK4" s="286"/>
      <c r="GXL4" s="286"/>
      <c r="GXM4" s="286"/>
      <c r="GXN4" s="286"/>
      <c r="GXO4" s="286"/>
      <c r="GXP4" s="286"/>
      <c r="GXQ4" s="286"/>
      <c r="GXR4" s="286"/>
      <c r="GXS4" s="286"/>
      <c r="GXT4" s="286"/>
      <c r="GXU4" s="286"/>
      <c r="GXV4" s="286"/>
      <c r="GXW4" s="286"/>
      <c r="GXX4" s="286"/>
      <c r="GXY4" s="286"/>
      <c r="GXZ4" s="286"/>
      <c r="GYA4" s="286"/>
      <c r="GYB4" s="286"/>
      <c r="GYC4" s="286"/>
      <c r="GYD4" s="286"/>
      <c r="GYE4" s="286"/>
      <c r="GYF4" s="286"/>
      <c r="GYG4" s="286"/>
      <c r="GYH4" s="286"/>
      <c r="GYI4" s="286"/>
      <c r="GYJ4" s="286"/>
      <c r="GYK4" s="286"/>
      <c r="GYL4" s="286"/>
      <c r="GYM4" s="286"/>
      <c r="GYN4" s="286"/>
      <c r="GYO4" s="286"/>
      <c r="GYP4" s="286"/>
      <c r="GYQ4" s="286"/>
      <c r="GYR4" s="286"/>
      <c r="GYS4" s="286"/>
      <c r="GYT4" s="286"/>
      <c r="GYU4" s="286"/>
      <c r="GYV4" s="286"/>
      <c r="GYW4" s="286"/>
      <c r="GYX4" s="286"/>
      <c r="GYY4" s="286"/>
      <c r="GYZ4" s="286"/>
      <c r="GZA4" s="286"/>
      <c r="GZB4" s="286"/>
      <c r="GZC4" s="286"/>
      <c r="GZD4" s="286"/>
      <c r="GZE4" s="286"/>
      <c r="GZF4" s="286"/>
      <c r="GZG4" s="286"/>
      <c r="GZH4" s="286"/>
      <c r="GZI4" s="286"/>
      <c r="GZJ4" s="286"/>
      <c r="GZK4" s="286"/>
      <c r="GZL4" s="286"/>
      <c r="GZM4" s="286"/>
      <c r="GZN4" s="286"/>
      <c r="GZO4" s="286"/>
      <c r="GZP4" s="286"/>
      <c r="GZQ4" s="286"/>
      <c r="GZR4" s="286"/>
      <c r="GZS4" s="286"/>
      <c r="GZT4" s="286"/>
      <c r="GZU4" s="286"/>
      <c r="GZV4" s="286"/>
      <c r="GZW4" s="286"/>
      <c r="GZX4" s="286"/>
      <c r="GZY4" s="286"/>
      <c r="GZZ4" s="286"/>
      <c r="HAA4" s="286"/>
      <c r="HAB4" s="286"/>
      <c r="HAC4" s="286"/>
      <c r="HAD4" s="286"/>
      <c r="HAE4" s="286"/>
      <c r="HAF4" s="286"/>
      <c r="HAG4" s="286"/>
      <c r="HAH4" s="286"/>
      <c r="HAI4" s="286"/>
      <c r="HAJ4" s="286"/>
      <c r="HAK4" s="286"/>
      <c r="HAL4" s="286"/>
      <c r="HAM4" s="286"/>
      <c r="HAN4" s="286"/>
      <c r="HAO4" s="286"/>
      <c r="HAP4" s="286"/>
      <c r="HAQ4" s="286"/>
      <c r="HAR4" s="286"/>
      <c r="HAS4" s="286"/>
      <c r="HAT4" s="286"/>
      <c r="HAU4" s="286"/>
      <c r="HAV4" s="286"/>
      <c r="HAW4" s="286"/>
      <c r="HAX4" s="286"/>
      <c r="HAY4" s="286"/>
      <c r="HAZ4" s="286"/>
      <c r="HBA4" s="286"/>
      <c r="HBB4" s="286"/>
      <c r="HBC4" s="286"/>
      <c r="HBD4" s="286"/>
      <c r="HBE4" s="286"/>
      <c r="HBF4" s="286"/>
      <c r="HBG4" s="286"/>
      <c r="HBH4" s="286"/>
      <c r="HBI4" s="286"/>
      <c r="HBJ4" s="286"/>
      <c r="HBK4" s="286"/>
      <c r="HBL4" s="286"/>
      <c r="HBM4" s="286"/>
      <c r="HBN4" s="286"/>
      <c r="HBO4" s="286"/>
      <c r="HBP4" s="286"/>
      <c r="HBQ4" s="286"/>
      <c r="HBR4" s="286"/>
      <c r="HBS4" s="286"/>
      <c r="HBT4" s="286"/>
      <c r="HBU4" s="286"/>
      <c r="HBV4" s="286"/>
      <c r="HBW4" s="286"/>
      <c r="HBX4" s="286"/>
      <c r="HBY4" s="286"/>
      <c r="HBZ4" s="286"/>
      <c r="HCA4" s="286"/>
      <c r="HCB4" s="286"/>
      <c r="HCC4" s="286"/>
      <c r="HCD4" s="286"/>
      <c r="HCE4" s="286"/>
      <c r="HCF4" s="286"/>
      <c r="HCG4" s="286"/>
      <c r="HCH4" s="286"/>
      <c r="HCI4" s="286"/>
      <c r="HCJ4" s="286"/>
      <c r="HCK4" s="286"/>
      <c r="HCL4" s="286"/>
      <c r="HCM4" s="286"/>
      <c r="HCN4" s="286"/>
      <c r="HCO4" s="286"/>
      <c r="HCP4" s="286"/>
      <c r="HCQ4" s="286"/>
      <c r="HCR4" s="286"/>
      <c r="HCS4" s="286"/>
      <c r="HCT4" s="286"/>
      <c r="HCU4" s="286"/>
      <c r="HCV4" s="286"/>
      <c r="HCW4" s="286"/>
      <c r="HCX4" s="286"/>
      <c r="HCY4" s="286"/>
      <c r="HCZ4" s="286"/>
      <c r="HDA4" s="286"/>
      <c r="HDB4" s="286"/>
      <c r="HDC4" s="286"/>
      <c r="HDD4" s="286"/>
      <c r="HDE4" s="286"/>
      <c r="HDF4" s="286"/>
      <c r="HDG4" s="286"/>
      <c r="HDH4" s="286"/>
      <c r="HDI4" s="286"/>
      <c r="HDJ4" s="286"/>
      <c r="HDK4" s="286"/>
      <c r="HDL4" s="286"/>
      <c r="HDM4" s="286"/>
      <c r="HDN4" s="286"/>
      <c r="HDO4" s="286"/>
      <c r="HDP4" s="286"/>
      <c r="HDQ4" s="286"/>
      <c r="HDR4" s="286"/>
      <c r="HDS4" s="286"/>
      <c r="HDT4" s="286"/>
      <c r="HDU4" s="286"/>
      <c r="HDV4" s="286"/>
      <c r="HDW4" s="286"/>
      <c r="HDX4" s="286"/>
      <c r="HDY4" s="286"/>
      <c r="HDZ4" s="286"/>
      <c r="HEA4" s="286"/>
      <c r="HEB4" s="286"/>
      <c r="HEC4" s="286"/>
      <c r="HED4" s="286"/>
      <c r="HEE4" s="286"/>
      <c r="HEF4" s="286"/>
      <c r="HEG4" s="286"/>
      <c r="HEH4" s="286"/>
      <c r="HEI4" s="286"/>
      <c r="HEJ4" s="286"/>
      <c r="HEK4" s="286"/>
      <c r="HEL4" s="286"/>
      <c r="HEM4" s="286"/>
      <c r="HEN4" s="286"/>
      <c r="HEO4" s="286"/>
      <c r="HEP4" s="286"/>
      <c r="HEQ4" s="286"/>
      <c r="HER4" s="286"/>
      <c r="HES4" s="286"/>
      <c r="HET4" s="286"/>
      <c r="HEU4" s="286"/>
      <c r="HEV4" s="286"/>
      <c r="HEW4" s="286"/>
      <c r="HEX4" s="286"/>
      <c r="HEY4" s="286"/>
      <c r="HEZ4" s="286"/>
      <c r="HFA4" s="286"/>
      <c r="HFB4" s="286"/>
      <c r="HFC4" s="286"/>
      <c r="HFD4" s="286"/>
      <c r="HFE4" s="286"/>
      <c r="HFF4" s="286"/>
      <c r="HFG4" s="286"/>
      <c r="HFH4" s="286"/>
      <c r="HFI4" s="286"/>
      <c r="HFJ4" s="286"/>
      <c r="HFK4" s="286"/>
      <c r="HFL4" s="286"/>
      <c r="HFM4" s="286"/>
      <c r="HFN4" s="286"/>
      <c r="HFO4" s="286"/>
      <c r="HFP4" s="286"/>
      <c r="HFQ4" s="286"/>
      <c r="HFR4" s="286"/>
      <c r="HFS4" s="286"/>
      <c r="HFT4" s="286"/>
      <c r="HFU4" s="286"/>
      <c r="HFV4" s="286"/>
      <c r="HFW4" s="286"/>
      <c r="HFX4" s="286"/>
      <c r="HFY4" s="286"/>
      <c r="HFZ4" s="286"/>
      <c r="HGA4" s="286"/>
      <c r="HGB4" s="286"/>
      <c r="HGC4" s="286"/>
      <c r="HGD4" s="286"/>
      <c r="HGE4" s="286"/>
      <c r="HGF4" s="286"/>
      <c r="HGG4" s="286"/>
      <c r="HGH4" s="286"/>
      <c r="HGI4" s="286"/>
      <c r="HGJ4" s="286"/>
      <c r="HGK4" s="286"/>
      <c r="HGL4" s="286"/>
      <c r="HGM4" s="286"/>
      <c r="HGN4" s="286"/>
      <c r="HGO4" s="286"/>
      <c r="HGP4" s="286"/>
      <c r="HGQ4" s="286"/>
      <c r="HGR4" s="286"/>
      <c r="HGS4" s="286"/>
      <c r="HGT4" s="286"/>
      <c r="HGU4" s="286"/>
      <c r="HGV4" s="286"/>
      <c r="HGW4" s="286"/>
      <c r="HGX4" s="286"/>
      <c r="HGY4" s="286"/>
      <c r="HGZ4" s="286"/>
      <c r="HHA4" s="286"/>
      <c r="HHB4" s="286"/>
      <c r="HHC4" s="286"/>
      <c r="HHD4" s="286"/>
      <c r="HHE4" s="286"/>
      <c r="HHF4" s="286"/>
      <c r="HHG4" s="286"/>
      <c r="HHH4" s="286"/>
      <c r="HHI4" s="286"/>
      <c r="HHJ4" s="286"/>
      <c r="HHK4" s="286"/>
      <c r="HHL4" s="286"/>
      <c r="HHM4" s="286"/>
      <c r="HHN4" s="286"/>
      <c r="HHO4" s="286"/>
      <c r="HHP4" s="286"/>
      <c r="HHQ4" s="286"/>
      <c r="HHR4" s="286"/>
      <c r="HHS4" s="286"/>
      <c r="HHT4" s="286"/>
      <c r="HHU4" s="286"/>
      <c r="HHV4" s="286"/>
      <c r="HHW4" s="286"/>
      <c r="HHX4" s="286"/>
      <c r="HHY4" s="286"/>
      <c r="HHZ4" s="286"/>
      <c r="HIA4" s="286"/>
      <c r="HIB4" s="286"/>
      <c r="HIC4" s="286"/>
      <c r="HID4" s="286"/>
      <c r="HIE4" s="286"/>
      <c r="HIF4" s="286"/>
      <c r="HIG4" s="286"/>
      <c r="HIH4" s="286"/>
      <c r="HII4" s="286"/>
      <c r="HIJ4" s="286"/>
      <c r="HIK4" s="286"/>
      <c r="HIL4" s="286"/>
      <c r="HIM4" s="286"/>
      <c r="HIN4" s="286"/>
      <c r="HIO4" s="286"/>
      <c r="HIP4" s="286"/>
      <c r="HIQ4" s="286"/>
      <c r="HIR4" s="286"/>
      <c r="HIS4" s="286"/>
      <c r="HIT4" s="286"/>
      <c r="HIU4" s="286"/>
      <c r="HIV4" s="286"/>
      <c r="HIW4" s="286"/>
      <c r="HIX4" s="286"/>
      <c r="HIY4" s="286"/>
      <c r="HIZ4" s="286"/>
      <c r="HJA4" s="286"/>
      <c r="HJB4" s="286"/>
      <c r="HJC4" s="286"/>
      <c r="HJD4" s="286"/>
      <c r="HJE4" s="286"/>
      <c r="HJF4" s="286"/>
      <c r="HJG4" s="286"/>
      <c r="HJH4" s="286"/>
      <c r="HJI4" s="286"/>
      <c r="HJJ4" s="286"/>
      <c r="HJK4" s="286"/>
      <c r="HJL4" s="286"/>
      <c r="HJM4" s="286"/>
      <c r="HJN4" s="286"/>
      <c r="HJO4" s="286"/>
      <c r="HJP4" s="286"/>
      <c r="HJQ4" s="286"/>
      <c r="HJR4" s="286"/>
      <c r="HJS4" s="286"/>
      <c r="HJT4" s="286"/>
      <c r="HJU4" s="286"/>
      <c r="HJV4" s="286"/>
      <c r="HJW4" s="286"/>
      <c r="HJX4" s="286"/>
      <c r="HJY4" s="286"/>
      <c r="HJZ4" s="286"/>
      <c r="HKA4" s="286"/>
      <c r="HKB4" s="286"/>
      <c r="HKC4" s="286"/>
      <c r="HKD4" s="286"/>
      <c r="HKE4" s="286"/>
      <c r="HKF4" s="286"/>
      <c r="HKG4" s="286"/>
      <c r="HKH4" s="286"/>
      <c r="HKI4" s="286"/>
      <c r="HKJ4" s="286"/>
      <c r="HKK4" s="286"/>
      <c r="HKL4" s="286"/>
      <c r="HKM4" s="286"/>
      <c r="HKN4" s="286"/>
      <c r="HKO4" s="286"/>
      <c r="HKP4" s="286"/>
      <c r="HKQ4" s="286"/>
      <c r="HKR4" s="286"/>
      <c r="HKS4" s="286"/>
      <c r="HKT4" s="286"/>
      <c r="HKU4" s="286"/>
      <c r="HKV4" s="286"/>
      <c r="HKW4" s="286"/>
      <c r="HKX4" s="286"/>
      <c r="HKY4" s="286"/>
      <c r="HKZ4" s="286"/>
      <c r="HLA4" s="286"/>
      <c r="HLB4" s="286"/>
      <c r="HLC4" s="286"/>
      <c r="HLD4" s="286"/>
      <c r="HLE4" s="286"/>
      <c r="HLF4" s="286"/>
      <c r="HLG4" s="286"/>
      <c r="HLH4" s="286"/>
      <c r="HLI4" s="286"/>
      <c r="HLJ4" s="286"/>
      <c r="HLK4" s="286"/>
      <c r="HLL4" s="286"/>
      <c r="HLM4" s="286"/>
      <c r="HLN4" s="286"/>
      <c r="HLO4" s="286"/>
      <c r="HLP4" s="286"/>
      <c r="HLQ4" s="286"/>
      <c r="HLR4" s="286"/>
      <c r="HLS4" s="286"/>
      <c r="HLT4" s="286"/>
      <c r="HLU4" s="286"/>
      <c r="HLV4" s="286"/>
      <c r="HLW4" s="286"/>
      <c r="HLX4" s="286"/>
      <c r="HLY4" s="286"/>
      <c r="HLZ4" s="286"/>
      <c r="HMA4" s="286"/>
      <c r="HMB4" s="286"/>
      <c r="HMC4" s="286"/>
      <c r="HMD4" s="286"/>
      <c r="HME4" s="286"/>
      <c r="HMF4" s="286"/>
      <c r="HMG4" s="286"/>
      <c r="HMH4" s="286"/>
      <c r="HMI4" s="286"/>
      <c r="HMJ4" s="286"/>
      <c r="HMK4" s="286"/>
      <c r="HML4" s="286"/>
      <c r="HMM4" s="286"/>
      <c r="HMN4" s="286"/>
      <c r="HMO4" s="286"/>
      <c r="HMP4" s="286"/>
      <c r="HMQ4" s="286"/>
      <c r="HMR4" s="286"/>
      <c r="HMS4" s="286"/>
      <c r="HMT4" s="286"/>
      <c r="HMU4" s="286"/>
      <c r="HMV4" s="286"/>
      <c r="HMW4" s="286"/>
      <c r="HMX4" s="286"/>
      <c r="HMY4" s="286"/>
      <c r="HMZ4" s="286"/>
      <c r="HNA4" s="286"/>
      <c r="HNB4" s="286"/>
      <c r="HNC4" s="286"/>
      <c r="HND4" s="286"/>
      <c r="HNE4" s="286"/>
      <c r="HNF4" s="286"/>
      <c r="HNG4" s="286"/>
      <c r="HNH4" s="286"/>
      <c r="HNI4" s="286"/>
      <c r="HNJ4" s="286"/>
      <c r="HNK4" s="286"/>
      <c r="HNL4" s="286"/>
      <c r="HNM4" s="286"/>
      <c r="HNN4" s="286"/>
      <c r="HNO4" s="286"/>
      <c r="HNP4" s="286"/>
      <c r="HNQ4" s="286"/>
      <c r="HNR4" s="286"/>
      <c r="HNS4" s="286"/>
      <c r="HNT4" s="286"/>
      <c r="HNU4" s="286"/>
      <c r="HNV4" s="286"/>
      <c r="HNW4" s="286"/>
      <c r="HNX4" s="286"/>
      <c r="HNY4" s="286"/>
      <c r="HNZ4" s="286"/>
      <c r="HOA4" s="286"/>
      <c r="HOB4" s="286"/>
      <c r="HOC4" s="286"/>
      <c r="HOD4" s="286"/>
      <c r="HOE4" s="286"/>
      <c r="HOF4" s="286"/>
      <c r="HOG4" s="286"/>
      <c r="HOH4" s="286"/>
      <c r="HOI4" s="286"/>
      <c r="HOJ4" s="286"/>
      <c r="HOK4" s="286"/>
      <c r="HOL4" s="286"/>
      <c r="HOM4" s="286"/>
      <c r="HON4" s="286"/>
      <c r="HOO4" s="286"/>
      <c r="HOP4" s="286"/>
      <c r="HOQ4" s="286"/>
      <c r="HOR4" s="286"/>
      <c r="HOS4" s="286"/>
      <c r="HOT4" s="286"/>
      <c r="HOU4" s="286"/>
      <c r="HOV4" s="286"/>
      <c r="HOW4" s="286"/>
      <c r="HOX4" s="286"/>
      <c r="HOY4" s="286"/>
      <c r="HOZ4" s="286"/>
      <c r="HPA4" s="286"/>
      <c r="HPB4" s="286"/>
      <c r="HPC4" s="286"/>
      <c r="HPD4" s="286"/>
      <c r="HPE4" s="286"/>
      <c r="HPF4" s="286"/>
      <c r="HPG4" s="286"/>
      <c r="HPH4" s="286"/>
      <c r="HPI4" s="286"/>
      <c r="HPJ4" s="286"/>
      <c r="HPK4" s="286"/>
      <c r="HPL4" s="286"/>
      <c r="HPM4" s="286"/>
      <c r="HPN4" s="286"/>
      <c r="HPO4" s="286"/>
      <c r="HPP4" s="286"/>
      <c r="HPQ4" s="286"/>
      <c r="HPR4" s="286"/>
      <c r="HPS4" s="286"/>
      <c r="HPT4" s="286"/>
      <c r="HPU4" s="286"/>
      <c r="HPV4" s="286"/>
      <c r="HPW4" s="286"/>
      <c r="HPX4" s="286"/>
      <c r="HPY4" s="286"/>
      <c r="HPZ4" s="286"/>
      <c r="HQA4" s="286"/>
      <c r="HQB4" s="286"/>
      <c r="HQC4" s="286"/>
      <c r="HQD4" s="286"/>
      <c r="HQE4" s="286"/>
      <c r="HQF4" s="286"/>
      <c r="HQG4" s="286"/>
      <c r="HQH4" s="286"/>
      <c r="HQI4" s="286"/>
      <c r="HQJ4" s="286"/>
      <c r="HQK4" s="286"/>
      <c r="HQL4" s="286"/>
      <c r="HQM4" s="286"/>
      <c r="HQN4" s="286"/>
      <c r="HQO4" s="286"/>
      <c r="HQP4" s="286"/>
      <c r="HQQ4" s="286"/>
      <c r="HQR4" s="286"/>
      <c r="HQS4" s="286"/>
      <c r="HQT4" s="286"/>
      <c r="HQU4" s="286"/>
      <c r="HQV4" s="286"/>
      <c r="HQW4" s="286"/>
      <c r="HQX4" s="286"/>
      <c r="HQY4" s="286"/>
      <c r="HQZ4" s="286"/>
      <c r="HRA4" s="286"/>
      <c r="HRB4" s="286"/>
      <c r="HRC4" s="286"/>
      <c r="HRD4" s="286"/>
      <c r="HRE4" s="286"/>
      <c r="HRF4" s="286"/>
      <c r="HRG4" s="286"/>
      <c r="HRH4" s="286"/>
      <c r="HRI4" s="286"/>
      <c r="HRJ4" s="286"/>
      <c r="HRK4" s="286"/>
      <c r="HRL4" s="286"/>
      <c r="HRM4" s="286"/>
      <c r="HRN4" s="286"/>
      <c r="HRO4" s="286"/>
      <c r="HRP4" s="286"/>
      <c r="HRQ4" s="286"/>
      <c r="HRR4" s="286"/>
      <c r="HRS4" s="286"/>
      <c r="HRT4" s="286"/>
      <c r="HRU4" s="286"/>
      <c r="HRV4" s="286"/>
      <c r="HRW4" s="286"/>
      <c r="HRX4" s="286"/>
      <c r="HRY4" s="286"/>
      <c r="HRZ4" s="286"/>
      <c r="HSA4" s="286"/>
      <c r="HSB4" s="286"/>
      <c r="HSC4" s="286"/>
      <c r="HSD4" s="286"/>
      <c r="HSE4" s="286"/>
      <c r="HSF4" s="286"/>
      <c r="HSG4" s="286"/>
      <c r="HSH4" s="286"/>
      <c r="HSI4" s="286"/>
      <c r="HSJ4" s="286"/>
      <c r="HSK4" s="286"/>
      <c r="HSL4" s="286"/>
      <c r="HSM4" s="286"/>
      <c r="HSN4" s="286"/>
      <c r="HSO4" s="286"/>
      <c r="HSP4" s="286"/>
      <c r="HSQ4" s="286"/>
      <c r="HSR4" s="286"/>
      <c r="HSS4" s="286"/>
      <c r="HST4" s="286"/>
      <c r="HSU4" s="286"/>
      <c r="HSV4" s="286"/>
      <c r="HSW4" s="286"/>
      <c r="HSX4" s="286"/>
      <c r="HSY4" s="286"/>
      <c r="HSZ4" s="286"/>
      <c r="HTA4" s="286"/>
      <c r="HTB4" s="286"/>
      <c r="HTC4" s="286"/>
      <c r="HTD4" s="286"/>
      <c r="HTE4" s="286"/>
      <c r="HTF4" s="286"/>
      <c r="HTG4" s="286"/>
      <c r="HTH4" s="286"/>
      <c r="HTI4" s="286"/>
      <c r="HTJ4" s="286"/>
      <c r="HTK4" s="286"/>
      <c r="HTL4" s="286"/>
      <c r="HTM4" s="286"/>
      <c r="HTN4" s="286"/>
      <c r="HTO4" s="286"/>
      <c r="HTP4" s="286"/>
      <c r="HTQ4" s="286"/>
      <c r="HTR4" s="286"/>
      <c r="HTS4" s="286"/>
      <c r="HTT4" s="286"/>
      <c r="HTU4" s="286"/>
      <c r="HTV4" s="286"/>
      <c r="HTW4" s="286"/>
      <c r="HTX4" s="286"/>
      <c r="HTY4" s="286"/>
      <c r="HTZ4" s="286"/>
      <c r="HUA4" s="286"/>
      <c r="HUB4" s="286"/>
      <c r="HUC4" s="286"/>
      <c r="HUD4" s="286"/>
      <c r="HUE4" s="286"/>
      <c r="HUF4" s="286"/>
      <c r="HUG4" s="286"/>
      <c r="HUH4" s="286"/>
      <c r="HUI4" s="286"/>
      <c r="HUJ4" s="286"/>
      <c r="HUK4" s="286"/>
      <c r="HUL4" s="286"/>
      <c r="HUM4" s="286"/>
      <c r="HUN4" s="286"/>
      <c r="HUO4" s="286"/>
      <c r="HUP4" s="286"/>
      <c r="HUQ4" s="286"/>
      <c r="HUR4" s="286"/>
      <c r="HUS4" s="286"/>
      <c r="HUT4" s="286"/>
      <c r="HUU4" s="286"/>
      <c r="HUV4" s="286"/>
      <c r="HUW4" s="286"/>
      <c r="HUX4" s="286"/>
      <c r="HUY4" s="286"/>
      <c r="HUZ4" s="286"/>
      <c r="HVA4" s="286"/>
      <c r="HVB4" s="286"/>
      <c r="HVC4" s="286"/>
      <c r="HVD4" s="286"/>
      <c r="HVE4" s="286"/>
      <c r="HVF4" s="286"/>
      <c r="HVG4" s="286"/>
      <c r="HVH4" s="286"/>
      <c r="HVI4" s="286"/>
      <c r="HVJ4" s="286"/>
      <c r="HVK4" s="286"/>
      <c r="HVL4" s="286"/>
      <c r="HVM4" s="286"/>
      <c r="HVN4" s="286"/>
      <c r="HVO4" s="286"/>
      <c r="HVP4" s="286"/>
      <c r="HVQ4" s="286"/>
      <c r="HVR4" s="286"/>
      <c r="HVS4" s="286"/>
      <c r="HVT4" s="286"/>
      <c r="HVU4" s="286"/>
      <c r="HVV4" s="286"/>
      <c r="HVW4" s="286"/>
      <c r="HVX4" s="286"/>
      <c r="HVY4" s="286"/>
      <c r="HVZ4" s="286"/>
      <c r="HWA4" s="286"/>
      <c r="HWB4" s="286"/>
      <c r="HWC4" s="286"/>
      <c r="HWD4" s="286"/>
      <c r="HWE4" s="286"/>
      <c r="HWF4" s="286"/>
      <c r="HWG4" s="286"/>
      <c r="HWH4" s="286"/>
      <c r="HWI4" s="286"/>
      <c r="HWJ4" s="286"/>
      <c r="HWK4" s="286"/>
      <c r="HWL4" s="286"/>
      <c r="HWM4" s="286"/>
      <c r="HWN4" s="286"/>
      <c r="HWO4" s="286"/>
      <c r="HWP4" s="286"/>
      <c r="HWQ4" s="286"/>
      <c r="HWR4" s="286"/>
      <c r="HWS4" s="286"/>
      <c r="HWT4" s="286"/>
      <c r="HWU4" s="286"/>
      <c r="HWV4" s="286"/>
      <c r="HWW4" s="286"/>
      <c r="HWX4" s="286"/>
      <c r="HWY4" s="286"/>
      <c r="HWZ4" s="286"/>
      <c r="HXA4" s="286"/>
      <c r="HXB4" s="286"/>
      <c r="HXC4" s="286"/>
      <c r="HXD4" s="286"/>
      <c r="HXE4" s="286"/>
      <c r="HXF4" s="286"/>
      <c r="HXG4" s="286"/>
      <c r="HXH4" s="286"/>
      <c r="HXI4" s="286"/>
      <c r="HXJ4" s="286"/>
      <c r="HXK4" s="286"/>
      <c r="HXL4" s="286"/>
      <c r="HXM4" s="286"/>
      <c r="HXN4" s="286"/>
      <c r="HXO4" s="286"/>
      <c r="HXP4" s="286"/>
      <c r="HXQ4" s="286"/>
      <c r="HXR4" s="286"/>
      <c r="HXS4" s="286"/>
      <c r="HXT4" s="286"/>
      <c r="HXU4" s="286"/>
      <c r="HXV4" s="286"/>
      <c r="HXW4" s="286"/>
      <c r="HXX4" s="286"/>
      <c r="HXY4" s="286"/>
      <c r="HXZ4" s="286"/>
      <c r="HYA4" s="286"/>
      <c r="HYB4" s="286"/>
      <c r="HYC4" s="286"/>
      <c r="HYD4" s="286"/>
      <c r="HYE4" s="286"/>
      <c r="HYF4" s="286"/>
      <c r="HYG4" s="286"/>
      <c r="HYH4" s="286"/>
      <c r="HYI4" s="286"/>
      <c r="HYJ4" s="286"/>
      <c r="HYK4" s="286"/>
      <c r="HYL4" s="286"/>
      <c r="HYM4" s="286"/>
      <c r="HYN4" s="286"/>
      <c r="HYO4" s="286"/>
      <c r="HYP4" s="286"/>
      <c r="HYQ4" s="286"/>
      <c r="HYR4" s="286"/>
      <c r="HYS4" s="286"/>
      <c r="HYT4" s="286"/>
      <c r="HYU4" s="286"/>
      <c r="HYV4" s="286"/>
      <c r="HYW4" s="286"/>
      <c r="HYX4" s="286"/>
      <c r="HYY4" s="286"/>
      <c r="HYZ4" s="286"/>
      <c r="HZA4" s="286"/>
      <c r="HZB4" s="286"/>
      <c r="HZC4" s="286"/>
      <c r="HZD4" s="286"/>
      <c r="HZE4" s="286"/>
      <c r="HZF4" s="286"/>
      <c r="HZG4" s="286"/>
      <c r="HZH4" s="286"/>
      <c r="HZI4" s="286"/>
      <c r="HZJ4" s="286"/>
      <c r="HZK4" s="286"/>
      <c r="HZL4" s="286"/>
      <c r="HZM4" s="286"/>
      <c r="HZN4" s="286"/>
      <c r="HZO4" s="286"/>
      <c r="HZP4" s="286"/>
      <c r="HZQ4" s="286"/>
      <c r="HZR4" s="286"/>
      <c r="HZS4" s="286"/>
      <c r="HZT4" s="286"/>
      <c r="HZU4" s="286"/>
      <c r="HZV4" s="286"/>
      <c r="HZW4" s="286"/>
      <c r="HZX4" s="286"/>
      <c r="HZY4" s="286"/>
      <c r="HZZ4" s="286"/>
      <c r="IAA4" s="286"/>
      <c r="IAB4" s="286"/>
      <c r="IAC4" s="286"/>
      <c r="IAD4" s="286"/>
      <c r="IAE4" s="286"/>
      <c r="IAF4" s="286"/>
      <c r="IAG4" s="286"/>
      <c r="IAH4" s="286"/>
      <c r="IAI4" s="286"/>
      <c r="IAJ4" s="286"/>
      <c r="IAK4" s="286"/>
      <c r="IAL4" s="286"/>
      <c r="IAM4" s="286"/>
      <c r="IAN4" s="286"/>
      <c r="IAO4" s="286"/>
      <c r="IAP4" s="286"/>
      <c r="IAQ4" s="286"/>
      <c r="IAR4" s="286"/>
      <c r="IAS4" s="286"/>
      <c r="IAT4" s="286"/>
      <c r="IAU4" s="286"/>
      <c r="IAV4" s="286"/>
      <c r="IAW4" s="286"/>
      <c r="IAX4" s="286"/>
      <c r="IAY4" s="286"/>
      <c r="IAZ4" s="286"/>
      <c r="IBA4" s="286"/>
      <c r="IBB4" s="286"/>
      <c r="IBC4" s="286"/>
      <c r="IBD4" s="286"/>
      <c r="IBE4" s="286"/>
      <c r="IBF4" s="286"/>
      <c r="IBG4" s="286"/>
      <c r="IBH4" s="286"/>
      <c r="IBI4" s="286"/>
      <c r="IBJ4" s="286"/>
      <c r="IBK4" s="286"/>
      <c r="IBL4" s="286"/>
      <c r="IBM4" s="286"/>
      <c r="IBN4" s="286"/>
      <c r="IBO4" s="286"/>
      <c r="IBP4" s="286"/>
      <c r="IBQ4" s="286"/>
      <c r="IBR4" s="286"/>
      <c r="IBS4" s="286"/>
      <c r="IBT4" s="286"/>
      <c r="IBU4" s="286"/>
      <c r="IBV4" s="286"/>
      <c r="IBW4" s="286"/>
      <c r="IBX4" s="286"/>
      <c r="IBY4" s="286"/>
      <c r="IBZ4" s="286"/>
      <c r="ICA4" s="286"/>
      <c r="ICB4" s="286"/>
      <c r="ICC4" s="286"/>
      <c r="ICD4" s="286"/>
      <c r="ICE4" s="286"/>
      <c r="ICF4" s="286"/>
      <c r="ICG4" s="286"/>
      <c r="ICH4" s="286"/>
      <c r="ICI4" s="286"/>
      <c r="ICJ4" s="286"/>
      <c r="ICK4" s="286"/>
      <c r="ICL4" s="286"/>
      <c r="ICM4" s="286"/>
      <c r="ICN4" s="286"/>
      <c r="ICO4" s="286"/>
      <c r="ICP4" s="286"/>
      <c r="ICQ4" s="286"/>
      <c r="ICR4" s="286"/>
      <c r="ICS4" s="286"/>
      <c r="ICT4" s="286"/>
      <c r="ICU4" s="286"/>
      <c r="ICV4" s="286"/>
      <c r="ICW4" s="286"/>
      <c r="ICX4" s="286"/>
      <c r="ICY4" s="286"/>
      <c r="ICZ4" s="286"/>
      <c r="IDA4" s="286"/>
      <c r="IDB4" s="286"/>
      <c r="IDC4" s="286"/>
      <c r="IDD4" s="286"/>
      <c r="IDE4" s="286"/>
      <c r="IDF4" s="286"/>
      <c r="IDG4" s="286"/>
      <c r="IDH4" s="286"/>
      <c r="IDI4" s="286"/>
      <c r="IDJ4" s="286"/>
      <c r="IDK4" s="286"/>
      <c r="IDL4" s="286"/>
      <c r="IDM4" s="286"/>
      <c r="IDN4" s="286"/>
      <c r="IDO4" s="286"/>
      <c r="IDP4" s="286"/>
      <c r="IDQ4" s="286"/>
      <c r="IDR4" s="286"/>
      <c r="IDS4" s="286"/>
      <c r="IDT4" s="286"/>
      <c r="IDU4" s="286"/>
      <c r="IDV4" s="286"/>
      <c r="IDW4" s="286"/>
      <c r="IDX4" s="286"/>
      <c r="IDY4" s="286"/>
      <c r="IDZ4" s="286"/>
      <c r="IEA4" s="286"/>
      <c r="IEB4" s="286"/>
      <c r="IEC4" s="286"/>
      <c r="IED4" s="286"/>
      <c r="IEE4" s="286"/>
      <c r="IEF4" s="286"/>
      <c r="IEG4" s="286"/>
      <c r="IEH4" s="286"/>
      <c r="IEI4" s="286"/>
      <c r="IEJ4" s="286"/>
      <c r="IEK4" s="286"/>
      <c r="IEL4" s="286"/>
      <c r="IEM4" s="286"/>
      <c r="IEN4" s="286"/>
      <c r="IEO4" s="286"/>
      <c r="IEP4" s="286"/>
      <c r="IEQ4" s="286"/>
      <c r="IER4" s="286"/>
      <c r="IES4" s="286"/>
      <c r="IET4" s="286"/>
      <c r="IEU4" s="286"/>
      <c r="IEV4" s="286"/>
      <c r="IEW4" s="286"/>
      <c r="IEX4" s="286"/>
      <c r="IEY4" s="286"/>
      <c r="IEZ4" s="286"/>
      <c r="IFA4" s="286"/>
      <c r="IFB4" s="286"/>
      <c r="IFC4" s="286"/>
      <c r="IFD4" s="286"/>
      <c r="IFE4" s="286"/>
      <c r="IFF4" s="286"/>
      <c r="IFG4" s="286"/>
      <c r="IFH4" s="286"/>
      <c r="IFI4" s="286"/>
      <c r="IFJ4" s="286"/>
      <c r="IFK4" s="286"/>
      <c r="IFL4" s="286"/>
      <c r="IFM4" s="286"/>
      <c r="IFN4" s="286"/>
      <c r="IFO4" s="286"/>
      <c r="IFP4" s="286"/>
      <c r="IFQ4" s="286"/>
      <c r="IFR4" s="286"/>
      <c r="IFS4" s="286"/>
      <c r="IFT4" s="286"/>
      <c r="IFU4" s="286"/>
      <c r="IFV4" s="286"/>
      <c r="IFW4" s="286"/>
      <c r="IFX4" s="286"/>
      <c r="IFY4" s="286"/>
      <c r="IFZ4" s="286"/>
      <c r="IGA4" s="286"/>
      <c r="IGB4" s="286"/>
      <c r="IGC4" s="286"/>
      <c r="IGD4" s="286"/>
      <c r="IGE4" s="286"/>
      <c r="IGF4" s="286"/>
      <c r="IGG4" s="286"/>
      <c r="IGH4" s="286"/>
      <c r="IGI4" s="286"/>
      <c r="IGJ4" s="286"/>
      <c r="IGK4" s="286"/>
      <c r="IGL4" s="286"/>
      <c r="IGM4" s="286"/>
      <c r="IGN4" s="286"/>
      <c r="IGO4" s="286"/>
      <c r="IGP4" s="286"/>
      <c r="IGQ4" s="286"/>
      <c r="IGR4" s="286"/>
      <c r="IGS4" s="286"/>
      <c r="IGT4" s="286"/>
      <c r="IGU4" s="286"/>
      <c r="IGV4" s="286"/>
      <c r="IGW4" s="286"/>
      <c r="IGX4" s="286"/>
      <c r="IGY4" s="286"/>
      <c r="IGZ4" s="286"/>
      <c r="IHA4" s="286"/>
      <c r="IHB4" s="286"/>
      <c r="IHC4" s="286"/>
      <c r="IHD4" s="286"/>
      <c r="IHE4" s="286"/>
      <c r="IHF4" s="286"/>
      <c r="IHG4" s="286"/>
      <c r="IHH4" s="286"/>
      <c r="IHI4" s="286"/>
      <c r="IHJ4" s="286"/>
      <c r="IHK4" s="286"/>
      <c r="IHL4" s="286"/>
      <c r="IHM4" s="286"/>
      <c r="IHN4" s="286"/>
      <c r="IHO4" s="286"/>
      <c r="IHP4" s="286"/>
      <c r="IHQ4" s="286"/>
      <c r="IHR4" s="286"/>
      <c r="IHS4" s="286"/>
      <c r="IHT4" s="286"/>
      <c r="IHU4" s="286"/>
      <c r="IHV4" s="286"/>
      <c r="IHW4" s="286"/>
      <c r="IHX4" s="286"/>
      <c r="IHY4" s="286"/>
      <c r="IHZ4" s="286"/>
      <c r="IIA4" s="286"/>
      <c r="IIB4" s="286"/>
      <c r="IIC4" s="286"/>
      <c r="IID4" s="286"/>
      <c r="IIE4" s="286"/>
      <c r="IIF4" s="286"/>
      <c r="IIG4" s="286"/>
      <c r="IIH4" s="286"/>
      <c r="III4" s="286"/>
      <c r="IIJ4" s="286"/>
      <c r="IIK4" s="286"/>
      <c r="IIL4" s="286"/>
      <c r="IIM4" s="286"/>
      <c r="IIN4" s="286"/>
      <c r="IIO4" s="286"/>
      <c r="IIP4" s="286"/>
      <c r="IIQ4" s="286"/>
      <c r="IIR4" s="286"/>
      <c r="IIS4" s="286"/>
      <c r="IIT4" s="286"/>
      <c r="IIU4" s="286"/>
      <c r="IIV4" s="286"/>
      <c r="IIW4" s="286"/>
      <c r="IIX4" s="286"/>
      <c r="IIY4" s="286"/>
      <c r="IIZ4" s="286"/>
      <c r="IJA4" s="286"/>
      <c r="IJB4" s="286"/>
      <c r="IJC4" s="286"/>
      <c r="IJD4" s="286"/>
      <c r="IJE4" s="286"/>
      <c r="IJF4" s="286"/>
      <c r="IJG4" s="286"/>
      <c r="IJH4" s="286"/>
      <c r="IJI4" s="286"/>
      <c r="IJJ4" s="286"/>
      <c r="IJK4" s="286"/>
      <c r="IJL4" s="286"/>
      <c r="IJM4" s="286"/>
      <c r="IJN4" s="286"/>
      <c r="IJO4" s="286"/>
      <c r="IJP4" s="286"/>
      <c r="IJQ4" s="286"/>
      <c r="IJR4" s="286"/>
      <c r="IJS4" s="286"/>
      <c r="IJT4" s="286"/>
      <c r="IJU4" s="286"/>
      <c r="IJV4" s="286"/>
      <c r="IJW4" s="286"/>
      <c r="IJX4" s="286"/>
      <c r="IJY4" s="286"/>
      <c r="IJZ4" s="286"/>
      <c r="IKA4" s="286"/>
      <c r="IKB4" s="286"/>
      <c r="IKC4" s="286"/>
      <c r="IKD4" s="286"/>
      <c r="IKE4" s="286"/>
      <c r="IKF4" s="286"/>
      <c r="IKG4" s="286"/>
      <c r="IKH4" s="286"/>
      <c r="IKI4" s="286"/>
      <c r="IKJ4" s="286"/>
      <c r="IKK4" s="286"/>
      <c r="IKL4" s="286"/>
      <c r="IKM4" s="286"/>
      <c r="IKN4" s="286"/>
      <c r="IKO4" s="286"/>
      <c r="IKP4" s="286"/>
      <c r="IKQ4" s="286"/>
      <c r="IKR4" s="286"/>
      <c r="IKS4" s="286"/>
      <c r="IKT4" s="286"/>
      <c r="IKU4" s="286"/>
      <c r="IKV4" s="286"/>
      <c r="IKW4" s="286"/>
      <c r="IKX4" s="286"/>
      <c r="IKY4" s="286"/>
      <c r="IKZ4" s="286"/>
      <c r="ILA4" s="286"/>
      <c r="ILB4" s="286"/>
      <c r="ILC4" s="286"/>
      <c r="ILD4" s="286"/>
      <c r="ILE4" s="286"/>
      <c r="ILF4" s="286"/>
      <c r="ILG4" s="286"/>
      <c r="ILH4" s="286"/>
      <c r="ILI4" s="286"/>
      <c r="ILJ4" s="286"/>
      <c r="ILK4" s="286"/>
      <c r="ILL4" s="286"/>
      <c r="ILM4" s="286"/>
      <c r="ILN4" s="286"/>
      <c r="ILO4" s="286"/>
      <c r="ILP4" s="286"/>
      <c r="ILQ4" s="286"/>
      <c r="ILR4" s="286"/>
      <c r="ILS4" s="286"/>
      <c r="ILT4" s="286"/>
      <c r="ILU4" s="286"/>
      <c r="ILV4" s="286"/>
      <c r="ILW4" s="286"/>
      <c r="ILX4" s="286"/>
      <c r="ILY4" s="286"/>
      <c r="ILZ4" s="286"/>
      <c r="IMA4" s="286"/>
      <c r="IMB4" s="286"/>
      <c r="IMC4" s="286"/>
      <c r="IMD4" s="286"/>
      <c r="IME4" s="286"/>
      <c r="IMF4" s="286"/>
      <c r="IMG4" s="286"/>
      <c r="IMH4" s="286"/>
      <c r="IMI4" s="286"/>
      <c r="IMJ4" s="286"/>
      <c r="IMK4" s="286"/>
      <c r="IML4" s="286"/>
      <c r="IMM4" s="286"/>
      <c r="IMN4" s="286"/>
      <c r="IMO4" s="286"/>
      <c r="IMP4" s="286"/>
      <c r="IMQ4" s="286"/>
      <c r="IMR4" s="286"/>
      <c r="IMS4" s="286"/>
      <c r="IMT4" s="286"/>
      <c r="IMU4" s="286"/>
      <c r="IMV4" s="286"/>
      <c r="IMW4" s="286"/>
      <c r="IMX4" s="286"/>
      <c r="IMY4" s="286"/>
      <c r="IMZ4" s="286"/>
      <c r="INA4" s="286"/>
      <c r="INB4" s="286"/>
      <c r="INC4" s="286"/>
      <c r="IND4" s="286"/>
      <c r="INE4" s="286"/>
      <c r="INF4" s="286"/>
      <c r="ING4" s="286"/>
      <c r="INH4" s="286"/>
      <c r="INI4" s="286"/>
      <c r="INJ4" s="286"/>
      <c r="INK4" s="286"/>
      <c r="INL4" s="286"/>
      <c r="INM4" s="286"/>
      <c r="INN4" s="286"/>
      <c r="INO4" s="286"/>
      <c r="INP4" s="286"/>
      <c r="INQ4" s="286"/>
      <c r="INR4" s="286"/>
      <c r="INS4" s="286"/>
      <c r="INT4" s="286"/>
      <c r="INU4" s="286"/>
      <c r="INV4" s="286"/>
      <c r="INW4" s="286"/>
      <c r="INX4" s="286"/>
      <c r="INY4" s="286"/>
      <c r="INZ4" s="286"/>
      <c r="IOA4" s="286"/>
      <c r="IOB4" s="286"/>
      <c r="IOC4" s="286"/>
      <c r="IOD4" s="286"/>
      <c r="IOE4" s="286"/>
      <c r="IOF4" s="286"/>
      <c r="IOG4" s="286"/>
      <c r="IOH4" s="286"/>
      <c r="IOI4" s="286"/>
      <c r="IOJ4" s="286"/>
      <c r="IOK4" s="286"/>
      <c r="IOL4" s="286"/>
      <c r="IOM4" s="286"/>
      <c r="ION4" s="286"/>
      <c r="IOO4" s="286"/>
      <c r="IOP4" s="286"/>
      <c r="IOQ4" s="286"/>
      <c r="IOR4" s="286"/>
      <c r="IOS4" s="286"/>
      <c r="IOT4" s="286"/>
      <c r="IOU4" s="286"/>
      <c r="IOV4" s="286"/>
      <c r="IOW4" s="286"/>
      <c r="IOX4" s="286"/>
      <c r="IOY4" s="286"/>
      <c r="IOZ4" s="286"/>
      <c r="IPA4" s="286"/>
      <c r="IPB4" s="286"/>
      <c r="IPC4" s="286"/>
      <c r="IPD4" s="286"/>
      <c r="IPE4" s="286"/>
      <c r="IPF4" s="286"/>
      <c r="IPG4" s="286"/>
      <c r="IPH4" s="286"/>
      <c r="IPI4" s="286"/>
      <c r="IPJ4" s="286"/>
      <c r="IPK4" s="286"/>
      <c r="IPL4" s="286"/>
      <c r="IPM4" s="286"/>
      <c r="IPN4" s="286"/>
      <c r="IPO4" s="286"/>
      <c r="IPP4" s="286"/>
      <c r="IPQ4" s="286"/>
      <c r="IPR4" s="286"/>
      <c r="IPS4" s="286"/>
      <c r="IPT4" s="286"/>
      <c r="IPU4" s="286"/>
      <c r="IPV4" s="286"/>
      <c r="IPW4" s="286"/>
      <c r="IPX4" s="286"/>
      <c r="IPY4" s="286"/>
      <c r="IPZ4" s="286"/>
      <c r="IQA4" s="286"/>
      <c r="IQB4" s="286"/>
      <c r="IQC4" s="286"/>
      <c r="IQD4" s="286"/>
      <c r="IQE4" s="286"/>
      <c r="IQF4" s="286"/>
      <c r="IQG4" s="286"/>
      <c r="IQH4" s="286"/>
      <c r="IQI4" s="286"/>
      <c r="IQJ4" s="286"/>
      <c r="IQK4" s="286"/>
      <c r="IQL4" s="286"/>
      <c r="IQM4" s="286"/>
      <c r="IQN4" s="286"/>
      <c r="IQO4" s="286"/>
      <c r="IQP4" s="286"/>
      <c r="IQQ4" s="286"/>
      <c r="IQR4" s="286"/>
      <c r="IQS4" s="286"/>
      <c r="IQT4" s="286"/>
      <c r="IQU4" s="286"/>
      <c r="IQV4" s="286"/>
      <c r="IQW4" s="286"/>
      <c r="IQX4" s="286"/>
      <c r="IQY4" s="286"/>
      <c r="IQZ4" s="286"/>
      <c r="IRA4" s="286"/>
      <c r="IRB4" s="286"/>
      <c r="IRC4" s="286"/>
      <c r="IRD4" s="286"/>
      <c r="IRE4" s="286"/>
      <c r="IRF4" s="286"/>
      <c r="IRG4" s="286"/>
      <c r="IRH4" s="286"/>
      <c r="IRI4" s="286"/>
      <c r="IRJ4" s="286"/>
      <c r="IRK4" s="286"/>
      <c r="IRL4" s="286"/>
      <c r="IRM4" s="286"/>
      <c r="IRN4" s="286"/>
      <c r="IRO4" s="286"/>
      <c r="IRP4" s="286"/>
      <c r="IRQ4" s="286"/>
      <c r="IRR4" s="286"/>
      <c r="IRS4" s="286"/>
      <c r="IRT4" s="286"/>
      <c r="IRU4" s="286"/>
      <c r="IRV4" s="286"/>
      <c r="IRW4" s="286"/>
      <c r="IRX4" s="286"/>
      <c r="IRY4" s="286"/>
      <c r="IRZ4" s="286"/>
      <c r="ISA4" s="286"/>
      <c r="ISB4" s="286"/>
      <c r="ISC4" s="286"/>
      <c r="ISD4" s="286"/>
      <c r="ISE4" s="286"/>
      <c r="ISF4" s="286"/>
      <c r="ISG4" s="286"/>
      <c r="ISH4" s="286"/>
      <c r="ISI4" s="286"/>
      <c r="ISJ4" s="286"/>
      <c r="ISK4" s="286"/>
      <c r="ISL4" s="286"/>
      <c r="ISM4" s="286"/>
      <c r="ISN4" s="286"/>
      <c r="ISO4" s="286"/>
      <c r="ISP4" s="286"/>
      <c r="ISQ4" s="286"/>
      <c r="ISR4" s="286"/>
      <c r="ISS4" s="286"/>
      <c r="IST4" s="286"/>
      <c r="ISU4" s="286"/>
      <c r="ISV4" s="286"/>
      <c r="ISW4" s="286"/>
      <c r="ISX4" s="286"/>
      <c r="ISY4" s="286"/>
      <c r="ISZ4" s="286"/>
      <c r="ITA4" s="286"/>
      <c r="ITB4" s="286"/>
      <c r="ITC4" s="286"/>
      <c r="ITD4" s="286"/>
      <c r="ITE4" s="286"/>
      <c r="ITF4" s="286"/>
      <c r="ITG4" s="286"/>
      <c r="ITH4" s="286"/>
      <c r="ITI4" s="286"/>
      <c r="ITJ4" s="286"/>
      <c r="ITK4" s="286"/>
      <c r="ITL4" s="286"/>
      <c r="ITM4" s="286"/>
      <c r="ITN4" s="286"/>
      <c r="ITO4" s="286"/>
      <c r="ITP4" s="286"/>
      <c r="ITQ4" s="286"/>
      <c r="ITR4" s="286"/>
      <c r="ITS4" s="286"/>
      <c r="ITT4" s="286"/>
      <c r="ITU4" s="286"/>
      <c r="ITV4" s="286"/>
      <c r="ITW4" s="286"/>
      <c r="ITX4" s="286"/>
      <c r="ITY4" s="286"/>
      <c r="ITZ4" s="286"/>
      <c r="IUA4" s="286"/>
      <c r="IUB4" s="286"/>
      <c r="IUC4" s="286"/>
      <c r="IUD4" s="286"/>
      <c r="IUE4" s="286"/>
      <c r="IUF4" s="286"/>
      <c r="IUG4" s="286"/>
      <c r="IUH4" s="286"/>
      <c r="IUI4" s="286"/>
      <c r="IUJ4" s="286"/>
      <c r="IUK4" s="286"/>
      <c r="IUL4" s="286"/>
      <c r="IUM4" s="286"/>
      <c r="IUN4" s="286"/>
      <c r="IUO4" s="286"/>
      <c r="IUP4" s="286"/>
      <c r="IUQ4" s="286"/>
      <c r="IUR4" s="286"/>
      <c r="IUS4" s="286"/>
      <c r="IUT4" s="286"/>
      <c r="IUU4" s="286"/>
      <c r="IUV4" s="286"/>
      <c r="IUW4" s="286"/>
      <c r="IUX4" s="286"/>
      <c r="IUY4" s="286"/>
      <c r="IUZ4" s="286"/>
      <c r="IVA4" s="286"/>
      <c r="IVB4" s="286"/>
      <c r="IVC4" s="286"/>
      <c r="IVD4" s="286"/>
      <c r="IVE4" s="286"/>
      <c r="IVF4" s="286"/>
      <c r="IVG4" s="286"/>
      <c r="IVH4" s="286"/>
      <c r="IVI4" s="286"/>
      <c r="IVJ4" s="286"/>
      <c r="IVK4" s="286"/>
      <c r="IVL4" s="286"/>
      <c r="IVM4" s="286"/>
      <c r="IVN4" s="286"/>
      <c r="IVO4" s="286"/>
      <c r="IVP4" s="286"/>
      <c r="IVQ4" s="286"/>
      <c r="IVR4" s="286"/>
      <c r="IVS4" s="286"/>
      <c r="IVT4" s="286"/>
      <c r="IVU4" s="286"/>
      <c r="IVV4" s="286"/>
      <c r="IVW4" s="286"/>
      <c r="IVX4" s="286"/>
      <c r="IVY4" s="286"/>
      <c r="IVZ4" s="286"/>
      <c r="IWA4" s="286"/>
      <c r="IWB4" s="286"/>
      <c r="IWC4" s="286"/>
      <c r="IWD4" s="286"/>
      <c r="IWE4" s="286"/>
      <c r="IWF4" s="286"/>
      <c r="IWG4" s="286"/>
      <c r="IWH4" s="286"/>
      <c r="IWI4" s="286"/>
      <c r="IWJ4" s="286"/>
      <c r="IWK4" s="286"/>
      <c r="IWL4" s="286"/>
      <c r="IWM4" s="286"/>
      <c r="IWN4" s="286"/>
      <c r="IWO4" s="286"/>
      <c r="IWP4" s="286"/>
      <c r="IWQ4" s="286"/>
      <c r="IWR4" s="286"/>
      <c r="IWS4" s="286"/>
      <c r="IWT4" s="286"/>
      <c r="IWU4" s="286"/>
      <c r="IWV4" s="286"/>
      <c r="IWW4" s="286"/>
      <c r="IWX4" s="286"/>
      <c r="IWY4" s="286"/>
      <c r="IWZ4" s="286"/>
      <c r="IXA4" s="286"/>
      <c r="IXB4" s="286"/>
      <c r="IXC4" s="286"/>
      <c r="IXD4" s="286"/>
      <c r="IXE4" s="286"/>
      <c r="IXF4" s="286"/>
      <c r="IXG4" s="286"/>
      <c r="IXH4" s="286"/>
      <c r="IXI4" s="286"/>
      <c r="IXJ4" s="286"/>
      <c r="IXK4" s="286"/>
      <c r="IXL4" s="286"/>
      <c r="IXM4" s="286"/>
      <c r="IXN4" s="286"/>
      <c r="IXO4" s="286"/>
      <c r="IXP4" s="286"/>
      <c r="IXQ4" s="286"/>
      <c r="IXR4" s="286"/>
      <c r="IXS4" s="286"/>
      <c r="IXT4" s="286"/>
      <c r="IXU4" s="286"/>
      <c r="IXV4" s="286"/>
      <c r="IXW4" s="286"/>
      <c r="IXX4" s="286"/>
      <c r="IXY4" s="286"/>
      <c r="IXZ4" s="286"/>
      <c r="IYA4" s="286"/>
      <c r="IYB4" s="286"/>
      <c r="IYC4" s="286"/>
      <c r="IYD4" s="286"/>
      <c r="IYE4" s="286"/>
      <c r="IYF4" s="286"/>
      <c r="IYG4" s="286"/>
      <c r="IYH4" s="286"/>
      <c r="IYI4" s="286"/>
      <c r="IYJ4" s="286"/>
      <c r="IYK4" s="286"/>
      <c r="IYL4" s="286"/>
      <c r="IYM4" s="286"/>
      <c r="IYN4" s="286"/>
      <c r="IYO4" s="286"/>
      <c r="IYP4" s="286"/>
      <c r="IYQ4" s="286"/>
      <c r="IYR4" s="286"/>
      <c r="IYS4" s="286"/>
      <c r="IYT4" s="286"/>
      <c r="IYU4" s="286"/>
      <c r="IYV4" s="286"/>
      <c r="IYW4" s="286"/>
      <c r="IYX4" s="286"/>
      <c r="IYY4" s="286"/>
      <c r="IYZ4" s="286"/>
      <c r="IZA4" s="286"/>
      <c r="IZB4" s="286"/>
      <c r="IZC4" s="286"/>
      <c r="IZD4" s="286"/>
      <c r="IZE4" s="286"/>
      <c r="IZF4" s="286"/>
      <c r="IZG4" s="286"/>
      <c r="IZH4" s="286"/>
      <c r="IZI4" s="286"/>
      <c r="IZJ4" s="286"/>
      <c r="IZK4" s="286"/>
      <c r="IZL4" s="286"/>
      <c r="IZM4" s="286"/>
      <c r="IZN4" s="286"/>
      <c r="IZO4" s="286"/>
      <c r="IZP4" s="286"/>
      <c r="IZQ4" s="286"/>
      <c r="IZR4" s="286"/>
      <c r="IZS4" s="286"/>
      <c r="IZT4" s="286"/>
      <c r="IZU4" s="286"/>
      <c r="IZV4" s="286"/>
      <c r="IZW4" s="286"/>
      <c r="IZX4" s="286"/>
      <c r="IZY4" s="286"/>
      <c r="IZZ4" s="286"/>
      <c r="JAA4" s="286"/>
      <c r="JAB4" s="286"/>
      <c r="JAC4" s="286"/>
      <c r="JAD4" s="286"/>
      <c r="JAE4" s="286"/>
      <c r="JAF4" s="286"/>
      <c r="JAG4" s="286"/>
      <c r="JAH4" s="286"/>
      <c r="JAI4" s="286"/>
      <c r="JAJ4" s="286"/>
      <c r="JAK4" s="286"/>
      <c r="JAL4" s="286"/>
      <c r="JAM4" s="286"/>
      <c r="JAN4" s="286"/>
      <c r="JAO4" s="286"/>
      <c r="JAP4" s="286"/>
      <c r="JAQ4" s="286"/>
      <c r="JAR4" s="286"/>
      <c r="JAS4" s="286"/>
      <c r="JAT4" s="286"/>
      <c r="JAU4" s="286"/>
      <c r="JAV4" s="286"/>
      <c r="JAW4" s="286"/>
      <c r="JAX4" s="286"/>
      <c r="JAY4" s="286"/>
      <c r="JAZ4" s="286"/>
      <c r="JBA4" s="286"/>
      <c r="JBB4" s="286"/>
      <c r="JBC4" s="286"/>
      <c r="JBD4" s="286"/>
      <c r="JBE4" s="286"/>
      <c r="JBF4" s="286"/>
      <c r="JBG4" s="286"/>
      <c r="JBH4" s="286"/>
      <c r="JBI4" s="286"/>
      <c r="JBJ4" s="286"/>
      <c r="JBK4" s="286"/>
      <c r="JBL4" s="286"/>
      <c r="JBM4" s="286"/>
      <c r="JBN4" s="286"/>
      <c r="JBO4" s="286"/>
      <c r="JBP4" s="286"/>
      <c r="JBQ4" s="286"/>
      <c r="JBR4" s="286"/>
      <c r="JBS4" s="286"/>
      <c r="JBT4" s="286"/>
      <c r="JBU4" s="286"/>
      <c r="JBV4" s="286"/>
      <c r="JBW4" s="286"/>
      <c r="JBX4" s="286"/>
      <c r="JBY4" s="286"/>
      <c r="JBZ4" s="286"/>
      <c r="JCA4" s="286"/>
      <c r="JCB4" s="286"/>
      <c r="JCC4" s="286"/>
      <c r="JCD4" s="286"/>
      <c r="JCE4" s="286"/>
      <c r="JCF4" s="286"/>
      <c r="JCG4" s="286"/>
      <c r="JCH4" s="286"/>
      <c r="JCI4" s="286"/>
      <c r="JCJ4" s="286"/>
      <c r="JCK4" s="286"/>
      <c r="JCL4" s="286"/>
      <c r="JCM4" s="286"/>
      <c r="JCN4" s="286"/>
      <c r="JCO4" s="286"/>
      <c r="JCP4" s="286"/>
      <c r="JCQ4" s="286"/>
      <c r="JCR4" s="286"/>
      <c r="JCS4" s="286"/>
      <c r="JCT4" s="286"/>
      <c r="JCU4" s="286"/>
      <c r="JCV4" s="286"/>
      <c r="JCW4" s="286"/>
      <c r="JCX4" s="286"/>
      <c r="JCY4" s="286"/>
      <c r="JCZ4" s="286"/>
      <c r="JDA4" s="286"/>
      <c r="JDB4" s="286"/>
      <c r="JDC4" s="286"/>
      <c r="JDD4" s="286"/>
      <c r="JDE4" s="286"/>
      <c r="JDF4" s="286"/>
      <c r="JDG4" s="286"/>
      <c r="JDH4" s="286"/>
      <c r="JDI4" s="286"/>
      <c r="JDJ4" s="286"/>
      <c r="JDK4" s="286"/>
      <c r="JDL4" s="286"/>
      <c r="JDM4" s="286"/>
      <c r="JDN4" s="286"/>
      <c r="JDO4" s="286"/>
      <c r="JDP4" s="286"/>
      <c r="JDQ4" s="286"/>
      <c r="JDR4" s="286"/>
      <c r="JDS4" s="286"/>
      <c r="JDT4" s="286"/>
      <c r="JDU4" s="286"/>
      <c r="JDV4" s="286"/>
      <c r="JDW4" s="286"/>
      <c r="JDX4" s="286"/>
      <c r="JDY4" s="286"/>
      <c r="JDZ4" s="286"/>
      <c r="JEA4" s="286"/>
      <c r="JEB4" s="286"/>
      <c r="JEC4" s="286"/>
      <c r="JED4" s="286"/>
      <c r="JEE4" s="286"/>
      <c r="JEF4" s="286"/>
      <c r="JEG4" s="286"/>
      <c r="JEH4" s="286"/>
      <c r="JEI4" s="286"/>
      <c r="JEJ4" s="286"/>
      <c r="JEK4" s="286"/>
      <c r="JEL4" s="286"/>
      <c r="JEM4" s="286"/>
      <c r="JEN4" s="286"/>
      <c r="JEO4" s="286"/>
      <c r="JEP4" s="286"/>
      <c r="JEQ4" s="286"/>
      <c r="JER4" s="286"/>
      <c r="JES4" s="286"/>
      <c r="JET4" s="286"/>
      <c r="JEU4" s="286"/>
      <c r="JEV4" s="286"/>
      <c r="JEW4" s="286"/>
      <c r="JEX4" s="286"/>
      <c r="JEY4" s="286"/>
      <c r="JEZ4" s="286"/>
      <c r="JFA4" s="286"/>
      <c r="JFB4" s="286"/>
      <c r="JFC4" s="286"/>
      <c r="JFD4" s="286"/>
      <c r="JFE4" s="286"/>
      <c r="JFF4" s="286"/>
      <c r="JFG4" s="286"/>
      <c r="JFH4" s="286"/>
      <c r="JFI4" s="286"/>
      <c r="JFJ4" s="286"/>
      <c r="JFK4" s="286"/>
      <c r="JFL4" s="286"/>
      <c r="JFM4" s="286"/>
      <c r="JFN4" s="286"/>
      <c r="JFO4" s="286"/>
      <c r="JFP4" s="286"/>
      <c r="JFQ4" s="286"/>
      <c r="JFR4" s="286"/>
      <c r="JFS4" s="286"/>
      <c r="JFT4" s="286"/>
      <c r="JFU4" s="286"/>
      <c r="JFV4" s="286"/>
      <c r="JFW4" s="286"/>
      <c r="JFX4" s="286"/>
      <c r="JFY4" s="286"/>
      <c r="JFZ4" s="286"/>
      <c r="JGA4" s="286"/>
      <c r="JGB4" s="286"/>
      <c r="JGC4" s="286"/>
      <c r="JGD4" s="286"/>
      <c r="JGE4" s="286"/>
      <c r="JGF4" s="286"/>
      <c r="JGG4" s="286"/>
      <c r="JGH4" s="286"/>
      <c r="JGI4" s="286"/>
      <c r="JGJ4" s="286"/>
      <c r="JGK4" s="286"/>
      <c r="JGL4" s="286"/>
      <c r="JGM4" s="286"/>
      <c r="JGN4" s="286"/>
      <c r="JGO4" s="286"/>
      <c r="JGP4" s="286"/>
      <c r="JGQ4" s="286"/>
      <c r="JGR4" s="286"/>
      <c r="JGS4" s="286"/>
      <c r="JGT4" s="286"/>
      <c r="JGU4" s="286"/>
      <c r="JGV4" s="286"/>
      <c r="JGW4" s="286"/>
      <c r="JGX4" s="286"/>
      <c r="JGY4" s="286"/>
      <c r="JGZ4" s="286"/>
      <c r="JHA4" s="286"/>
      <c r="JHB4" s="286"/>
      <c r="JHC4" s="286"/>
      <c r="JHD4" s="286"/>
      <c r="JHE4" s="286"/>
      <c r="JHF4" s="286"/>
      <c r="JHG4" s="286"/>
      <c r="JHH4" s="286"/>
      <c r="JHI4" s="286"/>
      <c r="JHJ4" s="286"/>
      <c r="JHK4" s="286"/>
      <c r="JHL4" s="286"/>
      <c r="JHM4" s="286"/>
      <c r="JHN4" s="286"/>
      <c r="JHO4" s="286"/>
      <c r="JHP4" s="286"/>
      <c r="JHQ4" s="286"/>
      <c r="JHR4" s="286"/>
      <c r="JHS4" s="286"/>
      <c r="JHT4" s="286"/>
      <c r="JHU4" s="286"/>
      <c r="JHV4" s="286"/>
      <c r="JHW4" s="286"/>
      <c r="JHX4" s="286"/>
      <c r="JHY4" s="286"/>
      <c r="JHZ4" s="286"/>
      <c r="JIA4" s="286"/>
      <c r="JIB4" s="286"/>
      <c r="JIC4" s="286"/>
      <c r="JID4" s="286"/>
      <c r="JIE4" s="286"/>
      <c r="JIF4" s="286"/>
      <c r="JIG4" s="286"/>
      <c r="JIH4" s="286"/>
      <c r="JII4" s="286"/>
      <c r="JIJ4" s="286"/>
      <c r="JIK4" s="286"/>
      <c r="JIL4" s="286"/>
      <c r="JIM4" s="286"/>
      <c r="JIN4" s="286"/>
      <c r="JIO4" s="286"/>
      <c r="JIP4" s="286"/>
      <c r="JIQ4" s="286"/>
      <c r="JIR4" s="286"/>
      <c r="JIS4" s="286"/>
      <c r="JIT4" s="286"/>
      <c r="JIU4" s="286"/>
      <c r="JIV4" s="286"/>
      <c r="JIW4" s="286"/>
      <c r="JIX4" s="286"/>
      <c r="JIY4" s="286"/>
      <c r="JIZ4" s="286"/>
      <c r="JJA4" s="286"/>
      <c r="JJB4" s="286"/>
      <c r="JJC4" s="286"/>
      <c r="JJD4" s="286"/>
      <c r="JJE4" s="286"/>
      <c r="JJF4" s="286"/>
      <c r="JJG4" s="286"/>
      <c r="JJH4" s="286"/>
      <c r="JJI4" s="286"/>
      <c r="JJJ4" s="286"/>
      <c r="JJK4" s="286"/>
      <c r="JJL4" s="286"/>
      <c r="JJM4" s="286"/>
      <c r="JJN4" s="286"/>
      <c r="JJO4" s="286"/>
      <c r="JJP4" s="286"/>
      <c r="JJQ4" s="286"/>
      <c r="JJR4" s="286"/>
      <c r="JJS4" s="286"/>
      <c r="JJT4" s="286"/>
      <c r="JJU4" s="286"/>
      <c r="JJV4" s="286"/>
      <c r="JJW4" s="286"/>
      <c r="JJX4" s="286"/>
      <c r="JJY4" s="286"/>
      <c r="JJZ4" s="286"/>
      <c r="JKA4" s="286"/>
      <c r="JKB4" s="286"/>
      <c r="JKC4" s="286"/>
      <c r="JKD4" s="286"/>
      <c r="JKE4" s="286"/>
      <c r="JKF4" s="286"/>
      <c r="JKG4" s="286"/>
      <c r="JKH4" s="286"/>
      <c r="JKI4" s="286"/>
      <c r="JKJ4" s="286"/>
      <c r="JKK4" s="286"/>
      <c r="JKL4" s="286"/>
      <c r="JKM4" s="286"/>
      <c r="JKN4" s="286"/>
      <c r="JKO4" s="286"/>
      <c r="JKP4" s="286"/>
      <c r="JKQ4" s="286"/>
      <c r="JKR4" s="286"/>
      <c r="JKS4" s="286"/>
      <c r="JKT4" s="286"/>
      <c r="JKU4" s="286"/>
      <c r="JKV4" s="286"/>
      <c r="JKW4" s="286"/>
      <c r="JKX4" s="286"/>
      <c r="JKY4" s="286"/>
      <c r="JKZ4" s="286"/>
      <c r="JLA4" s="286"/>
      <c r="JLB4" s="286"/>
      <c r="JLC4" s="286"/>
      <c r="JLD4" s="286"/>
      <c r="JLE4" s="286"/>
      <c r="JLF4" s="286"/>
      <c r="JLG4" s="286"/>
      <c r="JLH4" s="286"/>
      <c r="JLI4" s="286"/>
      <c r="JLJ4" s="286"/>
      <c r="JLK4" s="286"/>
      <c r="JLL4" s="286"/>
      <c r="JLM4" s="286"/>
      <c r="JLN4" s="286"/>
      <c r="JLO4" s="286"/>
      <c r="JLP4" s="286"/>
      <c r="JLQ4" s="286"/>
      <c r="JLR4" s="286"/>
      <c r="JLS4" s="286"/>
      <c r="JLT4" s="286"/>
      <c r="JLU4" s="286"/>
      <c r="JLV4" s="286"/>
      <c r="JLW4" s="286"/>
      <c r="JLX4" s="286"/>
      <c r="JLY4" s="286"/>
      <c r="JLZ4" s="286"/>
      <c r="JMA4" s="286"/>
      <c r="JMB4" s="286"/>
      <c r="JMC4" s="286"/>
      <c r="JMD4" s="286"/>
      <c r="JME4" s="286"/>
      <c r="JMF4" s="286"/>
      <c r="JMG4" s="286"/>
      <c r="JMH4" s="286"/>
      <c r="JMI4" s="286"/>
      <c r="JMJ4" s="286"/>
      <c r="JMK4" s="286"/>
      <c r="JML4" s="286"/>
      <c r="JMM4" s="286"/>
      <c r="JMN4" s="286"/>
      <c r="JMO4" s="286"/>
      <c r="JMP4" s="286"/>
      <c r="JMQ4" s="286"/>
      <c r="JMR4" s="286"/>
      <c r="JMS4" s="286"/>
      <c r="JMT4" s="286"/>
      <c r="JMU4" s="286"/>
      <c r="JMV4" s="286"/>
      <c r="JMW4" s="286"/>
      <c r="JMX4" s="286"/>
      <c r="JMY4" s="286"/>
      <c r="JMZ4" s="286"/>
      <c r="JNA4" s="286"/>
      <c r="JNB4" s="286"/>
      <c r="JNC4" s="286"/>
      <c r="JND4" s="286"/>
      <c r="JNE4" s="286"/>
      <c r="JNF4" s="286"/>
      <c r="JNG4" s="286"/>
      <c r="JNH4" s="286"/>
      <c r="JNI4" s="286"/>
      <c r="JNJ4" s="286"/>
      <c r="JNK4" s="286"/>
      <c r="JNL4" s="286"/>
      <c r="JNM4" s="286"/>
      <c r="JNN4" s="286"/>
      <c r="JNO4" s="286"/>
      <c r="JNP4" s="286"/>
      <c r="JNQ4" s="286"/>
      <c r="JNR4" s="286"/>
      <c r="JNS4" s="286"/>
      <c r="JNT4" s="286"/>
      <c r="JNU4" s="286"/>
      <c r="JNV4" s="286"/>
      <c r="JNW4" s="286"/>
      <c r="JNX4" s="286"/>
      <c r="JNY4" s="286"/>
      <c r="JNZ4" s="286"/>
      <c r="JOA4" s="286"/>
      <c r="JOB4" s="286"/>
      <c r="JOC4" s="286"/>
      <c r="JOD4" s="286"/>
      <c r="JOE4" s="286"/>
      <c r="JOF4" s="286"/>
      <c r="JOG4" s="286"/>
      <c r="JOH4" s="286"/>
      <c r="JOI4" s="286"/>
      <c r="JOJ4" s="286"/>
      <c r="JOK4" s="286"/>
      <c r="JOL4" s="286"/>
      <c r="JOM4" s="286"/>
      <c r="JON4" s="286"/>
      <c r="JOO4" s="286"/>
      <c r="JOP4" s="286"/>
      <c r="JOQ4" s="286"/>
      <c r="JOR4" s="286"/>
      <c r="JOS4" s="286"/>
      <c r="JOT4" s="286"/>
      <c r="JOU4" s="286"/>
      <c r="JOV4" s="286"/>
      <c r="JOW4" s="286"/>
      <c r="JOX4" s="286"/>
      <c r="JOY4" s="286"/>
      <c r="JOZ4" s="286"/>
      <c r="JPA4" s="286"/>
      <c r="JPB4" s="286"/>
      <c r="JPC4" s="286"/>
      <c r="JPD4" s="286"/>
      <c r="JPE4" s="286"/>
      <c r="JPF4" s="286"/>
      <c r="JPG4" s="286"/>
      <c r="JPH4" s="286"/>
      <c r="JPI4" s="286"/>
      <c r="JPJ4" s="286"/>
      <c r="JPK4" s="286"/>
      <c r="JPL4" s="286"/>
      <c r="JPM4" s="286"/>
      <c r="JPN4" s="286"/>
      <c r="JPO4" s="286"/>
      <c r="JPP4" s="286"/>
      <c r="JPQ4" s="286"/>
      <c r="JPR4" s="286"/>
      <c r="JPS4" s="286"/>
      <c r="JPT4" s="286"/>
      <c r="JPU4" s="286"/>
      <c r="JPV4" s="286"/>
      <c r="JPW4" s="286"/>
      <c r="JPX4" s="286"/>
      <c r="JPY4" s="286"/>
      <c r="JPZ4" s="286"/>
      <c r="JQA4" s="286"/>
      <c r="JQB4" s="286"/>
      <c r="JQC4" s="286"/>
      <c r="JQD4" s="286"/>
      <c r="JQE4" s="286"/>
      <c r="JQF4" s="286"/>
      <c r="JQG4" s="286"/>
      <c r="JQH4" s="286"/>
      <c r="JQI4" s="286"/>
      <c r="JQJ4" s="286"/>
      <c r="JQK4" s="286"/>
      <c r="JQL4" s="286"/>
      <c r="JQM4" s="286"/>
      <c r="JQN4" s="286"/>
      <c r="JQO4" s="286"/>
      <c r="JQP4" s="286"/>
      <c r="JQQ4" s="286"/>
      <c r="JQR4" s="286"/>
      <c r="JQS4" s="286"/>
      <c r="JQT4" s="286"/>
      <c r="JQU4" s="286"/>
      <c r="JQV4" s="286"/>
      <c r="JQW4" s="286"/>
      <c r="JQX4" s="286"/>
      <c r="JQY4" s="286"/>
      <c r="JQZ4" s="286"/>
      <c r="JRA4" s="286"/>
      <c r="JRB4" s="286"/>
      <c r="JRC4" s="286"/>
      <c r="JRD4" s="286"/>
      <c r="JRE4" s="286"/>
      <c r="JRF4" s="286"/>
      <c r="JRG4" s="286"/>
      <c r="JRH4" s="286"/>
      <c r="JRI4" s="286"/>
      <c r="JRJ4" s="286"/>
      <c r="JRK4" s="286"/>
      <c r="JRL4" s="286"/>
      <c r="JRM4" s="286"/>
      <c r="JRN4" s="286"/>
      <c r="JRO4" s="286"/>
      <c r="JRP4" s="286"/>
      <c r="JRQ4" s="286"/>
      <c r="JRR4" s="286"/>
      <c r="JRS4" s="286"/>
      <c r="JRT4" s="286"/>
      <c r="JRU4" s="286"/>
      <c r="JRV4" s="286"/>
      <c r="JRW4" s="286"/>
      <c r="JRX4" s="286"/>
      <c r="JRY4" s="286"/>
      <c r="JRZ4" s="286"/>
      <c r="JSA4" s="286"/>
      <c r="JSB4" s="286"/>
      <c r="JSC4" s="286"/>
      <c r="JSD4" s="286"/>
      <c r="JSE4" s="286"/>
      <c r="JSF4" s="286"/>
      <c r="JSG4" s="286"/>
      <c r="JSH4" s="286"/>
      <c r="JSI4" s="286"/>
      <c r="JSJ4" s="286"/>
      <c r="JSK4" s="286"/>
      <c r="JSL4" s="286"/>
      <c r="JSM4" s="286"/>
      <c r="JSN4" s="286"/>
      <c r="JSO4" s="286"/>
      <c r="JSP4" s="286"/>
      <c r="JSQ4" s="286"/>
      <c r="JSR4" s="286"/>
      <c r="JSS4" s="286"/>
      <c r="JST4" s="286"/>
      <c r="JSU4" s="286"/>
      <c r="JSV4" s="286"/>
      <c r="JSW4" s="286"/>
      <c r="JSX4" s="286"/>
      <c r="JSY4" s="286"/>
      <c r="JSZ4" s="286"/>
      <c r="JTA4" s="286"/>
      <c r="JTB4" s="286"/>
      <c r="JTC4" s="286"/>
      <c r="JTD4" s="286"/>
      <c r="JTE4" s="286"/>
      <c r="JTF4" s="286"/>
      <c r="JTG4" s="286"/>
      <c r="JTH4" s="286"/>
      <c r="JTI4" s="286"/>
      <c r="JTJ4" s="286"/>
      <c r="JTK4" s="286"/>
      <c r="JTL4" s="286"/>
      <c r="JTM4" s="286"/>
      <c r="JTN4" s="286"/>
      <c r="JTO4" s="286"/>
      <c r="JTP4" s="286"/>
      <c r="JTQ4" s="286"/>
      <c r="JTR4" s="286"/>
      <c r="JTS4" s="286"/>
      <c r="JTT4" s="286"/>
      <c r="JTU4" s="286"/>
      <c r="JTV4" s="286"/>
      <c r="JTW4" s="286"/>
      <c r="JTX4" s="286"/>
      <c r="JTY4" s="286"/>
      <c r="JTZ4" s="286"/>
      <c r="JUA4" s="286"/>
      <c r="JUB4" s="286"/>
      <c r="JUC4" s="286"/>
      <c r="JUD4" s="286"/>
      <c r="JUE4" s="286"/>
      <c r="JUF4" s="286"/>
      <c r="JUG4" s="286"/>
      <c r="JUH4" s="286"/>
      <c r="JUI4" s="286"/>
      <c r="JUJ4" s="286"/>
      <c r="JUK4" s="286"/>
      <c r="JUL4" s="286"/>
      <c r="JUM4" s="286"/>
      <c r="JUN4" s="286"/>
      <c r="JUO4" s="286"/>
      <c r="JUP4" s="286"/>
      <c r="JUQ4" s="286"/>
      <c r="JUR4" s="286"/>
      <c r="JUS4" s="286"/>
      <c r="JUT4" s="286"/>
      <c r="JUU4" s="286"/>
      <c r="JUV4" s="286"/>
      <c r="JUW4" s="286"/>
      <c r="JUX4" s="286"/>
      <c r="JUY4" s="286"/>
      <c r="JUZ4" s="286"/>
      <c r="JVA4" s="286"/>
      <c r="JVB4" s="286"/>
      <c r="JVC4" s="286"/>
      <c r="JVD4" s="286"/>
      <c r="JVE4" s="286"/>
      <c r="JVF4" s="286"/>
      <c r="JVG4" s="286"/>
      <c r="JVH4" s="286"/>
      <c r="JVI4" s="286"/>
      <c r="JVJ4" s="286"/>
      <c r="JVK4" s="286"/>
      <c r="JVL4" s="286"/>
      <c r="JVM4" s="286"/>
      <c r="JVN4" s="286"/>
      <c r="JVO4" s="286"/>
      <c r="JVP4" s="286"/>
      <c r="JVQ4" s="286"/>
      <c r="JVR4" s="286"/>
      <c r="JVS4" s="286"/>
      <c r="JVT4" s="286"/>
      <c r="JVU4" s="286"/>
      <c r="JVV4" s="286"/>
      <c r="JVW4" s="286"/>
      <c r="JVX4" s="286"/>
      <c r="JVY4" s="286"/>
      <c r="JVZ4" s="286"/>
      <c r="JWA4" s="286"/>
      <c r="JWB4" s="286"/>
      <c r="JWC4" s="286"/>
      <c r="JWD4" s="286"/>
      <c r="JWE4" s="286"/>
      <c r="JWF4" s="286"/>
      <c r="JWG4" s="286"/>
      <c r="JWH4" s="286"/>
      <c r="JWI4" s="286"/>
      <c r="JWJ4" s="286"/>
      <c r="JWK4" s="286"/>
      <c r="JWL4" s="286"/>
      <c r="JWM4" s="286"/>
      <c r="JWN4" s="286"/>
      <c r="JWO4" s="286"/>
      <c r="JWP4" s="286"/>
      <c r="JWQ4" s="286"/>
      <c r="JWR4" s="286"/>
      <c r="JWS4" s="286"/>
      <c r="JWT4" s="286"/>
      <c r="JWU4" s="286"/>
      <c r="JWV4" s="286"/>
      <c r="JWW4" s="286"/>
      <c r="JWX4" s="286"/>
      <c r="JWY4" s="286"/>
      <c r="JWZ4" s="286"/>
      <c r="JXA4" s="286"/>
      <c r="JXB4" s="286"/>
      <c r="JXC4" s="286"/>
      <c r="JXD4" s="286"/>
      <c r="JXE4" s="286"/>
      <c r="JXF4" s="286"/>
      <c r="JXG4" s="286"/>
      <c r="JXH4" s="286"/>
      <c r="JXI4" s="286"/>
      <c r="JXJ4" s="286"/>
      <c r="JXK4" s="286"/>
      <c r="JXL4" s="286"/>
      <c r="JXM4" s="286"/>
      <c r="JXN4" s="286"/>
      <c r="JXO4" s="286"/>
      <c r="JXP4" s="286"/>
      <c r="JXQ4" s="286"/>
      <c r="JXR4" s="286"/>
      <c r="JXS4" s="286"/>
      <c r="JXT4" s="286"/>
      <c r="JXU4" s="286"/>
      <c r="JXV4" s="286"/>
      <c r="JXW4" s="286"/>
      <c r="JXX4" s="286"/>
      <c r="JXY4" s="286"/>
      <c r="JXZ4" s="286"/>
      <c r="JYA4" s="286"/>
      <c r="JYB4" s="286"/>
      <c r="JYC4" s="286"/>
      <c r="JYD4" s="286"/>
      <c r="JYE4" s="286"/>
      <c r="JYF4" s="286"/>
      <c r="JYG4" s="286"/>
      <c r="JYH4" s="286"/>
      <c r="JYI4" s="286"/>
      <c r="JYJ4" s="286"/>
      <c r="JYK4" s="286"/>
      <c r="JYL4" s="286"/>
      <c r="JYM4" s="286"/>
      <c r="JYN4" s="286"/>
      <c r="JYO4" s="286"/>
      <c r="JYP4" s="286"/>
      <c r="JYQ4" s="286"/>
      <c r="JYR4" s="286"/>
      <c r="JYS4" s="286"/>
      <c r="JYT4" s="286"/>
      <c r="JYU4" s="286"/>
      <c r="JYV4" s="286"/>
      <c r="JYW4" s="286"/>
      <c r="JYX4" s="286"/>
      <c r="JYY4" s="286"/>
      <c r="JYZ4" s="286"/>
      <c r="JZA4" s="286"/>
      <c r="JZB4" s="286"/>
      <c r="JZC4" s="286"/>
      <c r="JZD4" s="286"/>
      <c r="JZE4" s="286"/>
      <c r="JZF4" s="286"/>
      <c r="JZG4" s="286"/>
      <c r="JZH4" s="286"/>
      <c r="JZI4" s="286"/>
      <c r="JZJ4" s="286"/>
      <c r="JZK4" s="286"/>
      <c r="JZL4" s="286"/>
      <c r="JZM4" s="286"/>
      <c r="JZN4" s="286"/>
      <c r="JZO4" s="286"/>
      <c r="JZP4" s="286"/>
      <c r="JZQ4" s="286"/>
      <c r="JZR4" s="286"/>
      <c r="JZS4" s="286"/>
      <c r="JZT4" s="286"/>
      <c r="JZU4" s="286"/>
      <c r="JZV4" s="286"/>
      <c r="JZW4" s="286"/>
      <c r="JZX4" s="286"/>
      <c r="JZY4" s="286"/>
      <c r="JZZ4" s="286"/>
      <c r="KAA4" s="286"/>
      <c r="KAB4" s="286"/>
      <c r="KAC4" s="286"/>
      <c r="KAD4" s="286"/>
      <c r="KAE4" s="286"/>
      <c r="KAF4" s="286"/>
      <c r="KAG4" s="286"/>
      <c r="KAH4" s="286"/>
      <c r="KAI4" s="286"/>
      <c r="KAJ4" s="286"/>
      <c r="KAK4" s="286"/>
      <c r="KAL4" s="286"/>
      <c r="KAM4" s="286"/>
      <c r="KAN4" s="286"/>
      <c r="KAO4" s="286"/>
      <c r="KAP4" s="286"/>
      <c r="KAQ4" s="286"/>
      <c r="KAR4" s="286"/>
      <c r="KAS4" s="286"/>
      <c r="KAT4" s="286"/>
      <c r="KAU4" s="286"/>
      <c r="KAV4" s="286"/>
      <c r="KAW4" s="286"/>
      <c r="KAX4" s="286"/>
      <c r="KAY4" s="286"/>
      <c r="KAZ4" s="286"/>
      <c r="KBA4" s="286"/>
      <c r="KBB4" s="286"/>
      <c r="KBC4" s="286"/>
      <c r="KBD4" s="286"/>
      <c r="KBE4" s="286"/>
      <c r="KBF4" s="286"/>
      <c r="KBG4" s="286"/>
      <c r="KBH4" s="286"/>
      <c r="KBI4" s="286"/>
      <c r="KBJ4" s="286"/>
      <c r="KBK4" s="286"/>
      <c r="KBL4" s="286"/>
      <c r="KBM4" s="286"/>
      <c r="KBN4" s="286"/>
      <c r="KBO4" s="286"/>
      <c r="KBP4" s="286"/>
      <c r="KBQ4" s="286"/>
      <c r="KBR4" s="286"/>
      <c r="KBS4" s="286"/>
      <c r="KBT4" s="286"/>
      <c r="KBU4" s="286"/>
      <c r="KBV4" s="286"/>
      <c r="KBW4" s="286"/>
      <c r="KBX4" s="286"/>
      <c r="KBY4" s="286"/>
      <c r="KBZ4" s="286"/>
      <c r="KCA4" s="286"/>
      <c r="KCB4" s="286"/>
      <c r="KCC4" s="286"/>
      <c r="KCD4" s="286"/>
      <c r="KCE4" s="286"/>
      <c r="KCF4" s="286"/>
      <c r="KCG4" s="286"/>
      <c r="KCH4" s="286"/>
      <c r="KCI4" s="286"/>
      <c r="KCJ4" s="286"/>
      <c r="KCK4" s="286"/>
      <c r="KCL4" s="286"/>
      <c r="KCM4" s="286"/>
      <c r="KCN4" s="286"/>
      <c r="KCO4" s="286"/>
      <c r="KCP4" s="286"/>
      <c r="KCQ4" s="286"/>
      <c r="KCR4" s="286"/>
      <c r="KCS4" s="286"/>
      <c r="KCT4" s="286"/>
      <c r="KCU4" s="286"/>
      <c r="KCV4" s="286"/>
      <c r="KCW4" s="286"/>
      <c r="KCX4" s="286"/>
      <c r="KCY4" s="286"/>
      <c r="KCZ4" s="286"/>
      <c r="KDA4" s="286"/>
      <c r="KDB4" s="286"/>
      <c r="KDC4" s="286"/>
      <c r="KDD4" s="286"/>
      <c r="KDE4" s="286"/>
      <c r="KDF4" s="286"/>
      <c r="KDG4" s="286"/>
      <c r="KDH4" s="286"/>
      <c r="KDI4" s="286"/>
      <c r="KDJ4" s="286"/>
      <c r="KDK4" s="286"/>
      <c r="KDL4" s="286"/>
      <c r="KDM4" s="286"/>
      <c r="KDN4" s="286"/>
      <c r="KDO4" s="286"/>
      <c r="KDP4" s="286"/>
      <c r="KDQ4" s="286"/>
      <c r="KDR4" s="286"/>
      <c r="KDS4" s="286"/>
      <c r="KDT4" s="286"/>
      <c r="KDU4" s="286"/>
      <c r="KDV4" s="286"/>
      <c r="KDW4" s="286"/>
      <c r="KDX4" s="286"/>
      <c r="KDY4" s="286"/>
      <c r="KDZ4" s="286"/>
      <c r="KEA4" s="286"/>
      <c r="KEB4" s="286"/>
      <c r="KEC4" s="286"/>
      <c r="KED4" s="286"/>
      <c r="KEE4" s="286"/>
      <c r="KEF4" s="286"/>
      <c r="KEG4" s="286"/>
      <c r="KEH4" s="286"/>
      <c r="KEI4" s="286"/>
      <c r="KEJ4" s="286"/>
      <c r="KEK4" s="286"/>
      <c r="KEL4" s="286"/>
      <c r="KEM4" s="286"/>
      <c r="KEN4" s="286"/>
      <c r="KEO4" s="286"/>
      <c r="KEP4" s="286"/>
      <c r="KEQ4" s="286"/>
      <c r="KER4" s="286"/>
      <c r="KES4" s="286"/>
      <c r="KET4" s="286"/>
      <c r="KEU4" s="286"/>
      <c r="KEV4" s="286"/>
      <c r="KEW4" s="286"/>
      <c r="KEX4" s="286"/>
      <c r="KEY4" s="286"/>
      <c r="KEZ4" s="286"/>
      <c r="KFA4" s="286"/>
      <c r="KFB4" s="286"/>
      <c r="KFC4" s="286"/>
      <c r="KFD4" s="286"/>
      <c r="KFE4" s="286"/>
      <c r="KFF4" s="286"/>
      <c r="KFG4" s="286"/>
      <c r="KFH4" s="286"/>
      <c r="KFI4" s="286"/>
      <c r="KFJ4" s="286"/>
      <c r="KFK4" s="286"/>
      <c r="KFL4" s="286"/>
      <c r="KFM4" s="286"/>
      <c r="KFN4" s="286"/>
      <c r="KFO4" s="286"/>
      <c r="KFP4" s="286"/>
      <c r="KFQ4" s="286"/>
      <c r="KFR4" s="286"/>
      <c r="KFS4" s="286"/>
      <c r="KFT4" s="286"/>
      <c r="KFU4" s="286"/>
      <c r="KFV4" s="286"/>
      <c r="KFW4" s="286"/>
      <c r="KFX4" s="286"/>
      <c r="KFY4" s="286"/>
      <c r="KFZ4" s="286"/>
      <c r="KGA4" s="286"/>
      <c r="KGB4" s="286"/>
      <c r="KGC4" s="286"/>
      <c r="KGD4" s="286"/>
      <c r="KGE4" s="286"/>
      <c r="KGF4" s="286"/>
      <c r="KGG4" s="286"/>
      <c r="KGH4" s="286"/>
      <c r="KGI4" s="286"/>
      <c r="KGJ4" s="286"/>
      <c r="KGK4" s="286"/>
      <c r="KGL4" s="286"/>
      <c r="KGM4" s="286"/>
      <c r="KGN4" s="286"/>
      <c r="KGO4" s="286"/>
      <c r="KGP4" s="286"/>
      <c r="KGQ4" s="286"/>
      <c r="KGR4" s="286"/>
      <c r="KGS4" s="286"/>
      <c r="KGT4" s="286"/>
      <c r="KGU4" s="286"/>
      <c r="KGV4" s="286"/>
      <c r="KGW4" s="286"/>
      <c r="KGX4" s="286"/>
      <c r="KGY4" s="286"/>
      <c r="KGZ4" s="286"/>
      <c r="KHA4" s="286"/>
      <c r="KHB4" s="286"/>
      <c r="KHC4" s="286"/>
      <c r="KHD4" s="286"/>
      <c r="KHE4" s="286"/>
      <c r="KHF4" s="286"/>
      <c r="KHG4" s="286"/>
      <c r="KHH4" s="286"/>
      <c r="KHI4" s="286"/>
      <c r="KHJ4" s="286"/>
      <c r="KHK4" s="286"/>
      <c r="KHL4" s="286"/>
      <c r="KHM4" s="286"/>
      <c r="KHN4" s="286"/>
      <c r="KHO4" s="286"/>
      <c r="KHP4" s="286"/>
      <c r="KHQ4" s="286"/>
      <c r="KHR4" s="286"/>
      <c r="KHS4" s="286"/>
      <c r="KHT4" s="286"/>
      <c r="KHU4" s="286"/>
      <c r="KHV4" s="286"/>
      <c r="KHW4" s="286"/>
      <c r="KHX4" s="286"/>
      <c r="KHY4" s="286"/>
      <c r="KHZ4" s="286"/>
      <c r="KIA4" s="286"/>
      <c r="KIB4" s="286"/>
      <c r="KIC4" s="286"/>
      <c r="KID4" s="286"/>
      <c r="KIE4" s="286"/>
      <c r="KIF4" s="286"/>
      <c r="KIG4" s="286"/>
      <c r="KIH4" s="286"/>
      <c r="KII4" s="286"/>
      <c r="KIJ4" s="286"/>
      <c r="KIK4" s="286"/>
      <c r="KIL4" s="286"/>
      <c r="KIM4" s="286"/>
      <c r="KIN4" s="286"/>
      <c r="KIO4" s="286"/>
      <c r="KIP4" s="286"/>
      <c r="KIQ4" s="286"/>
      <c r="KIR4" s="286"/>
      <c r="KIS4" s="286"/>
      <c r="KIT4" s="286"/>
      <c r="KIU4" s="286"/>
      <c r="KIV4" s="286"/>
      <c r="KIW4" s="286"/>
      <c r="KIX4" s="286"/>
      <c r="KIY4" s="286"/>
      <c r="KIZ4" s="286"/>
      <c r="KJA4" s="286"/>
      <c r="KJB4" s="286"/>
      <c r="KJC4" s="286"/>
      <c r="KJD4" s="286"/>
      <c r="KJE4" s="286"/>
      <c r="KJF4" s="286"/>
      <c r="KJG4" s="286"/>
      <c r="KJH4" s="286"/>
      <c r="KJI4" s="286"/>
      <c r="KJJ4" s="286"/>
      <c r="KJK4" s="286"/>
      <c r="KJL4" s="286"/>
      <c r="KJM4" s="286"/>
      <c r="KJN4" s="286"/>
      <c r="KJO4" s="286"/>
      <c r="KJP4" s="286"/>
      <c r="KJQ4" s="286"/>
      <c r="KJR4" s="286"/>
      <c r="KJS4" s="286"/>
      <c r="KJT4" s="286"/>
      <c r="KJU4" s="286"/>
      <c r="KJV4" s="286"/>
      <c r="KJW4" s="286"/>
      <c r="KJX4" s="286"/>
      <c r="KJY4" s="286"/>
      <c r="KJZ4" s="286"/>
      <c r="KKA4" s="286"/>
      <c r="KKB4" s="286"/>
      <c r="KKC4" s="286"/>
      <c r="KKD4" s="286"/>
      <c r="KKE4" s="286"/>
      <c r="KKF4" s="286"/>
      <c r="KKG4" s="286"/>
      <c r="KKH4" s="286"/>
      <c r="KKI4" s="286"/>
      <c r="KKJ4" s="286"/>
      <c r="KKK4" s="286"/>
      <c r="KKL4" s="286"/>
      <c r="KKM4" s="286"/>
      <c r="KKN4" s="286"/>
      <c r="KKO4" s="286"/>
      <c r="KKP4" s="286"/>
      <c r="KKQ4" s="286"/>
      <c r="KKR4" s="286"/>
      <c r="KKS4" s="286"/>
      <c r="KKT4" s="286"/>
      <c r="KKU4" s="286"/>
      <c r="KKV4" s="286"/>
      <c r="KKW4" s="286"/>
      <c r="KKX4" s="286"/>
      <c r="KKY4" s="286"/>
      <c r="KKZ4" s="286"/>
      <c r="KLA4" s="286"/>
      <c r="KLB4" s="286"/>
      <c r="KLC4" s="286"/>
      <c r="KLD4" s="286"/>
      <c r="KLE4" s="286"/>
      <c r="KLF4" s="286"/>
      <c r="KLG4" s="286"/>
      <c r="KLH4" s="286"/>
      <c r="KLI4" s="286"/>
      <c r="KLJ4" s="286"/>
      <c r="KLK4" s="286"/>
      <c r="KLL4" s="286"/>
      <c r="KLM4" s="286"/>
      <c r="KLN4" s="286"/>
      <c r="KLO4" s="286"/>
      <c r="KLP4" s="286"/>
      <c r="KLQ4" s="286"/>
      <c r="KLR4" s="286"/>
      <c r="KLS4" s="286"/>
      <c r="KLT4" s="286"/>
      <c r="KLU4" s="286"/>
      <c r="KLV4" s="286"/>
      <c r="KLW4" s="286"/>
      <c r="KLX4" s="286"/>
      <c r="KLY4" s="286"/>
      <c r="KLZ4" s="286"/>
      <c r="KMA4" s="286"/>
      <c r="KMB4" s="286"/>
      <c r="KMC4" s="286"/>
      <c r="KMD4" s="286"/>
      <c r="KME4" s="286"/>
      <c r="KMF4" s="286"/>
      <c r="KMG4" s="286"/>
      <c r="KMH4" s="286"/>
      <c r="KMI4" s="286"/>
      <c r="KMJ4" s="286"/>
      <c r="KMK4" s="286"/>
      <c r="KML4" s="286"/>
      <c r="KMM4" s="286"/>
      <c r="KMN4" s="286"/>
      <c r="KMO4" s="286"/>
      <c r="KMP4" s="286"/>
      <c r="KMQ4" s="286"/>
      <c r="KMR4" s="286"/>
      <c r="KMS4" s="286"/>
      <c r="KMT4" s="286"/>
      <c r="KMU4" s="286"/>
      <c r="KMV4" s="286"/>
      <c r="KMW4" s="286"/>
      <c r="KMX4" s="286"/>
      <c r="KMY4" s="286"/>
      <c r="KMZ4" s="286"/>
      <c r="KNA4" s="286"/>
      <c r="KNB4" s="286"/>
      <c r="KNC4" s="286"/>
      <c r="KND4" s="286"/>
      <c r="KNE4" s="286"/>
      <c r="KNF4" s="286"/>
      <c r="KNG4" s="286"/>
      <c r="KNH4" s="286"/>
      <c r="KNI4" s="286"/>
      <c r="KNJ4" s="286"/>
      <c r="KNK4" s="286"/>
      <c r="KNL4" s="286"/>
      <c r="KNM4" s="286"/>
      <c r="KNN4" s="286"/>
      <c r="KNO4" s="286"/>
      <c r="KNP4" s="286"/>
      <c r="KNQ4" s="286"/>
      <c r="KNR4" s="286"/>
      <c r="KNS4" s="286"/>
      <c r="KNT4" s="286"/>
      <c r="KNU4" s="286"/>
      <c r="KNV4" s="286"/>
      <c r="KNW4" s="286"/>
      <c r="KNX4" s="286"/>
      <c r="KNY4" s="286"/>
      <c r="KNZ4" s="286"/>
      <c r="KOA4" s="286"/>
      <c r="KOB4" s="286"/>
      <c r="KOC4" s="286"/>
      <c r="KOD4" s="286"/>
      <c r="KOE4" s="286"/>
      <c r="KOF4" s="286"/>
      <c r="KOG4" s="286"/>
      <c r="KOH4" s="286"/>
      <c r="KOI4" s="286"/>
      <c r="KOJ4" s="286"/>
      <c r="KOK4" s="286"/>
      <c r="KOL4" s="286"/>
      <c r="KOM4" s="286"/>
      <c r="KON4" s="286"/>
      <c r="KOO4" s="286"/>
      <c r="KOP4" s="286"/>
      <c r="KOQ4" s="286"/>
      <c r="KOR4" s="286"/>
      <c r="KOS4" s="286"/>
      <c r="KOT4" s="286"/>
      <c r="KOU4" s="286"/>
      <c r="KOV4" s="286"/>
      <c r="KOW4" s="286"/>
      <c r="KOX4" s="286"/>
      <c r="KOY4" s="286"/>
      <c r="KOZ4" s="286"/>
      <c r="KPA4" s="286"/>
      <c r="KPB4" s="286"/>
      <c r="KPC4" s="286"/>
      <c r="KPD4" s="286"/>
      <c r="KPE4" s="286"/>
      <c r="KPF4" s="286"/>
      <c r="KPG4" s="286"/>
      <c r="KPH4" s="286"/>
      <c r="KPI4" s="286"/>
      <c r="KPJ4" s="286"/>
      <c r="KPK4" s="286"/>
      <c r="KPL4" s="286"/>
      <c r="KPM4" s="286"/>
      <c r="KPN4" s="286"/>
      <c r="KPO4" s="286"/>
      <c r="KPP4" s="286"/>
      <c r="KPQ4" s="286"/>
      <c r="KPR4" s="286"/>
      <c r="KPS4" s="286"/>
      <c r="KPT4" s="286"/>
      <c r="KPU4" s="286"/>
      <c r="KPV4" s="286"/>
      <c r="KPW4" s="286"/>
      <c r="KPX4" s="286"/>
      <c r="KPY4" s="286"/>
      <c r="KPZ4" s="286"/>
      <c r="KQA4" s="286"/>
      <c r="KQB4" s="286"/>
      <c r="KQC4" s="286"/>
      <c r="KQD4" s="286"/>
      <c r="KQE4" s="286"/>
      <c r="KQF4" s="286"/>
      <c r="KQG4" s="286"/>
      <c r="KQH4" s="286"/>
      <c r="KQI4" s="286"/>
      <c r="KQJ4" s="286"/>
      <c r="KQK4" s="286"/>
      <c r="KQL4" s="286"/>
      <c r="KQM4" s="286"/>
      <c r="KQN4" s="286"/>
      <c r="KQO4" s="286"/>
      <c r="KQP4" s="286"/>
      <c r="KQQ4" s="286"/>
      <c r="KQR4" s="286"/>
      <c r="KQS4" s="286"/>
      <c r="KQT4" s="286"/>
      <c r="KQU4" s="286"/>
      <c r="KQV4" s="286"/>
      <c r="KQW4" s="286"/>
      <c r="KQX4" s="286"/>
      <c r="KQY4" s="286"/>
      <c r="KQZ4" s="286"/>
      <c r="KRA4" s="286"/>
      <c r="KRB4" s="286"/>
      <c r="KRC4" s="286"/>
      <c r="KRD4" s="286"/>
      <c r="KRE4" s="286"/>
      <c r="KRF4" s="286"/>
      <c r="KRG4" s="286"/>
      <c r="KRH4" s="286"/>
      <c r="KRI4" s="286"/>
      <c r="KRJ4" s="286"/>
      <c r="KRK4" s="286"/>
      <c r="KRL4" s="286"/>
      <c r="KRM4" s="286"/>
      <c r="KRN4" s="286"/>
      <c r="KRO4" s="286"/>
      <c r="KRP4" s="286"/>
      <c r="KRQ4" s="286"/>
      <c r="KRR4" s="286"/>
      <c r="KRS4" s="286"/>
      <c r="KRT4" s="286"/>
      <c r="KRU4" s="286"/>
      <c r="KRV4" s="286"/>
      <c r="KRW4" s="286"/>
      <c r="KRX4" s="286"/>
      <c r="KRY4" s="286"/>
      <c r="KRZ4" s="286"/>
      <c r="KSA4" s="286"/>
      <c r="KSB4" s="286"/>
      <c r="KSC4" s="286"/>
      <c r="KSD4" s="286"/>
      <c r="KSE4" s="286"/>
      <c r="KSF4" s="286"/>
      <c r="KSG4" s="286"/>
      <c r="KSH4" s="286"/>
      <c r="KSI4" s="286"/>
      <c r="KSJ4" s="286"/>
      <c r="KSK4" s="286"/>
      <c r="KSL4" s="286"/>
      <c r="KSM4" s="286"/>
      <c r="KSN4" s="286"/>
      <c r="KSO4" s="286"/>
      <c r="KSP4" s="286"/>
      <c r="KSQ4" s="286"/>
      <c r="KSR4" s="286"/>
      <c r="KSS4" s="286"/>
      <c r="KST4" s="286"/>
      <c r="KSU4" s="286"/>
      <c r="KSV4" s="286"/>
      <c r="KSW4" s="286"/>
      <c r="KSX4" s="286"/>
      <c r="KSY4" s="286"/>
      <c r="KSZ4" s="286"/>
      <c r="KTA4" s="286"/>
      <c r="KTB4" s="286"/>
      <c r="KTC4" s="286"/>
      <c r="KTD4" s="286"/>
      <c r="KTE4" s="286"/>
      <c r="KTF4" s="286"/>
      <c r="KTG4" s="286"/>
      <c r="KTH4" s="286"/>
      <c r="KTI4" s="286"/>
      <c r="KTJ4" s="286"/>
      <c r="KTK4" s="286"/>
      <c r="KTL4" s="286"/>
      <c r="KTM4" s="286"/>
      <c r="KTN4" s="286"/>
      <c r="KTO4" s="286"/>
      <c r="KTP4" s="286"/>
      <c r="KTQ4" s="286"/>
      <c r="KTR4" s="286"/>
      <c r="KTS4" s="286"/>
      <c r="KTT4" s="286"/>
      <c r="KTU4" s="286"/>
      <c r="KTV4" s="286"/>
      <c r="KTW4" s="286"/>
      <c r="KTX4" s="286"/>
      <c r="KTY4" s="286"/>
      <c r="KTZ4" s="286"/>
      <c r="KUA4" s="286"/>
      <c r="KUB4" s="286"/>
      <c r="KUC4" s="286"/>
      <c r="KUD4" s="286"/>
      <c r="KUE4" s="286"/>
      <c r="KUF4" s="286"/>
      <c r="KUG4" s="286"/>
      <c r="KUH4" s="286"/>
      <c r="KUI4" s="286"/>
      <c r="KUJ4" s="286"/>
      <c r="KUK4" s="286"/>
      <c r="KUL4" s="286"/>
      <c r="KUM4" s="286"/>
      <c r="KUN4" s="286"/>
      <c r="KUO4" s="286"/>
      <c r="KUP4" s="286"/>
      <c r="KUQ4" s="286"/>
      <c r="KUR4" s="286"/>
      <c r="KUS4" s="286"/>
      <c r="KUT4" s="286"/>
      <c r="KUU4" s="286"/>
      <c r="KUV4" s="286"/>
      <c r="KUW4" s="286"/>
      <c r="KUX4" s="286"/>
      <c r="KUY4" s="286"/>
      <c r="KUZ4" s="286"/>
      <c r="KVA4" s="286"/>
      <c r="KVB4" s="286"/>
      <c r="KVC4" s="286"/>
      <c r="KVD4" s="286"/>
      <c r="KVE4" s="286"/>
      <c r="KVF4" s="286"/>
      <c r="KVG4" s="286"/>
      <c r="KVH4" s="286"/>
      <c r="KVI4" s="286"/>
      <c r="KVJ4" s="286"/>
      <c r="KVK4" s="286"/>
      <c r="KVL4" s="286"/>
      <c r="KVM4" s="286"/>
      <c r="KVN4" s="286"/>
      <c r="KVO4" s="286"/>
      <c r="KVP4" s="286"/>
      <c r="KVQ4" s="286"/>
      <c r="KVR4" s="286"/>
      <c r="KVS4" s="286"/>
      <c r="KVT4" s="286"/>
      <c r="KVU4" s="286"/>
      <c r="KVV4" s="286"/>
      <c r="KVW4" s="286"/>
      <c r="KVX4" s="286"/>
      <c r="KVY4" s="286"/>
      <c r="KVZ4" s="286"/>
      <c r="KWA4" s="286"/>
      <c r="KWB4" s="286"/>
      <c r="KWC4" s="286"/>
      <c r="KWD4" s="286"/>
      <c r="KWE4" s="286"/>
      <c r="KWF4" s="286"/>
      <c r="KWG4" s="286"/>
      <c r="KWH4" s="286"/>
      <c r="KWI4" s="286"/>
      <c r="KWJ4" s="286"/>
      <c r="KWK4" s="286"/>
      <c r="KWL4" s="286"/>
      <c r="KWM4" s="286"/>
      <c r="KWN4" s="286"/>
      <c r="KWO4" s="286"/>
      <c r="KWP4" s="286"/>
      <c r="KWQ4" s="286"/>
      <c r="KWR4" s="286"/>
      <c r="KWS4" s="286"/>
      <c r="KWT4" s="286"/>
      <c r="KWU4" s="286"/>
      <c r="KWV4" s="286"/>
      <c r="KWW4" s="286"/>
      <c r="KWX4" s="286"/>
      <c r="KWY4" s="286"/>
      <c r="KWZ4" s="286"/>
      <c r="KXA4" s="286"/>
      <c r="KXB4" s="286"/>
      <c r="KXC4" s="286"/>
      <c r="KXD4" s="286"/>
      <c r="KXE4" s="286"/>
      <c r="KXF4" s="286"/>
      <c r="KXG4" s="286"/>
      <c r="KXH4" s="286"/>
      <c r="KXI4" s="286"/>
      <c r="KXJ4" s="286"/>
      <c r="KXK4" s="286"/>
      <c r="KXL4" s="286"/>
      <c r="KXM4" s="286"/>
      <c r="KXN4" s="286"/>
      <c r="KXO4" s="286"/>
      <c r="KXP4" s="286"/>
      <c r="KXQ4" s="286"/>
      <c r="KXR4" s="286"/>
      <c r="KXS4" s="286"/>
      <c r="KXT4" s="286"/>
      <c r="KXU4" s="286"/>
      <c r="KXV4" s="286"/>
      <c r="KXW4" s="286"/>
      <c r="KXX4" s="286"/>
      <c r="KXY4" s="286"/>
      <c r="KXZ4" s="286"/>
      <c r="KYA4" s="286"/>
      <c r="KYB4" s="286"/>
      <c r="KYC4" s="286"/>
      <c r="KYD4" s="286"/>
      <c r="KYE4" s="286"/>
      <c r="KYF4" s="286"/>
      <c r="KYG4" s="286"/>
      <c r="KYH4" s="286"/>
      <c r="KYI4" s="286"/>
      <c r="KYJ4" s="286"/>
      <c r="KYK4" s="286"/>
      <c r="KYL4" s="286"/>
      <c r="KYM4" s="286"/>
      <c r="KYN4" s="286"/>
      <c r="KYO4" s="286"/>
      <c r="KYP4" s="286"/>
      <c r="KYQ4" s="286"/>
      <c r="KYR4" s="286"/>
      <c r="KYS4" s="286"/>
      <c r="KYT4" s="286"/>
      <c r="KYU4" s="286"/>
      <c r="KYV4" s="286"/>
      <c r="KYW4" s="286"/>
      <c r="KYX4" s="286"/>
      <c r="KYY4" s="286"/>
      <c r="KYZ4" s="286"/>
      <c r="KZA4" s="286"/>
      <c r="KZB4" s="286"/>
      <c r="KZC4" s="286"/>
      <c r="KZD4" s="286"/>
      <c r="KZE4" s="286"/>
      <c r="KZF4" s="286"/>
      <c r="KZG4" s="286"/>
      <c r="KZH4" s="286"/>
      <c r="KZI4" s="286"/>
      <c r="KZJ4" s="286"/>
      <c r="KZK4" s="286"/>
      <c r="KZL4" s="286"/>
      <c r="KZM4" s="286"/>
      <c r="KZN4" s="286"/>
      <c r="KZO4" s="286"/>
      <c r="KZP4" s="286"/>
      <c r="KZQ4" s="286"/>
      <c r="KZR4" s="286"/>
      <c r="KZS4" s="286"/>
      <c r="KZT4" s="286"/>
      <c r="KZU4" s="286"/>
      <c r="KZV4" s="286"/>
      <c r="KZW4" s="286"/>
      <c r="KZX4" s="286"/>
      <c r="KZY4" s="286"/>
      <c r="KZZ4" s="286"/>
      <c r="LAA4" s="286"/>
      <c r="LAB4" s="286"/>
      <c r="LAC4" s="286"/>
      <c r="LAD4" s="286"/>
      <c r="LAE4" s="286"/>
      <c r="LAF4" s="286"/>
      <c r="LAG4" s="286"/>
      <c r="LAH4" s="286"/>
      <c r="LAI4" s="286"/>
      <c r="LAJ4" s="286"/>
      <c r="LAK4" s="286"/>
      <c r="LAL4" s="286"/>
      <c r="LAM4" s="286"/>
      <c r="LAN4" s="286"/>
      <c r="LAO4" s="286"/>
      <c r="LAP4" s="286"/>
      <c r="LAQ4" s="286"/>
      <c r="LAR4" s="286"/>
      <c r="LAS4" s="286"/>
      <c r="LAT4" s="286"/>
      <c r="LAU4" s="286"/>
      <c r="LAV4" s="286"/>
      <c r="LAW4" s="286"/>
      <c r="LAX4" s="286"/>
      <c r="LAY4" s="286"/>
      <c r="LAZ4" s="286"/>
      <c r="LBA4" s="286"/>
      <c r="LBB4" s="286"/>
      <c r="LBC4" s="286"/>
      <c r="LBD4" s="286"/>
      <c r="LBE4" s="286"/>
      <c r="LBF4" s="286"/>
      <c r="LBG4" s="286"/>
      <c r="LBH4" s="286"/>
      <c r="LBI4" s="286"/>
      <c r="LBJ4" s="286"/>
      <c r="LBK4" s="286"/>
      <c r="LBL4" s="286"/>
      <c r="LBM4" s="286"/>
      <c r="LBN4" s="286"/>
      <c r="LBO4" s="286"/>
      <c r="LBP4" s="286"/>
      <c r="LBQ4" s="286"/>
      <c r="LBR4" s="286"/>
      <c r="LBS4" s="286"/>
      <c r="LBT4" s="286"/>
      <c r="LBU4" s="286"/>
      <c r="LBV4" s="286"/>
      <c r="LBW4" s="286"/>
      <c r="LBX4" s="286"/>
      <c r="LBY4" s="286"/>
      <c r="LBZ4" s="286"/>
      <c r="LCA4" s="286"/>
      <c r="LCB4" s="286"/>
      <c r="LCC4" s="286"/>
      <c r="LCD4" s="286"/>
      <c r="LCE4" s="286"/>
      <c r="LCF4" s="286"/>
      <c r="LCG4" s="286"/>
      <c r="LCH4" s="286"/>
      <c r="LCI4" s="286"/>
      <c r="LCJ4" s="286"/>
      <c r="LCK4" s="286"/>
      <c r="LCL4" s="286"/>
      <c r="LCM4" s="286"/>
      <c r="LCN4" s="286"/>
      <c r="LCO4" s="286"/>
      <c r="LCP4" s="286"/>
      <c r="LCQ4" s="286"/>
      <c r="LCR4" s="286"/>
      <c r="LCS4" s="286"/>
      <c r="LCT4" s="286"/>
      <c r="LCU4" s="286"/>
      <c r="LCV4" s="286"/>
      <c r="LCW4" s="286"/>
      <c r="LCX4" s="286"/>
      <c r="LCY4" s="286"/>
      <c r="LCZ4" s="286"/>
      <c r="LDA4" s="286"/>
      <c r="LDB4" s="286"/>
      <c r="LDC4" s="286"/>
      <c r="LDD4" s="286"/>
      <c r="LDE4" s="286"/>
      <c r="LDF4" s="286"/>
      <c r="LDG4" s="286"/>
      <c r="LDH4" s="286"/>
      <c r="LDI4" s="286"/>
      <c r="LDJ4" s="286"/>
      <c r="LDK4" s="286"/>
      <c r="LDL4" s="286"/>
      <c r="LDM4" s="286"/>
      <c r="LDN4" s="286"/>
      <c r="LDO4" s="286"/>
      <c r="LDP4" s="286"/>
      <c r="LDQ4" s="286"/>
      <c r="LDR4" s="286"/>
      <c r="LDS4" s="286"/>
      <c r="LDT4" s="286"/>
      <c r="LDU4" s="286"/>
      <c r="LDV4" s="286"/>
      <c r="LDW4" s="286"/>
      <c r="LDX4" s="286"/>
      <c r="LDY4" s="286"/>
      <c r="LDZ4" s="286"/>
      <c r="LEA4" s="286"/>
      <c r="LEB4" s="286"/>
      <c r="LEC4" s="286"/>
      <c r="LED4" s="286"/>
      <c r="LEE4" s="286"/>
      <c r="LEF4" s="286"/>
      <c r="LEG4" s="286"/>
      <c r="LEH4" s="286"/>
      <c r="LEI4" s="286"/>
      <c r="LEJ4" s="286"/>
      <c r="LEK4" s="286"/>
      <c r="LEL4" s="286"/>
      <c r="LEM4" s="286"/>
      <c r="LEN4" s="286"/>
      <c r="LEO4" s="286"/>
      <c r="LEP4" s="286"/>
      <c r="LEQ4" s="286"/>
      <c r="LER4" s="286"/>
      <c r="LES4" s="286"/>
      <c r="LET4" s="286"/>
      <c r="LEU4" s="286"/>
      <c r="LEV4" s="286"/>
      <c r="LEW4" s="286"/>
      <c r="LEX4" s="286"/>
      <c r="LEY4" s="286"/>
      <c r="LEZ4" s="286"/>
      <c r="LFA4" s="286"/>
      <c r="LFB4" s="286"/>
      <c r="LFC4" s="286"/>
      <c r="LFD4" s="286"/>
      <c r="LFE4" s="286"/>
      <c r="LFF4" s="286"/>
      <c r="LFG4" s="286"/>
      <c r="LFH4" s="286"/>
      <c r="LFI4" s="286"/>
      <c r="LFJ4" s="286"/>
      <c r="LFK4" s="286"/>
      <c r="LFL4" s="286"/>
      <c r="LFM4" s="286"/>
      <c r="LFN4" s="286"/>
      <c r="LFO4" s="286"/>
      <c r="LFP4" s="286"/>
      <c r="LFQ4" s="286"/>
      <c r="LFR4" s="286"/>
      <c r="LFS4" s="286"/>
      <c r="LFT4" s="286"/>
      <c r="LFU4" s="286"/>
      <c r="LFV4" s="286"/>
      <c r="LFW4" s="286"/>
      <c r="LFX4" s="286"/>
      <c r="LFY4" s="286"/>
      <c r="LFZ4" s="286"/>
      <c r="LGA4" s="286"/>
      <c r="LGB4" s="286"/>
      <c r="LGC4" s="286"/>
      <c r="LGD4" s="286"/>
      <c r="LGE4" s="286"/>
      <c r="LGF4" s="286"/>
      <c r="LGG4" s="286"/>
      <c r="LGH4" s="286"/>
      <c r="LGI4" s="286"/>
      <c r="LGJ4" s="286"/>
      <c r="LGK4" s="286"/>
      <c r="LGL4" s="286"/>
      <c r="LGM4" s="286"/>
      <c r="LGN4" s="286"/>
      <c r="LGO4" s="286"/>
      <c r="LGP4" s="286"/>
      <c r="LGQ4" s="286"/>
      <c r="LGR4" s="286"/>
      <c r="LGS4" s="286"/>
      <c r="LGT4" s="286"/>
      <c r="LGU4" s="286"/>
      <c r="LGV4" s="286"/>
      <c r="LGW4" s="286"/>
      <c r="LGX4" s="286"/>
      <c r="LGY4" s="286"/>
      <c r="LGZ4" s="286"/>
      <c r="LHA4" s="286"/>
      <c r="LHB4" s="286"/>
      <c r="LHC4" s="286"/>
      <c r="LHD4" s="286"/>
      <c r="LHE4" s="286"/>
      <c r="LHF4" s="286"/>
      <c r="LHG4" s="286"/>
      <c r="LHH4" s="286"/>
      <c r="LHI4" s="286"/>
      <c r="LHJ4" s="286"/>
      <c r="LHK4" s="286"/>
      <c r="LHL4" s="286"/>
      <c r="LHM4" s="286"/>
      <c r="LHN4" s="286"/>
      <c r="LHO4" s="286"/>
      <c r="LHP4" s="286"/>
      <c r="LHQ4" s="286"/>
      <c r="LHR4" s="286"/>
      <c r="LHS4" s="286"/>
      <c r="LHT4" s="286"/>
      <c r="LHU4" s="286"/>
      <c r="LHV4" s="286"/>
      <c r="LHW4" s="286"/>
      <c r="LHX4" s="286"/>
      <c r="LHY4" s="286"/>
      <c r="LHZ4" s="286"/>
      <c r="LIA4" s="286"/>
      <c r="LIB4" s="286"/>
      <c r="LIC4" s="286"/>
      <c r="LID4" s="286"/>
      <c r="LIE4" s="286"/>
      <c r="LIF4" s="286"/>
      <c r="LIG4" s="286"/>
      <c r="LIH4" s="286"/>
      <c r="LII4" s="286"/>
      <c r="LIJ4" s="286"/>
      <c r="LIK4" s="286"/>
      <c r="LIL4" s="286"/>
      <c r="LIM4" s="286"/>
      <c r="LIN4" s="286"/>
      <c r="LIO4" s="286"/>
      <c r="LIP4" s="286"/>
      <c r="LIQ4" s="286"/>
      <c r="LIR4" s="286"/>
      <c r="LIS4" s="286"/>
      <c r="LIT4" s="286"/>
      <c r="LIU4" s="286"/>
      <c r="LIV4" s="286"/>
      <c r="LIW4" s="286"/>
      <c r="LIX4" s="286"/>
      <c r="LIY4" s="286"/>
      <c r="LIZ4" s="286"/>
      <c r="LJA4" s="286"/>
      <c r="LJB4" s="286"/>
      <c r="LJC4" s="286"/>
      <c r="LJD4" s="286"/>
      <c r="LJE4" s="286"/>
      <c r="LJF4" s="286"/>
      <c r="LJG4" s="286"/>
      <c r="LJH4" s="286"/>
      <c r="LJI4" s="286"/>
      <c r="LJJ4" s="286"/>
      <c r="LJK4" s="286"/>
      <c r="LJL4" s="286"/>
      <c r="LJM4" s="286"/>
      <c r="LJN4" s="286"/>
      <c r="LJO4" s="286"/>
      <c r="LJP4" s="286"/>
      <c r="LJQ4" s="286"/>
      <c r="LJR4" s="286"/>
      <c r="LJS4" s="286"/>
      <c r="LJT4" s="286"/>
      <c r="LJU4" s="286"/>
      <c r="LJV4" s="286"/>
      <c r="LJW4" s="286"/>
      <c r="LJX4" s="286"/>
      <c r="LJY4" s="286"/>
      <c r="LJZ4" s="286"/>
      <c r="LKA4" s="286"/>
      <c r="LKB4" s="286"/>
      <c r="LKC4" s="286"/>
      <c r="LKD4" s="286"/>
      <c r="LKE4" s="286"/>
      <c r="LKF4" s="286"/>
      <c r="LKG4" s="286"/>
      <c r="LKH4" s="286"/>
      <c r="LKI4" s="286"/>
      <c r="LKJ4" s="286"/>
      <c r="LKK4" s="286"/>
      <c r="LKL4" s="286"/>
      <c r="LKM4" s="286"/>
      <c r="LKN4" s="286"/>
      <c r="LKO4" s="286"/>
      <c r="LKP4" s="286"/>
      <c r="LKQ4" s="286"/>
      <c r="LKR4" s="286"/>
      <c r="LKS4" s="286"/>
      <c r="LKT4" s="286"/>
      <c r="LKU4" s="286"/>
      <c r="LKV4" s="286"/>
      <c r="LKW4" s="286"/>
      <c r="LKX4" s="286"/>
      <c r="LKY4" s="286"/>
      <c r="LKZ4" s="286"/>
      <c r="LLA4" s="286"/>
      <c r="LLB4" s="286"/>
      <c r="LLC4" s="286"/>
      <c r="LLD4" s="286"/>
      <c r="LLE4" s="286"/>
      <c r="LLF4" s="286"/>
      <c r="LLG4" s="286"/>
      <c r="LLH4" s="286"/>
      <c r="LLI4" s="286"/>
      <c r="LLJ4" s="286"/>
      <c r="LLK4" s="286"/>
      <c r="LLL4" s="286"/>
      <c r="LLM4" s="286"/>
      <c r="LLN4" s="286"/>
      <c r="LLO4" s="286"/>
      <c r="LLP4" s="286"/>
      <c r="LLQ4" s="286"/>
      <c r="LLR4" s="286"/>
      <c r="LLS4" s="286"/>
      <c r="LLT4" s="286"/>
      <c r="LLU4" s="286"/>
      <c r="LLV4" s="286"/>
      <c r="LLW4" s="286"/>
      <c r="LLX4" s="286"/>
      <c r="LLY4" s="286"/>
      <c r="LLZ4" s="286"/>
      <c r="LMA4" s="286"/>
      <c r="LMB4" s="286"/>
      <c r="LMC4" s="286"/>
      <c r="LMD4" s="286"/>
      <c r="LME4" s="286"/>
      <c r="LMF4" s="286"/>
      <c r="LMG4" s="286"/>
      <c r="LMH4" s="286"/>
      <c r="LMI4" s="286"/>
      <c r="LMJ4" s="286"/>
      <c r="LMK4" s="286"/>
      <c r="LML4" s="286"/>
      <c r="LMM4" s="286"/>
      <c r="LMN4" s="286"/>
      <c r="LMO4" s="286"/>
      <c r="LMP4" s="286"/>
      <c r="LMQ4" s="286"/>
      <c r="LMR4" s="286"/>
      <c r="LMS4" s="286"/>
      <c r="LMT4" s="286"/>
      <c r="LMU4" s="286"/>
      <c r="LMV4" s="286"/>
      <c r="LMW4" s="286"/>
      <c r="LMX4" s="286"/>
      <c r="LMY4" s="286"/>
      <c r="LMZ4" s="286"/>
      <c r="LNA4" s="286"/>
      <c r="LNB4" s="286"/>
      <c r="LNC4" s="286"/>
      <c r="LND4" s="286"/>
      <c r="LNE4" s="286"/>
      <c r="LNF4" s="286"/>
      <c r="LNG4" s="286"/>
      <c r="LNH4" s="286"/>
      <c r="LNI4" s="286"/>
      <c r="LNJ4" s="286"/>
      <c r="LNK4" s="286"/>
      <c r="LNL4" s="286"/>
      <c r="LNM4" s="286"/>
      <c r="LNN4" s="286"/>
      <c r="LNO4" s="286"/>
      <c r="LNP4" s="286"/>
      <c r="LNQ4" s="286"/>
      <c r="LNR4" s="286"/>
      <c r="LNS4" s="286"/>
      <c r="LNT4" s="286"/>
      <c r="LNU4" s="286"/>
      <c r="LNV4" s="286"/>
      <c r="LNW4" s="286"/>
      <c r="LNX4" s="286"/>
      <c r="LNY4" s="286"/>
      <c r="LNZ4" s="286"/>
      <c r="LOA4" s="286"/>
      <c r="LOB4" s="286"/>
      <c r="LOC4" s="286"/>
      <c r="LOD4" s="286"/>
      <c r="LOE4" s="286"/>
      <c r="LOF4" s="286"/>
      <c r="LOG4" s="286"/>
      <c r="LOH4" s="286"/>
      <c r="LOI4" s="286"/>
      <c r="LOJ4" s="286"/>
      <c r="LOK4" s="286"/>
      <c r="LOL4" s="286"/>
      <c r="LOM4" s="286"/>
      <c r="LON4" s="286"/>
      <c r="LOO4" s="286"/>
      <c r="LOP4" s="286"/>
      <c r="LOQ4" s="286"/>
      <c r="LOR4" s="286"/>
      <c r="LOS4" s="286"/>
      <c r="LOT4" s="286"/>
      <c r="LOU4" s="286"/>
      <c r="LOV4" s="286"/>
      <c r="LOW4" s="286"/>
      <c r="LOX4" s="286"/>
      <c r="LOY4" s="286"/>
      <c r="LOZ4" s="286"/>
      <c r="LPA4" s="286"/>
      <c r="LPB4" s="286"/>
      <c r="LPC4" s="286"/>
      <c r="LPD4" s="286"/>
      <c r="LPE4" s="286"/>
      <c r="LPF4" s="286"/>
      <c r="LPG4" s="286"/>
      <c r="LPH4" s="286"/>
      <c r="LPI4" s="286"/>
      <c r="LPJ4" s="286"/>
      <c r="LPK4" s="286"/>
      <c r="LPL4" s="286"/>
      <c r="LPM4" s="286"/>
      <c r="LPN4" s="286"/>
      <c r="LPO4" s="286"/>
      <c r="LPP4" s="286"/>
      <c r="LPQ4" s="286"/>
      <c r="LPR4" s="286"/>
      <c r="LPS4" s="286"/>
      <c r="LPT4" s="286"/>
      <c r="LPU4" s="286"/>
      <c r="LPV4" s="286"/>
      <c r="LPW4" s="286"/>
      <c r="LPX4" s="286"/>
      <c r="LPY4" s="286"/>
      <c r="LPZ4" s="286"/>
      <c r="LQA4" s="286"/>
      <c r="LQB4" s="286"/>
      <c r="LQC4" s="286"/>
      <c r="LQD4" s="286"/>
      <c r="LQE4" s="286"/>
      <c r="LQF4" s="286"/>
      <c r="LQG4" s="286"/>
      <c r="LQH4" s="286"/>
      <c r="LQI4" s="286"/>
      <c r="LQJ4" s="286"/>
      <c r="LQK4" s="286"/>
      <c r="LQL4" s="286"/>
      <c r="LQM4" s="286"/>
      <c r="LQN4" s="286"/>
      <c r="LQO4" s="286"/>
      <c r="LQP4" s="286"/>
      <c r="LQQ4" s="286"/>
      <c r="LQR4" s="286"/>
      <c r="LQS4" s="286"/>
      <c r="LQT4" s="286"/>
      <c r="LQU4" s="286"/>
      <c r="LQV4" s="286"/>
      <c r="LQW4" s="286"/>
      <c r="LQX4" s="286"/>
      <c r="LQY4" s="286"/>
      <c r="LQZ4" s="286"/>
      <c r="LRA4" s="286"/>
      <c r="LRB4" s="286"/>
      <c r="LRC4" s="286"/>
      <c r="LRD4" s="286"/>
      <c r="LRE4" s="286"/>
      <c r="LRF4" s="286"/>
      <c r="LRG4" s="286"/>
      <c r="LRH4" s="286"/>
      <c r="LRI4" s="286"/>
      <c r="LRJ4" s="286"/>
      <c r="LRK4" s="286"/>
      <c r="LRL4" s="286"/>
      <c r="LRM4" s="286"/>
      <c r="LRN4" s="286"/>
      <c r="LRO4" s="286"/>
      <c r="LRP4" s="286"/>
      <c r="LRQ4" s="286"/>
      <c r="LRR4" s="286"/>
      <c r="LRS4" s="286"/>
      <c r="LRT4" s="286"/>
      <c r="LRU4" s="286"/>
      <c r="LRV4" s="286"/>
      <c r="LRW4" s="286"/>
      <c r="LRX4" s="286"/>
      <c r="LRY4" s="286"/>
      <c r="LRZ4" s="286"/>
      <c r="LSA4" s="286"/>
      <c r="LSB4" s="286"/>
      <c r="LSC4" s="286"/>
      <c r="LSD4" s="286"/>
      <c r="LSE4" s="286"/>
      <c r="LSF4" s="286"/>
      <c r="LSG4" s="286"/>
      <c r="LSH4" s="286"/>
      <c r="LSI4" s="286"/>
      <c r="LSJ4" s="286"/>
      <c r="LSK4" s="286"/>
      <c r="LSL4" s="286"/>
      <c r="LSM4" s="286"/>
      <c r="LSN4" s="286"/>
      <c r="LSO4" s="286"/>
      <c r="LSP4" s="286"/>
      <c r="LSQ4" s="286"/>
      <c r="LSR4" s="286"/>
      <c r="LSS4" s="286"/>
      <c r="LST4" s="286"/>
      <c r="LSU4" s="286"/>
      <c r="LSV4" s="286"/>
      <c r="LSW4" s="286"/>
      <c r="LSX4" s="286"/>
      <c r="LSY4" s="286"/>
      <c r="LSZ4" s="286"/>
      <c r="LTA4" s="286"/>
      <c r="LTB4" s="286"/>
      <c r="LTC4" s="286"/>
      <c r="LTD4" s="286"/>
      <c r="LTE4" s="286"/>
      <c r="LTF4" s="286"/>
      <c r="LTG4" s="286"/>
      <c r="LTH4" s="286"/>
      <c r="LTI4" s="286"/>
      <c r="LTJ4" s="286"/>
      <c r="LTK4" s="286"/>
      <c r="LTL4" s="286"/>
      <c r="LTM4" s="286"/>
      <c r="LTN4" s="286"/>
      <c r="LTO4" s="286"/>
      <c r="LTP4" s="286"/>
      <c r="LTQ4" s="286"/>
      <c r="LTR4" s="286"/>
      <c r="LTS4" s="286"/>
      <c r="LTT4" s="286"/>
      <c r="LTU4" s="286"/>
      <c r="LTV4" s="286"/>
      <c r="LTW4" s="286"/>
      <c r="LTX4" s="286"/>
      <c r="LTY4" s="286"/>
      <c r="LTZ4" s="286"/>
      <c r="LUA4" s="286"/>
      <c r="LUB4" s="286"/>
      <c r="LUC4" s="286"/>
      <c r="LUD4" s="286"/>
      <c r="LUE4" s="286"/>
      <c r="LUF4" s="286"/>
      <c r="LUG4" s="286"/>
      <c r="LUH4" s="286"/>
      <c r="LUI4" s="286"/>
      <c r="LUJ4" s="286"/>
      <c r="LUK4" s="286"/>
      <c r="LUL4" s="286"/>
      <c r="LUM4" s="286"/>
      <c r="LUN4" s="286"/>
      <c r="LUO4" s="286"/>
      <c r="LUP4" s="286"/>
      <c r="LUQ4" s="286"/>
      <c r="LUR4" s="286"/>
      <c r="LUS4" s="286"/>
      <c r="LUT4" s="286"/>
      <c r="LUU4" s="286"/>
      <c r="LUV4" s="286"/>
      <c r="LUW4" s="286"/>
      <c r="LUX4" s="286"/>
      <c r="LUY4" s="286"/>
      <c r="LUZ4" s="286"/>
      <c r="LVA4" s="286"/>
      <c r="LVB4" s="286"/>
      <c r="LVC4" s="286"/>
      <c r="LVD4" s="286"/>
      <c r="LVE4" s="286"/>
      <c r="LVF4" s="286"/>
      <c r="LVG4" s="286"/>
      <c r="LVH4" s="286"/>
      <c r="LVI4" s="286"/>
      <c r="LVJ4" s="286"/>
      <c r="LVK4" s="286"/>
      <c r="LVL4" s="286"/>
      <c r="LVM4" s="286"/>
      <c r="LVN4" s="286"/>
      <c r="LVO4" s="286"/>
      <c r="LVP4" s="286"/>
      <c r="LVQ4" s="286"/>
      <c r="LVR4" s="286"/>
      <c r="LVS4" s="286"/>
      <c r="LVT4" s="286"/>
      <c r="LVU4" s="286"/>
      <c r="LVV4" s="286"/>
      <c r="LVW4" s="286"/>
      <c r="LVX4" s="286"/>
      <c r="LVY4" s="286"/>
      <c r="LVZ4" s="286"/>
      <c r="LWA4" s="286"/>
      <c r="LWB4" s="286"/>
      <c r="LWC4" s="286"/>
      <c r="LWD4" s="286"/>
      <c r="LWE4" s="286"/>
      <c r="LWF4" s="286"/>
      <c r="LWG4" s="286"/>
      <c r="LWH4" s="286"/>
      <c r="LWI4" s="286"/>
      <c r="LWJ4" s="286"/>
      <c r="LWK4" s="286"/>
      <c r="LWL4" s="286"/>
      <c r="LWM4" s="286"/>
      <c r="LWN4" s="286"/>
      <c r="LWO4" s="286"/>
      <c r="LWP4" s="286"/>
      <c r="LWQ4" s="286"/>
      <c r="LWR4" s="286"/>
      <c r="LWS4" s="286"/>
      <c r="LWT4" s="286"/>
      <c r="LWU4" s="286"/>
      <c r="LWV4" s="286"/>
      <c r="LWW4" s="286"/>
      <c r="LWX4" s="286"/>
      <c r="LWY4" s="286"/>
      <c r="LWZ4" s="286"/>
      <c r="LXA4" s="286"/>
      <c r="LXB4" s="286"/>
      <c r="LXC4" s="286"/>
      <c r="LXD4" s="286"/>
      <c r="LXE4" s="286"/>
      <c r="LXF4" s="286"/>
      <c r="LXG4" s="286"/>
      <c r="LXH4" s="286"/>
      <c r="LXI4" s="286"/>
      <c r="LXJ4" s="286"/>
      <c r="LXK4" s="286"/>
      <c r="LXL4" s="286"/>
      <c r="LXM4" s="286"/>
      <c r="LXN4" s="286"/>
      <c r="LXO4" s="286"/>
      <c r="LXP4" s="286"/>
      <c r="LXQ4" s="286"/>
      <c r="LXR4" s="286"/>
      <c r="LXS4" s="286"/>
      <c r="LXT4" s="286"/>
      <c r="LXU4" s="286"/>
      <c r="LXV4" s="286"/>
      <c r="LXW4" s="286"/>
      <c r="LXX4" s="286"/>
      <c r="LXY4" s="286"/>
      <c r="LXZ4" s="286"/>
      <c r="LYA4" s="286"/>
      <c r="LYB4" s="286"/>
      <c r="LYC4" s="286"/>
      <c r="LYD4" s="286"/>
      <c r="LYE4" s="286"/>
      <c r="LYF4" s="286"/>
      <c r="LYG4" s="286"/>
      <c r="LYH4" s="286"/>
      <c r="LYI4" s="286"/>
      <c r="LYJ4" s="286"/>
      <c r="LYK4" s="286"/>
      <c r="LYL4" s="286"/>
      <c r="LYM4" s="286"/>
      <c r="LYN4" s="286"/>
      <c r="LYO4" s="286"/>
      <c r="LYP4" s="286"/>
      <c r="LYQ4" s="286"/>
      <c r="LYR4" s="286"/>
      <c r="LYS4" s="286"/>
      <c r="LYT4" s="286"/>
      <c r="LYU4" s="286"/>
      <c r="LYV4" s="286"/>
      <c r="LYW4" s="286"/>
      <c r="LYX4" s="286"/>
      <c r="LYY4" s="286"/>
      <c r="LYZ4" s="286"/>
      <c r="LZA4" s="286"/>
      <c r="LZB4" s="286"/>
      <c r="LZC4" s="286"/>
      <c r="LZD4" s="286"/>
      <c r="LZE4" s="286"/>
      <c r="LZF4" s="286"/>
      <c r="LZG4" s="286"/>
      <c r="LZH4" s="286"/>
      <c r="LZI4" s="286"/>
      <c r="LZJ4" s="286"/>
      <c r="LZK4" s="286"/>
      <c r="LZL4" s="286"/>
      <c r="LZM4" s="286"/>
      <c r="LZN4" s="286"/>
      <c r="LZO4" s="286"/>
      <c r="LZP4" s="286"/>
      <c r="LZQ4" s="286"/>
      <c r="LZR4" s="286"/>
      <c r="LZS4" s="286"/>
      <c r="LZT4" s="286"/>
      <c r="LZU4" s="286"/>
      <c r="LZV4" s="286"/>
      <c r="LZW4" s="286"/>
      <c r="LZX4" s="286"/>
      <c r="LZY4" s="286"/>
      <c r="LZZ4" s="286"/>
      <c r="MAA4" s="286"/>
      <c r="MAB4" s="286"/>
      <c r="MAC4" s="286"/>
      <c r="MAD4" s="286"/>
      <c r="MAE4" s="286"/>
      <c r="MAF4" s="286"/>
      <c r="MAG4" s="286"/>
      <c r="MAH4" s="286"/>
      <c r="MAI4" s="286"/>
      <c r="MAJ4" s="286"/>
      <c r="MAK4" s="286"/>
      <c r="MAL4" s="286"/>
      <c r="MAM4" s="286"/>
      <c r="MAN4" s="286"/>
      <c r="MAO4" s="286"/>
      <c r="MAP4" s="286"/>
      <c r="MAQ4" s="286"/>
      <c r="MAR4" s="286"/>
      <c r="MAS4" s="286"/>
      <c r="MAT4" s="286"/>
      <c r="MAU4" s="286"/>
      <c r="MAV4" s="286"/>
      <c r="MAW4" s="286"/>
      <c r="MAX4" s="286"/>
      <c r="MAY4" s="286"/>
      <c r="MAZ4" s="286"/>
      <c r="MBA4" s="286"/>
      <c r="MBB4" s="286"/>
      <c r="MBC4" s="286"/>
      <c r="MBD4" s="286"/>
      <c r="MBE4" s="286"/>
      <c r="MBF4" s="286"/>
      <c r="MBG4" s="286"/>
      <c r="MBH4" s="286"/>
      <c r="MBI4" s="286"/>
      <c r="MBJ4" s="286"/>
      <c r="MBK4" s="286"/>
      <c r="MBL4" s="286"/>
      <c r="MBM4" s="286"/>
      <c r="MBN4" s="286"/>
      <c r="MBO4" s="286"/>
      <c r="MBP4" s="286"/>
      <c r="MBQ4" s="286"/>
      <c r="MBR4" s="286"/>
      <c r="MBS4" s="286"/>
      <c r="MBT4" s="286"/>
      <c r="MBU4" s="286"/>
      <c r="MBV4" s="286"/>
      <c r="MBW4" s="286"/>
      <c r="MBX4" s="286"/>
      <c r="MBY4" s="286"/>
      <c r="MBZ4" s="286"/>
      <c r="MCA4" s="286"/>
      <c r="MCB4" s="286"/>
      <c r="MCC4" s="286"/>
      <c r="MCD4" s="286"/>
      <c r="MCE4" s="286"/>
      <c r="MCF4" s="286"/>
      <c r="MCG4" s="286"/>
      <c r="MCH4" s="286"/>
      <c r="MCI4" s="286"/>
      <c r="MCJ4" s="286"/>
      <c r="MCK4" s="286"/>
      <c r="MCL4" s="286"/>
      <c r="MCM4" s="286"/>
      <c r="MCN4" s="286"/>
      <c r="MCO4" s="286"/>
      <c r="MCP4" s="286"/>
      <c r="MCQ4" s="286"/>
      <c r="MCR4" s="286"/>
      <c r="MCS4" s="286"/>
      <c r="MCT4" s="286"/>
      <c r="MCU4" s="286"/>
      <c r="MCV4" s="286"/>
      <c r="MCW4" s="286"/>
      <c r="MCX4" s="286"/>
      <c r="MCY4" s="286"/>
      <c r="MCZ4" s="286"/>
      <c r="MDA4" s="286"/>
      <c r="MDB4" s="286"/>
      <c r="MDC4" s="286"/>
      <c r="MDD4" s="286"/>
      <c r="MDE4" s="286"/>
      <c r="MDF4" s="286"/>
      <c r="MDG4" s="286"/>
      <c r="MDH4" s="286"/>
      <c r="MDI4" s="286"/>
      <c r="MDJ4" s="286"/>
      <c r="MDK4" s="286"/>
      <c r="MDL4" s="286"/>
      <c r="MDM4" s="286"/>
      <c r="MDN4" s="286"/>
      <c r="MDO4" s="286"/>
      <c r="MDP4" s="286"/>
      <c r="MDQ4" s="286"/>
      <c r="MDR4" s="286"/>
      <c r="MDS4" s="286"/>
      <c r="MDT4" s="286"/>
      <c r="MDU4" s="286"/>
      <c r="MDV4" s="286"/>
      <c r="MDW4" s="286"/>
      <c r="MDX4" s="286"/>
      <c r="MDY4" s="286"/>
      <c r="MDZ4" s="286"/>
      <c r="MEA4" s="286"/>
      <c r="MEB4" s="286"/>
      <c r="MEC4" s="286"/>
      <c r="MED4" s="286"/>
      <c r="MEE4" s="286"/>
      <c r="MEF4" s="286"/>
      <c r="MEG4" s="286"/>
      <c r="MEH4" s="286"/>
      <c r="MEI4" s="286"/>
      <c r="MEJ4" s="286"/>
      <c r="MEK4" s="286"/>
      <c r="MEL4" s="286"/>
      <c r="MEM4" s="286"/>
      <c r="MEN4" s="286"/>
      <c r="MEO4" s="286"/>
      <c r="MEP4" s="286"/>
      <c r="MEQ4" s="286"/>
      <c r="MER4" s="286"/>
      <c r="MES4" s="286"/>
      <c r="MET4" s="286"/>
      <c r="MEU4" s="286"/>
      <c r="MEV4" s="286"/>
      <c r="MEW4" s="286"/>
      <c r="MEX4" s="286"/>
      <c r="MEY4" s="286"/>
      <c r="MEZ4" s="286"/>
      <c r="MFA4" s="286"/>
      <c r="MFB4" s="286"/>
      <c r="MFC4" s="286"/>
      <c r="MFD4" s="286"/>
      <c r="MFE4" s="286"/>
      <c r="MFF4" s="286"/>
      <c r="MFG4" s="286"/>
      <c r="MFH4" s="286"/>
      <c r="MFI4" s="286"/>
      <c r="MFJ4" s="286"/>
      <c r="MFK4" s="286"/>
      <c r="MFL4" s="286"/>
      <c r="MFM4" s="286"/>
      <c r="MFN4" s="286"/>
      <c r="MFO4" s="286"/>
      <c r="MFP4" s="286"/>
      <c r="MFQ4" s="286"/>
      <c r="MFR4" s="286"/>
      <c r="MFS4" s="286"/>
      <c r="MFT4" s="286"/>
      <c r="MFU4" s="286"/>
      <c r="MFV4" s="286"/>
      <c r="MFW4" s="286"/>
      <c r="MFX4" s="286"/>
      <c r="MFY4" s="286"/>
      <c r="MFZ4" s="286"/>
      <c r="MGA4" s="286"/>
      <c r="MGB4" s="286"/>
      <c r="MGC4" s="286"/>
      <c r="MGD4" s="286"/>
      <c r="MGE4" s="286"/>
      <c r="MGF4" s="286"/>
      <c r="MGG4" s="286"/>
      <c r="MGH4" s="286"/>
      <c r="MGI4" s="286"/>
      <c r="MGJ4" s="286"/>
      <c r="MGK4" s="286"/>
      <c r="MGL4" s="286"/>
      <c r="MGM4" s="286"/>
      <c r="MGN4" s="286"/>
      <c r="MGO4" s="286"/>
      <c r="MGP4" s="286"/>
      <c r="MGQ4" s="286"/>
      <c r="MGR4" s="286"/>
      <c r="MGS4" s="286"/>
      <c r="MGT4" s="286"/>
      <c r="MGU4" s="286"/>
      <c r="MGV4" s="286"/>
      <c r="MGW4" s="286"/>
      <c r="MGX4" s="286"/>
      <c r="MGY4" s="286"/>
      <c r="MGZ4" s="286"/>
      <c r="MHA4" s="286"/>
      <c r="MHB4" s="286"/>
      <c r="MHC4" s="286"/>
      <c r="MHD4" s="286"/>
      <c r="MHE4" s="286"/>
      <c r="MHF4" s="286"/>
      <c r="MHG4" s="286"/>
      <c r="MHH4" s="286"/>
      <c r="MHI4" s="286"/>
      <c r="MHJ4" s="286"/>
      <c r="MHK4" s="286"/>
      <c r="MHL4" s="286"/>
      <c r="MHM4" s="286"/>
      <c r="MHN4" s="286"/>
      <c r="MHO4" s="286"/>
      <c r="MHP4" s="286"/>
      <c r="MHQ4" s="286"/>
      <c r="MHR4" s="286"/>
      <c r="MHS4" s="286"/>
      <c r="MHT4" s="286"/>
      <c r="MHU4" s="286"/>
      <c r="MHV4" s="286"/>
      <c r="MHW4" s="286"/>
      <c r="MHX4" s="286"/>
      <c r="MHY4" s="286"/>
      <c r="MHZ4" s="286"/>
      <c r="MIA4" s="286"/>
      <c r="MIB4" s="286"/>
      <c r="MIC4" s="286"/>
      <c r="MID4" s="286"/>
      <c r="MIE4" s="286"/>
      <c r="MIF4" s="286"/>
      <c r="MIG4" s="286"/>
      <c r="MIH4" s="286"/>
      <c r="MII4" s="286"/>
      <c r="MIJ4" s="286"/>
      <c r="MIK4" s="286"/>
      <c r="MIL4" s="286"/>
      <c r="MIM4" s="286"/>
      <c r="MIN4" s="286"/>
      <c r="MIO4" s="286"/>
      <c r="MIP4" s="286"/>
      <c r="MIQ4" s="286"/>
      <c r="MIR4" s="286"/>
      <c r="MIS4" s="286"/>
      <c r="MIT4" s="286"/>
      <c r="MIU4" s="286"/>
      <c r="MIV4" s="286"/>
      <c r="MIW4" s="286"/>
      <c r="MIX4" s="286"/>
      <c r="MIY4" s="286"/>
      <c r="MIZ4" s="286"/>
      <c r="MJA4" s="286"/>
      <c r="MJB4" s="286"/>
      <c r="MJC4" s="286"/>
      <c r="MJD4" s="286"/>
      <c r="MJE4" s="286"/>
      <c r="MJF4" s="286"/>
      <c r="MJG4" s="286"/>
      <c r="MJH4" s="286"/>
      <c r="MJI4" s="286"/>
      <c r="MJJ4" s="286"/>
      <c r="MJK4" s="286"/>
      <c r="MJL4" s="286"/>
      <c r="MJM4" s="286"/>
      <c r="MJN4" s="286"/>
      <c r="MJO4" s="286"/>
      <c r="MJP4" s="286"/>
      <c r="MJQ4" s="286"/>
      <c r="MJR4" s="286"/>
      <c r="MJS4" s="286"/>
      <c r="MJT4" s="286"/>
      <c r="MJU4" s="286"/>
      <c r="MJV4" s="286"/>
      <c r="MJW4" s="286"/>
      <c r="MJX4" s="286"/>
      <c r="MJY4" s="286"/>
      <c r="MJZ4" s="286"/>
      <c r="MKA4" s="286"/>
      <c r="MKB4" s="286"/>
      <c r="MKC4" s="286"/>
      <c r="MKD4" s="286"/>
      <c r="MKE4" s="286"/>
      <c r="MKF4" s="286"/>
      <c r="MKG4" s="286"/>
      <c r="MKH4" s="286"/>
      <c r="MKI4" s="286"/>
      <c r="MKJ4" s="286"/>
      <c r="MKK4" s="286"/>
      <c r="MKL4" s="286"/>
      <c r="MKM4" s="286"/>
      <c r="MKN4" s="286"/>
      <c r="MKO4" s="286"/>
      <c r="MKP4" s="286"/>
      <c r="MKQ4" s="286"/>
      <c r="MKR4" s="286"/>
      <c r="MKS4" s="286"/>
      <c r="MKT4" s="286"/>
      <c r="MKU4" s="286"/>
      <c r="MKV4" s="286"/>
      <c r="MKW4" s="286"/>
      <c r="MKX4" s="286"/>
      <c r="MKY4" s="286"/>
      <c r="MKZ4" s="286"/>
      <c r="MLA4" s="286"/>
      <c r="MLB4" s="286"/>
      <c r="MLC4" s="286"/>
      <c r="MLD4" s="286"/>
      <c r="MLE4" s="286"/>
      <c r="MLF4" s="286"/>
      <c r="MLG4" s="286"/>
      <c r="MLH4" s="286"/>
      <c r="MLI4" s="286"/>
      <c r="MLJ4" s="286"/>
      <c r="MLK4" s="286"/>
      <c r="MLL4" s="286"/>
      <c r="MLM4" s="286"/>
      <c r="MLN4" s="286"/>
      <c r="MLO4" s="286"/>
      <c r="MLP4" s="286"/>
      <c r="MLQ4" s="286"/>
      <c r="MLR4" s="286"/>
      <c r="MLS4" s="286"/>
      <c r="MLT4" s="286"/>
      <c r="MLU4" s="286"/>
      <c r="MLV4" s="286"/>
      <c r="MLW4" s="286"/>
      <c r="MLX4" s="286"/>
      <c r="MLY4" s="286"/>
      <c r="MLZ4" s="286"/>
      <c r="MMA4" s="286"/>
      <c r="MMB4" s="286"/>
      <c r="MMC4" s="286"/>
      <c r="MMD4" s="286"/>
      <c r="MME4" s="286"/>
      <c r="MMF4" s="286"/>
      <c r="MMG4" s="286"/>
      <c r="MMH4" s="286"/>
      <c r="MMI4" s="286"/>
      <c r="MMJ4" s="286"/>
      <c r="MMK4" s="286"/>
      <c r="MML4" s="286"/>
      <c r="MMM4" s="286"/>
      <c r="MMN4" s="286"/>
      <c r="MMO4" s="286"/>
      <c r="MMP4" s="286"/>
      <c r="MMQ4" s="286"/>
      <c r="MMR4" s="286"/>
      <c r="MMS4" s="286"/>
      <c r="MMT4" s="286"/>
      <c r="MMU4" s="286"/>
      <c r="MMV4" s="286"/>
      <c r="MMW4" s="286"/>
      <c r="MMX4" s="286"/>
      <c r="MMY4" s="286"/>
      <c r="MMZ4" s="286"/>
      <c r="MNA4" s="286"/>
      <c r="MNB4" s="286"/>
      <c r="MNC4" s="286"/>
      <c r="MND4" s="286"/>
      <c r="MNE4" s="286"/>
      <c r="MNF4" s="286"/>
      <c r="MNG4" s="286"/>
      <c r="MNH4" s="286"/>
      <c r="MNI4" s="286"/>
      <c r="MNJ4" s="286"/>
      <c r="MNK4" s="286"/>
      <c r="MNL4" s="286"/>
      <c r="MNM4" s="286"/>
      <c r="MNN4" s="286"/>
      <c r="MNO4" s="286"/>
      <c r="MNP4" s="286"/>
      <c r="MNQ4" s="286"/>
      <c r="MNR4" s="286"/>
      <c r="MNS4" s="286"/>
      <c r="MNT4" s="286"/>
      <c r="MNU4" s="286"/>
      <c r="MNV4" s="286"/>
      <c r="MNW4" s="286"/>
      <c r="MNX4" s="286"/>
      <c r="MNY4" s="286"/>
      <c r="MNZ4" s="286"/>
      <c r="MOA4" s="286"/>
      <c r="MOB4" s="286"/>
      <c r="MOC4" s="286"/>
      <c r="MOD4" s="286"/>
      <c r="MOE4" s="286"/>
      <c r="MOF4" s="286"/>
      <c r="MOG4" s="286"/>
      <c r="MOH4" s="286"/>
      <c r="MOI4" s="286"/>
      <c r="MOJ4" s="286"/>
      <c r="MOK4" s="286"/>
      <c r="MOL4" s="286"/>
      <c r="MOM4" s="286"/>
      <c r="MON4" s="286"/>
      <c r="MOO4" s="286"/>
      <c r="MOP4" s="286"/>
      <c r="MOQ4" s="286"/>
      <c r="MOR4" s="286"/>
      <c r="MOS4" s="286"/>
      <c r="MOT4" s="286"/>
      <c r="MOU4" s="286"/>
      <c r="MOV4" s="286"/>
      <c r="MOW4" s="286"/>
      <c r="MOX4" s="286"/>
      <c r="MOY4" s="286"/>
      <c r="MOZ4" s="286"/>
      <c r="MPA4" s="286"/>
      <c r="MPB4" s="286"/>
      <c r="MPC4" s="286"/>
      <c r="MPD4" s="286"/>
      <c r="MPE4" s="286"/>
      <c r="MPF4" s="286"/>
      <c r="MPG4" s="286"/>
      <c r="MPH4" s="286"/>
      <c r="MPI4" s="286"/>
      <c r="MPJ4" s="286"/>
      <c r="MPK4" s="286"/>
      <c r="MPL4" s="286"/>
      <c r="MPM4" s="286"/>
      <c r="MPN4" s="286"/>
      <c r="MPO4" s="286"/>
      <c r="MPP4" s="286"/>
      <c r="MPQ4" s="286"/>
      <c r="MPR4" s="286"/>
      <c r="MPS4" s="286"/>
      <c r="MPT4" s="286"/>
      <c r="MPU4" s="286"/>
      <c r="MPV4" s="286"/>
      <c r="MPW4" s="286"/>
      <c r="MPX4" s="286"/>
      <c r="MPY4" s="286"/>
      <c r="MPZ4" s="286"/>
      <c r="MQA4" s="286"/>
      <c r="MQB4" s="286"/>
      <c r="MQC4" s="286"/>
      <c r="MQD4" s="286"/>
      <c r="MQE4" s="286"/>
      <c r="MQF4" s="286"/>
      <c r="MQG4" s="286"/>
      <c r="MQH4" s="286"/>
      <c r="MQI4" s="286"/>
      <c r="MQJ4" s="286"/>
      <c r="MQK4" s="286"/>
      <c r="MQL4" s="286"/>
      <c r="MQM4" s="286"/>
      <c r="MQN4" s="286"/>
      <c r="MQO4" s="286"/>
      <c r="MQP4" s="286"/>
      <c r="MQQ4" s="286"/>
      <c r="MQR4" s="286"/>
      <c r="MQS4" s="286"/>
      <c r="MQT4" s="286"/>
      <c r="MQU4" s="286"/>
      <c r="MQV4" s="286"/>
      <c r="MQW4" s="286"/>
      <c r="MQX4" s="286"/>
      <c r="MQY4" s="286"/>
      <c r="MQZ4" s="286"/>
      <c r="MRA4" s="286"/>
      <c r="MRB4" s="286"/>
      <c r="MRC4" s="286"/>
      <c r="MRD4" s="286"/>
      <c r="MRE4" s="286"/>
      <c r="MRF4" s="286"/>
      <c r="MRG4" s="286"/>
      <c r="MRH4" s="286"/>
      <c r="MRI4" s="286"/>
      <c r="MRJ4" s="286"/>
      <c r="MRK4" s="286"/>
      <c r="MRL4" s="286"/>
      <c r="MRM4" s="286"/>
      <c r="MRN4" s="286"/>
      <c r="MRO4" s="286"/>
      <c r="MRP4" s="286"/>
      <c r="MRQ4" s="286"/>
      <c r="MRR4" s="286"/>
      <c r="MRS4" s="286"/>
      <c r="MRT4" s="286"/>
      <c r="MRU4" s="286"/>
      <c r="MRV4" s="286"/>
      <c r="MRW4" s="286"/>
      <c r="MRX4" s="286"/>
      <c r="MRY4" s="286"/>
      <c r="MRZ4" s="286"/>
      <c r="MSA4" s="286"/>
      <c r="MSB4" s="286"/>
      <c r="MSC4" s="286"/>
      <c r="MSD4" s="286"/>
      <c r="MSE4" s="286"/>
      <c r="MSF4" s="286"/>
      <c r="MSG4" s="286"/>
      <c r="MSH4" s="286"/>
      <c r="MSI4" s="286"/>
      <c r="MSJ4" s="286"/>
      <c r="MSK4" s="286"/>
      <c r="MSL4" s="286"/>
      <c r="MSM4" s="286"/>
      <c r="MSN4" s="286"/>
      <c r="MSO4" s="286"/>
      <c r="MSP4" s="286"/>
      <c r="MSQ4" s="286"/>
      <c r="MSR4" s="286"/>
      <c r="MSS4" s="286"/>
      <c r="MST4" s="286"/>
      <c r="MSU4" s="286"/>
      <c r="MSV4" s="286"/>
      <c r="MSW4" s="286"/>
      <c r="MSX4" s="286"/>
      <c r="MSY4" s="286"/>
      <c r="MSZ4" s="286"/>
      <c r="MTA4" s="286"/>
      <c r="MTB4" s="286"/>
      <c r="MTC4" s="286"/>
      <c r="MTD4" s="286"/>
      <c r="MTE4" s="286"/>
      <c r="MTF4" s="286"/>
      <c r="MTG4" s="286"/>
      <c r="MTH4" s="286"/>
      <c r="MTI4" s="286"/>
      <c r="MTJ4" s="286"/>
      <c r="MTK4" s="286"/>
      <c r="MTL4" s="286"/>
      <c r="MTM4" s="286"/>
      <c r="MTN4" s="286"/>
      <c r="MTO4" s="286"/>
      <c r="MTP4" s="286"/>
      <c r="MTQ4" s="286"/>
      <c r="MTR4" s="286"/>
      <c r="MTS4" s="286"/>
      <c r="MTT4" s="286"/>
      <c r="MTU4" s="286"/>
      <c r="MTV4" s="286"/>
      <c r="MTW4" s="286"/>
      <c r="MTX4" s="286"/>
      <c r="MTY4" s="286"/>
      <c r="MTZ4" s="286"/>
      <c r="MUA4" s="286"/>
      <c r="MUB4" s="286"/>
      <c r="MUC4" s="286"/>
      <c r="MUD4" s="286"/>
      <c r="MUE4" s="286"/>
      <c r="MUF4" s="286"/>
      <c r="MUG4" s="286"/>
      <c r="MUH4" s="286"/>
      <c r="MUI4" s="286"/>
      <c r="MUJ4" s="286"/>
      <c r="MUK4" s="286"/>
      <c r="MUL4" s="286"/>
      <c r="MUM4" s="286"/>
      <c r="MUN4" s="286"/>
      <c r="MUO4" s="286"/>
      <c r="MUP4" s="286"/>
      <c r="MUQ4" s="286"/>
      <c r="MUR4" s="286"/>
      <c r="MUS4" s="286"/>
      <c r="MUT4" s="286"/>
      <c r="MUU4" s="286"/>
      <c r="MUV4" s="286"/>
      <c r="MUW4" s="286"/>
      <c r="MUX4" s="286"/>
      <c r="MUY4" s="286"/>
      <c r="MUZ4" s="286"/>
      <c r="MVA4" s="286"/>
      <c r="MVB4" s="286"/>
      <c r="MVC4" s="286"/>
      <c r="MVD4" s="286"/>
      <c r="MVE4" s="286"/>
      <c r="MVF4" s="286"/>
      <c r="MVG4" s="286"/>
      <c r="MVH4" s="286"/>
      <c r="MVI4" s="286"/>
      <c r="MVJ4" s="286"/>
      <c r="MVK4" s="286"/>
      <c r="MVL4" s="286"/>
      <c r="MVM4" s="286"/>
      <c r="MVN4" s="286"/>
      <c r="MVO4" s="286"/>
      <c r="MVP4" s="286"/>
      <c r="MVQ4" s="286"/>
      <c r="MVR4" s="286"/>
      <c r="MVS4" s="286"/>
      <c r="MVT4" s="286"/>
      <c r="MVU4" s="286"/>
      <c r="MVV4" s="286"/>
      <c r="MVW4" s="286"/>
      <c r="MVX4" s="286"/>
      <c r="MVY4" s="286"/>
      <c r="MVZ4" s="286"/>
      <c r="MWA4" s="286"/>
      <c r="MWB4" s="286"/>
      <c r="MWC4" s="286"/>
      <c r="MWD4" s="286"/>
      <c r="MWE4" s="286"/>
      <c r="MWF4" s="286"/>
      <c r="MWG4" s="286"/>
      <c r="MWH4" s="286"/>
      <c r="MWI4" s="286"/>
      <c r="MWJ4" s="286"/>
      <c r="MWK4" s="286"/>
      <c r="MWL4" s="286"/>
      <c r="MWM4" s="286"/>
      <c r="MWN4" s="286"/>
      <c r="MWO4" s="286"/>
      <c r="MWP4" s="286"/>
      <c r="MWQ4" s="286"/>
      <c r="MWR4" s="286"/>
      <c r="MWS4" s="286"/>
      <c r="MWT4" s="286"/>
      <c r="MWU4" s="286"/>
      <c r="MWV4" s="286"/>
      <c r="MWW4" s="286"/>
      <c r="MWX4" s="286"/>
      <c r="MWY4" s="286"/>
      <c r="MWZ4" s="286"/>
      <c r="MXA4" s="286"/>
      <c r="MXB4" s="286"/>
      <c r="MXC4" s="286"/>
      <c r="MXD4" s="286"/>
      <c r="MXE4" s="286"/>
      <c r="MXF4" s="286"/>
      <c r="MXG4" s="286"/>
      <c r="MXH4" s="286"/>
      <c r="MXI4" s="286"/>
      <c r="MXJ4" s="286"/>
      <c r="MXK4" s="286"/>
      <c r="MXL4" s="286"/>
      <c r="MXM4" s="286"/>
      <c r="MXN4" s="286"/>
      <c r="MXO4" s="286"/>
      <c r="MXP4" s="286"/>
      <c r="MXQ4" s="286"/>
      <c r="MXR4" s="286"/>
      <c r="MXS4" s="286"/>
      <c r="MXT4" s="286"/>
      <c r="MXU4" s="286"/>
      <c r="MXV4" s="286"/>
      <c r="MXW4" s="286"/>
      <c r="MXX4" s="286"/>
      <c r="MXY4" s="286"/>
      <c r="MXZ4" s="286"/>
      <c r="MYA4" s="286"/>
      <c r="MYB4" s="286"/>
      <c r="MYC4" s="286"/>
      <c r="MYD4" s="286"/>
      <c r="MYE4" s="286"/>
      <c r="MYF4" s="286"/>
      <c r="MYG4" s="286"/>
      <c r="MYH4" s="286"/>
      <c r="MYI4" s="286"/>
      <c r="MYJ4" s="286"/>
      <c r="MYK4" s="286"/>
      <c r="MYL4" s="286"/>
      <c r="MYM4" s="286"/>
      <c r="MYN4" s="286"/>
      <c r="MYO4" s="286"/>
      <c r="MYP4" s="286"/>
      <c r="MYQ4" s="286"/>
      <c r="MYR4" s="286"/>
      <c r="MYS4" s="286"/>
      <c r="MYT4" s="286"/>
      <c r="MYU4" s="286"/>
      <c r="MYV4" s="286"/>
      <c r="MYW4" s="286"/>
      <c r="MYX4" s="286"/>
      <c r="MYY4" s="286"/>
      <c r="MYZ4" s="286"/>
      <c r="MZA4" s="286"/>
      <c r="MZB4" s="286"/>
      <c r="MZC4" s="286"/>
      <c r="MZD4" s="286"/>
      <c r="MZE4" s="286"/>
      <c r="MZF4" s="286"/>
      <c r="MZG4" s="286"/>
      <c r="MZH4" s="286"/>
      <c r="MZI4" s="286"/>
      <c r="MZJ4" s="286"/>
      <c r="MZK4" s="286"/>
      <c r="MZL4" s="286"/>
      <c r="MZM4" s="286"/>
      <c r="MZN4" s="286"/>
      <c r="MZO4" s="286"/>
      <c r="MZP4" s="286"/>
      <c r="MZQ4" s="286"/>
      <c r="MZR4" s="286"/>
      <c r="MZS4" s="286"/>
      <c r="MZT4" s="286"/>
      <c r="MZU4" s="286"/>
      <c r="MZV4" s="286"/>
      <c r="MZW4" s="286"/>
      <c r="MZX4" s="286"/>
      <c r="MZY4" s="286"/>
      <c r="MZZ4" s="286"/>
      <c r="NAA4" s="286"/>
      <c r="NAB4" s="286"/>
      <c r="NAC4" s="286"/>
      <c r="NAD4" s="286"/>
      <c r="NAE4" s="286"/>
      <c r="NAF4" s="286"/>
      <c r="NAG4" s="286"/>
      <c r="NAH4" s="286"/>
      <c r="NAI4" s="286"/>
      <c r="NAJ4" s="286"/>
      <c r="NAK4" s="286"/>
      <c r="NAL4" s="286"/>
      <c r="NAM4" s="286"/>
      <c r="NAN4" s="286"/>
      <c r="NAO4" s="286"/>
      <c r="NAP4" s="286"/>
      <c r="NAQ4" s="286"/>
      <c r="NAR4" s="286"/>
      <c r="NAS4" s="286"/>
      <c r="NAT4" s="286"/>
      <c r="NAU4" s="286"/>
      <c r="NAV4" s="286"/>
      <c r="NAW4" s="286"/>
      <c r="NAX4" s="286"/>
      <c r="NAY4" s="286"/>
      <c r="NAZ4" s="286"/>
      <c r="NBA4" s="286"/>
      <c r="NBB4" s="286"/>
      <c r="NBC4" s="286"/>
      <c r="NBD4" s="286"/>
      <c r="NBE4" s="286"/>
      <c r="NBF4" s="286"/>
      <c r="NBG4" s="286"/>
      <c r="NBH4" s="286"/>
      <c r="NBI4" s="286"/>
      <c r="NBJ4" s="286"/>
      <c r="NBK4" s="286"/>
      <c r="NBL4" s="286"/>
      <c r="NBM4" s="286"/>
      <c r="NBN4" s="286"/>
      <c r="NBO4" s="286"/>
      <c r="NBP4" s="286"/>
      <c r="NBQ4" s="286"/>
      <c r="NBR4" s="286"/>
      <c r="NBS4" s="286"/>
      <c r="NBT4" s="286"/>
      <c r="NBU4" s="286"/>
      <c r="NBV4" s="286"/>
      <c r="NBW4" s="286"/>
      <c r="NBX4" s="286"/>
      <c r="NBY4" s="286"/>
      <c r="NBZ4" s="286"/>
      <c r="NCA4" s="286"/>
      <c r="NCB4" s="286"/>
      <c r="NCC4" s="286"/>
      <c r="NCD4" s="286"/>
      <c r="NCE4" s="286"/>
      <c r="NCF4" s="286"/>
      <c r="NCG4" s="286"/>
      <c r="NCH4" s="286"/>
      <c r="NCI4" s="286"/>
      <c r="NCJ4" s="286"/>
      <c r="NCK4" s="286"/>
      <c r="NCL4" s="286"/>
      <c r="NCM4" s="286"/>
      <c r="NCN4" s="286"/>
      <c r="NCO4" s="286"/>
      <c r="NCP4" s="286"/>
      <c r="NCQ4" s="286"/>
      <c r="NCR4" s="286"/>
      <c r="NCS4" s="286"/>
      <c r="NCT4" s="286"/>
      <c r="NCU4" s="286"/>
      <c r="NCV4" s="286"/>
      <c r="NCW4" s="286"/>
      <c r="NCX4" s="286"/>
      <c r="NCY4" s="286"/>
      <c r="NCZ4" s="286"/>
      <c r="NDA4" s="286"/>
      <c r="NDB4" s="286"/>
      <c r="NDC4" s="286"/>
      <c r="NDD4" s="286"/>
      <c r="NDE4" s="286"/>
      <c r="NDF4" s="286"/>
      <c r="NDG4" s="286"/>
      <c r="NDH4" s="286"/>
      <c r="NDI4" s="286"/>
      <c r="NDJ4" s="286"/>
      <c r="NDK4" s="286"/>
      <c r="NDL4" s="286"/>
      <c r="NDM4" s="286"/>
      <c r="NDN4" s="286"/>
      <c r="NDO4" s="286"/>
      <c r="NDP4" s="286"/>
      <c r="NDQ4" s="286"/>
      <c r="NDR4" s="286"/>
      <c r="NDS4" s="286"/>
      <c r="NDT4" s="286"/>
      <c r="NDU4" s="286"/>
      <c r="NDV4" s="286"/>
      <c r="NDW4" s="286"/>
      <c r="NDX4" s="286"/>
      <c r="NDY4" s="286"/>
      <c r="NDZ4" s="286"/>
      <c r="NEA4" s="286"/>
      <c r="NEB4" s="286"/>
      <c r="NEC4" s="286"/>
      <c r="NED4" s="286"/>
      <c r="NEE4" s="286"/>
      <c r="NEF4" s="286"/>
      <c r="NEG4" s="286"/>
      <c r="NEH4" s="286"/>
      <c r="NEI4" s="286"/>
      <c r="NEJ4" s="286"/>
      <c r="NEK4" s="286"/>
      <c r="NEL4" s="286"/>
      <c r="NEM4" s="286"/>
      <c r="NEN4" s="286"/>
      <c r="NEO4" s="286"/>
      <c r="NEP4" s="286"/>
      <c r="NEQ4" s="286"/>
      <c r="NER4" s="286"/>
      <c r="NES4" s="286"/>
      <c r="NET4" s="286"/>
      <c r="NEU4" s="286"/>
      <c r="NEV4" s="286"/>
      <c r="NEW4" s="286"/>
      <c r="NEX4" s="286"/>
      <c r="NEY4" s="286"/>
      <c r="NEZ4" s="286"/>
      <c r="NFA4" s="286"/>
      <c r="NFB4" s="286"/>
      <c r="NFC4" s="286"/>
      <c r="NFD4" s="286"/>
      <c r="NFE4" s="286"/>
      <c r="NFF4" s="286"/>
      <c r="NFG4" s="286"/>
      <c r="NFH4" s="286"/>
      <c r="NFI4" s="286"/>
      <c r="NFJ4" s="286"/>
      <c r="NFK4" s="286"/>
      <c r="NFL4" s="286"/>
      <c r="NFM4" s="286"/>
      <c r="NFN4" s="286"/>
      <c r="NFO4" s="286"/>
      <c r="NFP4" s="286"/>
      <c r="NFQ4" s="286"/>
      <c r="NFR4" s="286"/>
      <c r="NFS4" s="286"/>
      <c r="NFT4" s="286"/>
      <c r="NFU4" s="286"/>
      <c r="NFV4" s="286"/>
      <c r="NFW4" s="286"/>
      <c r="NFX4" s="286"/>
      <c r="NFY4" s="286"/>
      <c r="NFZ4" s="286"/>
      <c r="NGA4" s="286"/>
      <c r="NGB4" s="286"/>
      <c r="NGC4" s="286"/>
      <c r="NGD4" s="286"/>
      <c r="NGE4" s="286"/>
      <c r="NGF4" s="286"/>
      <c r="NGG4" s="286"/>
      <c r="NGH4" s="286"/>
      <c r="NGI4" s="286"/>
      <c r="NGJ4" s="286"/>
      <c r="NGK4" s="286"/>
      <c r="NGL4" s="286"/>
      <c r="NGM4" s="286"/>
      <c r="NGN4" s="286"/>
      <c r="NGO4" s="286"/>
      <c r="NGP4" s="286"/>
      <c r="NGQ4" s="286"/>
      <c r="NGR4" s="286"/>
      <c r="NGS4" s="286"/>
      <c r="NGT4" s="286"/>
      <c r="NGU4" s="286"/>
      <c r="NGV4" s="286"/>
      <c r="NGW4" s="286"/>
      <c r="NGX4" s="286"/>
      <c r="NGY4" s="286"/>
      <c r="NGZ4" s="286"/>
      <c r="NHA4" s="286"/>
      <c r="NHB4" s="286"/>
      <c r="NHC4" s="286"/>
      <c r="NHD4" s="286"/>
      <c r="NHE4" s="286"/>
      <c r="NHF4" s="286"/>
      <c r="NHG4" s="286"/>
      <c r="NHH4" s="286"/>
      <c r="NHI4" s="286"/>
      <c r="NHJ4" s="286"/>
      <c r="NHK4" s="286"/>
      <c r="NHL4" s="286"/>
      <c r="NHM4" s="286"/>
      <c r="NHN4" s="286"/>
      <c r="NHO4" s="286"/>
      <c r="NHP4" s="286"/>
      <c r="NHQ4" s="286"/>
      <c r="NHR4" s="286"/>
      <c r="NHS4" s="286"/>
      <c r="NHT4" s="286"/>
      <c r="NHU4" s="286"/>
      <c r="NHV4" s="286"/>
      <c r="NHW4" s="286"/>
      <c r="NHX4" s="286"/>
      <c r="NHY4" s="286"/>
      <c r="NHZ4" s="286"/>
      <c r="NIA4" s="286"/>
      <c r="NIB4" s="286"/>
      <c r="NIC4" s="286"/>
      <c r="NID4" s="286"/>
      <c r="NIE4" s="286"/>
      <c r="NIF4" s="286"/>
      <c r="NIG4" s="286"/>
      <c r="NIH4" s="286"/>
      <c r="NII4" s="286"/>
      <c r="NIJ4" s="286"/>
      <c r="NIK4" s="286"/>
      <c r="NIL4" s="286"/>
      <c r="NIM4" s="286"/>
      <c r="NIN4" s="286"/>
      <c r="NIO4" s="286"/>
      <c r="NIP4" s="286"/>
      <c r="NIQ4" s="286"/>
      <c r="NIR4" s="286"/>
      <c r="NIS4" s="286"/>
      <c r="NIT4" s="286"/>
      <c r="NIU4" s="286"/>
      <c r="NIV4" s="286"/>
      <c r="NIW4" s="286"/>
      <c r="NIX4" s="286"/>
      <c r="NIY4" s="286"/>
      <c r="NIZ4" s="286"/>
      <c r="NJA4" s="286"/>
      <c r="NJB4" s="286"/>
      <c r="NJC4" s="286"/>
      <c r="NJD4" s="286"/>
      <c r="NJE4" s="286"/>
      <c r="NJF4" s="286"/>
      <c r="NJG4" s="286"/>
      <c r="NJH4" s="286"/>
      <c r="NJI4" s="286"/>
      <c r="NJJ4" s="286"/>
      <c r="NJK4" s="286"/>
      <c r="NJL4" s="286"/>
      <c r="NJM4" s="286"/>
      <c r="NJN4" s="286"/>
      <c r="NJO4" s="286"/>
      <c r="NJP4" s="286"/>
      <c r="NJQ4" s="286"/>
      <c r="NJR4" s="286"/>
      <c r="NJS4" s="286"/>
      <c r="NJT4" s="286"/>
      <c r="NJU4" s="286"/>
      <c r="NJV4" s="286"/>
      <c r="NJW4" s="286"/>
      <c r="NJX4" s="286"/>
      <c r="NJY4" s="286"/>
      <c r="NJZ4" s="286"/>
      <c r="NKA4" s="286"/>
      <c r="NKB4" s="286"/>
      <c r="NKC4" s="286"/>
      <c r="NKD4" s="286"/>
      <c r="NKE4" s="286"/>
      <c r="NKF4" s="286"/>
      <c r="NKG4" s="286"/>
      <c r="NKH4" s="286"/>
      <c r="NKI4" s="286"/>
      <c r="NKJ4" s="286"/>
      <c r="NKK4" s="286"/>
      <c r="NKL4" s="286"/>
      <c r="NKM4" s="286"/>
      <c r="NKN4" s="286"/>
      <c r="NKO4" s="286"/>
      <c r="NKP4" s="286"/>
      <c r="NKQ4" s="286"/>
      <c r="NKR4" s="286"/>
      <c r="NKS4" s="286"/>
      <c r="NKT4" s="286"/>
      <c r="NKU4" s="286"/>
      <c r="NKV4" s="286"/>
      <c r="NKW4" s="286"/>
      <c r="NKX4" s="286"/>
      <c r="NKY4" s="286"/>
      <c r="NKZ4" s="286"/>
      <c r="NLA4" s="286"/>
      <c r="NLB4" s="286"/>
      <c r="NLC4" s="286"/>
      <c r="NLD4" s="286"/>
      <c r="NLE4" s="286"/>
      <c r="NLF4" s="286"/>
      <c r="NLG4" s="286"/>
      <c r="NLH4" s="286"/>
      <c r="NLI4" s="286"/>
      <c r="NLJ4" s="286"/>
      <c r="NLK4" s="286"/>
      <c r="NLL4" s="286"/>
      <c r="NLM4" s="286"/>
      <c r="NLN4" s="286"/>
      <c r="NLO4" s="286"/>
      <c r="NLP4" s="286"/>
      <c r="NLQ4" s="286"/>
      <c r="NLR4" s="286"/>
      <c r="NLS4" s="286"/>
      <c r="NLT4" s="286"/>
      <c r="NLU4" s="286"/>
      <c r="NLV4" s="286"/>
      <c r="NLW4" s="286"/>
      <c r="NLX4" s="286"/>
      <c r="NLY4" s="286"/>
      <c r="NLZ4" s="286"/>
      <c r="NMA4" s="286"/>
      <c r="NMB4" s="286"/>
      <c r="NMC4" s="286"/>
      <c r="NMD4" s="286"/>
      <c r="NME4" s="286"/>
      <c r="NMF4" s="286"/>
      <c r="NMG4" s="286"/>
      <c r="NMH4" s="286"/>
      <c r="NMI4" s="286"/>
      <c r="NMJ4" s="286"/>
      <c r="NMK4" s="286"/>
      <c r="NML4" s="286"/>
      <c r="NMM4" s="286"/>
      <c r="NMN4" s="286"/>
      <c r="NMO4" s="286"/>
      <c r="NMP4" s="286"/>
      <c r="NMQ4" s="286"/>
      <c r="NMR4" s="286"/>
      <c r="NMS4" s="286"/>
      <c r="NMT4" s="286"/>
      <c r="NMU4" s="286"/>
      <c r="NMV4" s="286"/>
      <c r="NMW4" s="286"/>
      <c r="NMX4" s="286"/>
      <c r="NMY4" s="286"/>
      <c r="NMZ4" s="286"/>
      <c r="NNA4" s="286"/>
      <c r="NNB4" s="286"/>
      <c r="NNC4" s="286"/>
      <c r="NND4" s="286"/>
      <c r="NNE4" s="286"/>
      <c r="NNF4" s="286"/>
      <c r="NNG4" s="286"/>
      <c r="NNH4" s="286"/>
      <c r="NNI4" s="286"/>
      <c r="NNJ4" s="286"/>
      <c r="NNK4" s="286"/>
      <c r="NNL4" s="286"/>
      <c r="NNM4" s="286"/>
      <c r="NNN4" s="286"/>
      <c r="NNO4" s="286"/>
      <c r="NNP4" s="286"/>
      <c r="NNQ4" s="286"/>
      <c r="NNR4" s="286"/>
      <c r="NNS4" s="286"/>
      <c r="NNT4" s="286"/>
      <c r="NNU4" s="286"/>
      <c r="NNV4" s="286"/>
      <c r="NNW4" s="286"/>
      <c r="NNX4" s="286"/>
      <c r="NNY4" s="286"/>
      <c r="NNZ4" s="286"/>
      <c r="NOA4" s="286"/>
      <c r="NOB4" s="286"/>
      <c r="NOC4" s="286"/>
      <c r="NOD4" s="286"/>
      <c r="NOE4" s="286"/>
      <c r="NOF4" s="286"/>
      <c r="NOG4" s="286"/>
      <c r="NOH4" s="286"/>
      <c r="NOI4" s="286"/>
      <c r="NOJ4" s="286"/>
      <c r="NOK4" s="286"/>
      <c r="NOL4" s="286"/>
      <c r="NOM4" s="286"/>
      <c r="NON4" s="286"/>
      <c r="NOO4" s="286"/>
      <c r="NOP4" s="286"/>
      <c r="NOQ4" s="286"/>
      <c r="NOR4" s="286"/>
      <c r="NOS4" s="286"/>
      <c r="NOT4" s="286"/>
      <c r="NOU4" s="286"/>
      <c r="NOV4" s="286"/>
      <c r="NOW4" s="286"/>
      <c r="NOX4" s="286"/>
      <c r="NOY4" s="286"/>
      <c r="NOZ4" s="286"/>
      <c r="NPA4" s="286"/>
      <c r="NPB4" s="286"/>
      <c r="NPC4" s="286"/>
      <c r="NPD4" s="286"/>
      <c r="NPE4" s="286"/>
      <c r="NPF4" s="286"/>
      <c r="NPG4" s="286"/>
      <c r="NPH4" s="286"/>
      <c r="NPI4" s="286"/>
      <c r="NPJ4" s="286"/>
      <c r="NPK4" s="286"/>
      <c r="NPL4" s="286"/>
      <c r="NPM4" s="286"/>
      <c r="NPN4" s="286"/>
      <c r="NPO4" s="286"/>
      <c r="NPP4" s="286"/>
      <c r="NPQ4" s="286"/>
      <c r="NPR4" s="286"/>
      <c r="NPS4" s="286"/>
      <c r="NPT4" s="286"/>
      <c r="NPU4" s="286"/>
      <c r="NPV4" s="286"/>
      <c r="NPW4" s="286"/>
      <c r="NPX4" s="286"/>
      <c r="NPY4" s="286"/>
      <c r="NPZ4" s="286"/>
      <c r="NQA4" s="286"/>
      <c r="NQB4" s="286"/>
      <c r="NQC4" s="286"/>
      <c r="NQD4" s="286"/>
      <c r="NQE4" s="286"/>
      <c r="NQF4" s="286"/>
      <c r="NQG4" s="286"/>
      <c r="NQH4" s="286"/>
      <c r="NQI4" s="286"/>
      <c r="NQJ4" s="286"/>
      <c r="NQK4" s="286"/>
      <c r="NQL4" s="286"/>
      <c r="NQM4" s="286"/>
      <c r="NQN4" s="286"/>
      <c r="NQO4" s="286"/>
      <c r="NQP4" s="286"/>
      <c r="NQQ4" s="286"/>
      <c r="NQR4" s="286"/>
      <c r="NQS4" s="286"/>
      <c r="NQT4" s="286"/>
      <c r="NQU4" s="286"/>
      <c r="NQV4" s="286"/>
      <c r="NQW4" s="286"/>
      <c r="NQX4" s="286"/>
      <c r="NQY4" s="286"/>
      <c r="NQZ4" s="286"/>
      <c r="NRA4" s="286"/>
      <c r="NRB4" s="286"/>
      <c r="NRC4" s="286"/>
      <c r="NRD4" s="286"/>
      <c r="NRE4" s="286"/>
      <c r="NRF4" s="286"/>
      <c r="NRG4" s="286"/>
      <c r="NRH4" s="286"/>
      <c r="NRI4" s="286"/>
      <c r="NRJ4" s="286"/>
      <c r="NRK4" s="286"/>
      <c r="NRL4" s="286"/>
      <c r="NRM4" s="286"/>
      <c r="NRN4" s="286"/>
      <c r="NRO4" s="286"/>
      <c r="NRP4" s="286"/>
      <c r="NRQ4" s="286"/>
      <c r="NRR4" s="286"/>
      <c r="NRS4" s="286"/>
      <c r="NRT4" s="286"/>
      <c r="NRU4" s="286"/>
      <c r="NRV4" s="286"/>
      <c r="NRW4" s="286"/>
      <c r="NRX4" s="286"/>
      <c r="NRY4" s="286"/>
      <c r="NRZ4" s="286"/>
      <c r="NSA4" s="286"/>
      <c r="NSB4" s="286"/>
      <c r="NSC4" s="286"/>
      <c r="NSD4" s="286"/>
      <c r="NSE4" s="286"/>
      <c r="NSF4" s="286"/>
      <c r="NSG4" s="286"/>
      <c r="NSH4" s="286"/>
      <c r="NSI4" s="286"/>
      <c r="NSJ4" s="286"/>
      <c r="NSK4" s="286"/>
      <c r="NSL4" s="286"/>
      <c r="NSM4" s="286"/>
      <c r="NSN4" s="286"/>
      <c r="NSO4" s="286"/>
      <c r="NSP4" s="286"/>
      <c r="NSQ4" s="286"/>
      <c r="NSR4" s="286"/>
      <c r="NSS4" s="286"/>
      <c r="NST4" s="286"/>
      <c r="NSU4" s="286"/>
      <c r="NSV4" s="286"/>
      <c r="NSW4" s="286"/>
      <c r="NSX4" s="286"/>
      <c r="NSY4" s="286"/>
      <c r="NSZ4" s="286"/>
      <c r="NTA4" s="286"/>
      <c r="NTB4" s="286"/>
      <c r="NTC4" s="286"/>
      <c r="NTD4" s="286"/>
      <c r="NTE4" s="286"/>
      <c r="NTF4" s="286"/>
      <c r="NTG4" s="286"/>
      <c r="NTH4" s="286"/>
      <c r="NTI4" s="286"/>
      <c r="NTJ4" s="286"/>
      <c r="NTK4" s="286"/>
      <c r="NTL4" s="286"/>
      <c r="NTM4" s="286"/>
      <c r="NTN4" s="286"/>
      <c r="NTO4" s="286"/>
      <c r="NTP4" s="286"/>
      <c r="NTQ4" s="286"/>
      <c r="NTR4" s="286"/>
      <c r="NTS4" s="286"/>
      <c r="NTT4" s="286"/>
      <c r="NTU4" s="286"/>
      <c r="NTV4" s="286"/>
      <c r="NTW4" s="286"/>
      <c r="NTX4" s="286"/>
      <c r="NTY4" s="286"/>
      <c r="NTZ4" s="286"/>
      <c r="NUA4" s="286"/>
      <c r="NUB4" s="286"/>
      <c r="NUC4" s="286"/>
      <c r="NUD4" s="286"/>
      <c r="NUE4" s="286"/>
      <c r="NUF4" s="286"/>
      <c r="NUG4" s="286"/>
      <c r="NUH4" s="286"/>
      <c r="NUI4" s="286"/>
      <c r="NUJ4" s="286"/>
      <c r="NUK4" s="286"/>
      <c r="NUL4" s="286"/>
      <c r="NUM4" s="286"/>
      <c r="NUN4" s="286"/>
      <c r="NUO4" s="286"/>
      <c r="NUP4" s="286"/>
      <c r="NUQ4" s="286"/>
      <c r="NUR4" s="286"/>
      <c r="NUS4" s="286"/>
      <c r="NUT4" s="286"/>
      <c r="NUU4" s="286"/>
      <c r="NUV4" s="286"/>
      <c r="NUW4" s="286"/>
      <c r="NUX4" s="286"/>
      <c r="NUY4" s="286"/>
      <c r="NUZ4" s="286"/>
      <c r="NVA4" s="286"/>
      <c r="NVB4" s="286"/>
      <c r="NVC4" s="286"/>
      <c r="NVD4" s="286"/>
      <c r="NVE4" s="286"/>
      <c r="NVF4" s="286"/>
      <c r="NVG4" s="286"/>
      <c r="NVH4" s="286"/>
      <c r="NVI4" s="286"/>
      <c r="NVJ4" s="286"/>
      <c r="NVK4" s="286"/>
      <c r="NVL4" s="286"/>
      <c r="NVM4" s="286"/>
      <c r="NVN4" s="286"/>
      <c r="NVO4" s="286"/>
      <c r="NVP4" s="286"/>
      <c r="NVQ4" s="286"/>
      <c r="NVR4" s="286"/>
      <c r="NVS4" s="286"/>
      <c r="NVT4" s="286"/>
      <c r="NVU4" s="286"/>
      <c r="NVV4" s="286"/>
      <c r="NVW4" s="286"/>
      <c r="NVX4" s="286"/>
      <c r="NVY4" s="286"/>
      <c r="NVZ4" s="286"/>
      <c r="NWA4" s="286"/>
      <c r="NWB4" s="286"/>
      <c r="NWC4" s="286"/>
      <c r="NWD4" s="286"/>
      <c r="NWE4" s="286"/>
      <c r="NWF4" s="286"/>
      <c r="NWG4" s="286"/>
      <c r="NWH4" s="286"/>
      <c r="NWI4" s="286"/>
      <c r="NWJ4" s="286"/>
      <c r="NWK4" s="286"/>
      <c r="NWL4" s="286"/>
      <c r="NWM4" s="286"/>
      <c r="NWN4" s="286"/>
      <c r="NWO4" s="286"/>
      <c r="NWP4" s="286"/>
      <c r="NWQ4" s="286"/>
      <c r="NWR4" s="286"/>
      <c r="NWS4" s="286"/>
      <c r="NWT4" s="286"/>
      <c r="NWU4" s="286"/>
      <c r="NWV4" s="286"/>
      <c r="NWW4" s="286"/>
      <c r="NWX4" s="286"/>
      <c r="NWY4" s="286"/>
      <c r="NWZ4" s="286"/>
      <c r="NXA4" s="286"/>
      <c r="NXB4" s="286"/>
      <c r="NXC4" s="286"/>
      <c r="NXD4" s="286"/>
      <c r="NXE4" s="286"/>
      <c r="NXF4" s="286"/>
      <c r="NXG4" s="286"/>
      <c r="NXH4" s="286"/>
      <c r="NXI4" s="286"/>
      <c r="NXJ4" s="286"/>
      <c r="NXK4" s="286"/>
      <c r="NXL4" s="286"/>
      <c r="NXM4" s="286"/>
      <c r="NXN4" s="286"/>
      <c r="NXO4" s="286"/>
      <c r="NXP4" s="286"/>
      <c r="NXQ4" s="286"/>
      <c r="NXR4" s="286"/>
      <c r="NXS4" s="286"/>
      <c r="NXT4" s="286"/>
      <c r="NXU4" s="286"/>
      <c r="NXV4" s="286"/>
      <c r="NXW4" s="286"/>
      <c r="NXX4" s="286"/>
      <c r="NXY4" s="286"/>
      <c r="NXZ4" s="286"/>
      <c r="NYA4" s="286"/>
      <c r="NYB4" s="286"/>
      <c r="NYC4" s="286"/>
      <c r="NYD4" s="286"/>
      <c r="NYE4" s="286"/>
      <c r="NYF4" s="286"/>
      <c r="NYG4" s="286"/>
      <c r="NYH4" s="286"/>
      <c r="NYI4" s="286"/>
      <c r="NYJ4" s="286"/>
      <c r="NYK4" s="286"/>
      <c r="NYL4" s="286"/>
      <c r="NYM4" s="286"/>
      <c r="NYN4" s="286"/>
      <c r="NYO4" s="286"/>
      <c r="NYP4" s="286"/>
      <c r="NYQ4" s="286"/>
      <c r="NYR4" s="286"/>
      <c r="NYS4" s="286"/>
      <c r="NYT4" s="286"/>
      <c r="NYU4" s="286"/>
      <c r="NYV4" s="286"/>
      <c r="NYW4" s="286"/>
      <c r="NYX4" s="286"/>
      <c r="NYY4" s="286"/>
      <c r="NYZ4" s="286"/>
      <c r="NZA4" s="286"/>
      <c r="NZB4" s="286"/>
      <c r="NZC4" s="286"/>
      <c r="NZD4" s="286"/>
      <c r="NZE4" s="286"/>
      <c r="NZF4" s="286"/>
      <c r="NZG4" s="286"/>
      <c r="NZH4" s="286"/>
      <c r="NZI4" s="286"/>
      <c r="NZJ4" s="286"/>
      <c r="NZK4" s="286"/>
      <c r="NZL4" s="286"/>
      <c r="NZM4" s="286"/>
      <c r="NZN4" s="286"/>
      <c r="NZO4" s="286"/>
      <c r="NZP4" s="286"/>
      <c r="NZQ4" s="286"/>
      <c r="NZR4" s="286"/>
      <c r="NZS4" s="286"/>
      <c r="NZT4" s="286"/>
      <c r="NZU4" s="286"/>
      <c r="NZV4" s="286"/>
      <c r="NZW4" s="286"/>
      <c r="NZX4" s="286"/>
      <c r="NZY4" s="286"/>
      <c r="NZZ4" s="286"/>
      <c r="OAA4" s="286"/>
      <c r="OAB4" s="286"/>
      <c r="OAC4" s="286"/>
      <c r="OAD4" s="286"/>
      <c r="OAE4" s="286"/>
      <c r="OAF4" s="286"/>
      <c r="OAG4" s="286"/>
      <c r="OAH4" s="286"/>
      <c r="OAI4" s="286"/>
      <c r="OAJ4" s="286"/>
      <c r="OAK4" s="286"/>
      <c r="OAL4" s="286"/>
      <c r="OAM4" s="286"/>
      <c r="OAN4" s="286"/>
      <c r="OAO4" s="286"/>
      <c r="OAP4" s="286"/>
      <c r="OAQ4" s="286"/>
      <c r="OAR4" s="286"/>
      <c r="OAS4" s="286"/>
      <c r="OAT4" s="286"/>
      <c r="OAU4" s="286"/>
      <c r="OAV4" s="286"/>
      <c r="OAW4" s="286"/>
      <c r="OAX4" s="286"/>
      <c r="OAY4" s="286"/>
      <c r="OAZ4" s="286"/>
      <c r="OBA4" s="286"/>
      <c r="OBB4" s="286"/>
      <c r="OBC4" s="286"/>
      <c r="OBD4" s="286"/>
      <c r="OBE4" s="286"/>
      <c r="OBF4" s="286"/>
      <c r="OBG4" s="286"/>
      <c r="OBH4" s="286"/>
      <c r="OBI4" s="286"/>
      <c r="OBJ4" s="286"/>
      <c r="OBK4" s="286"/>
      <c r="OBL4" s="286"/>
      <c r="OBM4" s="286"/>
      <c r="OBN4" s="286"/>
      <c r="OBO4" s="286"/>
      <c r="OBP4" s="286"/>
      <c r="OBQ4" s="286"/>
      <c r="OBR4" s="286"/>
      <c r="OBS4" s="286"/>
      <c r="OBT4" s="286"/>
      <c r="OBU4" s="286"/>
      <c r="OBV4" s="286"/>
      <c r="OBW4" s="286"/>
      <c r="OBX4" s="286"/>
      <c r="OBY4" s="286"/>
      <c r="OBZ4" s="286"/>
      <c r="OCA4" s="286"/>
      <c r="OCB4" s="286"/>
      <c r="OCC4" s="286"/>
      <c r="OCD4" s="286"/>
      <c r="OCE4" s="286"/>
      <c r="OCF4" s="286"/>
      <c r="OCG4" s="286"/>
      <c r="OCH4" s="286"/>
      <c r="OCI4" s="286"/>
      <c r="OCJ4" s="286"/>
      <c r="OCK4" s="286"/>
      <c r="OCL4" s="286"/>
      <c r="OCM4" s="286"/>
      <c r="OCN4" s="286"/>
      <c r="OCO4" s="286"/>
      <c r="OCP4" s="286"/>
      <c r="OCQ4" s="286"/>
      <c r="OCR4" s="286"/>
      <c r="OCS4" s="286"/>
      <c r="OCT4" s="286"/>
      <c r="OCU4" s="286"/>
      <c r="OCV4" s="286"/>
      <c r="OCW4" s="286"/>
      <c r="OCX4" s="286"/>
      <c r="OCY4" s="286"/>
      <c r="OCZ4" s="286"/>
      <c r="ODA4" s="286"/>
      <c r="ODB4" s="286"/>
      <c r="ODC4" s="286"/>
      <c r="ODD4" s="286"/>
      <c r="ODE4" s="286"/>
      <c r="ODF4" s="286"/>
      <c r="ODG4" s="286"/>
      <c r="ODH4" s="286"/>
      <c r="ODI4" s="286"/>
      <c r="ODJ4" s="286"/>
      <c r="ODK4" s="286"/>
      <c r="ODL4" s="286"/>
      <c r="ODM4" s="286"/>
      <c r="ODN4" s="286"/>
      <c r="ODO4" s="286"/>
      <c r="ODP4" s="286"/>
      <c r="ODQ4" s="286"/>
      <c r="ODR4" s="286"/>
      <c r="ODS4" s="286"/>
      <c r="ODT4" s="286"/>
      <c r="ODU4" s="286"/>
      <c r="ODV4" s="286"/>
      <c r="ODW4" s="286"/>
      <c r="ODX4" s="286"/>
      <c r="ODY4" s="286"/>
      <c r="ODZ4" s="286"/>
      <c r="OEA4" s="286"/>
      <c r="OEB4" s="286"/>
      <c r="OEC4" s="286"/>
      <c r="OED4" s="286"/>
      <c r="OEE4" s="286"/>
      <c r="OEF4" s="286"/>
      <c r="OEG4" s="286"/>
      <c r="OEH4" s="286"/>
      <c r="OEI4" s="286"/>
      <c r="OEJ4" s="286"/>
      <c r="OEK4" s="286"/>
      <c r="OEL4" s="286"/>
      <c r="OEM4" s="286"/>
      <c r="OEN4" s="286"/>
      <c r="OEO4" s="286"/>
      <c r="OEP4" s="286"/>
      <c r="OEQ4" s="286"/>
      <c r="OER4" s="286"/>
      <c r="OES4" s="286"/>
      <c r="OET4" s="286"/>
      <c r="OEU4" s="286"/>
      <c r="OEV4" s="286"/>
      <c r="OEW4" s="286"/>
      <c r="OEX4" s="286"/>
      <c r="OEY4" s="286"/>
      <c r="OEZ4" s="286"/>
      <c r="OFA4" s="286"/>
      <c r="OFB4" s="286"/>
      <c r="OFC4" s="286"/>
      <c r="OFD4" s="286"/>
      <c r="OFE4" s="286"/>
      <c r="OFF4" s="286"/>
      <c r="OFG4" s="286"/>
      <c r="OFH4" s="286"/>
      <c r="OFI4" s="286"/>
      <c r="OFJ4" s="286"/>
      <c r="OFK4" s="286"/>
      <c r="OFL4" s="286"/>
      <c r="OFM4" s="286"/>
      <c r="OFN4" s="286"/>
      <c r="OFO4" s="286"/>
      <c r="OFP4" s="286"/>
      <c r="OFQ4" s="286"/>
      <c r="OFR4" s="286"/>
      <c r="OFS4" s="286"/>
      <c r="OFT4" s="286"/>
      <c r="OFU4" s="286"/>
      <c r="OFV4" s="286"/>
      <c r="OFW4" s="286"/>
      <c r="OFX4" s="286"/>
      <c r="OFY4" s="286"/>
      <c r="OFZ4" s="286"/>
      <c r="OGA4" s="286"/>
      <c r="OGB4" s="286"/>
      <c r="OGC4" s="286"/>
      <c r="OGD4" s="286"/>
      <c r="OGE4" s="286"/>
      <c r="OGF4" s="286"/>
      <c r="OGG4" s="286"/>
      <c r="OGH4" s="286"/>
      <c r="OGI4" s="286"/>
      <c r="OGJ4" s="286"/>
      <c r="OGK4" s="286"/>
      <c r="OGL4" s="286"/>
      <c r="OGM4" s="286"/>
      <c r="OGN4" s="286"/>
      <c r="OGO4" s="286"/>
      <c r="OGP4" s="286"/>
      <c r="OGQ4" s="286"/>
      <c r="OGR4" s="286"/>
      <c r="OGS4" s="286"/>
      <c r="OGT4" s="286"/>
      <c r="OGU4" s="286"/>
      <c r="OGV4" s="286"/>
      <c r="OGW4" s="286"/>
      <c r="OGX4" s="286"/>
      <c r="OGY4" s="286"/>
      <c r="OGZ4" s="286"/>
      <c r="OHA4" s="286"/>
      <c r="OHB4" s="286"/>
      <c r="OHC4" s="286"/>
      <c r="OHD4" s="286"/>
      <c r="OHE4" s="286"/>
      <c r="OHF4" s="286"/>
      <c r="OHG4" s="286"/>
      <c r="OHH4" s="286"/>
      <c r="OHI4" s="286"/>
      <c r="OHJ4" s="286"/>
      <c r="OHK4" s="286"/>
      <c r="OHL4" s="286"/>
      <c r="OHM4" s="286"/>
      <c r="OHN4" s="286"/>
      <c r="OHO4" s="286"/>
      <c r="OHP4" s="286"/>
      <c r="OHQ4" s="286"/>
      <c r="OHR4" s="286"/>
      <c r="OHS4" s="286"/>
      <c r="OHT4" s="286"/>
      <c r="OHU4" s="286"/>
      <c r="OHV4" s="286"/>
      <c r="OHW4" s="286"/>
      <c r="OHX4" s="286"/>
      <c r="OHY4" s="286"/>
      <c r="OHZ4" s="286"/>
      <c r="OIA4" s="286"/>
      <c r="OIB4" s="286"/>
      <c r="OIC4" s="286"/>
      <c r="OID4" s="286"/>
      <c r="OIE4" s="286"/>
      <c r="OIF4" s="286"/>
      <c r="OIG4" s="286"/>
      <c r="OIH4" s="286"/>
      <c r="OII4" s="286"/>
      <c r="OIJ4" s="286"/>
      <c r="OIK4" s="286"/>
      <c r="OIL4" s="286"/>
      <c r="OIM4" s="286"/>
      <c r="OIN4" s="286"/>
      <c r="OIO4" s="286"/>
      <c r="OIP4" s="286"/>
      <c r="OIQ4" s="286"/>
      <c r="OIR4" s="286"/>
      <c r="OIS4" s="286"/>
      <c r="OIT4" s="286"/>
      <c r="OIU4" s="286"/>
      <c r="OIV4" s="286"/>
      <c r="OIW4" s="286"/>
      <c r="OIX4" s="286"/>
      <c r="OIY4" s="286"/>
      <c r="OIZ4" s="286"/>
      <c r="OJA4" s="286"/>
      <c r="OJB4" s="286"/>
      <c r="OJC4" s="286"/>
      <c r="OJD4" s="286"/>
      <c r="OJE4" s="286"/>
      <c r="OJF4" s="286"/>
      <c r="OJG4" s="286"/>
      <c r="OJH4" s="286"/>
      <c r="OJI4" s="286"/>
      <c r="OJJ4" s="286"/>
      <c r="OJK4" s="286"/>
      <c r="OJL4" s="286"/>
      <c r="OJM4" s="286"/>
      <c r="OJN4" s="286"/>
      <c r="OJO4" s="286"/>
      <c r="OJP4" s="286"/>
      <c r="OJQ4" s="286"/>
      <c r="OJR4" s="286"/>
      <c r="OJS4" s="286"/>
      <c r="OJT4" s="286"/>
      <c r="OJU4" s="286"/>
      <c r="OJV4" s="286"/>
      <c r="OJW4" s="286"/>
      <c r="OJX4" s="286"/>
      <c r="OJY4" s="286"/>
      <c r="OJZ4" s="286"/>
      <c r="OKA4" s="286"/>
      <c r="OKB4" s="286"/>
      <c r="OKC4" s="286"/>
      <c r="OKD4" s="286"/>
      <c r="OKE4" s="286"/>
      <c r="OKF4" s="286"/>
      <c r="OKG4" s="286"/>
      <c r="OKH4" s="286"/>
      <c r="OKI4" s="286"/>
      <c r="OKJ4" s="286"/>
      <c r="OKK4" s="286"/>
      <c r="OKL4" s="286"/>
      <c r="OKM4" s="286"/>
      <c r="OKN4" s="286"/>
      <c r="OKO4" s="286"/>
      <c r="OKP4" s="286"/>
      <c r="OKQ4" s="286"/>
      <c r="OKR4" s="286"/>
      <c r="OKS4" s="286"/>
      <c r="OKT4" s="286"/>
      <c r="OKU4" s="286"/>
      <c r="OKV4" s="286"/>
      <c r="OKW4" s="286"/>
      <c r="OKX4" s="286"/>
      <c r="OKY4" s="286"/>
      <c r="OKZ4" s="286"/>
      <c r="OLA4" s="286"/>
      <c r="OLB4" s="286"/>
      <c r="OLC4" s="286"/>
      <c r="OLD4" s="286"/>
      <c r="OLE4" s="286"/>
      <c r="OLF4" s="286"/>
      <c r="OLG4" s="286"/>
      <c r="OLH4" s="286"/>
      <c r="OLI4" s="286"/>
      <c r="OLJ4" s="286"/>
      <c r="OLK4" s="286"/>
      <c r="OLL4" s="286"/>
      <c r="OLM4" s="286"/>
      <c r="OLN4" s="286"/>
      <c r="OLO4" s="286"/>
      <c r="OLP4" s="286"/>
      <c r="OLQ4" s="286"/>
      <c r="OLR4" s="286"/>
      <c r="OLS4" s="286"/>
      <c r="OLT4" s="286"/>
      <c r="OLU4" s="286"/>
      <c r="OLV4" s="286"/>
      <c r="OLW4" s="286"/>
      <c r="OLX4" s="286"/>
      <c r="OLY4" s="286"/>
      <c r="OLZ4" s="286"/>
      <c r="OMA4" s="286"/>
      <c r="OMB4" s="286"/>
      <c r="OMC4" s="286"/>
      <c r="OMD4" s="286"/>
      <c r="OME4" s="286"/>
      <c r="OMF4" s="286"/>
      <c r="OMG4" s="286"/>
      <c r="OMH4" s="286"/>
      <c r="OMI4" s="286"/>
      <c r="OMJ4" s="286"/>
      <c r="OMK4" s="286"/>
      <c r="OML4" s="286"/>
      <c r="OMM4" s="286"/>
      <c r="OMN4" s="286"/>
      <c r="OMO4" s="286"/>
      <c r="OMP4" s="286"/>
      <c r="OMQ4" s="286"/>
      <c r="OMR4" s="286"/>
      <c r="OMS4" s="286"/>
      <c r="OMT4" s="286"/>
      <c r="OMU4" s="286"/>
      <c r="OMV4" s="286"/>
      <c r="OMW4" s="286"/>
      <c r="OMX4" s="286"/>
      <c r="OMY4" s="286"/>
      <c r="OMZ4" s="286"/>
      <c r="ONA4" s="286"/>
      <c r="ONB4" s="286"/>
      <c r="ONC4" s="286"/>
      <c r="OND4" s="286"/>
      <c r="ONE4" s="286"/>
      <c r="ONF4" s="286"/>
      <c r="ONG4" s="286"/>
      <c r="ONH4" s="286"/>
      <c r="ONI4" s="286"/>
      <c r="ONJ4" s="286"/>
      <c r="ONK4" s="286"/>
      <c r="ONL4" s="286"/>
      <c r="ONM4" s="286"/>
      <c r="ONN4" s="286"/>
      <c r="ONO4" s="286"/>
      <c r="ONP4" s="286"/>
      <c r="ONQ4" s="286"/>
      <c r="ONR4" s="286"/>
      <c r="ONS4" s="286"/>
      <c r="ONT4" s="286"/>
      <c r="ONU4" s="286"/>
      <c r="ONV4" s="286"/>
      <c r="ONW4" s="286"/>
      <c r="ONX4" s="286"/>
      <c r="ONY4" s="286"/>
      <c r="ONZ4" s="286"/>
      <c r="OOA4" s="286"/>
      <c r="OOB4" s="286"/>
      <c r="OOC4" s="286"/>
      <c r="OOD4" s="286"/>
      <c r="OOE4" s="286"/>
      <c r="OOF4" s="286"/>
      <c r="OOG4" s="286"/>
      <c r="OOH4" s="286"/>
      <c r="OOI4" s="286"/>
      <c r="OOJ4" s="286"/>
      <c r="OOK4" s="286"/>
      <c r="OOL4" s="286"/>
      <c r="OOM4" s="286"/>
      <c r="OON4" s="286"/>
      <c r="OOO4" s="286"/>
      <c r="OOP4" s="286"/>
      <c r="OOQ4" s="286"/>
      <c r="OOR4" s="286"/>
      <c r="OOS4" s="286"/>
      <c r="OOT4" s="286"/>
      <c r="OOU4" s="286"/>
      <c r="OOV4" s="286"/>
      <c r="OOW4" s="286"/>
      <c r="OOX4" s="286"/>
      <c r="OOY4" s="286"/>
      <c r="OOZ4" s="286"/>
      <c r="OPA4" s="286"/>
      <c r="OPB4" s="286"/>
      <c r="OPC4" s="286"/>
      <c r="OPD4" s="286"/>
      <c r="OPE4" s="286"/>
      <c r="OPF4" s="286"/>
      <c r="OPG4" s="286"/>
      <c r="OPH4" s="286"/>
      <c r="OPI4" s="286"/>
      <c r="OPJ4" s="286"/>
      <c r="OPK4" s="286"/>
      <c r="OPL4" s="286"/>
      <c r="OPM4" s="286"/>
      <c r="OPN4" s="286"/>
      <c r="OPO4" s="286"/>
      <c r="OPP4" s="286"/>
      <c r="OPQ4" s="286"/>
      <c r="OPR4" s="286"/>
      <c r="OPS4" s="286"/>
      <c r="OPT4" s="286"/>
      <c r="OPU4" s="286"/>
      <c r="OPV4" s="286"/>
      <c r="OPW4" s="286"/>
      <c r="OPX4" s="286"/>
      <c r="OPY4" s="286"/>
      <c r="OPZ4" s="286"/>
      <c r="OQA4" s="286"/>
      <c r="OQB4" s="286"/>
      <c r="OQC4" s="286"/>
      <c r="OQD4" s="286"/>
      <c r="OQE4" s="286"/>
      <c r="OQF4" s="286"/>
      <c r="OQG4" s="286"/>
      <c r="OQH4" s="286"/>
      <c r="OQI4" s="286"/>
      <c r="OQJ4" s="286"/>
      <c r="OQK4" s="286"/>
      <c r="OQL4" s="286"/>
      <c r="OQM4" s="286"/>
      <c r="OQN4" s="286"/>
      <c r="OQO4" s="286"/>
      <c r="OQP4" s="286"/>
      <c r="OQQ4" s="286"/>
      <c r="OQR4" s="286"/>
      <c r="OQS4" s="286"/>
      <c r="OQT4" s="286"/>
      <c r="OQU4" s="286"/>
      <c r="OQV4" s="286"/>
      <c r="OQW4" s="286"/>
      <c r="OQX4" s="286"/>
      <c r="OQY4" s="286"/>
      <c r="OQZ4" s="286"/>
      <c r="ORA4" s="286"/>
      <c r="ORB4" s="286"/>
      <c r="ORC4" s="286"/>
      <c r="ORD4" s="286"/>
      <c r="ORE4" s="286"/>
      <c r="ORF4" s="286"/>
      <c r="ORG4" s="286"/>
      <c r="ORH4" s="286"/>
      <c r="ORI4" s="286"/>
      <c r="ORJ4" s="286"/>
      <c r="ORK4" s="286"/>
      <c r="ORL4" s="286"/>
      <c r="ORM4" s="286"/>
      <c r="ORN4" s="286"/>
      <c r="ORO4" s="286"/>
      <c r="ORP4" s="286"/>
      <c r="ORQ4" s="286"/>
      <c r="ORR4" s="286"/>
      <c r="ORS4" s="286"/>
      <c r="ORT4" s="286"/>
      <c r="ORU4" s="286"/>
      <c r="ORV4" s="286"/>
      <c r="ORW4" s="286"/>
      <c r="ORX4" s="286"/>
      <c r="ORY4" s="286"/>
      <c r="ORZ4" s="286"/>
      <c r="OSA4" s="286"/>
      <c r="OSB4" s="286"/>
      <c r="OSC4" s="286"/>
      <c r="OSD4" s="286"/>
      <c r="OSE4" s="286"/>
      <c r="OSF4" s="286"/>
      <c r="OSG4" s="286"/>
      <c r="OSH4" s="286"/>
      <c r="OSI4" s="286"/>
      <c r="OSJ4" s="286"/>
      <c r="OSK4" s="286"/>
      <c r="OSL4" s="286"/>
      <c r="OSM4" s="286"/>
      <c r="OSN4" s="286"/>
      <c r="OSO4" s="286"/>
      <c r="OSP4" s="286"/>
      <c r="OSQ4" s="286"/>
      <c r="OSR4" s="286"/>
      <c r="OSS4" s="286"/>
      <c r="OST4" s="286"/>
      <c r="OSU4" s="286"/>
      <c r="OSV4" s="286"/>
      <c r="OSW4" s="286"/>
      <c r="OSX4" s="286"/>
      <c r="OSY4" s="286"/>
      <c r="OSZ4" s="286"/>
      <c r="OTA4" s="286"/>
      <c r="OTB4" s="286"/>
      <c r="OTC4" s="286"/>
      <c r="OTD4" s="286"/>
      <c r="OTE4" s="286"/>
      <c r="OTF4" s="286"/>
      <c r="OTG4" s="286"/>
      <c r="OTH4" s="286"/>
      <c r="OTI4" s="286"/>
      <c r="OTJ4" s="286"/>
      <c r="OTK4" s="286"/>
      <c r="OTL4" s="286"/>
      <c r="OTM4" s="286"/>
      <c r="OTN4" s="286"/>
      <c r="OTO4" s="286"/>
      <c r="OTP4" s="286"/>
      <c r="OTQ4" s="286"/>
      <c r="OTR4" s="286"/>
      <c r="OTS4" s="286"/>
      <c r="OTT4" s="286"/>
      <c r="OTU4" s="286"/>
      <c r="OTV4" s="286"/>
      <c r="OTW4" s="286"/>
      <c r="OTX4" s="286"/>
      <c r="OTY4" s="286"/>
      <c r="OTZ4" s="286"/>
      <c r="OUA4" s="286"/>
      <c r="OUB4" s="286"/>
      <c r="OUC4" s="286"/>
      <c r="OUD4" s="286"/>
      <c r="OUE4" s="286"/>
      <c r="OUF4" s="286"/>
      <c r="OUG4" s="286"/>
      <c r="OUH4" s="286"/>
      <c r="OUI4" s="286"/>
      <c r="OUJ4" s="286"/>
      <c r="OUK4" s="286"/>
      <c r="OUL4" s="286"/>
      <c r="OUM4" s="286"/>
      <c r="OUN4" s="286"/>
      <c r="OUO4" s="286"/>
      <c r="OUP4" s="286"/>
      <c r="OUQ4" s="286"/>
      <c r="OUR4" s="286"/>
      <c r="OUS4" s="286"/>
      <c r="OUT4" s="286"/>
      <c r="OUU4" s="286"/>
      <c r="OUV4" s="286"/>
      <c r="OUW4" s="286"/>
      <c r="OUX4" s="286"/>
      <c r="OUY4" s="286"/>
      <c r="OUZ4" s="286"/>
      <c r="OVA4" s="286"/>
      <c r="OVB4" s="286"/>
      <c r="OVC4" s="286"/>
      <c r="OVD4" s="286"/>
      <c r="OVE4" s="286"/>
      <c r="OVF4" s="286"/>
      <c r="OVG4" s="286"/>
      <c r="OVH4" s="286"/>
      <c r="OVI4" s="286"/>
      <c r="OVJ4" s="286"/>
      <c r="OVK4" s="286"/>
      <c r="OVL4" s="286"/>
      <c r="OVM4" s="286"/>
      <c r="OVN4" s="286"/>
      <c r="OVO4" s="286"/>
      <c r="OVP4" s="286"/>
      <c r="OVQ4" s="286"/>
      <c r="OVR4" s="286"/>
      <c r="OVS4" s="286"/>
      <c r="OVT4" s="286"/>
      <c r="OVU4" s="286"/>
      <c r="OVV4" s="286"/>
      <c r="OVW4" s="286"/>
      <c r="OVX4" s="286"/>
      <c r="OVY4" s="286"/>
      <c r="OVZ4" s="286"/>
      <c r="OWA4" s="286"/>
      <c r="OWB4" s="286"/>
      <c r="OWC4" s="286"/>
      <c r="OWD4" s="286"/>
      <c r="OWE4" s="286"/>
      <c r="OWF4" s="286"/>
      <c r="OWG4" s="286"/>
      <c r="OWH4" s="286"/>
      <c r="OWI4" s="286"/>
      <c r="OWJ4" s="286"/>
      <c r="OWK4" s="286"/>
      <c r="OWL4" s="286"/>
      <c r="OWM4" s="286"/>
      <c r="OWN4" s="286"/>
      <c r="OWO4" s="286"/>
      <c r="OWP4" s="286"/>
      <c r="OWQ4" s="286"/>
      <c r="OWR4" s="286"/>
      <c r="OWS4" s="286"/>
      <c r="OWT4" s="286"/>
      <c r="OWU4" s="286"/>
      <c r="OWV4" s="286"/>
      <c r="OWW4" s="286"/>
      <c r="OWX4" s="286"/>
      <c r="OWY4" s="286"/>
      <c r="OWZ4" s="286"/>
      <c r="OXA4" s="286"/>
      <c r="OXB4" s="286"/>
      <c r="OXC4" s="286"/>
      <c r="OXD4" s="286"/>
      <c r="OXE4" s="286"/>
      <c r="OXF4" s="286"/>
      <c r="OXG4" s="286"/>
      <c r="OXH4" s="286"/>
      <c r="OXI4" s="286"/>
      <c r="OXJ4" s="286"/>
      <c r="OXK4" s="286"/>
      <c r="OXL4" s="286"/>
      <c r="OXM4" s="286"/>
      <c r="OXN4" s="286"/>
      <c r="OXO4" s="286"/>
      <c r="OXP4" s="286"/>
      <c r="OXQ4" s="286"/>
      <c r="OXR4" s="286"/>
      <c r="OXS4" s="286"/>
      <c r="OXT4" s="286"/>
      <c r="OXU4" s="286"/>
      <c r="OXV4" s="286"/>
      <c r="OXW4" s="286"/>
      <c r="OXX4" s="286"/>
      <c r="OXY4" s="286"/>
      <c r="OXZ4" s="286"/>
      <c r="OYA4" s="286"/>
      <c r="OYB4" s="286"/>
      <c r="OYC4" s="286"/>
      <c r="OYD4" s="286"/>
      <c r="OYE4" s="286"/>
      <c r="OYF4" s="286"/>
      <c r="OYG4" s="286"/>
      <c r="OYH4" s="286"/>
      <c r="OYI4" s="286"/>
      <c r="OYJ4" s="286"/>
      <c r="OYK4" s="286"/>
      <c r="OYL4" s="286"/>
      <c r="OYM4" s="286"/>
      <c r="OYN4" s="286"/>
      <c r="OYO4" s="286"/>
      <c r="OYP4" s="286"/>
      <c r="OYQ4" s="286"/>
      <c r="OYR4" s="286"/>
      <c r="OYS4" s="286"/>
      <c r="OYT4" s="286"/>
      <c r="OYU4" s="286"/>
      <c r="OYV4" s="286"/>
      <c r="OYW4" s="286"/>
      <c r="OYX4" s="286"/>
      <c r="OYY4" s="286"/>
      <c r="OYZ4" s="286"/>
      <c r="OZA4" s="286"/>
      <c r="OZB4" s="286"/>
      <c r="OZC4" s="286"/>
      <c r="OZD4" s="286"/>
      <c r="OZE4" s="286"/>
      <c r="OZF4" s="286"/>
      <c r="OZG4" s="286"/>
      <c r="OZH4" s="286"/>
      <c r="OZI4" s="286"/>
      <c r="OZJ4" s="286"/>
      <c r="OZK4" s="286"/>
      <c r="OZL4" s="286"/>
      <c r="OZM4" s="286"/>
      <c r="OZN4" s="286"/>
      <c r="OZO4" s="286"/>
      <c r="OZP4" s="286"/>
      <c r="OZQ4" s="286"/>
      <c r="OZR4" s="286"/>
      <c r="OZS4" s="286"/>
      <c r="OZT4" s="286"/>
      <c r="OZU4" s="286"/>
      <c r="OZV4" s="286"/>
      <c r="OZW4" s="286"/>
      <c r="OZX4" s="286"/>
      <c r="OZY4" s="286"/>
      <c r="OZZ4" s="286"/>
      <c r="PAA4" s="286"/>
      <c r="PAB4" s="286"/>
      <c r="PAC4" s="286"/>
      <c r="PAD4" s="286"/>
      <c r="PAE4" s="286"/>
      <c r="PAF4" s="286"/>
      <c r="PAG4" s="286"/>
      <c r="PAH4" s="286"/>
      <c r="PAI4" s="286"/>
      <c r="PAJ4" s="286"/>
      <c r="PAK4" s="286"/>
      <c r="PAL4" s="286"/>
      <c r="PAM4" s="286"/>
      <c r="PAN4" s="286"/>
      <c r="PAO4" s="286"/>
      <c r="PAP4" s="286"/>
      <c r="PAQ4" s="286"/>
      <c r="PAR4" s="286"/>
      <c r="PAS4" s="286"/>
      <c r="PAT4" s="286"/>
      <c r="PAU4" s="286"/>
      <c r="PAV4" s="286"/>
      <c r="PAW4" s="286"/>
      <c r="PAX4" s="286"/>
      <c r="PAY4" s="286"/>
      <c r="PAZ4" s="286"/>
      <c r="PBA4" s="286"/>
      <c r="PBB4" s="286"/>
      <c r="PBC4" s="286"/>
      <c r="PBD4" s="286"/>
      <c r="PBE4" s="286"/>
      <c r="PBF4" s="286"/>
      <c r="PBG4" s="286"/>
      <c r="PBH4" s="286"/>
      <c r="PBI4" s="286"/>
      <c r="PBJ4" s="286"/>
      <c r="PBK4" s="286"/>
      <c r="PBL4" s="286"/>
      <c r="PBM4" s="286"/>
      <c r="PBN4" s="286"/>
      <c r="PBO4" s="286"/>
      <c r="PBP4" s="286"/>
      <c r="PBQ4" s="286"/>
      <c r="PBR4" s="286"/>
      <c r="PBS4" s="286"/>
      <c r="PBT4" s="286"/>
      <c r="PBU4" s="286"/>
      <c r="PBV4" s="286"/>
      <c r="PBW4" s="286"/>
      <c r="PBX4" s="286"/>
      <c r="PBY4" s="286"/>
      <c r="PBZ4" s="286"/>
      <c r="PCA4" s="286"/>
      <c r="PCB4" s="286"/>
      <c r="PCC4" s="286"/>
      <c r="PCD4" s="286"/>
      <c r="PCE4" s="286"/>
      <c r="PCF4" s="286"/>
      <c r="PCG4" s="286"/>
      <c r="PCH4" s="286"/>
      <c r="PCI4" s="286"/>
      <c r="PCJ4" s="286"/>
      <c r="PCK4" s="286"/>
      <c r="PCL4" s="286"/>
      <c r="PCM4" s="286"/>
      <c r="PCN4" s="286"/>
      <c r="PCO4" s="286"/>
      <c r="PCP4" s="286"/>
      <c r="PCQ4" s="286"/>
      <c r="PCR4" s="286"/>
      <c r="PCS4" s="286"/>
      <c r="PCT4" s="286"/>
      <c r="PCU4" s="286"/>
      <c r="PCV4" s="286"/>
      <c r="PCW4" s="286"/>
      <c r="PCX4" s="286"/>
      <c r="PCY4" s="286"/>
      <c r="PCZ4" s="286"/>
      <c r="PDA4" s="286"/>
      <c r="PDB4" s="286"/>
      <c r="PDC4" s="286"/>
      <c r="PDD4" s="286"/>
      <c r="PDE4" s="286"/>
      <c r="PDF4" s="286"/>
      <c r="PDG4" s="286"/>
      <c r="PDH4" s="286"/>
      <c r="PDI4" s="286"/>
      <c r="PDJ4" s="286"/>
      <c r="PDK4" s="286"/>
      <c r="PDL4" s="286"/>
      <c r="PDM4" s="286"/>
      <c r="PDN4" s="286"/>
      <c r="PDO4" s="286"/>
      <c r="PDP4" s="286"/>
      <c r="PDQ4" s="286"/>
      <c r="PDR4" s="286"/>
      <c r="PDS4" s="286"/>
      <c r="PDT4" s="286"/>
      <c r="PDU4" s="286"/>
      <c r="PDV4" s="286"/>
      <c r="PDW4" s="286"/>
      <c r="PDX4" s="286"/>
      <c r="PDY4" s="286"/>
      <c r="PDZ4" s="286"/>
      <c r="PEA4" s="286"/>
      <c r="PEB4" s="286"/>
      <c r="PEC4" s="286"/>
      <c r="PED4" s="286"/>
      <c r="PEE4" s="286"/>
      <c r="PEF4" s="286"/>
      <c r="PEG4" s="286"/>
      <c r="PEH4" s="286"/>
      <c r="PEI4" s="286"/>
      <c r="PEJ4" s="286"/>
      <c r="PEK4" s="286"/>
      <c r="PEL4" s="286"/>
      <c r="PEM4" s="286"/>
      <c r="PEN4" s="286"/>
      <c r="PEO4" s="286"/>
      <c r="PEP4" s="286"/>
      <c r="PEQ4" s="286"/>
      <c r="PER4" s="286"/>
      <c r="PES4" s="286"/>
      <c r="PET4" s="286"/>
      <c r="PEU4" s="286"/>
      <c r="PEV4" s="286"/>
      <c r="PEW4" s="286"/>
      <c r="PEX4" s="286"/>
      <c r="PEY4" s="286"/>
      <c r="PEZ4" s="286"/>
      <c r="PFA4" s="286"/>
      <c r="PFB4" s="286"/>
      <c r="PFC4" s="286"/>
      <c r="PFD4" s="286"/>
      <c r="PFE4" s="286"/>
      <c r="PFF4" s="286"/>
      <c r="PFG4" s="286"/>
      <c r="PFH4" s="286"/>
      <c r="PFI4" s="286"/>
      <c r="PFJ4" s="286"/>
      <c r="PFK4" s="286"/>
      <c r="PFL4" s="286"/>
      <c r="PFM4" s="286"/>
      <c r="PFN4" s="286"/>
      <c r="PFO4" s="286"/>
      <c r="PFP4" s="286"/>
      <c r="PFQ4" s="286"/>
      <c r="PFR4" s="286"/>
      <c r="PFS4" s="286"/>
      <c r="PFT4" s="286"/>
      <c r="PFU4" s="286"/>
      <c r="PFV4" s="286"/>
      <c r="PFW4" s="286"/>
      <c r="PFX4" s="286"/>
      <c r="PFY4" s="286"/>
      <c r="PFZ4" s="286"/>
      <c r="PGA4" s="286"/>
      <c r="PGB4" s="286"/>
      <c r="PGC4" s="286"/>
      <c r="PGD4" s="286"/>
      <c r="PGE4" s="286"/>
      <c r="PGF4" s="286"/>
      <c r="PGG4" s="286"/>
      <c r="PGH4" s="286"/>
      <c r="PGI4" s="286"/>
      <c r="PGJ4" s="286"/>
      <c r="PGK4" s="286"/>
      <c r="PGL4" s="286"/>
      <c r="PGM4" s="286"/>
      <c r="PGN4" s="286"/>
      <c r="PGO4" s="286"/>
      <c r="PGP4" s="286"/>
      <c r="PGQ4" s="286"/>
      <c r="PGR4" s="286"/>
      <c r="PGS4" s="286"/>
      <c r="PGT4" s="286"/>
      <c r="PGU4" s="286"/>
      <c r="PGV4" s="286"/>
      <c r="PGW4" s="286"/>
      <c r="PGX4" s="286"/>
      <c r="PGY4" s="286"/>
      <c r="PGZ4" s="286"/>
      <c r="PHA4" s="286"/>
      <c r="PHB4" s="286"/>
      <c r="PHC4" s="286"/>
      <c r="PHD4" s="286"/>
      <c r="PHE4" s="286"/>
      <c r="PHF4" s="286"/>
      <c r="PHG4" s="286"/>
      <c r="PHH4" s="286"/>
      <c r="PHI4" s="286"/>
      <c r="PHJ4" s="286"/>
      <c r="PHK4" s="286"/>
      <c r="PHL4" s="286"/>
      <c r="PHM4" s="286"/>
      <c r="PHN4" s="286"/>
      <c r="PHO4" s="286"/>
      <c r="PHP4" s="286"/>
      <c r="PHQ4" s="286"/>
      <c r="PHR4" s="286"/>
      <c r="PHS4" s="286"/>
      <c r="PHT4" s="286"/>
      <c r="PHU4" s="286"/>
      <c r="PHV4" s="286"/>
      <c r="PHW4" s="286"/>
      <c r="PHX4" s="286"/>
      <c r="PHY4" s="286"/>
      <c r="PHZ4" s="286"/>
      <c r="PIA4" s="286"/>
      <c r="PIB4" s="286"/>
      <c r="PIC4" s="286"/>
      <c r="PID4" s="286"/>
      <c r="PIE4" s="286"/>
      <c r="PIF4" s="286"/>
      <c r="PIG4" s="286"/>
      <c r="PIH4" s="286"/>
      <c r="PII4" s="286"/>
      <c r="PIJ4" s="286"/>
      <c r="PIK4" s="286"/>
      <c r="PIL4" s="286"/>
      <c r="PIM4" s="286"/>
      <c r="PIN4" s="286"/>
      <c r="PIO4" s="286"/>
      <c r="PIP4" s="286"/>
      <c r="PIQ4" s="286"/>
      <c r="PIR4" s="286"/>
      <c r="PIS4" s="286"/>
      <c r="PIT4" s="286"/>
      <c r="PIU4" s="286"/>
      <c r="PIV4" s="286"/>
      <c r="PIW4" s="286"/>
      <c r="PIX4" s="286"/>
      <c r="PIY4" s="286"/>
      <c r="PIZ4" s="286"/>
      <c r="PJA4" s="286"/>
      <c r="PJB4" s="286"/>
      <c r="PJC4" s="286"/>
      <c r="PJD4" s="286"/>
      <c r="PJE4" s="286"/>
      <c r="PJF4" s="286"/>
      <c r="PJG4" s="286"/>
      <c r="PJH4" s="286"/>
      <c r="PJI4" s="286"/>
      <c r="PJJ4" s="286"/>
      <c r="PJK4" s="286"/>
      <c r="PJL4" s="286"/>
      <c r="PJM4" s="286"/>
      <c r="PJN4" s="286"/>
      <c r="PJO4" s="286"/>
      <c r="PJP4" s="286"/>
      <c r="PJQ4" s="286"/>
      <c r="PJR4" s="286"/>
      <c r="PJS4" s="286"/>
      <c r="PJT4" s="286"/>
      <c r="PJU4" s="286"/>
      <c r="PJV4" s="286"/>
      <c r="PJW4" s="286"/>
      <c r="PJX4" s="286"/>
      <c r="PJY4" s="286"/>
      <c r="PJZ4" s="286"/>
      <c r="PKA4" s="286"/>
      <c r="PKB4" s="286"/>
      <c r="PKC4" s="286"/>
      <c r="PKD4" s="286"/>
      <c r="PKE4" s="286"/>
      <c r="PKF4" s="286"/>
      <c r="PKG4" s="286"/>
      <c r="PKH4" s="286"/>
      <c r="PKI4" s="286"/>
      <c r="PKJ4" s="286"/>
      <c r="PKK4" s="286"/>
      <c r="PKL4" s="286"/>
      <c r="PKM4" s="286"/>
      <c r="PKN4" s="286"/>
      <c r="PKO4" s="286"/>
      <c r="PKP4" s="286"/>
      <c r="PKQ4" s="286"/>
      <c r="PKR4" s="286"/>
      <c r="PKS4" s="286"/>
      <c r="PKT4" s="286"/>
      <c r="PKU4" s="286"/>
      <c r="PKV4" s="286"/>
      <c r="PKW4" s="286"/>
      <c r="PKX4" s="286"/>
      <c r="PKY4" s="286"/>
      <c r="PKZ4" s="286"/>
      <c r="PLA4" s="286"/>
      <c r="PLB4" s="286"/>
      <c r="PLC4" s="286"/>
      <c r="PLD4" s="286"/>
      <c r="PLE4" s="286"/>
      <c r="PLF4" s="286"/>
      <c r="PLG4" s="286"/>
      <c r="PLH4" s="286"/>
      <c r="PLI4" s="286"/>
      <c r="PLJ4" s="286"/>
      <c r="PLK4" s="286"/>
      <c r="PLL4" s="286"/>
      <c r="PLM4" s="286"/>
      <c r="PLN4" s="286"/>
      <c r="PLO4" s="286"/>
      <c r="PLP4" s="286"/>
      <c r="PLQ4" s="286"/>
      <c r="PLR4" s="286"/>
      <c r="PLS4" s="286"/>
      <c r="PLT4" s="286"/>
      <c r="PLU4" s="286"/>
      <c r="PLV4" s="286"/>
      <c r="PLW4" s="286"/>
      <c r="PLX4" s="286"/>
      <c r="PLY4" s="286"/>
      <c r="PLZ4" s="286"/>
      <c r="PMA4" s="286"/>
      <c r="PMB4" s="286"/>
      <c r="PMC4" s="286"/>
      <c r="PMD4" s="286"/>
      <c r="PME4" s="286"/>
      <c r="PMF4" s="286"/>
      <c r="PMG4" s="286"/>
      <c r="PMH4" s="286"/>
      <c r="PMI4" s="286"/>
      <c r="PMJ4" s="286"/>
      <c r="PMK4" s="286"/>
      <c r="PML4" s="286"/>
      <c r="PMM4" s="286"/>
      <c r="PMN4" s="286"/>
      <c r="PMO4" s="286"/>
      <c r="PMP4" s="286"/>
      <c r="PMQ4" s="286"/>
      <c r="PMR4" s="286"/>
      <c r="PMS4" s="286"/>
      <c r="PMT4" s="286"/>
      <c r="PMU4" s="286"/>
      <c r="PMV4" s="286"/>
      <c r="PMW4" s="286"/>
      <c r="PMX4" s="286"/>
      <c r="PMY4" s="286"/>
      <c r="PMZ4" s="286"/>
      <c r="PNA4" s="286"/>
      <c r="PNB4" s="286"/>
      <c r="PNC4" s="286"/>
      <c r="PND4" s="286"/>
      <c r="PNE4" s="286"/>
      <c r="PNF4" s="286"/>
      <c r="PNG4" s="286"/>
      <c r="PNH4" s="286"/>
      <c r="PNI4" s="286"/>
      <c r="PNJ4" s="286"/>
      <c r="PNK4" s="286"/>
      <c r="PNL4" s="286"/>
      <c r="PNM4" s="286"/>
      <c r="PNN4" s="286"/>
      <c r="PNO4" s="286"/>
      <c r="PNP4" s="286"/>
      <c r="PNQ4" s="286"/>
      <c r="PNR4" s="286"/>
      <c r="PNS4" s="286"/>
      <c r="PNT4" s="286"/>
      <c r="PNU4" s="286"/>
      <c r="PNV4" s="286"/>
      <c r="PNW4" s="286"/>
      <c r="PNX4" s="286"/>
      <c r="PNY4" s="286"/>
      <c r="PNZ4" s="286"/>
      <c r="POA4" s="286"/>
      <c r="POB4" s="286"/>
      <c r="POC4" s="286"/>
      <c r="POD4" s="286"/>
      <c r="POE4" s="286"/>
      <c r="POF4" s="286"/>
      <c r="POG4" s="286"/>
      <c r="POH4" s="286"/>
      <c r="POI4" s="286"/>
      <c r="POJ4" s="286"/>
      <c r="POK4" s="286"/>
      <c r="POL4" s="286"/>
      <c r="POM4" s="286"/>
      <c r="PON4" s="286"/>
      <c r="POO4" s="286"/>
      <c r="POP4" s="286"/>
      <c r="POQ4" s="286"/>
      <c r="POR4" s="286"/>
      <c r="POS4" s="286"/>
      <c r="POT4" s="286"/>
      <c r="POU4" s="286"/>
      <c r="POV4" s="286"/>
      <c r="POW4" s="286"/>
      <c r="POX4" s="286"/>
      <c r="POY4" s="286"/>
      <c r="POZ4" s="286"/>
      <c r="PPA4" s="286"/>
      <c r="PPB4" s="286"/>
      <c r="PPC4" s="286"/>
      <c r="PPD4" s="286"/>
      <c r="PPE4" s="286"/>
      <c r="PPF4" s="286"/>
      <c r="PPG4" s="286"/>
      <c r="PPH4" s="286"/>
      <c r="PPI4" s="286"/>
      <c r="PPJ4" s="286"/>
      <c r="PPK4" s="286"/>
      <c r="PPL4" s="286"/>
      <c r="PPM4" s="286"/>
      <c r="PPN4" s="286"/>
      <c r="PPO4" s="286"/>
      <c r="PPP4" s="286"/>
      <c r="PPQ4" s="286"/>
      <c r="PPR4" s="286"/>
      <c r="PPS4" s="286"/>
      <c r="PPT4" s="286"/>
      <c r="PPU4" s="286"/>
      <c r="PPV4" s="286"/>
      <c r="PPW4" s="286"/>
      <c r="PPX4" s="286"/>
      <c r="PPY4" s="286"/>
      <c r="PPZ4" s="286"/>
      <c r="PQA4" s="286"/>
      <c r="PQB4" s="286"/>
      <c r="PQC4" s="286"/>
      <c r="PQD4" s="286"/>
      <c r="PQE4" s="286"/>
      <c r="PQF4" s="286"/>
      <c r="PQG4" s="286"/>
      <c r="PQH4" s="286"/>
      <c r="PQI4" s="286"/>
      <c r="PQJ4" s="286"/>
      <c r="PQK4" s="286"/>
      <c r="PQL4" s="286"/>
      <c r="PQM4" s="286"/>
      <c r="PQN4" s="286"/>
      <c r="PQO4" s="286"/>
      <c r="PQP4" s="286"/>
      <c r="PQQ4" s="286"/>
      <c r="PQR4" s="286"/>
      <c r="PQS4" s="286"/>
      <c r="PQT4" s="286"/>
      <c r="PQU4" s="286"/>
      <c r="PQV4" s="286"/>
      <c r="PQW4" s="286"/>
      <c r="PQX4" s="286"/>
      <c r="PQY4" s="286"/>
      <c r="PQZ4" s="286"/>
      <c r="PRA4" s="286"/>
      <c r="PRB4" s="286"/>
      <c r="PRC4" s="286"/>
      <c r="PRD4" s="286"/>
      <c r="PRE4" s="286"/>
      <c r="PRF4" s="286"/>
      <c r="PRG4" s="286"/>
      <c r="PRH4" s="286"/>
      <c r="PRI4" s="286"/>
      <c r="PRJ4" s="286"/>
      <c r="PRK4" s="286"/>
      <c r="PRL4" s="286"/>
      <c r="PRM4" s="286"/>
      <c r="PRN4" s="286"/>
      <c r="PRO4" s="286"/>
      <c r="PRP4" s="286"/>
      <c r="PRQ4" s="286"/>
      <c r="PRR4" s="286"/>
      <c r="PRS4" s="286"/>
      <c r="PRT4" s="286"/>
      <c r="PRU4" s="286"/>
      <c r="PRV4" s="286"/>
      <c r="PRW4" s="286"/>
      <c r="PRX4" s="286"/>
      <c r="PRY4" s="286"/>
      <c r="PRZ4" s="286"/>
      <c r="PSA4" s="286"/>
      <c r="PSB4" s="286"/>
      <c r="PSC4" s="286"/>
      <c r="PSD4" s="286"/>
      <c r="PSE4" s="286"/>
      <c r="PSF4" s="286"/>
      <c r="PSG4" s="286"/>
      <c r="PSH4" s="286"/>
      <c r="PSI4" s="286"/>
      <c r="PSJ4" s="286"/>
      <c r="PSK4" s="286"/>
      <c r="PSL4" s="286"/>
      <c r="PSM4" s="286"/>
      <c r="PSN4" s="286"/>
      <c r="PSO4" s="286"/>
      <c r="PSP4" s="286"/>
      <c r="PSQ4" s="286"/>
      <c r="PSR4" s="286"/>
      <c r="PSS4" s="286"/>
      <c r="PST4" s="286"/>
      <c r="PSU4" s="286"/>
      <c r="PSV4" s="286"/>
      <c r="PSW4" s="286"/>
      <c r="PSX4" s="286"/>
      <c r="PSY4" s="286"/>
      <c r="PSZ4" s="286"/>
      <c r="PTA4" s="286"/>
      <c r="PTB4" s="286"/>
      <c r="PTC4" s="286"/>
      <c r="PTD4" s="286"/>
      <c r="PTE4" s="286"/>
      <c r="PTF4" s="286"/>
      <c r="PTG4" s="286"/>
      <c r="PTH4" s="286"/>
      <c r="PTI4" s="286"/>
      <c r="PTJ4" s="286"/>
      <c r="PTK4" s="286"/>
      <c r="PTL4" s="286"/>
      <c r="PTM4" s="286"/>
      <c r="PTN4" s="286"/>
      <c r="PTO4" s="286"/>
      <c r="PTP4" s="286"/>
      <c r="PTQ4" s="286"/>
      <c r="PTR4" s="286"/>
      <c r="PTS4" s="286"/>
      <c r="PTT4" s="286"/>
      <c r="PTU4" s="286"/>
      <c r="PTV4" s="286"/>
      <c r="PTW4" s="286"/>
      <c r="PTX4" s="286"/>
      <c r="PTY4" s="286"/>
      <c r="PTZ4" s="286"/>
      <c r="PUA4" s="286"/>
      <c r="PUB4" s="286"/>
      <c r="PUC4" s="286"/>
      <c r="PUD4" s="286"/>
      <c r="PUE4" s="286"/>
      <c r="PUF4" s="286"/>
      <c r="PUG4" s="286"/>
      <c r="PUH4" s="286"/>
      <c r="PUI4" s="286"/>
      <c r="PUJ4" s="286"/>
      <c r="PUK4" s="286"/>
      <c r="PUL4" s="286"/>
      <c r="PUM4" s="286"/>
      <c r="PUN4" s="286"/>
      <c r="PUO4" s="286"/>
      <c r="PUP4" s="286"/>
      <c r="PUQ4" s="286"/>
      <c r="PUR4" s="286"/>
      <c r="PUS4" s="286"/>
      <c r="PUT4" s="286"/>
      <c r="PUU4" s="286"/>
      <c r="PUV4" s="286"/>
      <c r="PUW4" s="286"/>
      <c r="PUX4" s="286"/>
      <c r="PUY4" s="286"/>
      <c r="PUZ4" s="286"/>
      <c r="PVA4" s="286"/>
      <c r="PVB4" s="286"/>
      <c r="PVC4" s="286"/>
      <c r="PVD4" s="286"/>
      <c r="PVE4" s="286"/>
      <c r="PVF4" s="286"/>
      <c r="PVG4" s="286"/>
      <c r="PVH4" s="286"/>
      <c r="PVI4" s="286"/>
      <c r="PVJ4" s="286"/>
      <c r="PVK4" s="286"/>
      <c r="PVL4" s="286"/>
      <c r="PVM4" s="286"/>
      <c r="PVN4" s="286"/>
      <c r="PVO4" s="286"/>
      <c r="PVP4" s="286"/>
      <c r="PVQ4" s="286"/>
      <c r="PVR4" s="286"/>
      <c r="PVS4" s="286"/>
      <c r="PVT4" s="286"/>
      <c r="PVU4" s="286"/>
      <c r="PVV4" s="286"/>
      <c r="PVW4" s="286"/>
      <c r="PVX4" s="286"/>
      <c r="PVY4" s="286"/>
      <c r="PVZ4" s="286"/>
      <c r="PWA4" s="286"/>
      <c r="PWB4" s="286"/>
      <c r="PWC4" s="286"/>
      <c r="PWD4" s="286"/>
      <c r="PWE4" s="286"/>
      <c r="PWF4" s="286"/>
      <c r="PWG4" s="286"/>
      <c r="PWH4" s="286"/>
      <c r="PWI4" s="286"/>
      <c r="PWJ4" s="286"/>
      <c r="PWK4" s="286"/>
      <c r="PWL4" s="286"/>
      <c r="PWM4" s="286"/>
      <c r="PWN4" s="286"/>
      <c r="PWO4" s="286"/>
      <c r="PWP4" s="286"/>
      <c r="PWQ4" s="286"/>
      <c r="PWR4" s="286"/>
      <c r="PWS4" s="286"/>
      <c r="PWT4" s="286"/>
      <c r="PWU4" s="286"/>
      <c r="PWV4" s="286"/>
      <c r="PWW4" s="286"/>
      <c r="PWX4" s="286"/>
      <c r="PWY4" s="286"/>
      <c r="PWZ4" s="286"/>
      <c r="PXA4" s="286"/>
      <c r="PXB4" s="286"/>
      <c r="PXC4" s="286"/>
      <c r="PXD4" s="286"/>
      <c r="PXE4" s="286"/>
      <c r="PXF4" s="286"/>
      <c r="PXG4" s="286"/>
      <c r="PXH4" s="286"/>
      <c r="PXI4" s="286"/>
      <c r="PXJ4" s="286"/>
      <c r="PXK4" s="286"/>
      <c r="PXL4" s="286"/>
      <c r="PXM4" s="286"/>
      <c r="PXN4" s="286"/>
      <c r="PXO4" s="286"/>
      <c r="PXP4" s="286"/>
      <c r="PXQ4" s="286"/>
      <c r="PXR4" s="286"/>
      <c r="PXS4" s="286"/>
      <c r="PXT4" s="286"/>
      <c r="PXU4" s="286"/>
      <c r="PXV4" s="286"/>
      <c r="PXW4" s="286"/>
      <c r="PXX4" s="286"/>
      <c r="PXY4" s="286"/>
      <c r="PXZ4" s="286"/>
      <c r="PYA4" s="286"/>
      <c r="PYB4" s="286"/>
      <c r="PYC4" s="286"/>
      <c r="PYD4" s="286"/>
      <c r="PYE4" s="286"/>
      <c r="PYF4" s="286"/>
      <c r="PYG4" s="286"/>
      <c r="PYH4" s="286"/>
      <c r="PYI4" s="286"/>
      <c r="PYJ4" s="286"/>
      <c r="PYK4" s="286"/>
      <c r="PYL4" s="286"/>
      <c r="PYM4" s="286"/>
      <c r="PYN4" s="286"/>
      <c r="PYO4" s="286"/>
      <c r="PYP4" s="286"/>
      <c r="PYQ4" s="286"/>
      <c r="PYR4" s="286"/>
      <c r="PYS4" s="286"/>
      <c r="PYT4" s="286"/>
      <c r="PYU4" s="286"/>
      <c r="PYV4" s="286"/>
      <c r="PYW4" s="286"/>
      <c r="PYX4" s="286"/>
      <c r="PYY4" s="286"/>
      <c r="PYZ4" s="286"/>
      <c r="PZA4" s="286"/>
      <c r="PZB4" s="286"/>
      <c r="PZC4" s="286"/>
      <c r="PZD4" s="286"/>
      <c r="PZE4" s="286"/>
      <c r="PZF4" s="286"/>
      <c r="PZG4" s="286"/>
      <c r="PZH4" s="286"/>
      <c r="PZI4" s="286"/>
      <c r="PZJ4" s="286"/>
      <c r="PZK4" s="286"/>
      <c r="PZL4" s="286"/>
      <c r="PZM4" s="286"/>
      <c r="PZN4" s="286"/>
      <c r="PZO4" s="286"/>
      <c r="PZP4" s="286"/>
      <c r="PZQ4" s="286"/>
      <c r="PZR4" s="286"/>
      <c r="PZS4" s="286"/>
      <c r="PZT4" s="286"/>
      <c r="PZU4" s="286"/>
      <c r="PZV4" s="286"/>
      <c r="PZW4" s="286"/>
      <c r="PZX4" s="286"/>
      <c r="PZY4" s="286"/>
      <c r="PZZ4" s="286"/>
      <c r="QAA4" s="286"/>
      <c r="QAB4" s="286"/>
      <c r="QAC4" s="286"/>
      <c r="QAD4" s="286"/>
      <c r="QAE4" s="286"/>
      <c r="QAF4" s="286"/>
      <c r="QAG4" s="286"/>
      <c r="QAH4" s="286"/>
      <c r="QAI4" s="286"/>
      <c r="QAJ4" s="286"/>
      <c r="QAK4" s="286"/>
      <c r="QAL4" s="286"/>
      <c r="QAM4" s="286"/>
      <c r="QAN4" s="286"/>
      <c r="QAO4" s="286"/>
      <c r="QAP4" s="286"/>
      <c r="QAQ4" s="286"/>
      <c r="QAR4" s="286"/>
      <c r="QAS4" s="286"/>
      <c r="QAT4" s="286"/>
      <c r="QAU4" s="286"/>
      <c r="QAV4" s="286"/>
      <c r="QAW4" s="286"/>
      <c r="QAX4" s="286"/>
      <c r="QAY4" s="286"/>
      <c r="QAZ4" s="286"/>
      <c r="QBA4" s="286"/>
      <c r="QBB4" s="286"/>
      <c r="QBC4" s="286"/>
      <c r="QBD4" s="286"/>
      <c r="QBE4" s="286"/>
      <c r="QBF4" s="286"/>
      <c r="QBG4" s="286"/>
      <c r="QBH4" s="286"/>
      <c r="QBI4" s="286"/>
      <c r="QBJ4" s="286"/>
      <c r="QBK4" s="286"/>
      <c r="QBL4" s="286"/>
      <c r="QBM4" s="286"/>
      <c r="QBN4" s="286"/>
      <c r="QBO4" s="286"/>
      <c r="QBP4" s="286"/>
      <c r="QBQ4" s="286"/>
      <c r="QBR4" s="286"/>
      <c r="QBS4" s="286"/>
      <c r="QBT4" s="286"/>
      <c r="QBU4" s="286"/>
      <c r="QBV4" s="286"/>
      <c r="QBW4" s="286"/>
      <c r="QBX4" s="286"/>
      <c r="QBY4" s="286"/>
      <c r="QBZ4" s="286"/>
      <c r="QCA4" s="286"/>
      <c r="QCB4" s="286"/>
      <c r="QCC4" s="286"/>
      <c r="QCD4" s="286"/>
      <c r="QCE4" s="286"/>
      <c r="QCF4" s="286"/>
      <c r="QCG4" s="286"/>
      <c r="QCH4" s="286"/>
      <c r="QCI4" s="286"/>
      <c r="QCJ4" s="286"/>
      <c r="QCK4" s="286"/>
      <c r="QCL4" s="286"/>
      <c r="QCM4" s="286"/>
      <c r="QCN4" s="286"/>
      <c r="QCO4" s="286"/>
      <c r="QCP4" s="286"/>
      <c r="QCQ4" s="286"/>
      <c r="QCR4" s="286"/>
      <c r="QCS4" s="286"/>
      <c r="QCT4" s="286"/>
      <c r="QCU4" s="286"/>
      <c r="QCV4" s="286"/>
      <c r="QCW4" s="286"/>
      <c r="QCX4" s="286"/>
      <c r="QCY4" s="286"/>
      <c r="QCZ4" s="286"/>
      <c r="QDA4" s="286"/>
      <c r="QDB4" s="286"/>
      <c r="QDC4" s="286"/>
      <c r="QDD4" s="286"/>
      <c r="QDE4" s="286"/>
      <c r="QDF4" s="286"/>
      <c r="QDG4" s="286"/>
      <c r="QDH4" s="286"/>
      <c r="QDI4" s="286"/>
      <c r="QDJ4" s="286"/>
      <c r="QDK4" s="286"/>
      <c r="QDL4" s="286"/>
      <c r="QDM4" s="286"/>
      <c r="QDN4" s="286"/>
      <c r="QDO4" s="286"/>
      <c r="QDP4" s="286"/>
      <c r="QDQ4" s="286"/>
      <c r="QDR4" s="286"/>
      <c r="QDS4" s="286"/>
      <c r="QDT4" s="286"/>
      <c r="QDU4" s="286"/>
      <c r="QDV4" s="286"/>
      <c r="QDW4" s="286"/>
      <c r="QDX4" s="286"/>
      <c r="QDY4" s="286"/>
      <c r="QDZ4" s="286"/>
      <c r="QEA4" s="286"/>
      <c r="QEB4" s="286"/>
      <c r="QEC4" s="286"/>
      <c r="QED4" s="286"/>
      <c r="QEE4" s="286"/>
      <c r="QEF4" s="286"/>
      <c r="QEG4" s="286"/>
      <c r="QEH4" s="286"/>
      <c r="QEI4" s="286"/>
      <c r="QEJ4" s="286"/>
      <c r="QEK4" s="286"/>
      <c r="QEL4" s="286"/>
      <c r="QEM4" s="286"/>
      <c r="QEN4" s="286"/>
      <c r="QEO4" s="286"/>
      <c r="QEP4" s="286"/>
      <c r="QEQ4" s="286"/>
      <c r="QER4" s="286"/>
      <c r="QES4" s="286"/>
      <c r="QET4" s="286"/>
      <c r="QEU4" s="286"/>
      <c r="QEV4" s="286"/>
      <c r="QEW4" s="286"/>
      <c r="QEX4" s="286"/>
      <c r="QEY4" s="286"/>
      <c r="QEZ4" s="286"/>
      <c r="QFA4" s="286"/>
      <c r="QFB4" s="286"/>
      <c r="QFC4" s="286"/>
      <c r="QFD4" s="286"/>
      <c r="QFE4" s="286"/>
      <c r="QFF4" s="286"/>
      <c r="QFG4" s="286"/>
      <c r="QFH4" s="286"/>
      <c r="QFI4" s="286"/>
      <c r="QFJ4" s="286"/>
      <c r="QFK4" s="286"/>
      <c r="QFL4" s="286"/>
      <c r="QFM4" s="286"/>
      <c r="QFN4" s="286"/>
      <c r="QFO4" s="286"/>
      <c r="QFP4" s="286"/>
      <c r="QFQ4" s="286"/>
      <c r="QFR4" s="286"/>
      <c r="QFS4" s="286"/>
      <c r="QFT4" s="286"/>
      <c r="QFU4" s="286"/>
      <c r="QFV4" s="286"/>
      <c r="QFW4" s="286"/>
      <c r="QFX4" s="286"/>
      <c r="QFY4" s="286"/>
      <c r="QFZ4" s="286"/>
      <c r="QGA4" s="286"/>
      <c r="QGB4" s="286"/>
      <c r="QGC4" s="286"/>
      <c r="QGD4" s="286"/>
      <c r="QGE4" s="286"/>
      <c r="QGF4" s="286"/>
      <c r="QGG4" s="286"/>
      <c r="QGH4" s="286"/>
      <c r="QGI4" s="286"/>
      <c r="QGJ4" s="286"/>
      <c r="QGK4" s="286"/>
      <c r="QGL4" s="286"/>
      <c r="QGM4" s="286"/>
      <c r="QGN4" s="286"/>
      <c r="QGO4" s="286"/>
      <c r="QGP4" s="286"/>
      <c r="QGQ4" s="286"/>
      <c r="QGR4" s="286"/>
      <c r="QGS4" s="286"/>
      <c r="QGT4" s="286"/>
      <c r="QGU4" s="286"/>
      <c r="QGV4" s="286"/>
      <c r="QGW4" s="286"/>
      <c r="QGX4" s="286"/>
      <c r="QGY4" s="286"/>
      <c r="QGZ4" s="286"/>
      <c r="QHA4" s="286"/>
      <c r="QHB4" s="286"/>
      <c r="QHC4" s="286"/>
      <c r="QHD4" s="286"/>
      <c r="QHE4" s="286"/>
      <c r="QHF4" s="286"/>
      <c r="QHG4" s="286"/>
      <c r="QHH4" s="286"/>
      <c r="QHI4" s="286"/>
      <c r="QHJ4" s="286"/>
      <c r="QHK4" s="286"/>
      <c r="QHL4" s="286"/>
      <c r="QHM4" s="286"/>
      <c r="QHN4" s="286"/>
      <c r="QHO4" s="286"/>
      <c r="QHP4" s="286"/>
      <c r="QHQ4" s="286"/>
      <c r="QHR4" s="286"/>
      <c r="QHS4" s="286"/>
      <c r="QHT4" s="286"/>
      <c r="QHU4" s="286"/>
      <c r="QHV4" s="286"/>
      <c r="QHW4" s="286"/>
      <c r="QHX4" s="286"/>
      <c r="QHY4" s="286"/>
      <c r="QHZ4" s="286"/>
      <c r="QIA4" s="286"/>
      <c r="QIB4" s="286"/>
      <c r="QIC4" s="286"/>
      <c r="QID4" s="286"/>
      <c r="QIE4" s="286"/>
      <c r="QIF4" s="286"/>
      <c r="QIG4" s="286"/>
      <c r="QIH4" s="286"/>
      <c r="QII4" s="286"/>
      <c r="QIJ4" s="286"/>
      <c r="QIK4" s="286"/>
      <c r="QIL4" s="286"/>
      <c r="QIM4" s="286"/>
      <c r="QIN4" s="286"/>
      <c r="QIO4" s="286"/>
      <c r="QIP4" s="286"/>
      <c r="QIQ4" s="286"/>
      <c r="QIR4" s="286"/>
      <c r="QIS4" s="286"/>
      <c r="QIT4" s="286"/>
      <c r="QIU4" s="286"/>
      <c r="QIV4" s="286"/>
      <c r="QIW4" s="286"/>
      <c r="QIX4" s="286"/>
      <c r="QIY4" s="286"/>
      <c r="QIZ4" s="286"/>
      <c r="QJA4" s="286"/>
      <c r="QJB4" s="286"/>
      <c r="QJC4" s="286"/>
      <c r="QJD4" s="286"/>
      <c r="QJE4" s="286"/>
      <c r="QJF4" s="286"/>
      <c r="QJG4" s="286"/>
      <c r="QJH4" s="286"/>
      <c r="QJI4" s="286"/>
      <c r="QJJ4" s="286"/>
      <c r="QJK4" s="286"/>
      <c r="QJL4" s="286"/>
      <c r="QJM4" s="286"/>
      <c r="QJN4" s="286"/>
      <c r="QJO4" s="286"/>
      <c r="QJP4" s="286"/>
      <c r="QJQ4" s="286"/>
      <c r="QJR4" s="286"/>
      <c r="QJS4" s="286"/>
      <c r="QJT4" s="286"/>
      <c r="QJU4" s="286"/>
      <c r="QJV4" s="286"/>
      <c r="QJW4" s="286"/>
      <c r="QJX4" s="286"/>
      <c r="QJY4" s="286"/>
      <c r="QJZ4" s="286"/>
      <c r="QKA4" s="286"/>
      <c r="QKB4" s="286"/>
      <c r="QKC4" s="286"/>
      <c r="QKD4" s="286"/>
      <c r="QKE4" s="286"/>
      <c r="QKF4" s="286"/>
      <c r="QKG4" s="286"/>
      <c r="QKH4" s="286"/>
      <c r="QKI4" s="286"/>
      <c r="QKJ4" s="286"/>
      <c r="QKK4" s="286"/>
      <c r="QKL4" s="286"/>
      <c r="QKM4" s="286"/>
      <c r="QKN4" s="286"/>
      <c r="QKO4" s="286"/>
      <c r="QKP4" s="286"/>
      <c r="QKQ4" s="286"/>
      <c r="QKR4" s="286"/>
      <c r="QKS4" s="286"/>
      <c r="QKT4" s="286"/>
      <c r="QKU4" s="286"/>
      <c r="QKV4" s="286"/>
      <c r="QKW4" s="286"/>
      <c r="QKX4" s="286"/>
      <c r="QKY4" s="286"/>
      <c r="QKZ4" s="286"/>
      <c r="QLA4" s="286"/>
      <c r="QLB4" s="286"/>
      <c r="QLC4" s="286"/>
      <c r="QLD4" s="286"/>
      <c r="QLE4" s="286"/>
      <c r="QLF4" s="286"/>
      <c r="QLG4" s="286"/>
      <c r="QLH4" s="286"/>
      <c r="QLI4" s="286"/>
      <c r="QLJ4" s="286"/>
      <c r="QLK4" s="286"/>
      <c r="QLL4" s="286"/>
      <c r="QLM4" s="286"/>
      <c r="QLN4" s="286"/>
      <c r="QLO4" s="286"/>
      <c r="QLP4" s="286"/>
      <c r="QLQ4" s="286"/>
      <c r="QLR4" s="286"/>
      <c r="QLS4" s="286"/>
      <c r="QLT4" s="286"/>
      <c r="QLU4" s="286"/>
      <c r="QLV4" s="286"/>
      <c r="QLW4" s="286"/>
      <c r="QLX4" s="286"/>
      <c r="QLY4" s="286"/>
      <c r="QLZ4" s="286"/>
      <c r="QMA4" s="286"/>
      <c r="QMB4" s="286"/>
      <c r="QMC4" s="286"/>
      <c r="QMD4" s="286"/>
      <c r="QME4" s="286"/>
      <c r="QMF4" s="286"/>
      <c r="QMG4" s="286"/>
      <c r="QMH4" s="286"/>
      <c r="QMI4" s="286"/>
      <c r="QMJ4" s="286"/>
      <c r="QMK4" s="286"/>
      <c r="QML4" s="286"/>
      <c r="QMM4" s="286"/>
      <c r="QMN4" s="286"/>
      <c r="QMO4" s="286"/>
      <c r="QMP4" s="286"/>
      <c r="QMQ4" s="286"/>
      <c r="QMR4" s="286"/>
      <c r="QMS4" s="286"/>
      <c r="QMT4" s="286"/>
      <c r="QMU4" s="286"/>
      <c r="QMV4" s="286"/>
      <c r="QMW4" s="286"/>
      <c r="QMX4" s="286"/>
      <c r="QMY4" s="286"/>
      <c r="QMZ4" s="286"/>
      <c r="QNA4" s="286"/>
      <c r="QNB4" s="286"/>
      <c r="QNC4" s="286"/>
      <c r="QND4" s="286"/>
      <c r="QNE4" s="286"/>
      <c r="QNF4" s="286"/>
      <c r="QNG4" s="286"/>
      <c r="QNH4" s="286"/>
      <c r="QNI4" s="286"/>
      <c r="QNJ4" s="286"/>
      <c r="QNK4" s="286"/>
      <c r="QNL4" s="286"/>
      <c r="QNM4" s="286"/>
      <c r="QNN4" s="286"/>
      <c r="QNO4" s="286"/>
      <c r="QNP4" s="286"/>
      <c r="QNQ4" s="286"/>
      <c r="QNR4" s="286"/>
      <c r="QNS4" s="286"/>
      <c r="QNT4" s="286"/>
      <c r="QNU4" s="286"/>
      <c r="QNV4" s="286"/>
      <c r="QNW4" s="286"/>
      <c r="QNX4" s="286"/>
      <c r="QNY4" s="286"/>
      <c r="QNZ4" s="286"/>
      <c r="QOA4" s="286"/>
      <c r="QOB4" s="286"/>
      <c r="QOC4" s="286"/>
      <c r="QOD4" s="286"/>
      <c r="QOE4" s="286"/>
      <c r="QOF4" s="286"/>
      <c r="QOG4" s="286"/>
      <c r="QOH4" s="286"/>
      <c r="QOI4" s="286"/>
      <c r="QOJ4" s="286"/>
      <c r="QOK4" s="286"/>
      <c r="QOL4" s="286"/>
      <c r="QOM4" s="286"/>
      <c r="QON4" s="286"/>
      <c r="QOO4" s="286"/>
      <c r="QOP4" s="286"/>
      <c r="QOQ4" s="286"/>
      <c r="QOR4" s="286"/>
      <c r="QOS4" s="286"/>
      <c r="QOT4" s="286"/>
      <c r="QOU4" s="286"/>
      <c r="QOV4" s="286"/>
      <c r="QOW4" s="286"/>
      <c r="QOX4" s="286"/>
      <c r="QOY4" s="286"/>
      <c r="QOZ4" s="286"/>
      <c r="QPA4" s="286"/>
      <c r="QPB4" s="286"/>
      <c r="QPC4" s="286"/>
      <c r="QPD4" s="286"/>
      <c r="QPE4" s="286"/>
      <c r="QPF4" s="286"/>
      <c r="QPG4" s="286"/>
      <c r="QPH4" s="286"/>
      <c r="QPI4" s="286"/>
      <c r="QPJ4" s="286"/>
      <c r="QPK4" s="286"/>
      <c r="QPL4" s="286"/>
      <c r="QPM4" s="286"/>
      <c r="QPN4" s="286"/>
      <c r="QPO4" s="286"/>
      <c r="QPP4" s="286"/>
      <c r="QPQ4" s="286"/>
      <c r="QPR4" s="286"/>
      <c r="QPS4" s="286"/>
      <c r="QPT4" s="286"/>
      <c r="QPU4" s="286"/>
      <c r="QPV4" s="286"/>
      <c r="QPW4" s="286"/>
      <c r="QPX4" s="286"/>
      <c r="QPY4" s="286"/>
      <c r="QPZ4" s="286"/>
      <c r="QQA4" s="286"/>
      <c r="QQB4" s="286"/>
      <c r="QQC4" s="286"/>
      <c r="QQD4" s="286"/>
      <c r="QQE4" s="286"/>
      <c r="QQF4" s="286"/>
      <c r="QQG4" s="286"/>
      <c r="QQH4" s="286"/>
      <c r="QQI4" s="286"/>
      <c r="QQJ4" s="286"/>
      <c r="QQK4" s="286"/>
      <c r="QQL4" s="286"/>
      <c r="QQM4" s="286"/>
      <c r="QQN4" s="286"/>
      <c r="QQO4" s="286"/>
      <c r="QQP4" s="286"/>
      <c r="QQQ4" s="286"/>
      <c r="QQR4" s="286"/>
      <c r="QQS4" s="286"/>
      <c r="QQT4" s="286"/>
      <c r="QQU4" s="286"/>
      <c r="QQV4" s="286"/>
      <c r="QQW4" s="286"/>
      <c r="QQX4" s="286"/>
      <c r="QQY4" s="286"/>
      <c r="QQZ4" s="286"/>
      <c r="QRA4" s="286"/>
      <c r="QRB4" s="286"/>
      <c r="QRC4" s="286"/>
      <c r="QRD4" s="286"/>
      <c r="QRE4" s="286"/>
      <c r="QRF4" s="286"/>
      <c r="QRG4" s="286"/>
      <c r="QRH4" s="286"/>
      <c r="QRI4" s="286"/>
      <c r="QRJ4" s="286"/>
      <c r="QRK4" s="286"/>
      <c r="QRL4" s="286"/>
      <c r="QRM4" s="286"/>
      <c r="QRN4" s="286"/>
      <c r="QRO4" s="286"/>
      <c r="QRP4" s="286"/>
      <c r="QRQ4" s="286"/>
      <c r="QRR4" s="286"/>
      <c r="QRS4" s="286"/>
      <c r="QRT4" s="286"/>
      <c r="QRU4" s="286"/>
      <c r="QRV4" s="286"/>
      <c r="QRW4" s="286"/>
      <c r="QRX4" s="286"/>
      <c r="QRY4" s="286"/>
      <c r="QRZ4" s="286"/>
      <c r="QSA4" s="286"/>
      <c r="QSB4" s="286"/>
      <c r="QSC4" s="286"/>
      <c r="QSD4" s="286"/>
      <c r="QSE4" s="286"/>
      <c r="QSF4" s="286"/>
      <c r="QSG4" s="286"/>
      <c r="QSH4" s="286"/>
      <c r="QSI4" s="286"/>
      <c r="QSJ4" s="286"/>
      <c r="QSK4" s="286"/>
      <c r="QSL4" s="286"/>
      <c r="QSM4" s="286"/>
      <c r="QSN4" s="286"/>
      <c r="QSO4" s="286"/>
      <c r="QSP4" s="286"/>
      <c r="QSQ4" s="286"/>
      <c r="QSR4" s="286"/>
      <c r="QSS4" s="286"/>
      <c r="QST4" s="286"/>
      <c r="QSU4" s="286"/>
      <c r="QSV4" s="286"/>
      <c r="QSW4" s="286"/>
      <c r="QSX4" s="286"/>
      <c r="QSY4" s="286"/>
      <c r="QSZ4" s="286"/>
      <c r="QTA4" s="286"/>
      <c r="QTB4" s="286"/>
      <c r="QTC4" s="286"/>
      <c r="QTD4" s="286"/>
      <c r="QTE4" s="286"/>
      <c r="QTF4" s="286"/>
      <c r="QTG4" s="286"/>
      <c r="QTH4" s="286"/>
      <c r="QTI4" s="286"/>
      <c r="QTJ4" s="286"/>
      <c r="QTK4" s="286"/>
      <c r="QTL4" s="286"/>
      <c r="QTM4" s="286"/>
      <c r="QTN4" s="286"/>
      <c r="QTO4" s="286"/>
      <c r="QTP4" s="286"/>
      <c r="QTQ4" s="286"/>
      <c r="QTR4" s="286"/>
      <c r="QTS4" s="286"/>
      <c r="QTT4" s="286"/>
      <c r="QTU4" s="286"/>
      <c r="QTV4" s="286"/>
      <c r="QTW4" s="286"/>
      <c r="QTX4" s="286"/>
      <c r="QTY4" s="286"/>
      <c r="QTZ4" s="286"/>
      <c r="QUA4" s="286"/>
      <c r="QUB4" s="286"/>
      <c r="QUC4" s="286"/>
      <c r="QUD4" s="286"/>
      <c r="QUE4" s="286"/>
      <c r="QUF4" s="286"/>
      <c r="QUG4" s="286"/>
      <c r="QUH4" s="286"/>
      <c r="QUI4" s="286"/>
      <c r="QUJ4" s="286"/>
      <c r="QUK4" s="286"/>
      <c r="QUL4" s="286"/>
      <c r="QUM4" s="286"/>
      <c r="QUN4" s="286"/>
      <c r="QUO4" s="286"/>
      <c r="QUP4" s="286"/>
      <c r="QUQ4" s="286"/>
      <c r="QUR4" s="286"/>
      <c r="QUS4" s="286"/>
      <c r="QUT4" s="286"/>
      <c r="QUU4" s="286"/>
      <c r="QUV4" s="286"/>
      <c r="QUW4" s="286"/>
      <c r="QUX4" s="286"/>
      <c r="QUY4" s="286"/>
      <c r="QUZ4" s="286"/>
      <c r="QVA4" s="286"/>
      <c r="QVB4" s="286"/>
      <c r="QVC4" s="286"/>
      <c r="QVD4" s="286"/>
      <c r="QVE4" s="286"/>
      <c r="QVF4" s="286"/>
      <c r="QVG4" s="286"/>
      <c r="QVH4" s="286"/>
      <c r="QVI4" s="286"/>
      <c r="QVJ4" s="286"/>
      <c r="QVK4" s="286"/>
      <c r="QVL4" s="286"/>
      <c r="QVM4" s="286"/>
      <c r="QVN4" s="286"/>
      <c r="QVO4" s="286"/>
      <c r="QVP4" s="286"/>
      <c r="QVQ4" s="286"/>
      <c r="QVR4" s="286"/>
      <c r="QVS4" s="286"/>
      <c r="QVT4" s="286"/>
      <c r="QVU4" s="286"/>
      <c r="QVV4" s="286"/>
      <c r="QVW4" s="286"/>
      <c r="QVX4" s="286"/>
      <c r="QVY4" s="286"/>
      <c r="QVZ4" s="286"/>
      <c r="QWA4" s="286"/>
      <c r="QWB4" s="286"/>
      <c r="QWC4" s="286"/>
      <c r="QWD4" s="286"/>
      <c r="QWE4" s="286"/>
      <c r="QWF4" s="286"/>
      <c r="QWG4" s="286"/>
      <c r="QWH4" s="286"/>
      <c r="QWI4" s="286"/>
      <c r="QWJ4" s="286"/>
      <c r="QWK4" s="286"/>
      <c r="QWL4" s="286"/>
      <c r="QWM4" s="286"/>
      <c r="QWN4" s="286"/>
      <c r="QWO4" s="286"/>
      <c r="QWP4" s="286"/>
      <c r="QWQ4" s="286"/>
      <c r="QWR4" s="286"/>
      <c r="QWS4" s="286"/>
      <c r="QWT4" s="286"/>
      <c r="QWU4" s="286"/>
      <c r="QWV4" s="286"/>
      <c r="QWW4" s="286"/>
      <c r="QWX4" s="286"/>
      <c r="QWY4" s="286"/>
      <c r="QWZ4" s="286"/>
      <c r="QXA4" s="286"/>
      <c r="QXB4" s="286"/>
      <c r="QXC4" s="286"/>
      <c r="QXD4" s="286"/>
      <c r="QXE4" s="286"/>
      <c r="QXF4" s="286"/>
      <c r="QXG4" s="286"/>
      <c r="QXH4" s="286"/>
      <c r="QXI4" s="286"/>
      <c r="QXJ4" s="286"/>
      <c r="QXK4" s="286"/>
      <c r="QXL4" s="286"/>
      <c r="QXM4" s="286"/>
      <c r="QXN4" s="286"/>
      <c r="QXO4" s="286"/>
      <c r="QXP4" s="286"/>
      <c r="QXQ4" s="286"/>
      <c r="QXR4" s="286"/>
      <c r="QXS4" s="286"/>
      <c r="QXT4" s="286"/>
      <c r="QXU4" s="286"/>
      <c r="QXV4" s="286"/>
      <c r="QXW4" s="286"/>
      <c r="QXX4" s="286"/>
      <c r="QXY4" s="286"/>
      <c r="QXZ4" s="286"/>
      <c r="QYA4" s="286"/>
      <c r="QYB4" s="286"/>
      <c r="QYC4" s="286"/>
      <c r="QYD4" s="286"/>
      <c r="QYE4" s="286"/>
      <c r="QYF4" s="286"/>
      <c r="QYG4" s="286"/>
      <c r="QYH4" s="286"/>
      <c r="QYI4" s="286"/>
      <c r="QYJ4" s="286"/>
      <c r="QYK4" s="286"/>
      <c r="QYL4" s="286"/>
      <c r="QYM4" s="286"/>
      <c r="QYN4" s="286"/>
      <c r="QYO4" s="286"/>
      <c r="QYP4" s="286"/>
      <c r="QYQ4" s="286"/>
      <c r="QYR4" s="286"/>
      <c r="QYS4" s="286"/>
      <c r="QYT4" s="286"/>
      <c r="QYU4" s="286"/>
      <c r="QYV4" s="286"/>
      <c r="QYW4" s="286"/>
      <c r="QYX4" s="286"/>
      <c r="QYY4" s="286"/>
      <c r="QYZ4" s="286"/>
      <c r="QZA4" s="286"/>
      <c r="QZB4" s="286"/>
      <c r="QZC4" s="286"/>
      <c r="QZD4" s="286"/>
      <c r="QZE4" s="286"/>
      <c r="QZF4" s="286"/>
      <c r="QZG4" s="286"/>
      <c r="QZH4" s="286"/>
      <c r="QZI4" s="286"/>
      <c r="QZJ4" s="286"/>
      <c r="QZK4" s="286"/>
      <c r="QZL4" s="286"/>
      <c r="QZM4" s="286"/>
      <c r="QZN4" s="286"/>
      <c r="QZO4" s="286"/>
      <c r="QZP4" s="286"/>
      <c r="QZQ4" s="286"/>
      <c r="QZR4" s="286"/>
      <c r="QZS4" s="286"/>
      <c r="QZT4" s="286"/>
      <c r="QZU4" s="286"/>
      <c r="QZV4" s="286"/>
      <c r="QZW4" s="286"/>
      <c r="QZX4" s="286"/>
      <c r="QZY4" s="286"/>
      <c r="QZZ4" s="286"/>
      <c r="RAA4" s="286"/>
      <c r="RAB4" s="286"/>
      <c r="RAC4" s="286"/>
      <c r="RAD4" s="286"/>
      <c r="RAE4" s="286"/>
      <c r="RAF4" s="286"/>
      <c r="RAG4" s="286"/>
      <c r="RAH4" s="286"/>
      <c r="RAI4" s="286"/>
      <c r="RAJ4" s="286"/>
      <c r="RAK4" s="286"/>
      <c r="RAL4" s="286"/>
      <c r="RAM4" s="286"/>
      <c r="RAN4" s="286"/>
      <c r="RAO4" s="286"/>
      <c r="RAP4" s="286"/>
      <c r="RAQ4" s="286"/>
      <c r="RAR4" s="286"/>
      <c r="RAS4" s="286"/>
      <c r="RAT4" s="286"/>
      <c r="RAU4" s="286"/>
      <c r="RAV4" s="286"/>
      <c r="RAW4" s="286"/>
      <c r="RAX4" s="286"/>
      <c r="RAY4" s="286"/>
      <c r="RAZ4" s="286"/>
      <c r="RBA4" s="286"/>
      <c r="RBB4" s="286"/>
      <c r="RBC4" s="286"/>
      <c r="RBD4" s="286"/>
      <c r="RBE4" s="286"/>
      <c r="RBF4" s="286"/>
      <c r="RBG4" s="286"/>
      <c r="RBH4" s="286"/>
      <c r="RBI4" s="286"/>
      <c r="RBJ4" s="286"/>
      <c r="RBK4" s="286"/>
      <c r="RBL4" s="286"/>
      <c r="RBM4" s="286"/>
      <c r="RBN4" s="286"/>
      <c r="RBO4" s="286"/>
      <c r="RBP4" s="286"/>
      <c r="RBQ4" s="286"/>
      <c r="RBR4" s="286"/>
      <c r="RBS4" s="286"/>
      <c r="RBT4" s="286"/>
      <c r="RBU4" s="286"/>
      <c r="RBV4" s="286"/>
      <c r="RBW4" s="286"/>
      <c r="RBX4" s="286"/>
      <c r="RBY4" s="286"/>
      <c r="RBZ4" s="286"/>
      <c r="RCA4" s="286"/>
      <c r="RCB4" s="286"/>
      <c r="RCC4" s="286"/>
      <c r="RCD4" s="286"/>
      <c r="RCE4" s="286"/>
      <c r="RCF4" s="286"/>
      <c r="RCG4" s="286"/>
      <c r="RCH4" s="286"/>
      <c r="RCI4" s="286"/>
      <c r="RCJ4" s="286"/>
      <c r="RCK4" s="286"/>
      <c r="RCL4" s="286"/>
      <c r="RCM4" s="286"/>
      <c r="RCN4" s="286"/>
      <c r="RCO4" s="286"/>
      <c r="RCP4" s="286"/>
      <c r="RCQ4" s="286"/>
      <c r="RCR4" s="286"/>
      <c r="RCS4" s="286"/>
      <c r="RCT4" s="286"/>
      <c r="RCU4" s="286"/>
      <c r="RCV4" s="286"/>
      <c r="RCW4" s="286"/>
      <c r="RCX4" s="286"/>
      <c r="RCY4" s="286"/>
      <c r="RCZ4" s="286"/>
      <c r="RDA4" s="286"/>
      <c r="RDB4" s="286"/>
      <c r="RDC4" s="286"/>
      <c r="RDD4" s="286"/>
      <c r="RDE4" s="286"/>
      <c r="RDF4" s="286"/>
      <c r="RDG4" s="286"/>
      <c r="RDH4" s="286"/>
      <c r="RDI4" s="286"/>
      <c r="RDJ4" s="286"/>
      <c r="RDK4" s="286"/>
      <c r="RDL4" s="286"/>
      <c r="RDM4" s="286"/>
      <c r="RDN4" s="286"/>
      <c r="RDO4" s="286"/>
      <c r="RDP4" s="286"/>
      <c r="RDQ4" s="286"/>
      <c r="RDR4" s="286"/>
      <c r="RDS4" s="286"/>
      <c r="RDT4" s="286"/>
      <c r="RDU4" s="286"/>
      <c r="RDV4" s="286"/>
      <c r="RDW4" s="286"/>
      <c r="RDX4" s="286"/>
      <c r="RDY4" s="286"/>
      <c r="RDZ4" s="286"/>
      <c r="REA4" s="286"/>
      <c r="REB4" s="286"/>
      <c r="REC4" s="286"/>
      <c r="RED4" s="286"/>
      <c r="REE4" s="286"/>
      <c r="REF4" s="286"/>
      <c r="REG4" s="286"/>
      <c r="REH4" s="286"/>
      <c r="REI4" s="286"/>
      <c r="REJ4" s="286"/>
      <c r="REK4" s="286"/>
      <c r="REL4" s="286"/>
      <c r="REM4" s="286"/>
      <c r="REN4" s="286"/>
      <c r="REO4" s="286"/>
      <c r="REP4" s="286"/>
      <c r="REQ4" s="286"/>
      <c r="RER4" s="286"/>
      <c r="RES4" s="286"/>
      <c r="RET4" s="286"/>
      <c r="REU4" s="286"/>
      <c r="REV4" s="286"/>
      <c r="REW4" s="286"/>
      <c r="REX4" s="286"/>
      <c r="REY4" s="286"/>
      <c r="REZ4" s="286"/>
      <c r="RFA4" s="286"/>
      <c r="RFB4" s="286"/>
      <c r="RFC4" s="286"/>
      <c r="RFD4" s="286"/>
      <c r="RFE4" s="286"/>
      <c r="RFF4" s="286"/>
      <c r="RFG4" s="286"/>
      <c r="RFH4" s="286"/>
      <c r="RFI4" s="286"/>
      <c r="RFJ4" s="286"/>
      <c r="RFK4" s="286"/>
      <c r="RFL4" s="286"/>
      <c r="RFM4" s="286"/>
      <c r="RFN4" s="286"/>
      <c r="RFO4" s="286"/>
      <c r="RFP4" s="286"/>
      <c r="RFQ4" s="286"/>
      <c r="RFR4" s="286"/>
      <c r="RFS4" s="286"/>
      <c r="RFT4" s="286"/>
      <c r="RFU4" s="286"/>
      <c r="RFV4" s="286"/>
      <c r="RFW4" s="286"/>
      <c r="RFX4" s="286"/>
      <c r="RFY4" s="286"/>
      <c r="RFZ4" s="286"/>
      <c r="RGA4" s="286"/>
      <c r="RGB4" s="286"/>
      <c r="RGC4" s="286"/>
      <c r="RGD4" s="286"/>
      <c r="RGE4" s="286"/>
      <c r="RGF4" s="286"/>
      <c r="RGG4" s="286"/>
      <c r="RGH4" s="286"/>
      <c r="RGI4" s="286"/>
      <c r="RGJ4" s="286"/>
      <c r="RGK4" s="286"/>
      <c r="RGL4" s="286"/>
      <c r="RGM4" s="286"/>
      <c r="RGN4" s="286"/>
      <c r="RGO4" s="286"/>
      <c r="RGP4" s="286"/>
      <c r="RGQ4" s="286"/>
      <c r="RGR4" s="286"/>
      <c r="RGS4" s="286"/>
      <c r="RGT4" s="286"/>
      <c r="RGU4" s="286"/>
      <c r="RGV4" s="286"/>
      <c r="RGW4" s="286"/>
      <c r="RGX4" s="286"/>
      <c r="RGY4" s="286"/>
      <c r="RGZ4" s="286"/>
      <c r="RHA4" s="286"/>
      <c r="RHB4" s="286"/>
      <c r="RHC4" s="286"/>
      <c r="RHD4" s="286"/>
      <c r="RHE4" s="286"/>
      <c r="RHF4" s="286"/>
      <c r="RHG4" s="286"/>
      <c r="RHH4" s="286"/>
      <c r="RHI4" s="286"/>
      <c r="RHJ4" s="286"/>
      <c r="RHK4" s="286"/>
      <c r="RHL4" s="286"/>
      <c r="RHM4" s="286"/>
      <c r="RHN4" s="286"/>
      <c r="RHO4" s="286"/>
      <c r="RHP4" s="286"/>
      <c r="RHQ4" s="286"/>
      <c r="RHR4" s="286"/>
      <c r="RHS4" s="286"/>
      <c r="RHT4" s="286"/>
      <c r="RHU4" s="286"/>
      <c r="RHV4" s="286"/>
      <c r="RHW4" s="286"/>
      <c r="RHX4" s="286"/>
      <c r="RHY4" s="286"/>
      <c r="RHZ4" s="286"/>
      <c r="RIA4" s="286"/>
      <c r="RIB4" s="286"/>
      <c r="RIC4" s="286"/>
      <c r="RID4" s="286"/>
      <c r="RIE4" s="286"/>
      <c r="RIF4" s="286"/>
      <c r="RIG4" s="286"/>
      <c r="RIH4" s="286"/>
      <c r="RII4" s="286"/>
      <c r="RIJ4" s="286"/>
      <c r="RIK4" s="286"/>
      <c r="RIL4" s="286"/>
      <c r="RIM4" s="286"/>
      <c r="RIN4" s="286"/>
      <c r="RIO4" s="286"/>
      <c r="RIP4" s="286"/>
      <c r="RIQ4" s="286"/>
      <c r="RIR4" s="286"/>
      <c r="RIS4" s="286"/>
      <c r="RIT4" s="286"/>
      <c r="RIU4" s="286"/>
      <c r="RIV4" s="286"/>
      <c r="RIW4" s="286"/>
      <c r="RIX4" s="286"/>
      <c r="RIY4" s="286"/>
      <c r="RIZ4" s="286"/>
      <c r="RJA4" s="286"/>
      <c r="RJB4" s="286"/>
      <c r="RJC4" s="286"/>
      <c r="RJD4" s="286"/>
      <c r="RJE4" s="286"/>
      <c r="RJF4" s="286"/>
      <c r="RJG4" s="286"/>
      <c r="RJH4" s="286"/>
      <c r="RJI4" s="286"/>
      <c r="RJJ4" s="286"/>
      <c r="RJK4" s="286"/>
      <c r="RJL4" s="286"/>
      <c r="RJM4" s="286"/>
      <c r="RJN4" s="286"/>
      <c r="RJO4" s="286"/>
      <c r="RJP4" s="286"/>
      <c r="RJQ4" s="286"/>
      <c r="RJR4" s="286"/>
      <c r="RJS4" s="286"/>
      <c r="RJT4" s="286"/>
      <c r="RJU4" s="286"/>
      <c r="RJV4" s="286"/>
      <c r="RJW4" s="286"/>
      <c r="RJX4" s="286"/>
      <c r="RJY4" s="286"/>
      <c r="RJZ4" s="286"/>
      <c r="RKA4" s="286"/>
      <c r="RKB4" s="286"/>
      <c r="RKC4" s="286"/>
      <c r="RKD4" s="286"/>
      <c r="RKE4" s="286"/>
      <c r="RKF4" s="286"/>
      <c r="RKG4" s="286"/>
      <c r="RKH4" s="286"/>
      <c r="RKI4" s="286"/>
      <c r="RKJ4" s="286"/>
      <c r="RKK4" s="286"/>
      <c r="RKL4" s="286"/>
      <c r="RKM4" s="286"/>
      <c r="RKN4" s="286"/>
      <c r="RKO4" s="286"/>
      <c r="RKP4" s="286"/>
      <c r="RKQ4" s="286"/>
      <c r="RKR4" s="286"/>
      <c r="RKS4" s="286"/>
      <c r="RKT4" s="286"/>
      <c r="RKU4" s="286"/>
      <c r="RKV4" s="286"/>
      <c r="RKW4" s="286"/>
      <c r="RKX4" s="286"/>
      <c r="RKY4" s="286"/>
      <c r="RKZ4" s="286"/>
      <c r="RLA4" s="286"/>
      <c r="RLB4" s="286"/>
      <c r="RLC4" s="286"/>
      <c r="RLD4" s="286"/>
      <c r="RLE4" s="286"/>
      <c r="RLF4" s="286"/>
      <c r="RLG4" s="286"/>
      <c r="RLH4" s="286"/>
      <c r="RLI4" s="286"/>
      <c r="RLJ4" s="286"/>
      <c r="RLK4" s="286"/>
      <c r="RLL4" s="286"/>
      <c r="RLM4" s="286"/>
      <c r="RLN4" s="286"/>
      <c r="RLO4" s="286"/>
      <c r="RLP4" s="286"/>
      <c r="RLQ4" s="286"/>
      <c r="RLR4" s="286"/>
      <c r="RLS4" s="286"/>
      <c r="RLT4" s="286"/>
      <c r="RLU4" s="286"/>
      <c r="RLV4" s="286"/>
      <c r="RLW4" s="286"/>
      <c r="RLX4" s="286"/>
      <c r="RLY4" s="286"/>
      <c r="RLZ4" s="286"/>
      <c r="RMA4" s="286"/>
      <c r="RMB4" s="286"/>
      <c r="RMC4" s="286"/>
      <c r="RMD4" s="286"/>
      <c r="RME4" s="286"/>
      <c r="RMF4" s="286"/>
      <c r="RMG4" s="286"/>
      <c r="RMH4" s="286"/>
      <c r="RMI4" s="286"/>
      <c r="RMJ4" s="286"/>
      <c r="RMK4" s="286"/>
      <c r="RML4" s="286"/>
      <c r="RMM4" s="286"/>
      <c r="RMN4" s="286"/>
      <c r="RMO4" s="286"/>
      <c r="RMP4" s="286"/>
      <c r="RMQ4" s="286"/>
      <c r="RMR4" s="286"/>
      <c r="RMS4" s="286"/>
      <c r="RMT4" s="286"/>
      <c r="RMU4" s="286"/>
      <c r="RMV4" s="286"/>
      <c r="RMW4" s="286"/>
      <c r="RMX4" s="286"/>
      <c r="RMY4" s="286"/>
      <c r="RMZ4" s="286"/>
      <c r="RNA4" s="286"/>
      <c r="RNB4" s="286"/>
      <c r="RNC4" s="286"/>
      <c r="RND4" s="286"/>
      <c r="RNE4" s="286"/>
      <c r="RNF4" s="286"/>
      <c r="RNG4" s="286"/>
      <c r="RNH4" s="286"/>
      <c r="RNI4" s="286"/>
      <c r="RNJ4" s="286"/>
      <c r="RNK4" s="286"/>
      <c r="RNL4" s="286"/>
      <c r="RNM4" s="286"/>
      <c r="RNN4" s="286"/>
      <c r="RNO4" s="286"/>
      <c r="RNP4" s="286"/>
      <c r="RNQ4" s="286"/>
      <c r="RNR4" s="286"/>
      <c r="RNS4" s="286"/>
      <c r="RNT4" s="286"/>
      <c r="RNU4" s="286"/>
      <c r="RNV4" s="286"/>
      <c r="RNW4" s="286"/>
      <c r="RNX4" s="286"/>
      <c r="RNY4" s="286"/>
      <c r="RNZ4" s="286"/>
      <c r="ROA4" s="286"/>
      <c r="ROB4" s="286"/>
      <c r="ROC4" s="286"/>
      <c r="ROD4" s="286"/>
      <c r="ROE4" s="286"/>
      <c r="ROF4" s="286"/>
      <c r="ROG4" s="286"/>
      <c r="ROH4" s="286"/>
      <c r="ROI4" s="286"/>
      <c r="ROJ4" s="286"/>
      <c r="ROK4" s="286"/>
      <c r="ROL4" s="286"/>
      <c r="ROM4" s="286"/>
      <c r="RON4" s="286"/>
      <c r="ROO4" s="286"/>
      <c r="ROP4" s="286"/>
      <c r="ROQ4" s="286"/>
      <c r="ROR4" s="286"/>
      <c r="ROS4" s="286"/>
      <c r="ROT4" s="286"/>
      <c r="ROU4" s="286"/>
      <c r="ROV4" s="286"/>
      <c r="ROW4" s="286"/>
      <c r="ROX4" s="286"/>
      <c r="ROY4" s="286"/>
      <c r="ROZ4" s="286"/>
      <c r="RPA4" s="286"/>
      <c r="RPB4" s="286"/>
      <c r="RPC4" s="286"/>
      <c r="RPD4" s="286"/>
      <c r="RPE4" s="286"/>
      <c r="RPF4" s="286"/>
      <c r="RPG4" s="286"/>
      <c r="RPH4" s="286"/>
      <c r="RPI4" s="286"/>
      <c r="RPJ4" s="286"/>
      <c r="RPK4" s="286"/>
      <c r="RPL4" s="286"/>
      <c r="RPM4" s="286"/>
      <c r="RPN4" s="286"/>
      <c r="RPO4" s="286"/>
      <c r="RPP4" s="286"/>
      <c r="RPQ4" s="286"/>
      <c r="RPR4" s="286"/>
      <c r="RPS4" s="286"/>
      <c r="RPT4" s="286"/>
      <c r="RPU4" s="286"/>
      <c r="RPV4" s="286"/>
      <c r="RPW4" s="286"/>
      <c r="RPX4" s="286"/>
      <c r="RPY4" s="286"/>
      <c r="RPZ4" s="286"/>
      <c r="RQA4" s="286"/>
      <c r="RQB4" s="286"/>
      <c r="RQC4" s="286"/>
      <c r="RQD4" s="286"/>
      <c r="RQE4" s="286"/>
      <c r="RQF4" s="286"/>
      <c r="RQG4" s="286"/>
      <c r="RQH4" s="286"/>
      <c r="RQI4" s="286"/>
      <c r="RQJ4" s="286"/>
      <c r="RQK4" s="286"/>
      <c r="RQL4" s="286"/>
      <c r="RQM4" s="286"/>
      <c r="RQN4" s="286"/>
      <c r="RQO4" s="286"/>
      <c r="RQP4" s="286"/>
      <c r="RQQ4" s="286"/>
      <c r="RQR4" s="286"/>
      <c r="RQS4" s="286"/>
      <c r="RQT4" s="286"/>
      <c r="RQU4" s="286"/>
      <c r="RQV4" s="286"/>
      <c r="RQW4" s="286"/>
      <c r="RQX4" s="286"/>
      <c r="RQY4" s="286"/>
      <c r="RQZ4" s="286"/>
      <c r="RRA4" s="286"/>
      <c r="RRB4" s="286"/>
      <c r="RRC4" s="286"/>
      <c r="RRD4" s="286"/>
      <c r="RRE4" s="286"/>
      <c r="RRF4" s="286"/>
      <c r="RRG4" s="286"/>
      <c r="RRH4" s="286"/>
      <c r="RRI4" s="286"/>
      <c r="RRJ4" s="286"/>
      <c r="RRK4" s="286"/>
      <c r="RRL4" s="286"/>
      <c r="RRM4" s="286"/>
      <c r="RRN4" s="286"/>
      <c r="RRO4" s="286"/>
      <c r="RRP4" s="286"/>
      <c r="RRQ4" s="286"/>
      <c r="RRR4" s="286"/>
      <c r="RRS4" s="286"/>
      <c r="RRT4" s="286"/>
      <c r="RRU4" s="286"/>
      <c r="RRV4" s="286"/>
      <c r="RRW4" s="286"/>
      <c r="RRX4" s="286"/>
      <c r="RRY4" s="286"/>
      <c r="RRZ4" s="286"/>
      <c r="RSA4" s="286"/>
      <c r="RSB4" s="286"/>
      <c r="RSC4" s="286"/>
      <c r="RSD4" s="286"/>
      <c r="RSE4" s="286"/>
      <c r="RSF4" s="286"/>
      <c r="RSG4" s="286"/>
      <c r="RSH4" s="286"/>
      <c r="RSI4" s="286"/>
      <c r="RSJ4" s="286"/>
      <c r="RSK4" s="286"/>
      <c r="RSL4" s="286"/>
      <c r="RSM4" s="286"/>
      <c r="RSN4" s="286"/>
      <c r="RSO4" s="286"/>
      <c r="RSP4" s="286"/>
      <c r="RSQ4" s="286"/>
      <c r="RSR4" s="286"/>
      <c r="RSS4" s="286"/>
      <c r="RST4" s="286"/>
      <c r="RSU4" s="286"/>
      <c r="RSV4" s="286"/>
      <c r="RSW4" s="286"/>
      <c r="RSX4" s="286"/>
      <c r="RSY4" s="286"/>
      <c r="RSZ4" s="286"/>
      <c r="RTA4" s="286"/>
      <c r="RTB4" s="286"/>
      <c r="RTC4" s="286"/>
      <c r="RTD4" s="286"/>
      <c r="RTE4" s="286"/>
      <c r="RTF4" s="286"/>
      <c r="RTG4" s="286"/>
      <c r="RTH4" s="286"/>
      <c r="RTI4" s="286"/>
      <c r="RTJ4" s="286"/>
      <c r="RTK4" s="286"/>
      <c r="RTL4" s="286"/>
      <c r="RTM4" s="286"/>
      <c r="RTN4" s="286"/>
      <c r="RTO4" s="286"/>
      <c r="RTP4" s="286"/>
      <c r="RTQ4" s="286"/>
      <c r="RTR4" s="286"/>
      <c r="RTS4" s="286"/>
      <c r="RTT4" s="286"/>
      <c r="RTU4" s="286"/>
      <c r="RTV4" s="286"/>
      <c r="RTW4" s="286"/>
      <c r="RTX4" s="286"/>
      <c r="RTY4" s="286"/>
      <c r="RTZ4" s="286"/>
      <c r="RUA4" s="286"/>
      <c r="RUB4" s="286"/>
      <c r="RUC4" s="286"/>
      <c r="RUD4" s="286"/>
      <c r="RUE4" s="286"/>
      <c r="RUF4" s="286"/>
      <c r="RUG4" s="286"/>
      <c r="RUH4" s="286"/>
      <c r="RUI4" s="286"/>
      <c r="RUJ4" s="286"/>
      <c r="RUK4" s="286"/>
      <c r="RUL4" s="286"/>
      <c r="RUM4" s="286"/>
      <c r="RUN4" s="286"/>
      <c r="RUO4" s="286"/>
      <c r="RUP4" s="286"/>
      <c r="RUQ4" s="286"/>
      <c r="RUR4" s="286"/>
      <c r="RUS4" s="286"/>
      <c r="RUT4" s="286"/>
      <c r="RUU4" s="286"/>
      <c r="RUV4" s="286"/>
      <c r="RUW4" s="286"/>
      <c r="RUX4" s="286"/>
      <c r="RUY4" s="286"/>
      <c r="RUZ4" s="286"/>
      <c r="RVA4" s="286"/>
      <c r="RVB4" s="286"/>
      <c r="RVC4" s="286"/>
      <c r="RVD4" s="286"/>
      <c r="RVE4" s="286"/>
      <c r="RVF4" s="286"/>
      <c r="RVG4" s="286"/>
      <c r="RVH4" s="286"/>
      <c r="RVI4" s="286"/>
      <c r="RVJ4" s="286"/>
      <c r="RVK4" s="286"/>
      <c r="RVL4" s="286"/>
      <c r="RVM4" s="286"/>
      <c r="RVN4" s="286"/>
      <c r="RVO4" s="286"/>
      <c r="RVP4" s="286"/>
      <c r="RVQ4" s="286"/>
      <c r="RVR4" s="286"/>
      <c r="RVS4" s="286"/>
      <c r="RVT4" s="286"/>
      <c r="RVU4" s="286"/>
      <c r="RVV4" s="286"/>
      <c r="RVW4" s="286"/>
      <c r="RVX4" s="286"/>
      <c r="RVY4" s="286"/>
      <c r="RVZ4" s="286"/>
      <c r="RWA4" s="286"/>
      <c r="RWB4" s="286"/>
      <c r="RWC4" s="286"/>
      <c r="RWD4" s="286"/>
      <c r="RWE4" s="286"/>
      <c r="RWF4" s="286"/>
      <c r="RWG4" s="286"/>
      <c r="RWH4" s="286"/>
      <c r="RWI4" s="286"/>
      <c r="RWJ4" s="286"/>
      <c r="RWK4" s="286"/>
      <c r="RWL4" s="286"/>
      <c r="RWM4" s="286"/>
      <c r="RWN4" s="286"/>
      <c r="RWO4" s="286"/>
      <c r="RWP4" s="286"/>
      <c r="RWQ4" s="286"/>
      <c r="RWR4" s="286"/>
      <c r="RWS4" s="286"/>
      <c r="RWT4" s="286"/>
      <c r="RWU4" s="286"/>
      <c r="RWV4" s="286"/>
      <c r="RWW4" s="286"/>
      <c r="RWX4" s="286"/>
      <c r="RWY4" s="286"/>
      <c r="RWZ4" s="286"/>
      <c r="RXA4" s="286"/>
      <c r="RXB4" s="286"/>
      <c r="RXC4" s="286"/>
      <c r="RXD4" s="286"/>
      <c r="RXE4" s="286"/>
      <c r="RXF4" s="286"/>
      <c r="RXG4" s="286"/>
      <c r="RXH4" s="286"/>
      <c r="RXI4" s="286"/>
      <c r="RXJ4" s="286"/>
      <c r="RXK4" s="286"/>
      <c r="RXL4" s="286"/>
      <c r="RXM4" s="286"/>
      <c r="RXN4" s="286"/>
      <c r="RXO4" s="286"/>
      <c r="RXP4" s="286"/>
      <c r="RXQ4" s="286"/>
      <c r="RXR4" s="286"/>
      <c r="RXS4" s="286"/>
      <c r="RXT4" s="286"/>
      <c r="RXU4" s="286"/>
      <c r="RXV4" s="286"/>
      <c r="RXW4" s="286"/>
      <c r="RXX4" s="286"/>
      <c r="RXY4" s="286"/>
      <c r="RXZ4" s="286"/>
      <c r="RYA4" s="286"/>
      <c r="RYB4" s="286"/>
      <c r="RYC4" s="286"/>
      <c r="RYD4" s="286"/>
      <c r="RYE4" s="286"/>
      <c r="RYF4" s="286"/>
      <c r="RYG4" s="286"/>
      <c r="RYH4" s="286"/>
      <c r="RYI4" s="286"/>
      <c r="RYJ4" s="286"/>
      <c r="RYK4" s="286"/>
      <c r="RYL4" s="286"/>
      <c r="RYM4" s="286"/>
      <c r="RYN4" s="286"/>
      <c r="RYO4" s="286"/>
      <c r="RYP4" s="286"/>
      <c r="RYQ4" s="286"/>
      <c r="RYR4" s="286"/>
      <c r="RYS4" s="286"/>
      <c r="RYT4" s="286"/>
      <c r="RYU4" s="286"/>
      <c r="RYV4" s="286"/>
      <c r="RYW4" s="286"/>
      <c r="RYX4" s="286"/>
      <c r="RYY4" s="286"/>
      <c r="RYZ4" s="286"/>
      <c r="RZA4" s="286"/>
      <c r="RZB4" s="286"/>
      <c r="RZC4" s="286"/>
      <c r="RZD4" s="286"/>
      <c r="RZE4" s="286"/>
      <c r="RZF4" s="286"/>
      <c r="RZG4" s="286"/>
      <c r="RZH4" s="286"/>
      <c r="RZI4" s="286"/>
      <c r="RZJ4" s="286"/>
      <c r="RZK4" s="286"/>
      <c r="RZL4" s="286"/>
      <c r="RZM4" s="286"/>
      <c r="RZN4" s="286"/>
      <c r="RZO4" s="286"/>
      <c r="RZP4" s="286"/>
      <c r="RZQ4" s="286"/>
      <c r="RZR4" s="286"/>
      <c r="RZS4" s="286"/>
      <c r="RZT4" s="286"/>
      <c r="RZU4" s="286"/>
      <c r="RZV4" s="286"/>
      <c r="RZW4" s="286"/>
      <c r="RZX4" s="286"/>
      <c r="RZY4" s="286"/>
      <c r="RZZ4" s="286"/>
      <c r="SAA4" s="286"/>
      <c r="SAB4" s="286"/>
      <c r="SAC4" s="286"/>
      <c r="SAD4" s="286"/>
      <c r="SAE4" s="286"/>
      <c r="SAF4" s="286"/>
      <c r="SAG4" s="286"/>
      <c r="SAH4" s="286"/>
      <c r="SAI4" s="286"/>
      <c r="SAJ4" s="286"/>
      <c r="SAK4" s="286"/>
      <c r="SAL4" s="286"/>
      <c r="SAM4" s="286"/>
      <c r="SAN4" s="286"/>
      <c r="SAO4" s="286"/>
      <c r="SAP4" s="286"/>
      <c r="SAQ4" s="286"/>
      <c r="SAR4" s="286"/>
      <c r="SAS4" s="286"/>
      <c r="SAT4" s="286"/>
      <c r="SAU4" s="286"/>
      <c r="SAV4" s="286"/>
      <c r="SAW4" s="286"/>
      <c r="SAX4" s="286"/>
      <c r="SAY4" s="286"/>
      <c r="SAZ4" s="286"/>
      <c r="SBA4" s="286"/>
      <c r="SBB4" s="286"/>
      <c r="SBC4" s="286"/>
      <c r="SBD4" s="286"/>
      <c r="SBE4" s="286"/>
      <c r="SBF4" s="286"/>
      <c r="SBG4" s="286"/>
      <c r="SBH4" s="286"/>
      <c r="SBI4" s="286"/>
      <c r="SBJ4" s="286"/>
      <c r="SBK4" s="286"/>
      <c r="SBL4" s="286"/>
      <c r="SBM4" s="286"/>
      <c r="SBN4" s="286"/>
      <c r="SBO4" s="286"/>
      <c r="SBP4" s="286"/>
      <c r="SBQ4" s="286"/>
      <c r="SBR4" s="286"/>
      <c r="SBS4" s="286"/>
      <c r="SBT4" s="286"/>
      <c r="SBU4" s="286"/>
      <c r="SBV4" s="286"/>
      <c r="SBW4" s="286"/>
      <c r="SBX4" s="286"/>
      <c r="SBY4" s="286"/>
      <c r="SBZ4" s="286"/>
      <c r="SCA4" s="286"/>
      <c r="SCB4" s="286"/>
      <c r="SCC4" s="286"/>
      <c r="SCD4" s="286"/>
      <c r="SCE4" s="286"/>
      <c r="SCF4" s="286"/>
      <c r="SCG4" s="286"/>
      <c r="SCH4" s="286"/>
      <c r="SCI4" s="286"/>
      <c r="SCJ4" s="286"/>
      <c r="SCK4" s="286"/>
      <c r="SCL4" s="286"/>
      <c r="SCM4" s="286"/>
      <c r="SCN4" s="286"/>
      <c r="SCO4" s="286"/>
      <c r="SCP4" s="286"/>
      <c r="SCQ4" s="286"/>
      <c r="SCR4" s="286"/>
      <c r="SCS4" s="286"/>
      <c r="SCT4" s="286"/>
      <c r="SCU4" s="286"/>
      <c r="SCV4" s="286"/>
      <c r="SCW4" s="286"/>
      <c r="SCX4" s="286"/>
      <c r="SCY4" s="286"/>
      <c r="SCZ4" s="286"/>
      <c r="SDA4" s="286"/>
      <c r="SDB4" s="286"/>
      <c r="SDC4" s="286"/>
      <c r="SDD4" s="286"/>
      <c r="SDE4" s="286"/>
      <c r="SDF4" s="286"/>
      <c r="SDG4" s="286"/>
      <c r="SDH4" s="286"/>
      <c r="SDI4" s="286"/>
      <c r="SDJ4" s="286"/>
      <c r="SDK4" s="286"/>
      <c r="SDL4" s="286"/>
      <c r="SDM4" s="286"/>
      <c r="SDN4" s="286"/>
      <c r="SDO4" s="286"/>
      <c r="SDP4" s="286"/>
      <c r="SDQ4" s="286"/>
      <c r="SDR4" s="286"/>
      <c r="SDS4" s="286"/>
      <c r="SDT4" s="286"/>
      <c r="SDU4" s="286"/>
      <c r="SDV4" s="286"/>
      <c r="SDW4" s="286"/>
      <c r="SDX4" s="286"/>
      <c r="SDY4" s="286"/>
      <c r="SDZ4" s="286"/>
      <c r="SEA4" s="286"/>
      <c r="SEB4" s="286"/>
      <c r="SEC4" s="286"/>
      <c r="SED4" s="286"/>
      <c r="SEE4" s="286"/>
      <c r="SEF4" s="286"/>
      <c r="SEG4" s="286"/>
      <c r="SEH4" s="286"/>
      <c r="SEI4" s="286"/>
      <c r="SEJ4" s="286"/>
      <c r="SEK4" s="286"/>
      <c r="SEL4" s="286"/>
      <c r="SEM4" s="286"/>
      <c r="SEN4" s="286"/>
      <c r="SEO4" s="286"/>
      <c r="SEP4" s="286"/>
      <c r="SEQ4" s="286"/>
      <c r="SER4" s="286"/>
      <c r="SES4" s="286"/>
      <c r="SET4" s="286"/>
      <c r="SEU4" s="286"/>
      <c r="SEV4" s="286"/>
      <c r="SEW4" s="286"/>
      <c r="SEX4" s="286"/>
      <c r="SEY4" s="286"/>
      <c r="SEZ4" s="286"/>
      <c r="SFA4" s="286"/>
      <c r="SFB4" s="286"/>
      <c r="SFC4" s="286"/>
      <c r="SFD4" s="286"/>
      <c r="SFE4" s="286"/>
      <c r="SFF4" s="286"/>
      <c r="SFG4" s="286"/>
      <c r="SFH4" s="286"/>
      <c r="SFI4" s="286"/>
      <c r="SFJ4" s="286"/>
      <c r="SFK4" s="286"/>
      <c r="SFL4" s="286"/>
      <c r="SFM4" s="286"/>
      <c r="SFN4" s="286"/>
      <c r="SFO4" s="286"/>
      <c r="SFP4" s="286"/>
      <c r="SFQ4" s="286"/>
      <c r="SFR4" s="286"/>
      <c r="SFS4" s="286"/>
      <c r="SFT4" s="286"/>
      <c r="SFU4" s="286"/>
      <c r="SFV4" s="286"/>
      <c r="SFW4" s="286"/>
      <c r="SFX4" s="286"/>
      <c r="SFY4" s="286"/>
      <c r="SFZ4" s="286"/>
      <c r="SGA4" s="286"/>
      <c r="SGB4" s="286"/>
      <c r="SGC4" s="286"/>
      <c r="SGD4" s="286"/>
      <c r="SGE4" s="286"/>
      <c r="SGF4" s="286"/>
      <c r="SGG4" s="286"/>
      <c r="SGH4" s="286"/>
      <c r="SGI4" s="286"/>
      <c r="SGJ4" s="286"/>
      <c r="SGK4" s="286"/>
      <c r="SGL4" s="286"/>
      <c r="SGM4" s="286"/>
      <c r="SGN4" s="286"/>
      <c r="SGO4" s="286"/>
      <c r="SGP4" s="286"/>
      <c r="SGQ4" s="286"/>
      <c r="SGR4" s="286"/>
      <c r="SGS4" s="286"/>
      <c r="SGT4" s="286"/>
      <c r="SGU4" s="286"/>
      <c r="SGV4" s="286"/>
      <c r="SGW4" s="286"/>
      <c r="SGX4" s="286"/>
      <c r="SGY4" s="286"/>
      <c r="SGZ4" s="286"/>
      <c r="SHA4" s="286"/>
      <c r="SHB4" s="286"/>
      <c r="SHC4" s="286"/>
      <c r="SHD4" s="286"/>
      <c r="SHE4" s="286"/>
      <c r="SHF4" s="286"/>
      <c r="SHG4" s="286"/>
      <c r="SHH4" s="286"/>
      <c r="SHI4" s="286"/>
      <c r="SHJ4" s="286"/>
      <c r="SHK4" s="286"/>
      <c r="SHL4" s="286"/>
      <c r="SHM4" s="286"/>
      <c r="SHN4" s="286"/>
      <c r="SHO4" s="286"/>
      <c r="SHP4" s="286"/>
      <c r="SHQ4" s="286"/>
      <c r="SHR4" s="286"/>
      <c r="SHS4" s="286"/>
      <c r="SHT4" s="286"/>
      <c r="SHU4" s="286"/>
      <c r="SHV4" s="286"/>
      <c r="SHW4" s="286"/>
      <c r="SHX4" s="286"/>
      <c r="SHY4" s="286"/>
      <c r="SHZ4" s="286"/>
      <c r="SIA4" s="286"/>
      <c r="SIB4" s="286"/>
      <c r="SIC4" s="286"/>
      <c r="SID4" s="286"/>
      <c r="SIE4" s="286"/>
      <c r="SIF4" s="286"/>
      <c r="SIG4" s="286"/>
      <c r="SIH4" s="286"/>
      <c r="SII4" s="286"/>
      <c r="SIJ4" s="286"/>
      <c r="SIK4" s="286"/>
      <c r="SIL4" s="286"/>
      <c r="SIM4" s="286"/>
      <c r="SIN4" s="286"/>
      <c r="SIO4" s="286"/>
      <c r="SIP4" s="286"/>
      <c r="SIQ4" s="286"/>
      <c r="SIR4" s="286"/>
      <c r="SIS4" s="286"/>
      <c r="SIT4" s="286"/>
      <c r="SIU4" s="286"/>
      <c r="SIV4" s="286"/>
      <c r="SIW4" s="286"/>
      <c r="SIX4" s="286"/>
      <c r="SIY4" s="286"/>
      <c r="SIZ4" s="286"/>
      <c r="SJA4" s="286"/>
      <c r="SJB4" s="286"/>
      <c r="SJC4" s="286"/>
      <c r="SJD4" s="286"/>
      <c r="SJE4" s="286"/>
      <c r="SJF4" s="286"/>
      <c r="SJG4" s="286"/>
      <c r="SJH4" s="286"/>
      <c r="SJI4" s="286"/>
      <c r="SJJ4" s="286"/>
      <c r="SJK4" s="286"/>
      <c r="SJL4" s="286"/>
      <c r="SJM4" s="286"/>
      <c r="SJN4" s="286"/>
      <c r="SJO4" s="286"/>
      <c r="SJP4" s="286"/>
      <c r="SJQ4" s="286"/>
      <c r="SJR4" s="286"/>
      <c r="SJS4" s="286"/>
      <c r="SJT4" s="286"/>
      <c r="SJU4" s="286"/>
      <c r="SJV4" s="286"/>
      <c r="SJW4" s="286"/>
      <c r="SJX4" s="286"/>
      <c r="SJY4" s="286"/>
      <c r="SJZ4" s="286"/>
      <c r="SKA4" s="286"/>
      <c r="SKB4" s="286"/>
      <c r="SKC4" s="286"/>
      <c r="SKD4" s="286"/>
      <c r="SKE4" s="286"/>
      <c r="SKF4" s="286"/>
      <c r="SKG4" s="286"/>
      <c r="SKH4" s="286"/>
      <c r="SKI4" s="286"/>
      <c r="SKJ4" s="286"/>
      <c r="SKK4" s="286"/>
      <c r="SKL4" s="286"/>
      <c r="SKM4" s="286"/>
      <c r="SKN4" s="286"/>
      <c r="SKO4" s="286"/>
      <c r="SKP4" s="286"/>
      <c r="SKQ4" s="286"/>
      <c r="SKR4" s="286"/>
      <c r="SKS4" s="286"/>
      <c r="SKT4" s="286"/>
      <c r="SKU4" s="286"/>
      <c r="SKV4" s="286"/>
      <c r="SKW4" s="286"/>
      <c r="SKX4" s="286"/>
      <c r="SKY4" s="286"/>
      <c r="SKZ4" s="286"/>
      <c r="SLA4" s="286"/>
      <c r="SLB4" s="286"/>
      <c r="SLC4" s="286"/>
      <c r="SLD4" s="286"/>
      <c r="SLE4" s="286"/>
      <c r="SLF4" s="286"/>
      <c r="SLG4" s="286"/>
      <c r="SLH4" s="286"/>
      <c r="SLI4" s="286"/>
      <c r="SLJ4" s="286"/>
      <c r="SLK4" s="286"/>
      <c r="SLL4" s="286"/>
      <c r="SLM4" s="286"/>
      <c r="SLN4" s="286"/>
      <c r="SLO4" s="286"/>
      <c r="SLP4" s="286"/>
      <c r="SLQ4" s="286"/>
      <c r="SLR4" s="286"/>
      <c r="SLS4" s="286"/>
      <c r="SLT4" s="286"/>
      <c r="SLU4" s="286"/>
      <c r="SLV4" s="286"/>
      <c r="SLW4" s="286"/>
      <c r="SLX4" s="286"/>
      <c r="SLY4" s="286"/>
      <c r="SLZ4" s="286"/>
      <c r="SMA4" s="286"/>
      <c r="SMB4" s="286"/>
      <c r="SMC4" s="286"/>
      <c r="SMD4" s="286"/>
      <c r="SME4" s="286"/>
      <c r="SMF4" s="286"/>
      <c r="SMG4" s="286"/>
      <c r="SMH4" s="286"/>
      <c r="SMI4" s="286"/>
      <c r="SMJ4" s="286"/>
      <c r="SMK4" s="286"/>
      <c r="SML4" s="286"/>
      <c r="SMM4" s="286"/>
      <c r="SMN4" s="286"/>
      <c r="SMO4" s="286"/>
      <c r="SMP4" s="286"/>
      <c r="SMQ4" s="286"/>
      <c r="SMR4" s="286"/>
      <c r="SMS4" s="286"/>
      <c r="SMT4" s="286"/>
      <c r="SMU4" s="286"/>
      <c r="SMV4" s="286"/>
      <c r="SMW4" s="286"/>
      <c r="SMX4" s="286"/>
      <c r="SMY4" s="286"/>
      <c r="SMZ4" s="286"/>
      <c r="SNA4" s="286"/>
      <c r="SNB4" s="286"/>
      <c r="SNC4" s="286"/>
      <c r="SND4" s="286"/>
      <c r="SNE4" s="286"/>
      <c r="SNF4" s="286"/>
      <c r="SNG4" s="286"/>
      <c r="SNH4" s="286"/>
      <c r="SNI4" s="286"/>
      <c r="SNJ4" s="286"/>
      <c r="SNK4" s="286"/>
      <c r="SNL4" s="286"/>
      <c r="SNM4" s="286"/>
      <c r="SNN4" s="286"/>
      <c r="SNO4" s="286"/>
      <c r="SNP4" s="286"/>
      <c r="SNQ4" s="286"/>
      <c r="SNR4" s="286"/>
      <c r="SNS4" s="286"/>
      <c r="SNT4" s="286"/>
      <c r="SNU4" s="286"/>
      <c r="SNV4" s="286"/>
      <c r="SNW4" s="286"/>
      <c r="SNX4" s="286"/>
      <c r="SNY4" s="286"/>
      <c r="SNZ4" s="286"/>
      <c r="SOA4" s="286"/>
      <c r="SOB4" s="286"/>
      <c r="SOC4" s="286"/>
      <c r="SOD4" s="286"/>
      <c r="SOE4" s="286"/>
      <c r="SOF4" s="286"/>
      <c r="SOG4" s="286"/>
      <c r="SOH4" s="286"/>
      <c r="SOI4" s="286"/>
      <c r="SOJ4" s="286"/>
      <c r="SOK4" s="286"/>
      <c r="SOL4" s="286"/>
      <c r="SOM4" s="286"/>
      <c r="SON4" s="286"/>
      <c r="SOO4" s="286"/>
      <c r="SOP4" s="286"/>
      <c r="SOQ4" s="286"/>
      <c r="SOR4" s="286"/>
      <c r="SOS4" s="286"/>
      <c r="SOT4" s="286"/>
      <c r="SOU4" s="286"/>
      <c r="SOV4" s="286"/>
      <c r="SOW4" s="286"/>
      <c r="SOX4" s="286"/>
      <c r="SOY4" s="286"/>
      <c r="SOZ4" s="286"/>
      <c r="SPA4" s="286"/>
      <c r="SPB4" s="286"/>
      <c r="SPC4" s="286"/>
      <c r="SPD4" s="286"/>
      <c r="SPE4" s="286"/>
      <c r="SPF4" s="286"/>
      <c r="SPG4" s="286"/>
      <c r="SPH4" s="286"/>
      <c r="SPI4" s="286"/>
      <c r="SPJ4" s="286"/>
      <c r="SPK4" s="286"/>
      <c r="SPL4" s="286"/>
      <c r="SPM4" s="286"/>
      <c r="SPN4" s="286"/>
      <c r="SPO4" s="286"/>
      <c r="SPP4" s="286"/>
      <c r="SPQ4" s="286"/>
      <c r="SPR4" s="286"/>
      <c r="SPS4" s="286"/>
      <c r="SPT4" s="286"/>
      <c r="SPU4" s="286"/>
      <c r="SPV4" s="286"/>
      <c r="SPW4" s="286"/>
      <c r="SPX4" s="286"/>
      <c r="SPY4" s="286"/>
      <c r="SPZ4" s="286"/>
      <c r="SQA4" s="286"/>
      <c r="SQB4" s="286"/>
      <c r="SQC4" s="286"/>
      <c r="SQD4" s="286"/>
      <c r="SQE4" s="286"/>
      <c r="SQF4" s="286"/>
      <c r="SQG4" s="286"/>
      <c r="SQH4" s="286"/>
      <c r="SQI4" s="286"/>
      <c r="SQJ4" s="286"/>
      <c r="SQK4" s="286"/>
      <c r="SQL4" s="286"/>
      <c r="SQM4" s="286"/>
      <c r="SQN4" s="286"/>
      <c r="SQO4" s="286"/>
      <c r="SQP4" s="286"/>
      <c r="SQQ4" s="286"/>
      <c r="SQR4" s="286"/>
      <c r="SQS4" s="286"/>
      <c r="SQT4" s="286"/>
      <c r="SQU4" s="286"/>
      <c r="SQV4" s="286"/>
      <c r="SQW4" s="286"/>
      <c r="SQX4" s="286"/>
      <c r="SQY4" s="286"/>
      <c r="SQZ4" s="286"/>
      <c r="SRA4" s="286"/>
      <c r="SRB4" s="286"/>
      <c r="SRC4" s="286"/>
      <c r="SRD4" s="286"/>
      <c r="SRE4" s="286"/>
      <c r="SRF4" s="286"/>
      <c r="SRG4" s="286"/>
      <c r="SRH4" s="286"/>
      <c r="SRI4" s="286"/>
      <c r="SRJ4" s="286"/>
      <c r="SRK4" s="286"/>
      <c r="SRL4" s="286"/>
      <c r="SRM4" s="286"/>
      <c r="SRN4" s="286"/>
      <c r="SRO4" s="286"/>
      <c r="SRP4" s="286"/>
      <c r="SRQ4" s="286"/>
      <c r="SRR4" s="286"/>
      <c r="SRS4" s="286"/>
      <c r="SRT4" s="286"/>
      <c r="SRU4" s="286"/>
      <c r="SRV4" s="286"/>
      <c r="SRW4" s="286"/>
      <c r="SRX4" s="286"/>
      <c r="SRY4" s="286"/>
      <c r="SRZ4" s="286"/>
      <c r="SSA4" s="286"/>
      <c r="SSB4" s="286"/>
      <c r="SSC4" s="286"/>
      <c r="SSD4" s="286"/>
      <c r="SSE4" s="286"/>
      <c r="SSF4" s="286"/>
      <c r="SSG4" s="286"/>
      <c r="SSH4" s="286"/>
      <c r="SSI4" s="286"/>
      <c r="SSJ4" s="286"/>
      <c r="SSK4" s="286"/>
      <c r="SSL4" s="286"/>
      <c r="SSM4" s="286"/>
      <c r="SSN4" s="286"/>
      <c r="SSO4" s="286"/>
      <c r="SSP4" s="286"/>
      <c r="SSQ4" s="286"/>
      <c r="SSR4" s="286"/>
      <c r="SSS4" s="286"/>
      <c r="SST4" s="286"/>
      <c r="SSU4" s="286"/>
      <c r="SSV4" s="286"/>
      <c r="SSW4" s="286"/>
      <c r="SSX4" s="286"/>
      <c r="SSY4" s="286"/>
      <c r="SSZ4" s="286"/>
      <c r="STA4" s="286"/>
      <c r="STB4" s="286"/>
      <c r="STC4" s="286"/>
      <c r="STD4" s="286"/>
      <c r="STE4" s="286"/>
      <c r="STF4" s="286"/>
      <c r="STG4" s="286"/>
      <c r="STH4" s="286"/>
      <c r="STI4" s="286"/>
      <c r="STJ4" s="286"/>
      <c r="STK4" s="286"/>
      <c r="STL4" s="286"/>
      <c r="STM4" s="286"/>
      <c r="STN4" s="286"/>
      <c r="STO4" s="286"/>
      <c r="STP4" s="286"/>
      <c r="STQ4" s="286"/>
      <c r="STR4" s="286"/>
      <c r="STS4" s="286"/>
      <c r="STT4" s="286"/>
      <c r="STU4" s="286"/>
      <c r="STV4" s="286"/>
      <c r="STW4" s="286"/>
      <c r="STX4" s="286"/>
      <c r="STY4" s="286"/>
      <c r="STZ4" s="286"/>
      <c r="SUA4" s="286"/>
      <c r="SUB4" s="286"/>
      <c r="SUC4" s="286"/>
      <c r="SUD4" s="286"/>
      <c r="SUE4" s="286"/>
      <c r="SUF4" s="286"/>
      <c r="SUG4" s="286"/>
      <c r="SUH4" s="286"/>
      <c r="SUI4" s="286"/>
      <c r="SUJ4" s="286"/>
      <c r="SUK4" s="286"/>
      <c r="SUL4" s="286"/>
      <c r="SUM4" s="286"/>
      <c r="SUN4" s="286"/>
      <c r="SUO4" s="286"/>
      <c r="SUP4" s="286"/>
      <c r="SUQ4" s="286"/>
      <c r="SUR4" s="286"/>
      <c r="SUS4" s="286"/>
      <c r="SUT4" s="286"/>
      <c r="SUU4" s="286"/>
      <c r="SUV4" s="286"/>
      <c r="SUW4" s="286"/>
      <c r="SUX4" s="286"/>
      <c r="SUY4" s="286"/>
      <c r="SUZ4" s="286"/>
      <c r="SVA4" s="286"/>
      <c r="SVB4" s="286"/>
      <c r="SVC4" s="286"/>
      <c r="SVD4" s="286"/>
      <c r="SVE4" s="286"/>
      <c r="SVF4" s="286"/>
      <c r="SVG4" s="286"/>
      <c r="SVH4" s="286"/>
      <c r="SVI4" s="286"/>
      <c r="SVJ4" s="286"/>
      <c r="SVK4" s="286"/>
      <c r="SVL4" s="286"/>
      <c r="SVM4" s="286"/>
      <c r="SVN4" s="286"/>
      <c r="SVO4" s="286"/>
      <c r="SVP4" s="286"/>
      <c r="SVQ4" s="286"/>
      <c r="SVR4" s="286"/>
      <c r="SVS4" s="286"/>
      <c r="SVT4" s="286"/>
      <c r="SVU4" s="286"/>
      <c r="SVV4" s="286"/>
      <c r="SVW4" s="286"/>
      <c r="SVX4" s="286"/>
      <c r="SVY4" s="286"/>
      <c r="SVZ4" s="286"/>
      <c r="SWA4" s="286"/>
      <c r="SWB4" s="286"/>
      <c r="SWC4" s="286"/>
      <c r="SWD4" s="286"/>
      <c r="SWE4" s="286"/>
      <c r="SWF4" s="286"/>
      <c r="SWG4" s="286"/>
      <c r="SWH4" s="286"/>
      <c r="SWI4" s="286"/>
      <c r="SWJ4" s="286"/>
      <c r="SWK4" s="286"/>
      <c r="SWL4" s="286"/>
      <c r="SWM4" s="286"/>
      <c r="SWN4" s="286"/>
      <c r="SWO4" s="286"/>
      <c r="SWP4" s="286"/>
      <c r="SWQ4" s="286"/>
      <c r="SWR4" s="286"/>
      <c r="SWS4" s="286"/>
      <c r="SWT4" s="286"/>
      <c r="SWU4" s="286"/>
      <c r="SWV4" s="286"/>
      <c r="SWW4" s="286"/>
      <c r="SWX4" s="286"/>
      <c r="SWY4" s="286"/>
      <c r="SWZ4" s="286"/>
      <c r="SXA4" s="286"/>
      <c r="SXB4" s="286"/>
      <c r="SXC4" s="286"/>
      <c r="SXD4" s="286"/>
      <c r="SXE4" s="286"/>
      <c r="SXF4" s="286"/>
      <c r="SXG4" s="286"/>
      <c r="SXH4" s="286"/>
      <c r="SXI4" s="286"/>
      <c r="SXJ4" s="286"/>
      <c r="SXK4" s="286"/>
      <c r="SXL4" s="286"/>
      <c r="SXM4" s="286"/>
      <c r="SXN4" s="286"/>
      <c r="SXO4" s="286"/>
      <c r="SXP4" s="286"/>
      <c r="SXQ4" s="286"/>
      <c r="SXR4" s="286"/>
      <c r="SXS4" s="286"/>
      <c r="SXT4" s="286"/>
      <c r="SXU4" s="286"/>
      <c r="SXV4" s="286"/>
      <c r="SXW4" s="286"/>
      <c r="SXX4" s="286"/>
      <c r="SXY4" s="286"/>
      <c r="SXZ4" s="286"/>
      <c r="SYA4" s="286"/>
      <c r="SYB4" s="286"/>
      <c r="SYC4" s="286"/>
      <c r="SYD4" s="286"/>
      <c r="SYE4" s="286"/>
      <c r="SYF4" s="286"/>
      <c r="SYG4" s="286"/>
      <c r="SYH4" s="286"/>
      <c r="SYI4" s="286"/>
      <c r="SYJ4" s="286"/>
      <c r="SYK4" s="286"/>
      <c r="SYL4" s="286"/>
      <c r="SYM4" s="286"/>
      <c r="SYN4" s="286"/>
      <c r="SYO4" s="286"/>
      <c r="SYP4" s="286"/>
      <c r="SYQ4" s="286"/>
      <c r="SYR4" s="286"/>
      <c r="SYS4" s="286"/>
      <c r="SYT4" s="286"/>
      <c r="SYU4" s="286"/>
      <c r="SYV4" s="286"/>
      <c r="SYW4" s="286"/>
      <c r="SYX4" s="286"/>
      <c r="SYY4" s="286"/>
      <c r="SYZ4" s="286"/>
      <c r="SZA4" s="286"/>
      <c r="SZB4" s="286"/>
      <c r="SZC4" s="286"/>
      <c r="SZD4" s="286"/>
      <c r="SZE4" s="286"/>
      <c r="SZF4" s="286"/>
      <c r="SZG4" s="286"/>
      <c r="SZH4" s="286"/>
      <c r="SZI4" s="286"/>
      <c r="SZJ4" s="286"/>
      <c r="SZK4" s="286"/>
      <c r="SZL4" s="286"/>
      <c r="SZM4" s="286"/>
      <c r="SZN4" s="286"/>
      <c r="SZO4" s="286"/>
      <c r="SZP4" s="286"/>
      <c r="SZQ4" s="286"/>
      <c r="SZR4" s="286"/>
      <c r="SZS4" s="286"/>
      <c r="SZT4" s="286"/>
      <c r="SZU4" s="286"/>
      <c r="SZV4" s="286"/>
      <c r="SZW4" s="286"/>
      <c r="SZX4" s="286"/>
      <c r="SZY4" s="286"/>
      <c r="SZZ4" s="286"/>
      <c r="TAA4" s="286"/>
      <c r="TAB4" s="286"/>
      <c r="TAC4" s="286"/>
      <c r="TAD4" s="286"/>
      <c r="TAE4" s="286"/>
      <c r="TAF4" s="286"/>
      <c r="TAG4" s="286"/>
      <c r="TAH4" s="286"/>
      <c r="TAI4" s="286"/>
      <c r="TAJ4" s="286"/>
      <c r="TAK4" s="286"/>
      <c r="TAL4" s="286"/>
      <c r="TAM4" s="286"/>
      <c r="TAN4" s="286"/>
      <c r="TAO4" s="286"/>
      <c r="TAP4" s="286"/>
      <c r="TAQ4" s="286"/>
      <c r="TAR4" s="286"/>
      <c r="TAS4" s="286"/>
      <c r="TAT4" s="286"/>
      <c r="TAU4" s="286"/>
      <c r="TAV4" s="286"/>
      <c r="TAW4" s="286"/>
      <c r="TAX4" s="286"/>
      <c r="TAY4" s="286"/>
      <c r="TAZ4" s="286"/>
      <c r="TBA4" s="286"/>
      <c r="TBB4" s="286"/>
      <c r="TBC4" s="286"/>
      <c r="TBD4" s="286"/>
      <c r="TBE4" s="286"/>
      <c r="TBF4" s="286"/>
      <c r="TBG4" s="286"/>
      <c r="TBH4" s="286"/>
      <c r="TBI4" s="286"/>
      <c r="TBJ4" s="286"/>
      <c r="TBK4" s="286"/>
      <c r="TBL4" s="286"/>
      <c r="TBM4" s="286"/>
      <c r="TBN4" s="286"/>
      <c r="TBO4" s="286"/>
      <c r="TBP4" s="286"/>
      <c r="TBQ4" s="286"/>
      <c r="TBR4" s="286"/>
      <c r="TBS4" s="286"/>
      <c r="TBT4" s="286"/>
      <c r="TBU4" s="286"/>
      <c r="TBV4" s="286"/>
      <c r="TBW4" s="286"/>
      <c r="TBX4" s="286"/>
      <c r="TBY4" s="286"/>
      <c r="TBZ4" s="286"/>
      <c r="TCA4" s="286"/>
      <c r="TCB4" s="286"/>
      <c r="TCC4" s="286"/>
      <c r="TCD4" s="286"/>
      <c r="TCE4" s="286"/>
      <c r="TCF4" s="286"/>
      <c r="TCG4" s="286"/>
      <c r="TCH4" s="286"/>
      <c r="TCI4" s="286"/>
      <c r="TCJ4" s="286"/>
      <c r="TCK4" s="286"/>
      <c r="TCL4" s="286"/>
      <c r="TCM4" s="286"/>
      <c r="TCN4" s="286"/>
      <c r="TCO4" s="286"/>
      <c r="TCP4" s="286"/>
      <c r="TCQ4" s="286"/>
      <c r="TCR4" s="286"/>
      <c r="TCS4" s="286"/>
      <c r="TCT4" s="286"/>
      <c r="TCU4" s="286"/>
      <c r="TCV4" s="286"/>
      <c r="TCW4" s="286"/>
      <c r="TCX4" s="286"/>
      <c r="TCY4" s="286"/>
      <c r="TCZ4" s="286"/>
      <c r="TDA4" s="286"/>
      <c r="TDB4" s="286"/>
      <c r="TDC4" s="286"/>
      <c r="TDD4" s="286"/>
      <c r="TDE4" s="286"/>
      <c r="TDF4" s="286"/>
      <c r="TDG4" s="286"/>
      <c r="TDH4" s="286"/>
      <c r="TDI4" s="286"/>
      <c r="TDJ4" s="286"/>
      <c r="TDK4" s="286"/>
      <c r="TDL4" s="286"/>
      <c r="TDM4" s="286"/>
      <c r="TDN4" s="286"/>
      <c r="TDO4" s="286"/>
      <c r="TDP4" s="286"/>
      <c r="TDQ4" s="286"/>
      <c r="TDR4" s="286"/>
      <c r="TDS4" s="286"/>
      <c r="TDT4" s="286"/>
      <c r="TDU4" s="286"/>
      <c r="TDV4" s="286"/>
      <c r="TDW4" s="286"/>
      <c r="TDX4" s="286"/>
      <c r="TDY4" s="286"/>
      <c r="TDZ4" s="286"/>
      <c r="TEA4" s="286"/>
      <c r="TEB4" s="286"/>
      <c r="TEC4" s="286"/>
      <c r="TED4" s="286"/>
      <c r="TEE4" s="286"/>
      <c r="TEF4" s="286"/>
      <c r="TEG4" s="286"/>
      <c r="TEH4" s="286"/>
      <c r="TEI4" s="286"/>
      <c r="TEJ4" s="286"/>
      <c r="TEK4" s="286"/>
      <c r="TEL4" s="286"/>
      <c r="TEM4" s="286"/>
      <c r="TEN4" s="286"/>
      <c r="TEO4" s="286"/>
      <c r="TEP4" s="286"/>
      <c r="TEQ4" s="286"/>
      <c r="TER4" s="286"/>
      <c r="TES4" s="286"/>
      <c r="TET4" s="286"/>
      <c r="TEU4" s="286"/>
      <c r="TEV4" s="286"/>
      <c r="TEW4" s="286"/>
      <c r="TEX4" s="286"/>
      <c r="TEY4" s="286"/>
      <c r="TEZ4" s="286"/>
      <c r="TFA4" s="286"/>
      <c r="TFB4" s="286"/>
      <c r="TFC4" s="286"/>
      <c r="TFD4" s="286"/>
      <c r="TFE4" s="286"/>
      <c r="TFF4" s="286"/>
      <c r="TFG4" s="286"/>
      <c r="TFH4" s="286"/>
      <c r="TFI4" s="286"/>
      <c r="TFJ4" s="286"/>
      <c r="TFK4" s="286"/>
      <c r="TFL4" s="286"/>
      <c r="TFM4" s="286"/>
      <c r="TFN4" s="286"/>
      <c r="TFO4" s="286"/>
      <c r="TFP4" s="286"/>
      <c r="TFQ4" s="286"/>
      <c r="TFR4" s="286"/>
      <c r="TFS4" s="286"/>
      <c r="TFT4" s="286"/>
      <c r="TFU4" s="286"/>
      <c r="TFV4" s="286"/>
      <c r="TFW4" s="286"/>
      <c r="TFX4" s="286"/>
      <c r="TFY4" s="286"/>
      <c r="TFZ4" s="286"/>
      <c r="TGA4" s="286"/>
      <c r="TGB4" s="286"/>
      <c r="TGC4" s="286"/>
      <c r="TGD4" s="286"/>
      <c r="TGE4" s="286"/>
      <c r="TGF4" s="286"/>
      <c r="TGG4" s="286"/>
      <c r="TGH4" s="286"/>
      <c r="TGI4" s="286"/>
      <c r="TGJ4" s="286"/>
      <c r="TGK4" s="286"/>
      <c r="TGL4" s="286"/>
      <c r="TGM4" s="286"/>
      <c r="TGN4" s="286"/>
      <c r="TGO4" s="286"/>
      <c r="TGP4" s="286"/>
      <c r="TGQ4" s="286"/>
      <c r="TGR4" s="286"/>
      <c r="TGS4" s="286"/>
      <c r="TGT4" s="286"/>
      <c r="TGU4" s="286"/>
      <c r="TGV4" s="286"/>
      <c r="TGW4" s="286"/>
      <c r="TGX4" s="286"/>
      <c r="TGY4" s="286"/>
      <c r="TGZ4" s="286"/>
      <c r="THA4" s="286"/>
      <c r="THB4" s="286"/>
      <c r="THC4" s="286"/>
      <c r="THD4" s="286"/>
      <c r="THE4" s="286"/>
      <c r="THF4" s="286"/>
      <c r="THG4" s="286"/>
      <c r="THH4" s="286"/>
      <c r="THI4" s="286"/>
      <c r="THJ4" s="286"/>
      <c r="THK4" s="286"/>
      <c r="THL4" s="286"/>
      <c r="THM4" s="286"/>
      <c r="THN4" s="286"/>
      <c r="THO4" s="286"/>
      <c r="THP4" s="286"/>
      <c r="THQ4" s="286"/>
      <c r="THR4" s="286"/>
      <c r="THS4" s="286"/>
      <c r="THT4" s="286"/>
      <c r="THU4" s="286"/>
      <c r="THV4" s="286"/>
      <c r="THW4" s="286"/>
      <c r="THX4" s="286"/>
      <c r="THY4" s="286"/>
      <c r="THZ4" s="286"/>
      <c r="TIA4" s="286"/>
      <c r="TIB4" s="286"/>
      <c r="TIC4" s="286"/>
      <c r="TID4" s="286"/>
      <c r="TIE4" s="286"/>
      <c r="TIF4" s="286"/>
      <c r="TIG4" s="286"/>
      <c r="TIH4" s="286"/>
      <c r="TII4" s="286"/>
      <c r="TIJ4" s="286"/>
      <c r="TIK4" s="286"/>
      <c r="TIL4" s="286"/>
      <c r="TIM4" s="286"/>
      <c r="TIN4" s="286"/>
      <c r="TIO4" s="286"/>
      <c r="TIP4" s="286"/>
      <c r="TIQ4" s="286"/>
      <c r="TIR4" s="286"/>
      <c r="TIS4" s="286"/>
      <c r="TIT4" s="286"/>
      <c r="TIU4" s="286"/>
      <c r="TIV4" s="286"/>
      <c r="TIW4" s="286"/>
      <c r="TIX4" s="286"/>
      <c r="TIY4" s="286"/>
      <c r="TIZ4" s="286"/>
      <c r="TJA4" s="286"/>
      <c r="TJB4" s="286"/>
      <c r="TJC4" s="286"/>
      <c r="TJD4" s="286"/>
      <c r="TJE4" s="286"/>
      <c r="TJF4" s="286"/>
      <c r="TJG4" s="286"/>
      <c r="TJH4" s="286"/>
      <c r="TJI4" s="286"/>
      <c r="TJJ4" s="286"/>
      <c r="TJK4" s="286"/>
      <c r="TJL4" s="286"/>
      <c r="TJM4" s="286"/>
      <c r="TJN4" s="286"/>
      <c r="TJO4" s="286"/>
      <c r="TJP4" s="286"/>
      <c r="TJQ4" s="286"/>
      <c r="TJR4" s="286"/>
      <c r="TJS4" s="286"/>
      <c r="TJT4" s="286"/>
      <c r="TJU4" s="286"/>
      <c r="TJV4" s="286"/>
      <c r="TJW4" s="286"/>
      <c r="TJX4" s="286"/>
      <c r="TJY4" s="286"/>
      <c r="TJZ4" s="286"/>
      <c r="TKA4" s="286"/>
      <c r="TKB4" s="286"/>
      <c r="TKC4" s="286"/>
      <c r="TKD4" s="286"/>
      <c r="TKE4" s="286"/>
      <c r="TKF4" s="286"/>
      <c r="TKG4" s="286"/>
      <c r="TKH4" s="286"/>
      <c r="TKI4" s="286"/>
      <c r="TKJ4" s="286"/>
      <c r="TKK4" s="286"/>
      <c r="TKL4" s="286"/>
      <c r="TKM4" s="286"/>
      <c r="TKN4" s="286"/>
      <c r="TKO4" s="286"/>
      <c r="TKP4" s="286"/>
      <c r="TKQ4" s="286"/>
      <c r="TKR4" s="286"/>
      <c r="TKS4" s="286"/>
      <c r="TKT4" s="286"/>
      <c r="TKU4" s="286"/>
      <c r="TKV4" s="286"/>
      <c r="TKW4" s="286"/>
      <c r="TKX4" s="286"/>
      <c r="TKY4" s="286"/>
      <c r="TKZ4" s="286"/>
      <c r="TLA4" s="286"/>
      <c r="TLB4" s="286"/>
      <c r="TLC4" s="286"/>
      <c r="TLD4" s="286"/>
      <c r="TLE4" s="286"/>
      <c r="TLF4" s="286"/>
      <c r="TLG4" s="286"/>
      <c r="TLH4" s="286"/>
      <c r="TLI4" s="286"/>
      <c r="TLJ4" s="286"/>
      <c r="TLK4" s="286"/>
      <c r="TLL4" s="286"/>
      <c r="TLM4" s="286"/>
      <c r="TLN4" s="286"/>
      <c r="TLO4" s="286"/>
      <c r="TLP4" s="286"/>
      <c r="TLQ4" s="286"/>
      <c r="TLR4" s="286"/>
      <c r="TLS4" s="286"/>
      <c r="TLT4" s="286"/>
      <c r="TLU4" s="286"/>
      <c r="TLV4" s="286"/>
      <c r="TLW4" s="286"/>
      <c r="TLX4" s="286"/>
      <c r="TLY4" s="286"/>
      <c r="TLZ4" s="286"/>
      <c r="TMA4" s="286"/>
      <c r="TMB4" s="286"/>
      <c r="TMC4" s="286"/>
      <c r="TMD4" s="286"/>
      <c r="TME4" s="286"/>
      <c r="TMF4" s="286"/>
      <c r="TMG4" s="286"/>
      <c r="TMH4" s="286"/>
      <c r="TMI4" s="286"/>
      <c r="TMJ4" s="286"/>
      <c r="TMK4" s="286"/>
      <c r="TML4" s="286"/>
      <c r="TMM4" s="286"/>
      <c r="TMN4" s="286"/>
      <c r="TMO4" s="286"/>
      <c r="TMP4" s="286"/>
      <c r="TMQ4" s="286"/>
      <c r="TMR4" s="286"/>
      <c r="TMS4" s="286"/>
      <c r="TMT4" s="286"/>
      <c r="TMU4" s="286"/>
      <c r="TMV4" s="286"/>
      <c r="TMW4" s="286"/>
      <c r="TMX4" s="286"/>
      <c r="TMY4" s="286"/>
      <c r="TMZ4" s="286"/>
      <c r="TNA4" s="286"/>
      <c r="TNB4" s="286"/>
      <c r="TNC4" s="286"/>
      <c r="TND4" s="286"/>
      <c r="TNE4" s="286"/>
      <c r="TNF4" s="286"/>
      <c r="TNG4" s="286"/>
      <c r="TNH4" s="286"/>
      <c r="TNI4" s="286"/>
      <c r="TNJ4" s="286"/>
      <c r="TNK4" s="286"/>
      <c r="TNL4" s="286"/>
      <c r="TNM4" s="286"/>
      <c r="TNN4" s="286"/>
      <c r="TNO4" s="286"/>
      <c r="TNP4" s="286"/>
      <c r="TNQ4" s="286"/>
      <c r="TNR4" s="286"/>
      <c r="TNS4" s="286"/>
      <c r="TNT4" s="286"/>
      <c r="TNU4" s="286"/>
      <c r="TNV4" s="286"/>
      <c r="TNW4" s="286"/>
      <c r="TNX4" s="286"/>
      <c r="TNY4" s="286"/>
      <c r="TNZ4" s="286"/>
      <c r="TOA4" s="286"/>
      <c r="TOB4" s="286"/>
      <c r="TOC4" s="286"/>
      <c r="TOD4" s="286"/>
      <c r="TOE4" s="286"/>
      <c r="TOF4" s="286"/>
      <c r="TOG4" s="286"/>
      <c r="TOH4" s="286"/>
      <c r="TOI4" s="286"/>
      <c r="TOJ4" s="286"/>
      <c r="TOK4" s="286"/>
      <c r="TOL4" s="286"/>
      <c r="TOM4" s="286"/>
      <c r="TON4" s="286"/>
      <c r="TOO4" s="286"/>
      <c r="TOP4" s="286"/>
      <c r="TOQ4" s="286"/>
      <c r="TOR4" s="286"/>
      <c r="TOS4" s="286"/>
      <c r="TOT4" s="286"/>
      <c r="TOU4" s="286"/>
      <c r="TOV4" s="286"/>
      <c r="TOW4" s="286"/>
      <c r="TOX4" s="286"/>
      <c r="TOY4" s="286"/>
      <c r="TOZ4" s="286"/>
      <c r="TPA4" s="286"/>
      <c r="TPB4" s="286"/>
      <c r="TPC4" s="286"/>
      <c r="TPD4" s="286"/>
      <c r="TPE4" s="286"/>
      <c r="TPF4" s="286"/>
      <c r="TPG4" s="286"/>
      <c r="TPH4" s="286"/>
      <c r="TPI4" s="286"/>
      <c r="TPJ4" s="286"/>
      <c r="TPK4" s="286"/>
      <c r="TPL4" s="286"/>
      <c r="TPM4" s="286"/>
      <c r="TPN4" s="286"/>
      <c r="TPO4" s="286"/>
      <c r="TPP4" s="286"/>
      <c r="TPQ4" s="286"/>
      <c r="TPR4" s="286"/>
      <c r="TPS4" s="286"/>
      <c r="TPT4" s="286"/>
      <c r="TPU4" s="286"/>
      <c r="TPV4" s="286"/>
      <c r="TPW4" s="286"/>
      <c r="TPX4" s="286"/>
      <c r="TPY4" s="286"/>
      <c r="TPZ4" s="286"/>
      <c r="TQA4" s="286"/>
      <c r="TQB4" s="286"/>
      <c r="TQC4" s="286"/>
      <c r="TQD4" s="286"/>
      <c r="TQE4" s="286"/>
      <c r="TQF4" s="286"/>
      <c r="TQG4" s="286"/>
      <c r="TQH4" s="286"/>
      <c r="TQI4" s="286"/>
      <c r="TQJ4" s="286"/>
      <c r="TQK4" s="286"/>
      <c r="TQL4" s="286"/>
      <c r="TQM4" s="286"/>
      <c r="TQN4" s="286"/>
      <c r="TQO4" s="286"/>
      <c r="TQP4" s="286"/>
      <c r="TQQ4" s="286"/>
      <c r="TQR4" s="286"/>
      <c r="TQS4" s="286"/>
      <c r="TQT4" s="286"/>
      <c r="TQU4" s="286"/>
      <c r="TQV4" s="286"/>
      <c r="TQW4" s="286"/>
      <c r="TQX4" s="286"/>
      <c r="TQY4" s="286"/>
      <c r="TQZ4" s="286"/>
      <c r="TRA4" s="286"/>
      <c r="TRB4" s="286"/>
      <c r="TRC4" s="286"/>
      <c r="TRD4" s="286"/>
      <c r="TRE4" s="286"/>
      <c r="TRF4" s="286"/>
      <c r="TRG4" s="286"/>
      <c r="TRH4" s="286"/>
      <c r="TRI4" s="286"/>
      <c r="TRJ4" s="286"/>
      <c r="TRK4" s="286"/>
      <c r="TRL4" s="286"/>
      <c r="TRM4" s="286"/>
      <c r="TRN4" s="286"/>
      <c r="TRO4" s="286"/>
      <c r="TRP4" s="286"/>
      <c r="TRQ4" s="286"/>
      <c r="TRR4" s="286"/>
      <c r="TRS4" s="286"/>
      <c r="TRT4" s="286"/>
      <c r="TRU4" s="286"/>
      <c r="TRV4" s="286"/>
      <c r="TRW4" s="286"/>
      <c r="TRX4" s="286"/>
      <c r="TRY4" s="286"/>
      <c r="TRZ4" s="286"/>
      <c r="TSA4" s="286"/>
      <c r="TSB4" s="286"/>
      <c r="TSC4" s="286"/>
      <c r="TSD4" s="286"/>
      <c r="TSE4" s="286"/>
      <c r="TSF4" s="286"/>
      <c r="TSG4" s="286"/>
      <c r="TSH4" s="286"/>
      <c r="TSI4" s="286"/>
      <c r="TSJ4" s="286"/>
      <c r="TSK4" s="286"/>
      <c r="TSL4" s="286"/>
      <c r="TSM4" s="286"/>
      <c r="TSN4" s="286"/>
      <c r="TSO4" s="286"/>
      <c r="TSP4" s="286"/>
      <c r="TSQ4" s="286"/>
      <c r="TSR4" s="286"/>
      <c r="TSS4" s="286"/>
      <c r="TST4" s="286"/>
      <c r="TSU4" s="286"/>
      <c r="TSV4" s="286"/>
      <c r="TSW4" s="286"/>
      <c r="TSX4" s="286"/>
      <c r="TSY4" s="286"/>
      <c r="TSZ4" s="286"/>
      <c r="TTA4" s="286"/>
      <c r="TTB4" s="286"/>
      <c r="TTC4" s="286"/>
      <c r="TTD4" s="286"/>
      <c r="TTE4" s="286"/>
      <c r="TTF4" s="286"/>
      <c r="TTG4" s="286"/>
      <c r="TTH4" s="286"/>
      <c r="TTI4" s="286"/>
      <c r="TTJ4" s="286"/>
      <c r="TTK4" s="286"/>
      <c r="TTL4" s="286"/>
      <c r="TTM4" s="286"/>
      <c r="TTN4" s="286"/>
      <c r="TTO4" s="286"/>
      <c r="TTP4" s="286"/>
      <c r="TTQ4" s="286"/>
      <c r="TTR4" s="286"/>
      <c r="TTS4" s="286"/>
      <c r="TTT4" s="286"/>
      <c r="TTU4" s="286"/>
      <c r="TTV4" s="286"/>
      <c r="TTW4" s="286"/>
      <c r="TTX4" s="286"/>
      <c r="TTY4" s="286"/>
      <c r="TTZ4" s="286"/>
      <c r="TUA4" s="286"/>
      <c r="TUB4" s="286"/>
      <c r="TUC4" s="286"/>
      <c r="TUD4" s="286"/>
      <c r="TUE4" s="286"/>
      <c r="TUF4" s="286"/>
      <c r="TUG4" s="286"/>
      <c r="TUH4" s="286"/>
      <c r="TUI4" s="286"/>
      <c r="TUJ4" s="286"/>
      <c r="TUK4" s="286"/>
      <c r="TUL4" s="286"/>
      <c r="TUM4" s="286"/>
      <c r="TUN4" s="286"/>
      <c r="TUO4" s="286"/>
      <c r="TUP4" s="286"/>
      <c r="TUQ4" s="286"/>
      <c r="TUR4" s="286"/>
      <c r="TUS4" s="286"/>
      <c r="TUT4" s="286"/>
      <c r="TUU4" s="286"/>
      <c r="TUV4" s="286"/>
      <c r="TUW4" s="286"/>
      <c r="TUX4" s="286"/>
      <c r="TUY4" s="286"/>
      <c r="TUZ4" s="286"/>
      <c r="TVA4" s="286"/>
      <c r="TVB4" s="286"/>
      <c r="TVC4" s="286"/>
      <c r="TVD4" s="286"/>
      <c r="TVE4" s="286"/>
      <c r="TVF4" s="286"/>
      <c r="TVG4" s="286"/>
      <c r="TVH4" s="286"/>
      <c r="TVI4" s="286"/>
      <c r="TVJ4" s="286"/>
      <c r="TVK4" s="286"/>
      <c r="TVL4" s="286"/>
      <c r="TVM4" s="286"/>
      <c r="TVN4" s="286"/>
      <c r="TVO4" s="286"/>
      <c r="TVP4" s="286"/>
      <c r="TVQ4" s="286"/>
      <c r="TVR4" s="286"/>
      <c r="TVS4" s="286"/>
      <c r="TVT4" s="286"/>
      <c r="TVU4" s="286"/>
      <c r="TVV4" s="286"/>
      <c r="TVW4" s="286"/>
      <c r="TVX4" s="286"/>
      <c r="TVY4" s="286"/>
      <c r="TVZ4" s="286"/>
      <c r="TWA4" s="286"/>
      <c r="TWB4" s="286"/>
      <c r="TWC4" s="286"/>
      <c r="TWD4" s="286"/>
      <c r="TWE4" s="286"/>
      <c r="TWF4" s="286"/>
      <c r="TWG4" s="286"/>
      <c r="TWH4" s="286"/>
      <c r="TWI4" s="286"/>
      <c r="TWJ4" s="286"/>
      <c r="TWK4" s="286"/>
      <c r="TWL4" s="286"/>
      <c r="TWM4" s="286"/>
      <c r="TWN4" s="286"/>
      <c r="TWO4" s="286"/>
      <c r="TWP4" s="286"/>
      <c r="TWQ4" s="286"/>
      <c r="TWR4" s="286"/>
      <c r="TWS4" s="286"/>
      <c r="TWT4" s="286"/>
      <c r="TWU4" s="286"/>
      <c r="TWV4" s="286"/>
      <c r="TWW4" s="286"/>
      <c r="TWX4" s="286"/>
      <c r="TWY4" s="286"/>
      <c r="TWZ4" s="286"/>
      <c r="TXA4" s="286"/>
      <c r="TXB4" s="286"/>
      <c r="TXC4" s="286"/>
      <c r="TXD4" s="286"/>
      <c r="TXE4" s="286"/>
      <c r="TXF4" s="286"/>
      <c r="TXG4" s="286"/>
      <c r="TXH4" s="286"/>
      <c r="TXI4" s="286"/>
      <c r="TXJ4" s="286"/>
      <c r="TXK4" s="286"/>
      <c r="TXL4" s="286"/>
      <c r="TXM4" s="286"/>
      <c r="TXN4" s="286"/>
      <c r="TXO4" s="286"/>
      <c r="TXP4" s="286"/>
      <c r="TXQ4" s="286"/>
      <c r="TXR4" s="286"/>
      <c r="TXS4" s="286"/>
      <c r="TXT4" s="286"/>
      <c r="TXU4" s="286"/>
      <c r="TXV4" s="286"/>
      <c r="TXW4" s="286"/>
      <c r="TXX4" s="286"/>
      <c r="TXY4" s="286"/>
      <c r="TXZ4" s="286"/>
      <c r="TYA4" s="286"/>
      <c r="TYB4" s="286"/>
      <c r="TYC4" s="286"/>
      <c r="TYD4" s="286"/>
      <c r="TYE4" s="286"/>
      <c r="TYF4" s="286"/>
      <c r="TYG4" s="286"/>
      <c r="TYH4" s="286"/>
      <c r="TYI4" s="286"/>
      <c r="TYJ4" s="286"/>
      <c r="TYK4" s="286"/>
      <c r="TYL4" s="286"/>
      <c r="TYM4" s="286"/>
      <c r="TYN4" s="286"/>
      <c r="TYO4" s="286"/>
      <c r="TYP4" s="286"/>
      <c r="TYQ4" s="286"/>
      <c r="TYR4" s="286"/>
      <c r="TYS4" s="286"/>
      <c r="TYT4" s="286"/>
      <c r="TYU4" s="286"/>
      <c r="TYV4" s="286"/>
      <c r="TYW4" s="286"/>
      <c r="TYX4" s="286"/>
      <c r="TYY4" s="286"/>
      <c r="TYZ4" s="286"/>
      <c r="TZA4" s="286"/>
      <c r="TZB4" s="286"/>
      <c r="TZC4" s="286"/>
      <c r="TZD4" s="286"/>
      <c r="TZE4" s="286"/>
      <c r="TZF4" s="286"/>
      <c r="TZG4" s="286"/>
      <c r="TZH4" s="286"/>
      <c r="TZI4" s="286"/>
      <c r="TZJ4" s="286"/>
      <c r="TZK4" s="286"/>
      <c r="TZL4" s="286"/>
      <c r="TZM4" s="286"/>
      <c r="TZN4" s="286"/>
      <c r="TZO4" s="286"/>
      <c r="TZP4" s="286"/>
      <c r="TZQ4" s="286"/>
      <c r="TZR4" s="286"/>
      <c r="TZS4" s="286"/>
      <c r="TZT4" s="286"/>
      <c r="TZU4" s="286"/>
      <c r="TZV4" s="286"/>
      <c r="TZW4" s="286"/>
      <c r="TZX4" s="286"/>
      <c r="TZY4" s="286"/>
      <c r="TZZ4" s="286"/>
      <c r="UAA4" s="286"/>
      <c r="UAB4" s="286"/>
      <c r="UAC4" s="286"/>
      <c r="UAD4" s="286"/>
      <c r="UAE4" s="286"/>
      <c r="UAF4" s="286"/>
      <c r="UAG4" s="286"/>
      <c r="UAH4" s="286"/>
      <c r="UAI4" s="286"/>
      <c r="UAJ4" s="286"/>
      <c r="UAK4" s="286"/>
      <c r="UAL4" s="286"/>
      <c r="UAM4" s="286"/>
      <c r="UAN4" s="286"/>
      <c r="UAO4" s="286"/>
      <c r="UAP4" s="286"/>
      <c r="UAQ4" s="286"/>
      <c r="UAR4" s="286"/>
      <c r="UAS4" s="286"/>
      <c r="UAT4" s="286"/>
      <c r="UAU4" s="286"/>
      <c r="UAV4" s="286"/>
      <c r="UAW4" s="286"/>
      <c r="UAX4" s="286"/>
      <c r="UAY4" s="286"/>
      <c r="UAZ4" s="286"/>
      <c r="UBA4" s="286"/>
      <c r="UBB4" s="286"/>
      <c r="UBC4" s="286"/>
      <c r="UBD4" s="286"/>
      <c r="UBE4" s="286"/>
      <c r="UBF4" s="286"/>
      <c r="UBG4" s="286"/>
      <c r="UBH4" s="286"/>
      <c r="UBI4" s="286"/>
      <c r="UBJ4" s="286"/>
      <c r="UBK4" s="286"/>
      <c r="UBL4" s="286"/>
      <c r="UBM4" s="286"/>
      <c r="UBN4" s="286"/>
      <c r="UBO4" s="286"/>
      <c r="UBP4" s="286"/>
      <c r="UBQ4" s="286"/>
      <c r="UBR4" s="286"/>
      <c r="UBS4" s="286"/>
      <c r="UBT4" s="286"/>
      <c r="UBU4" s="286"/>
      <c r="UBV4" s="286"/>
      <c r="UBW4" s="286"/>
      <c r="UBX4" s="286"/>
      <c r="UBY4" s="286"/>
      <c r="UBZ4" s="286"/>
      <c r="UCA4" s="286"/>
      <c r="UCB4" s="286"/>
      <c r="UCC4" s="286"/>
      <c r="UCD4" s="286"/>
      <c r="UCE4" s="286"/>
      <c r="UCF4" s="286"/>
      <c r="UCG4" s="286"/>
      <c r="UCH4" s="286"/>
      <c r="UCI4" s="286"/>
      <c r="UCJ4" s="286"/>
      <c r="UCK4" s="286"/>
      <c r="UCL4" s="286"/>
      <c r="UCM4" s="286"/>
      <c r="UCN4" s="286"/>
      <c r="UCO4" s="286"/>
      <c r="UCP4" s="286"/>
      <c r="UCQ4" s="286"/>
      <c r="UCR4" s="286"/>
      <c r="UCS4" s="286"/>
      <c r="UCT4" s="286"/>
      <c r="UCU4" s="286"/>
      <c r="UCV4" s="286"/>
      <c r="UCW4" s="286"/>
      <c r="UCX4" s="286"/>
      <c r="UCY4" s="286"/>
      <c r="UCZ4" s="286"/>
      <c r="UDA4" s="286"/>
      <c r="UDB4" s="286"/>
      <c r="UDC4" s="286"/>
      <c r="UDD4" s="286"/>
      <c r="UDE4" s="286"/>
      <c r="UDF4" s="286"/>
      <c r="UDG4" s="286"/>
      <c r="UDH4" s="286"/>
      <c r="UDI4" s="286"/>
      <c r="UDJ4" s="286"/>
      <c r="UDK4" s="286"/>
      <c r="UDL4" s="286"/>
      <c r="UDM4" s="286"/>
      <c r="UDN4" s="286"/>
      <c r="UDO4" s="286"/>
      <c r="UDP4" s="286"/>
      <c r="UDQ4" s="286"/>
      <c r="UDR4" s="286"/>
      <c r="UDS4" s="286"/>
      <c r="UDT4" s="286"/>
      <c r="UDU4" s="286"/>
      <c r="UDV4" s="286"/>
      <c r="UDW4" s="286"/>
      <c r="UDX4" s="286"/>
      <c r="UDY4" s="286"/>
      <c r="UDZ4" s="286"/>
      <c r="UEA4" s="286"/>
      <c r="UEB4" s="286"/>
      <c r="UEC4" s="286"/>
      <c r="UED4" s="286"/>
      <c r="UEE4" s="286"/>
      <c r="UEF4" s="286"/>
      <c r="UEG4" s="286"/>
      <c r="UEH4" s="286"/>
      <c r="UEI4" s="286"/>
      <c r="UEJ4" s="286"/>
      <c r="UEK4" s="286"/>
      <c r="UEL4" s="286"/>
      <c r="UEM4" s="286"/>
      <c r="UEN4" s="286"/>
      <c r="UEO4" s="286"/>
      <c r="UEP4" s="286"/>
      <c r="UEQ4" s="286"/>
      <c r="UER4" s="286"/>
      <c r="UES4" s="286"/>
      <c r="UET4" s="286"/>
      <c r="UEU4" s="286"/>
      <c r="UEV4" s="286"/>
      <c r="UEW4" s="286"/>
      <c r="UEX4" s="286"/>
      <c r="UEY4" s="286"/>
      <c r="UEZ4" s="286"/>
      <c r="UFA4" s="286"/>
      <c r="UFB4" s="286"/>
      <c r="UFC4" s="286"/>
      <c r="UFD4" s="286"/>
      <c r="UFE4" s="286"/>
      <c r="UFF4" s="286"/>
      <c r="UFG4" s="286"/>
      <c r="UFH4" s="286"/>
      <c r="UFI4" s="286"/>
      <c r="UFJ4" s="286"/>
      <c r="UFK4" s="286"/>
      <c r="UFL4" s="286"/>
      <c r="UFM4" s="286"/>
      <c r="UFN4" s="286"/>
      <c r="UFO4" s="286"/>
      <c r="UFP4" s="286"/>
      <c r="UFQ4" s="286"/>
      <c r="UFR4" s="286"/>
      <c r="UFS4" s="286"/>
      <c r="UFT4" s="286"/>
      <c r="UFU4" s="286"/>
      <c r="UFV4" s="286"/>
      <c r="UFW4" s="286"/>
      <c r="UFX4" s="286"/>
      <c r="UFY4" s="286"/>
      <c r="UFZ4" s="286"/>
      <c r="UGA4" s="286"/>
      <c r="UGB4" s="286"/>
      <c r="UGC4" s="286"/>
      <c r="UGD4" s="286"/>
      <c r="UGE4" s="286"/>
      <c r="UGF4" s="286"/>
      <c r="UGG4" s="286"/>
      <c r="UGH4" s="286"/>
      <c r="UGI4" s="286"/>
      <c r="UGJ4" s="286"/>
      <c r="UGK4" s="286"/>
      <c r="UGL4" s="286"/>
      <c r="UGM4" s="286"/>
      <c r="UGN4" s="286"/>
      <c r="UGO4" s="286"/>
      <c r="UGP4" s="286"/>
      <c r="UGQ4" s="286"/>
      <c r="UGR4" s="286"/>
      <c r="UGS4" s="286"/>
      <c r="UGT4" s="286"/>
      <c r="UGU4" s="286"/>
      <c r="UGV4" s="286"/>
      <c r="UGW4" s="286"/>
      <c r="UGX4" s="286"/>
      <c r="UGY4" s="286"/>
      <c r="UGZ4" s="286"/>
      <c r="UHA4" s="286"/>
      <c r="UHB4" s="286"/>
      <c r="UHC4" s="286"/>
      <c r="UHD4" s="286"/>
      <c r="UHE4" s="286"/>
      <c r="UHF4" s="286"/>
      <c r="UHG4" s="286"/>
      <c r="UHH4" s="286"/>
      <c r="UHI4" s="286"/>
      <c r="UHJ4" s="286"/>
      <c r="UHK4" s="286"/>
      <c r="UHL4" s="286"/>
      <c r="UHM4" s="286"/>
      <c r="UHN4" s="286"/>
      <c r="UHO4" s="286"/>
      <c r="UHP4" s="286"/>
      <c r="UHQ4" s="286"/>
      <c r="UHR4" s="286"/>
      <c r="UHS4" s="286"/>
      <c r="UHT4" s="286"/>
      <c r="UHU4" s="286"/>
      <c r="UHV4" s="286"/>
      <c r="UHW4" s="286"/>
      <c r="UHX4" s="286"/>
      <c r="UHY4" s="286"/>
      <c r="UHZ4" s="286"/>
      <c r="UIA4" s="286"/>
      <c r="UIB4" s="286"/>
      <c r="UIC4" s="286"/>
      <c r="UID4" s="286"/>
      <c r="UIE4" s="286"/>
      <c r="UIF4" s="286"/>
      <c r="UIG4" s="286"/>
      <c r="UIH4" s="286"/>
      <c r="UII4" s="286"/>
      <c r="UIJ4" s="286"/>
      <c r="UIK4" s="286"/>
      <c r="UIL4" s="286"/>
      <c r="UIM4" s="286"/>
      <c r="UIN4" s="286"/>
      <c r="UIO4" s="286"/>
      <c r="UIP4" s="286"/>
      <c r="UIQ4" s="286"/>
      <c r="UIR4" s="286"/>
      <c r="UIS4" s="286"/>
      <c r="UIT4" s="286"/>
      <c r="UIU4" s="286"/>
      <c r="UIV4" s="286"/>
      <c r="UIW4" s="286"/>
      <c r="UIX4" s="286"/>
      <c r="UIY4" s="286"/>
      <c r="UIZ4" s="286"/>
      <c r="UJA4" s="286"/>
      <c r="UJB4" s="286"/>
      <c r="UJC4" s="286"/>
      <c r="UJD4" s="286"/>
      <c r="UJE4" s="286"/>
      <c r="UJF4" s="286"/>
      <c r="UJG4" s="286"/>
      <c r="UJH4" s="286"/>
      <c r="UJI4" s="286"/>
      <c r="UJJ4" s="286"/>
      <c r="UJK4" s="286"/>
      <c r="UJL4" s="286"/>
      <c r="UJM4" s="286"/>
      <c r="UJN4" s="286"/>
      <c r="UJO4" s="286"/>
      <c r="UJP4" s="286"/>
      <c r="UJQ4" s="286"/>
      <c r="UJR4" s="286"/>
      <c r="UJS4" s="286"/>
      <c r="UJT4" s="286"/>
      <c r="UJU4" s="286"/>
      <c r="UJV4" s="286"/>
      <c r="UJW4" s="286"/>
      <c r="UJX4" s="286"/>
      <c r="UJY4" s="286"/>
      <c r="UJZ4" s="286"/>
      <c r="UKA4" s="286"/>
      <c r="UKB4" s="286"/>
      <c r="UKC4" s="286"/>
      <c r="UKD4" s="286"/>
      <c r="UKE4" s="286"/>
      <c r="UKF4" s="286"/>
      <c r="UKG4" s="286"/>
      <c r="UKH4" s="286"/>
      <c r="UKI4" s="286"/>
      <c r="UKJ4" s="286"/>
      <c r="UKK4" s="286"/>
      <c r="UKL4" s="286"/>
      <c r="UKM4" s="286"/>
      <c r="UKN4" s="286"/>
      <c r="UKO4" s="286"/>
      <c r="UKP4" s="286"/>
      <c r="UKQ4" s="286"/>
      <c r="UKR4" s="286"/>
      <c r="UKS4" s="286"/>
      <c r="UKT4" s="286"/>
      <c r="UKU4" s="286"/>
      <c r="UKV4" s="286"/>
      <c r="UKW4" s="286"/>
      <c r="UKX4" s="286"/>
      <c r="UKY4" s="286"/>
      <c r="UKZ4" s="286"/>
      <c r="ULA4" s="286"/>
      <c r="ULB4" s="286"/>
      <c r="ULC4" s="286"/>
      <c r="ULD4" s="286"/>
      <c r="ULE4" s="286"/>
      <c r="ULF4" s="286"/>
      <c r="ULG4" s="286"/>
      <c r="ULH4" s="286"/>
      <c r="ULI4" s="286"/>
      <c r="ULJ4" s="286"/>
      <c r="ULK4" s="286"/>
      <c r="ULL4" s="286"/>
      <c r="ULM4" s="286"/>
      <c r="ULN4" s="286"/>
      <c r="ULO4" s="286"/>
      <c r="ULP4" s="286"/>
      <c r="ULQ4" s="286"/>
      <c r="ULR4" s="286"/>
      <c r="ULS4" s="286"/>
      <c r="ULT4" s="286"/>
      <c r="ULU4" s="286"/>
      <c r="ULV4" s="286"/>
      <c r="ULW4" s="286"/>
      <c r="ULX4" s="286"/>
      <c r="ULY4" s="286"/>
      <c r="ULZ4" s="286"/>
      <c r="UMA4" s="286"/>
      <c r="UMB4" s="286"/>
      <c r="UMC4" s="286"/>
      <c r="UMD4" s="286"/>
      <c r="UME4" s="286"/>
      <c r="UMF4" s="286"/>
      <c r="UMG4" s="286"/>
      <c r="UMH4" s="286"/>
      <c r="UMI4" s="286"/>
      <c r="UMJ4" s="286"/>
      <c r="UMK4" s="286"/>
      <c r="UML4" s="286"/>
      <c r="UMM4" s="286"/>
      <c r="UMN4" s="286"/>
      <c r="UMO4" s="286"/>
      <c r="UMP4" s="286"/>
      <c r="UMQ4" s="286"/>
      <c r="UMR4" s="286"/>
      <c r="UMS4" s="286"/>
      <c r="UMT4" s="286"/>
      <c r="UMU4" s="286"/>
      <c r="UMV4" s="286"/>
      <c r="UMW4" s="286"/>
      <c r="UMX4" s="286"/>
      <c r="UMY4" s="286"/>
      <c r="UMZ4" s="286"/>
      <c r="UNA4" s="286"/>
      <c r="UNB4" s="286"/>
      <c r="UNC4" s="286"/>
      <c r="UND4" s="286"/>
      <c r="UNE4" s="286"/>
      <c r="UNF4" s="286"/>
      <c r="UNG4" s="286"/>
      <c r="UNH4" s="286"/>
      <c r="UNI4" s="286"/>
      <c r="UNJ4" s="286"/>
      <c r="UNK4" s="286"/>
      <c r="UNL4" s="286"/>
      <c r="UNM4" s="286"/>
      <c r="UNN4" s="286"/>
      <c r="UNO4" s="286"/>
      <c r="UNP4" s="286"/>
      <c r="UNQ4" s="286"/>
      <c r="UNR4" s="286"/>
      <c r="UNS4" s="286"/>
      <c r="UNT4" s="286"/>
      <c r="UNU4" s="286"/>
      <c r="UNV4" s="286"/>
      <c r="UNW4" s="286"/>
      <c r="UNX4" s="286"/>
      <c r="UNY4" s="286"/>
      <c r="UNZ4" s="286"/>
      <c r="UOA4" s="286"/>
      <c r="UOB4" s="286"/>
      <c r="UOC4" s="286"/>
      <c r="UOD4" s="286"/>
      <c r="UOE4" s="286"/>
      <c r="UOF4" s="286"/>
      <c r="UOG4" s="286"/>
      <c r="UOH4" s="286"/>
      <c r="UOI4" s="286"/>
      <c r="UOJ4" s="286"/>
      <c r="UOK4" s="286"/>
      <c r="UOL4" s="286"/>
      <c r="UOM4" s="286"/>
      <c r="UON4" s="286"/>
      <c r="UOO4" s="286"/>
      <c r="UOP4" s="286"/>
      <c r="UOQ4" s="286"/>
      <c r="UOR4" s="286"/>
      <c r="UOS4" s="286"/>
      <c r="UOT4" s="286"/>
      <c r="UOU4" s="286"/>
      <c r="UOV4" s="286"/>
      <c r="UOW4" s="286"/>
      <c r="UOX4" s="286"/>
      <c r="UOY4" s="286"/>
      <c r="UOZ4" s="286"/>
      <c r="UPA4" s="286"/>
      <c r="UPB4" s="286"/>
      <c r="UPC4" s="286"/>
      <c r="UPD4" s="286"/>
      <c r="UPE4" s="286"/>
      <c r="UPF4" s="286"/>
      <c r="UPG4" s="286"/>
      <c r="UPH4" s="286"/>
      <c r="UPI4" s="286"/>
      <c r="UPJ4" s="286"/>
      <c r="UPK4" s="286"/>
      <c r="UPL4" s="286"/>
      <c r="UPM4" s="286"/>
      <c r="UPN4" s="286"/>
      <c r="UPO4" s="286"/>
      <c r="UPP4" s="286"/>
      <c r="UPQ4" s="286"/>
      <c r="UPR4" s="286"/>
      <c r="UPS4" s="286"/>
      <c r="UPT4" s="286"/>
      <c r="UPU4" s="286"/>
      <c r="UPV4" s="286"/>
      <c r="UPW4" s="286"/>
      <c r="UPX4" s="286"/>
      <c r="UPY4" s="286"/>
      <c r="UPZ4" s="286"/>
      <c r="UQA4" s="286"/>
      <c r="UQB4" s="286"/>
      <c r="UQC4" s="286"/>
      <c r="UQD4" s="286"/>
      <c r="UQE4" s="286"/>
      <c r="UQF4" s="286"/>
      <c r="UQG4" s="286"/>
      <c r="UQH4" s="286"/>
      <c r="UQI4" s="286"/>
      <c r="UQJ4" s="286"/>
      <c r="UQK4" s="286"/>
      <c r="UQL4" s="286"/>
      <c r="UQM4" s="286"/>
      <c r="UQN4" s="286"/>
      <c r="UQO4" s="286"/>
      <c r="UQP4" s="286"/>
      <c r="UQQ4" s="286"/>
      <c r="UQR4" s="286"/>
      <c r="UQS4" s="286"/>
      <c r="UQT4" s="286"/>
      <c r="UQU4" s="286"/>
      <c r="UQV4" s="286"/>
      <c r="UQW4" s="286"/>
      <c r="UQX4" s="286"/>
      <c r="UQY4" s="286"/>
      <c r="UQZ4" s="286"/>
      <c r="URA4" s="286"/>
      <c r="URB4" s="286"/>
      <c r="URC4" s="286"/>
      <c r="URD4" s="286"/>
      <c r="URE4" s="286"/>
      <c r="URF4" s="286"/>
      <c r="URG4" s="286"/>
      <c r="URH4" s="286"/>
      <c r="URI4" s="286"/>
      <c r="URJ4" s="286"/>
      <c r="URK4" s="286"/>
      <c r="URL4" s="286"/>
      <c r="URM4" s="286"/>
      <c r="URN4" s="286"/>
      <c r="URO4" s="286"/>
      <c r="URP4" s="286"/>
      <c r="URQ4" s="286"/>
      <c r="URR4" s="286"/>
      <c r="URS4" s="286"/>
      <c r="URT4" s="286"/>
      <c r="URU4" s="286"/>
      <c r="URV4" s="286"/>
      <c r="URW4" s="286"/>
      <c r="URX4" s="286"/>
      <c r="URY4" s="286"/>
      <c r="URZ4" s="286"/>
      <c r="USA4" s="286"/>
      <c r="USB4" s="286"/>
      <c r="USC4" s="286"/>
      <c r="USD4" s="286"/>
      <c r="USE4" s="286"/>
      <c r="USF4" s="286"/>
      <c r="USG4" s="286"/>
      <c r="USH4" s="286"/>
      <c r="USI4" s="286"/>
      <c r="USJ4" s="286"/>
      <c r="USK4" s="286"/>
      <c r="USL4" s="286"/>
      <c r="USM4" s="286"/>
      <c r="USN4" s="286"/>
      <c r="USO4" s="286"/>
      <c r="USP4" s="286"/>
      <c r="USQ4" s="286"/>
      <c r="USR4" s="286"/>
      <c r="USS4" s="286"/>
      <c r="UST4" s="286"/>
      <c r="USU4" s="286"/>
      <c r="USV4" s="286"/>
      <c r="USW4" s="286"/>
      <c r="USX4" s="286"/>
      <c r="USY4" s="286"/>
      <c r="USZ4" s="286"/>
      <c r="UTA4" s="286"/>
      <c r="UTB4" s="286"/>
      <c r="UTC4" s="286"/>
      <c r="UTD4" s="286"/>
      <c r="UTE4" s="286"/>
      <c r="UTF4" s="286"/>
      <c r="UTG4" s="286"/>
      <c r="UTH4" s="286"/>
      <c r="UTI4" s="286"/>
      <c r="UTJ4" s="286"/>
      <c r="UTK4" s="286"/>
      <c r="UTL4" s="286"/>
      <c r="UTM4" s="286"/>
      <c r="UTN4" s="286"/>
      <c r="UTO4" s="286"/>
      <c r="UTP4" s="286"/>
      <c r="UTQ4" s="286"/>
      <c r="UTR4" s="286"/>
      <c r="UTS4" s="286"/>
      <c r="UTT4" s="286"/>
      <c r="UTU4" s="286"/>
      <c r="UTV4" s="286"/>
      <c r="UTW4" s="286"/>
      <c r="UTX4" s="286"/>
      <c r="UTY4" s="286"/>
      <c r="UTZ4" s="286"/>
      <c r="UUA4" s="286"/>
      <c r="UUB4" s="286"/>
      <c r="UUC4" s="286"/>
      <c r="UUD4" s="286"/>
      <c r="UUE4" s="286"/>
      <c r="UUF4" s="286"/>
      <c r="UUG4" s="286"/>
      <c r="UUH4" s="286"/>
      <c r="UUI4" s="286"/>
      <c r="UUJ4" s="286"/>
      <c r="UUK4" s="286"/>
      <c r="UUL4" s="286"/>
      <c r="UUM4" s="286"/>
      <c r="UUN4" s="286"/>
      <c r="UUO4" s="286"/>
      <c r="UUP4" s="286"/>
      <c r="UUQ4" s="286"/>
      <c r="UUR4" s="286"/>
      <c r="UUS4" s="286"/>
      <c r="UUT4" s="286"/>
      <c r="UUU4" s="286"/>
      <c r="UUV4" s="286"/>
      <c r="UUW4" s="286"/>
      <c r="UUX4" s="286"/>
      <c r="UUY4" s="286"/>
      <c r="UUZ4" s="286"/>
      <c r="UVA4" s="286"/>
      <c r="UVB4" s="286"/>
      <c r="UVC4" s="286"/>
      <c r="UVD4" s="286"/>
      <c r="UVE4" s="286"/>
      <c r="UVF4" s="286"/>
      <c r="UVG4" s="286"/>
      <c r="UVH4" s="286"/>
      <c r="UVI4" s="286"/>
      <c r="UVJ4" s="286"/>
      <c r="UVK4" s="286"/>
      <c r="UVL4" s="286"/>
      <c r="UVM4" s="286"/>
      <c r="UVN4" s="286"/>
      <c r="UVO4" s="286"/>
      <c r="UVP4" s="286"/>
      <c r="UVQ4" s="286"/>
      <c r="UVR4" s="286"/>
      <c r="UVS4" s="286"/>
      <c r="UVT4" s="286"/>
      <c r="UVU4" s="286"/>
      <c r="UVV4" s="286"/>
      <c r="UVW4" s="286"/>
      <c r="UVX4" s="286"/>
      <c r="UVY4" s="286"/>
      <c r="UVZ4" s="286"/>
      <c r="UWA4" s="286"/>
      <c r="UWB4" s="286"/>
      <c r="UWC4" s="286"/>
      <c r="UWD4" s="286"/>
      <c r="UWE4" s="286"/>
      <c r="UWF4" s="286"/>
      <c r="UWG4" s="286"/>
      <c r="UWH4" s="286"/>
      <c r="UWI4" s="286"/>
      <c r="UWJ4" s="286"/>
      <c r="UWK4" s="286"/>
      <c r="UWL4" s="286"/>
      <c r="UWM4" s="286"/>
      <c r="UWN4" s="286"/>
      <c r="UWO4" s="286"/>
      <c r="UWP4" s="286"/>
      <c r="UWQ4" s="286"/>
      <c r="UWR4" s="286"/>
      <c r="UWS4" s="286"/>
      <c r="UWT4" s="286"/>
      <c r="UWU4" s="286"/>
      <c r="UWV4" s="286"/>
      <c r="UWW4" s="286"/>
      <c r="UWX4" s="286"/>
      <c r="UWY4" s="286"/>
      <c r="UWZ4" s="286"/>
      <c r="UXA4" s="286"/>
      <c r="UXB4" s="286"/>
      <c r="UXC4" s="286"/>
      <c r="UXD4" s="286"/>
      <c r="UXE4" s="286"/>
      <c r="UXF4" s="286"/>
      <c r="UXG4" s="286"/>
      <c r="UXH4" s="286"/>
      <c r="UXI4" s="286"/>
      <c r="UXJ4" s="286"/>
      <c r="UXK4" s="286"/>
      <c r="UXL4" s="286"/>
      <c r="UXM4" s="286"/>
      <c r="UXN4" s="286"/>
      <c r="UXO4" s="286"/>
      <c r="UXP4" s="286"/>
      <c r="UXQ4" s="286"/>
      <c r="UXR4" s="286"/>
      <c r="UXS4" s="286"/>
      <c r="UXT4" s="286"/>
      <c r="UXU4" s="286"/>
      <c r="UXV4" s="286"/>
      <c r="UXW4" s="286"/>
      <c r="UXX4" s="286"/>
      <c r="UXY4" s="286"/>
      <c r="UXZ4" s="286"/>
      <c r="UYA4" s="286"/>
      <c r="UYB4" s="286"/>
      <c r="UYC4" s="286"/>
      <c r="UYD4" s="286"/>
      <c r="UYE4" s="286"/>
      <c r="UYF4" s="286"/>
      <c r="UYG4" s="286"/>
      <c r="UYH4" s="286"/>
      <c r="UYI4" s="286"/>
      <c r="UYJ4" s="286"/>
      <c r="UYK4" s="286"/>
      <c r="UYL4" s="286"/>
      <c r="UYM4" s="286"/>
      <c r="UYN4" s="286"/>
      <c r="UYO4" s="286"/>
      <c r="UYP4" s="286"/>
      <c r="UYQ4" s="286"/>
      <c r="UYR4" s="286"/>
      <c r="UYS4" s="286"/>
      <c r="UYT4" s="286"/>
      <c r="UYU4" s="286"/>
      <c r="UYV4" s="286"/>
      <c r="UYW4" s="286"/>
      <c r="UYX4" s="286"/>
      <c r="UYY4" s="286"/>
      <c r="UYZ4" s="286"/>
      <c r="UZA4" s="286"/>
      <c r="UZB4" s="286"/>
      <c r="UZC4" s="286"/>
      <c r="UZD4" s="286"/>
      <c r="UZE4" s="286"/>
      <c r="UZF4" s="286"/>
      <c r="UZG4" s="286"/>
      <c r="UZH4" s="286"/>
      <c r="UZI4" s="286"/>
      <c r="UZJ4" s="286"/>
      <c r="UZK4" s="286"/>
      <c r="UZL4" s="286"/>
      <c r="UZM4" s="286"/>
      <c r="UZN4" s="286"/>
      <c r="UZO4" s="286"/>
      <c r="UZP4" s="286"/>
      <c r="UZQ4" s="286"/>
      <c r="UZR4" s="286"/>
      <c r="UZS4" s="286"/>
      <c r="UZT4" s="286"/>
      <c r="UZU4" s="286"/>
      <c r="UZV4" s="286"/>
      <c r="UZW4" s="286"/>
      <c r="UZX4" s="286"/>
      <c r="UZY4" s="286"/>
      <c r="UZZ4" s="286"/>
      <c r="VAA4" s="286"/>
      <c r="VAB4" s="286"/>
      <c r="VAC4" s="286"/>
      <c r="VAD4" s="286"/>
      <c r="VAE4" s="286"/>
      <c r="VAF4" s="286"/>
      <c r="VAG4" s="286"/>
      <c r="VAH4" s="286"/>
      <c r="VAI4" s="286"/>
      <c r="VAJ4" s="286"/>
      <c r="VAK4" s="286"/>
      <c r="VAL4" s="286"/>
      <c r="VAM4" s="286"/>
      <c r="VAN4" s="286"/>
      <c r="VAO4" s="286"/>
      <c r="VAP4" s="286"/>
      <c r="VAQ4" s="286"/>
      <c r="VAR4" s="286"/>
      <c r="VAS4" s="286"/>
      <c r="VAT4" s="286"/>
      <c r="VAU4" s="286"/>
      <c r="VAV4" s="286"/>
      <c r="VAW4" s="286"/>
      <c r="VAX4" s="286"/>
      <c r="VAY4" s="286"/>
      <c r="VAZ4" s="286"/>
      <c r="VBA4" s="286"/>
      <c r="VBB4" s="286"/>
      <c r="VBC4" s="286"/>
      <c r="VBD4" s="286"/>
      <c r="VBE4" s="286"/>
      <c r="VBF4" s="286"/>
      <c r="VBG4" s="286"/>
      <c r="VBH4" s="286"/>
      <c r="VBI4" s="286"/>
      <c r="VBJ4" s="286"/>
      <c r="VBK4" s="286"/>
      <c r="VBL4" s="286"/>
      <c r="VBM4" s="286"/>
      <c r="VBN4" s="286"/>
      <c r="VBO4" s="286"/>
      <c r="VBP4" s="286"/>
      <c r="VBQ4" s="286"/>
      <c r="VBR4" s="286"/>
      <c r="VBS4" s="286"/>
      <c r="VBT4" s="286"/>
      <c r="VBU4" s="286"/>
      <c r="VBV4" s="286"/>
      <c r="VBW4" s="286"/>
      <c r="VBX4" s="286"/>
      <c r="VBY4" s="286"/>
      <c r="VBZ4" s="286"/>
      <c r="VCA4" s="286"/>
      <c r="VCB4" s="286"/>
      <c r="VCC4" s="286"/>
      <c r="VCD4" s="286"/>
      <c r="VCE4" s="286"/>
      <c r="VCF4" s="286"/>
      <c r="VCG4" s="286"/>
      <c r="VCH4" s="286"/>
      <c r="VCI4" s="286"/>
      <c r="VCJ4" s="286"/>
      <c r="VCK4" s="286"/>
      <c r="VCL4" s="286"/>
      <c r="VCM4" s="286"/>
      <c r="VCN4" s="286"/>
      <c r="VCO4" s="286"/>
      <c r="VCP4" s="286"/>
      <c r="VCQ4" s="286"/>
      <c r="VCR4" s="286"/>
      <c r="VCS4" s="286"/>
      <c r="VCT4" s="286"/>
      <c r="VCU4" s="286"/>
      <c r="VCV4" s="286"/>
      <c r="VCW4" s="286"/>
      <c r="VCX4" s="286"/>
      <c r="VCY4" s="286"/>
      <c r="VCZ4" s="286"/>
      <c r="VDA4" s="286"/>
      <c r="VDB4" s="286"/>
      <c r="VDC4" s="286"/>
      <c r="VDD4" s="286"/>
      <c r="VDE4" s="286"/>
      <c r="VDF4" s="286"/>
      <c r="VDG4" s="286"/>
      <c r="VDH4" s="286"/>
      <c r="VDI4" s="286"/>
      <c r="VDJ4" s="286"/>
      <c r="VDK4" s="286"/>
      <c r="VDL4" s="286"/>
      <c r="VDM4" s="286"/>
      <c r="VDN4" s="286"/>
      <c r="VDO4" s="286"/>
      <c r="VDP4" s="286"/>
      <c r="VDQ4" s="286"/>
      <c r="VDR4" s="286"/>
      <c r="VDS4" s="286"/>
      <c r="VDT4" s="286"/>
      <c r="VDU4" s="286"/>
      <c r="VDV4" s="286"/>
      <c r="VDW4" s="286"/>
      <c r="VDX4" s="286"/>
      <c r="VDY4" s="286"/>
      <c r="VDZ4" s="286"/>
      <c r="VEA4" s="286"/>
      <c r="VEB4" s="286"/>
      <c r="VEC4" s="286"/>
      <c r="VED4" s="286"/>
      <c r="VEE4" s="286"/>
      <c r="VEF4" s="286"/>
      <c r="VEG4" s="286"/>
      <c r="VEH4" s="286"/>
      <c r="VEI4" s="286"/>
      <c r="VEJ4" s="286"/>
      <c r="VEK4" s="286"/>
      <c r="VEL4" s="286"/>
      <c r="VEM4" s="286"/>
      <c r="VEN4" s="286"/>
      <c r="VEO4" s="286"/>
      <c r="VEP4" s="286"/>
      <c r="VEQ4" s="286"/>
      <c r="VER4" s="286"/>
      <c r="VES4" s="286"/>
      <c r="VET4" s="286"/>
      <c r="VEU4" s="286"/>
      <c r="VEV4" s="286"/>
      <c r="VEW4" s="286"/>
      <c r="VEX4" s="286"/>
      <c r="VEY4" s="286"/>
      <c r="VEZ4" s="286"/>
      <c r="VFA4" s="286"/>
      <c r="VFB4" s="286"/>
      <c r="VFC4" s="286"/>
      <c r="VFD4" s="286"/>
      <c r="VFE4" s="286"/>
      <c r="VFF4" s="286"/>
      <c r="VFG4" s="286"/>
      <c r="VFH4" s="286"/>
      <c r="VFI4" s="286"/>
      <c r="VFJ4" s="286"/>
      <c r="VFK4" s="286"/>
      <c r="VFL4" s="286"/>
      <c r="VFM4" s="286"/>
      <c r="VFN4" s="286"/>
      <c r="VFO4" s="286"/>
      <c r="VFP4" s="286"/>
      <c r="VFQ4" s="286"/>
      <c r="VFR4" s="286"/>
      <c r="VFS4" s="286"/>
      <c r="VFT4" s="286"/>
      <c r="VFU4" s="286"/>
      <c r="VFV4" s="286"/>
      <c r="VFW4" s="286"/>
      <c r="VFX4" s="286"/>
      <c r="VFY4" s="286"/>
      <c r="VFZ4" s="286"/>
      <c r="VGA4" s="286"/>
      <c r="VGB4" s="286"/>
      <c r="VGC4" s="286"/>
      <c r="VGD4" s="286"/>
      <c r="VGE4" s="286"/>
      <c r="VGF4" s="286"/>
      <c r="VGG4" s="286"/>
      <c r="VGH4" s="286"/>
      <c r="VGI4" s="286"/>
      <c r="VGJ4" s="286"/>
      <c r="VGK4" s="286"/>
      <c r="VGL4" s="286"/>
      <c r="VGM4" s="286"/>
      <c r="VGN4" s="286"/>
      <c r="VGO4" s="286"/>
      <c r="VGP4" s="286"/>
      <c r="VGQ4" s="286"/>
      <c r="VGR4" s="286"/>
      <c r="VGS4" s="286"/>
      <c r="VGT4" s="286"/>
      <c r="VGU4" s="286"/>
      <c r="VGV4" s="286"/>
      <c r="VGW4" s="286"/>
      <c r="VGX4" s="286"/>
      <c r="VGY4" s="286"/>
      <c r="VGZ4" s="286"/>
      <c r="VHA4" s="286"/>
      <c r="VHB4" s="286"/>
      <c r="VHC4" s="286"/>
      <c r="VHD4" s="286"/>
      <c r="VHE4" s="286"/>
      <c r="VHF4" s="286"/>
      <c r="VHG4" s="286"/>
      <c r="VHH4" s="286"/>
      <c r="VHI4" s="286"/>
      <c r="VHJ4" s="286"/>
      <c r="VHK4" s="286"/>
      <c r="VHL4" s="286"/>
      <c r="VHM4" s="286"/>
      <c r="VHN4" s="286"/>
      <c r="VHO4" s="286"/>
      <c r="VHP4" s="286"/>
      <c r="VHQ4" s="286"/>
      <c r="VHR4" s="286"/>
      <c r="VHS4" s="286"/>
      <c r="VHT4" s="286"/>
      <c r="VHU4" s="286"/>
      <c r="VHV4" s="286"/>
      <c r="VHW4" s="286"/>
      <c r="VHX4" s="286"/>
      <c r="VHY4" s="286"/>
      <c r="VHZ4" s="286"/>
      <c r="VIA4" s="286"/>
      <c r="VIB4" s="286"/>
      <c r="VIC4" s="286"/>
      <c r="VID4" s="286"/>
      <c r="VIE4" s="286"/>
      <c r="VIF4" s="286"/>
      <c r="VIG4" s="286"/>
      <c r="VIH4" s="286"/>
      <c r="VII4" s="286"/>
      <c r="VIJ4" s="286"/>
      <c r="VIK4" s="286"/>
      <c r="VIL4" s="286"/>
      <c r="VIM4" s="286"/>
      <c r="VIN4" s="286"/>
      <c r="VIO4" s="286"/>
      <c r="VIP4" s="286"/>
      <c r="VIQ4" s="286"/>
      <c r="VIR4" s="286"/>
      <c r="VIS4" s="286"/>
      <c r="VIT4" s="286"/>
      <c r="VIU4" s="286"/>
      <c r="VIV4" s="286"/>
      <c r="VIW4" s="286"/>
      <c r="VIX4" s="286"/>
      <c r="VIY4" s="286"/>
      <c r="VIZ4" s="286"/>
      <c r="VJA4" s="286"/>
      <c r="VJB4" s="286"/>
      <c r="VJC4" s="286"/>
      <c r="VJD4" s="286"/>
      <c r="VJE4" s="286"/>
      <c r="VJF4" s="286"/>
      <c r="VJG4" s="286"/>
      <c r="VJH4" s="286"/>
      <c r="VJI4" s="286"/>
      <c r="VJJ4" s="286"/>
      <c r="VJK4" s="286"/>
      <c r="VJL4" s="286"/>
      <c r="VJM4" s="286"/>
      <c r="VJN4" s="286"/>
      <c r="VJO4" s="286"/>
      <c r="VJP4" s="286"/>
      <c r="VJQ4" s="286"/>
      <c r="VJR4" s="286"/>
      <c r="VJS4" s="286"/>
      <c r="VJT4" s="286"/>
      <c r="VJU4" s="286"/>
      <c r="VJV4" s="286"/>
      <c r="VJW4" s="286"/>
      <c r="VJX4" s="286"/>
      <c r="VJY4" s="286"/>
      <c r="VJZ4" s="286"/>
      <c r="VKA4" s="286"/>
      <c r="VKB4" s="286"/>
      <c r="VKC4" s="286"/>
      <c r="VKD4" s="286"/>
      <c r="VKE4" s="286"/>
      <c r="VKF4" s="286"/>
      <c r="VKG4" s="286"/>
      <c r="VKH4" s="286"/>
      <c r="VKI4" s="286"/>
      <c r="VKJ4" s="286"/>
      <c r="VKK4" s="286"/>
      <c r="VKL4" s="286"/>
      <c r="VKM4" s="286"/>
      <c r="VKN4" s="286"/>
      <c r="VKO4" s="286"/>
      <c r="VKP4" s="286"/>
      <c r="VKQ4" s="286"/>
      <c r="VKR4" s="286"/>
      <c r="VKS4" s="286"/>
      <c r="VKT4" s="286"/>
      <c r="VKU4" s="286"/>
      <c r="VKV4" s="286"/>
      <c r="VKW4" s="286"/>
      <c r="VKX4" s="286"/>
      <c r="VKY4" s="286"/>
      <c r="VKZ4" s="286"/>
      <c r="VLA4" s="286"/>
      <c r="VLB4" s="286"/>
      <c r="VLC4" s="286"/>
      <c r="VLD4" s="286"/>
      <c r="VLE4" s="286"/>
      <c r="VLF4" s="286"/>
      <c r="VLG4" s="286"/>
      <c r="VLH4" s="286"/>
      <c r="VLI4" s="286"/>
      <c r="VLJ4" s="286"/>
      <c r="VLK4" s="286"/>
      <c r="VLL4" s="286"/>
      <c r="VLM4" s="286"/>
      <c r="VLN4" s="286"/>
      <c r="VLO4" s="286"/>
      <c r="VLP4" s="286"/>
      <c r="VLQ4" s="286"/>
      <c r="VLR4" s="286"/>
      <c r="VLS4" s="286"/>
      <c r="VLT4" s="286"/>
      <c r="VLU4" s="286"/>
      <c r="VLV4" s="286"/>
      <c r="VLW4" s="286"/>
      <c r="VLX4" s="286"/>
      <c r="VLY4" s="286"/>
      <c r="VLZ4" s="286"/>
      <c r="VMA4" s="286"/>
      <c r="VMB4" s="286"/>
      <c r="VMC4" s="286"/>
      <c r="VMD4" s="286"/>
      <c r="VME4" s="286"/>
      <c r="VMF4" s="286"/>
      <c r="VMG4" s="286"/>
      <c r="VMH4" s="286"/>
      <c r="VMI4" s="286"/>
      <c r="VMJ4" s="286"/>
      <c r="VMK4" s="286"/>
      <c r="VML4" s="286"/>
      <c r="VMM4" s="286"/>
      <c r="VMN4" s="286"/>
      <c r="VMO4" s="286"/>
      <c r="VMP4" s="286"/>
      <c r="VMQ4" s="286"/>
      <c r="VMR4" s="286"/>
      <c r="VMS4" s="286"/>
      <c r="VMT4" s="286"/>
      <c r="VMU4" s="286"/>
      <c r="VMV4" s="286"/>
      <c r="VMW4" s="286"/>
      <c r="VMX4" s="286"/>
      <c r="VMY4" s="286"/>
      <c r="VMZ4" s="286"/>
      <c r="VNA4" s="286"/>
      <c r="VNB4" s="286"/>
      <c r="VNC4" s="286"/>
      <c r="VND4" s="286"/>
      <c r="VNE4" s="286"/>
      <c r="VNF4" s="286"/>
      <c r="VNG4" s="286"/>
      <c r="VNH4" s="286"/>
      <c r="VNI4" s="286"/>
      <c r="VNJ4" s="286"/>
      <c r="VNK4" s="286"/>
      <c r="VNL4" s="286"/>
      <c r="VNM4" s="286"/>
      <c r="VNN4" s="286"/>
      <c r="VNO4" s="286"/>
      <c r="VNP4" s="286"/>
      <c r="VNQ4" s="286"/>
      <c r="VNR4" s="286"/>
      <c r="VNS4" s="286"/>
      <c r="VNT4" s="286"/>
      <c r="VNU4" s="286"/>
      <c r="VNV4" s="286"/>
      <c r="VNW4" s="286"/>
      <c r="VNX4" s="286"/>
      <c r="VNY4" s="286"/>
      <c r="VNZ4" s="286"/>
      <c r="VOA4" s="286"/>
      <c r="VOB4" s="286"/>
      <c r="VOC4" s="286"/>
      <c r="VOD4" s="286"/>
      <c r="VOE4" s="286"/>
      <c r="VOF4" s="286"/>
      <c r="VOG4" s="286"/>
      <c r="VOH4" s="286"/>
      <c r="VOI4" s="286"/>
      <c r="VOJ4" s="286"/>
      <c r="VOK4" s="286"/>
      <c r="VOL4" s="286"/>
      <c r="VOM4" s="286"/>
      <c r="VON4" s="286"/>
      <c r="VOO4" s="286"/>
      <c r="VOP4" s="286"/>
      <c r="VOQ4" s="286"/>
      <c r="VOR4" s="286"/>
      <c r="VOS4" s="286"/>
      <c r="VOT4" s="286"/>
      <c r="VOU4" s="286"/>
      <c r="VOV4" s="286"/>
      <c r="VOW4" s="286"/>
      <c r="VOX4" s="286"/>
      <c r="VOY4" s="286"/>
      <c r="VOZ4" s="286"/>
      <c r="VPA4" s="286"/>
      <c r="VPB4" s="286"/>
      <c r="VPC4" s="286"/>
      <c r="VPD4" s="286"/>
      <c r="VPE4" s="286"/>
      <c r="VPF4" s="286"/>
      <c r="VPG4" s="286"/>
      <c r="VPH4" s="286"/>
      <c r="VPI4" s="286"/>
      <c r="VPJ4" s="286"/>
      <c r="VPK4" s="286"/>
      <c r="VPL4" s="286"/>
      <c r="VPM4" s="286"/>
      <c r="VPN4" s="286"/>
      <c r="VPO4" s="286"/>
      <c r="VPP4" s="286"/>
      <c r="VPQ4" s="286"/>
      <c r="VPR4" s="286"/>
      <c r="VPS4" s="286"/>
      <c r="VPT4" s="286"/>
      <c r="VPU4" s="286"/>
      <c r="VPV4" s="286"/>
      <c r="VPW4" s="286"/>
      <c r="VPX4" s="286"/>
      <c r="VPY4" s="286"/>
      <c r="VPZ4" s="286"/>
      <c r="VQA4" s="286"/>
      <c r="VQB4" s="286"/>
      <c r="VQC4" s="286"/>
      <c r="VQD4" s="286"/>
      <c r="VQE4" s="286"/>
      <c r="VQF4" s="286"/>
      <c r="VQG4" s="286"/>
      <c r="VQH4" s="286"/>
      <c r="VQI4" s="286"/>
      <c r="VQJ4" s="286"/>
      <c r="VQK4" s="286"/>
      <c r="VQL4" s="286"/>
      <c r="VQM4" s="286"/>
      <c r="VQN4" s="286"/>
      <c r="VQO4" s="286"/>
      <c r="VQP4" s="286"/>
      <c r="VQQ4" s="286"/>
      <c r="VQR4" s="286"/>
      <c r="VQS4" s="286"/>
      <c r="VQT4" s="286"/>
      <c r="VQU4" s="286"/>
      <c r="VQV4" s="286"/>
      <c r="VQW4" s="286"/>
      <c r="VQX4" s="286"/>
      <c r="VQY4" s="286"/>
      <c r="VQZ4" s="286"/>
      <c r="VRA4" s="286"/>
      <c r="VRB4" s="286"/>
      <c r="VRC4" s="286"/>
      <c r="VRD4" s="286"/>
      <c r="VRE4" s="286"/>
      <c r="VRF4" s="286"/>
      <c r="VRG4" s="286"/>
      <c r="VRH4" s="286"/>
      <c r="VRI4" s="286"/>
      <c r="VRJ4" s="286"/>
      <c r="VRK4" s="286"/>
      <c r="VRL4" s="286"/>
      <c r="VRM4" s="286"/>
      <c r="VRN4" s="286"/>
      <c r="VRO4" s="286"/>
      <c r="VRP4" s="286"/>
      <c r="VRQ4" s="286"/>
      <c r="VRR4" s="286"/>
      <c r="VRS4" s="286"/>
      <c r="VRT4" s="286"/>
      <c r="VRU4" s="286"/>
      <c r="VRV4" s="286"/>
      <c r="VRW4" s="286"/>
      <c r="VRX4" s="286"/>
      <c r="VRY4" s="286"/>
      <c r="VRZ4" s="286"/>
      <c r="VSA4" s="286"/>
      <c r="VSB4" s="286"/>
      <c r="VSC4" s="286"/>
      <c r="VSD4" s="286"/>
      <c r="VSE4" s="286"/>
      <c r="VSF4" s="286"/>
      <c r="VSG4" s="286"/>
      <c r="VSH4" s="286"/>
      <c r="VSI4" s="286"/>
      <c r="VSJ4" s="286"/>
      <c r="VSK4" s="286"/>
      <c r="VSL4" s="286"/>
      <c r="VSM4" s="286"/>
      <c r="VSN4" s="286"/>
      <c r="VSO4" s="286"/>
      <c r="VSP4" s="286"/>
      <c r="VSQ4" s="286"/>
      <c r="VSR4" s="286"/>
      <c r="VSS4" s="286"/>
      <c r="VST4" s="286"/>
      <c r="VSU4" s="286"/>
      <c r="VSV4" s="286"/>
      <c r="VSW4" s="286"/>
      <c r="VSX4" s="286"/>
      <c r="VSY4" s="286"/>
      <c r="VSZ4" s="286"/>
      <c r="VTA4" s="286"/>
      <c r="VTB4" s="286"/>
      <c r="VTC4" s="286"/>
      <c r="VTD4" s="286"/>
      <c r="VTE4" s="286"/>
      <c r="VTF4" s="286"/>
      <c r="VTG4" s="286"/>
      <c r="VTH4" s="286"/>
      <c r="VTI4" s="286"/>
      <c r="VTJ4" s="286"/>
      <c r="VTK4" s="286"/>
      <c r="VTL4" s="286"/>
      <c r="VTM4" s="286"/>
      <c r="VTN4" s="286"/>
      <c r="VTO4" s="286"/>
      <c r="VTP4" s="286"/>
      <c r="VTQ4" s="286"/>
      <c r="VTR4" s="286"/>
      <c r="VTS4" s="286"/>
      <c r="VTT4" s="286"/>
      <c r="VTU4" s="286"/>
      <c r="VTV4" s="286"/>
      <c r="VTW4" s="286"/>
      <c r="VTX4" s="286"/>
      <c r="VTY4" s="286"/>
      <c r="VTZ4" s="286"/>
      <c r="VUA4" s="286"/>
      <c r="VUB4" s="286"/>
      <c r="VUC4" s="286"/>
      <c r="VUD4" s="286"/>
      <c r="VUE4" s="286"/>
      <c r="VUF4" s="286"/>
      <c r="VUG4" s="286"/>
      <c r="VUH4" s="286"/>
      <c r="VUI4" s="286"/>
      <c r="VUJ4" s="286"/>
      <c r="VUK4" s="286"/>
      <c r="VUL4" s="286"/>
      <c r="VUM4" s="286"/>
      <c r="VUN4" s="286"/>
      <c r="VUO4" s="286"/>
      <c r="VUP4" s="286"/>
      <c r="VUQ4" s="286"/>
      <c r="VUR4" s="286"/>
      <c r="VUS4" s="286"/>
      <c r="VUT4" s="286"/>
      <c r="VUU4" s="286"/>
      <c r="VUV4" s="286"/>
      <c r="VUW4" s="286"/>
      <c r="VUX4" s="286"/>
      <c r="VUY4" s="286"/>
      <c r="VUZ4" s="286"/>
      <c r="VVA4" s="286"/>
      <c r="VVB4" s="286"/>
      <c r="VVC4" s="286"/>
      <c r="VVD4" s="286"/>
      <c r="VVE4" s="286"/>
      <c r="VVF4" s="286"/>
      <c r="VVG4" s="286"/>
      <c r="VVH4" s="286"/>
      <c r="VVI4" s="286"/>
      <c r="VVJ4" s="286"/>
      <c r="VVK4" s="286"/>
      <c r="VVL4" s="286"/>
      <c r="VVM4" s="286"/>
      <c r="VVN4" s="286"/>
      <c r="VVO4" s="286"/>
      <c r="VVP4" s="286"/>
      <c r="VVQ4" s="286"/>
      <c r="VVR4" s="286"/>
      <c r="VVS4" s="286"/>
      <c r="VVT4" s="286"/>
      <c r="VVU4" s="286"/>
      <c r="VVV4" s="286"/>
      <c r="VVW4" s="286"/>
      <c r="VVX4" s="286"/>
      <c r="VVY4" s="286"/>
      <c r="VVZ4" s="286"/>
      <c r="VWA4" s="286"/>
      <c r="VWB4" s="286"/>
      <c r="VWC4" s="286"/>
      <c r="VWD4" s="286"/>
      <c r="VWE4" s="286"/>
      <c r="VWF4" s="286"/>
      <c r="VWG4" s="286"/>
      <c r="VWH4" s="286"/>
      <c r="VWI4" s="286"/>
      <c r="VWJ4" s="286"/>
      <c r="VWK4" s="286"/>
      <c r="VWL4" s="286"/>
      <c r="VWM4" s="286"/>
      <c r="VWN4" s="286"/>
      <c r="VWO4" s="286"/>
      <c r="VWP4" s="286"/>
      <c r="VWQ4" s="286"/>
      <c r="VWR4" s="286"/>
      <c r="VWS4" s="286"/>
      <c r="VWT4" s="286"/>
      <c r="VWU4" s="286"/>
      <c r="VWV4" s="286"/>
      <c r="VWW4" s="286"/>
      <c r="VWX4" s="286"/>
      <c r="VWY4" s="286"/>
      <c r="VWZ4" s="286"/>
      <c r="VXA4" s="286"/>
      <c r="VXB4" s="286"/>
      <c r="VXC4" s="286"/>
      <c r="VXD4" s="286"/>
      <c r="VXE4" s="286"/>
      <c r="VXF4" s="286"/>
      <c r="VXG4" s="286"/>
      <c r="VXH4" s="286"/>
      <c r="VXI4" s="286"/>
      <c r="VXJ4" s="286"/>
      <c r="VXK4" s="286"/>
      <c r="VXL4" s="286"/>
      <c r="VXM4" s="286"/>
      <c r="VXN4" s="286"/>
      <c r="VXO4" s="286"/>
      <c r="VXP4" s="286"/>
      <c r="VXQ4" s="286"/>
      <c r="VXR4" s="286"/>
      <c r="VXS4" s="286"/>
      <c r="VXT4" s="286"/>
      <c r="VXU4" s="286"/>
      <c r="VXV4" s="286"/>
      <c r="VXW4" s="286"/>
      <c r="VXX4" s="286"/>
      <c r="VXY4" s="286"/>
      <c r="VXZ4" s="286"/>
      <c r="VYA4" s="286"/>
      <c r="VYB4" s="286"/>
      <c r="VYC4" s="286"/>
      <c r="VYD4" s="286"/>
      <c r="VYE4" s="286"/>
      <c r="VYF4" s="286"/>
      <c r="VYG4" s="286"/>
      <c r="VYH4" s="286"/>
      <c r="VYI4" s="286"/>
      <c r="VYJ4" s="286"/>
      <c r="VYK4" s="286"/>
      <c r="VYL4" s="286"/>
      <c r="VYM4" s="286"/>
      <c r="VYN4" s="286"/>
      <c r="VYO4" s="286"/>
      <c r="VYP4" s="286"/>
      <c r="VYQ4" s="286"/>
      <c r="VYR4" s="286"/>
      <c r="VYS4" s="286"/>
      <c r="VYT4" s="286"/>
      <c r="VYU4" s="286"/>
      <c r="VYV4" s="286"/>
      <c r="VYW4" s="286"/>
      <c r="VYX4" s="286"/>
      <c r="VYY4" s="286"/>
      <c r="VYZ4" s="286"/>
      <c r="VZA4" s="286"/>
      <c r="VZB4" s="286"/>
      <c r="VZC4" s="286"/>
      <c r="VZD4" s="286"/>
      <c r="VZE4" s="286"/>
      <c r="VZF4" s="286"/>
      <c r="VZG4" s="286"/>
      <c r="VZH4" s="286"/>
      <c r="VZI4" s="286"/>
      <c r="VZJ4" s="286"/>
      <c r="VZK4" s="286"/>
      <c r="VZL4" s="286"/>
      <c r="VZM4" s="286"/>
      <c r="VZN4" s="286"/>
      <c r="VZO4" s="286"/>
      <c r="VZP4" s="286"/>
      <c r="VZQ4" s="286"/>
      <c r="VZR4" s="286"/>
      <c r="VZS4" s="286"/>
      <c r="VZT4" s="286"/>
      <c r="VZU4" s="286"/>
      <c r="VZV4" s="286"/>
      <c r="VZW4" s="286"/>
      <c r="VZX4" s="286"/>
      <c r="VZY4" s="286"/>
      <c r="VZZ4" s="286"/>
      <c r="WAA4" s="286"/>
      <c r="WAB4" s="286"/>
      <c r="WAC4" s="286"/>
      <c r="WAD4" s="286"/>
      <c r="WAE4" s="286"/>
      <c r="WAF4" s="286"/>
      <c r="WAG4" s="286"/>
      <c r="WAH4" s="286"/>
      <c r="WAI4" s="286"/>
      <c r="WAJ4" s="286"/>
      <c r="WAK4" s="286"/>
      <c r="WAL4" s="286"/>
      <c r="WAM4" s="286"/>
      <c r="WAN4" s="286"/>
      <c r="WAO4" s="286"/>
      <c r="WAP4" s="286"/>
      <c r="WAQ4" s="286"/>
      <c r="WAR4" s="286"/>
      <c r="WAS4" s="286"/>
      <c r="WAT4" s="286"/>
      <c r="WAU4" s="286"/>
      <c r="WAV4" s="286"/>
      <c r="WAW4" s="286"/>
      <c r="WAX4" s="286"/>
      <c r="WAY4" s="286"/>
      <c r="WAZ4" s="286"/>
      <c r="WBA4" s="286"/>
      <c r="WBB4" s="286"/>
      <c r="WBC4" s="286"/>
      <c r="WBD4" s="286"/>
      <c r="WBE4" s="286"/>
      <c r="WBF4" s="286"/>
      <c r="WBG4" s="286"/>
      <c r="WBH4" s="286"/>
      <c r="WBI4" s="286"/>
      <c r="WBJ4" s="286"/>
      <c r="WBK4" s="286"/>
      <c r="WBL4" s="286"/>
      <c r="WBM4" s="286"/>
      <c r="WBN4" s="286"/>
      <c r="WBO4" s="286"/>
      <c r="WBP4" s="286"/>
      <c r="WBQ4" s="286"/>
      <c r="WBR4" s="286"/>
      <c r="WBS4" s="286"/>
      <c r="WBT4" s="286"/>
      <c r="WBU4" s="286"/>
      <c r="WBV4" s="286"/>
      <c r="WBW4" s="286"/>
      <c r="WBX4" s="286"/>
      <c r="WBY4" s="286"/>
      <c r="WBZ4" s="286"/>
      <c r="WCA4" s="286"/>
      <c r="WCB4" s="286"/>
      <c r="WCC4" s="286"/>
      <c r="WCD4" s="286"/>
      <c r="WCE4" s="286"/>
      <c r="WCF4" s="286"/>
      <c r="WCG4" s="286"/>
      <c r="WCH4" s="286"/>
      <c r="WCI4" s="286"/>
      <c r="WCJ4" s="286"/>
      <c r="WCK4" s="286"/>
      <c r="WCL4" s="286"/>
      <c r="WCM4" s="286"/>
      <c r="WCN4" s="286"/>
      <c r="WCO4" s="286"/>
      <c r="WCP4" s="286"/>
      <c r="WCQ4" s="286"/>
      <c r="WCR4" s="286"/>
      <c r="WCS4" s="286"/>
      <c r="WCT4" s="286"/>
      <c r="WCU4" s="286"/>
      <c r="WCV4" s="286"/>
      <c r="WCW4" s="286"/>
      <c r="WCX4" s="286"/>
      <c r="WCY4" s="286"/>
      <c r="WCZ4" s="286"/>
      <c r="WDA4" s="286"/>
      <c r="WDB4" s="286"/>
      <c r="WDC4" s="286"/>
      <c r="WDD4" s="286"/>
      <c r="WDE4" s="286"/>
      <c r="WDF4" s="286"/>
      <c r="WDG4" s="286"/>
      <c r="WDH4" s="286"/>
      <c r="WDI4" s="286"/>
      <c r="WDJ4" s="286"/>
      <c r="WDK4" s="286"/>
      <c r="WDL4" s="286"/>
      <c r="WDM4" s="286"/>
      <c r="WDN4" s="286"/>
      <c r="WDO4" s="286"/>
      <c r="WDP4" s="286"/>
      <c r="WDQ4" s="286"/>
      <c r="WDR4" s="286"/>
      <c r="WDS4" s="286"/>
      <c r="WDT4" s="286"/>
      <c r="WDU4" s="286"/>
      <c r="WDV4" s="286"/>
      <c r="WDW4" s="286"/>
      <c r="WDX4" s="286"/>
      <c r="WDY4" s="286"/>
      <c r="WDZ4" s="286"/>
      <c r="WEA4" s="286"/>
      <c r="WEB4" s="286"/>
      <c r="WEC4" s="286"/>
      <c r="WED4" s="286"/>
      <c r="WEE4" s="286"/>
      <c r="WEF4" s="286"/>
      <c r="WEG4" s="286"/>
      <c r="WEH4" s="286"/>
      <c r="WEI4" s="286"/>
      <c r="WEJ4" s="286"/>
      <c r="WEK4" s="286"/>
      <c r="WEL4" s="286"/>
      <c r="WEM4" s="286"/>
      <c r="WEN4" s="286"/>
      <c r="WEO4" s="286"/>
      <c r="WEP4" s="286"/>
      <c r="WEQ4" s="286"/>
      <c r="WER4" s="286"/>
      <c r="WES4" s="286"/>
      <c r="WET4" s="286"/>
      <c r="WEU4" s="286"/>
      <c r="WEV4" s="286"/>
      <c r="WEW4" s="286"/>
      <c r="WEX4" s="286"/>
      <c r="WEY4" s="286"/>
      <c r="WEZ4" s="286"/>
      <c r="WFA4" s="286"/>
      <c r="WFB4" s="286"/>
      <c r="WFC4" s="286"/>
      <c r="WFD4" s="286"/>
      <c r="WFE4" s="286"/>
      <c r="WFF4" s="286"/>
      <c r="WFG4" s="286"/>
      <c r="WFH4" s="286"/>
      <c r="WFI4" s="286"/>
      <c r="WFJ4" s="286"/>
      <c r="WFK4" s="286"/>
      <c r="WFL4" s="286"/>
      <c r="WFM4" s="286"/>
      <c r="WFN4" s="286"/>
      <c r="WFO4" s="286"/>
      <c r="WFP4" s="286"/>
      <c r="WFQ4" s="286"/>
      <c r="WFR4" s="286"/>
      <c r="WFS4" s="286"/>
      <c r="WFT4" s="286"/>
      <c r="WFU4" s="286"/>
      <c r="WFV4" s="286"/>
      <c r="WFW4" s="286"/>
      <c r="WFX4" s="286"/>
      <c r="WFY4" s="286"/>
      <c r="WFZ4" s="286"/>
      <c r="WGA4" s="286"/>
      <c r="WGB4" s="286"/>
      <c r="WGC4" s="286"/>
      <c r="WGD4" s="286"/>
      <c r="WGE4" s="286"/>
      <c r="WGF4" s="286"/>
      <c r="WGG4" s="286"/>
      <c r="WGH4" s="286"/>
      <c r="WGI4" s="286"/>
      <c r="WGJ4" s="286"/>
      <c r="WGK4" s="286"/>
      <c r="WGL4" s="286"/>
      <c r="WGM4" s="286"/>
      <c r="WGN4" s="286"/>
      <c r="WGO4" s="286"/>
      <c r="WGP4" s="286"/>
      <c r="WGQ4" s="286"/>
      <c r="WGR4" s="286"/>
      <c r="WGS4" s="286"/>
      <c r="WGT4" s="286"/>
      <c r="WGU4" s="286"/>
      <c r="WGV4" s="286"/>
      <c r="WGW4" s="286"/>
      <c r="WGX4" s="286"/>
      <c r="WGY4" s="286"/>
      <c r="WGZ4" s="286"/>
      <c r="WHA4" s="286"/>
      <c r="WHB4" s="286"/>
      <c r="WHC4" s="286"/>
      <c r="WHD4" s="286"/>
      <c r="WHE4" s="286"/>
      <c r="WHF4" s="286"/>
      <c r="WHG4" s="286"/>
      <c r="WHH4" s="286"/>
      <c r="WHI4" s="286"/>
      <c r="WHJ4" s="286"/>
      <c r="WHK4" s="286"/>
      <c r="WHL4" s="286"/>
      <c r="WHM4" s="286"/>
      <c r="WHN4" s="286"/>
      <c r="WHO4" s="286"/>
      <c r="WHP4" s="286"/>
      <c r="WHQ4" s="286"/>
      <c r="WHR4" s="286"/>
      <c r="WHS4" s="286"/>
      <c r="WHT4" s="286"/>
      <c r="WHU4" s="286"/>
      <c r="WHV4" s="286"/>
      <c r="WHW4" s="286"/>
      <c r="WHX4" s="286"/>
      <c r="WHY4" s="286"/>
      <c r="WHZ4" s="286"/>
      <c r="WIA4" s="286"/>
      <c r="WIB4" s="286"/>
      <c r="WIC4" s="286"/>
      <c r="WID4" s="286"/>
      <c r="WIE4" s="286"/>
      <c r="WIF4" s="286"/>
      <c r="WIG4" s="286"/>
      <c r="WIH4" s="286"/>
      <c r="WII4" s="286"/>
      <c r="WIJ4" s="286"/>
      <c r="WIK4" s="286"/>
      <c r="WIL4" s="286"/>
      <c r="WIM4" s="286"/>
      <c r="WIN4" s="286"/>
      <c r="WIO4" s="286"/>
      <c r="WIP4" s="286"/>
      <c r="WIQ4" s="286"/>
      <c r="WIR4" s="286"/>
      <c r="WIS4" s="286"/>
      <c r="WIT4" s="286"/>
      <c r="WIU4" s="286"/>
      <c r="WIV4" s="286"/>
      <c r="WIW4" s="286"/>
      <c r="WIX4" s="286"/>
      <c r="WIY4" s="286"/>
      <c r="WIZ4" s="286"/>
      <c r="WJA4" s="286"/>
      <c r="WJB4" s="286"/>
      <c r="WJC4" s="286"/>
      <c r="WJD4" s="286"/>
      <c r="WJE4" s="286"/>
      <c r="WJF4" s="286"/>
      <c r="WJG4" s="286"/>
      <c r="WJH4" s="286"/>
      <c r="WJI4" s="286"/>
      <c r="WJJ4" s="286"/>
      <c r="WJK4" s="286"/>
      <c r="WJL4" s="286"/>
      <c r="WJM4" s="286"/>
      <c r="WJN4" s="286"/>
      <c r="WJO4" s="286"/>
      <c r="WJP4" s="286"/>
      <c r="WJQ4" s="286"/>
      <c r="WJR4" s="286"/>
      <c r="WJS4" s="286"/>
      <c r="WJT4" s="286"/>
      <c r="WJU4" s="286"/>
      <c r="WJV4" s="286"/>
      <c r="WJW4" s="286"/>
      <c r="WJX4" s="286"/>
      <c r="WJY4" s="286"/>
      <c r="WJZ4" s="286"/>
      <c r="WKA4" s="286"/>
      <c r="WKB4" s="286"/>
      <c r="WKC4" s="286"/>
      <c r="WKD4" s="286"/>
      <c r="WKE4" s="286"/>
      <c r="WKF4" s="286"/>
      <c r="WKG4" s="286"/>
      <c r="WKH4" s="286"/>
      <c r="WKI4" s="286"/>
      <c r="WKJ4" s="286"/>
      <c r="WKK4" s="286"/>
      <c r="WKL4" s="286"/>
      <c r="WKM4" s="286"/>
      <c r="WKN4" s="286"/>
      <c r="WKO4" s="286"/>
      <c r="WKP4" s="286"/>
      <c r="WKQ4" s="286"/>
      <c r="WKR4" s="286"/>
      <c r="WKS4" s="286"/>
      <c r="WKT4" s="286"/>
      <c r="WKU4" s="286"/>
      <c r="WKV4" s="286"/>
      <c r="WKW4" s="286"/>
      <c r="WKX4" s="286"/>
      <c r="WKY4" s="286"/>
      <c r="WKZ4" s="286"/>
      <c r="WLA4" s="286"/>
      <c r="WLB4" s="286"/>
      <c r="WLC4" s="286"/>
      <c r="WLD4" s="286"/>
      <c r="WLE4" s="286"/>
      <c r="WLF4" s="286"/>
      <c r="WLG4" s="286"/>
      <c r="WLH4" s="286"/>
      <c r="WLI4" s="286"/>
      <c r="WLJ4" s="286"/>
      <c r="WLK4" s="286"/>
      <c r="WLL4" s="286"/>
      <c r="WLM4" s="286"/>
      <c r="WLN4" s="286"/>
      <c r="WLO4" s="286"/>
      <c r="WLP4" s="286"/>
      <c r="WLQ4" s="286"/>
      <c r="WLR4" s="286"/>
      <c r="WLS4" s="286"/>
      <c r="WLT4" s="286"/>
      <c r="WLU4" s="286"/>
      <c r="WLV4" s="286"/>
      <c r="WLW4" s="286"/>
      <c r="WLX4" s="286"/>
      <c r="WLY4" s="286"/>
      <c r="WLZ4" s="286"/>
      <c r="WMA4" s="286"/>
      <c r="WMB4" s="286"/>
      <c r="WMC4" s="286"/>
      <c r="WMD4" s="286"/>
      <c r="WME4" s="286"/>
      <c r="WMF4" s="286"/>
      <c r="WMG4" s="286"/>
      <c r="WMH4" s="286"/>
      <c r="WMI4" s="286"/>
      <c r="WMJ4" s="286"/>
      <c r="WMK4" s="286"/>
      <c r="WML4" s="286"/>
      <c r="WMM4" s="286"/>
      <c r="WMN4" s="286"/>
      <c r="WMO4" s="286"/>
      <c r="WMP4" s="286"/>
      <c r="WMQ4" s="286"/>
      <c r="WMR4" s="286"/>
      <c r="WMS4" s="286"/>
      <c r="WMT4" s="286"/>
      <c r="WMU4" s="286"/>
      <c r="WMV4" s="286"/>
      <c r="WMW4" s="286"/>
      <c r="WMX4" s="286"/>
      <c r="WMY4" s="286"/>
      <c r="WMZ4" s="286"/>
      <c r="WNA4" s="286"/>
      <c r="WNB4" s="286"/>
      <c r="WNC4" s="286"/>
      <c r="WND4" s="286"/>
      <c r="WNE4" s="286"/>
      <c r="WNF4" s="286"/>
      <c r="WNG4" s="286"/>
      <c r="WNH4" s="286"/>
      <c r="WNI4" s="286"/>
      <c r="WNJ4" s="286"/>
      <c r="WNK4" s="286"/>
      <c r="WNL4" s="286"/>
      <c r="WNM4" s="286"/>
      <c r="WNN4" s="286"/>
      <c r="WNO4" s="286"/>
      <c r="WNP4" s="286"/>
      <c r="WNQ4" s="286"/>
      <c r="WNR4" s="286"/>
      <c r="WNS4" s="286"/>
      <c r="WNT4" s="286"/>
      <c r="WNU4" s="286"/>
      <c r="WNV4" s="286"/>
      <c r="WNW4" s="286"/>
      <c r="WNX4" s="286"/>
      <c r="WNY4" s="286"/>
      <c r="WNZ4" s="286"/>
      <c r="WOA4" s="286"/>
      <c r="WOB4" s="286"/>
      <c r="WOC4" s="286"/>
      <c r="WOD4" s="286"/>
      <c r="WOE4" s="286"/>
      <c r="WOF4" s="286"/>
      <c r="WOG4" s="286"/>
      <c r="WOH4" s="286"/>
      <c r="WOI4" s="286"/>
      <c r="WOJ4" s="286"/>
      <c r="WOK4" s="286"/>
      <c r="WOL4" s="286"/>
      <c r="WOM4" s="286"/>
      <c r="WON4" s="286"/>
      <c r="WOO4" s="286"/>
      <c r="WOP4" s="286"/>
      <c r="WOQ4" s="286"/>
      <c r="WOR4" s="286"/>
      <c r="WOS4" s="286"/>
      <c r="WOT4" s="286"/>
      <c r="WOU4" s="286"/>
      <c r="WOV4" s="286"/>
      <c r="WOW4" s="286"/>
      <c r="WOX4" s="286"/>
      <c r="WOY4" s="286"/>
      <c r="WOZ4" s="286"/>
      <c r="WPA4" s="286"/>
      <c r="WPB4" s="286"/>
      <c r="WPC4" s="286"/>
      <c r="WPD4" s="286"/>
      <c r="WPE4" s="286"/>
      <c r="WPF4" s="286"/>
      <c r="WPG4" s="286"/>
      <c r="WPH4" s="286"/>
      <c r="WPI4" s="286"/>
      <c r="WPJ4" s="286"/>
      <c r="WPK4" s="286"/>
      <c r="WPL4" s="286"/>
      <c r="WPM4" s="286"/>
      <c r="WPN4" s="286"/>
      <c r="WPO4" s="286"/>
      <c r="WPP4" s="286"/>
      <c r="WPQ4" s="286"/>
      <c r="WPR4" s="286"/>
      <c r="WPS4" s="286"/>
      <c r="WPT4" s="286"/>
      <c r="WPU4" s="286"/>
      <c r="WPV4" s="286"/>
      <c r="WPW4" s="286"/>
      <c r="WPX4" s="286"/>
      <c r="WPY4" s="286"/>
      <c r="WPZ4" s="286"/>
      <c r="WQA4" s="286"/>
      <c r="WQB4" s="286"/>
      <c r="WQC4" s="286"/>
      <c r="WQD4" s="286"/>
      <c r="WQE4" s="286"/>
      <c r="WQF4" s="286"/>
      <c r="WQG4" s="286"/>
      <c r="WQH4" s="286"/>
      <c r="WQI4" s="286"/>
      <c r="WQJ4" s="286"/>
      <c r="WQK4" s="286"/>
      <c r="WQL4" s="286"/>
      <c r="WQM4" s="286"/>
      <c r="WQN4" s="286"/>
      <c r="WQO4" s="286"/>
      <c r="WQP4" s="286"/>
      <c r="WQQ4" s="286"/>
      <c r="WQR4" s="286"/>
      <c r="WQS4" s="286"/>
      <c r="WQT4" s="286"/>
      <c r="WQU4" s="286"/>
      <c r="WQV4" s="286"/>
      <c r="WQW4" s="286"/>
      <c r="WQX4" s="286"/>
      <c r="WQY4" s="286"/>
      <c r="WQZ4" s="286"/>
      <c r="WRA4" s="286"/>
      <c r="WRB4" s="286"/>
      <c r="WRC4" s="286"/>
      <c r="WRD4" s="286"/>
      <c r="WRE4" s="286"/>
      <c r="WRF4" s="286"/>
      <c r="WRG4" s="286"/>
      <c r="WRH4" s="286"/>
      <c r="WRI4" s="286"/>
      <c r="WRJ4" s="286"/>
      <c r="WRK4" s="286"/>
      <c r="WRL4" s="286"/>
      <c r="WRM4" s="286"/>
      <c r="WRN4" s="286"/>
      <c r="WRO4" s="286"/>
      <c r="WRP4" s="286"/>
      <c r="WRQ4" s="286"/>
      <c r="WRR4" s="286"/>
      <c r="WRS4" s="286"/>
      <c r="WRT4" s="286"/>
      <c r="WRU4" s="286"/>
      <c r="WRV4" s="286"/>
      <c r="WRW4" s="286"/>
      <c r="WRX4" s="286"/>
      <c r="WRY4" s="286"/>
      <c r="WRZ4" s="286"/>
      <c r="WSA4" s="286"/>
      <c r="WSB4" s="286"/>
      <c r="WSC4" s="286"/>
      <c r="WSD4" s="286"/>
      <c r="WSE4" s="286"/>
      <c r="WSF4" s="286"/>
      <c r="WSG4" s="286"/>
      <c r="WSH4" s="286"/>
      <c r="WSI4" s="286"/>
      <c r="WSJ4" s="286"/>
      <c r="WSK4" s="286"/>
      <c r="WSL4" s="286"/>
      <c r="WSM4" s="286"/>
      <c r="WSN4" s="286"/>
      <c r="WSO4" s="286"/>
      <c r="WSP4" s="286"/>
      <c r="WSQ4" s="286"/>
      <c r="WSR4" s="286"/>
      <c r="WSS4" s="286"/>
      <c r="WST4" s="286"/>
      <c r="WSU4" s="286"/>
      <c r="WSV4" s="286"/>
      <c r="WSW4" s="286"/>
      <c r="WSX4" s="286"/>
      <c r="WSY4" s="286"/>
      <c r="WSZ4" s="286"/>
      <c r="WTA4" s="286"/>
      <c r="WTB4" s="286"/>
      <c r="WTC4" s="286"/>
      <c r="WTD4" s="286"/>
      <c r="WTE4" s="286"/>
      <c r="WTF4" s="286"/>
      <c r="WTG4" s="286"/>
      <c r="WTH4" s="286"/>
      <c r="WTI4" s="286"/>
      <c r="WTJ4" s="286"/>
      <c r="WTK4" s="286"/>
      <c r="WTL4" s="286"/>
      <c r="WTM4" s="286"/>
      <c r="WTN4" s="286"/>
      <c r="WTO4" s="286"/>
      <c r="WTP4" s="286"/>
      <c r="WTQ4" s="286"/>
      <c r="WTR4" s="286"/>
      <c r="WTS4" s="286"/>
      <c r="WTT4" s="286"/>
      <c r="WTU4" s="286"/>
      <c r="WTV4" s="286"/>
      <c r="WTW4" s="286"/>
      <c r="WTX4" s="286"/>
      <c r="WTY4" s="286"/>
      <c r="WTZ4" s="286"/>
      <c r="WUA4" s="286"/>
      <c r="WUB4" s="286"/>
      <c r="WUC4" s="286"/>
      <c r="WUD4" s="286"/>
      <c r="WUE4" s="286"/>
      <c r="WUF4" s="286"/>
      <c r="WUG4" s="286"/>
      <c r="WUH4" s="286"/>
      <c r="WUI4" s="286"/>
      <c r="WUJ4" s="286"/>
      <c r="WUK4" s="286"/>
      <c r="WUL4" s="286"/>
      <c r="WUM4" s="286"/>
      <c r="WUN4" s="286"/>
      <c r="WUO4" s="286"/>
      <c r="WUP4" s="286"/>
      <c r="WUQ4" s="286"/>
      <c r="WUR4" s="286"/>
      <c r="WUS4" s="286"/>
      <c r="WUT4" s="286"/>
      <c r="WUU4" s="286"/>
      <c r="WUV4" s="286"/>
      <c r="WUW4" s="286"/>
      <c r="WUX4" s="286"/>
      <c r="WUY4" s="286"/>
      <c r="WUZ4" s="286"/>
      <c r="WVA4" s="286"/>
      <c r="WVB4" s="286"/>
      <c r="WVC4" s="286"/>
      <c r="WVD4" s="286"/>
      <c r="WVE4" s="286"/>
      <c r="WVF4" s="286"/>
      <c r="WVG4" s="286"/>
      <c r="WVH4" s="286"/>
      <c r="WVI4" s="286"/>
      <c r="WVJ4" s="286"/>
      <c r="WVK4" s="286"/>
      <c r="WVL4" s="286"/>
      <c r="WVM4" s="286"/>
      <c r="WVN4" s="286"/>
      <c r="WVO4" s="286"/>
      <c r="WVP4" s="286"/>
      <c r="WVQ4" s="286"/>
      <c r="WVR4" s="286"/>
      <c r="WVS4" s="286"/>
      <c r="WVT4" s="286"/>
      <c r="WVU4" s="286"/>
      <c r="WVV4" s="286"/>
      <c r="WVW4" s="286"/>
      <c r="WVX4" s="286"/>
      <c r="WVY4" s="286"/>
      <c r="WVZ4" s="286"/>
      <c r="WWA4" s="286"/>
      <c r="WWB4" s="286"/>
      <c r="WWC4" s="286"/>
      <c r="WWD4" s="286"/>
      <c r="WWE4" s="286"/>
      <c r="WWF4" s="286"/>
      <c r="WWG4" s="286"/>
      <c r="WWH4" s="286"/>
      <c r="WWI4" s="286"/>
      <c r="WWJ4" s="286"/>
      <c r="WWK4" s="286"/>
      <c r="WWL4" s="286"/>
      <c r="WWM4" s="286"/>
      <c r="WWN4" s="286"/>
      <c r="WWO4" s="286"/>
      <c r="WWP4" s="286"/>
      <c r="WWQ4" s="286"/>
      <c r="WWR4" s="286"/>
      <c r="WWS4" s="286"/>
      <c r="WWT4" s="286"/>
      <c r="WWU4" s="286"/>
      <c r="WWV4" s="286"/>
      <c r="WWW4" s="286"/>
      <c r="WWX4" s="286"/>
      <c r="WWY4" s="286"/>
      <c r="WWZ4" s="286"/>
      <c r="WXA4" s="286"/>
      <c r="WXB4" s="286"/>
      <c r="WXC4" s="286"/>
      <c r="WXD4" s="286"/>
      <c r="WXE4" s="286"/>
      <c r="WXF4" s="286"/>
      <c r="WXG4" s="286"/>
      <c r="WXH4" s="286"/>
      <c r="WXI4" s="286"/>
      <c r="WXJ4" s="286"/>
      <c r="WXK4" s="286"/>
      <c r="WXL4" s="286"/>
      <c r="WXM4" s="286"/>
      <c r="WXN4" s="286"/>
      <c r="WXO4" s="286"/>
      <c r="WXP4" s="286"/>
      <c r="WXQ4" s="286"/>
      <c r="WXR4" s="286"/>
      <c r="WXS4" s="286"/>
      <c r="WXT4" s="286"/>
      <c r="WXU4" s="286"/>
      <c r="WXV4" s="286"/>
      <c r="WXW4" s="286"/>
      <c r="WXX4" s="286"/>
      <c r="WXY4" s="286"/>
      <c r="WXZ4" s="286"/>
      <c r="WYA4" s="286"/>
      <c r="WYB4" s="286"/>
      <c r="WYC4" s="286"/>
      <c r="WYD4" s="286"/>
      <c r="WYE4" s="286"/>
      <c r="WYF4" s="286"/>
      <c r="WYG4" s="286"/>
      <c r="WYH4" s="286"/>
      <c r="WYI4" s="286"/>
      <c r="WYJ4" s="286"/>
      <c r="WYK4" s="286"/>
      <c r="WYL4" s="286"/>
      <c r="WYM4" s="286"/>
      <c r="WYN4" s="286"/>
      <c r="WYO4" s="286"/>
      <c r="WYP4" s="286"/>
      <c r="WYQ4" s="286"/>
      <c r="WYR4" s="286"/>
      <c r="WYS4" s="286"/>
      <c r="WYT4" s="286"/>
      <c r="WYU4" s="286"/>
      <c r="WYV4" s="286"/>
      <c r="WYW4" s="286"/>
      <c r="WYX4" s="286"/>
      <c r="WYY4" s="286"/>
      <c r="WYZ4" s="286"/>
      <c r="WZA4" s="286"/>
      <c r="WZB4" s="286"/>
      <c r="WZC4" s="286"/>
      <c r="WZD4" s="286"/>
      <c r="WZE4" s="286"/>
      <c r="WZF4" s="286"/>
      <c r="WZG4" s="286"/>
      <c r="WZH4" s="286"/>
      <c r="WZI4" s="286"/>
      <c r="WZJ4" s="286"/>
      <c r="WZK4" s="286"/>
      <c r="WZL4" s="286"/>
      <c r="WZM4" s="286"/>
      <c r="WZN4" s="286"/>
      <c r="WZO4" s="286"/>
      <c r="WZP4" s="286"/>
      <c r="WZQ4" s="286"/>
      <c r="WZR4" s="286"/>
      <c r="WZS4" s="286"/>
      <c r="WZT4" s="286"/>
      <c r="WZU4" s="286"/>
      <c r="WZV4" s="286"/>
      <c r="WZW4" s="286"/>
      <c r="WZX4" s="286"/>
      <c r="WZY4" s="286"/>
      <c r="WZZ4" s="286"/>
      <c r="XAA4" s="286"/>
      <c r="XAB4" s="286"/>
      <c r="XAC4" s="286"/>
      <c r="XAD4" s="286"/>
      <c r="XAE4" s="286"/>
      <c r="XAF4" s="286"/>
      <c r="XAG4" s="286"/>
      <c r="XAH4" s="286"/>
      <c r="XAI4" s="286"/>
      <c r="XAJ4" s="286"/>
      <c r="XAK4" s="286"/>
      <c r="XAL4" s="286"/>
      <c r="XAM4" s="286"/>
      <c r="XAN4" s="286"/>
      <c r="XAO4" s="286"/>
      <c r="XAP4" s="286"/>
      <c r="XAQ4" s="286"/>
      <c r="XAR4" s="286"/>
      <c r="XAS4" s="286"/>
      <c r="XAT4" s="286"/>
      <c r="XAU4" s="286"/>
      <c r="XAV4" s="286"/>
      <c r="XAW4" s="286"/>
      <c r="XAX4" s="286"/>
      <c r="XAY4" s="286"/>
      <c r="XAZ4" s="286"/>
      <c r="XBA4" s="286"/>
      <c r="XBB4" s="286"/>
      <c r="XBC4" s="286"/>
      <c r="XBD4" s="286"/>
      <c r="XBE4" s="286"/>
      <c r="XBF4" s="286"/>
      <c r="XBG4" s="286"/>
      <c r="XBH4" s="286"/>
      <c r="XBI4" s="286"/>
      <c r="XBJ4" s="286"/>
      <c r="XBK4" s="286"/>
      <c r="XBL4" s="286"/>
      <c r="XBM4" s="286"/>
      <c r="XBN4" s="286"/>
      <c r="XBO4" s="286"/>
      <c r="XBP4" s="286"/>
      <c r="XBQ4" s="286"/>
      <c r="XBR4" s="286"/>
      <c r="XBS4" s="286"/>
      <c r="XBT4" s="286"/>
      <c r="XBU4" s="286"/>
      <c r="XBV4" s="286"/>
      <c r="XBW4" s="286"/>
      <c r="XBX4" s="286"/>
      <c r="XBY4" s="286"/>
      <c r="XBZ4" s="286"/>
      <c r="XCA4" s="286"/>
      <c r="XCB4" s="286"/>
      <c r="XCC4" s="286"/>
      <c r="XCD4" s="286"/>
      <c r="XCE4" s="286"/>
      <c r="XCF4" s="286"/>
      <c r="XCG4" s="286"/>
      <c r="XCH4" s="286"/>
      <c r="XCI4" s="286"/>
      <c r="XCJ4" s="286"/>
      <c r="XCK4" s="286"/>
      <c r="XCL4" s="286"/>
      <c r="XCM4" s="286"/>
      <c r="XCN4" s="286"/>
      <c r="XCO4" s="286"/>
      <c r="XCP4" s="286"/>
      <c r="XCQ4" s="286"/>
      <c r="XCR4" s="286"/>
      <c r="XCS4" s="286"/>
      <c r="XCT4" s="286"/>
      <c r="XCU4" s="286"/>
      <c r="XCV4" s="286"/>
      <c r="XCW4" s="286"/>
      <c r="XCX4" s="286"/>
      <c r="XCY4" s="286"/>
      <c r="XCZ4" s="286"/>
      <c r="XDA4" s="286"/>
      <c r="XDB4" s="286"/>
      <c r="XDC4" s="286"/>
      <c r="XDD4" s="286"/>
      <c r="XDE4" s="286"/>
      <c r="XDF4" s="286"/>
      <c r="XDG4" s="286"/>
      <c r="XDH4" s="286"/>
      <c r="XDI4" s="286"/>
      <c r="XDJ4" s="286"/>
      <c r="XDK4" s="286"/>
      <c r="XDL4" s="286"/>
      <c r="XDM4" s="286"/>
      <c r="XDN4" s="286"/>
      <c r="XDO4" s="286"/>
      <c r="XDP4" s="286"/>
      <c r="XDQ4" s="286"/>
      <c r="XDR4" s="286"/>
      <c r="XDS4" s="286"/>
      <c r="XDT4" s="286"/>
      <c r="XDU4" s="286"/>
      <c r="XDV4" s="286"/>
      <c r="XDW4" s="286"/>
      <c r="XDX4" s="286"/>
      <c r="XDY4" s="286"/>
      <c r="XDZ4" s="286"/>
      <c r="XEA4" s="286"/>
      <c r="XEB4" s="286"/>
      <c r="XEC4" s="286"/>
      <c r="XED4" s="286"/>
      <c r="XEE4" s="286"/>
      <c r="XEF4" s="286"/>
      <c r="XEG4" s="286"/>
      <c r="XEH4" s="286"/>
      <c r="XEI4" s="286"/>
      <c r="XEJ4" s="286"/>
      <c r="XEK4" s="286"/>
      <c r="XEL4" s="286"/>
      <c r="XEM4" s="286"/>
      <c r="XEN4" s="286"/>
      <c r="XEO4" s="286"/>
      <c r="XEP4" s="286"/>
      <c r="XEQ4" s="286"/>
      <c r="XER4" s="286"/>
      <c r="XES4" s="286"/>
      <c r="XET4" s="286"/>
      <c r="XEU4" s="286"/>
      <c r="XEV4" s="286"/>
      <c r="XEW4" s="286"/>
      <c r="XEX4" s="286"/>
      <c r="XEY4" s="286"/>
      <c r="XEZ4" s="286"/>
      <c r="XFA4" s="286"/>
      <c r="XFB4" s="286"/>
      <c r="XFC4" s="286"/>
      <c r="XFD4" s="286"/>
    </row>
    <row r="5" spans="1:16384" s="296" customFormat="1" ht="21.95" customHeight="1" thickTop="1" x14ac:dyDescent="0.25">
      <c r="A5" s="291" t="s">
        <v>864</v>
      </c>
      <c r="B5" s="292"/>
      <c r="C5" s="293"/>
      <c r="D5" s="293">
        <v>295.5</v>
      </c>
      <c r="E5" s="293"/>
      <c r="F5" s="293"/>
      <c r="G5" s="293"/>
      <c r="H5" s="293">
        <v>367</v>
      </c>
      <c r="I5" s="293"/>
      <c r="J5" s="293"/>
      <c r="K5" s="293"/>
      <c r="L5" s="293">
        <v>321.39999999999998</v>
      </c>
      <c r="M5" s="293"/>
      <c r="N5" s="799"/>
      <c r="O5" s="799"/>
      <c r="P5" s="782">
        <v>261</v>
      </c>
      <c r="Q5" s="799"/>
      <c r="R5" s="799"/>
      <c r="S5" s="799"/>
      <c r="T5" s="293">
        <v>94</v>
      </c>
      <c r="U5" s="799"/>
      <c r="V5" s="799"/>
      <c r="W5" s="799"/>
      <c r="X5" s="293">
        <v>184.7</v>
      </c>
      <c r="Y5" s="799"/>
      <c r="Z5" s="799"/>
      <c r="AA5" s="799"/>
      <c r="AB5" s="293">
        <v>183.5</v>
      </c>
      <c r="AC5" s="799"/>
      <c r="AD5" s="799"/>
      <c r="AE5" s="799"/>
      <c r="AF5" s="293">
        <v>155</v>
      </c>
      <c r="AG5" s="799"/>
      <c r="AH5" s="799"/>
      <c r="AI5" s="799"/>
      <c r="AJ5" s="293">
        <v>84</v>
      </c>
      <c r="AK5" s="799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286"/>
      <c r="AZ5" s="286"/>
      <c r="BA5" s="286"/>
      <c r="BB5" s="286"/>
      <c r="BC5" s="286"/>
      <c r="BD5" s="286"/>
      <c r="BE5" s="286"/>
      <c r="BF5" s="286"/>
      <c r="BG5" s="286"/>
      <c r="BH5" s="286"/>
      <c r="BI5" s="286"/>
      <c r="BJ5" s="286"/>
      <c r="BK5" s="286"/>
      <c r="BL5" s="286"/>
      <c r="BM5" s="286"/>
      <c r="BN5" s="286"/>
      <c r="BO5" s="286"/>
      <c r="BP5" s="286"/>
      <c r="BQ5" s="286"/>
      <c r="BR5" s="286"/>
      <c r="BS5" s="286"/>
      <c r="BT5" s="286"/>
      <c r="BU5" s="286"/>
      <c r="BV5" s="286"/>
      <c r="BW5" s="286"/>
      <c r="BX5" s="286"/>
      <c r="BY5" s="286"/>
      <c r="BZ5" s="286"/>
      <c r="CA5" s="286"/>
      <c r="CB5" s="286"/>
      <c r="CC5" s="286"/>
      <c r="CD5" s="286"/>
      <c r="CE5" s="286"/>
      <c r="CF5" s="286"/>
      <c r="CG5" s="286"/>
      <c r="CH5" s="286"/>
      <c r="CI5" s="286"/>
      <c r="CJ5" s="286"/>
      <c r="CK5" s="286"/>
      <c r="CL5" s="286"/>
      <c r="CM5" s="286"/>
      <c r="CN5" s="286"/>
      <c r="CO5" s="286"/>
      <c r="CP5" s="286"/>
      <c r="CQ5" s="286"/>
      <c r="CR5" s="286"/>
      <c r="CS5" s="286"/>
      <c r="CT5" s="286"/>
      <c r="CU5" s="286"/>
      <c r="CV5" s="286"/>
      <c r="CW5" s="286"/>
      <c r="CX5" s="286"/>
      <c r="CY5" s="286"/>
      <c r="CZ5" s="286"/>
      <c r="DA5" s="286"/>
      <c r="DB5" s="286"/>
      <c r="DC5" s="286"/>
      <c r="DD5" s="286"/>
      <c r="DE5" s="286"/>
      <c r="DF5" s="286"/>
      <c r="DG5" s="286"/>
      <c r="DH5" s="286"/>
      <c r="DI5" s="286"/>
      <c r="DJ5" s="286"/>
      <c r="DK5" s="286"/>
      <c r="DL5" s="286"/>
      <c r="DM5" s="286"/>
      <c r="DN5" s="286"/>
      <c r="DO5" s="286"/>
      <c r="DP5" s="286"/>
      <c r="DQ5" s="286"/>
      <c r="DR5" s="286"/>
      <c r="DS5" s="286"/>
      <c r="DT5" s="286"/>
      <c r="DU5" s="286"/>
      <c r="DV5" s="286"/>
      <c r="DW5" s="286"/>
      <c r="DX5" s="286"/>
      <c r="DY5" s="286"/>
      <c r="DZ5" s="286"/>
      <c r="EA5" s="286"/>
      <c r="EB5" s="286"/>
      <c r="EC5" s="286"/>
      <c r="ED5" s="286"/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6"/>
      <c r="ET5" s="286"/>
      <c r="EU5" s="286"/>
      <c r="EV5" s="286"/>
      <c r="EW5" s="286"/>
      <c r="EX5" s="286"/>
      <c r="EY5" s="286"/>
      <c r="EZ5" s="286"/>
      <c r="FA5" s="286"/>
      <c r="FB5" s="286"/>
      <c r="FC5" s="286"/>
      <c r="FD5" s="286"/>
      <c r="FE5" s="286"/>
      <c r="FF5" s="286"/>
      <c r="FG5" s="286"/>
      <c r="FH5" s="286"/>
      <c r="FI5" s="286"/>
      <c r="FJ5" s="286"/>
      <c r="FK5" s="286"/>
      <c r="FL5" s="286"/>
      <c r="FM5" s="286"/>
      <c r="FN5" s="286"/>
      <c r="FO5" s="286"/>
      <c r="FP5" s="286"/>
      <c r="FQ5" s="286"/>
      <c r="FR5" s="286"/>
      <c r="FS5" s="286"/>
      <c r="FT5" s="286"/>
      <c r="FU5" s="286"/>
      <c r="FV5" s="286"/>
      <c r="FW5" s="286"/>
      <c r="FX5" s="286"/>
      <c r="FY5" s="286"/>
      <c r="FZ5" s="286"/>
      <c r="GA5" s="286"/>
      <c r="GB5" s="286"/>
      <c r="GC5" s="286"/>
      <c r="GD5" s="286"/>
      <c r="GE5" s="286"/>
      <c r="GF5" s="286"/>
      <c r="GG5" s="286"/>
      <c r="GH5" s="286"/>
      <c r="GI5" s="286"/>
      <c r="GJ5" s="286"/>
      <c r="GK5" s="286"/>
      <c r="GL5" s="286"/>
      <c r="GM5" s="286"/>
      <c r="GN5" s="286"/>
      <c r="GO5" s="286"/>
      <c r="GP5" s="286"/>
      <c r="GQ5" s="286"/>
      <c r="GR5" s="286"/>
      <c r="GS5" s="286"/>
      <c r="GT5" s="286"/>
      <c r="GU5" s="286"/>
      <c r="GV5" s="286"/>
      <c r="GW5" s="286"/>
      <c r="GX5" s="286"/>
      <c r="GY5" s="286"/>
      <c r="GZ5" s="286"/>
      <c r="HA5" s="286"/>
      <c r="HB5" s="286"/>
      <c r="HC5" s="286"/>
      <c r="HD5" s="286"/>
      <c r="HE5" s="286"/>
      <c r="HF5" s="286"/>
      <c r="HG5" s="286"/>
      <c r="HH5" s="286"/>
      <c r="HI5" s="286"/>
      <c r="HJ5" s="286"/>
      <c r="HK5" s="286"/>
      <c r="HL5" s="286"/>
      <c r="HM5" s="286"/>
      <c r="HN5" s="286"/>
      <c r="HO5" s="286"/>
      <c r="HP5" s="286"/>
      <c r="HQ5" s="286"/>
      <c r="HR5" s="286"/>
      <c r="HS5" s="286"/>
      <c r="HT5" s="286"/>
      <c r="HU5" s="286"/>
      <c r="HV5" s="286"/>
      <c r="HW5" s="286"/>
      <c r="HX5" s="286"/>
      <c r="HY5" s="286"/>
      <c r="HZ5" s="286"/>
      <c r="IA5" s="286"/>
      <c r="IB5" s="286"/>
      <c r="IC5" s="286"/>
      <c r="ID5" s="286"/>
      <c r="IE5" s="286"/>
      <c r="IF5" s="286"/>
      <c r="IG5" s="286"/>
      <c r="IH5" s="286"/>
      <c r="II5" s="286"/>
      <c r="IJ5" s="286"/>
      <c r="IK5" s="286"/>
      <c r="IL5" s="286"/>
      <c r="IM5" s="286"/>
      <c r="IN5" s="286"/>
      <c r="IO5" s="286"/>
      <c r="IP5" s="286"/>
      <c r="IQ5" s="286"/>
      <c r="IR5" s="286"/>
      <c r="IS5" s="286"/>
      <c r="IT5" s="286"/>
      <c r="IU5" s="286"/>
      <c r="IV5" s="286"/>
      <c r="IW5" s="286"/>
      <c r="IX5" s="286"/>
      <c r="IY5" s="286"/>
      <c r="IZ5" s="286"/>
      <c r="JA5" s="286"/>
      <c r="JB5" s="286"/>
      <c r="JC5" s="286"/>
      <c r="JD5" s="286"/>
      <c r="JE5" s="286"/>
      <c r="JF5" s="286"/>
      <c r="JG5" s="286"/>
      <c r="JH5" s="286"/>
      <c r="JI5" s="286"/>
      <c r="JJ5" s="286"/>
      <c r="JK5" s="286"/>
      <c r="JL5" s="286"/>
      <c r="JM5" s="286"/>
      <c r="JN5" s="286"/>
      <c r="JO5" s="286"/>
      <c r="JP5" s="286"/>
      <c r="JQ5" s="286"/>
      <c r="JR5" s="286"/>
      <c r="JS5" s="286"/>
      <c r="JT5" s="286"/>
      <c r="JU5" s="286"/>
      <c r="JV5" s="286"/>
      <c r="JW5" s="286"/>
      <c r="JX5" s="286"/>
      <c r="JY5" s="286"/>
      <c r="JZ5" s="286"/>
      <c r="KA5" s="286"/>
      <c r="KB5" s="286"/>
      <c r="KC5" s="286"/>
      <c r="KD5" s="286"/>
      <c r="KE5" s="286"/>
      <c r="KF5" s="286"/>
      <c r="KG5" s="286"/>
      <c r="KH5" s="286"/>
      <c r="KI5" s="286"/>
      <c r="KJ5" s="286"/>
      <c r="KK5" s="286"/>
      <c r="KL5" s="286"/>
      <c r="KM5" s="286"/>
      <c r="KN5" s="286"/>
      <c r="KO5" s="286"/>
      <c r="KP5" s="286"/>
      <c r="KQ5" s="286"/>
      <c r="KR5" s="286"/>
      <c r="KS5" s="286"/>
      <c r="KT5" s="286"/>
      <c r="KU5" s="286"/>
      <c r="KV5" s="286"/>
      <c r="KW5" s="286"/>
      <c r="KX5" s="286"/>
      <c r="KY5" s="286"/>
      <c r="KZ5" s="286"/>
      <c r="LA5" s="286"/>
      <c r="LB5" s="286"/>
      <c r="LC5" s="286"/>
      <c r="LD5" s="286"/>
      <c r="LE5" s="286"/>
      <c r="LF5" s="286"/>
      <c r="LG5" s="286"/>
      <c r="LH5" s="286"/>
      <c r="LI5" s="286"/>
      <c r="LJ5" s="286"/>
      <c r="LK5" s="286"/>
      <c r="LL5" s="286"/>
      <c r="LM5" s="286"/>
      <c r="LN5" s="286"/>
      <c r="LO5" s="286"/>
      <c r="LP5" s="286"/>
      <c r="LQ5" s="286"/>
      <c r="LR5" s="286"/>
      <c r="LS5" s="286"/>
      <c r="LT5" s="286"/>
      <c r="LU5" s="286"/>
      <c r="LV5" s="286"/>
      <c r="LW5" s="286"/>
      <c r="LX5" s="286"/>
      <c r="LY5" s="286"/>
      <c r="LZ5" s="286"/>
      <c r="MA5" s="286"/>
      <c r="MB5" s="286"/>
      <c r="MC5" s="286"/>
      <c r="MD5" s="286"/>
      <c r="ME5" s="286"/>
      <c r="MF5" s="286"/>
      <c r="MG5" s="286"/>
      <c r="MH5" s="286"/>
      <c r="MI5" s="286"/>
      <c r="MJ5" s="286"/>
      <c r="MK5" s="286"/>
      <c r="ML5" s="286"/>
      <c r="MM5" s="286"/>
      <c r="MN5" s="286"/>
      <c r="MO5" s="286"/>
      <c r="MP5" s="286"/>
      <c r="MQ5" s="286"/>
      <c r="MR5" s="286"/>
      <c r="MS5" s="286"/>
      <c r="MT5" s="286"/>
      <c r="MU5" s="286"/>
      <c r="MV5" s="286"/>
      <c r="MW5" s="286"/>
      <c r="MX5" s="286"/>
      <c r="MY5" s="286"/>
      <c r="MZ5" s="286"/>
      <c r="NA5" s="286"/>
      <c r="NB5" s="286"/>
      <c r="NC5" s="286"/>
      <c r="ND5" s="286"/>
      <c r="NE5" s="286"/>
      <c r="NF5" s="286"/>
      <c r="NG5" s="286"/>
      <c r="NH5" s="286"/>
      <c r="NI5" s="286"/>
      <c r="NJ5" s="286"/>
      <c r="NK5" s="286"/>
      <c r="NL5" s="286"/>
      <c r="NM5" s="286"/>
      <c r="NN5" s="286"/>
      <c r="NO5" s="286"/>
      <c r="NP5" s="286"/>
      <c r="NQ5" s="286"/>
      <c r="NR5" s="286"/>
      <c r="NS5" s="286"/>
      <c r="NT5" s="286"/>
      <c r="NU5" s="286"/>
      <c r="NV5" s="286"/>
      <c r="NW5" s="286"/>
      <c r="NX5" s="286"/>
      <c r="NY5" s="286"/>
      <c r="NZ5" s="286"/>
      <c r="OA5" s="286"/>
      <c r="OB5" s="286"/>
      <c r="OC5" s="286"/>
      <c r="OD5" s="286"/>
      <c r="OE5" s="286"/>
      <c r="OF5" s="286"/>
      <c r="OG5" s="286"/>
      <c r="OH5" s="286"/>
      <c r="OI5" s="286"/>
      <c r="OJ5" s="286"/>
      <c r="OK5" s="286"/>
      <c r="OL5" s="286"/>
      <c r="OM5" s="286"/>
      <c r="ON5" s="286"/>
      <c r="OO5" s="286"/>
      <c r="OP5" s="286"/>
      <c r="OQ5" s="286"/>
      <c r="OR5" s="286"/>
      <c r="OS5" s="286"/>
      <c r="OT5" s="286"/>
      <c r="OU5" s="286"/>
      <c r="OV5" s="286"/>
      <c r="OW5" s="286"/>
      <c r="OX5" s="286"/>
      <c r="OY5" s="286"/>
      <c r="OZ5" s="286"/>
      <c r="PA5" s="286"/>
      <c r="PB5" s="286"/>
      <c r="PC5" s="286"/>
      <c r="PD5" s="286"/>
      <c r="PE5" s="286"/>
      <c r="PF5" s="286"/>
      <c r="PG5" s="286"/>
      <c r="PH5" s="286"/>
      <c r="PI5" s="286"/>
      <c r="PJ5" s="286"/>
      <c r="PK5" s="286"/>
      <c r="PL5" s="286"/>
      <c r="PM5" s="286"/>
      <c r="PN5" s="286"/>
      <c r="PO5" s="286"/>
      <c r="PP5" s="286"/>
      <c r="PQ5" s="286"/>
      <c r="PR5" s="286"/>
      <c r="PS5" s="286"/>
      <c r="PT5" s="286"/>
      <c r="PU5" s="286"/>
      <c r="PV5" s="286"/>
      <c r="PW5" s="286"/>
      <c r="PX5" s="286"/>
      <c r="PY5" s="286"/>
      <c r="PZ5" s="286"/>
      <c r="QA5" s="286"/>
      <c r="QB5" s="286"/>
      <c r="QC5" s="286"/>
      <c r="QD5" s="286"/>
      <c r="QE5" s="286"/>
      <c r="QF5" s="286"/>
      <c r="QG5" s="286"/>
      <c r="QH5" s="286"/>
      <c r="QI5" s="286"/>
      <c r="QJ5" s="286"/>
      <c r="QK5" s="286"/>
      <c r="QL5" s="286"/>
      <c r="QM5" s="286"/>
      <c r="QN5" s="286"/>
      <c r="QO5" s="286"/>
      <c r="QP5" s="286"/>
      <c r="QQ5" s="286"/>
      <c r="QR5" s="286"/>
      <c r="QS5" s="286"/>
      <c r="QT5" s="286"/>
      <c r="QU5" s="286"/>
      <c r="QV5" s="286"/>
      <c r="QW5" s="286"/>
      <c r="QX5" s="286"/>
      <c r="QY5" s="286"/>
      <c r="QZ5" s="286"/>
      <c r="RA5" s="286"/>
      <c r="RB5" s="286"/>
      <c r="RC5" s="286"/>
      <c r="RD5" s="286"/>
      <c r="RE5" s="286"/>
      <c r="RF5" s="286"/>
      <c r="RG5" s="286"/>
      <c r="RH5" s="286"/>
      <c r="RI5" s="286"/>
      <c r="RJ5" s="286"/>
      <c r="RK5" s="286"/>
      <c r="RL5" s="286"/>
      <c r="RM5" s="286"/>
      <c r="RN5" s="286"/>
      <c r="RO5" s="286"/>
      <c r="RP5" s="286"/>
      <c r="RQ5" s="286"/>
      <c r="RR5" s="286"/>
      <c r="RS5" s="286"/>
      <c r="RT5" s="286"/>
      <c r="RU5" s="286"/>
      <c r="RV5" s="286"/>
      <c r="RW5" s="286"/>
      <c r="RX5" s="286"/>
      <c r="RY5" s="286"/>
      <c r="RZ5" s="286"/>
      <c r="SA5" s="286"/>
      <c r="SB5" s="286"/>
      <c r="SC5" s="286"/>
      <c r="SD5" s="286"/>
      <c r="SE5" s="286"/>
      <c r="SF5" s="286"/>
      <c r="SG5" s="286"/>
      <c r="SH5" s="286"/>
      <c r="SI5" s="286"/>
      <c r="SJ5" s="286"/>
      <c r="SK5" s="286"/>
      <c r="SL5" s="286"/>
      <c r="SM5" s="286"/>
      <c r="SN5" s="286"/>
      <c r="SO5" s="286"/>
      <c r="SP5" s="286"/>
      <c r="SQ5" s="286"/>
      <c r="SR5" s="286"/>
      <c r="SS5" s="286"/>
      <c r="ST5" s="286"/>
      <c r="SU5" s="286"/>
      <c r="SV5" s="286"/>
      <c r="SW5" s="286"/>
      <c r="SX5" s="286"/>
      <c r="SY5" s="286"/>
      <c r="SZ5" s="286"/>
      <c r="TA5" s="286"/>
      <c r="TB5" s="286"/>
      <c r="TC5" s="286"/>
      <c r="TD5" s="286"/>
      <c r="TE5" s="286"/>
      <c r="TF5" s="286"/>
      <c r="TG5" s="286"/>
      <c r="TH5" s="286"/>
      <c r="TI5" s="286"/>
      <c r="TJ5" s="286"/>
      <c r="TK5" s="286"/>
      <c r="TL5" s="286"/>
      <c r="TM5" s="286"/>
      <c r="TN5" s="286"/>
      <c r="TO5" s="286"/>
      <c r="TP5" s="286"/>
      <c r="TQ5" s="286"/>
      <c r="TR5" s="286"/>
      <c r="TS5" s="286"/>
      <c r="TT5" s="286"/>
      <c r="TU5" s="286"/>
      <c r="TV5" s="286"/>
      <c r="TW5" s="286"/>
      <c r="TX5" s="286"/>
      <c r="TY5" s="286"/>
      <c r="TZ5" s="286"/>
      <c r="UA5" s="286"/>
      <c r="UB5" s="286"/>
      <c r="UC5" s="286"/>
      <c r="UD5" s="286"/>
      <c r="UE5" s="286"/>
      <c r="UF5" s="286"/>
      <c r="UG5" s="286"/>
      <c r="UH5" s="286"/>
      <c r="UI5" s="286"/>
      <c r="UJ5" s="286"/>
      <c r="UK5" s="286"/>
      <c r="UL5" s="286"/>
      <c r="UM5" s="286"/>
      <c r="UN5" s="286"/>
      <c r="UO5" s="286"/>
      <c r="UP5" s="286"/>
      <c r="UQ5" s="286"/>
      <c r="UR5" s="286"/>
      <c r="US5" s="286"/>
      <c r="UT5" s="286"/>
      <c r="UU5" s="286"/>
      <c r="UV5" s="286"/>
      <c r="UW5" s="286"/>
      <c r="UX5" s="286"/>
      <c r="UY5" s="286"/>
      <c r="UZ5" s="286"/>
      <c r="VA5" s="286"/>
      <c r="VB5" s="286"/>
      <c r="VC5" s="286"/>
      <c r="VD5" s="286"/>
      <c r="VE5" s="286"/>
      <c r="VF5" s="286"/>
      <c r="VG5" s="286"/>
      <c r="VH5" s="286"/>
      <c r="VI5" s="286"/>
      <c r="VJ5" s="286"/>
      <c r="VK5" s="286"/>
      <c r="VL5" s="286"/>
      <c r="VM5" s="286"/>
      <c r="VN5" s="286"/>
      <c r="VO5" s="286"/>
      <c r="VP5" s="286"/>
      <c r="VQ5" s="286"/>
      <c r="VR5" s="286"/>
      <c r="VS5" s="286"/>
      <c r="VT5" s="286"/>
      <c r="VU5" s="286"/>
      <c r="VV5" s="286"/>
      <c r="VW5" s="286"/>
      <c r="VX5" s="286"/>
      <c r="VY5" s="286"/>
      <c r="VZ5" s="286"/>
      <c r="WA5" s="286"/>
      <c r="WB5" s="286"/>
      <c r="WC5" s="286"/>
      <c r="WD5" s="286"/>
      <c r="WE5" s="286"/>
      <c r="WF5" s="286"/>
      <c r="WG5" s="286"/>
      <c r="WH5" s="286"/>
      <c r="WI5" s="286"/>
      <c r="WJ5" s="286"/>
      <c r="WK5" s="286"/>
      <c r="WL5" s="286"/>
      <c r="WM5" s="286"/>
      <c r="WN5" s="286"/>
      <c r="WO5" s="286"/>
      <c r="WP5" s="286"/>
      <c r="WQ5" s="286"/>
      <c r="WR5" s="286"/>
      <c r="WS5" s="286"/>
      <c r="WT5" s="286"/>
      <c r="WU5" s="286"/>
      <c r="WV5" s="286"/>
      <c r="WW5" s="286"/>
      <c r="WX5" s="286"/>
      <c r="WY5" s="286"/>
      <c r="WZ5" s="286"/>
      <c r="XA5" s="286"/>
      <c r="XB5" s="286"/>
      <c r="XC5" s="286"/>
      <c r="XD5" s="286"/>
      <c r="XE5" s="286"/>
      <c r="XF5" s="286"/>
      <c r="XG5" s="286"/>
      <c r="XH5" s="286"/>
      <c r="XI5" s="286"/>
      <c r="XJ5" s="286"/>
      <c r="XK5" s="286"/>
      <c r="XL5" s="286"/>
      <c r="XM5" s="286"/>
      <c r="XN5" s="286"/>
      <c r="XO5" s="286"/>
      <c r="XP5" s="286"/>
      <c r="XQ5" s="286"/>
      <c r="XR5" s="286"/>
      <c r="XS5" s="286"/>
      <c r="XT5" s="286"/>
      <c r="XU5" s="286"/>
      <c r="XV5" s="286"/>
      <c r="XW5" s="286"/>
      <c r="XX5" s="286"/>
      <c r="XY5" s="286"/>
      <c r="XZ5" s="286"/>
      <c r="YA5" s="286"/>
      <c r="YB5" s="286"/>
      <c r="YC5" s="286"/>
      <c r="YD5" s="286"/>
      <c r="YE5" s="286"/>
      <c r="YF5" s="286"/>
      <c r="YG5" s="286"/>
      <c r="YH5" s="286"/>
      <c r="YI5" s="286"/>
      <c r="YJ5" s="286"/>
      <c r="YK5" s="286"/>
      <c r="YL5" s="286"/>
      <c r="YM5" s="286"/>
      <c r="YN5" s="286"/>
      <c r="YO5" s="286"/>
      <c r="YP5" s="286"/>
      <c r="YQ5" s="286"/>
      <c r="YR5" s="286"/>
      <c r="YS5" s="286"/>
      <c r="YT5" s="286"/>
      <c r="YU5" s="286"/>
      <c r="YV5" s="286"/>
      <c r="YW5" s="286"/>
      <c r="YX5" s="286"/>
      <c r="YY5" s="286"/>
      <c r="YZ5" s="286"/>
      <c r="ZA5" s="286"/>
      <c r="ZB5" s="286"/>
      <c r="ZC5" s="286"/>
      <c r="ZD5" s="286"/>
      <c r="ZE5" s="286"/>
      <c r="ZF5" s="286"/>
      <c r="ZG5" s="286"/>
      <c r="ZH5" s="286"/>
      <c r="ZI5" s="286"/>
      <c r="ZJ5" s="286"/>
      <c r="ZK5" s="286"/>
      <c r="ZL5" s="286"/>
      <c r="ZM5" s="286"/>
      <c r="ZN5" s="286"/>
      <c r="ZO5" s="286"/>
      <c r="ZP5" s="286"/>
      <c r="ZQ5" s="286"/>
      <c r="ZR5" s="286"/>
      <c r="ZS5" s="286"/>
      <c r="ZT5" s="286"/>
      <c r="ZU5" s="286"/>
      <c r="ZV5" s="286"/>
      <c r="ZW5" s="286"/>
      <c r="ZX5" s="286"/>
      <c r="ZY5" s="286"/>
      <c r="ZZ5" s="286"/>
      <c r="AAA5" s="286"/>
      <c r="AAB5" s="286"/>
      <c r="AAC5" s="286"/>
      <c r="AAD5" s="286"/>
      <c r="AAE5" s="286"/>
      <c r="AAF5" s="286"/>
      <c r="AAG5" s="286"/>
      <c r="AAH5" s="286"/>
      <c r="AAI5" s="286"/>
      <c r="AAJ5" s="286"/>
      <c r="AAK5" s="286"/>
      <c r="AAL5" s="286"/>
      <c r="AAM5" s="286"/>
      <c r="AAN5" s="286"/>
      <c r="AAO5" s="286"/>
      <c r="AAP5" s="286"/>
      <c r="AAQ5" s="286"/>
      <c r="AAR5" s="286"/>
      <c r="AAS5" s="286"/>
      <c r="AAT5" s="286"/>
      <c r="AAU5" s="286"/>
      <c r="AAV5" s="286"/>
      <c r="AAW5" s="286"/>
      <c r="AAX5" s="286"/>
      <c r="AAY5" s="286"/>
      <c r="AAZ5" s="286"/>
      <c r="ABA5" s="286"/>
      <c r="ABB5" s="286"/>
      <c r="ABC5" s="286"/>
      <c r="ABD5" s="286"/>
      <c r="ABE5" s="286"/>
      <c r="ABF5" s="286"/>
      <c r="ABG5" s="286"/>
      <c r="ABH5" s="286"/>
      <c r="ABI5" s="286"/>
      <c r="ABJ5" s="286"/>
      <c r="ABK5" s="286"/>
      <c r="ABL5" s="286"/>
      <c r="ABM5" s="286"/>
      <c r="ABN5" s="286"/>
      <c r="ABO5" s="286"/>
      <c r="ABP5" s="286"/>
      <c r="ABQ5" s="286"/>
      <c r="ABR5" s="286"/>
      <c r="ABS5" s="286"/>
      <c r="ABT5" s="286"/>
      <c r="ABU5" s="286"/>
      <c r="ABV5" s="286"/>
      <c r="ABW5" s="286"/>
      <c r="ABX5" s="286"/>
      <c r="ABY5" s="286"/>
      <c r="ABZ5" s="286"/>
      <c r="ACA5" s="286"/>
      <c r="ACB5" s="286"/>
      <c r="ACC5" s="286"/>
      <c r="ACD5" s="286"/>
      <c r="ACE5" s="286"/>
      <c r="ACF5" s="286"/>
      <c r="ACG5" s="286"/>
      <c r="ACH5" s="286"/>
      <c r="ACI5" s="286"/>
      <c r="ACJ5" s="286"/>
      <c r="ACK5" s="286"/>
      <c r="ACL5" s="286"/>
      <c r="ACM5" s="286"/>
      <c r="ACN5" s="286"/>
      <c r="ACO5" s="286"/>
      <c r="ACP5" s="286"/>
      <c r="ACQ5" s="286"/>
      <c r="ACR5" s="286"/>
      <c r="ACS5" s="286"/>
      <c r="ACT5" s="286"/>
      <c r="ACU5" s="286"/>
      <c r="ACV5" s="286"/>
      <c r="ACW5" s="286"/>
      <c r="ACX5" s="286"/>
      <c r="ACY5" s="286"/>
      <c r="ACZ5" s="286"/>
      <c r="ADA5" s="286"/>
      <c r="ADB5" s="286"/>
      <c r="ADC5" s="286"/>
      <c r="ADD5" s="286"/>
      <c r="ADE5" s="286"/>
      <c r="ADF5" s="286"/>
      <c r="ADG5" s="286"/>
      <c r="ADH5" s="286"/>
      <c r="ADI5" s="286"/>
      <c r="ADJ5" s="286"/>
      <c r="ADK5" s="286"/>
      <c r="ADL5" s="286"/>
      <c r="ADM5" s="286"/>
      <c r="ADN5" s="286"/>
      <c r="ADO5" s="286"/>
      <c r="ADP5" s="286"/>
      <c r="ADQ5" s="286"/>
      <c r="ADR5" s="286"/>
      <c r="ADS5" s="286"/>
      <c r="ADT5" s="286"/>
      <c r="ADU5" s="286"/>
      <c r="ADV5" s="286"/>
      <c r="ADW5" s="286"/>
      <c r="ADX5" s="286"/>
      <c r="ADY5" s="286"/>
      <c r="ADZ5" s="286"/>
      <c r="AEA5" s="286"/>
      <c r="AEB5" s="286"/>
      <c r="AEC5" s="286"/>
      <c r="AED5" s="286"/>
      <c r="AEE5" s="286"/>
      <c r="AEF5" s="286"/>
      <c r="AEG5" s="286"/>
      <c r="AEH5" s="286"/>
      <c r="AEI5" s="286"/>
      <c r="AEJ5" s="286"/>
      <c r="AEK5" s="286"/>
      <c r="AEL5" s="286"/>
      <c r="AEM5" s="286"/>
      <c r="AEN5" s="286"/>
      <c r="AEO5" s="286"/>
      <c r="AEP5" s="286"/>
      <c r="AEQ5" s="286"/>
      <c r="AER5" s="286"/>
      <c r="AES5" s="286"/>
      <c r="AET5" s="286"/>
      <c r="AEU5" s="286"/>
      <c r="AEV5" s="286"/>
      <c r="AEW5" s="286"/>
      <c r="AEX5" s="286"/>
      <c r="AEY5" s="286"/>
      <c r="AEZ5" s="286"/>
      <c r="AFA5" s="286"/>
      <c r="AFB5" s="286"/>
      <c r="AFC5" s="286"/>
      <c r="AFD5" s="286"/>
      <c r="AFE5" s="286"/>
      <c r="AFF5" s="286"/>
      <c r="AFG5" s="286"/>
      <c r="AFH5" s="286"/>
      <c r="AFI5" s="286"/>
      <c r="AFJ5" s="286"/>
      <c r="AFK5" s="286"/>
      <c r="AFL5" s="286"/>
      <c r="AFM5" s="286"/>
      <c r="AFN5" s="286"/>
      <c r="AFO5" s="286"/>
      <c r="AFP5" s="286"/>
      <c r="AFQ5" s="286"/>
      <c r="AFR5" s="286"/>
      <c r="AFS5" s="286"/>
      <c r="AFT5" s="286"/>
      <c r="AFU5" s="286"/>
      <c r="AFV5" s="286"/>
      <c r="AFW5" s="286"/>
      <c r="AFX5" s="286"/>
      <c r="AFY5" s="286"/>
      <c r="AFZ5" s="286"/>
      <c r="AGA5" s="286"/>
      <c r="AGB5" s="286"/>
      <c r="AGC5" s="286"/>
      <c r="AGD5" s="286"/>
      <c r="AGE5" s="286"/>
      <c r="AGF5" s="286"/>
      <c r="AGG5" s="286"/>
      <c r="AGH5" s="286"/>
      <c r="AGI5" s="286"/>
      <c r="AGJ5" s="286"/>
      <c r="AGK5" s="286"/>
      <c r="AGL5" s="286"/>
      <c r="AGM5" s="286"/>
      <c r="AGN5" s="286"/>
      <c r="AGO5" s="286"/>
      <c r="AGP5" s="286"/>
      <c r="AGQ5" s="286"/>
      <c r="AGR5" s="286"/>
      <c r="AGS5" s="286"/>
      <c r="AGT5" s="286"/>
      <c r="AGU5" s="286"/>
      <c r="AGV5" s="286"/>
      <c r="AGW5" s="286"/>
      <c r="AGX5" s="286"/>
      <c r="AGY5" s="286"/>
      <c r="AGZ5" s="286"/>
      <c r="AHA5" s="286"/>
      <c r="AHB5" s="286"/>
      <c r="AHC5" s="286"/>
      <c r="AHD5" s="286"/>
      <c r="AHE5" s="286"/>
      <c r="AHF5" s="286"/>
      <c r="AHG5" s="286"/>
      <c r="AHH5" s="286"/>
      <c r="AHI5" s="286"/>
      <c r="AHJ5" s="286"/>
      <c r="AHK5" s="286"/>
      <c r="AHL5" s="286"/>
      <c r="AHM5" s="286"/>
      <c r="AHN5" s="286"/>
      <c r="AHO5" s="286"/>
      <c r="AHP5" s="286"/>
      <c r="AHQ5" s="286"/>
      <c r="AHR5" s="286"/>
      <c r="AHS5" s="286"/>
      <c r="AHT5" s="286"/>
      <c r="AHU5" s="286"/>
      <c r="AHV5" s="286"/>
      <c r="AHW5" s="286"/>
      <c r="AHX5" s="286"/>
      <c r="AHY5" s="286"/>
      <c r="AHZ5" s="286"/>
      <c r="AIA5" s="286"/>
      <c r="AIB5" s="286"/>
      <c r="AIC5" s="286"/>
      <c r="AID5" s="286"/>
      <c r="AIE5" s="286"/>
      <c r="AIF5" s="286"/>
      <c r="AIG5" s="286"/>
      <c r="AIH5" s="286"/>
      <c r="AII5" s="286"/>
      <c r="AIJ5" s="286"/>
      <c r="AIK5" s="286"/>
      <c r="AIL5" s="286"/>
      <c r="AIM5" s="286"/>
      <c r="AIN5" s="286"/>
      <c r="AIO5" s="286"/>
      <c r="AIP5" s="286"/>
      <c r="AIQ5" s="286"/>
      <c r="AIR5" s="286"/>
      <c r="AIS5" s="286"/>
      <c r="AIT5" s="286"/>
      <c r="AIU5" s="286"/>
      <c r="AIV5" s="286"/>
      <c r="AIW5" s="286"/>
      <c r="AIX5" s="286"/>
      <c r="AIY5" s="286"/>
      <c r="AIZ5" s="286"/>
      <c r="AJA5" s="286"/>
      <c r="AJB5" s="286"/>
      <c r="AJC5" s="286"/>
      <c r="AJD5" s="286"/>
      <c r="AJE5" s="286"/>
      <c r="AJF5" s="286"/>
      <c r="AJG5" s="286"/>
      <c r="AJH5" s="286"/>
      <c r="AJI5" s="286"/>
      <c r="AJJ5" s="286"/>
      <c r="AJK5" s="286"/>
      <c r="AJL5" s="286"/>
      <c r="AJM5" s="286"/>
      <c r="AJN5" s="286"/>
      <c r="AJO5" s="286"/>
      <c r="AJP5" s="286"/>
      <c r="AJQ5" s="286"/>
      <c r="AJR5" s="286"/>
      <c r="AJS5" s="286"/>
      <c r="AJT5" s="286"/>
      <c r="AJU5" s="286"/>
      <c r="AJV5" s="286"/>
      <c r="AJW5" s="286"/>
      <c r="AJX5" s="286"/>
      <c r="AJY5" s="286"/>
      <c r="AJZ5" s="286"/>
      <c r="AKA5" s="286"/>
      <c r="AKB5" s="286"/>
      <c r="AKC5" s="286"/>
      <c r="AKD5" s="286"/>
      <c r="AKE5" s="286"/>
      <c r="AKF5" s="286"/>
      <c r="AKG5" s="286"/>
      <c r="AKH5" s="286"/>
      <c r="AKI5" s="286"/>
      <c r="AKJ5" s="286"/>
      <c r="AKK5" s="286"/>
      <c r="AKL5" s="286"/>
      <c r="AKM5" s="286"/>
      <c r="AKN5" s="286"/>
      <c r="AKO5" s="286"/>
      <c r="AKP5" s="286"/>
      <c r="AKQ5" s="286"/>
      <c r="AKR5" s="286"/>
      <c r="AKS5" s="286"/>
      <c r="AKT5" s="286"/>
      <c r="AKU5" s="286"/>
      <c r="AKV5" s="286"/>
      <c r="AKW5" s="286"/>
      <c r="AKX5" s="286"/>
      <c r="AKY5" s="286"/>
      <c r="AKZ5" s="286"/>
      <c r="ALA5" s="286"/>
      <c r="ALB5" s="286"/>
      <c r="ALC5" s="286"/>
      <c r="ALD5" s="286"/>
      <c r="ALE5" s="286"/>
      <c r="ALF5" s="286"/>
      <c r="ALG5" s="286"/>
      <c r="ALH5" s="286"/>
      <c r="ALI5" s="286"/>
      <c r="ALJ5" s="286"/>
      <c r="ALK5" s="286"/>
      <c r="ALL5" s="286"/>
      <c r="ALM5" s="286"/>
      <c r="ALN5" s="286"/>
      <c r="ALO5" s="286"/>
      <c r="ALP5" s="286"/>
      <c r="ALQ5" s="286"/>
      <c r="ALR5" s="286"/>
      <c r="ALS5" s="286"/>
      <c r="ALT5" s="286"/>
      <c r="ALU5" s="286"/>
      <c r="ALV5" s="286"/>
      <c r="ALW5" s="286"/>
      <c r="ALX5" s="286"/>
      <c r="ALY5" s="286"/>
      <c r="ALZ5" s="286"/>
      <c r="AMA5" s="286"/>
      <c r="AMB5" s="286"/>
      <c r="AMC5" s="286"/>
      <c r="AMD5" s="286"/>
      <c r="AME5" s="286"/>
      <c r="AMF5" s="286"/>
      <c r="AMG5" s="286"/>
      <c r="AMH5" s="286"/>
      <c r="AMI5" s="286"/>
      <c r="AMJ5" s="286"/>
      <c r="AMK5" s="286"/>
      <c r="AML5" s="286"/>
      <c r="AMM5" s="286"/>
      <c r="AMN5" s="286"/>
      <c r="AMO5" s="286"/>
      <c r="AMP5" s="286"/>
      <c r="AMQ5" s="286"/>
      <c r="AMR5" s="286"/>
      <c r="AMS5" s="286"/>
      <c r="AMT5" s="286"/>
      <c r="AMU5" s="286"/>
      <c r="AMV5" s="286"/>
      <c r="AMW5" s="286"/>
      <c r="AMX5" s="286"/>
      <c r="AMY5" s="286"/>
      <c r="AMZ5" s="286"/>
      <c r="ANA5" s="286"/>
      <c r="ANB5" s="286"/>
      <c r="ANC5" s="286"/>
      <c r="AND5" s="286"/>
      <c r="ANE5" s="286"/>
      <c r="ANF5" s="286"/>
      <c r="ANG5" s="286"/>
      <c r="ANH5" s="286"/>
      <c r="ANI5" s="286"/>
      <c r="ANJ5" s="286"/>
      <c r="ANK5" s="286"/>
      <c r="ANL5" s="286"/>
      <c r="ANM5" s="286"/>
      <c r="ANN5" s="286"/>
      <c r="ANO5" s="286"/>
      <c r="ANP5" s="286"/>
      <c r="ANQ5" s="286"/>
      <c r="ANR5" s="286"/>
      <c r="ANS5" s="286"/>
      <c r="ANT5" s="286"/>
      <c r="ANU5" s="286"/>
      <c r="ANV5" s="286"/>
      <c r="ANW5" s="286"/>
      <c r="ANX5" s="286"/>
      <c r="ANY5" s="286"/>
      <c r="ANZ5" s="286"/>
      <c r="AOA5" s="286"/>
      <c r="AOB5" s="286"/>
      <c r="AOC5" s="286"/>
      <c r="AOD5" s="286"/>
      <c r="AOE5" s="286"/>
      <c r="AOF5" s="286"/>
      <c r="AOG5" s="286"/>
      <c r="AOH5" s="286"/>
      <c r="AOI5" s="286"/>
      <c r="AOJ5" s="286"/>
      <c r="AOK5" s="286"/>
      <c r="AOL5" s="286"/>
      <c r="AOM5" s="286"/>
      <c r="AON5" s="286"/>
      <c r="AOO5" s="286"/>
      <c r="AOP5" s="286"/>
      <c r="AOQ5" s="286"/>
      <c r="AOR5" s="286"/>
      <c r="AOS5" s="286"/>
      <c r="AOT5" s="286"/>
      <c r="AOU5" s="286"/>
      <c r="AOV5" s="286"/>
      <c r="AOW5" s="286"/>
      <c r="AOX5" s="286"/>
      <c r="AOY5" s="286"/>
      <c r="AOZ5" s="286"/>
      <c r="APA5" s="286"/>
      <c r="APB5" s="286"/>
      <c r="APC5" s="286"/>
      <c r="APD5" s="286"/>
      <c r="APE5" s="286"/>
      <c r="APF5" s="286"/>
      <c r="APG5" s="286"/>
      <c r="APH5" s="286"/>
      <c r="API5" s="286"/>
      <c r="APJ5" s="286"/>
      <c r="APK5" s="286"/>
      <c r="APL5" s="286"/>
      <c r="APM5" s="286"/>
      <c r="APN5" s="286"/>
      <c r="APO5" s="286"/>
      <c r="APP5" s="286"/>
      <c r="APQ5" s="286"/>
      <c r="APR5" s="286"/>
      <c r="APS5" s="286"/>
      <c r="APT5" s="286"/>
      <c r="APU5" s="286"/>
      <c r="APV5" s="286"/>
      <c r="APW5" s="286"/>
      <c r="APX5" s="286"/>
      <c r="APY5" s="286"/>
      <c r="APZ5" s="286"/>
      <c r="AQA5" s="286"/>
      <c r="AQB5" s="286"/>
      <c r="AQC5" s="286"/>
      <c r="AQD5" s="286"/>
      <c r="AQE5" s="286"/>
      <c r="AQF5" s="286"/>
      <c r="AQG5" s="286"/>
      <c r="AQH5" s="286"/>
      <c r="AQI5" s="286"/>
      <c r="AQJ5" s="286"/>
      <c r="AQK5" s="286"/>
      <c r="AQL5" s="286"/>
      <c r="AQM5" s="286"/>
      <c r="AQN5" s="286"/>
      <c r="AQO5" s="286"/>
      <c r="AQP5" s="286"/>
      <c r="AQQ5" s="286"/>
      <c r="AQR5" s="286"/>
      <c r="AQS5" s="286"/>
      <c r="AQT5" s="286"/>
      <c r="AQU5" s="286"/>
      <c r="AQV5" s="286"/>
      <c r="AQW5" s="286"/>
      <c r="AQX5" s="286"/>
      <c r="AQY5" s="286"/>
      <c r="AQZ5" s="286"/>
      <c r="ARA5" s="286"/>
      <c r="ARB5" s="286"/>
      <c r="ARC5" s="286"/>
      <c r="ARD5" s="286"/>
      <c r="ARE5" s="286"/>
      <c r="ARF5" s="286"/>
      <c r="ARG5" s="286"/>
      <c r="ARH5" s="286"/>
      <c r="ARI5" s="286"/>
      <c r="ARJ5" s="286"/>
      <c r="ARK5" s="286"/>
      <c r="ARL5" s="286"/>
      <c r="ARM5" s="286"/>
      <c r="ARN5" s="286"/>
      <c r="ARO5" s="286"/>
      <c r="ARP5" s="286"/>
      <c r="ARQ5" s="286"/>
      <c r="ARR5" s="286"/>
      <c r="ARS5" s="286"/>
      <c r="ART5" s="286"/>
      <c r="ARU5" s="286"/>
      <c r="ARV5" s="286"/>
      <c r="ARW5" s="286"/>
      <c r="ARX5" s="286"/>
      <c r="ARY5" s="286"/>
      <c r="ARZ5" s="286"/>
      <c r="ASA5" s="286"/>
      <c r="ASB5" s="286"/>
      <c r="ASC5" s="286"/>
      <c r="ASD5" s="286"/>
      <c r="ASE5" s="286"/>
      <c r="ASF5" s="286"/>
      <c r="ASG5" s="286"/>
      <c r="ASH5" s="286"/>
      <c r="ASI5" s="286"/>
      <c r="ASJ5" s="286"/>
      <c r="ASK5" s="286"/>
      <c r="ASL5" s="286"/>
      <c r="ASM5" s="286"/>
      <c r="ASN5" s="286"/>
      <c r="ASO5" s="286"/>
      <c r="ASP5" s="286"/>
      <c r="ASQ5" s="286"/>
      <c r="ASR5" s="286"/>
      <c r="ASS5" s="286"/>
      <c r="AST5" s="286"/>
      <c r="ASU5" s="286"/>
      <c r="ASV5" s="286"/>
      <c r="ASW5" s="286"/>
      <c r="ASX5" s="286"/>
      <c r="ASY5" s="286"/>
      <c r="ASZ5" s="286"/>
      <c r="ATA5" s="286"/>
      <c r="ATB5" s="286"/>
      <c r="ATC5" s="286"/>
      <c r="ATD5" s="286"/>
      <c r="ATE5" s="286"/>
      <c r="ATF5" s="286"/>
      <c r="ATG5" s="286"/>
      <c r="ATH5" s="286"/>
      <c r="ATI5" s="286"/>
      <c r="ATJ5" s="286"/>
      <c r="ATK5" s="286"/>
      <c r="ATL5" s="286"/>
      <c r="ATM5" s="286"/>
      <c r="ATN5" s="286"/>
      <c r="ATO5" s="286"/>
      <c r="ATP5" s="286"/>
      <c r="ATQ5" s="286"/>
      <c r="ATR5" s="286"/>
      <c r="ATS5" s="286"/>
      <c r="ATT5" s="286"/>
      <c r="ATU5" s="286"/>
      <c r="ATV5" s="286"/>
      <c r="ATW5" s="286"/>
      <c r="ATX5" s="286"/>
      <c r="ATY5" s="286"/>
      <c r="ATZ5" s="286"/>
      <c r="AUA5" s="286"/>
      <c r="AUB5" s="286"/>
      <c r="AUC5" s="286"/>
      <c r="AUD5" s="286"/>
      <c r="AUE5" s="286"/>
      <c r="AUF5" s="286"/>
      <c r="AUG5" s="286"/>
      <c r="AUH5" s="286"/>
      <c r="AUI5" s="286"/>
      <c r="AUJ5" s="286"/>
      <c r="AUK5" s="286"/>
      <c r="AUL5" s="286"/>
      <c r="AUM5" s="286"/>
      <c r="AUN5" s="286"/>
      <c r="AUO5" s="286"/>
      <c r="AUP5" s="286"/>
      <c r="AUQ5" s="286"/>
      <c r="AUR5" s="286"/>
      <c r="AUS5" s="286"/>
      <c r="AUT5" s="286"/>
      <c r="AUU5" s="286"/>
      <c r="AUV5" s="286"/>
      <c r="AUW5" s="286"/>
      <c r="AUX5" s="286"/>
      <c r="AUY5" s="286"/>
      <c r="AUZ5" s="286"/>
      <c r="AVA5" s="286"/>
      <c r="AVB5" s="286"/>
      <c r="AVC5" s="286"/>
      <c r="AVD5" s="286"/>
      <c r="AVE5" s="286"/>
      <c r="AVF5" s="286"/>
      <c r="AVG5" s="286"/>
      <c r="AVH5" s="286"/>
      <c r="AVI5" s="286"/>
      <c r="AVJ5" s="286"/>
      <c r="AVK5" s="286"/>
      <c r="AVL5" s="286"/>
      <c r="AVM5" s="286"/>
      <c r="AVN5" s="286"/>
      <c r="AVO5" s="286"/>
      <c r="AVP5" s="286"/>
      <c r="AVQ5" s="286"/>
      <c r="AVR5" s="286"/>
      <c r="AVS5" s="286"/>
      <c r="AVT5" s="286"/>
      <c r="AVU5" s="286"/>
      <c r="AVV5" s="286"/>
      <c r="AVW5" s="286"/>
      <c r="AVX5" s="286"/>
      <c r="AVY5" s="286"/>
      <c r="AVZ5" s="286"/>
      <c r="AWA5" s="286"/>
      <c r="AWB5" s="286"/>
      <c r="AWC5" s="286"/>
      <c r="AWD5" s="286"/>
      <c r="AWE5" s="286"/>
      <c r="AWF5" s="286"/>
      <c r="AWG5" s="286"/>
      <c r="AWH5" s="286"/>
      <c r="AWI5" s="286"/>
      <c r="AWJ5" s="286"/>
      <c r="AWK5" s="286"/>
      <c r="AWL5" s="286"/>
      <c r="AWM5" s="286"/>
      <c r="AWN5" s="286"/>
      <c r="AWO5" s="286"/>
      <c r="AWP5" s="286"/>
      <c r="AWQ5" s="286"/>
      <c r="AWR5" s="286"/>
      <c r="AWS5" s="286"/>
      <c r="AWT5" s="286"/>
      <c r="AWU5" s="286"/>
      <c r="AWV5" s="286"/>
      <c r="AWW5" s="286"/>
      <c r="AWX5" s="286"/>
      <c r="AWY5" s="286"/>
      <c r="AWZ5" s="286"/>
      <c r="AXA5" s="286"/>
      <c r="AXB5" s="286"/>
      <c r="AXC5" s="286"/>
      <c r="AXD5" s="286"/>
      <c r="AXE5" s="286"/>
      <c r="AXF5" s="286"/>
      <c r="AXG5" s="286"/>
      <c r="AXH5" s="286"/>
      <c r="AXI5" s="286"/>
      <c r="AXJ5" s="286"/>
      <c r="AXK5" s="286"/>
      <c r="AXL5" s="286"/>
      <c r="AXM5" s="286"/>
      <c r="AXN5" s="286"/>
      <c r="AXO5" s="286"/>
      <c r="AXP5" s="286"/>
      <c r="AXQ5" s="286"/>
      <c r="AXR5" s="286"/>
      <c r="AXS5" s="286"/>
      <c r="AXT5" s="286"/>
      <c r="AXU5" s="286"/>
      <c r="AXV5" s="286"/>
      <c r="AXW5" s="286"/>
      <c r="AXX5" s="286"/>
      <c r="AXY5" s="286"/>
      <c r="AXZ5" s="286"/>
      <c r="AYA5" s="286"/>
      <c r="AYB5" s="286"/>
      <c r="AYC5" s="286"/>
      <c r="AYD5" s="286"/>
      <c r="AYE5" s="286"/>
      <c r="AYF5" s="286"/>
      <c r="AYG5" s="286"/>
      <c r="AYH5" s="286"/>
      <c r="AYI5" s="286"/>
      <c r="AYJ5" s="286"/>
      <c r="AYK5" s="286"/>
      <c r="AYL5" s="286"/>
      <c r="AYM5" s="286"/>
      <c r="AYN5" s="286"/>
      <c r="AYO5" s="286"/>
      <c r="AYP5" s="286"/>
      <c r="AYQ5" s="286"/>
      <c r="AYR5" s="286"/>
      <c r="AYS5" s="286"/>
      <c r="AYT5" s="286"/>
      <c r="AYU5" s="286"/>
      <c r="AYV5" s="286"/>
      <c r="AYW5" s="286"/>
      <c r="AYX5" s="286"/>
      <c r="AYY5" s="286"/>
      <c r="AYZ5" s="286"/>
      <c r="AZA5" s="286"/>
      <c r="AZB5" s="286"/>
      <c r="AZC5" s="286"/>
      <c r="AZD5" s="286"/>
      <c r="AZE5" s="286"/>
      <c r="AZF5" s="286"/>
      <c r="AZG5" s="286"/>
      <c r="AZH5" s="286"/>
      <c r="AZI5" s="286"/>
      <c r="AZJ5" s="286"/>
      <c r="AZK5" s="286"/>
      <c r="AZL5" s="286"/>
      <c r="AZM5" s="286"/>
      <c r="AZN5" s="286"/>
      <c r="AZO5" s="286"/>
      <c r="AZP5" s="286"/>
      <c r="AZQ5" s="286"/>
      <c r="AZR5" s="286"/>
      <c r="AZS5" s="286"/>
      <c r="AZT5" s="286"/>
      <c r="AZU5" s="286"/>
      <c r="AZV5" s="286"/>
      <c r="AZW5" s="286"/>
      <c r="AZX5" s="286"/>
      <c r="AZY5" s="286"/>
      <c r="AZZ5" s="286"/>
      <c r="BAA5" s="286"/>
      <c r="BAB5" s="286"/>
      <c r="BAC5" s="286"/>
      <c r="BAD5" s="286"/>
      <c r="BAE5" s="286"/>
      <c r="BAF5" s="286"/>
      <c r="BAG5" s="286"/>
      <c r="BAH5" s="286"/>
      <c r="BAI5" s="286"/>
      <c r="BAJ5" s="286"/>
      <c r="BAK5" s="286"/>
      <c r="BAL5" s="286"/>
      <c r="BAM5" s="286"/>
      <c r="BAN5" s="286"/>
      <c r="BAO5" s="286"/>
      <c r="BAP5" s="286"/>
      <c r="BAQ5" s="286"/>
      <c r="BAR5" s="286"/>
      <c r="BAS5" s="286"/>
      <c r="BAT5" s="286"/>
      <c r="BAU5" s="286"/>
      <c r="BAV5" s="286"/>
      <c r="BAW5" s="286"/>
      <c r="BAX5" s="286"/>
      <c r="BAY5" s="286"/>
      <c r="BAZ5" s="286"/>
      <c r="BBA5" s="286"/>
      <c r="BBB5" s="286"/>
      <c r="BBC5" s="286"/>
      <c r="BBD5" s="286"/>
      <c r="BBE5" s="286"/>
      <c r="BBF5" s="286"/>
      <c r="BBG5" s="286"/>
      <c r="BBH5" s="286"/>
      <c r="BBI5" s="286"/>
      <c r="BBJ5" s="286"/>
      <c r="BBK5" s="286"/>
      <c r="BBL5" s="286"/>
      <c r="BBM5" s="286"/>
      <c r="BBN5" s="286"/>
      <c r="BBO5" s="286"/>
      <c r="BBP5" s="286"/>
      <c r="BBQ5" s="286"/>
      <c r="BBR5" s="286"/>
      <c r="BBS5" s="286"/>
      <c r="BBT5" s="286"/>
      <c r="BBU5" s="286"/>
      <c r="BBV5" s="286"/>
      <c r="BBW5" s="286"/>
      <c r="BBX5" s="286"/>
      <c r="BBY5" s="286"/>
      <c r="BBZ5" s="286"/>
      <c r="BCA5" s="286"/>
      <c r="BCB5" s="286"/>
      <c r="BCC5" s="286"/>
      <c r="BCD5" s="286"/>
      <c r="BCE5" s="286"/>
      <c r="BCF5" s="286"/>
      <c r="BCG5" s="286"/>
      <c r="BCH5" s="286"/>
      <c r="BCI5" s="286"/>
      <c r="BCJ5" s="286"/>
      <c r="BCK5" s="286"/>
      <c r="BCL5" s="286"/>
      <c r="BCM5" s="286"/>
      <c r="BCN5" s="286"/>
      <c r="BCO5" s="286"/>
      <c r="BCP5" s="286"/>
      <c r="BCQ5" s="286"/>
      <c r="BCR5" s="286"/>
      <c r="BCS5" s="286"/>
      <c r="BCT5" s="286"/>
      <c r="BCU5" s="286"/>
      <c r="BCV5" s="286"/>
      <c r="BCW5" s="286"/>
      <c r="BCX5" s="286"/>
      <c r="BCY5" s="286"/>
      <c r="BCZ5" s="286"/>
      <c r="BDA5" s="286"/>
      <c r="BDB5" s="286"/>
      <c r="BDC5" s="286"/>
      <c r="BDD5" s="286"/>
      <c r="BDE5" s="286"/>
      <c r="BDF5" s="286"/>
      <c r="BDG5" s="286"/>
      <c r="BDH5" s="286"/>
      <c r="BDI5" s="286"/>
      <c r="BDJ5" s="286"/>
      <c r="BDK5" s="286"/>
      <c r="BDL5" s="286"/>
      <c r="BDM5" s="286"/>
      <c r="BDN5" s="286"/>
      <c r="BDO5" s="286"/>
      <c r="BDP5" s="286"/>
      <c r="BDQ5" s="286"/>
      <c r="BDR5" s="286"/>
      <c r="BDS5" s="286"/>
      <c r="BDT5" s="286"/>
      <c r="BDU5" s="286"/>
      <c r="BDV5" s="286"/>
      <c r="BDW5" s="286"/>
      <c r="BDX5" s="286"/>
      <c r="BDY5" s="286"/>
      <c r="BDZ5" s="286"/>
      <c r="BEA5" s="286"/>
      <c r="BEB5" s="286"/>
      <c r="BEC5" s="286"/>
      <c r="BED5" s="286"/>
      <c r="BEE5" s="286"/>
      <c r="BEF5" s="286"/>
      <c r="BEG5" s="286"/>
      <c r="BEH5" s="286"/>
      <c r="BEI5" s="286"/>
      <c r="BEJ5" s="286"/>
      <c r="BEK5" s="286"/>
      <c r="BEL5" s="286"/>
      <c r="BEM5" s="286"/>
      <c r="BEN5" s="286"/>
      <c r="BEO5" s="286"/>
      <c r="BEP5" s="286"/>
      <c r="BEQ5" s="286"/>
      <c r="BER5" s="286"/>
      <c r="BES5" s="286"/>
      <c r="BET5" s="286"/>
      <c r="BEU5" s="286"/>
      <c r="BEV5" s="286"/>
      <c r="BEW5" s="286"/>
      <c r="BEX5" s="286"/>
      <c r="BEY5" s="286"/>
      <c r="BEZ5" s="286"/>
      <c r="BFA5" s="286"/>
      <c r="BFB5" s="286"/>
      <c r="BFC5" s="286"/>
      <c r="BFD5" s="286"/>
      <c r="BFE5" s="286"/>
      <c r="BFF5" s="286"/>
      <c r="BFG5" s="286"/>
      <c r="BFH5" s="286"/>
      <c r="BFI5" s="286"/>
      <c r="BFJ5" s="286"/>
      <c r="BFK5" s="286"/>
      <c r="BFL5" s="286"/>
      <c r="BFM5" s="286"/>
      <c r="BFN5" s="286"/>
      <c r="BFO5" s="286"/>
      <c r="BFP5" s="286"/>
      <c r="BFQ5" s="286"/>
      <c r="BFR5" s="286"/>
      <c r="BFS5" s="286"/>
      <c r="BFT5" s="286"/>
      <c r="BFU5" s="286"/>
      <c r="BFV5" s="286"/>
      <c r="BFW5" s="286"/>
      <c r="BFX5" s="286"/>
      <c r="BFY5" s="286"/>
      <c r="BFZ5" s="286"/>
      <c r="BGA5" s="286"/>
      <c r="BGB5" s="286"/>
      <c r="BGC5" s="286"/>
      <c r="BGD5" s="286"/>
      <c r="BGE5" s="286"/>
      <c r="BGF5" s="286"/>
      <c r="BGG5" s="286"/>
      <c r="BGH5" s="286"/>
      <c r="BGI5" s="286"/>
      <c r="BGJ5" s="286"/>
      <c r="BGK5" s="286"/>
      <c r="BGL5" s="286"/>
      <c r="BGM5" s="286"/>
      <c r="BGN5" s="286"/>
      <c r="BGO5" s="286"/>
      <c r="BGP5" s="286"/>
      <c r="BGQ5" s="286"/>
      <c r="BGR5" s="286"/>
      <c r="BGS5" s="286"/>
      <c r="BGT5" s="286"/>
      <c r="BGU5" s="286"/>
      <c r="BGV5" s="286"/>
      <c r="BGW5" s="286"/>
      <c r="BGX5" s="286"/>
      <c r="BGY5" s="286"/>
      <c r="BGZ5" s="286"/>
      <c r="BHA5" s="286"/>
      <c r="BHB5" s="286"/>
      <c r="BHC5" s="286"/>
      <c r="BHD5" s="286"/>
      <c r="BHE5" s="286"/>
      <c r="BHF5" s="286"/>
      <c r="BHG5" s="286"/>
      <c r="BHH5" s="286"/>
      <c r="BHI5" s="286"/>
      <c r="BHJ5" s="286"/>
      <c r="BHK5" s="286"/>
      <c r="BHL5" s="286"/>
      <c r="BHM5" s="286"/>
      <c r="BHN5" s="286"/>
      <c r="BHO5" s="286"/>
      <c r="BHP5" s="286"/>
      <c r="BHQ5" s="286"/>
      <c r="BHR5" s="286"/>
      <c r="BHS5" s="286"/>
      <c r="BHT5" s="286"/>
      <c r="BHU5" s="286"/>
      <c r="BHV5" s="286"/>
      <c r="BHW5" s="286"/>
      <c r="BHX5" s="286"/>
      <c r="BHY5" s="286"/>
      <c r="BHZ5" s="286"/>
      <c r="BIA5" s="286"/>
      <c r="BIB5" s="286"/>
      <c r="BIC5" s="286"/>
      <c r="BID5" s="286"/>
      <c r="BIE5" s="286"/>
      <c r="BIF5" s="286"/>
      <c r="BIG5" s="286"/>
      <c r="BIH5" s="286"/>
      <c r="BII5" s="286"/>
      <c r="BIJ5" s="286"/>
      <c r="BIK5" s="286"/>
      <c r="BIL5" s="286"/>
      <c r="BIM5" s="286"/>
      <c r="BIN5" s="286"/>
      <c r="BIO5" s="286"/>
      <c r="BIP5" s="286"/>
      <c r="BIQ5" s="286"/>
      <c r="BIR5" s="286"/>
      <c r="BIS5" s="286"/>
      <c r="BIT5" s="286"/>
      <c r="BIU5" s="286"/>
      <c r="BIV5" s="286"/>
      <c r="BIW5" s="286"/>
      <c r="BIX5" s="286"/>
      <c r="BIY5" s="286"/>
      <c r="BIZ5" s="286"/>
      <c r="BJA5" s="286"/>
      <c r="BJB5" s="286"/>
      <c r="BJC5" s="286"/>
      <c r="BJD5" s="286"/>
      <c r="BJE5" s="286"/>
      <c r="BJF5" s="286"/>
      <c r="BJG5" s="286"/>
      <c r="BJH5" s="286"/>
      <c r="BJI5" s="286"/>
      <c r="BJJ5" s="286"/>
      <c r="BJK5" s="286"/>
      <c r="BJL5" s="286"/>
      <c r="BJM5" s="286"/>
      <c r="BJN5" s="286"/>
      <c r="BJO5" s="286"/>
      <c r="BJP5" s="286"/>
      <c r="BJQ5" s="286"/>
      <c r="BJR5" s="286"/>
      <c r="BJS5" s="286"/>
      <c r="BJT5" s="286"/>
      <c r="BJU5" s="286"/>
      <c r="BJV5" s="286"/>
      <c r="BJW5" s="286"/>
      <c r="BJX5" s="286"/>
      <c r="BJY5" s="286"/>
      <c r="BJZ5" s="286"/>
      <c r="BKA5" s="286"/>
      <c r="BKB5" s="286"/>
      <c r="BKC5" s="286"/>
      <c r="BKD5" s="286"/>
      <c r="BKE5" s="286"/>
      <c r="BKF5" s="286"/>
      <c r="BKG5" s="286"/>
      <c r="BKH5" s="286"/>
      <c r="BKI5" s="286"/>
      <c r="BKJ5" s="286"/>
      <c r="BKK5" s="286"/>
      <c r="BKL5" s="286"/>
      <c r="BKM5" s="286"/>
      <c r="BKN5" s="286"/>
      <c r="BKO5" s="286"/>
      <c r="BKP5" s="286"/>
      <c r="BKQ5" s="286"/>
      <c r="BKR5" s="286"/>
      <c r="BKS5" s="286"/>
      <c r="BKT5" s="286"/>
      <c r="BKU5" s="286"/>
      <c r="BKV5" s="286"/>
      <c r="BKW5" s="286"/>
      <c r="BKX5" s="286"/>
      <c r="BKY5" s="286"/>
      <c r="BKZ5" s="286"/>
      <c r="BLA5" s="286"/>
      <c r="BLB5" s="286"/>
      <c r="BLC5" s="286"/>
      <c r="BLD5" s="286"/>
      <c r="BLE5" s="286"/>
      <c r="BLF5" s="286"/>
      <c r="BLG5" s="286"/>
      <c r="BLH5" s="286"/>
      <c r="BLI5" s="286"/>
      <c r="BLJ5" s="286"/>
      <c r="BLK5" s="286"/>
      <c r="BLL5" s="286"/>
      <c r="BLM5" s="286"/>
      <c r="BLN5" s="286"/>
      <c r="BLO5" s="286"/>
      <c r="BLP5" s="286"/>
      <c r="BLQ5" s="286"/>
      <c r="BLR5" s="286"/>
      <c r="BLS5" s="286"/>
      <c r="BLT5" s="286"/>
      <c r="BLU5" s="286"/>
      <c r="BLV5" s="286"/>
      <c r="BLW5" s="286"/>
      <c r="BLX5" s="286"/>
      <c r="BLY5" s="286"/>
      <c r="BLZ5" s="286"/>
      <c r="BMA5" s="286"/>
      <c r="BMB5" s="286"/>
      <c r="BMC5" s="286"/>
      <c r="BMD5" s="286"/>
      <c r="BME5" s="286"/>
      <c r="BMF5" s="286"/>
      <c r="BMG5" s="286"/>
      <c r="BMH5" s="286"/>
      <c r="BMI5" s="286"/>
      <c r="BMJ5" s="286"/>
      <c r="BMK5" s="286"/>
      <c r="BML5" s="286"/>
      <c r="BMM5" s="286"/>
      <c r="BMN5" s="286"/>
      <c r="BMO5" s="286"/>
      <c r="BMP5" s="286"/>
      <c r="BMQ5" s="286"/>
      <c r="BMR5" s="286"/>
      <c r="BMS5" s="286"/>
      <c r="BMT5" s="286"/>
      <c r="BMU5" s="286"/>
      <c r="BMV5" s="286"/>
      <c r="BMW5" s="286"/>
      <c r="BMX5" s="286"/>
      <c r="BMY5" s="286"/>
      <c r="BMZ5" s="286"/>
      <c r="BNA5" s="286"/>
      <c r="BNB5" s="286"/>
      <c r="BNC5" s="286"/>
      <c r="BND5" s="286"/>
      <c r="BNE5" s="286"/>
      <c r="BNF5" s="286"/>
      <c r="BNG5" s="286"/>
      <c r="BNH5" s="286"/>
      <c r="BNI5" s="286"/>
      <c r="BNJ5" s="286"/>
      <c r="BNK5" s="286"/>
      <c r="BNL5" s="286"/>
      <c r="BNM5" s="286"/>
      <c r="BNN5" s="286"/>
      <c r="BNO5" s="286"/>
      <c r="BNP5" s="286"/>
      <c r="BNQ5" s="286"/>
      <c r="BNR5" s="286"/>
      <c r="BNS5" s="286"/>
      <c r="BNT5" s="286"/>
      <c r="BNU5" s="286"/>
      <c r="BNV5" s="286"/>
      <c r="BNW5" s="286"/>
      <c r="BNX5" s="286"/>
      <c r="BNY5" s="286"/>
      <c r="BNZ5" s="286"/>
      <c r="BOA5" s="286"/>
      <c r="BOB5" s="286"/>
      <c r="BOC5" s="286"/>
      <c r="BOD5" s="286"/>
      <c r="BOE5" s="286"/>
      <c r="BOF5" s="286"/>
      <c r="BOG5" s="286"/>
      <c r="BOH5" s="286"/>
      <c r="BOI5" s="286"/>
      <c r="BOJ5" s="286"/>
      <c r="BOK5" s="286"/>
      <c r="BOL5" s="286"/>
      <c r="BOM5" s="286"/>
      <c r="BON5" s="286"/>
      <c r="BOO5" s="286"/>
      <c r="BOP5" s="286"/>
      <c r="BOQ5" s="286"/>
      <c r="BOR5" s="286"/>
      <c r="BOS5" s="286"/>
      <c r="BOT5" s="286"/>
      <c r="BOU5" s="286"/>
      <c r="BOV5" s="286"/>
      <c r="BOW5" s="286"/>
      <c r="BOX5" s="286"/>
      <c r="BOY5" s="286"/>
      <c r="BOZ5" s="286"/>
      <c r="BPA5" s="286"/>
      <c r="BPB5" s="286"/>
      <c r="BPC5" s="286"/>
      <c r="BPD5" s="286"/>
      <c r="BPE5" s="286"/>
      <c r="BPF5" s="286"/>
      <c r="BPG5" s="286"/>
      <c r="BPH5" s="286"/>
      <c r="BPI5" s="286"/>
      <c r="BPJ5" s="286"/>
      <c r="BPK5" s="286"/>
      <c r="BPL5" s="286"/>
      <c r="BPM5" s="286"/>
      <c r="BPN5" s="286"/>
      <c r="BPO5" s="286"/>
      <c r="BPP5" s="286"/>
      <c r="BPQ5" s="286"/>
      <c r="BPR5" s="286"/>
      <c r="BPS5" s="286"/>
      <c r="BPT5" s="286"/>
      <c r="BPU5" s="286"/>
      <c r="BPV5" s="286"/>
      <c r="BPW5" s="286"/>
      <c r="BPX5" s="286"/>
      <c r="BPY5" s="286"/>
      <c r="BPZ5" s="286"/>
      <c r="BQA5" s="286"/>
      <c r="BQB5" s="286"/>
      <c r="BQC5" s="286"/>
      <c r="BQD5" s="286"/>
      <c r="BQE5" s="286"/>
      <c r="BQF5" s="286"/>
      <c r="BQG5" s="286"/>
      <c r="BQH5" s="286"/>
      <c r="BQI5" s="286"/>
      <c r="BQJ5" s="286"/>
      <c r="BQK5" s="286"/>
      <c r="BQL5" s="286"/>
      <c r="BQM5" s="286"/>
      <c r="BQN5" s="286"/>
      <c r="BQO5" s="286"/>
      <c r="BQP5" s="286"/>
      <c r="BQQ5" s="286"/>
      <c r="BQR5" s="286"/>
      <c r="BQS5" s="286"/>
      <c r="BQT5" s="286"/>
      <c r="BQU5" s="286"/>
      <c r="BQV5" s="286"/>
      <c r="BQW5" s="286"/>
      <c r="BQX5" s="286"/>
      <c r="BQY5" s="286"/>
      <c r="BQZ5" s="286"/>
      <c r="BRA5" s="286"/>
      <c r="BRB5" s="286"/>
      <c r="BRC5" s="286"/>
      <c r="BRD5" s="286"/>
      <c r="BRE5" s="286"/>
      <c r="BRF5" s="286"/>
      <c r="BRG5" s="286"/>
      <c r="BRH5" s="286"/>
      <c r="BRI5" s="286"/>
      <c r="BRJ5" s="286"/>
      <c r="BRK5" s="286"/>
      <c r="BRL5" s="286"/>
      <c r="BRM5" s="286"/>
      <c r="BRN5" s="286"/>
      <c r="BRO5" s="286"/>
      <c r="BRP5" s="286"/>
      <c r="BRQ5" s="286"/>
      <c r="BRR5" s="286"/>
      <c r="BRS5" s="286"/>
      <c r="BRT5" s="286"/>
      <c r="BRU5" s="286"/>
      <c r="BRV5" s="286"/>
      <c r="BRW5" s="286"/>
      <c r="BRX5" s="286"/>
      <c r="BRY5" s="286"/>
      <c r="BRZ5" s="286"/>
      <c r="BSA5" s="286"/>
      <c r="BSB5" s="286"/>
      <c r="BSC5" s="286"/>
      <c r="BSD5" s="286"/>
      <c r="BSE5" s="286"/>
      <c r="BSF5" s="286"/>
      <c r="BSG5" s="286"/>
      <c r="BSH5" s="286"/>
      <c r="BSI5" s="286"/>
      <c r="BSJ5" s="286"/>
      <c r="BSK5" s="286"/>
      <c r="BSL5" s="286"/>
      <c r="BSM5" s="286"/>
      <c r="BSN5" s="286"/>
      <c r="BSO5" s="286"/>
      <c r="BSP5" s="286"/>
      <c r="BSQ5" s="286"/>
      <c r="BSR5" s="286"/>
      <c r="BSS5" s="286"/>
      <c r="BST5" s="286"/>
      <c r="BSU5" s="286"/>
      <c r="BSV5" s="286"/>
      <c r="BSW5" s="286"/>
      <c r="BSX5" s="286"/>
      <c r="BSY5" s="286"/>
      <c r="BSZ5" s="286"/>
      <c r="BTA5" s="286"/>
      <c r="BTB5" s="286"/>
      <c r="BTC5" s="286"/>
      <c r="BTD5" s="286"/>
      <c r="BTE5" s="286"/>
      <c r="BTF5" s="286"/>
      <c r="BTG5" s="286"/>
      <c r="BTH5" s="286"/>
      <c r="BTI5" s="286"/>
      <c r="BTJ5" s="286"/>
      <c r="BTK5" s="286"/>
      <c r="BTL5" s="286"/>
      <c r="BTM5" s="286"/>
      <c r="BTN5" s="286"/>
      <c r="BTO5" s="286"/>
      <c r="BTP5" s="286"/>
      <c r="BTQ5" s="286"/>
      <c r="BTR5" s="286"/>
      <c r="BTS5" s="286"/>
      <c r="BTT5" s="286"/>
      <c r="BTU5" s="286"/>
      <c r="BTV5" s="286"/>
      <c r="BTW5" s="286"/>
      <c r="BTX5" s="286"/>
      <c r="BTY5" s="286"/>
      <c r="BTZ5" s="286"/>
      <c r="BUA5" s="286"/>
      <c r="BUB5" s="286"/>
      <c r="BUC5" s="286"/>
      <c r="BUD5" s="286"/>
      <c r="BUE5" s="286"/>
      <c r="BUF5" s="286"/>
      <c r="BUG5" s="286"/>
      <c r="BUH5" s="286"/>
      <c r="BUI5" s="286"/>
      <c r="BUJ5" s="286"/>
      <c r="BUK5" s="286"/>
      <c r="BUL5" s="286"/>
      <c r="BUM5" s="286"/>
      <c r="BUN5" s="286"/>
      <c r="BUO5" s="286"/>
      <c r="BUP5" s="286"/>
      <c r="BUQ5" s="286"/>
      <c r="BUR5" s="286"/>
      <c r="BUS5" s="286"/>
      <c r="BUT5" s="286"/>
      <c r="BUU5" s="286"/>
      <c r="BUV5" s="286"/>
      <c r="BUW5" s="286"/>
      <c r="BUX5" s="286"/>
      <c r="BUY5" s="286"/>
      <c r="BUZ5" s="286"/>
      <c r="BVA5" s="286"/>
      <c r="BVB5" s="286"/>
      <c r="BVC5" s="286"/>
      <c r="BVD5" s="286"/>
      <c r="BVE5" s="286"/>
      <c r="BVF5" s="286"/>
      <c r="BVG5" s="286"/>
      <c r="BVH5" s="286"/>
      <c r="BVI5" s="286"/>
      <c r="BVJ5" s="286"/>
      <c r="BVK5" s="286"/>
      <c r="BVL5" s="286"/>
      <c r="BVM5" s="286"/>
      <c r="BVN5" s="286"/>
      <c r="BVO5" s="286"/>
      <c r="BVP5" s="286"/>
      <c r="BVQ5" s="286"/>
      <c r="BVR5" s="286"/>
      <c r="BVS5" s="286"/>
      <c r="BVT5" s="286"/>
      <c r="BVU5" s="286"/>
      <c r="BVV5" s="286"/>
      <c r="BVW5" s="286"/>
      <c r="BVX5" s="286"/>
      <c r="BVY5" s="286"/>
      <c r="BVZ5" s="286"/>
      <c r="BWA5" s="286"/>
      <c r="BWB5" s="286"/>
      <c r="BWC5" s="286"/>
      <c r="BWD5" s="286"/>
      <c r="BWE5" s="286"/>
      <c r="BWF5" s="286"/>
      <c r="BWG5" s="286"/>
      <c r="BWH5" s="286"/>
      <c r="BWI5" s="286"/>
      <c r="BWJ5" s="286"/>
      <c r="BWK5" s="286"/>
      <c r="BWL5" s="286"/>
      <c r="BWM5" s="286"/>
      <c r="BWN5" s="286"/>
      <c r="BWO5" s="286"/>
      <c r="BWP5" s="286"/>
      <c r="BWQ5" s="286"/>
      <c r="BWR5" s="286"/>
      <c r="BWS5" s="286"/>
      <c r="BWT5" s="286"/>
      <c r="BWU5" s="286"/>
      <c r="BWV5" s="286"/>
      <c r="BWW5" s="286"/>
      <c r="BWX5" s="286"/>
      <c r="BWY5" s="286"/>
      <c r="BWZ5" s="286"/>
      <c r="BXA5" s="286"/>
      <c r="BXB5" s="286"/>
      <c r="BXC5" s="286"/>
      <c r="BXD5" s="286"/>
      <c r="BXE5" s="286"/>
      <c r="BXF5" s="286"/>
      <c r="BXG5" s="286"/>
      <c r="BXH5" s="286"/>
      <c r="BXI5" s="286"/>
      <c r="BXJ5" s="286"/>
      <c r="BXK5" s="286"/>
      <c r="BXL5" s="286"/>
      <c r="BXM5" s="286"/>
      <c r="BXN5" s="286"/>
      <c r="BXO5" s="286"/>
      <c r="BXP5" s="286"/>
      <c r="BXQ5" s="286"/>
      <c r="BXR5" s="286"/>
      <c r="BXS5" s="286"/>
      <c r="BXT5" s="286"/>
      <c r="BXU5" s="286"/>
      <c r="BXV5" s="286"/>
      <c r="BXW5" s="286"/>
      <c r="BXX5" s="286"/>
      <c r="BXY5" s="286"/>
      <c r="BXZ5" s="286"/>
      <c r="BYA5" s="286"/>
      <c r="BYB5" s="286"/>
      <c r="BYC5" s="286"/>
      <c r="BYD5" s="286"/>
      <c r="BYE5" s="286"/>
      <c r="BYF5" s="286"/>
      <c r="BYG5" s="286"/>
      <c r="BYH5" s="286"/>
      <c r="BYI5" s="286"/>
      <c r="BYJ5" s="286"/>
      <c r="BYK5" s="286"/>
      <c r="BYL5" s="286"/>
      <c r="BYM5" s="286"/>
      <c r="BYN5" s="286"/>
      <c r="BYO5" s="286"/>
      <c r="BYP5" s="286"/>
      <c r="BYQ5" s="286"/>
      <c r="BYR5" s="286"/>
      <c r="BYS5" s="286"/>
      <c r="BYT5" s="286"/>
      <c r="BYU5" s="286"/>
      <c r="BYV5" s="286"/>
      <c r="BYW5" s="286"/>
      <c r="BYX5" s="286"/>
      <c r="BYY5" s="286"/>
      <c r="BYZ5" s="286"/>
      <c r="BZA5" s="286"/>
      <c r="BZB5" s="286"/>
      <c r="BZC5" s="286"/>
      <c r="BZD5" s="286"/>
      <c r="BZE5" s="286"/>
      <c r="BZF5" s="286"/>
      <c r="BZG5" s="286"/>
      <c r="BZH5" s="286"/>
      <c r="BZI5" s="286"/>
      <c r="BZJ5" s="286"/>
      <c r="BZK5" s="286"/>
      <c r="BZL5" s="286"/>
      <c r="BZM5" s="286"/>
      <c r="BZN5" s="286"/>
      <c r="BZO5" s="286"/>
      <c r="BZP5" s="286"/>
      <c r="BZQ5" s="286"/>
      <c r="BZR5" s="286"/>
      <c r="BZS5" s="286"/>
      <c r="BZT5" s="286"/>
      <c r="BZU5" s="286"/>
      <c r="BZV5" s="286"/>
      <c r="BZW5" s="286"/>
      <c r="BZX5" s="286"/>
      <c r="BZY5" s="286"/>
      <c r="BZZ5" s="286"/>
      <c r="CAA5" s="286"/>
      <c r="CAB5" s="286"/>
      <c r="CAC5" s="286"/>
      <c r="CAD5" s="286"/>
      <c r="CAE5" s="286"/>
      <c r="CAF5" s="286"/>
      <c r="CAG5" s="286"/>
      <c r="CAH5" s="286"/>
      <c r="CAI5" s="286"/>
      <c r="CAJ5" s="286"/>
      <c r="CAK5" s="286"/>
      <c r="CAL5" s="286"/>
      <c r="CAM5" s="286"/>
      <c r="CAN5" s="286"/>
      <c r="CAO5" s="286"/>
      <c r="CAP5" s="286"/>
      <c r="CAQ5" s="286"/>
      <c r="CAR5" s="286"/>
      <c r="CAS5" s="286"/>
      <c r="CAT5" s="286"/>
      <c r="CAU5" s="286"/>
      <c r="CAV5" s="286"/>
      <c r="CAW5" s="286"/>
      <c r="CAX5" s="286"/>
      <c r="CAY5" s="286"/>
      <c r="CAZ5" s="286"/>
      <c r="CBA5" s="286"/>
      <c r="CBB5" s="286"/>
      <c r="CBC5" s="286"/>
      <c r="CBD5" s="286"/>
      <c r="CBE5" s="286"/>
      <c r="CBF5" s="286"/>
      <c r="CBG5" s="286"/>
      <c r="CBH5" s="286"/>
      <c r="CBI5" s="286"/>
      <c r="CBJ5" s="286"/>
      <c r="CBK5" s="286"/>
      <c r="CBL5" s="286"/>
      <c r="CBM5" s="286"/>
      <c r="CBN5" s="286"/>
      <c r="CBO5" s="286"/>
      <c r="CBP5" s="286"/>
      <c r="CBQ5" s="286"/>
      <c r="CBR5" s="286"/>
      <c r="CBS5" s="286"/>
      <c r="CBT5" s="286"/>
      <c r="CBU5" s="286"/>
      <c r="CBV5" s="286"/>
      <c r="CBW5" s="286"/>
      <c r="CBX5" s="286"/>
      <c r="CBY5" s="286"/>
      <c r="CBZ5" s="286"/>
      <c r="CCA5" s="286"/>
      <c r="CCB5" s="286"/>
      <c r="CCC5" s="286"/>
      <c r="CCD5" s="286"/>
      <c r="CCE5" s="286"/>
      <c r="CCF5" s="286"/>
      <c r="CCG5" s="286"/>
      <c r="CCH5" s="286"/>
      <c r="CCI5" s="286"/>
      <c r="CCJ5" s="286"/>
      <c r="CCK5" s="286"/>
      <c r="CCL5" s="286"/>
      <c r="CCM5" s="286"/>
      <c r="CCN5" s="286"/>
      <c r="CCO5" s="286"/>
      <c r="CCP5" s="286"/>
      <c r="CCQ5" s="286"/>
      <c r="CCR5" s="286"/>
      <c r="CCS5" s="286"/>
      <c r="CCT5" s="286"/>
      <c r="CCU5" s="286"/>
      <c r="CCV5" s="286"/>
      <c r="CCW5" s="286"/>
      <c r="CCX5" s="286"/>
      <c r="CCY5" s="286"/>
      <c r="CCZ5" s="286"/>
      <c r="CDA5" s="286"/>
      <c r="CDB5" s="286"/>
      <c r="CDC5" s="286"/>
      <c r="CDD5" s="286"/>
      <c r="CDE5" s="286"/>
      <c r="CDF5" s="286"/>
      <c r="CDG5" s="286"/>
      <c r="CDH5" s="286"/>
      <c r="CDI5" s="286"/>
      <c r="CDJ5" s="286"/>
      <c r="CDK5" s="286"/>
      <c r="CDL5" s="286"/>
      <c r="CDM5" s="286"/>
      <c r="CDN5" s="286"/>
      <c r="CDO5" s="286"/>
      <c r="CDP5" s="286"/>
      <c r="CDQ5" s="286"/>
      <c r="CDR5" s="286"/>
      <c r="CDS5" s="286"/>
      <c r="CDT5" s="286"/>
      <c r="CDU5" s="286"/>
      <c r="CDV5" s="286"/>
      <c r="CDW5" s="286"/>
      <c r="CDX5" s="286"/>
      <c r="CDY5" s="286"/>
      <c r="CDZ5" s="286"/>
      <c r="CEA5" s="286"/>
      <c r="CEB5" s="286"/>
      <c r="CEC5" s="286"/>
      <c r="CED5" s="286"/>
      <c r="CEE5" s="286"/>
      <c r="CEF5" s="286"/>
      <c r="CEG5" s="286"/>
      <c r="CEH5" s="286"/>
      <c r="CEI5" s="286"/>
      <c r="CEJ5" s="286"/>
      <c r="CEK5" s="286"/>
      <c r="CEL5" s="286"/>
      <c r="CEM5" s="286"/>
      <c r="CEN5" s="286"/>
      <c r="CEO5" s="286"/>
      <c r="CEP5" s="286"/>
      <c r="CEQ5" s="286"/>
      <c r="CER5" s="286"/>
      <c r="CES5" s="286"/>
      <c r="CET5" s="286"/>
      <c r="CEU5" s="286"/>
      <c r="CEV5" s="286"/>
      <c r="CEW5" s="286"/>
      <c r="CEX5" s="286"/>
      <c r="CEY5" s="286"/>
      <c r="CEZ5" s="286"/>
      <c r="CFA5" s="286"/>
      <c r="CFB5" s="286"/>
      <c r="CFC5" s="286"/>
      <c r="CFD5" s="286"/>
      <c r="CFE5" s="286"/>
      <c r="CFF5" s="286"/>
      <c r="CFG5" s="286"/>
      <c r="CFH5" s="286"/>
      <c r="CFI5" s="286"/>
      <c r="CFJ5" s="286"/>
      <c r="CFK5" s="286"/>
      <c r="CFL5" s="286"/>
      <c r="CFM5" s="286"/>
      <c r="CFN5" s="286"/>
      <c r="CFO5" s="286"/>
      <c r="CFP5" s="286"/>
      <c r="CFQ5" s="286"/>
      <c r="CFR5" s="286"/>
      <c r="CFS5" s="286"/>
      <c r="CFT5" s="286"/>
      <c r="CFU5" s="286"/>
      <c r="CFV5" s="286"/>
      <c r="CFW5" s="286"/>
      <c r="CFX5" s="286"/>
      <c r="CFY5" s="286"/>
      <c r="CFZ5" s="286"/>
      <c r="CGA5" s="286"/>
      <c r="CGB5" s="286"/>
      <c r="CGC5" s="286"/>
      <c r="CGD5" s="286"/>
      <c r="CGE5" s="286"/>
      <c r="CGF5" s="286"/>
      <c r="CGG5" s="286"/>
      <c r="CGH5" s="286"/>
      <c r="CGI5" s="286"/>
      <c r="CGJ5" s="286"/>
      <c r="CGK5" s="286"/>
      <c r="CGL5" s="286"/>
      <c r="CGM5" s="286"/>
      <c r="CGN5" s="286"/>
      <c r="CGO5" s="286"/>
      <c r="CGP5" s="286"/>
      <c r="CGQ5" s="286"/>
      <c r="CGR5" s="286"/>
      <c r="CGS5" s="286"/>
      <c r="CGT5" s="286"/>
      <c r="CGU5" s="286"/>
      <c r="CGV5" s="286"/>
      <c r="CGW5" s="286"/>
      <c r="CGX5" s="286"/>
      <c r="CGY5" s="286"/>
      <c r="CGZ5" s="286"/>
      <c r="CHA5" s="286"/>
      <c r="CHB5" s="286"/>
      <c r="CHC5" s="286"/>
      <c r="CHD5" s="286"/>
      <c r="CHE5" s="286"/>
      <c r="CHF5" s="286"/>
      <c r="CHG5" s="286"/>
      <c r="CHH5" s="286"/>
      <c r="CHI5" s="286"/>
      <c r="CHJ5" s="286"/>
      <c r="CHK5" s="286"/>
      <c r="CHL5" s="286"/>
      <c r="CHM5" s="286"/>
      <c r="CHN5" s="286"/>
      <c r="CHO5" s="286"/>
      <c r="CHP5" s="286"/>
      <c r="CHQ5" s="286"/>
      <c r="CHR5" s="286"/>
      <c r="CHS5" s="286"/>
      <c r="CHT5" s="286"/>
      <c r="CHU5" s="286"/>
      <c r="CHV5" s="286"/>
      <c r="CHW5" s="286"/>
      <c r="CHX5" s="286"/>
      <c r="CHY5" s="286"/>
      <c r="CHZ5" s="286"/>
      <c r="CIA5" s="286"/>
      <c r="CIB5" s="286"/>
      <c r="CIC5" s="286"/>
      <c r="CID5" s="286"/>
      <c r="CIE5" s="286"/>
      <c r="CIF5" s="286"/>
      <c r="CIG5" s="286"/>
      <c r="CIH5" s="286"/>
      <c r="CII5" s="286"/>
      <c r="CIJ5" s="286"/>
      <c r="CIK5" s="286"/>
      <c r="CIL5" s="286"/>
      <c r="CIM5" s="286"/>
      <c r="CIN5" s="286"/>
      <c r="CIO5" s="286"/>
      <c r="CIP5" s="286"/>
      <c r="CIQ5" s="286"/>
      <c r="CIR5" s="286"/>
      <c r="CIS5" s="286"/>
      <c r="CIT5" s="286"/>
      <c r="CIU5" s="286"/>
      <c r="CIV5" s="286"/>
      <c r="CIW5" s="286"/>
      <c r="CIX5" s="286"/>
      <c r="CIY5" s="286"/>
      <c r="CIZ5" s="286"/>
      <c r="CJA5" s="286"/>
      <c r="CJB5" s="286"/>
      <c r="CJC5" s="286"/>
      <c r="CJD5" s="286"/>
      <c r="CJE5" s="286"/>
      <c r="CJF5" s="286"/>
      <c r="CJG5" s="286"/>
      <c r="CJH5" s="286"/>
      <c r="CJI5" s="286"/>
      <c r="CJJ5" s="286"/>
      <c r="CJK5" s="286"/>
      <c r="CJL5" s="286"/>
      <c r="CJM5" s="286"/>
      <c r="CJN5" s="286"/>
      <c r="CJO5" s="286"/>
      <c r="CJP5" s="286"/>
      <c r="CJQ5" s="286"/>
      <c r="CJR5" s="286"/>
      <c r="CJS5" s="286"/>
      <c r="CJT5" s="286"/>
      <c r="CJU5" s="286"/>
      <c r="CJV5" s="286"/>
      <c r="CJW5" s="286"/>
      <c r="CJX5" s="286"/>
      <c r="CJY5" s="286"/>
      <c r="CJZ5" s="286"/>
      <c r="CKA5" s="286"/>
      <c r="CKB5" s="286"/>
      <c r="CKC5" s="286"/>
      <c r="CKD5" s="286"/>
      <c r="CKE5" s="286"/>
      <c r="CKF5" s="286"/>
      <c r="CKG5" s="286"/>
      <c r="CKH5" s="286"/>
      <c r="CKI5" s="286"/>
      <c r="CKJ5" s="286"/>
      <c r="CKK5" s="286"/>
      <c r="CKL5" s="286"/>
      <c r="CKM5" s="286"/>
      <c r="CKN5" s="286"/>
      <c r="CKO5" s="286"/>
      <c r="CKP5" s="286"/>
      <c r="CKQ5" s="286"/>
      <c r="CKR5" s="286"/>
      <c r="CKS5" s="286"/>
      <c r="CKT5" s="286"/>
      <c r="CKU5" s="286"/>
      <c r="CKV5" s="286"/>
      <c r="CKW5" s="286"/>
      <c r="CKX5" s="286"/>
      <c r="CKY5" s="286"/>
      <c r="CKZ5" s="286"/>
      <c r="CLA5" s="286"/>
      <c r="CLB5" s="286"/>
      <c r="CLC5" s="286"/>
      <c r="CLD5" s="286"/>
      <c r="CLE5" s="286"/>
      <c r="CLF5" s="286"/>
      <c r="CLG5" s="286"/>
      <c r="CLH5" s="286"/>
      <c r="CLI5" s="286"/>
      <c r="CLJ5" s="286"/>
      <c r="CLK5" s="286"/>
      <c r="CLL5" s="286"/>
      <c r="CLM5" s="286"/>
      <c r="CLN5" s="286"/>
      <c r="CLO5" s="286"/>
      <c r="CLP5" s="286"/>
      <c r="CLQ5" s="286"/>
      <c r="CLR5" s="286"/>
      <c r="CLS5" s="286"/>
      <c r="CLT5" s="286"/>
      <c r="CLU5" s="286"/>
      <c r="CLV5" s="286"/>
      <c r="CLW5" s="286"/>
      <c r="CLX5" s="286"/>
      <c r="CLY5" s="286"/>
      <c r="CLZ5" s="286"/>
      <c r="CMA5" s="286"/>
      <c r="CMB5" s="286"/>
      <c r="CMC5" s="286"/>
      <c r="CMD5" s="286"/>
      <c r="CME5" s="286"/>
      <c r="CMF5" s="286"/>
      <c r="CMG5" s="286"/>
      <c r="CMH5" s="286"/>
      <c r="CMI5" s="286"/>
      <c r="CMJ5" s="286"/>
      <c r="CMK5" s="286"/>
      <c r="CML5" s="286"/>
      <c r="CMM5" s="286"/>
      <c r="CMN5" s="286"/>
      <c r="CMO5" s="286"/>
      <c r="CMP5" s="286"/>
      <c r="CMQ5" s="286"/>
      <c r="CMR5" s="286"/>
      <c r="CMS5" s="286"/>
      <c r="CMT5" s="286"/>
      <c r="CMU5" s="286"/>
      <c r="CMV5" s="286"/>
      <c r="CMW5" s="286"/>
      <c r="CMX5" s="286"/>
      <c r="CMY5" s="286"/>
      <c r="CMZ5" s="286"/>
      <c r="CNA5" s="286"/>
      <c r="CNB5" s="286"/>
      <c r="CNC5" s="286"/>
      <c r="CND5" s="286"/>
      <c r="CNE5" s="286"/>
      <c r="CNF5" s="286"/>
      <c r="CNG5" s="286"/>
      <c r="CNH5" s="286"/>
      <c r="CNI5" s="286"/>
      <c r="CNJ5" s="286"/>
      <c r="CNK5" s="286"/>
      <c r="CNL5" s="286"/>
      <c r="CNM5" s="286"/>
      <c r="CNN5" s="286"/>
      <c r="CNO5" s="286"/>
      <c r="CNP5" s="286"/>
      <c r="CNQ5" s="286"/>
      <c r="CNR5" s="286"/>
      <c r="CNS5" s="286"/>
      <c r="CNT5" s="286"/>
      <c r="CNU5" s="286"/>
      <c r="CNV5" s="286"/>
      <c r="CNW5" s="286"/>
      <c r="CNX5" s="286"/>
      <c r="CNY5" s="286"/>
      <c r="CNZ5" s="286"/>
      <c r="COA5" s="286"/>
      <c r="COB5" s="286"/>
      <c r="COC5" s="286"/>
      <c r="COD5" s="286"/>
      <c r="COE5" s="286"/>
      <c r="COF5" s="286"/>
      <c r="COG5" s="286"/>
      <c r="COH5" s="286"/>
      <c r="COI5" s="286"/>
      <c r="COJ5" s="286"/>
      <c r="COK5" s="286"/>
      <c r="COL5" s="286"/>
      <c r="COM5" s="286"/>
      <c r="CON5" s="286"/>
      <c r="COO5" s="286"/>
      <c r="COP5" s="286"/>
      <c r="COQ5" s="286"/>
      <c r="COR5" s="286"/>
      <c r="COS5" s="286"/>
      <c r="COT5" s="286"/>
      <c r="COU5" s="286"/>
      <c r="COV5" s="286"/>
      <c r="COW5" s="286"/>
      <c r="COX5" s="286"/>
      <c r="COY5" s="286"/>
      <c r="COZ5" s="286"/>
      <c r="CPA5" s="286"/>
      <c r="CPB5" s="286"/>
      <c r="CPC5" s="286"/>
      <c r="CPD5" s="286"/>
      <c r="CPE5" s="286"/>
      <c r="CPF5" s="286"/>
      <c r="CPG5" s="286"/>
      <c r="CPH5" s="286"/>
      <c r="CPI5" s="286"/>
      <c r="CPJ5" s="286"/>
      <c r="CPK5" s="286"/>
      <c r="CPL5" s="286"/>
      <c r="CPM5" s="286"/>
      <c r="CPN5" s="286"/>
      <c r="CPO5" s="286"/>
      <c r="CPP5" s="286"/>
      <c r="CPQ5" s="286"/>
      <c r="CPR5" s="286"/>
      <c r="CPS5" s="286"/>
      <c r="CPT5" s="286"/>
      <c r="CPU5" s="286"/>
      <c r="CPV5" s="286"/>
      <c r="CPW5" s="286"/>
      <c r="CPX5" s="286"/>
      <c r="CPY5" s="286"/>
      <c r="CPZ5" s="286"/>
      <c r="CQA5" s="286"/>
      <c r="CQB5" s="286"/>
      <c r="CQC5" s="286"/>
      <c r="CQD5" s="286"/>
      <c r="CQE5" s="286"/>
      <c r="CQF5" s="286"/>
      <c r="CQG5" s="286"/>
      <c r="CQH5" s="286"/>
      <c r="CQI5" s="286"/>
      <c r="CQJ5" s="286"/>
      <c r="CQK5" s="286"/>
      <c r="CQL5" s="286"/>
      <c r="CQM5" s="286"/>
      <c r="CQN5" s="286"/>
      <c r="CQO5" s="286"/>
      <c r="CQP5" s="286"/>
      <c r="CQQ5" s="286"/>
      <c r="CQR5" s="286"/>
      <c r="CQS5" s="286"/>
      <c r="CQT5" s="286"/>
      <c r="CQU5" s="286"/>
      <c r="CQV5" s="286"/>
      <c r="CQW5" s="286"/>
      <c r="CQX5" s="286"/>
      <c r="CQY5" s="286"/>
      <c r="CQZ5" s="286"/>
      <c r="CRA5" s="286"/>
      <c r="CRB5" s="286"/>
      <c r="CRC5" s="286"/>
      <c r="CRD5" s="286"/>
      <c r="CRE5" s="286"/>
      <c r="CRF5" s="286"/>
      <c r="CRG5" s="286"/>
      <c r="CRH5" s="286"/>
      <c r="CRI5" s="286"/>
      <c r="CRJ5" s="286"/>
      <c r="CRK5" s="286"/>
      <c r="CRL5" s="286"/>
      <c r="CRM5" s="286"/>
      <c r="CRN5" s="286"/>
      <c r="CRO5" s="286"/>
      <c r="CRP5" s="286"/>
      <c r="CRQ5" s="286"/>
      <c r="CRR5" s="286"/>
      <c r="CRS5" s="286"/>
      <c r="CRT5" s="286"/>
      <c r="CRU5" s="286"/>
      <c r="CRV5" s="286"/>
      <c r="CRW5" s="286"/>
      <c r="CRX5" s="286"/>
      <c r="CRY5" s="286"/>
      <c r="CRZ5" s="286"/>
      <c r="CSA5" s="286"/>
      <c r="CSB5" s="286"/>
      <c r="CSC5" s="286"/>
      <c r="CSD5" s="286"/>
      <c r="CSE5" s="286"/>
      <c r="CSF5" s="286"/>
      <c r="CSG5" s="286"/>
      <c r="CSH5" s="286"/>
      <c r="CSI5" s="286"/>
      <c r="CSJ5" s="286"/>
      <c r="CSK5" s="286"/>
      <c r="CSL5" s="286"/>
      <c r="CSM5" s="286"/>
      <c r="CSN5" s="286"/>
      <c r="CSO5" s="286"/>
      <c r="CSP5" s="286"/>
      <c r="CSQ5" s="286"/>
      <c r="CSR5" s="286"/>
      <c r="CSS5" s="286"/>
      <c r="CST5" s="286"/>
      <c r="CSU5" s="286"/>
      <c r="CSV5" s="286"/>
      <c r="CSW5" s="286"/>
      <c r="CSX5" s="286"/>
      <c r="CSY5" s="286"/>
      <c r="CSZ5" s="286"/>
      <c r="CTA5" s="286"/>
      <c r="CTB5" s="286"/>
      <c r="CTC5" s="286"/>
      <c r="CTD5" s="286"/>
      <c r="CTE5" s="286"/>
      <c r="CTF5" s="286"/>
      <c r="CTG5" s="286"/>
      <c r="CTH5" s="286"/>
      <c r="CTI5" s="286"/>
      <c r="CTJ5" s="286"/>
      <c r="CTK5" s="286"/>
      <c r="CTL5" s="286"/>
      <c r="CTM5" s="286"/>
      <c r="CTN5" s="286"/>
      <c r="CTO5" s="286"/>
      <c r="CTP5" s="286"/>
      <c r="CTQ5" s="286"/>
      <c r="CTR5" s="286"/>
      <c r="CTS5" s="286"/>
      <c r="CTT5" s="286"/>
      <c r="CTU5" s="286"/>
      <c r="CTV5" s="286"/>
      <c r="CTW5" s="286"/>
      <c r="CTX5" s="286"/>
      <c r="CTY5" s="286"/>
      <c r="CTZ5" s="286"/>
      <c r="CUA5" s="286"/>
      <c r="CUB5" s="286"/>
      <c r="CUC5" s="286"/>
      <c r="CUD5" s="286"/>
      <c r="CUE5" s="286"/>
      <c r="CUF5" s="286"/>
      <c r="CUG5" s="286"/>
      <c r="CUH5" s="286"/>
      <c r="CUI5" s="286"/>
      <c r="CUJ5" s="286"/>
      <c r="CUK5" s="286"/>
      <c r="CUL5" s="286"/>
      <c r="CUM5" s="286"/>
      <c r="CUN5" s="286"/>
      <c r="CUO5" s="286"/>
      <c r="CUP5" s="286"/>
      <c r="CUQ5" s="286"/>
      <c r="CUR5" s="286"/>
      <c r="CUS5" s="286"/>
      <c r="CUT5" s="286"/>
      <c r="CUU5" s="286"/>
      <c r="CUV5" s="286"/>
      <c r="CUW5" s="286"/>
      <c r="CUX5" s="286"/>
      <c r="CUY5" s="286"/>
      <c r="CUZ5" s="286"/>
      <c r="CVA5" s="286"/>
      <c r="CVB5" s="286"/>
      <c r="CVC5" s="286"/>
      <c r="CVD5" s="286"/>
      <c r="CVE5" s="286"/>
      <c r="CVF5" s="286"/>
      <c r="CVG5" s="286"/>
      <c r="CVH5" s="286"/>
      <c r="CVI5" s="286"/>
      <c r="CVJ5" s="286"/>
      <c r="CVK5" s="286"/>
      <c r="CVL5" s="286"/>
      <c r="CVM5" s="286"/>
      <c r="CVN5" s="286"/>
      <c r="CVO5" s="286"/>
      <c r="CVP5" s="286"/>
      <c r="CVQ5" s="286"/>
      <c r="CVR5" s="286"/>
      <c r="CVS5" s="286"/>
      <c r="CVT5" s="286"/>
      <c r="CVU5" s="286"/>
      <c r="CVV5" s="286"/>
      <c r="CVW5" s="286"/>
      <c r="CVX5" s="286"/>
      <c r="CVY5" s="286"/>
      <c r="CVZ5" s="286"/>
      <c r="CWA5" s="286"/>
      <c r="CWB5" s="286"/>
      <c r="CWC5" s="286"/>
      <c r="CWD5" s="286"/>
      <c r="CWE5" s="286"/>
      <c r="CWF5" s="286"/>
      <c r="CWG5" s="286"/>
      <c r="CWH5" s="286"/>
      <c r="CWI5" s="286"/>
      <c r="CWJ5" s="286"/>
      <c r="CWK5" s="286"/>
      <c r="CWL5" s="286"/>
      <c r="CWM5" s="286"/>
      <c r="CWN5" s="286"/>
      <c r="CWO5" s="286"/>
      <c r="CWP5" s="286"/>
      <c r="CWQ5" s="286"/>
      <c r="CWR5" s="286"/>
      <c r="CWS5" s="286"/>
      <c r="CWT5" s="286"/>
      <c r="CWU5" s="286"/>
      <c r="CWV5" s="286"/>
      <c r="CWW5" s="286"/>
      <c r="CWX5" s="286"/>
      <c r="CWY5" s="286"/>
      <c r="CWZ5" s="286"/>
      <c r="CXA5" s="286"/>
      <c r="CXB5" s="286"/>
      <c r="CXC5" s="286"/>
      <c r="CXD5" s="286"/>
      <c r="CXE5" s="286"/>
      <c r="CXF5" s="286"/>
      <c r="CXG5" s="286"/>
      <c r="CXH5" s="286"/>
      <c r="CXI5" s="286"/>
      <c r="CXJ5" s="286"/>
      <c r="CXK5" s="286"/>
      <c r="CXL5" s="286"/>
      <c r="CXM5" s="286"/>
      <c r="CXN5" s="286"/>
      <c r="CXO5" s="286"/>
      <c r="CXP5" s="286"/>
      <c r="CXQ5" s="286"/>
      <c r="CXR5" s="286"/>
      <c r="CXS5" s="286"/>
      <c r="CXT5" s="286"/>
      <c r="CXU5" s="286"/>
      <c r="CXV5" s="286"/>
      <c r="CXW5" s="286"/>
      <c r="CXX5" s="286"/>
      <c r="CXY5" s="286"/>
      <c r="CXZ5" s="286"/>
      <c r="CYA5" s="286"/>
      <c r="CYB5" s="286"/>
      <c r="CYC5" s="286"/>
      <c r="CYD5" s="286"/>
      <c r="CYE5" s="286"/>
      <c r="CYF5" s="286"/>
      <c r="CYG5" s="286"/>
      <c r="CYH5" s="286"/>
      <c r="CYI5" s="286"/>
      <c r="CYJ5" s="286"/>
      <c r="CYK5" s="286"/>
      <c r="CYL5" s="286"/>
      <c r="CYM5" s="286"/>
      <c r="CYN5" s="286"/>
      <c r="CYO5" s="286"/>
      <c r="CYP5" s="286"/>
      <c r="CYQ5" s="286"/>
      <c r="CYR5" s="286"/>
      <c r="CYS5" s="286"/>
      <c r="CYT5" s="286"/>
      <c r="CYU5" s="286"/>
      <c r="CYV5" s="286"/>
      <c r="CYW5" s="286"/>
      <c r="CYX5" s="286"/>
      <c r="CYY5" s="286"/>
      <c r="CYZ5" s="286"/>
      <c r="CZA5" s="286"/>
      <c r="CZB5" s="286"/>
      <c r="CZC5" s="286"/>
      <c r="CZD5" s="286"/>
      <c r="CZE5" s="286"/>
      <c r="CZF5" s="286"/>
      <c r="CZG5" s="286"/>
      <c r="CZH5" s="286"/>
      <c r="CZI5" s="286"/>
      <c r="CZJ5" s="286"/>
      <c r="CZK5" s="286"/>
      <c r="CZL5" s="286"/>
      <c r="CZM5" s="286"/>
      <c r="CZN5" s="286"/>
      <c r="CZO5" s="286"/>
      <c r="CZP5" s="286"/>
      <c r="CZQ5" s="286"/>
      <c r="CZR5" s="286"/>
      <c r="CZS5" s="286"/>
      <c r="CZT5" s="286"/>
      <c r="CZU5" s="286"/>
      <c r="CZV5" s="286"/>
      <c r="CZW5" s="286"/>
      <c r="CZX5" s="286"/>
      <c r="CZY5" s="286"/>
      <c r="CZZ5" s="286"/>
      <c r="DAA5" s="286"/>
      <c r="DAB5" s="286"/>
      <c r="DAC5" s="286"/>
      <c r="DAD5" s="286"/>
      <c r="DAE5" s="286"/>
      <c r="DAF5" s="286"/>
      <c r="DAG5" s="286"/>
      <c r="DAH5" s="286"/>
      <c r="DAI5" s="286"/>
      <c r="DAJ5" s="286"/>
      <c r="DAK5" s="286"/>
      <c r="DAL5" s="286"/>
      <c r="DAM5" s="286"/>
      <c r="DAN5" s="286"/>
      <c r="DAO5" s="286"/>
      <c r="DAP5" s="286"/>
      <c r="DAQ5" s="286"/>
      <c r="DAR5" s="286"/>
      <c r="DAS5" s="286"/>
      <c r="DAT5" s="286"/>
      <c r="DAU5" s="286"/>
      <c r="DAV5" s="286"/>
      <c r="DAW5" s="286"/>
      <c r="DAX5" s="286"/>
      <c r="DAY5" s="286"/>
      <c r="DAZ5" s="286"/>
      <c r="DBA5" s="286"/>
      <c r="DBB5" s="286"/>
      <c r="DBC5" s="286"/>
      <c r="DBD5" s="286"/>
      <c r="DBE5" s="286"/>
      <c r="DBF5" s="286"/>
      <c r="DBG5" s="286"/>
      <c r="DBH5" s="286"/>
      <c r="DBI5" s="286"/>
      <c r="DBJ5" s="286"/>
      <c r="DBK5" s="286"/>
      <c r="DBL5" s="286"/>
      <c r="DBM5" s="286"/>
      <c r="DBN5" s="286"/>
      <c r="DBO5" s="286"/>
      <c r="DBP5" s="286"/>
      <c r="DBQ5" s="286"/>
      <c r="DBR5" s="286"/>
      <c r="DBS5" s="286"/>
      <c r="DBT5" s="286"/>
      <c r="DBU5" s="286"/>
      <c r="DBV5" s="286"/>
      <c r="DBW5" s="286"/>
      <c r="DBX5" s="286"/>
      <c r="DBY5" s="286"/>
      <c r="DBZ5" s="286"/>
      <c r="DCA5" s="286"/>
      <c r="DCB5" s="286"/>
      <c r="DCC5" s="286"/>
      <c r="DCD5" s="286"/>
      <c r="DCE5" s="286"/>
      <c r="DCF5" s="286"/>
      <c r="DCG5" s="286"/>
      <c r="DCH5" s="286"/>
      <c r="DCI5" s="286"/>
      <c r="DCJ5" s="286"/>
      <c r="DCK5" s="286"/>
      <c r="DCL5" s="286"/>
      <c r="DCM5" s="286"/>
      <c r="DCN5" s="286"/>
      <c r="DCO5" s="286"/>
      <c r="DCP5" s="286"/>
      <c r="DCQ5" s="286"/>
      <c r="DCR5" s="286"/>
      <c r="DCS5" s="286"/>
      <c r="DCT5" s="286"/>
      <c r="DCU5" s="286"/>
      <c r="DCV5" s="286"/>
      <c r="DCW5" s="286"/>
      <c r="DCX5" s="286"/>
      <c r="DCY5" s="286"/>
      <c r="DCZ5" s="286"/>
      <c r="DDA5" s="286"/>
      <c r="DDB5" s="286"/>
      <c r="DDC5" s="286"/>
      <c r="DDD5" s="286"/>
      <c r="DDE5" s="286"/>
      <c r="DDF5" s="286"/>
      <c r="DDG5" s="286"/>
      <c r="DDH5" s="286"/>
      <c r="DDI5" s="286"/>
      <c r="DDJ5" s="286"/>
      <c r="DDK5" s="286"/>
      <c r="DDL5" s="286"/>
      <c r="DDM5" s="286"/>
      <c r="DDN5" s="286"/>
      <c r="DDO5" s="286"/>
      <c r="DDP5" s="286"/>
      <c r="DDQ5" s="286"/>
      <c r="DDR5" s="286"/>
      <c r="DDS5" s="286"/>
      <c r="DDT5" s="286"/>
      <c r="DDU5" s="286"/>
      <c r="DDV5" s="286"/>
      <c r="DDW5" s="286"/>
      <c r="DDX5" s="286"/>
      <c r="DDY5" s="286"/>
      <c r="DDZ5" s="286"/>
      <c r="DEA5" s="286"/>
      <c r="DEB5" s="286"/>
      <c r="DEC5" s="286"/>
      <c r="DED5" s="286"/>
      <c r="DEE5" s="286"/>
      <c r="DEF5" s="286"/>
      <c r="DEG5" s="286"/>
      <c r="DEH5" s="286"/>
      <c r="DEI5" s="286"/>
      <c r="DEJ5" s="286"/>
      <c r="DEK5" s="286"/>
      <c r="DEL5" s="286"/>
      <c r="DEM5" s="286"/>
      <c r="DEN5" s="286"/>
      <c r="DEO5" s="286"/>
      <c r="DEP5" s="286"/>
      <c r="DEQ5" s="286"/>
      <c r="DER5" s="286"/>
      <c r="DES5" s="286"/>
      <c r="DET5" s="286"/>
      <c r="DEU5" s="286"/>
      <c r="DEV5" s="286"/>
      <c r="DEW5" s="286"/>
      <c r="DEX5" s="286"/>
      <c r="DEY5" s="286"/>
      <c r="DEZ5" s="286"/>
      <c r="DFA5" s="286"/>
      <c r="DFB5" s="286"/>
      <c r="DFC5" s="286"/>
      <c r="DFD5" s="286"/>
      <c r="DFE5" s="286"/>
      <c r="DFF5" s="286"/>
      <c r="DFG5" s="286"/>
      <c r="DFH5" s="286"/>
      <c r="DFI5" s="286"/>
      <c r="DFJ5" s="286"/>
      <c r="DFK5" s="286"/>
      <c r="DFL5" s="286"/>
      <c r="DFM5" s="286"/>
      <c r="DFN5" s="286"/>
      <c r="DFO5" s="286"/>
      <c r="DFP5" s="286"/>
      <c r="DFQ5" s="286"/>
      <c r="DFR5" s="286"/>
      <c r="DFS5" s="286"/>
      <c r="DFT5" s="286"/>
      <c r="DFU5" s="286"/>
      <c r="DFV5" s="286"/>
      <c r="DFW5" s="286"/>
      <c r="DFX5" s="286"/>
      <c r="DFY5" s="286"/>
      <c r="DFZ5" s="286"/>
      <c r="DGA5" s="286"/>
      <c r="DGB5" s="286"/>
      <c r="DGC5" s="286"/>
      <c r="DGD5" s="286"/>
      <c r="DGE5" s="286"/>
      <c r="DGF5" s="286"/>
      <c r="DGG5" s="286"/>
      <c r="DGH5" s="286"/>
      <c r="DGI5" s="286"/>
      <c r="DGJ5" s="286"/>
      <c r="DGK5" s="286"/>
      <c r="DGL5" s="286"/>
      <c r="DGM5" s="286"/>
      <c r="DGN5" s="286"/>
      <c r="DGO5" s="286"/>
      <c r="DGP5" s="286"/>
      <c r="DGQ5" s="286"/>
      <c r="DGR5" s="286"/>
      <c r="DGS5" s="286"/>
      <c r="DGT5" s="286"/>
      <c r="DGU5" s="286"/>
      <c r="DGV5" s="286"/>
      <c r="DGW5" s="286"/>
      <c r="DGX5" s="286"/>
      <c r="DGY5" s="286"/>
      <c r="DGZ5" s="286"/>
      <c r="DHA5" s="286"/>
      <c r="DHB5" s="286"/>
      <c r="DHC5" s="286"/>
      <c r="DHD5" s="286"/>
      <c r="DHE5" s="286"/>
      <c r="DHF5" s="286"/>
      <c r="DHG5" s="286"/>
      <c r="DHH5" s="286"/>
      <c r="DHI5" s="286"/>
      <c r="DHJ5" s="286"/>
      <c r="DHK5" s="286"/>
      <c r="DHL5" s="286"/>
      <c r="DHM5" s="286"/>
      <c r="DHN5" s="286"/>
      <c r="DHO5" s="286"/>
      <c r="DHP5" s="286"/>
      <c r="DHQ5" s="286"/>
      <c r="DHR5" s="286"/>
      <c r="DHS5" s="286"/>
      <c r="DHT5" s="286"/>
      <c r="DHU5" s="286"/>
      <c r="DHV5" s="286"/>
      <c r="DHW5" s="286"/>
      <c r="DHX5" s="286"/>
      <c r="DHY5" s="286"/>
      <c r="DHZ5" s="286"/>
      <c r="DIA5" s="286"/>
      <c r="DIB5" s="286"/>
      <c r="DIC5" s="286"/>
      <c r="DID5" s="286"/>
      <c r="DIE5" s="286"/>
      <c r="DIF5" s="286"/>
      <c r="DIG5" s="286"/>
      <c r="DIH5" s="286"/>
      <c r="DII5" s="286"/>
      <c r="DIJ5" s="286"/>
      <c r="DIK5" s="286"/>
      <c r="DIL5" s="286"/>
      <c r="DIM5" s="286"/>
      <c r="DIN5" s="286"/>
      <c r="DIO5" s="286"/>
      <c r="DIP5" s="286"/>
      <c r="DIQ5" s="286"/>
      <c r="DIR5" s="286"/>
      <c r="DIS5" s="286"/>
      <c r="DIT5" s="286"/>
      <c r="DIU5" s="286"/>
      <c r="DIV5" s="286"/>
      <c r="DIW5" s="286"/>
      <c r="DIX5" s="286"/>
      <c r="DIY5" s="286"/>
      <c r="DIZ5" s="286"/>
      <c r="DJA5" s="286"/>
      <c r="DJB5" s="286"/>
      <c r="DJC5" s="286"/>
      <c r="DJD5" s="286"/>
      <c r="DJE5" s="286"/>
      <c r="DJF5" s="286"/>
      <c r="DJG5" s="286"/>
      <c r="DJH5" s="286"/>
      <c r="DJI5" s="286"/>
      <c r="DJJ5" s="286"/>
      <c r="DJK5" s="286"/>
      <c r="DJL5" s="286"/>
      <c r="DJM5" s="286"/>
      <c r="DJN5" s="286"/>
      <c r="DJO5" s="286"/>
      <c r="DJP5" s="286"/>
      <c r="DJQ5" s="286"/>
      <c r="DJR5" s="286"/>
      <c r="DJS5" s="286"/>
      <c r="DJT5" s="286"/>
      <c r="DJU5" s="286"/>
      <c r="DJV5" s="286"/>
      <c r="DJW5" s="286"/>
      <c r="DJX5" s="286"/>
      <c r="DJY5" s="286"/>
      <c r="DJZ5" s="286"/>
      <c r="DKA5" s="286"/>
      <c r="DKB5" s="286"/>
      <c r="DKC5" s="286"/>
      <c r="DKD5" s="286"/>
      <c r="DKE5" s="286"/>
      <c r="DKF5" s="286"/>
      <c r="DKG5" s="286"/>
      <c r="DKH5" s="286"/>
      <c r="DKI5" s="286"/>
      <c r="DKJ5" s="286"/>
      <c r="DKK5" s="286"/>
      <c r="DKL5" s="286"/>
      <c r="DKM5" s="286"/>
      <c r="DKN5" s="286"/>
      <c r="DKO5" s="286"/>
      <c r="DKP5" s="286"/>
      <c r="DKQ5" s="286"/>
      <c r="DKR5" s="286"/>
      <c r="DKS5" s="286"/>
      <c r="DKT5" s="286"/>
      <c r="DKU5" s="286"/>
      <c r="DKV5" s="286"/>
      <c r="DKW5" s="286"/>
      <c r="DKX5" s="286"/>
      <c r="DKY5" s="286"/>
      <c r="DKZ5" s="286"/>
      <c r="DLA5" s="286"/>
      <c r="DLB5" s="286"/>
      <c r="DLC5" s="286"/>
      <c r="DLD5" s="286"/>
      <c r="DLE5" s="286"/>
      <c r="DLF5" s="286"/>
      <c r="DLG5" s="286"/>
      <c r="DLH5" s="286"/>
      <c r="DLI5" s="286"/>
      <c r="DLJ5" s="286"/>
      <c r="DLK5" s="286"/>
      <c r="DLL5" s="286"/>
      <c r="DLM5" s="286"/>
      <c r="DLN5" s="286"/>
      <c r="DLO5" s="286"/>
      <c r="DLP5" s="286"/>
      <c r="DLQ5" s="286"/>
      <c r="DLR5" s="286"/>
      <c r="DLS5" s="286"/>
      <c r="DLT5" s="286"/>
      <c r="DLU5" s="286"/>
      <c r="DLV5" s="286"/>
      <c r="DLW5" s="286"/>
      <c r="DLX5" s="286"/>
      <c r="DLY5" s="286"/>
      <c r="DLZ5" s="286"/>
      <c r="DMA5" s="286"/>
      <c r="DMB5" s="286"/>
      <c r="DMC5" s="286"/>
      <c r="DMD5" s="286"/>
      <c r="DME5" s="286"/>
      <c r="DMF5" s="286"/>
      <c r="DMG5" s="286"/>
      <c r="DMH5" s="286"/>
      <c r="DMI5" s="286"/>
      <c r="DMJ5" s="286"/>
      <c r="DMK5" s="286"/>
      <c r="DML5" s="286"/>
      <c r="DMM5" s="286"/>
      <c r="DMN5" s="286"/>
      <c r="DMO5" s="286"/>
      <c r="DMP5" s="286"/>
      <c r="DMQ5" s="286"/>
      <c r="DMR5" s="286"/>
      <c r="DMS5" s="286"/>
      <c r="DMT5" s="286"/>
      <c r="DMU5" s="286"/>
      <c r="DMV5" s="286"/>
      <c r="DMW5" s="286"/>
      <c r="DMX5" s="286"/>
      <c r="DMY5" s="286"/>
      <c r="DMZ5" s="286"/>
      <c r="DNA5" s="286"/>
      <c r="DNB5" s="286"/>
      <c r="DNC5" s="286"/>
      <c r="DND5" s="286"/>
      <c r="DNE5" s="286"/>
      <c r="DNF5" s="286"/>
      <c r="DNG5" s="286"/>
      <c r="DNH5" s="286"/>
      <c r="DNI5" s="286"/>
      <c r="DNJ5" s="286"/>
      <c r="DNK5" s="286"/>
      <c r="DNL5" s="286"/>
      <c r="DNM5" s="286"/>
      <c r="DNN5" s="286"/>
      <c r="DNO5" s="286"/>
      <c r="DNP5" s="286"/>
      <c r="DNQ5" s="286"/>
      <c r="DNR5" s="286"/>
      <c r="DNS5" s="286"/>
      <c r="DNT5" s="286"/>
      <c r="DNU5" s="286"/>
      <c r="DNV5" s="286"/>
      <c r="DNW5" s="286"/>
      <c r="DNX5" s="286"/>
      <c r="DNY5" s="286"/>
      <c r="DNZ5" s="286"/>
      <c r="DOA5" s="286"/>
      <c r="DOB5" s="286"/>
      <c r="DOC5" s="286"/>
      <c r="DOD5" s="286"/>
      <c r="DOE5" s="286"/>
      <c r="DOF5" s="286"/>
      <c r="DOG5" s="286"/>
      <c r="DOH5" s="286"/>
      <c r="DOI5" s="286"/>
      <c r="DOJ5" s="286"/>
      <c r="DOK5" s="286"/>
      <c r="DOL5" s="286"/>
      <c r="DOM5" s="286"/>
      <c r="DON5" s="286"/>
      <c r="DOO5" s="286"/>
      <c r="DOP5" s="286"/>
      <c r="DOQ5" s="286"/>
      <c r="DOR5" s="286"/>
      <c r="DOS5" s="286"/>
      <c r="DOT5" s="286"/>
      <c r="DOU5" s="286"/>
      <c r="DOV5" s="286"/>
      <c r="DOW5" s="286"/>
      <c r="DOX5" s="286"/>
      <c r="DOY5" s="286"/>
      <c r="DOZ5" s="286"/>
      <c r="DPA5" s="286"/>
      <c r="DPB5" s="286"/>
      <c r="DPC5" s="286"/>
      <c r="DPD5" s="286"/>
      <c r="DPE5" s="286"/>
      <c r="DPF5" s="286"/>
      <c r="DPG5" s="286"/>
      <c r="DPH5" s="286"/>
      <c r="DPI5" s="286"/>
      <c r="DPJ5" s="286"/>
      <c r="DPK5" s="286"/>
      <c r="DPL5" s="286"/>
      <c r="DPM5" s="286"/>
      <c r="DPN5" s="286"/>
      <c r="DPO5" s="286"/>
      <c r="DPP5" s="286"/>
      <c r="DPQ5" s="286"/>
      <c r="DPR5" s="286"/>
      <c r="DPS5" s="286"/>
      <c r="DPT5" s="286"/>
      <c r="DPU5" s="286"/>
      <c r="DPV5" s="286"/>
      <c r="DPW5" s="286"/>
      <c r="DPX5" s="286"/>
      <c r="DPY5" s="286"/>
      <c r="DPZ5" s="286"/>
      <c r="DQA5" s="286"/>
      <c r="DQB5" s="286"/>
      <c r="DQC5" s="286"/>
      <c r="DQD5" s="286"/>
      <c r="DQE5" s="286"/>
      <c r="DQF5" s="286"/>
      <c r="DQG5" s="286"/>
      <c r="DQH5" s="286"/>
      <c r="DQI5" s="286"/>
      <c r="DQJ5" s="286"/>
      <c r="DQK5" s="286"/>
      <c r="DQL5" s="286"/>
      <c r="DQM5" s="286"/>
      <c r="DQN5" s="286"/>
      <c r="DQO5" s="286"/>
      <c r="DQP5" s="286"/>
      <c r="DQQ5" s="286"/>
      <c r="DQR5" s="286"/>
      <c r="DQS5" s="286"/>
      <c r="DQT5" s="286"/>
      <c r="DQU5" s="286"/>
      <c r="DQV5" s="286"/>
      <c r="DQW5" s="286"/>
      <c r="DQX5" s="286"/>
      <c r="DQY5" s="286"/>
      <c r="DQZ5" s="286"/>
      <c r="DRA5" s="286"/>
      <c r="DRB5" s="286"/>
      <c r="DRC5" s="286"/>
      <c r="DRD5" s="286"/>
      <c r="DRE5" s="286"/>
      <c r="DRF5" s="286"/>
      <c r="DRG5" s="286"/>
      <c r="DRH5" s="286"/>
      <c r="DRI5" s="286"/>
      <c r="DRJ5" s="286"/>
      <c r="DRK5" s="286"/>
      <c r="DRL5" s="286"/>
      <c r="DRM5" s="286"/>
      <c r="DRN5" s="286"/>
      <c r="DRO5" s="286"/>
      <c r="DRP5" s="286"/>
      <c r="DRQ5" s="286"/>
      <c r="DRR5" s="286"/>
      <c r="DRS5" s="286"/>
      <c r="DRT5" s="286"/>
      <c r="DRU5" s="286"/>
      <c r="DRV5" s="286"/>
      <c r="DRW5" s="286"/>
      <c r="DRX5" s="286"/>
      <c r="DRY5" s="286"/>
      <c r="DRZ5" s="286"/>
      <c r="DSA5" s="286"/>
      <c r="DSB5" s="286"/>
      <c r="DSC5" s="286"/>
      <c r="DSD5" s="286"/>
      <c r="DSE5" s="286"/>
      <c r="DSF5" s="286"/>
      <c r="DSG5" s="286"/>
      <c r="DSH5" s="286"/>
      <c r="DSI5" s="286"/>
      <c r="DSJ5" s="286"/>
      <c r="DSK5" s="286"/>
      <c r="DSL5" s="286"/>
      <c r="DSM5" s="286"/>
      <c r="DSN5" s="286"/>
      <c r="DSO5" s="286"/>
      <c r="DSP5" s="286"/>
      <c r="DSQ5" s="286"/>
      <c r="DSR5" s="286"/>
      <c r="DSS5" s="286"/>
      <c r="DST5" s="286"/>
      <c r="DSU5" s="286"/>
      <c r="DSV5" s="286"/>
      <c r="DSW5" s="286"/>
      <c r="DSX5" s="286"/>
      <c r="DSY5" s="286"/>
      <c r="DSZ5" s="286"/>
      <c r="DTA5" s="286"/>
      <c r="DTB5" s="286"/>
      <c r="DTC5" s="286"/>
      <c r="DTD5" s="286"/>
      <c r="DTE5" s="286"/>
      <c r="DTF5" s="286"/>
      <c r="DTG5" s="286"/>
      <c r="DTH5" s="286"/>
      <c r="DTI5" s="286"/>
      <c r="DTJ5" s="286"/>
      <c r="DTK5" s="286"/>
      <c r="DTL5" s="286"/>
      <c r="DTM5" s="286"/>
      <c r="DTN5" s="286"/>
      <c r="DTO5" s="286"/>
      <c r="DTP5" s="286"/>
      <c r="DTQ5" s="286"/>
      <c r="DTR5" s="286"/>
      <c r="DTS5" s="286"/>
      <c r="DTT5" s="286"/>
      <c r="DTU5" s="286"/>
      <c r="DTV5" s="286"/>
      <c r="DTW5" s="286"/>
      <c r="DTX5" s="286"/>
      <c r="DTY5" s="286"/>
      <c r="DTZ5" s="286"/>
      <c r="DUA5" s="286"/>
      <c r="DUB5" s="286"/>
      <c r="DUC5" s="286"/>
      <c r="DUD5" s="286"/>
      <c r="DUE5" s="286"/>
      <c r="DUF5" s="286"/>
      <c r="DUG5" s="286"/>
      <c r="DUH5" s="286"/>
      <c r="DUI5" s="286"/>
      <c r="DUJ5" s="286"/>
      <c r="DUK5" s="286"/>
      <c r="DUL5" s="286"/>
      <c r="DUM5" s="286"/>
      <c r="DUN5" s="286"/>
      <c r="DUO5" s="286"/>
      <c r="DUP5" s="286"/>
      <c r="DUQ5" s="286"/>
      <c r="DUR5" s="286"/>
      <c r="DUS5" s="286"/>
      <c r="DUT5" s="286"/>
      <c r="DUU5" s="286"/>
      <c r="DUV5" s="286"/>
      <c r="DUW5" s="286"/>
      <c r="DUX5" s="286"/>
      <c r="DUY5" s="286"/>
      <c r="DUZ5" s="286"/>
      <c r="DVA5" s="286"/>
      <c r="DVB5" s="286"/>
      <c r="DVC5" s="286"/>
      <c r="DVD5" s="286"/>
      <c r="DVE5" s="286"/>
      <c r="DVF5" s="286"/>
      <c r="DVG5" s="286"/>
      <c r="DVH5" s="286"/>
      <c r="DVI5" s="286"/>
      <c r="DVJ5" s="286"/>
      <c r="DVK5" s="286"/>
      <c r="DVL5" s="286"/>
      <c r="DVM5" s="286"/>
      <c r="DVN5" s="286"/>
      <c r="DVO5" s="286"/>
      <c r="DVP5" s="286"/>
      <c r="DVQ5" s="286"/>
      <c r="DVR5" s="286"/>
      <c r="DVS5" s="286"/>
      <c r="DVT5" s="286"/>
      <c r="DVU5" s="286"/>
      <c r="DVV5" s="286"/>
      <c r="DVW5" s="286"/>
      <c r="DVX5" s="286"/>
      <c r="DVY5" s="286"/>
      <c r="DVZ5" s="286"/>
      <c r="DWA5" s="286"/>
      <c r="DWB5" s="286"/>
      <c r="DWC5" s="286"/>
      <c r="DWD5" s="286"/>
      <c r="DWE5" s="286"/>
      <c r="DWF5" s="286"/>
      <c r="DWG5" s="286"/>
      <c r="DWH5" s="286"/>
      <c r="DWI5" s="286"/>
      <c r="DWJ5" s="286"/>
      <c r="DWK5" s="286"/>
      <c r="DWL5" s="286"/>
      <c r="DWM5" s="286"/>
      <c r="DWN5" s="286"/>
      <c r="DWO5" s="286"/>
      <c r="DWP5" s="286"/>
      <c r="DWQ5" s="286"/>
      <c r="DWR5" s="286"/>
      <c r="DWS5" s="286"/>
      <c r="DWT5" s="286"/>
      <c r="DWU5" s="286"/>
      <c r="DWV5" s="286"/>
      <c r="DWW5" s="286"/>
      <c r="DWX5" s="286"/>
      <c r="DWY5" s="286"/>
      <c r="DWZ5" s="286"/>
      <c r="DXA5" s="286"/>
      <c r="DXB5" s="286"/>
      <c r="DXC5" s="286"/>
      <c r="DXD5" s="286"/>
      <c r="DXE5" s="286"/>
      <c r="DXF5" s="286"/>
      <c r="DXG5" s="286"/>
      <c r="DXH5" s="286"/>
      <c r="DXI5" s="286"/>
      <c r="DXJ5" s="286"/>
      <c r="DXK5" s="286"/>
      <c r="DXL5" s="286"/>
      <c r="DXM5" s="286"/>
      <c r="DXN5" s="286"/>
      <c r="DXO5" s="286"/>
      <c r="DXP5" s="286"/>
      <c r="DXQ5" s="286"/>
      <c r="DXR5" s="286"/>
      <c r="DXS5" s="286"/>
      <c r="DXT5" s="286"/>
      <c r="DXU5" s="286"/>
      <c r="DXV5" s="286"/>
      <c r="DXW5" s="286"/>
      <c r="DXX5" s="286"/>
      <c r="DXY5" s="286"/>
      <c r="DXZ5" s="286"/>
      <c r="DYA5" s="286"/>
      <c r="DYB5" s="286"/>
      <c r="DYC5" s="286"/>
      <c r="DYD5" s="286"/>
      <c r="DYE5" s="286"/>
      <c r="DYF5" s="286"/>
      <c r="DYG5" s="286"/>
      <c r="DYH5" s="286"/>
      <c r="DYI5" s="286"/>
      <c r="DYJ5" s="286"/>
      <c r="DYK5" s="286"/>
      <c r="DYL5" s="286"/>
      <c r="DYM5" s="286"/>
      <c r="DYN5" s="286"/>
      <c r="DYO5" s="286"/>
      <c r="DYP5" s="286"/>
      <c r="DYQ5" s="286"/>
      <c r="DYR5" s="286"/>
      <c r="DYS5" s="286"/>
      <c r="DYT5" s="286"/>
      <c r="DYU5" s="286"/>
      <c r="DYV5" s="286"/>
      <c r="DYW5" s="286"/>
      <c r="DYX5" s="286"/>
      <c r="DYY5" s="286"/>
      <c r="DYZ5" s="286"/>
      <c r="DZA5" s="286"/>
      <c r="DZB5" s="286"/>
      <c r="DZC5" s="286"/>
      <c r="DZD5" s="286"/>
      <c r="DZE5" s="286"/>
      <c r="DZF5" s="286"/>
      <c r="DZG5" s="286"/>
      <c r="DZH5" s="286"/>
      <c r="DZI5" s="286"/>
      <c r="DZJ5" s="286"/>
      <c r="DZK5" s="286"/>
      <c r="DZL5" s="286"/>
      <c r="DZM5" s="286"/>
      <c r="DZN5" s="286"/>
      <c r="DZO5" s="286"/>
      <c r="DZP5" s="286"/>
      <c r="DZQ5" s="286"/>
      <c r="DZR5" s="286"/>
      <c r="DZS5" s="286"/>
      <c r="DZT5" s="286"/>
      <c r="DZU5" s="286"/>
      <c r="DZV5" s="286"/>
      <c r="DZW5" s="286"/>
      <c r="DZX5" s="286"/>
      <c r="DZY5" s="286"/>
      <c r="DZZ5" s="286"/>
      <c r="EAA5" s="286"/>
      <c r="EAB5" s="286"/>
      <c r="EAC5" s="286"/>
      <c r="EAD5" s="286"/>
      <c r="EAE5" s="286"/>
      <c r="EAF5" s="286"/>
      <c r="EAG5" s="286"/>
      <c r="EAH5" s="286"/>
      <c r="EAI5" s="286"/>
      <c r="EAJ5" s="286"/>
      <c r="EAK5" s="286"/>
      <c r="EAL5" s="286"/>
      <c r="EAM5" s="286"/>
      <c r="EAN5" s="286"/>
      <c r="EAO5" s="286"/>
      <c r="EAP5" s="286"/>
      <c r="EAQ5" s="286"/>
      <c r="EAR5" s="286"/>
      <c r="EAS5" s="286"/>
      <c r="EAT5" s="286"/>
      <c r="EAU5" s="286"/>
      <c r="EAV5" s="286"/>
      <c r="EAW5" s="286"/>
      <c r="EAX5" s="286"/>
      <c r="EAY5" s="286"/>
      <c r="EAZ5" s="286"/>
      <c r="EBA5" s="286"/>
      <c r="EBB5" s="286"/>
      <c r="EBC5" s="286"/>
      <c r="EBD5" s="286"/>
      <c r="EBE5" s="286"/>
      <c r="EBF5" s="286"/>
      <c r="EBG5" s="286"/>
      <c r="EBH5" s="286"/>
      <c r="EBI5" s="286"/>
      <c r="EBJ5" s="286"/>
      <c r="EBK5" s="286"/>
      <c r="EBL5" s="286"/>
      <c r="EBM5" s="286"/>
      <c r="EBN5" s="286"/>
      <c r="EBO5" s="286"/>
      <c r="EBP5" s="286"/>
      <c r="EBQ5" s="286"/>
      <c r="EBR5" s="286"/>
      <c r="EBS5" s="286"/>
      <c r="EBT5" s="286"/>
      <c r="EBU5" s="286"/>
      <c r="EBV5" s="286"/>
      <c r="EBW5" s="286"/>
      <c r="EBX5" s="286"/>
      <c r="EBY5" s="286"/>
      <c r="EBZ5" s="286"/>
      <c r="ECA5" s="286"/>
      <c r="ECB5" s="286"/>
      <c r="ECC5" s="286"/>
      <c r="ECD5" s="286"/>
      <c r="ECE5" s="286"/>
      <c r="ECF5" s="286"/>
      <c r="ECG5" s="286"/>
      <c r="ECH5" s="286"/>
      <c r="ECI5" s="286"/>
      <c r="ECJ5" s="286"/>
      <c r="ECK5" s="286"/>
      <c r="ECL5" s="286"/>
      <c r="ECM5" s="286"/>
      <c r="ECN5" s="286"/>
      <c r="ECO5" s="286"/>
      <c r="ECP5" s="286"/>
      <c r="ECQ5" s="286"/>
      <c r="ECR5" s="286"/>
      <c r="ECS5" s="286"/>
      <c r="ECT5" s="286"/>
      <c r="ECU5" s="286"/>
      <c r="ECV5" s="286"/>
      <c r="ECW5" s="286"/>
      <c r="ECX5" s="286"/>
      <c r="ECY5" s="286"/>
      <c r="ECZ5" s="286"/>
      <c r="EDA5" s="286"/>
      <c r="EDB5" s="286"/>
      <c r="EDC5" s="286"/>
      <c r="EDD5" s="286"/>
      <c r="EDE5" s="286"/>
      <c r="EDF5" s="286"/>
      <c r="EDG5" s="286"/>
      <c r="EDH5" s="286"/>
      <c r="EDI5" s="286"/>
      <c r="EDJ5" s="286"/>
      <c r="EDK5" s="286"/>
      <c r="EDL5" s="286"/>
      <c r="EDM5" s="286"/>
      <c r="EDN5" s="286"/>
      <c r="EDO5" s="286"/>
      <c r="EDP5" s="286"/>
      <c r="EDQ5" s="286"/>
      <c r="EDR5" s="286"/>
      <c r="EDS5" s="286"/>
      <c r="EDT5" s="286"/>
      <c r="EDU5" s="286"/>
      <c r="EDV5" s="286"/>
      <c r="EDW5" s="286"/>
      <c r="EDX5" s="286"/>
      <c r="EDY5" s="286"/>
      <c r="EDZ5" s="286"/>
      <c r="EEA5" s="286"/>
      <c r="EEB5" s="286"/>
      <c r="EEC5" s="286"/>
      <c r="EED5" s="286"/>
      <c r="EEE5" s="286"/>
      <c r="EEF5" s="286"/>
      <c r="EEG5" s="286"/>
      <c r="EEH5" s="286"/>
      <c r="EEI5" s="286"/>
      <c r="EEJ5" s="286"/>
      <c r="EEK5" s="286"/>
      <c r="EEL5" s="286"/>
      <c r="EEM5" s="286"/>
      <c r="EEN5" s="286"/>
      <c r="EEO5" s="286"/>
      <c r="EEP5" s="286"/>
      <c r="EEQ5" s="286"/>
      <c r="EER5" s="286"/>
      <c r="EES5" s="286"/>
      <c r="EET5" s="286"/>
      <c r="EEU5" s="286"/>
      <c r="EEV5" s="286"/>
      <c r="EEW5" s="286"/>
      <c r="EEX5" s="286"/>
      <c r="EEY5" s="286"/>
      <c r="EEZ5" s="286"/>
      <c r="EFA5" s="286"/>
      <c r="EFB5" s="286"/>
      <c r="EFC5" s="286"/>
      <c r="EFD5" s="286"/>
      <c r="EFE5" s="286"/>
      <c r="EFF5" s="286"/>
      <c r="EFG5" s="286"/>
      <c r="EFH5" s="286"/>
      <c r="EFI5" s="286"/>
      <c r="EFJ5" s="286"/>
      <c r="EFK5" s="286"/>
      <c r="EFL5" s="286"/>
      <c r="EFM5" s="286"/>
      <c r="EFN5" s="286"/>
      <c r="EFO5" s="286"/>
      <c r="EFP5" s="286"/>
      <c r="EFQ5" s="286"/>
      <c r="EFR5" s="286"/>
      <c r="EFS5" s="286"/>
      <c r="EFT5" s="286"/>
      <c r="EFU5" s="286"/>
      <c r="EFV5" s="286"/>
      <c r="EFW5" s="286"/>
      <c r="EFX5" s="286"/>
      <c r="EFY5" s="286"/>
      <c r="EFZ5" s="286"/>
      <c r="EGA5" s="286"/>
      <c r="EGB5" s="286"/>
      <c r="EGC5" s="286"/>
      <c r="EGD5" s="286"/>
      <c r="EGE5" s="286"/>
      <c r="EGF5" s="286"/>
      <c r="EGG5" s="286"/>
      <c r="EGH5" s="286"/>
      <c r="EGI5" s="286"/>
      <c r="EGJ5" s="286"/>
      <c r="EGK5" s="286"/>
      <c r="EGL5" s="286"/>
      <c r="EGM5" s="286"/>
      <c r="EGN5" s="286"/>
      <c r="EGO5" s="286"/>
      <c r="EGP5" s="286"/>
      <c r="EGQ5" s="286"/>
      <c r="EGR5" s="286"/>
      <c r="EGS5" s="286"/>
      <c r="EGT5" s="286"/>
      <c r="EGU5" s="286"/>
      <c r="EGV5" s="286"/>
      <c r="EGW5" s="286"/>
      <c r="EGX5" s="286"/>
      <c r="EGY5" s="286"/>
      <c r="EGZ5" s="286"/>
      <c r="EHA5" s="286"/>
      <c r="EHB5" s="286"/>
      <c r="EHC5" s="286"/>
      <c r="EHD5" s="286"/>
      <c r="EHE5" s="286"/>
      <c r="EHF5" s="286"/>
      <c r="EHG5" s="286"/>
      <c r="EHH5" s="286"/>
      <c r="EHI5" s="286"/>
      <c r="EHJ5" s="286"/>
      <c r="EHK5" s="286"/>
      <c r="EHL5" s="286"/>
      <c r="EHM5" s="286"/>
      <c r="EHN5" s="286"/>
      <c r="EHO5" s="286"/>
      <c r="EHP5" s="286"/>
      <c r="EHQ5" s="286"/>
      <c r="EHR5" s="286"/>
      <c r="EHS5" s="286"/>
      <c r="EHT5" s="286"/>
      <c r="EHU5" s="286"/>
      <c r="EHV5" s="286"/>
      <c r="EHW5" s="286"/>
      <c r="EHX5" s="286"/>
      <c r="EHY5" s="286"/>
      <c r="EHZ5" s="286"/>
      <c r="EIA5" s="286"/>
      <c r="EIB5" s="286"/>
      <c r="EIC5" s="286"/>
      <c r="EID5" s="286"/>
      <c r="EIE5" s="286"/>
      <c r="EIF5" s="286"/>
      <c r="EIG5" s="286"/>
      <c r="EIH5" s="286"/>
      <c r="EII5" s="286"/>
      <c r="EIJ5" s="286"/>
      <c r="EIK5" s="286"/>
      <c r="EIL5" s="286"/>
      <c r="EIM5" s="286"/>
      <c r="EIN5" s="286"/>
      <c r="EIO5" s="286"/>
      <c r="EIP5" s="286"/>
      <c r="EIQ5" s="286"/>
      <c r="EIR5" s="286"/>
      <c r="EIS5" s="286"/>
      <c r="EIT5" s="286"/>
      <c r="EIU5" s="286"/>
      <c r="EIV5" s="286"/>
      <c r="EIW5" s="286"/>
      <c r="EIX5" s="286"/>
      <c r="EIY5" s="286"/>
      <c r="EIZ5" s="286"/>
      <c r="EJA5" s="286"/>
      <c r="EJB5" s="286"/>
      <c r="EJC5" s="286"/>
      <c r="EJD5" s="286"/>
      <c r="EJE5" s="286"/>
      <c r="EJF5" s="286"/>
      <c r="EJG5" s="286"/>
      <c r="EJH5" s="286"/>
      <c r="EJI5" s="286"/>
      <c r="EJJ5" s="286"/>
      <c r="EJK5" s="286"/>
      <c r="EJL5" s="286"/>
      <c r="EJM5" s="286"/>
      <c r="EJN5" s="286"/>
      <c r="EJO5" s="286"/>
      <c r="EJP5" s="286"/>
      <c r="EJQ5" s="286"/>
      <c r="EJR5" s="286"/>
      <c r="EJS5" s="286"/>
      <c r="EJT5" s="286"/>
      <c r="EJU5" s="286"/>
      <c r="EJV5" s="286"/>
      <c r="EJW5" s="286"/>
      <c r="EJX5" s="286"/>
      <c r="EJY5" s="286"/>
      <c r="EJZ5" s="286"/>
      <c r="EKA5" s="286"/>
      <c r="EKB5" s="286"/>
      <c r="EKC5" s="286"/>
      <c r="EKD5" s="286"/>
      <c r="EKE5" s="286"/>
      <c r="EKF5" s="286"/>
      <c r="EKG5" s="286"/>
      <c r="EKH5" s="286"/>
      <c r="EKI5" s="286"/>
      <c r="EKJ5" s="286"/>
      <c r="EKK5" s="286"/>
      <c r="EKL5" s="286"/>
      <c r="EKM5" s="286"/>
      <c r="EKN5" s="286"/>
      <c r="EKO5" s="286"/>
      <c r="EKP5" s="286"/>
      <c r="EKQ5" s="286"/>
      <c r="EKR5" s="286"/>
      <c r="EKS5" s="286"/>
      <c r="EKT5" s="286"/>
      <c r="EKU5" s="286"/>
      <c r="EKV5" s="286"/>
      <c r="EKW5" s="286"/>
      <c r="EKX5" s="286"/>
      <c r="EKY5" s="286"/>
      <c r="EKZ5" s="286"/>
      <c r="ELA5" s="286"/>
      <c r="ELB5" s="286"/>
      <c r="ELC5" s="286"/>
      <c r="ELD5" s="286"/>
      <c r="ELE5" s="286"/>
      <c r="ELF5" s="286"/>
      <c r="ELG5" s="286"/>
      <c r="ELH5" s="286"/>
      <c r="ELI5" s="286"/>
      <c r="ELJ5" s="286"/>
      <c r="ELK5" s="286"/>
      <c r="ELL5" s="286"/>
      <c r="ELM5" s="286"/>
      <c r="ELN5" s="286"/>
      <c r="ELO5" s="286"/>
      <c r="ELP5" s="286"/>
      <c r="ELQ5" s="286"/>
      <c r="ELR5" s="286"/>
      <c r="ELS5" s="286"/>
      <c r="ELT5" s="286"/>
      <c r="ELU5" s="286"/>
      <c r="ELV5" s="286"/>
      <c r="ELW5" s="286"/>
      <c r="ELX5" s="286"/>
      <c r="ELY5" s="286"/>
      <c r="ELZ5" s="286"/>
      <c r="EMA5" s="286"/>
      <c r="EMB5" s="286"/>
      <c r="EMC5" s="286"/>
      <c r="EMD5" s="286"/>
      <c r="EME5" s="286"/>
      <c r="EMF5" s="286"/>
      <c r="EMG5" s="286"/>
      <c r="EMH5" s="286"/>
      <c r="EMI5" s="286"/>
      <c r="EMJ5" s="286"/>
      <c r="EMK5" s="286"/>
      <c r="EML5" s="286"/>
      <c r="EMM5" s="286"/>
      <c r="EMN5" s="286"/>
      <c r="EMO5" s="286"/>
      <c r="EMP5" s="286"/>
      <c r="EMQ5" s="286"/>
      <c r="EMR5" s="286"/>
      <c r="EMS5" s="286"/>
      <c r="EMT5" s="286"/>
      <c r="EMU5" s="286"/>
      <c r="EMV5" s="286"/>
      <c r="EMW5" s="286"/>
      <c r="EMX5" s="286"/>
      <c r="EMY5" s="286"/>
      <c r="EMZ5" s="286"/>
      <c r="ENA5" s="286"/>
      <c r="ENB5" s="286"/>
      <c r="ENC5" s="286"/>
      <c r="END5" s="286"/>
      <c r="ENE5" s="286"/>
      <c r="ENF5" s="286"/>
      <c r="ENG5" s="286"/>
      <c r="ENH5" s="286"/>
      <c r="ENI5" s="286"/>
      <c r="ENJ5" s="286"/>
      <c r="ENK5" s="286"/>
      <c r="ENL5" s="286"/>
      <c r="ENM5" s="286"/>
      <c r="ENN5" s="286"/>
      <c r="ENO5" s="286"/>
      <c r="ENP5" s="286"/>
      <c r="ENQ5" s="286"/>
      <c r="ENR5" s="286"/>
      <c r="ENS5" s="286"/>
      <c r="ENT5" s="286"/>
      <c r="ENU5" s="286"/>
      <c r="ENV5" s="286"/>
      <c r="ENW5" s="286"/>
      <c r="ENX5" s="286"/>
      <c r="ENY5" s="286"/>
      <c r="ENZ5" s="286"/>
      <c r="EOA5" s="286"/>
      <c r="EOB5" s="286"/>
      <c r="EOC5" s="286"/>
      <c r="EOD5" s="286"/>
      <c r="EOE5" s="286"/>
      <c r="EOF5" s="286"/>
      <c r="EOG5" s="286"/>
      <c r="EOH5" s="286"/>
      <c r="EOI5" s="286"/>
      <c r="EOJ5" s="286"/>
      <c r="EOK5" s="286"/>
      <c r="EOL5" s="286"/>
      <c r="EOM5" s="286"/>
      <c r="EON5" s="286"/>
      <c r="EOO5" s="286"/>
      <c r="EOP5" s="286"/>
      <c r="EOQ5" s="286"/>
      <c r="EOR5" s="286"/>
      <c r="EOS5" s="286"/>
      <c r="EOT5" s="286"/>
      <c r="EOU5" s="286"/>
      <c r="EOV5" s="286"/>
      <c r="EOW5" s="286"/>
      <c r="EOX5" s="286"/>
      <c r="EOY5" s="286"/>
      <c r="EOZ5" s="286"/>
      <c r="EPA5" s="286"/>
      <c r="EPB5" s="286"/>
      <c r="EPC5" s="286"/>
      <c r="EPD5" s="286"/>
      <c r="EPE5" s="286"/>
      <c r="EPF5" s="286"/>
      <c r="EPG5" s="286"/>
      <c r="EPH5" s="286"/>
      <c r="EPI5" s="286"/>
      <c r="EPJ5" s="286"/>
      <c r="EPK5" s="286"/>
      <c r="EPL5" s="286"/>
      <c r="EPM5" s="286"/>
      <c r="EPN5" s="286"/>
      <c r="EPO5" s="286"/>
      <c r="EPP5" s="286"/>
      <c r="EPQ5" s="286"/>
      <c r="EPR5" s="286"/>
      <c r="EPS5" s="286"/>
      <c r="EPT5" s="286"/>
      <c r="EPU5" s="286"/>
      <c r="EPV5" s="286"/>
      <c r="EPW5" s="286"/>
      <c r="EPX5" s="286"/>
      <c r="EPY5" s="286"/>
      <c r="EPZ5" s="286"/>
      <c r="EQA5" s="286"/>
      <c r="EQB5" s="286"/>
      <c r="EQC5" s="286"/>
      <c r="EQD5" s="286"/>
      <c r="EQE5" s="286"/>
      <c r="EQF5" s="286"/>
      <c r="EQG5" s="286"/>
      <c r="EQH5" s="286"/>
      <c r="EQI5" s="286"/>
      <c r="EQJ5" s="286"/>
      <c r="EQK5" s="286"/>
      <c r="EQL5" s="286"/>
      <c r="EQM5" s="286"/>
      <c r="EQN5" s="286"/>
      <c r="EQO5" s="286"/>
      <c r="EQP5" s="286"/>
      <c r="EQQ5" s="286"/>
      <c r="EQR5" s="286"/>
      <c r="EQS5" s="286"/>
      <c r="EQT5" s="286"/>
      <c r="EQU5" s="286"/>
      <c r="EQV5" s="286"/>
      <c r="EQW5" s="286"/>
      <c r="EQX5" s="286"/>
      <c r="EQY5" s="286"/>
      <c r="EQZ5" s="286"/>
      <c r="ERA5" s="286"/>
      <c r="ERB5" s="286"/>
      <c r="ERC5" s="286"/>
      <c r="ERD5" s="286"/>
      <c r="ERE5" s="286"/>
      <c r="ERF5" s="286"/>
      <c r="ERG5" s="286"/>
      <c r="ERH5" s="286"/>
      <c r="ERI5" s="286"/>
      <c r="ERJ5" s="286"/>
      <c r="ERK5" s="286"/>
      <c r="ERL5" s="286"/>
      <c r="ERM5" s="286"/>
      <c r="ERN5" s="286"/>
      <c r="ERO5" s="286"/>
      <c r="ERP5" s="286"/>
      <c r="ERQ5" s="286"/>
      <c r="ERR5" s="286"/>
      <c r="ERS5" s="286"/>
      <c r="ERT5" s="286"/>
      <c r="ERU5" s="286"/>
      <c r="ERV5" s="286"/>
      <c r="ERW5" s="286"/>
      <c r="ERX5" s="286"/>
      <c r="ERY5" s="286"/>
      <c r="ERZ5" s="286"/>
      <c r="ESA5" s="286"/>
      <c r="ESB5" s="286"/>
      <c r="ESC5" s="286"/>
      <c r="ESD5" s="286"/>
      <c r="ESE5" s="286"/>
      <c r="ESF5" s="286"/>
      <c r="ESG5" s="286"/>
      <c r="ESH5" s="286"/>
      <c r="ESI5" s="286"/>
      <c r="ESJ5" s="286"/>
      <c r="ESK5" s="286"/>
      <c r="ESL5" s="286"/>
      <c r="ESM5" s="286"/>
      <c r="ESN5" s="286"/>
      <c r="ESO5" s="286"/>
      <c r="ESP5" s="286"/>
      <c r="ESQ5" s="286"/>
      <c r="ESR5" s="286"/>
      <c r="ESS5" s="286"/>
      <c r="EST5" s="286"/>
      <c r="ESU5" s="286"/>
      <c r="ESV5" s="286"/>
      <c r="ESW5" s="286"/>
      <c r="ESX5" s="286"/>
      <c r="ESY5" s="286"/>
      <c r="ESZ5" s="286"/>
      <c r="ETA5" s="286"/>
      <c r="ETB5" s="286"/>
      <c r="ETC5" s="286"/>
      <c r="ETD5" s="286"/>
      <c r="ETE5" s="286"/>
      <c r="ETF5" s="286"/>
      <c r="ETG5" s="286"/>
      <c r="ETH5" s="286"/>
      <c r="ETI5" s="286"/>
      <c r="ETJ5" s="286"/>
      <c r="ETK5" s="286"/>
      <c r="ETL5" s="286"/>
      <c r="ETM5" s="286"/>
      <c r="ETN5" s="286"/>
      <c r="ETO5" s="286"/>
      <c r="ETP5" s="286"/>
      <c r="ETQ5" s="286"/>
      <c r="ETR5" s="286"/>
      <c r="ETS5" s="286"/>
      <c r="ETT5" s="286"/>
      <c r="ETU5" s="286"/>
      <c r="ETV5" s="286"/>
      <c r="ETW5" s="286"/>
      <c r="ETX5" s="286"/>
      <c r="ETY5" s="286"/>
      <c r="ETZ5" s="286"/>
      <c r="EUA5" s="286"/>
      <c r="EUB5" s="286"/>
      <c r="EUC5" s="286"/>
      <c r="EUD5" s="286"/>
      <c r="EUE5" s="286"/>
      <c r="EUF5" s="286"/>
      <c r="EUG5" s="286"/>
      <c r="EUH5" s="286"/>
      <c r="EUI5" s="286"/>
      <c r="EUJ5" s="286"/>
      <c r="EUK5" s="286"/>
      <c r="EUL5" s="286"/>
      <c r="EUM5" s="286"/>
      <c r="EUN5" s="286"/>
      <c r="EUO5" s="286"/>
      <c r="EUP5" s="286"/>
      <c r="EUQ5" s="286"/>
      <c r="EUR5" s="286"/>
      <c r="EUS5" s="286"/>
      <c r="EUT5" s="286"/>
      <c r="EUU5" s="286"/>
      <c r="EUV5" s="286"/>
      <c r="EUW5" s="286"/>
      <c r="EUX5" s="286"/>
      <c r="EUY5" s="286"/>
      <c r="EUZ5" s="286"/>
      <c r="EVA5" s="286"/>
      <c r="EVB5" s="286"/>
      <c r="EVC5" s="286"/>
      <c r="EVD5" s="286"/>
      <c r="EVE5" s="286"/>
      <c r="EVF5" s="286"/>
      <c r="EVG5" s="286"/>
      <c r="EVH5" s="286"/>
      <c r="EVI5" s="286"/>
      <c r="EVJ5" s="286"/>
      <c r="EVK5" s="286"/>
      <c r="EVL5" s="286"/>
      <c r="EVM5" s="286"/>
      <c r="EVN5" s="286"/>
      <c r="EVO5" s="286"/>
      <c r="EVP5" s="286"/>
      <c r="EVQ5" s="286"/>
      <c r="EVR5" s="286"/>
      <c r="EVS5" s="286"/>
      <c r="EVT5" s="286"/>
      <c r="EVU5" s="286"/>
      <c r="EVV5" s="286"/>
      <c r="EVW5" s="286"/>
      <c r="EVX5" s="286"/>
      <c r="EVY5" s="286"/>
      <c r="EVZ5" s="286"/>
      <c r="EWA5" s="286"/>
      <c r="EWB5" s="286"/>
      <c r="EWC5" s="286"/>
      <c r="EWD5" s="286"/>
      <c r="EWE5" s="286"/>
      <c r="EWF5" s="286"/>
      <c r="EWG5" s="286"/>
      <c r="EWH5" s="286"/>
      <c r="EWI5" s="286"/>
      <c r="EWJ5" s="286"/>
      <c r="EWK5" s="286"/>
      <c r="EWL5" s="286"/>
      <c r="EWM5" s="286"/>
      <c r="EWN5" s="286"/>
      <c r="EWO5" s="286"/>
      <c r="EWP5" s="286"/>
      <c r="EWQ5" s="286"/>
      <c r="EWR5" s="286"/>
      <c r="EWS5" s="286"/>
      <c r="EWT5" s="286"/>
      <c r="EWU5" s="286"/>
      <c r="EWV5" s="286"/>
      <c r="EWW5" s="286"/>
      <c r="EWX5" s="286"/>
      <c r="EWY5" s="286"/>
      <c r="EWZ5" s="286"/>
      <c r="EXA5" s="286"/>
      <c r="EXB5" s="286"/>
      <c r="EXC5" s="286"/>
      <c r="EXD5" s="286"/>
      <c r="EXE5" s="286"/>
      <c r="EXF5" s="286"/>
      <c r="EXG5" s="286"/>
      <c r="EXH5" s="286"/>
      <c r="EXI5" s="286"/>
      <c r="EXJ5" s="286"/>
      <c r="EXK5" s="286"/>
      <c r="EXL5" s="286"/>
      <c r="EXM5" s="286"/>
      <c r="EXN5" s="286"/>
      <c r="EXO5" s="286"/>
      <c r="EXP5" s="286"/>
      <c r="EXQ5" s="286"/>
      <c r="EXR5" s="286"/>
      <c r="EXS5" s="286"/>
      <c r="EXT5" s="286"/>
      <c r="EXU5" s="286"/>
      <c r="EXV5" s="286"/>
      <c r="EXW5" s="286"/>
      <c r="EXX5" s="286"/>
      <c r="EXY5" s="286"/>
      <c r="EXZ5" s="286"/>
      <c r="EYA5" s="286"/>
      <c r="EYB5" s="286"/>
      <c r="EYC5" s="286"/>
      <c r="EYD5" s="286"/>
      <c r="EYE5" s="286"/>
      <c r="EYF5" s="286"/>
      <c r="EYG5" s="286"/>
      <c r="EYH5" s="286"/>
      <c r="EYI5" s="286"/>
      <c r="EYJ5" s="286"/>
      <c r="EYK5" s="286"/>
      <c r="EYL5" s="286"/>
      <c r="EYM5" s="286"/>
      <c r="EYN5" s="286"/>
      <c r="EYO5" s="286"/>
      <c r="EYP5" s="286"/>
      <c r="EYQ5" s="286"/>
      <c r="EYR5" s="286"/>
      <c r="EYS5" s="286"/>
      <c r="EYT5" s="286"/>
      <c r="EYU5" s="286"/>
      <c r="EYV5" s="286"/>
      <c r="EYW5" s="286"/>
      <c r="EYX5" s="286"/>
      <c r="EYY5" s="286"/>
      <c r="EYZ5" s="286"/>
      <c r="EZA5" s="286"/>
      <c r="EZB5" s="286"/>
      <c r="EZC5" s="286"/>
      <c r="EZD5" s="286"/>
      <c r="EZE5" s="286"/>
      <c r="EZF5" s="286"/>
      <c r="EZG5" s="286"/>
      <c r="EZH5" s="286"/>
      <c r="EZI5" s="286"/>
      <c r="EZJ5" s="286"/>
      <c r="EZK5" s="286"/>
      <c r="EZL5" s="286"/>
      <c r="EZM5" s="286"/>
      <c r="EZN5" s="286"/>
      <c r="EZO5" s="286"/>
      <c r="EZP5" s="286"/>
      <c r="EZQ5" s="286"/>
      <c r="EZR5" s="286"/>
      <c r="EZS5" s="286"/>
      <c r="EZT5" s="286"/>
      <c r="EZU5" s="286"/>
      <c r="EZV5" s="286"/>
      <c r="EZW5" s="286"/>
      <c r="EZX5" s="286"/>
      <c r="EZY5" s="286"/>
      <c r="EZZ5" s="286"/>
      <c r="FAA5" s="286"/>
      <c r="FAB5" s="286"/>
      <c r="FAC5" s="286"/>
      <c r="FAD5" s="286"/>
      <c r="FAE5" s="286"/>
      <c r="FAF5" s="286"/>
      <c r="FAG5" s="286"/>
      <c r="FAH5" s="286"/>
      <c r="FAI5" s="286"/>
      <c r="FAJ5" s="286"/>
      <c r="FAK5" s="286"/>
      <c r="FAL5" s="286"/>
      <c r="FAM5" s="286"/>
      <c r="FAN5" s="286"/>
      <c r="FAO5" s="286"/>
      <c r="FAP5" s="286"/>
      <c r="FAQ5" s="286"/>
      <c r="FAR5" s="286"/>
      <c r="FAS5" s="286"/>
      <c r="FAT5" s="286"/>
      <c r="FAU5" s="286"/>
      <c r="FAV5" s="286"/>
      <c r="FAW5" s="286"/>
      <c r="FAX5" s="286"/>
      <c r="FAY5" s="286"/>
      <c r="FAZ5" s="286"/>
      <c r="FBA5" s="286"/>
      <c r="FBB5" s="286"/>
      <c r="FBC5" s="286"/>
      <c r="FBD5" s="286"/>
      <c r="FBE5" s="286"/>
      <c r="FBF5" s="286"/>
      <c r="FBG5" s="286"/>
      <c r="FBH5" s="286"/>
      <c r="FBI5" s="286"/>
      <c r="FBJ5" s="286"/>
      <c r="FBK5" s="286"/>
      <c r="FBL5" s="286"/>
      <c r="FBM5" s="286"/>
      <c r="FBN5" s="286"/>
      <c r="FBO5" s="286"/>
      <c r="FBP5" s="286"/>
      <c r="FBQ5" s="286"/>
      <c r="FBR5" s="286"/>
      <c r="FBS5" s="286"/>
      <c r="FBT5" s="286"/>
      <c r="FBU5" s="286"/>
      <c r="FBV5" s="286"/>
      <c r="FBW5" s="286"/>
      <c r="FBX5" s="286"/>
      <c r="FBY5" s="286"/>
      <c r="FBZ5" s="286"/>
      <c r="FCA5" s="286"/>
      <c r="FCB5" s="286"/>
      <c r="FCC5" s="286"/>
      <c r="FCD5" s="286"/>
      <c r="FCE5" s="286"/>
      <c r="FCF5" s="286"/>
      <c r="FCG5" s="286"/>
      <c r="FCH5" s="286"/>
      <c r="FCI5" s="286"/>
      <c r="FCJ5" s="286"/>
      <c r="FCK5" s="286"/>
      <c r="FCL5" s="286"/>
      <c r="FCM5" s="286"/>
      <c r="FCN5" s="286"/>
      <c r="FCO5" s="286"/>
      <c r="FCP5" s="286"/>
      <c r="FCQ5" s="286"/>
      <c r="FCR5" s="286"/>
      <c r="FCS5" s="286"/>
      <c r="FCT5" s="286"/>
      <c r="FCU5" s="286"/>
      <c r="FCV5" s="286"/>
      <c r="FCW5" s="286"/>
      <c r="FCX5" s="286"/>
      <c r="FCY5" s="286"/>
      <c r="FCZ5" s="286"/>
      <c r="FDA5" s="286"/>
      <c r="FDB5" s="286"/>
      <c r="FDC5" s="286"/>
      <c r="FDD5" s="286"/>
      <c r="FDE5" s="286"/>
      <c r="FDF5" s="286"/>
      <c r="FDG5" s="286"/>
      <c r="FDH5" s="286"/>
      <c r="FDI5" s="286"/>
      <c r="FDJ5" s="286"/>
      <c r="FDK5" s="286"/>
      <c r="FDL5" s="286"/>
      <c r="FDM5" s="286"/>
      <c r="FDN5" s="286"/>
      <c r="FDO5" s="286"/>
      <c r="FDP5" s="286"/>
      <c r="FDQ5" s="286"/>
      <c r="FDR5" s="286"/>
      <c r="FDS5" s="286"/>
      <c r="FDT5" s="286"/>
      <c r="FDU5" s="286"/>
      <c r="FDV5" s="286"/>
      <c r="FDW5" s="286"/>
      <c r="FDX5" s="286"/>
      <c r="FDY5" s="286"/>
      <c r="FDZ5" s="286"/>
      <c r="FEA5" s="286"/>
      <c r="FEB5" s="286"/>
      <c r="FEC5" s="286"/>
      <c r="FED5" s="286"/>
      <c r="FEE5" s="286"/>
      <c r="FEF5" s="286"/>
      <c r="FEG5" s="286"/>
      <c r="FEH5" s="286"/>
      <c r="FEI5" s="286"/>
      <c r="FEJ5" s="286"/>
      <c r="FEK5" s="286"/>
      <c r="FEL5" s="286"/>
      <c r="FEM5" s="286"/>
      <c r="FEN5" s="286"/>
      <c r="FEO5" s="286"/>
      <c r="FEP5" s="286"/>
      <c r="FEQ5" s="286"/>
      <c r="FER5" s="286"/>
      <c r="FES5" s="286"/>
      <c r="FET5" s="286"/>
      <c r="FEU5" s="286"/>
      <c r="FEV5" s="286"/>
      <c r="FEW5" s="286"/>
      <c r="FEX5" s="286"/>
      <c r="FEY5" s="286"/>
      <c r="FEZ5" s="286"/>
      <c r="FFA5" s="286"/>
      <c r="FFB5" s="286"/>
      <c r="FFC5" s="286"/>
      <c r="FFD5" s="286"/>
      <c r="FFE5" s="286"/>
      <c r="FFF5" s="286"/>
      <c r="FFG5" s="286"/>
      <c r="FFH5" s="286"/>
      <c r="FFI5" s="286"/>
      <c r="FFJ5" s="286"/>
      <c r="FFK5" s="286"/>
      <c r="FFL5" s="286"/>
      <c r="FFM5" s="286"/>
      <c r="FFN5" s="286"/>
      <c r="FFO5" s="286"/>
      <c r="FFP5" s="286"/>
      <c r="FFQ5" s="286"/>
      <c r="FFR5" s="286"/>
      <c r="FFS5" s="286"/>
      <c r="FFT5" s="286"/>
      <c r="FFU5" s="286"/>
      <c r="FFV5" s="286"/>
      <c r="FFW5" s="286"/>
      <c r="FFX5" s="286"/>
      <c r="FFY5" s="286"/>
      <c r="FFZ5" s="286"/>
      <c r="FGA5" s="286"/>
      <c r="FGB5" s="286"/>
      <c r="FGC5" s="286"/>
      <c r="FGD5" s="286"/>
      <c r="FGE5" s="286"/>
      <c r="FGF5" s="286"/>
      <c r="FGG5" s="286"/>
      <c r="FGH5" s="286"/>
      <c r="FGI5" s="286"/>
      <c r="FGJ5" s="286"/>
      <c r="FGK5" s="286"/>
      <c r="FGL5" s="286"/>
      <c r="FGM5" s="286"/>
      <c r="FGN5" s="286"/>
      <c r="FGO5" s="286"/>
      <c r="FGP5" s="286"/>
      <c r="FGQ5" s="286"/>
      <c r="FGR5" s="286"/>
      <c r="FGS5" s="286"/>
      <c r="FGT5" s="286"/>
      <c r="FGU5" s="286"/>
      <c r="FGV5" s="286"/>
      <c r="FGW5" s="286"/>
      <c r="FGX5" s="286"/>
      <c r="FGY5" s="286"/>
      <c r="FGZ5" s="286"/>
      <c r="FHA5" s="286"/>
      <c r="FHB5" s="286"/>
      <c r="FHC5" s="286"/>
      <c r="FHD5" s="286"/>
      <c r="FHE5" s="286"/>
      <c r="FHF5" s="286"/>
      <c r="FHG5" s="286"/>
      <c r="FHH5" s="286"/>
      <c r="FHI5" s="286"/>
      <c r="FHJ5" s="286"/>
      <c r="FHK5" s="286"/>
      <c r="FHL5" s="286"/>
      <c r="FHM5" s="286"/>
      <c r="FHN5" s="286"/>
      <c r="FHO5" s="286"/>
      <c r="FHP5" s="286"/>
      <c r="FHQ5" s="286"/>
      <c r="FHR5" s="286"/>
      <c r="FHS5" s="286"/>
      <c r="FHT5" s="286"/>
      <c r="FHU5" s="286"/>
      <c r="FHV5" s="286"/>
      <c r="FHW5" s="286"/>
      <c r="FHX5" s="286"/>
      <c r="FHY5" s="286"/>
      <c r="FHZ5" s="286"/>
      <c r="FIA5" s="286"/>
      <c r="FIB5" s="286"/>
      <c r="FIC5" s="286"/>
      <c r="FID5" s="286"/>
      <c r="FIE5" s="286"/>
      <c r="FIF5" s="286"/>
      <c r="FIG5" s="286"/>
      <c r="FIH5" s="286"/>
      <c r="FII5" s="286"/>
      <c r="FIJ5" s="286"/>
      <c r="FIK5" s="286"/>
      <c r="FIL5" s="286"/>
      <c r="FIM5" s="286"/>
      <c r="FIN5" s="286"/>
      <c r="FIO5" s="286"/>
      <c r="FIP5" s="286"/>
      <c r="FIQ5" s="286"/>
      <c r="FIR5" s="286"/>
      <c r="FIS5" s="286"/>
      <c r="FIT5" s="286"/>
      <c r="FIU5" s="286"/>
      <c r="FIV5" s="286"/>
      <c r="FIW5" s="286"/>
      <c r="FIX5" s="286"/>
      <c r="FIY5" s="286"/>
      <c r="FIZ5" s="286"/>
      <c r="FJA5" s="286"/>
      <c r="FJB5" s="286"/>
      <c r="FJC5" s="286"/>
      <c r="FJD5" s="286"/>
      <c r="FJE5" s="286"/>
      <c r="FJF5" s="286"/>
      <c r="FJG5" s="286"/>
      <c r="FJH5" s="286"/>
      <c r="FJI5" s="286"/>
      <c r="FJJ5" s="286"/>
      <c r="FJK5" s="286"/>
      <c r="FJL5" s="286"/>
      <c r="FJM5" s="286"/>
      <c r="FJN5" s="286"/>
      <c r="FJO5" s="286"/>
      <c r="FJP5" s="286"/>
      <c r="FJQ5" s="286"/>
      <c r="FJR5" s="286"/>
      <c r="FJS5" s="286"/>
      <c r="FJT5" s="286"/>
      <c r="FJU5" s="286"/>
      <c r="FJV5" s="286"/>
      <c r="FJW5" s="286"/>
      <c r="FJX5" s="286"/>
      <c r="FJY5" s="286"/>
      <c r="FJZ5" s="286"/>
      <c r="FKA5" s="286"/>
      <c r="FKB5" s="286"/>
      <c r="FKC5" s="286"/>
      <c r="FKD5" s="286"/>
      <c r="FKE5" s="286"/>
      <c r="FKF5" s="286"/>
      <c r="FKG5" s="286"/>
      <c r="FKH5" s="286"/>
      <c r="FKI5" s="286"/>
      <c r="FKJ5" s="286"/>
      <c r="FKK5" s="286"/>
      <c r="FKL5" s="286"/>
      <c r="FKM5" s="286"/>
      <c r="FKN5" s="286"/>
      <c r="FKO5" s="286"/>
      <c r="FKP5" s="286"/>
      <c r="FKQ5" s="286"/>
      <c r="FKR5" s="286"/>
      <c r="FKS5" s="286"/>
      <c r="FKT5" s="286"/>
      <c r="FKU5" s="286"/>
      <c r="FKV5" s="286"/>
      <c r="FKW5" s="286"/>
      <c r="FKX5" s="286"/>
      <c r="FKY5" s="286"/>
      <c r="FKZ5" s="286"/>
      <c r="FLA5" s="286"/>
      <c r="FLB5" s="286"/>
      <c r="FLC5" s="286"/>
      <c r="FLD5" s="286"/>
      <c r="FLE5" s="286"/>
      <c r="FLF5" s="286"/>
      <c r="FLG5" s="286"/>
      <c r="FLH5" s="286"/>
      <c r="FLI5" s="286"/>
      <c r="FLJ5" s="286"/>
      <c r="FLK5" s="286"/>
      <c r="FLL5" s="286"/>
      <c r="FLM5" s="286"/>
      <c r="FLN5" s="286"/>
      <c r="FLO5" s="286"/>
      <c r="FLP5" s="286"/>
      <c r="FLQ5" s="286"/>
      <c r="FLR5" s="286"/>
      <c r="FLS5" s="286"/>
      <c r="FLT5" s="286"/>
      <c r="FLU5" s="286"/>
      <c r="FLV5" s="286"/>
      <c r="FLW5" s="286"/>
      <c r="FLX5" s="286"/>
      <c r="FLY5" s="286"/>
      <c r="FLZ5" s="286"/>
      <c r="FMA5" s="286"/>
      <c r="FMB5" s="286"/>
      <c r="FMC5" s="286"/>
      <c r="FMD5" s="286"/>
      <c r="FME5" s="286"/>
      <c r="FMF5" s="286"/>
      <c r="FMG5" s="286"/>
      <c r="FMH5" s="286"/>
      <c r="FMI5" s="286"/>
      <c r="FMJ5" s="286"/>
      <c r="FMK5" s="286"/>
      <c r="FML5" s="286"/>
      <c r="FMM5" s="286"/>
      <c r="FMN5" s="286"/>
      <c r="FMO5" s="286"/>
      <c r="FMP5" s="286"/>
      <c r="FMQ5" s="286"/>
      <c r="FMR5" s="286"/>
      <c r="FMS5" s="286"/>
      <c r="FMT5" s="286"/>
      <c r="FMU5" s="286"/>
      <c r="FMV5" s="286"/>
      <c r="FMW5" s="286"/>
      <c r="FMX5" s="286"/>
      <c r="FMY5" s="286"/>
      <c r="FMZ5" s="286"/>
      <c r="FNA5" s="286"/>
      <c r="FNB5" s="286"/>
      <c r="FNC5" s="286"/>
      <c r="FND5" s="286"/>
      <c r="FNE5" s="286"/>
      <c r="FNF5" s="286"/>
      <c r="FNG5" s="286"/>
      <c r="FNH5" s="286"/>
      <c r="FNI5" s="286"/>
      <c r="FNJ5" s="286"/>
      <c r="FNK5" s="286"/>
      <c r="FNL5" s="286"/>
      <c r="FNM5" s="286"/>
      <c r="FNN5" s="286"/>
      <c r="FNO5" s="286"/>
      <c r="FNP5" s="286"/>
      <c r="FNQ5" s="286"/>
      <c r="FNR5" s="286"/>
      <c r="FNS5" s="286"/>
      <c r="FNT5" s="286"/>
      <c r="FNU5" s="286"/>
      <c r="FNV5" s="286"/>
      <c r="FNW5" s="286"/>
      <c r="FNX5" s="286"/>
      <c r="FNY5" s="286"/>
      <c r="FNZ5" s="286"/>
      <c r="FOA5" s="286"/>
      <c r="FOB5" s="286"/>
      <c r="FOC5" s="286"/>
      <c r="FOD5" s="286"/>
      <c r="FOE5" s="286"/>
      <c r="FOF5" s="286"/>
      <c r="FOG5" s="286"/>
      <c r="FOH5" s="286"/>
      <c r="FOI5" s="286"/>
      <c r="FOJ5" s="286"/>
      <c r="FOK5" s="286"/>
      <c r="FOL5" s="286"/>
      <c r="FOM5" s="286"/>
      <c r="FON5" s="286"/>
      <c r="FOO5" s="286"/>
      <c r="FOP5" s="286"/>
      <c r="FOQ5" s="286"/>
      <c r="FOR5" s="286"/>
      <c r="FOS5" s="286"/>
      <c r="FOT5" s="286"/>
      <c r="FOU5" s="286"/>
      <c r="FOV5" s="286"/>
      <c r="FOW5" s="286"/>
      <c r="FOX5" s="286"/>
      <c r="FOY5" s="286"/>
      <c r="FOZ5" s="286"/>
      <c r="FPA5" s="286"/>
      <c r="FPB5" s="286"/>
      <c r="FPC5" s="286"/>
      <c r="FPD5" s="286"/>
      <c r="FPE5" s="286"/>
      <c r="FPF5" s="286"/>
      <c r="FPG5" s="286"/>
      <c r="FPH5" s="286"/>
      <c r="FPI5" s="286"/>
      <c r="FPJ5" s="286"/>
      <c r="FPK5" s="286"/>
      <c r="FPL5" s="286"/>
      <c r="FPM5" s="286"/>
      <c r="FPN5" s="286"/>
      <c r="FPO5" s="286"/>
      <c r="FPP5" s="286"/>
      <c r="FPQ5" s="286"/>
      <c r="FPR5" s="286"/>
      <c r="FPS5" s="286"/>
      <c r="FPT5" s="286"/>
      <c r="FPU5" s="286"/>
      <c r="FPV5" s="286"/>
      <c r="FPW5" s="286"/>
      <c r="FPX5" s="286"/>
      <c r="FPY5" s="286"/>
      <c r="FPZ5" s="286"/>
      <c r="FQA5" s="286"/>
      <c r="FQB5" s="286"/>
      <c r="FQC5" s="286"/>
      <c r="FQD5" s="286"/>
      <c r="FQE5" s="286"/>
      <c r="FQF5" s="286"/>
      <c r="FQG5" s="286"/>
      <c r="FQH5" s="286"/>
      <c r="FQI5" s="286"/>
      <c r="FQJ5" s="286"/>
      <c r="FQK5" s="286"/>
      <c r="FQL5" s="286"/>
      <c r="FQM5" s="286"/>
      <c r="FQN5" s="286"/>
      <c r="FQO5" s="286"/>
      <c r="FQP5" s="286"/>
      <c r="FQQ5" s="286"/>
      <c r="FQR5" s="286"/>
      <c r="FQS5" s="286"/>
      <c r="FQT5" s="286"/>
      <c r="FQU5" s="286"/>
      <c r="FQV5" s="286"/>
      <c r="FQW5" s="286"/>
      <c r="FQX5" s="286"/>
      <c r="FQY5" s="286"/>
      <c r="FQZ5" s="286"/>
      <c r="FRA5" s="286"/>
      <c r="FRB5" s="286"/>
      <c r="FRC5" s="286"/>
      <c r="FRD5" s="286"/>
      <c r="FRE5" s="286"/>
      <c r="FRF5" s="286"/>
      <c r="FRG5" s="286"/>
      <c r="FRH5" s="286"/>
      <c r="FRI5" s="286"/>
      <c r="FRJ5" s="286"/>
      <c r="FRK5" s="286"/>
      <c r="FRL5" s="286"/>
      <c r="FRM5" s="286"/>
      <c r="FRN5" s="286"/>
      <c r="FRO5" s="286"/>
      <c r="FRP5" s="286"/>
      <c r="FRQ5" s="286"/>
      <c r="FRR5" s="286"/>
      <c r="FRS5" s="286"/>
      <c r="FRT5" s="286"/>
      <c r="FRU5" s="286"/>
      <c r="FRV5" s="286"/>
      <c r="FRW5" s="286"/>
      <c r="FRX5" s="286"/>
      <c r="FRY5" s="286"/>
      <c r="FRZ5" s="286"/>
      <c r="FSA5" s="286"/>
      <c r="FSB5" s="286"/>
      <c r="FSC5" s="286"/>
      <c r="FSD5" s="286"/>
      <c r="FSE5" s="286"/>
      <c r="FSF5" s="286"/>
      <c r="FSG5" s="286"/>
      <c r="FSH5" s="286"/>
      <c r="FSI5" s="286"/>
      <c r="FSJ5" s="286"/>
      <c r="FSK5" s="286"/>
      <c r="FSL5" s="286"/>
      <c r="FSM5" s="286"/>
      <c r="FSN5" s="286"/>
      <c r="FSO5" s="286"/>
      <c r="FSP5" s="286"/>
      <c r="FSQ5" s="286"/>
      <c r="FSR5" s="286"/>
      <c r="FSS5" s="286"/>
      <c r="FST5" s="286"/>
      <c r="FSU5" s="286"/>
      <c r="FSV5" s="286"/>
      <c r="FSW5" s="286"/>
      <c r="FSX5" s="286"/>
      <c r="FSY5" s="286"/>
      <c r="FSZ5" s="286"/>
      <c r="FTA5" s="286"/>
      <c r="FTB5" s="286"/>
      <c r="FTC5" s="286"/>
      <c r="FTD5" s="286"/>
      <c r="FTE5" s="286"/>
      <c r="FTF5" s="286"/>
      <c r="FTG5" s="286"/>
      <c r="FTH5" s="286"/>
      <c r="FTI5" s="286"/>
      <c r="FTJ5" s="286"/>
      <c r="FTK5" s="286"/>
      <c r="FTL5" s="286"/>
      <c r="FTM5" s="286"/>
      <c r="FTN5" s="286"/>
      <c r="FTO5" s="286"/>
      <c r="FTP5" s="286"/>
      <c r="FTQ5" s="286"/>
      <c r="FTR5" s="286"/>
      <c r="FTS5" s="286"/>
      <c r="FTT5" s="286"/>
      <c r="FTU5" s="286"/>
      <c r="FTV5" s="286"/>
      <c r="FTW5" s="286"/>
      <c r="FTX5" s="286"/>
      <c r="FTY5" s="286"/>
      <c r="FTZ5" s="286"/>
      <c r="FUA5" s="286"/>
      <c r="FUB5" s="286"/>
      <c r="FUC5" s="286"/>
      <c r="FUD5" s="286"/>
      <c r="FUE5" s="286"/>
      <c r="FUF5" s="286"/>
      <c r="FUG5" s="286"/>
      <c r="FUH5" s="286"/>
      <c r="FUI5" s="286"/>
      <c r="FUJ5" s="286"/>
      <c r="FUK5" s="286"/>
      <c r="FUL5" s="286"/>
      <c r="FUM5" s="286"/>
      <c r="FUN5" s="286"/>
      <c r="FUO5" s="286"/>
      <c r="FUP5" s="286"/>
      <c r="FUQ5" s="286"/>
      <c r="FUR5" s="286"/>
      <c r="FUS5" s="286"/>
      <c r="FUT5" s="286"/>
      <c r="FUU5" s="286"/>
      <c r="FUV5" s="286"/>
      <c r="FUW5" s="286"/>
      <c r="FUX5" s="286"/>
      <c r="FUY5" s="286"/>
      <c r="FUZ5" s="286"/>
      <c r="FVA5" s="286"/>
      <c r="FVB5" s="286"/>
      <c r="FVC5" s="286"/>
      <c r="FVD5" s="286"/>
      <c r="FVE5" s="286"/>
      <c r="FVF5" s="286"/>
      <c r="FVG5" s="286"/>
      <c r="FVH5" s="286"/>
      <c r="FVI5" s="286"/>
      <c r="FVJ5" s="286"/>
      <c r="FVK5" s="286"/>
      <c r="FVL5" s="286"/>
      <c r="FVM5" s="286"/>
      <c r="FVN5" s="286"/>
      <c r="FVO5" s="286"/>
      <c r="FVP5" s="286"/>
      <c r="FVQ5" s="286"/>
      <c r="FVR5" s="286"/>
      <c r="FVS5" s="286"/>
      <c r="FVT5" s="286"/>
      <c r="FVU5" s="286"/>
      <c r="FVV5" s="286"/>
      <c r="FVW5" s="286"/>
      <c r="FVX5" s="286"/>
      <c r="FVY5" s="286"/>
      <c r="FVZ5" s="286"/>
      <c r="FWA5" s="286"/>
      <c r="FWB5" s="286"/>
      <c r="FWC5" s="286"/>
      <c r="FWD5" s="286"/>
      <c r="FWE5" s="286"/>
      <c r="FWF5" s="286"/>
      <c r="FWG5" s="286"/>
      <c r="FWH5" s="286"/>
      <c r="FWI5" s="286"/>
      <c r="FWJ5" s="286"/>
      <c r="FWK5" s="286"/>
      <c r="FWL5" s="286"/>
      <c r="FWM5" s="286"/>
      <c r="FWN5" s="286"/>
      <c r="FWO5" s="286"/>
      <c r="FWP5" s="286"/>
      <c r="FWQ5" s="286"/>
      <c r="FWR5" s="286"/>
      <c r="FWS5" s="286"/>
      <c r="FWT5" s="286"/>
      <c r="FWU5" s="286"/>
      <c r="FWV5" s="286"/>
      <c r="FWW5" s="286"/>
      <c r="FWX5" s="286"/>
      <c r="FWY5" s="286"/>
      <c r="FWZ5" s="286"/>
      <c r="FXA5" s="286"/>
      <c r="FXB5" s="286"/>
      <c r="FXC5" s="286"/>
      <c r="FXD5" s="286"/>
      <c r="FXE5" s="286"/>
      <c r="FXF5" s="286"/>
      <c r="FXG5" s="286"/>
      <c r="FXH5" s="286"/>
      <c r="FXI5" s="286"/>
      <c r="FXJ5" s="286"/>
      <c r="FXK5" s="286"/>
      <c r="FXL5" s="286"/>
      <c r="FXM5" s="286"/>
      <c r="FXN5" s="286"/>
      <c r="FXO5" s="286"/>
      <c r="FXP5" s="286"/>
      <c r="FXQ5" s="286"/>
      <c r="FXR5" s="286"/>
      <c r="FXS5" s="286"/>
      <c r="FXT5" s="286"/>
      <c r="FXU5" s="286"/>
      <c r="FXV5" s="286"/>
      <c r="FXW5" s="286"/>
      <c r="FXX5" s="286"/>
      <c r="FXY5" s="286"/>
      <c r="FXZ5" s="286"/>
      <c r="FYA5" s="286"/>
      <c r="FYB5" s="286"/>
      <c r="FYC5" s="286"/>
      <c r="FYD5" s="286"/>
      <c r="FYE5" s="286"/>
      <c r="FYF5" s="286"/>
      <c r="FYG5" s="286"/>
      <c r="FYH5" s="286"/>
      <c r="FYI5" s="286"/>
      <c r="FYJ5" s="286"/>
      <c r="FYK5" s="286"/>
      <c r="FYL5" s="286"/>
      <c r="FYM5" s="286"/>
      <c r="FYN5" s="286"/>
      <c r="FYO5" s="286"/>
      <c r="FYP5" s="286"/>
      <c r="FYQ5" s="286"/>
      <c r="FYR5" s="286"/>
      <c r="FYS5" s="286"/>
      <c r="FYT5" s="286"/>
      <c r="FYU5" s="286"/>
      <c r="FYV5" s="286"/>
      <c r="FYW5" s="286"/>
      <c r="FYX5" s="286"/>
      <c r="FYY5" s="286"/>
      <c r="FYZ5" s="286"/>
      <c r="FZA5" s="286"/>
      <c r="FZB5" s="286"/>
      <c r="FZC5" s="286"/>
      <c r="FZD5" s="286"/>
      <c r="FZE5" s="286"/>
      <c r="FZF5" s="286"/>
      <c r="FZG5" s="286"/>
      <c r="FZH5" s="286"/>
      <c r="FZI5" s="286"/>
      <c r="FZJ5" s="286"/>
      <c r="FZK5" s="286"/>
      <c r="FZL5" s="286"/>
      <c r="FZM5" s="286"/>
      <c r="FZN5" s="286"/>
      <c r="FZO5" s="286"/>
      <c r="FZP5" s="286"/>
      <c r="FZQ5" s="286"/>
      <c r="FZR5" s="286"/>
      <c r="FZS5" s="286"/>
      <c r="FZT5" s="286"/>
      <c r="FZU5" s="286"/>
      <c r="FZV5" s="286"/>
      <c r="FZW5" s="286"/>
      <c r="FZX5" s="286"/>
      <c r="FZY5" s="286"/>
      <c r="FZZ5" s="286"/>
      <c r="GAA5" s="286"/>
      <c r="GAB5" s="286"/>
      <c r="GAC5" s="286"/>
      <c r="GAD5" s="286"/>
      <c r="GAE5" s="286"/>
      <c r="GAF5" s="286"/>
      <c r="GAG5" s="286"/>
      <c r="GAH5" s="286"/>
      <c r="GAI5" s="286"/>
      <c r="GAJ5" s="286"/>
      <c r="GAK5" s="286"/>
      <c r="GAL5" s="286"/>
      <c r="GAM5" s="286"/>
      <c r="GAN5" s="286"/>
      <c r="GAO5" s="286"/>
      <c r="GAP5" s="286"/>
      <c r="GAQ5" s="286"/>
      <c r="GAR5" s="286"/>
      <c r="GAS5" s="286"/>
      <c r="GAT5" s="286"/>
      <c r="GAU5" s="286"/>
      <c r="GAV5" s="286"/>
      <c r="GAW5" s="286"/>
      <c r="GAX5" s="286"/>
      <c r="GAY5" s="286"/>
      <c r="GAZ5" s="286"/>
      <c r="GBA5" s="286"/>
      <c r="GBB5" s="286"/>
      <c r="GBC5" s="286"/>
      <c r="GBD5" s="286"/>
      <c r="GBE5" s="286"/>
      <c r="GBF5" s="286"/>
      <c r="GBG5" s="286"/>
      <c r="GBH5" s="286"/>
      <c r="GBI5" s="286"/>
      <c r="GBJ5" s="286"/>
      <c r="GBK5" s="286"/>
      <c r="GBL5" s="286"/>
      <c r="GBM5" s="286"/>
      <c r="GBN5" s="286"/>
      <c r="GBO5" s="286"/>
      <c r="GBP5" s="286"/>
      <c r="GBQ5" s="286"/>
      <c r="GBR5" s="286"/>
      <c r="GBS5" s="286"/>
      <c r="GBT5" s="286"/>
      <c r="GBU5" s="286"/>
      <c r="GBV5" s="286"/>
      <c r="GBW5" s="286"/>
      <c r="GBX5" s="286"/>
      <c r="GBY5" s="286"/>
      <c r="GBZ5" s="286"/>
      <c r="GCA5" s="286"/>
      <c r="GCB5" s="286"/>
      <c r="GCC5" s="286"/>
      <c r="GCD5" s="286"/>
      <c r="GCE5" s="286"/>
      <c r="GCF5" s="286"/>
      <c r="GCG5" s="286"/>
      <c r="GCH5" s="286"/>
      <c r="GCI5" s="286"/>
      <c r="GCJ5" s="286"/>
      <c r="GCK5" s="286"/>
      <c r="GCL5" s="286"/>
      <c r="GCM5" s="286"/>
      <c r="GCN5" s="286"/>
      <c r="GCO5" s="286"/>
      <c r="GCP5" s="286"/>
      <c r="GCQ5" s="286"/>
      <c r="GCR5" s="286"/>
      <c r="GCS5" s="286"/>
      <c r="GCT5" s="286"/>
      <c r="GCU5" s="286"/>
      <c r="GCV5" s="286"/>
      <c r="GCW5" s="286"/>
      <c r="GCX5" s="286"/>
      <c r="GCY5" s="286"/>
      <c r="GCZ5" s="286"/>
      <c r="GDA5" s="286"/>
      <c r="GDB5" s="286"/>
      <c r="GDC5" s="286"/>
      <c r="GDD5" s="286"/>
      <c r="GDE5" s="286"/>
      <c r="GDF5" s="286"/>
      <c r="GDG5" s="286"/>
      <c r="GDH5" s="286"/>
      <c r="GDI5" s="286"/>
      <c r="GDJ5" s="286"/>
      <c r="GDK5" s="286"/>
      <c r="GDL5" s="286"/>
      <c r="GDM5" s="286"/>
      <c r="GDN5" s="286"/>
      <c r="GDO5" s="286"/>
      <c r="GDP5" s="286"/>
      <c r="GDQ5" s="286"/>
      <c r="GDR5" s="286"/>
      <c r="GDS5" s="286"/>
      <c r="GDT5" s="286"/>
      <c r="GDU5" s="286"/>
      <c r="GDV5" s="286"/>
      <c r="GDW5" s="286"/>
      <c r="GDX5" s="286"/>
      <c r="GDY5" s="286"/>
      <c r="GDZ5" s="286"/>
      <c r="GEA5" s="286"/>
      <c r="GEB5" s="286"/>
      <c r="GEC5" s="286"/>
      <c r="GED5" s="286"/>
      <c r="GEE5" s="286"/>
      <c r="GEF5" s="286"/>
      <c r="GEG5" s="286"/>
      <c r="GEH5" s="286"/>
      <c r="GEI5" s="286"/>
      <c r="GEJ5" s="286"/>
      <c r="GEK5" s="286"/>
      <c r="GEL5" s="286"/>
      <c r="GEM5" s="286"/>
      <c r="GEN5" s="286"/>
      <c r="GEO5" s="286"/>
      <c r="GEP5" s="286"/>
      <c r="GEQ5" s="286"/>
      <c r="GER5" s="286"/>
      <c r="GES5" s="286"/>
      <c r="GET5" s="286"/>
      <c r="GEU5" s="286"/>
      <c r="GEV5" s="286"/>
      <c r="GEW5" s="286"/>
      <c r="GEX5" s="286"/>
      <c r="GEY5" s="286"/>
      <c r="GEZ5" s="286"/>
      <c r="GFA5" s="286"/>
      <c r="GFB5" s="286"/>
      <c r="GFC5" s="286"/>
      <c r="GFD5" s="286"/>
      <c r="GFE5" s="286"/>
      <c r="GFF5" s="286"/>
      <c r="GFG5" s="286"/>
      <c r="GFH5" s="286"/>
      <c r="GFI5" s="286"/>
      <c r="GFJ5" s="286"/>
      <c r="GFK5" s="286"/>
      <c r="GFL5" s="286"/>
      <c r="GFM5" s="286"/>
      <c r="GFN5" s="286"/>
      <c r="GFO5" s="286"/>
      <c r="GFP5" s="286"/>
      <c r="GFQ5" s="286"/>
      <c r="GFR5" s="286"/>
      <c r="GFS5" s="286"/>
      <c r="GFT5" s="286"/>
      <c r="GFU5" s="286"/>
      <c r="GFV5" s="286"/>
      <c r="GFW5" s="286"/>
      <c r="GFX5" s="286"/>
      <c r="GFY5" s="286"/>
      <c r="GFZ5" s="286"/>
      <c r="GGA5" s="286"/>
      <c r="GGB5" s="286"/>
      <c r="GGC5" s="286"/>
      <c r="GGD5" s="286"/>
      <c r="GGE5" s="286"/>
      <c r="GGF5" s="286"/>
      <c r="GGG5" s="286"/>
      <c r="GGH5" s="286"/>
      <c r="GGI5" s="286"/>
      <c r="GGJ5" s="286"/>
      <c r="GGK5" s="286"/>
      <c r="GGL5" s="286"/>
      <c r="GGM5" s="286"/>
      <c r="GGN5" s="286"/>
      <c r="GGO5" s="286"/>
      <c r="GGP5" s="286"/>
      <c r="GGQ5" s="286"/>
      <c r="GGR5" s="286"/>
      <c r="GGS5" s="286"/>
      <c r="GGT5" s="286"/>
      <c r="GGU5" s="286"/>
      <c r="GGV5" s="286"/>
      <c r="GGW5" s="286"/>
      <c r="GGX5" s="286"/>
      <c r="GGY5" s="286"/>
      <c r="GGZ5" s="286"/>
      <c r="GHA5" s="286"/>
      <c r="GHB5" s="286"/>
      <c r="GHC5" s="286"/>
      <c r="GHD5" s="286"/>
      <c r="GHE5" s="286"/>
      <c r="GHF5" s="286"/>
      <c r="GHG5" s="286"/>
      <c r="GHH5" s="286"/>
      <c r="GHI5" s="286"/>
      <c r="GHJ5" s="286"/>
      <c r="GHK5" s="286"/>
      <c r="GHL5" s="286"/>
      <c r="GHM5" s="286"/>
      <c r="GHN5" s="286"/>
      <c r="GHO5" s="286"/>
      <c r="GHP5" s="286"/>
      <c r="GHQ5" s="286"/>
      <c r="GHR5" s="286"/>
      <c r="GHS5" s="286"/>
      <c r="GHT5" s="286"/>
      <c r="GHU5" s="286"/>
      <c r="GHV5" s="286"/>
      <c r="GHW5" s="286"/>
      <c r="GHX5" s="286"/>
      <c r="GHY5" s="286"/>
      <c r="GHZ5" s="286"/>
      <c r="GIA5" s="286"/>
      <c r="GIB5" s="286"/>
      <c r="GIC5" s="286"/>
      <c r="GID5" s="286"/>
      <c r="GIE5" s="286"/>
      <c r="GIF5" s="286"/>
      <c r="GIG5" s="286"/>
      <c r="GIH5" s="286"/>
      <c r="GII5" s="286"/>
      <c r="GIJ5" s="286"/>
      <c r="GIK5" s="286"/>
      <c r="GIL5" s="286"/>
      <c r="GIM5" s="286"/>
      <c r="GIN5" s="286"/>
      <c r="GIO5" s="286"/>
      <c r="GIP5" s="286"/>
      <c r="GIQ5" s="286"/>
      <c r="GIR5" s="286"/>
      <c r="GIS5" s="286"/>
      <c r="GIT5" s="286"/>
      <c r="GIU5" s="286"/>
      <c r="GIV5" s="286"/>
      <c r="GIW5" s="286"/>
      <c r="GIX5" s="286"/>
      <c r="GIY5" s="286"/>
      <c r="GIZ5" s="286"/>
      <c r="GJA5" s="286"/>
      <c r="GJB5" s="286"/>
      <c r="GJC5" s="286"/>
      <c r="GJD5" s="286"/>
      <c r="GJE5" s="286"/>
      <c r="GJF5" s="286"/>
      <c r="GJG5" s="286"/>
      <c r="GJH5" s="286"/>
      <c r="GJI5" s="286"/>
      <c r="GJJ5" s="286"/>
      <c r="GJK5" s="286"/>
      <c r="GJL5" s="286"/>
      <c r="GJM5" s="286"/>
      <c r="GJN5" s="286"/>
      <c r="GJO5" s="286"/>
      <c r="GJP5" s="286"/>
      <c r="GJQ5" s="286"/>
      <c r="GJR5" s="286"/>
      <c r="GJS5" s="286"/>
      <c r="GJT5" s="286"/>
      <c r="GJU5" s="286"/>
      <c r="GJV5" s="286"/>
      <c r="GJW5" s="286"/>
      <c r="GJX5" s="286"/>
      <c r="GJY5" s="286"/>
      <c r="GJZ5" s="286"/>
      <c r="GKA5" s="286"/>
      <c r="GKB5" s="286"/>
      <c r="GKC5" s="286"/>
      <c r="GKD5" s="286"/>
      <c r="GKE5" s="286"/>
      <c r="GKF5" s="286"/>
      <c r="GKG5" s="286"/>
      <c r="GKH5" s="286"/>
      <c r="GKI5" s="286"/>
      <c r="GKJ5" s="286"/>
      <c r="GKK5" s="286"/>
      <c r="GKL5" s="286"/>
      <c r="GKM5" s="286"/>
      <c r="GKN5" s="286"/>
      <c r="GKO5" s="286"/>
      <c r="GKP5" s="286"/>
      <c r="GKQ5" s="286"/>
      <c r="GKR5" s="286"/>
      <c r="GKS5" s="286"/>
      <c r="GKT5" s="286"/>
      <c r="GKU5" s="286"/>
      <c r="GKV5" s="286"/>
      <c r="GKW5" s="286"/>
      <c r="GKX5" s="286"/>
      <c r="GKY5" s="286"/>
      <c r="GKZ5" s="286"/>
      <c r="GLA5" s="286"/>
      <c r="GLB5" s="286"/>
      <c r="GLC5" s="286"/>
      <c r="GLD5" s="286"/>
      <c r="GLE5" s="286"/>
      <c r="GLF5" s="286"/>
      <c r="GLG5" s="286"/>
      <c r="GLH5" s="286"/>
      <c r="GLI5" s="286"/>
      <c r="GLJ5" s="286"/>
      <c r="GLK5" s="286"/>
      <c r="GLL5" s="286"/>
      <c r="GLM5" s="286"/>
      <c r="GLN5" s="286"/>
      <c r="GLO5" s="286"/>
      <c r="GLP5" s="286"/>
      <c r="GLQ5" s="286"/>
      <c r="GLR5" s="286"/>
      <c r="GLS5" s="286"/>
      <c r="GLT5" s="286"/>
      <c r="GLU5" s="286"/>
      <c r="GLV5" s="286"/>
      <c r="GLW5" s="286"/>
      <c r="GLX5" s="286"/>
      <c r="GLY5" s="286"/>
      <c r="GLZ5" s="286"/>
      <c r="GMA5" s="286"/>
      <c r="GMB5" s="286"/>
      <c r="GMC5" s="286"/>
      <c r="GMD5" s="286"/>
      <c r="GME5" s="286"/>
      <c r="GMF5" s="286"/>
      <c r="GMG5" s="286"/>
      <c r="GMH5" s="286"/>
      <c r="GMI5" s="286"/>
      <c r="GMJ5" s="286"/>
      <c r="GMK5" s="286"/>
      <c r="GML5" s="286"/>
      <c r="GMM5" s="286"/>
      <c r="GMN5" s="286"/>
      <c r="GMO5" s="286"/>
      <c r="GMP5" s="286"/>
      <c r="GMQ5" s="286"/>
      <c r="GMR5" s="286"/>
      <c r="GMS5" s="286"/>
      <c r="GMT5" s="286"/>
      <c r="GMU5" s="286"/>
      <c r="GMV5" s="286"/>
      <c r="GMW5" s="286"/>
      <c r="GMX5" s="286"/>
      <c r="GMY5" s="286"/>
      <c r="GMZ5" s="286"/>
      <c r="GNA5" s="286"/>
      <c r="GNB5" s="286"/>
      <c r="GNC5" s="286"/>
      <c r="GND5" s="286"/>
      <c r="GNE5" s="286"/>
      <c r="GNF5" s="286"/>
      <c r="GNG5" s="286"/>
      <c r="GNH5" s="286"/>
      <c r="GNI5" s="286"/>
      <c r="GNJ5" s="286"/>
      <c r="GNK5" s="286"/>
      <c r="GNL5" s="286"/>
      <c r="GNM5" s="286"/>
      <c r="GNN5" s="286"/>
      <c r="GNO5" s="286"/>
      <c r="GNP5" s="286"/>
      <c r="GNQ5" s="286"/>
      <c r="GNR5" s="286"/>
      <c r="GNS5" s="286"/>
      <c r="GNT5" s="286"/>
      <c r="GNU5" s="286"/>
      <c r="GNV5" s="286"/>
      <c r="GNW5" s="286"/>
      <c r="GNX5" s="286"/>
      <c r="GNY5" s="286"/>
      <c r="GNZ5" s="286"/>
      <c r="GOA5" s="286"/>
      <c r="GOB5" s="286"/>
      <c r="GOC5" s="286"/>
      <c r="GOD5" s="286"/>
      <c r="GOE5" s="286"/>
      <c r="GOF5" s="286"/>
      <c r="GOG5" s="286"/>
      <c r="GOH5" s="286"/>
      <c r="GOI5" s="286"/>
      <c r="GOJ5" s="286"/>
      <c r="GOK5" s="286"/>
      <c r="GOL5" s="286"/>
      <c r="GOM5" s="286"/>
      <c r="GON5" s="286"/>
      <c r="GOO5" s="286"/>
      <c r="GOP5" s="286"/>
      <c r="GOQ5" s="286"/>
      <c r="GOR5" s="286"/>
      <c r="GOS5" s="286"/>
      <c r="GOT5" s="286"/>
      <c r="GOU5" s="286"/>
      <c r="GOV5" s="286"/>
      <c r="GOW5" s="286"/>
      <c r="GOX5" s="286"/>
      <c r="GOY5" s="286"/>
      <c r="GOZ5" s="286"/>
      <c r="GPA5" s="286"/>
      <c r="GPB5" s="286"/>
      <c r="GPC5" s="286"/>
      <c r="GPD5" s="286"/>
      <c r="GPE5" s="286"/>
      <c r="GPF5" s="286"/>
      <c r="GPG5" s="286"/>
      <c r="GPH5" s="286"/>
      <c r="GPI5" s="286"/>
      <c r="GPJ5" s="286"/>
      <c r="GPK5" s="286"/>
      <c r="GPL5" s="286"/>
      <c r="GPM5" s="286"/>
      <c r="GPN5" s="286"/>
      <c r="GPO5" s="286"/>
      <c r="GPP5" s="286"/>
      <c r="GPQ5" s="286"/>
      <c r="GPR5" s="286"/>
      <c r="GPS5" s="286"/>
      <c r="GPT5" s="286"/>
      <c r="GPU5" s="286"/>
      <c r="GPV5" s="286"/>
      <c r="GPW5" s="286"/>
      <c r="GPX5" s="286"/>
      <c r="GPY5" s="286"/>
      <c r="GPZ5" s="286"/>
      <c r="GQA5" s="286"/>
      <c r="GQB5" s="286"/>
      <c r="GQC5" s="286"/>
      <c r="GQD5" s="286"/>
      <c r="GQE5" s="286"/>
      <c r="GQF5" s="286"/>
      <c r="GQG5" s="286"/>
      <c r="GQH5" s="286"/>
      <c r="GQI5" s="286"/>
      <c r="GQJ5" s="286"/>
      <c r="GQK5" s="286"/>
      <c r="GQL5" s="286"/>
      <c r="GQM5" s="286"/>
      <c r="GQN5" s="286"/>
      <c r="GQO5" s="286"/>
      <c r="GQP5" s="286"/>
      <c r="GQQ5" s="286"/>
      <c r="GQR5" s="286"/>
      <c r="GQS5" s="286"/>
      <c r="GQT5" s="286"/>
      <c r="GQU5" s="286"/>
      <c r="GQV5" s="286"/>
      <c r="GQW5" s="286"/>
      <c r="GQX5" s="286"/>
      <c r="GQY5" s="286"/>
      <c r="GQZ5" s="286"/>
      <c r="GRA5" s="286"/>
      <c r="GRB5" s="286"/>
      <c r="GRC5" s="286"/>
      <c r="GRD5" s="286"/>
      <c r="GRE5" s="286"/>
      <c r="GRF5" s="286"/>
      <c r="GRG5" s="286"/>
      <c r="GRH5" s="286"/>
      <c r="GRI5" s="286"/>
      <c r="GRJ5" s="286"/>
      <c r="GRK5" s="286"/>
      <c r="GRL5" s="286"/>
      <c r="GRM5" s="286"/>
      <c r="GRN5" s="286"/>
      <c r="GRO5" s="286"/>
      <c r="GRP5" s="286"/>
      <c r="GRQ5" s="286"/>
      <c r="GRR5" s="286"/>
      <c r="GRS5" s="286"/>
      <c r="GRT5" s="286"/>
      <c r="GRU5" s="286"/>
      <c r="GRV5" s="286"/>
      <c r="GRW5" s="286"/>
      <c r="GRX5" s="286"/>
      <c r="GRY5" s="286"/>
      <c r="GRZ5" s="286"/>
      <c r="GSA5" s="286"/>
      <c r="GSB5" s="286"/>
      <c r="GSC5" s="286"/>
      <c r="GSD5" s="286"/>
      <c r="GSE5" s="286"/>
      <c r="GSF5" s="286"/>
      <c r="GSG5" s="286"/>
      <c r="GSH5" s="286"/>
      <c r="GSI5" s="286"/>
      <c r="GSJ5" s="286"/>
      <c r="GSK5" s="286"/>
      <c r="GSL5" s="286"/>
      <c r="GSM5" s="286"/>
      <c r="GSN5" s="286"/>
      <c r="GSO5" s="286"/>
      <c r="GSP5" s="286"/>
      <c r="GSQ5" s="286"/>
      <c r="GSR5" s="286"/>
      <c r="GSS5" s="286"/>
      <c r="GST5" s="286"/>
      <c r="GSU5" s="286"/>
      <c r="GSV5" s="286"/>
      <c r="GSW5" s="286"/>
      <c r="GSX5" s="286"/>
      <c r="GSY5" s="286"/>
      <c r="GSZ5" s="286"/>
      <c r="GTA5" s="286"/>
      <c r="GTB5" s="286"/>
      <c r="GTC5" s="286"/>
      <c r="GTD5" s="286"/>
      <c r="GTE5" s="286"/>
      <c r="GTF5" s="286"/>
      <c r="GTG5" s="286"/>
      <c r="GTH5" s="286"/>
      <c r="GTI5" s="286"/>
      <c r="GTJ5" s="286"/>
      <c r="GTK5" s="286"/>
      <c r="GTL5" s="286"/>
      <c r="GTM5" s="286"/>
      <c r="GTN5" s="286"/>
      <c r="GTO5" s="286"/>
      <c r="GTP5" s="286"/>
      <c r="GTQ5" s="286"/>
      <c r="GTR5" s="286"/>
      <c r="GTS5" s="286"/>
      <c r="GTT5" s="286"/>
      <c r="GTU5" s="286"/>
      <c r="GTV5" s="286"/>
      <c r="GTW5" s="286"/>
      <c r="GTX5" s="286"/>
      <c r="GTY5" s="286"/>
      <c r="GTZ5" s="286"/>
      <c r="GUA5" s="286"/>
      <c r="GUB5" s="286"/>
      <c r="GUC5" s="286"/>
      <c r="GUD5" s="286"/>
      <c r="GUE5" s="286"/>
      <c r="GUF5" s="286"/>
      <c r="GUG5" s="286"/>
      <c r="GUH5" s="286"/>
      <c r="GUI5" s="286"/>
      <c r="GUJ5" s="286"/>
      <c r="GUK5" s="286"/>
      <c r="GUL5" s="286"/>
      <c r="GUM5" s="286"/>
      <c r="GUN5" s="286"/>
      <c r="GUO5" s="286"/>
      <c r="GUP5" s="286"/>
      <c r="GUQ5" s="286"/>
      <c r="GUR5" s="286"/>
      <c r="GUS5" s="286"/>
      <c r="GUT5" s="286"/>
      <c r="GUU5" s="286"/>
      <c r="GUV5" s="286"/>
      <c r="GUW5" s="286"/>
      <c r="GUX5" s="286"/>
      <c r="GUY5" s="286"/>
      <c r="GUZ5" s="286"/>
      <c r="GVA5" s="286"/>
      <c r="GVB5" s="286"/>
      <c r="GVC5" s="286"/>
      <c r="GVD5" s="286"/>
      <c r="GVE5" s="286"/>
      <c r="GVF5" s="286"/>
      <c r="GVG5" s="286"/>
      <c r="GVH5" s="286"/>
      <c r="GVI5" s="286"/>
      <c r="GVJ5" s="286"/>
      <c r="GVK5" s="286"/>
      <c r="GVL5" s="286"/>
      <c r="GVM5" s="286"/>
      <c r="GVN5" s="286"/>
      <c r="GVO5" s="286"/>
      <c r="GVP5" s="286"/>
      <c r="GVQ5" s="286"/>
      <c r="GVR5" s="286"/>
      <c r="GVS5" s="286"/>
      <c r="GVT5" s="286"/>
      <c r="GVU5" s="286"/>
      <c r="GVV5" s="286"/>
      <c r="GVW5" s="286"/>
      <c r="GVX5" s="286"/>
      <c r="GVY5" s="286"/>
      <c r="GVZ5" s="286"/>
      <c r="GWA5" s="286"/>
      <c r="GWB5" s="286"/>
      <c r="GWC5" s="286"/>
      <c r="GWD5" s="286"/>
      <c r="GWE5" s="286"/>
      <c r="GWF5" s="286"/>
      <c r="GWG5" s="286"/>
      <c r="GWH5" s="286"/>
      <c r="GWI5" s="286"/>
      <c r="GWJ5" s="286"/>
      <c r="GWK5" s="286"/>
      <c r="GWL5" s="286"/>
      <c r="GWM5" s="286"/>
      <c r="GWN5" s="286"/>
      <c r="GWO5" s="286"/>
      <c r="GWP5" s="286"/>
      <c r="GWQ5" s="286"/>
      <c r="GWR5" s="286"/>
      <c r="GWS5" s="286"/>
      <c r="GWT5" s="286"/>
      <c r="GWU5" s="286"/>
      <c r="GWV5" s="286"/>
      <c r="GWW5" s="286"/>
      <c r="GWX5" s="286"/>
      <c r="GWY5" s="286"/>
      <c r="GWZ5" s="286"/>
      <c r="GXA5" s="286"/>
      <c r="GXB5" s="286"/>
      <c r="GXC5" s="286"/>
      <c r="GXD5" s="286"/>
      <c r="GXE5" s="286"/>
      <c r="GXF5" s="286"/>
      <c r="GXG5" s="286"/>
      <c r="GXH5" s="286"/>
      <c r="GXI5" s="286"/>
      <c r="GXJ5" s="286"/>
      <c r="GXK5" s="286"/>
      <c r="GXL5" s="286"/>
      <c r="GXM5" s="286"/>
      <c r="GXN5" s="286"/>
      <c r="GXO5" s="286"/>
      <c r="GXP5" s="286"/>
      <c r="GXQ5" s="286"/>
      <c r="GXR5" s="286"/>
      <c r="GXS5" s="286"/>
      <c r="GXT5" s="286"/>
      <c r="GXU5" s="286"/>
      <c r="GXV5" s="286"/>
      <c r="GXW5" s="286"/>
      <c r="GXX5" s="286"/>
      <c r="GXY5" s="286"/>
      <c r="GXZ5" s="286"/>
      <c r="GYA5" s="286"/>
      <c r="GYB5" s="286"/>
      <c r="GYC5" s="286"/>
      <c r="GYD5" s="286"/>
      <c r="GYE5" s="286"/>
      <c r="GYF5" s="286"/>
      <c r="GYG5" s="286"/>
      <c r="GYH5" s="286"/>
      <c r="GYI5" s="286"/>
      <c r="GYJ5" s="286"/>
      <c r="GYK5" s="286"/>
      <c r="GYL5" s="286"/>
      <c r="GYM5" s="286"/>
      <c r="GYN5" s="286"/>
      <c r="GYO5" s="286"/>
      <c r="GYP5" s="286"/>
      <c r="GYQ5" s="286"/>
      <c r="GYR5" s="286"/>
      <c r="GYS5" s="286"/>
      <c r="GYT5" s="286"/>
      <c r="GYU5" s="286"/>
      <c r="GYV5" s="286"/>
      <c r="GYW5" s="286"/>
      <c r="GYX5" s="286"/>
      <c r="GYY5" s="286"/>
      <c r="GYZ5" s="286"/>
      <c r="GZA5" s="286"/>
      <c r="GZB5" s="286"/>
      <c r="GZC5" s="286"/>
      <c r="GZD5" s="286"/>
      <c r="GZE5" s="286"/>
      <c r="GZF5" s="286"/>
      <c r="GZG5" s="286"/>
      <c r="GZH5" s="286"/>
      <c r="GZI5" s="286"/>
      <c r="GZJ5" s="286"/>
      <c r="GZK5" s="286"/>
      <c r="GZL5" s="286"/>
      <c r="GZM5" s="286"/>
      <c r="GZN5" s="286"/>
      <c r="GZO5" s="286"/>
      <c r="GZP5" s="286"/>
      <c r="GZQ5" s="286"/>
      <c r="GZR5" s="286"/>
      <c r="GZS5" s="286"/>
      <c r="GZT5" s="286"/>
      <c r="GZU5" s="286"/>
      <c r="GZV5" s="286"/>
      <c r="GZW5" s="286"/>
      <c r="GZX5" s="286"/>
      <c r="GZY5" s="286"/>
      <c r="GZZ5" s="286"/>
      <c r="HAA5" s="286"/>
      <c r="HAB5" s="286"/>
      <c r="HAC5" s="286"/>
      <c r="HAD5" s="286"/>
      <c r="HAE5" s="286"/>
      <c r="HAF5" s="286"/>
      <c r="HAG5" s="286"/>
      <c r="HAH5" s="286"/>
      <c r="HAI5" s="286"/>
      <c r="HAJ5" s="286"/>
      <c r="HAK5" s="286"/>
      <c r="HAL5" s="286"/>
      <c r="HAM5" s="286"/>
      <c r="HAN5" s="286"/>
      <c r="HAO5" s="286"/>
      <c r="HAP5" s="286"/>
      <c r="HAQ5" s="286"/>
      <c r="HAR5" s="286"/>
      <c r="HAS5" s="286"/>
      <c r="HAT5" s="286"/>
      <c r="HAU5" s="286"/>
      <c r="HAV5" s="286"/>
      <c r="HAW5" s="286"/>
      <c r="HAX5" s="286"/>
      <c r="HAY5" s="286"/>
      <c r="HAZ5" s="286"/>
      <c r="HBA5" s="286"/>
      <c r="HBB5" s="286"/>
      <c r="HBC5" s="286"/>
      <c r="HBD5" s="286"/>
      <c r="HBE5" s="286"/>
      <c r="HBF5" s="286"/>
      <c r="HBG5" s="286"/>
      <c r="HBH5" s="286"/>
      <c r="HBI5" s="286"/>
      <c r="HBJ5" s="286"/>
      <c r="HBK5" s="286"/>
      <c r="HBL5" s="286"/>
      <c r="HBM5" s="286"/>
      <c r="HBN5" s="286"/>
      <c r="HBO5" s="286"/>
      <c r="HBP5" s="286"/>
      <c r="HBQ5" s="286"/>
      <c r="HBR5" s="286"/>
      <c r="HBS5" s="286"/>
      <c r="HBT5" s="286"/>
      <c r="HBU5" s="286"/>
      <c r="HBV5" s="286"/>
      <c r="HBW5" s="286"/>
      <c r="HBX5" s="286"/>
      <c r="HBY5" s="286"/>
      <c r="HBZ5" s="286"/>
      <c r="HCA5" s="286"/>
      <c r="HCB5" s="286"/>
      <c r="HCC5" s="286"/>
      <c r="HCD5" s="286"/>
      <c r="HCE5" s="286"/>
      <c r="HCF5" s="286"/>
      <c r="HCG5" s="286"/>
      <c r="HCH5" s="286"/>
      <c r="HCI5" s="286"/>
      <c r="HCJ5" s="286"/>
      <c r="HCK5" s="286"/>
      <c r="HCL5" s="286"/>
      <c r="HCM5" s="286"/>
      <c r="HCN5" s="286"/>
      <c r="HCO5" s="286"/>
      <c r="HCP5" s="286"/>
      <c r="HCQ5" s="286"/>
      <c r="HCR5" s="286"/>
      <c r="HCS5" s="286"/>
      <c r="HCT5" s="286"/>
      <c r="HCU5" s="286"/>
      <c r="HCV5" s="286"/>
      <c r="HCW5" s="286"/>
      <c r="HCX5" s="286"/>
      <c r="HCY5" s="286"/>
      <c r="HCZ5" s="286"/>
      <c r="HDA5" s="286"/>
      <c r="HDB5" s="286"/>
      <c r="HDC5" s="286"/>
      <c r="HDD5" s="286"/>
      <c r="HDE5" s="286"/>
      <c r="HDF5" s="286"/>
      <c r="HDG5" s="286"/>
      <c r="HDH5" s="286"/>
      <c r="HDI5" s="286"/>
      <c r="HDJ5" s="286"/>
      <c r="HDK5" s="286"/>
      <c r="HDL5" s="286"/>
      <c r="HDM5" s="286"/>
      <c r="HDN5" s="286"/>
      <c r="HDO5" s="286"/>
      <c r="HDP5" s="286"/>
      <c r="HDQ5" s="286"/>
      <c r="HDR5" s="286"/>
      <c r="HDS5" s="286"/>
      <c r="HDT5" s="286"/>
      <c r="HDU5" s="286"/>
      <c r="HDV5" s="286"/>
      <c r="HDW5" s="286"/>
      <c r="HDX5" s="286"/>
      <c r="HDY5" s="286"/>
      <c r="HDZ5" s="286"/>
      <c r="HEA5" s="286"/>
      <c r="HEB5" s="286"/>
      <c r="HEC5" s="286"/>
      <c r="HED5" s="286"/>
      <c r="HEE5" s="286"/>
      <c r="HEF5" s="286"/>
      <c r="HEG5" s="286"/>
      <c r="HEH5" s="286"/>
      <c r="HEI5" s="286"/>
      <c r="HEJ5" s="286"/>
      <c r="HEK5" s="286"/>
      <c r="HEL5" s="286"/>
      <c r="HEM5" s="286"/>
      <c r="HEN5" s="286"/>
      <c r="HEO5" s="286"/>
      <c r="HEP5" s="286"/>
      <c r="HEQ5" s="286"/>
      <c r="HER5" s="286"/>
      <c r="HES5" s="286"/>
      <c r="HET5" s="286"/>
      <c r="HEU5" s="286"/>
      <c r="HEV5" s="286"/>
      <c r="HEW5" s="286"/>
      <c r="HEX5" s="286"/>
      <c r="HEY5" s="286"/>
      <c r="HEZ5" s="286"/>
      <c r="HFA5" s="286"/>
      <c r="HFB5" s="286"/>
      <c r="HFC5" s="286"/>
      <c r="HFD5" s="286"/>
      <c r="HFE5" s="286"/>
      <c r="HFF5" s="286"/>
      <c r="HFG5" s="286"/>
      <c r="HFH5" s="286"/>
      <c r="HFI5" s="286"/>
      <c r="HFJ5" s="286"/>
      <c r="HFK5" s="286"/>
      <c r="HFL5" s="286"/>
      <c r="HFM5" s="286"/>
      <c r="HFN5" s="286"/>
      <c r="HFO5" s="286"/>
      <c r="HFP5" s="286"/>
      <c r="HFQ5" s="286"/>
      <c r="HFR5" s="286"/>
      <c r="HFS5" s="286"/>
      <c r="HFT5" s="286"/>
      <c r="HFU5" s="286"/>
      <c r="HFV5" s="286"/>
      <c r="HFW5" s="286"/>
      <c r="HFX5" s="286"/>
      <c r="HFY5" s="286"/>
      <c r="HFZ5" s="286"/>
      <c r="HGA5" s="286"/>
      <c r="HGB5" s="286"/>
      <c r="HGC5" s="286"/>
      <c r="HGD5" s="286"/>
      <c r="HGE5" s="286"/>
      <c r="HGF5" s="286"/>
      <c r="HGG5" s="286"/>
      <c r="HGH5" s="286"/>
      <c r="HGI5" s="286"/>
      <c r="HGJ5" s="286"/>
      <c r="HGK5" s="286"/>
      <c r="HGL5" s="286"/>
      <c r="HGM5" s="286"/>
      <c r="HGN5" s="286"/>
      <c r="HGO5" s="286"/>
      <c r="HGP5" s="286"/>
      <c r="HGQ5" s="286"/>
      <c r="HGR5" s="286"/>
      <c r="HGS5" s="286"/>
      <c r="HGT5" s="286"/>
      <c r="HGU5" s="286"/>
      <c r="HGV5" s="286"/>
      <c r="HGW5" s="286"/>
      <c r="HGX5" s="286"/>
      <c r="HGY5" s="286"/>
      <c r="HGZ5" s="286"/>
      <c r="HHA5" s="286"/>
      <c r="HHB5" s="286"/>
      <c r="HHC5" s="286"/>
      <c r="HHD5" s="286"/>
      <c r="HHE5" s="286"/>
      <c r="HHF5" s="286"/>
      <c r="HHG5" s="286"/>
      <c r="HHH5" s="286"/>
      <c r="HHI5" s="286"/>
      <c r="HHJ5" s="286"/>
      <c r="HHK5" s="286"/>
      <c r="HHL5" s="286"/>
      <c r="HHM5" s="286"/>
      <c r="HHN5" s="286"/>
      <c r="HHO5" s="286"/>
      <c r="HHP5" s="286"/>
      <c r="HHQ5" s="286"/>
      <c r="HHR5" s="286"/>
      <c r="HHS5" s="286"/>
      <c r="HHT5" s="286"/>
      <c r="HHU5" s="286"/>
      <c r="HHV5" s="286"/>
      <c r="HHW5" s="286"/>
      <c r="HHX5" s="286"/>
      <c r="HHY5" s="286"/>
      <c r="HHZ5" s="286"/>
      <c r="HIA5" s="286"/>
      <c r="HIB5" s="286"/>
      <c r="HIC5" s="286"/>
      <c r="HID5" s="286"/>
      <c r="HIE5" s="286"/>
      <c r="HIF5" s="286"/>
      <c r="HIG5" s="286"/>
      <c r="HIH5" s="286"/>
      <c r="HII5" s="286"/>
      <c r="HIJ5" s="286"/>
      <c r="HIK5" s="286"/>
      <c r="HIL5" s="286"/>
      <c r="HIM5" s="286"/>
      <c r="HIN5" s="286"/>
      <c r="HIO5" s="286"/>
      <c r="HIP5" s="286"/>
      <c r="HIQ5" s="286"/>
      <c r="HIR5" s="286"/>
      <c r="HIS5" s="286"/>
      <c r="HIT5" s="286"/>
      <c r="HIU5" s="286"/>
      <c r="HIV5" s="286"/>
      <c r="HIW5" s="286"/>
      <c r="HIX5" s="286"/>
      <c r="HIY5" s="286"/>
      <c r="HIZ5" s="286"/>
      <c r="HJA5" s="286"/>
      <c r="HJB5" s="286"/>
      <c r="HJC5" s="286"/>
      <c r="HJD5" s="286"/>
      <c r="HJE5" s="286"/>
      <c r="HJF5" s="286"/>
      <c r="HJG5" s="286"/>
      <c r="HJH5" s="286"/>
      <c r="HJI5" s="286"/>
      <c r="HJJ5" s="286"/>
      <c r="HJK5" s="286"/>
      <c r="HJL5" s="286"/>
      <c r="HJM5" s="286"/>
      <c r="HJN5" s="286"/>
      <c r="HJO5" s="286"/>
      <c r="HJP5" s="286"/>
      <c r="HJQ5" s="286"/>
      <c r="HJR5" s="286"/>
      <c r="HJS5" s="286"/>
      <c r="HJT5" s="286"/>
      <c r="HJU5" s="286"/>
      <c r="HJV5" s="286"/>
      <c r="HJW5" s="286"/>
      <c r="HJX5" s="286"/>
      <c r="HJY5" s="286"/>
      <c r="HJZ5" s="286"/>
      <c r="HKA5" s="286"/>
      <c r="HKB5" s="286"/>
      <c r="HKC5" s="286"/>
      <c r="HKD5" s="286"/>
      <c r="HKE5" s="286"/>
      <c r="HKF5" s="286"/>
      <c r="HKG5" s="286"/>
      <c r="HKH5" s="286"/>
      <c r="HKI5" s="286"/>
      <c r="HKJ5" s="286"/>
      <c r="HKK5" s="286"/>
      <c r="HKL5" s="286"/>
      <c r="HKM5" s="286"/>
      <c r="HKN5" s="286"/>
      <c r="HKO5" s="286"/>
      <c r="HKP5" s="286"/>
      <c r="HKQ5" s="286"/>
      <c r="HKR5" s="286"/>
      <c r="HKS5" s="286"/>
      <c r="HKT5" s="286"/>
      <c r="HKU5" s="286"/>
      <c r="HKV5" s="286"/>
      <c r="HKW5" s="286"/>
      <c r="HKX5" s="286"/>
      <c r="HKY5" s="286"/>
      <c r="HKZ5" s="286"/>
      <c r="HLA5" s="286"/>
      <c r="HLB5" s="286"/>
      <c r="HLC5" s="286"/>
      <c r="HLD5" s="286"/>
      <c r="HLE5" s="286"/>
      <c r="HLF5" s="286"/>
      <c r="HLG5" s="286"/>
      <c r="HLH5" s="286"/>
      <c r="HLI5" s="286"/>
      <c r="HLJ5" s="286"/>
      <c r="HLK5" s="286"/>
      <c r="HLL5" s="286"/>
      <c r="HLM5" s="286"/>
      <c r="HLN5" s="286"/>
      <c r="HLO5" s="286"/>
      <c r="HLP5" s="286"/>
      <c r="HLQ5" s="286"/>
      <c r="HLR5" s="286"/>
      <c r="HLS5" s="286"/>
      <c r="HLT5" s="286"/>
      <c r="HLU5" s="286"/>
      <c r="HLV5" s="286"/>
      <c r="HLW5" s="286"/>
      <c r="HLX5" s="286"/>
      <c r="HLY5" s="286"/>
      <c r="HLZ5" s="286"/>
      <c r="HMA5" s="286"/>
      <c r="HMB5" s="286"/>
      <c r="HMC5" s="286"/>
      <c r="HMD5" s="286"/>
      <c r="HME5" s="286"/>
      <c r="HMF5" s="286"/>
      <c r="HMG5" s="286"/>
      <c r="HMH5" s="286"/>
      <c r="HMI5" s="286"/>
      <c r="HMJ5" s="286"/>
      <c r="HMK5" s="286"/>
      <c r="HML5" s="286"/>
      <c r="HMM5" s="286"/>
      <c r="HMN5" s="286"/>
      <c r="HMO5" s="286"/>
      <c r="HMP5" s="286"/>
      <c r="HMQ5" s="286"/>
      <c r="HMR5" s="286"/>
      <c r="HMS5" s="286"/>
      <c r="HMT5" s="286"/>
      <c r="HMU5" s="286"/>
      <c r="HMV5" s="286"/>
      <c r="HMW5" s="286"/>
      <c r="HMX5" s="286"/>
      <c r="HMY5" s="286"/>
      <c r="HMZ5" s="286"/>
      <c r="HNA5" s="286"/>
      <c r="HNB5" s="286"/>
      <c r="HNC5" s="286"/>
      <c r="HND5" s="286"/>
      <c r="HNE5" s="286"/>
      <c r="HNF5" s="286"/>
      <c r="HNG5" s="286"/>
      <c r="HNH5" s="286"/>
      <c r="HNI5" s="286"/>
      <c r="HNJ5" s="286"/>
      <c r="HNK5" s="286"/>
      <c r="HNL5" s="286"/>
      <c r="HNM5" s="286"/>
      <c r="HNN5" s="286"/>
      <c r="HNO5" s="286"/>
      <c r="HNP5" s="286"/>
      <c r="HNQ5" s="286"/>
      <c r="HNR5" s="286"/>
      <c r="HNS5" s="286"/>
      <c r="HNT5" s="286"/>
      <c r="HNU5" s="286"/>
      <c r="HNV5" s="286"/>
      <c r="HNW5" s="286"/>
      <c r="HNX5" s="286"/>
      <c r="HNY5" s="286"/>
      <c r="HNZ5" s="286"/>
      <c r="HOA5" s="286"/>
      <c r="HOB5" s="286"/>
      <c r="HOC5" s="286"/>
      <c r="HOD5" s="286"/>
      <c r="HOE5" s="286"/>
      <c r="HOF5" s="286"/>
      <c r="HOG5" s="286"/>
      <c r="HOH5" s="286"/>
      <c r="HOI5" s="286"/>
      <c r="HOJ5" s="286"/>
      <c r="HOK5" s="286"/>
      <c r="HOL5" s="286"/>
      <c r="HOM5" s="286"/>
      <c r="HON5" s="286"/>
      <c r="HOO5" s="286"/>
      <c r="HOP5" s="286"/>
      <c r="HOQ5" s="286"/>
      <c r="HOR5" s="286"/>
      <c r="HOS5" s="286"/>
      <c r="HOT5" s="286"/>
      <c r="HOU5" s="286"/>
      <c r="HOV5" s="286"/>
      <c r="HOW5" s="286"/>
      <c r="HOX5" s="286"/>
      <c r="HOY5" s="286"/>
      <c r="HOZ5" s="286"/>
      <c r="HPA5" s="286"/>
      <c r="HPB5" s="286"/>
      <c r="HPC5" s="286"/>
      <c r="HPD5" s="286"/>
      <c r="HPE5" s="286"/>
      <c r="HPF5" s="286"/>
      <c r="HPG5" s="286"/>
      <c r="HPH5" s="286"/>
      <c r="HPI5" s="286"/>
      <c r="HPJ5" s="286"/>
      <c r="HPK5" s="286"/>
      <c r="HPL5" s="286"/>
      <c r="HPM5" s="286"/>
      <c r="HPN5" s="286"/>
      <c r="HPO5" s="286"/>
      <c r="HPP5" s="286"/>
      <c r="HPQ5" s="286"/>
      <c r="HPR5" s="286"/>
      <c r="HPS5" s="286"/>
      <c r="HPT5" s="286"/>
      <c r="HPU5" s="286"/>
      <c r="HPV5" s="286"/>
      <c r="HPW5" s="286"/>
      <c r="HPX5" s="286"/>
      <c r="HPY5" s="286"/>
      <c r="HPZ5" s="286"/>
      <c r="HQA5" s="286"/>
      <c r="HQB5" s="286"/>
      <c r="HQC5" s="286"/>
      <c r="HQD5" s="286"/>
      <c r="HQE5" s="286"/>
      <c r="HQF5" s="286"/>
      <c r="HQG5" s="286"/>
      <c r="HQH5" s="286"/>
      <c r="HQI5" s="286"/>
      <c r="HQJ5" s="286"/>
      <c r="HQK5" s="286"/>
      <c r="HQL5" s="286"/>
      <c r="HQM5" s="286"/>
      <c r="HQN5" s="286"/>
      <c r="HQO5" s="286"/>
      <c r="HQP5" s="286"/>
      <c r="HQQ5" s="286"/>
      <c r="HQR5" s="286"/>
      <c r="HQS5" s="286"/>
      <c r="HQT5" s="286"/>
      <c r="HQU5" s="286"/>
      <c r="HQV5" s="286"/>
      <c r="HQW5" s="286"/>
      <c r="HQX5" s="286"/>
      <c r="HQY5" s="286"/>
      <c r="HQZ5" s="286"/>
      <c r="HRA5" s="286"/>
      <c r="HRB5" s="286"/>
      <c r="HRC5" s="286"/>
      <c r="HRD5" s="286"/>
      <c r="HRE5" s="286"/>
      <c r="HRF5" s="286"/>
      <c r="HRG5" s="286"/>
      <c r="HRH5" s="286"/>
      <c r="HRI5" s="286"/>
      <c r="HRJ5" s="286"/>
      <c r="HRK5" s="286"/>
      <c r="HRL5" s="286"/>
      <c r="HRM5" s="286"/>
      <c r="HRN5" s="286"/>
      <c r="HRO5" s="286"/>
      <c r="HRP5" s="286"/>
      <c r="HRQ5" s="286"/>
      <c r="HRR5" s="286"/>
      <c r="HRS5" s="286"/>
      <c r="HRT5" s="286"/>
      <c r="HRU5" s="286"/>
      <c r="HRV5" s="286"/>
      <c r="HRW5" s="286"/>
      <c r="HRX5" s="286"/>
      <c r="HRY5" s="286"/>
      <c r="HRZ5" s="286"/>
      <c r="HSA5" s="286"/>
      <c r="HSB5" s="286"/>
      <c r="HSC5" s="286"/>
      <c r="HSD5" s="286"/>
      <c r="HSE5" s="286"/>
      <c r="HSF5" s="286"/>
      <c r="HSG5" s="286"/>
      <c r="HSH5" s="286"/>
      <c r="HSI5" s="286"/>
      <c r="HSJ5" s="286"/>
      <c r="HSK5" s="286"/>
      <c r="HSL5" s="286"/>
      <c r="HSM5" s="286"/>
      <c r="HSN5" s="286"/>
      <c r="HSO5" s="286"/>
      <c r="HSP5" s="286"/>
      <c r="HSQ5" s="286"/>
      <c r="HSR5" s="286"/>
      <c r="HSS5" s="286"/>
      <c r="HST5" s="286"/>
      <c r="HSU5" s="286"/>
      <c r="HSV5" s="286"/>
      <c r="HSW5" s="286"/>
      <c r="HSX5" s="286"/>
      <c r="HSY5" s="286"/>
      <c r="HSZ5" s="286"/>
      <c r="HTA5" s="286"/>
      <c r="HTB5" s="286"/>
      <c r="HTC5" s="286"/>
      <c r="HTD5" s="286"/>
      <c r="HTE5" s="286"/>
      <c r="HTF5" s="286"/>
      <c r="HTG5" s="286"/>
      <c r="HTH5" s="286"/>
      <c r="HTI5" s="286"/>
      <c r="HTJ5" s="286"/>
      <c r="HTK5" s="286"/>
      <c r="HTL5" s="286"/>
      <c r="HTM5" s="286"/>
      <c r="HTN5" s="286"/>
      <c r="HTO5" s="286"/>
      <c r="HTP5" s="286"/>
      <c r="HTQ5" s="286"/>
      <c r="HTR5" s="286"/>
      <c r="HTS5" s="286"/>
      <c r="HTT5" s="286"/>
      <c r="HTU5" s="286"/>
      <c r="HTV5" s="286"/>
      <c r="HTW5" s="286"/>
      <c r="HTX5" s="286"/>
      <c r="HTY5" s="286"/>
      <c r="HTZ5" s="286"/>
      <c r="HUA5" s="286"/>
      <c r="HUB5" s="286"/>
      <c r="HUC5" s="286"/>
      <c r="HUD5" s="286"/>
      <c r="HUE5" s="286"/>
      <c r="HUF5" s="286"/>
      <c r="HUG5" s="286"/>
      <c r="HUH5" s="286"/>
      <c r="HUI5" s="286"/>
      <c r="HUJ5" s="286"/>
      <c r="HUK5" s="286"/>
      <c r="HUL5" s="286"/>
      <c r="HUM5" s="286"/>
      <c r="HUN5" s="286"/>
      <c r="HUO5" s="286"/>
      <c r="HUP5" s="286"/>
      <c r="HUQ5" s="286"/>
      <c r="HUR5" s="286"/>
      <c r="HUS5" s="286"/>
      <c r="HUT5" s="286"/>
      <c r="HUU5" s="286"/>
      <c r="HUV5" s="286"/>
      <c r="HUW5" s="286"/>
      <c r="HUX5" s="286"/>
      <c r="HUY5" s="286"/>
      <c r="HUZ5" s="286"/>
      <c r="HVA5" s="286"/>
      <c r="HVB5" s="286"/>
      <c r="HVC5" s="286"/>
      <c r="HVD5" s="286"/>
      <c r="HVE5" s="286"/>
      <c r="HVF5" s="286"/>
      <c r="HVG5" s="286"/>
      <c r="HVH5" s="286"/>
      <c r="HVI5" s="286"/>
      <c r="HVJ5" s="286"/>
      <c r="HVK5" s="286"/>
      <c r="HVL5" s="286"/>
      <c r="HVM5" s="286"/>
      <c r="HVN5" s="286"/>
      <c r="HVO5" s="286"/>
      <c r="HVP5" s="286"/>
      <c r="HVQ5" s="286"/>
      <c r="HVR5" s="286"/>
      <c r="HVS5" s="286"/>
      <c r="HVT5" s="286"/>
      <c r="HVU5" s="286"/>
      <c r="HVV5" s="286"/>
      <c r="HVW5" s="286"/>
      <c r="HVX5" s="286"/>
      <c r="HVY5" s="286"/>
      <c r="HVZ5" s="286"/>
      <c r="HWA5" s="286"/>
      <c r="HWB5" s="286"/>
      <c r="HWC5" s="286"/>
      <c r="HWD5" s="286"/>
      <c r="HWE5" s="286"/>
      <c r="HWF5" s="286"/>
      <c r="HWG5" s="286"/>
      <c r="HWH5" s="286"/>
      <c r="HWI5" s="286"/>
      <c r="HWJ5" s="286"/>
      <c r="HWK5" s="286"/>
      <c r="HWL5" s="286"/>
      <c r="HWM5" s="286"/>
      <c r="HWN5" s="286"/>
      <c r="HWO5" s="286"/>
      <c r="HWP5" s="286"/>
      <c r="HWQ5" s="286"/>
      <c r="HWR5" s="286"/>
      <c r="HWS5" s="286"/>
      <c r="HWT5" s="286"/>
      <c r="HWU5" s="286"/>
      <c r="HWV5" s="286"/>
      <c r="HWW5" s="286"/>
      <c r="HWX5" s="286"/>
      <c r="HWY5" s="286"/>
      <c r="HWZ5" s="286"/>
      <c r="HXA5" s="286"/>
      <c r="HXB5" s="286"/>
      <c r="HXC5" s="286"/>
      <c r="HXD5" s="286"/>
      <c r="HXE5" s="286"/>
      <c r="HXF5" s="286"/>
      <c r="HXG5" s="286"/>
      <c r="HXH5" s="286"/>
      <c r="HXI5" s="286"/>
      <c r="HXJ5" s="286"/>
      <c r="HXK5" s="286"/>
      <c r="HXL5" s="286"/>
      <c r="HXM5" s="286"/>
      <c r="HXN5" s="286"/>
      <c r="HXO5" s="286"/>
      <c r="HXP5" s="286"/>
      <c r="HXQ5" s="286"/>
      <c r="HXR5" s="286"/>
      <c r="HXS5" s="286"/>
      <c r="HXT5" s="286"/>
      <c r="HXU5" s="286"/>
      <c r="HXV5" s="286"/>
      <c r="HXW5" s="286"/>
      <c r="HXX5" s="286"/>
      <c r="HXY5" s="286"/>
      <c r="HXZ5" s="286"/>
      <c r="HYA5" s="286"/>
      <c r="HYB5" s="286"/>
      <c r="HYC5" s="286"/>
      <c r="HYD5" s="286"/>
      <c r="HYE5" s="286"/>
      <c r="HYF5" s="286"/>
      <c r="HYG5" s="286"/>
      <c r="HYH5" s="286"/>
      <c r="HYI5" s="286"/>
      <c r="HYJ5" s="286"/>
      <c r="HYK5" s="286"/>
      <c r="HYL5" s="286"/>
      <c r="HYM5" s="286"/>
      <c r="HYN5" s="286"/>
      <c r="HYO5" s="286"/>
      <c r="HYP5" s="286"/>
      <c r="HYQ5" s="286"/>
      <c r="HYR5" s="286"/>
      <c r="HYS5" s="286"/>
      <c r="HYT5" s="286"/>
      <c r="HYU5" s="286"/>
      <c r="HYV5" s="286"/>
      <c r="HYW5" s="286"/>
      <c r="HYX5" s="286"/>
      <c r="HYY5" s="286"/>
      <c r="HYZ5" s="286"/>
      <c r="HZA5" s="286"/>
      <c r="HZB5" s="286"/>
      <c r="HZC5" s="286"/>
      <c r="HZD5" s="286"/>
      <c r="HZE5" s="286"/>
      <c r="HZF5" s="286"/>
      <c r="HZG5" s="286"/>
      <c r="HZH5" s="286"/>
      <c r="HZI5" s="286"/>
      <c r="HZJ5" s="286"/>
      <c r="HZK5" s="286"/>
      <c r="HZL5" s="286"/>
      <c r="HZM5" s="286"/>
      <c r="HZN5" s="286"/>
      <c r="HZO5" s="286"/>
      <c r="HZP5" s="286"/>
      <c r="HZQ5" s="286"/>
      <c r="HZR5" s="286"/>
      <c r="HZS5" s="286"/>
      <c r="HZT5" s="286"/>
      <c r="HZU5" s="286"/>
      <c r="HZV5" s="286"/>
      <c r="HZW5" s="286"/>
      <c r="HZX5" s="286"/>
      <c r="HZY5" s="286"/>
      <c r="HZZ5" s="286"/>
      <c r="IAA5" s="286"/>
      <c r="IAB5" s="286"/>
      <c r="IAC5" s="286"/>
      <c r="IAD5" s="286"/>
      <c r="IAE5" s="286"/>
      <c r="IAF5" s="286"/>
      <c r="IAG5" s="286"/>
      <c r="IAH5" s="286"/>
      <c r="IAI5" s="286"/>
      <c r="IAJ5" s="286"/>
      <c r="IAK5" s="286"/>
      <c r="IAL5" s="286"/>
      <c r="IAM5" s="286"/>
      <c r="IAN5" s="286"/>
      <c r="IAO5" s="286"/>
      <c r="IAP5" s="286"/>
      <c r="IAQ5" s="286"/>
      <c r="IAR5" s="286"/>
      <c r="IAS5" s="286"/>
      <c r="IAT5" s="286"/>
      <c r="IAU5" s="286"/>
      <c r="IAV5" s="286"/>
      <c r="IAW5" s="286"/>
      <c r="IAX5" s="286"/>
      <c r="IAY5" s="286"/>
      <c r="IAZ5" s="286"/>
      <c r="IBA5" s="286"/>
      <c r="IBB5" s="286"/>
      <c r="IBC5" s="286"/>
      <c r="IBD5" s="286"/>
      <c r="IBE5" s="286"/>
      <c r="IBF5" s="286"/>
      <c r="IBG5" s="286"/>
      <c r="IBH5" s="286"/>
      <c r="IBI5" s="286"/>
      <c r="IBJ5" s="286"/>
      <c r="IBK5" s="286"/>
      <c r="IBL5" s="286"/>
      <c r="IBM5" s="286"/>
      <c r="IBN5" s="286"/>
      <c r="IBO5" s="286"/>
      <c r="IBP5" s="286"/>
      <c r="IBQ5" s="286"/>
      <c r="IBR5" s="286"/>
      <c r="IBS5" s="286"/>
      <c r="IBT5" s="286"/>
      <c r="IBU5" s="286"/>
      <c r="IBV5" s="286"/>
      <c r="IBW5" s="286"/>
      <c r="IBX5" s="286"/>
      <c r="IBY5" s="286"/>
      <c r="IBZ5" s="286"/>
      <c r="ICA5" s="286"/>
      <c r="ICB5" s="286"/>
      <c r="ICC5" s="286"/>
      <c r="ICD5" s="286"/>
      <c r="ICE5" s="286"/>
      <c r="ICF5" s="286"/>
      <c r="ICG5" s="286"/>
      <c r="ICH5" s="286"/>
      <c r="ICI5" s="286"/>
      <c r="ICJ5" s="286"/>
      <c r="ICK5" s="286"/>
      <c r="ICL5" s="286"/>
      <c r="ICM5" s="286"/>
      <c r="ICN5" s="286"/>
      <c r="ICO5" s="286"/>
      <c r="ICP5" s="286"/>
      <c r="ICQ5" s="286"/>
      <c r="ICR5" s="286"/>
      <c r="ICS5" s="286"/>
      <c r="ICT5" s="286"/>
      <c r="ICU5" s="286"/>
      <c r="ICV5" s="286"/>
      <c r="ICW5" s="286"/>
      <c r="ICX5" s="286"/>
      <c r="ICY5" s="286"/>
      <c r="ICZ5" s="286"/>
      <c r="IDA5" s="286"/>
      <c r="IDB5" s="286"/>
      <c r="IDC5" s="286"/>
      <c r="IDD5" s="286"/>
      <c r="IDE5" s="286"/>
      <c r="IDF5" s="286"/>
      <c r="IDG5" s="286"/>
      <c r="IDH5" s="286"/>
      <c r="IDI5" s="286"/>
      <c r="IDJ5" s="286"/>
      <c r="IDK5" s="286"/>
      <c r="IDL5" s="286"/>
      <c r="IDM5" s="286"/>
      <c r="IDN5" s="286"/>
      <c r="IDO5" s="286"/>
      <c r="IDP5" s="286"/>
      <c r="IDQ5" s="286"/>
      <c r="IDR5" s="286"/>
      <c r="IDS5" s="286"/>
      <c r="IDT5" s="286"/>
      <c r="IDU5" s="286"/>
      <c r="IDV5" s="286"/>
      <c r="IDW5" s="286"/>
      <c r="IDX5" s="286"/>
      <c r="IDY5" s="286"/>
      <c r="IDZ5" s="286"/>
      <c r="IEA5" s="286"/>
      <c r="IEB5" s="286"/>
      <c r="IEC5" s="286"/>
      <c r="IED5" s="286"/>
      <c r="IEE5" s="286"/>
      <c r="IEF5" s="286"/>
      <c r="IEG5" s="286"/>
      <c r="IEH5" s="286"/>
      <c r="IEI5" s="286"/>
      <c r="IEJ5" s="286"/>
      <c r="IEK5" s="286"/>
      <c r="IEL5" s="286"/>
      <c r="IEM5" s="286"/>
      <c r="IEN5" s="286"/>
      <c r="IEO5" s="286"/>
      <c r="IEP5" s="286"/>
      <c r="IEQ5" s="286"/>
      <c r="IER5" s="286"/>
      <c r="IES5" s="286"/>
      <c r="IET5" s="286"/>
      <c r="IEU5" s="286"/>
      <c r="IEV5" s="286"/>
      <c r="IEW5" s="286"/>
      <c r="IEX5" s="286"/>
      <c r="IEY5" s="286"/>
      <c r="IEZ5" s="286"/>
      <c r="IFA5" s="286"/>
      <c r="IFB5" s="286"/>
      <c r="IFC5" s="286"/>
      <c r="IFD5" s="286"/>
      <c r="IFE5" s="286"/>
      <c r="IFF5" s="286"/>
      <c r="IFG5" s="286"/>
      <c r="IFH5" s="286"/>
      <c r="IFI5" s="286"/>
      <c r="IFJ5" s="286"/>
      <c r="IFK5" s="286"/>
      <c r="IFL5" s="286"/>
      <c r="IFM5" s="286"/>
      <c r="IFN5" s="286"/>
      <c r="IFO5" s="286"/>
      <c r="IFP5" s="286"/>
      <c r="IFQ5" s="286"/>
      <c r="IFR5" s="286"/>
      <c r="IFS5" s="286"/>
      <c r="IFT5" s="286"/>
      <c r="IFU5" s="286"/>
      <c r="IFV5" s="286"/>
      <c r="IFW5" s="286"/>
      <c r="IFX5" s="286"/>
      <c r="IFY5" s="286"/>
      <c r="IFZ5" s="286"/>
      <c r="IGA5" s="286"/>
      <c r="IGB5" s="286"/>
      <c r="IGC5" s="286"/>
      <c r="IGD5" s="286"/>
      <c r="IGE5" s="286"/>
      <c r="IGF5" s="286"/>
      <c r="IGG5" s="286"/>
      <c r="IGH5" s="286"/>
      <c r="IGI5" s="286"/>
      <c r="IGJ5" s="286"/>
      <c r="IGK5" s="286"/>
      <c r="IGL5" s="286"/>
      <c r="IGM5" s="286"/>
      <c r="IGN5" s="286"/>
      <c r="IGO5" s="286"/>
      <c r="IGP5" s="286"/>
      <c r="IGQ5" s="286"/>
      <c r="IGR5" s="286"/>
      <c r="IGS5" s="286"/>
      <c r="IGT5" s="286"/>
      <c r="IGU5" s="286"/>
      <c r="IGV5" s="286"/>
      <c r="IGW5" s="286"/>
      <c r="IGX5" s="286"/>
      <c r="IGY5" s="286"/>
      <c r="IGZ5" s="286"/>
      <c r="IHA5" s="286"/>
      <c r="IHB5" s="286"/>
      <c r="IHC5" s="286"/>
      <c r="IHD5" s="286"/>
      <c r="IHE5" s="286"/>
      <c r="IHF5" s="286"/>
      <c r="IHG5" s="286"/>
      <c r="IHH5" s="286"/>
      <c r="IHI5" s="286"/>
      <c r="IHJ5" s="286"/>
      <c r="IHK5" s="286"/>
      <c r="IHL5" s="286"/>
      <c r="IHM5" s="286"/>
      <c r="IHN5" s="286"/>
      <c r="IHO5" s="286"/>
      <c r="IHP5" s="286"/>
      <c r="IHQ5" s="286"/>
      <c r="IHR5" s="286"/>
      <c r="IHS5" s="286"/>
      <c r="IHT5" s="286"/>
      <c r="IHU5" s="286"/>
      <c r="IHV5" s="286"/>
      <c r="IHW5" s="286"/>
      <c r="IHX5" s="286"/>
      <c r="IHY5" s="286"/>
      <c r="IHZ5" s="286"/>
      <c r="IIA5" s="286"/>
      <c r="IIB5" s="286"/>
      <c r="IIC5" s="286"/>
      <c r="IID5" s="286"/>
      <c r="IIE5" s="286"/>
      <c r="IIF5" s="286"/>
      <c r="IIG5" s="286"/>
      <c r="IIH5" s="286"/>
      <c r="III5" s="286"/>
      <c r="IIJ5" s="286"/>
      <c r="IIK5" s="286"/>
      <c r="IIL5" s="286"/>
      <c r="IIM5" s="286"/>
      <c r="IIN5" s="286"/>
      <c r="IIO5" s="286"/>
      <c r="IIP5" s="286"/>
      <c r="IIQ5" s="286"/>
      <c r="IIR5" s="286"/>
      <c r="IIS5" s="286"/>
      <c r="IIT5" s="286"/>
      <c r="IIU5" s="286"/>
      <c r="IIV5" s="286"/>
      <c r="IIW5" s="286"/>
      <c r="IIX5" s="286"/>
      <c r="IIY5" s="286"/>
      <c r="IIZ5" s="286"/>
      <c r="IJA5" s="286"/>
      <c r="IJB5" s="286"/>
      <c r="IJC5" s="286"/>
      <c r="IJD5" s="286"/>
      <c r="IJE5" s="286"/>
      <c r="IJF5" s="286"/>
      <c r="IJG5" s="286"/>
      <c r="IJH5" s="286"/>
      <c r="IJI5" s="286"/>
      <c r="IJJ5" s="286"/>
      <c r="IJK5" s="286"/>
      <c r="IJL5" s="286"/>
      <c r="IJM5" s="286"/>
      <c r="IJN5" s="286"/>
      <c r="IJO5" s="286"/>
      <c r="IJP5" s="286"/>
      <c r="IJQ5" s="286"/>
      <c r="IJR5" s="286"/>
      <c r="IJS5" s="286"/>
      <c r="IJT5" s="286"/>
      <c r="IJU5" s="286"/>
      <c r="IJV5" s="286"/>
      <c r="IJW5" s="286"/>
      <c r="IJX5" s="286"/>
      <c r="IJY5" s="286"/>
      <c r="IJZ5" s="286"/>
      <c r="IKA5" s="286"/>
      <c r="IKB5" s="286"/>
      <c r="IKC5" s="286"/>
      <c r="IKD5" s="286"/>
      <c r="IKE5" s="286"/>
      <c r="IKF5" s="286"/>
      <c r="IKG5" s="286"/>
      <c r="IKH5" s="286"/>
      <c r="IKI5" s="286"/>
      <c r="IKJ5" s="286"/>
      <c r="IKK5" s="286"/>
      <c r="IKL5" s="286"/>
      <c r="IKM5" s="286"/>
      <c r="IKN5" s="286"/>
      <c r="IKO5" s="286"/>
      <c r="IKP5" s="286"/>
      <c r="IKQ5" s="286"/>
      <c r="IKR5" s="286"/>
      <c r="IKS5" s="286"/>
      <c r="IKT5" s="286"/>
      <c r="IKU5" s="286"/>
      <c r="IKV5" s="286"/>
      <c r="IKW5" s="286"/>
      <c r="IKX5" s="286"/>
      <c r="IKY5" s="286"/>
      <c r="IKZ5" s="286"/>
      <c r="ILA5" s="286"/>
      <c r="ILB5" s="286"/>
      <c r="ILC5" s="286"/>
      <c r="ILD5" s="286"/>
      <c r="ILE5" s="286"/>
      <c r="ILF5" s="286"/>
      <c r="ILG5" s="286"/>
      <c r="ILH5" s="286"/>
      <c r="ILI5" s="286"/>
      <c r="ILJ5" s="286"/>
      <c r="ILK5" s="286"/>
      <c r="ILL5" s="286"/>
      <c r="ILM5" s="286"/>
      <c r="ILN5" s="286"/>
      <c r="ILO5" s="286"/>
      <c r="ILP5" s="286"/>
      <c r="ILQ5" s="286"/>
      <c r="ILR5" s="286"/>
      <c r="ILS5" s="286"/>
      <c r="ILT5" s="286"/>
      <c r="ILU5" s="286"/>
      <c r="ILV5" s="286"/>
      <c r="ILW5" s="286"/>
      <c r="ILX5" s="286"/>
      <c r="ILY5" s="286"/>
      <c r="ILZ5" s="286"/>
      <c r="IMA5" s="286"/>
      <c r="IMB5" s="286"/>
      <c r="IMC5" s="286"/>
      <c r="IMD5" s="286"/>
      <c r="IME5" s="286"/>
      <c r="IMF5" s="286"/>
      <c r="IMG5" s="286"/>
      <c r="IMH5" s="286"/>
      <c r="IMI5" s="286"/>
      <c r="IMJ5" s="286"/>
      <c r="IMK5" s="286"/>
      <c r="IML5" s="286"/>
      <c r="IMM5" s="286"/>
      <c r="IMN5" s="286"/>
      <c r="IMO5" s="286"/>
      <c r="IMP5" s="286"/>
      <c r="IMQ5" s="286"/>
      <c r="IMR5" s="286"/>
      <c r="IMS5" s="286"/>
      <c r="IMT5" s="286"/>
      <c r="IMU5" s="286"/>
      <c r="IMV5" s="286"/>
      <c r="IMW5" s="286"/>
      <c r="IMX5" s="286"/>
      <c r="IMY5" s="286"/>
      <c r="IMZ5" s="286"/>
      <c r="INA5" s="286"/>
      <c r="INB5" s="286"/>
      <c r="INC5" s="286"/>
      <c r="IND5" s="286"/>
      <c r="INE5" s="286"/>
      <c r="INF5" s="286"/>
      <c r="ING5" s="286"/>
      <c r="INH5" s="286"/>
      <c r="INI5" s="286"/>
      <c r="INJ5" s="286"/>
      <c r="INK5" s="286"/>
      <c r="INL5" s="286"/>
      <c r="INM5" s="286"/>
      <c r="INN5" s="286"/>
      <c r="INO5" s="286"/>
      <c r="INP5" s="286"/>
      <c r="INQ5" s="286"/>
      <c r="INR5" s="286"/>
      <c r="INS5" s="286"/>
      <c r="INT5" s="286"/>
      <c r="INU5" s="286"/>
      <c r="INV5" s="286"/>
      <c r="INW5" s="286"/>
      <c r="INX5" s="286"/>
      <c r="INY5" s="286"/>
      <c r="INZ5" s="286"/>
      <c r="IOA5" s="286"/>
      <c r="IOB5" s="286"/>
      <c r="IOC5" s="286"/>
      <c r="IOD5" s="286"/>
      <c r="IOE5" s="286"/>
      <c r="IOF5" s="286"/>
      <c r="IOG5" s="286"/>
      <c r="IOH5" s="286"/>
      <c r="IOI5" s="286"/>
      <c r="IOJ5" s="286"/>
      <c r="IOK5" s="286"/>
      <c r="IOL5" s="286"/>
      <c r="IOM5" s="286"/>
      <c r="ION5" s="286"/>
      <c r="IOO5" s="286"/>
      <c r="IOP5" s="286"/>
      <c r="IOQ5" s="286"/>
      <c r="IOR5" s="286"/>
      <c r="IOS5" s="286"/>
      <c r="IOT5" s="286"/>
      <c r="IOU5" s="286"/>
      <c r="IOV5" s="286"/>
      <c r="IOW5" s="286"/>
      <c r="IOX5" s="286"/>
      <c r="IOY5" s="286"/>
      <c r="IOZ5" s="286"/>
      <c r="IPA5" s="286"/>
      <c r="IPB5" s="286"/>
      <c r="IPC5" s="286"/>
      <c r="IPD5" s="286"/>
      <c r="IPE5" s="286"/>
      <c r="IPF5" s="286"/>
      <c r="IPG5" s="286"/>
      <c r="IPH5" s="286"/>
      <c r="IPI5" s="286"/>
      <c r="IPJ5" s="286"/>
      <c r="IPK5" s="286"/>
      <c r="IPL5" s="286"/>
      <c r="IPM5" s="286"/>
      <c r="IPN5" s="286"/>
      <c r="IPO5" s="286"/>
      <c r="IPP5" s="286"/>
      <c r="IPQ5" s="286"/>
      <c r="IPR5" s="286"/>
      <c r="IPS5" s="286"/>
      <c r="IPT5" s="286"/>
      <c r="IPU5" s="286"/>
      <c r="IPV5" s="286"/>
      <c r="IPW5" s="286"/>
      <c r="IPX5" s="286"/>
      <c r="IPY5" s="286"/>
      <c r="IPZ5" s="286"/>
      <c r="IQA5" s="286"/>
      <c r="IQB5" s="286"/>
      <c r="IQC5" s="286"/>
      <c r="IQD5" s="286"/>
      <c r="IQE5" s="286"/>
      <c r="IQF5" s="286"/>
      <c r="IQG5" s="286"/>
      <c r="IQH5" s="286"/>
      <c r="IQI5" s="286"/>
      <c r="IQJ5" s="286"/>
      <c r="IQK5" s="286"/>
      <c r="IQL5" s="286"/>
      <c r="IQM5" s="286"/>
      <c r="IQN5" s="286"/>
      <c r="IQO5" s="286"/>
      <c r="IQP5" s="286"/>
      <c r="IQQ5" s="286"/>
      <c r="IQR5" s="286"/>
      <c r="IQS5" s="286"/>
      <c r="IQT5" s="286"/>
      <c r="IQU5" s="286"/>
      <c r="IQV5" s="286"/>
      <c r="IQW5" s="286"/>
      <c r="IQX5" s="286"/>
      <c r="IQY5" s="286"/>
      <c r="IQZ5" s="286"/>
      <c r="IRA5" s="286"/>
      <c r="IRB5" s="286"/>
      <c r="IRC5" s="286"/>
      <c r="IRD5" s="286"/>
      <c r="IRE5" s="286"/>
      <c r="IRF5" s="286"/>
      <c r="IRG5" s="286"/>
      <c r="IRH5" s="286"/>
      <c r="IRI5" s="286"/>
      <c r="IRJ5" s="286"/>
      <c r="IRK5" s="286"/>
      <c r="IRL5" s="286"/>
      <c r="IRM5" s="286"/>
      <c r="IRN5" s="286"/>
      <c r="IRO5" s="286"/>
      <c r="IRP5" s="286"/>
      <c r="IRQ5" s="286"/>
      <c r="IRR5" s="286"/>
      <c r="IRS5" s="286"/>
      <c r="IRT5" s="286"/>
      <c r="IRU5" s="286"/>
      <c r="IRV5" s="286"/>
      <c r="IRW5" s="286"/>
      <c r="IRX5" s="286"/>
      <c r="IRY5" s="286"/>
      <c r="IRZ5" s="286"/>
      <c r="ISA5" s="286"/>
      <c r="ISB5" s="286"/>
      <c r="ISC5" s="286"/>
      <c r="ISD5" s="286"/>
      <c r="ISE5" s="286"/>
      <c r="ISF5" s="286"/>
      <c r="ISG5" s="286"/>
      <c r="ISH5" s="286"/>
      <c r="ISI5" s="286"/>
      <c r="ISJ5" s="286"/>
      <c r="ISK5" s="286"/>
      <c r="ISL5" s="286"/>
      <c r="ISM5" s="286"/>
      <c r="ISN5" s="286"/>
      <c r="ISO5" s="286"/>
      <c r="ISP5" s="286"/>
      <c r="ISQ5" s="286"/>
      <c r="ISR5" s="286"/>
      <c r="ISS5" s="286"/>
      <c r="IST5" s="286"/>
      <c r="ISU5" s="286"/>
      <c r="ISV5" s="286"/>
      <c r="ISW5" s="286"/>
      <c r="ISX5" s="286"/>
      <c r="ISY5" s="286"/>
      <c r="ISZ5" s="286"/>
      <c r="ITA5" s="286"/>
      <c r="ITB5" s="286"/>
      <c r="ITC5" s="286"/>
      <c r="ITD5" s="286"/>
      <c r="ITE5" s="286"/>
      <c r="ITF5" s="286"/>
      <c r="ITG5" s="286"/>
      <c r="ITH5" s="286"/>
      <c r="ITI5" s="286"/>
      <c r="ITJ5" s="286"/>
      <c r="ITK5" s="286"/>
      <c r="ITL5" s="286"/>
      <c r="ITM5" s="286"/>
      <c r="ITN5" s="286"/>
      <c r="ITO5" s="286"/>
      <c r="ITP5" s="286"/>
      <c r="ITQ5" s="286"/>
      <c r="ITR5" s="286"/>
      <c r="ITS5" s="286"/>
      <c r="ITT5" s="286"/>
      <c r="ITU5" s="286"/>
      <c r="ITV5" s="286"/>
      <c r="ITW5" s="286"/>
      <c r="ITX5" s="286"/>
      <c r="ITY5" s="286"/>
      <c r="ITZ5" s="286"/>
      <c r="IUA5" s="286"/>
      <c r="IUB5" s="286"/>
      <c r="IUC5" s="286"/>
      <c r="IUD5" s="286"/>
      <c r="IUE5" s="286"/>
      <c r="IUF5" s="286"/>
      <c r="IUG5" s="286"/>
      <c r="IUH5" s="286"/>
      <c r="IUI5" s="286"/>
      <c r="IUJ5" s="286"/>
      <c r="IUK5" s="286"/>
      <c r="IUL5" s="286"/>
      <c r="IUM5" s="286"/>
      <c r="IUN5" s="286"/>
      <c r="IUO5" s="286"/>
      <c r="IUP5" s="286"/>
      <c r="IUQ5" s="286"/>
      <c r="IUR5" s="286"/>
      <c r="IUS5" s="286"/>
      <c r="IUT5" s="286"/>
      <c r="IUU5" s="286"/>
      <c r="IUV5" s="286"/>
      <c r="IUW5" s="286"/>
      <c r="IUX5" s="286"/>
      <c r="IUY5" s="286"/>
      <c r="IUZ5" s="286"/>
      <c r="IVA5" s="286"/>
      <c r="IVB5" s="286"/>
      <c r="IVC5" s="286"/>
      <c r="IVD5" s="286"/>
      <c r="IVE5" s="286"/>
      <c r="IVF5" s="286"/>
      <c r="IVG5" s="286"/>
      <c r="IVH5" s="286"/>
      <c r="IVI5" s="286"/>
      <c r="IVJ5" s="286"/>
      <c r="IVK5" s="286"/>
      <c r="IVL5" s="286"/>
      <c r="IVM5" s="286"/>
      <c r="IVN5" s="286"/>
      <c r="IVO5" s="286"/>
      <c r="IVP5" s="286"/>
      <c r="IVQ5" s="286"/>
      <c r="IVR5" s="286"/>
      <c r="IVS5" s="286"/>
      <c r="IVT5" s="286"/>
      <c r="IVU5" s="286"/>
      <c r="IVV5" s="286"/>
      <c r="IVW5" s="286"/>
      <c r="IVX5" s="286"/>
      <c r="IVY5" s="286"/>
      <c r="IVZ5" s="286"/>
      <c r="IWA5" s="286"/>
      <c r="IWB5" s="286"/>
      <c r="IWC5" s="286"/>
      <c r="IWD5" s="286"/>
      <c r="IWE5" s="286"/>
      <c r="IWF5" s="286"/>
      <c r="IWG5" s="286"/>
      <c r="IWH5" s="286"/>
      <c r="IWI5" s="286"/>
      <c r="IWJ5" s="286"/>
      <c r="IWK5" s="286"/>
      <c r="IWL5" s="286"/>
      <c r="IWM5" s="286"/>
      <c r="IWN5" s="286"/>
      <c r="IWO5" s="286"/>
      <c r="IWP5" s="286"/>
      <c r="IWQ5" s="286"/>
      <c r="IWR5" s="286"/>
      <c r="IWS5" s="286"/>
      <c r="IWT5" s="286"/>
      <c r="IWU5" s="286"/>
      <c r="IWV5" s="286"/>
      <c r="IWW5" s="286"/>
      <c r="IWX5" s="286"/>
      <c r="IWY5" s="286"/>
      <c r="IWZ5" s="286"/>
      <c r="IXA5" s="286"/>
      <c r="IXB5" s="286"/>
      <c r="IXC5" s="286"/>
      <c r="IXD5" s="286"/>
      <c r="IXE5" s="286"/>
      <c r="IXF5" s="286"/>
      <c r="IXG5" s="286"/>
      <c r="IXH5" s="286"/>
      <c r="IXI5" s="286"/>
      <c r="IXJ5" s="286"/>
      <c r="IXK5" s="286"/>
      <c r="IXL5" s="286"/>
      <c r="IXM5" s="286"/>
      <c r="IXN5" s="286"/>
      <c r="IXO5" s="286"/>
      <c r="IXP5" s="286"/>
      <c r="IXQ5" s="286"/>
      <c r="IXR5" s="286"/>
      <c r="IXS5" s="286"/>
      <c r="IXT5" s="286"/>
      <c r="IXU5" s="286"/>
      <c r="IXV5" s="286"/>
      <c r="IXW5" s="286"/>
      <c r="IXX5" s="286"/>
      <c r="IXY5" s="286"/>
      <c r="IXZ5" s="286"/>
      <c r="IYA5" s="286"/>
      <c r="IYB5" s="286"/>
      <c r="IYC5" s="286"/>
      <c r="IYD5" s="286"/>
      <c r="IYE5" s="286"/>
      <c r="IYF5" s="286"/>
      <c r="IYG5" s="286"/>
      <c r="IYH5" s="286"/>
      <c r="IYI5" s="286"/>
      <c r="IYJ5" s="286"/>
      <c r="IYK5" s="286"/>
      <c r="IYL5" s="286"/>
      <c r="IYM5" s="286"/>
      <c r="IYN5" s="286"/>
      <c r="IYO5" s="286"/>
      <c r="IYP5" s="286"/>
      <c r="IYQ5" s="286"/>
      <c r="IYR5" s="286"/>
      <c r="IYS5" s="286"/>
      <c r="IYT5" s="286"/>
      <c r="IYU5" s="286"/>
      <c r="IYV5" s="286"/>
      <c r="IYW5" s="286"/>
      <c r="IYX5" s="286"/>
      <c r="IYY5" s="286"/>
      <c r="IYZ5" s="286"/>
      <c r="IZA5" s="286"/>
      <c r="IZB5" s="286"/>
      <c r="IZC5" s="286"/>
      <c r="IZD5" s="286"/>
      <c r="IZE5" s="286"/>
      <c r="IZF5" s="286"/>
      <c r="IZG5" s="286"/>
      <c r="IZH5" s="286"/>
      <c r="IZI5" s="286"/>
      <c r="IZJ5" s="286"/>
      <c r="IZK5" s="286"/>
      <c r="IZL5" s="286"/>
      <c r="IZM5" s="286"/>
      <c r="IZN5" s="286"/>
      <c r="IZO5" s="286"/>
      <c r="IZP5" s="286"/>
      <c r="IZQ5" s="286"/>
      <c r="IZR5" s="286"/>
      <c r="IZS5" s="286"/>
      <c r="IZT5" s="286"/>
      <c r="IZU5" s="286"/>
      <c r="IZV5" s="286"/>
      <c r="IZW5" s="286"/>
      <c r="IZX5" s="286"/>
      <c r="IZY5" s="286"/>
      <c r="IZZ5" s="286"/>
      <c r="JAA5" s="286"/>
      <c r="JAB5" s="286"/>
      <c r="JAC5" s="286"/>
      <c r="JAD5" s="286"/>
      <c r="JAE5" s="286"/>
      <c r="JAF5" s="286"/>
      <c r="JAG5" s="286"/>
      <c r="JAH5" s="286"/>
      <c r="JAI5" s="286"/>
      <c r="JAJ5" s="286"/>
      <c r="JAK5" s="286"/>
      <c r="JAL5" s="286"/>
      <c r="JAM5" s="286"/>
      <c r="JAN5" s="286"/>
      <c r="JAO5" s="286"/>
      <c r="JAP5" s="286"/>
      <c r="JAQ5" s="286"/>
      <c r="JAR5" s="286"/>
      <c r="JAS5" s="286"/>
      <c r="JAT5" s="286"/>
      <c r="JAU5" s="286"/>
      <c r="JAV5" s="286"/>
      <c r="JAW5" s="286"/>
      <c r="JAX5" s="286"/>
      <c r="JAY5" s="286"/>
      <c r="JAZ5" s="286"/>
      <c r="JBA5" s="286"/>
      <c r="JBB5" s="286"/>
      <c r="JBC5" s="286"/>
      <c r="JBD5" s="286"/>
      <c r="JBE5" s="286"/>
      <c r="JBF5" s="286"/>
      <c r="JBG5" s="286"/>
      <c r="JBH5" s="286"/>
      <c r="JBI5" s="286"/>
      <c r="JBJ5" s="286"/>
      <c r="JBK5" s="286"/>
      <c r="JBL5" s="286"/>
      <c r="JBM5" s="286"/>
      <c r="JBN5" s="286"/>
      <c r="JBO5" s="286"/>
      <c r="JBP5" s="286"/>
      <c r="JBQ5" s="286"/>
      <c r="JBR5" s="286"/>
      <c r="JBS5" s="286"/>
      <c r="JBT5" s="286"/>
      <c r="JBU5" s="286"/>
      <c r="JBV5" s="286"/>
      <c r="JBW5" s="286"/>
      <c r="JBX5" s="286"/>
      <c r="JBY5" s="286"/>
      <c r="JBZ5" s="286"/>
      <c r="JCA5" s="286"/>
      <c r="JCB5" s="286"/>
      <c r="JCC5" s="286"/>
      <c r="JCD5" s="286"/>
      <c r="JCE5" s="286"/>
      <c r="JCF5" s="286"/>
      <c r="JCG5" s="286"/>
      <c r="JCH5" s="286"/>
      <c r="JCI5" s="286"/>
      <c r="JCJ5" s="286"/>
      <c r="JCK5" s="286"/>
      <c r="JCL5" s="286"/>
      <c r="JCM5" s="286"/>
      <c r="JCN5" s="286"/>
      <c r="JCO5" s="286"/>
      <c r="JCP5" s="286"/>
      <c r="JCQ5" s="286"/>
      <c r="JCR5" s="286"/>
      <c r="JCS5" s="286"/>
      <c r="JCT5" s="286"/>
      <c r="JCU5" s="286"/>
      <c r="JCV5" s="286"/>
      <c r="JCW5" s="286"/>
      <c r="JCX5" s="286"/>
      <c r="JCY5" s="286"/>
      <c r="JCZ5" s="286"/>
      <c r="JDA5" s="286"/>
      <c r="JDB5" s="286"/>
      <c r="JDC5" s="286"/>
      <c r="JDD5" s="286"/>
      <c r="JDE5" s="286"/>
      <c r="JDF5" s="286"/>
      <c r="JDG5" s="286"/>
      <c r="JDH5" s="286"/>
      <c r="JDI5" s="286"/>
      <c r="JDJ5" s="286"/>
      <c r="JDK5" s="286"/>
      <c r="JDL5" s="286"/>
      <c r="JDM5" s="286"/>
      <c r="JDN5" s="286"/>
      <c r="JDO5" s="286"/>
      <c r="JDP5" s="286"/>
      <c r="JDQ5" s="286"/>
      <c r="JDR5" s="286"/>
      <c r="JDS5" s="286"/>
      <c r="JDT5" s="286"/>
      <c r="JDU5" s="286"/>
      <c r="JDV5" s="286"/>
      <c r="JDW5" s="286"/>
      <c r="JDX5" s="286"/>
      <c r="JDY5" s="286"/>
      <c r="JDZ5" s="286"/>
      <c r="JEA5" s="286"/>
      <c r="JEB5" s="286"/>
      <c r="JEC5" s="286"/>
      <c r="JED5" s="286"/>
      <c r="JEE5" s="286"/>
      <c r="JEF5" s="286"/>
      <c r="JEG5" s="286"/>
      <c r="JEH5" s="286"/>
      <c r="JEI5" s="286"/>
      <c r="JEJ5" s="286"/>
      <c r="JEK5" s="286"/>
      <c r="JEL5" s="286"/>
      <c r="JEM5" s="286"/>
      <c r="JEN5" s="286"/>
      <c r="JEO5" s="286"/>
      <c r="JEP5" s="286"/>
      <c r="JEQ5" s="286"/>
      <c r="JER5" s="286"/>
      <c r="JES5" s="286"/>
      <c r="JET5" s="286"/>
      <c r="JEU5" s="286"/>
      <c r="JEV5" s="286"/>
      <c r="JEW5" s="286"/>
      <c r="JEX5" s="286"/>
      <c r="JEY5" s="286"/>
      <c r="JEZ5" s="286"/>
      <c r="JFA5" s="286"/>
      <c r="JFB5" s="286"/>
      <c r="JFC5" s="286"/>
      <c r="JFD5" s="286"/>
      <c r="JFE5" s="286"/>
      <c r="JFF5" s="286"/>
      <c r="JFG5" s="286"/>
      <c r="JFH5" s="286"/>
      <c r="JFI5" s="286"/>
      <c r="JFJ5" s="286"/>
      <c r="JFK5" s="286"/>
      <c r="JFL5" s="286"/>
      <c r="JFM5" s="286"/>
      <c r="JFN5" s="286"/>
      <c r="JFO5" s="286"/>
      <c r="JFP5" s="286"/>
      <c r="JFQ5" s="286"/>
      <c r="JFR5" s="286"/>
      <c r="JFS5" s="286"/>
      <c r="JFT5" s="286"/>
      <c r="JFU5" s="286"/>
      <c r="JFV5" s="286"/>
      <c r="JFW5" s="286"/>
      <c r="JFX5" s="286"/>
      <c r="JFY5" s="286"/>
      <c r="JFZ5" s="286"/>
      <c r="JGA5" s="286"/>
      <c r="JGB5" s="286"/>
      <c r="JGC5" s="286"/>
      <c r="JGD5" s="286"/>
      <c r="JGE5" s="286"/>
      <c r="JGF5" s="286"/>
      <c r="JGG5" s="286"/>
      <c r="JGH5" s="286"/>
      <c r="JGI5" s="286"/>
      <c r="JGJ5" s="286"/>
      <c r="JGK5" s="286"/>
      <c r="JGL5" s="286"/>
      <c r="JGM5" s="286"/>
      <c r="JGN5" s="286"/>
      <c r="JGO5" s="286"/>
      <c r="JGP5" s="286"/>
      <c r="JGQ5" s="286"/>
      <c r="JGR5" s="286"/>
      <c r="JGS5" s="286"/>
      <c r="JGT5" s="286"/>
      <c r="JGU5" s="286"/>
      <c r="JGV5" s="286"/>
      <c r="JGW5" s="286"/>
      <c r="JGX5" s="286"/>
      <c r="JGY5" s="286"/>
      <c r="JGZ5" s="286"/>
      <c r="JHA5" s="286"/>
      <c r="JHB5" s="286"/>
      <c r="JHC5" s="286"/>
      <c r="JHD5" s="286"/>
      <c r="JHE5" s="286"/>
      <c r="JHF5" s="286"/>
      <c r="JHG5" s="286"/>
      <c r="JHH5" s="286"/>
      <c r="JHI5" s="286"/>
      <c r="JHJ5" s="286"/>
      <c r="JHK5" s="286"/>
      <c r="JHL5" s="286"/>
      <c r="JHM5" s="286"/>
      <c r="JHN5" s="286"/>
      <c r="JHO5" s="286"/>
      <c r="JHP5" s="286"/>
      <c r="JHQ5" s="286"/>
      <c r="JHR5" s="286"/>
      <c r="JHS5" s="286"/>
      <c r="JHT5" s="286"/>
      <c r="JHU5" s="286"/>
      <c r="JHV5" s="286"/>
      <c r="JHW5" s="286"/>
      <c r="JHX5" s="286"/>
      <c r="JHY5" s="286"/>
      <c r="JHZ5" s="286"/>
      <c r="JIA5" s="286"/>
      <c r="JIB5" s="286"/>
      <c r="JIC5" s="286"/>
      <c r="JID5" s="286"/>
      <c r="JIE5" s="286"/>
      <c r="JIF5" s="286"/>
      <c r="JIG5" s="286"/>
      <c r="JIH5" s="286"/>
      <c r="JII5" s="286"/>
      <c r="JIJ5" s="286"/>
      <c r="JIK5" s="286"/>
      <c r="JIL5" s="286"/>
      <c r="JIM5" s="286"/>
      <c r="JIN5" s="286"/>
      <c r="JIO5" s="286"/>
      <c r="JIP5" s="286"/>
      <c r="JIQ5" s="286"/>
      <c r="JIR5" s="286"/>
      <c r="JIS5" s="286"/>
      <c r="JIT5" s="286"/>
      <c r="JIU5" s="286"/>
      <c r="JIV5" s="286"/>
      <c r="JIW5" s="286"/>
      <c r="JIX5" s="286"/>
      <c r="JIY5" s="286"/>
      <c r="JIZ5" s="286"/>
      <c r="JJA5" s="286"/>
      <c r="JJB5" s="286"/>
      <c r="JJC5" s="286"/>
      <c r="JJD5" s="286"/>
      <c r="JJE5" s="286"/>
      <c r="JJF5" s="286"/>
      <c r="JJG5" s="286"/>
      <c r="JJH5" s="286"/>
      <c r="JJI5" s="286"/>
      <c r="JJJ5" s="286"/>
      <c r="JJK5" s="286"/>
      <c r="JJL5" s="286"/>
      <c r="JJM5" s="286"/>
      <c r="JJN5" s="286"/>
      <c r="JJO5" s="286"/>
      <c r="JJP5" s="286"/>
      <c r="JJQ5" s="286"/>
      <c r="JJR5" s="286"/>
      <c r="JJS5" s="286"/>
      <c r="JJT5" s="286"/>
      <c r="JJU5" s="286"/>
      <c r="JJV5" s="286"/>
      <c r="JJW5" s="286"/>
      <c r="JJX5" s="286"/>
      <c r="JJY5" s="286"/>
      <c r="JJZ5" s="286"/>
      <c r="JKA5" s="286"/>
      <c r="JKB5" s="286"/>
      <c r="JKC5" s="286"/>
      <c r="JKD5" s="286"/>
      <c r="JKE5" s="286"/>
      <c r="JKF5" s="286"/>
      <c r="JKG5" s="286"/>
      <c r="JKH5" s="286"/>
      <c r="JKI5" s="286"/>
      <c r="JKJ5" s="286"/>
      <c r="JKK5" s="286"/>
      <c r="JKL5" s="286"/>
      <c r="JKM5" s="286"/>
      <c r="JKN5" s="286"/>
      <c r="JKO5" s="286"/>
      <c r="JKP5" s="286"/>
      <c r="JKQ5" s="286"/>
      <c r="JKR5" s="286"/>
      <c r="JKS5" s="286"/>
      <c r="JKT5" s="286"/>
      <c r="JKU5" s="286"/>
      <c r="JKV5" s="286"/>
      <c r="JKW5" s="286"/>
      <c r="JKX5" s="286"/>
      <c r="JKY5" s="286"/>
      <c r="JKZ5" s="286"/>
      <c r="JLA5" s="286"/>
      <c r="JLB5" s="286"/>
      <c r="JLC5" s="286"/>
      <c r="JLD5" s="286"/>
      <c r="JLE5" s="286"/>
      <c r="JLF5" s="286"/>
      <c r="JLG5" s="286"/>
      <c r="JLH5" s="286"/>
      <c r="JLI5" s="286"/>
      <c r="JLJ5" s="286"/>
      <c r="JLK5" s="286"/>
      <c r="JLL5" s="286"/>
      <c r="JLM5" s="286"/>
      <c r="JLN5" s="286"/>
      <c r="JLO5" s="286"/>
      <c r="JLP5" s="286"/>
      <c r="JLQ5" s="286"/>
      <c r="JLR5" s="286"/>
      <c r="JLS5" s="286"/>
      <c r="JLT5" s="286"/>
      <c r="JLU5" s="286"/>
      <c r="JLV5" s="286"/>
      <c r="JLW5" s="286"/>
      <c r="JLX5" s="286"/>
      <c r="JLY5" s="286"/>
      <c r="JLZ5" s="286"/>
      <c r="JMA5" s="286"/>
      <c r="JMB5" s="286"/>
      <c r="JMC5" s="286"/>
      <c r="JMD5" s="286"/>
      <c r="JME5" s="286"/>
      <c r="JMF5" s="286"/>
      <c r="JMG5" s="286"/>
      <c r="JMH5" s="286"/>
      <c r="JMI5" s="286"/>
      <c r="JMJ5" s="286"/>
      <c r="JMK5" s="286"/>
      <c r="JML5" s="286"/>
      <c r="JMM5" s="286"/>
      <c r="JMN5" s="286"/>
      <c r="JMO5" s="286"/>
      <c r="JMP5" s="286"/>
      <c r="JMQ5" s="286"/>
      <c r="JMR5" s="286"/>
      <c r="JMS5" s="286"/>
      <c r="JMT5" s="286"/>
      <c r="JMU5" s="286"/>
      <c r="JMV5" s="286"/>
      <c r="JMW5" s="286"/>
      <c r="JMX5" s="286"/>
      <c r="JMY5" s="286"/>
      <c r="JMZ5" s="286"/>
      <c r="JNA5" s="286"/>
      <c r="JNB5" s="286"/>
      <c r="JNC5" s="286"/>
      <c r="JND5" s="286"/>
      <c r="JNE5" s="286"/>
      <c r="JNF5" s="286"/>
      <c r="JNG5" s="286"/>
      <c r="JNH5" s="286"/>
      <c r="JNI5" s="286"/>
      <c r="JNJ5" s="286"/>
      <c r="JNK5" s="286"/>
      <c r="JNL5" s="286"/>
      <c r="JNM5" s="286"/>
      <c r="JNN5" s="286"/>
      <c r="JNO5" s="286"/>
      <c r="JNP5" s="286"/>
      <c r="JNQ5" s="286"/>
      <c r="JNR5" s="286"/>
      <c r="JNS5" s="286"/>
      <c r="JNT5" s="286"/>
      <c r="JNU5" s="286"/>
      <c r="JNV5" s="286"/>
      <c r="JNW5" s="286"/>
      <c r="JNX5" s="286"/>
      <c r="JNY5" s="286"/>
      <c r="JNZ5" s="286"/>
      <c r="JOA5" s="286"/>
      <c r="JOB5" s="286"/>
      <c r="JOC5" s="286"/>
      <c r="JOD5" s="286"/>
      <c r="JOE5" s="286"/>
      <c r="JOF5" s="286"/>
      <c r="JOG5" s="286"/>
      <c r="JOH5" s="286"/>
      <c r="JOI5" s="286"/>
      <c r="JOJ5" s="286"/>
      <c r="JOK5" s="286"/>
      <c r="JOL5" s="286"/>
      <c r="JOM5" s="286"/>
      <c r="JON5" s="286"/>
      <c r="JOO5" s="286"/>
      <c r="JOP5" s="286"/>
      <c r="JOQ5" s="286"/>
      <c r="JOR5" s="286"/>
      <c r="JOS5" s="286"/>
      <c r="JOT5" s="286"/>
      <c r="JOU5" s="286"/>
      <c r="JOV5" s="286"/>
      <c r="JOW5" s="286"/>
      <c r="JOX5" s="286"/>
      <c r="JOY5" s="286"/>
      <c r="JOZ5" s="286"/>
      <c r="JPA5" s="286"/>
      <c r="JPB5" s="286"/>
      <c r="JPC5" s="286"/>
      <c r="JPD5" s="286"/>
      <c r="JPE5" s="286"/>
      <c r="JPF5" s="286"/>
      <c r="JPG5" s="286"/>
      <c r="JPH5" s="286"/>
      <c r="JPI5" s="286"/>
      <c r="JPJ5" s="286"/>
      <c r="JPK5" s="286"/>
      <c r="JPL5" s="286"/>
      <c r="JPM5" s="286"/>
      <c r="JPN5" s="286"/>
      <c r="JPO5" s="286"/>
      <c r="JPP5" s="286"/>
      <c r="JPQ5" s="286"/>
      <c r="JPR5" s="286"/>
      <c r="JPS5" s="286"/>
      <c r="JPT5" s="286"/>
      <c r="JPU5" s="286"/>
      <c r="JPV5" s="286"/>
      <c r="JPW5" s="286"/>
      <c r="JPX5" s="286"/>
      <c r="JPY5" s="286"/>
      <c r="JPZ5" s="286"/>
      <c r="JQA5" s="286"/>
      <c r="JQB5" s="286"/>
      <c r="JQC5" s="286"/>
      <c r="JQD5" s="286"/>
      <c r="JQE5" s="286"/>
      <c r="JQF5" s="286"/>
      <c r="JQG5" s="286"/>
      <c r="JQH5" s="286"/>
      <c r="JQI5" s="286"/>
      <c r="JQJ5" s="286"/>
      <c r="JQK5" s="286"/>
      <c r="JQL5" s="286"/>
      <c r="JQM5" s="286"/>
      <c r="JQN5" s="286"/>
      <c r="JQO5" s="286"/>
      <c r="JQP5" s="286"/>
      <c r="JQQ5" s="286"/>
      <c r="JQR5" s="286"/>
      <c r="JQS5" s="286"/>
      <c r="JQT5" s="286"/>
      <c r="JQU5" s="286"/>
      <c r="JQV5" s="286"/>
      <c r="JQW5" s="286"/>
      <c r="JQX5" s="286"/>
      <c r="JQY5" s="286"/>
      <c r="JQZ5" s="286"/>
      <c r="JRA5" s="286"/>
      <c r="JRB5" s="286"/>
      <c r="JRC5" s="286"/>
      <c r="JRD5" s="286"/>
      <c r="JRE5" s="286"/>
      <c r="JRF5" s="286"/>
      <c r="JRG5" s="286"/>
      <c r="JRH5" s="286"/>
      <c r="JRI5" s="286"/>
      <c r="JRJ5" s="286"/>
      <c r="JRK5" s="286"/>
      <c r="JRL5" s="286"/>
      <c r="JRM5" s="286"/>
      <c r="JRN5" s="286"/>
      <c r="JRO5" s="286"/>
      <c r="JRP5" s="286"/>
      <c r="JRQ5" s="286"/>
      <c r="JRR5" s="286"/>
      <c r="JRS5" s="286"/>
      <c r="JRT5" s="286"/>
      <c r="JRU5" s="286"/>
      <c r="JRV5" s="286"/>
      <c r="JRW5" s="286"/>
      <c r="JRX5" s="286"/>
      <c r="JRY5" s="286"/>
      <c r="JRZ5" s="286"/>
      <c r="JSA5" s="286"/>
      <c r="JSB5" s="286"/>
      <c r="JSC5" s="286"/>
      <c r="JSD5" s="286"/>
      <c r="JSE5" s="286"/>
      <c r="JSF5" s="286"/>
      <c r="JSG5" s="286"/>
      <c r="JSH5" s="286"/>
      <c r="JSI5" s="286"/>
      <c r="JSJ5" s="286"/>
      <c r="JSK5" s="286"/>
      <c r="JSL5" s="286"/>
      <c r="JSM5" s="286"/>
      <c r="JSN5" s="286"/>
      <c r="JSO5" s="286"/>
      <c r="JSP5" s="286"/>
      <c r="JSQ5" s="286"/>
      <c r="JSR5" s="286"/>
      <c r="JSS5" s="286"/>
      <c r="JST5" s="286"/>
      <c r="JSU5" s="286"/>
      <c r="JSV5" s="286"/>
      <c r="JSW5" s="286"/>
      <c r="JSX5" s="286"/>
      <c r="JSY5" s="286"/>
      <c r="JSZ5" s="286"/>
      <c r="JTA5" s="286"/>
      <c r="JTB5" s="286"/>
      <c r="JTC5" s="286"/>
      <c r="JTD5" s="286"/>
      <c r="JTE5" s="286"/>
      <c r="JTF5" s="286"/>
      <c r="JTG5" s="286"/>
      <c r="JTH5" s="286"/>
      <c r="JTI5" s="286"/>
      <c r="JTJ5" s="286"/>
      <c r="JTK5" s="286"/>
      <c r="JTL5" s="286"/>
      <c r="JTM5" s="286"/>
      <c r="JTN5" s="286"/>
      <c r="JTO5" s="286"/>
      <c r="JTP5" s="286"/>
      <c r="JTQ5" s="286"/>
      <c r="JTR5" s="286"/>
      <c r="JTS5" s="286"/>
      <c r="JTT5" s="286"/>
      <c r="JTU5" s="286"/>
      <c r="JTV5" s="286"/>
      <c r="JTW5" s="286"/>
      <c r="JTX5" s="286"/>
      <c r="JTY5" s="286"/>
      <c r="JTZ5" s="286"/>
      <c r="JUA5" s="286"/>
      <c r="JUB5" s="286"/>
      <c r="JUC5" s="286"/>
      <c r="JUD5" s="286"/>
      <c r="JUE5" s="286"/>
      <c r="JUF5" s="286"/>
      <c r="JUG5" s="286"/>
      <c r="JUH5" s="286"/>
      <c r="JUI5" s="286"/>
      <c r="JUJ5" s="286"/>
      <c r="JUK5" s="286"/>
      <c r="JUL5" s="286"/>
      <c r="JUM5" s="286"/>
      <c r="JUN5" s="286"/>
      <c r="JUO5" s="286"/>
      <c r="JUP5" s="286"/>
      <c r="JUQ5" s="286"/>
      <c r="JUR5" s="286"/>
      <c r="JUS5" s="286"/>
      <c r="JUT5" s="286"/>
      <c r="JUU5" s="286"/>
      <c r="JUV5" s="286"/>
      <c r="JUW5" s="286"/>
      <c r="JUX5" s="286"/>
      <c r="JUY5" s="286"/>
      <c r="JUZ5" s="286"/>
      <c r="JVA5" s="286"/>
      <c r="JVB5" s="286"/>
      <c r="JVC5" s="286"/>
      <c r="JVD5" s="286"/>
      <c r="JVE5" s="286"/>
      <c r="JVF5" s="286"/>
      <c r="JVG5" s="286"/>
      <c r="JVH5" s="286"/>
      <c r="JVI5" s="286"/>
      <c r="JVJ5" s="286"/>
      <c r="JVK5" s="286"/>
      <c r="JVL5" s="286"/>
      <c r="JVM5" s="286"/>
      <c r="JVN5" s="286"/>
      <c r="JVO5" s="286"/>
      <c r="JVP5" s="286"/>
      <c r="JVQ5" s="286"/>
      <c r="JVR5" s="286"/>
      <c r="JVS5" s="286"/>
      <c r="JVT5" s="286"/>
      <c r="JVU5" s="286"/>
      <c r="JVV5" s="286"/>
      <c r="JVW5" s="286"/>
      <c r="JVX5" s="286"/>
      <c r="JVY5" s="286"/>
      <c r="JVZ5" s="286"/>
      <c r="JWA5" s="286"/>
      <c r="JWB5" s="286"/>
      <c r="JWC5" s="286"/>
      <c r="JWD5" s="286"/>
      <c r="JWE5" s="286"/>
      <c r="JWF5" s="286"/>
      <c r="JWG5" s="286"/>
      <c r="JWH5" s="286"/>
      <c r="JWI5" s="286"/>
      <c r="JWJ5" s="286"/>
      <c r="JWK5" s="286"/>
      <c r="JWL5" s="286"/>
      <c r="JWM5" s="286"/>
      <c r="JWN5" s="286"/>
      <c r="JWO5" s="286"/>
      <c r="JWP5" s="286"/>
      <c r="JWQ5" s="286"/>
      <c r="JWR5" s="286"/>
      <c r="JWS5" s="286"/>
      <c r="JWT5" s="286"/>
      <c r="JWU5" s="286"/>
      <c r="JWV5" s="286"/>
      <c r="JWW5" s="286"/>
      <c r="JWX5" s="286"/>
      <c r="JWY5" s="286"/>
      <c r="JWZ5" s="286"/>
      <c r="JXA5" s="286"/>
      <c r="JXB5" s="286"/>
      <c r="JXC5" s="286"/>
      <c r="JXD5" s="286"/>
      <c r="JXE5" s="286"/>
      <c r="JXF5" s="286"/>
      <c r="JXG5" s="286"/>
      <c r="JXH5" s="286"/>
      <c r="JXI5" s="286"/>
      <c r="JXJ5" s="286"/>
      <c r="JXK5" s="286"/>
      <c r="JXL5" s="286"/>
      <c r="JXM5" s="286"/>
      <c r="JXN5" s="286"/>
      <c r="JXO5" s="286"/>
      <c r="JXP5" s="286"/>
      <c r="JXQ5" s="286"/>
      <c r="JXR5" s="286"/>
      <c r="JXS5" s="286"/>
      <c r="JXT5" s="286"/>
      <c r="JXU5" s="286"/>
      <c r="JXV5" s="286"/>
      <c r="JXW5" s="286"/>
      <c r="JXX5" s="286"/>
      <c r="JXY5" s="286"/>
      <c r="JXZ5" s="286"/>
      <c r="JYA5" s="286"/>
      <c r="JYB5" s="286"/>
      <c r="JYC5" s="286"/>
      <c r="JYD5" s="286"/>
      <c r="JYE5" s="286"/>
      <c r="JYF5" s="286"/>
      <c r="JYG5" s="286"/>
      <c r="JYH5" s="286"/>
      <c r="JYI5" s="286"/>
      <c r="JYJ5" s="286"/>
      <c r="JYK5" s="286"/>
      <c r="JYL5" s="286"/>
      <c r="JYM5" s="286"/>
      <c r="JYN5" s="286"/>
      <c r="JYO5" s="286"/>
      <c r="JYP5" s="286"/>
      <c r="JYQ5" s="286"/>
      <c r="JYR5" s="286"/>
      <c r="JYS5" s="286"/>
      <c r="JYT5" s="286"/>
      <c r="JYU5" s="286"/>
      <c r="JYV5" s="286"/>
      <c r="JYW5" s="286"/>
      <c r="JYX5" s="286"/>
      <c r="JYY5" s="286"/>
      <c r="JYZ5" s="286"/>
      <c r="JZA5" s="286"/>
      <c r="JZB5" s="286"/>
      <c r="JZC5" s="286"/>
      <c r="JZD5" s="286"/>
      <c r="JZE5" s="286"/>
      <c r="JZF5" s="286"/>
      <c r="JZG5" s="286"/>
      <c r="JZH5" s="286"/>
      <c r="JZI5" s="286"/>
      <c r="JZJ5" s="286"/>
      <c r="JZK5" s="286"/>
      <c r="JZL5" s="286"/>
      <c r="JZM5" s="286"/>
      <c r="JZN5" s="286"/>
      <c r="JZO5" s="286"/>
      <c r="JZP5" s="286"/>
      <c r="JZQ5" s="286"/>
      <c r="JZR5" s="286"/>
      <c r="JZS5" s="286"/>
      <c r="JZT5" s="286"/>
      <c r="JZU5" s="286"/>
      <c r="JZV5" s="286"/>
      <c r="JZW5" s="286"/>
      <c r="JZX5" s="286"/>
      <c r="JZY5" s="286"/>
      <c r="JZZ5" s="286"/>
      <c r="KAA5" s="286"/>
      <c r="KAB5" s="286"/>
      <c r="KAC5" s="286"/>
      <c r="KAD5" s="286"/>
      <c r="KAE5" s="286"/>
      <c r="KAF5" s="286"/>
      <c r="KAG5" s="286"/>
      <c r="KAH5" s="286"/>
      <c r="KAI5" s="286"/>
      <c r="KAJ5" s="286"/>
      <c r="KAK5" s="286"/>
      <c r="KAL5" s="286"/>
      <c r="KAM5" s="286"/>
      <c r="KAN5" s="286"/>
      <c r="KAO5" s="286"/>
      <c r="KAP5" s="286"/>
      <c r="KAQ5" s="286"/>
      <c r="KAR5" s="286"/>
      <c r="KAS5" s="286"/>
      <c r="KAT5" s="286"/>
      <c r="KAU5" s="286"/>
      <c r="KAV5" s="286"/>
      <c r="KAW5" s="286"/>
      <c r="KAX5" s="286"/>
      <c r="KAY5" s="286"/>
      <c r="KAZ5" s="286"/>
      <c r="KBA5" s="286"/>
      <c r="KBB5" s="286"/>
      <c r="KBC5" s="286"/>
      <c r="KBD5" s="286"/>
      <c r="KBE5" s="286"/>
      <c r="KBF5" s="286"/>
      <c r="KBG5" s="286"/>
      <c r="KBH5" s="286"/>
      <c r="KBI5" s="286"/>
      <c r="KBJ5" s="286"/>
      <c r="KBK5" s="286"/>
      <c r="KBL5" s="286"/>
      <c r="KBM5" s="286"/>
      <c r="KBN5" s="286"/>
      <c r="KBO5" s="286"/>
      <c r="KBP5" s="286"/>
      <c r="KBQ5" s="286"/>
      <c r="KBR5" s="286"/>
      <c r="KBS5" s="286"/>
      <c r="KBT5" s="286"/>
      <c r="KBU5" s="286"/>
      <c r="KBV5" s="286"/>
      <c r="KBW5" s="286"/>
      <c r="KBX5" s="286"/>
      <c r="KBY5" s="286"/>
      <c r="KBZ5" s="286"/>
      <c r="KCA5" s="286"/>
      <c r="KCB5" s="286"/>
      <c r="KCC5" s="286"/>
      <c r="KCD5" s="286"/>
      <c r="KCE5" s="286"/>
      <c r="KCF5" s="286"/>
      <c r="KCG5" s="286"/>
      <c r="KCH5" s="286"/>
      <c r="KCI5" s="286"/>
      <c r="KCJ5" s="286"/>
      <c r="KCK5" s="286"/>
      <c r="KCL5" s="286"/>
      <c r="KCM5" s="286"/>
      <c r="KCN5" s="286"/>
      <c r="KCO5" s="286"/>
      <c r="KCP5" s="286"/>
      <c r="KCQ5" s="286"/>
      <c r="KCR5" s="286"/>
      <c r="KCS5" s="286"/>
      <c r="KCT5" s="286"/>
      <c r="KCU5" s="286"/>
      <c r="KCV5" s="286"/>
      <c r="KCW5" s="286"/>
      <c r="KCX5" s="286"/>
      <c r="KCY5" s="286"/>
      <c r="KCZ5" s="286"/>
      <c r="KDA5" s="286"/>
      <c r="KDB5" s="286"/>
      <c r="KDC5" s="286"/>
      <c r="KDD5" s="286"/>
      <c r="KDE5" s="286"/>
      <c r="KDF5" s="286"/>
      <c r="KDG5" s="286"/>
      <c r="KDH5" s="286"/>
      <c r="KDI5" s="286"/>
      <c r="KDJ5" s="286"/>
      <c r="KDK5" s="286"/>
      <c r="KDL5" s="286"/>
      <c r="KDM5" s="286"/>
      <c r="KDN5" s="286"/>
      <c r="KDO5" s="286"/>
      <c r="KDP5" s="286"/>
      <c r="KDQ5" s="286"/>
      <c r="KDR5" s="286"/>
      <c r="KDS5" s="286"/>
      <c r="KDT5" s="286"/>
      <c r="KDU5" s="286"/>
      <c r="KDV5" s="286"/>
      <c r="KDW5" s="286"/>
      <c r="KDX5" s="286"/>
      <c r="KDY5" s="286"/>
      <c r="KDZ5" s="286"/>
      <c r="KEA5" s="286"/>
      <c r="KEB5" s="286"/>
      <c r="KEC5" s="286"/>
      <c r="KED5" s="286"/>
      <c r="KEE5" s="286"/>
      <c r="KEF5" s="286"/>
      <c r="KEG5" s="286"/>
      <c r="KEH5" s="286"/>
      <c r="KEI5" s="286"/>
      <c r="KEJ5" s="286"/>
      <c r="KEK5" s="286"/>
      <c r="KEL5" s="286"/>
      <c r="KEM5" s="286"/>
      <c r="KEN5" s="286"/>
      <c r="KEO5" s="286"/>
      <c r="KEP5" s="286"/>
      <c r="KEQ5" s="286"/>
      <c r="KER5" s="286"/>
      <c r="KES5" s="286"/>
      <c r="KET5" s="286"/>
      <c r="KEU5" s="286"/>
      <c r="KEV5" s="286"/>
      <c r="KEW5" s="286"/>
      <c r="KEX5" s="286"/>
      <c r="KEY5" s="286"/>
      <c r="KEZ5" s="286"/>
      <c r="KFA5" s="286"/>
      <c r="KFB5" s="286"/>
      <c r="KFC5" s="286"/>
      <c r="KFD5" s="286"/>
      <c r="KFE5" s="286"/>
      <c r="KFF5" s="286"/>
      <c r="KFG5" s="286"/>
      <c r="KFH5" s="286"/>
      <c r="KFI5" s="286"/>
      <c r="KFJ5" s="286"/>
      <c r="KFK5" s="286"/>
      <c r="KFL5" s="286"/>
      <c r="KFM5" s="286"/>
      <c r="KFN5" s="286"/>
      <c r="KFO5" s="286"/>
      <c r="KFP5" s="286"/>
      <c r="KFQ5" s="286"/>
      <c r="KFR5" s="286"/>
      <c r="KFS5" s="286"/>
      <c r="KFT5" s="286"/>
      <c r="KFU5" s="286"/>
      <c r="KFV5" s="286"/>
      <c r="KFW5" s="286"/>
      <c r="KFX5" s="286"/>
      <c r="KFY5" s="286"/>
      <c r="KFZ5" s="286"/>
      <c r="KGA5" s="286"/>
      <c r="KGB5" s="286"/>
      <c r="KGC5" s="286"/>
      <c r="KGD5" s="286"/>
      <c r="KGE5" s="286"/>
      <c r="KGF5" s="286"/>
      <c r="KGG5" s="286"/>
      <c r="KGH5" s="286"/>
      <c r="KGI5" s="286"/>
      <c r="KGJ5" s="286"/>
      <c r="KGK5" s="286"/>
      <c r="KGL5" s="286"/>
      <c r="KGM5" s="286"/>
      <c r="KGN5" s="286"/>
      <c r="KGO5" s="286"/>
      <c r="KGP5" s="286"/>
      <c r="KGQ5" s="286"/>
      <c r="KGR5" s="286"/>
      <c r="KGS5" s="286"/>
      <c r="KGT5" s="286"/>
      <c r="KGU5" s="286"/>
      <c r="KGV5" s="286"/>
      <c r="KGW5" s="286"/>
      <c r="KGX5" s="286"/>
      <c r="KGY5" s="286"/>
      <c r="KGZ5" s="286"/>
      <c r="KHA5" s="286"/>
      <c r="KHB5" s="286"/>
      <c r="KHC5" s="286"/>
      <c r="KHD5" s="286"/>
      <c r="KHE5" s="286"/>
      <c r="KHF5" s="286"/>
      <c r="KHG5" s="286"/>
      <c r="KHH5" s="286"/>
      <c r="KHI5" s="286"/>
      <c r="KHJ5" s="286"/>
      <c r="KHK5" s="286"/>
      <c r="KHL5" s="286"/>
      <c r="KHM5" s="286"/>
      <c r="KHN5" s="286"/>
      <c r="KHO5" s="286"/>
      <c r="KHP5" s="286"/>
      <c r="KHQ5" s="286"/>
      <c r="KHR5" s="286"/>
      <c r="KHS5" s="286"/>
      <c r="KHT5" s="286"/>
      <c r="KHU5" s="286"/>
      <c r="KHV5" s="286"/>
      <c r="KHW5" s="286"/>
      <c r="KHX5" s="286"/>
      <c r="KHY5" s="286"/>
      <c r="KHZ5" s="286"/>
      <c r="KIA5" s="286"/>
      <c r="KIB5" s="286"/>
      <c r="KIC5" s="286"/>
      <c r="KID5" s="286"/>
      <c r="KIE5" s="286"/>
      <c r="KIF5" s="286"/>
      <c r="KIG5" s="286"/>
      <c r="KIH5" s="286"/>
      <c r="KII5" s="286"/>
      <c r="KIJ5" s="286"/>
      <c r="KIK5" s="286"/>
      <c r="KIL5" s="286"/>
      <c r="KIM5" s="286"/>
      <c r="KIN5" s="286"/>
      <c r="KIO5" s="286"/>
      <c r="KIP5" s="286"/>
      <c r="KIQ5" s="286"/>
      <c r="KIR5" s="286"/>
      <c r="KIS5" s="286"/>
      <c r="KIT5" s="286"/>
      <c r="KIU5" s="286"/>
      <c r="KIV5" s="286"/>
      <c r="KIW5" s="286"/>
      <c r="KIX5" s="286"/>
      <c r="KIY5" s="286"/>
      <c r="KIZ5" s="286"/>
      <c r="KJA5" s="286"/>
      <c r="KJB5" s="286"/>
      <c r="KJC5" s="286"/>
      <c r="KJD5" s="286"/>
      <c r="KJE5" s="286"/>
      <c r="KJF5" s="286"/>
      <c r="KJG5" s="286"/>
      <c r="KJH5" s="286"/>
      <c r="KJI5" s="286"/>
      <c r="KJJ5" s="286"/>
      <c r="KJK5" s="286"/>
      <c r="KJL5" s="286"/>
      <c r="KJM5" s="286"/>
      <c r="KJN5" s="286"/>
      <c r="KJO5" s="286"/>
      <c r="KJP5" s="286"/>
      <c r="KJQ5" s="286"/>
      <c r="KJR5" s="286"/>
      <c r="KJS5" s="286"/>
      <c r="KJT5" s="286"/>
      <c r="KJU5" s="286"/>
      <c r="KJV5" s="286"/>
      <c r="KJW5" s="286"/>
      <c r="KJX5" s="286"/>
      <c r="KJY5" s="286"/>
      <c r="KJZ5" s="286"/>
      <c r="KKA5" s="286"/>
      <c r="KKB5" s="286"/>
      <c r="KKC5" s="286"/>
      <c r="KKD5" s="286"/>
      <c r="KKE5" s="286"/>
      <c r="KKF5" s="286"/>
      <c r="KKG5" s="286"/>
      <c r="KKH5" s="286"/>
      <c r="KKI5" s="286"/>
      <c r="KKJ5" s="286"/>
      <c r="KKK5" s="286"/>
      <c r="KKL5" s="286"/>
      <c r="KKM5" s="286"/>
      <c r="KKN5" s="286"/>
      <c r="KKO5" s="286"/>
      <c r="KKP5" s="286"/>
      <c r="KKQ5" s="286"/>
      <c r="KKR5" s="286"/>
      <c r="KKS5" s="286"/>
      <c r="KKT5" s="286"/>
      <c r="KKU5" s="286"/>
      <c r="KKV5" s="286"/>
      <c r="KKW5" s="286"/>
      <c r="KKX5" s="286"/>
      <c r="KKY5" s="286"/>
      <c r="KKZ5" s="286"/>
      <c r="KLA5" s="286"/>
      <c r="KLB5" s="286"/>
      <c r="KLC5" s="286"/>
      <c r="KLD5" s="286"/>
      <c r="KLE5" s="286"/>
      <c r="KLF5" s="286"/>
      <c r="KLG5" s="286"/>
      <c r="KLH5" s="286"/>
      <c r="KLI5" s="286"/>
      <c r="KLJ5" s="286"/>
      <c r="KLK5" s="286"/>
      <c r="KLL5" s="286"/>
      <c r="KLM5" s="286"/>
      <c r="KLN5" s="286"/>
      <c r="KLO5" s="286"/>
      <c r="KLP5" s="286"/>
      <c r="KLQ5" s="286"/>
      <c r="KLR5" s="286"/>
      <c r="KLS5" s="286"/>
      <c r="KLT5" s="286"/>
      <c r="KLU5" s="286"/>
      <c r="KLV5" s="286"/>
      <c r="KLW5" s="286"/>
      <c r="KLX5" s="286"/>
      <c r="KLY5" s="286"/>
      <c r="KLZ5" s="286"/>
      <c r="KMA5" s="286"/>
      <c r="KMB5" s="286"/>
      <c r="KMC5" s="286"/>
      <c r="KMD5" s="286"/>
      <c r="KME5" s="286"/>
      <c r="KMF5" s="286"/>
      <c r="KMG5" s="286"/>
      <c r="KMH5" s="286"/>
      <c r="KMI5" s="286"/>
      <c r="KMJ5" s="286"/>
      <c r="KMK5" s="286"/>
      <c r="KML5" s="286"/>
      <c r="KMM5" s="286"/>
      <c r="KMN5" s="286"/>
      <c r="KMO5" s="286"/>
      <c r="KMP5" s="286"/>
      <c r="KMQ5" s="286"/>
      <c r="KMR5" s="286"/>
      <c r="KMS5" s="286"/>
      <c r="KMT5" s="286"/>
      <c r="KMU5" s="286"/>
      <c r="KMV5" s="286"/>
      <c r="KMW5" s="286"/>
      <c r="KMX5" s="286"/>
      <c r="KMY5" s="286"/>
      <c r="KMZ5" s="286"/>
      <c r="KNA5" s="286"/>
      <c r="KNB5" s="286"/>
      <c r="KNC5" s="286"/>
      <c r="KND5" s="286"/>
      <c r="KNE5" s="286"/>
      <c r="KNF5" s="286"/>
      <c r="KNG5" s="286"/>
      <c r="KNH5" s="286"/>
      <c r="KNI5" s="286"/>
      <c r="KNJ5" s="286"/>
      <c r="KNK5" s="286"/>
      <c r="KNL5" s="286"/>
      <c r="KNM5" s="286"/>
      <c r="KNN5" s="286"/>
      <c r="KNO5" s="286"/>
      <c r="KNP5" s="286"/>
      <c r="KNQ5" s="286"/>
      <c r="KNR5" s="286"/>
      <c r="KNS5" s="286"/>
      <c r="KNT5" s="286"/>
      <c r="KNU5" s="286"/>
      <c r="KNV5" s="286"/>
      <c r="KNW5" s="286"/>
      <c r="KNX5" s="286"/>
      <c r="KNY5" s="286"/>
      <c r="KNZ5" s="286"/>
      <c r="KOA5" s="286"/>
      <c r="KOB5" s="286"/>
      <c r="KOC5" s="286"/>
      <c r="KOD5" s="286"/>
      <c r="KOE5" s="286"/>
      <c r="KOF5" s="286"/>
      <c r="KOG5" s="286"/>
      <c r="KOH5" s="286"/>
      <c r="KOI5" s="286"/>
      <c r="KOJ5" s="286"/>
      <c r="KOK5" s="286"/>
      <c r="KOL5" s="286"/>
      <c r="KOM5" s="286"/>
      <c r="KON5" s="286"/>
      <c r="KOO5" s="286"/>
      <c r="KOP5" s="286"/>
      <c r="KOQ5" s="286"/>
      <c r="KOR5" s="286"/>
      <c r="KOS5" s="286"/>
      <c r="KOT5" s="286"/>
      <c r="KOU5" s="286"/>
      <c r="KOV5" s="286"/>
      <c r="KOW5" s="286"/>
      <c r="KOX5" s="286"/>
      <c r="KOY5" s="286"/>
      <c r="KOZ5" s="286"/>
      <c r="KPA5" s="286"/>
      <c r="KPB5" s="286"/>
      <c r="KPC5" s="286"/>
      <c r="KPD5" s="286"/>
      <c r="KPE5" s="286"/>
      <c r="KPF5" s="286"/>
      <c r="KPG5" s="286"/>
      <c r="KPH5" s="286"/>
      <c r="KPI5" s="286"/>
      <c r="KPJ5" s="286"/>
      <c r="KPK5" s="286"/>
      <c r="KPL5" s="286"/>
      <c r="KPM5" s="286"/>
      <c r="KPN5" s="286"/>
      <c r="KPO5" s="286"/>
      <c r="KPP5" s="286"/>
      <c r="KPQ5" s="286"/>
      <c r="KPR5" s="286"/>
      <c r="KPS5" s="286"/>
      <c r="KPT5" s="286"/>
      <c r="KPU5" s="286"/>
      <c r="KPV5" s="286"/>
      <c r="KPW5" s="286"/>
      <c r="KPX5" s="286"/>
      <c r="KPY5" s="286"/>
      <c r="KPZ5" s="286"/>
      <c r="KQA5" s="286"/>
      <c r="KQB5" s="286"/>
      <c r="KQC5" s="286"/>
      <c r="KQD5" s="286"/>
      <c r="KQE5" s="286"/>
      <c r="KQF5" s="286"/>
      <c r="KQG5" s="286"/>
      <c r="KQH5" s="286"/>
      <c r="KQI5" s="286"/>
      <c r="KQJ5" s="286"/>
      <c r="KQK5" s="286"/>
      <c r="KQL5" s="286"/>
      <c r="KQM5" s="286"/>
      <c r="KQN5" s="286"/>
      <c r="KQO5" s="286"/>
      <c r="KQP5" s="286"/>
      <c r="KQQ5" s="286"/>
      <c r="KQR5" s="286"/>
      <c r="KQS5" s="286"/>
      <c r="KQT5" s="286"/>
      <c r="KQU5" s="286"/>
      <c r="KQV5" s="286"/>
      <c r="KQW5" s="286"/>
      <c r="KQX5" s="286"/>
      <c r="KQY5" s="286"/>
      <c r="KQZ5" s="286"/>
      <c r="KRA5" s="286"/>
      <c r="KRB5" s="286"/>
      <c r="KRC5" s="286"/>
      <c r="KRD5" s="286"/>
      <c r="KRE5" s="286"/>
      <c r="KRF5" s="286"/>
      <c r="KRG5" s="286"/>
      <c r="KRH5" s="286"/>
      <c r="KRI5" s="286"/>
      <c r="KRJ5" s="286"/>
      <c r="KRK5" s="286"/>
      <c r="KRL5" s="286"/>
      <c r="KRM5" s="286"/>
      <c r="KRN5" s="286"/>
      <c r="KRO5" s="286"/>
      <c r="KRP5" s="286"/>
      <c r="KRQ5" s="286"/>
      <c r="KRR5" s="286"/>
      <c r="KRS5" s="286"/>
      <c r="KRT5" s="286"/>
      <c r="KRU5" s="286"/>
      <c r="KRV5" s="286"/>
      <c r="KRW5" s="286"/>
      <c r="KRX5" s="286"/>
      <c r="KRY5" s="286"/>
      <c r="KRZ5" s="286"/>
      <c r="KSA5" s="286"/>
      <c r="KSB5" s="286"/>
      <c r="KSC5" s="286"/>
      <c r="KSD5" s="286"/>
      <c r="KSE5" s="286"/>
      <c r="KSF5" s="286"/>
      <c r="KSG5" s="286"/>
      <c r="KSH5" s="286"/>
      <c r="KSI5" s="286"/>
      <c r="KSJ5" s="286"/>
      <c r="KSK5" s="286"/>
      <c r="KSL5" s="286"/>
      <c r="KSM5" s="286"/>
      <c r="KSN5" s="286"/>
      <c r="KSO5" s="286"/>
      <c r="KSP5" s="286"/>
      <c r="KSQ5" s="286"/>
      <c r="KSR5" s="286"/>
      <c r="KSS5" s="286"/>
      <c r="KST5" s="286"/>
      <c r="KSU5" s="286"/>
      <c r="KSV5" s="286"/>
      <c r="KSW5" s="286"/>
      <c r="KSX5" s="286"/>
      <c r="KSY5" s="286"/>
      <c r="KSZ5" s="286"/>
      <c r="KTA5" s="286"/>
      <c r="KTB5" s="286"/>
      <c r="KTC5" s="286"/>
      <c r="KTD5" s="286"/>
      <c r="KTE5" s="286"/>
      <c r="KTF5" s="286"/>
      <c r="KTG5" s="286"/>
      <c r="KTH5" s="286"/>
      <c r="KTI5" s="286"/>
      <c r="KTJ5" s="286"/>
      <c r="KTK5" s="286"/>
      <c r="KTL5" s="286"/>
      <c r="KTM5" s="286"/>
      <c r="KTN5" s="286"/>
      <c r="KTO5" s="286"/>
      <c r="KTP5" s="286"/>
      <c r="KTQ5" s="286"/>
      <c r="KTR5" s="286"/>
      <c r="KTS5" s="286"/>
      <c r="KTT5" s="286"/>
      <c r="KTU5" s="286"/>
      <c r="KTV5" s="286"/>
      <c r="KTW5" s="286"/>
      <c r="KTX5" s="286"/>
      <c r="KTY5" s="286"/>
      <c r="KTZ5" s="286"/>
      <c r="KUA5" s="286"/>
      <c r="KUB5" s="286"/>
      <c r="KUC5" s="286"/>
      <c r="KUD5" s="286"/>
      <c r="KUE5" s="286"/>
      <c r="KUF5" s="286"/>
      <c r="KUG5" s="286"/>
      <c r="KUH5" s="286"/>
      <c r="KUI5" s="286"/>
      <c r="KUJ5" s="286"/>
      <c r="KUK5" s="286"/>
      <c r="KUL5" s="286"/>
      <c r="KUM5" s="286"/>
      <c r="KUN5" s="286"/>
      <c r="KUO5" s="286"/>
      <c r="KUP5" s="286"/>
      <c r="KUQ5" s="286"/>
      <c r="KUR5" s="286"/>
      <c r="KUS5" s="286"/>
      <c r="KUT5" s="286"/>
      <c r="KUU5" s="286"/>
      <c r="KUV5" s="286"/>
      <c r="KUW5" s="286"/>
      <c r="KUX5" s="286"/>
      <c r="KUY5" s="286"/>
      <c r="KUZ5" s="286"/>
      <c r="KVA5" s="286"/>
      <c r="KVB5" s="286"/>
      <c r="KVC5" s="286"/>
      <c r="KVD5" s="286"/>
      <c r="KVE5" s="286"/>
      <c r="KVF5" s="286"/>
      <c r="KVG5" s="286"/>
      <c r="KVH5" s="286"/>
      <c r="KVI5" s="286"/>
      <c r="KVJ5" s="286"/>
      <c r="KVK5" s="286"/>
      <c r="KVL5" s="286"/>
      <c r="KVM5" s="286"/>
      <c r="KVN5" s="286"/>
      <c r="KVO5" s="286"/>
      <c r="KVP5" s="286"/>
      <c r="KVQ5" s="286"/>
      <c r="KVR5" s="286"/>
      <c r="KVS5" s="286"/>
      <c r="KVT5" s="286"/>
      <c r="KVU5" s="286"/>
      <c r="KVV5" s="286"/>
      <c r="KVW5" s="286"/>
      <c r="KVX5" s="286"/>
      <c r="KVY5" s="286"/>
      <c r="KVZ5" s="286"/>
      <c r="KWA5" s="286"/>
      <c r="KWB5" s="286"/>
      <c r="KWC5" s="286"/>
      <c r="KWD5" s="286"/>
      <c r="KWE5" s="286"/>
      <c r="KWF5" s="286"/>
      <c r="KWG5" s="286"/>
      <c r="KWH5" s="286"/>
      <c r="KWI5" s="286"/>
      <c r="KWJ5" s="286"/>
      <c r="KWK5" s="286"/>
      <c r="KWL5" s="286"/>
      <c r="KWM5" s="286"/>
      <c r="KWN5" s="286"/>
      <c r="KWO5" s="286"/>
      <c r="KWP5" s="286"/>
      <c r="KWQ5" s="286"/>
      <c r="KWR5" s="286"/>
      <c r="KWS5" s="286"/>
      <c r="KWT5" s="286"/>
      <c r="KWU5" s="286"/>
      <c r="KWV5" s="286"/>
      <c r="KWW5" s="286"/>
      <c r="KWX5" s="286"/>
      <c r="KWY5" s="286"/>
      <c r="KWZ5" s="286"/>
      <c r="KXA5" s="286"/>
      <c r="KXB5" s="286"/>
      <c r="KXC5" s="286"/>
      <c r="KXD5" s="286"/>
      <c r="KXE5" s="286"/>
      <c r="KXF5" s="286"/>
      <c r="KXG5" s="286"/>
      <c r="KXH5" s="286"/>
      <c r="KXI5" s="286"/>
      <c r="KXJ5" s="286"/>
      <c r="KXK5" s="286"/>
      <c r="KXL5" s="286"/>
      <c r="KXM5" s="286"/>
      <c r="KXN5" s="286"/>
      <c r="KXO5" s="286"/>
      <c r="KXP5" s="286"/>
      <c r="KXQ5" s="286"/>
      <c r="KXR5" s="286"/>
      <c r="KXS5" s="286"/>
      <c r="KXT5" s="286"/>
      <c r="KXU5" s="286"/>
      <c r="KXV5" s="286"/>
      <c r="KXW5" s="286"/>
      <c r="KXX5" s="286"/>
      <c r="KXY5" s="286"/>
      <c r="KXZ5" s="286"/>
      <c r="KYA5" s="286"/>
      <c r="KYB5" s="286"/>
      <c r="KYC5" s="286"/>
      <c r="KYD5" s="286"/>
      <c r="KYE5" s="286"/>
      <c r="KYF5" s="286"/>
      <c r="KYG5" s="286"/>
      <c r="KYH5" s="286"/>
      <c r="KYI5" s="286"/>
      <c r="KYJ5" s="286"/>
      <c r="KYK5" s="286"/>
      <c r="KYL5" s="286"/>
      <c r="KYM5" s="286"/>
      <c r="KYN5" s="286"/>
      <c r="KYO5" s="286"/>
      <c r="KYP5" s="286"/>
      <c r="KYQ5" s="286"/>
      <c r="KYR5" s="286"/>
      <c r="KYS5" s="286"/>
      <c r="KYT5" s="286"/>
      <c r="KYU5" s="286"/>
      <c r="KYV5" s="286"/>
      <c r="KYW5" s="286"/>
      <c r="KYX5" s="286"/>
      <c r="KYY5" s="286"/>
      <c r="KYZ5" s="286"/>
      <c r="KZA5" s="286"/>
      <c r="KZB5" s="286"/>
      <c r="KZC5" s="286"/>
      <c r="KZD5" s="286"/>
      <c r="KZE5" s="286"/>
      <c r="KZF5" s="286"/>
      <c r="KZG5" s="286"/>
      <c r="KZH5" s="286"/>
      <c r="KZI5" s="286"/>
      <c r="KZJ5" s="286"/>
      <c r="KZK5" s="286"/>
      <c r="KZL5" s="286"/>
      <c r="KZM5" s="286"/>
      <c r="KZN5" s="286"/>
      <c r="KZO5" s="286"/>
      <c r="KZP5" s="286"/>
      <c r="KZQ5" s="286"/>
      <c r="KZR5" s="286"/>
      <c r="KZS5" s="286"/>
      <c r="KZT5" s="286"/>
      <c r="KZU5" s="286"/>
      <c r="KZV5" s="286"/>
      <c r="KZW5" s="286"/>
      <c r="KZX5" s="286"/>
      <c r="KZY5" s="286"/>
      <c r="KZZ5" s="286"/>
      <c r="LAA5" s="286"/>
      <c r="LAB5" s="286"/>
      <c r="LAC5" s="286"/>
      <c r="LAD5" s="286"/>
      <c r="LAE5" s="286"/>
      <c r="LAF5" s="286"/>
      <c r="LAG5" s="286"/>
      <c r="LAH5" s="286"/>
      <c r="LAI5" s="286"/>
      <c r="LAJ5" s="286"/>
      <c r="LAK5" s="286"/>
      <c r="LAL5" s="286"/>
      <c r="LAM5" s="286"/>
      <c r="LAN5" s="286"/>
      <c r="LAO5" s="286"/>
      <c r="LAP5" s="286"/>
      <c r="LAQ5" s="286"/>
      <c r="LAR5" s="286"/>
      <c r="LAS5" s="286"/>
      <c r="LAT5" s="286"/>
      <c r="LAU5" s="286"/>
      <c r="LAV5" s="286"/>
      <c r="LAW5" s="286"/>
      <c r="LAX5" s="286"/>
      <c r="LAY5" s="286"/>
      <c r="LAZ5" s="286"/>
      <c r="LBA5" s="286"/>
      <c r="LBB5" s="286"/>
      <c r="LBC5" s="286"/>
      <c r="LBD5" s="286"/>
      <c r="LBE5" s="286"/>
      <c r="LBF5" s="286"/>
      <c r="LBG5" s="286"/>
      <c r="LBH5" s="286"/>
      <c r="LBI5" s="286"/>
      <c r="LBJ5" s="286"/>
      <c r="LBK5" s="286"/>
      <c r="LBL5" s="286"/>
      <c r="LBM5" s="286"/>
      <c r="LBN5" s="286"/>
      <c r="LBO5" s="286"/>
      <c r="LBP5" s="286"/>
      <c r="LBQ5" s="286"/>
      <c r="LBR5" s="286"/>
      <c r="LBS5" s="286"/>
      <c r="LBT5" s="286"/>
      <c r="LBU5" s="286"/>
      <c r="LBV5" s="286"/>
      <c r="LBW5" s="286"/>
      <c r="LBX5" s="286"/>
      <c r="LBY5" s="286"/>
      <c r="LBZ5" s="286"/>
      <c r="LCA5" s="286"/>
      <c r="LCB5" s="286"/>
      <c r="LCC5" s="286"/>
      <c r="LCD5" s="286"/>
      <c r="LCE5" s="286"/>
      <c r="LCF5" s="286"/>
      <c r="LCG5" s="286"/>
      <c r="LCH5" s="286"/>
      <c r="LCI5" s="286"/>
      <c r="LCJ5" s="286"/>
      <c r="LCK5" s="286"/>
      <c r="LCL5" s="286"/>
      <c r="LCM5" s="286"/>
      <c r="LCN5" s="286"/>
      <c r="LCO5" s="286"/>
      <c r="LCP5" s="286"/>
      <c r="LCQ5" s="286"/>
      <c r="LCR5" s="286"/>
      <c r="LCS5" s="286"/>
      <c r="LCT5" s="286"/>
      <c r="LCU5" s="286"/>
      <c r="LCV5" s="286"/>
      <c r="LCW5" s="286"/>
      <c r="LCX5" s="286"/>
      <c r="LCY5" s="286"/>
      <c r="LCZ5" s="286"/>
      <c r="LDA5" s="286"/>
      <c r="LDB5" s="286"/>
      <c r="LDC5" s="286"/>
      <c r="LDD5" s="286"/>
      <c r="LDE5" s="286"/>
      <c r="LDF5" s="286"/>
      <c r="LDG5" s="286"/>
      <c r="LDH5" s="286"/>
      <c r="LDI5" s="286"/>
      <c r="LDJ5" s="286"/>
      <c r="LDK5" s="286"/>
      <c r="LDL5" s="286"/>
      <c r="LDM5" s="286"/>
      <c r="LDN5" s="286"/>
      <c r="LDO5" s="286"/>
      <c r="LDP5" s="286"/>
      <c r="LDQ5" s="286"/>
      <c r="LDR5" s="286"/>
      <c r="LDS5" s="286"/>
      <c r="LDT5" s="286"/>
      <c r="LDU5" s="286"/>
      <c r="LDV5" s="286"/>
      <c r="LDW5" s="286"/>
      <c r="LDX5" s="286"/>
      <c r="LDY5" s="286"/>
      <c r="LDZ5" s="286"/>
      <c r="LEA5" s="286"/>
      <c r="LEB5" s="286"/>
      <c r="LEC5" s="286"/>
      <c r="LED5" s="286"/>
      <c r="LEE5" s="286"/>
      <c r="LEF5" s="286"/>
      <c r="LEG5" s="286"/>
      <c r="LEH5" s="286"/>
      <c r="LEI5" s="286"/>
      <c r="LEJ5" s="286"/>
      <c r="LEK5" s="286"/>
      <c r="LEL5" s="286"/>
      <c r="LEM5" s="286"/>
      <c r="LEN5" s="286"/>
      <c r="LEO5" s="286"/>
      <c r="LEP5" s="286"/>
      <c r="LEQ5" s="286"/>
      <c r="LER5" s="286"/>
      <c r="LES5" s="286"/>
      <c r="LET5" s="286"/>
      <c r="LEU5" s="286"/>
      <c r="LEV5" s="286"/>
      <c r="LEW5" s="286"/>
      <c r="LEX5" s="286"/>
      <c r="LEY5" s="286"/>
      <c r="LEZ5" s="286"/>
      <c r="LFA5" s="286"/>
      <c r="LFB5" s="286"/>
      <c r="LFC5" s="286"/>
      <c r="LFD5" s="286"/>
      <c r="LFE5" s="286"/>
      <c r="LFF5" s="286"/>
      <c r="LFG5" s="286"/>
      <c r="LFH5" s="286"/>
      <c r="LFI5" s="286"/>
      <c r="LFJ5" s="286"/>
      <c r="LFK5" s="286"/>
      <c r="LFL5" s="286"/>
      <c r="LFM5" s="286"/>
      <c r="LFN5" s="286"/>
      <c r="LFO5" s="286"/>
      <c r="LFP5" s="286"/>
      <c r="LFQ5" s="286"/>
      <c r="LFR5" s="286"/>
      <c r="LFS5" s="286"/>
      <c r="LFT5" s="286"/>
      <c r="LFU5" s="286"/>
      <c r="LFV5" s="286"/>
      <c r="LFW5" s="286"/>
      <c r="LFX5" s="286"/>
      <c r="LFY5" s="286"/>
      <c r="LFZ5" s="286"/>
      <c r="LGA5" s="286"/>
      <c r="LGB5" s="286"/>
      <c r="LGC5" s="286"/>
      <c r="LGD5" s="286"/>
      <c r="LGE5" s="286"/>
      <c r="LGF5" s="286"/>
      <c r="LGG5" s="286"/>
      <c r="LGH5" s="286"/>
      <c r="LGI5" s="286"/>
      <c r="LGJ5" s="286"/>
      <c r="LGK5" s="286"/>
      <c r="LGL5" s="286"/>
      <c r="LGM5" s="286"/>
      <c r="LGN5" s="286"/>
      <c r="LGO5" s="286"/>
      <c r="LGP5" s="286"/>
      <c r="LGQ5" s="286"/>
      <c r="LGR5" s="286"/>
      <c r="LGS5" s="286"/>
      <c r="LGT5" s="286"/>
      <c r="LGU5" s="286"/>
      <c r="LGV5" s="286"/>
      <c r="LGW5" s="286"/>
      <c r="LGX5" s="286"/>
      <c r="LGY5" s="286"/>
      <c r="LGZ5" s="286"/>
      <c r="LHA5" s="286"/>
      <c r="LHB5" s="286"/>
      <c r="LHC5" s="286"/>
      <c r="LHD5" s="286"/>
      <c r="LHE5" s="286"/>
      <c r="LHF5" s="286"/>
      <c r="LHG5" s="286"/>
      <c r="LHH5" s="286"/>
      <c r="LHI5" s="286"/>
      <c r="LHJ5" s="286"/>
      <c r="LHK5" s="286"/>
      <c r="LHL5" s="286"/>
      <c r="LHM5" s="286"/>
      <c r="LHN5" s="286"/>
      <c r="LHO5" s="286"/>
      <c r="LHP5" s="286"/>
      <c r="LHQ5" s="286"/>
      <c r="LHR5" s="286"/>
      <c r="LHS5" s="286"/>
      <c r="LHT5" s="286"/>
      <c r="LHU5" s="286"/>
      <c r="LHV5" s="286"/>
      <c r="LHW5" s="286"/>
      <c r="LHX5" s="286"/>
      <c r="LHY5" s="286"/>
      <c r="LHZ5" s="286"/>
      <c r="LIA5" s="286"/>
      <c r="LIB5" s="286"/>
      <c r="LIC5" s="286"/>
      <c r="LID5" s="286"/>
      <c r="LIE5" s="286"/>
      <c r="LIF5" s="286"/>
      <c r="LIG5" s="286"/>
      <c r="LIH5" s="286"/>
      <c r="LII5" s="286"/>
      <c r="LIJ5" s="286"/>
      <c r="LIK5" s="286"/>
      <c r="LIL5" s="286"/>
      <c r="LIM5" s="286"/>
      <c r="LIN5" s="286"/>
      <c r="LIO5" s="286"/>
      <c r="LIP5" s="286"/>
      <c r="LIQ5" s="286"/>
      <c r="LIR5" s="286"/>
      <c r="LIS5" s="286"/>
      <c r="LIT5" s="286"/>
      <c r="LIU5" s="286"/>
      <c r="LIV5" s="286"/>
      <c r="LIW5" s="286"/>
      <c r="LIX5" s="286"/>
      <c r="LIY5" s="286"/>
      <c r="LIZ5" s="286"/>
      <c r="LJA5" s="286"/>
      <c r="LJB5" s="286"/>
      <c r="LJC5" s="286"/>
      <c r="LJD5" s="286"/>
      <c r="LJE5" s="286"/>
      <c r="LJF5" s="286"/>
      <c r="LJG5" s="286"/>
      <c r="LJH5" s="286"/>
      <c r="LJI5" s="286"/>
      <c r="LJJ5" s="286"/>
      <c r="LJK5" s="286"/>
      <c r="LJL5" s="286"/>
      <c r="LJM5" s="286"/>
      <c r="LJN5" s="286"/>
      <c r="LJO5" s="286"/>
      <c r="LJP5" s="286"/>
      <c r="LJQ5" s="286"/>
      <c r="LJR5" s="286"/>
      <c r="LJS5" s="286"/>
      <c r="LJT5" s="286"/>
      <c r="LJU5" s="286"/>
      <c r="LJV5" s="286"/>
      <c r="LJW5" s="286"/>
      <c r="LJX5" s="286"/>
      <c r="LJY5" s="286"/>
      <c r="LJZ5" s="286"/>
      <c r="LKA5" s="286"/>
      <c r="LKB5" s="286"/>
      <c r="LKC5" s="286"/>
      <c r="LKD5" s="286"/>
      <c r="LKE5" s="286"/>
      <c r="LKF5" s="286"/>
      <c r="LKG5" s="286"/>
      <c r="LKH5" s="286"/>
      <c r="LKI5" s="286"/>
      <c r="LKJ5" s="286"/>
      <c r="LKK5" s="286"/>
      <c r="LKL5" s="286"/>
      <c r="LKM5" s="286"/>
      <c r="LKN5" s="286"/>
      <c r="LKO5" s="286"/>
      <c r="LKP5" s="286"/>
      <c r="LKQ5" s="286"/>
      <c r="LKR5" s="286"/>
      <c r="LKS5" s="286"/>
      <c r="LKT5" s="286"/>
      <c r="LKU5" s="286"/>
      <c r="LKV5" s="286"/>
      <c r="LKW5" s="286"/>
      <c r="LKX5" s="286"/>
      <c r="LKY5" s="286"/>
      <c r="LKZ5" s="286"/>
      <c r="LLA5" s="286"/>
      <c r="LLB5" s="286"/>
      <c r="LLC5" s="286"/>
      <c r="LLD5" s="286"/>
      <c r="LLE5" s="286"/>
      <c r="LLF5" s="286"/>
      <c r="LLG5" s="286"/>
      <c r="LLH5" s="286"/>
      <c r="LLI5" s="286"/>
      <c r="LLJ5" s="286"/>
      <c r="LLK5" s="286"/>
      <c r="LLL5" s="286"/>
      <c r="LLM5" s="286"/>
      <c r="LLN5" s="286"/>
      <c r="LLO5" s="286"/>
      <c r="LLP5" s="286"/>
      <c r="LLQ5" s="286"/>
      <c r="LLR5" s="286"/>
      <c r="LLS5" s="286"/>
      <c r="LLT5" s="286"/>
      <c r="LLU5" s="286"/>
      <c r="LLV5" s="286"/>
      <c r="LLW5" s="286"/>
      <c r="LLX5" s="286"/>
      <c r="LLY5" s="286"/>
      <c r="LLZ5" s="286"/>
      <c r="LMA5" s="286"/>
      <c r="LMB5" s="286"/>
      <c r="LMC5" s="286"/>
      <c r="LMD5" s="286"/>
      <c r="LME5" s="286"/>
      <c r="LMF5" s="286"/>
      <c r="LMG5" s="286"/>
      <c r="LMH5" s="286"/>
      <c r="LMI5" s="286"/>
      <c r="LMJ5" s="286"/>
      <c r="LMK5" s="286"/>
      <c r="LML5" s="286"/>
      <c r="LMM5" s="286"/>
      <c r="LMN5" s="286"/>
      <c r="LMO5" s="286"/>
      <c r="LMP5" s="286"/>
      <c r="LMQ5" s="286"/>
      <c r="LMR5" s="286"/>
      <c r="LMS5" s="286"/>
      <c r="LMT5" s="286"/>
      <c r="LMU5" s="286"/>
      <c r="LMV5" s="286"/>
      <c r="LMW5" s="286"/>
      <c r="LMX5" s="286"/>
      <c r="LMY5" s="286"/>
      <c r="LMZ5" s="286"/>
      <c r="LNA5" s="286"/>
      <c r="LNB5" s="286"/>
      <c r="LNC5" s="286"/>
      <c r="LND5" s="286"/>
      <c r="LNE5" s="286"/>
      <c r="LNF5" s="286"/>
      <c r="LNG5" s="286"/>
      <c r="LNH5" s="286"/>
      <c r="LNI5" s="286"/>
      <c r="LNJ5" s="286"/>
      <c r="LNK5" s="286"/>
      <c r="LNL5" s="286"/>
      <c r="LNM5" s="286"/>
      <c r="LNN5" s="286"/>
      <c r="LNO5" s="286"/>
      <c r="LNP5" s="286"/>
      <c r="LNQ5" s="286"/>
      <c r="LNR5" s="286"/>
      <c r="LNS5" s="286"/>
      <c r="LNT5" s="286"/>
      <c r="LNU5" s="286"/>
      <c r="LNV5" s="286"/>
      <c r="LNW5" s="286"/>
      <c r="LNX5" s="286"/>
      <c r="LNY5" s="286"/>
      <c r="LNZ5" s="286"/>
      <c r="LOA5" s="286"/>
      <c r="LOB5" s="286"/>
      <c r="LOC5" s="286"/>
      <c r="LOD5" s="286"/>
      <c r="LOE5" s="286"/>
      <c r="LOF5" s="286"/>
      <c r="LOG5" s="286"/>
      <c r="LOH5" s="286"/>
      <c r="LOI5" s="286"/>
      <c r="LOJ5" s="286"/>
      <c r="LOK5" s="286"/>
      <c r="LOL5" s="286"/>
      <c r="LOM5" s="286"/>
      <c r="LON5" s="286"/>
      <c r="LOO5" s="286"/>
      <c r="LOP5" s="286"/>
      <c r="LOQ5" s="286"/>
      <c r="LOR5" s="286"/>
      <c r="LOS5" s="286"/>
      <c r="LOT5" s="286"/>
      <c r="LOU5" s="286"/>
      <c r="LOV5" s="286"/>
      <c r="LOW5" s="286"/>
      <c r="LOX5" s="286"/>
      <c r="LOY5" s="286"/>
      <c r="LOZ5" s="286"/>
      <c r="LPA5" s="286"/>
      <c r="LPB5" s="286"/>
      <c r="LPC5" s="286"/>
      <c r="LPD5" s="286"/>
      <c r="LPE5" s="286"/>
      <c r="LPF5" s="286"/>
      <c r="LPG5" s="286"/>
      <c r="LPH5" s="286"/>
      <c r="LPI5" s="286"/>
      <c r="LPJ5" s="286"/>
      <c r="LPK5" s="286"/>
      <c r="LPL5" s="286"/>
      <c r="LPM5" s="286"/>
      <c r="LPN5" s="286"/>
      <c r="LPO5" s="286"/>
      <c r="LPP5" s="286"/>
      <c r="LPQ5" s="286"/>
      <c r="LPR5" s="286"/>
      <c r="LPS5" s="286"/>
      <c r="LPT5" s="286"/>
      <c r="LPU5" s="286"/>
      <c r="LPV5" s="286"/>
      <c r="LPW5" s="286"/>
      <c r="LPX5" s="286"/>
      <c r="LPY5" s="286"/>
      <c r="LPZ5" s="286"/>
      <c r="LQA5" s="286"/>
      <c r="LQB5" s="286"/>
      <c r="LQC5" s="286"/>
      <c r="LQD5" s="286"/>
      <c r="LQE5" s="286"/>
      <c r="LQF5" s="286"/>
      <c r="LQG5" s="286"/>
      <c r="LQH5" s="286"/>
      <c r="LQI5" s="286"/>
      <c r="LQJ5" s="286"/>
      <c r="LQK5" s="286"/>
      <c r="LQL5" s="286"/>
      <c r="LQM5" s="286"/>
      <c r="LQN5" s="286"/>
      <c r="LQO5" s="286"/>
      <c r="LQP5" s="286"/>
      <c r="LQQ5" s="286"/>
      <c r="LQR5" s="286"/>
      <c r="LQS5" s="286"/>
      <c r="LQT5" s="286"/>
      <c r="LQU5" s="286"/>
      <c r="LQV5" s="286"/>
      <c r="LQW5" s="286"/>
      <c r="LQX5" s="286"/>
      <c r="LQY5" s="286"/>
      <c r="LQZ5" s="286"/>
      <c r="LRA5" s="286"/>
      <c r="LRB5" s="286"/>
      <c r="LRC5" s="286"/>
      <c r="LRD5" s="286"/>
      <c r="LRE5" s="286"/>
      <c r="LRF5" s="286"/>
      <c r="LRG5" s="286"/>
      <c r="LRH5" s="286"/>
      <c r="LRI5" s="286"/>
      <c r="LRJ5" s="286"/>
      <c r="LRK5" s="286"/>
      <c r="LRL5" s="286"/>
      <c r="LRM5" s="286"/>
      <c r="LRN5" s="286"/>
      <c r="LRO5" s="286"/>
      <c r="LRP5" s="286"/>
      <c r="LRQ5" s="286"/>
      <c r="LRR5" s="286"/>
      <c r="LRS5" s="286"/>
      <c r="LRT5" s="286"/>
      <c r="LRU5" s="286"/>
      <c r="LRV5" s="286"/>
      <c r="LRW5" s="286"/>
      <c r="LRX5" s="286"/>
      <c r="LRY5" s="286"/>
      <c r="LRZ5" s="286"/>
      <c r="LSA5" s="286"/>
      <c r="LSB5" s="286"/>
      <c r="LSC5" s="286"/>
      <c r="LSD5" s="286"/>
      <c r="LSE5" s="286"/>
      <c r="LSF5" s="286"/>
      <c r="LSG5" s="286"/>
      <c r="LSH5" s="286"/>
      <c r="LSI5" s="286"/>
      <c r="LSJ5" s="286"/>
      <c r="LSK5" s="286"/>
      <c r="LSL5" s="286"/>
      <c r="LSM5" s="286"/>
      <c r="LSN5" s="286"/>
      <c r="LSO5" s="286"/>
      <c r="LSP5" s="286"/>
      <c r="LSQ5" s="286"/>
      <c r="LSR5" s="286"/>
      <c r="LSS5" s="286"/>
      <c r="LST5" s="286"/>
      <c r="LSU5" s="286"/>
      <c r="LSV5" s="286"/>
      <c r="LSW5" s="286"/>
      <c r="LSX5" s="286"/>
      <c r="LSY5" s="286"/>
      <c r="LSZ5" s="286"/>
      <c r="LTA5" s="286"/>
      <c r="LTB5" s="286"/>
      <c r="LTC5" s="286"/>
      <c r="LTD5" s="286"/>
      <c r="LTE5" s="286"/>
      <c r="LTF5" s="286"/>
      <c r="LTG5" s="286"/>
      <c r="LTH5" s="286"/>
      <c r="LTI5" s="286"/>
      <c r="LTJ5" s="286"/>
      <c r="LTK5" s="286"/>
      <c r="LTL5" s="286"/>
      <c r="LTM5" s="286"/>
      <c r="LTN5" s="286"/>
      <c r="LTO5" s="286"/>
      <c r="LTP5" s="286"/>
      <c r="LTQ5" s="286"/>
      <c r="LTR5" s="286"/>
      <c r="LTS5" s="286"/>
      <c r="LTT5" s="286"/>
      <c r="LTU5" s="286"/>
      <c r="LTV5" s="286"/>
      <c r="LTW5" s="286"/>
      <c r="LTX5" s="286"/>
      <c r="LTY5" s="286"/>
      <c r="LTZ5" s="286"/>
      <c r="LUA5" s="286"/>
      <c r="LUB5" s="286"/>
      <c r="LUC5" s="286"/>
      <c r="LUD5" s="286"/>
      <c r="LUE5" s="286"/>
      <c r="LUF5" s="286"/>
      <c r="LUG5" s="286"/>
      <c r="LUH5" s="286"/>
      <c r="LUI5" s="286"/>
      <c r="LUJ5" s="286"/>
      <c r="LUK5" s="286"/>
      <c r="LUL5" s="286"/>
      <c r="LUM5" s="286"/>
      <c r="LUN5" s="286"/>
      <c r="LUO5" s="286"/>
      <c r="LUP5" s="286"/>
      <c r="LUQ5" s="286"/>
      <c r="LUR5" s="286"/>
      <c r="LUS5" s="286"/>
      <c r="LUT5" s="286"/>
      <c r="LUU5" s="286"/>
      <c r="LUV5" s="286"/>
      <c r="LUW5" s="286"/>
      <c r="LUX5" s="286"/>
      <c r="LUY5" s="286"/>
      <c r="LUZ5" s="286"/>
      <c r="LVA5" s="286"/>
      <c r="LVB5" s="286"/>
      <c r="LVC5" s="286"/>
      <c r="LVD5" s="286"/>
      <c r="LVE5" s="286"/>
      <c r="LVF5" s="286"/>
      <c r="LVG5" s="286"/>
      <c r="LVH5" s="286"/>
      <c r="LVI5" s="286"/>
      <c r="LVJ5" s="286"/>
      <c r="LVK5" s="286"/>
      <c r="LVL5" s="286"/>
      <c r="LVM5" s="286"/>
      <c r="LVN5" s="286"/>
      <c r="LVO5" s="286"/>
      <c r="LVP5" s="286"/>
      <c r="LVQ5" s="286"/>
      <c r="LVR5" s="286"/>
      <c r="LVS5" s="286"/>
      <c r="LVT5" s="286"/>
      <c r="LVU5" s="286"/>
      <c r="LVV5" s="286"/>
      <c r="LVW5" s="286"/>
      <c r="LVX5" s="286"/>
      <c r="LVY5" s="286"/>
      <c r="LVZ5" s="286"/>
      <c r="LWA5" s="286"/>
      <c r="LWB5" s="286"/>
      <c r="LWC5" s="286"/>
      <c r="LWD5" s="286"/>
      <c r="LWE5" s="286"/>
      <c r="LWF5" s="286"/>
      <c r="LWG5" s="286"/>
      <c r="LWH5" s="286"/>
      <c r="LWI5" s="286"/>
      <c r="LWJ5" s="286"/>
      <c r="LWK5" s="286"/>
      <c r="LWL5" s="286"/>
      <c r="LWM5" s="286"/>
      <c r="LWN5" s="286"/>
      <c r="LWO5" s="286"/>
      <c r="LWP5" s="286"/>
      <c r="LWQ5" s="286"/>
      <c r="LWR5" s="286"/>
      <c r="LWS5" s="286"/>
      <c r="LWT5" s="286"/>
      <c r="LWU5" s="286"/>
      <c r="LWV5" s="286"/>
      <c r="LWW5" s="286"/>
      <c r="LWX5" s="286"/>
      <c r="LWY5" s="286"/>
      <c r="LWZ5" s="286"/>
      <c r="LXA5" s="286"/>
      <c r="LXB5" s="286"/>
      <c r="LXC5" s="286"/>
      <c r="LXD5" s="286"/>
      <c r="LXE5" s="286"/>
      <c r="LXF5" s="286"/>
      <c r="LXG5" s="286"/>
      <c r="LXH5" s="286"/>
      <c r="LXI5" s="286"/>
      <c r="LXJ5" s="286"/>
      <c r="LXK5" s="286"/>
      <c r="LXL5" s="286"/>
      <c r="LXM5" s="286"/>
      <c r="LXN5" s="286"/>
      <c r="LXO5" s="286"/>
      <c r="LXP5" s="286"/>
      <c r="LXQ5" s="286"/>
      <c r="LXR5" s="286"/>
      <c r="LXS5" s="286"/>
      <c r="LXT5" s="286"/>
      <c r="LXU5" s="286"/>
      <c r="LXV5" s="286"/>
      <c r="LXW5" s="286"/>
      <c r="LXX5" s="286"/>
      <c r="LXY5" s="286"/>
      <c r="LXZ5" s="286"/>
      <c r="LYA5" s="286"/>
      <c r="LYB5" s="286"/>
      <c r="LYC5" s="286"/>
      <c r="LYD5" s="286"/>
      <c r="LYE5" s="286"/>
      <c r="LYF5" s="286"/>
      <c r="LYG5" s="286"/>
      <c r="LYH5" s="286"/>
      <c r="LYI5" s="286"/>
      <c r="LYJ5" s="286"/>
      <c r="LYK5" s="286"/>
      <c r="LYL5" s="286"/>
      <c r="LYM5" s="286"/>
      <c r="LYN5" s="286"/>
      <c r="LYO5" s="286"/>
      <c r="LYP5" s="286"/>
      <c r="LYQ5" s="286"/>
      <c r="LYR5" s="286"/>
      <c r="LYS5" s="286"/>
      <c r="LYT5" s="286"/>
      <c r="LYU5" s="286"/>
      <c r="LYV5" s="286"/>
      <c r="LYW5" s="286"/>
      <c r="LYX5" s="286"/>
      <c r="LYY5" s="286"/>
      <c r="LYZ5" s="286"/>
      <c r="LZA5" s="286"/>
      <c r="LZB5" s="286"/>
      <c r="LZC5" s="286"/>
      <c r="LZD5" s="286"/>
      <c r="LZE5" s="286"/>
      <c r="LZF5" s="286"/>
      <c r="LZG5" s="286"/>
      <c r="LZH5" s="286"/>
      <c r="LZI5" s="286"/>
      <c r="LZJ5" s="286"/>
      <c r="LZK5" s="286"/>
      <c r="LZL5" s="286"/>
      <c r="LZM5" s="286"/>
      <c r="LZN5" s="286"/>
      <c r="LZO5" s="286"/>
      <c r="LZP5" s="286"/>
      <c r="LZQ5" s="286"/>
      <c r="LZR5" s="286"/>
      <c r="LZS5" s="286"/>
      <c r="LZT5" s="286"/>
      <c r="LZU5" s="286"/>
      <c r="LZV5" s="286"/>
      <c r="LZW5" s="286"/>
      <c r="LZX5" s="286"/>
      <c r="LZY5" s="286"/>
      <c r="LZZ5" s="286"/>
      <c r="MAA5" s="286"/>
      <c r="MAB5" s="286"/>
      <c r="MAC5" s="286"/>
      <c r="MAD5" s="286"/>
      <c r="MAE5" s="286"/>
      <c r="MAF5" s="286"/>
      <c r="MAG5" s="286"/>
      <c r="MAH5" s="286"/>
      <c r="MAI5" s="286"/>
      <c r="MAJ5" s="286"/>
      <c r="MAK5" s="286"/>
      <c r="MAL5" s="286"/>
      <c r="MAM5" s="286"/>
      <c r="MAN5" s="286"/>
      <c r="MAO5" s="286"/>
      <c r="MAP5" s="286"/>
      <c r="MAQ5" s="286"/>
      <c r="MAR5" s="286"/>
      <c r="MAS5" s="286"/>
      <c r="MAT5" s="286"/>
      <c r="MAU5" s="286"/>
      <c r="MAV5" s="286"/>
      <c r="MAW5" s="286"/>
      <c r="MAX5" s="286"/>
      <c r="MAY5" s="286"/>
      <c r="MAZ5" s="286"/>
      <c r="MBA5" s="286"/>
      <c r="MBB5" s="286"/>
      <c r="MBC5" s="286"/>
      <c r="MBD5" s="286"/>
      <c r="MBE5" s="286"/>
      <c r="MBF5" s="286"/>
      <c r="MBG5" s="286"/>
      <c r="MBH5" s="286"/>
      <c r="MBI5" s="286"/>
      <c r="MBJ5" s="286"/>
      <c r="MBK5" s="286"/>
      <c r="MBL5" s="286"/>
      <c r="MBM5" s="286"/>
      <c r="MBN5" s="286"/>
      <c r="MBO5" s="286"/>
      <c r="MBP5" s="286"/>
      <c r="MBQ5" s="286"/>
      <c r="MBR5" s="286"/>
      <c r="MBS5" s="286"/>
      <c r="MBT5" s="286"/>
      <c r="MBU5" s="286"/>
      <c r="MBV5" s="286"/>
      <c r="MBW5" s="286"/>
      <c r="MBX5" s="286"/>
      <c r="MBY5" s="286"/>
      <c r="MBZ5" s="286"/>
      <c r="MCA5" s="286"/>
      <c r="MCB5" s="286"/>
      <c r="MCC5" s="286"/>
      <c r="MCD5" s="286"/>
      <c r="MCE5" s="286"/>
      <c r="MCF5" s="286"/>
      <c r="MCG5" s="286"/>
      <c r="MCH5" s="286"/>
      <c r="MCI5" s="286"/>
      <c r="MCJ5" s="286"/>
      <c r="MCK5" s="286"/>
      <c r="MCL5" s="286"/>
      <c r="MCM5" s="286"/>
      <c r="MCN5" s="286"/>
      <c r="MCO5" s="286"/>
      <c r="MCP5" s="286"/>
      <c r="MCQ5" s="286"/>
      <c r="MCR5" s="286"/>
      <c r="MCS5" s="286"/>
      <c r="MCT5" s="286"/>
      <c r="MCU5" s="286"/>
      <c r="MCV5" s="286"/>
      <c r="MCW5" s="286"/>
      <c r="MCX5" s="286"/>
      <c r="MCY5" s="286"/>
      <c r="MCZ5" s="286"/>
      <c r="MDA5" s="286"/>
      <c r="MDB5" s="286"/>
      <c r="MDC5" s="286"/>
      <c r="MDD5" s="286"/>
      <c r="MDE5" s="286"/>
      <c r="MDF5" s="286"/>
      <c r="MDG5" s="286"/>
      <c r="MDH5" s="286"/>
      <c r="MDI5" s="286"/>
      <c r="MDJ5" s="286"/>
      <c r="MDK5" s="286"/>
      <c r="MDL5" s="286"/>
      <c r="MDM5" s="286"/>
      <c r="MDN5" s="286"/>
      <c r="MDO5" s="286"/>
      <c r="MDP5" s="286"/>
      <c r="MDQ5" s="286"/>
      <c r="MDR5" s="286"/>
      <c r="MDS5" s="286"/>
      <c r="MDT5" s="286"/>
      <c r="MDU5" s="286"/>
      <c r="MDV5" s="286"/>
      <c r="MDW5" s="286"/>
      <c r="MDX5" s="286"/>
      <c r="MDY5" s="286"/>
      <c r="MDZ5" s="286"/>
      <c r="MEA5" s="286"/>
      <c r="MEB5" s="286"/>
      <c r="MEC5" s="286"/>
      <c r="MED5" s="286"/>
      <c r="MEE5" s="286"/>
      <c r="MEF5" s="286"/>
      <c r="MEG5" s="286"/>
      <c r="MEH5" s="286"/>
      <c r="MEI5" s="286"/>
      <c r="MEJ5" s="286"/>
      <c r="MEK5" s="286"/>
      <c r="MEL5" s="286"/>
      <c r="MEM5" s="286"/>
      <c r="MEN5" s="286"/>
      <c r="MEO5" s="286"/>
      <c r="MEP5" s="286"/>
      <c r="MEQ5" s="286"/>
      <c r="MER5" s="286"/>
      <c r="MES5" s="286"/>
      <c r="MET5" s="286"/>
      <c r="MEU5" s="286"/>
      <c r="MEV5" s="286"/>
      <c r="MEW5" s="286"/>
      <c r="MEX5" s="286"/>
      <c r="MEY5" s="286"/>
      <c r="MEZ5" s="286"/>
      <c r="MFA5" s="286"/>
      <c r="MFB5" s="286"/>
      <c r="MFC5" s="286"/>
      <c r="MFD5" s="286"/>
      <c r="MFE5" s="286"/>
      <c r="MFF5" s="286"/>
      <c r="MFG5" s="286"/>
      <c r="MFH5" s="286"/>
      <c r="MFI5" s="286"/>
      <c r="MFJ5" s="286"/>
      <c r="MFK5" s="286"/>
      <c r="MFL5" s="286"/>
      <c r="MFM5" s="286"/>
      <c r="MFN5" s="286"/>
      <c r="MFO5" s="286"/>
      <c r="MFP5" s="286"/>
      <c r="MFQ5" s="286"/>
      <c r="MFR5" s="286"/>
      <c r="MFS5" s="286"/>
      <c r="MFT5" s="286"/>
      <c r="MFU5" s="286"/>
      <c r="MFV5" s="286"/>
      <c r="MFW5" s="286"/>
      <c r="MFX5" s="286"/>
      <c r="MFY5" s="286"/>
      <c r="MFZ5" s="286"/>
      <c r="MGA5" s="286"/>
      <c r="MGB5" s="286"/>
      <c r="MGC5" s="286"/>
      <c r="MGD5" s="286"/>
      <c r="MGE5" s="286"/>
      <c r="MGF5" s="286"/>
      <c r="MGG5" s="286"/>
      <c r="MGH5" s="286"/>
      <c r="MGI5" s="286"/>
      <c r="MGJ5" s="286"/>
      <c r="MGK5" s="286"/>
      <c r="MGL5" s="286"/>
      <c r="MGM5" s="286"/>
      <c r="MGN5" s="286"/>
      <c r="MGO5" s="286"/>
      <c r="MGP5" s="286"/>
      <c r="MGQ5" s="286"/>
      <c r="MGR5" s="286"/>
      <c r="MGS5" s="286"/>
      <c r="MGT5" s="286"/>
      <c r="MGU5" s="286"/>
      <c r="MGV5" s="286"/>
      <c r="MGW5" s="286"/>
      <c r="MGX5" s="286"/>
      <c r="MGY5" s="286"/>
      <c r="MGZ5" s="286"/>
      <c r="MHA5" s="286"/>
      <c r="MHB5" s="286"/>
      <c r="MHC5" s="286"/>
      <c r="MHD5" s="286"/>
      <c r="MHE5" s="286"/>
      <c r="MHF5" s="286"/>
      <c r="MHG5" s="286"/>
      <c r="MHH5" s="286"/>
      <c r="MHI5" s="286"/>
      <c r="MHJ5" s="286"/>
      <c r="MHK5" s="286"/>
      <c r="MHL5" s="286"/>
      <c r="MHM5" s="286"/>
      <c r="MHN5" s="286"/>
      <c r="MHO5" s="286"/>
      <c r="MHP5" s="286"/>
      <c r="MHQ5" s="286"/>
      <c r="MHR5" s="286"/>
      <c r="MHS5" s="286"/>
      <c r="MHT5" s="286"/>
      <c r="MHU5" s="286"/>
      <c r="MHV5" s="286"/>
      <c r="MHW5" s="286"/>
      <c r="MHX5" s="286"/>
      <c r="MHY5" s="286"/>
      <c r="MHZ5" s="286"/>
      <c r="MIA5" s="286"/>
      <c r="MIB5" s="286"/>
      <c r="MIC5" s="286"/>
      <c r="MID5" s="286"/>
      <c r="MIE5" s="286"/>
      <c r="MIF5" s="286"/>
      <c r="MIG5" s="286"/>
      <c r="MIH5" s="286"/>
      <c r="MII5" s="286"/>
      <c r="MIJ5" s="286"/>
      <c r="MIK5" s="286"/>
      <c r="MIL5" s="286"/>
      <c r="MIM5" s="286"/>
      <c r="MIN5" s="286"/>
      <c r="MIO5" s="286"/>
      <c r="MIP5" s="286"/>
      <c r="MIQ5" s="286"/>
      <c r="MIR5" s="286"/>
      <c r="MIS5" s="286"/>
      <c r="MIT5" s="286"/>
      <c r="MIU5" s="286"/>
      <c r="MIV5" s="286"/>
      <c r="MIW5" s="286"/>
      <c r="MIX5" s="286"/>
      <c r="MIY5" s="286"/>
      <c r="MIZ5" s="286"/>
      <c r="MJA5" s="286"/>
      <c r="MJB5" s="286"/>
      <c r="MJC5" s="286"/>
      <c r="MJD5" s="286"/>
      <c r="MJE5" s="286"/>
      <c r="MJF5" s="286"/>
      <c r="MJG5" s="286"/>
      <c r="MJH5" s="286"/>
      <c r="MJI5" s="286"/>
      <c r="MJJ5" s="286"/>
      <c r="MJK5" s="286"/>
      <c r="MJL5" s="286"/>
      <c r="MJM5" s="286"/>
      <c r="MJN5" s="286"/>
      <c r="MJO5" s="286"/>
      <c r="MJP5" s="286"/>
      <c r="MJQ5" s="286"/>
      <c r="MJR5" s="286"/>
      <c r="MJS5" s="286"/>
      <c r="MJT5" s="286"/>
      <c r="MJU5" s="286"/>
      <c r="MJV5" s="286"/>
      <c r="MJW5" s="286"/>
      <c r="MJX5" s="286"/>
      <c r="MJY5" s="286"/>
      <c r="MJZ5" s="286"/>
      <c r="MKA5" s="286"/>
      <c r="MKB5" s="286"/>
      <c r="MKC5" s="286"/>
      <c r="MKD5" s="286"/>
      <c r="MKE5" s="286"/>
      <c r="MKF5" s="286"/>
      <c r="MKG5" s="286"/>
      <c r="MKH5" s="286"/>
      <c r="MKI5" s="286"/>
      <c r="MKJ5" s="286"/>
      <c r="MKK5" s="286"/>
      <c r="MKL5" s="286"/>
      <c r="MKM5" s="286"/>
      <c r="MKN5" s="286"/>
      <c r="MKO5" s="286"/>
      <c r="MKP5" s="286"/>
      <c r="MKQ5" s="286"/>
      <c r="MKR5" s="286"/>
      <c r="MKS5" s="286"/>
      <c r="MKT5" s="286"/>
      <c r="MKU5" s="286"/>
      <c r="MKV5" s="286"/>
      <c r="MKW5" s="286"/>
      <c r="MKX5" s="286"/>
      <c r="MKY5" s="286"/>
      <c r="MKZ5" s="286"/>
      <c r="MLA5" s="286"/>
      <c r="MLB5" s="286"/>
      <c r="MLC5" s="286"/>
      <c r="MLD5" s="286"/>
      <c r="MLE5" s="286"/>
      <c r="MLF5" s="286"/>
      <c r="MLG5" s="286"/>
      <c r="MLH5" s="286"/>
      <c r="MLI5" s="286"/>
      <c r="MLJ5" s="286"/>
      <c r="MLK5" s="286"/>
      <c r="MLL5" s="286"/>
      <c r="MLM5" s="286"/>
      <c r="MLN5" s="286"/>
      <c r="MLO5" s="286"/>
      <c r="MLP5" s="286"/>
      <c r="MLQ5" s="286"/>
      <c r="MLR5" s="286"/>
      <c r="MLS5" s="286"/>
      <c r="MLT5" s="286"/>
      <c r="MLU5" s="286"/>
      <c r="MLV5" s="286"/>
      <c r="MLW5" s="286"/>
      <c r="MLX5" s="286"/>
      <c r="MLY5" s="286"/>
      <c r="MLZ5" s="286"/>
      <c r="MMA5" s="286"/>
      <c r="MMB5" s="286"/>
      <c r="MMC5" s="286"/>
      <c r="MMD5" s="286"/>
      <c r="MME5" s="286"/>
      <c r="MMF5" s="286"/>
      <c r="MMG5" s="286"/>
      <c r="MMH5" s="286"/>
      <c r="MMI5" s="286"/>
      <c r="MMJ5" s="286"/>
      <c r="MMK5" s="286"/>
      <c r="MML5" s="286"/>
      <c r="MMM5" s="286"/>
      <c r="MMN5" s="286"/>
      <c r="MMO5" s="286"/>
      <c r="MMP5" s="286"/>
      <c r="MMQ5" s="286"/>
      <c r="MMR5" s="286"/>
      <c r="MMS5" s="286"/>
      <c r="MMT5" s="286"/>
      <c r="MMU5" s="286"/>
      <c r="MMV5" s="286"/>
      <c r="MMW5" s="286"/>
      <c r="MMX5" s="286"/>
      <c r="MMY5" s="286"/>
      <c r="MMZ5" s="286"/>
      <c r="MNA5" s="286"/>
      <c r="MNB5" s="286"/>
      <c r="MNC5" s="286"/>
      <c r="MND5" s="286"/>
      <c r="MNE5" s="286"/>
      <c r="MNF5" s="286"/>
      <c r="MNG5" s="286"/>
      <c r="MNH5" s="286"/>
      <c r="MNI5" s="286"/>
      <c r="MNJ5" s="286"/>
      <c r="MNK5" s="286"/>
      <c r="MNL5" s="286"/>
      <c r="MNM5" s="286"/>
      <c r="MNN5" s="286"/>
      <c r="MNO5" s="286"/>
      <c r="MNP5" s="286"/>
      <c r="MNQ5" s="286"/>
      <c r="MNR5" s="286"/>
      <c r="MNS5" s="286"/>
      <c r="MNT5" s="286"/>
      <c r="MNU5" s="286"/>
      <c r="MNV5" s="286"/>
      <c r="MNW5" s="286"/>
      <c r="MNX5" s="286"/>
      <c r="MNY5" s="286"/>
      <c r="MNZ5" s="286"/>
      <c r="MOA5" s="286"/>
      <c r="MOB5" s="286"/>
      <c r="MOC5" s="286"/>
      <c r="MOD5" s="286"/>
      <c r="MOE5" s="286"/>
      <c r="MOF5" s="286"/>
      <c r="MOG5" s="286"/>
      <c r="MOH5" s="286"/>
      <c r="MOI5" s="286"/>
      <c r="MOJ5" s="286"/>
      <c r="MOK5" s="286"/>
      <c r="MOL5" s="286"/>
      <c r="MOM5" s="286"/>
      <c r="MON5" s="286"/>
      <c r="MOO5" s="286"/>
      <c r="MOP5" s="286"/>
      <c r="MOQ5" s="286"/>
      <c r="MOR5" s="286"/>
      <c r="MOS5" s="286"/>
      <c r="MOT5" s="286"/>
      <c r="MOU5" s="286"/>
      <c r="MOV5" s="286"/>
      <c r="MOW5" s="286"/>
      <c r="MOX5" s="286"/>
      <c r="MOY5" s="286"/>
      <c r="MOZ5" s="286"/>
      <c r="MPA5" s="286"/>
      <c r="MPB5" s="286"/>
      <c r="MPC5" s="286"/>
      <c r="MPD5" s="286"/>
      <c r="MPE5" s="286"/>
      <c r="MPF5" s="286"/>
      <c r="MPG5" s="286"/>
      <c r="MPH5" s="286"/>
      <c r="MPI5" s="286"/>
      <c r="MPJ5" s="286"/>
      <c r="MPK5" s="286"/>
      <c r="MPL5" s="286"/>
      <c r="MPM5" s="286"/>
      <c r="MPN5" s="286"/>
      <c r="MPO5" s="286"/>
      <c r="MPP5" s="286"/>
      <c r="MPQ5" s="286"/>
      <c r="MPR5" s="286"/>
      <c r="MPS5" s="286"/>
      <c r="MPT5" s="286"/>
      <c r="MPU5" s="286"/>
      <c r="MPV5" s="286"/>
      <c r="MPW5" s="286"/>
      <c r="MPX5" s="286"/>
      <c r="MPY5" s="286"/>
      <c r="MPZ5" s="286"/>
      <c r="MQA5" s="286"/>
      <c r="MQB5" s="286"/>
      <c r="MQC5" s="286"/>
      <c r="MQD5" s="286"/>
      <c r="MQE5" s="286"/>
      <c r="MQF5" s="286"/>
      <c r="MQG5" s="286"/>
      <c r="MQH5" s="286"/>
      <c r="MQI5" s="286"/>
      <c r="MQJ5" s="286"/>
      <c r="MQK5" s="286"/>
      <c r="MQL5" s="286"/>
      <c r="MQM5" s="286"/>
      <c r="MQN5" s="286"/>
      <c r="MQO5" s="286"/>
      <c r="MQP5" s="286"/>
      <c r="MQQ5" s="286"/>
      <c r="MQR5" s="286"/>
      <c r="MQS5" s="286"/>
      <c r="MQT5" s="286"/>
      <c r="MQU5" s="286"/>
      <c r="MQV5" s="286"/>
      <c r="MQW5" s="286"/>
      <c r="MQX5" s="286"/>
      <c r="MQY5" s="286"/>
      <c r="MQZ5" s="286"/>
      <c r="MRA5" s="286"/>
      <c r="MRB5" s="286"/>
      <c r="MRC5" s="286"/>
      <c r="MRD5" s="286"/>
      <c r="MRE5" s="286"/>
      <c r="MRF5" s="286"/>
      <c r="MRG5" s="286"/>
      <c r="MRH5" s="286"/>
      <c r="MRI5" s="286"/>
      <c r="MRJ5" s="286"/>
      <c r="MRK5" s="286"/>
      <c r="MRL5" s="286"/>
      <c r="MRM5" s="286"/>
      <c r="MRN5" s="286"/>
      <c r="MRO5" s="286"/>
      <c r="MRP5" s="286"/>
      <c r="MRQ5" s="286"/>
      <c r="MRR5" s="286"/>
      <c r="MRS5" s="286"/>
      <c r="MRT5" s="286"/>
      <c r="MRU5" s="286"/>
      <c r="MRV5" s="286"/>
      <c r="MRW5" s="286"/>
      <c r="MRX5" s="286"/>
      <c r="MRY5" s="286"/>
      <c r="MRZ5" s="286"/>
      <c r="MSA5" s="286"/>
      <c r="MSB5" s="286"/>
      <c r="MSC5" s="286"/>
      <c r="MSD5" s="286"/>
      <c r="MSE5" s="286"/>
      <c r="MSF5" s="286"/>
      <c r="MSG5" s="286"/>
      <c r="MSH5" s="286"/>
      <c r="MSI5" s="286"/>
      <c r="MSJ5" s="286"/>
      <c r="MSK5" s="286"/>
      <c r="MSL5" s="286"/>
      <c r="MSM5" s="286"/>
      <c r="MSN5" s="286"/>
      <c r="MSO5" s="286"/>
      <c r="MSP5" s="286"/>
      <c r="MSQ5" s="286"/>
      <c r="MSR5" s="286"/>
      <c r="MSS5" s="286"/>
      <c r="MST5" s="286"/>
      <c r="MSU5" s="286"/>
      <c r="MSV5" s="286"/>
      <c r="MSW5" s="286"/>
      <c r="MSX5" s="286"/>
      <c r="MSY5" s="286"/>
      <c r="MSZ5" s="286"/>
      <c r="MTA5" s="286"/>
      <c r="MTB5" s="286"/>
      <c r="MTC5" s="286"/>
      <c r="MTD5" s="286"/>
      <c r="MTE5" s="286"/>
      <c r="MTF5" s="286"/>
      <c r="MTG5" s="286"/>
      <c r="MTH5" s="286"/>
      <c r="MTI5" s="286"/>
      <c r="MTJ5" s="286"/>
      <c r="MTK5" s="286"/>
      <c r="MTL5" s="286"/>
      <c r="MTM5" s="286"/>
      <c r="MTN5" s="286"/>
      <c r="MTO5" s="286"/>
      <c r="MTP5" s="286"/>
      <c r="MTQ5" s="286"/>
      <c r="MTR5" s="286"/>
      <c r="MTS5" s="286"/>
      <c r="MTT5" s="286"/>
      <c r="MTU5" s="286"/>
      <c r="MTV5" s="286"/>
      <c r="MTW5" s="286"/>
      <c r="MTX5" s="286"/>
      <c r="MTY5" s="286"/>
      <c r="MTZ5" s="286"/>
      <c r="MUA5" s="286"/>
      <c r="MUB5" s="286"/>
      <c r="MUC5" s="286"/>
      <c r="MUD5" s="286"/>
      <c r="MUE5" s="286"/>
      <c r="MUF5" s="286"/>
      <c r="MUG5" s="286"/>
      <c r="MUH5" s="286"/>
      <c r="MUI5" s="286"/>
      <c r="MUJ5" s="286"/>
      <c r="MUK5" s="286"/>
      <c r="MUL5" s="286"/>
      <c r="MUM5" s="286"/>
      <c r="MUN5" s="286"/>
      <c r="MUO5" s="286"/>
      <c r="MUP5" s="286"/>
      <c r="MUQ5" s="286"/>
      <c r="MUR5" s="286"/>
      <c r="MUS5" s="286"/>
      <c r="MUT5" s="286"/>
      <c r="MUU5" s="286"/>
      <c r="MUV5" s="286"/>
      <c r="MUW5" s="286"/>
      <c r="MUX5" s="286"/>
      <c r="MUY5" s="286"/>
      <c r="MUZ5" s="286"/>
      <c r="MVA5" s="286"/>
      <c r="MVB5" s="286"/>
      <c r="MVC5" s="286"/>
      <c r="MVD5" s="286"/>
      <c r="MVE5" s="286"/>
      <c r="MVF5" s="286"/>
      <c r="MVG5" s="286"/>
      <c r="MVH5" s="286"/>
      <c r="MVI5" s="286"/>
      <c r="MVJ5" s="286"/>
      <c r="MVK5" s="286"/>
      <c r="MVL5" s="286"/>
      <c r="MVM5" s="286"/>
      <c r="MVN5" s="286"/>
      <c r="MVO5" s="286"/>
      <c r="MVP5" s="286"/>
      <c r="MVQ5" s="286"/>
      <c r="MVR5" s="286"/>
      <c r="MVS5" s="286"/>
      <c r="MVT5" s="286"/>
      <c r="MVU5" s="286"/>
      <c r="MVV5" s="286"/>
      <c r="MVW5" s="286"/>
      <c r="MVX5" s="286"/>
      <c r="MVY5" s="286"/>
      <c r="MVZ5" s="286"/>
      <c r="MWA5" s="286"/>
      <c r="MWB5" s="286"/>
      <c r="MWC5" s="286"/>
      <c r="MWD5" s="286"/>
      <c r="MWE5" s="286"/>
      <c r="MWF5" s="286"/>
      <c r="MWG5" s="286"/>
      <c r="MWH5" s="286"/>
      <c r="MWI5" s="286"/>
      <c r="MWJ5" s="286"/>
      <c r="MWK5" s="286"/>
      <c r="MWL5" s="286"/>
      <c r="MWM5" s="286"/>
      <c r="MWN5" s="286"/>
      <c r="MWO5" s="286"/>
      <c r="MWP5" s="286"/>
      <c r="MWQ5" s="286"/>
      <c r="MWR5" s="286"/>
      <c r="MWS5" s="286"/>
      <c r="MWT5" s="286"/>
      <c r="MWU5" s="286"/>
      <c r="MWV5" s="286"/>
      <c r="MWW5" s="286"/>
      <c r="MWX5" s="286"/>
      <c r="MWY5" s="286"/>
      <c r="MWZ5" s="286"/>
      <c r="MXA5" s="286"/>
      <c r="MXB5" s="286"/>
      <c r="MXC5" s="286"/>
      <c r="MXD5" s="286"/>
      <c r="MXE5" s="286"/>
      <c r="MXF5" s="286"/>
      <c r="MXG5" s="286"/>
      <c r="MXH5" s="286"/>
      <c r="MXI5" s="286"/>
      <c r="MXJ5" s="286"/>
      <c r="MXK5" s="286"/>
      <c r="MXL5" s="286"/>
      <c r="MXM5" s="286"/>
      <c r="MXN5" s="286"/>
      <c r="MXO5" s="286"/>
      <c r="MXP5" s="286"/>
      <c r="MXQ5" s="286"/>
      <c r="MXR5" s="286"/>
      <c r="MXS5" s="286"/>
      <c r="MXT5" s="286"/>
      <c r="MXU5" s="286"/>
      <c r="MXV5" s="286"/>
      <c r="MXW5" s="286"/>
      <c r="MXX5" s="286"/>
      <c r="MXY5" s="286"/>
      <c r="MXZ5" s="286"/>
      <c r="MYA5" s="286"/>
      <c r="MYB5" s="286"/>
      <c r="MYC5" s="286"/>
      <c r="MYD5" s="286"/>
      <c r="MYE5" s="286"/>
      <c r="MYF5" s="286"/>
      <c r="MYG5" s="286"/>
      <c r="MYH5" s="286"/>
      <c r="MYI5" s="286"/>
      <c r="MYJ5" s="286"/>
      <c r="MYK5" s="286"/>
      <c r="MYL5" s="286"/>
      <c r="MYM5" s="286"/>
      <c r="MYN5" s="286"/>
      <c r="MYO5" s="286"/>
      <c r="MYP5" s="286"/>
      <c r="MYQ5" s="286"/>
      <c r="MYR5" s="286"/>
      <c r="MYS5" s="286"/>
      <c r="MYT5" s="286"/>
      <c r="MYU5" s="286"/>
      <c r="MYV5" s="286"/>
      <c r="MYW5" s="286"/>
      <c r="MYX5" s="286"/>
      <c r="MYY5" s="286"/>
      <c r="MYZ5" s="286"/>
      <c r="MZA5" s="286"/>
      <c r="MZB5" s="286"/>
      <c r="MZC5" s="286"/>
      <c r="MZD5" s="286"/>
      <c r="MZE5" s="286"/>
      <c r="MZF5" s="286"/>
      <c r="MZG5" s="286"/>
      <c r="MZH5" s="286"/>
      <c r="MZI5" s="286"/>
      <c r="MZJ5" s="286"/>
      <c r="MZK5" s="286"/>
      <c r="MZL5" s="286"/>
      <c r="MZM5" s="286"/>
      <c r="MZN5" s="286"/>
      <c r="MZO5" s="286"/>
      <c r="MZP5" s="286"/>
      <c r="MZQ5" s="286"/>
      <c r="MZR5" s="286"/>
      <c r="MZS5" s="286"/>
      <c r="MZT5" s="286"/>
      <c r="MZU5" s="286"/>
      <c r="MZV5" s="286"/>
      <c r="MZW5" s="286"/>
      <c r="MZX5" s="286"/>
      <c r="MZY5" s="286"/>
      <c r="MZZ5" s="286"/>
      <c r="NAA5" s="286"/>
      <c r="NAB5" s="286"/>
      <c r="NAC5" s="286"/>
      <c r="NAD5" s="286"/>
      <c r="NAE5" s="286"/>
      <c r="NAF5" s="286"/>
      <c r="NAG5" s="286"/>
      <c r="NAH5" s="286"/>
      <c r="NAI5" s="286"/>
      <c r="NAJ5" s="286"/>
      <c r="NAK5" s="286"/>
      <c r="NAL5" s="286"/>
      <c r="NAM5" s="286"/>
      <c r="NAN5" s="286"/>
      <c r="NAO5" s="286"/>
      <c r="NAP5" s="286"/>
      <c r="NAQ5" s="286"/>
      <c r="NAR5" s="286"/>
      <c r="NAS5" s="286"/>
      <c r="NAT5" s="286"/>
      <c r="NAU5" s="286"/>
      <c r="NAV5" s="286"/>
      <c r="NAW5" s="286"/>
      <c r="NAX5" s="286"/>
      <c r="NAY5" s="286"/>
      <c r="NAZ5" s="286"/>
      <c r="NBA5" s="286"/>
      <c r="NBB5" s="286"/>
      <c r="NBC5" s="286"/>
      <c r="NBD5" s="286"/>
      <c r="NBE5" s="286"/>
      <c r="NBF5" s="286"/>
      <c r="NBG5" s="286"/>
      <c r="NBH5" s="286"/>
      <c r="NBI5" s="286"/>
      <c r="NBJ5" s="286"/>
      <c r="NBK5" s="286"/>
      <c r="NBL5" s="286"/>
      <c r="NBM5" s="286"/>
      <c r="NBN5" s="286"/>
      <c r="NBO5" s="286"/>
      <c r="NBP5" s="286"/>
      <c r="NBQ5" s="286"/>
      <c r="NBR5" s="286"/>
      <c r="NBS5" s="286"/>
      <c r="NBT5" s="286"/>
      <c r="NBU5" s="286"/>
      <c r="NBV5" s="286"/>
      <c r="NBW5" s="286"/>
      <c r="NBX5" s="286"/>
      <c r="NBY5" s="286"/>
      <c r="NBZ5" s="286"/>
      <c r="NCA5" s="286"/>
      <c r="NCB5" s="286"/>
      <c r="NCC5" s="286"/>
      <c r="NCD5" s="286"/>
      <c r="NCE5" s="286"/>
      <c r="NCF5" s="286"/>
      <c r="NCG5" s="286"/>
      <c r="NCH5" s="286"/>
      <c r="NCI5" s="286"/>
      <c r="NCJ5" s="286"/>
      <c r="NCK5" s="286"/>
      <c r="NCL5" s="286"/>
      <c r="NCM5" s="286"/>
      <c r="NCN5" s="286"/>
      <c r="NCO5" s="286"/>
      <c r="NCP5" s="286"/>
      <c r="NCQ5" s="286"/>
      <c r="NCR5" s="286"/>
      <c r="NCS5" s="286"/>
      <c r="NCT5" s="286"/>
      <c r="NCU5" s="286"/>
      <c r="NCV5" s="286"/>
      <c r="NCW5" s="286"/>
      <c r="NCX5" s="286"/>
      <c r="NCY5" s="286"/>
      <c r="NCZ5" s="286"/>
      <c r="NDA5" s="286"/>
      <c r="NDB5" s="286"/>
      <c r="NDC5" s="286"/>
      <c r="NDD5" s="286"/>
      <c r="NDE5" s="286"/>
      <c r="NDF5" s="286"/>
      <c r="NDG5" s="286"/>
      <c r="NDH5" s="286"/>
      <c r="NDI5" s="286"/>
      <c r="NDJ5" s="286"/>
      <c r="NDK5" s="286"/>
      <c r="NDL5" s="286"/>
      <c r="NDM5" s="286"/>
      <c r="NDN5" s="286"/>
      <c r="NDO5" s="286"/>
      <c r="NDP5" s="286"/>
      <c r="NDQ5" s="286"/>
      <c r="NDR5" s="286"/>
      <c r="NDS5" s="286"/>
      <c r="NDT5" s="286"/>
      <c r="NDU5" s="286"/>
      <c r="NDV5" s="286"/>
      <c r="NDW5" s="286"/>
      <c r="NDX5" s="286"/>
      <c r="NDY5" s="286"/>
      <c r="NDZ5" s="286"/>
      <c r="NEA5" s="286"/>
      <c r="NEB5" s="286"/>
      <c r="NEC5" s="286"/>
      <c r="NED5" s="286"/>
      <c r="NEE5" s="286"/>
      <c r="NEF5" s="286"/>
      <c r="NEG5" s="286"/>
      <c r="NEH5" s="286"/>
      <c r="NEI5" s="286"/>
      <c r="NEJ5" s="286"/>
      <c r="NEK5" s="286"/>
      <c r="NEL5" s="286"/>
      <c r="NEM5" s="286"/>
      <c r="NEN5" s="286"/>
      <c r="NEO5" s="286"/>
      <c r="NEP5" s="286"/>
      <c r="NEQ5" s="286"/>
      <c r="NER5" s="286"/>
      <c r="NES5" s="286"/>
      <c r="NET5" s="286"/>
      <c r="NEU5" s="286"/>
      <c r="NEV5" s="286"/>
      <c r="NEW5" s="286"/>
      <c r="NEX5" s="286"/>
      <c r="NEY5" s="286"/>
      <c r="NEZ5" s="286"/>
      <c r="NFA5" s="286"/>
      <c r="NFB5" s="286"/>
      <c r="NFC5" s="286"/>
      <c r="NFD5" s="286"/>
      <c r="NFE5" s="286"/>
      <c r="NFF5" s="286"/>
      <c r="NFG5" s="286"/>
      <c r="NFH5" s="286"/>
      <c r="NFI5" s="286"/>
      <c r="NFJ5" s="286"/>
      <c r="NFK5" s="286"/>
      <c r="NFL5" s="286"/>
      <c r="NFM5" s="286"/>
      <c r="NFN5" s="286"/>
      <c r="NFO5" s="286"/>
      <c r="NFP5" s="286"/>
      <c r="NFQ5" s="286"/>
      <c r="NFR5" s="286"/>
      <c r="NFS5" s="286"/>
      <c r="NFT5" s="286"/>
      <c r="NFU5" s="286"/>
      <c r="NFV5" s="286"/>
      <c r="NFW5" s="286"/>
      <c r="NFX5" s="286"/>
      <c r="NFY5" s="286"/>
      <c r="NFZ5" s="286"/>
      <c r="NGA5" s="286"/>
      <c r="NGB5" s="286"/>
      <c r="NGC5" s="286"/>
      <c r="NGD5" s="286"/>
      <c r="NGE5" s="286"/>
      <c r="NGF5" s="286"/>
      <c r="NGG5" s="286"/>
      <c r="NGH5" s="286"/>
      <c r="NGI5" s="286"/>
      <c r="NGJ5" s="286"/>
      <c r="NGK5" s="286"/>
      <c r="NGL5" s="286"/>
      <c r="NGM5" s="286"/>
      <c r="NGN5" s="286"/>
      <c r="NGO5" s="286"/>
      <c r="NGP5" s="286"/>
      <c r="NGQ5" s="286"/>
      <c r="NGR5" s="286"/>
      <c r="NGS5" s="286"/>
      <c r="NGT5" s="286"/>
      <c r="NGU5" s="286"/>
      <c r="NGV5" s="286"/>
      <c r="NGW5" s="286"/>
      <c r="NGX5" s="286"/>
      <c r="NGY5" s="286"/>
      <c r="NGZ5" s="286"/>
      <c r="NHA5" s="286"/>
      <c r="NHB5" s="286"/>
      <c r="NHC5" s="286"/>
      <c r="NHD5" s="286"/>
      <c r="NHE5" s="286"/>
      <c r="NHF5" s="286"/>
      <c r="NHG5" s="286"/>
      <c r="NHH5" s="286"/>
      <c r="NHI5" s="286"/>
      <c r="NHJ5" s="286"/>
      <c r="NHK5" s="286"/>
      <c r="NHL5" s="286"/>
      <c r="NHM5" s="286"/>
      <c r="NHN5" s="286"/>
      <c r="NHO5" s="286"/>
      <c r="NHP5" s="286"/>
      <c r="NHQ5" s="286"/>
      <c r="NHR5" s="286"/>
      <c r="NHS5" s="286"/>
      <c r="NHT5" s="286"/>
      <c r="NHU5" s="286"/>
      <c r="NHV5" s="286"/>
      <c r="NHW5" s="286"/>
      <c r="NHX5" s="286"/>
      <c r="NHY5" s="286"/>
      <c r="NHZ5" s="286"/>
      <c r="NIA5" s="286"/>
      <c r="NIB5" s="286"/>
      <c r="NIC5" s="286"/>
      <c r="NID5" s="286"/>
      <c r="NIE5" s="286"/>
      <c r="NIF5" s="286"/>
      <c r="NIG5" s="286"/>
      <c r="NIH5" s="286"/>
      <c r="NII5" s="286"/>
      <c r="NIJ5" s="286"/>
      <c r="NIK5" s="286"/>
      <c r="NIL5" s="286"/>
      <c r="NIM5" s="286"/>
      <c r="NIN5" s="286"/>
      <c r="NIO5" s="286"/>
      <c r="NIP5" s="286"/>
      <c r="NIQ5" s="286"/>
      <c r="NIR5" s="286"/>
      <c r="NIS5" s="286"/>
      <c r="NIT5" s="286"/>
      <c r="NIU5" s="286"/>
      <c r="NIV5" s="286"/>
      <c r="NIW5" s="286"/>
      <c r="NIX5" s="286"/>
      <c r="NIY5" s="286"/>
      <c r="NIZ5" s="286"/>
      <c r="NJA5" s="286"/>
      <c r="NJB5" s="286"/>
      <c r="NJC5" s="286"/>
      <c r="NJD5" s="286"/>
      <c r="NJE5" s="286"/>
      <c r="NJF5" s="286"/>
      <c r="NJG5" s="286"/>
      <c r="NJH5" s="286"/>
      <c r="NJI5" s="286"/>
      <c r="NJJ5" s="286"/>
      <c r="NJK5" s="286"/>
      <c r="NJL5" s="286"/>
      <c r="NJM5" s="286"/>
      <c r="NJN5" s="286"/>
      <c r="NJO5" s="286"/>
      <c r="NJP5" s="286"/>
      <c r="NJQ5" s="286"/>
      <c r="NJR5" s="286"/>
      <c r="NJS5" s="286"/>
      <c r="NJT5" s="286"/>
      <c r="NJU5" s="286"/>
      <c r="NJV5" s="286"/>
      <c r="NJW5" s="286"/>
      <c r="NJX5" s="286"/>
      <c r="NJY5" s="286"/>
      <c r="NJZ5" s="286"/>
      <c r="NKA5" s="286"/>
      <c r="NKB5" s="286"/>
      <c r="NKC5" s="286"/>
      <c r="NKD5" s="286"/>
      <c r="NKE5" s="286"/>
      <c r="NKF5" s="286"/>
      <c r="NKG5" s="286"/>
      <c r="NKH5" s="286"/>
      <c r="NKI5" s="286"/>
      <c r="NKJ5" s="286"/>
      <c r="NKK5" s="286"/>
      <c r="NKL5" s="286"/>
      <c r="NKM5" s="286"/>
      <c r="NKN5" s="286"/>
      <c r="NKO5" s="286"/>
      <c r="NKP5" s="286"/>
      <c r="NKQ5" s="286"/>
      <c r="NKR5" s="286"/>
      <c r="NKS5" s="286"/>
      <c r="NKT5" s="286"/>
      <c r="NKU5" s="286"/>
      <c r="NKV5" s="286"/>
      <c r="NKW5" s="286"/>
      <c r="NKX5" s="286"/>
      <c r="NKY5" s="286"/>
      <c r="NKZ5" s="286"/>
      <c r="NLA5" s="286"/>
      <c r="NLB5" s="286"/>
      <c r="NLC5" s="286"/>
      <c r="NLD5" s="286"/>
      <c r="NLE5" s="286"/>
      <c r="NLF5" s="286"/>
      <c r="NLG5" s="286"/>
      <c r="NLH5" s="286"/>
      <c r="NLI5" s="286"/>
      <c r="NLJ5" s="286"/>
      <c r="NLK5" s="286"/>
      <c r="NLL5" s="286"/>
      <c r="NLM5" s="286"/>
      <c r="NLN5" s="286"/>
      <c r="NLO5" s="286"/>
      <c r="NLP5" s="286"/>
      <c r="NLQ5" s="286"/>
      <c r="NLR5" s="286"/>
      <c r="NLS5" s="286"/>
      <c r="NLT5" s="286"/>
      <c r="NLU5" s="286"/>
      <c r="NLV5" s="286"/>
      <c r="NLW5" s="286"/>
      <c r="NLX5" s="286"/>
      <c r="NLY5" s="286"/>
      <c r="NLZ5" s="286"/>
      <c r="NMA5" s="286"/>
      <c r="NMB5" s="286"/>
      <c r="NMC5" s="286"/>
      <c r="NMD5" s="286"/>
      <c r="NME5" s="286"/>
      <c r="NMF5" s="286"/>
      <c r="NMG5" s="286"/>
      <c r="NMH5" s="286"/>
      <c r="NMI5" s="286"/>
      <c r="NMJ5" s="286"/>
      <c r="NMK5" s="286"/>
      <c r="NML5" s="286"/>
      <c r="NMM5" s="286"/>
      <c r="NMN5" s="286"/>
      <c r="NMO5" s="286"/>
      <c r="NMP5" s="286"/>
      <c r="NMQ5" s="286"/>
      <c r="NMR5" s="286"/>
      <c r="NMS5" s="286"/>
      <c r="NMT5" s="286"/>
      <c r="NMU5" s="286"/>
      <c r="NMV5" s="286"/>
      <c r="NMW5" s="286"/>
      <c r="NMX5" s="286"/>
      <c r="NMY5" s="286"/>
      <c r="NMZ5" s="286"/>
      <c r="NNA5" s="286"/>
      <c r="NNB5" s="286"/>
      <c r="NNC5" s="286"/>
      <c r="NND5" s="286"/>
      <c r="NNE5" s="286"/>
      <c r="NNF5" s="286"/>
      <c r="NNG5" s="286"/>
      <c r="NNH5" s="286"/>
      <c r="NNI5" s="286"/>
      <c r="NNJ5" s="286"/>
      <c r="NNK5" s="286"/>
      <c r="NNL5" s="286"/>
      <c r="NNM5" s="286"/>
      <c r="NNN5" s="286"/>
      <c r="NNO5" s="286"/>
      <c r="NNP5" s="286"/>
      <c r="NNQ5" s="286"/>
      <c r="NNR5" s="286"/>
      <c r="NNS5" s="286"/>
      <c r="NNT5" s="286"/>
      <c r="NNU5" s="286"/>
      <c r="NNV5" s="286"/>
      <c r="NNW5" s="286"/>
      <c r="NNX5" s="286"/>
      <c r="NNY5" s="286"/>
      <c r="NNZ5" s="286"/>
      <c r="NOA5" s="286"/>
      <c r="NOB5" s="286"/>
      <c r="NOC5" s="286"/>
      <c r="NOD5" s="286"/>
      <c r="NOE5" s="286"/>
      <c r="NOF5" s="286"/>
      <c r="NOG5" s="286"/>
      <c r="NOH5" s="286"/>
      <c r="NOI5" s="286"/>
      <c r="NOJ5" s="286"/>
      <c r="NOK5" s="286"/>
      <c r="NOL5" s="286"/>
      <c r="NOM5" s="286"/>
      <c r="NON5" s="286"/>
      <c r="NOO5" s="286"/>
      <c r="NOP5" s="286"/>
      <c r="NOQ5" s="286"/>
      <c r="NOR5" s="286"/>
      <c r="NOS5" s="286"/>
      <c r="NOT5" s="286"/>
      <c r="NOU5" s="286"/>
      <c r="NOV5" s="286"/>
      <c r="NOW5" s="286"/>
      <c r="NOX5" s="286"/>
      <c r="NOY5" s="286"/>
      <c r="NOZ5" s="286"/>
      <c r="NPA5" s="286"/>
      <c r="NPB5" s="286"/>
      <c r="NPC5" s="286"/>
      <c r="NPD5" s="286"/>
      <c r="NPE5" s="286"/>
      <c r="NPF5" s="286"/>
      <c r="NPG5" s="286"/>
      <c r="NPH5" s="286"/>
      <c r="NPI5" s="286"/>
      <c r="NPJ5" s="286"/>
      <c r="NPK5" s="286"/>
      <c r="NPL5" s="286"/>
      <c r="NPM5" s="286"/>
      <c r="NPN5" s="286"/>
      <c r="NPO5" s="286"/>
      <c r="NPP5" s="286"/>
      <c r="NPQ5" s="286"/>
      <c r="NPR5" s="286"/>
      <c r="NPS5" s="286"/>
      <c r="NPT5" s="286"/>
      <c r="NPU5" s="286"/>
      <c r="NPV5" s="286"/>
      <c r="NPW5" s="286"/>
      <c r="NPX5" s="286"/>
      <c r="NPY5" s="286"/>
      <c r="NPZ5" s="286"/>
      <c r="NQA5" s="286"/>
      <c r="NQB5" s="286"/>
      <c r="NQC5" s="286"/>
      <c r="NQD5" s="286"/>
      <c r="NQE5" s="286"/>
      <c r="NQF5" s="286"/>
      <c r="NQG5" s="286"/>
      <c r="NQH5" s="286"/>
      <c r="NQI5" s="286"/>
      <c r="NQJ5" s="286"/>
      <c r="NQK5" s="286"/>
      <c r="NQL5" s="286"/>
      <c r="NQM5" s="286"/>
      <c r="NQN5" s="286"/>
      <c r="NQO5" s="286"/>
      <c r="NQP5" s="286"/>
      <c r="NQQ5" s="286"/>
      <c r="NQR5" s="286"/>
      <c r="NQS5" s="286"/>
      <c r="NQT5" s="286"/>
      <c r="NQU5" s="286"/>
      <c r="NQV5" s="286"/>
      <c r="NQW5" s="286"/>
      <c r="NQX5" s="286"/>
      <c r="NQY5" s="286"/>
      <c r="NQZ5" s="286"/>
      <c r="NRA5" s="286"/>
      <c r="NRB5" s="286"/>
      <c r="NRC5" s="286"/>
      <c r="NRD5" s="286"/>
      <c r="NRE5" s="286"/>
      <c r="NRF5" s="286"/>
      <c r="NRG5" s="286"/>
      <c r="NRH5" s="286"/>
      <c r="NRI5" s="286"/>
      <c r="NRJ5" s="286"/>
      <c r="NRK5" s="286"/>
      <c r="NRL5" s="286"/>
      <c r="NRM5" s="286"/>
      <c r="NRN5" s="286"/>
      <c r="NRO5" s="286"/>
      <c r="NRP5" s="286"/>
      <c r="NRQ5" s="286"/>
      <c r="NRR5" s="286"/>
      <c r="NRS5" s="286"/>
      <c r="NRT5" s="286"/>
      <c r="NRU5" s="286"/>
      <c r="NRV5" s="286"/>
      <c r="NRW5" s="286"/>
      <c r="NRX5" s="286"/>
      <c r="NRY5" s="286"/>
      <c r="NRZ5" s="286"/>
      <c r="NSA5" s="286"/>
      <c r="NSB5" s="286"/>
      <c r="NSC5" s="286"/>
      <c r="NSD5" s="286"/>
      <c r="NSE5" s="286"/>
      <c r="NSF5" s="286"/>
      <c r="NSG5" s="286"/>
      <c r="NSH5" s="286"/>
      <c r="NSI5" s="286"/>
      <c r="NSJ5" s="286"/>
      <c r="NSK5" s="286"/>
      <c r="NSL5" s="286"/>
      <c r="NSM5" s="286"/>
      <c r="NSN5" s="286"/>
      <c r="NSO5" s="286"/>
      <c r="NSP5" s="286"/>
      <c r="NSQ5" s="286"/>
      <c r="NSR5" s="286"/>
      <c r="NSS5" s="286"/>
      <c r="NST5" s="286"/>
      <c r="NSU5" s="286"/>
      <c r="NSV5" s="286"/>
      <c r="NSW5" s="286"/>
      <c r="NSX5" s="286"/>
      <c r="NSY5" s="286"/>
      <c r="NSZ5" s="286"/>
      <c r="NTA5" s="286"/>
      <c r="NTB5" s="286"/>
      <c r="NTC5" s="286"/>
      <c r="NTD5" s="286"/>
      <c r="NTE5" s="286"/>
      <c r="NTF5" s="286"/>
      <c r="NTG5" s="286"/>
      <c r="NTH5" s="286"/>
      <c r="NTI5" s="286"/>
      <c r="NTJ5" s="286"/>
      <c r="NTK5" s="286"/>
      <c r="NTL5" s="286"/>
      <c r="NTM5" s="286"/>
      <c r="NTN5" s="286"/>
      <c r="NTO5" s="286"/>
      <c r="NTP5" s="286"/>
      <c r="NTQ5" s="286"/>
      <c r="NTR5" s="286"/>
      <c r="NTS5" s="286"/>
      <c r="NTT5" s="286"/>
      <c r="NTU5" s="286"/>
      <c r="NTV5" s="286"/>
      <c r="NTW5" s="286"/>
      <c r="NTX5" s="286"/>
      <c r="NTY5" s="286"/>
      <c r="NTZ5" s="286"/>
      <c r="NUA5" s="286"/>
      <c r="NUB5" s="286"/>
      <c r="NUC5" s="286"/>
      <c r="NUD5" s="286"/>
      <c r="NUE5" s="286"/>
      <c r="NUF5" s="286"/>
      <c r="NUG5" s="286"/>
      <c r="NUH5" s="286"/>
      <c r="NUI5" s="286"/>
      <c r="NUJ5" s="286"/>
      <c r="NUK5" s="286"/>
      <c r="NUL5" s="286"/>
      <c r="NUM5" s="286"/>
      <c r="NUN5" s="286"/>
      <c r="NUO5" s="286"/>
      <c r="NUP5" s="286"/>
      <c r="NUQ5" s="286"/>
      <c r="NUR5" s="286"/>
      <c r="NUS5" s="286"/>
      <c r="NUT5" s="286"/>
      <c r="NUU5" s="286"/>
      <c r="NUV5" s="286"/>
      <c r="NUW5" s="286"/>
      <c r="NUX5" s="286"/>
      <c r="NUY5" s="286"/>
      <c r="NUZ5" s="286"/>
      <c r="NVA5" s="286"/>
      <c r="NVB5" s="286"/>
      <c r="NVC5" s="286"/>
      <c r="NVD5" s="286"/>
      <c r="NVE5" s="286"/>
      <c r="NVF5" s="286"/>
      <c r="NVG5" s="286"/>
      <c r="NVH5" s="286"/>
      <c r="NVI5" s="286"/>
      <c r="NVJ5" s="286"/>
      <c r="NVK5" s="286"/>
      <c r="NVL5" s="286"/>
      <c r="NVM5" s="286"/>
      <c r="NVN5" s="286"/>
      <c r="NVO5" s="286"/>
      <c r="NVP5" s="286"/>
      <c r="NVQ5" s="286"/>
      <c r="NVR5" s="286"/>
      <c r="NVS5" s="286"/>
      <c r="NVT5" s="286"/>
      <c r="NVU5" s="286"/>
      <c r="NVV5" s="286"/>
      <c r="NVW5" s="286"/>
      <c r="NVX5" s="286"/>
      <c r="NVY5" s="286"/>
      <c r="NVZ5" s="286"/>
      <c r="NWA5" s="286"/>
      <c r="NWB5" s="286"/>
      <c r="NWC5" s="286"/>
      <c r="NWD5" s="286"/>
      <c r="NWE5" s="286"/>
      <c r="NWF5" s="286"/>
      <c r="NWG5" s="286"/>
      <c r="NWH5" s="286"/>
      <c r="NWI5" s="286"/>
      <c r="NWJ5" s="286"/>
      <c r="NWK5" s="286"/>
      <c r="NWL5" s="286"/>
      <c r="NWM5" s="286"/>
      <c r="NWN5" s="286"/>
      <c r="NWO5" s="286"/>
      <c r="NWP5" s="286"/>
      <c r="NWQ5" s="286"/>
      <c r="NWR5" s="286"/>
      <c r="NWS5" s="286"/>
      <c r="NWT5" s="286"/>
      <c r="NWU5" s="286"/>
      <c r="NWV5" s="286"/>
      <c r="NWW5" s="286"/>
      <c r="NWX5" s="286"/>
      <c r="NWY5" s="286"/>
      <c r="NWZ5" s="286"/>
      <c r="NXA5" s="286"/>
      <c r="NXB5" s="286"/>
      <c r="NXC5" s="286"/>
      <c r="NXD5" s="286"/>
      <c r="NXE5" s="286"/>
      <c r="NXF5" s="286"/>
      <c r="NXG5" s="286"/>
      <c r="NXH5" s="286"/>
      <c r="NXI5" s="286"/>
      <c r="NXJ5" s="286"/>
      <c r="NXK5" s="286"/>
      <c r="NXL5" s="286"/>
      <c r="NXM5" s="286"/>
      <c r="NXN5" s="286"/>
      <c r="NXO5" s="286"/>
      <c r="NXP5" s="286"/>
      <c r="NXQ5" s="286"/>
      <c r="NXR5" s="286"/>
      <c r="NXS5" s="286"/>
      <c r="NXT5" s="286"/>
      <c r="NXU5" s="286"/>
      <c r="NXV5" s="286"/>
      <c r="NXW5" s="286"/>
      <c r="NXX5" s="286"/>
      <c r="NXY5" s="286"/>
      <c r="NXZ5" s="286"/>
      <c r="NYA5" s="286"/>
      <c r="NYB5" s="286"/>
      <c r="NYC5" s="286"/>
      <c r="NYD5" s="286"/>
      <c r="NYE5" s="286"/>
      <c r="NYF5" s="286"/>
      <c r="NYG5" s="286"/>
      <c r="NYH5" s="286"/>
      <c r="NYI5" s="286"/>
      <c r="NYJ5" s="286"/>
      <c r="NYK5" s="286"/>
      <c r="NYL5" s="286"/>
      <c r="NYM5" s="286"/>
      <c r="NYN5" s="286"/>
      <c r="NYO5" s="286"/>
      <c r="NYP5" s="286"/>
      <c r="NYQ5" s="286"/>
      <c r="NYR5" s="286"/>
      <c r="NYS5" s="286"/>
      <c r="NYT5" s="286"/>
      <c r="NYU5" s="286"/>
      <c r="NYV5" s="286"/>
      <c r="NYW5" s="286"/>
      <c r="NYX5" s="286"/>
      <c r="NYY5" s="286"/>
      <c r="NYZ5" s="286"/>
      <c r="NZA5" s="286"/>
      <c r="NZB5" s="286"/>
      <c r="NZC5" s="286"/>
      <c r="NZD5" s="286"/>
      <c r="NZE5" s="286"/>
      <c r="NZF5" s="286"/>
      <c r="NZG5" s="286"/>
      <c r="NZH5" s="286"/>
      <c r="NZI5" s="286"/>
      <c r="NZJ5" s="286"/>
      <c r="NZK5" s="286"/>
      <c r="NZL5" s="286"/>
      <c r="NZM5" s="286"/>
      <c r="NZN5" s="286"/>
      <c r="NZO5" s="286"/>
      <c r="NZP5" s="286"/>
      <c r="NZQ5" s="286"/>
      <c r="NZR5" s="286"/>
      <c r="NZS5" s="286"/>
      <c r="NZT5" s="286"/>
      <c r="NZU5" s="286"/>
      <c r="NZV5" s="286"/>
      <c r="NZW5" s="286"/>
      <c r="NZX5" s="286"/>
      <c r="NZY5" s="286"/>
      <c r="NZZ5" s="286"/>
      <c r="OAA5" s="286"/>
      <c r="OAB5" s="286"/>
      <c r="OAC5" s="286"/>
      <c r="OAD5" s="286"/>
      <c r="OAE5" s="286"/>
      <c r="OAF5" s="286"/>
      <c r="OAG5" s="286"/>
      <c r="OAH5" s="286"/>
      <c r="OAI5" s="286"/>
      <c r="OAJ5" s="286"/>
      <c r="OAK5" s="286"/>
      <c r="OAL5" s="286"/>
      <c r="OAM5" s="286"/>
      <c r="OAN5" s="286"/>
      <c r="OAO5" s="286"/>
      <c r="OAP5" s="286"/>
      <c r="OAQ5" s="286"/>
      <c r="OAR5" s="286"/>
      <c r="OAS5" s="286"/>
      <c r="OAT5" s="286"/>
      <c r="OAU5" s="286"/>
      <c r="OAV5" s="286"/>
      <c r="OAW5" s="286"/>
      <c r="OAX5" s="286"/>
      <c r="OAY5" s="286"/>
      <c r="OAZ5" s="286"/>
      <c r="OBA5" s="286"/>
      <c r="OBB5" s="286"/>
      <c r="OBC5" s="286"/>
      <c r="OBD5" s="286"/>
      <c r="OBE5" s="286"/>
      <c r="OBF5" s="286"/>
      <c r="OBG5" s="286"/>
      <c r="OBH5" s="286"/>
      <c r="OBI5" s="286"/>
      <c r="OBJ5" s="286"/>
      <c r="OBK5" s="286"/>
      <c r="OBL5" s="286"/>
      <c r="OBM5" s="286"/>
      <c r="OBN5" s="286"/>
      <c r="OBO5" s="286"/>
      <c r="OBP5" s="286"/>
      <c r="OBQ5" s="286"/>
      <c r="OBR5" s="286"/>
      <c r="OBS5" s="286"/>
      <c r="OBT5" s="286"/>
      <c r="OBU5" s="286"/>
      <c r="OBV5" s="286"/>
      <c r="OBW5" s="286"/>
      <c r="OBX5" s="286"/>
      <c r="OBY5" s="286"/>
      <c r="OBZ5" s="286"/>
      <c r="OCA5" s="286"/>
      <c r="OCB5" s="286"/>
      <c r="OCC5" s="286"/>
      <c r="OCD5" s="286"/>
      <c r="OCE5" s="286"/>
      <c r="OCF5" s="286"/>
      <c r="OCG5" s="286"/>
      <c r="OCH5" s="286"/>
      <c r="OCI5" s="286"/>
      <c r="OCJ5" s="286"/>
      <c r="OCK5" s="286"/>
      <c r="OCL5" s="286"/>
      <c r="OCM5" s="286"/>
      <c r="OCN5" s="286"/>
      <c r="OCO5" s="286"/>
      <c r="OCP5" s="286"/>
      <c r="OCQ5" s="286"/>
      <c r="OCR5" s="286"/>
      <c r="OCS5" s="286"/>
      <c r="OCT5" s="286"/>
      <c r="OCU5" s="286"/>
      <c r="OCV5" s="286"/>
      <c r="OCW5" s="286"/>
      <c r="OCX5" s="286"/>
      <c r="OCY5" s="286"/>
      <c r="OCZ5" s="286"/>
      <c r="ODA5" s="286"/>
      <c r="ODB5" s="286"/>
      <c r="ODC5" s="286"/>
      <c r="ODD5" s="286"/>
      <c r="ODE5" s="286"/>
      <c r="ODF5" s="286"/>
      <c r="ODG5" s="286"/>
      <c r="ODH5" s="286"/>
      <c r="ODI5" s="286"/>
      <c r="ODJ5" s="286"/>
      <c r="ODK5" s="286"/>
      <c r="ODL5" s="286"/>
      <c r="ODM5" s="286"/>
      <c r="ODN5" s="286"/>
      <c r="ODO5" s="286"/>
      <c r="ODP5" s="286"/>
      <c r="ODQ5" s="286"/>
      <c r="ODR5" s="286"/>
      <c r="ODS5" s="286"/>
      <c r="ODT5" s="286"/>
      <c r="ODU5" s="286"/>
      <c r="ODV5" s="286"/>
      <c r="ODW5" s="286"/>
      <c r="ODX5" s="286"/>
      <c r="ODY5" s="286"/>
      <c r="ODZ5" s="286"/>
      <c r="OEA5" s="286"/>
      <c r="OEB5" s="286"/>
      <c r="OEC5" s="286"/>
      <c r="OED5" s="286"/>
      <c r="OEE5" s="286"/>
      <c r="OEF5" s="286"/>
      <c r="OEG5" s="286"/>
      <c r="OEH5" s="286"/>
      <c r="OEI5" s="286"/>
      <c r="OEJ5" s="286"/>
      <c r="OEK5" s="286"/>
      <c r="OEL5" s="286"/>
      <c r="OEM5" s="286"/>
      <c r="OEN5" s="286"/>
      <c r="OEO5" s="286"/>
      <c r="OEP5" s="286"/>
      <c r="OEQ5" s="286"/>
      <c r="OER5" s="286"/>
      <c r="OES5" s="286"/>
      <c r="OET5" s="286"/>
      <c r="OEU5" s="286"/>
      <c r="OEV5" s="286"/>
      <c r="OEW5" s="286"/>
      <c r="OEX5" s="286"/>
      <c r="OEY5" s="286"/>
      <c r="OEZ5" s="286"/>
      <c r="OFA5" s="286"/>
      <c r="OFB5" s="286"/>
      <c r="OFC5" s="286"/>
      <c r="OFD5" s="286"/>
      <c r="OFE5" s="286"/>
      <c r="OFF5" s="286"/>
      <c r="OFG5" s="286"/>
      <c r="OFH5" s="286"/>
      <c r="OFI5" s="286"/>
      <c r="OFJ5" s="286"/>
      <c r="OFK5" s="286"/>
      <c r="OFL5" s="286"/>
      <c r="OFM5" s="286"/>
      <c r="OFN5" s="286"/>
      <c r="OFO5" s="286"/>
      <c r="OFP5" s="286"/>
      <c r="OFQ5" s="286"/>
      <c r="OFR5" s="286"/>
      <c r="OFS5" s="286"/>
      <c r="OFT5" s="286"/>
      <c r="OFU5" s="286"/>
      <c r="OFV5" s="286"/>
      <c r="OFW5" s="286"/>
      <c r="OFX5" s="286"/>
      <c r="OFY5" s="286"/>
      <c r="OFZ5" s="286"/>
      <c r="OGA5" s="286"/>
      <c r="OGB5" s="286"/>
      <c r="OGC5" s="286"/>
      <c r="OGD5" s="286"/>
      <c r="OGE5" s="286"/>
      <c r="OGF5" s="286"/>
      <c r="OGG5" s="286"/>
      <c r="OGH5" s="286"/>
      <c r="OGI5" s="286"/>
      <c r="OGJ5" s="286"/>
      <c r="OGK5" s="286"/>
      <c r="OGL5" s="286"/>
      <c r="OGM5" s="286"/>
      <c r="OGN5" s="286"/>
      <c r="OGO5" s="286"/>
      <c r="OGP5" s="286"/>
      <c r="OGQ5" s="286"/>
      <c r="OGR5" s="286"/>
      <c r="OGS5" s="286"/>
      <c r="OGT5" s="286"/>
      <c r="OGU5" s="286"/>
      <c r="OGV5" s="286"/>
      <c r="OGW5" s="286"/>
      <c r="OGX5" s="286"/>
      <c r="OGY5" s="286"/>
      <c r="OGZ5" s="286"/>
      <c r="OHA5" s="286"/>
      <c r="OHB5" s="286"/>
      <c r="OHC5" s="286"/>
      <c r="OHD5" s="286"/>
      <c r="OHE5" s="286"/>
      <c r="OHF5" s="286"/>
      <c r="OHG5" s="286"/>
      <c r="OHH5" s="286"/>
      <c r="OHI5" s="286"/>
      <c r="OHJ5" s="286"/>
      <c r="OHK5" s="286"/>
      <c r="OHL5" s="286"/>
      <c r="OHM5" s="286"/>
      <c r="OHN5" s="286"/>
      <c r="OHO5" s="286"/>
      <c r="OHP5" s="286"/>
      <c r="OHQ5" s="286"/>
      <c r="OHR5" s="286"/>
      <c r="OHS5" s="286"/>
      <c r="OHT5" s="286"/>
      <c r="OHU5" s="286"/>
      <c r="OHV5" s="286"/>
      <c r="OHW5" s="286"/>
      <c r="OHX5" s="286"/>
      <c r="OHY5" s="286"/>
      <c r="OHZ5" s="286"/>
      <c r="OIA5" s="286"/>
      <c r="OIB5" s="286"/>
      <c r="OIC5" s="286"/>
      <c r="OID5" s="286"/>
      <c r="OIE5" s="286"/>
      <c r="OIF5" s="286"/>
      <c r="OIG5" s="286"/>
      <c r="OIH5" s="286"/>
      <c r="OII5" s="286"/>
      <c r="OIJ5" s="286"/>
      <c r="OIK5" s="286"/>
      <c r="OIL5" s="286"/>
      <c r="OIM5" s="286"/>
      <c r="OIN5" s="286"/>
      <c r="OIO5" s="286"/>
      <c r="OIP5" s="286"/>
      <c r="OIQ5" s="286"/>
      <c r="OIR5" s="286"/>
      <c r="OIS5" s="286"/>
      <c r="OIT5" s="286"/>
      <c r="OIU5" s="286"/>
      <c r="OIV5" s="286"/>
      <c r="OIW5" s="286"/>
      <c r="OIX5" s="286"/>
      <c r="OIY5" s="286"/>
      <c r="OIZ5" s="286"/>
      <c r="OJA5" s="286"/>
      <c r="OJB5" s="286"/>
      <c r="OJC5" s="286"/>
      <c r="OJD5" s="286"/>
      <c r="OJE5" s="286"/>
      <c r="OJF5" s="286"/>
      <c r="OJG5" s="286"/>
      <c r="OJH5" s="286"/>
      <c r="OJI5" s="286"/>
      <c r="OJJ5" s="286"/>
      <c r="OJK5" s="286"/>
      <c r="OJL5" s="286"/>
      <c r="OJM5" s="286"/>
      <c r="OJN5" s="286"/>
      <c r="OJO5" s="286"/>
      <c r="OJP5" s="286"/>
      <c r="OJQ5" s="286"/>
      <c r="OJR5" s="286"/>
      <c r="OJS5" s="286"/>
      <c r="OJT5" s="286"/>
      <c r="OJU5" s="286"/>
      <c r="OJV5" s="286"/>
      <c r="OJW5" s="286"/>
      <c r="OJX5" s="286"/>
      <c r="OJY5" s="286"/>
      <c r="OJZ5" s="286"/>
      <c r="OKA5" s="286"/>
      <c r="OKB5" s="286"/>
      <c r="OKC5" s="286"/>
      <c r="OKD5" s="286"/>
      <c r="OKE5" s="286"/>
      <c r="OKF5" s="286"/>
      <c r="OKG5" s="286"/>
      <c r="OKH5" s="286"/>
      <c r="OKI5" s="286"/>
      <c r="OKJ5" s="286"/>
      <c r="OKK5" s="286"/>
      <c r="OKL5" s="286"/>
      <c r="OKM5" s="286"/>
      <c r="OKN5" s="286"/>
      <c r="OKO5" s="286"/>
      <c r="OKP5" s="286"/>
      <c r="OKQ5" s="286"/>
      <c r="OKR5" s="286"/>
      <c r="OKS5" s="286"/>
      <c r="OKT5" s="286"/>
      <c r="OKU5" s="286"/>
      <c r="OKV5" s="286"/>
      <c r="OKW5" s="286"/>
      <c r="OKX5" s="286"/>
      <c r="OKY5" s="286"/>
      <c r="OKZ5" s="286"/>
      <c r="OLA5" s="286"/>
      <c r="OLB5" s="286"/>
      <c r="OLC5" s="286"/>
      <c r="OLD5" s="286"/>
      <c r="OLE5" s="286"/>
      <c r="OLF5" s="286"/>
      <c r="OLG5" s="286"/>
      <c r="OLH5" s="286"/>
      <c r="OLI5" s="286"/>
      <c r="OLJ5" s="286"/>
      <c r="OLK5" s="286"/>
      <c r="OLL5" s="286"/>
      <c r="OLM5" s="286"/>
      <c r="OLN5" s="286"/>
      <c r="OLO5" s="286"/>
      <c r="OLP5" s="286"/>
      <c r="OLQ5" s="286"/>
      <c r="OLR5" s="286"/>
      <c r="OLS5" s="286"/>
      <c r="OLT5" s="286"/>
      <c r="OLU5" s="286"/>
      <c r="OLV5" s="286"/>
      <c r="OLW5" s="286"/>
      <c r="OLX5" s="286"/>
      <c r="OLY5" s="286"/>
      <c r="OLZ5" s="286"/>
      <c r="OMA5" s="286"/>
      <c r="OMB5" s="286"/>
      <c r="OMC5" s="286"/>
      <c r="OMD5" s="286"/>
      <c r="OME5" s="286"/>
      <c r="OMF5" s="286"/>
      <c r="OMG5" s="286"/>
      <c r="OMH5" s="286"/>
      <c r="OMI5" s="286"/>
      <c r="OMJ5" s="286"/>
      <c r="OMK5" s="286"/>
      <c r="OML5" s="286"/>
      <c r="OMM5" s="286"/>
      <c r="OMN5" s="286"/>
      <c r="OMO5" s="286"/>
      <c r="OMP5" s="286"/>
      <c r="OMQ5" s="286"/>
      <c r="OMR5" s="286"/>
      <c r="OMS5" s="286"/>
      <c r="OMT5" s="286"/>
      <c r="OMU5" s="286"/>
      <c r="OMV5" s="286"/>
      <c r="OMW5" s="286"/>
      <c r="OMX5" s="286"/>
      <c r="OMY5" s="286"/>
      <c r="OMZ5" s="286"/>
      <c r="ONA5" s="286"/>
      <c r="ONB5" s="286"/>
      <c r="ONC5" s="286"/>
      <c r="OND5" s="286"/>
      <c r="ONE5" s="286"/>
      <c r="ONF5" s="286"/>
      <c r="ONG5" s="286"/>
      <c r="ONH5" s="286"/>
      <c r="ONI5" s="286"/>
      <c r="ONJ5" s="286"/>
      <c r="ONK5" s="286"/>
      <c r="ONL5" s="286"/>
      <c r="ONM5" s="286"/>
      <c r="ONN5" s="286"/>
      <c r="ONO5" s="286"/>
      <c r="ONP5" s="286"/>
      <c r="ONQ5" s="286"/>
      <c r="ONR5" s="286"/>
      <c r="ONS5" s="286"/>
      <c r="ONT5" s="286"/>
      <c r="ONU5" s="286"/>
      <c r="ONV5" s="286"/>
      <c r="ONW5" s="286"/>
      <c r="ONX5" s="286"/>
      <c r="ONY5" s="286"/>
      <c r="ONZ5" s="286"/>
      <c r="OOA5" s="286"/>
      <c r="OOB5" s="286"/>
      <c r="OOC5" s="286"/>
      <c r="OOD5" s="286"/>
      <c r="OOE5" s="286"/>
      <c r="OOF5" s="286"/>
      <c r="OOG5" s="286"/>
      <c r="OOH5" s="286"/>
      <c r="OOI5" s="286"/>
      <c r="OOJ5" s="286"/>
      <c r="OOK5" s="286"/>
      <c r="OOL5" s="286"/>
      <c r="OOM5" s="286"/>
      <c r="OON5" s="286"/>
      <c r="OOO5" s="286"/>
      <c r="OOP5" s="286"/>
      <c r="OOQ5" s="286"/>
      <c r="OOR5" s="286"/>
      <c r="OOS5" s="286"/>
      <c r="OOT5" s="286"/>
      <c r="OOU5" s="286"/>
      <c r="OOV5" s="286"/>
      <c r="OOW5" s="286"/>
      <c r="OOX5" s="286"/>
      <c r="OOY5" s="286"/>
      <c r="OOZ5" s="286"/>
      <c r="OPA5" s="286"/>
      <c r="OPB5" s="286"/>
      <c r="OPC5" s="286"/>
      <c r="OPD5" s="286"/>
      <c r="OPE5" s="286"/>
      <c r="OPF5" s="286"/>
      <c r="OPG5" s="286"/>
      <c r="OPH5" s="286"/>
      <c r="OPI5" s="286"/>
      <c r="OPJ5" s="286"/>
      <c r="OPK5" s="286"/>
      <c r="OPL5" s="286"/>
      <c r="OPM5" s="286"/>
      <c r="OPN5" s="286"/>
      <c r="OPO5" s="286"/>
      <c r="OPP5" s="286"/>
      <c r="OPQ5" s="286"/>
      <c r="OPR5" s="286"/>
      <c r="OPS5" s="286"/>
      <c r="OPT5" s="286"/>
      <c r="OPU5" s="286"/>
      <c r="OPV5" s="286"/>
      <c r="OPW5" s="286"/>
      <c r="OPX5" s="286"/>
      <c r="OPY5" s="286"/>
      <c r="OPZ5" s="286"/>
      <c r="OQA5" s="286"/>
      <c r="OQB5" s="286"/>
      <c r="OQC5" s="286"/>
      <c r="OQD5" s="286"/>
      <c r="OQE5" s="286"/>
      <c r="OQF5" s="286"/>
      <c r="OQG5" s="286"/>
      <c r="OQH5" s="286"/>
      <c r="OQI5" s="286"/>
      <c r="OQJ5" s="286"/>
      <c r="OQK5" s="286"/>
      <c r="OQL5" s="286"/>
      <c r="OQM5" s="286"/>
      <c r="OQN5" s="286"/>
      <c r="OQO5" s="286"/>
      <c r="OQP5" s="286"/>
      <c r="OQQ5" s="286"/>
      <c r="OQR5" s="286"/>
      <c r="OQS5" s="286"/>
      <c r="OQT5" s="286"/>
      <c r="OQU5" s="286"/>
      <c r="OQV5" s="286"/>
      <c r="OQW5" s="286"/>
      <c r="OQX5" s="286"/>
      <c r="OQY5" s="286"/>
      <c r="OQZ5" s="286"/>
      <c r="ORA5" s="286"/>
      <c r="ORB5" s="286"/>
      <c r="ORC5" s="286"/>
      <c r="ORD5" s="286"/>
      <c r="ORE5" s="286"/>
      <c r="ORF5" s="286"/>
      <c r="ORG5" s="286"/>
      <c r="ORH5" s="286"/>
      <c r="ORI5" s="286"/>
      <c r="ORJ5" s="286"/>
      <c r="ORK5" s="286"/>
      <c r="ORL5" s="286"/>
      <c r="ORM5" s="286"/>
      <c r="ORN5" s="286"/>
      <c r="ORO5" s="286"/>
      <c r="ORP5" s="286"/>
      <c r="ORQ5" s="286"/>
      <c r="ORR5" s="286"/>
      <c r="ORS5" s="286"/>
      <c r="ORT5" s="286"/>
      <c r="ORU5" s="286"/>
      <c r="ORV5" s="286"/>
      <c r="ORW5" s="286"/>
      <c r="ORX5" s="286"/>
      <c r="ORY5" s="286"/>
      <c r="ORZ5" s="286"/>
      <c r="OSA5" s="286"/>
      <c r="OSB5" s="286"/>
      <c r="OSC5" s="286"/>
      <c r="OSD5" s="286"/>
      <c r="OSE5" s="286"/>
      <c r="OSF5" s="286"/>
      <c r="OSG5" s="286"/>
      <c r="OSH5" s="286"/>
      <c r="OSI5" s="286"/>
      <c r="OSJ5" s="286"/>
      <c r="OSK5" s="286"/>
      <c r="OSL5" s="286"/>
      <c r="OSM5" s="286"/>
      <c r="OSN5" s="286"/>
      <c r="OSO5" s="286"/>
      <c r="OSP5" s="286"/>
      <c r="OSQ5" s="286"/>
      <c r="OSR5" s="286"/>
      <c r="OSS5" s="286"/>
      <c r="OST5" s="286"/>
      <c r="OSU5" s="286"/>
      <c r="OSV5" s="286"/>
      <c r="OSW5" s="286"/>
      <c r="OSX5" s="286"/>
      <c r="OSY5" s="286"/>
      <c r="OSZ5" s="286"/>
      <c r="OTA5" s="286"/>
      <c r="OTB5" s="286"/>
      <c r="OTC5" s="286"/>
      <c r="OTD5" s="286"/>
      <c r="OTE5" s="286"/>
      <c r="OTF5" s="286"/>
      <c r="OTG5" s="286"/>
      <c r="OTH5" s="286"/>
      <c r="OTI5" s="286"/>
      <c r="OTJ5" s="286"/>
      <c r="OTK5" s="286"/>
      <c r="OTL5" s="286"/>
      <c r="OTM5" s="286"/>
      <c r="OTN5" s="286"/>
      <c r="OTO5" s="286"/>
      <c r="OTP5" s="286"/>
      <c r="OTQ5" s="286"/>
      <c r="OTR5" s="286"/>
      <c r="OTS5" s="286"/>
      <c r="OTT5" s="286"/>
      <c r="OTU5" s="286"/>
      <c r="OTV5" s="286"/>
      <c r="OTW5" s="286"/>
      <c r="OTX5" s="286"/>
      <c r="OTY5" s="286"/>
      <c r="OTZ5" s="286"/>
      <c r="OUA5" s="286"/>
      <c r="OUB5" s="286"/>
      <c r="OUC5" s="286"/>
      <c r="OUD5" s="286"/>
      <c r="OUE5" s="286"/>
      <c r="OUF5" s="286"/>
      <c r="OUG5" s="286"/>
      <c r="OUH5" s="286"/>
      <c r="OUI5" s="286"/>
      <c r="OUJ5" s="286"/>
      <c r="OUK5" s="286"/>
      <c r="OUL5" s="286"/>
      <c r="OUM5" s="286"/>
      <c r="OUN5" s="286"/>
      <c r="OUO5" s="286"/>
      <c r="OUP5" s="286"/>
      <c r="OUQ5" s="286"/>
      <c r="OUR5" s="286"/>
      <c r="OUS5" s="286"/>
      <c r="OUT5" s="286"/>
      <c r="OUU5" s="286"/>
      <c r="OUV5" s="286"/>
      <c r="OUW5" s="286"/>
      <c r="OUX5" s="286"/>
      <c r="OUY5" s="286"/>
      <c r="OUZ5" s="286"/>
      <c r="OVA5" s="286"/>
      <c r="OVB5" s="286"/>
      <c r="OVC5" s="286"/>
      <c r="OVD5" s="286"/>
      <c r="OVE5" s="286"/>
      <c r="OVF5" s="286"/>
      <c r="OVG5" s="286"/>
      <c r="OVH5" s="286"/>
      <c r="OVI5" s="286"/>
      <c r="OVJ5" s="286"/>
      <c r="OVK5" s="286"/>
      <c r="OVL5" s="286"/>
      <c r="OVM5" s="286"/>
      <c r="OVN5" s="286"/>
      <c r="OVO5" s="286"/>
      <c r="OVP5" s="286"/>
      <c r="OVQ5" s="286"/>
      <c r="OVR5" s="286"/>
      <c r="OVS5" s="286"/>
      <c r="OVT5" s="286"/>
      <c r="OVU5" s="286"/>
      <c r="OVV5" s="286"/>
      <c r="OVW5" s="286"/>
      <c r="OVX5" s="286"/>
      <c r="OVY5" s="286"/>
      <c r="OVZ5" s="286"/>
      <c r="OWA5" s="286"/>
      <c r="OWB5" s="286"/>
      <c r="OWC5" s="286"/>
      <c r="OWD5" s="286"/>
      <c r="OWE5" s="286"/>
      <c r="OWF5" s="286"/>
      <c r="OWG5" s="286"/>
      <c r="OWH5" s="286"/>
      <c r="OWI5" s="286"/>
      <c r="OWJ5" s="286"/>
      <c r="OWK5" s="286"/>
      <c r="OWL5" s="286"/>
      <c r="OWM5" s="286"/>
      <c r="OWN5" s="286"/>
      <c r="OWO5" s="286"/>
      <c r="OWP5" s="286"/>
      <c r="OWQ5" s="286"/>
      <c r="OWR5" s="286"/>
      <c r="OWS5" s="286"/>
      <c r="OWT5" s="286"/>
      <c r="OWU5" s="286"/>
      <c r="OWV5" s="286"/>
      <c r="OWW5" s="286"/>
      <c r="OWX5" s="286"/>
      <c r="OWY5" s="286"/>
      <c r="OWZ5" s="286"/>
      <c r="OXA5" s="286"/>
      <c r="OXB5" s="286"/>
      <c r="OXC5" s="286"/>
      <c r="OXD5" s="286"/>
      <c r="OXE5" s="286"/>
      <c r="OXF5" s="286"/>
      <c r="OXG5" s="286"/>
      <c r="OXH5" s="286"/>
      <c r="OXI5" s="286"/>
      <c r="OXJ5" s="286"/>
      <c r="OXK5" s="286"/>
      <c r="OXL5" s="286"/>
      <c r="OXM5" s="286"/>
      <c r="OXN5" s="286"/>
      <c r="OXO5" s="286"/>
      <c r="OXP5" s="286"/>
      <c r="OXQ5" s="286"/>
      <c r="OXR5" s="286"/>
      <c r="OXS5" s="286"/>
      <c r="OXT5" s="286"/>
      <c r="OXU5" s="286"/>
      <c r="OXV5" s="286"/>
      <c r="OXW5" s="286"/>
      <c r="OXX5" s="286"/>
      <c r="OXY5" s="286"/>
      <c r="OXZ5" s="286"/>
      <c r="OYA5" s="286"/>
      <c r="OYB5" s="286"/>
      <c r="OYC5" s="286"/>
      <c r="OYD5" s="286"/>
      <c r="OYE5" s="286"/>
      <c r="OYF5" s="286"/>
      <c r="OYG5" s="286"/>
      <c r="OYH5" s="286"/>
      <c r="OYI5" s="286"/>
      <c r="OYJ5" s="286"/>
      <c r="OYK5" s="286"/>
      <c r="OYL5" s="286"/>
      <c r="OYM5" s="286"/>
      <c r="OYN5" s="286"/>
      <c r="OYO5" s="286"/>
      <c r="OYP5" s="286"/>
      <c r="OYQ5" s="286"/>
      <c r="OYR5" s="286"/>
      <c r="OYS5" s="286"/>
      <c r="OYT5" s="286"/>
      <c r="OYU5" s="286"/>
      <c r="OYV5" s="286"/>
      <c r="OYW5" s="286"/>
      <c r="OYX5" s="286"/>
      <c r="OYY5" s="286"/>
      <c r="OYZ5" s="286"/>
      <c r="OZA5" s="286"/>
      <c r="OZB5" s="286"/>
      <c r="OZC5" s="286"/>
      <c r="OZD5" s="286"/>
      <c r="OZE5" s="286"/>
      <c r="OZF5" s="286"/>
      <c r="OZG5" s="286"/>
      <c r="OZH5" s="286"/>
      <c r="OZI5" s="286"/>
      <c r="OZJ5" s="286"/>
      <c r="OZK5" s="286"/>
      <c r="OZL5" s="286"/>
      <c r="OZM5" s="286"/>
      <c r="OZN5" s="286"/>
      <c r="OZO5" s="286"/>
      <c r="OZP5" s="286"/>
      <c r="OZQ5" s="286"/>
      <c r="OZR5" s="286"/>
      <c r="OZS5" s="286"/>
      <c r="OZT5" s="286"/>
      <c r="OZU5" s="286"/>
      <c r="OZV5" s="286"/>
      <c r="OZW5" s="286"/>
      <c r="OZX5" s="286"/>
      <c r="OZY5" s="286"/>
      <c r="OZZ5" s="286"/>
      <c r="PAA5" s="286"/>
      <c r="PAB5" s="286"/>
      <c r="PAC5" s="286"/>
      <c r="PAD5" s="286"/>
      <c r="PAE5" s="286"/>
      <c r="PAF5" s="286"/>
      <c r="PAG5" s="286"/>
      <c r="PAH5" s="286"/>
      <c r="PAI5" s="286"/>
      <c r="PAJ5" s="286"/>
      <c r="PAK5" s="286"/>
      <c r="PAL5" s="286"/>
      <c r="PAM5" s="286"/>
      <c r="PAN5" s="286"/>
      <c r="PAO5" s="286"/>
      <c r="PAP5" s="286"/>
      <c r="PAQ5" s="286"/>
      <c r="PAR5" s="286"/>
      <c r="PAS5" s="286"/>
      <c r="PAT5" s="286"/>
      <c r="PAU5" s="286"/>
      <c r="PAV5" s="286"/>
      <c r="PAW5" s="286"/>
      <c r="PAX5" s="286"/>
      <c r="PAY5" s="286"/>
      <c r="PAZ5" s="286"/>
      <c r="PBA5" s="286"/>
      <c r="PBB5" s="286"/>
      <c r="PBC5" s="286"/>
      <c r="PBD5" s="286"/>
      <c r="PBE5" s="286"/>
      <c r="PBF5" s="286"/>
      <c r="PBG5" s="286"/>
      <c r="PBH5" s="286"/>
      <c r="PBI5" s="286"/>
      <c r="PBJ5" s="286"/>
      <c r="PBK5" s="286"/>
      <c r="PBL5" s="286"/>
      <c r="PBM5" s="286"/>
      <c r="PBN5" s="286"/>
      <c r="PBO5" s="286"/>
      <c r="PBP5" s="286"/>
      <c r="PBQ5" s="286"/>
      <c r="PBR5" s="286"/>
      <c r="PBS5" s="286"/>
      <c r="PBT5" s="286"/>
      <c r="PBU5" s="286"/>
      <c r="PBV5" s="286"/>
      <c r="PBW5" s="286"/>
      <c r="PBX5" s="286"/>
      <c r="PBY5" s="286"/>
      <c r="PBZ5" s="286"/>
      <c r="PCA5" s="286"/>
      <c r="PCB5" s="286"/>
      <c r="PCC5" s="286"/>
      <c r="PCD5" s="286"/>
      <c r="PCE5" s="286"/>
      <c r="PCF5" s="286"/>
      <c r="PCG5" s="286"/>
      <c r="PCH5" s="286"/>
      <c r="PCI5" s="286"/>
      <c r="PCJ5" s="286"/>
      <c r="PCK5" s="286"/>
      <c r="PCL5" s="286"/>
      <c r="PCM5" s="286"/>
      <c r="PCN5" s="286"/>
      <c r="PCO5" s="286"/>
      <c r="PCP5" s="286"/>
      <c r="PCQ5" s="286"/>
      <c r="PCR5" s="286"/>
      <c r="PCS5" s="286"/>
      <c r="PCT5" s="286"/>
      <c r="PCU5" s="286"/>
      <c r="PCV5" s="286"/>
      <c r="PCW5" s="286"/>
      <c r="PCX5" s="286"/>
      <c r="PCY5" s="286"/>
      <c r="PCZ5" s="286"/>
      <c r="PDA5" s="286"/>
      <c r="PDB5" s="286"/>
      <c r="PDC5" s="286"/>
      <c r="PDD5" s="286"/>
      <c r="PDE5" s="286"/>
      <c r="PDF5" s="286"/>
      <c r="PDG5" s="286"/>
      <c r="PDH5" s="286"/>
      <c r="PDI5" s="286"/>
      <c r="PDJ5" s="286"/>
      <c r="PDK5" s="286"/>
      <c r="PDL5" s="286"/>
      <c r="PDM5" s="286"/>
      <c r="PDN5" s="286"/>
      <c r="PDO5" s="286"/>
      <c r="PDP5" s="286"/>
      <c r="PDQ5" s="286"/>
      <c r="PDR5" s="286"/>
      <c r="PDS5" s="286"/>
      <c r="PDT5" s="286"/>
      <c r="PDU5" s="286"/>
      <c r="PDV5" s="286"/>
      <c r="PDW5" s="286"/>
      <c r="PDX5" s="286"/>
      <c r="PDY5" s="286"/>
      <c r="PDZ5" s="286"/>
      <c r="PEA5" s="286"/>
      <c r="PEB5" s="286"/>
      <c r="PEC5" s="286"/>
      <c r="PED5" s="286"/>
      <c r="PEE5" s="286"/>
      <c r="PEF5" s="286"/>
      <c r="PEG5" s="286"/>
      <c r="PEH5" s="286"/>
      <c r="PEI5" s="286"/>
      <c r="PEJ5" s="286"/>
      <c r="PEK5" s="286"/>
      <c r="PEL5" s="286"/>
      <c r="PEM5" s="286"/>
      <c r="PEN5" s="286"/>
      <c r="PEO5" s="286"/>
      <c r="PEP5" s="286"/>
      <c r="PEQ5" s="286"/>
      <c r="PER5" s="286"/>
      <c r="PES5" s="286"/>
      <c r="PET5" s="286"/>
      <c r="PEU5" s="286"/>
      <c r="PEV5" s="286"/>
      <c r="PEW5" s="286"/>
      <c r="PEX5" s="286"/>
      <c r="PEY5" s="286"/>
      <c r="PEZ5" s="286"/>
      <c r="PFA5" s="286"/>
      <c r="PFB5" s="286"/>
      <c r="PFC5" s="286"/>
      <c r="PFD5" s="286"/>
      <c r="PFE5" s="286"/>
      <c r="PFF5" s="286"/>
      <c r="PFG5" s="286"/>
      <c r="PFH5" s="286"/>
      <c r="PFI5" s="286"/>
      <c r="PFJ5" s="286"/>
      <c r="PFK5" s="286"/>
      <c r="PFL5" s="286"/>
      <c r="PFM5" s="286"/>
      <c r="PFN5" s="286"/>
      <c r="PFO5" s="286"/>
      <c r="PFP5" s="286"/>
      <c r="PFQ5" s="286"/>
      <c r="PFR5" s="286"/>
      <c r="PFS5" s="286"/>
      <c r="PFT5" s="286"/>
      <c r="PFU5" s="286"/>
      <c r="PFV5" s="286"/>
      <c r="PFW5" s="286"/>
      <c r="PFX5" s="286"/>
      <c r="PFY5" s="286"/>
      <c r="PFZ5" s="286"/>
      <c r="PGA5" s="286"/>
      <c r="PGB5" s="286"/>
      <c r="PGC5" s="286"/>
      <c r="PGD5" s="286"/>
      <c r="PGE5" s="286"/>
      <c r="PGF5" s="286"/>
      <c r="PGG5" s="286"/>
      <c r="PGH5" s="286"/>
      <c r="PGI5" s="286"/>
      <c r="PGJ5" s="286"/>
      <c r="PGK5" s="286"/>
      <c r="PGL5" s="286"/>
      <c r="PGM5" s="286"/>
      <c r="PGN5" s="286"/>
      <c r="PGO5" s="286"/>
      <c r="PGP5" s="286"/>
      <c r="PGQ5" s="286"/>
      <c r="PGR5" s="286"/>
      <c r="PGS5" s="286"/>
      <c r="PGT5" s="286"/>
      <c r="PGU5" s="286"/>
      <c r="PGV5" s="286"/>
      <c r="PGW5" s="286"/>
      <c r="PGX5" s="286"/>
      <c r="PGY5" s="286"/>
      <c r="PGZ5" s="286"/>
      <c r="PHA5" s="286"/>
      <c r="PHB5" s="286"/>
      <c r="PHC5" s="286"/>
      <c r="PHD5" s="286"/>
      <c r="PHE5" s="286"/>
      <c r="PHF5" s="286"/>
      <c r="PHG5" s="286"/>
      <c r="PHH5" s="286"/>
      <c r="PHI5" s="286"/>
      <c r="PHJ5" s="286"/>
      <c r="PHK5" s="286"/>
      <c r="PHL5" s="286"/>
      <c r="PHM5" s="286"/>
      <c r="PHN5" s="286"/>
      <c r="PHO5" s="286"/>
      <c r="PHP5" s="286"/>
      <c r="PHQ5" s="286"/>
      <c r="PHR5" s="286"/>
      <c r="PHS5" s="286"/>
      <c r="PHT5" s="286"/>
      <c r="PHU5" s="286"/>
      <c r="PHV5" s="286"/>
      <c r="PHW5" s="286"/>
      <c r="PHX5" s="286"/>
      <c r="PHY5" s="286"/>
      <c r="PHZ5" s="286"/>
      <c r="PIA5" s="286"/>
      <c r="PIB5" s="286"/>
      <c r="PIC5" s="286"/>
      <c r="PID5" s="286"/>
      <c r="PIE5" s="286"/>
      <c r="PIF5" s="286"/>
      <c r="PIG5" s="286"/>
      <c r="PIH5" s="286"/>
      <c r="PII5" s="286"/>
      <c r="PIJ5" s="286"/>
      <c r="PIK5" s="286"/>
      <c r="PIL5" s="286"/>
      <c r="PIM5" s="286"/>
      <c r="PIN5" s="286"/>
      <c r="PIO5" s="286"/>
      <c r="PIP5" s="286"/>
      <c r="PIQ5" s="286"/>
      <c r="PIR5" s="286"/>
      <c r="PIS5" s="286"/>
      <c r="PIT5" s="286"/>
      <c r="PIU5" s="286"/>
      <c r="PIV5" s="286"/>
      <c r="PIW5" s="286"/>
      <c r="PIX5" s="286"/>
      <c r="PIY5" s="286"/>
      <c r="PIZ5" s="286"/>
      <c r="PJA5" s="286"/>
      <c r="PJB5" s="286"/>
      <c r="PJC5" s="286"/>
      <c r="PJD5" s="286"/>
      <c r="PJE5" s="286"/>
      <c r="PJF5" s="286"/>
      <c r="PJG5" s="286"/>
      <c r="PJH5" s="286"/>
      <c r="PJI5" s="286"/>
      <c r="PJJ5" s="286"/>
      <c r="PJK5" s="286"/>
      <c r="PJL5" s="286"/>
      <c r="PJM5" s="286"/>
      <c r="PJN5" s="286"/>
      <c r="PJO5" s="286"/>
      <c r="PJP5" s="286"/>
      <c r="PJQ5" s="286"/>
      <c r="PJR5" s="286"/>
      <c r="PJS5" s="286"/>
      <c r="PJT5" s="286"/>
      <c r="PJU5" s="286"/>
      <c r="PJV5" s="286"/>
      <c r="PJW5" s="286"/>
      <c r="PJX5" s="286"/>
      <c r="PJY5" s="286"/>
      <c r="PJZ5" s="286"/>
      <c r="PKA5" s="286"/>
      <c r="PKB5" s="286"/>
      <c r="PKC5" s="286"/>
      <c r="PKD5" s="286"/>
      <c r="PKE5" s="286"/>
      <c r="PKF5" s="286"/>
      <c r="PKG5" s="286"/>
      <c r="PKH5" s="286"/>
      <c r="PKI5" s="286"/>
      <c r="PKJ5" s="286"/>
      <c r="PKK5" s="286"/>
      <c r="PKL5" s="286"/>
      <c r="PKM5" s="286"/>
      <c r="PKN5" s="286"/>
      <c r="PKO5" s="286"/>
      <c r="PKP5" s="286"/>
      <c r="PKQ5" s="286"/>
      <c r="PKR5" s="286"/>
      <c r="PKS5" s="286"/>
      <c r="PKT5" s="286"/>
      <c r="PKU5" s="286"/>
      <c r="PKV5" s="286"/>
      <c r="PKW5" s="286"/>
      <c r="PKX5" s="286"/>
      <c r="PKY5" s="286"/>
      <c r="PKZ5" s="286"/>
      <c r="PLA5" s="286"/>
      <c r="PLB5" s="286"/>
      <c r="PLC5" s="286"/>
      <c r="PLD5" s="286"/>
      <c r="PLE5" s="286"/>
      <c r="PLF5" s="286"/>
      <c r="PLG5" s="286"/>
      <c r="PLH5" s="286"/>
      <c r="PLI5" s="286"/>
      <c r="PLJ5" s="286"/>
      <c r="PLK5" s="286"/>
      <c r="PLL5" s="286"/>
      <c r="PLM5" s="286"/>
      <c r="PLN5" s="286"/>
      <c r="PLO5" s="286"/>
      <c r="PLP5" s="286"/>
      <c r="PLQ5" s="286"/>
      <c r="PLR5" s="286"/>
      <c r="PLS5" s="286"/>
      <c r="PLT5" s="286"/>
      <c r="PLU5" s="286"/>
      <c r="PLV5" s="286"/>
      <c r="PLW5" s="286"/>
      <c r="PLX5" s="286"/>
      <c r="PLY5" s="286"/>
      <c r="PLZ5" s="286"/>
      <c r="PMA5" s="286"/>
      <c r="PMB5" s="286"/>
      <c r="PMC5" s="286"/>
      <c r="PMD5" s="286"/>
      <c r="PME5" s="286"/>
      <c r="PMF5" s="286"/>
      <c r="PMG5" s="286"/>
      <c r="PMH5" s="286"/>
      <c r="PMI5" s="286"/>
      <c r="PMJ5" s="286"/>
      <c r="PMK5" s="286"/>
      <c r="PML5" s="286"/>
      <c r="PMM5" s="286"/>
      <c r="PMN5" s="286"/>
      <c r="PMO5" s="286"/>
      <c r="PMP5" s="286"/>
      <c r="PMQ5" s="286"/>
      <c r="PMR5" s="286"/>
      <c r="PMS5" s="286"/>
      <c r="PMT5" s="286"/>
      <c r="PMU5" s="286"/>
      <c r="PMV5" s="286"/>
      <c r="PMW5" s="286"/>
      <c r="PMX5" s="286"/>
      <c r="PMY5" s="286"/>
      <c r="PMZ5" s="286"/>
      <c r="PNA5" s="286"/>
      <c r="PNB5" s="286"/>
      <c r="PNC5" s="286"/>
      <c r="PND5" s="286"/>
      <c r="PNE5" s="286"/>
      <c r="PNF5" s="286"/>
      <c r="PNG5" s="286"/>
      <c r="PNH5" s="286"/>
      <c r="PNI5" s="286"/>
      <c r="PNJ5" s="286"/>
      <c r="PNK5" s="286"/>
      <c r="PNL5" s="286"/>
      <c r="PNM5" s="286"/>
      <c r="PNN5" s="286"/>
      <c r="PNO5" s="286"/>
      <c r="PNP5" s="286"/>
      <c r="PNQ5" s="286"/>
      <c r="PNR5" s="286"/>
      <c r="PNS5" s="286"/>
      <c r="PNT5" s="286"/>
      <c r="PNU5" s="286"/>
      <c r="PNV5" s="286"/>
      <c r="PNW5" s="286"/>
      <c r="PNX5" s="286"/>
      <c r="PNY5" s="286"/>
      <c r="PNZ5" s="286"/>
      <c r="POA5" s="286"/>
      <c r="POB5" s="286"/>
      <c r="POC5" s="286"/>
      <c r="POD5" s="286"/>
      <c r="POE5" s="286"/>
      <c r="POF5" s="286"/>
      <c r="POG5" s="286"/>
      <c r="POH5" s="286"/>
      <c r="POI5" s="286"/>
      <c r="POJ5" s="286"/>
      <c r="POK5" s="286"/>
      <c r="POL5" s="286"/>
      <c r="POM5" s="286"/>
      <c r="PON5" s="286"/>
      <c r="POO5" s="286"/>
      <c r="POP5" s="286"/>
      <c r="POQ5" s="286"/>
      <c r="POR5" s="286"/>
      <c r="POS5" s="286"/>
      <c r="POT5" s="286"/>
      <c r="POU5" s="286"/>
      <c r="POV5" s="286"/>
      <c r="POW5" s="286"/>
      <c r="POX5" s="286"/>
      <c r="POY5" s="286"/>
      <c r="POZ5" s="286"/>
      <c r="PPA5" s="286"/>
      <c r="PPB5" s="286"/>
      <c r="PPC5" s="286"/>
      <c r="PPD5" s="286"/>
      <c r="PPE5" s="286"/>
      <c r="PPF5" s="286"/>
      <c r="PPG5" s="286"/>
      <c r="PPH5" s="286"/>
      <c r="PPI5" s="286"/>
      <c r="PPJ5" s="286"/>
      <c r="PPK5" s="286"/>
      <c r="PPL5" s="286"/>
      <c r="PPM5" s="286"/>
      <c r="PPN5" s="286"/>
      <c r="PPO5" s="286"/>
      <c r="PPP5" s="286"/>
      <c r="PPQ5" s="286"/>
      <c r="PPR5" s="286"/>
      <c r="PPS5" s="286"/>
      <c r="PPT5" s="286"/>
      <c r="PPU5" s="286"/>
      <c r="PPV5" s="286"/>
      <c r="PPW5" s="286"/>
      <c r="PPX5" s="286"/>
      <c r="PPY5" s="286"/>
      <c r="PPZ5" s="286"/>
      <c r="PQA5" s="286"/>
      <c r="PQB5" s="286"/>
      <c r="PQC5" s="286"/>
      <c r="PQD5" s="286"/>
      <c r="PQE5" s="286"/>
      <c r="PQF5" s="286"/>
      <c r="PQG5" s="286"/>
      <c r="PQH5" s="286"/>
      <c r="PQI5" s="286"/>
      <c r="PQJ5" s="286"/>
      <c r="PQK5" s="286"/>
      <c r="PQL5" s="286"/>
      <c r="PQM5" s="286"/>
      <c r="PQN5" s="286"/>
      <c r="PQO5" s="286"/>
      <c r="PQP5" s="286"/>
      <c r="PQQ5" s="286"/>
      <c r="PQR5" s="286"/>
      <c r="PQS5" s="286"/>
      <c r="PQT5" s="286"/>
      <c r="PQU5" s="286"/>
      <c r="PQV5" s="286"/>
      <c r="PQW5" s="286"/>
      <c r="PQX5" s="286"/>
      <c r="PQY5" s="286"/>
      <c r="PQZ5" s="286"/>
      <c r="PRA5" s="286"/>
      <c r="PRB5" s="286"/>
      <c r="PRC5" s="286"/>
      <c r="PRD5" s="286"/>
      <c r="PRE5" s="286"/>
      <c r="PRF5" s="286"/>
      <c r="PRG5" s="286"/>
      <c r="PRH5" s="286"/>
      <c r="PRI5" s="286"/>
      <c r="PRJ5" s="286"/>
      <c r="PRK5" s="286"/>
      <c r="PRL5" s="286"/>
      <c r="PRM5" s="286"/>
      <c r="PRN5" s="286"/>
      <c r="PRO5" s="286"/>
      <c r="PRP5" s="286"/>
      <c r="PRQ5" s="286"/>
      <c r="PRR5" s="286"/>
      <c r="PRS5" s="286"/>
      <c r="PRT5" s="286"/>
      <c r="PRU5" s="286"/>
      <c r="PRV5" s="286"/>
      <c r="PRW5" s="286"/>
      <c r="PRX5" s="286"/>
      <c r="PRY5" s="286"/>
      <c r="PRZ5" s="286"/>
      <c r="PSA5" s="286"/>
      <c r="PSB5" s="286"/>
      <c r="PSC5" s="286"/>
      <c r="PSD5" s="286"/>
      <c r="PSE5" s="286"/>
      <c r="PSF5" s="286"/>
      <c r="PSG5" s="286"/>
      <c r="PSH5" s="286"/>
      <c r="PSI5" s="286"/>
      <c r="PSJ5" s="286"/>
      <c r="PSK5" s="286"/>
      <c r="PSL5" s="286"/>
      <c r="PSM5" s="286"/>
      <c r="PSN5" s="286"/>
      <c r="PSO5" s="286"/>
      <c r="PSP5" s="286"/>
      <c r="PSQ5" s="286"/>
      <c r="PSR5" s="286"/>
      <c r="PSS5" s="286"/>
      <c r="PST5" s="286"/>
      <c r="PSU5" s="286"/>
      <c r="PSV5" s="286"/>
      <c r="PSW5" s="286"/>
      <c r="PSX5" s="286"/>
      <c r="PSY5" s="286"/>
      <c r="PSZ5" s="286"/>
      <c r="PTA5" s="286"/>
      <c r="PTB5" s="286"/>
      <c r="PTC5" s="286"/>
      <c r="PTD5" s="286"/>
      <c r="PTE5" s="286"/>
      <c r="PTF5" s="286"/>
      <c r="PTG5" s="286"/>
      <c r="PTH5" s="286"/>
      <c r="PTI5" s="286"/>
      <c r="PTJ5" s="286"/>
      <c r="PTK5" s="286"/>
      <c r="PTL5" s="286"/>
      <c r="PTM5" s="286"/>
      <c r="PTN5" s="286"/>
      <c r="PTO5" s="286"/>
      <c r="PTP5" s="286"/>
      <c r="PTQ5" s="286"/>
      <c r="PTR5" s="286"/>
      <c r="PTS5" s="286"/>
      <c r="PTT5" s="286"/>
      <c r="PTU5" s="286"/>
      <c r="PTV5" s="286"/>
      <c r="PTW5" s="286"/>
      <c r="PTX5" s="286"/>
      <c r="PTY5" s="286"/>
      <c r="PTZ5" s="286"/>
      <c r="PUA5" s="286"/>
      <c r="PUB5" s="286"/>
      <c r="PUC5" s="286"/>
      <c r="PUD5" s="286"/>
      <c r="PUE5" s="286"/>
      <c r="PUF5" s="286"/>
      <c r="PUG5" s="286"/>
      <c r="PUH5" s="286"/>
      <c r="PUI5" s="286"/>
      <c r="PUJ5" s="286"/>
      <c r="PUK5" s="286"/>
      <c r="PUL5" s="286"/>
      <c r="PUM5" s="286"/>
      <c r="PUN5" s="286"/>
      <c r="PUO5" s="286"/>
      <c r="PUP5" s="286"/>
      <c r="PUQ5" s="286"/>
      <c r="PUR5" s="286"/>
      <c r="PUS5" s="286"/>
      <c r="PUT5" s="286"/>
      <c r="PUU5" s="286"/>
      <c r="PUV5" s="286"/>
      <c r="PUW5" s="286"/>
      <c r="PUX5" s="286"/>
      <c r="PUY5" s="286"/>
      <c r="PUZ5" s="286"/>
      <c r="PVA5" s="286"/>
      <c r="PVB5" s="286"/>
      <c r="PVC5" s="286"/>
      <c r="PVD5" s="286"/>
      <c r="PVE5" s="286"/>
      <c r="PVF5" s="286"/>
      <c r="PVG5" s="286"/>
      <c r="PVH5" s="286"/>
      <c r="PVI5" s="286"/>
      <c r="PVJ5" s="286"/>
      <c r="PVK5" s="286"/>
      <c r="PVL5" s="286"/>
      <c r="PVM5" s="286"/>
      <c r="PVN5" s="286"/>
      <c r="PVO5" s="286"/>
      <c r="PVP5" s="286"/>
      <c r="PVQ5" s="286"/>
      <c r="PVR5" s="286"/>
      <c r="PVS5" s="286"/>
      <c r="PVT5" s="286"/>
      <c r="PVU5" s="286"/>
      <c r="PVV5" s="286"/>
      <c r="PVW5" s="286"/>
      <c r="PVX5" s="286"/>
      <c r="PVY5" s="286"/>
      <c r="PVZ5" s="286"/>
      <c r="PWA5" s="286"/>
      <c r="PWB5" s="286"/>
      <c r="PWC5" s="286"/>
      <c r="PWD5" s="286"/>
      <c r="PWE5" s="286"/>
      <c r="PWF5" s="286"/>
      <c r="PWG5" s="286"/>
      <c r="PWH5" s="286"/>
      <c r="PWI5" s="286"/>
      <c r="PWJ5" s="286"/>
      <c r="PWK5" s="286"/>
      <c r="PWL5" s="286"/>
      <c r="PWM5" s="286"/>
      <c r="PWN5" s="286"/>
      <c r="PWO5" s="286"/>
      <c r="PWP5" s="286"/>
      <c r="PWQ5" s="286"/>
      <c r="PWR5" s="286"/>
      <c r="PWS5" s="286"/>
      <c r="PWT5" s="286"/>
      <c r="PWU5" s="286"/>
      <c r="PWV5" s="286"/>
      <c r="PWW5" s="286"/>
      <c r="PWX5" s="286"/>
      <c r="PWY5" s="286"/>
      <c r="PWZ5" s="286"/>
      <c r="PXA5" s="286"/>
      <c r="PXB5" s="286"/>
      <c r="PXC5" s="286"/>
      <c r="PXD5" s="286"/>
      <c r="PXE5" s="286"/>
      <c r="PXF5" s="286"/>
      <c r="PXG5" s="286"/>
      <c r="PXH5" s="286"/>
      <c r="PXI5" s="286"/>
      <c r="PXJ5" s="286"/>
      <c r="PXK5" s="286"/>
      <c r="PXL5" s="286"/>
      <c r="PXM5" s="286"/>
      <c r="PXN5" s="286"/>
      <c r="PXO5" s="286"/>
      <c r="PXP5" s="286"/>
      <c r="PXQ5" s="286"/>
      <c r="PXR5" s="286"/>
      <c r="PXS5" s="286"/>
      <c r="PXT5" s="286"/>
      <c r="PXU5" s="286"/>
      <c r="PXV5" s="286"/>
      <c r="PXW5" s="286"/>
      <c r="PXX5" s="286"/>
      <c r="PXY5" s="286"/>
      <c r="PXZ5" s="286"/>
      <c r="PYA5" s="286"/>
      <c r="PYB5" s="286"/>
      <c r="PYC5" s="286"/>
      <c r="PYD5" s="286"/>
      <c r="PYE5" s="286"/>
      <c r="PYF5" s="286"/>
      <c r="PYG5" s="286"/>
      <c r="PYH5" s="286"/>
      <c r="PYI5" s="286"/>
      <c r="PYJ5" s="286"/>
      <c r="PYK5" s="286"/>
      <c r="PYL5" s="286"/>
      <c r="PYM5" s="286"/>
      <c r="PYN5" s="286"/>
      <c r="PYO5" s="286"/>
      <c r="PYP5" s="286"/>
      <c r="PYQ5" s="286"/>
      <c r="PYR5" s="286"/>
      <c r="PYS5" s="286"/>
      <c r="PYT5" s="286"/>
      <c r="PYU5" s="286"/>
      <c r="PYV5" s="286"/>
      <c r="PYW5" s="286"/>
      <c r="PYX5" s="286"/>
      <c r="PYY5" s="286"/>
      <c r="PYZ5" s="286"/>
      <c r="PZA5" s="286"/>
      <c r="PZB5" s="286"/>
      <c r="PZC5" s="286"/>
      <c r="PZD5" s="286"/>
      <c r="PZE5" s="286"/>
      <c r="PZF5" s="286"/>
      <c r="PZG5" s="286"/>
      <c r="PZH5" s="286"/>
      <c r="PZI5" s="286"/>
      <c r="PZJ5" s="286"/>
      <c r="PZK5" s="286"/>
      <c r="PZL5" s="286"/>
      <c r="PZM5" s="286"/>
      <c r="PZN5" s="286"/>
      <c r="PZO5" s="286"/>
      <c r="PZP5" s="286"/>
      <c r="PZQ5" s="286"/>
      <c r="PZR5" s="286"/>
      <c r="PZS5" s="286"/>
      <c r="PZT5" s="286"/>
      <c r="PZU5" s="286"/>
      <c r="PZV5" s="286"/>
      <c r="PZW5" s="286"/>
      <c r="PZX5" s="286"/>
      <c r="PZY5" s="286"/>
      <c r="PZZ5" s="286"/>
      <c r="QAA5" s="286"/>
      <c r="QAB5" s="286"/>
      <c r="QAC5" s="286"/>
      <c r="QAD5" s="286"/>
      <c r="QAE5" s="286"/>
      <c r="QAF5" s="286"/>
      <c r="QAG5" s="286"/>
      <c r="QAH5" s="286"/>
      <c r="QAI5" s="286"/>
      <c r="QAJ5" s="286"/>
      <c r="QAK5" s="286"/>
      <c r="QAL5" s="286"/>
      <c r="QAM5" s="286"/>
      <c r="QAN5" s="286"/>
      <c r="QAO5" s="286"/>
      <c r="QAP5" s="286"/>
      <c r="QAQ5" s="286"/>
      <c r="QAR5" s="286"/>
      <c r="QAS5" s="286"/>
      <c r="QAT5" s="286"/>
      <c r="QAU5" s="286"/>
      <c r="QAV5" s="286"/>
      <c r="QAW5" s="286"/>
      <c r="QAX5" s="286"/>
      <c r="QAY5" s="286"/>
      <c r="QAZ5" s="286"/>
      <c r="QBA5" s="286"/>
      <c r="QBB5" s="286"/>
      <c r="QBC5" s="286"/>
      <c r="QBD5" s="286"/>
      <c r="QBE5" s="286"/>
      <c r="QBF5" s="286"/>
      <c r="QBG5" s="286"/>
      <c r="QBH5" s="286"/>
      <c r="QBI5" s="286"/>
      <c r="QBJ5" s="286"/>
      <c r="QBK5" s="286"/>
      <c r="QBL5" s="286"/>
      <c r="QBM5" s="286"/>
      <c r="QBN5" s="286"/>
      <c r="QBO5" s="286"/>
      <c r="QBP5" s="286"/>
      <c r="QBQ5" s="286"/>
      <c r="QBR5" s="286"/>
      <c r="QBS5" s="286"/>
      <c r="QBT5" s="286"/>
      <c r="QBU5" s="286"/>
      <c r="QBV5" s="286"/>
      <c r="QBW5" s="286"/>
      <c r="QBX5" s="286"/>
      <c r="QBY5" s="286"/>
      <c r="QBZ5" s="286"/>
      <c r="QCA5" s="286"/>
      <c r="QCB5" s="286"/>
      <c r="QCC5" s="286"/>
      <c r="QCD5" s="286"/>
      <c r="QCE5" s="286"/>
      <c r="QCF5" s="286"/>
      <c r="QCG5" s="286"/>
      <c r="QCH5" s="286"/>
      <c r="QCI5" s="286"/>
      <c r="QCJ5" s="286"/>
      <c r="QCK5" s="286"/>
      <c r="QCL5" s="286"/>
      <c r="QCM5" s="286"/>
      <c r="QCN5" s="286"/>
      <c r="QCO5" s="286"/>
      <c r="QCP5" s="286"/>
      <c r="QCQ5" s="286"/>
      <c r="QCR5" s="286"/>
      <c r="QCS5" s="286"/>
      <c r="QCT5" s="286"/>
      <c r="QCU5" s="286"/>
      <c r="QCV5" s="286"/>
      <c r="QCW5" s="286"/>
      <c r="QCX5" s="286"/>
      <c r="QCY5" s="286"/>
      <c r="QCZ5" s="286"/>
      <c r="QDA5" s="286"/>
      <c r="QDB5" s="286"/>
      <c r="QDC5" s="286"/>
      <c r="QDD5" s="286"/>
      <c r="QDE5" s="286"/>
      <c r="QDF5" s="286"/>
      <c r="QDG5" s="286"/>
      <c r="QDH5" s="286"/>
      <c r="QDI5" s="286"/>
      <c r="QDJ5" s="286"/>
      <c r="QDK5" s="286"/>
      <c r="QDL5" s="286"/>
      <c r="QDM5" s="286"/>
      <c r="QDN5" s="286"/>
      <c r="QDO5" s="286"/>
      <c r="QDP5" s="286"/>
      <c r="QDQ5" s="286"/>
      <c r="QDR5" s="286"/>
      <c r="QDS5" s="286"/>
      <c r="QDT5" s="286"/>
      <c r="QDU5" s="286"/>
      <c r="QDV5" s="286"/>
      <c r="QDW5" s="286"/>
      <c r="QDX5" s="286"/>
      <c r="QDY5" s="286"/>
      <c r="QDZ5" s="286"/>
      <c r="QEA5" s="286"/>
      <c r="QEB5" s="286"/>
      <c r="QEC5" s="286"/>
      <c r="QED5" s="286"/>
      <c r="QEE5" s="286"/>
      <c r="QEF5" s="286"/>
      <c r="QEG5" s="286"/>
      <c r="QEH5" s="286"/>
      <c r="QEI5" s="286"/>
      <c r="QEJ5" s="286"/>
      <c r="QEK5" s="286"/>
      <c r="QEL5" s="286"/>
      <c r="QEM5" s="286"/>
      <c r="QEN5" s="286"/>
      <c r="QEO5" s="286"/>
      <c r="QEP5" s="286"/>
      <c r="QEQ5" s="286"/>
      <c r="QER5" s="286"/>
      <c r="QES5" s="286"/>
      <c r="QET5" s="286"/>
      <c r="QEU5" s="286"/>
      <c r="QEV5" s="286"/>
      <c r="QEW5" s="286"/>
      <c r="QEX5" s="286"/>
      <c r="QEY5" s="286"/>
      <c r="QEZ5" s="286"/>
      <c r="QFA5" s="286"/>
      <c r="QFB5" s="286"/>
      <c r="QFC5" s="286"/>
      <c r="QFD5" s="286"/>
      <c r="QFE5" s="286"/>
      <c r="QFF5" s="286"/>
      <c r="QFG5" s="286"/>
      <c r="QFH5" s="286"/>
      <c r="QFI5" s="286"/>
      <c r="QFJ5" s="286"/>
      <c r="QFK5" s="286"/>
      <c r="QFL5" s="286"/>
      <c r="QFM5" s="286"/>
      <c r="QFN5" s="286"/>
      <c r="QFO5" s="286"/>
      <c r="QFP5" s="286"/>
      <c r="QFQ5" s="286"/>
      <c r="QFR5" s="286"/>
      <c r="QFS5" s="286"/>
      <c r="QFT5" s="286"/>
      <c r="QFU5" s="286"/>
      <c r="QFV5" s="286"/>
      <c r="QFW5" s="286"/>
      <c r="QFX5" s="286"/>
      <c r="QFY5" s="286"/>
      <c r="QFZ5" s="286"/>
      <c r="QGA5" s="286"/>
      <c r="QGB5" s="286"/>
      <c r="QGC5" s="286"/>
      <c r="QGD5" s="286"/>
      <c r="QGE5" s="286"/>
      <c r="QGF5" s="286"/>
      <c r="QGG5" s="286"/>
      <c r="QGH5" s="286"/>
      <c r="QGI5" s="286"/>
      <c r="QGJ5" s="286"/>
      <c r="QGK5" s="286"/>
      <c r="QGL5" s="286"/>
      <c r="QGM5" s="286"/>
      <c r="QGN5" s="286"/>
      <c r="QGO5" s="286"/>
      <c r="QGP5" s="286"/>
      <c r="QGQ5" s="286"/>
      <c r="QGR5" s="286"/>
      <c r="QGS5" s="286"/>
      <c r="QGT5" s="286"/>
      <c r="QGU5" s="286"/>
      <c r="QGV5" s="286"/>
      <c r="QGW5" s="286"/>
      <c r="QGX5" s="286"/>
      <c r="QGY5" s="286"/>
      <c r="QGZ5" s="286"/>
      <c r="QHA5" s="286"/>
      <c r="QHB5" s="286"/>
      <c r="QHC5" s="286"/>
      <c r="QHD5" s="286"/>
      <c r="QHE5" s="286"/>
      <c r="QHF5" s="286"/>
      <c r="QHG5" s="286"/>
      <c r="QHH5" s="286"/>
      <c r="QHI5" s="286"/>
      <c r="QHJ5" s="286"/>
      <c r="QHK5" s="286"/>
      <c r="QHL5" s="286"/>
      <c r="QHM5" s="286"/>
      <c r="QHN5" s="286"/>
      <c r="QHO5" s="286"/>
      <c r="QHP5" s="286"/>
      <c r="QHQ5" s="286"/>
      <c r="QHR5" s="286"/>
      <c r="QHS5" s="286"/>
      <c r="QHT5" s="286"/>
      <c r="QHU5" s="286"/>
      <c r="QHV5" s="286"/>
      <c r="QHW5" s="286"/>
      <c r="QHX5" s="286"/>
      <c r="QHY5" s="286"/>
      <c r="QHZ5" s="286"/>
      <c r="QIA5" s="286"/>
      <c r="QIB5" s="286"/>
      <c r="QIC5" s="286"/>
      <c r="QID5" s="286"/>
      <c r="QIE5" s="286"/>
      <c r="QIF5" s="286"/>
      <c r="QIG5" s="286"/>
      <c r="QIH5" s="286"/>
      <c r="QII5" s="286"/>
      <c r="QIJ5" s="286"/>
      <c r="QIK5" s="286"/>
      <c r="QIL5" s="286"/>
      <c r="QIM5" s="286"/>
      <c r="QIN5" s="286"/>
      <c r="QIO5" s="286"/>
      <c r="QIP5" s="286"/>
      <c r="QIQ5" s="286"/>
      <c r="QIR5" s="286"/>
      <c r="QIS5" s="286"/>
      <c r="QIT5" s="286"/>
      <c r="QIU5" s="286"/>
      <c r="QIV5" s="286"/>
      <c r="QIW5" s="286"/>
      <c r="QIX5" s="286"/>
      <c r="QIY5" s="286"/>
      <c r="QIZ5" s="286"/>
      <c r="QJA5" s="286"/>
      <c r="QJB5" s="286"/>
      <c r="QJC5" s="286"/>
      <c r="QJD5" s="286"/>
      <c r="QJE5" s="286"/>
      <c r="QJF5" s="286"/>
      <c r="QJG5" s="286"/>
      <c r="QJH5" s="286"/>
      <c r="QJI5" s="286"/>
      <c r="QJJ5" s="286"/>
      <c r="QJK5" s="286"/>
      <c r="QJL5" s="286"/>
      <c r="QJM5" s="286"/>
      <c r="QJN5" s="286"/>
      <c r="QJO5" s="286"/>
      <c r="QJP5" s="286"/>
      <c r="QJQ5" s="286"/>
      <c r="QJR5" s="286"/>
      <c r="QJS5" s="286"/>
      <c r="QJT5" s="286"/>
      <c r="QJU5" s="286"/>
      <c r="QJV5" s="286"/>
      <c r="QJW5" s="286"/>
      <c r="QJX5" s="286"/>
      <c r="QJY5" s="286"/>
      <c r="QJZ5" s="286"/>
      <c r="QKA5" s="286"/>
      <c r="QKB5" s="286"/>
      <c r="QKC5" s="286"/>
      <c r="QKD5" s="286"/>
      <c r="QKE5" s="286"/>
      <c r="QKF5" s="286"/>
      <c r="QKG5" s="286"/>
      <c r="QKH5" s="286"/>
      <c r="QKI5" s="286"/>
      <c r="QKJ5" s="286"/>
      <c r="QKK5" s="286"/>
      <c r="QKL5" s="286"/>
      <c r="QKM5" s="286"/>
      <c r="QKN5" s="286"/>
      <c r="QKO5" s="286"/>
      <c r="QKP5" s="286"/>
      <c r="QKQ5" s="286"/>
      <c r="QKR5" s="286"/>
      <c r="QKS5" s="286"/>
      <c r="QKT5" s="286"/>
      <c r="QKU5" s="286"/>
      <c r="QKV5" s="286"/>
      <c r="QKW5" s="286"/>
      <c r="QKX5" s="286"/>
      <c r="QKY5" s="286"/>
      <c r="QKZ5" s="286"/>
      <c r="QLA5" s="286"/>
      <c r="QLB5" s="286"/>
      <c r="QLC5" s="286"/>
      <c r="QLD5" s="286"/>
      <c r="QLE5" s="286"/>
      <c r="QLF5" s="286"/>
      <c r="QLG5" s="286"/>
      <c r="QLH5" s="286"/>
      <c r="QLI5" s="286"/>
      <c r="QLJ5" s="286"/>
      <c r="QLK5" s="286"/>
      <c r="QLL5" s="286"/>
      <c r="QLM5" s="286"/>
      <c r="QLN5" s="286"/>
      <c r="QLO5" s="286"/>
      <c r="QLP5" s="286"/>
      <c r="QLQ5" s="286"/>
      <c r="QLR5" s="286"/>
      <c r="QLS5" s="286"/>
      <c r="QLT5" s="286"/>
      <c r="QLU5" s="286"/>
      <c r="QLV5" s="286"/>
      <c r="QLW5" s="286"/>
      <c r="QLX5" s="286"/>
      <c r="QLY5" s="286"/>
      <c r="QLZ5" s="286"/>
      <c r="QMA5" s="286"/>
      <c r="QMB5" s="286"/>
      <c r="QMC5" s="286"/>
      <c r="QMD5" s="286"/>
      <c r="QME5" s="286"/>
      <c r="QMF5" s="286"/>
      <c r="QMG5" s="286"/>
      <c r="QMH5" s="286"/>
      <c r="QMI5" s="286"/>
      <c r="QMJ5" s="286"/>
      <c r="QMK5" s="286"/>
      <c r="QML5" s="286"/>
      <c r="QMM5" s="286"/>
      <c r="QMN5" s="286"/>
      <c r="QMO5" s="286"/>
      <c r="QMP5" s="286"/>
      <c r="QMQ5" s="286"/>
      <c r="QMR5" s="286"/>
      <c r="QMS5" s="286"/>
      <c r="QMT5" s="286"/>
      <c r="QMU5" s="286"/>
      <c r="QMV5" s="286"/>
      <c r="QMW5" s="286"/>
      <c r="QMX5" s="286"/>
      <c r="QMY5" s="286"/>
      <c r="QMZ5" s="286"/>
      <c r="QNA5" s="286"/>
      <c r="QNB5" s="286"/>
      <c r="QNC5" s="286"/>
      <c r="QND5" s="286"/>
      <c r="QNE5" s="286"/>
      <c r="QNF5" s="286"/>
      <c r="QNG5" s="286"/>
      <c r="QNH5" s="286"/>
      <c r="QNI5" s="286"/>
      <c r="QNJ5" s="286"/>
      <c r="QNK5" s="286"/>
      <c r="QNL5" s="286"/>
      <c r="QNM5" s="286"/>
      <c r="QNN5" s="286"/>
      <c r="QNO5" s="286"/>
      <c r="QNP5" s="286"/>
      <c r="QNQ5" s="286"/>
      <c r="QNR5" s="286"/>
      <c r="QNS5" s="286"/>
      <c r="QNT5" s="286"/>
      <c r="QNU5" s="286"/>
      <c r="QNV5" s="286"/>
      <c r="QNW5" s="286"/>
      <c r="QNX5" s="286"/>
      <c r="QNY5" s="286"/>
      <c r="QNZ5" s="286"/>
      <c r="QOA5" s="286"/>
      <c r="QOB5" s="286"/>
      <c r="QOC5" s="286"/>
      <c r="QOD5" s="286"/>
      <c r="QOE5" s="286"/>
      <c r="QOF5" s="286"/>
      <c r="QOG5" s="286"/>
      <c r="QOH5" s="286"/>
      <c r="QOI5" s="286"/>
      <c r="QOJ5" s="286"/>
      <c r="QOK5" s="286"/>
      <c r="QOL5" s="286"/>
      <c r="QOM5" s="286"/>
      <c r="QON5" s="286"/>
      <c r="QOO5" s="286"/>
      <c r="QOP5" s="286"/>
      <c r="QOQ5" s="286"/>
      <c r="QOR5" s="286"/>
      <c r="QOS5" s="286"/>
      <c r="QOT5" s="286"/>
      <c r="QOU5" s="286"/>
      <c r="QOV5" s="286"/>
      <c r="QOW5" s="286"/>
      <c r="QOX5" s="286"/>
      <c r="QOY5" s="286"/>
      <c r="QOZ5" s="286"/>
      <c r="QPA5" s="286"/>
      <c r="QPB5" s="286"/>
      <c r="QPC5" s="286"/>
      <c r="QPD5" s="286"/>
      <c r="QPE5" s="286"/>
      <c r="QPF5" s="286"/>
      <c r="QPG5" s="286"/>
      <c r="QPH5" s="286"/>
      <c r="QPI5" s="286"/>
      <c r="QPJ5" s="286"/>
      <c r="QPK5" s="286"/>
      <c r="QPL5" s="286"/>
      <c r="QPM5" s="286"/>
      <c r="QPN5" s="286"/>
      <c r="QPO5" s="286"/>
      <c r="QPP5" s="286"/>
      <c r="QPQ5" s="286"/>
      <c r="QPR5" s="286"/>
      <c r="QPS5" s="286"/>
      <c r="QPT5" s="286"/>
      <c r="QPU5" s="286"/>
      <c r="QPV5" s="286"/>
      <c r="QPW5" s="286"/>
      <c r="QPX5" s="286"/>
      <c r="QPY5" s="286"/>
      <c r="QPZ5" s="286"/>
      <c r="QQA5" s="286"/>
      <c r="QQB5" s="286"/>
      <c r="QQC5" s="286"/>
      <c r="QQD5" s="286"/>
      <c r="QQE5" s="286"/>
      <c r="QQF5" s="286"/>
      <c r="QQG5" s="286"/>
      <c r="QQH5" s="286"/>
      <c r="QQI5" s="286"/>
      <c r="QQJ5" s="286"/>
      <c r="QQK5" s="286"/>
      <c r="QQL5" s="286"/>
      <c r="QQM5" s="286"/>
      <c r="QQN5" s="286"/>
      <c r="QQO5" s="286"/>
      <c r="QQP5" s="286"/>
      <c r="QQQ5" s="286"/>
      <c r="QQR5" s="286"/>
      <c r="QQS5" s="286"/>
      <c r="QQT5" s="286"/>
      <c r="QQU5" s="286"/>
      <c r="QQV5" s="286"/>
      <c r="QQW5" s="286"/>
      <c r="QQX5" s="286"/>
      <c r="QQY5" s="286"/>
      <c r="QQZ5" s="286"/>
      <c r="QRA5" s="286"/>
      <c r="QRB5" s="286"/>
      <c r="QRC5" s="286"/>
      <c r="QRD5" s="286"/>
      <c r="QRE5" s="286"/>
      <c r="QRF5" s="286"/>
      <c r="QRG5" s="286"/>
      <c r="QRH5" s="286"/>
      <c r="QRI5" s="286"/>
      <c r="QRJ5" s="286"/>
      <c r="QRK5" s="286"/>
      <c r="QRL5" s="286"/>
      <c r="QRM5" s="286"/>
      <c r="QRN5" s="286"/>
      <c r="QRO5" s="286"/>
      <c r="QRP5" s="286"/>
      <c r="QRQ5" s="286"/>
      <c r="QRR5" s="286"/>
      <c r="QRS5" s="286"/>
      <c r="QRT5" s="286"/>
      <c r="QRU5" s="286"/>
      <c r="QRV5" s="286"/>
      <c r="QRW5" s="286"/>
      <c r="QRX5" s="286"/>
      <c r="QRY5" s="286"/>
      <c r="QRZ5" s="286"/>
      <c r="QSA5" s="286"/>
      <c r="QSB5" s="286"/>
      <c r="QSC5" s="286"/>
      <c r="QSD5" s="286"/>
      <c r="QSE5" s="286"/>
      <c r="QSF5" s="286"/>
      <c r="QSG5" s="286"/>
      <c r="QSH5" s="286"/>
      <c r="QSI5" s="286"/>
      <c r="QSJ5" s="286"/>
      <c r="QSK5" s="286"/>
      <c r="QSL5" s="286"/>
      <c r="QSM5" s="286"/>
      <c r="QSN5" s="286"/>
      <c r="QSO5" s="286"/>
      <c r="QSP5" s="286"/>
      <c r="QSQ5" s="286"/>
      <c r="QSR5" s="286"/>
      <c r="QSS5" s="286"/>
      <c r="QST5" s="286"/>
      <c r="QSU5" s="286"/>
      <c r="QSV5" s="286"/>
      <c r="QSW5" s="286"/>
      <c r="QSX5" s="286"/>
      <c r="QSY5" s="286"/>
      <c r="QSZ5" s="286"/>
      <c r="QTA5" s="286"/>
      <c r="QTB5" s="286"/>
      <c r="QTC5" s="286"/>
      <c r="QTD5" s="286"/>
      <c r="QTE5" s="286"/>
      <c r="QTF5" s="286"/>
      <c r="QTG5" s="286"/>
      <c r="QTH5" s="286"/>
      <c r="QTI5" s="286"/>
      <c r="QTJ5" s="286"/>
      <c r="QTK5" s="286"/>
      <c r="QTL5" s="286"/>
      <c r="QTM5" s="286"/>
      <c r="QTN5" s="286"/>
      <c r="QTO5" s="286"/>
      <c r="QTP5" s="286"/>
      <c r="QTQ5" s="286"/>
      <c r="QTR5" s="286"/>
      <c r="QTS5" s="286"/>
      <c r="QTT5" s="286"/>
      <c r="QTU5" s="286"/>
      <c r="QTV5" s="286"/>
      <c r="QTW5" s="286"/>
      <c r="QTX5" s="286"/>
      <c r="QTY5" s="286"/>
      <c r="QTZ5" s="286"/>
      <c r="QUA5" s="286"/>
      <c r="QUB5" s="286"/>
      <c r="QUC5" s="286"/>
      <c r="QUD5" s="286"/>
      <c r="QUE5" s="286"/>
      <c r="QUF5" s="286"/>
      <c r="QUG5" s="286"/>
      <c r="QUH5" s="286"/>
      <c r="QUI5" s="286"/>
      <c r="QUJ5" s="286"/>
      <c r="QUK5" s="286"/>
      <c r="QUL5" s="286"/>
      <c r="QUM5" s="286"/>
      <c r="QUN5" s="286"/>
      <c r="QUO5" s="286"/>
      <c r="QUP5" s="286"/>
      <c r="QUQ5" s="286"/>
      <c r="QUR5" s="286"/>
      <c r="QUS5" s="286"/>
      <c r="QUT5" s="286"/>
      <c r="QUU5" s="286"/>
      <c r="QUV5" s="286"/>
      <c r="QUW5" s="286"/>
      <c r="QUX5" s="286"/>
      <c r="QUY5" s="286"/>
      <c r="QUZ5" s="286"/>
      <c r="QVA5" s="286"/>
      <c r="QVB5" s="286"/>
      <c r="QVC5" s="286"/>
      <c r="QVD5" s="286"/>
      <c r="QVE5" s="286"/>
      <c r="QVF5" s="286"/>
      <c r="QVG5" s="286"/>
      <c r="QVH5" s="286"/>
      <c r="QVI5" s="286"/>
      <c r="QVJ5" s="286"/>
      <c r="QVK5" s="286"/>
      <c r="QVL5" s="286"/>
      <c r="QVM5" s="286"/>
      <c r="QVN5" s="286"/>
      <c r="QVO5" s="286"/>
      <c r="QVP5" s="286"/>
      <c r="QVQ5" s="286"/>
      <c r="QVR5" s="286"/>
      <c r="QVS5" s="286"/>
      <c r="QVT5" s="286"/>
      <c r="QVU5" s="286"/>
      <c r="QVV5" s="286"/>
      <c r="QVW5" s="286"/>
      <c r="QVX5" s="286"/>
      <c r="QVY5" s="286"/>
      <c r="QVZ5" s="286"/>
      <c r="QWA5" s="286"/>
      <c r="QWB5" s="286"/>
      <c r="QWC5" s="286"/>
      <c r="QWD5" s="286"/>
      <c r="QWE5" s="286"/>
      <c r="QWF5" s="286"/>
      <c r="QWG5" s="286"/>
      <c r="QWH5" s="286"/>
      <c r="QWI5" s="286"/>
      <c r="QWJ5" s="286"/>
      <c r="QWK5" s="286"/>
      <c r="QWL5" s="286"/>
      <c r="QWM5" s="286"/>
      <c r="QWN5" s="286"/>
      <c r="QWO5" s="286"/>
      <c r="QWP5" s="286"/>
      <c r="QWQ5" s="286"/>
      <c r="QWR5" s="286"/>
      <c r="QWS5" s="286"/>
      <c r="QWT5" s="286"/>
      <c r="QWU5" s="286"/>
      <c r="QWV5" s="286"/>
      <c r="QWW5" s="286"/>
      <c r="QWX5" s="286"/>
      <c r="QWY5" s="286"/>
      <c r="QWZ5" s="286"/>
      <c r="QXA5" s="286"/>
      <c r="QXB5" s="286"/>
      <c r="QXC5" s="286"/>
      <c r="QXD5" s="286"/>
      <c r="QXE5" s="286"/>
      <c r="QXF5" s="286"/>
      <c r="QXG5" s="286"/>
      <c r="QXH5" s="286"/>
      <c r="QXI5" s="286"/>
      <c r="QXJ5" s="286"/>
      <c r="QXK5" s="286"/>
      <c r="QXL5" s="286"/>
      <c r="QXM5" s="286"/>
      <c r="QXN5" s="286"/>
      <c r="QXO5" s="286"/>
      <c r="QXP5" s="286"/>
      <c r="QXQ5" s="286"/>
      <c r="QXR5" s="286"/>
      <c r="QXS5" s="286"/>
      <c r="QXT5" s="286"/>
      <c r="QXU5" s="286"/>
      <c r="QXV5" s="286"/>
      <c r="QXW5" s="286"/>
      <c r="QXX5" s="286"/>
      <c r="QXY5" s="286"/>
      <c r="QXZ5" s="286"/>
      <c r="QYA5" s="286"/>
      <c r="QYB5" s="286"/>
      <c r="QYC5" s="286"/>
      <c r="QYD5" s="286"/>
      <c r="QYE5" s="286"/>
      <c r="QYF5" s="286"/>
      <c r="QYG5" s="286"/>
      <c r="QYH5" s="286"/>
      <c r="QYI5" s="286"/>
      <c r="QYJ5" s="286"/>
      <c r="QYK5" s="286"/>
      <c r="QYL5" s="286"/>
      <c r="QYM5" s="286"/>
      <c r="QYN5" s="286"/>
      <c r="QYO5" s="286"/>
      <c r="QYP5" s="286"/>
      <c r="QYQ5" s="286"/>
      <c r="QYR5" s="286"/>
      <c r="QYS5" s="286"/>
      <c r="QYT5" s="286"/>
      <c r="QYU5" s="286"/>
      <c r="QYV5" s="286"/>
      <c r="QYW5" s="286"/>
      <c r="QYX5" s="286"/>
      <c r="QYY5" s="286"/>
      <c r="QYZ5" s="286"/>
      <c r="QZA5" s="286"/>
      <c r="QZB5" s="286"/>
      <c r="QZC5" s="286"/>
      <c r="QZD5" s="286"/>
      <c r="QZE5" s="286"/>
      <c r="QZF5" s="286"/>
      <c r="QZG5" s="286"/>
      <c r="QZH5" s="286"/>
      <c r="QZI5" s="286"/>
      <c r="QZJ5" s="286"/>
      <c r="QZK5" s="286"/>
      <c r="QZL5" s="286"/>
      <c r="QZM5" s="286"/>
      <c r="QZN5" s="286"/>
      <c r="QZO5" s="286"/>
      <c r="QZP5" s="286"/>
      <c r="QZQ5" s="286"/>
      <c r="QZR5" s="286"/>
      <c r="QZS5" s="286"/>
      <c r="QZT5" s="286"/>
      <c r="QZU5" s="286"/>
      <c r="QZV5" s="286"/>
      <c r="QZW5" s="286"/>
      <c r="QZX5" s="286"/>
      <c r="QZY5" s="286"/>
      <c r="QZZ5" s="286"/>
      <c r="RAA5" s="286"/>
      <c r="RAB5" s="286"/>
      <c r="RAC5" s="286"/>
      <c r="RAD5" s="286"/>
      <c r="RAE5" s="286"/>
      <c r="RAF5" s="286"/>
      <c r="RAG5" s="286"/>
      <c r="RAH5" s="286"/>
      <c r="RAI5" s="286"/>
      <c r="RAJ5" s="286"/>
      <c r="RAK5" s="286"/>
      <c r="RAL5" s="286"/>
      <c r="RAM5" s="286"/>
      <c r="RAN5" s="286"/>
      <c r="RAO5" s="286"/>
      <c r="RAP5" s="286"/>
      <c r="RAQ5" s="286"/>
      <c r="RAR5" s="286"/>
      <c r="RAS5" s="286"/>
      <c r="RAT5" s="286"/>
      <c r="RAU5" s="286"/>
      <c r="RAV5" s="286"/>
      <c r="RAW5" s="286"/>
      <c r="RAX5" s="286"/>
      <c r="RAY5" s="286"/>
      <c r="RAZ5" s="286"/>
      <c r="RBA5" s="286"/>
      <c r="RBB5" s="286"/>
      <c r="RBC5" s="286"/>
      <c r="RBD5" s="286"/>
      <c r="RBE5" s="286"/>
      <c r="RBF5" s="286"/>
      <c r="RBG5" s="286"/>
      <c r="RBH5" s="286"/>
      <c r="RBI5" s="286"/>
      <c r="RBJ5" s="286"/>
      <c r="RBK5" s="286"/>
      <c r="RBL5" s="286"/>
      <c r="RBM5" s="286"/>
      <c r="RBN5" s="286"/>
      <c r="RBO5" s="286"/>
      <c r="RBP5" s="286"/>
      <c r="RBQ5" s="286"/>
      <c r="RBR5" s="286"/>
      <c r="RBS5" s="286"/>
      <c r="RBT5" s="286"/>
      <c r="RBU5" s="286"/>
      <c r="RBV5" s="286"/>
      <c r="RBW5" s="286"/>
      <c r="RBX5" s="286"/>
      <c r="RBY5" s="286"/>
      <c r="RBZ5" s="286"/>
      <c r="RCA5" s="286"/>
      <c r="RCB5" s="286"/>
      <c r="RCC5" s="286"/>
      <c r="RCD5" s="286"/>
      <c r="RCE5" s="286"/>
      <c r="RCF5" s="286"/>
      <c r="RCG5" s="286"/>
      <c r="RCH5" s="286"/>
      <c r="RCI5" s="286"/>
      <c r="RCJ5" s="286"/>
      <c r="RCK5" s="286"/>
      <c r="RCL5" s="286"/>
      <c r="RCM5" s="286"/>
      <c r="RCN5" s="286"/>
      <c r="RCO5" s="286"/>
      <c r="RCP5" s="286"/>
      <c r="RCQ5" s="286"/>
      <c r="RCR5" s="286"/>
      <c r="RCS5" s="286"/>
      <c r="RCT5" s="286"/>
      <c r="RCU5" s="286"/>
      <c r="RCV5" s="286"/>
      <c r="RCW5" s="286"/>
      <c r="RCX5" s="286"/>
      <c r="RCY5" s="286"/>
      <c r="RCZ5" s="286"/>
      <c r="RDA5" s="286"/>
      <c r="RDB5" s="286"/>
      <c r="RDC5" s="286"/>
      <c r="RDD5" s="286"/>
      <c r="RDE5" s="286"/>
      <c r="RDF5" s="286"/>
      <c r="RDG5" s="286"/>
      <c r="RDH5" s="286"/>
      <c r="RDI5" s="286"/>
      <c r="RDJ5" s="286"/>
      <c r="RDK5" s="286"/>
      <c r="RDL5" s="286"/>
      <c r="RDM5" s="286"/>
      <c r="RDN5" s="286"/>
      <c r="RDO5" s="286"/>
      <c r="RDP5" s="286"/>
      <c r="RDQ5" s="286"/>
      <c r="RDR5" s="286"/>
      <c r="RDS5" s="286"/>
      <c r="RDT5" s="286"/>
      <c r="RDU5" s="286"/>
      <c r="RDV5" s="286"/>
      <c r="RDW5" s="286"/>
      <c r="RDX5" s="286"/>
      <c r="RDY5" s="286"/>
      <c r="RDZ5" s="286"/>
      <c r="REA5" s="286"/>
      <c r="REB5" s="286"/>
      <c r="REC5" s="286"/>
      <c r="RED5" s="286"/>
      <c r="REE5" s="286"/>
      <c r="REF5" s="286"/>
      <c r="REG5" s="286"/>
      <c r="REH5" s="286"/>
      <c r="REI5" s="286"/>
      <c r="REJ5" s="286"/>
      <c r="REK5" s="286"/>
      <c r="REL5" s="286"/>
      <c r="REM5" s="286"/>
      <c r="REN5" s="286"/>
      <c r="REO5" s="286"/>
      <c r="REP5" s="286"/>
      <c r="REQ5" s="286"/>
      <c r="RER5" s="286"/>
      <c r="RES5" s="286"/>
      <c r="RET5" s="286"/>
      <c r="REU5" s="286"/>
      <c r="REV5" s="286"/>
      <c r="REW5" s="286"/>
      <c r="REX5" s="286"/>
      <c r="REY5" s="286"/>
      <c r="REZ5" s="286"/>
      <c r="RFA5" s="286"/>
      <c r="RFB5" s="286"/>
      <c r="RFC5" s="286"/>
      <c r="RFD5" s="286"/>
      <c r="RFE5" s="286"/>
      <c r="RFF5" s="286"/>
      <c r="RFG5" s="286"/>
      <c r="RFH5" s="286"/>
      <c r="RFI5" s="286"/>
      <c r="RFJ5" s="286"/>
      <c r="RFK5" s="286"/>
      <c r="RFL5" s="286"/>
      <c r="RFM5" s="286"/>
      <c r="RFN5" s="286"/>
      <c r="RFO5" s="286"/>
      <c r="RFP5" s="286"/>
      <c r="RFQ5" s="286"/>
      <c r="RFR5" s="286"/>
      <c r="RFS5" s="286"/>
      <c r="RFT5" s="286"/>
      <c r="RFU5" s="286"/>
      <c r="RFV5" s="286"/>
      <c r="RFW5" s="286"/>
      <c r="RFX5" s="286"/>
      <c r="RFY5" s="286"/>
      <c r="RFZ5" s="286"/>
      <c r="RGA5" s="286"/>
      <c r="RGB5" s="286"/>
      <c r="RGC5" s="286"/>
      <c r="RGD5" s="286"/>
      <c r="RGE5" s="286"/>
      <c r="RGF5" s="286"/>
      <c r="RGG5" s="286"/>
      <c r="RGH5" s="286"/>
      <c r="RGI5" s="286"/>
      <c r="RGJ5" s="286"/>
      <c r="RGK5" s="286"/>
      <c r="RGL5" s="286"/>
      <c r="RGM5" s="286"/>
      <c r="RGN5" s="286"/>
      <c r="RGO5" s="286"/>
      <c r="RGP5" s="286"/>
      <c r="RGQ5" s="286"/>
      <c r="RGR5" s="286"/>
      <c r="RGS5" s="286"/>
      <c r="RGT5" s="286"/>
      <c r="RGU5" s="286"/>
      <c r="RGV5" s="286"/>
      <c r="RGW5" s="286"/>
      <c r="RGX5" s="286"/>
      <c r="RGY5" s="286"/>
      <c r="RGZ5" s="286"/>
      <c r="RHA5" s="286"/>
      <c r="RHB5" s="286"/>
      <c r="RHC5" s="286"/>
      <c r="RHD5" s="286"/>
      <c r="RHE5" s="286"/>
      <c r="RHF5" s="286"/>
      <c r="RHG5" s="286"/>
      <c r="RHH5" s="286"/>
      <c r="RHI5" s="286"/>
      <c r="RHJ5" s="286"/>
      <c r="RHK5" s="286"/>
      <c r="RHL5" s="286"/>
      <c r="RHM5" s="286"/>
      <c r="RHN5" s="286"/>
      <c r="RHO5" s="286"/>
      <c r="RHP5" s="286"/>
      <c r="RHQ5" s="286"/>
      <c r="RHR5" s="286"/>
      <c r="RHS5" s="286"/>
      <c r="RHT5" s="286"/>
      <c r="RHU5" s="286"/>
      <c r="RHV5" s="286"/>
      <c r="RHW5" s="286"/>
      <c r="RHX5" s="286"/>
      <c r="RHY5" s="286"/>
      <c r="RHZ5" s="286"/>
      <c r="RIA5" s="286"/>
      <c r="RIB5" s="286"/>
      <c r="RIC5" s="286"/>
      <c r="RID5" s="286"/>
      <c r="RIE5" s="286"/>
      <c r="RIF5" s="286"/>
      <c r="RIG5" s="286"/>
      <c r="RIH5" s="286"/>
      <c r="RII5" s="286"/>
      <c r="RIJ5" s="286"/>
      <c r="RIK5" s="286"/>
      <c r="RIL5" s="286"/>
      <c r="RIM5" s="286"/>
      <c r="RIN5" s="286"/>
      <c r="RIO5" s="286"/>
      <c r="RIP5" s="286"/>
      <c r="RIQ5" s="286"/>
      <c r="RIR5" s="286"/>
      <c r="RIS5" s="286"/>
      <c r="RIT5" s="286"/>
      <c r="RIU5" s="286"/>
      <c r="RIV5" s="286"/>
      <c r="RIW5" s="286"/>
      <c r="RIX5" s="286"/>
      <c r="RIY5" s="286"/>
      <c r="RIZ5" s="286"/>
      <c r="RJA5" s="286"/>
      <c r="RJB5" s="286"/>
      <c r="RJC5" s="286"/>
      <c r="RJD5" s="286"/>
      <c r="RJE5" s="286"/>
      <c r="RJF5" s="286"/>
      <c r="RJG5" s="286"/>
      <c r="RJH5" s="286"/>
      <c r="RJI5" s="286"/>
      <c r="RJJ5" s="286"/>
      <c r="RJK5" s="286"/>
      <c r="RJL5" s="286"/>
      <c r="RJM5" s="286"/>
      <c r="RJN5" s="286"/>
      <c r="RJO5" s="286"/>
      <c r="RJP5" s="286"/>
      <c r="RJQ5" s="286"/>
      <c r="RJR5" s="286"/>
      <c r="RJS5" s="286"/>
      <c r="RJT5" s="286"/>
      <c r="RJU5" s="286"/>
      <c r="RJV5" s="286"/>
      <c r="RJW5" s="286"/>
      <c r="RJX5" s="286"/>
      <c r="RJY5" s="286"/>
      <c r="RJZ5" s="286"/>
      <c r="RKA5" s="286"/>
      <c r="RKB5" s="286"/>
      <c r="RKC5" s="286"/>
      <c r="RKD5" s="286"/>
      <c r="RKE5" s="286"/>
      <c r="RKF5" s="286"/>
      <c r="RKG5" s="286"/>
      <c r="RKH5" s="286"/>
      <c r="RKI5" s="286"/>
      <c r="RKJ5" s="286"/>
      <c r="RKK5" s="286"/>
      <c r="RKL5" s="286"/>
      <c r="RKM5" s="286"/>
      <c r="RKN5" s="286"/>
      <c r="RKO5" s="286"/>
      <c r="RKP5" s="286"/>
      <c r="RKQ5" s="286"/>
      <c r="RKR5" s="286"/>
      <c r="RKS5" s="286"/>
      <c r="RKT5" s="286"/>
      <c r="RKU5" s="286"/>
      <c r="RKV5" s="286"/>
      <c r="RKW5" s="286"/>
      <c r="RKX5" s="286"/>
      <c r="RKY5" s="286"/>
      <c r="RKZ5" s="286"/>
      <c r="RLA5" s="286"/>
      <c r="RLB5" s="286"/>
      <c r="RLC5" s="286"/>
      <c r="RLD5" s="286"/>
      <c r="RLE5" s="286"/>
      <c r="RLF5" s="286"/>
      <c r="RLG5" s="286"/>
      <c r="RLH5" s="286"/>
      <c r="RLI5" s="286"/>
      <c r="RLJ5" s="286"/>
      <c r="RLK5" s="286"/>
      <c r="RLL5" s="286"/>
      <c r="RLM5" s="286"/>
      <c r="RLN5" s="286"/>
      <c r="RLO5" s="286"/>
      <c r="RLP5" s="286"/>
      <c r="RLQ5" s="286"/>
      <c r="RLR5" s="286"/>
      <c r="RLS5" s="286"/>
      <c r="RLT5" s="286"/>
      <c r="RLU5" s="286"/>
      <c r="RLV5" s="286"/>
      <c r="RLW5" s="286"/>
      <c r="RLX5" s="286"/>
      <c r="RLY5" s="286"/>
      <c r="RLZ5" s="286"/>
      <c r="RMA5" s="286"/>
      <c r="RMB5" s="286"/>
      <c r="RMC5" s="286"/>
      <c r="RMD5" s="286"/>
      <c r="RME5" s="286"/>
      <c r="RMF5" s="286"/>
      <c r="RMG5" s="286"/>
      <c r="RMH5" s="286"/>
      <c r="RMI5" s="286"/>
      <c r="RMJ5" s="286"/>
      <c r="RMK5" s="286"/>
      <c r="RML5" s="286"/>
      <c r="RMM5" s="286"/>
      <c r="RMN5" s="286"/>
      <c r="RMO5" s="286"/>
      <c r="RMP5" s="286"/>
      <c r="RMQ5" s="286"/>
      <c r="RMR5" s="286"/>
      <c r="RMS5" s="286"/>
      <c r="RMT5" s="286"/>
      <c r="RMU5" s="286"/>
      <c r="RMV5" s="286"/>
      <c r="RMW5" s="286"/>
      <c r="RMX5" s="286"/>
      <c r="RMY5" s="286"/>
      <c r="RMZ5" s="286"/>
      <c r="RNA5" s="286"/>
      <c r="RNB5" s="286"/>
      <c r="RNC5" s="286"/>
      <c r="RND5" s="286"/>
      <c r="RNE5" s="286"/>
      <c r="RNF5" s="286"/>
      <c r="RNG5" s="286"/>
      <c r="RNH5" s="286"/>
      <c r="RNI5" s="286"/>
      <c r="RNJ5" s="286"/>
      <c r="RNK5" s="286"/>
      <c r="RNL5" s="286"/>
      <c r="RNM5" s="286"/>
      <c r="RNN5" s="286"/>
      <c r="RNO5" s="286"/>
      <c r="RNP5" s="286"/>
      <c r="RNQ5" s="286"/>
      <c r="RNR5" s="286"/>
      <c r="RNS5" s="286"/>
      <c r="RNT5" s="286"/>
      <c r="RNU5" s="286"/>
      <c r="RNV5" s="286"/>
      <c r="RNW5" s="286"/>
      <c r="RNX5" s="286"/>
      <c r="RNY5" s="286"/>
      <c r="RNZ5" s="286"/>
      <c r="ROA5" s="286"/>
      <c r="ROB5" s="286"/>
      <c r="ROC5" s="286"/>
      <c r="ROD5" s="286"/>
      <c r="ROE5" s="286"/>
      <c r="ROF5" s="286"/>
      <c r="ROG5" s="286"/>
      <c r="ROH5" s="286"/>
      <c r="ROI5" s="286"/>
      <c r="ROJ5" s="286"/>
      <c r="ROK5" s="286"/>
      <c r="ROL5" s="286"/>
      <c r="ROM5" s="286"/>
      <c r="RON5" s="286"/>
      <c r="ROO5" s="286"/>
      <c r="ROP5" s="286"/>
      <c r="ROQ5" s="286"/>
      <c r="ROR5" s="286"/>
      <c r="ROS5" s="286"/>
      <c r="ROT5" s="286"/>
      <c r="ROU5" s="286"/>
      <c r="ROV5" s="286"/>
      <c r="ROW5" s="286"/>
      <c r="ROX5" s="286"/>
      <c r="ROY5" s="286"/>
      <c r="ROZ5" s="286"/>
      <c r="RPA5" s="286"/>
      <c r="RPB5" s="286"/>
      <c r="RPC5" s="286"/>
      <c r="RPD5" s="286"/>
      <c r="RPE5" s="286"/>
      <c r="RPF5" s="286"/>
      <c r="RPG5" s="286"/>
      <c r="RPH5" s="286"/>
      <c r="RPI5" s="286"/>
      <c r="RPJ5" s="286"/>
      <c r="RPK5" s="286"/>
      <c r="RPL5" s="286"/>
      <c r="RPM5" s="286"/>
      <c r="RPN5" s="286"/>
      <c r="RPO5" s="286"/>
      <c r="RPP5" s="286"/>
      <c r="RPQ5" s="286"/>
      <c r="RPR5" s="286"/>
      <c r="RPS5" s="286"/>
      <c r="RPT5" s="286"/>
      <c r="RPU5" s="286"/>
      <c r="RPV5" s="286"/>
      <c r="RPW5" s="286"/>
      <c r="RPX5" s="286"/>
      <c r="RPY5" s="286"/>
      <c r="RPZ5" s="286"/>
      <c r="RQA5" s="286"/>
      <c r="RQB5" s="286"/>
      <c r="RQC5" s="286"/>
      <c r="RQD5" s="286"/>
      <c r="RQE5" s="286"/>
      <c r="RQF5" s="286"/>
      <c r="RQG5" s="286"/>
      <c r="RQH5" s="286"/>
      <c r="RQI5" s="286"/>
      <c r="RQJ5" s="286"/>
      <c r="RQK5" s="286"/>
      <c r="RQL5" s="286"/>
      <c r="RQM5" s="286"/>
      <c r="RQN5" s="286"/>
      <c r="RQO5" s="286"/>
      <c r="RQP5" s="286"/>
      <c r="RQQ5" s="286"/>
      <c r="RQR5" s="286"/>
      <c r="RQS5" s="286"/>
      <c r="RQT5" s="286"/>
      <c r="RQU5" s="286"/>
      <c r="RQV5" s="286"/>
      <c r="RQW5" s="286"/>
      <c r="RQX5" s="286"/>
      <c r="RQY5" s="286"/>
      <c r="RQZ5" s="286"/>
      <c r="RRA5" s="286"/>
      <c r="RRB5" s="286"/>
      <c r="RRC5" s="286"/>
      <c r="RRD5" s="286"/>
      <c r="RRE5" s="286"/>
      <c r="RRF5" s="286"/>
      <c r="RRG5" s="286"/>
      <c r="RRH5" s="286"/>
      <c r="RRI5" s="286"/>
      <c r="RRJ5" s="286"/>
      <c r="RRK5" s="286"/>
      <c r="RRL5" s="286"/>
      <c r="RRM5" s="286"/>
      <c r="RRN5" s="286"/>
      <c r="RRO5" s="286"/>
      <c r="RRP5" s="286"/>
      <c r="RRQ5" s="286"/>
      <c r="RRR5" s="286"/>
      <c r="RRS5" s="286"/>
      <c r="RRT5" s="286"/>
      <c r="RRU5" s="286"/>
      <c r="RRV5" s="286"/>
      <c r="RRW5" s="286"/>
      <c r="RRX5" s="286"/>
      <c r="RRY5" s="286"/>
      <c r="RRZ5" s="286"/>
      <c r="RSA5" s="286"/>
      <c r="RSB5" s="286"/>
      <c r="RSC5" s="286"/>
      <c r="RSD5" s="286"/>
      <c r="RSE5" s="286"/>
      <c r="RSF5" s="286"/>
      <c r="RSG5" s="286"/>
      <c r="RSH5" s="286"/>
      <c r="RSI5" s="286"/>
      <c r="RSJ5" s="286"/>
      <c r="RSK5" s="286"/>
      <c r="RSL5" s="286"/>
      <c r="RSM5" s="286"/>
      <c r="RSN5" s="286"/>
      <c r="RSO5" s="286"/>
      <c r="RSP5" s="286"/>
      <c r="RSQ5" s="286"/>
      <c r="RSR5" s="286"/>
      <c r="RSS5" s="286"/>
      <c r="RST5" s="286"/>
      <c r="RSU5" s="286"/>
      <c r="RSV5" s="286"/>
      <c r="RSW5" s="286"/>
      <c r="RSX5" s="286"/>
      <c r="RSY5" s="286"/>
      <c r="RSZ5" s="286"/>
      <c r="RTA5" s="286"/>
      <c r="RTB5" s="286"/>
      <c r="RTC5" s="286"/>
      <c r="RTD5" s="286"/>
      <c r="RTE5" s="286"/>
      <c r="RTF5" s="286"/>
      <c r="RTG5" s="286"/>
      <c r="RTH5" s="286"/>
      <c r="RTI5" s="286"/>
      <c r="RTJ5" s="286"/>
      <c r="RTK5" s="286"/>
      <c r="RTL5" s="286"/>
      <c r="RTM5" s="286"/>
      <c r="RTN5" s="286"/>
      <c r="RTO5" s="286"/>
      <c r="RTP5" s="286"/>
      <c r="RTQ5" s="286"/>
      <c r="RTR5" s="286"/>
      <c r="RTS5" s="286"/>
      <c r="RTT5" s="286"/>
      <c r="RTU5" s="286"/>
      <c r="RTV5" s="286"/>
      <c r="RTW5" s="286"/>
      <c r="RTX5" s="286"/>
      <c r="RTY5" s="286"/>
      <c r="RTZ5" s="286"/>
      <c r="RUA5" s="286"/>
      <c r="RUB5" s="286"/>
      <c r="RUC5" s="286"/>
      <c r="RUD5" s="286"/>
      <c r="RUE5" s="286"/>
      <c r="RUF5" s="286"/>
      <c r="RUG5" s="286"/>
      <c r="RUH5" s="286"/>
      <c r="RUI5" s="286"/>
      <c r="RUJ5" s="286"/>
      <c r="RUK5" s="286"/>
      <c r="RUL5" s="286"/>
      <c r="RUM5" s="286"/>
      <c r="RUN5" s="286"/>
      <c r="RUO5" s="286"/>
      <c r="RUP5" s="286"/>
      <c r="RUQ5" s="286"/>
      <c r="RUR5" s="286"/>
      <c r="RUS5" s="286"/>
      <c r="RUT5" s="286"/>
      <c r="RUU5" s="286"/>
      <c r="RUV5" s="286"/>
      <c r="RUW5" s="286"/>
      <c r="RUX5" s="286"/>
      <c r="RUY5" s="286"/>
      <c r="RUZ5" s="286"/>
      <c r="RVA5" s="286"/>
      <c r="RVB5" s="286"/>
      <c r="RVC5" s="286"/>
      <c r="RVD5" s="286"/>
      <c r="RVE5" s="286"/>
      <c r="RVF5" s="286"/>
      <c r="RVG5" s="286"/>
      <c r="RVH5" s="286"/>
      <c r="RVI5" s="286"/>
      <c r="RVJ5" s="286"/>
      <c r="RVK5" s="286"/>
      <c r="RVL5" s="286"/>
      <c r="RVM5" s="286"/>
      <c r="RVN5" s="286"/>
      <c r="RVO5" s="286"/>
      <c r="RVP5" s="286"/>
      <c r="RVQ5" s="286"/>
      <c r="RVR5" s="286"/>
      <c r="RVS5" s="286"/>
      <c r="RVT5" s="286"/>
      <c r="RVU5" s="286"/>
      <c r="RVV5" s="286"/>
      <c r="RVW5" s="286"/>
      <c r="RVX5" s="286"/>
      <c r="RVY5" s="286"/>
      <c r="RVZ5" s="286"/>
      <c r="RWA5" s="286"/>
      <c r="RWB5" s="286"/>
      <c r="RWC5" s="286"/>
      <c r="RWD5" s="286"/>
      <c r="RWE5" s="286"/>
      <c r="RWF5" s="286"/>
      <c r="RWG5" s="286"/>
      <c r="RWH5" s="286"/>
      <c r="RWI5" s="286"/>
      <c r="RWJ5" s="286"/>
      <c r="RWK5" s="286"/>
      <c r="RWL5" s="286"/>
      <c r="RWM5" s="286"/>
      <c r="RWN5" s="286"/>
      <c r="RWO5" s="286"/>
      <c r="RWP5" s="286"/>
      <c r="RWQ5" s="286"/>
      <c r="RWR5" s="286"/>
      <c r="RWS5" s="286"/>
      <c r="RWT5" s="286"/>
      <c r="RWU5" s="286"/>
      <c r="RWV5" s="286"/>
      <c r="RWW5" s="286"/>
      <c r="RWX5" s="286"/>
      <c r="RWY5" s="286"/>
      <c r="RWZ5" s="286"/>
      <c r="RXA5" s="286"/>
      <c r="RXB5" s="286"/>
      <c r="RXC5" s="286"/>
      <c r="RXD5" s="286"/>
      <c r="RXE5" s="286"/>
      <c r="RXF5" s="286"/>
      <c r="RXG5" s="286"/>
      <c r="RXH5" s="286"/>
      <c r="RXI5" s="286"/>
      <c r="RXJ5" s="286"/>
      <c r="RXK5" s="286"/>
      <c r="RXL5" s="286"/>
      <c r="RXM5" s="286"/>
      <c r="RXN5" s="286"/>
      <c r="RXO5" s="286"/>
      <c r="RXP5" s="286"/>
      <c r="RXQ5" s="286"/>
      <c r="RXR5" s="286"/>
      <c r="RXS5" s="286"/>
      <c r="RXT5" s="286"/>
      <c r="RXU5" s="286"/>
      <c r="RXV5" s="286"/>
      <c r="RXW5" s="286"/>
      <c r="RXX5" s="286"/>
      <c r="RXY5" s="286"/>
      <c r="RXZ5" s="286"/>
      <c r="RYA5" s="286"/>
      <c r="RYB5" s="286"/>
      <c r="RYC5" s="286"/>
      <c r="RYD5" s="286"/>
      <c r="RYE5" s="286"/>
      <c r="RYF5" s="286"/>
      <c r="RYG5" s="286"/>
      <c r="RYH5" s="286"/>
      <c r="RYI5" s="286"/>
      <c r="RYJ5" s="286"/>
      <c r="RYK5" s="286"/>
      <c r="RYL5" s="286"/>
      <c r="RYM5" s="286"/>
      <c r="RYN5" s="286"/>
      <c r="RYO5" s="286"/>
      <c r="RYP5" s="286"/>
      <c r="RYQ5" s="286"/>
      <c r="RYR5" s="286"/>
      <c r="RYS5" s="286"/>
      <c r="RYT5" s="286"/>
      <c r="RYU5" s="286"/>
      <c r="RYV5" s="286"/>
      <c r="RYW5" s="286"/>
      <c r="RYX5" s="286"/>
      <c r="RYY5" s="286"/>
      <c r="RYZ5" s="286"/>
      <c r="RZA5" s="286"/>
      <c r="RZB5" s="286"/>
      <c r="RZC5" s="286"/>
      <c r="RZD5" s="286"/>
      <c r="RZE5" s="286"/>
      <c r="RZF5" s="286"/>
      <c r="RZG5" s="286"/>
      <c r="RZH5" s="286"/>
      <c r="RZI5" s="286"/>
      <c r="RZJ5" s="286"/>
      <c r="RZK5" s="286"/>
      <c r="RZL5" s="286"/>
      <c r="RZM5" s="286"/>
      <c r="RZN5" s="286"/>
      <c r="RZO5" s="286"/>
      <c r="RZP5" s="286"/>
      <c r="RZQ5" s="286"/>
      <c r="RZR5" s="286"/>
      <c r="RZS5" s="286"/>
      <c r="RZT5" s="286"/>
      <c r="RZU5" s="286"/>
      <c r="RZV5" s="286"/>
      <c r="RZW5" s="286"/>
      <c r="RZX5" s="286"/>
      <c r="RZY5" s="286"/>
      <c r="RZZ5" s="286"/>
      <c r="SAA5" s="286"/>
      <c r="SAB5" s="286"/>
      <c r="SAC5" s="286"/>
      <c r="SAD5" s="286"/>
      <c r="SAE5" s="286"/>
      <c r="SAF5" s="286"/>
      <c r="SAG5" s="286"/>
      <c r="SAH5" s="286"/>
      <c r="SAI5" s="286"/>
      <c r="SAJ5" s="286"/>
      <c r="SAK5" s="286"/>
      <c r="SAL5" s="286"/>
      <c r="SAM5" s="286"/>
      <c r="SAN5" s="286"/>
      <c r="SAO5" s="286"/>
      <c r="SAP5" s="286"/>
      <c r="SAQ5" s="286"/>
      <c r="SAR5" s="286"/>
      <c r="SAS5" s="286"/>
      <c r="SAT5" s="286"/>
      <c r="SAU5" s="286"/>
      <c r="SAV5" s="286"/>
      <c r="SAW5" s="286"/>
      <c r="SAX5" s="286"/>
      <c r="SAY5" s="286"/>
      <c r="SAZ5" s="286"/>
      <c r="SBA5" s="286"/>
      <c r="SBB5" s="286"/>
      <c r="SBC5" s="286"/>
      <c r="SBD5" s="286"/>
      <c r="SBE5" s="286"/>
      <c r="SBF5" s="286"/>
      <c r="SBG5" s="286"/>
      <c r="SBH5" s="286"/>
      <c r="SBI5" s="286"/>
      <c r="SBJ5" s="286"/>
      <c r="SBK5" s="286"/>
      <c r="SBL5" s="286"/>
      <c r="SBM5" s="286"/>
      <c r="SBN5" s="286"/>
      <c r="SBO5" s="286"/>
      <c r="SBP5" s="286"/>
      <c r="SBQ5" s="286"/>
      <c r="SBR5" s="286"/>
      <c r="SBS5" s="286"/>
      <c r="SBT5" s="286"/>
      <c r="SBU5" s="286"/>
      <c r="SBV5" s="286"/>
      <c r="SBW5" s="286"/>
      <c r="SBX5" s="286"/>
      <c r="SBY5" s="286"/>
      <c r="SBZ5" s="286"/>
      <c r="SCA5" s="286"/>
      <c r="SCB5" s="286"/>
      <c r="SCC5" s="286"/>
      <c r="SCD5" s="286"/>
      <c r="SCE5" s="286"/>
      <c r="SCF5" s="286"/>
      <c r="SCG5" s="286"/>
      <c r="SCH5" s="286"/>
      <c r="SCI5" s="286"/>
      <c r="SCJ5" s="286"/>
      <c r="SCK5" s="286"/>
      <c r="SCL5" s="286"/>
      <c r="SCM5" s="286"/>
      <c r="SCN5" s="286"/>
      <c r="SCO5" s="286"/>
      <c r="SCP5" s="286"/>
      <c r="SCQ5" s="286"/>
      <c r="SCR5" s="286"/>
      <c r="SCS5" s="286"/>
      <c r="SCT5" s="286"/>
      <c r="SCU5" s="286"/>
      <c r="SCV5" s="286"/>
      <c r="SCW5" s="286"/>
      <c r="SCX5" s="286"/>
      <c r="SCY5" s="286"/>
      <c r="SCZ5" s="286"/>
      <c r="SDA5" s="286"/>
      <c r="SDB5" s="286"/>
      <c r="SDC5" s="286"/>
      <c r="SDD5" s="286"/>
      <c r="SDE5" s="286"/>
      <c r="SDF5" s="286"/>
      <c r="SDG5" s="286"/>
      <c r="SDH5" s="286"/>
      <c r="SDI5" s="286"/>
      <c r="SDJ5" s="286"/>
      <c r="SDK5" s="286"/>
      <c r="SDL5" s="286"/>
      <c r="SDM5" s="286"/>
      <c r="SDN5" s="286"/>
      <c r="SDO5" s="286"/>
      <c r="SDP5" s="286"/>
      <c r="SDQ5" s="286"/>
      <c r="SDR5" s="286"/>
      <c r="SDS5" s="286"/>
      <c r="SDT5" s="286"/>
      <c r="SDU5" s="286"/>
      <c r="SDV5" s="286"/>
      <c r="SDW5" s="286"/>
      <c r="SDX5" s="286"/>
      <c r="SDY5" s="286"/>
      <c r="SDZ5" s="286"/>
      <c r="SEA5" s="286"/>
      <c r="SEB5" s="286"/>
      <c r="SEC5" s="286"/>
      <c r="SED5" s="286"/>
      <c r="SEE5" s="286"/>
      <c r="SEF5" s="286"/>
      <c r="SEG5" s="286"/>
      <c r="SEH5" s="286"/>
      <c r="SEI5" s="286"/>
      <c r="SEJ5" s="286"/>
      <c r="SEK5" s="286"/>
      <c r="SEL5" s="286"/>
      <c r="SEM5" s="286"/>
      <c r="SEN5" s="286"/>
      <c r="SEO5" s="286"/>
      <c r="SEP5" s="286"/>
      <c r="SEQ5" s="286"/>
      <c r="SER5" s="286"/>
      <c r="SES5" s="286"/>
      <c r="SET5" s="286"/>
      <c r="SEU5" s="286"/>
      <c r="SEV5" s="286"/>
      <c r="SEW5" s="286"/>
      <c r="SEX5" s="286"/>
      <c r="SEY5" s="286"/>
      <c r="SEZ5" s="286"/>
      <c r="SFA5" s="286"/>
      <c r="SFB5" s="286"/>
      <c r="SFC5" s="286"/>
      <c r="SFD5" s="286"/>
      <c r="SFE5" s="286"/>
      <c r="SFF5" s="286"/>
      <c r="SFG5" s="286"/>
      <c r="SFH5" s="286"/>
      <c r="SFI5" s="286"/>
      <c r="SFJ5" s="286"/>
      <c r="SFK5" s="286"/>
      <c r="SFL5" s="286"/>
      <c r="SFM5" s="286"/>
      <c r="SFN5" s="286"/>
      <c r="SFO5" s="286"/>
      <c r="SFP5" s="286"/>
      <c r="SFQ5" s="286"/>
      <c r="SFR5" s="286"/>
      <c r="SFS5" s="286"/>
      <c r="SFT5" s="286"/>
      <c r="SFU5" s="286"/>
      <c r="SFV5" s="286"/>
      <c r="SFW5" s="286"/>
      <c r="SFX5" s="286"/>
      <c r="SFY5" s="286"/>
      <c r="SFZ5" s="286"/>
      <c r="SGA5" s="286"/>
      <c r="SGB5" s="286"/>
      <c r="SGC5" s="286"/>
      <c r="SGD5" s="286"/>
      <c r="SGE5" s="286"/>
      <c r="SGF5" s="286"/>
      <c r="SGG5" s="286"/>
      <c r="SGH5" s="286"/>
      <c r="SGI5" s="286"/>
      <c r="SGJ5" s="286"/>
      <c r="SGK5" s="286"/>
      <c r="SGL5" s="286"/>
      <c r="SGM5" s="286"/>
      <c r="SGN5" s="286"/>
      <c r="SGO5" s="286"/>
      <c r="SGP5" s="286"/>
      <c r="SGQ5" s="286"/>
      <c r="SGR5" s="286"/>
      <c r="SGS5" s="286"/>
      <c r="SGT5" s="286"/>
      <c r="SGU5" s="286"/>
      <c r="SGV5" s="286"/>
      <c r="SGW5" s="286"/>
      <c r="SGX5" s="286"/>
      <c r="SGY5" s="286"/>
      <c r="SGZ5" s="286"/>
      <c r="SHA5" s="286"/>
      <c r="SHB5" s="286"/>
      <c r="SHC5" s="286"/>
      <c r="SHD5" s="286"/>
      <c r="SHE5" s="286"/>
      <c r="SHF5" s="286"/>
      <c r="SHG5" s="286"/>
      <c r="SHH5" s="286"/>
      <c r="SHI5" s="286"/>
      <c r="SHJ5" s="286"/>
      <c r="SHK5" s="286"/>
      <c r="SHL5" s="286"/>
      <c r="SHM5" s="286"/>
      <c r="SHN5" s="286"/>
      <c r="SHO5" s="286"/>
      <c r="SHP5" s="286"/>
      <c r="SHQ5" s="286"/>
      <c r="SHR5" s="286"/>
      <c r="SHS5" s="286"/>
      <c r="SHT5" s="286"/>
      <c r="SHU5" s="286"/>
      <c r="SHV5" s="286"/>
      <c r="SHW5" s="286"/>
      <c r="SHX5" s="286"/>
      <c r="SHY5" s="286"/>
      <c r="SHZ5" s="286"/>
      <c r="SIA5" s="286"/>
      <c r="SIB5" s="286"/>
      <c r="SIC5" s="286"/>
      <c r="SID5" s="286"/>
      <c r="SIE5" s="286"/>
      <c r="SIF5" s="286"/>
      <c r="SIG5" s="286"/>
      <c r="SIH5" s="286"/>
      <c r="SII5" s="286"/>
      <c r="SIJ5" s="286"/>
      <c r="SIK5" s="286"/>
      <c r="SIL5" s="286"/>
      <c r="SIM5" s="286"/>
      <c r="SIN5" s="286"/>
      <c r="SIO5" s="286"/>
      <c r="SIP5" s="286"/>
      <c r="SIQ5" s="286"/>
      <c r="SIR5" s="286"/>
      <c r="SIS5" s="286"/>
      <c r="SIT5" s="286"/>
      <c r="SIU5" s="286"/>
      <c r="SIV5" s="286"/>
      <c r="SIW5" s="286"/>
      <c r="SIX5" s="286"/>
      <c r="SIY5" s="286"/>
      <c r="SIZ5" s="286"/>
      <c r="SJA5" s="286"/>
      <c r="SJB5" s="286"/>
      <c r="SJC5" s="286"/>
      <c r="SJD5" s="286"/>
      <c r="SJE5" s="286"/>
      <c r="SJF5" s="286"/>
      <c r="SJG5" s="286"/>
      <c r="SJH5" s="286"/>
      <c r="SJI5" s="286"/>
      <c r="SJJ5" s="286"/>
      <c r="SJK5" s="286"/>
      <c r="SJL5" s="286"/>
      <c r="SJM5" s="286"/>
      <c r="SJN5" s="286"/>
      <c r="SJO5" s="286"/>
      <c r="SJP5" s="286"/>
      <c r="SJQ5" s="286"/>
      <c r="SJR5" s="286"/>
      <c r="SJS5" s="286"/>
      <c r="SJT5" s="286"/>
      <c r="SJU5" s="286"/>
      <c r="SJV5" s="286"/>
      <c r="SJW5" s="286"/>
      <c r="SJX5" s="286"/>
      <c r="SJY5" s="286"/>
      <c r="SJZ5" s="286"/>
      <c r="SKA5" s="286"/>
      <c r="SKB5" s="286"/>
      <c r="SKC5" s="286"/>
      <c r="SKD5" s="286"/>
      <c r="SKE5" s="286"/>
      <c r="SKF5" s="286"/>
      <c r="SKG5" s="286"/>
      <c r="SKH5" s="286"/>
      <c r="SKI5" s="286"/>
      <c r="SKJ5" s="286"/>
      <c r="SKK5" s="286"/>
      <c r="SKL5" s="286"/>
      <c r="SKM5" s="286"/>
      <c r="SKN5" s="286"/>
      <c r="SKO5" s="286"/>
      <c r="SKP5" s="286"/>
      <c r="SKQ5" s="286"/>
      <c r="SKR5" s="286"/>
      <c r="SKS5" s="286"/>
      <c r="SKT5" s="286"/>
      <c r="SKU5" s="286"/>
      <c r="SKV5" s="286"/>
      <c r="SKW5" s="286"/>
      <c r="SKX5" s="286"/>
      <c r="SKY5" s="286"/>
      <c r="SKZ5" s="286"/>
      <c r="SLA5" s="286"/>
      <c r="SLB5" s="286"/>
      <c r="SLC5" s="286"/>
      <c r="SLD5" s="286"/>
      <c r="SLE5" s="286"/>
      <c r="SLF5" s="286"/>
      <c r="SLG5" s="286"/>
      <c r="SLH5" s="286"/>
      <c r="SLI5" s="286"/>
      <c r="SLJ5" s="286"/>
      <c r="SLK5" s="286"/>
      <c r="SLL5" s="286"/>
      <c r="SLM5" s="286"/>
      <c r="SLN5" s="286"/>
      <c r="SLO5" s="286"/>
      <c r="SLP5" s="286"/>
      <c r="SLQ5" s="286"/>
      <c r="SLR5" s="286"/>
      <c r="SLS5" s="286"/>
      <c r="SLT5" s="286"/>
      <c r="SLU5" s="286"/>
      <c r="SLV5" s="286"/>
      <c r="SLW5" s="286"/>
      <c r="SLX5" s="286"/>
      <c r="SLY5" s="286"/>
      <c r="SLZ5" s="286"/>
      <c r="SMA5" s="286"/>
      <c r="SMB5" s="286"/>
      <c r="SMC5" s="286"/>
      <c r="SMD5" s="286"/>
      <c r="SME5" s="286"/>
      <c r="SMF5" s="286"/>
      <c r="SMG5" s="286"/>
      <c r="SMH5" s="286"/>
      <c r="SMI5" s="286"/>
      <c r="SMJ5" s="286"/>
      <c r="SMK5" s="286"/>
      <c r="SML5" s="286"/>
      <c r="SMM5" s="286"/>
      <c r="SMN5" s="286"/>
      <c r="SMO5" s="286"/>
      <c r="SMP5" s="286"/>
      <c r="SMQ5" s="286"/>
      <c r="SMR5" s="286"/>
      <c r="SMS5" s="286"/>
      <c r="SMT5" s="286"/>
      <c r="SMU5" s="286"/>
      <c r="SMV5" s="286"/>
      <c r="SMW5" s="286"/>
      <c r="SMX5" s="286"/>
      <c r="SMY5" s="286"/>
      <c r="SMZ5" s="286"/>
      <c r="SNA5" s="286"/>
      <c r="SNB5" s="286"/>
      <c r="SNC5" s="286"/>
      <c r="SND5" s="286"/>
      <c r="SNE5" s="286"/>
      <c r="SNF5" s="286"/>
      <c r="SNG5" s="286"/>
      <c r="SNH5" s="286"/>
      <c r="SNI5" s="286"/>
      <c r="SNJ5" s="286"/>
      <c r="SNK5" s="286"/>
      <c r="SNL5" s="286"/>
      <c r="SNM5" s="286"/>
      <c r="SNN5" s="286"/>
      <c r="SNO5" s="286"/>
      <c r="SNP5" s="286"/>
      <c r="SNQ5" s="286"/>
      <c r="SNR5" s="286"/>
      <c r="SNS5" s="286"/>
      <c r="SNT5" s="286"/>
      <c r="SNU5" s="286"/>
      <c r="SNV5" s="286"/>
      <c r="SNW5" s="286"/>
      <c r="SNX5" s="286"/>
      <c r="SNY5" s="286"/>
      <c r="SNZ5" s="286"/>
      <c r="SOA5" s="286"/>
      <c r="SOB5" s="286"/>
      <c r="SOC5" s="286"/>
      <c r="SOD5" s="286"/>
      <c r="SOE5" s="286"/>
      <c r="SOF5" s="286"/>
      <c r="SOG5" s="286"/>
      <c r="SOH5" s="286"/>
      <c r="SOI5" s="286"/>
      <c r="SOJ5" s="286"/>
      <c r="SOK5" s="286"/>
      <c r="SOL5" s="286"/>
      <c r="SOM5" s="286"/>
      <c r="SON5" s="286"/>
      <c r="SOO5" s="286"/>
      <c r="SOP5" s="286"/>
      <c r="SOQ5" s="286"/>
      <c r="SOR5" s="286"/>
      <c r="SOS5" s="286"/>
      <c r="SOT5" s="286"/>
      <c r="SOU5" s="286"/>
      <c r="SOV5" s="286"/>
      <c r="SOW5" s="286"/>
      <c r="SOX5" s="286"/>
      <c r="SOY5" s="286"/>
      <c r="SOZ5" s="286"/>
      <c r="SPA5" s="286"/>
      <c r="SPB5" s="286"/>
      <c r="SPC5" s="286"/>
      <c r="SPD5" s="286"/>
      <c r="SPE5" s="286"/>
      <c r="SPF5" s="286"/>
      <c r="SPG5" s="286"/>
      <c r="SPH5" s="286"/>
      <c r="SPI5" s="286"/>
      <c r="SPJ5" s="286"/>
      <c r="SPK5" s="286"/>
      <c r="SPL5" s="286"/>
      <c r="SPM5" s="286"/>
      <c r="SPN5" s="286"/>
      <c r="SPO5" s="286"/>
      <c r="SPP5" s="286"/>
      <c r="SPQ5" s="286"/>
      <c r="SPR5" s="286"/>
      <c r="SPS5" s="286"/>
      <c r="SPT5" s="286"/>
      <c r="SPU5" s="286"/>
      <c r="SPV5" s="286"/>
      <c r="SPW5" s="286"/>
      <c r="SPX5" s="286"/>
      <c r="SPY5" s="286"/>
      <c r="SPZ5" s="286"/>
      <c r="SQA5" s="286"/>
      <c r="SQB5" s="286"/>
      <c r="SQC5" s="286"/>
      <c r="SQD5" s="286"/>
      <c r="SQE5" s="286"/>
      <c r="SQF5" s="286"/>
      <c r="SQG5" s="286"/>
      <c r="SQH5" s="286"/>
      <c r="SQI5" s="286"/>
      <c r="SQJ5" s="286"/>
      <c r="SQK5" s="286"/>
      <c r="SQL5" s="286"/>
      <c r="SQM5" s="286"/>
      <c r="SQN5" s="286"/>
      <c r="SQO5" s="286"/>
      <c r="SQP5" s="286"/>
      <c r="SQQ5" s="286"/>
      <c r="SQR5" s="286"/>
      <c r="SQS5" s="286"/>
      <c r="SQT5" s="286"/>
      <c r="SQU5" s="286"/>
      <c r="SQV5" s="286"/>
      <c r="SQW5" s="286"/>
      <c r="SQX5" s="286"/>
      <c r="SQY5" s="286"/>
      <c r="SQZ5" s="286"/>
      <c r="SRA5" s="286"/>
      <c r="SRB5" s="286"/>
      <c r="SRC5" s="286"/>
      <c r="SRD5" s="286"/>
      <c r="SRE5" s="286"/>
      <c r="SRF5" s="286"/>
      <c r="SRG5" s="286"/>
      <c r="SRH5" s="286"/>
      <c r="SRI5" s="286"/>
      <c r="SRJ5" s="286"/>
      <c r="SRK5" s="286"/>
      <c r="SRL5" s="286"/>
      <c r="SRM5" s="286"/>
      <c r="SRN5" s="286"/>
      <c r="SRO5" s="286"/>
      <c r="SRP5" s="286"/>
      <c r="SRQ5" s="286"/>
      <c r="SRR5" s="286"/>
      <c r="SRS5" s="286"/>
      <c r="SRT5" s="286"/>
      <c r="SRU5" s="286"/>
      <c r="SRV5" s="286"/>
      <c r="SRW5" s="286"/>
      <c r="SRX5" s="286"/>
      <c r="SRY5" s="286"/>
      <c r="SRZ5" s="286"/>
      <c r="SSA5" s="286"/>
      <c r="SSB5" s="286"/>
      <c r="SSC5" s="286"/>
      <c r="SSD5" s="286"/>
      <c r="SSE5" s="286"/>
      <c r="SSF5" s="286"/>
      <c r="SSG5" s="286"/>
      <c r="SSH5" s="286"/>
      <c r="SSI5" s="286"/>
      <c r="SSJ5" s="286"/>
      <c r="SSK5" s="286"/>
      <c r="SSL5" s="286"/>
      <c r="SSM5" s="286"/>
      <c r="SSN5" s="286"/>
      <c r="SSO5" s="286"/>
      <c r="SSP5" s="286"/>
      <c r="SSQ5" s="286"/>
      <c r="SSR5" s="286"/>
      <c r="SSS5" s="286"/>
      <c r="SST5" s="286"/>
      <c r="SSU5" s="286"/>
      <c r="SSV5" s="286"/>
      <c r="SSW5" s="286"/>
      <c r="SSX5" s="286"/>
      <c r="SSY5" s="286"/>
      <c r="SSZ5" s="286"/>
      <c r="STA5" s="286"/>
      <c r="STB5" s="286"/>
      <c r="STC5" s="286"/>
      <c r="STD5" s="286"/>
      <c r="STE5" s="286"/>
      <c r="STF5" s="286"/>
      <c r="STG5" s="286"/>
      <c r="STH5" s="286"/>
      <c r="STI5" s="286"/>
      <c r="STJ5" s="286"/>
      <c r="STK5" s="286"/>
      <c r="STL5" s="286"/>
      <c r="STM5" s="286"/>
      <c r="STN5" s="286"/>
      <c r="STO5" s="286"/>
      <c r="STP5" s="286"/>
      <c r="STQ5" s="286"/>
      <c r="STR5" s="286"/>
      <c r="STS5" s="286"/>
      <c r="STT5" s="286"/>
      <c r="STU5" s="286"/>
      <c r="STV5" s="286"/>
      <c r="STW5" s="286"/>
      <c r="STX5" s="286"/>
      <c r="STY5" s="286"/>
      <c r="STZ5" s="286"/>
      <c r="SUA5" s="286"/>
      <c r="SUB5" s="286"/>
      <c r="SUC5" s="286"/>
      <c r="SUD5" s="286"/>
      <c r="SUE5" s="286"/>
      <c r="SUF5" s="286"/>
      <c r="SUG5" s="286"/>
      <c r="SUH5" s="286"/>
      <c r="SUI5" s="286"/>
      <c r="SUJ5" s="286"/>
      <c r="SUK5" s="286"/>
      <c r="SUL5" s="286"/>
      <c r="SUM5" s="286"/>
      <c r="SUN5" s="286"/>
      <c r="SUO5" s="286"/>
      <c r="SUP5" s="286"/>
      <c r="SUQ5" s="286"/>
      <c r="SUR5" s="286"/>
      <c r="SUS5" s="286"/>
      <c r="SUT5" s="286"/>
      <c r="SUU5" s="286"/>
      <c r="SUV5" s="286"/>
      <c r="SUW5" s="286"/>
      <c r="SUX5" s="286"/>
      <c r="SUY5" s="286"/>
      <c r="SUZ5" s="286"/>
      <c r="SVA5" s="286"/>
      <c r="SVB5" s="286"/>
      <c r="SVC5" s="286"/>
      <c r="SVD5" s="286"/>
      <c r="SVE5" s="286"/>
      <c r="SVF5" s="286"/>
      <c r="SVG5" s="286"/>
      <c r="SVH5" s="286"/>
      <c r="SVI5" s="286"/>
      <c r="SVJ5" s="286"/>
      <c r="SVK5" s="286"/>
      <c r="SVL5" s="286"/>
      <c r="SVM5" s="286"/>
      <c r="SVN5" s="286"/>
      <c r="SVO5" s="286"/>
      <c r="SVP5" s="286"/>
      <c r="SVQ5" s="286"/>
      <c r="SVR5" s="286"/>
      <c r="SVS5" s="286"/>
      <c r="SVT5" s="286"/>
      <c r="SVU5" s="286"/>
      <c r="SVV5" s="286"/>
      <c r="SVW5" s="286"/>
      <c r="SVX5" s="286"/>
      <c r="SVY5" s="286"/>
      <c r="SVZ5" s="286"/>
      <c r="SWA5" s="286"/>
      <c r="SWB5" s="286"/>
      <c r="SWC5" s="286"/>
      <c r="SWD5" s="286"/>
      <c r="SWE5" s="286"/>
      <c r="SWF5" s="286"/>
      <c r="SWG5" s="286"/>
      <c r="SWH5" s="286"/>
      <c r="SWI5" s="286"/>
      <c r="SWJ5" s="286"/>
      <c r="SWK5" s="286"/>
      <c r="SWL5" s="286"/>
      <c r="SWM5" s="286"/>
      <c r="SWN5" s="286"/>
      <c r="SWO5" s="286"/>
      <c r="SWP5" s="286"/>
      <c r="SWQ5" s="286"/>
      <c r="SWR5" s="286"/>
      <c r="SWS5" s="286"/>
      <c r="SWT5" s="286"/>
      <c r="SWU5" s="286"/>
      <c r="SWV5" s="286"/>
      <c r="SWW5" s="286"/>
      <c r="SWX5" s="286"/>
      <c r="SWY5" s="286"/>
      <c r="SWZ5" s="286"/>
      <c r="SXA5" s="286"/>
      <c r="SXB5" s="286"/>
      <c r="SXC5" s="286"/>
      <c r="SXD5" s="286"/>
      <c r="SXE5" s="286"/>
      <c r="SXF5" s="286"/>
      <c r="SXG5" s="286"/>
      <c r="SXH5" s="286"/>
      <c r="SXI5" s="286"/>
      <c r="SXJ5" s="286"/>
      <c r="SXK5" s="286"/>
      <c r="SXL5" s="286"/>
      <c r="SXM5" s="286"/>
      <c r="SXN5" s="286"/>
      <c r="SXO5" s="286"/>
      <c r="SXP5" s="286"/>
      <c r="SXQ5" s="286"/>
      <c r="SXR5" s="286"/>
      <c r="SXS5" s="286"/>
      <c r="SXT5" s="286"/>
      <c r="SXU5" s="286"/>
      <c r="SXV5" s="286"/>
      <c r="SXW5" s="286"/>
      <c r="SXX5" s="286"/>
      <c r="SXY5" s="286"/>
      <c r="SXZ5" s="286"/>
      <c r="SYA5" s="286"/>
      <c r="SYB5" s="286"/>
      <c r="SYC5" s="286"/>
      <c r="SYD5" s="286"/>
      <c r="SYE5" s="286"/>
      <c r="SYF5" s="286"/>
      <c r="SYG5" s="286"/>
      <c r="SYH5" s="286"/>
      <c r="SYI5" s="286"/>
      <c r="SYJ5" s="286"/>
      <c r="SYK5" s="286"/>
      <c r="SYL5" s="286"/>
      <c r="SYM5" s="286"/>
      <c r="SYN5" s="286"/>
      <c r="SYO5" s="286"/>
      <c r="SYP5" s="286"/>
      <c r="SYQ5" s="286"/>
      <c r="SYR5" s="286"/>
      <c r="SYS5" s="286"/>
      <c r="SYT5" s="286"/>
      <c r="SYU5" s="286"/>
      <c r="SYV5" s="286"/>
      <c r="SYW5" s="286"/>
      <c r="SYX5" s="286"/>
      <c r="SYY5" s="286"/>
      <c r="SYZ5" s="286"/>
      <c r="SZA5" s="286"/>
      <c r="SZB5" s="286"/>
      <c r="SZC5" s="286"/>
      <c r="SZD5" s="286"/>
      <c r="SZE5" s="286"/>
      <c r="SZF5" s="286"/>
      <c r="SZG5" s="286"/>
      <c r="SZH5" s="286"/>
      <c r="SZI5" s="286"/>
      <c r="SZJ5" s="286"/>
      <c r="SZK5" s="286"/>
      <c r="SZL5" s="286"/>
      <c r="SZM5" s="286"/>
      <c r="SZN5" s="286"/>
      <c r="SZO5" s="286"/>
      <c r="SZP5" s="286"/>
      <c r="SZQ5" s="286"/>
      <c r="SZR5" s="286"/>
      <c r="SZS5" s="286"/>
      <c r="SZT5" s="286"/>
      <c r="SZU5" s="286"/>
      <c r="SZV5" s="286"/>
      <c r="SZW5" s="286"/>
      <c r="SZX5" s="286"/>
      <c r="SZY5" s="286"/>
      <c r="SZZ5" s="286"/>
      <c r="TAA5" s="286"/>
      <c r="TAB5" s="286"/>
      <c r="TAC5" s="286"/>
      <c r="TAD5" s="286"/>
      <c r="TAE5" s="286"/>
      <c r="TAF5" s="286"/>
      <c r="TAG5" s="286"/>
      <c r="TAH5" s="286"/>
      <c r="TAI5" s="286"/>
      <c r="TAJ5" s="286"/>
      <c r="TAK5" s="286"/>
      <c r="TAL5" s="286"/>
      <c r="TAM5" s="286"/>
      <c r="TAN5" s="286"/>
      <c r="TAO5" s="286"/>
      <c r="TAP5" s="286"/>
      <c r="TAQ5" s="286"/>
      <c r="TAR5" s="286"/>
      <c r="TAS5" s="286"/>
      <c r="TAT5" s="286"/>
      <c r="TAU5" s="286"/>
      <c r="TAV5" s="286"/>
      <c r="TAW5" s="286"/>
      <c r="TAX5" s="286"/>
      <c r="TAY5" s="286"/>
      <c r="TAZ5" s="286"/>
      <c r="TBA5" s="286"/>
      <c r="TBB5" s="286"/>
      <c r="TBC5" s="286"/>
      <c r="TBD5" s="286"/>
      <c r="TBE5" s="286"/>
      <c r="TBF5" s="286"/>
      <c r="TBG5" s="286"/>
      <c r="TBH5" s="286"/>
      <c r="TBI5" s="286"/>
      <c r="TBJ5" s="286"/>
      <c r="TBK5" s="286"/>
      <c r="TBL5" s="286"/>
      <c r="TBM5" s="286"/>
      <c r="TBN5" s="286"/>
      <c r="TBO5" s="286"/>
      <c r="TBP5" s="286"/>
      <c r="TBQ5" s="286"/>
      <c r="TBR5" s="286"/>
      <c r="TBS5" s="286"/>
      <c r="TBT5" s="286"/>
      <c r="TBU5" s="286"/>
      <c r="TBV5" s="286"/>
      <c r="TBW5" s="286"/>
      <c r="TBX5" s="286"/>
      <c r="TBY5" s="286"/>
      <c r="TBZ5" s="286"/>
      <c r="TCA5" s="286"/>
      <c r="TCB5" s="286"/>
      <c r="TCC5" s="286"/>
      <c r="TCD5" s="286"/>
      <c r="TCE5" s="286"/>
      <c r="TCF5" s="286"/>
      <c r="TCG5" s="286"/>
      <c r="TCH5" s="286"/>
      <c r="TCI5" s="286"/>
      <c r="TCJ5" s="286"/>
      <c r="TCK5" s="286"/>
      <c r="TCL5" s="286"/>
      <c r="TCM5" s="286"/>
      <c r="TCN5" s="286"/>
      <c r="TCO5" s="286"/>
      <c r="TCP5" s="286"/>
      <c r="TCQ5" s="286"/>
      <c r="TCR5" s="286"/>
      <c r="TCS5" s="286"/>
      <c r="TCT5" s="286"/>
      <c r="TCU5" s="286"/>
      <c r="TCV5" s="286"/>
      <c r="TCW5" s="286"/>
      <c r="TCX5" s="286"/>
      <c r="TCY5" s="286"/>
      <c r="TCZ5" s="286"/>
      <c r="TDA5" s="286"/>
      <c r="TDB5" s="286"/>
      <c r="TDC5" s="286"/>
      <c r="TDD5" s="286"/>
      <c r="TDE5" s="286"/>
      <c r="TDF5" s="286"/>
      <c r="TDG5" s="286"/>
      <c r="TDH5" s="286"/>
      <c r="TDI5" s="286"/>
      <c r="TDJ5" s="286"/>
      <c r="TDK5" s="286"/>
      <c r="TDL5" s="286"/>
      <c r="TDM5" s="286"/>
      <c r="TDN5" s="286"/>
      <c r="TDO5" s="286"/>
      <c r="TDP5" s="286"/>
      <c r="TDQ5" s="286"/>
      <c r="TDR5" s="286"/>
      <c r="TDS5" s="286"/>
      <c r="TDT5" s="286"/>
      <c r="TDU5" s="286"/>
      <c r="TDV5" s="286"/>
      <c r="TDW5" s="286"/>
      <c r="TDX5" s="286"/>
      <c r="TDY5" s="286"/>
      <c r="TDZ5" s="286"/>
      <c r="TEA5" s="286"/>
      <c r="TEB5" s="286"/>
      <c r="TEC5" s="286"/>
      <c r="TED5" s="286"/>
      <c r="TEE5" s="286"/>
      <c r="TEF5" s="286"/>
      <c r="TEG5" s="286"/>
      <c r="TEH5" s="286"/>
      <c r="TEI5" s="286"/>
      <c r="TEJ5" s="286"/>
      <c r="TEK5" s="286"/>
      <c r="TEL5" s="286"/>
      <c r="TEM5" s="286"/>
      <c r="TEN5" s="286"/>
      <c r="TEO5" s="286"/>
      <c r="TEP5" s="286"/>
      <c r="TEQ5" s="286"/>
      <c r="TER5" s="286"/>
      <c r="TES5" s="286"/>
      <c r="TET5" s="286"/>
      <c r="TEU5" s="286"/>
      <c r="TEV5" s="286"/>
      <c r="TEW5" s="286"/>
      <c r="TEX5" s="286"/>
      <c r="TEY5" s="286"/>
      <c r="TEZ5" s="286"/>
      <c r="TFA5" s="286"/>
      <c r="TFB5" s="286"/>
      <c r="TFC5" s="286"/>
      <c r="TFD5" s="286"/>
      <c r="TFE5" s="286"/>
      <c r="TFF5" s="286"/>
      <c r="TFG5" s="286"/>
      <c r="TFH5" s="286"/>
      <c r="TFI5" s="286"/>
      <c r="TFJ5" s="286"/>
      <c r="TFK5" s="286"/>
      <c r="TFL5" s="286"/>
      <c r="TFM5" s="286"/>
      <c r="TFN5" s="286"/>
      <c r="TFO5" s="286"/>
      <c r="TFP5" s="286"/>
      <c r="TFQ5" s="286"/>
      <c r="TFR5" s="286"/>
      <c r="TFS5" s="286"/>
      <c r="TFT5" s="286"/>
      <c r="TFU5" s="286"/>
      <c r="TFV5" s="286"/>
      <c r="TFW5" s="286"/>
      <c r="TFX5" s="286"/>
      <c r="TFY5" s="286"/>
      <c r="TFZ5" s="286"/>
      <c r="TGA5" s="286"/>
      <c r="TGB5" s="286"/>
      <c r="TGC5" s="286"/>
      <c r="TGD5" s="286"/>
      <c r="TGE5" s="286"/>
      <c r="TGF5" s="286"/>
      <c r="TGG5" s="286"/>
      <c r="TGH5" s="286"/>
      <c r="TGI5" s="286"/>
      <c r="TGJ5" s="286"/>
      <c r="TGK5" s="286"/>
      <c r="TGL5" s="286"/>
      <c r="TGM5" s="286"/>
      <c r="TGN5" s="286"/>
      <c r="TGO5" s="286"/>
      <c r="TGP5" s="286"/>
      <c r="TGQ5" s="286"/>
      <c r="TGR5" s="286"/>
      <c r="TGS5" s="286"/>
      <c r="TGT5" s="286"/>
      <c r="TGU5" s="286"/>
      <c r="TGV5" s="286"/>
      <c r="TGW5" s="286"/>
      <c r="TGX5" s="286"/>
      <c r="TGY5" s="286"/>
      <c r="TGZ5" s="286"/>
      <c r="THA5" s="286"/>
      <c r="THB5" s="286"/>
      <c r="THC5" s="286"/>
      <c r="THD5" s="286"/>
      <c r="THE5" s="286"/>
      <c r="THF5" s="286"/>
      <c r="THG5" s="286"/>
      <c r="THH5" s="286"/>
      <c r="THI5" s="286"/>
      <c r="THJ5" s="286"/>
      <c r="THK5" s="286"/>
      <c r="THL5" s="286"/>
      <c r="THM5" s="286"/>
      <c r="THN5" s="286"/>
      <c r="THO5" s="286"/>
      <c r="THP5" s="286"/>
      <c r="THQ5" s="286"/>
      <c r="THR5" s="286"/>
      <c r="THS5" s="286"/>
      <c r="THT5" s="286"/>
      <c r="THU5" s="286"/>
      <c r="THV5" s="286"/>
      <c r="THW5" s="286"/>
      <c r="THX5" s="286"/>
      <c r="THY5" s="286"/>
      <c r="THZ5" s="286"/>
      <c r="TIA5" s="286"/>
      <c r="TIB5" s="286"/>
      <c r="TIC5" s="286"/>
      <c r="TID5" s="286"/>
      <c r="TIE5" s="286"/>
      <c r="TIF5" s="286"/>
      <c r="TIG5" s="286"/>
      <c r="TIH5" s="286"/>
      <c r="TII5" s="286"/>
      <c r="TIJ5" s="286"/>
      <c r="TIK5" s="286"/>
      <c r="TIL5" s="286"/>
      <c r="TIM5" s="286"/>
      <c r="TIN5" s="286"/>
      <c r="TIO5" s="286"/>
      <c r="TIP5" s="286"/>
      <c r="TIQ5" s="286"/>
      <c r="TIR5" s="286"/>
      <c r="TIS5" s="286"/>
      <c r="TIT5" s="286"/>
      <c r="TIU5" s="286"/>
      <c r="TIV5" s="286"/>
      <c r="TIW5" s="286"/>
      <c r="TIX5" s="286"/>
      <c r="TIY5" s="286"/>
      <c r="TIZ5" s="286"/>
      <c r="TJA5" s="286"/>
      <c r="TJB5" s="286"/>
      <c r="TJC5" s="286"/>
      <c r="TJD5" s="286"/>
      <c r="TJE5" s="286"/>
      <c r="TJF5" s="286"/>
      <c r="TJG5" s="286"/>
      <c r="TJH5" s="286"/>
      <c r="TJI5" s="286"/>
      <c r="TJJ5" s="286"/>
      <c r="TJK5" s="286"/>
      <c r="TJL5" s="286"/>
      <c r="TJM5" s="286"/>
      <c r="TJN5" s="286"/>
      <c r="TJO5" s="286"/>
      <c r="TJP5" s="286"/>
      <c r="TJQ5" s="286"/>
      <c r="TJR5" s="286"/>
      <c r="TJS5" s="286"/>
      <c r="TJT5" s="286"/>
      <c r="TJU5" s="286"/>
      <c r="TJV5" s="286"/>
      <c r="TJW5" s="286"/>
      <c r="TJX5" s="286"/>
      <c r="TJY5" s="286"/>
      <c r="TJZ5" s="286"/>
      <c r="TKA5" s="286"/>
      <c r="TKB5" s="286"/>
      <c r="TKC5" s="286"/>
      <c r="TKD5" s="286"/>
      <c r="TKE5" s="286"/>
      <c r="TKF5" s="286"/>
      <c r="TKG5" s="286"/>
      <c r="TKH5" s="286"/>
      <c r="TKI5" s="286"/>
      <c r="TKJ5" s="286"/>
      <c r="TKK5" s="286"/>
      <c r="TKL5" s="286"/>
      <c r="TKM5" s="286"/>
      <c r="TKN5" s="286"/>
      <c r="TKO5" s="286"/>
      <c r="TKP5" s="286"/>
      <c r="TKQ5" s="286"/>
      <c r="TKR5" s="286"/>
      <c r="TKS5" s="286"/>
      <c r="TKT5" s="286"/>
      <c r="TKU5" s="286"/>
      <c r="TKV5" s="286"/>
      <c r="TKW5" s="286"/>
      <c r="TKX5" s="286"/>
      <c r="TKY5" s="286"/>
      <c r="TKZ5" s="286"/>
      <c r="TLA5" s="286"/>
      <c r="TLB5" s="286"/>
      <c r="TLC5" s="286"/>
      <c r="TLD5" s="286"/>
      <c r="TLE5" s="286"/>
      <c r="TLF5" s="286"/>
      <c r="TLG5" s="286"/>
      <c r="TLH5" s="286"/>
      <c r="TLI5" s="286"/>
      <c r="TLJ5" s="286"/>
      <c r="TLK5" s="286"/>
      <c r="TLL5" s="286"/>
      <c r="TLM5" s="286"/>
      <c r="TLN5" s="286"/>
      <c r="TLO5" s="286"/>
      <c r="TLP5" s="286"/>
      <c r="TLQ5" s="286"/>
      <c r="TLR5" s="286"/>
      <c r="TLS5" s="286"/>
      <c r="TLT5" s="286"/>
      <c r="TLU5" s="286"/>
      <c r="TLV5" s="286"/>
      <c r="TLW5" s="286"/>
      <c r="TLX5" s="286"/>
      <c r="TLY5" s="286"/>
      <c r="TLZ5" s="286"/>
      <c r="TMA5" s="286"/>
      <c r="TMB5" s="286"/>
      <c r="TMC5" s="286"/>
      <c r="TMD5" s="286"/>
      <c r="TME5" s="286"/>
      <c r="TMF5" s="286"/>
      <c r="TMG5" s="286"/>
      <c r="TMH5" s="286"/>
      <c r="TMI5" s="286"/>
      <c r="TMJ5" s="286"/>
      <c r="TMK5" s="286"/>
      <c r="TML5" s="286"/>
      <c r="TMM5" s="286"/>
      <c r="TMN5" s="286"/>
      <c r="TMO5" s="286"/>
      <c r="TMP5" s="286"/>
      <c r="TMQ5" s="286"/>
      <c r="TMR5" s="286"/>
      <c r="TMS5" s="286"/>
      <c r="TMT5" s="286"/>
      <c r="TMU5" s="286"/>
      <c r="TMV5" s="286"/>
      <c r="TMW5" s="286"/>
      <c r="TMX5" s="286"/>
      <c r="TMY5" s="286"/>
      <c r="TMZ5" s="286"/>
      <c r="TNA5" s="286"/>
      <c r="TNB5" s="286"/>
      <c r="TNC5" s="286"/>
      <c r="TND5" s="286"/>
      <c r="TNE5" s="286"/>
      <c r="TNF5" s="286"/>
      <c r="TNG5" s="286"/>
      <c r="TNH5" s="286"/>
      <c r="TNI5" s="286"/>
      <c r="TNJ5" s="286"/>
      <c r="TNK5" s="286"/>
      <c r="TNL5" s="286"/>
      <c r="TNM5" s="286"/>
      <c r="TNN5" s="286"/>
      <c r="TNO5" s="286"/>
      <c r="TNP5" s="286"/>
      <c r="TNQ5" s="286"/>
      <c r="TNR5" s="286"/>
      <c r="TNS5" s="286"/>
      <c r="TNT5" s="286"/>
      <c r="TNU5" s="286"/>
      <c r="TNV5" s="286"/>
      <c r="TNW5" s="286"/>
      <c r="TNX5" s="286"/>
      <c r="TNY5" s="286"/>
      <c r="TNZ5" s="286"/>
      <c r="TOA5" s="286"/>
      <c r="TOB5" s="286"/>
      <c r="TOC5" s="286"/>
      <c r="TOD5" s="286"/>
      <c r="TOE5" s="286"/>
      <c r="TOF5" s="286"/>
      <c r="TOG5" s="286"/>
      <c r="TOH5" s="286"/>
      <c r="TOI5" s="286"/>
      <c r="TOJ5" s="286"/>
      <c r="TOK5" s="286"/>
      <c r="TOL5" s="286"/>
      <c r="TOM5" s="286"/>
      <c r="TON5" s="286"/>
      <c r="TOO5" s="286"/>
      <c r="TOP5" s="286"/>
      <c r="TOQ5" s="286"/>
      <c r="TOR5" s="286"/>
      <c r="TOS5" s="286"/>
      <c r="TOT5" s="286"/>
      <c r="TOU5" s="286"/>
      <c r="TOV5" s="286"/>
      <c r="TOW5" s="286"/>
      <c r="TOX5" s="286"/>
      <c r="TOY5" s="286"/>
      <c r="TOZ5" s="286"/>
      <c r="TPA5" s="286"/>
      <c r="TPB5" s="286"/>
      <c r="TPC5" s="286"/>
      <c r="TPD5" s="286"/>
      <c r="TPE5" s="286"/>
      <c r="TPF5" s="286"/>
      <c r="TPG5" s="286"/>
      <c r="TPH5" s="286"/>
      <c r="TPI5" s="286"/>
      <c r="TPJ5" s="286"/>
      <c r="TPK5" s="286"/>
      <c r="TPL5" s="286"/>
      <c r="TPM5" s="286"/>
      <c r="TPN5" s="286"/>
      <c r="TPO5" s="286"/>
      <c r="TPP5" s="286"/>
      <c r="TPQ5" s="286"/>
      <c r="TPR5" s="286"/>
      <c r="TPS5" s="286"/>
      <c r="TPT5" s="286"/>
      <c r="TPU5" s="286"/>
      <c r="TPV5" s="286"/>
      <c r="TPW5" s="286"/>
      <c r="TPX5" s="286"/>
      <c r="TPY5" s="286"/>
      <c r="TPZ5" s="286"/>
      <c r="TQA5" s="286"/>
      <c r="TQB5" s="286"/>
      <c r="TQC5" s="286"/>
      <c r="TQD5" s="286"/>
      <c r="TQE5" s="286"/>
      <c r="TQF5" s="286"/>
      <c r="TQG5" s="286"/>
      <c r="TQH5" s="286"/>
      <c r="TQI5" s="286"/>
      <c r="TQJ5" s="286"/>
      <c r="TQK5" s="286"/>
      <c r="TQL5" s="286"/>
      <c r="TQM5" s="286"/>
      <c r="TQN5" s="286"/>
      <c r="TQO5" s="286"/>
      <c r="TQP5" s="286"/>
      <c r="TQQ5" s="286"/>
      <c r="TQR5" s="286"/>
      <c r="TQS5" s="286"/>
      <c r="TQT5" s="286"/>
      <c r="TQU5" s="286"/>
      <c r="TQV5" s="286"/>
      <c r="TQW5" s="286"/>
      <c r="TQX5" s="286"/>
      <c r="TQY5" s="286"/>
      <c r="TQZ5" s="286"/>
      <c r="TRA5" s="286"/>
      <c r="TRB5" s="286"/>
      <c r="TRC5" s="286"/>
      <c r="TRD5" s="286"/>
      <c r="TRE5" s="286"/>
      <c r="TRF5" s="286"/>
      <c r="TRG5" s="286"/>
      <c r="TRH5" s="286"/>
      <c r="TRI5" s="286"/>
      <c r="TRJ5" s="286"/>
      <c r="TRK5" s="286"/>
      <c r="TRL5" s="286"/>
      <c r="TRM5" s="286"/>
      <c r="TRN5" s="286"/>
      <c r="TRO5" s="286"/>
      <c r="TRP5" s="286"/>
      <c r="TRQ5" s="286"/>
      <c r="TRR5" s="286"/>
      <c r="TRS5" s="286"/>
      <c r="TRT5" s="286"/>
      <c r="TRU5" s="286"/>
      <c r="TRV5" s="286"/>
      <c r="TRW5" s="286"/>
      <c r="TRX5" s="286"/>
      <c r="TRY5" s="286"/>
      <c r="TRZ5" s="286"/>
      <c r="TSA5" s="286"/>
      <c r="TSB5" s="286"/>
      <c r="TSC5" s="286"/>
      <c r="TSD5" s="286"/>
      <c r="TSE5" s="286"/>
      <c r="TSF5" s="286"/>
      <c r="TSG5" s="286"/>
      <c r="TSH5" s="286"/>
      <c r="TSI5" s="286"/>
      <c r="TSJ5" s="286"/>
      <c r="TSK5" s="286"/>
      <c r="TSL5" s="286"/>
      <c r="TSM5" s="286"/>
      <c r="TSN5" s="286"/>
      <c r="TSO5" s="286"/>
      <c r="TSP5" s="286"/>
      <c r="TSQ5" s="286"/>
      <c r="TSR5" s="286"/>
      <c r="TSS5" s="286"/>
      <c r="TST5" s="286"/>
      <c r="TSU5" s="286"/>
      <c r="TSV5" s="286"/>
      <c r="TSW5" s="286"/>
      <c r="TSX5" s="286"/>
      <c r="TSY5" s="286"/>
      <c r="TSZ5" s="286"/>
      <c r="TTA5" s="286"/>
      <c r="TTB5" s="286"/>
      <c r="TTC5" s="286"/>
      <c r="TTD5" s="286"/>
      <c r="TTE5" s="286"/>
      <c r="TTF5" s="286"/>
      <c r="TTG5" s="286"/>
      <c r="TTH5" s="286"/>
      <c r="TTI5" s="286"/>
      <c r="TTJ5" s="286"/>
      <c r="TTK5" s="286"/>
      <c r="TTL5" s="286"/>
      <c r="TTM5" s="286"/>
      <c r="TTN5" s="286"/>
      <c r="TTO5" s="286"/>
      <c r="TTP5" s="286"/>
      <c r="TTQ5" s="286"/>
      <c r="TTR5" s="286"/>
      <c r="TTS5" s="286"/>
      <c r="TTT5" s="286"/>
      <c r="TTU5" s="286"/>
      <c r="TTV5" s="286"/>
      <c r="TTW5" s="286"/>
      <c r="TTX5" s="286"/>
      <c r="TTY5" s="286"/>
      <c r="TTZ5" s="286"/>
      <c r="TUA5" s="286"/>
      <c r="TUB5" s="286"/>
      <c r="TUC5" s="286"/>
      <c r="TUD5" s="286"/>
      <c r="TUE5" s="286"/>
      <c r="TUF5" s="286"/>
      <c r="TUG5" s="286"/>
      <c r="TUH5" s="286"/>
      <c r="TUI5" s="286"/>
      <c r="TUJ5" s="286"/>
      <c r="TUK5" s="286"/>
      <c r="TUL5" s="286"/>
      <c r="TUM5" s="286"/>
      <c r="TUN5" s="286"/>
      <c r="TUO5" s="286"/>
      <c r="TUP5" s="286"/>
      <c r="TUQ5" s="286"/>
      <c r="TUR5" s="286"/>
      <c r="TUS5" s="286"/>
      <c r="TUT5" s="286"/>
      <c r="TUU5" s="286"/>
      <c r="TUV5" s="286"/>
      <c r="TUW5" s="286"/>
      <c r="TUX5" s="286"/>
      <c r="TUY5" s="286"/>
      <c r="TUZ5" s="286"/>
      <c r="TVA5" s="286"/>
      <c r="TVB5" s="286"/>
      <c r="TVC5" s="286"/>
      <c r="TVD5" s="286"/>
      <c r="TVE5" s="286"/>
      <c r="TVF5" s="286"/>
      <c r="TVG5" s="286"/>
      <c r="TVH5" s="286"/>
      <c r="TVI5" s="286"/>
      <c r="TVJ5" s="286"/>
      <c r="TVK5" s="286"/>
      <c r="TVL5" s="286"/>
      <c r="TVM5" s="286"/>
      <c r="TVN5" s="286"/>
      <c r="TVO5" s="286"/>
      <c r="TVP5" s="286"/>
      <c r="TVQ5" s="286"/>
      <c r="TVR5" s="286"/>
      <c r="TVS5" s="286"/>
      <c r="TVT5" s="286"/>
      <c r="TVU5" s="286"/>
      <c r="TVV5" s="286"/>
      <c r="TVW5" s="286"/>
      <c r="TVX5" s="286"/>
      <c r="TVY5" s="286"/>
      <c r="TVZ5" s="286"/>
      <c r="TWA5" s="286"/>
      <c r="TWB5" s="286"/>
      <c r="TWC5" s="286"/>
      <c r="TWD5" s="286"/>
      <c r="TWE5" s="286"/>
      <c r="TWF5" s="286"/>
      <c r="TWG5" s="286"/>
      <c r="TWH5" s="286"/>
      <c r="TWI5" s="286"/>
      <c r="TWJ5" s="286"/>
      <c r="TWK5" s="286"/>
      <c r="TWL5" s="286"/>
      <c r="TWM5" s="286"/>
      <c r="TWN5" s="286"/>
      <c r="TWO5" s="286"/>
      <c r="TWP5" s="286"/>
      <c r="TWQ5" s="286"/>
      <c r="TWR5" s="286"/>
      <c r="TWS5" s="286"/>
      <c r="TWT5" s="286"/>
      <c r="TWU5" s="286"/>
      <c r="TWV5" s="286"/>
      <c r="TWW5" s="286"/>
      <c r="TWX5" s="286"/>
      <c r="TWY5" s="286"/>
      <c r="TWZ5" s="286"/>
      <c r="TXA5" s="286"/>
      <c r="TXB5" s="286"/>
      <c r="TXC5" s="286"/>
      <c r="TXD5" s="286"/>
      <c r="TXE5" s="286"/>
      <c r="TXF5" s="286"/>
      <c r="TXG5" s="286"/>
      <c r="TXH5" s="286"/>
      <c r="TXI5" s="286"/>
      <c r="TXJ5" s="286"/>
      <c r="TXK5" s="286"/>
      <c r="TXL5" s="286"/>
      <c r="TXM5" s="286"/>
      <c r="TXN5" s="286"/>
      <c r="TXO5" s="286"/>
      <c r="TXP5" s="286"/>
      <c r="TXQ5" s="286"/>
      <c r="TXR5" s="286"/>
      <c r="TXS5" s="286"/>
      <c r="TXT5" s="286"/>
      <c r="TXU5" s="286"/>
      <c r="TXV5" s="286"/>
      <c r="TXW5" s="286"/>
      <c r="TXX5" s="286"/>
      <c r="TXY5" s="286"/>
      <c r="TXZ5" s="286"/>
      <c r="TYA5" s="286"/>
      <c r="TYB5" s="286"/>
      <c r="TYC5" s="286"/>
      <c r="TYD5" s="286"/>
      <c r="TYE5" s="286"/>
      <c r="TYF5" s="286"/>
      <c r="TYG5" s="286"/>
      <c r="TYH5" s="286"/>
      <c r="TYI5" s="286"/>
      <c r="TYJ5" s="286"/>
      <c r="TYK5" s="286"/>
      <c r="TYL5" s="286"/>
      <c r="TYM5" s="286"/>
      <c r="TYN5" s="286"/>
      <c r="TYO5" s="286"/>
      <c r="TYP5" s="286"/>
      <c r="TYQ5" s="286"/>
      <c r="TYR5" s="286"/>
      <c r="TYS5" s="286"/>
      <c r="TYT5" s="286"/>
      <c r="TYU5" s="286"/>
      <c r="TYV5" s="286"/>
      <c r="TYW5" s="286"/>
      <c r="TYX5" s="286"/>
      <c r="TYY5" s="286"/>
      <c r="TYZ5" s="286"/>
      <c r="TZA5" s="286"/>
      <c r="TZB5" s="286"/>
      <c r="TZC5" s="286"/>
      <c r="TZD5" s="286"/>
      <c r="TZE5" s="286"/>
      <c r="TZF5" s="286"/>
      <c r="TZG5" s="286"/>
      <c r="TZH5" s="286"/>
      <c r="TZI5" s="286"/>
      <c r="TZJ5" s="286"/>
      <c r="TZK5" s="286"/>
      <c r="TZL5" s="286"/>
      <c r="TZM5" s="286"/>
      <c r="TZN5" s="286"/>
      <c r="TZO5" s="286"/>
      <c r="TZP5" s="286"/>
      <c r="TZQ5" s="286"/>
      <c r="TZR5" s="286"/>
      <c r="TZS5" s="286"/>
      <c r="TZT5" s="286"/>
      <c r="TZU5" s="286"/>
      <c r="TZV5" s="286"/>
      <c r="TZW5" s="286"/>
      <c r="TZX5" s="286"/>
      <c r="TZY5" s="286"/>
      <c r="TZZ5" s="286"/>
      <c r="UAA5" s="286"/>
      <c r="UAB5" s="286"/>
      <c r="UAC5" s="286"/>
      <c r="UAD5" s="286"/>
      <c r="UAE5" s="286"/>
      <c r="UAF5" s="286"/>
      <c r="UAG5" s="286"/>
      <c r="UAH5" s="286"/>
      <c r="UAI5" s="286"/>
      <c r="UAJ5" s="286"/>
      <c r="UAK5" s="286"/>
      <c r="UAL5" s="286"/>
      <c r="UAM5" s="286"/>
      <c r="UAN5" s="286"/>
      <c r="UAO5" s="286"/>
      <c r="UAP5" s="286"/>
      <c r="UAQ5" s="286"/>
      <c r="UAR5" s="286"/>
      <c r="UAS5" s="286"/>
      <c r="UAT5" s="286"/>
      <c r="UAU5" s="286"/>
      <c r="UAV5" s="286"/>
      <c r="UAW5" s="286"/>
      <c r="UAX5" s="286"/>
      <c r="UAY5" s="286"/>
      <c r="UAZ5" s="286"/>
      <c r="UBA5" s="286"/>
      <c r="UBB5" s="286"/>
      <c r="UBC5" s="286"/>
      <c r="UBD5" s="286"/>
      <c r="UBE5" s="286"/>
      <c r="UBF5" s="286"/>
      <c r="UBG5" s="286"/>
      <c r="UBH5" s="286"/>
      <c r="UBI5" s="286"/>
      <c r="UBJ5" s="286"/>
      <c r="UBK5" s="286"/>
      <c r="UBL5" s="286"/>
      <c r="UBM5" s="286"/>
      <c r="UBN5" s="286"/>
      <c r="UBO5" s="286"/>
      <c r="UBP5" s="286"/>
      <c r="UBQ5" s="286"/>
      <c r="UBR5" s="286"/>
      <c r="UBS5" s="286"/>
      <c r="UBT5" s="286"/>
      <c r="UBU5" s="286"/>
      <c r="UBV5" s="286"/>
      <c r="UBW5" s="286"/>
      <c r="UBX5" s="286"/>
      <c r="UBY5" s="286"/>
      <c r="UBZ5" s="286"/>
      <c r="UCA5" s="286"/>
      <c r="UCB5" s="286"/>
      <c r="UCC5" s="286"/>
      <c r="UCD5" s="286"/>
      <c r="UCE5" s="286"/>
      <c r="UCF5" s="286"/>
      <c r="UCG5" s="286"/>
      <c r="UCH5" s="286"/>
      <c r="UCI5" s="286"/>
      <c r="UCJ5" s="286"/>
      <c r="UCK5" s="286"/>
      <c r="UCL5" s="286"/>
      <c r="UCM5" s="286"/>
      <c r="UCN5" s="286"/>
      <c r="UCO5" s="286"/>
      <c r="UCP5" s="286"/>
      <c r="UCQ5" s="286"/>
      <c r="UCR5" s="286"/>
      <c r="UCS5" s="286"/>
      <c r="UCT5" s="286"/>
      <c r="UCU5" s="286"/>
      <c r="UCV5" s="286"/>
      <c r="UCW5" s="286"/>
      <c r="UCX5" s="286"/>
      <c r="UCY5" s="286"/>
      <c r="UCZ5" s="286"/>
      <c r="UDA5" s="286"/>
      <c r="UDB5" s="286"/>
      <c r="UDC5" s="286"/>
      <c r="UDD5" s="286"/>
      <c r="UDE5" s="286"/>
      <c r="UDF5" s="286"/>
      <c r="UDG5" s="286"/>
      <c r="UDH5" s="286"/>
      <c r="UDI5" s="286"/>
      <c r="UDJ5" s="286"/>
      <c r="UDK5" s="286"/>
      <c r="UDL5" s="286"/>
      <c r="UDM5" s="286"/>
      <c r="UDN5" s="286"/>
      <c r="UDO5" s="286"/>
      <c r="UDP5" s="286"/>
      <c r="UDQ5" s="286"/>
      <c r="UDR5" s="286"/>
      <c r="UDS5" s="286"/>
      <c r="UDT5" s="286"/>
      <c r="UDU5" s="286"/>
      <c r="UDV5" s="286"/>
      <c r="UDW5" s="286"/>
      <c r="UDX5" s="286"/>
      <c r="UDY5" s="286"/>
      <c r="UDZ5" s="286"/>
      <c r="UEA5" s="286"/>
      <c r="UEB5" s="286"/>
      <c r="UEC5" s="286"/>
      <c r="UED5" s="286"/>
      <c r="UEE5" s="286"/>
      <c r="UEF5" s="286"/>
      <c r="UEG5" s="286"/>
      <c r="UEH5" s="286"/>
      <c r="UEI5" s="286"/>
      <c r="UEJ5" s="286"/>
      <c r="UEK5" s="286"/>
      <c r="UEL5" s="286"/>
      <c r="UEM5" s="286"/>
      <c r="UEN5" s="286"/>
      <c r="UEO5" s="286"/>
      <c r="UEP5" s="286"/>
      <c r="UEQ5" s="286"/>
      <c r="UER5" s="286"/>
      <c r="UES5" s="286"/>
      <c r="UET5" s="286"/>
      <c r="UEU5" s="286"/>
      <c r="UEV5" s="286"/>
      <c r="UEW5" s="286"/>
      <c r="UEX5" s="286"/>
      <c r="UEY5" s="286"/>
      <c r="UEZ5" s="286"/>
      <c r="UFA5" s="286"/>
      <c r="UFB5" s="286"/>
      <c r="UFC5" s="286"/>
      <c r="UFD5" s="286"/>
      <c r="UFE5" s="286"/>
      <c r="UFF5" s="286"/>
      <c r="UFG5" s="286"/>
      <c r="UFH5" s="286"/>
      <c r="UFI5" s="286"/>
      <c r="UFJ5" s="286"/>
      <c r="UFK5" s="286"/>
      <c r="UFL5" s="286"/>
      <c r="UFM5" s="286"/>
      <c r="UFN5" s="286"/>
      <c r="UFO5" s="286"/>
      <c r="UFP5" s="286"/>
      <c r="UFQ5" s="286"/>
      <c r="UFR5" s="286"/>
      <c r="UFS5" s="286"/>
      <c r="UFT5" s="286"/>
      <c r="UFU5" s="286"/>
      <c r="UFV5" s="286"/>
      <c r="UFW5" s="286"/>
      <c r="UFX5" s="286"/>
      <c r="UFY5" s="286"/>
      <c r="UFZ5" s="286"/>
      <c r="UGA5" s="286"/>
      <c r="UGB5" s="286"/>
      <c r="UGC5" s="286"/>
      <c r="UGD5" s="286"/>
      <c r="UGE5" s="286"/>
      <c r="UGF5" s="286"/>
      <c r="UGG5" s="286"/>
      <c r="UGH5" s="286"/>
      <c r="UGI5" s="286"/>
      <c r="UGJ5" s="286"/>
      <c r="UGK5" s="286"/>
      <c r="UGL5" s="286"/>
      <c r="UGM5" s="286"/>
      <c r="UGN5" s="286"/>
      <c r="UGO5" s="286"/>
      <c r="UGP5" s="286"/>
      <c r="UGQ5" s="286"/>
      <c r="UGR5" s="286"/>
      <c r="UGS5" s="286"/>
      <c r="UGT5" s="286"/>
      <c r="UGU5" s="286"/>
      <c r="UGV5" s="286"/>
      <c r="UGW5" s="286"/>
      <c r="UGX5" s="286"/>
      <c r="UGY5" s="286"/>
      <c r="UGZ5" s="286"/>
      <c r="UHA5" s="286"/>
      <c r="UHB5" s="286"/>
      <c r="UHC5" s="286"/>
      <c r="UHD5" s="286"/>
      <c r="UHE5" s="286"/>
      <c r="UHF5" s="286"/>
      <c r="UHG5" s="286"/>
      <c r="UHH5" s="286"/>
      <c r="UHI5" s="286"/>
      <c r="UHJ5" s="286"/>
      <c r="UHK5" s="286"/>
      <c r="UHL5" s="286"/>
      <c r="UHM5" s="286"/>
      <c r="UHN5" s="286"/>
      <c r="UHO5" s="286"/>
      <c r="UHP5" s="286"/>
      <c r="UHQ5" s="286"/>
      <c r="UHR5" s="286"/>
      <c r="UHS5" s="286"/>
      <c r="UHT5" s="286"/>
      <c r="UHU5" s="286"/>
      <c r="UHV5" s="286"/>
      <c r="UHW5" s="286"/>
      <c r="UHX5" s="286"/>
      <c r="UHY5" s="286"/>
      <c r="UHZ5" s="286"/>
      <c r="UIA5" s="286"/>
      <c r="UIB5" s="286"/>
      <c r="UIC5" s="286"/>
      <c r="UID5" s="286"/>
      <c r="UIE5" s="286"/>
      <c r="UIF5" s="286"/>
      <c r="UIG5" s="286"/>
      <c r="UIH5" s="286"/>
      <c r="UII5" s="286"/>
      <c r="UIJ5" s="286"/>
      <c r="UIK5" s="286"/>
      <c r="UIL5" s="286"/>
      <c r="UIM5" s="286"/>
      <c r="UIN5" s="286"/>
      <c r="UIO5" s="286"/>
      <c r="UIP5" s="286"/>
      <c r="UIQ5" s="286"/>
      <c r="UIR5" s="286"/>
      <c r="UIS5" s="286"/>
      <c r="UIT5" s="286"/>
      <c r="UIU5" s="286"/>
      <c r="UIV5" s="286"/>
      <c r="UIW5" s="286"/>
      <c r="UIX5" s="286"/>
      <c r="UIY5" s="286"/>
      <c r="UIZ5" s="286"/>
      <c r="UJA5" s="286"/>
      <c r="UJB5" s="286"/>
      <c r="UJC5" s="286"/>
      <c r="UJD5" s="286"/>
      <c r="UJE5" s="286"/>
      <c r="UJF5" s="286"/>
      <c r="UJG5" s="286"/>
      <c r="UJH5" s="286"/>
      <c r="UJI5" s="286"/>
      <c r="UJJ5" s="286"/>
      <c r="UJK5" s="286"/>
      <c r="UJL5" s="286"/>
      <c r="UJM5" s="286"/>
      <c r="UJN5" s="286"/>
      <c r="UJO5" s="286"/>
      <c r="UJP5" s="286"/>
      <c r="UJQ5" s="286"/>
      <c r="UJR5" s="286"/>
      <c r="UJS5" s="286"/>
      <c r="UJT5" s="286"/>
      <c r="UJU5" s="286"/>
      <c r="UJV5" s="286"/>
      <c r="UJW5" s="286"/>
      <c r="UJX5" s="286"/>
      <c r="UJY5" s="286"/>
      <c r="UJZ5" s="286"/>
      <c r="UKA5" s="286"/>
      <c r="UKB5" s="286"/>
      <c r="UKC5" s="286"/>
      <c r="UKD5" s="286"/>
      <c r="UKE5" s="286"/>
      <c r="UKF5" s="286"/>
      <c r="UKG5" s="286"/>
      <c r="UKH5" s="286"/>
      <c r="UKI5" s="286"/>
      <c r="UKJ5" s="286"/>
      <c r="UKK5" s="286"/>
      <c r="UKL5" s="286"/>
      <c r="UKM5" s="286"/>
      <c r="UKN5" s="286"/>
      <c r="UKO5" s="286"/>
      <c r="UKP5" s="286"/>
      <c r="UKQ5" s="286"/>
      <c r="UKR5" s="286"/>
      <c r="UKS5" s="286"/>
      <c r="UKT5" s="286"/>
      <c r="UKU5" s="286"/>
      <c r="UKV5" s="286"/>
      <c r="UKW5" s="286"/>
      <c r="UKX5" s="286"/>
      <c r="UKY5" s="286"/>
      <c r="UKZ5" s="286"/>
      <c r="ULA5" s="286"/>
      <c r="ULB5" s="286"/>
      <c r="ULC5" s="286"/>
      <c r="ULD5" s="286"/>
      <c r="ULE5" s="286"/>
      <c r="ULF5" s="286"/>
      <c r="ULG5" s="286"/>
      <c r="ULH5" s="286"/>
      <c r="ULI5" s="286"/>
      <c r="ULJ5" s="286"/>
      <c r="ULK5" s="286"/>
      <c r="ULL5" s="286"/>
      <c r="ULM5" s="286"/>
      <c r="ULN5" s="286"/>
      <c r="ULO5" s="286"/>
      <c r="ULP5" s="286"/>
      <c r="ULQ5" s="286"/>
      <c r="ULR5" s="286"/>
      <c r="ULS5" s="286"/>
      <c r="ULT5" s="286"/>
      <c r="ULU5" s="286"/>
      <c r="ULV5" s="286"/>
      <c r="ULW5" s="286"/>
      <c r="ULX5" s="286"/>
      <c r="ULY5" s="286"/>
      <c r="ULZ5" s="286"/>
      <c r="UMA5" s="286"/>
      <c r="UMB5" s="286"/>
      <c r="UMC5" s="286"/>
      <c r="UMD5" s="286"/>
      <c r="UME5" s="286"/>
      <c r="UMF5" s="286"/>
      <c r="UMG5" s="286"/>
      <c r="UMH5" s="286"/>
      <c r="UMI5" s="286"/>
      <c r="UMJ5" s="286"/>
      <c r="UMK5" s="286"/>
      <c r="UML5" s="286"/>
      <c r="UMM5" s="286"/>
      <c r="UMN5" s="286"/>
      <c r="UMO5" s="286"/>
      <c r="UMP5" s="286"/>
      <c r="UMQ5" s="286"/>
      <c r="UMR5" s="286"/>
      <c r="UMS5" s="286"/>
      <c r="UMT5" s="286"/>
      <c r="UMU5" s="286"/>
      <c r="UMV5" s="286"/>
      <c r="UMW5" s="286"/>
      <c r="UMX5" s="286"/>
      <c r="UMY5" s="286"/>
      <c r="UMZ5" s="286"/>
      <c r="UNA5" s="286"/>
      <c r="UNB5" s="286"/>
      <c r="UNC5" s="286"/>
      <c r="UND5" s="286"/>
      <c r="UNE5" s="286"/>
      <c r="UNF5" s="286"/>
      <c r="UNG5" s="286"/>
      <c r="UNH5" s="286"/>
      <c r="UNI5" s="286"/>
      <c r="UNJ5" s="286"/>
      <c r="UNK5" s="286"/>
      <c r="UNL5" s="286"/>
      <c r="UNM5" s="286"/>
      <c r="UNN5" s="286"/>
      <c r="UNO5" s="286"/>
      <c r="UNP5" s="286"/>
      <c r="UNQ5" s="286"/>
      <c r="UNR5" s="286"/>
      <c r="UNS5" s="286"/>
      <c r="UNT5" s="286"/>
      <c r="UNU5" s="286"/>
      <c r="UNV5" s="286"/>
      <c r="UNW5" s="286"/>
      <c r="UNX5" s="286"/>
      <c r="UNY5" s="286"/>
      <c r="UNZ5" s="286"/>
      <c r="UOA5" s="286"/>
      <c r="UOB5" s="286"/>
      <c r="UOC5" s="286"/>
      <c r="UOD5" s="286"/>
      <c r="UOE5" s="286"/>
      <c r="UOF5" s="286"/>
      <c r="UOG5" s="286"/>
      <c r="UOH5" s="286"/>
      <c r="UOI5" s="286"/>
      <c r="UOJ5" s="286"/>
      <c r="UOK5" s="286"/>
      <c r="UOL5" s="286"/>
      <c r="UOM5" s="286"/>
      <c r="UON5" s="286"/>
      <c r="UOO5" s="286"/>
      <c r="UOP5" s="286"/>
      <c r="UOQ5" s="286"/>
      <c r="UOR5" s="286"/>
      <c r="UOS5" s="286"/>
      <c r="UOT5" s="286"/>
      <c r="UOU5" s="286"/>
      <c r="UOV5" s="286"/>
      <c r="UOW5" s="286"/>
      <c r="UOX5" s="286"/>
      <c r="UOY5" s="286"/>
      <c r="UOZ5" s="286"/>
      <c r="UPA5" s="286"/>
      <c r="UPB5" s="286"/>
      <c r="UPC5" s="286"/>
      <c r="UPD5" s="286"/>
      <c r="UPE5" s="286"/>
      <c r="UPF5" s="286"/>
      <c r="UPG5" s="286"/>
      <c r="UPH5" s="286"/>
      <c r="UPI5" s="286"/>
      <c r="UPJ5" s="286"/>
      <c r="UPK5" s="286"/>
      <c r="UPL5" s="286"/>
      <c r="UPM5" s="286"/>
      <c r="UPN5" s="286"/>
      <c r="UPO5" s="286"/>
      <c r="UPP5" s="286"/>
      <c r="UPQ5" s="286"/>
      <c r="UPR5" s="286"/>
      <c r="UPS5" s="286"/>
      <c r="UPT5" s="286"/>
      <c r="UPU5" s="286"/>
      <c r="UPV5" s="286"/>
      <c r="UPW5" s="286"/>
      <c r="UPX5" s="286"/>
      <c r="UPY5" s="286"/>
      <c r="UPZ5" s="286"/>
      <c r="UQA5" s="286"/>
      <c r="UQB5" s="286"/>
      <c r="UQC5" s="286"/>
      <c r="UQD5" s="286"/>
      <c r="UQE5" s="286"/>
      <c r="UQF5" s="286"/>
      <c r="UQG5" s="286"/>
      <c r="UQH5" s="286"/>
      <c r="UQI5" s="286"/>
      <c r="UQJ5" s="286"/>
      <c r="UQK5" s="286"/>
      <c r="UQL5" s="286"/>
      <c r="UQM5" s="286"/>
      <c r="UQN5" s="286"/>
      <c r="UQO5" s="286"/>
      <c r="UQP5" s="286"/>
      <c r="UQQ5" s="286"/>
      <c r="UQR5" s="286"/>
      <c r="UQS5" s="286"/>
      <c r="UQT5" s="286"/>
      <c r="UQU5" s="286"/>
      <c r="UQV5" s="286"/>
      <c r="UQW5" s="286"/>
      <c r="UQX5" s="286"/>
      <c r="UQY5" s="286"/>
      <c r="UQZ5" s="286"/>
      <c r="URA5" s="286"/>
      <c r="URB5" s="286"/>
      <c r="URC5" s="286"/>
      <c r="URD5" s="286"/>
      <c r="URE5" s="286"/>
      <c r="URF5" s="286"/>
      <c r="URG5" s="286"/>
      <c r="URH5" s="286"/>
      <c r="URI5" s="286"/>
      <c r="URJ5" s="286"/>
      <c r="URK5" s="286"/>
      <c r="URL5" s="286"/>
      <c r="URM5" s="286"/>
      <c r="URN5" s="286"/>
      <c r="URO5" s="286"/>
      <c r="URP5" s="286"/>
      <c r="URQ5" s="286"/>
      <c r="URR5" s="286"/>
      <c r="URS5" s="286"/>
      <c r="URT5" s="286"/>
      <c r="URU5" s="286"/>
      <c r="URV5" s="286"/>
      <c r="URW5" s="286"/>
      <c r="URX5" s="286"/>
      <c r="URY5" s="286"/>
      <c r="URZ5" s="286"/>
      <c r="USA5" s="286"/>
      <c r="USB5" s="286"/>
      <c r="USC5" s="286"/>
      <c r="USD5" s="286"/>
      <c r="USE5" s="286"/>
      <c r="USF5" s="286"/>
      <c r="USG5" s="286"/>
      <c r="USH5" s="286"/>
      <c r="USI5" s="286"/>
      <c r="USJ5" s="286"/>
      <c r="USK5" s="286"/>
      <c r="USL5" s="286"/>
      <c r="USM5" s="286"/>
      <c r="USN5" s="286"/>
      <c r="USO5" s="286"/>
      <c r="USP5" s="286"/>
      <c r="USQ5" s="286"/>
      <c r="USR5" s="286"/>
      <c r="USS5" s="286"/>
      <c r="UST5" s="286"/>
      <c r="USU5" s="286"/>
      <c r="USV5" s="286"/>
      <c r="USW5" s="286"/>
      <c r="USX5" s="286"/>
      <c r="USY5" s="286"/>
      <c r="USZ5" s="286"/>
      <c r="UTA5" s="286"/>
      <c r="UTB5" s="286"/>
      <c r="UTC5" s="286"/>
      <c r="UTD5" s="286"/>
      <c r="UTE5" s="286"/>
      <c r="UTF5" s="286"/>
      <c r="UTG5" s="286"/>
      <c r="UTH5" s="286"/>
      <c r="UTI5" s="286"/>
      <c r="UTJ5" s="286"/>
      <c r="UTK5" s="286"/>
      <c r="UTL5" s="286"/>
      <c r="UTM5" s="286"/>
      <c r="UTN5" s="286"/>
      <c r="UTO5" s="286"/>
      <c r="UTP5" s="286"/>
      <c r="UTQ5" s="286"/>
      <c r="UTR5" s="286"/>
      <c r="UTS5" s="286"/>
      <c r="UTT5" s="286"/>
      <c r="UTU5" s="286"/>
      <c r="UTV5" s="286"/>
      <c r="UTW5" s="286"/>
      <c r="UTX5" s="286"/>
      <c r="UTY5" s="286"/>
      <c r="UTZ5" s="286"/>
      <c r="UUA5" s="286"/>
      <c r="UUB5" s="286"/>
      <c r="UUC5" s="286"/>
      <c r="UUD5" s="286"/>
      <c r="UUE5" s="286"/>
      <c r="UUF5" s="286"/>
      <c r="UUG5" s="286"/>
      <c r="UUH5" s="286"/>
      <c r="UUI5" s="286"/>
      <c r="UUJ5" s="286"/>
      <c r="UUK5" s="286"/>
      <c r="UUL5" s="286"/>
      <c r="UUM5" s="286"/>
      <c r="UUN5" s="286"/>
      <c r="UUO5" s="286"/>
      <c r="UUP5" s="286"/>
      <c r="UUQ5" s="286"/>
      <c r="UUR5" s="286"/>
      <c r="UUS5" s="286"/>
      <c r="UUT5" s="286"/>
      <c r="UUU5" s="286"/>
      <c r="UUV5" s="286"/>
      <c r="UUW5" s="286"/>
      <c r="UUX5" s="286"/>
      <c r="UUY5" s="286"/>
      <c r="UUZ5" s="286"/>
      <c r="UVA5" s="286"/>
      <c r="UVB5" s="286"/>
      <c r="UVC5" s="286"/>
      <c r="UVD5" s="286"/>
      <c r="UVE5" s="286"/>
      <c r="UVF5" s="286"/>
      <c r="UVG5" s="286"/>
      <c r="UVH5" s="286"/>
      <c r="UVI5" s="286"/>
      <c r="UVJ5" s="286"/>
      <c r="UVK5" s="286"/>
      <c r="UVL5" s="286"/>
      <c r="UVM5" s="286"/>
      <c r="UVN5" s="286"/>
      <c r="UVO5" s="286"/>
      <c r="UVP5" s="286"/>
      <c r="UVQ5" s="286"/>
      <c r="UVR5" s="286"/>
      <c r="UVS5" s="286"/>
      <c r="UVT5" s="286"/>
      <c r="UVU5" s="286"/>
      <c r="UVV5" s="286"/>
      <c r="UVW5" s="286"/>
      <c r="UVX5" s="286"/>
      <c r="UVY5" s="286"/>
      <c r="UVZ5" s="286"/>
      <c r="UWA5" s="286"/>
      <c r="UWB5" s="286"/>
      <c r="UWC5" s="286"/>
      <c r="UWD5" s="286"/>
      <c r="UWE5" s="286"/>
      <c r="UWF5" s="286"/>
      <c r="UWG5" s="286"/>
      <c r="UWH5" s="286"/>
      <c r="UWI5" s="286"/>
      <c r="UWJ5" s="286"/>
      <c r="UWK5" s="286"/>
      <c r="UWL5" s="286"/>
      <c r="UWM5" s="286"/>
      <c r="UWN5" s="286"/>
      <c r="UWO5" s="286"/>
      <c r="UWP5" s="286"/>
      <c r="UWQ5" s="286"/>
      <c r="UWR5" s="286"/>
      <c r="UWS5" s="286"/>
      <c r="UWT5" s="286"/>
      <c r="UWU5" s="286"/>
      <c r="UWV5" s="286"/>
      <c r="UWW5" s="286"/>
      <c r="UWX5" s="286"/>
      <c r="UWY5" s="286"/>
      <c r="UWZ5" s="286"/>
      <c r="UXA5" s="286"/>
      <c r="UXB5" s="286"/>
      <c r="UXC5" s="286"/>
      <c r="UXD5" s="286"/>
      <c r="UXE5" s="286"/>
      <c r="UXF5" s="286"/>
      <c r="UXG5" s="286"/>
      <c r="UXH5" s="286"/>
      <c r="UXI5" s="286"/>
      <c r="UXJ5" s="286"/>
      <c r="UXK5" s="286"/>
      <c r="UXL5" s="286"/>
      <c r="UXM5" s="286"/>
      <c r="UXN5" s="286"/>
      <c r="UXO5" s="286"/>
      <c r="UXP5" s="286"/>
      <c r="UXQ5" s="286"/>
      <c r="UXR5" s="286"/>
      <c r="UXS5" s="286"/>
      <c r="UXT5" s="286"/>
      <c r="UXU5" s="286"/>
      <c r="UXV5" s="286"/>
      <c r="UXW5" s="286"/>
      <c r="UXX5" s="286"/>
      <c r="UXY5" s="286"/>
      <c r="UXZ5" s="286"/>
      <c r="UYA5" s="286"/>
      <c r="UYB5" s="286"/>
      <c r="UYC5" s="286"/>
      <c r="UYD5" s="286"/>
      <c r="UYE5" s="286"/>
      <c r="UYF5" s="286"/>
      <c r="UYG5" s="286"/>
      <c r="UYH5" s="286"/>
      <c r="UYI5" s="286"/>
      <c r="UYJ5" s="286"/>
      <c r="UYK5" s="286"/>
      <c r="UYL5" s="286"/>
      <c r="UYM5" s="286"/>
      <c r="UYN5" s="286"/>
      <c r="UYO5" s="286"/>
      <c r="UYP5" s="286"/>
      <c r="UYQ5" s="286"/>
      <c r="UYR5" s="286"/>
      <c r="UYS5" s="286"/>
      <c r="UYT5" s="286"/>
      <c r="UYU5" s="286"/>
      <c r="UYV5" s="286"/>
      <c r="UYW5" s="286"/>
      <c r="UYX5" s="286"/>
      <c r="UYY5" s="286"/>
      <c r="UYZ5" s="286"/>
      <c r="UZA5" s="286"/>
      <c r="UZB5" s="286"/>
      <c r="UZC5" s="286"/>
      <c r="UZD5" s="286"/>
      <c r="UZE5" s="286"/>
      <c r="UZF5" s="286"/>
      <c r="UZG5" s="286"/>
      <c r="UZH5" s="286"/>
      <c r="UZI5" s="286"/>
      <c r="UZJ5" s="286"/>
      <c r="UZK5" s="286"/>
      <c r="UZL5" s="286"/>
      <c r="UZM5" s="286"/>
      <c r="UZN5" s="286"/>
      <c r="UZO5" s="286"/>
      <c r="UZP5" s="286"/>
      <c r="UZQ5" s="286"/>
      <c r="UZR5" s="286"/>
      <c r="UZS5" s="286"/>
      <c r="UZT5" s="286"/>
      <c r="UZU5" s="286"/>
      <c r="UZV5" s="286"/>
      <c r="UZW5" s="286"/>
      <c r="UZX5" s="286"/>
      <c r="UZY5" s="286"/>
      <c r="UZZ5" s="286"/>
      <c r="VAA5" s="286"/>
      <c r="VAB5" s="286"/>
      <c r="VAC5" s="286"/>
      <c r="VAD5" s="286"/>
      <c r="VAE5" s="286"/>
      <c r="VAF5" s="286"/>
      <c r="VAG5" s="286"/>
      <c r="VAH5" s="286"/>
      <c r="VAI5" s="286"/>
      <c r="VAJ5" s="286"/>
      <c r="VAK5" s="286"/>
      <c r="VAL5" s="286"/>
      <c r="VAM5" s="286"/>
      <c r="VAN5" s="286"/>
      <c r="VAO5" s="286"/>
      <c r="VAP5" s="286"/>
      <c r="VAQ5" s="286"/>
      <c r="VAR5" s="286"/>
      <c r="VAS5" s="286"/>
      <c r="VAT5" s="286"/>
      <c r="VAU5" s="286"/>
      <c r="VAV5" s="286"/>
      <c r="VAW5" s="286"/>
      <c r="VAX5" s="286"/>
      <c r="VAY5" s="286"/>
      <c r="VAZ5" s="286"/>
      <c r="VBA5" s="286"/>
      <c r="VBB5" s="286"/>
      <c r="VBC5" s="286"/>
      <c r="VBD5" s="286"/>
      <c r="VBE5" s="286"/>
      <c r="VBF5" s="286"/>
      <c r="VBG5" s="286"/>
      <c r="VBH5" s="286"/>
      <c r="VBI5" s="286"/>
      <c r="VBJ5" s="286"/>
      <c r="VBK5" s="286"/>
      <c r="VBL5" s="286"/>
      <c r="VBM5" s="286"/>
      <c r="VBN5" s="286"/>
      <c r="VBO5" s="286"/>
      <c r="VBP5" s="286"/>
      <c r="VBQ5" s="286"/>
      <c r="VBR5" s="286"/>
      <c r="VBS5" s="286"/>
      <c r="VBT5" s="286"/>
      <c r="VBU5" s="286"/>
      <c r="VBV5" s="286"/>
      <c r="VBW5" s="286"/>
      <c r="VBX5" s="286"/>
      <c r="VBY5" s="286"/>
      <c r="VBZ5" s="286"/>
      <c r="VCA5" s="286"/>
      <c r="VCB5" s="286"/>
      <c r="VCC5" s="286"/>
      <c r="VCD5" s="286"/>
      <c r="VCE5" s="286"/>
      <c r="VCF5" s="286"/>
      <c r="VCG5" s="286"/>
      <c r="VCH5" s="286"/>
      <c r="VCI5" s="286"/>
      <c r="VCJ5" s="286"/>
      <c r="VCK5" s="286"/>
      <c r="VCL5" s="286"/>
      <c r="VCM5" s="286"/>
      <c r="VCN5" s="286"/>
      <c r="VCO5" s="286"/>
      <c r="VCP5" s="286"/>
      <c r="VCQ5" s="286"/>
      <c r="VCR5" s="286"/>
      <c r="VCS5" s="286"/>
      <c r="VCT5" s="286"/>
      <c r="VCU5" s="286"/>
      <c r="VCV5" s="286"/>
      <c r="VCW5" s="286"/>
      <c r="VCX5" s="286"/>
      <c r="VCY5" s="286"/>
      <c r="VCZ5" s="286"/>
      <c r="VDA5" s="286"/>
      <c r="VDB5" s="286"/>
      <c r="VDC5" s="286"/>
      <c r="VDD5" s="286"/>
      <c r="VDE5" s="286"/>
      <c r="VDF5" s="286"/>
      <c r="VDG5" s="286"/>
      <c r="VDH5" s="286"/>
      <c r="VDI5" s="286"/>
      <c r="VDJ5" s="286"/>
      <c r="VDK5" s="286"/>
      <c r="VDL5" s="286"/>
      <c r="VDM5" s="286"/>
      <c r="VDN5" s="286"/>
      <c r="VDO5" s="286"/>
      <c r="VDP5" s="286"/>
      <c r="VDQ5" s="286"/>
      <c r="VDR5" s="286"/>
      <c r="VDS5" s="286"/>
      <c r="VDT5" s="286"/>
      <c r="VDU5" s="286"/>
      <c r="VDV5" s="286"/>
      <c r="VDW5" s="286"/>
      <c r="VDX5" s="286"/>
      <c r="VDY5" s="286"/>
      <c r="VDZ5" s="286"/>
      <c r="VEA5" s="286"/>
      <c r="VEB5" s="286"/>
      <c r="VEC5" s="286"/>
      <c r="VED5" s="286"/>
      <c r="VEE5" s="286"/>
      <c r="VEF5" s="286"/>
      <c r="VEG5" s="286"/>
      <c r="VEH5" s="286"/>
      <c r="VEI5" s="286"/>
      <c r="VEJ5" s="286"/>
      <c r="VEK5" s="286"/>
      <c r="VEL5" s="286"/>
      <c r="VEM5" s="286"/>
      <c r="VEN5" s="286"/>
      <c r="VEO5" s="286"/>
      <c r="VEP5" s="286"/>
      <c r="VEQ5" s="286"/>
      <c r="VER5" s="286"/>
      <c r="VES5" s="286"/>
      <c r="VET5" s="286"/>
      <c r="VEU5" s="286"/>
      <c r="VEV5" s="286"/>
      <c r="VEW5" s="286"/>
      <c r="VEX5" s="286"/>
      <c r="VEY5" s="286"/>
      <c r="VEZ5" s="286"/>
      <c r="VFA5" s="286"/>
      <c r="VFB5" s="286"/>
      <c r="VFC5" s="286"/>
      <c r="VFD5" s="286"/>
      <c r="VFE5" s="286"/>
      <c r="VFF5" s="286"/>
      <c r="VFG5" s="286"/>
      <c r="VFH5" s="286"/>
      <c r="VFI5" s="286"/>
      <c r="VFJ5" s="286"/>
      <c r="VFK5" s="286"/>
      <c r="VFL5" s="286"/>
      <c r="VFM5" s="286"/>
      <c r="VFN5" s="286"/>
      <c r="VFO5" s="286"/>
      <c r="VFP5" s="286"/>
      <c r="VFQ5" s="286"/>
      <c r="VFR5" s="286"/>
      <c r="VFS5" s="286"/>
      <c r="VFT5" s="286"/>
      <c r="VFU5" s="286"/>
      <c r="VFV5" s="286"/>
      <c r="VFW5" s="286"/>
      <c r="VFX5" s="286"/>
      <c r="VFY5" s="286"/>
      <c r="VFZ5" s="286"/>
      <c r="VGA5" s="286"/>
      <c r="VGB5" s="286"/>
      <c r="VGC5" s="286"/>
      <c r="VGD5" s="286"/>
      <c r="VGE5" s="286"/>
      <c r="VGF5" s="286"/>
      <c r="VGG5" s="286"/>
      <c r="VGH5" s="286"/>
      <c r="VGI5" s="286"/>
      <c r="VGJ5" s="286"/>
      <c r="VGK5" s="286"/>
      <c r="VGL5" s="286"/>
      <c r="VGM5" s="286"/>
      <c r="VGN5" s="286"/>
      <c r="VGO5" s="286"/>
      <c r="VGP5" s="286"/>
      <c r="VGQ5" s="286"/>
      <c r="VGR5" s="286"/>
      <c r="VGS5" s="286"/>
      <c r="VGT5" s="286"/>
      <c r="VGU5" s="286"/>
      <c r="VGV5" s="286"/>
      <c r="VGW5" s="286"/>
      <c r="VGX5" s="286"/>
      <c r="VGY5" s="286"/>
      <c r="VGZ5" s="286"/>
      <c r="VHA5" s="286"/>
      <c r="VHB5" s="286"/>
      <c r="VHC5" s="286"/>
      <c r="VHD5" s="286"/>
      <c r="VHE5" s="286"/>
      <c r="VHF5" s="286"/>
      <c r="VHG5" s="286"/>
      <c r="VHH5" s="286"/>
      <c r="VHI5" s="286"/>
      <c r="VHJ5" s="286"/>
      <c r="VHK5" s="286"/>
      <c r="VHL5" s="286"/>
      <c r="VHM5" s="286"/>
      <c r="VHN5" s="286"/>
      <c r="VHO5" s="286"/>
      <c r="VHP5" s="286"/>
      <c r="VHQ5" s="286"/>
      <c r="VHR5" s="286"/>
      <c r="VHS5" s="286"/>
      <c r="VHT5" s="286"/>
      <c r="VHU5" s="286"/>
      <c r="VHV5" s="286"/>
      <c r="VHW5" s="286"/>
      <c r="VHX5" s="286"/>
      <c r="VHY5" s="286"/>
      <c r="VHZ5" s="286"/>
      <c r="VIA5" s="286"/>
      <c r="VIB5" s="286"/>
      <c r="VIC5" s="286"/>
      <c r="VID5" s="286"/>
      <c r="VIE5" s="286"/>
      <c r="VIF5" s="286"/>
      <c r="VIG5" s="286"/>
      <c r="VIH5" s="286"/>
      <c r="VII5" s="286"/>
      <c r="VIJ5" s="286"/>
      <c r="VIK5" s="286"/>
      <c r="VIL5" s="286"/>
      <c r="VIM5" s="286"/>
      <c r="VIN5" s="286"/>
      <c r="VIO5" s="286"/>
      <c r="VIP5" s="286"/>
      <c r="VIQ5" s="286"/>
      <c r="VIR5" s="286"/>
      <c r="VIS5" s="286"/>
      <c r="VIT5" s="286"/>
      <c r="VIU5" s="286"/>
      <c r="VIV5" s="286"/>
      <c r="VIW5" s="286"/>
      <c r="VIX5" s="286"/>
      <c r="VIY5" s="286"/>
      <c r="VIZ5" s="286"/>
      <c r="VJA5" s="286"/>
      <c r="VJB5" s="286"/>
      <c r="VJC5" s="286"/>
      <c r="VJD5" s="286"/>
      <c r="VJE5" s="286"/>
      <c r="VJF5" s="286"/>
      <c r="VJG5" s="286"/>
      <c r="VJH5" s="286"/>
      <c r="VJI5" s="286"/>
      <c r="VJJ5" s="286"/>
      <c r="VJK5" s="286"/>
      <c r="VJL5" s="286"/>
      <c r="VJM5" s="286"/>
      <c r="VJN5" s="286"/>
      <c r="VJO5" s="286"/>
      <c r="VJP5" s="286"/>
      <c r="VJQ5" s="286"/>
      <c r="VJR5" s="286"/>
      <c r="VJS5" s="286"/>
      <c r="VJT5" s="286"/>
      <c r="VJU5" s="286"/>
      <c r="VJV5" s="286"/>
      <c r="VJW5" s="286"/>
      <c r="VJX5" s="286"/>
      <c r="VJY5" s="286"/>
      <c r="VJZ5" s="286"/>
      <c r="VKA5" s="286"/>
      <c r="VKB5" s="286"/>
      <c r="VKC5" s="286"/>
      <c r="VKD5" s="286"/>
      <c r="VKE5" s="286"/>
      <c r="VKF5" s="286"/>
      <c r="VKG5" s="286"/>
      <c r="VKH5" s="286"/>
      <c r="VKI5" s="286"/>
      <c r="VKJ5" s="286"/>
      <c r="VKK5" s="286"/>
      <c r="VKL5" s="286"/>
      <c r="VKM5" s="286"/>
      <c r="VKN5" s="286"/>
      <c r="VKO5" s="286"/>
      <c r="VKP5" s="286"/>
      <c r="VKQ5" s="286"/>
      <c r="VKR5" s="286"/>
      <c r="VKS5" s="286"/>
      <c r="VKT5" s="286"/>
      <c r="VKU5" s="286"/>
      <c r="VKV5" s="286"/>
      <c r="VKW5" s="286"/>
      <c r="VKX5" s="286"/>
      <c r="VKY5" s="286"/>
      <c r="VKZ5" s="286"/>
      <c r="VLA5" s="286"/>
      <c r="VLB5" s="286"/>
      <c r="VLC5" s="286"/>
      <c r="VLD5" s="286"/>
      <c r="VLE5" s="286"/>
      <c r="VLF5" s="286"/>
      <c r="VLG5" s="286"/>
      <c r="VLH5" s="286"/>
      <c r="VLI5" s="286"/>
      <c r="VLJ5" s="286"/>
      <c r="VLK5" s="286"/>
      <c r="VLL5" s="286"/>
      <c r="VLM5" s="286"/>
      <c r="VLN5" s="286"/>
      <c r="VLO5" s="286"/>
      <c r="VLP5" s="286"/>
      <c r="VLQ5" s="286"/>
      <c r="VLR5" s="286"/>
      <c r="VLS5" s="286"/>
      <c r="VLT5" s="286"/>
      <c r="VLU5" s="286"/>
      <c r="VLV5" s="286"/>
      <c r="VLW5" s="286"/>
      <c r="VLX5" s="286"/>
      <c r="VLY5" s="286"/>
      <c r="VLZ5" s="286"/>
      <c r="VMA5" s="286"/>
      <c r="VMB5" s="286"/>
      <c r="VMC5" s="286"/>
      <c r="VMD5" s="286"/>
      <c r="VME5" s="286"/>
      <c r="VMF5" s="286"/>
      <c r="VMG5" s="286"/>
      <c r="VMH5" s="286"/>
      <c r="VMI5" s="286"/>
      <c r="VMJ5" s="286"/>
      <c r="VMK5" s="286"/>
      <c r="VML5" s="286"/>
      <c r="VMM5" s="286"/>
      <c r="VMN5" s="286"/>
      <c r="VMO5" s="286"/>
      <c r="VMP5" s="286"/>
      <c r="VMQ5" s="286"/>
      <c r="VMR5" s="286"/>
      <c r="VMS5" s="286"/>
      <c r="VMT5" s="286"/>
      <c r="VMU5" s="286"/>
      <c r="VMV5" s="286"/>
      <c r="VMW5" s="286"/>
      <c r="VMX5" s="286"/>
      <c r="VMY5" s="286"/>
      <c r="VMZ5" s="286"/>
      <c r="VNA5" s="286"/>
      <c r="VNB5" s="286"/>
      <c r="VNC5" s="286"/>
      <c r="VND5" s="286"/>
      <c r="VNE5" s="286"/>
      <c r="VNF5" s="286"/>
      <c r="VNG5" s="286"/>
      <c r="VNH5" s="286"/>
      <c r="VNI5" s="286"/>
      <c r="VNJ5" s="286"/>
      <c r="VNK5" s="286"/>
      <c r="VNL5" s="286"/>
      <c r="VNM5" s="286"/>
      <c r="VNN5" s="286"/>
      <c r="VNO5" s="286"/>
      <c r="VNP5" s="286"/>
      <c r="VNQ5" s="286"/>
      <c r="VNR5" s="286"/>
      <c r="VNS5" s="286"/>
      <c r="VNT5" s="286"/>
      <c r="VNU5" s="286"/>
      <c r="VNV5" s="286"/>
      <c r="VNW5" s="286"/>
      <c r="VNX5" s="286"/>
      <c r="VNY5" s="286"/>
      <c r="VNZ5" s="286"/>
      <c r="VOA5" s="286"/>
      <c r="VOB5" s="286"/>
      <c r="VOC5" s="286"/>
      <c r="VOD5" s="286"/>
      <c r="VOE5" s="286"/>
      <c r="VOF5" s="286"/>
      <c r="VOG5" s="286"/>
      <c r="VOH5" s="286"/>
      <c r="VOI5" s="286"/>
      <c r="VOJ5" s="286"/>
      <c r="VOK5" s="286"/>
      <c r="VOL5" s="286"/>
      <c r="VOM5" s="286"/>
      <c r="VON5" s="286"/>
      <c r="VOO5" s="286"/>
      <c r="VOP5" s="286"/>
      <c r="VOQ5" s="286"/>
      <c r="VOR5" s="286"/>
      <c r="VOS5" s="286"/>
      <c r="VOT5" s="286"/>
      <c r="VOU5" s="286"/>
      <c r="VOV5" s="286"/>
      <c r="VOW5" s="286"/>
      <c r="VOX5" s="286"/>
      <c r="VOY5" s="286"/>
      <c r="VOZ5" s="286"/>
      <c r="VPA5" s="286"/>
      <c r="VPB5" s="286"/>
      <c r="VPC5" s="286"/>
      <c r="VPD5" s="286"/>
      <c r="VPE5" s="286"/>
      <c r="VPF5" s="286"/>
      <c r="VPG5" s="286"/>
      <c r="VPH5" s="286"/>
      <c r="VPI5" s="286"/>
      <c r="VPJ5" s="286"/>
      <c r="VPK5" s="286"/>
      <c r="VPL5" s="286"/>
      <c r="VPM5" s="286"/>
      <c r="VPN5" s="286"/>
      <c r="VPO5" s="286"/>
      <c r="VPP5" s="286"/>
      <c r="VPQ5" s="286"/>
      <c r="VPR5" s="286"/>
      <c r="VPS5" s="286"/>
      <c r="VPT5" s="286"/>
      <c r="VPU5" s="286"/>
      <c r="VPV5" s="286"/>
      <c r="VPW5" s="286"/>
      <c r="VPX5" s="286"/>
      <c r="VPY5" s="286"/>
      <c r="VPZ5" s="286"/>
      <c r="VQA5" s="286"/>
      <c r="VQB5" s="286"/>
      <c r="VQC5" s="286"/>
      <c r="VQD5" s="286"/>
      <c r="VQE5" s="286"/>
      <c r="VQF5" s="286"/>
      <c r="VQG5" s="286"/>
      <c r="VQH5" s="286"/>
      <c r="VQI5" s="286"/>
      <c r="VQJ5" s="286"/>
      <c r="VQK5" s="286"/>
      <c r="VQL5" s="286"/>
      <c r="VQM5" s="286"/>
      <c r="VQN5" s="286"/>
      <c r="VQO5" s="286"/>
      <c r="VQP5" s="286"/>
      <c r="VQQ5" s="286"/>
      <c r="VQR5" s="286"/>
      <c r="VQS5" s="286"/>
      <c r="VQT5" s="286"/>
      <c r="VQU5" s="286"/>
      <c r="VQV5" s="286"/>
      <c r="VQW5" s="286"/>
      <c r="VQX5" s="286"/>
      <c r="VQY5" s="286"/>
      <c r="VQZ5" s="286"/>
      <c r="VRA5" s="286"/>
      <c r="VRB5" s="286"/>
      <c r="VRC5" s="286"/>
      <c r="VRD5" s="286"/>
      <c r="VRE5" s="286"/>
      <c r="VRF5" s="286"/>
      <c r="VRG5" s="286"/>
      <c r="VRH5" s="286"/>
      <c r="VRI5" s="286"/>
      <c r="VRJ5" s="286"/>
      <c r="VRK5" s="286"/>
      <c r="VRL5" s="286"/>
      <c r="VRM5" s="286"/>
      <c r="VRN5" s="286"/>
      <c r="VRO5" s="286"/>
      <c r="VRP5" s="286"/>
      <c r="VRQ5" s="286"/>
      <c r="VRR5" s="286"/>
      <c r="VRS5" s="286"/>
      <c r="VRT5" s="286"/>
      <c r="VRU5" s="286"/>
      <c r="VRV5" s="286"/>
      <c r="VRW5" s="286"/>
      <c r="VRX5" s="286"/>
      <c r="VRY5" s="286"/>
      <c r="VRZ5" s="286"/>
      <c r="VSA5" s="286"/>
      <c r="VSB5" s="286"/>
      <c r="VSC5" s="286"/>
      <c r="VSD5" s="286"/>
      <c r="VSE5" s="286"/>
      <c r="VSF5" s="286"/>
      <c r="VSG5" s="286"/>
      <c r="VSH5" s="286"/>
      <c r="VSI5" s="286"/>
      <c r="VSJ5" s="286"/>
      <c r="VSK5" s="286"/>
      <c r="VSL5" s="286"/>
      <c r="VSM5" s="286"/>
      <c r="VSN5" s="286"/>
      <c r="VSO5" s="286"/>
      <c r="VSP5" s="286"/>
      <c r="VSQ5" s="286"/>
      <c r="VSR5" s="286"/>
      <c r="VSS5" s="286"/>
      <c r="VST5" s="286"/>
      <c r="VSU5" s="286"/>
      <c r="VSV5" s="286"/>
      <c r="VSW5" s="286"/>
      <c r="VSX5" s="286"/>
      <c r="VSY5" s="286"/>
      <c r="VSZ5" s="286"/>
      <c r="VTA5" s="286"/>
      <c r="VTB5" s="286"/>
      <c r="VTC5" s="286"/>
      <c r="VTD5" s="286"/>
      <c r="VTE5" s="286"/>
      <c r="VTF5" s="286"/>
      <c r="VTG5" s="286"/>
      <c r="VTH5" s="286"/>
      <c r="VTI5" s="286"/>
      <c r="VTJ5" s="286"/>
      <c r="VTK5" s="286"/>
      <c r="VTL5" s="286"/>
      <c r="VTM5" s="286"/>
      <c r="VTN5" s="286"/>
      <c r="VTO5" s="286"/>
      <c r="VTP5" s="286"/>
      <c r="VTQ5" s="286"/>
      <c r="VTR5" s="286"/>
      <c r="VTS5" s="286"/>
      <c r="VTT5" s="286"/>
      <c r="VTU5" s="286"/>
      <c r="VTV5" s="286"/>
      <c r="VTW5" s="286"/>
      <c r="VTX5" s="286"/>
      <c r="VTY5" s="286"/>
      <c r="VTZ5" s="286"/>
      <c r="VUA5" s="286"/>
      <c r="VUB5" s="286"/>
      <c r="VUC5" s="286"/>
      <c r="VUD5" s="286"/>
      <c r="VUE5" s="286"/>
      <c r="VUF5" s="286"/>
      <c r="VUG5" s="286"/>
      <c r="VUH5" s="286"/>
      <c r="VUI5" s="286"/>
      <c r="VUJ5" s="286"/>
      <c r="VUK5" s="286"/>
      <c r="VUL5" s="286"/>
      <c r="VUM5" s="286"/>
      <c r="VUN5" s="286"/>
      <c r="VUO5" s="286"/>
      <c r="VUP5" s="286"/>
      <c r="VUQ5" s="286"/>
      <c r="VUR5" s="286"/>
      <c r="VUS5" s="286"/>
      <c r="VUT5" s="286"/>
      <c r="VUU5" s="286"/>
      <c r="VUV5" s="286"/>
      <c r="VUW5" s="286"/>
      <c r="VUX5" s="286"/>
      <c r="VUY5" s="286"/>
      <c r="VUZ5" s="286"/>
      <c r="VVA5" s="286"/>
      <c r="VVB5" s="286"/>
      <c r="VVC5" s="286"/>
      <c r="VVD5" s="286"/>
      <c r="VVE5" s="286"/>
      <c r="VVF5" s="286"/>
      <c r="VVG5" s="286"/>
      <c r="VVH5" s="286"/>
      <c r="VVI5" s="286"/>
      <c r="VVJ5" s="286"/>
      <c r="VVK5" s="286"/>
      <c r="VVL5" s="286"/>
      <c r="VVM5" s="286"/>
      <c r="VVN5" s="286"/>
      <c r="VVO5" s="286"/>
      <c r="VVP5" s="286"/>
      <c r="VVQ5" s="286"/>
      <c r="VVR5" s="286"/>
      <c r="VVS5" s="286"/>
      <c r="VVT5" s="286"/>
      <c r="VVU5" s="286"/>
      <c r="VVV5" s="286"/>
      <c r="VVW5" s="286"/>
      <c r="VVX5" s="286"/>
      <c r="VVY5" s="286"/>
      <c r="VVZ5" s="286"/>
      <c r="VWA5" s="286"/>
      <c r="VWB5" s="286"/>
      <c r="VWC5" s="286"/>
      <c r="VWD5" s="286"/>
      <c r="VWE5" s="286"/>
      <c r="VWF5" s="286"/>
      <c r="VWG5" s="286"/>
      <c r="VWH5" s="286"/>
      <c r="VWI5" s="286"/>
      <c r="VWJ5" s="286"/>
      <c r="VWK5" s="286"/>
      <c r="VWL5" s="286"/>
      <c r="VWM5" s="286"/>
      <c r="VWN5" s="286"/>
      <c r="VWO5" s="286"/>
      <c r="VWP5" s="286"/>
      <c r="VWQ5" s="286"/>
      <c r="VWR5" s="286"/>
      <c r="VWS5" s="286"/>
      <c r="VWT5" s="286"/>
      <c r="VWU5" s="286"/>
      <c r="VWV5" s="286"/>
      <c r="VWW5" s="286"/>
      <c r="VWX5" s="286"/>
      <c r="VWY5" s="286"/>
      <c r="VWZ5" s="286"/>
      <c r="VXA5" s="286"/>
      <c r="VXB5" s="286"/>
      <c r="VXC5" s="286"/>
      <c r="VXD5" s="286"/>
      <c r="VXE5" s="286"/>
      <c r="VXF5" s="286"/>
      <c r="VXG5" s="286"/>
      <c r="VXH5" s="286"/>
      <c r="VXI5" s="286"/>
      <c r="VXJ5" s="286"/>
      <c r="VXK5" s="286"/>
      <c r="VXL5" s="286"/>
      <c r="VXM5" s="286"/>
      <c r="VXN5" s="286"/>
      <c r="VXO5" s="286"/>
      <c r="VXP5" s="286"/>
      <c r="VXQ5" s="286"/>
      <c r="VXR5" s="286"/>
      <c r="VXS5" s="286"/>
      <c r="VXT5" s="286"/>
      <c r="VXU5" s="286"/>
      <c r="VXV5" s="286"/>
      <c r="VXW5" s="286"/>
      <c r="VXX5" s="286"/>
      <c r="VXY5" s="286"/>
      <c r="VXZ5" s="286"/>
      <c r="VYA5" s="286"/>
      <c r="VYB5" s="286"/>
      <c r="VYC5" s="286"/>
      <c r="VYD5" s="286"/>
      <c r="VYE5" s="286"/>
      <c r="VYF5" s="286"/>
      <c r="VYG5" s="286"/>
      <c r="VYH5" s="286"/>
      <c r="VYI5" s="286"/>
      <c r="VYJ5" s="286"/>
      <c r="VYK5" s="286"/>
      <c r="VYL5" s="286"/>
      <c r="VYM5" s="286"/>
      <c r="VYN5" s="286"/>
      <c r="VYO5" s="286"/>
      <c r="VYP5" s="286"/>
      <c r="VYQ5" s="286"/>
      <c r="VYR5" s="286"/>
      <c r="VYS5" s="286"/>
      <c r="VYT5" s="286"/>
      <c r="VYU5" s="286"/>
      <c r="VYV5" s="286"/>
      <c r="VYW5" s="286"/>
      <c r="VYX5" s="286"/>
      <c r="VYY5" s="286"/>
      <c r="VYZ5" s="286"/>
      <c r="VZA5" s="286"/>
      <c r="VZB5" s="286"/>
      <c r="VZC5" s="286"/>
      <c r="VZD5" s="286"/>
      <c r="VZE5" s="286"/>
      <c r="VZF5" s="286"/>
      <c r="VZG5" s="286"/>
      <c r="VZH5" s="286"/>
      <c r="VZI5" s="286"/>
      <c r="VZJ5" s="286"/>
      <c r="VZK5" s="286"/>
      <c r="VZL5" s="286"/>
      <c r="VZM5" s="286"/>
      <c r="VZN5" s="286"/>
      <c r="VZO5" s="286"/>
      <c r="VZP5" s="286"/>
      <c r="VZQ5" s="286"/>
      <c r="VZR5" s="286"/>
      <c r="VZS5" s="286"/>
      <c r="VZT5" s="286"/>
      <c r="VZU5" s="286"/>
      <c r="VZV5" s="286"/>
      <c r="VZW5" s="286"/>
      <c r="VZX5" s="286"/>
      <c r="VZY5" s="286"/>
      <c r="VZZ5" s="286"/>
      <c r="WAA5" s="286"/>
      <c r="WAB5" s="286"/>
      <c r="WAC5" s="286"/>
      <c r="WAD5" s="286"/>
      <c r="WAE5" s="286"/>
      <c r="WAF5" s="286"/>
      <c r="WAG5" s="286"/>
      <c r="WAH5" s="286"/>
      <c r="WAI5" s="286"/>
      <c r="WAJ5" s="286"/>
      <c r="WAK5" s="286"/>
      <c r="WAL5" s="286"/>
      <c r="WAM5" s="286"/>
      <c r="WAN5" s="286"/>
      <c r="WAO5" s="286"/>
      <c r="WAP5" s="286"/>
      <c r="WAQ5" s="286"/>
      <c r="WAR5" s="286"/>
      <c r="WAS5" s="286"/>
      <c r="WAT5" s="286"/>
      <c r="WAU5" s="286"/>
      <c r="WAV5" s="286"/>
      <c r="WAW5" s="286"/>
      <c r="WAX5" s="286"/>
      <c r="WAY5" s="286"/>
      <c r="WAZ5" s="286"/>
      <c r="WBA5" s="286"/>
      <c r="WBB5" s="286"/>
      <c r="WBC5" s="286"/>
      <c r="WBD5" s="286"/>
      <c r="WBE5" s="286"/>
      <c r="WBF5" s="286"/>
      <c r="WBG5" s="286"/>
      <c r="WBH5" s="286"/>
      <c r="WBI5" s="286"/>
      <c r="WBJ5" s="286"/>
      <c r="WBK5" s="286"/>
      <c r="WBL5" s="286"/>
      <c r="WBM5" s="286"/>
      <c r="WBN5" s="286"/>
      <c r="WBO5" s="286"/>
      <c r="WBP5" s="286"/>
      <c r="WBQ5" s="286"/>
      <c r="WBR5" s="286"/>
      <c r="WBS5" s="286"/>
      <c r="WBT5" s="286"/>
      <c r="WBU5" s="286"/>
      <c r="WBV5" s="286"/>
      <c r="WBW5" s="286"/>
      <c r="WBX5" s="286"/>
      <c r="WBY5" s="286"/>
      <c r="WBZ5" s="286"/>
      <c r="WCA5" s="286"/>
      <c r="WCB5" s="286"/>
      <c r="WCC5" s="286"/>
      <c r="WCD5" s="286"/>
      <c r="WCE5" s="286"/>
      <c r="WCF5" s="286"/>
      <c r="WCG5" s="286"/>
      <c r="WCH5" s="286"/>
      <c r="WCI5" s="286"/>
      <c r="WCJ5" s="286"/>
      <c r="WCK5" s="286"/>
      <c r="WCL5" s="286"/>
      <c r="WCM5" s="286"/>
      <c r="WCN5" s="286"/>
      <c r="WCO5" s="286"/>
      <c r="WCP5" s="286"/>
      <c r="WCQ5" s="286"/>
      <c r="WCR5" s="286"/>
      <c r="WCS5" s="286"/>
      <c r="WCT5" s="286"/>
      <c r="WCU5" s="286"/>
      <c r="WCV5" s="286"/>
      <c r="WCW5" s="286"/>
      <c r="WCX5" s="286"/>
      <c r="WCY5" s="286"/>
      <c r="WCZ5" s="286"/>
      <c r="WDA5" s="286"/>
      <c r="WDB5" s="286"/>
      <c r="WDC5" s="286"/>
      <c r="WDD5" s="286"/>
      <c r="WDE5" s="286"/>
      <c r="WDF5" s="286"/>
      <c r="WDG5" s="286"/>
      <c r="WDH5" s="286"/>
      <c r="WDI5" s="286"/>
      <c r="WDJ5" s="286"/>
      <c r="WDK5" s="286"/>
      <c r="WDL5" s="286"/>
      <c r="WDM5" s="286"/>
      <c r="WDN5" s="286"/>
      <c r="WDO5" s="286"/>
      <c r="WDP5" s="286"/>
      <c r="WDQ5" s="286"/>
      <c r="WDR5" s="286"/>
      <c r="WDS5" s="286"/>
      <c r="WDT5" s="286"/>
      <c r="WDU5" s="286"/>
      <c r="WDV5" s="286"/>
      <c r="WDW5" s="286"/>
      <c r="WDX5" s="286"/>
      <c r="WDY5" s="286"/>
      <c r="WDZ5" s="286"/>
      <c r="WEA5" s="286"/>
      <c r="WEB5" s="286"/>
      <c r="WEC5" s="286"/>
      <c r="WED5" s="286"/>
      <c r="WEE5" s="286"/>
      <c r="WEF5" s="286"/>
      <c r="WEG5" s="286"/>
      <c r="WEH5" s="286"/>
      <c r="WEI5" s="286"/>
      <c r="WEJ5" s="286"/>
      <c r="WEK5" s="286"/>
      <c r="WEL5" s="286"/>
      <c r="WEM5" s="286"/>
      <c r="WEN5" s="286"/>
      <c r="WEO5" s="286"/>
      <c r="WEP5" s="286"/>
      <c r="WEQ5" s="286"/>
      <c r="WER5" s="286"/>
      <c r="WES5" s="286"/>
      <c r="WET5" s="286"/>
      <c r="WEU5" s="286"/>
      <c r="WEV5" s="286"/>
      <c r="WEW5" s="286"/>
      <c r="WEX5" s="286"/>
      <c r="WEY5" s="286"/>
      <c r="WEZ5" s="286"/>
      <c r="WFA5" s="286"/>
      <c r="WFB5" s="286"/>
      <c r="WFC5" s="286"/>
      <c r="WFD5" s="286"/>
      <c r="WFE5" s="286"/>
      <c r="WFF5" s="286"/>
      <c r="WFG5" s="286"/>
      <c r="WFH5" s="286"/>
      <c r="WFI5" s="286"/>
      <c r="WFJ5" s="286"/>
      <c r="WFK5" s="286"/>
      <c r="WFL5" s="286"/>
      <c r="WFM5" s="286"/>
      <c r="WFN5" s="286"/>
      <c r="WFO5" s="286"/>
      <c r="WFP5" s="286"/>
      <c r="WFQ5" s="286"/>
      <c r="WFR5" s="286"/>
      <c r="WFS5" s="286"/>
      <c r="WFT5" s="286"/>
      <c r="WFU5" s="286"/>
      <c r="WFV5" s="286"/>
      <c r="WFW5" s="286"/>
      <c r="WFX5" s="286"/>
      <c r="WFY5" s="286"/>
      <c r="WFZ5" s="286"/>
      <c r="WGA5" s="286"/>
      <c r="WGB5" s="286"/>
      <c r="WGC5" s="286"/>
      <c r="WGD5" s="286"/>
      <c r="WGE5" s="286"/>
      <c r="WGF5" s="286"/>
      <c r="WGG5" s="286"/>
      <c r="WGH5" s="286"/>
      <c r="WGI5" s="286"/>
      <c r="WGJ5" s="286"/>
      <c r="WGK5" s="286"/>
      <c r="WGL5" s="286"/>
      <c r="WGM5" s="286"/>
      <c r="WGN5" s="286"/>
      <c r="WGO5" s="286"/>
      <c r="WGP5" s="286"/>
      <c r="WGQ5" s="286"/>
      <c r="WGR5" s="286"/>
      <c r="WGS5" s="286"/>
      <c r="WGT5" s="286"/>
      <c r="WGU5" s="286"/>
      <c r="WGV5" s="286"/>
      <c r="WGW5" s="286"/>
      <c r="WGX5" s="286"/>
      <c r="WGY5" s="286"/>
      <c r="WGZ5" s="286"/>
      <c r="WHA5" s="286"/>
      <c r="WHB5" s="286"/>
      <c r="WHC5" s="286"/>
      <c r="WHD5" s="286"/>
      <c r="WHE5" s="286"/>
      <c r="WHF5" s="286"/>
      <c r="WHG5" s="286"/>
      <c r="WHH5" s="286"/>
      <c r="WHI5" s="286"/>
      <c r="WHJ5" s="286"/>
      <c r="WHK5" s="286"/>
      <c r="WHL5" s="286"/>
      <c r="WHM5" s="286"/>
      <c r="WHN5" s="286"/>
      <c r="WHO5" s="286"/>
      <c r="WHP5" s="286"/>
      <c r="WHQ5" s="286"/>
      <c r="WHR5" s="286"/>
      <c r="WHS5" s="286"/>
      <c r="WHT5" s="286"/>
      <c r="WHU5" s="286"/>
      <c r="WHV5" s="286"/>
      <c r="WHW5" s="286"/>
      <c r="WHX5" s="286"/>
      <c r="WHY5" s="286"/>
      <c r="WHZ5" s="286"/>
      <c r="WIA5" s="286"/>
      <c r="WIB5" s="286"/>
      <c r="WIC5" s="286"/>
      <c r="WID5" s="286"/>
      <c r="WIE5" s="286"/>
      <c r="WIF5" s="286"/>
      <c r="WIG5" s="286"/>
      <c r="WIH5" s="286"/>
      <c r="WII5" s="286"/>
      <c r="WIJ5" s="286"/>
      <c r="WIK5" s="286"/>
      <c r="WIL5" s="286"/>
      <c r="WIM5" s="286"/>
      <c r="WIN5" s="286"/>
      <c r="WIO5" s="286"/>
      <c r="WIP5" s="286"/>
      <c r="WIQ5" s="286"/>
      <c r="WIR5" s="286"/>
      <c r="WIS5" s="286"/>
      <c r="WIT5" s="286"/>
      <c r="WIU5" s="286"/>
      <c r="WIV5" s="286"/>
      <c r="WIW5" s="286"/>
      <c r="WIX5" s="286"/>
      <c r="WIY5" s="286"/>
      <c r="WIZ5" s="286"/>
      <c r="WJA5" s="286"/>
      <c r="WJB5" s="286"/>
      <c r="WJC5" s="286"/>
      <c r="WJD5" s="286"/>
      <c r="WJE5" s="286"/>
      <c r="WJF5" s="286"/>
      <c r="WJG5" s="286"/>
      <c r="WJH5" s="286"/>
      <c r="WJI5" s="286"/>
      <c r="WJJ5" s="286"/>
      <c r="WJK5" s="286"/>
      <c r="WJL5" s="286"/>
      <c r="WJM5" s="286"/>
      <c r="WJN5" s="286"/>
      <c r="WJO5" s="286"/>
      <c r="WJP5" s="286"/>
      <c r="WJQ5" s="286"/>
      <c r="WJR5" s="286"/>
      <c r="WJS5" s="286"/>
      <c r="WJT5" s="286"/>
      <c r="WJU5" s="286"/>
      <c r="WJV5" s="286"/>
      <c r="WJW5" s="286"/>
      <c r="WJX5" s="286"/>
      <c r="WJY5" s="286"/>
      <c r="WJZ5" s="286"/>
      <c r="WKA5" s="286"/>
      <c r="WKB5" s="286"/>
      <c r="WKC5" s="286"/>
      <c r="WKD5" s="286"/>
      <c r="WKE5" s="286"/>
      <c r="WKF5" s="286"/>
      <c r="WKG5" s="286"/>
      <c r="WKH5" s="286"/>
      <c r="WKI5" s="286"/>
      <c r="WKJ5" s="286"/>
      <c r="WKK5" s="286"/>
      <c r="WKL5" s="286"/>
      <c r="WKM5" s="286"/>
      <c r="WKN5" s="286"/>
      <c r="WKO5" s="286"/>
      <c r="WKP5" s="286"/>
      <c r="WKQ5" s="286"/>
      <c r="WKR5" s="286"/>
      <c r="WKS5" s="286"/>
      <c r="WKT5" s="286"/>
      <c r="WKU5" s="286"/>
      <c r="WKV5" s="286"/>
      <c r="WKW5" s="286"/>
      <c r="WKX5" s="286"/>
      <c r="WKY5" s="286"/>
      <c r="WKZ5" s="286"/>
      <c r="WLA5" s="286"/>
      <c r="WLB5" s="286"/>
      <c r="WLC5" s="286"/>
      <c r="WLD5" s="286"/>
      <c r="WLE5" s="286"/>
      <c r="WLF5" s="286"/>
      <c r="WLG5" s="286"/>
      <c r="WLH5" s="286"/>
      <c r="WLI5" s="286"/>
      <c r="WLJ5" s="286"/>
      <c r="WLK5" s="286"/>
      <c r="WLL5" s="286"/>
      <c r="WLM5" s="286"/>
      <c r="WLN5" s="286"/>
      <c r="WLO5" s="286"/>
      <c r="WLP5" s="286"/>
      <c r="WLQ5" s="286"/>
      <c r="WLR5" s="286"/>
      <c r="WLS5" s="286"/>
      <c r="WLT5" s="286"/>
      <c r="WLU5" s="286"/>
      <c r="WLV5" s="286"/>
      <c r="WLW5" s="286"/>
      <c r="WLX5" s="286"/>
      <c r="WLY5" s="286"/>
      <c r="WLZ5" s="286"/>
      <c r="WMA5" s="286"/>
      <c r="WMB5" s="286"/>
      <c r="WMC5" s="286"/>
      <c r="WMD5" s="286"/>
      <c r="WME5" s="286"/>
      <c r="WMF5" s="286"/>
      <c r="WMG5" s="286"/>
      <c r="WMH5" s="286"/>
      <c r="WMI5" s="286"/>
      <c r="WMJ5" s="286"/>
      <c r="WMK5" s="286"/>
      <c r="WML5" s="286"/>
      <c r="WMM5" s="286"/>
      <c r="WMN5" s="286"/>
      <c r="WMO5" s="286"/>
      <c r="WMP5" s="286"/>
      <c r="WMQ5" s="286"/>
      <c r="WMR5" s="286"/>
      <c r="WMS5" s="286"/>
      <c r="WMT5" s="286"/>
      <c r="WMU5" s="286"/>
      <c r="WMV5" s="286"/>
      <c r="WMW5" s="286"/>
      <c r="WMX5" s="286"/>
      <c r="WMY5" s="286"/>
      <c r="WMZ5" s="286"/>
      <c r="WNA5" s="286"/>
      <c r="WNB5" s="286"/>
      <c r="WNC5" s="286"/>
      <c r="WND5" s="286"/>
      <c r="WNE5" s="286"/>
      <c r="WNF5" s="286"/>
      <c r="WNG5" s="286"/>
      <c r="WNH5" s="286"/>
      <c r="WNI5" s="286"/>
      <c r="WNJ5" s="286"/>
      <c r="WNK5" s="286"/>
      <c r="WNL5" s="286"/>
      <c r="WNM5" s="286"/>
      <c r="WNN5" s="286"/>
      <c r="WNO5" s="286"/>
      <c r="WNP5" s="286"/>
      <c r="WNQ5" s="286"/>
      <c r="WNR5" s="286"/>
      <c r="WNS5" s="286"/>
      <c r="WNT5" s="286"/>
      <c r="WNU5" s="286"/>
      <c r="WNV5" s="286"/>
      <c r="WNW5" s="286"/>
      <c r="WNX5" s="286"/>
      <c r="WNY5" s="286"/>
      <c r="WNZ5" s="286"/>
      <c r="WOA5" s="286"/>
      <c r="WOB5" s="286"/>
      <c r="WOC5" s="286"/>
      <c r="WOD5" s="286"/>
      <c r="WOE5" s="286"/>
      <c r="WOF5" s="286"/>
      <c r="WOG5" s="286"/>
      <c r="WOH5" s="286"/>
      <c r="WOI5" s="286"/>
      <c r="WOJ5" s="286"/>
      <c r="WOK5" s="286"/>
      <c r="WOL5" s="286"/>
      <c r="WOM5" s="286"/>
      <c r="WON5" s="286"/>
      <c r="WOO5" s="286"/>
      <c r="WOP5" s="286"/>
      <c r="WOQ5" s="286"/>
      <c r="WOR5" s="286"/>
      <c r="WOS5" s="286"/>
      <c r="WOT5" s="286"/>
      <c r="WOU5" s="286"/>
      <c r="WOV5" s="286"/>
      <c r="WOW5" s="286"/>
      <c r="WOX5" s="286"/>
      <c r="WOY5" s="286"/>
      <c r="WOZ5" s="286"/>
      <c r="WPA5" s="286"/>
      <c r="WPB5" s="286"/>
      <c r="WPC5" s="286"/>
      <c r="WPD5" s="286"/>
      <c r="WPE5" s="286"/>
      <c r="WPF5" s="286"/>
      <c r="WPG5" s="286"/>
      <c r="WPH5" s="286"/>
      <c r="WPI5" s="286"/>
      <c r="WPJ5" s="286"/>
      <c r="WPK5" s="286"/>
      <c r="WPL5" s="286"/>
      <c r="WPM5" s="286"/>
      <c r="WPN5" s="286"/>
      <c r="WPO5" s="286"/>
      <c r="WPP5" s="286"/>
      <c r="WPQ5" s="286"/>
      <c r="WPR5" s="286"/>
      <c r="WPS5" s="286"/>
      <c r="WPT5" s="286"/>
      <c r="WPU5" s="286"/>
      <c r="WPV5" s="286"/>
      <c r="WPW5" s="286"/>
      <c r="WPX5" s="286"/>
      <c r="WPY5" s="286"/>
      <c r="WPZ5" s="286"/>
      <c r="WQA5" s="286"/>
      <c r="WQB5" s="286"/>
      <c r="WQC5" s="286"/>
      <c r="WQD5" s="286"/>
      <c r="WQE5" s="286"/>
      <c r="WQF5" s="286"/>
      <c r="WQG5" s="286"/>
      <c r="WQH5" s="286"/>
      <c r="WQI5" s="286"/>
      <c r="WQJ5" s="286"/>
      <c r="WQK5" s="286"/>
      <c r="WQL5" s="286"/>
      <c r="WQM5" s="286"/>
      <c r="WQN5" s="286"/>
      <c r="WQO5" s="286"/>
      <c r="WQP5" s="286"/>
      <c r="WQQ5" s="286"/>
      <c r="WQR5" s="286"/>
      <c r="WQS5" s="286"/>
      <c r="WQT5" s="286"/>
      <c r="WQU5" s="286"/>
      <c r="WQV5" s="286"/>
      <c r="WQW5" s="286"/>
      <c r="WQX5" s="286"/>
      <c r="WQY5" s="286"/>
      <c r="WQZ5" s="286"/>
      <c r="WRA5" s="286"/>
      <c r="WRB5" s="286"/>
      <c r="WRC5" s="286"/>
      <c r="WRD5" s="286"/>
      <c r="WRE5" s="286"/>
      <c r="WRF5" s="286"/>
      <c r="WRG5" s="286"/>
      <c r="WRH5" s="286"/>
      <c r="WRI5" s="286"/>
      <c r="WRJ5" s="286"/>
      <c r="WRK5" s="286"/>
      <c r="WRL5" s="286"/>
      <c r="WRM5" s="286"/>
      <c r="WRN5" s="286"/>
      <c r="WRO5" s="286"/>
      <c r="WRP5" s="286"/>
      <c r="WRQ5" s="286"/>
      <c r="WRR5" s="286"/>
      <c r="WRS5" s="286"/>
      <c r="WRT5" s="286"/>
      <c r="WRU5" s="286"/>
      <c r="WRV5" s="286"/>
      <c r="WRW5" s="286"/>
      <c r="WRX5" s="286"/>
      <c r="WRY5" s="286"/>
      <c r="WRZ5" s="286"/>
      <c r="WSA5" s="286"/>
      <c r="WSB5" s="286"/>
      <c r="WSC5" s="286"/>
      <c r="WSD5" s="286"/>
      <c r="WSE5" s="286"/>
      <c r="WSF5" s="286"/>
      <c r="WSG5" s="286"/>
      <c r="WSH5" s="286"/>
      <c r="WSI5" s="286"/>
      <c r="WSJ5" s="286"/>
      <c r="WSK5" s="286"/>
      <c r="WSL5" s="286"/>
      <c r="WSM5" s="286"/>
      <c r="WSN5" s="286"/>
      <c r="WSO5" s="286"/>
      <c r="WSP5" s="286"/>
      <c r="WSQ5" s="286"/>
      <c r="WSR5" s="286"/>
      <c r="WSS5" s="286"/>
      <c r="WST5" s="286"/>
      <c r="WSU5" s="286"/>
      <c r="WSV5" s="286"/>
      <c r="WSW5" s="286"/>
      <c r="WSX5" s="286"/>
      <c r="WSY5" s="286"/>
      <c r="WSZ5" s="286"/>
      <c r="WTA5" s="286"/>
      <c r="WTB5" s="286"/>
      <c r="WTC5" s="286"/>
      <c r="WTD5" s="286"/>
      <c r="WTE5" s="286"/>
      <c r="WTF5" s="286"/>
      <c r="WTG5" s="286"/>
      <c r="WTH5" s="286"/>
      <c r="WTI5" s="286"/>
      <c r="WTJ5" s="286"/>
      <c r="WTK5" s="286"/>
      <c r="WTL5" s="286"/>
      <c r="WTM5" s="286"/>
      <c r="WTN5" s="286"/>
      <c r="WTO5" s="286"/>
      <c r="WTP5" s="286"/>
      <c r="WTQ5" s="286"/>
      <c r="WTR5" s="286"/>
      <c r="WTS5" s="286"/>
      <c r="WTT5" s="286"/>
      <c r="WTU5" s="286"/>
      <c r="WTV5" s="286"/>
      <c r="WTW5" s="286"/>
      <c r="WTX5" s="286"/>
      <c r="WTY5" s="286"/>
      <c r="WTZ5" s="286"/>
      <c r="WUA5" s="286"/>
      <c r="WUB5" s="286"/>
      <c r="WUC5" s="286"/>
      <c r="WUD5" s="286"/>
      <c r="WUE5" s="286"/>
      <c r="WUF5" s="286"/>
      <c r="WUG5" s="286"/>
      <c r="WUH5" s="286"/>
      <c r="WUI5" s="286"/>
      <c r="WUJ5" s="286"/>
      <c r="WUK5" s="286"/>
      <c r="WUL5" s="286"/>
      <c r="WUM5" s="286"/>
      <c r="WUN5" s="286"/>
      <c r="WUO5" s="286"/>
      <c r="WUP5" s="286"/>
      <c r="WUQ5" s="286"/>
      <c r="WUR5" s="286"/>
      <c r="WUS5" s="286"/>
      <c r="WUT5" s="286"/>
      <c r="WUU5" s="286"/>
      <c r="WUV5" s="286"/>
      <c r="WUW5" s="286"/>
      <c r="WUX5" s="286"/>
      <c r="WUY5" s="286"/>
      <c r="WUZ5" s="286"/>
      <c r="WVA5" s="286"/>
      <c r="WVB5" s="286"/>
      <c r="WVC5" s="286"/>
      <c r="WVD5" s="286"/>
      <c r="WVE5" s="286"/>
      <c r="WVF5" s="286"/>
      <c r="WVG5" s="286"/>
      <c r="WVH5" s="286"/>
      <c r="WVI5" s="286"/>
      <c r="WVJ5" s="286"/>
      <c r="WVK5" s="286"/>
      <c r="WVL5" s="286"/>
      <c r="WVM5" s="286"/>
      <c r="WVN5" s="286"/>
      <c r="WVO5" s="286"/>
      <c r="WVP5" s="286"/>
      <c r="WVQ5" s="286"/>
      <c r="WVR5" s="286"/>
      <c r="WVS5" s="286"/>
      <c r="WVT5" s="286"/>
      <c r="WVU5" s="286"/>
      <c r="WVV5" s="286"/>
      <c r="WVW5" s="286"/>
      <c r="WVX5" s="286"/>
      <c r="WVY5" s="286"/>
      <c r="WVZ5" s="286"/>
      <c r="WWA5" s="286"/>
      <c r="WWB5" s="286"/>
      <c r="WWC5" s="286"/>
      <c r="WWD5" s="286"/>
      <c r="WWE5" s="286"/>
      <c r="WWF5" s="286"/>
      <c r="WWG5" s="286"/>
      <c r="WWH5" s="286"/>
      <c r="WWI5" s="286"/>
      <c r="WWJ5" s="286"/>
      <c r="WWK5" s="286"/>
      <c r="WWL5" s="286"/>
      <c r="WWM5" s="286"/>
      <c r="WWN5" s="286"/>
      <c r="WWO5" s="286"/>
      <c r="WWP5" s="286"/>
      <c r="WWQ5" s="286"/>
      <c r="WWR5" s="286"/>
      <c r="WWS5" s="286"/>
      <c r="WWT5" s="286"/>
      <c r="WWU5" s="286"/>
      <c r="WWV5" s="286"/>
      <c r="WWW5" s="286"/>
      <c r="WWX5" s="286"/>
      <c r="WWY5" s="286"/>
      <c r="WWZ5" s="286"/>
      <c r="WXA5" s="286"/>
      <c r="WXB5" s="286"/>
      <c r="WXC5" s="286"/>
      <c r="WXD5" s="286"/>
      <c r="WXE5" s="286"/>
      <c r="WXF5" s="286"/>
      <c r="WXG5" s="286"/>
      <c r="WXH5" s="286"/>
      <c r="WXI5" s="286"/>
      <c r="WXJ5" s="286"/>
      <c r="WXK5" s="286"/>
      <c r="WXL5" s="286"/>
      <c r="WXM5" s="286"/>
      <c r="WXN5" s="286"/>
      <c r="WXO5" s="286"/>
      <c r="WXP5" s="286"/>
      <c r="WXQ5" s="286"/>
      <c r="WXR5" s="286"/>
      <c r="WXS5" s="286"/>
      <c r="WXT5" s="286"/>
      <c r="WXU5" s="286"/>
      <c r="WXV5" s="286"/>
      <c r="WXW5" s="286"/>
      <c r="WXX5" s="286"/>
      <c r="WXY5" s="286"/>
      <c r="WXZ5" s="286"/>
      <c r="WYA5" s="286"/>
      <c r="WYB5" s="286"/>
      <c r="WYC5" s="286"/>
      <c r="WYD5" s="286"/>
      <c r="WYE5" s="286"/>
      <c r="WYF5" s="286"/>
      <c r="WYG5" s="286"/>
      <c r="WYH5" s="286"/>
      <c r="WYI5" s="286"/>
      <c r="WYJ5" s="286"/>
      <c r="WYK5" s="286"/>
      <c r="WYL5" s="286"/>
      <c r="WYM5" s="286"/>
      <c r="WYN5" s="286"/>
      <c r="WYO5" s="286"/>
      <c r="WYP5" s="286"/>
      <c r="WYQ5" s="286"/>
      <c r="WYR5" s="286"/>
      <c r="WYS5" s="286"/>
      <c r="WYT5" s="286"/>
      <c r="WYU5" s="286"/>
      <c r="WYV5" s="286"/>
      <c r="WYW5" s="286"/>
      <c r="WYX5" s="286"/>
      <c r="WYY5" s="286"/>
      <c r="WYZ5" s="286"/>
      <c r="WZA5" s="286"/>
      <c r="WZB5" s="286"/>
      <c r="WZC5" s="286"/>
      <c r="WZD5" s="286"/>
      <c r="WZE5" s="286"/>
      <c r="WZF5" s="286"/>
      <c r="WZG5" s="286"/>
      <c r="WZH5" s="286"/>
      <c r="WZI5" s="286"/>
      <c r="WZJ5" s="286"/>
      <c r="WZK5" s="286"/>
      <c r="WZL5" s="286"/>
      <c r="WZM5" s="286"/>
      <c r="WZN5" s="286"/>
      <c r="WZO5" s="286"/>
      <c r="WZP5" s="286"/>
      <c r="WZQ5" s="286"/>
      <c r="WZR5" s="286"/>
      <c r="WZS5" s="286"/>
      <c r="WZT5" s="286"/>
      <c r="WZU5" s="286"/>
      <c r="WZV5" s="286"/>
      <c r="WZW5" s="286"/>
      <c r="WZX5" s="286"/>
      <c r="WZY5" s="286"/>
      <c r="WZZ5" s="286"/>
      <c r="XAA5" s="286"/>
      <c r="XAB5" s="286"/>
      <c r="XAC5" s="286"/>
      <c r="XAD5" s="286"/>
      <c r="XAE5" s="286"/>
      <c r="XAF5" s="286"/>
      <c r="XAG5" s="286"/>
      <c r="XAH5" s="286"/>
      <c r="XAI5" s="286"/>
      <c r="XAJ5" s="286"/>
      <c r="XAK5" s="286"/>
      <c r="XAL5" s="286"/>
      <c r="XAM5" s="286"/>
      <c r="XAN5" s="286"/>
      <c r="XAO5" s="286"/>
      <c r="XAP5" s="286"/>
      <c r="XAQ5" s="286"/>
      <c r="XAR5" s="286"/>
      <c r="XAS5" s="286"/>
      <c r="XAT5" s="286"/>
      <c r="XAU5" s="286"/>
      <c r="XAV5" s="286"/>
      <c r="XAW5" s="286"/>
      <c r="XAX5" s="286"/>
      <c r="XAY5" s="286"/>
      <c r="XAZ5" s="286"/>
      <c r="XBA5" s="286"/>
      <c r="XBB5" s="286"/>
      <c r="XBC5" s="286"/>
      <c r="XBD5" s="286"/>
      <c r="XBE5" s="286"/>
      <c r="XBF5" s="286"/>
      <c r="XBG5" s="286"/>
      <c r="XBH5" s="286"/>
      <c r="XBI5" s="286"/>
      <c r="XBJ5" s="286"/>
      <c r="XBK5" s="286"/>
      <c r="XBL5" s="286"/>
      <c r="XBM5" s="286"/>
      <c r="XBN5" s="286"/>
      <c r="XBO5" s="286"/>
      <c r="XBP5" s="286"/>
      <c r="XBQ5" s="286"/>
      <c r="XBR5" s="286"/>
      <c r="XBS5" s="286"/>
      <c r="XBT5" s="286"/>
      <c r="XBU5" s="286"/>
      <c r="XBV5" s="286"/>
      <c r="XBW5" s="286"/>
      <c r="XBX5" s="286"/>
      <c r="XBY5" s="286"/>
      <c r="XBZ5" s="286"/>
      <c r="XCA5" s="286"/>
      <c r="XCB5" s="286"/>
      <c r="XCC5" s="286"/>
      <c r="XCD5" s="286"/>
      <c r="XCE5" s="286"/>
      <c r="XCF5" s="286"/>
      <c r="XCG5" s="286"/>
      <c r="XCH5" s="286"/>
      <c r="XCI5" s="286"/>
      <c r="XCJ5" s="286"/>
      <c r="XCK5" s="286"/>
      <c r="XCL5" s="286"/>
      <c r="XCM5" s="286"/>
      <c r="XCN5" s="286"/>
      <c r="XCO5" s="286"/>
      <c r="XCP5" s="286"/>
      <c r="XCQ5" s="286"/>
      <c r="XCR5" s="286"/>
      <c r="XCS5" s="286"/>
      <c r="XCT5" s="286"/>
      <c r="XCU5" s="286"/>
      <c r="XCV5" s="286"/>
      <c r="XCW5" s="286"/>
      <c r="XCX5" s="286"/>
      <c r="XCY5" s="286"/>
      <c r="XCZ5" s="286"/>
      <c r="XDA5" s="286"/>
      <c r="XDB5" s="286"/>
      <c r="XDC5" s="286"/>
      <c r="XDD5" s="286"/>
      <c r="XDE5" s="286"/>
      <c r="XDF5" s="286"/>
      <c r="XDG5" s="286"/>
      <c r="XDH5" s="286"/>
      <c r="XDI5" s="286"/>
      <c r="XDJ5" s="286"/>
      <c r="XDK5" s="286"/>
      <c r="XDL5" s="286"/>
      <c r="XDM5" s="286"/>
      <c r="XDN5" s="286"/>
      <c r="XDO5" s="286"/>
      <c r="XDP5" s="286"/>
      <c r="XDQ5" s="286"/>
      <c r="XDR5" s="286"/>
      <c r="XDS5" s="286"/>
      <c r="XDT5" s="286"/>
      <c r="XDU5" s="286"/>
      <c r="XDV5" s="286"/>
      <c r="XDW5" s="286"/>
      <c r="XDX5" s="286"/>
      <c r="XDY5" s="286"/>
      <c r="XDZ5" s="286"/>
      <c r="XEA5" s="286"/>
      <c r="XEB5" s="286"/>
      <c r="XEC5" s="286"/>
      <c r="XED5" s="286"/>
      <c r="XEE5" s="286"/>
      <c r="XEF5" s="286"/>
      <c r="XEG5" s="286"/>
      <c r="XEH5" s="286"/>
      <c r="XEI5" s="286"/>
      <c r="XEJ5" s="286"/>
      <c r="XEK5" s="286"/>
      <c r="XEL5" s="286"/>
      <c r="XEM5" s="286"/>
      <c r="XEN5" s="286"/>
      <c r="XEO5" s="286"/>
      <c r="XEP5" s="286"/>
      <c r="XEQ5" s="286"/>
      <c r="XER5" s="286"/>
      <c r="XES5" s="286"/>
      <c r="XET5" s="286"/>
      <c r="XEU5" s="286"/>
      <c r="XEV5" s="286"/>
      <c r="XEW5" s="286"/>
      <c r="XEX5" s="286"/>
      <c r="XEY5" s="286"/>
      <c r="XEZ5" s="286"/>
      <c r="XFA5" s="286"/>
      <c r="XFB5" s="286"/>
      <c r="XFC5" s="286"/>
      <c r="XFD5" s="286"/>
    </row>
    <row r="6" spans="1:16384" ht="21.95" customHeight="1" x14ac:dyDescent="0.25">
      <c r="A6" s="317">
        <v>45352</v>
      </c>
      <c r="B6" s="320"/>
      <c r="C6" s="297">
        <v>3</v>
      </c>
      <c r="D6" s="297">
        <f t="shared" ref="D6:D70" si="0">D5+B6-C6</f>
        <v>292.5</v>
      </c>
      <c r="E6" s="298" t="s">
        <v>402</v>
      </c>
      <c r="F6" s="299"/>
      <c r="G6" s="300">
        <v>5</v>
      </c>
      <c r="H6" s="300">
        <f t="shared" ref="H6:H57" si="1">H5+F6-G6</f>
        <v>362</v>
      </c>
      <c r="I6" s="301" t="s">
        <v>6579</v>
      </c>
      <c r="J6" s="302"/>
      <c r="K6" s="303">
        <v>3</v>
      </c>
      <c r="L6" s="303">
        <f>L5+J6-K6</f>
        <v>318.39999999999998</v>
      </c>
      <c r="M6" s="303" t="s">
        <v>471</v>
      </c>
      <c r="N6" s="318"/>
      <c r="O6" s="304">
        <v>11.5</v>
      </c>
      <c r="P6" s="304">
        <f t="shared" ref="P6:P59" si="2">P5+N6-O6</f>
        <v>249.5</v>
      </c>
      <c r="Q6" s="305" t="s">
        <v>8738</v>
      </c>
      <c r="R6" s="306"/>
      <c r="S6" s="307"/>
      <c r="T6" s="308">
        <f t="shared" ref="T6:T62" si="3">T5+R6-S6</f>
        <v>94</v>
      </c>
      <c r="U6" s="319"/>
      <c r="V6" s="309"/>
      <c r="W6" s="310"/>
      <c r="X6" s="310">
        <f t="shared" ref="X6:X62" si="4">X5+V6-W6</f>
        <v>184.7</v>
      </c>
      <c r="Y6" s="311"/>
      <c r="Z6" s="312"/>
      <c r="AA6" s="313"/>
      <c r="AB6" s="313">
        <f t="shared" ref="AB6:AB70" si="5">AB5+Z6-AA6</f>
        <v>183.5</v>
      </c>
      <c r="AC6" s="342"/>
      <c r="AD6" s="314"/>
      <c r="AE6" s="314"/>
      <c r="AF6" s="315">
        <f t="shared" ref="AF6:AF70" si="6">AF5+AD6-AE6</f>
        <v>155</v>
      </c>
      <c r="AG6" s="316"/>
      <c r="AH6" s="314"/>
      <c r="AI6" s="314"/>
      <c r="AJ6" s="315">
        <f t="shared" ref="AJ6:AJ62" si="7">AJ5+AH6-AI6</f>
        <v>84</v>
      </c>
      <c r="AK6" s="314"/>
    </row>
    <row r="7" spans="1:16384" ht="21.95" customHeight="1" x14ac:dyDescent="0.25">
      <c r="A7" s="317">
        <v>45352</v>
      </c>
      <c r="B7" s="320"/>
      <c r="C7" s="297"/>
      <c r="D7" s="297">
        <f t="shared" si="0"/>
        <v>292.5</v>
      </c>
      <c r="E7" s="298"/>
      <c r="F7" s="299"/>
      <c r="G7" s="300">
        <v>5</v>
      </c>
      <c r="H7" s="300">
        <f t="shared" si="1"/>
        <v>357</v>
      </c>
      <c r="I7" s="301" t="s">
        <v>6714</v>
      </c>
      <c r="J7" s="302"/>
      <c r="K7" s="303">
        <v>1</v>
      </c>
      <c r="L7" s="303">
        <f t="shared" ref="L7:L21" si="8">L6+J7-K7</f>
        <v>317.39999999999998</v>
      </c>
      <c r="M7" s="303" t="s">
        <v>402</v>
      </c>
      <c r="N7" s="318"/>
      <c r="O7" s="304"/>
      <c r="P7" s="304">
        <f t="shared" si="2"/>
        <v>249.5</v>
      </c>
      <c r="Q7" s="305"/>
      <c r="R7" s="306"/>
      <c r="S7" s="307"/>
      <c r="T7" s="307">
        <f t="shared" si="3"/>
        <v>94</v>
      </c>
      <c r="U7" s="319"/>
      <c r="V7" s="309"/>
      <c r="W7" s="310"/>
      <c r="X7" s="310">
        <f t="shared" si="4"/>
        <v>184.7</v>
      </c>
      <c r="Y7" s="311"/>
      <c r="Z7" s="312"/>
      <c r="AA7" s="313"/>
      <c r="AB7" s="313">
        <f t="shared" si="5"/>
        <v>183.5</v>
      </c>
      <c r="AC7" s="342"/>
      <c r="AD7" s="314"/>
      <c r="AE7" s="314"/>
      <c r="AF7" s="315">
        <f t="shared" si="6"/>
        <v>155</v>
      </c>
      <c r="AG7" s="316"/>
      <c r="AH7" s="314"/>
      <c r="AI7" s="314"/>
      <c r="AJ7" s="315">
        <f t="shared" si="7"/>
        <v>84</v>
      </c>
      <c r="AK7" s="314"/>
    </row>
    <row r="8" spans="1:16384" ht="21.95" customHeight="1" x14ac:dyDescent="0.25">
      <c r="A8" s="317">
        <v>45353</v>
      </c>
      <c r="B8" s="320"/>
      <c r="C8" s="297">
        <v>2</v>
      </c>
      <c r="D8" s="297">
        <f>D7+B8-C8</f>
        <v>290.5</v>
      </c>
      <c r="E8" s="298" t="s">
        <v>402</v>
      </c>
      <c r="F8" s="299"/>
      <c r="G8" s="300"/>
      <c r="H8" s="300">
        <f>H7+F8-G8</f>
        <v>357</v>
      </c>
      <c r="I8" s="301"/>
      <c r="J8" s="302"/>
      <c r="K8" s="303">
        <v>1</v>
      </c>
      <c r="L8" s="303">
        <f>L7+J8-K8</f>
        <v>316.39999999999998</v>
      </c>
      <c r="M8" s="303" t="s">
        <v>470</v>
      </c>
      <c r="N8" s="318"/>
      <c r="O8" s="304"/>
      <c r="P8" s="304">
        <f>P7+N8-O8</f>
        <v>249.5</v>
      </c>
      <c r="Q8" s="305"/>
      <c r="R8" s="306"/>
      <c r="S8" s="307">
        <v>0.5</v>
      </c>
      <c r="T8" s="307">
        <f>T7+R8-S8</f>
        <v>93.5</v>
      </c>
      <c r="U8" s="319" t="s">
        <v>471</v>
      </c>
      <c r="V8" s="309"/>
      <c r="W8" s="310"/>
      <c r="X8" s="310">
        <f t="shared" si="4"/>
        <v>184.7</v>
      </c>
      <c r="Y8" s="311"/>
      <c r="Z8" s="312"/>
      <c r="AA8" s="313"/>
      <c r="AB8" s="313">
        <f t="shared" si="5"/>
        <v>183.5</v>
      </c>
      <c r="AC8" s="342"/>
      <c r="AD8" s="314"/>
      <c r="AE8" s="314"/>
      <c r="AF8" s="315">
        <f t="shared" si="6"/>
        <v>155</v>
      </c>
      <c r="AG8" s="316"/>
      <c r="AH8" s="314"/>
      <c r="AI8" s="314"/>
      <c r="AJ8" s="315">
        <f t="shared" si="7"/>
        <v>84</v>
      </c>
      <c r="AK8" s="314"/>
    </row>
    <row r="9" spans="1:16384" ht="21.95" customHeight="1" x14ac:dyDescent="0.25">
      <c r="A9" s="317">
        <v>45353</v>
      </c>
      <c r="B9" s="320"/>
      <c r="C9" s="297"/>
      <c r="D9" s="297">
        <f>D8+B9-C9</f>
        <v>290.5</v>
      </c>
      <c r="E9" s="298"/>
      <c r="F9" s="299"/>
      <c r="G9" s="300"/>
      <c r="H9" s="300">
        <f>H8+F9-G9</f>
        <v>357</v>
      </c>
      <c r="I9" s="301"/>
      <c r="J9" s="302"/>
      <c r="K9" s="303">
        <v>9</v>
      </c>
      <c r="L9" s="303">
        <f>L8+J9-K9</f>
        <v>307.39999999999998</v>
      </c>
      <c r="M9" s="303" t="s">
        <v>462</v>
      </c>
      <c r="N9" s="318"/>
      <c r="O9" s="304"/>
      <c r="P9" s="304">
        <f>P8+N9-O9</f>
        <v>249.5</v>
      </c>
      <c r="Q9" s="305"/>
      <c r="R9" s="306"/>
      <c r="S9" s="307"/>
      <c r="T9" s="307">
        <f>T8+R9-S9</f>
        <v>93.5</v>
      </c>
      <c r="U9" s="319"/>
      <c r="V9" s="309"/>
      <c r="W9" s="310"/>
      <c r="X9" s="310">
        <f t="shared" si="4"/>
        <v>184.7</v>
      </c>
      <c r="Y9" s="311"/>
      <c r="Z9" s="312"/>
      <c r="AA9" s="313"/>
      <c r="AB9" s="313">
        <f t="shared" si="5"/>
        <v>183.5</v>
      </c>
      <c r="AC9" s="342"/>
      <c r="AD9" s="314"/>
      <c r="AE9" s="314"/>
      <c r="AF9" s="315">
        <f t="shared" si="6"/>
        <v>155</v>
      </c>
      <c r="AG9" s="316"/>
      <c r="AH9" s="314"/>
      <c r="AI9" s="314"/>
      <c r="AJ9" s="315">
        <f t="shared" si="7"/>
        <v>84</v>
      </c>
      <c r="AK9" s="314"/>
    </row>
    <row r="10" spans="1:16384" ht="21.95" customHeight="1" x14ac:dyDescent="0.25">
      <c r="A10" s="317">
        <v>45353</v>
      </c>
      <c r="B10" s="320"/>
      <c r="C10" s="297"/>
      <c r="D10" s="297">
        <f>D9+B10-C10</f>
        <v>290.5</v>
      </c>
      <c r="E10" s="298"/>
      <c r="F10" s="299"/>
      <c r="G10" s="300"/>
      <c r="H10" s="300">
        <f>H9+F10-G10</f>
        <v>357</v>
      </c>
      <c r="I10" s="301"/>
      <c r="J10" s="302"/>
      <c r="K10" s="303">
        <v>209</v>
      </c>
      <c r="L10" s="303">
        <f>L9+J10-K10</f>
        <v>98.399999999999977</v>
      </c>
      <c r="M10" s="303" t="s">
        <v>415</v>
      </c>
      <c r="N10" s="318"/>
      <c r="O10" s="304"/>
      <c r="P10" s="304">
        <f>P9+N10-O10</f>
        <v>249.5</v>
      </c>
      <c r="Q10" s="305"/>
      <c r="R10" s="306"/>
      <c r="S10" s="307"/>
      <c r="T10" s="307">
        <f>T9+R10-S10</f>
        <v>93.5</v>
      </c>
      <c r="U10" s="319"/>
      <c r="V10" s="309"/>
      <c r="W10" s="310"/>
      <c r="X10" s="310">
        <f t="shared" si="4"/>
        <v>184.7</v>
      </c>
      <c r="Y10" s="311"/>
      <c r="Z10" s="312"/>
      <c r="AA10" s="313"/>
      <c r="AB10" s="313">
        <f t="shared" si="5"/>
        <v>183.5</v>
      </c>
      <c r="AC10" s="342"/>
      <c r="AD10" s="314"/>
      <c r="AE10" s="314"/>
      <c r="AF10" s="315">
        <f t="shared" si="6"/>
        <v>155</v>
      </c>
      <c r="AG10" s="316"/>
      <c r="AH10" s="314"/>
      <c r="AI10" s="314"/>
      <c r="AJ10" s="315">
        <f t="shared" si="7"/>
        <v>84</v>
      </c>
      <c r="AK10" s="314"/>
    </row>
    <row r="11" spans="1:16384" ht="21.95" customHeight="1" x14ac:dyDescent="0.25">
      <c r="A11" s="317">
        <v>45355</v>
      </c>
      <c r="B11" s="320"/>
      <c r="C11" s="297">
        <v>1</v>
      </c>
      <c r="D11" s="297">
        <f>D10+B11-C11</f>
        <v>289.5</v>
      </c>
      <c r="E11" s="298" t="s">
        <v>524</v>
      </c>
      <c r="F11" s="725">
        <v>627</v>
      </c>
      <c r="G11" s="300">
        <v>209</v>
      </c>
      <c r="H11" s="300">
        <f>H10+F11-G11</f>
        <v>775</v>
      </c>
      <c r="I11" s="301" t="s">
        <v>7239</v>
      </c>
      <c r="J11" s="725">
        <v>209</v>
      </c>
      <c r="K11" s="303">
        <v>1.5</v>
      </c>
      <c r="L11" s="303">
        <f>L10+J11-K11</f>
        <v>305.89999999999998</v>
      </c>
      <c r="M11" s="303" t="s">
        <v>524</v>
      </c>
      <c r="N11" s="318"/>
      <c r="O11" s="304"/>
      <c r="P11" s="304">
        <f>P10+N11-O11</f>
        <v>249.5</v>
      </c>
      <c r="Q11" s="305"/>
      <c r="R11" s="306"/>
      <c r="S11" s="307"/>
      <c r="T11" s="307">
        <f>T10+R11-S11</f>
        <v>93.5</v>
      </c>
      <c r="U11" s="319"/>
      <c r="V11" s="309"/>
      <c r="W11" s="310"/>
      <c r="X11" s="310">
        <f t="shared" si="4"/>
        <v>184.7</v>
      </c>
      <c r="Y11" s="311"/>
      <c r="Z11" s="312"/>
      <c r="AA11" s="313"/>
      <c r="AB11" s="313">
        <f t="shared" si="5"/>
        <v>183.5</v>
      </c>
      <c r="AC11" s="342"/>
      <c r="AD11" s="314"/>
      <c r="AE11" s="314"/>
      <c r="AF11" s="315">
        <f t="shared" si="6"/>
        <v>155</v>
      </c>
      <c r="AG11" s="316"/>
      <c r="AH11" s="314"/>
      <c r="AI11" s="314"/>
      <c r="AJ11" s="315">
        <f t="shared" si="7"/>
        <v>84</v>
      </c>
      <c r="AK11" s="314"/>
    </row>
    <row r="12" spans="1:16384" ht="21.95" customHeight="1" x14ac:dyDescent="0.25">
      <c r="A12" s="317">
        <v>45356</v>
      </c>
      <c r="B12" s="320"/>
      <c r="C12" s="297">
        <v>3</v>
      </c>
      <c r="D12" s="297">
        <f t="shared" si="0"/>
        <v>286.5</v>
      </c>
      <c r="E12" s="298" t="s">
        <v>402</v>
      </c>
      <c r="F12" s="299"/>
      <c r="G12" s="300">
        <v>2</v>
      </c>
      <c r="H12" s="300">
        <f t="shared" si="1"/>
        <v>773</v>
      </c>
      <c r="I12" s="301" t="s">
        <v>402</v>
      </c>
      <c r="J12" s="302"/>
      <c r="K12" s="303">
        <v>1</v>
      </c>
      <c r="L12" s="303">
        <f t="shared" si="8"/>
        <v>304.89999999999998</v>
      </c>
      <c r="M12" s="303" t="s">
        <v>402</v>
      </c>
      <c r="N12" s="318"/>
      <c r="O12" s="304"/>
      <c r="P12" s="304">
        <f t="shared" si="2"/>
        <v>249.5</v>
      </c>
      <c r="Q12" s="305"/>
      <c r="R12" s="306"/>
      <c r="S12" s="307">
        <v>4</v>
      </c>
      <c r="T12" s="307">
        <f t="shared" si="3"/>
        <v>89.5</v>
      </c>
      <c r="U12" s="319" t="s">
        <v>428</v>
      </c>
      <c r="V12" s="309"/>
      <c r="W12" s="310"/>
      <c r="X12" s="310">
        <f t="shared" si="4"/>
        <v>184.7</v>
      </c>
      <c r="Y12" s="311"/>
      <c r="Z12" s="312"/>
      <c r="AA12" s="313"/>
      <c r="AB12" s="313">
        <f t="shared" si="5"/>
        <v>183.5</v>
      </c>
      <c r="AC12" s="342"/>
      <c r="AD12" s="314"/>
      <c r="AE12" s="314"/>
      <c r="AF12" s="315">
        <f t="shared" si="6"/>
        <v>155</v>
      </c>
      <c r="AG12" s="316"/>
      <c r="AH12" s="314"/>
      <c r="AI12" s="314"/>
      <c r="AJ12" s="315">
        <f t="shared" si="7"/>
        <v>84</v>
      </c>
      <c r="AK12" s="314"/>
    </row>
    <row r="13" spans="1:16384" ht="21.95" customHeight="1" x14ac:dyDescent="0.25">
      <c r="A13" s="317">
        <v>45356</v>
      </c>
      <c r="B13" s="320"/>
      <c r="C13" s="297">
        <v>1</v>
      </c>
      <c r="D13" s="297">
        <f t="shared" si="0"/>
        <v>285.5</v>
      </c>
      <c r="E13" s="298" t="s">
        <v>464</v>
      </c>
      <c r="F13" s="299"/>
      <c r="G13" s="300">
        <v>418</v>
      </c>
      <c r="H13" s="300">
        <f t="shared" si="1"/>
        <v>355</v>
      </c>
      <c r="I13" s="301" t="s">
        <v>7239</v>
      </c>
      <c r="J13" s="302"/>
      <c r="K13" s="303">
        <v>9</v>
      </c>
      <c r="L13" s="303">
        <f t="shared" si="8"/>
        <v>295.89999999999998</v>
      </c>
      <c r="M13" s="303" t="s">
        <v>566</v>
      </c>
      <c r="N13" s="318"/>
      <c r="O13" s="304"/>
      <c r="P13" s="304">
        <f t="shared" si="2"/>
        <v>249.5</v>
      </c>
      <c r="Q13" s="305"/>
      <c r="R13" s="306"/>
      <c r="S13" s="307">
        <v>2</v>
      </c>
      <c r="T13" s="307">
        <f t="shared" si="3"/>
        <v>87.5</v>
      </c>
      <c r="U13" s="319" t="s">
        <v>8769</v>
      </c>
      <c r="V13" s="309"/>
      <c r="W13" s="310"/>
      <c r="X13" s="310">
        <f t="shared" si="4"/>
        <v>184.7</v>
      </c>
      <c r="Y13" s="311"/>
      <c r="Z13" s="312"/>
      <c r="AA13" s="313"/>
      <c r="AB13" s="313">
        <f t="shared" si="5"/>
        <v>183.5</v>
      </c>
      <c r="AC13" s="342"/>
      <c r="AD13" s="314"/>
      <c r="AE13" s="314"/>
      <c r="AF13" s="315">
        <f t="shared" si="6"/>
        <v>155</v>
      </c>
      <c r="AG13" s="316"/>
      <c r="AH13" s="314"/>
      <c r="AI13" s="314"/>
      <c r="AJ13" s="315">
        <f t="shared" si="7"/>
        <v>84</v>
      </c>
      <c r="AK13" s="314"/>
    </row>
    <row r="14" spans="1:16384" ht="21.95" customHeight="1" x14ac:dyDescent="0.25">
      <c r="A14" s="317">
        <v>45356</v>
      </c>
      <c r="B14" s="320"/>
      <c r="C14" s="297"/>
      <c r="D14" s="297">
        <f t="shared" si="0"/>
        <v>285.5</v>
      </c>
      <c r="E14" s="298"/>
      <c r="F14" s="299"/>
      <c r="G14" s="300"/>
      <c r="H14" s="300">
        <f t="shared" si="1"/>
        <v>355</v>
      </c>
      <c r="I14" s="301"/>
      <c r="J14" s="810"/>
      <c r="K14" s="809">
        <v>9</v>
      </c>
      <c r="L14" s="809">
        <f t="shared" si="8"/>
        <v>286.89999999999998</v>
      </c>
      <c r="M14" s="809" t="s">
        <v>6779</v>
      </c>
      <c r="N14" s="318"/>
      <c r="O14" s="304"/>
      <c r="P14" s="304">
        <f t="shared" si="2"/>
        <v>249.5</v>
      </c>
      <c r="Q14" s="305"/>
      <c r="R14" s="306"/>
      <c r="S14" s="307"/>
      <c r="T14" s="307">
        <f t="shared" si="3"/>
        <v>87.5</v>
      </c>
      <c r="U14" s="319"/>
      <c r="V14" s="309"/>
      <c r="W14" s="310"/>
      <c r="X14" s="310">
        <f t="shared" si="4"/>
        <v>184.7</v>
      </c>
      <c r="Y14" s="311"/>
      <c r="Z14" s="312"/>
      <c r="AA14" s="313"/>
      <c r="AB14" s="313">
        <f t="shared" si="5"/>
        <v>183.5</v>
      </c>
      <c r="AC14" s="342"/>
      <c r="AD14" s="314"/>
      <c r="AE14" s="314"/>
      <c r="AF14" s="315">
        <f t="shared" si="6"/>
        <v>155</v>
      </c>
      <c r="AG14" s="316"/>
      <c r="AH14" s="314"/>
      <c r="AI14" s="314"/>
      <c r="AJ14" s="315">
        <f t="shared" si="7"/>
        <v>84</v>
      </c>
      <c r="AK14" s="314"/>
    </row>
    <row r="15" spans="1:16384" ht="21.95" customHeight="1" x14ac:dyDescent="0.25">
      <c r="A15" s="317">
        <v>45357</v>
      </c>
      <c r="B15" s="320"/>
      <c r="C15" s="297">
        <v>1</v>
      </c>
      <c r="D15" s="297">
        <f t="shared" si="0"/>
        <v>284.5</v>
      </c>
      <c r="E15" s="298" t="s">
        <v>471</v>
      </c>
      <c r="F15" s="299"/>
      <c r="G15" s="300">
        <v>25</v>
      </c>
      <c r="H15" s="300">
        <f t="shared" si="1"/>
        <v>330</v>
      </c>
      <c r="I15" s="301" t="s">
        <v>6579</v>
      </c>
      <c r="J15" s="302"/>
      <c r="K15" s="303">
        <v>1.5</v>
      </c>
      <c r="L15" s="303">
        <f t="shared" si="8"/>
        <v>285.39999999999998</v>
      </c>
      <c r="M15" s="303" t="s">
        <v>471</v>
      </c>
      <c r="N15" s="318"/>
      <c r="O15" s="304"/>
      <c r="P15" s="304">
        <f t="shared" si="2"/>
        <v>249.5</v>
      </c>
      <c r="Q15" s="305"/>
      <c r="R15" s="306"/>
      <c r="S15" s="307">
        <v>20</v>
      </c>
      <c r="T15" s="307">
        <f t="shared" si="3"/>
        <v>67.5</v>
      </c>
      <c r="U15" s="319" t="s">
        <v>415</v>
      </c>
      <c r="V15" s="309"/>
      <c r="W15" s="310"/>
      <c r="X15" s="310">
        <f t="shared" si="4"/>
        <v>184.7</v>
      </c>
      <c r="Y15" s="311"/>
      <c r="Z15" s="312"/>
      <c r="AA15" s="313">
        <v>24</v>
      </c>
      <c r="AB15" s="313">
        <f t="shared" si="5"/>
        <v>159.5</v>
      </c>
      <c r="AC15" s="342" t="s">
        <v>415</v>
      </c>
      <c r="AD15" s="314"/>
      <c r="AE15" s="314"/>
      <c r="AF15" s="315">
        <f t="shared" si="6"/>
        <v>155</v>
      </c>
      <c r="AG15" s="316"/>
      <c r="AH15" s="314"/>
      <c r="AI15" s="314"/>
      <c r="AJ15" s="315">
        <f t="shared" si="7"/>
        <v>84</v>
      </c>
      <c r="AK15" s="314"/>
    </row>
    <row r="16" spans="1:16384" ht="21.95" customHeight="1" x14ac:dyDescent="0.25">
      <c r="A16" s="317">
        <v>45357</v>
      </c>
      <c r="B16" s="320"/>
      <c r="C16" s="297">
        <v>3</v>
      </c>
      <c r="D16" s="297">
        <f t="shared" si="0"/>
        <v>281.5</v>
      </c>
      <c r="E16" s="298" t="s">
        <v>402</v>
      </c>
      <c r="F16" s="299"/>
      <c r="G16" s="300">
        <v>209</v>
      </c>
      <c r="H16" s="300">
        <f t="shared" si="1"/>
        <v>121</v>
      </c>
      <c r="I16" s="301" t="s">
        <v>475</v>
      </c>
      <c r="J16" s="302"/>
      <c r="K16" s="303">
        <v>40</v>
      </c>
      <c r="L16" s="303">
        <f t="shared" si="8"/>
        <v>245.39999999999998</v>
      </c>
      <c r="M16" s="303" t="s">
        <v>475</v>
      </c>
      <c r="N16" s="318"/>
      <c r="O16" s="304"/>
      <c r="P16" s="304">
        <f t="shared" si="2"/>
        <v>249.5</v>
      </c>
      <c r="Q16" s="305"/>
      <c r="R16" s="306"/>
      <c r="S16" s="307"/>
      <c r="T16" s="307">
        <f t="shared" si="3"/>
        <v>67.5</v>
      </c>
      <c r="U16" s="319"/>
      <c r="V16" s="309"/>
      <c r="W16" s="310"/>
      <c r="X16" s="310">
        <f t="shared" si="4"/>
        <v>184.7</v>
      </c>
      <c r="Y16" s="311"/>
      <c r="Z16" s="312"/>
      <c r="AA16" s="313"/>
      <c r="AB16" s="313">
        <f t="shared" si="5"/>
        <v>159.5</v>
      </c>
      <c r="AC16" s="342"/>
      <c r="AD16" s="314"/>
      <c r="AE16" s="314"/>
      <c r="AF16" s="315">
        <f t="shared" si="6"/>
        <v>155</v>
      </c>
      <c r="AG16" s="316"/>
      <c r="AH16" s="314"/>
      <c r="AI16" s="314"/>
      <c r="AJ16" s="315">
        <f t="shared" si="7"/>
        <v>84</v>
      </c>
      <c r="AK16" s="314"/>
    </row>
    <row r="17" spans="1:37" ht="21.95" customHeight="1" x14ac:dyDescent="0.25">
      <c r="A17" s="317">
        <v>45357</v>
      </c>
      <c r="B17" s="320"/>
      <c r="C17" s="297">
        <v>15</v>
      </c>
      <c r="D17" s="297">
        <f t="shared" si="0"/>
        <v>266.5</v>
      </c>
      <c r="E17" s="298" t="s">
        <v>415</v>
      </c>
      <c r="F17" s="299"/>
      <c r="G17" s="300"/>
      <c r="H17" s="300">
        <f t="shared" si="1"/>
        <v>121</v>
      </c>
      <c r="I17" s="301"/>
      <c r="J17" s="302"/>
      <c r="K17" s="303"/>
      <c r="L17" s="303">
        <f t="shared" si="8"/>
        <v>245.39999999999998</v>
      </c>
      <c r="M17" s="303"/>
      <c r="N17" s="318"/>
      <c r="O17" s="304"/>
      <c r="P17" s="304">
        <f t="shared" si="2"/>
        <v>249.5</v>
      </c>
      <c r="Q17" s="305"/>
      <c r="R17" s="306"/>
      <c r="S17" s="307"/>
      <c r="T17" s="307">
        <f t="shared" si="3"/>
        <v>67.5</v>
      </c>
      <c r="U17" s="319"/>
      <c r="V17" s="309"/>
      <c r="W17" s="310"/>
      <c r="X17" s="310">
        <f t="shared" si="4"/>
        <v>184.7</v>
      </c>
      <c r="Y17" s="311"/>
      <c r="Z17" s="312"/>
      <c r="AA17" s="313"/>
      <c r="AB17" s="313">
        <f t="shared" si="5"/>
        <v>159.5</v>
      </c>
      <c r="AC17" s="342"/>
      <c r="AD17" s="314"/>
      <c r="AE17" s="314"/>
      <c r="AF17" s="315">
        <f t="shared" si="6"/>
        <v>155</v>
      </c>
      <c r="AG17" s="316"/>
      <c r="AH17" s="314"/>
      <c r="AI17" s="314"/>
      <c r="AJ17" s="315">
        <f t="shared" si="7"/>
        <v>84</v>
      </c>
      <c r="AK17" s="314"/>
    </row>
    <row r="18" spans="1:37" ht="21.95" customHeight="1" x14ac:dyDescent="0.25">
      <c r="A18" s="317">
        <v>45358</v>
      </c>
      <c r="B18" s="320"/>
      <c r="C18" s="297"/>
      <c r="D18" s="297">
        <f t="shared" si="0"/>
        <v>266.5</v>
      </c>
      <c r="E18" s="298"/>
      <c r="F18" s="299"/>
      <c r="G18" s="300"/>
      <c r="H18" s="300">
        <f t="shared" si="1"/>
        <v>121</v>
      </c>
      <c r="I18" s="301"/>
      <c r="J18" s="302"/>
      <c r="K18" s="303">
        <v>1</v>
      </c>
      <c r="L18" s="303">
        <f t="shared" si="8"/>
        <v>244.39999999999998</v>
      </c>
      <c r="M18" s="303" t="s">
        <v>470</v>
      </c>
      <c r="N18" s="318"/>
      <c r="O18" s="304"/>
      <c r="P18" s="304">
        <f t="shared" si="2"/>
        <v>249.5</v>
      </c>
      <c r="Q18" s="305"/>
      <c r="R18" s="306"/>
      <c r="S18" s="307">
        <v>1.5</v>
      </c>
      <c r="T18" s="307">
        <f t="shared" si="3"/>
        <v>66</v>
      </c>
      <c r="U18" s="319" t="s">
        <v>420</v>
      </c>
      <c r="V18" s="309"/>
      <c r="W18" s="310"/>
      <c r="X18" s="310">
        <f t="shared" si="4"/>
        <v>184.7</v>
      </c>
      <c r="Y18" s="311"/>
      <c r="Z18" s="312"/>
      <c r="AA18" s="313"/>
      <c r="AB18" s="313">
        <f t="shared" si="5"/>
        <v>159.5</v>
      </c>
      <c r="AC18" s="342"/>
      <c r="AD18" s="314"/>
      <c r="AE18" s="314"/>
      <c r="AF18" s="315">
        <f t="shared" si="6"/>
        <v>155</v>
      </c>
      <c r="AG18" s="316"/>
      <c r="AH18" s="314"/>
      <c r="AI18" s="314"/>
      <c r="AJ18" s="315">
        <f t="shared" si="7"/>
        <v>84</v>
      </c>
      <c r="AK18" s="314"/>
    </row>
    <row r="19" spans="1:37" ht="21.95" customHeight="1" x14ac:dyDescent="0.25">
      <c r="A19" s="317">
        <v>45358</v>
      </c>
      <c r="B19" s="320"/>
      <c r="C19" s="297"/>
      <c r="D19" s="297">
        <f t="shared" si="0"/>
        <v>266.5</v>
      </c>
      <c r="E19" s="298"/>
      <c r="F19" s="299"/>
      <c r="G19" s="300"/>
      <c r="H19" s="300">
        <f t="shared" si="1"/>
        <v>121</v>
      </c>
      <c r="I19" s="301"/>
      <c r="J19" s="302"/>
      <c r="K19" s="303">
        <v>2</v>
      </c>
      <c r="L19" s="303">
        <f t="shared" si="8"/>
        <v>242.39999999999998</v>
      </c>
      <c r="M19" s="303" t="s">
        <v>402</v>
      </c>
      <c r="N19" s="318"/>
      <c r="O19" s="304"/>
      <c r="P19" s="304">
        <f t="shared" si="2"/>
        <v>249.5</v>
      </c>
      <c r="Q19" s="305"/>
      <c r="R19" s="306"/>
      <c r="S19" s="307">
        <v>1</v>
      </c>
      <c r="T19" s="307">
        <f t="shared" si="3"/>
        <v>65</v>
      </c>
      <c r="U19" s="319" t="s">
        <v>464</v>
      </c>
      <c r="V19" s="309"/>
      <c r="W19" s="310"/>
      <c r="X19" s="310">
        <f t="shared" si="4"/>
        <v>184.7</v>
      </c>
      <c r="Y19" s="311"/>
      <c r="Z19" s="312"/>
      <c r="AA19" s="313"/>
      <c r="AB19" s="313">
        <f t="shared" si="5"/>
        <v>159.5</v>
      </c>
      <c r="AC19" s="342"/>
      <c r="AD19" s="314"/>
      <c r="AE19" s="314"/>
      <c r="AF19" s="315">
        <f t="shared" si="6"/>
        <v>155</v>
      </c>
      <c r="AG19" s="316"/>
      <c r="AH19" s="314"/>
      <c r="AI19" s="314"/>
      <c r="AJ19" s="315">
        <f t="shared" si="7"/>
        <v>84</v>
      </c>
      <c r="AK19" s="314"/>
    </row>
    <row r="20" spans="1:37" ht="21.95" customHeight="1" x14ac:dyDescent="0.25">
      <c r="A20" s="317">
        <v>45358</v>
      </c>
      <c r="B20" s="320"/>
      <c r="C20" s="297"/>
      <c r="D20" s="297">
        <f t="shared" si="0"/>
        <v>266.5</v>
      </c>
      <c r="E20" s="298"/>
      <c r="F20" s="299"/>
      <c r="G20" s="300"/>
      <c r="H20" s="300">
        <f t="shared" si="1"/>
        <v>121</v>
      </c>
      <c r="I20" s="301"/>
      <c r="J20" s="302"/>
      <c r="K20" s="303">
        <v>9</v>
      </c>
      <c r="L20" s="303">
        <f t="shared" si="8"/>
        <v>233.39999999999998</v>
      </c>
      <c r="M20" s="303" t="s">
        <v>425</v>
      </c>
      <c r="N20" s="318"/>
      <c r="O20" s="304"/>
      <c r="P20" s="304">
        <f t="shared" si="2"/>
        <v>249.5</v>
      </c>
      <c r="Q20" s="305"/>
      <c r="R20" s="306"/>
      <c r="S20" s="307">
        <v>1.5</v>
      </c>
      <c r="T20" s="307">
        <f t="shared" si="3"/>
        <v>63.5</v>
      </c>
      <c r="U20" s="319" t="s">
        <v>406</v>
      </c>
      <c r="V20" s="309"/>
      <c r="W20" s="310"/>
      <c r="X20" s="310">
        <f t="shared" si="4"/>
        <v>184.7</v>
      </c>
      <c r="Y20" s="311"/>
      <c r="Z20" s="312"/>
      <c r="AA20" s="313"/>
      <c r="AB20" s="313">
        <f t="shared" si="5"/>
        <v>159.5</v>
      </c>
      <c r="AC20" s="342"/>
      <c r="AD20" s="314"/>
      <c r="AE20" s="314"/>
      <c r="AF20" s="315">
        <f t="shared" si="6"/>
        <v>155</v>
      </c>
      <c r="AG20" s="316"/>
      <c r="AH20" s="314"/>
      <c r="AI20" s="314"/>
      <c r="AJ20" s="315">
        <f t="shared" si="7"/>
        <v>84</v>
      </c>
      <c r="AK20" s="314"/>
    </row>
    <row r="21" spans="1:37" ht="21.95" customHeight="1" x14ac:dyDescent="0.25">
      <c r="A21" s="317">
        <v>45358</v>
      </c>
      <c r="B21" s="320"/>
      <c r="C21" s="297"/>
      <c r="D21" s="297">
        <f t="shared" si="0"/>
        <v>266.5</v>
      </c>
      <c r="E21" s="298"/>
      <c r="F21" s="299"/>
      <c r="G21" s="300"/>
      <c r="H21" s="300">
        <f t="shared" si="1"/>
        <v>121</v>
      </c>
      <c r="I21" s="301"/>
      <c r="J21" s="302"/>
      <c r="K21" s="303">
        <v>9</v>
      </c>
      <c r="L21" s="303">
        <f t="shared" si="8"/>
        <v>224.39999999999998</v>
      </c>
      <c r="M21" s="303" t="s">
        <v>464</v>
      </c>
      <c r="N21" s="318"/>
      <c r="O21" s="304"/>
      <c r="P21" s="304">
        <f t="shared" si="2"/>
        <v>249.5</v>
      </c>
      <c r="Q21" s="305"/>
      <c r="R21" s="306"/>
      <c r="S21" s="307"/>
      <c r="T21" s="307">
        <f t="shared" si="3"/>
        <v>63.5</v>
      </c>
      <c r="U21" s="319"/>
      <c r="V21" s="309"/>
      <c r="W21" s="310"/>
      <c r="X21" s="310">
        <f t="shared" si="4"/>
        <v>184.7</v>
      </c>
      <c r="Y21" s="311"/>
      <c r="Z21" s="312"/>
      <c r="AA21" s="313"/>
      <c r="AB21" s="313">
        <f t="shared" si="5"/>
        <v>159.5</v>
      </c>
      <c r="AC21" s="342"/>
      <c r="AD21" s="314"/>
      <c r="AE21" s="314"/>
      <c r="AF21" s="315">
        <f t="shared" si="6"/>
        <v>155</v>
      </c>
      <c r="AG21" s="316"/>
      <c r="AH21" s="314"/>
      <c r="AI21" s="314"/>
      <c r="AJ21" s="315">
        <f t="shared" si="7"/>
        <v>84</v>
      </c>
      <c r="AK21" s="314"/>
    </row>
    <row r="22" spans="1:37" ht="21.95" customHeight="1" x14ac:dyDescent="0.25">
      <c r="A22" s="317">
        <v>45358</v>
      </c>
      <c r="B22" s="320"/>
      <c r="C22" s="297"/>
      <c r="D22" s="297">
        <f t="shared" si="0"/>
        <v>266.5</v>
      </c>
      <c r="E22" s="298"/>
      <c r="F22" s="299"/>
      <c r="G22" s="300"/>
      <c r="H22" s="300">
        <f t="shared" si="1"/>
        <v>121</v>
      </c>
      <c r="I22" s="301"/>
      <c r="J22" s="302"/>
      <c r="K22" s="303">
        <v>9</v>
      </c>
      <c r="L22" s="303">
        <f>L21+J22-K22</f>
        <v>215.39999999999998</v>
      </c>
      <c r="M22" s="303" t="s">
        <v>454</v>
      </c>
      <c r="N22" s="318"/>
      <c r="O22" s="304"/>
      <c r="P22" s="304">
        <f t="shared" si="2"/>
        <v>249.5</v>
      </c>
      <c r="Q22" s="305"/>
      <c r="R22" s="306"/>
      <c r="S22" s="307"/>
      <c r="T22" s="307">
        <f t="shared" si="3"/>
        <v>63.5</v>
      </c>
      <c r="U22" s="319"/>
      <c r="V22" s="309"/>
      <c r="W22" s="310"/>
      <c r="X22" s="310">
        <f t="shared" si="4"/>
        <v>184.7</v>
      </c>
      <c r="Y22" s="311"/>
      <c r="Z22" s="312"/>
      <c r="AA22" s="313"/>
      <c r="AB22" s="313">
        <f t="shared" si="5"/>
        <v>159.5</v>
      </c>
      <c r="AC22" s="342"/>
      <c r="AD22" s="314"/>
      <c r="AE22" s="314"/>
      <c r="AF22" s="315">
        <f t="shared" si="6"/>
        <v>155</v>
      </c>
      <c r="AG22" s="316"/>
      <c r="AH22" s="314"/>
      <c r="AI22" s="314"/>
      <c r="AJ22" s="315">
        <f t="shared" si="7"/>
        <v>84</v>
      </c>
      <c r="AK22" s="314"/>
    </row>
    <row r="23" spans="1:37" ht="21.95" customHeight="1" x14ac:dyDescent="0.25">
      <c r="A23" s="317">
        <v>45359</v>
      </c>
      <c r="B23" s="320"/>
      <c r="C23" s="297">
        <v>3</v>
      </c>
      <c r="D23" s="297">
        <f t="shared" si="0"/>
        <v>263.5</v>
      </c>
      <c r="E23" s="298" t="s">
        <v>402</v>
      </c>
      <c r="F23" s="299"/>
      <c r="G23" s="300"/>
      <c r="H23" s="300">
        <f t="shared" si="1"/>
        <v>121</v>
      </c>
      <c r="I23" s="301"/>
      <c r="J23" s="810"/>
      <c r="K23" s="809">
        <v>9</v>
      </c>
      <c r="L23" s="809">
        <f>L22+J23-K23</f>
        <v>206.39999999999998</v>
      </c>
      <c r="M23" s="809" t="s">
        <v>430</v>
      </c>
      <c r="N23" s="318"/>
      <c r="O23" s="304"/>
      <c r="P23" s="304">
        <f t="shared" si="2"/>
        <v>249.5</v>
      </c>
      <c r="Q23" s="305"/>
      <c r="R23" s="810"/>
      <c r="S23" s="809">
        <v>2</v>
      </c>
      <c r="T23" s="809">
        <f t="shared" si="3"/>
        <v>61.5</v>
      </c>
      <c r="U23" s="818" t="s">
        <v>6779</v>
      </c>
      <c r="V23" s="309"/>
      <c r="W23" s="310"/>
      <c r="X23" s="310">
        <f t="shared" si="4"/>
        <v>184.7</v>
      </c>
      <c r="Y23" s="311"/>
      <c r="Z23" s="312"/>
      <c r="AA23" s="313"/>
      <c r="AB23" s="313">
        <f t="shared" si="5"/>
        <v>159.5</v>
      </c>
      <c r="AC23" s="342"/>
      <c r="AD23" s="314"/>
      <c r="AE23" s="314"/>
      <c r="AF23" s="315">
        <f t="shared" si="6"/>
        <v>155</v>
      </c>
      <c r="AG23" s="316"/>
      <c r="AH23" s="314"/>
      <c r="AI23" s="314"/>
      <c r="AJ23" s="315">
        <f t="shared" si="7"/>
        <v>84</v>
      </c>
      <c r="AK23" s="314"/>
    </row>
    <row r="24" spans="1:37" ht="21.95" customHeight="1" x14ac:dyDescent="0.25">
      <c r="A24" s="317">
        <v>45360</v>
      </c>
      <c r="B24" s="320"/>
      <c r="C24" s="297">
        <v>3</v>
      </c>
      <c r="D24" s="297">
        <f t="shared" si="0"/>
        <v>260.5</v>
      </c>
      <c r="E24" s="298" t="s">
        <v>402</v>
      </c>
      <c r="F24" s="299"/>
      <c r="G24" s="300"/>
      <c r="H24" s="300">
        <f t="shared" si="1"/>
        <v>121</v>
      </c>
      <c r="I24" s="301"/>
      <c r="J24" s="302"/>
      <c r="K24" s="303">
        <v>1</v>
      </c>
      <c r="L24" s="303">
        <f t="shared" ref="L24:L45" si="9">L23+J24-K24</f>
        <v>205.39999999999998</v>
      </c>
      <c r="M24" s="303" t="s">
        <v>471</v>
      </c>
      <c r="N24" s="318"/>
      <c r="O24" s="304">
        <v>11.5</v>
      </c>
      <c r="P24" s="304">
        <f t="shared" si="2"/>
        <v>238</v>
      </c>
      <c r="Q24" s="305" t="s">
        <v>7295</v>
      </c>
      <c r="R24" s="306"/>
      <c r="S24" s="307"/>
      <c r="T24" s="307">
        <f t="shared" si="3"/>
        <v>61.5</v>
      </c>
      <c r="U24" s="308"/>
      <c r="V24" s="309"/>
      <c r="W24" s="310"/>
      <c r="X24" s="310">
        <f t="shared" si="4"/>
        <v>184.7</v>
      </c>
      <c r="Y24" s="311"/>
      <c r="Z24" s="312"/>
      <c r="AA24" s="313"/>
      <c r="AB24" s="313">
        <f t="shared" si="5"/>
        <v>159.5</v>
      </c>
      <c r="AC24" s="342"/>
      <c r="AD24" s="314"/>
      <c r="AE24" s="314"/>
      <c r="AF24" s="315">
        <f t="shared" si="6"/>
        <v>155</v>
      </c>
      <c r="AG24" s="316"/>
      <c r="AH24" s="314"/>
      <c r="AI24" s="314"/>
      <c r="AJ24" s="315">
        <f t="shared" si="7"/>
        <v>84</v>
      </c>
      <c r="AK24" s="314"/>
    </row>
    <row r="25" spans="1:37" ht="21.95" customHeight="1" x14ac:dyDescent="0.25">
      <c r="A25" s="317">
        <v>45360</v>
      </c>
      <c r="B25" s="320"/>
      <c r="C25" s="297"/>
      <c r="D25" s="297">
        <f t="shared" si="0"/>
        <v>260.5</v>
      </c>
      <c r="E25" s="298"/>
      <c r="F25" s="299"/>
      <c r="G25" s="300"/>
      <c r="H25" s="300">
        <f t="shared" si="1"/>
        <v>121</v>
      </c>
      <c r="I25" s="301"/>
      <c r="J25" s="302"/>
      <c r="K25" s="303">
        <v>1</v>
      </c>
      <c r="L25" s="303">
        <f t="shared" si="9"/>
        <v>204.39999999999998</v>
      </c>
      <c r="M25" s="303" t="s">
        <v>402</v>
      </c>
      <c r="N25" s="318"/>
      <c r="O25" s="304"/>
      <c r="P25" s="304">
        <f t="shared" si="2"/>
        <v>238</v>
      </c>
      <c r="Q25" s="305"/>
      <c r="R25" s="306"/>
      <c r="S25" s="307"/>
      <c r="T25" s="307">
        <f t="shared" si="3"/>
        <v>61.5</v>
      </c>
      <c r="U25" s="308"/>
      <c r="V25" s="309"/>
      <c r="W25" s="310"/>
      <c r="X25" s="310">
        <f t="shared" si="4"/>
        <v>184.7</v>
      </c>
      <c r="Y25" s="311"/>
      <c r="Z25" s="312"/>
      <c r="AA25" s="313"/>
      <c r="AB25" s="313">
        <f t="shared" si="5"/>
        <v>159.5</v>
      </c>
      <c r="AC25" s="342"/>
      <c r="AD25" s="314"/>
      <c r="AE25" s="314"/>
      <c r="AF25" s="315">
        <f t="shared" si="6"/>
        <v>155</v>
      </c>
      <c r="AG25" s="316"/>
      <c r="AH25" s="314"/>
      <c r="AI25" s="314"/>
      <c r="AJ25" s="315">
        <f t="shared" si="7"/>
        <v>84</v>
      </c>
      <c r="AK25" s="314"/>
    </row>
    <row r="26" spans="1:37" ht="21.95" customHeight="1" x14ac:dyDescent="0.25">
      <c r="A26" s="1038">
        <v>45364</v>
      </c>
      <c r="B26" s="320"/>
      <c r="C26" s="297">
        <v>3</v>
      </c>
      <c r="D26" s="297">
        <f t="shared" si="0"/>
        <v>257.5</v>
      </c>
      <c r="E26" s="298" t="s">
        <v>402</v>
      </c>
      <c r="F26" s="299"/>
      <c r="G26" s="300">
        <v>2</v>
      </c>
      <c r="H26" s="300">
        <f t="shared" si="1"/>
        <v>119</v>
      </c>
      <c r="I26" s="301" t="s">
        <v>402</v>
      </c>
      <c r="J26" s="302"/>
      <c r="K26" s="1037">
        <v>1.5</v>
      </c>
      <c r="L26" s="303">
        <f t="shared" si="9"/>
        <v>202.89999999999998</v>
      </c>
      <c r="M26" s="1037" t="s">
        <v>470</v>
      </c>
      <c r="N26" s="318"/>
      <c r="O26" s="304"/>
      <c r="P26" s="304">
        <f t="shared" si="2"/>
        <v>238</v>
      </c>
      <c r="Q26" s="305"/>
      <c r="R26" s="306"/>
      <c r="S26" s="307"/>
      <c r="T26" s="307">
        <f t="shared" si="3"/>
        <v>61.5</v>
      </c>
      <c r="U26" s="319"/>
      <c r="V26" s="309"/>
      <c r="W26" s="310"/>
      <c r="X26" s="310">
        <f t="shared" si="4"/>
        <v>184.7</v>
      </c>
      <c r="Y26" s="311"/>
      <c r="Z26" s="312"/>
      <c r="AA26" s="313"/>
      <c r="AB26" s="313">
        <f t="shared" si="5"/>
        <v>159.5</v>
      </c>
      <c r="AC26" s="342"/>
      <c r="AD26" s="314"/>
      <c r="AE26" s="314"/>
      <c r="AF26" s="315">
        <f t="shared" si="6"/>
        <v>155</v>
      </c>
      <c r="AG26" s="316"/>
      <c r="AH26" s="314"/>
      <c r="AI26" s="314"/>
      <c r="AJ26" s="315">
        <f t="shared" si="7"/>
        <v>84</v>
      </c>
      <c r="AK26" s="314"/>
    </row>
    <row r="27" spans="1:37" ht="21.95" customHeight="1" x14ac:dyDescent="0.25">
      <c r="A27" s="1038">
        <v>45364</v>
      </c>
      <c r="B27" s="320"/>
      <c r="C27" s="297"/>
      <c r="D27" s="297">
        <f t="shared" si="0"/>
        <v>257.5</v>
      </c>
      <c r="E27" s="298"/>
      <c r="F27" s="299"/>
      <c r="G27" s="300"/>
      <c r="H27" s="300">
        <f t="shared" si="1"/>
        <v>119</v>
      </c>
      <c r="I27" s="301"/>
      <c r="J27" s="302"/>
      <c r="K27" s="1037">
        <v>1</v>
      </c>
      <c r="L27" s="303">
        <f t="shared" si="9"/>
        <v>201.89999999999998</v>
      </c>
      <c r="M27" s="1037" t="s">
        <v>594</v>
      </c>
      <c r="N27" s="318"/>
      <c r="O27" s="304"/>
      <c r="P27" s="304">
        <f t="shared" si="2"/>
        <v>238</v>
      </c>
      <c r="Q27" s="305"/>
      <c r="R27" s="306"/>
      <c r="S27" s="307"/>
      <c r="T27" s="307">
        <f t="shared" si="3"/>
        <v>61.5</v>
      </c>
      <c r="U27" s="319"/>
      <c r="V27" s="309"/>
      <c r="W27" s="310"/>
      <c r="X27" s="310">
        <f t="shared" si="4"/>
        <v>184.7</v>
      </c>
      <c r="Y27" s="311"/>
      <c r="Z27" s="312"/>
      <c r="AA27" s="313"/>
      <c r="AB27" s="313">
        <f t="shared" si="5"/>
        <v>159.5</v>
      </c>
      <c r="AC27" s="342"/>
      <c r="AD27" s="314"/>
      <c r="AE27" s="314"/>
      <c r="AF27" s="315">
        <f t="shared" si="6"/>
        <v>155</v>
      </c>
      <c r="AG27" s="316"/>
      <c r="AH27" s="314"/>
      <c r="AI27" s="314"/>
      <c r="AJ27" s="315">
        <f t="shared" si="7"/>
        <v>84</v>
      </c>
      <c r="AK27" s="314"/>
    </row>
    <row r="28" spans="1:37" ht="21.95" customHeight="1" x14ac:dyDescent="0.25">
      <c r="A28" s="1038">
        <v>45365</v>
      </c>
      <c r="B28" s="320"/>
      <c r="C28" s="297">
        <v>3</v>
      </c>
      <c r="D28" s="297">
        <f t="shared" si="0"/>
        <v>254.5</v>
      </c>
      <c r="E28" s="298" t="s">
        <v>402</v>
      </c>
      <c r="F28" s="299"/>
      <c r="G28" s="300"/>
      <c r="H28" s="300">
        <f t="shared" si="1"/>
        <v>119</v>
      </c>
      <c r="I28" s="301"/>
      <c r="J28" s="302"/>
      <c r="K28" s="303">
        <v>1.5</v>
      </c>
      <c r="L28" s="303">
        <f t="shared" si="9"/>
        <v>200.39999999999998</v>
      </c>
      <c r="M28" s="303" t="s">
        <v>402</v>
      </c>
      <c r="N28" s="318"/>
      <c r="O28" s="304"/>
      <c r="P28" s="304">
        <f t="shared" si="2"/>
        <v>238</v>
      </c>
      <c r="Q28" s="305"/>
      <c r="R28" s="306"/>
      <c r="S28" s="307">
        <v>1</v>
      </c>
      <c r="T28" s="307">
        <f t="shared" si="3"/>
        <v>60.5</v>
      </c>
      <c r="U28" s="319" t="s">
        <v>453</v>
      </c>
      <c r="V28" s="309"/>
      <c r="W28" s="310"/>
      <c r="X28" s="310">
        <f t="shared" si="4"/>
        <v>184.7</v>
      </c>
      <c r="Y28" s="311"/>
      <c r="Z28" s="312"/>
      <c r="AA28" s="313"/>
      <c r="AB28" s="313">
        <f t="shared" si="5"/>
        <v>159.5</v>
      </c>
      <c r="AC28" s="342"/>
      <c r="AD28" s="314"/>
      <c r="AE28" s="314"/>
      <c r="AF28" s="315">
        <f t="shared" si="6"/>
        <v>155</v>
      </c>
      <c r="AG28" s="316"/>
      <c r="AH28" s="314"/>
      <c r="AI28" s="314"/>
      <c r="AJ28" s="315">
        <f t="shared" si="7"/>
        <v>84</v>
      </c>
      <c r="AK28" s="314"/>
    </row>
    <row r="29" spans="1:37" ht="21.95" customHeight="1" x14ac:dyDescent="0.25">
      <c r="A29" s="1038">
        <v>45365</v>
      </c>
      <c r="B29" s="320"/>
      <c r="C29" s="297">
        <v>0.5</v>
      </c>
      <c r="D29" s="297">
        <f t="shared" si="0"/>
        <v>254</v>
      </c>
      <c r="E29" s="298" t="s">
        <v>524</v>
      </c>
      <c r="F29" s="299"/>
      <c r="G29" s="300"/>
      <c r="H29" s="300">
        <f t="shared" si="1"/>
        <v>119</v>
      </c>
      <c r="I29" s="301"/>
      <c r="J29" s="302"/>
      <c r="K29" s="303"/>
      <c r="L29" s="303">
        <f t="shared" si="9"/>
        <v>200.39999999999998</v>
      </c>
      <c r="M29" s="303"/>
      <c r="N29" s="318"/>
      <c r="O29" s="304"/>
      <c r="P29" s="304">
        <f t="shared" si="2"/>
        <v>238</v>
      </c>
      <c r="Q29" s="305"/>
      <c r="R29" s="306"/>
      <c r="S29" s="307"/>
      <c r="T29" s="307">
        <f t="shared" si="3"/>
        <v>60.5</v>
      </c>
      <c r="U29" s="319"/>
      <c r="V29" s="309"/>
      <c r="W29" s="310"/>
      <c r="X29" s="310">
        <f t="shared" si="4"/>
        <v>184.7</v>
      </c>
      <c r="Y29" s="311"/>
      <c r="Z29" s="312"/>
      <c r="AA29" s="313"/>
      <c r="AB29" s="313">
        <f t="shared" si="5"/>
        <v>159.5</v>
      </c>
      <c r="AC29" s="342"/>
      <c r="AD29" s="314"/>
      <c r="AE29" s="314"/>
      <c r="AF29" s="315">
        <f t="shared" si="6"/>
        <v>155</v>
      </c>
      <c r="AG29" s="316"/>
      <c r="AH29" s="314"/>
      <c r="AI29" s="314"/>
      <c r="AJ29" s="315">
        <f t="shared" si="7"/>
        <v>84</v>
      </c>
      <c r="AK29" s="314"/>
    </row>
    <row r="30" spans="1:37" ht="21.95" customHeight="1" x14ac:dyDescent="0.25">
      <c r="A30" s="1038">
        <v>45366</v>
      </c>
      <c r="B30" s="320"/>
      <c r="C30" s="297">
        <v>3</v>
      </c>
      <c r="D30" s="297">
        <f t="shared" si="0"/>
        <v>251</v>
      </c>
      <c r="E30" s="298" t="s">
        <v>402</v>
      </c>
      <c r="F30" s="299"/>
      <c r="G30" s="300"/>
      <c r="H30" s="300">
        <f t="shared" si="1"/>
        <v>119</v>
      </c>
      <c r="I30" s="301"/>
      <c r="J30" s="302"/>
      <c r="K30" s="303">
        <v>2</v>
      </c>
      <c r="L30" s="303">
        <f t="shared" si="9"/>
        <v>198.39999999999998</v>
      </c>
      <c r="M30" s="303" t="s">
        <v>402</v>
      </c>
      <c r="N30" s="318"/>
      <c r="O30" s="304"/>
      <c r="P30" s="304">
        <f t="shared" si="2"/>
        <v>238</v>
      </c>
      <c r="Q30" s="305"/>
      <c r="R30" s="306"/>
      <c r="S30" s="307">
        <v>1</v>
      </c>
      <c r="T30" s="307">
        <f t="shared" si="3"/>
        <v>59.5</v>
      </c>
      <c r="U30" s="319" t="s">
        <v>594</v>
      </c>
      <c r="V30" s="309"/>
      <c r="W30" s="310"/>
      <c r="X30" s="310">
        <f t="shared" si="4"/>
        <v>184.7</v>
      </c>
      <c r="Y30" s="311"/>
      <c r="Z30" s="312"/>
      <c r="AA30" s="313"/>
      <c r="AB30" s="313">
        <f t="shared" si="5"/>
        <v>159.5</v>
      </c>
      <c r="AC30" s="342"/>
      <c r="AD30" s="314"/>
      <c r="AE30" s="314"/>
      <c r="AF30" s="315">
        <f t="shared" si="6"/>
        <v>155</v>
      </c>
      <c r="AG30" s="316"/>
      <c r="AH30" s="314"/>
      <c r="AI30" s="314"/>
      <c r="AJ30" s="315">
        <f t="shared" si="7"/>
        <v>84</v>
      </c>
      <c r="AK30" s="314"/>
    </row>
    <row r="31" spans="1:37" ht="21.95" customHeight="1" x14ac:dyDescent="0.25">
      <c r="A31" s="1038">
        <v>45367</v>
      </c>
      <c r="B31" s="320"/>
      <c r="C31" s="297">
        <v>1.5</v>
      </c>
      <c r="D31" s="297">
        <f t="shared" si="0"/>
        <v>249.5</v>
      </c>
      <c r="E31" s="298" t="s">
        <v>420</v>
      </c>
      <c r="F31" s="299"/>
      <c r="G31" s="300">
        <v>119</v>
      </c>
      <c r="H31" s="300">
        <f t="shared" si="1"/>
        <v>0</v>
      </c>
      <c r="I31" s="301" t="s">
        <v>9154</v>
      </c>
      <c r="J31" s="302"/>
      <c r="K31" s="1037">
        <v>1.5</v>
      </c>
      <c r="L31" s="303">
        <f t="shared" si="9"/>
        <v>196.89999999999998</v>
      </c>
      <c r="M31" s="1037" t="s">
        <v>471</v>
      </c>
      <c r="N31" s="318"/>
      <c r="O31" s="304">
        <v>11.5</v>
      </c>
      <c r="P31" s="304">
        <f t="shared" si="2"/>
        <v>226.5</v>
      </c>
      <c r="Q31" s="305" t="s">
        <v>8510</v>
      </c>
      <c r="R31" s="306"/>
      <c r="S31" s="307"/>
      <c r="T31" s="307">
        <f t="shared" si="3"/>
        <v>59.5</v>
      </c>
      <c r="U31" s="319"/>
      <c r="V31" s="309"/>
      <c r="W31" s="310">
        <v>20</v>
      </c>
      <c r="X31" s="310">
        <f t="shared" si="4"/>
        <v>164.7</v>
      </c>
      <c r="Y31" s="311" t="s">
        <v>415</v>
      </c>
      <c r="Z31" s="312"/>
      <c r="AA31" s="313"/>
      <c r="AB31" s="313">
        <f t="shared" si="5"/>
        <v>159.5</v>
      </c>
      <c r="AC31" s="342"/>
      <c r="AD31" s="314"/>
      <c r="AE31" s="314"/>
      <c r="AF31" s="315">
        <f t="shared" si="6"/>
        <v>155</v>
      </c>
      <c r="AG31" s="316"/>
      <c r="AH31" s="314"/>
      <c r="AI31" s="314"/>
      <c r="AJ31" s="315">
        <f t="shared" si="7"/>
        <v>84</v>
      </c>
      <c r="AK31" s="314"/>
    </row>
    <row r="32" spans="1:37" ht="21.95" customHeight="1" x14ac:dyDescent="0.25">
      <c r="A32" s="1038">
        <v>45367</v>
      </c>
      <c r="B32" s="320"/>
      <c r="C32" s="297"/>
      <c r="D32" s="297">
        <f t="shared" si="0"/>
        <v>249.5</v>
      </c>
      <c r="E32" s="298"/>
      <c r="F32" s="299"/>
      <c r="G32" s="300"/>
      <c r="H32" s="300">
        <f t="shared" si="1"/>
        <v>0</v>
      </c>
      <c r="I32" s="301"/>
      <c r="J32" s="302"/>
      <c r="K32" s="1037">
        <v>9</v>
      </c>
      <c r="L32" s="303">
        <f>L31+J32-K32</f>
        <v>187.89999999999998</v>
      </c>
      <c r="M32" s="1037" t="s">
        <v>622</v>
      </c>
      <c r="N32" s="318"/>
      <c r="O32" s="304"/>
      <c r="P32" s="304">
        <f t="shared" si="2"/>
        <v>226.5</v>
      </c>
      <c r="Q32" s="305"/>
      <c r="R32" s="306"/>
      <c r="S32" s="307"/>
      <c r="T32" s="307">
        <f t="shared" si="3"/>
        <v>59.5</v>
      </c>
      <c r="U32" s="319"/>
      <c r="V32" s="309"/>
      <c r="W32" s="310"/>
      <c r="X32" s="310">
        <f t="shared" si="4"/>
        <v>164.7</v>
      </c>
      <c r="Y32" s="311"/>
      <c r="Z32" s="312"/>
      <c r="AA32" s="313"/>
      <c r="AB32" s="313">
        <f t="shared" si="5"/>
        <v>159.5</v>
      </c>
      <c r="AC32" s="342"/>
      <c r="AD32" s="314"/>
      <c r="AE32" s="314"/>
      <c r="AF32" s="315">
        <f t="shared" si="6"/>
        <v>155</v>
      </c>
      <c r="AG32" s="316"/>
      <c r="AH32" s="314"/>
      <c r="AI32" s="314"/>
      <c r="AJ32" s="315">
        <f t="shared" si="7"/>
        <v>84</v>
      </c>
      <c r="AK32" s="64"/>
    </row>
    <row r="33" spans="1:37" ht="21.95" customHeight="1" x14ac:dyDescent="0.25">
      <c r="A33" s="1038">
        <v>45367</v>
      </c>
      <c r="B33" s="320"/>
      <c r="C33" s="297"/>
      <c r="D33" s="297">
        <f t="shared" si="0"/>
        <v>249.5</v>
      </c>
      <c r="E33" s="298"/>
      <c r="F33" s="299"/>
      <c r="G33" s="300"/>
      <c r="H33" s="300">
        <f t="shared" si="1"/>
        <v>0</v>
      </c>
      <c r="I33" s="301"/>
      <c r="J33" s="302"/>
      <c r="K33" s="1037">
        <v>1.5</v>
      </c>
      <c r="L33" s="303">
        <f t="shared" si="9"/>
        <v>186.39999999999998</v>
      </c>
      <c r="M33" s="1037" t="s">
        <v>430</v>
      </c>
      <c r="N33" s="318"/>
      <c r="O33" s="304"/>
      <c r="P33" s="304">
        <f t="shared" si="2"/>
        <v>226.5</v>
      </c>
      <c r="Q33" s="305"/>
      <c r="R33" s="306"/>
      <c r="S33" s="307"/>
      <c r="T33" s="307">
        <f t="shared" si="3"/>
        <v>59.5</v>
      </c>
      <c r="U33" s="319"/>
      <c r="V33" s="309"/>
      <c r="W33" s="310"/>
      <c r="X33" s="310">
        <f t="shared" si="4"/>
        <v>164.7</v>
      </c>
      <c r="Y33" s="311"/>
      <c r="Z33" s="312"/>
      <c r="AA33" s="313"/>
      <c r="AB33" s="313">
        <f t="shared" si="5"/>
        <v>159.5</v>
      </c>
      <c r="AC33" s="342"/>
      <c r="AD33" s="314"/>
      <c r="AE33" s="314"/>
      <c r="AF33" s="315">
        <f t="shared" si="6"/>
        <v>155</v>
      </c>
      <c r="AG33" s="316"/>
      <c r="AH33" s="314"/>
      <c r="AI33" s="314"/>
      <c r="AJ33" s="315">
        <f t="shared" si="7"/>
        <v>84</v>
      </c>
      <c r="AK33" s="314"/>
    </row>
    <row r="34" spans="1:37" ht="21.95" customHeight="1" x14ac:dyDescent="0.25">
      <c r="A34" s="1038">
        <v>45367</v>
      </c>
      <c r="B34" s="320"/>
      <c r="C34" s="297"/>
      <c r="D34" s="297">
        <f t="shared" si="0"/>
        <v>249.5</v>
      </c>
      <c r="E34" s="298"/>
      <c r="F34" s="299"/>
      <c r="G34" s="300"/>
      <c r="H34" s="300">
        <f t="shared" si="1"/>
        <v>0</v>
      </c>
      <c r="I34" s="301"/>
      <c r="J34" s="302"/>
      <c r="K34" s="1037">
        <v>1.5</v>
      </c>
      <c r="L34" s="303">
        <f t="shared" si="9"/>
        <v>184.89999999999998</v>
      </c>
      <c r="M34" s="1037" t="s">
        <v>524</v>
      </c>
      <c r="N34" s="318"/>
      <c r="O34" s="304"/>
      <c r="P34" s="304">
        <f t="shared" si="2"/>
        <v>226.5</v>
      </c>
      <c r="Q34" s="305"/>
      <c r="R34" s="306"/>
      <c r="S34" s="307"/>
      <c r="T34" s="307">
        <f t="shared" si="3"/>
        <v>59.5</v>
      </c>
      <c r="U34" s="319"/>
      <c r="V34" s="309"/>
      <c r="W34" s="310"/>
      <c r="X34" s="310">
        <f t="shared" si="4"/>
        <v>164.7</v>
      </c>
      <c r="Y34" s="311"/>
      <c r="Z34" s="312"/>
      <c r="AA34" s="313"/>
      <c r="AB34" s="313">
        <f t="shared" si="5"/>
        <v>159.5</v>
      </c>
      <c r="AC34" s="342"/>
      <c r="AD34" s="314"/>
      <c r="AE34" s="314"/>
      <c r="AF34" s="315">
        <f t="shared" si="6"/>
        <v>155</v>
      </c>
      <c r="AG34" s="316"/>
      <c r="AH34" s="314"/>
      <c r="AI34" s="314"/>
      <c r="AJ34" s="315">
        <f t="shared" si="7"/>
        <v>84</v>
      </c>
      <c r="AK34" s="314"/>
    </row>
    <row r="35" spans="1:37" ht="21.95" customHeight="1" x14ac:dyDescent="0.25">
      <c r="A35" s="1038">
        <v>45367</v>
      </c>
      <c r="B35" s="320"/>
      <c r="C35" s="297"/>
      <c r="D35" s="297">
        <f t="shared" si="0"/>
        <v>249.5</v>
      </c>
      <c r="E35" s="298"/>
      <c r="F35" s="299"/>
      <c r="G35" s="300"/>
      <c r="H35" s="300">
        <f t="shared" si="1"/>
        <v>0</v>
      </c>
      <c r="I35" s="301"/>
      <c r="J35" s="302"/>
      <c r="K35" s="1037">
        <v>9</v>
      </c>
      <c r="L35" s="303">
        <f t="shared" si="9"/>
        <v>175.89999999999998</v>
      </c>
      <c r="M35" s="1037" t="s">
        <v>453</v>
      </c>
      <c r="N35" s="318"/>
      <c r="O35" s="304"/>
      <c r="P35" s="304">
        <f t="shared" si="2"/>
        <v>226.5</v>
      </c>
      <c r="Q35" s="305"/>
      <c r="R35" s="306"/>
      <c r="S35" s="307"/>
      <c r="T35" s="307">
        <f t="shared" si="3"/>
        <v>59.5</v>
      </c>
      <c r="U35" s="319"/>
      <c r="V35" s="309"/>
      <c r="W35" s="310"/>
      <c r="X35" s="310">
        <f t="shared" si="4"/>
        <v>164.7</v>
      </c>
      <c r="Y35" s="311"/>
      <c r="Z35" s="312"/>
      <c r="AA35" s="313"/>
      <c r="AB35" s="313">
        <f t="shared" si="5"/>
        <v>159.5</v>
      </c>
      <c r="AC35" s="342"/>
      <c r="AD35" s="314"/>
      <c r="AE35" s="314"/>
      <c r="AF35" s="315">
        <f t="shared" si="6"/>
        <v>155</v>
      </c>
      <c r="AG35" s="316"/>
      <c r="AH35" s="314"/>
      <c r="AI35" s="314"/>
      <c r="AJ35" s="315">
        <f t="shared" si="7"/>
        <v>84</v>
      </c>
      <c r="AK35" s="314"/>
    </row>
    <row r="36" spans="1:37" ht="21.95" customHeight="1" x14ac:dyDescent="0.25">
      <c r="A36" s="1038">
        <v>45367</v>
      </c>
      <c r="B36" s="320"/>
      <c r="C36" s="297"/>
      <c r="D36" s="297">
        <f t="shared" si="0"/>
        <v>249.5</v>
      </c>
      <c r="E36" s="298"/>
      <c r="F36" s="299"/>
      <c r="G36" s="300"/>
      <c r="H36" s="300">
        <f t="shared" si="1"/>
        <v>0</v>
      </c>
      <c r="I36" s="301"/>
      <c r="J36" s="302"/>
      <c r="K36" s="1037">
        <v>40</v>
      </c>
      <c r="L36" s="303">
        <f t="shared" si="9"/>
        <v>135.89999999999998</v>
      </c>
      <c r="M36" s="1037" t="s">
        <v>9167</v>
      </c>
      <c r="N36" s="318"/>
      <c r="O36" s="304"/>
      <c r="P36" s="304">
        <f t="shared" si="2"/>
        <v>226.5</v>
      </c>
      <c r="Q36" s="305"/>
      <c r="R36" s="306"/>
      <c r="S36" s="307"/>
      <c r="T36" s="307">
        <f t="shared" si="3"/>
        <v>59.5</v>
      </c>
      <c r="U36" s="319"/>
      <c r="V36" s="309"/>
      <c r="W36" s="310"/>
      <c r="X36" s="310">
        <f t="shared" si="4"/>
        <v>164.7</v>
      </c>
      <c r="Y36" s="311"/>
      <c r="Z36" s="312"/>
      <c r="AA36" s="313"/>
      <c r="AB36" s="313">
        <f t="shared" si="5"/>
        <v>159.5</v>
      </c>
      <c r="AC36" s="342"/>
      <c r="AD36" s="314"/>
      <c r="AE36" s="314"/>
      <c r="AF36" s="315">
        <f t="shared" si="6"/>
        <v>155</v>
      </c>
      <c r="AG36" s="316"/>
      <c r="AH36" s="314"/>
      <c r="AI36" s="314"/>
      <c r="AJ36" s="315">
        <f t="shared" si="7"/>
        <v>84</v>
      </c>
      <c r="AK36" s="314"/>
    </row>
    <row r="37" spans="1:37" ht="21.95" customHeight="1" x14ac:dyDescent="0.25">
      <c r="A37" s="1038">
        <v>45369</v>
      </c>
      <c r="B37" s="320"/>
      <c r="C37" s="297"/>
      <c r="D37" s="297">
        <f t="shared" si="0"/>
        <v>249.5</v>
      </c>
      <c r="E37" s="298"/>
      <c r="F37" s="725">
        <v>418</v>
      </c>
      <c r="G37" s="300">
        <v>209</v>
      </c>
      <c r="H37" s="300">
        <f t="shared" si="1"/>
        <v>209</v>
      </c>
      <c r="I37" s="301" t="s">
        <v>415</v>
      </c>
      <c r="J37" s="725">
        <v>209</v>
      </c>
      <c r="K37" s="303">
        <v>1.5</v>
      </c>
      <c r="L37" s="303">
        <f t="shared" si="9"/>
        <v>343.4</v>
      </c>
      <c r="M37" s="303" t="s">
        <v>399</v>
      </c>
      <c r="N37" s="318"/>
      <c r="O37" s="304"/>
      <c r="P37" s="304">
        <f t="shared" si="2"/>
        <v>226.5</v>
      </c>
      <c r="Q37" s="305"/>
      <c r="R37" s="725">
        <v>209</v>
      </c>
      <c r="S37" s="307">
        <v>1</v>
      </c>
      <c r="T37" s="307">
        <f t="shared" si="3"/>
        <v>267.5</v>
      </c>
      <c r="U37" s="319" t="s">
        <v>462</v>
      </c>
      <c r="V37" s="309"/>
      <c r="W37" s="310"/>
      <c r="X37" s="310">
        <f t="shared" si="4"/>
        <v>164.7</v>
      </c>
      <c r="Y37" s="311"/>
      <c r="Z37" s="312"/>
      <c r="AA37" s="313"/>
      <c r="AB37" s="313">
        <f t="shared" si="5"/>
        <v>159.5</v>
      </c>
      <c r="AC37" s="342"/>
      <c r="AD37" s="314"/>
      <c r="AE37" s="314"/>
      <c r="AF37" s="315">
        <f t="shared" si="6"/>
        <v>155</v>
      </c>
      <c r="AG37" s="316"/>
      <c r="AH37" s="314"/>
      <c r="AI37" s="314"/>
      <c r="AJ37" s="315">
        <f t="shared" si="7"/>
        <v>84</v>
      </c>
      <c r="AK37" s="314"/>
    </row>
    <row r="38" spans="1:37" ht="21.95" customHeight="1" x14ac:dyDescent="0.25">
      <c r="A38" s="1038">
        <v>45369</v>
      </c>
      <c r="B38" s="320"/>
      <c r="C38" s="297"/>
      <c r="D38" s="297">
        <f t="shared" si="0"/>
        <v>249.5</v>
      </c>
      <c r="E38" s="298"/>
      <c r="F38" s="299"/>
      <c r="G38" s="300">
        <v>5</v>
      </c>
      <c r="H38" s="300">
        <f t="shared" si="1"/>
        <v>204</v>
      </c>
      <c r="I38" s="301" t="s">
        <v>6714</v>
      </c>
      <c r="J38" s="302"/>
      <c r="K38" s="303">
        <v>9</v>
      </c>
      <c r="L38" s="303">
        <f t="shared" si="9"/>
        <v>334.4</v>
      </c>
      <c r="M38" s="303" t="s">
        <v>521</v>
      </c>
      <c r="N38" s="318"/>
      <c r="O38" s="304"/>
      <c r="P38" s="304">
        <f t="shared" si="2"/>
        <v>226.5</v>
      </c>
      <c r="Q38" s="305"/>
      <c r="R38" s="306"/>
      <c r="S38" s="307"/>
      <c r="T38" s="307">
        <f t="shared" si="3"/>
        <v>267.5</v>
      </c>
      <c r="U38" s="319"/>
      <c r="V38" s="309"/>
      <c r="W38" s="310"/>
      <c r="X38" s="310">
        <f t="shared" si="4"/>
        <v>164.7</v>
      </c>
      <c r="Y38" s="311"/>
      <c r="Z38" s="312"/>
      <c r="AA38" s="313"/>
      <c r="AB38" s="313">
        <f t="shared" si="5"/>
        <v>159.5</v>
      </c>
      <c r="AC38" s="342"/>
      <c r="AD38" s="314"/>
      <c r="AE38" s="314"/>
      <c r="AF38" s="315">
        <f t="shared" si="6"/>
        <v>155</v>
      </c>
      <c r="AG38" s="316"/>
      <c r="AH38" s="314"/>
      <c r="AI38" s="314"/>
      <c r="AJ38" s="315">
        <f t="shared" si="7"/>
        <v>84</v>
      </c>
      <c r="AK38" s="314"/>
    </row>
    <row r="39" spans="1:37" ht="21.95" customHeight="1" x14ac:dyDescent="0.25">
      <c r="A39" s="1038">
        <v>45369</v>
      </c>
      <c r="B39" s="320"/>
      <c r="C39" s="297"/>
      <c r="D39" s="297">
        <f t="shared" si="0"/>
        <v>249.5</v>
      </c>
      <c r="E39" s="298"/>
      <c r="F39" s="299"/>
      <c r="G39" s="300">
        <v>2.5</v>
      </c>
      <c r="H39" s="300">
        <f t="shared" si="1"/>
        <v>201.5</v>
      </c>
      <c r="I39" s="301" t="s">
        <v>462</v>
      </c>
      <c r="J39" s="302"/>
      <c r="K39" s="303"/>
      <c r="L39" s="303">
        <f t="shared" si="9"/>
        <v>334.4</v>
      </c>
      <c r="M39" s="303"/>
      <c r="N39" s="318"/>
      <c r="O39" s="304"/>
      <c r="P39" s="304">
        <f t="shared" si="2"/>
        <v>226.5</v>
      </c>
      <c r="Q39" s="305"/>
      <c r="R39" s="306"/>
      <c r="S39" s="307"/>
      <c r="T39" s="307">
        <f t="shared" si="3"/>
        <v>267.5</v>
      </c>
      <c r="U39" s="319"/>
      <c r="V39" s="309"/>
      <c r="W39" s="310"/>
      <c r="X39" s="310">
        <f t="shared" si="4"/>
        <v>164.7</v>
      </c>
      <c r="Y39" s="311"/>
      <c r="Z39" s="312"/>
      <c r="AA39" s="313"/>
      <c r="AB39" s="313">
        <f t="shared" si="5"/>
        <v>159.5</v>
      </c>
      <c r="AC39" s="342"/>
      <c r="AD39" s="314"/>
      <c r="AE39" s="314"/>
      <c r="AF39" s="315">
        <f t="shared" si="6"/>
        <v>155</v>
      </c>
      <c r="AG39" s="316"/>
      <c r="AH39" s="314"/>
      <c r="AI39" s="314"/>
      <c r="AJ39" s="315">
        <f t="shared" si="7"/>
        <v>84</v>
      </c>
      <c r="AK39" s="314"/>
    </row>
    <row r="40" spans="1:37" ht="21.95" customHeight="1" x14ac:dyDescent="0.25">
      <c r="A40" s="1038">
        <v>45369</v>
      </c>
      <c r="B40" s="320"/>
      <c r="C40" s="297"/>
      <c r="D40" s="297">
        <f t="shared" si="0"/>
        <v>249.5</v>
      </c>
      <c r="E40" s="298"/>
      <c r="F40" s="299"/>
      <c r="G40" s="300">
        <v>2</v>
      </c>
      <c r="H40" s="300">
        <f t="shared" si="1"/>
        <v>199.5</v>
      </c>
      <c r="I40" s="301" t="s">
        <v>6492</v>
      </c>
      <c r="J40" s="302"/>
      <c r="K40" s="303"/>
      <c r="L40" s="303">
        <f t="shared" si="9"/>
        <v>334.4</v>
      </c>
      <c r="M40" s="303"/>
      <c r="N40" s="318"/>
      <c r="O40" s="304"/>
      <c r="P40" s="304">
        <f t="shared" si="2"/>
        <v>226.5</v>
      </c>
      <c r="Q40" s="305"/>
      <c r="R40" s="306"/>
      <c r="S40" s="307"/>
      <c r="T40" s="307">
        <f t="shared" si="3"/>
        <v>267.5</v>
      </c>
      <c r="U40" s="319"/>
      <c r="V40" s="309"/>
      <c r="W40" s="310"/>
      <c r="X40" s="310">
        <f t="shared" si="4"/>
        <v>164.7</v>
      </c>
      <c r="Y40" s="311"/>
      <c r="Z40" s="312"/>
      <c r="AA40" s="313"/>
      <c r="AB40" s="313">
        <f t="shared" si="5"/>
        <v>159.5</v>
      </c>
      <c r="AC40" s="342"/>
      <c r="AD40" s="314"/>
      <c r="AE40" s="314"/>
      <c r="AF40" s="315">
        <f t="shared" si="6"/>
        <v>155</v>
      </c>
      <c r="AG40" s="316"/>
      <c r="AH40" s="314"/>
      <c r="AI40" s="314"/>
      <c r="AJ40" s="315">
        <f t="shared" si="7"/>
        <v>84</v>
      </c>
      <c r="AK40" s="314"/>
    </row>
    <row r="41" spans="1:37" ht="21.95" customHeight="1" x14ac:dyDescent="0.25">
      <c r="A41" s="1038">
        <v>45370</v>
      </c>
      <c r="B41" s="320"/>
      <c r="C41" s="297">
        <v>3</v>
      </c>
      <c r="D41" s="297">
        <f t="shared" si="0"/>
        <v>246.5</v>
      </c>
      <c r="E41" s="298" t="s">
        <v>402</v>
      </c>
      <c r="F41" s="299"/>
      <c r="G41" s="300">
        <v>5</v>
      </c>
      <c r="H41" s="300">
        <f t="shared" si="1"/>
        <v>194.5</v>
      </c>
      <c r="I41" s="301" t="s">
        <v>7583</v>
      </c>
      <c r="J41" s="302"/>
      <c r="K41" s="1037">
        <v>9</v>
      </c>
      <c r="L41" s="303">
        <f t="shared" si="9"/>
        <v>325.39999999999998</v>
      </c>
      <c r="M41" s="1037" t="s">
        <v>404</v>
      </c>
      <c r="N41" s="318"/>
      <c r="O41" s="304">
        <v>11.5</v>
      </c>
      <c r="P41" s="304">
        <f t="shared" si="2"/>
        <v>215</v>
      </c>
      <c r="Q41" s="305" t="s">
        <v>6492</v>
      </c>
      <c r="R41" s="306"/>
      <c r="S41" s="307">
        <v>1.5</v>
      </c>
      <c r="T41" s="307">
        <f t="shared" si="3"/>
        <v>266</v>
      </c>
      <c r="U41" s="1067" t="s">
        <v>406</v>
      </c>
      <c r="V41" s="309"/>
      <c r="W41" s="310"/>
      <c r="X41" s="310">
        <f t="shared" si="4"/>
        <v>164.7</v>
      </c>
      <c r="Y41" s="311"/>
      <c r="Z41" s="312"/>
      <c r="AA41" s="313"/>
      <c r="AB41" s="313">
        <f t="shared" si="5"/>
        <v>159.5</v>
      </c>
      <c r="AC41" s="342"/>
      <c r="AD41" s="314"/>
      <c r="AE41" s="314"/>
      <c r="AF41" s="315">
        <f t="shared" si="6"/>
        <v>155</v>
      </c>
      <c r="AG41" s="316"/>
      <c r="AH41" s="314"/>
      <c r="AI41" s="314"/>
      <c r="AJ41" s="315">
        <f t="shared" si="7"/>
        <v>84</v>
      </c>
      <c r="AK41" s="314"/>
    </row>
    <row r="42" spans="1:37" ht="21.95" customHeight="1" x14ac:dyDescent="0.25">
      <c r="A42" s="1038">
        <v>45370</v>
      </c>
      <c r="B42" s="320"/>
      <c r="C42" s="297"/>
      <c r="D42" s="297">
        <f t="shared" si="0"/>
        <v>246.5</v>
      </c>
      <c r="E42" s="298"/>
      <c r="F42" s="299"/>
      <c r="G42" s="300">
        <v>5</v>
      </c>
      <c r="H42" s="300">
        <f t="shared" si="1"/>
        <v>189.5</v>
      </c>
      <c r="I42" s="301" t="s">
        <v>6579</v>
      </c>
      <c r="J42" s="302"/>
      <c r="K42" s="1037">
        <v>1.5</v>
      </c>
      <c r="L42" s="303">
        <f t="shared" si="9"/>
        <v>323.89999999999998</v>
      </c>
      <c r="M42" s="1037" t="s">
        <v>406</v>
      </c>
      <c r="N42" s="318"/>
      <c r="O42" s="304"/>
      <c r="P42" s="304">
        <f t="shared" si="2"/>
        <v>215</v>
      </c>
      <c r="Q42" s="305"/>
      <c r="R42" s="306"/>
      <c r="S42" s="307"/>
      <c r="T42" s="307">
        <f t="shared" si="3"/>
        <v>266</v>
      </c>
      <c r="U42" s="319"/>
      <c r="V42" s="309"/>
      <c r="W42" s="310"/>
      <c r="X42" s="310">
        <f t="shared" si="4"/>
        <v>164.7</v>
      </c>
      <c r="Y42" s="311"/>
      <c r="Z42" s="312"/>
      <c r="AA42" s="313"/>
      <c r="AB42" s="313">
        <f t="shared" si="5"/>
        <v>159.5</v>
      </c>
      <c r="AC42" s="342"/>
      <c r="AD42" s="314"/>
      <c r="AE42" s="314"/>
      <c r="AF42" s="315">
        <f t="shared" si="6"/>
        <v>155</v>
      </c>
      <c r="AG42" s="316"/>
      <c r="AH42" s="314"/>
      <c r="AI42" s="314"/>
      <c r="AJ42" s="315">
        <f t="shared" si="7"/>
        <v>84</v>
      </c>
      <c r="AK42" s="64"/>
    </row>
    <row r="43" spans="1:37" ht="21.95" customHeight="1" x14ac:dyDescent="0.25">
      <c r="A43" s="1038">
        <v>45370</v>
      </c>
      <c r="B43" s="320"/>
      <c r="C43" s="297"/>
      <c r="D43" s="297">
        <f t="shared" si="0"/>
        <v>246.5</v>
      </c>
      <c r="E43" s="298"/>
      <c r="F43" s="299"/>
      <c r="G43" s="300">
        <v>2</v>
      </c>
      <c r="H43" s="300">
        <f t="shared" si="1"/>
        <v>187.5</v>
      </c>
      <c r="I43" s="301" t="s">
        <v>402</v>
      </c>
      <c r="J43" s="302"/>
      <c r="K43" s="1037"/>
      <c r="L43" s="303">
        <f t="shared" si="9"/>
        <v>323.89999999999998</v>
      </c>
      <c r="M43" s="1037"/>
      <c r="N43" s="318"/>
      <c r="O43" s="304"/>
      <c r="P43" s="304">
        <f t="shared" si="2"/>
        <v>215</v>
      </c>
      <c r="Q43" s="305"/>
      <c r="R43" s="306"/>
      <c r="S43" s="307"/>
      <c r="T43" s="307">
        <f t="shared" si="3"/>
        <v>266</v>
      </c>
      <c r="U43" s="319"/>
      <c r="V43" s="309"/>
      <c r="W43" s="310"/>
      <c r="X43" s="310">
        <f t="shared" si="4"/>
        <v>164.7</v>
      </c>
      <c r="Y43" s="311"/>
      <c r="Z43" s="312"/>
      <c r="AA43" s="313"/>
      <c r="AB43" s="313">
        <f t="shared" si="5"/>
        <v>159.5</v>
      </c>
      <c r="AC43" s="342"/>
      <c r="AD43" s="314"/>
      <c r="AE43" s="314"/>
      <c r="AF43" s="315">
        <f t="shared" si="6"/>
        <v>155</v>
      </c>
      <c r="AG43" s="316"/>
      <c r="AH43" s="314"/>
      <c r="AI43" s="314"/>
      <c r="AJ43" s="315">
        <f t="shared" si="7"/>
        <v>84</v>
      </c>
      <c r="AK43" s="314"/>
    </row>
    <row r="44" spans="1:37" ht="21.95" customHeight="1" x14ac:dyDescent="0.25">
      <c r="A44" s="1038">
        <v>45370</v>
      </c>
      <c r="B44" s="320"/>
      <c r="C44" s="297"/>
      <c r="D44" s="297">
        <f t="shared" si="0"/>
        <v>246.5</v>
      </c>
      <c r="E44" s="298"/>
      <c r="F44" s="299"/>
      <c r="G44" s="300">
        <v>2</v>
      </c>
      <c r="H44" s="300">
        <f t="shared" si="1"/>
        <v>185.5</v>
      </c>
      <c r="I44" s="301" t="s">
        <v>461</v>
      </c>
      <c r="J44" s="302"/>
      <c r="K44" s="303"/>
      <c r="L44" s="303">
        <f t="shared" si="9"/>
        <v>323.89999999999998</v>
      </c>
      <c r="M44" s="303"/>
      <c r="N44" s="318"/>
      <c r="O44" s="304"/>
      <c r="P44" s="304">
        <f t="shared" si="2"/>
        <v>215</v>
      </c>
      <c r="Q44" s="305"/>
      <c r="R44" s="306"/>
      <c r="S44" s="307"/>
      <c r="T44" s="307">
        <f t="shared" si="3"/>
        <v>266</v>
      </c>
      <c r="U44" s="319"/>
      <c r="V44" s="309"/>
      <c r="W44" s="310"/>
      <c r="X44" s="310">
        <f t="shared" si="4"/>
        <v>164.7</v>
      </c>
      <c r="Y44" s="311"/>
      <c r="Z44" s="312"/>
      <c r="AA44" s="313"/>
      <c r="AB44" s="313">
        <f t="shared" si="5"/>
        <v>159.5</v>
      </c>
      <c r="AC44" s="342"/>
      <c r="AD44" s="314"/>
      <c r="AE44" s="314"/>
      <c r="AF44" s="315">
        <f t="shared" si="6"/>
        <v>155</v>
      </c>
      <c r="AG44" s="316"/>
      <c r="AH44" s="314"/>
      <c r="AI44" s="314"/>
      <c r="AJ44" s="315">
        <f t="shared" si="7"/>
        <v>84</v>
      </c>
      <c r="AK44" s="314"/>
    </row>
    <row r="45" spans="1:37" ht="21.95" customHeight="1" x14ac:dyDescent="0.25">
      <c r="A45" s="1038">
        <v>45371</v>
      </c>
      <c r="B45" s="320"/>
      <c r="C45" s="297"/>
      <c r="D45" s="297">
        <f t="shared" si="0"/>
        <v>246.5</v>
      </c>
      <c r="E45" s="298"/>
      <c r="F45" s="299"/>
      <c r="G45" s="300">
        <v>15</v>
      </c>
      <c r="H45" s="300">
        <f t="shared" si="1"/>
        <v>170.5</v>
      </c>
      <c r="I45" s="301" t="s">
        <v>6579</v>
      </c>
      <c r="J45" s="302"/>
      <c r="K45" s="303">
        <v>1.5</v>
      </c>
      <c r="L45" s="303">
        <f t="shared" si="9"/>
        <v>322.39999999999998</v>
      </c>
      <c r="M45" s="303" t="s">
        <v>402</v>
      </c>
      <c r="N45" s="318"/>
      <c r="O45" s="304"/>
      <c r="P45" s="304">
        <f t="shared" si="2"/>
        <v>215</v>
      </c>
      <c r="Q45" s="305"/>
      <c r="R45" s="306"/>
      <c r="S45" s="307"/>
      <c r="T45" s="307">
        <f t="shared" si="3"/>
        <v>266</v>
      </c>
      <c r="U45" s="319"/>
      <c r="V45" s="309"/>
      <c r="W45" s="310"/>
      <c r="X45" s="310">
        <f t="shared" si="4"/>
        <v>164.7</v>
      </c>
      <c r="Y45" s="311"/>
      <c r="Z45" s="312"/>
      <c r="AA45" s="313"/>
      <c r="AB45" s="313">
        <f t="shared" si="5"/>
        <v>159.5</v>
      </c>
      <c r="AC45" s="342"/>
      <c r="AD45" s="314"/>
      <c r="AE45" s="314"/>
      <c r="AF45" s="315">
        <f t="shared" si="6"/>
        <v>155</v>
      </c>
      <c r="AG45" s="316"/>
      <c r="AH45" s="314"/>
      <c r="AI45" s="314"/>
      <c r="AJ45" s="315">
        <f t="shared" si="7"/>
        <v>84</v>
      </c>
      <c r="AK45" s="314"/>
    </row>
    <row r="46" spans="1:37" ht="21.95" customHeight="1" x14ac:dyDescent="0.25">
      <c r="A46" s="317"/>
      <c r="B46" s="320"/>
      <c r="C46" s="297"/>
      <c r="D46" s="297">
        <f t="shared" si="0"/>
        <v>246.5</v>
      </c>
      <c r="E46" s="298"/>
      <c r="F46" s="299"/>
      <c r="G46" s="300"/>
      <c r="H46" s="300">
        <f t="shared" si="1"/>
        <v>170.5</v>
      </c>
      <c r="I46" s="301"/>
      <c r="J46" s="302"/>
      <c r="K46" s="303"/>
      <c r="L46" s="303">
        <f>L45+J46-K46</f>
        <v>322.39999999999998</v>
      </c>
      <c r="M46" s="303"/>
      <c r="N46" s="318"/>
      <c r="O46" s="304"/>
      <c r="P46" s="304">
        <f t="shared" si="2"/>
        <v>215</v>
      </c>
      <c r="Q46" s="305"/>
      <c r="R46" s="306"/>
      <c r="S46" s="307"/>
      <c r="T46" s="307">
        <f t="shared" si="3"/>
        <v>266</v>
      </c>
      <c r="U46" s="319"/>
      <c r="V46" s="309"/>
      <c r="W46" s="310"/>
      <c r="X46" s="310">
        <f t="shared" si="4"/>
        <v>164.7</v>
      </c>
      <c r="Y46" s="311"/>
      <c r="Z46" s="312"/>
      <c r="AA46" s="313"/>
      <c r="AB46" s="313">
        <f t="shared" si="5"/>
        <v>159.5</v>
      </c>
      <c r="AC46" s="342"/>
      <c r="AD46" s="314"/>
      <c r="AE46" s="314"/>
      <c r="AF46" s="315">
        <f t="shared" si="6"/>
        <v>155</v>
      </c>
      <c r="AG46" s="316"/>
      <c r="AH46" s="314"/>
      <c r="AI46" s="314"/>
      <c r="AJ46" s="315">
        <f t="shared" si="7"/>
        <v>84</v>
      </c>
      <c r="AK46" s="314"/>
    </row>
    <row r="47" spans="1:37" ht="21.95" customHeight="1" x14ac:dyDescent="0.25">
      <c r="A47" s="317"/>
      <c r="B47" s="320"/>
      <c r="C47" s="297"/>
      <c r="D47" s="297">
        <f t="shared" si="0"/>
        <v>246.5</v>
      </c>
      <c r="E47" s="298"/>
      <c r="F47" s="299"/>
      <c r="G47" s="300"/>
      <c r="H47" s="300">
        <f t="shared" si="1"/>
        <v>170.5</v>
      </c>
      <c r="I47" s="301"/>
      <c r="J47" s="302"/>
      <c r="K47" s="303"/>
      <c r="L47" s="303">
        <f>L46+J47-K47</f>
        <v>322.39999999999998</v>
      </c>
      <c r="M47" s="303"/>
      <c r="N47" s="318"/>
      <c r="O47" s="304"/>
      <c r="P47" s="304">
        <f t="shared" si="2"/>
        <v>215</v>
      </c>
      <c r="Q47" s="305"/>
      <c r="R47" s="306"/>
      <c r="S47" s="307"/>
      <c r="T47" s="307">
        <f t="shared" si="3"/>
        <v>266</v>
      </c>
      <c r="U47" s="319"/>
      <c r="V47" s="309"/>
      <c r="W47" s="310"/>
      <c r="X47" s="310">
        <f t="shared" si="4"/>
        <v>164.7</v>
      </c>
      <c r="Y47" s="311"/>
      <c r="Z47" s="312"/>
      <c r="AA47" s="313"/>
      <c r="AB47" s="313">
        <f t="shared" si="5"/>
        <v>159.5</v>
      </c>
      <c r="AC47" s="342"/>
      <c r="AD47" s="314"/>
      <c r="AE47" s="314"/>
      <c r="AF47" s="315">
        <f t="shared" si="6"/>
        <v>155</v>
      </c>
      <c r="AG47" s="316"/>
      <c r="AH47" s="314"/>
      <c r="AI47" s="314"/>
      <c r="AJ47" s="315">
        <f t="shared" si="7"/>
        <v>84</v>
      </c>
      <c r="AK47" s="314"/>
    </row>
    <row r="48" spans="1:37" ht="21.95" customHeight="1" x14ac:dyDescent="0.25">
      <c r="A48" s="317"/>
      <c r="B48" s="320"/>
      <c r="C48" s="297"/>
      <c r="D48" s="297">
        <f t="shared" si="0"/>
        <v>246.5</v>
      </c>
      <c r="E48" s="298"/>
      <c r="F48" s="299"/>
      <c r="G48" s="300"/>
      <c r="H48" s="300">
        <f t="shared" si="1"/>
        <v>170.5</v>
      </c>
      <c r="I48" s="301"/>
      <c r="J48" s="302"/>
      <c r="K48" s="303"/>
      <c r="L48" s="303">
        <f t="shared" ref="L48:L100" si="10">L47+J48-K48</f>
        <v>322.39999999999998</v>
      </c>
      <c r="M48" s="303"/>
      <c r="N48" s="318"/>
      <c r="O48" s="304"/>
      <c r="P48" s="304">
        <f t="shared" si="2"/>
        <v>215</v>
      </c>
      <c r="Q48" s="305"/>
      <c r="R48" s="306"/>
      <c r="S48" s="307"/>
      <c r="T48" s="307">
        <f t="shared" si="3"/>
        <v>266</v>
      </c>
      <c r="U48" s="319"/>
      <c r="V48" s="309"/>
      <c r="W48" s="310"/>
      <c r="X48" s="310">
        <f t="shared" si="4"/>
        <v>164.7</v>
      </c>
      <c r="Y48" s="311"/>
      <c r="Z48" s="312"/>
      <c r="AA48" s="313"/>
      <c r="AB48" s="313">
        <f t="shared" si="5"/>
        <v>159.5</v>
      </c>
      <c r="AC48" s="342"/>
      <c r="AD48" s="314"/>
      <c r="AE48" s="314"/>
      <c r="AF48" s="315">
        <f t="shared" si="6"/>
        <v>155</v>
      </c>
      <c r="AG48" s="316"/>
      <c r="AH48" s="314"/>
      <c r="AI48" s="314"/>
      <c r="AJ48" s="315">
        <f t="shared" si="7"/>
        <v>84</v>
      </c>
      <c r="AK48" s="314"/>
    </row>
    <row r="49" spans="1:37" ht="21.95" customHeight="1" x14ac:dyDescent="0.25">
      <c r="A49" s="317"/>
      <c r="B49" s="320"/>
      <c r="C49" s="297"/>
      <c r="D49" s="297">
        <f t="shared" si="0"/>
        <v>246.5</v>
      </c>
      <c r="E49" s="298"/>
      <c r="F49" s="299"/>
      <c r="G49" s="300"/>
      <c r="H49" s="300">
        <f t="shared" si="1"/>
        <v>170.5</v>
      </c>
      <c r="I49" s="301"/>
      <c r="J49" s="302"/>
      <c r="K49" s="303"/>
      <c r="L49" s="303">
        <f t="shared" si="10"/>
        <v>322.39999999999998</v>
      </c>
      <c r="M49" s="303"/>
      <c r="N49" s="318"/>
      <c r="O49" s="304"/>
      <c r="P49" s="304">
        <f t="shared" si="2"/>
        <v>215</v>
      </c>
      <c r="Q49" s="305"/>
      <c r="R49" s="306"/>
      <c r="S49" s="307"/>
      <c r="T49" s="307">
        <f t="shared" si="3"/>
        <v>266</v>
      </c>
      <c r="U49" s="319"/>
      <c r="V49" s="309"/>
      <c r="W49" s="310"/>
      <c r="X49" s="310">
        <f t="shared" si="4"/>
        <v>164.7</v>
      </c>
      <c r="Y49" s="311"/>
      <c r="Z49" s="312"/>
      <c r="AA49" s="313"/>
      <c r="AB49" s="313">
        <f t="shared" si="5"/>
        <v>159.5</v>
      </c>
      <c r="AC49" s="342"/>
      <c r="AD49" s="314"/>
      <c r="AE49" s="314"/>
      <c r="AF49" s="315">
        <f t="shared" si="6"/>
        <v>155</v>
      </c>
      <c r="AG49" s="316"/>
      <c r="AH49" s="314"/>
      <c r="AI49" s="314"/>
      <c r="AJ49" s="315">
        <f t="shared" si="7"/>
        <v>84</v>
      </c>
      <c r="AK49" s="314"/>
    </row>
    <row r="50" spans="1:37" ht="21.95" customHeight="1" x14ac:dyDescent="0.25">
      <c r="A50" s="317"/>
      <c r="B50" s="320"/>
      <c r="C50" s="297"/>
      <c r="D50" s="297">
        <f t="shared" si="0"/>
        <v>246.5</v>
      </c>
      <c r="E50" s="298"/>
      <c r="F50" s="299"/>
      <c r="G50" s="300"/>
      <c r="H50" s="300">
        <f t="shared" si="1"/>
        <v>170.5</v>
      </c>
      <c r="I50" s="301"/>
      <c r="J50" s="302"/>
      <c r="K50" s="303"/>
      <c r="L50" s="303">
        <f t="shared" si="10"/>
        <v>322.39999999999998</v>
      </c>
      <c r="M50" s="303"/>
      <c r="N50" s="318"/>
      <c r="O50" s="304"/>
      <c r="P50" s="304">
        <f t="shared" si="2"/>
        <v>215</v>
      </c>
      <c r="Q50" s="305"/>
      <c r="R50" s="306"/>
      <c r="S50" s="307"/>
      <c r="T50" s="307">
        <f t="shared" si="3"/>
        <v>266</v>
      </c>
      <c r="U50" s="319"/>
      <c r="V50" s="309"/>
      <c r="W50" s="310"/>
      <c r="X50" s="310">
        <f t="shared" si="4"/>
        <v>164.7</v>
      </c>
      <c r="Y50" s="311"/>
      <c r="Z50" s="312"/>
      <c r="AA50" s="313"/>
      <c r="AB50" s="313">
        <f t="shared" si="5"/>
        <v>159.5</v>
      </c>
      <c r="AC50" s="342"/>
      <c r="AD50" s="314"/>
      <c r="AE50" s="314"/>
      <c r="AF50" s="315">
        <f t="shared" si="6"/>
        <v>155</v>
      </c>
      <c r="AG50" s="316"/>
      <c r="AH50" s="314"/>
      <c r="AI50" s="314"/>
      <c r="AJ50" s="315">
        <f t="shared" si="7"/>
        <v>84</v>
      </c>
      <c r="AK50" s="314"/>
    </row>
    <row r="51" spans="1:37" ht="21.95" customHeight="1" x14ac:dyDescent="0.25">
      <c r="A51" s="317"/>
      <c r="B51" s="320"/>
      <c r="C51" s="297"/>
      <c r="D51" s="297">
        <f t="shared" si="0"/>
        <v>246.5</v>
      </c>
      <c r="E51" s="298"/>
      <c r="F51" s="299"/>
      <c r="G51" s="300"/>
      <c r="H51" s="300">
        <f t="shared" si="1"/>
        <v>170.5</v>
      </c>
      <c r="I51" s="301"/>
      <c r="J51" s="302"/>
      <c r="K51" s="303"/>
      <c r="L51" s="303">
        <f t="shared" si="10"/>
        <v>322.39999999999998</v>
      </c>
      <c r="M51" s="303"/>
      <c r="N51" s="318"/>
      <c r="O51" s="304"/>
      <c r="P51" s="304">
        <f t="shared" si="2"/>
        <v>215</v>
      </c>
      <c r="Q51" s="305"/>
      <c r="R51" s="306"/>
      <c r="S51" s="307"/>
      <c r="T51" s="307">
        <f t="shared" si="3"/>
        <v>266</v>
      </c>
      <c r="U51" s="319"/>
      <c r="V51" s="309"/>
      <c r="W51" s="310"/>
      <c r="X51" s="310">
        <f t="shared" si="4"/>
        <v>164.7</v>
      </c>
      <c r="Y51" s="311"/>
      <c r="Z51" s="312"/>
      <c r="AA51" s="313"/>
      <c r="AB51" s="313">
        <f t="shared" si="5"/>
        <v>159.5</v>
      </c>
      <c r="AC51" s="342"/>
      <c r="AD51" s="314"/>
      <c r="AE51" s="314"/>
      <c r="AF51" s="315">
        <f t="shared" si="6"/>
        <v>155</v>
      </c>
      <c r="AG51" s="316"/>
      <c r="AH51" s="314"/>
      <c r="AI51" s="314"/>
      <c r="AJ51" s="315">
        <f t="shared" si="7"/>
        <v>84</v>
      </c>
      <c r="AK51" s="314"/>
    </row>
    <row r="52" spans="1:37" ht="21.95" customHeight="1" x14ac:dyDescent="0.25">
      <c r="A52" s="317"/>
      <c r="B52" s="320"/>
      <c r="C52" s="297"/>
      <c r="D52" s="297">
        <f t="shared" si="0"/>
        <v>246.5</v>
      </c>
      <c r="E52" s="298"/>
      <c r="F52" s="299"/>
      <c r="G52" s="300"/>
      <c r="H52" s="300">
        <f t="shared" si="1"/>
        <v>170.5</v>
      </c>
      <c r="I52" s="301"/>
      <c r="J52" s="302"/>
      <c r="K52" s="303"/>
      <c r="L52" s="303">
        <f t="shared" si="10"/>
        <v>322.39999999999998</v>
      </c>
      <c r="M52" s="303"/>
      <c r="N52" s="318"/>
      <c r="O52" s="304"/>
      <c r="P52" s="304">
        <f t="shared" si="2"/>
        <v>215</v>
      </c>
      <c r="Q52" s="305"/>
      <c r="R52" s="306"/>
      <c r="S52" s="307"/>
      <c r="T52" s="307">
        <f t="shared" si="3"/>
        <v>266</v>
      </c>
      <c r="U52" s="319"/>
      <c r="V52" s="309"/>
      <c r="W52" s="310"/>
      <c r="X52" s="310">
        <f t="shared" si="4"/>
        <v>164.7</v>
      </c>
      <c r="Y52" s="311"/>
      <c r="Z52" s="312"/>
      <c r="AA52" s="313"/>
      <c r="AB52" s="313">
        <f t="shared" si="5"/>
        <v>159.5</v>
      </c>
      <c r="AC52" s="342"/>
      <c r="AD52" s="314"/>
      <c r="AE52" s="314"/>
      <c r="AF52" s="315">
        <f t="shared" si="6"/>
        <v>155</v>
      </c>
      <c r="AG52" s="316"/>
      <c r="AH52" s="314"/>
      <c r="AI52" s="314"/>
      <c r="AJ52" s="315">
        <f t="shared" si="7"/>
        <v>84</v>
      </c>
      <c r="AK52" s="314"/>
    </row>
    <row r="53" spans="1:37" ht="21.95" customHeight="1" x14ac:dyDescent="0.25">
      <c r="A53" s="317"/>
      <c r="B53" s="320"/>
      <c r="C53" s="297"/>
      <c r="D53" s="297">
        <f t="shared" si="0"/>
        <v>246.5</v>
      </c>
      <c r="E53" s="298"/>
      <c r="F53" s="299"/>
      <c r="G53" s="300"/>
      <c r="H53" s="300">
        <f t="shared" si="1"/>
        <v>170.5</v>
      </c>
      <c r="I53" s="301"/>
      <c r="J53" s="302"/>
      <c r="K53" s="303"/>
      <c r="L53" s="303">
        <f t="shared" si="10"/>
        <v>322.39999999999998</v>
      </c>
      <c r="M53" s="303"/>
      <c r="N53" s="318"/>
      <c r="O53" s="304"/>
      <c r="P53" s="304">
        <f t="shared" si="2"/>
        <v>215</v>
      </c>
      <c r="Q53" s="305"/>
      <c r="R53" s="306"/>
      <c r="S53" s="307"/>
      <c r="T53" s="307">
        <f t="shared" si="3"/>
        <v>266</v>
      </c>
      <c r="U53" s="319"/>
      <c r="V53" s="309"/>
      <c r="W53" s="310"/>
      <c r="X53" s="310">
        <f t="shared" si="4"/>
        <v>164.7</v>
      </c>
      <c r="Y53" s="311"/>
      <c r="Z53" s="312"/>
      <c r="AA53" s="313"/>
      <c r="AB53" s="313">
        <f t="shared" si="5"/>
        <v>159.5</v>
      </c>
      <c r="AC53" s="342"/>
      <c r="AD53" s="314"/>
      <c r="AE53" s="314"/>
      <c r="AF53" s="315">
        <f t="shared" si="6"/>
        <v>155</v>
      </c>
      <c r="AG53" s="316"/>
      <c r="AH53" s="314"/>
      <c r="AI53" s="314"/>
      <c r="AJ53" s="315">
        <f t="shared" si="7"/>
        <v>84</v>
      </c>
      <c r="AK53" s="314"/>
    </row>
    <row r="54" spans="1:37" ht="21.95" customHeight="1" x14ac:dyDescent="0.25">
      <c r="A54" s="317"/>
      <c r="B54" s="320"/>
      <c r="C54" s="297"/>
      <c r="D54" s="297">
        <f t="shared" si="0"/>
        <v>246.5</v>
      </c>
      <c r="E54" s="298"/>
      <c r="F54" s="299"/>
      <c r="G54" s="300"/>
      <c r="H54" s="300">
        <f t="shared" si="1"/>
        <v>170.5</v>
      </c>
      <c r="I54" s="301"/>
      <c r="J54" s="302"/>
      <c r="K54" s="303"/>
      <c r="L54" s="303">
        <f t="shared" si="10"/>
        <v>322.39999999999998</v>
      </c>
      <c r="M54" s="303"/>
      <c r="N54" s="318"/>
      <c r="O54" s="304"/>
      <c r="P54" s="304">
        <f t="shared" si="2"/>
        <v>215</v>
      </c>
      <c r="Q54" s="305"/>
      <c r="R54" s="306"/>
      <c r="S54" s="307"/>
      <c r="T54" s="307">
        <f t="shared" si="3"/>
        <v>266</v>
      </c>
      <c r="U54" s="319"/>
      <c r="V54" s="309"/>
      <c r="W54" s="310"/>
      <c r="X54" s="310">
        <f t="shared" si="4"/>
        <v>164.7</v>
      </c>
      <c r="Y54" s="311"/>
      <c r="Z54" s="312"/>
      <c r="AA54" s="313"/>
      <c r="AB54" s="313">
        <f t="shared" si="5"/>
        <v>159.5</v>
      </c>
      <c r="AC54" s="342"/>
      <c r="AD54" s="314"/>
      <c r="AE54" s="314"/>
      <c r="AF54" s="315">
        <f t="shared" si="6"/>
        <v>155</v>
      </c>
      <c r="AG54" s="316"/>
      <c r="AH54" s="314"/>
      <c r="AI54" s="314"/>
      <c r="AJ54" s="315">
        <f t="shared" si="7"/>
        <v>84</v>
      </c>
      <c r="AK54" s="314"/>
    </row>
    <row r="55" spans="1:37" ht="21.95" customHeight="1" x14ac:dyDescent="0.25">
      <c r="A55" s="317"/>
      <c r="B55" s="320"/>
      <c r="C55" s="297"/>
      <c r="D55" s="297">
        <f>D54+B55-C55</f>
        <v>246.5</v>
      </c>
      <c r="E55" s="298"/>
      <c r="F55" s="299"/>
      <c r="G55" s="300"/>
      <c r="H55" s="300">
        <f t="shared" si="1"/>
        <v>170.5</v>
      </c>
      <c r="I55" s="301"/>
      <c r="J55" s="302"/>
      <c r="K55" s="303"/>
      <c r="L55" s="303">
        <f>L54+J55-K55</f>
        <v>322.39999999999998</v>
      </c>
      <c r="M55" s="303"/>
      <c r="N55" s="318"/>
      <c r="O55" s="304"/>
      <c r="P55" s="304">
        <f>P54+N55-O55</f>
        <v>215</v>
      </c>
      <c r="Q55" s="305"/>
      <c r="R55" s="306"/>
      <c r="S55" s="307"/>
      <c r="T55" s="307">
        <f>T54+R55-S55</f>
        <v>266</v>
      </c>
      <c r="U55" s="319"/>
      <c r="V55" s="309"/>
      <c r="W55" s="310"/>
      <c r="X55" s="310">
        <f>X54+V55-W55</f>
        <v>164.7</v>
      </c>
      <c r="Y55" s="311"/>
      <c r="Z55" s="312"/>
      <c r="AA55" s="313"/>
      <c r="AB55" s="313">
        <f>AB54+Z55-AA55</f>
        <v>159.5</v>
      </c>
      <c r="AC55" s="342"/>
      <c r="AD55" s="314"/>
      <c r="AE55" s="314"/>
      <c r="AF55" s="315">
        <f>AF54+AD55-AE55</f>
        <v>155</v>
      </c>
      <c r="AG55" s="316"/>
      <c r="AH55" s="314"/>
      <c r="AI55" s="314"/>
      <c r="AJ55" s="315">
        <f>AJ54+AH55-AI55</f>
        <v>84</v>
      </c>
      <c r="AK55" s="314"/>
    </row>
    <row r="56" spans="1:37" ht="21.95" customHeight="1" x14ac:dyDescent="0.25">
      <c r="A56" s="317"/>
      <c r="B56" s="320"/>
      <c r="C56" s="297"/>
      <c r="D56" s="297">
        <f t="shared" si="0"/>
        <v>246.5</v>
      </c>
      <c r="E56" s="298"/>
      <c r="F56" s="299"/>
      <c r="G56" s="300"/>
      <c r="H56" s="300">
        <f t="shared" si="1"/>
        <v>170.5</v>
      </c>
      <c r="I56" s="301"/>
      <c r="J56" s="302"/>
      <c r="K56" s="303"/>
      <c r="L56" s="303">
        <f t="shared" si="10"/>
        <v>322.39999999999998</v>
      </c>
      <c r="M56" s="303"/>
      <c r="N56" s="318"/>
      <c r="O56" s="304"/>
      <c r="P56" s="304">
        <f t="shared" si="2"/>
        <v>215</v>
      </c>
      <c r="Q56" s="305"/>
      <c r="R56" s="306"/>
      <c r="S56" s="307"/>
      <c r="T56" s="307">
        <f t="shared" si="3"/>
        <v>266</v>
      </c>
      <c r="U56" s="319"/>
      <c r="V56" s="309"/>
      <c r="W56" s="310"/>
      <c r="X56" s="310">
        <f t="shared" si="4"/>
        <v>164.7</v>
      </c>
      <c r="Y56" s="311"/>
      <c r="Z56" s="312"/>
      <c r="AA56" s="313"/>
      <c r="AB56" s="313">
        <f t="shared" si="5"/>
        <v>159.5</v>
      </c>
      <c r="AC56" s="342"/>
      <c r="AD56" s="314"/>
      <c r="AE56" s="314"/>
      <c r="AF56" s="315">
        <f t="shared" si="6"/>
        <v>155</v>
      </c>
      <c r="AG56" s="316"/>
      <c r="AH56" s="314"/>
      <c r="AI56" s="314"/>
      <c r="AJ56" s="315">
        <f t="shared" si="7"/>
        <v>84</v>
      </c>
      <c r="AK56" s="314"/>
    </row>
    <row r="57" spans="1:37" ht="21.95" customHeight="1" x14ac:dyDescent="0.25">
      <c r="A57" s="317"/>
      <c r="B57" s="320"/>
      <c r="C57" s="297"/>
      <c r="D57" s="297">
        <f t="shared" si="0"/>
        <v>246.5</v>
      </c>
      <c r="E57" s="298"/>
      <c r="F57" s="299"/>
      <c r="G57" s="300"/>
      <c r="H57" s="300">
        <f t="shared" si="1"/>
        <v>170.5</v>
      </c>
      <c r="I57" s="301"/>
      <c r="J57" s="302"/>
      <c r="K57" s="303"/>
      <c r="L57" s="303">
        <f t="shared" si="10"/>
        <v>322.39999999999998</v>
      </c>
      <c r="M57" s="303"/>
      <c r="N57" s="318"/>
      <c r="O57" s="304"/>
      <c r="P57" s="304">
        <f t="shared" si="2"/>
        <v>215</v>
      </c>
      <c r="Q57" s="305"/>
      <c r="R57" s="306"/>
      <c r="S57" s="307"/>
      <c r="T57" s="307">
        <f t="shared" si="3"/>
        <v>266</v>
      </c>
      <c r="U57" s="319"/>
      <c r="V57" s="309"/>
      <c r="W57" s="310"/>
      <c r="X57" s="310">
        <f t="shared" si="4"/>
        <v>164.7</v>
      </c>
      <c r="Y57" s="311"/>
      <c r="Z57" s="312"/>
      <c r="AA57" s="313"/>
      <c r="AB57" s="313">
        <f t="shared" si="5"/>
        <v>159.5</v>
      </c>
      <c r="AC57" s="342"/>
      <c r="AD57" s="314"/>
      <c r="AE57" s="314"/>
      <c r="AF57" s="315">
        <f t="shared" si="6"/>
        <v>155</v>
      </c>
      <c r="AG57" s="316"/>
      <c r="AH57" s="314"/>
      <c r="AI57" s="314"/>
      <c r="AJ57" s="315">
        <f t="shared" si="7"/>
        <v>84</v>
      </c>
      <c r="AK57" s="314"/>
    </row>
    <row r="58" spans="1:37" ht="21.95" customHeight="1" x14ac:dyDescent="0.25">
      <c r="A58" s="317"/>
      <c r="B58" s="320"/>
      <c r="C58" s="297"/>
      <c r="D58" s="297">
        <f t="shared" si="0"/>
        <v>246.5</v>
      </c>
      <c r="E58" s="298"/>
      <c r="F58" s="299"/>
      <c r="G58" s="300"/>
      <c r="H58" s="300">
        <f t="shared" ref="H58:H92" si="11">H57+F58-G58</f>
        <v>170.5</v>
      </c>
      <c r="I58" s="301"/>
      <c r="J58" s="302"/>
      <c r="K58" s="303"/>
      <c r="L58" s="303">
        <f t="shared" si="10"/>
        <v>322.39999999999998</v>
      </c>
      <c r="M58" s="303"/>
      <c r="N58" s="318"/>
      <c r="O58" s="304"/>
      <c r="P58" s="304">
        <f t="shared" si="2"/>
        <v>215</v>
      </c>
      <c r="Q58" s="305"/>
      <c r="R58" s="306"/>
      <c r="S58" s="307"/>
      <c r="T58" s="307">
        <f t="shared" si="3"/>
        <v>266</v>
      </c>
      <c r="U58" s="319"/>
      <c r="V58" s="309"/>
      <c r="W58" s="310"/>
      <c r="X58" s="310">
        <f t="shared" si="4"/>
        <v>164.7</v>
      </c>
      <c r="Y58" s="311"/>
      <c r="Z58" s="312"/>
      <c r="AA58" s="313"/>
      <c r="AB58" s="313">
        <f t="shared" si="5"/>
        <v>159.5</v>
      </c>
      <c r="AC58" s="342"/>
      <c r="AD58" s="314"/>
      <c r="AE58" s="314"/>
      <c r="AF58" s="315">
        <f t="shared" si="6"/>
        <v>155</v>
      </c>
      <c r="AG58" s="316"/>
      <c r="AH58" s="314"/>
      <c r="AI58" s="314"/>
      <c r="AJ58" s="315">
        <f t="shared" si="7"/>
        <v>84</v>
      </c>
      <c r="AK58" s="314"/>
    </row>
    <row r="59" spans="1:37" ht="21.95" customHeight="1" x14ac:dyDescent="0.25">
      <c r="A59" s="317"/>
      <c r="B59" s="320"/>
      <c r="C59" s="297"/>
      <c r="D59" s="297">
        <f t="shared" si="0"/>
        <v>246.5</v>
      </c>
      <c r="E59" s="298"/>
      <c r="F59" s="299"/>
      <c r="G59" s="300"/>
      <c r="H59" s="300">
        <f t="shared" si="11"/>
        <v>170.5</v>
      </c>
      <c r="I59" s="301"/>
      <c r="J59" s="302"/>
      <c r="K59" s="303"/>
      <c r="L59" s="303">
        <f t="shared" si="10"/>
        <v>322.39999999999998</v>
      </c>
      <c r="M59" s="303"/>
      <c r="N59" s="318"/>
      <c r="O59" s="304"/>
      <c r="P59" s="304">
        <f t="shared" si="2"/>
        <v>215</v>
      </c>
      <c r="Q59" s="305"/>
      <c r="R59" s="306"/>
      <c r="S59" s="307"/>
      <c r="T59" s="307">
        <f t="shared" si="3"/>
        <v>266</v>
      </c>
      <c r="U59" s="319"/>
      <c r="V59" s="309"/>
      <c r="W59" s="310"/>
      <c r="X59" s="310">
        <f t="shared" si="4"/>
        <v>164.7</v>
      </c>
      <c r="Y59" s="311"/>
      <c r="Z59" s="312"/>
      <c r="AA59" s="313"/>
      <c r="AB59" s="313">
        <f t="shared" si="5"/>
        <v>159.5</v>
      </c>
      <c r="AC59" s="342"/>
      <c r="AD59" s="314"/>
      <c r="AE59" s="314"/>
      <c r="AF59" s="315">
        <f t="shared" si="6"/>
        <v>155</v>
      </c>
      <c r="AG59" s="316"/>
      <c r="AH59" s="314"/>
      <c r="AI59" s="314"/>
      <c r="AJ59" s="315">
        <f t="shared" si="7"/>
        <v>84</v>
      </c>
      <c r="AK59" s="314"/>
    </row>
    <row r="60" spans="1:37" ht="21.95" customHeight="1" x14ac:dyDescent="0.25">
      <c r="A60" s="317"/>
      <c r="B60" s="320"/>
      <c r="C60" s="297"/>
      <c r="D60" s="297">
        <f t="shared" si="0"/>
        <v>246.5</v>
      </c>
      <c r="E60" s="298"/>
      <c r="F60" s="299"/>
      <c r="G60" s="300"/>
      <c r="H60" s="300">
        <f t="shared" si="11"/>
        <v>170.5</v>
      </c>
      <c r="I60" s="300"/>
      <c r="J60" s="302"/>
      <c r="K60" s="303"/>
      <c r="L60" s="303">
        <f t="shared" si="10"/>
        <v>322.39999999999998</v>
      </c>
      <c r="M60" s="303"/>
      <c r="N60" s="318"/>
      <c r="O60" s="304"/>
      <c r="P60" s="304">
        <f t="shared" ref="P60:P72" si="12">P59+N60-O60</f>
        <v>215</v>
      </c>
      <c r="Q60" s="305"/>
      <c r="R60" s="306"/>
      <c r="S60" s="307"/>
      <c r="T60" s="307">
        <f t="shared" si="3"/>
        <v>266</v>
      </c>
      <c r="U60" s="319"/>
      <c r="V60" s="309"/>
      <c r="W60" s="310"/>
      <c r="X60" s="310">
        <f t="shared" si="4"/>
        <v>164.7</v>
      </c>
      <c r="Y60" s="311"/>
      <c r="Z60" s="312"/>
      <c r="AA60" s="313"/>
      <c r="AB60" s="313">
        <f t="shared" si="5"/>
        <v>159.5</v>
      </c>
      <c r="AC60" s="342"/>
      <c r="AD60" s="314"/>
      <c r="AE60" s="314"/>
      <c r="AF60" s="315">
        <f t="shared" si="6"/>
        <v>155</v>
      </c>
      <c r="AG60" s="316"/>
      <c r="AH60" s="314"/>
      <c r="AI60" s="314"/>
      <c r="AJ60" s="315">
        <f t="shared" si="7"/>
        <v>84</v>
      </c>
      <c r="AK60" s="314"/>
    </row>
    <row r="61" spans="1:37" ht="21.95" customHeight="1" x14ac:dyDescent="0.25">
      <c r="A61" s="317"/>
      <c r="B61" s="320"/>
      <c r="C61" s="297"/>
      <c r="D61" s="297">
        <f t="shared" si="0"/>
        <v>246.5</v>
      </c>
      <c r="E61" s="298"/>
      <c r="F61" s="299"/>
      <c r="G61" s="300"/>
      <c r="H61" s="300">
        <f t="shared" si="11"/>
        <v>170.5</v>
      </c>
      <c r="I61" s="300"/>
      <c r="J61" s="302"/>
      <c r="K61" s="303"/>
      <c r="L61" s="303">
        <f>L60+J61-K61</f>
        <v>322.39999999999998</v>
      </c>
      <c r="M61" s="303"/>
      <c r="N61" s="318"/>
      <c r="O61" s="304"/>
      <c r="P61" s="304">
        <f t="shared" si="12"/>
        <v>215</v>
      </c>
      <c r="Q61" s="305"/>
      <c r="R61" s="306"/>
      <c r="S61" s="307"/>
      <c r="T61" s="307">
        <f t="shared" si="3"/>
        <v>266</v>
      </c>
      <c r="U61" s="319"/>
      <c r="V61" s="309"/>
      <c r="W61" s="310"/>
      <c r="X61" s="310">
        <f t="shared" si="4"/>
        <v>164.7</v>
      </c>
      <c r="Y61" s="311"/>
      <c r="Z61" s="312"/>
      <c r="AA61" s="313"/>
      <c r="AB61" s="313">
        <f t="shared" si="5"/>
        <v>159.5</v>
      </c>
      <c r="AC61" s="342"/>
      <c r="AD61" s="314"/>
      <c r="AE61" s="314"/>
      <c r="AF61" s="315">
        <f t="shared" si="6"/>
        <v>155</v>
      </c>
      <c r="AG61" s="316"/>
      <c r="AH61" s="314"/>
      <c r="AI61" s="314"/>
      <c r="AJ61" s="315">
        <f t="shared" si="7"/>
        <v>84</v>
      </c>
      <c r="AK61" s="314"/>
    </row>
    <row r="62" spans="1:37" ht="21.95" customHeight="1" x14ac:dyDescent="0.25">
      <c r="A62" s="317"/>
      <c r="B62" s="320"/>
      <c r="C62" s="297"/>
      <c r="D62" s="297">
        <f t="shared" si="0"/>
        <v>246.5</v>
      </c>
      <c r="E62" s="298"/>
      <c r="F62" s="299"/>
      <c r="G62" s="300"/>
      <c r="H62" s="300">
        <f t="shared" si="11"/>
        <v>170.5</v>
      </c>
      <c r="I62" s="301"/>
      <c r="J62" s="302"/>
      <c r="K62" s="303"/>
      <c r="L62" s="303">
        <f t="shared" si="10"/>
        <v>322.39999999999998</v>
      </c>
      <c r="M62" s="303"/>
      <c r="N62" s="318"/>
      <c r="O62" s="304"/>
      <c r="P62" s="304">
        <f t="shared" si="12"/>
        <v>215</v>
      </c>
      <c r="Q62" s="305"/>
      <c r="R62" s="306"/>
      <c r="S62" s="307"/>
      <c r="T62" s="307">
        <f t="shared" si="3"/>
        <v>266</v>
      </c>
      <c r="U62" s="319"/>
      <c r="V62" s="309"/>
      <c r="W62" s="310"/>
      <c r="X62" s="310">
        <f t="shared" si="4"/>
        <v>164.7</v>
      </c>
      <c r="Y62" s="311"/>
      <c r="Z62" s="312"/>
      <c r="AA62" s="313"/>
      <c r="AB62" s="313">
        <f t="shared" si="5"/>
        <v>159.5</v>
      </c>
      <c r="AC62" s="342"/>
      <c r="AD62" s="314"/>
      <c r="AE62" s="314"/>
      <c r="AF62" s="315">
        <f t="shared" si="6"/>
        <v>155</v>
      </c>
      <c r="AG62" s="316"/>
      <c r="AH62" s="314"/>
      <c r="AI62" s="314"/>
      <c r="AJ62" s="315">
        <f t="shared" si="7"/>
        <v>84</v>
      </c>
      <c r="AK62" s="314"/>
    </row>
    <row r="63" spans="1:37" ht="21.95" customHeight="1" x14ac:dyDescent="0.25">
      <c r="A63" s="317"/>
      <c r="B63" s="320"/>
      <c r="C63" s="297"/>
      <c r="D63" s="297">
        <f>D62+B63-C63</f>
        <v>246.5</v>
      </c>
      <c r="E63" s="298"/>
      <c r="F63" s="299"/>
      <c r="G63" s="300"/>
      <c r="H63" s="300">
        <f>H62+F63-G63</f>
        <v>170.5</v>
      </c>
      <c r="I63" s="301"/>
      <c r="J63" s="302"/>
      <c r="K63" s="303"/>
      <c r="L63" s="303">
        <f>L62+J63-K63</f>
        <v>322.39999999999998</v>
      </c>
      <c r="M63" s="303"/>
      <c r="N63" s="318"/>
      <c r="O63" s="304"/>
      <c r="P63" s="304">
        <f>P62+N63-O63</f>
        <v>215</v>
      </c>
      <c r="Q63" s="305"/>
      <c r="R63" s="306"/>
      <c r="S63" s="307"/>
      <c r="T63" s="307">
        <f>T62+R63-S63</f>
        <v>266</v>
      </c>
      <c r="U63" s="319"/>
      <c r="V63" s="309"/>
      <c r="W63" s="310"/>
      <c r="X63" s="310">
        <f>X62+V63-W63</f>
        <v>164.7</v>
      </c>
      <c r="Y63" s="311"/>
      <c r="Z63" s="312"/>
      <c r="AA63" s="313"/>
      <c r="AB63" s="313">
        <f>AB62+Z63-AA63</f>
        <v>159.5</v>
      </c>
      <c r="AC63" s="342"/>
      <c r="AD63" s="314"/>
      <c r="AE63" s="314"/>
      <c r="AF63" s="315">
        <f>AF62+AD63-AE63</f>
        <v>155</v>
      </c>
      <c r="AG63" s="316"/>
      <c r="AH63" s="314"/>
      <c r="AI63" s="314"/>
      <c r="AJ63" s="315">
        <f>AJ62+AH63-AI63</f>
        <v>84</v>
      </c>
      <c r="AK63" s="314"/>
    </row>
    <row r="64" spans="1:37" ht="21.95" customHeight="1" x14ac:dyDescent="0.25">
      <c r="A64" s="317"/>
      <c r="B64" s="320"/>
      <c r="C64" s="297"/>
      <c r="D64" s="297">
        <f>D63+B64-C64</f>
        <v>246.5</v>
      </c>
      <c r="E64" s="298"/>
      <c r="F64" s="299"/>
      <c r="G64" s="300"/>
      <c r="H64" s="300">
        <f>H63+F64-G64</f>
        <v>170.5</v>
      </c>
      <c r="I64" s="301"/>
      <c r="J64" s="302"/>
      <c r="K64" s="303"/>
      <c r="L64" s="303">
        <f>L63+J64-K64</f>
        <v>322.39999999999998</v>
      </c>
      <c r="M64" s="303"/>
      <c r="N64" s="318"/>
      <c r="O64" s="304"/>
      <c r="P64" s="304">
        <f>P63+N64-O64</f>
        <v>215</v>
      </c>
      <c r="Q64" s="305"/>
      <c r="R64" s="306"/>
      <c r="S64" s="307"/>
      <c r="T64" s="307">
        <f>T63+R64-S64</f>
        <v>266</v>
      </c>
      <c r="U64" s="319"/>
      <c r="V64" s="309"/>
      <c r="W64" s="310"/>
      <c r="X64" s="310">
        <f>X63+V64-W64</f>
        <v>164.7</v>
      </c>
      <c r="Y64" s="311"/>
      <c r="Z64" s="312"/>
      <c r="AA64" s="313"/>
      <c r="AB64" s="313">
        <f>AB63+Z64-AA64</f>
        <v>159.5</v>
      </c>
      <c r="AC64" s="342"/>
      <c r="AD64" s="314"/>
      <c r="AE64" s="314"/>
      <c r="AF64" s="315">
        <f>AF63+AD64-AE64</f>
        <v>155</v>
      </c>
      <c r="AG64" s="316"/>
      <c r="AH64" s="314"/>
      <c r="AI64" s="314"/>
      <c r="AJ64" s="315">
        <f>AJ63+AH64-AI64</f>
        <v>84</v>
      </c>
      <c r="AK64" s="314"/>
    </row>
    <row r="65" spans="1:37" ht="21.95" customHeight="1" x14ac:dyDescent="0.25">
      <c r="A65" s="317"/>
      <c r="B65" s="320"/>
      <c r="C65" s="297"/>
      <c r="D65" s="297">
        <f t="shared" si="0"/>
        <v>246.5</v>
      </c>
      <c r="E65" s="298"/>
      <c r="F65" s="299"/>
      <c r="G65" s="300"/>
      <c r="H65" s="300">
        <f t="shared" si="11"/>
        <v>170.5</v>
      </c>
      <c r="I65" s="301"/>
      <c r="J65" s="302"/>
      <c r="K65" s="303"/>
      <c r="L65" s="303">
        <f t="shared" si="10"/>
        <v>322.39999999999998</v>
      </c>
      <c r="M65" s="303"/>
      <c r="N65" s="318"/>
      <c r="O65" s="304"/>
      <c r="P65" s="304">
        <f t="shared" si="12"/>
        <v>215</v>
      </c>
      <c r="Q65" s="305"/>
      <c r="R65" s="306"/>
      <c r="S65" s="307"/>
      <c r="T65" s="307">
        <f t="shared" ref="T65:T100" si="13">T64+R65-S65</f>
        <v>266</v>
      </c>
      <c r="U65" s="319"/>
      <c r="V65" s="309"/>
      <c r="W65" s="310"/>
      <c r="X65" s="310">
        <f t="shared" ref="X65:X100" si="14">X64+V65-W65</f>
        <v>164.7</v>
      </c>
      <c r="Y65" s="311"/>
      <c r="Z65" s="312"/>
      <c r="AA65" s="313"/>
      <c r="AB65" s="313">
        <f t="shared" si="5"/>
        <v>159.5</v>
      </c>
      <c r="AC65" s="342"/>
      <c r="AD65" s="314"/>
      <c r="AE65" s="314"/>
      <c r="AF65" s="315">
        <f t="shared" si="6"/>
        <v>155</v>
      </c>
      <c r="AG65" s="316"/>
      <c r="AH65" s="314"/>
      <c r="AI65" s="314"/>
      <c r="AJ65" s="315">
        <f t="shared" ref="AJ65:AJ100" si="15">AJ64+AH65-AI65</f>
        <v>84</v>
      </c>
      <c r="AK65" s="314"/>
    </row>
    <row r="66" spans="1:37" ht="21.95" customHeight="1" x14ac:dyDescent="0.25">
      <c r="A66" s="317"/>
      <c r="B66" s="320"/>
      <c r="C66" s="297"/>
      <c r="D66" s="297">
        <f t="shared" si="0"/>
        <v>246.5</v>
      </c>
      <c r="E66" s="298"/>
      <c r="F66" s="299"/>
      <c r="G66" s="300"/>
      <c r="H66" s="300">
        <f t="shared" si="11"/>
        <v>170.5</v>
      </c>
      <c r="I66" s="301"/>
      <c r="J66" s="302"/>
      <c r="K66" s="303"/>
      <c r="L66" s="303">
        <f t="shared" si="10"/>
        <v>322.39999999999998</v>
      </c>
      <c r="M66" s="303"/>
      <c r="N66" s="318"/>
      <c r="O66" s="304"/>
      <c r="P66" s="304">
        <f t="shared" si="12"/>
        <v>215</v>
      </c>
      <c r="Q66" s="305"/>
      <c r="R66" s="306"/>
      <c r="S66" s="307"/>
      <c r="T66" s="307">
        <f t="shared" si="13"/>
        <v>266</v>
      </c>
      <c r="U66" s="319"/>
      <c r="V66" s="309"/>
      <c r="W66" s="310"/>
      <c r="X66" s="310">
        <f t="shared" si="14"/>
        <v>164.7</v>
      </c>
      <c r="Y66" s="311"/>
      <c r="Z66" s="312"/>
      <c r="AA66" s="313"/>
      <c r="AB66" s="313">
        <f t="shared" si="5"/>
        <v>159.5</v>
      </c>
      <c r="AC66" s="342"/>
      <c r="AD66" s="314"/>
      <c r="AE66" s="314"/>
      <c r="AF66" s="315">
        <f t="shared" si="6"/>
        <v>155</v>
      </c>
      <c r="AG66" s="316"/>
      <c r="AH66" s="314"/>
      <c r="AI66" s="314"/>
      <c r="AJ66" s="315">
        <f t="shared" si="15"/>
        <v>84</v>
      </c>
      <c r="AK66" s="314"/>
    </row>
    <row r="67" spans="1:37" ht="21.95" customHeight="1" x14ac:dyDescent="0.25">
      <c r="A67" s="317"/>
      <c r="B67" s="320"/>
      <c r="C67" s="297"/>
      <c r="D67" s="297">
        <f t="shared" si="0"/>
        <v>246.5</v>
      </c>
      <c r="E67" s="298"/>
      <c r="F67" s="299"/>
      <c r="G67" s="300"/>
      <c r="H67" s="300">
        <f t="shared" si="11"/>
        <v>170.5</v>
      </c>
      <c r="I67" s="301"/>
      <c r="J67" s="302"/>
      <c r="K67" s="303"/>
      <c r="L67" s="303">
        <f t="shared" si="10"/>
        <v>322.39999999999998</v>
      </c>
      <c r="M67" s="303"/>
      <c r="N67" s="318"/>
      <c r="O67" s="304"/>
      <c r="P67" s="304">
        <f t="shared" si="12"/>
        <v>215</v>
      </c>
      <c r="Q67" s="305"/>
      <c r="R67" s="306"/>
      <c r="S67" s="307"/>
      <c r="T67" s="307">
        <f t="shared" si="13"/>
        <v>266</v>
      </c>
      <c r="U67" s="319"/>
      <c r="V67" s="309"/>
      <c r="W67" s="310"/>
      <c r="X67" s="310">
        <f t="shared" si="14"/>
        <v>164.7</v>
      </c>
      <c r="Y67" s="311"/>
      <c r="Z67" s="312"/>
      <c r="AA67" s="313"/>
      <c r="AB67" s="313">
        <f t="shared" si="5"/>
        <v>159.5</v>
      </c>
      <c r="AC67" s="342"/>
      <c r="AD67" s="314"/>
      <c r="AE67" s="314"/>
      <c r="AF67" s="315">
        <f t="shared" si="6"/>
        <v>155</v>
      </c>
      <c r="AG67" s="316"/>
      <c r="AH67" s="314"/>
      <c r="AI67" s="314"/>
      <c r="AJ67" s="315">
        <f t="shared" si="15"/>
        <v>84</v>
      </c>
      <c r="AK67" s="314"/>
    </row>
    <row r="68" spans="1:37" ht="21.95" customHeight="1" x14ac:dyDescent="0.25">
      <c r="A68" s="317"/>
      <c r="B68" s="320"/>
      <c r="C68" s="297"/>
      <c r="D68" s="297">
        <f t="shared" si="0"/>
        <v>246.5</v>
      </c>
      <c r="E68" s="298"/>
      <c r="F68" s="299"/>
      <c r="G68" s="300"/>
      <c r="H68" s="300">
        <f t="shared" si="11"/>
        <v>170.5</v>
      </c>
      <c r="I68" s="301"/>
      <c r="J68" s="302"/>
      <c r="K68" s="303"/>
      <c r="L68" s="303">
        <f t="shared" si="10"/>
        <v>322.39999999999998</v>
      </c>
      <c r="M68" s="303"/>
      <c r="N68" s="318"/>
      <c r="O68" s="304"/>
      <c r="P68" s="304">
        <f t="shared" si="12"/>
        <v>215</v>
      </c>
      <c r="Q68" s="305"/>
      <c r="R68" s="306"/>
      <c r="S68" s="307"/>
      <c r="T68" s="307">
        <f t="shared" si="13"/>
        <v>266</v>
      </c>
      <c r="U68" s="319"/>
      <c r="V68" s="309"/>
      <c r="W68" s="310"/>
      <c r="X68" s="310">
        <f t="shared" si="14"/>
        <v>164.7</v>
      </c>
      <c r="Y68" s="311"/>
      <c r="Z68" s="312"/>
      <c r="AA68" s="313"/>
      <c r="AB68" s="313">
        <f t="shared" si="5"/>
        <v>159.5</v>
      </c>
      <c r="AC68" s="342"/>
      <c r="AD68" s="314"/>
      <c r="AE68" s="314"/>
      <c r="AF68" s="315">
        <f t="shared" si="6"/>
        <v>155</v>
      </c>
      <c r="AG68" s="316"/>
      <c r="AH68" s="314"/>
      <c r="AI68" s="314"/>
      <c r="AJ68" s="315">
        <f t="shared" si="15"/>
        <v>84</v>
      </c>
      <c r="AK68" s="314"/>
    </row>
    <row r="69" spans="1:37" ht="21.95" customHeight="1" x14ac:dyDescent="0.25">
      <c r="A69" s="317"/>
      <c r="B69" s="320"/>
      <c r="C69" s="297"/>
      <c r="D69" s="297">
        <f t="shared" si="0"/>
        <v>246.5</v>
      </c>
      <c r="E69" s="298"/>
      <c r="F69" s="299"/>
      <c r="G69" s="300"/>
      <c r="H69" s="300">
        <f t="shared" si="11"/>
        <v>170.5</v>
      </c>
      <c r="I69" s="301"/>
      <c r="J69" s="302"/>
      <c r="K69" s="303"/>
      <c r="L69" s="303">
        <f t="shared" si="10"/>
        <v>322.39999999999998</v>
      </c>
      <c r="M69" s="303"/>
      <c r="N69" s="318"/>
      <c r="O69" s="304"/>
      <c r="P69" s="304">
        <f t="shared" si="12"/>
        <v>215</v>
      </c>
      <c r="Q69" s="305"/>
      <c r="R69" s="306"/>
      <c r="S69" s="307"/>
      <c r="T69" s="307">
        <f t="shared" si="13"/>
        <v>266</v>
      </c>
      <c r="U69" s="319"/>
      <c r="V69" s="309"/>
      <c r="W69" s="310"/>
      <c r="X69" s="310">
        <f t="shared" si="14"/>
        <v>164.7</v>
      </c>
      <c r="Y69" s="311"/>
      <c r="Z69" s="312"/>
      <c r="AA69" s="313"/>
      <c r="AB69" s="313">
        <f t="shared" si="5"/>
        <v>159.5</v>
      </c>
      <c r="AC69" s="342"/>
      <c r="AD69" s="314"/>
      <c r="AE69" s="314"/>
      <c r="AF69" s="315">
        <f t="shared" si="6"/>
        <v>155</v>
      </c>
      <c r="AG69" s="316"/>
      <c r="AH69" s="314"/>
      <c r="AI69" s="314"/>
      <c r="AJ69" s="315">
        <f t="shared" si="15"/>
        <v>84</v>
      </c>
      <c r="AK69" s="314"/>
    </row>
    <row r="70" spans="1:37" ht="21.95" customHeight="1" x14ac:dyDescent="0.25">
      <c r="A70" s="317"/>
      <c r="B70" s="320"/>
      <c r="C70" s="297"/>
      <c r="D70" s="297">
        <f t="shared" si="0"/>
        <v>246.5</v>
      </c>
      <c r="E70" s="298"/>
      <c r="F70" s="299"/>
      <c r="G70" s="300"/>
      <c r="H70" s="300">
        <f t="shared" si="11"/>
        <v>170.5</v>
      </c>
      <c r="I70" s="301"/>
      <c r="J70" s="302"/>
      <c r="K70" s="303"/>
      <c r="L70" s="303">
        <f t="shared" si="10"/>
        <v>322.39999999999998</v>
      </c>
      <c r="M70" s="303"/>
      <c r="N70" s="318"/>
      <c r="O70" s="304"/>
      <c r="P70" s="304">
        <f t="shared" si="12"/>
        <v>215</v>
      </c>
      <c r="Q70" s="305"/>
      <c r="R70" s="306"/>
      <c r="S70" s="307"/>
      <c r="T70" s="307">
        <f t="shared" si="13"/>
        <v>266</v>
      </c>
      <c r="U70" s="319"/>
      <c r="V70" s="309"/>
      <c r="W70" s="310"/>
      <c r="X70" s="310">
        <f t="shared" si="14"/>
        <v>164.7</v>
      </c>
      <c r="Y70" s="311"/>
      <c r="Z70" s="312"/>
      <c r="AA70" s="313"/>
      <c r="AB70" s="313">
        <f t="shared" si="5"/>
        <v>159.5</v>
      </c>
      <c r="AC70" s="342"/>
      <c r="AD70" s="314"/>
      <c r="AE70" s="314"/>
      <c r="AF70" s="315">
        <f t="shared" si="6"/>
        <v>155</v>
      </c>
      <c r="AG70" s="316"/>
      <c r="AH70" s="314"/>
      <c r="AI70" s="314"/>
      <c r="AJ70" s="315">
        <f t="shared" si="15"/>
        <v>84</v>
      </c>
      <c r="AK70" s="314"/>
    </row>
    <row r="71" spans="1:37" ht="21.95" customHeight="1" x14ac:dyDescent="0.25">
      <c r="A71" s="317"/>
      <c r="B71" s="320"/>
      <c r="C71" s="297"/>
      <c r="D71" s="297">
        <f t="shared" ref="D71:D100" si="16">D70+B71-C71</f>
        <v>246.5</v>
      </c>
      <c r="E71" s="298"/>
      <c r="F71" s="299"/>
      <c r="G71" s="300"/>
      <c r="H71" s="300">
        <f t="shared" si="11"/>
        <v>170.5</v>
      </c>
      <c r="I71" s="301"/>
      <c r="J71" s="302"/>
      <c r="K71" s="303"/>
      <c r="L71" s="303">
        <f t="shared" si="10"/>
        <v>322.39999999999998</v>
      </c>
      <c r="M71" s="303"/>
      <c r="N71" s="318"/>
      <c r="O71" s="304"/>
      <c r="P71" s="304">
        <f t="shared" si="12"/>
        <v>215</v>
      </c>
      <c r="Q71" s="305"/>
      <c r="R71" s="306"/>
      <c r="S71" s="307"/>
      <c r="T71" s="307">
        <f t="shared" si="13"/>
        <v>266</v>
      </c>
      <c r="U71" s="319"/>
      <c r="V71" s="309"/>
      <c r="W71" s="310"/>
      <c r="X71" s="310">
        <f t="shared" si="14"/>
        <v>164.7</v>
      </c>
      <c r="Y71" s="311"/>
      <c r="Z71" s="312"/>
      <c r="AA71" s="313"/>
      <c r="AB71" s="313">
        <f t="shared" ref="AB71:AB100" si="17">AB70+Z71-AA71</f>
        <v>159.5</v>
      </c>
      <c r="AC71" s="342"/>
      <c r="AD71" s="314"/>
      <c r="AE71" s="314"/>
      <c r="AF71" s="315">
        <f t="shared" ref="AF71:AF100" si="18">AF70+AD71-AE71</f>
        <v>155</v>
      </c>
      <c r="AG71" s="316"/>
      <c r="AH71" s="314"/>
      <c r="AI71" s="314"/>
      <c r="AJ71" s="315">
        <f t="shared" si="15"/>
        <v>84</v>
      </c>
      <c r="AK71" s="314"/>
    </row>
    <row r="72" spans="1:37" ht="21.95" customHeight="1" x14ac:dyDescent="0.25">
      <c r="A72" s="317"/>
      <c r="B72" s="320"/>
      <c r="C72" s="297"/>
      <c r="D72" s="297">
        <f t="shared" si="16"/>
        <v>246.5</v>
      </c>
      <c r="E72" s="298"/>
      <c r="F72" s="299"/>
      <c r="G72" s="300"/>
      <c r="H72" s="300">
        <f t="shared" si="11"/>
        <v>170.5</v>
      </c>
      <c r="I72" s="301"/>
      <c r="J72" s="302"/>
      <c r="K72" s="303"/>
      <c r="L72" s="303">
        <f t="shared" si="10"/>
        <v>322.39999999999998</v>
      </c>
      <c r="M72" s="303"/>
      <c r="N72" s="318"/>
      <c r="O72" s="304"/>
      <c r="P72" s="304">
        <f t="shared" si="12"/>
        <v>215</v>
      </c>
      <c r="Q72" s="305"/>
      <c r="R72" s="306"/>
      <c r="S72" s="307"/>
      <c r="T72" s="307">
        <f t="shared" si="13"/>
        <v>266</v>
      </c>
      <c r="U72" s="319"/>
      <c r="V72" s="309"/>
      <c r="W72" s="310"/>
      <c r="X72" s="310">
        <f t="shared" si="14"/>
        <v>164.7</v>
      </c>
      <c r="Y72" s="311"/>
      <c r="Z72" s="312"/>
      <c r="AA72" s="313"/>
      <c r="AB72" s="313">
        <f t="shared" si="17"/>
        <v>159.5</v>
      </c>
      <c r="AC72" s="342"/>
      <c r="AD72" s="314"/>
      <c r="AE72" s="314"/>
      <c r="AF72" s="315">
        <f t="shared" si="18"/>
        <v>155</v>
      </c>
      <c r="AG72" s="316"/>
      <c r="AH72" s="314"/>
      <c r="AI72" s="314"/>
      <c r="AJ72" s="315">
        <f t="shared" si="15"/>
        <v>84</v>
      </c>
      <c r="AK72" s="314"/>
    </row>
    <row r="73" spans="1:37" ht="21.95" customHeight="1" x14ac:dyDescent="0.25">
      <c r="A73" s="317"/>
      <c r="B73" s="320"/>
      <c r="C73" s="297"/>
      <c r="D73" s="297">
        <f t="shared" si="16"/>
        <v>246.5</v>
      </c>
      <c r="E73" s="298"/>
      <c r="F73" s="299"/>
      <c r="G73" s="300"/>
      <c r="H73" s="300">
        <f t="shared" si="11"/>
        <v>170.5</v>
      </c>
      <c r="I73" s="301"/>
      <c r="J73" s="302"/>
      <c r="K73" s="303"/>
      <c r="L73" s="303">
        <f t="shared" si="10"/>
        <v>322.39999999999998</v>
      </c>
      <c r="M73" s="303"/>
      <c r="N73" s="318"/>
      <c r="O73" s="304"/>
      <c r="P73" s="304">
        <f t="shared" ref="P73:P100" si="19">P72+N73-O73</f>
        <v>215</v>
      </c>
      <c r="Q73" s="321"/>
      <c r="R73" s="306"/>
      <c r="S73" s="307"/>
      <c r="T73" s="307">
        <f t="shared" si="13"/>
        <v>266</v>
      </c>
      <c r="U73" s="319"/>
      <c r="V73" s="309"/>
      <c r="W73" s="310"/>
      <c r="X73" s="310">
        <f t="shared" si="14"/>
        <v>164.7</v>
      </c>
      <c r="Y73" s="311"/>
      <c r="Z73" s="312"/>
      <c r="AA73" s="313"/>
      <c r="AB73" s="313">
        <f t="shared" si="17"/>
        <v>159.5</v>
      </c>
      <c r="AC73" s="342"/>
      <c r="AD73" s="314"/>
      <c r="AE73" s="314"/>
      <c r="AF73" s="315">
        <f t="shared" si="18"/>
        <v>155</v>
      </c>
      <c r="AG73" s="316"/>
      <c r="AH73" s="314"/>
      <c r="AI73" s="314"/>
      <c r="AJ73" s="315">
        <f t="shared" si="15"/>
        <v>84</v>
      </c>
      <c r="AK73" s="314"/>
    </row>
    <row r="74" spans="1:37" ht="21.95" customHeight="1" x14ac:dyDescent="0.25">
      <c r="A74" s="317"/>
      <c r="B74" s="320"/>
      <c r="C74" s="297"/>
      <c r="D74" s="297">
        <f t="shared" si="16"/>
        <v>246.5</v>
      </c>
      <c r="E74" s="298"/>
      <c r="F74" s="299"/>
      <c r="G74" s="300"/>
      <c r="H74" s="300">
        <f t="shared" si="11"/>
        <v>170.5</v>
      </c>
      <c r="I74" s="301"/>
      <c r="J74" s="302"/>
      <c r="K74" s="303"/>
      <c r="L74" s="303">
        <f t="shared" si="10"/>
        <v>322.39999999999998</v>
      </c>
      <c r="M74" s="303"/>
      <c r="N74" s="318"/>
      <c r="O74" s="304"/>
      <c r="P74" s="304">
        <f t="shared" si="19"/>
        <v>215</v>
      </c>
      <c r="Q74" s="322"/>
      <c r="R74" s="306"/>
      <c r="S74" s="307"/>
      <c r="T74" s="307">
        <f t="shared" si="13"/>
        <v>266</v>
      </c>
      <c r="U74" s="319"/>
      <c r="V74" s="309"/>
      <c r="W74" s="310"/>
      <c r="X74" s="310">
        <f t="shared" si="14"/>
        <v>164.7</v>
      </c>
      <c r="Y74" s="311"/>
      <c r="Z74" s="312"/>
      <c r="AA74" s="313"/>
      <c r="AB74" s="313">
        <f t="shared" si="17"/>
        <v>159.5</v>
      </c>
      <c r="AC74" s="342"/>
      <c r="AD74" s="314"/>
      <c r="AE74" s="314"/>
      <c r="AF74" s="315">
        <f t="shared" si="18"/>
        <v>155</v>
      </c>
      <c r="AG74" s="316"/>
      <c r="AH74" s="314"/>
      <c r="AI74" s="314"/>
      <c r="AJ74" s="315">
        <f t="shared" si="15"/>
        <v>84</v>
      </c>
      <c r="AK74" s="314"/>
    </row>
    <row r="75" spans="1:37" ht="21.95" customHeight="1" x14ac:dyDescent="0.25">
      <c r="A75" s="317"/>
      <c r="B75" s="320"/>
      <c r="C75" s="297"/>
      <c r="D75" s="297">
        <f t="shared" si="16"/>
        <v>246.5</v>
      </c>
      <c r="E75" s="298"/>
      <c r="F75" s="299"/>
      <c r="G75" s="300"/>
      <c r="H75" s="300">
        <f t="shared" si="11"/>
        <v>170.5</v>
      </c>
      <c r="I75" s="301"/>
      <c r="J75" s="302"/>
      <c r="K75" s="303"/>
      <c r="L75" s="303">
        <f t="shared" si="10"/>
        <v>322.39999999999998</v>
      </c>
      <c r="M75" s="303"/>
      <c r="N75" s="318"/>
      <c r="O75" s="304"/>
      <c r="P75" s="304">
        <f t="shared" si="19"/>
        <v>215</v>
      </c>
      <c r="Q75" s="305"/>
      <c r="R75" s="306"/>
      <c r="S75" s="307"/>
      <c r="T75" s="307">
        <f t="shared" si="13"/>
        <v>266</v>
      </c>
      <c r="U75" s="319"/>
      <c r="V75" s="309"/>
      <c r="W75" s="310"/>
      <c r="X75" s="310">
        <f t="shared" si="14"/>
        <v>164.7</v>
      </c>
      <c r="Y75" s="311"/>
      <c r="Z75" s="312"/>
      <c r="AA75" s="313"/>
      <c r="AB75" s="313">
        <f t="shared" si="17"/>
        <v>159.5</v>
      </c>
      <c r="AC75" s="342"/>
      <c r="AD75" s="314"/>
      <c r="AE75" s="314"/>
      <c r="AF75" s="315">
        <f t="shared" si="18"/>
        <v>155</v>
      </c>
      <c r="AG75" s="316"/>
      <c r="AH75" s="314"/>
      <c r="AI75" s="314"/>
      <c r="AJ75" s="315">
        <f t="shared" si="15"/>
        <v>84</v>
      </c>
      <c r="AK75" s="314"/>
    </row>
    <row r="76" spans="1:37" ht="21.95" customHeight="1" x14ac:dyDescent="0.25">
      <c r="A76" s="317"/>
      <c r="B76" s="320"/>
      <c r="C76" s="297"/>
      <c r="D76" s="297">
        <f t="shared" si="16"/>
        <v>246.5</v>
      </c>
      <c r="E76" s="298"/>
      <c r="F76" s="299"/>
      <c r="G76" s="300"/>
      <c r="H76" s="300">
        <f t="shared" si="11"/>
        <v>170.5</v>
      </c>
      <c r="I76" s="301"/>
      <c r="J76" s="302"/>
      <c r="K76" s="303"/>
      <c r="L76" s="303">
        <f t="shared" si="10"/>
        <v>322.39999999999998</v>
      </c>
      <c r="M76" s="303"/>
      <c r="N76" s="318"/>
      <c r="O76" s="304"/>
      <c r="P76" s="304">
        <f t="shared" si="19"/>
        <v>215</v>
      </c>
      <c r="Q76" s="305"/>
      <c r="R76" s="306"/>
      <c r="S76" s="307"/>
      <c r="T76" s="307">
        <f t="shared" si="13"/>
        <v>266</v>
      </c>
      <c r="U76" s="319"/>
      <c r="V76" s="309"/>
      <c r="W76" s="310"/>
      <c r="X76" s="310">
        <f t="shared" si="14"/>
        <v>164.7</v>
      </c>
      <c r="Y76" s="311"/>
      <c r="Z76" s="312"/>
      <c r="AA76" s="313"/>
      <c r="AB76" s="313">
        <f t="shared" si="17"/>
        <v>159.5</v>
      </c>
      <c r="AC76" s="342"/>
      <c r="AD76" s="314"/>
      <c r="AE76" s="314"/>
      <c r="AF76" s="315">
        <f t="shared" si="18"/>
        <v>155</v>
      </c>
      <c r="AG76" s="316"/>
      <c r="AH76" s="314"/>
      <c r="AI76" s="314"/>
      <c r="AJ76" s="315">
        <f t="shared" si="15"/>
        <v>84</v>
      </c>
      <c r="AK76" s="314"/>
    </row>
    <row r="77" spans="1:37" ht="21.95" customHeight="1" x14ac:dyDescent="0.25">
      <c r="A77" s="317"/>
      <c r="B77" s="320"/>
      <c r="C77" s="297"/>
      <c r="D77" s="297">
        <f t="shared" si="16"/>
        <v>246.5</v>
      </c>
      <c r="E77" s="298"/>
      <c r="F77" s="299"/>
      <c r="G77" s="300"/>
      <c r="H77" s="300">
        <f t="shared" si="11"/>
        <v>170.5</v>
      </c>
      <c r="I77" s="301"/>
      <c r="J77" s="302"/>
      <c r="K77" s="303"/>
      <c r="L77" s="303">
        <f t="shared" si="10"/>
        <v>322.39999999999998</v>
      </c>
      <c r="M77" s="303"/>
      <c r="N77" s="318"/>
      <c r="O77" s="304"/>
      <c r="P77" s="304">
        <f t="shared" si="19"/>
        <v>215</v>
      </c>
      <c r="Q77" s="305"/>
      <c r="R77" s="306"/>
      <c r="S77" s="307"/>
      <c r="T77" s="307">
        <f t="shared" si="13"/>
        <v>266</v>
      </c>
      <c r="U77" s="319"/>
      <c r="V77" s="309"/>
      <c r="W77" s="310"/>
      <c r="X77" s="310">
        <f t="shared" si="14"/>
        <v>164.7</v>
      </c>
      <c r="Y77" s="311"/>
      <c r="Z77" s="312"/>
      <c r="AA77" s="313"/>
      <c r="AB77" s="313">
        <f t="shared" si="17"/>
        <v>159.5</v>
      </c>
      <c r="AC77" s="342"/>
      <c r="AD77" s="314"/>
      <c r="AE77" s="314"/>
      <c r="AF77" s="315">
        <f t="shared" si="18"/>
        <v>155</v>
      </c>
      <c r="AG77" s="316"/>
      <c r="AH77" s="314"/>
      <c r="AI77" s="314"/>
      <c r="AJ77" s="315">
        <f t="shared" si="15"/>
        <v>84</v>
      </c>
      <c r="AK77" s="314"/>
    </row>
    <row r="78" spans="1:37" ht="21.95" customHeight="1" x14ac:dyDescent="0.25">
      <c r="A78" s="317"/>
      <c r="B78" s="320"/>
      <c r="C78" s="297"/>
      <c r="D78" s="297">
        <f t="shared" si="16"/>
        <v>246.5</v>
      </c>
      <c r="E78" s="298"/>
      <c r="F78" s="299"/>
      <c r="G78" s="300"/>
      <c r="H78" s="300">
        <f t="shared" si="11"/>
        <v>170.5</v>
      </c>
      <c r="I78" s="301"/>
      <c r="J78" s="302"/>
      <c r="K78" s="303"/>
      <c r="L78" s="303">
        <f t="shared" si="10"/>
        <v>322.39999999999998</v>
      </c>
      <c r="M78" s="303"/>
      <c r="N78" s="318"/>
      <c r="O78" s="304"/>
      <c r="P78" s="304">
        <f t="shared" si="19"/>
        <v>215</v>
      </c>
      <c r="Q78" s="305"/>
      <c r="R78" s="306"/>
      <c r="S78" s="307"/>
      <c r="T78" s="307">
        <f t="shared" si="13"/>
        <v>266</v>
      </c>
      <c r="U78" s="319"/>
      <c r="V78" s="309"/>
      <c r="W78" s="310"/>
      <c r="X78" s="310">
        <f t="shared" si="14"/>
        <v>164.7</v>
      </c>
      <c r="Y78" s="311"/>
      <c r="Z78" s="312"/>
      <c r="AA78" s="313"/>
      <c r="AB78" s="313">
        <f t="shared" si="17"/>
        <v>159.5</v>
      </c>
      <c r="AC78" s="342"/>
      <c r="AD78" s="314"/>
      <c r="AE78" s="314"/>
      <c r="AF78" s="315">
        <f t="shared" si="18"/>
        <v>155</v>
      </c>
      <c r="AG78" s="316"/>
      <c r="AH78" s="314"/>
      <c r="AI78" s="314"/>
      <c r="AJ78" s="315">
        <f t="shared" si="15"/>
        <v>84</v>
      </c>
      <c r="AK78" s="314"/>
    </row>
    <row r="79" spans="1:37" ht="21.95" customHeight="1" x14ac:dyDescent="0.25">
      <c r="A79" s="317"/>
      <c r="B79" s="320"/>
      <c r="C79" s="297"/>
      <c r="D79" s="297">
        <f t="shared" si="16"/>
        <v>246.5</v>
      </c>
      <c r="E79" s="298"/>
      <c r="F79" s="299"/>
      <c r="G79" s="300"/>
      <c r="H79" s="300">
        <f t="shared" si="11"/>
        <v>170.5</v>
      </c>
      <c r="I79" s="301"/>
      <c r="J79" s="302"/>
      <c r="K79" s="303"/>
      <c r="L79" s="303">
        <f t="shared" si="10"/>
        <v>322.39999999999998</v>
      </c>
      <c r="M79" s="303"/>
      <c r="N79" s="318"/>
      <c r="O79" s="304"/>
      <c r="P79" s="304">
        <f t="shared" si="19"/>
        <v>215</v>
      </c>
      <c r="Q79" s="305"/>
      <c r="R79" s="306"/>
      <c r="S79" s="307"/>
      <c r="T79" s="307">
        <f t="shared" si="13"/>
        <v>266</v>
      </c>
      <c r="U79" s="319"/>
      <c r="V79" s="309"/>
      <c r="W79" s="310"/>
      <c r="X79" s="310">
        <f t="shared" si="14"/>
        <v>164.7</v>
      </c>
      <c r="Y79" s="311"/>
      <c r="Z79" s="312"/>
      <c r="AA79" s="313"/>
      <c r="AB79" s="313">
        <f t="shared" si="17"/>
        <v>159.5</v>
      </c>
      <c r="AC79" s="342"/>
      <c r="AD79" s="314"/>
      <c r="AE79" s="314"/>
      <c r="AF79" s="315">
        <f t="shared" si="18"/>
        <v>155</v>
      </c>
      <c r="AG79" s="316"/>
      <c r="AH79" s="314"/>
      <c r="AI79" s="314"/>
      <c r="AJ79" s="315">
        <f t="shared" si="15"/>
        <v>84</v>
      </c>
      <c r="AK79" s="314"/>
    </row>
    <row r="80" spans="1:37" ht="21.95" customHeight="1" x14ac:dyDescent="0.25">
      <c r="A80" s="317"/>
      <c r="B80" s="320"/>
      <c r="C80" s="297"/>
      <c r="D80" s="297">
        <f t="shared" si="16"/>
        <v>246.5</v>
      </c>
      <c r="E80" s="298"/>
      <c r="F80" s="299"/>
      <c r="G80" s="300"/>
      <c r="H80" s="300">
        <f t="shared" si="11"/>
        <v>170.5</v>
      </c>
      <c r="I80" s="301"/>
      <c r="J80" s="302"/>
      <c r="K80" s="303"/>
      <c r="L80" s="303">
        <f t="shared" si="10"/>
        <v>322.39999999999998</v>
      </c>
      <c r="M80" s="303"/>
      <c r="N80" s="318"/>
      <c r="O80" s="304"/>
      <c r="P80" s="304">
        <f t="shared" si="19"/>
        <v>215</v>
      </c>
      <c r="Q80" s="305"/>
      <c r="R80" s="306"/>
      <c r="S80" s="307"/>
      <c r="T80" s="307">
        <f t="shared" si="13"/>
        <v>266</v>
      </c>
      <c r="U80" s="319"/>
      <c r="V80" s="309"/>
      <c r="W80" s="310"/>
      <c r="X80" s="310">
        <f t="shared" si="14"/>
        <v>164.7</v>
      </c>
      <c r="Y80" s="311"/>
      <c r="Z80" s="312"/>
      <c r="AA80" s="313"/>
      <c r="AB80" s="313">
        <f t="shared" si="17"/>
        <v>159.5</v>
      </c>
      <c r="AC80" s="342"/>
      <c r="AD80" s="314"/>
      <c r="AE80" s="314"/>
      <c r="AF80" s="315">
        <f t="shared" si="18"/>
        <v>155</v>
      </c>
      <c r="AG80" s="316"/>
      <c r="AH80" s="314"/>
      <c r="AI80" s="314"/>
      <c r="AJ80" s="315">
        <f t="shared" si="15"/>
        <v>84</v>
      </c>
      <c r="AK80" s="314"/>
    </row>
    <row r="81" spans="1:37 16361:16384" ht="21.95" customHeight="1" x14ac:dyDescent="0.25">
      <c r="A81" s="317"/>
      <c r="B81" s="320"/>
      <c r="C81" s="297"/>
      <c r="D81" s="297">
        <f t="shared" si="16"/>
        <v>246.5</v>
      </c>
      <c r="E81" s="298"/>
      <c r="F81" s="299"/>
      <c r="G81" s="300"/>
      <c r="H81" s="300">
        <f t="shared" si="11"/>
        <v>170.5</v>
      </c>
      <c r="I81" s="301"/>
      <c r="J81" s="302"/>
      <c r="K81" s="303"/>
      <c r="L81" s="303">
        <f t="shared" si="10"/>
        <v>322.39999999999998</v>
      </c>
      <c r="M81" s="303"/>
      <c r="N81" s="318"/>
      <c r="O81" s="304"/>
      <c r="P81" s="304">
        <f t="shared" si="19"/>
        <v>215</v>
      </c>
      <c r="Q81" s="305"/>
      <c r="R81" s="306"/>
      <c r="S81" s="307"/>
      <c r="T81" s="307">
        <f t="shared" si="13"/>
        <v>266</v>
      </c>
      <c r="U81" s="319"/>
      <c r="V81" s="309"/>
      <c r="W81" s="310"/>
      <c r="X81" s="310">
        <f t="shared" si="14"/>
        <v>164.7</v>
      </c>
      <c r="Y81" s="311"/>
      <c r="Z81" s="312"/>
      <c r="AA81" s="313"/>
      <c r="AB81" s="313">
        <f t="shared" si="17"/>
        <v>159.5</v>
      </c>
      <c r="AC81" s="342"/>
      <c r="AD81" s="314"/>
      <c r="AE81" s="314"/>
      <c r="AF81" s="315">
        <f t="shared" si="18"/>
        <v>155</v>
      </c>
      <c r="AG81" s="316"/>
      <c r="AH81" s="314"/>
      <c r="AI81" s="314"/>
      <c r="AJ81" s="315">
        <f t="shared" si="15"/>
        <v>84</v>
      </c>
      <c r="AK81" s="314"/>
    </row>
    <row r="82" spans="1:37 16361:16384" ht="21.95" customHeight="1" x14ac:dyDescent="0.25">
      <c r="A82" s="317"/>
      <c r="B82" s="320"/>
      <c r="C82" s="297"/>
      <c r="D82" s="297">
        <f t="shared" si="16"/>
        <v>246.5</v>
      </c>
      <c r="E82" s="298"/>
      <c r="F82" s="299"/>
      <c r="G82" s="300"/>
      <c r="H82" s="300">
        <f t="shared" si="11"/>
        <v>170.5</v>
      </c>
      <c r="I82" s="301"/>
      <c r="J82" s="302"/>
      <c r="K82" s="303"/>
      <c r="L82" s="303">
        <f t="shared" si="10"/>
        <v>322.39999999999998</v>
      </c>
      <c r="M82" s="303"/>
      <c r="N82" s="318"/>
      <c r="O82" s="304"/>
      <c r="P82" s="304">
        <f t="shared" si="19"/>
        <v>215</v>
      </c>
      <c r="Q82" s="305"/>
      <c r="R82" s="306"/>
      <c r="S82" s="307"/>
      <c r="T82" s="307">
        <f t="shared" si="13"/>
        <v>266</v>
      </c>
      <c r="U82" s="319"/>
      <c r="V82" s="309"/>
      <c r="W82" s="310"/>
      <c r="X82" s="310">
        <f t="shared" si="14"/>
        <v>164.7</v>
      </c>
      <c r="Y82" s="311"/>
      <c r="Z82" s="312"/>
      <c r="AA82" s="313"/>
      <c r="AB82" s="313">
        <f t="shared" si="17"/>
        <v>159.5</v>
      </c>
      <c r="AC82" s="342"/>
      <c r="AD82" s="314"/>
      <c r="AE82" s="314"/>
      <c r="AF82" s="315">
        <f t="shared" si="18"/>
        <v>155</v>
      </c>
      <c r="AG82" s="316"/>
      <c r="AH82" s="314"/>
      <c r="AI82" s="314"/>
      <c r="AJ82" s="315">
        <f t="shared" si="15"/>
        <v>84</v>
      </c>
      <c r="AK82" s="314"/>
    </row>
    <row r="83" spans="1:37 16361:16384" ht="21.95" customHeight="1" x14ac:dyDescent="0.25">
      <c r="A83" s="323"/>
      <c r="B83" s="320"/>
      <c r="C83" s="297"/>
      <c r="D83" s="297">
        <f t="shared" si="16"/>
        <v>246.5</v>
      </c>
      <c r="E83" s="298"/>
      <c r="F83" s="299"/>
      <c r="G83" s="300"/>
      <c r="H83" s="300">
        <f t="shared" si="11"/>
        <v>170.5</v>
      </c>
      <c r="I83" s="301"/>
      <c r="J83" s="302"/>
      <c r="K83" s="303"/>
      <c r="L83" s="303">
        <f t="shared" si="10"/>
        <v>322.39999999999998</v>
      </c>
      <c r="M83" s="303"/>
      <c r="N83" s="318"/>
      <c r="O83" s="304"/>
      <c r="P83" s="304">
        <f t="shared" si="19"/>
        <v>215</v>
      </c>
      <c r="Q83" s="305"/>
      <c r="R83" s="306"/>
      <c r="S83" s="307"/>
      <c r="T83" s="307">
        <f t="shared" si="13"/>
        <v>266</v>
      </c>
      <c r="U83" s="319"/>
      <c r="V83" s="309"/>
      <c r="W83" s="310"/>
      <c r="X83" s="310">
        <f t="shared" si="14"/>
        <v>164.7</v>
      </c>
      <c r="Y83" s="311"/>
      <c r="Z83" s="312"/>
      <c r="AA83" s="313"/>
      <c r="AB83" s="313">
        <f t="shared" si="17"/>
        <v>159.5</v>
      </c>
      <c r="AC83" s="342"/>
      <c r="AD83" s="314"/>
      <c r="AE83" s="314"/>
      <c r="AF83" s="315">
        <f t="shared" si="18"/>
        <v>155</v>
      </c>
      <c r="AG83" s="316"/>
      <c r="AH83" s="314"/>
      <c r="AI83" s="314"/>
      <c r="AJ83" s="315">
        <f t="shared" si="15"/>
        <v>84</v>
      </c>
      <c r="AK83" s="314"/>
    </row>
    <row r="84" spans="1:37 16361:16384" ht="21.95" customHeight="1" x14ac:dyDescent="0.25">
      <c r="A84" s="323"/>
      <c r="B84" s="320"/>
      <c r="C84" s="297"/>
      <c r="D84" s="297">
        <f t="shared" si="16"/>
        <v>246.5</v>
      </c>
      <c r="E84" s="298"/>
      <c r="F84" s="299"/>
      <c r="G84" s="300"/>
      <c r="H84" s="300">
        <f t="shared" si="11"/>
        <v>170.5</v>
      </c>
      <c r="I84" s="301"/>
      <c r="J84" s="302"/>
      <c r="K84" s="303"/>
      <c r="L84" s="303">
        <f t="shared" si="10"/>
        <v>322.39999999999998</v>
      </c>
      <c r="M84" s="303"/>
      <c r="N84" s="318"/>
      <c r="O84" s="304"/>
      <c r="P84" s="304">
        <f t="shared" si="19"/>
        <v>215</v>
      </c>
      <c r="Q84" s="305"/>
      <c r="R84" s="306"/>
      <c r="S84" s="307"/>
      <c r="T84" s="307">
        <f t="shared" si="13"/>
        <v>266</v>
      </c>
      <c r="U84" s="319"/>
      <c r="V84" s="309"/>
      <c r="W84" s="310"/>
      <c r="X84" s="310">
        <f t="shared" si="14"/>
        <v>164.7</v>
      </c>
      <c r="Y84" s="311"/>
      <c r="Z84" s="312"/>
      <c r="AA84" s="313"/>
      <c r="AB84" s="313">
        <f t="shared" si="17"/>
        <v>159.5</v>
      </c>
      <c r="AC84" s="342"/>
      <c r="AD84" s="314"/>
      <c r="AE84" s="314"/>
      <c r="AF84" s="315">
        <f t="shared" si="18"/>
        <v>155</v>
      </c>
      <c r="AG84" s="316"/>
      <c r="AH84" s="314"/>
      <c r="AI84" s="314"/>
      <c r="AJ84" s="315">
        <f t="shared" si="15"/>
        <v>84</v>
      </c>
      <c r="AK84" s="314"/>
    </row>
    <row r="85" spans="1:37 16361:16384" ht="21.95" customHeight="1" x14ac:dyDescent="0.25">
      <c r="A85" s="323"/>
      <c r="B85" s="320"/>
      <c r="C85" s="297"/>
      <c r="D85" s="297">
        <f t="shared" si="16"/>
        <v>246.5</v>
      </c>
      <c r="E85" s="298"/>
      <c r="F85" s="299"/>
      <c r="G85" s="300"/>
      <c r="H85" s="300">
        <f t="shared" si="11"/>
        <v>170.5</v>
      </c>
      <c r="I85" s="301"/>
      <c r="J85" s="302"/>
      <c r="K85" s="303"/>
      <c r="L85" s="303">
        <f t="shared" si="10"/>
        <v>322.39999999999998</v>
      </c>
      <c r="M85" s="303"/>
      <c r="N85" s="318"/>
      <c r="O85" s="304"/>
      <c r="P85" s="304">
        <f t="shared" si="19"/>
        <v>215</v>
      </c>
      <c r="Q85" s="305"/>
      <c r="R85" s="306"/>
      <c r="S85" s="307"/>
      <c r="T85" s="307">
        <f t="shared" si="13"/>
        <v>266</v>
      </c>
      <c r="U85" s="319"/>
      <c r="V85" s="309"/>
      <c r="W85" s="310"/>
      <c r="X85" s="310">
        <f t="shared" si="14"/>
        <v>164.7</v>
      </c>
      <c r="Y85" s="311"/>
      <c r="Z85" s="312"/>
      <c r="AA85" s="313"/>
      <c r="AB85" s="313">
        <f t="shared" si="17"/>
        <v>159.5</v>
      </c>
      <c r="AC85" s="342"/>
      <c r="AD85" s="314"/>
      <c r="AE85" s="314"/>
      <c r="AF85" s="315">
        <f t="shared" si="18"/>
        <v>155</v>
      </c>
      <c r="AG85" s="316"/>
      <c r="AH85" s="314"/>
      <c r="AI85" s="314"/>
      <c r="AJ85" s="315">
        <f t="shared" si="15"/>
        <v>84</v>
      </c>
      <c r="AK85" s="314"/>
    </row>
    <row r="86" spans="1:37 16361:16384" ht="21.95" customHeight="1" x14ac:dyDescent="0.25">
      <c r="A86" s="324"/>
      <c r="B86" s="320"/>
      <c r="C86" s="297"/>
      <c r="D86" s="297">
        <f t="shared" si="16"/>
        <v>246.5</v>
      </c>
      <c r="E86" s="298"/>
      <c r="F86" s="299"/>
      <c r="G86" s="300"/>
      <c r="H86" s="300">
        <f t="shared" si="11"/>
        <v>170.5</v>
      </c>
      <c r="I86" s="301"/>
      <c r="J86" s="302"/>
      <c r="K86" s="303"/>
      <c r="L86" s="303">
        <f t="shared" si="10"/>
        <v>322.39999999999998</v>
      </c>
      <c r="M86" s="303"/>
      <c r="N86" s="318"/>
      <c r="O86" s="304"/>
      <c r="P86" s="304">
        <f t="shared" si="19"/>
        <v>215</v>
      </c>
      <c r="Q86" s="305"/>
      <c r="R86" s="306"/>
      <c r="S86" s="307"/>
      <c r="T86" s="307">
        <f t="shared" si="13"/>
        <v>266</v>
      </c>
      <c r="U86" s="319"/>
      <c r="V86" s="309"/>
      <c r="W86" s="310"/>
      <c r="X86" s="310">
        <f t="shared" si="14"/>
        <v>164.7</v>
      </c>
      <c r="Y86" s="311"/>
      <c r="Z86" s="312"/>
      <c r="AA86" s="313"/>
      <c r="AB86" s="313">
        <f t="shared" si="17"/>
        <v>159.5</v>
      </c>
      <c r="AC86" s="342"/>
      <c r="AD86" s="314"/>
      <c r="AE86" s="314"/>
      <c r="AF86" s="315">
        <f t="shared" si="18"/>
        <v>155</v>
      </c>
      <c r="AG86" s="316"/>
      <c r="AH86" s="314"/>
      <c r="AI86" s="314"/>
      <c r="AJ86" s="315">
        <f t="shared" si="15"/>
        <v>84</v>
      </c>
      <c r="AK86" s="314"/>
    </row>
    <row r="87" spans="1:37 16361:16384" ht="21.95" customHeight="1" x14ac:dyDescent="0.25">
      <c r="A87" s="325"/>
      <c r="B87" s="326"/>
      <c r="C87" s="327"/>
      <c r="D87" s="297">
        <f t="shared" si="16"/>
        <v>246.5</v>
      </c>
      <c r="E87" s="328"/>
      <c r="F87" s="329"/>
      <c r="G87" s="300"/>
      <c r="H87" s="300">
        <f t="shared" si="11"/>
        <v>170.5</v>
      </c>
      <c r="I87" s="301"/>
      <c r="J87" s="331"/>
      <c r="K87" s="332"/>
      <c r="L87" s="303">
        <f t="shared" si="10"/>
        <v>322.39999999999998</v>
      </c>
      <c r="M87" s="303"/>
      <c r="N87" s="334"/>
      <c r="O87" s="335"/>
      <c r="P87" s="304">
        <f t="shared" si="19"/>
        <v>215</v>
      </c>
      <c r="Q87" s="336"/>
      <c r="R87" s="337"/>
      <c r="S87" s="338"/>
      <c r="T87" s="307">
        <f t="shared" si="13"/>
        <v>266</v>
      </c>
      <c r="U87" s="339"/>
      <c r="V87" s="340"/>
      <c r="W87" s="341"/>
      <c r="X87" s="310">
        <f t="shared" si="14"/>
        <v>164.7</v>
      </c>
      <c r="Y87" s="311"/>
      <c r="Z87" s="312"/>
      <c r="AA87" s="313"/>
      <c r="AB87" s="313">
        <f t="shared" si="17"/>
        <v>159.5</v>
      </c>
      <c r="AC87" s="342"/>
      <c r="AD87" s="314"/>
      <c r="AE87" s="314"/>
      <c r="AF87" s="315">
        <f t="shared" si="18"/>
        <v>155</v>
      </c>
      <c r="AG87" s="316"/>
      <c r="AH87" s="314"/>
      <c r="AI87" s="314"/>
      <c r="AJ87" s="315">
        <f t="shared" si="15"/>
        <v>84</v>
      </c>
      <c r="AK87" s="314"/>
    </row>
    <row r="88" spans="1:37 16361:16384" ht="21.95" customHeight="1" x14ac:dyDescent="0.25">
      <c r="A88" s="325"/>
      <c r="B88" s="326"/>
      <c r="C88" s="327"/>
      <c r="D88" s="297">
        <f t="shared" si="16"/>
        <v>246.5</v>
      </c>
      <c r="E88" s="328"/>
      <c r="F88" s="329"/>
      <c r="G88" s="300"/>
      <c r="H88" s="300">
        <f t="shared" si="11"/>
        <v>170.5</v>
      </c>
      <c r="I88" s="301"/>
      <c r="J88" s="331"/>
      <c r="K88" s="332"/>
      <c r="L88" s="303">
        <f t="shared" si="10"/>
        <v>322.39999999999998</v>
      </c>
      <c r="M88" s="303"/>
      <c r="N88" s="334"/>
      <c r="O88" s="335"/>
      <c r="P88" s="304">
        <f t="shared" si="19"/>
        <v>215</v>
      </c>
      <c r="Q88" s="336"/>
      <c r="R88" s="337"/>
      <c r="S88" s="338"/>
      <c r="T88" s="307">
        <f t="shared" si="13"/>
        <v>266</v>
      </c>
      <c r="U88" s="339"/>
      <c r="V88" s="340"/>
      <c r="W88" s="341"/>
      <c r="X88" s="310">
        <f t="shared" si="14"/>
        <v>164.7</v>
      </c>
      <c r="Y88" s="311"/>
      <c r="Z88" s="312"/>
      <c r="AA88" s="313"/>
      <c r="AB88" s="313">
        <f t="shared" si="17"/>
        <v>159.5</v>
      </c>
      <c r="AC88" s="342"/>
      <c r="AD88" s="314"/>
      <c r="AE88" s="314"/>
      <c r="AF88" s="315">
        <f t="shared" si="18"/>
        <v>155</v>
      </c>
      <c r="AG88" s="316"/>
      <c r="AH88" s="314"/>
      <c r="AI88" s="314"/>
      <c r="AJ88" s="315">
        <f t="shared" si="15"/>
        <v>84</v>
      </c>
      <c r="AK88" s="314"/>
    </row>
    <row r="89" spans="1:37 16361:16384" ht="21.95" customHeight="1" x14ac:dyDescent="0.25">
      <c r="A89" s="325"/>
      <c r="B89" s="326"/>
      <c r="C89" s="327"/>
      <c r="D89" s="297">
        <f t="shared" si="16"/>
        <v>246.5</v>
      </c>
      <c r="E89" s="328"/>
      <c r="F89" s="329"/>
      <c r="G89" s="300"/>
      <c r="H89" s="300">
        <f t="shared" si="11"/>
        <v>170.5</v>
      </c>
      <c r="I89" s="301"/>
      <c r="J89" s="331"/>
      <c r="K89" s="332"/>
      <c r="L89" s="303">
        <f t="shared" si="10"/>
        <v>322.39999999999998</v>
      </c>
      <c r="M89" s="303"/>
      <c r="N89" s="334"/>
      <c r="O89" s="335"/>
      <c r="P89" s="304">
        <f t="shared" si="19"/>
        <v>215</v>
      </c>
      <c r="Q89" s="336"/>
      <c r="R89" s="337"/>
      <c r="S89" s="338"/>
      <c r="T89" s="307">
        <f t="shared" si="13"/>
        <v>266</v>
      </c>
      <c r="U89" s="339"/>
      <c r="V89" s="340"/>
      <c r="W89" s="341"/>
      <c r="X89" s="310">
        <f t="shared" si="14"/>
        <v>164.7</v>
      </c>
      <c r="Y89" s="311"/>
      <c r="Z89" s="312"/>
      <c r="AA89" s="313"/>
      <c r="AB89" s="313">
        <f t="shared" si="17"/>
        <v>159.5</v>
      </c>
      <c r="AC89" s="342"/>
      <c r="AD89" s="314"/>
      <c r="AE89" s="314"/>
      <c r="AF89" s="315">
        <f t="shared" si="18"/>
        <v>155</v>
      </c>
      <c r="AG89" s="316"/>
      <c r="AH89" s="314"/>
      <c r="AI89" s="314"/>
      <c r="AJ89" s="315">
        <f t="shared" si="15"/>
        <v>84</v>
      </c>
      <c r="AK89" s="314"/>
    </row>
    <row r="90" spans="1:37 16361:16384" ht="21.95" customHeight="1" x14ac:dyDescent="0.25">
      <c r="A90" s="325"/>
      <c r="B90" s="326"/>
      <c r="C90" s="327"/>
      <c r="D90" s="297">
        <f t="shared" si="16"/>
        <v>246.5</v>
      </c>
      <c r="E90" s="328"/>
      <c r="F90" s="329"/>
      <c r="G90" s="300"/>
      <c r="H90" s="300">
        <f t="shared" si="11"/>
        <v>170.5</v>
      </c>
      <c r="I90" s="301"/>
      <c r="J90" s="331"/>
      <c r="K90" s="332"/>
      <c r="L90" s="303">
        <f t="shared" si="10"/>
        <v>322.39999999999998</v>
      </c>
      <c r="M90" s="303"/>
      <c r="N90" s="334"/>
      <c r="O90" s="335"/>
      <c r="P90" s="304">
        <f t="shared" si="19"/>
        <v>215</v>
      </c>
      <c r="Q90" s="336"/>
      <c r="R90" s="337"/>
      <c r="S90" s="338"/>
      <c r="T90" s="307">
        <f t="shared" si="13"/>
        <v>266</v>
      </c>
      <c r="U90" s="339"/>
      <c r="V90" s="340"/>
      <c r="W90" s="341"/>
      <c r="X90" s="310">
        <f t="shared" si="14"/>
        <v>164.7</v>
      </c>
      <c r="Y90" s="311"/>
      <c r="Z90" s="312"/>
      <c r="AA90" s="313"/>
      <c r="AB90" s="313">
        <f t="shared" si="17"/>
        <v>159.5</v>
      </c>
      <c r="AC90" s="342"/>
      <c r="AD90" s="314"/>
      <c r="AE90" s="314"/>
      <c r="AF90" s="315">
        <f t="shared" si="18"/>
        <v>155</v>
      </c>
      <c r="AG90" s="316"/>
      <c r="AH90" s="314"/>
      <c r="AI90" s="314"/>
      <c r="AJ90" s="315">
        <f t="shared" si="15"/>
        <v>84</v>
      </c>
      <c r="AK90" s="314"/>
    </row>
    <row r="91" spans="1:37 16361:16384" ht="21.95" customHeight="1" x14ac:dyDescent="0.25">
      <c r="A91" s="325"/>
      <c r="B91" s="326"/>
      <c r="C91" s="327"/>
      <c r="D91" s="297">
        <f t="shared" si="16"/>
        <v>246.5</v>
      </c>
      <c r="E91" s="328"/>
      <c r="F91" s="329"/>
      <c r="G91" s="300"/>
      <c r="H91" s="300">
        <f t="shared" si="11"/>
        <v>170.5</v>
      </c>
      <c r="I91" s="301"/>
      <c r="J91" s="331"/>
      <c r="K91" s="332"/>
      <c r="L91" s="303">
        <f t="shared" si="10"/>
        <v>322.39999999999998</v>
      </c>
      <c r="M91" s="303"/>
      <c r="N91" s="334"/>
      <c r="O91" s="335"/>
      <c r="P91" s="304">
        <f t="shared" si="19"/>
        <v>215</v>
      </c>
      <c r="Q91" s="336"/>
      <c r="R91" s="337"/>
      <c r="S91" s="338"/>
      <c r="T91" s="307">
        <f t="shared" si="13"/>
        <v>266</v>
      </c>
      <c r="U91" s="339"/>
      <c r="V91" s="340"/>
      <c r="W91" s="341"/>
      <c r="X91" s="310">
        <f t="shared" si="14"/>
        <v>164.7</v>
      </c>
      <c r="Y91" s="311"/>
      <c r="Z91" s="312"/>
      <c r="AA91" s="313"/>
      <c r="AB91" s="313">
        <f t="shared" si="17"/>
        <v>159.5</v>
      </c>
      <c r="AC91" s="342"/>
      <c r="AD91" s="314"/>
      <c r="AE91" s="314"/>
      <c r="AF91" s="315">
        <f t="shared" si="18"/>
        <v>155</v>
      </c>
      <c r="AG91" s="316"/>
      <c r="AH91" s="314"/>
      <c r="AI91" s="314"/>
      <c r="AJ91" s="315">
        <f t="shared" si="15"/>
        <v>84</v>
      </c>
      <c r="AK91" s="314"/>
    </row>
    <row r="92" spans="1:37 16361:16384" ht="21.95" customHeight="1" x14ac:dyDescent="0.25">
      <c r="A92" s="325"/>
      <c r="B92" s="326"/>
      <c r="C92" s="327"/>
      <c r="D92" s="297">
        <f t="shared" si="16"/>
        <v>246.5</v>
      </c>
      <c r="E92" s="328"/>
      <c r="F92" s="329"/>
      <c r="G92" s="300"/>
      <c r="H92" s="300">
        <f t="shared" si="11"/>
        <v>170.5</v>
      </c>
      <c r="I92" s="301"/>
      <c r="J92" s="331"/>
      <c r="K92" s="332"/>
      <c r="L92" s="303">
        <f t="shared" si="10"/>
        <v>322.39999999999998</v>
      </c>
      <c r="M92" s="303"/>
      <c r="N92" s="334"/>
      <c r="O92" s="335"/>
      <c r="P92" s="304">
        <f t="shared" si="19"/>
        <v>215</v>
      </c>
      <c r="Q92" s="336"/>
      <c r="R92" s="337"/>
      <c r="S92" s="338"/>
      <c r="T92" s="307">
        <f t="shared" si="13"/>
        <v>266</v>
      </c>
      <c r="U92" s="339"/>
      <c r="V92" s="340"/>
      <c r="W92" s="341"/>
      <c r="X92" s="310">
        <f t="shared" si="14"/>
        <v>164.7</v>
      </c>
      <c r="Y92" s="311"/>
      <c r="Z92" s="312"/>
      <c r="AA92" s="313"/>
      <c r="AB92" s="313">
        <f t="shared" si="17"/>
        <v>159.5</v>
      </c>
      <c r="AC92" s="342"/>
      <c r="AD92" s="314"/>
      <c r="AE92" s="314"/>
      <c r="AF92" s="315">
        <f t="shared" si="18"/>
        <v>155</v>
      </c>
      <c r="AG92" s="316"/>
      <c r="AH92" s="314"/>
      <c r="AI92" s="314"/>
      <c r="AJ92" s="315">
        <f t="shared" si="15"/>
        <v>84</v>
      </c>
      <c r="AK92" s="314"/>
    </row>
    <row r="93" spans="1:37 16361:16384" ht="21.95" customHeight="1" x14ac:dyDescent="0.25">
      <c r="A93" s="325"/>
      <c r="B93" s="326"/>
      <c r="C93" s="327"/>
      <c r="D93" s="297">
        <f t="shared" si="16"/>
        <v>246.5</v>
      </c>
      <c r="E93" s="328"/>
      <c r="F93" s="329"/>
      <c r="G93" s="300"/>
      <c r="H93" s="300">
        <f t="shared" ref="H93:H100" si="20">H92+F93-G93</f>
        <v>170.5</v>
      </c>
      <c r="I93" s="330"/>
      <c r="J93" s="331"/>
      <c r="K93" s="332"/>
      <c r="L93" s="303">
        <f t="shared" si="10"/>
        <v>322.39999999999998</v>
      </c>
      <c r="M93" s="303"/>
      <c r="N93" s="334"/>
      <c r="O93" s="335"/>
      <c r="P93" s="304">
        <f t="shared" si="19"/>
        <v>215</v>
      </c>
      <c r="Q93" s="336"/>
      <c r="R93" s="337"/>
      <c r="S93" s="338"/>
      <c r="T93" s="307">
        <f t="shared" si="13"/>
        <v>266</v>
      </c>
      <c r="U93" s="339"/>
      <c r="V93" s="340"/>
      <c r="W93" s="341"/>
      <c r="X93" s="310">
        <f t="shared" si="14"/>
        <v>164.7</v>
      </c>
      <c r="Y93" s="311"/>
      <c r="Z93" s="312"/>
      <c r="AA93" s="313"/>
      <c r="AB93" s="313">
        <f t="shared" si="17"/>
        <v>159.5</v>
      </c>
      <c r="AC93" s="342"/>
      <c r="AD93" s="314"/>
      <c r="AE93" s="314"/>
      <c r="AF93" s="315">
        <f t="shared" si="18"/>
        <v>155</v>
      </c>
      <c r="AG93" s="316"/>
      <c r="AH93" s="314"/>
      <c r="AI93" s="314"/>
      <c r="AJ93" s="315">
        <f t="shared" si="15"/>
        <v>84</v>
      </c>
      <c r="AK93" s="314"/>
    </row>
    <row r="94" spans="1:37 16361:16384" ht="21.95" customHeight="1" thickBot="1" x14ac:dyDescent="0.3">
      <c r="A94" s="325"/>
      <c r="B94" s="326"/>
      <c r="C94" s="327"/>
      <c r="D94" s="297">
        <f t="shared" si="16"/>
        <v>246.5</v>
      </c>
      <c r="E94" s="328"/>
      <c r="F94" s="329"/>
      <c r="G94" s="300"/>
      <c r="H94" s="300">
        <f t="shared" si="20"/>
        <v>170.5</v>
      </c>
      <c r="I94" s="330"/>
      <c r="J94" s="331"/>
      <c r="K94" s="332"/>
      <c r="L94" s="303">
        <f t="shared" si="10"/>
        <v>322.39999999999998</v>
      </c>
      <c r="M94" s="303"/>
      <c r="N94" s="334"/>
      <c r="O94" s="335"/>
      <c r="P94" s="304">
        <f t="shared" si="19"/>
        <v>215</v>
      </c>
      <c r="Q94" s="336"/>
      <c r="R94" s="337"/>
      <c r="S94" s="338"/>
      <c r="T94" s="307">
        <f t="shared" si="13"/>
        <v>266</v>
      </c>
      <c r="U94" s="339"/>
      <c r="V94" s="340"/>
      <c r="W94" s="341"/>
      <c r="X94" s="310">
        <f t="shared" si="14"/>
        <v>164.7</v>
      </c>
      <c r="Y94" s="311"/>
      <c r="Z94" s="312"/>
      <c r="AA94" s="313"/>
      <c r="AB94" s="313">
        <f t="shared" si="17"/>
        <v>159.5</v>
      </c>
      <c r="AC94" s="342"/>
      <c r="AD94" s="314"/>
      <c r="AE94" s="314"/>
      <c r="AF94" s="315">
        <f t="shared" si="18"/>
        <v>155</v>
      </c>
      <c r="AG94" s="316"/>
      <c r="AH94" s="314"/>
      <c r="AI94" s="314"/>
      <c r="AJ94" s="315">
        <f t="shared" si="15"/>
        <v>84</v>
      </c>
      <c r="AK94" s="314"/>
      <c r="XEG94" s="368"/>
      <c r="XEH94" s="368"/>
      <c r="XEI94" s="368"/>
      <c r="XEJ94" s="368"/>
      <c r="XEK94" s="368"/>
      <c r="XEL94" s="368"/>
      <c r="XEM94" s="368"/>
      <c r="XEN94" s="368"/>
      <c r="XEO94" s="368"/>
      <c r="XEP94" s="368"/>
      <c r="XEQ94" s="368"/>
      <c r="XER94" s="368"/>
      <c r="XES94" s="368"/>
      <c r="XET94" s="368"/>
      <c r="XEU94" s="368"/>
      <c r="XEV94" s="368"/>
      <c r="XEW94" s="368"/>
      <c r="XEX94" s="368"/>
      <c r="XEY94" s="368"/>
      <c r="XEZ94" s="368"/>
      <c r="XFA94" s="368"/>
      <c r="XFB94" s="368"/>
      <c r="XFC94" s="368"/>
      <c r="XFD94" s="368"/>
    </row>
    <row r="95" spans="1:37 16361:16384" ht="21.95" customHeight="1" thickTop="1" x14ac:dyDescent="0.25">
      <c r="A95" s="325"/>
      <c r="B95" s="326"/>
      <c r="C95" s="327"/>
      <c r="D95" s="297">
        <f t="shared" si="16"/>
        <v>246.5</v>
      </c>
      <c r="E95" s="328"/>
      <c r="F95" s="329"/>
      <c r="G95" s="300"/>
      <c r="H95" s="300">
        <f t="shared" si="20"/>
        <v>170.5</v>
      </c>
      <c r="I95" s="330"/>
      <c r="J95" s="331"/>
      <c r="K95" s="332"/>
      <c r="L95" s="303">
        <f t="shared" si="10"/>
        <v>322.39999999999998</v>
      </c>
      <c r="M95" s="303"/>
      <c r="N95" s="334"/>
      <c r="O95" s="335"/>
      <c r="P95" s="304">
        <f t="shared" si="19"/>
        <v>215</v>
      </c>
      <c r="Q95" s="336"/>
      <c r="R95" s="337"/>
      <c r="S95" s="338"/>
      <c r="T95" s="307">
        <f t="shared" si="13"/>
        <v>266</v>
      </c>
      <c r="U95" s="339"/>
      <c r="V95" s="340"/>
      <c r="W95" s="341"/>
      <c r="X95" s="310">
        <f t="shared" si="14"/>
        <v>164.7</v>
      </c>
      <c r="Y95" s="311"/>
      <c r="Z95" s="312"/>
      <c r="AA95" s="313"/>
      <c r="AB95" s="313">
        <f t="shared" si="17"/>
        <v>159.5</v>
      </c>
      <c r="AC95" s="342"/>
      <c r="AD95" s="314"/>
      <c r="AE95" s="314"/>
      <c r="AF95" s="315">
        <f t="shared" si="18"/>
        <v>155</v>
      </c>
      <c r="AG95" s="316"/>
      <c r="AH95" s="314"/>
      <c r="AI95" s="314"/>
      <c r="AJ95" s="315">
        <f t="shared" si="15"/>
        <v>84</v>
      </c>
      <c r="AK95" s="314"/>
      <c r="XEG95" s="399"/>
      <c r="XEH95" s="399"/>
      <c r="XEI95" s="399"/>
      <c r="XEJ95" s="399"/>
      <c r="XEK95" s="399"/>
      <c r="XEL95" s="399"/>
      <c r="XEM95" s="399"/>
      <c r="XEN95" s="399"/>
      <c r="XEO95" s="399"/>
      <c r="XEP95" s="399"/>
      <c r="XEQ95" s="399"/>
      <c r="XER95" s="399"/>
      <c r="XES95" s="399"/>
      <c r="XET95" s="399"/>
      <c r="XEU95" s="399"/>
      <c r="XEV95" s="399"/>
      <c r="XEW95" s="399"/>
      <c r="XEX95" s="399"/>
      <c r="XEY95" s="399"/>
      <c r="XEZ95" s="399"/>
      <c r="XFA95" s="399"/>
      <c r="XFB95" s="399"/>
      <c r="XFC95" s="399"/>
      <c r="XFD95" s="399"/>
    </row>
    <row r="96" spans="1:37 16361:16384" ht="21.95" customHeight="1" x14ac:dyDescent="0.25">
      <c r="A96" s="325"/>
      <c r="B96" s="326"/>
      <c r="C96" s="327"/>
      <c r="D96" s="297">
        <f t="shared" si="16"/>
        <v>246.5</v>
      </c>
      <c r="E96" s="328"/>
      <c r="F96" s="329"/>
      <c r="G96" s="300"/>
      <c r="H96" s="300">
        <f t="shared" si="20"/>
        <v>170.5</v>
      </c>
      <c r="I96" s="330"/>
      <c r="J96" s="331"/>
      <c r="K96" s="332"/>
      <c r="L96" s="303">
        <f t="shared" si="10"/>
        <v>322.39999999999998</v>
      </c>
      <c r="M96" s="303"/>
      <c r="N96" s="334"/>
      <c r="O96" s="335"/>
      <c r="P96" s="304">
        <f t="shared" si="19"/>
        <v>215</v>
      </c>
      <c r="Q96" s="336"/>
      <c r="R96" s="337"/>
      <c r="S96" s="338"/>
      <c r="T96" s="307">
        <f t="shared" si="13"/>
        <v>266</v>
      </c>
      <c r="U96" s="339"/>
      <c r="V96" s="340"/>
      <c r="W96" s="341"/>
      <c r="X96" s="310">
        <f t="shared" si="14"/>
        <v>164.7</v>
      </c>
      <c r="Y96" s="311"/>
      <c r="Z96" s="312"/>
      <c r="AA96" s="313"/>
      <c r="AB96" s="313">
        <f t="shared" si="17"/>
        <v>159.5</v>
      </c>
      <c r="AC96" s="342"/>
      <c r="AD96" s="314"/>
      <c r="AE96" s="314"/>
      <c r="AF96" s="315">
        <f t="shared" si="18"/>
        <v>155</v>
      </c>
      <c r="AG96" s="316"/>
      <c r="AH96" s="314"/>
      <c r="AI96" s="314"/>
      <c r="AJ96" s="315">
        <f t="shared" si="15"/>
        <v>84</v>
      </c>
      <c r="AK96" s="314"/>
      <c r="XEG96" s="405"/>
      <c r="XEH96" s="405"/>
      <c r="XEI96" s="405"/>
      <c r="XEJ96" s="405"/>
      <c r="XEK96" s="405"/>
      <c r="XEL96" s="405"/>
      <c r="XEM96" s="405"/>
      <c r="XEN96" s="405"/>
      <c r="XEO96" s="405"/>
      <c r="XEP96" s="405"/>
      <c r="XEQ96" s="405"/>
      <c r="XER96" s="405"/>
      <c r="XES96" s="405"/>
      <c r="XET96" s="405"/>
      <c r="XEU96" s="405"/>
      <c r="XEV96" s="405"/>
      <c r="XEW96" s="405"/>
      <c r="XEX96" s="405"/>
      <c r="XEY96" s="405"/>
      <c r="XEZ96" s="405"/>
      <c r="XFA96" s="405"/>
      <c r="XFB96" s="405"/>
      <c r="XFC96" s="405"/>
      <c r="XFD96" s="405"/>
    </row>
    <row r="97" spans="1:16384" ht="21.95" customHeight="1" thickBot="1" x14ac:dyDescent="0.3">
      <c r="A97" s="325"/>
      <c r="B97" s="326"/>
      <c r="C97" s="327"/>
      <c r="D97" s="297">
        <f t="shared" si="16"/>
        <v>246.5</v>
      </c>
      <c r="E97" s="328"/>
      <c r="F97" s="329"/>
      <c r="G97" s="300"/>
      <c r="H97" s="300">
        <f t="shared" si="20"/>
        <v>170.5</v>
      </c>
      <c r="I97" s="330"/>
      <c r="J97" s="331"/>
      <c r="K97" s="332"/>
      <c r="L97" s="303">
        <f t="shared" si="10"/>
        <v>322.39999999999998</v>
      </c>
      <c r="M97" s="303"/>
      <c r="N97" s="334"/>
      <c r="O97" s="335"/>
      <c r="P97" s="304">
        <f t="shared" si="19"/>
        <v>215</v>
      </c>
      <c r="Q97" s="336"/>
      <c r="R97" s="337"/>
      <c r="S97" s="338"/>
      <c r="T97" s="307">
        <f t="shared" si="13"/>
        <v>266</v>
      </c>
      <c r="U97" s="339"/>
      <c r="V97" s="340"/>
      <c r="W97" s="341"/>
      <c r="X97" s="310">
        <f t="shared" si="14"/>
        <v>164.7</v>
      </c>
      <c r="Y97" s="311"/>
      <c r="Z97" s="312"/>
      <c r="AA97" s="313"/>
      <c r="AB97" s="313">
        <f t="shared" si="17"/>
        <v>159.5</v>
      </c>
      <c r="AC97" s="342"/>
      <c r="AD97" s="314"/>
      <c r="AE97" s="314"/>
      <c r="AF97" s="315">
        <f t="shared" si="18"/>
        <v>155</v>
      </c>
      <c r="AG97" s="316"/>
      <c r="AH97" s="314"/>
      <c r="AI97" s="314"/>
      <c r="AJ97" s="315">
        <f t="shared" si="15"/>
        <v>84</v>
      </c>
      <c r="AK97" s="314"/>
      <c r="AL97" s="368"/>
      <c r="AM97" s="368"/>
      <c r="AN97" s="368"/>
      <c r="AO97" s="368"/>
      <c r="AP97" s="368"/>
      <c r="AQ97" s="368"/>
      <c r="AR97" s="368"/>
      <c r="AS97" s="368"/>
      <c r="AT97" s="368"/>
      <c r="AU97" s="368"/>
      <c r="AV97" s="368"/>
      <c r="AW97" s="368"/>
      <c r="AX97" s="368"/>
      <c r="AY97" s="368"/>
      <c r="AZ97" s="368"/>
      <c r="BA97" s="368"/>
      <c r="BB97" s="368"/>
      <c r="BC97" s="368"/>
      <c r="BD97" s="368"/>
      <c r="BE97" s="368"/>
      <c r="BF97" s="368"/>
      <c r="BG97" s="368"/>
      <c r="BH97" s="368"/>
      <c r="BI97" s="368"/>
      <c r="BJ97" s="368"/>
      <c r="BK97" s="368"/>
      <c r="BL97" s="368"/>
      <c r="BM97" s="368"/>
      <c r="BN97" s="368"/>
      <c r="BO97" s="368"/>
      <c r="BP97" s="368"/>
      <c r="BQ97" s="368"/>
      <c r="BR97" s="368"/>
      <c r="BS97" s="368"/>
      <c r="BT97" s="368"/>
      <c r="BU97" s="368"/>
      <c r="BV97" s="368"/>
      <c r="BW97" s="368"/>
      <c r="BX97" s="368"/>
      <c r="BY97" s="368"/>
      <c r="BZ97" s="368"/>
      <c r="CA97" s="368"/>
      <c r="CB97" s="368"/>
      <c r="CC97" s="368"/>
      <c r="CD97" s="368"/>
      <c r="CE97" s="368"/>
      <c r="CF97" s="368"/>
      <c r="CG97" s="368"/>
      <c r="CH97" s="368"/>
      <c r="CI97" s="368"/>
      <c r="CJ97" s="368"/>
      <c r="CK97" s="368"/>
      <c r="CL97" s="368"/>
      <c r="CM97" s="368"/>
      <c r="CN97" s="368"/>
      <c r="CO97" s="368"/>
      <c r="CP97" s="368"/>
      <c r="CQ97" s="368"/>
      <c r="CR97" s="368"/>
      <c r="CS97" s="368"/>
      <c r="CT97" s="368"/>
      <c r="CU97" s="368"/>
      <c r="CV97" s="368"/>
      <c r="CW97" s="368"/>
      <c r="CX97" s="368"/>
      <c r="CY97" s="368"/>
      <c r="CZ97" s="368"/>
      <c r="DA97" s="368"/>
      <c r="DB97" s="368"/>
      <c r="DC97" s="368"/>
      <c r="DD97" s="368"/>
      <c r="DE97" s="368"/>
      <c r="DF97" s="368"/>
      <c r="DG97" s="368"/>
      <c r="DH97" s="368"/>
      <c r="DI97" s="368"/>
      <c r="DJ97" s="368"/>
      <c r="DK97" s="368"/>
      <c r="DL97" s="368"/>
      <c r="DM97" s="368"/>
      <c r="DN97" s="368"/>
      <c r="DO97" s="368"/>
      <c r="DP97" s="368"/>
      <c r="DQ97" s="368"/>
      <c r="DR97" s="368"/>
      <c r="DS97" s="368"/>
      <c r="DT97" s="368"/>
      <c r="DU97" s="368"/>
      <c r="DV97" s="368"/>
      <c r="DW97" s="368"/>
      <c r="DX97" s="368"/>
      <c r="DY97" s="368"/>
      <c r="DZ97" s="368"/>
      <c r="EA97" s="368"/>
      <c r="EB97" s="368"/>
      <c r="EC97" s="368"/>
      <c r="ED97" s="368"/>
      <c r="EE97" s="368"/>
      <c r="EF97" s="368"/>
      <c r="EG97" s="368"/>
      <c r="EH97" s="368"/>
      <c r="EI97" s="368"/>
      <c r="EJ97" s="368"/>
      <c r="EK97" s="368"/>
      <c r="EL97" s="368"/>
      <c r="EM97" s="368"/>
      <c r="EN97" s="368"/>
      <c r="EO97" s="368"/>
      <c r="EP97" s="368"/>
      <c r="EQ97" s="368"/>
      <c r="ER97" s="368"/>
      <c r="ES97" s="368"/>
      <c r="ET97" s="368"/>
      <c r="EU97" s="368"/>
      <c r="EV97" s="368"/>
      <c r="EW97" s="368"/>
      <c r="EX97" s="368"/>
      <c r="EY97" s="368"/>
      <c r="EZ97" s="368"/>
      <c r="FA97" s="368"/>
      <c r="FB97" s="368"/>
      <c r="FC97" s="368"/>
      <c r="FD97" s="368"/>
      <c r="FE97" s="368"/>
      <c r="FF97" s="368"/>
      <c r="FG97" s="368"/>
      <c r="FH97" s="368"/>
      <c r="FI97" s="368"/>
      <c r="FJ97" s="368"/>
      <c r="FK97" s="368"/>
      <c r="FL97" s="368"/>
      <c r="FM97" s="368"/>
      <c r="FN97" s="368"/>
      <c r="FO97" s="368"/>
      <c r="FP97" s="368"/>
      <c r="FQ97" s="368"/>
      <c r="FR97" s="368"/>
      <c r="FS97" s="368"/>
      <c r="FT97" s="368"/>
      <c r="FU97" s="368"/>
      <c r="FV97" s="368"/>
      <c r="FW97" s="368"/>
      <c r="FX97" s="368"/>
      <c r="FY97" s="368"/>
      <c r="FZ97" s="368"/>
      <c r="GA97" s="368"/>
      <c r="GB97" s="368"/>
      <c r="GC97" s="368"/>
      <c r="GD97" s="368"/>
      <c r="GE97" s="368"/>
      <c r="GF97" s="368"/>
      <c r="GG97" s="368"/>
      <c r="GH97" s="368"/>
      <c r="GI97" s="368"/>
      <c r="GJ97" s="368"/>
      <c r="GK97" s="368"/>
      <c r="GL97" s="368"/>
      <c r="GM97" s="368"/>
      <c r="GN97" s="368"/>
      <c r="GO97" s="368"/>
      <c r="GP97" s="368"/>
      <c r="GQ97" s="368"/>
      <c r="GR97" s="368"/>
      <c r="GS97" s="368"/>
      <c r="GT97" s="368"/>
      <c r="GU97" s="368"/>
      <c r="GV97" s="368"/>
      <c r="GW97" s="368"/>
      <c r="GX97" s="368"/>
      <c r="GY97" s="368"/>
      <c r="GZ97" s="368"/>
      <c r="HA97" s="368"/>
      <c r="HB97" s="368"/>
      <c r="HC97" s="368"/>
      <c r="HD97" s="368"/>
      <c r="HE97" s="368"/>
      <c r="HF97" s="368"/>
      <c r="HG97" s="368"/>
      <c r="HH97" s="368"/>
      <c r="HI97" s="368"/>
      <c r="HJ97" s="368"/>
      <c r="HK97" s="368"/>
      <c r="HL97" s="368"/>
      <c r="HM97" s="368"/>
      <c r="HN97" s="368"/>
      <c r="HO97" s="368"/>
      <c r="HP97" s="368"/>
      <c r="HQ97" s="368"/>
      <c r="HR97" s="368"/>
      <c r="HS97" s="368"/>
      <c r="HT97" s="368"/>
      <c r="HU97" s="368"/>
      <c r="HV97" s="368"/>
      <c r="HW97" s="368"/>
      <c r="HX97" s="368"/>
      <c r="HY97" s="368"/>
      <c r="HZ97" s="368"/>
      <c r="IA97" s="368"/>
      <c r="IB97" s="368"/>
      <c r="IC97" s="368"/>
      <c r="ID97" s="368"/>
      <c r="IE97" s="368"/>
      <c r="IF97" s="368"/>
      <c r="IG97" s="368"/>
      <c r="IH97" s="368"/>
      <c r="II97" s="368"/>
      <c r="IJ97" s="368"/>
      <c r="IK97" s="368"/>
      <c r="IL97" s="368"/>
      <c r="IM97" s="368"/>
      <c r="IN97" s="368"/>
      <c r="IO97" s="368"/>
      <c r="IP97" s="368"/>
      <c r="IQ97" s="368"/>
      <c r="IR97" s="368"/>
      <c r="IS97" s="368"/>
      <c r="IT97" s="368"/>
      <c r="IU97" s="368"/>
      <c r="IV97" s="368"/>
      <c r="IW97" s="368"/>
      <c r="IX97" s="368"/>
      <c r="IY97" s="368"/>
      <c r="IZ97" s="368"/>
      <c r="JA97" s="368"/>
      <c r="JB97" s="368"/>
      <c r="JC97" s="368"/>
      <c r="JD97" s="368"/>
      <c r="JE97" s="368"/>
      <c r="JF97" s="368"/>
      <c r="JG97" s="368"/>
      <c r="JH97" s="368"/>
      <c r="JI97" s="368"/>
      <c r="JJ97" s="368"/>
      <c r="JK97" s="368"/>
      <c r="JL97" s="368"/>
      <c r="JM97" s="368"/>
      <c r="JN97" s="368"/>
      <c r="JO97" s="368"/>
      <c r="JP97" s="368"/>
      <c r="JQ97" s="368"/>
      <c r="JR97" s="368"/>
      <c r="JS97" s="368"/>
      <c r="JT97" s="368"/>
      <c r="JU97" s="368"/>
      <c r="JV97" s="368"/>
      <c r="JW97" s="368"/>
      <c r="JX97" s="368"/>
      <c r="JY97" s="368"/>
      <c r="JZ97" s="368"/>
      <c r="KA97" s="368"/>
      <c r="KB97" s="368"/>
      <c r="KC97" s="368"/>
      <c r="KD97" s="368"/>
      <c r="KE97" s="368"/>
      <c r="KF97" s="368"/>
      <c r="KG97" s="368"/>
      <c r="KH97" s="368"/>
      <c r="KI97" s="368"/>
      <c r="KJ97" s="368"/>
      <c r="KK97" s="368"/>
      <c r="KL97" s="368"/>
      <c r="KM97" s="368"/>
      <c r="KN97" s="368"/>
      <c r="KO97" s="368"/>
      <c r="KP97" s="368"/>
      <c r="KQ97" s="368"/>
      <c r="KR97" s="368"/>
      <c r="KS97" s="368"/>
      <c r="KT97" s="368"/>
      <c r="KU97" s="368"/>
      <c r="KV97" s="368"/>
      <c r="KW97" s="368"/>
      <c r="KX97" s="368"/>
      <c r="KY97" s="368"/>
      <c r="KZ97" s="368"/>
      <c r="LA97" s="368"/>
      <c r="LB97" s="368"/>
      <c r="LC97" s="368"/>
      <c r="LD97" s="368"/>
      <c r="LE97" s="368"/>
      <c r="LF97" s="368"/>
      <c r="LG97" s="368"/>
      <c r="LH97" s="368"/>
      <c r="LI97" s="368"/>
      <c r="LJ97" s="368"/>
      <c r="LK97" s="368"/>
      <c r="LL97" s="368"/>
      <c r="LM97" s="368"/>
      <c r="LN97" s="368"/>
      <c r="LO97" s="368"/>
      <c r="LP97" s="368"/>
      <c r="LQ97" s="368"/>
      <c r="LR97" s="368"/>
      <c r="LS97" s="368"/>
      <c r="LT97" s="368"/>
      <c r="LU97" s="368"/>
      <c r="LV97" s="368"/>
      <c r="LW97" s="368"/>
      <c r="LX97" s="368"/>
      <c r="LY97" s="368"/>
      <c r="LZ97" s="368"/>
      <c r="MA97" s="368"/>
      <c r="MB97" s="368"/>
      <c r="MC97" s="368"/>
      <c r="MD97" s="368"/>
      <c r="ME97" s="368"/>
      <c r="MF97" s="368"/>
      <c r="MG97" s="368"/>
      <c r="MH97" s="368"/>
      <c r="MI97" s="368"/>
      <c r="MJ97" s="368"/>
      <c r="MK97" s="368"/>
      <c r="ML97" s="368"/>
      <c r="MM97" s="368"/>
      <c r="MN97" s="368"/>
      <c r="MO97" s="368"/>
      <c r="MP97" s="368"/>
      <c r="MQ97" s="368"/>
      <c r="MR97" s="368"/>
      <c r="MS97" s="368"/>
      <c r="MT97" s="368"/>
      <c r="MU97" s="368"/>
      <c r="MV97" s="368"/>
      <c r="MW97" s="368"/>
      <c r="MX97" s="368"/>
      <c r="MY97" s="368"/>
      <c r="MZ97" s="368"/>
      <c r="NA97" s="368"/>
      <c r="NB97" s="368"/>
      <c r="NC97" s="368"/>
      <c r="ND97" s="368"/>
      <c r="NE97" s="368"/>
      <c r="NF97" s="368"/>
      <c r="NG97" s="368"/>
      <c r="NH97" s="368"/>
      <c r="NI97" s="368"/>
      <c r="NJ97" s="368"/>
      <c r="NK97" s="368"/>
      <c r="NL97" s="368"/>
      <c r="NM97" s="368"/>
      <c r="NN97" s="368"/>
      <c r="NO97" s="368"/>
      <c r="NP97" s="368"/>
      <c r="NQ97" s="368"/>
      <c r="NR97" s="368"/>
      <c r="NS97" s="368"/>
      <c r="NT97" s="368"/>
      <c r="NU97" s="368"/>
      <c r="NV97" s="368"/>
      <c r="NW97" s="368"/>
      <c r="NX97" s="368"/>
      <c r="NY97" s="368"/>
      <c r="NZ97" s="368"/>
      <c r="OA97" s="368"/>
      <c r="OB97" s="368"/>
      <c r="OC97" s="368"/>
      <c r="OD97" s="368"/>
      <c r="OE97" s="368"/>
      <c r="OF97" s="368"/>
      <c r="OG97" s="368"/>
      <c r="OH97" s="368"/>
      <c r="OI97" s="368"/>
      <c r="OJ97" s="368"/>
      <c r="OK97" s="368"/>
      <c r="OL97" s="368"/>
      <c r="OM97" s="368"/>
      <c r="ON97" s="368"/>
      <c r="OO97" s="368"/>
      <c r="OP97" s="368"/>
      <c r="OQ97" s="368"/>
      <c r="OR97" s="368"/>
      <c r="OS97" s="368"/>
      <c r="OT97" s="368"/>
      <c r="OU97" s="368"/>
      <c r="OV97" s="368"/>
      <c r="OW97" s="368"/>
      <c r="OX97" s="368"/>
      <c r="OY97" s="368"/>
      <c r="OZ97" s="368"/>
      <c r="PA97" s="368"/>
      <c r="PB97" s="368"/>
      <c r="PC97" s="368"/>
      <c r="PD97" s="368"/>
      <c r="PE97" s="368"/>
      <c r="PF97" s="368"/>
      <c r="PG97" s="368"/>
      <c r="PH97" s="368"/>
      <c r="PI97" s="368"/>
      <c r="PJ97" s="368"/>
      <c r="PK97" s="368"/>
      <c r="PL97" s="368"/>
      <c r="PM97" s="368"/>
      <c r="PN97" s="368"/>
      <c r="PO97" s="368"/>
      <c r="PP97" s="368"/>
      <c r="PQ97" s="368"/>
      <c r="PR97" s="368"/>
      <c r="PS97" s="368"/>
      <c r="PT97" s="368"/>
      <c r="PU97" s="368"/>
      <c r="PV97" s="368"/>
      <c r="PW97" s="368"/>
      <c r="PX97" s="368"/>
      <c r="PY97" s="368"/>
      <c r="PZ97" s="368"/>
      <c r="QA97" s="368"/>
      <c r="QB97" s="368"/>
      <c r="QC97" s="368"/>
      <c r="QD97" s="368"/>
      <c r="QE97" s="368"/>
      <c r="QF97" s="368"/>
      <c r="QG97" s="368"/>
      <c r="QH97" s="368"/>
      <c r="QI97" s="368"/>
      <c r="QJ97" s="368"/>
      <c r="QK97" s="368"/>
      <c r="QL97" s="368"/>
      <c r="QM97" s="368"/>
      <c r="QN97" s="368"/>
      <c r="QO97" s="368"/>
      <c r="QP97" s="368"/>
      <c r="QQ97" s="368"/>
      <c r="QR97" s="368"/>
      <c r="QS97" s="368"/>
      <c r="QT97" s="368"/>
      <c r="QU97" s="368"/>
      <c r="QV97" s="368"/>
      <c r="QW97" s="368"/>
      <c r="QX97" s="368"/>
      <c r="QY97" s="368"/>
      <c r="QZ97" s="368"/>
      <c r="RA97" s="368"/>
      <c r="RB97" s="368"/>
      <c r="RC97" s="368"/>
      <c r="RD97" s="368"/>
      <c r="RE97" s="368"/>
      <c r="RF97" s="368"/>
      <c r="RG97" s="368"/>
      <c r="RH97" s="368"/>
      <c r="RI97" s="368"/>
      <c r="RJ97" s="368"/>
      <c r="RK97" s="368"/>
      <c r="RL97" s="368"/>
      <c r="RM97" s="368"/>
      <c r="RN97" s="368"/>
      <c r="RO97" s="368"/>
      <c r="RP97" s="368"/>
      <c r="RQ97" s="368"/>
      <c r="RR97" s="368"/>
      <c r="RS97" s="368"/>
      <c r="RT97" s="368"/>
      <c r="RU97" s="368"/>
      <c r="RV97" s="368"/>
      <c r="RW97" s="368"/>
      <c r="RX97" s="368"/>
      <c r="RY97" s="368"/>
      <c r="RZ97" s="368"/>
      <c r="SA97" s="368"/>
      <c r="SB97" s="368"/>
      <c r="SC97" s="368"/>
      <c r="SD97" s="368"/>
      <c r="SE97" s="368"/>
      <c r="SF97" s="368"/>
      <c r="SG97" s="368"/>
      <c r="SH97" s="368"/>
      <c r="SI97" s="368"/>
      <c r="SJ97" s="368"/>
      <c r="SK97" s="368"/>
      <c r="SL97" s="368"/>
      <c r="SM97" s="368"/>
      <c r="SN97" s="368"/>
      <c r="SO97" s="368"/>
      <c r="SP97" s="368"/>
      <c r="SQ97" s="368"/>
      <c r="SR97" s="368"/>
      <c r="SS97" s="368"/>
      <c r="ST97" s="368"/>
      <c r="SU97" s="368"/>
      <c r="SV97" s="368"/>
      <c r="SW97" s="368"/>
      <c r="SX97" s="368"/>
      <c r="SY97" s="368"/>
      <c r="SZ97" s="368"/>
      <c r="TA97" s="368"/>
      <c r="TB97" s="368"/>
      <c r="TC97" s="368"/>
      <c r="TD97" s="368"/>
      <c r="TE97" s="368"/>
      <c r="TF97" s="368"/>
      <c r="TG97" s="368"/>
      <c r="TH97" s="368"/>
      <c r="TI97" s="368"/>
      <c r="TJ97" s="368"/>
      <c r="TK97" s="368"/>
      <c r="TL97" s="368"/>
      <c r="TM97" s="368"/>
      <c r="TN97" s="368"/>
      <c r="TO97" s="368"/>
      <c r="TP97" s="368"/>
      <c r="TQ97" s="368"/>
      <c r="TR97" s="368"/>
      <c r="TS97" s="368"/>
      <c r="TT97" s="368"/>
      <c r="TU97" s="368"/>
      <c r="TV97" s="368"/>
      <c r="TW97" s="368"/>
      <c r="TX97" s="368"/>
      <c r="TY97" s="368"/>
      <c r="TZ97" s="368"/>
      <c r="UA97" s="368"/>
      <c r="UB97" s="368"/>
      <c r="UC97" s="368"/>
      <c r="UD97" s="368"/>
      <c r="UE97" s="368"/>
      <c r="UF97" s="368"/>
      <c r="UG97" s="368"/>
      <c r="UH97" s="368"/>
      <c r="UI97" s="368"/>
      <c r="UJ97" s="368"/>
      <c r="UK97" s="368"/>
      <c r="UL97" s="368"/>
      <c r="UM97" s="368"/>
      <c r="UN97" s="368"/>
      <c r="UO97" s="368"/>
      <c r="UP97" s="368"/>
      <c r="UQ97" s="368"/>
      <c r="UR97" s="368"/>
      <c r="US97" s="368"/>
      <c r="UT97" s="368"/>
      <c r="UU97" s="368"/>
      <c r="UV97" s="368"/>
      <c r="UW97" s="368"/>
      <c r="UX97" s="368"/>
      <c r="UY97" s="368"/>
      <c r="UZ97" s="368"/>
      <c r="VA97" s="368"/>
      <c r="VB97" s="368"/>
      <c r="VC97" s="368"/>
      <c r="VD97" s="368"/>
      <c r="VE97" s="368"/>
      <c r="VF97" s="368"/>
      <c r="VG97" s="368"/>
      <c r="VH97" s="368"/>
      <c r="VI97" s="368"/>
      <c r="VJ97" s="368"/>
      <c r="VK97" s="368"/>
      <c r="VL97" s="368"/>
      <c r="VM97" s="368"/>
      <c r="VN97" s="368"/>
      <c r="VO97" s="368"/>
      <c r="VP97" s="368"/>
      <c r="VQ97" s="368"/>
      <c r="VR97" s="368"/>
      <c r="VS97" s="368"/>
      <c r="VT97" s="368"/>
      <c r="VU97" s="368"/>
      <c r="VV97" s="368"/>
      <c r="VW97" s="368"/>
      <c r="VX97" s="368"/>
      <c r="VY97" s="368"/>
      <c r="VZ97" s="368"/>
      <c r="WA97" s="368"/>
      <c r="WB97" s="368"/>
      <c r="WC97" s="368"/>
      <c r="WD97" s="368"/>
      <c r="WE97" s="368"/>
      <c r="WF97" s="368"/>
      <c r="WG97" s="368"/>
      <c r="WH97" s="368"/>
      <c r="WI97" s="368"/>
      <c r="WJ97" s="368"/>
      <c r="WK97" s="368"/>
      <c r="WL97" s="368"/>
      <c r="WM97" s="368"/>
      <c r="WN97" s="368"/>
      <c r="WO97" s="368"/>
      <c r="WP97" s="368"/>
      <c r="WQ97" s="368"/>
      <c r="WR97" s="368"/>
      <c r="WS97" s="368"/>
      <c r="WT97" s="368"/>
      <c r="WU97" s="368"/>
      <c r="WV97" s="368"/>
      <c r="WW97" s="368"/>
      <c r="WX97" s="368"/>
      <c r="WY97" s="368"/>
      <c r="WZ97" s="368"/>
      <c r="XA97" s="368"/>
      <c r="XB97" s="368"/>
      <c r="XC97" s="368"/>
      <c r="XD97" s="368"/>
      <c r="XE97" s="368"/>
      <c r="XF97" s="368"/>
      <c r="XG97" s="368"/>
      <c r="XH97" s="368"/>
      <c r="XI97" s="368"/>
      <c r="XJ97" s="368"/>
      <c r="XK97" s="368"/>
      <c r="XL97" s="368"/>
      <c r="XM97" s="368"/>
      <c r="XN97" s="368"/>
      <c r="XO97" s="368"/>
      <c r="XP97" s="368"/>
      <c r="XQ97" s="368"/>
      <c r="XR97" s="368"/>
      <c r="XS97" s="368"/>
      <c r="XT97" s="368"/>
      <c r="XU97" s="368"/>
      <c r="XV97" s="368"/>
      <c r="XW97" s="368"/>
      <c r="XX97" s="368"/>
      <c r="XY97" s="368"/>
      <c r="XZ97" s="368"/>
      <c r="YA97" s="368"/>
      <c r="YB97" s="368"/>
      <c r="YC97" s="368"/>
      <c r="YD97" s="368"/>
      <c r="YE97" s="368"/>
      <c r="YF97" s="368"/>
      <c r="YG97" s="368"/>
      <c r="YH97" s="368"/>
      <c r="YI97" s="368"/>
      <c r="YJ97" s="368"/>
      <c r="YK97" s="368"/>
      <c r="YL97" s="368"/>
      <c r="YM97" s="368"/>
      <c r="YN97" s="368"/>
      <c r="YO97" s="368"/>
      <c r="YP97" s="368"/>
      <c r="YQ97" s="368"/>
      <c r="YR97" s="368"/>
      <c r="YS97" s="368"/>
      <c r="YT97" s="368"/>
      <c r="YU97" s="368"/>
      <c r="YV97" s="368"/>
      <c r="YW97" s="368"/>
      <c r="YX97" s="368"/>
      <c r="YY97" s="368"/>
      <c r="YZ97" s="368"/>
      <c r="ZA97" s="368"/>
      <c r="ZB97" s="368"/>
      <c r="ZC97" s="368"/>
      <c r="ZD97" s="368"/>
      <c r="ZE97" s="368"/>
      <c r="ZF97" s="368"/>
      <c r="ZG97" s="368"/>
      <c r="ZH97" s="368"/>
      <c r="ZI97" s="368"/>
      <c r="ZJ97" s="368"/>
      <c r="ZK97" s="368"/>
      <c r="ZL97" s="368"/>
      <c r="ZM97" s="368"/>
      <c r="ZN97" s="368"/>
      <c r="ZO97" s="368"/>
      <c r="ZP97" s="368"/>
      <c r="ZQ97" s="368"/>
      <c r="ZR97" s="368"/>
      <c r="ZS97" s="368"/>
      <c r="ZT97" s="368"/>
      <c r="ZU97" s="368"/>
      <c r="ZV97" s="368"/>
      <c r="ZW97" s="368"/>
      <c r="ZX97" s="368"/>
      <c r="ZY97" s="368"/>
      <c r="ZZ97" s="368"/>
      <c r="AAA97" s="368"/>
      <c r="AAB97" s="368"/>
      <c r="AAC97" s="368"/>
      <c r="AAD97" s="368"/>
      <c r="AAE97" s="368"/>
      <c r="AAF97" s="368"/>
      <c r="AAG97" s="368"/>
      <c r="AAH97" s="368"/>
      <c r="AAI97" s="368"/>
      <c r="AAJ97" s="368"/>
      <c r="AAK97" s="368"/>
      <c r="AAL97" s="368"/>
      <c r="AAM97" s="368"/>
      <c r="AAN97" s="368"/>
      <c r="AAO97" s="368"/>
      <c r="AAP97" s="368"/>
      <c r="AAQ97" s="368"/>
      <c r="AAR97" s="368"/>
      <c r="AAS97" s="368"/>
      <c r="AAT97" s="368"/>
      <c r="AAU97" s="368"/>
      <c r="AAV97" s="368"/>
      <c r="AAW97" s="368"/>
      <c r="AAX97" s="368"/>
      <c r="AAY97" s="368"/>
      <c r="AAZ97" s="368"/>
      <c r="ABA97" s="368"/>
      <c r="ABB97" s="368"/>
      <c r="ABC97" s="368"/>
      <c r="ABD97" s="368"/>
      <c r="ABE97" s="368"/>
      <c r="ABF97" s="368"/>
      <c r="ABG97" s="368"/>
      <c r="ABH97" s="368"/>
      <c r="ABI97" s="368"/>
      <c r="ABJ97" s="368"/>
      <c r="ABK97" s="368"/>
      <c r="ABL97" s="368"/>
      <c r="ABM97" s="368"/>
      <c r="ABN97" s="368"/>
      <c r="ABO97" s="368"/>
      <c r="ABP97" s="368"/>
      <c r="ABQ97" s="368"/>
      <c r="ABR97" s="368"/>
      <c r="ABS97" s="368"/>
      <c r="ABT97" s="368"/>
      <c r="ABU97" s="368"/>
      <c r="ABV97" s="368"/>
      <c r="ABW97" s="368"/>
      <c r="ABX97" s="368"/>
      <c r="ABY97" s="368"/>
      <c r="ABZ97" s="368"/>
      <c r="ACA97" s="368"/>
      <c r="ACB97" s="368"/>
      <c r="ACC97" s="368"/>
      <c r="ACD97" s="368"/>
      <c r="ACE97" s="368"/>
      <c r="ACF97" s="368"/>
      <c r="ACG97" s="368"/>
      <c r="ACH97" s="368"/>
      <c r="ACI97" s="368"/>
      <c r="ACJ97" s="368"/>
      <c r="ACK97" s="368"/>
      <c r="ACL97" s="368"/>
      <c r="ACM97" s="368"/>
      <c r="ACN97" s="368"/>
      <c r="ACO97" s="368"/>
      <c r="ACP97" s="368"/>
      <c r="ACQ97" s="368"/>
      <c r="ACR97" s="368"/>
      <c r="ACS97" s="368"/>
      <c r="ACT97" s="368"/>
      <c r="ACU97" s="368"/>
      <c r="ACV97" s="368"/>
      <c r="ACW97" s="368"/>
      <c r="ACX97" s="368"/>
      <c r="ACY97" s="368"/>
      <c r="ACZ97" s="368"/>
      <c r="ADA97" s="368"/>
      <c r="ADB97" s="368"/>
      <c r="ADC97" s="368"/>
      <c r="ADD97" s="368"/>
      <c r="ADE97" s="368"/>
      <c r="ADF97" s="368"/>
      <c r="ADG97" s="368"/>
      <c r="ADH97" s="368"/>
      <c r="ADI97" s="368"/>
      <c r="ADJ97" s="368"/>
      <c r="ADK97" s="368"/>
      <c r="ADL97" s="368"/>
      <c r="ADM97" s="368"/>
      <c r="ADN97" s="368"/>
      <c r="ADO97" s="368"/>
      <c r="ADP97" s="368"/>
      <c r="ADQ97" s="368"/>
      <c r="ADR97" s="368"/>
      <c r="ADS97" s="368"/>
      <c r="ADT97" s="368"/>
      <c r="ADU97" s="368"/>
      <c r="ADV97" s="368"/>
      <c r="ADW97" s="368"/>
      <c r="ADX97" s="368"/>
      <c r="ADY97" s="368"/>
      <c r="ADZ97" s="368"/>
      <c r="AEA97" s="368"/>
      <c r="AEB97" s="368"/>
      <c r="AEC97" s="368"/>
      <c r="AED97" s="368"/>
      <c r="AEE97" s="368"/>
      <c r="AEF97" s="368"/>
      <c r="AEG97" s="368"/>
      <c r="AEH97" s="368"/>
      <c r="AEI97" s="368"/>
      <c r="AEJ97" s="368"/>
      <c r="AEK97" s="368"/>
      <c r="AEL97" s="368"/>
      <c r="AEM97" s="368"/>
      <c r="AEN97" s="368"/>
      <c r="AEO97" s="368"/>
      <c r="AEP97" s="368"/>
      <c r="AEQ97" s="368"/>
      <c r="AER97" s="368"/>
      <c r="AES97" s="368"/>
      <c r="AET97" s="368"/>
      <c r="AEU97" s="368"/>
      <c r="AEV97" s="368"/>
      <c r="AEW97" s="368"/>
      <c r="AEX97" s="368"/>
      <c r="AEY97" s="368"/>
      <c r="AEZ97" s="368"/>
      <c r="AFA97" s="368"/>
      <c r="AFB97" s="368"/>
      <c r="AFC97" s="368"/>
      <c r="AFD97" s="368"/>
      <c r="AFE97" s="368"/>
      <c r="AFF97" s="368"/>
      <c r="AFG97" s="368"/>
      <c r="AFH97" s="368"/>
      <c r="AFI97" s="368"/>
      <c r="AFJ97" s="368"/>
      <c r="AFK97" s="368"/>
      <c r="AFL97" s="368"/>
      <c r="AFM97" s="368"/>
      <c r="AFN97" s="368"/>
      <c r="AFO97" s="368"/>
      <c r="AFP97" s="368"/>
      <c r="AFQ97" s="368"/>
      <c r="AFR97" s="368"/>
      <c r="AFS97" s="368"/>
      <c r="AFT97" s="368"/>
      <c r="AFU97" s="368"/>
      <c r="AFV97" s="368"/>
      <c r="AFW97" s="368"/>
      <c r="AFX97" s="368"/>
      <c r="AFY97" s="368"/>
      <c r="AFZ97" s="368"/>
      <c r="AGA97" s="368"/>
      <c r="AGB97" s="368"/>
      <c r="AGC97" s="368"/>
      <c r="AGD97" s="368"/>
      <c r="AGE97" s="368"/>
      <c r="AGF97" s="368"/>
      <c r="AGG97" s="368"/>
      <c r="AGH97" s="368"/>
      <c r="AGI97" s="368"/>
      <c r="AGJ97" s="368"/>
      <c r="AGK97" s="368"/>
      <c r="AGL97" s="368"/>
      <c r="AGM97" s="368"/>
      <c r="AGN97" s="368"/>
      <c r="AGO97" s="368"/>
      <c r="AGP97" s="368"/>
      <c r="AGQ97" s="368"/>
      <c r="AGR97" s="368"/>
      <c r="AGS97" s="368"/>
      <c r="AGT97" s="368"/>
      <c r="AGU97" s="368"/>
      <c r="AGV97" s="368"/>
      <c r="AGW97" s="368"/>
      <c r="AGX97" s="368"/>
      <c r="AGY97" s="368"/>
      <c r="AGZ97" s="368"/>
      <c r="AHA97" s="368"/>
      <c r="AHB97" s="368"/>
      <c r="AHC97" s="368"/>
      <c r="AHD97" s="368"/>
      <c r="AHE97" s="368"/>
      <c r="AHF97" s="368"/>
      <c r="AHG97" s="368"/>
      <c r="AHH97" s="368"/>
      <c r="AHI97" s="368"/>
      <c r="AHJ97" s="368"/>
      <c r="AHK97" s="368"/>
      <c r="AHL97" s="368"/>
      <c r="AHM97" s="368"/>
      <c r="AHN97" s="368"/>
      <c r="AHO97" s="368"/>
      <c r="AHP97" s="368"/>
      <c r="AHQ97" s="368"/>
      <c r="AHR97" s="368"/>
      <c r="AHS97" s="368"/>
      <c r="AHT97" s="368"/>
      <c r="AHU97" s="368"/>
      <c r="AHV97" s="368"/>
      <c r="AHW97" s="368"/>
      <c r="AHX97" s="368"/>
      <c r="AHY97" s="368"/>
      <c r="AHZ97" s="368"/>
      <c r="AIA97" s="368"/>
      <c r="AIB97" s="368"/>
      <c r="AIC97" s="368"/>
      <c r="AID97" s="368"/>
      <c r="AIE97" s="368"/>
      <c r="AIF97" s="368"/>
      <c r="AIG97" s="368"/>
      <c r="AIH97" s="368"/>
      <c r="AII97" s="368"/>
      <c r="AIJ97" s="368"/>
      <c r="AIK97" s="368"/>
      <c r="AIL97" s="368"/>
      <c r="AIM97" s="368"/>
      <c r="AIN97" s="368"/>
      <c r="AIO97" s="368"/>
      <c r="AIP97" s="368"/>
      <c r="AIQ97" s="368"/>
      <c r="AIR97" s="368"/>
      <c r="AIS97" s="368"/>
      <c r="AIT97" s="368"/>
      <c r="AIU97" s="368"/>
      <c r="AIV97" s="368"/>
      <c r="AIW97" s="368"/>
      <c r="AIX97" s="368"/>
      <c r="AIY97" s="368"/>
      <c r="AIZ97" s="368"/>
      <c r="AJA97" s="368"/>
      <c r="AJB97" s="368"/>
      <c r="AJC97" s="368"/>
      <c r="AJD97" s="368"/>
      <c r="AJE97" s="368"/>
      <c r="AJF97" s="368"/>
      <c r="AJG97" s="368"/>
      <c r="AJH97" s="368"/>
      <c r="AJI97" s="368"/>
      <c r="AJJ97" s="368"/>
      <c r="AJK97" s="368"/>
      <c r="AJL97" s="368"/>
      <c r="AJM97" s="368"/>
      <c r="AJN97" s="368"/>
      <c r="AJO97" s="368"/>
      <c r="AJP97" s="368"/>
      <c r="AJQ97" s="368"/>
      <c r="AJR97" s="368"/>
      <c r="AJS97" s="368"/>
      <c r="AJT97" s="368"/>
      <c r="AJU97" s="368"/>
      <c r="AJV97" s="368"/>
      <c r="AJW97" s="368"/>
      <c r="AJX97" s="368"/>
      <c r="AJY97" s="368"/>
      <c r="AJZ97" s="368"/>
      <c r="AKA97" s="368"/>
      <c r="AKB97" s="368"/>
      <c r="AKC97" s="368"/>
      <c r="AKD97" s="368"/>
      <c r="AKE97" s="368"/>
      <c r="AKF97" s="368"/>
      <c r="AKG97" s="368"/>
      <c r="AKH97" s="368"/>
      <c r="AKI97" s="368"/>
      <c r="AKJ97" s="368"/>
      <c r="AKK97" s="368"/>
      <c r="AKL97" s="368"/>
      <c r="AKM97" s="368"/>
      <c r="AKN97" s="368"/>
      <c r="AKO97" s="368"/>
      <c r="AKP97" s="368"/>
      <c r="AKQ97" s="368"/>
      <c r="AKR97" s="368"/>
      <c r="AKS97" s="368"/>
      <c r="AKT97" s="368"/>
      <c r="AKU97" s="368"/>
      <c r="AKV97" s="368"/>
      <c r="AKW97" s="368"/>
      <c r="AKX97" s="368"/>
      <c r="AKY97" s="368"/>
      <c r="AKZ97" s="368"/>
      <c r="ALA97" s="368"/>
      <c r="ALB97" s="368"/>
      <c r="ALC97" s="368"/>
      <c r="ALD97" s="368"/>
      <c r="ALE97" s="368"/>
      <c r="ALF97" s="368"/>
      <c r="ALG97" s="368"/>
      <c r="ALH97" s="368"/>
      <c r="ALI97" s="368"/>
      <c r="ALJ97" s="368"/>
      <c r="ALK97" s="368"/>
      <c r="ALL97" s="368"/>
      <c r="ALM97" s="368"/>
      <c r="ALN97" s="368"/>
      <c r="ALO97" s="368"/>
      <c r="ALP97" s="368"/>
      <c r="ALQ97" s="368"/>
      <c r="ALR97" s="368"/>
      <c r="ALS97" s="368"/>
      <c r="ALT97" s="368"/>
      <c r="ALU97" s="368"/>
      <c r="ALV97" s="368"/>
      <c r="ALW97" s="368"/>
      <c r="ALX97" s="368"/>
      <c r="ALY97" s="368"/>
      <c r="ALZ97" s="368"/>
      <c r="AMA97" s="368"/>
      <c r="AMB97" s="368"/>
      <c r="AMC97" s="368"/>
      <c r="AMD97" s="368"/>
      <c r="AME97" s="368"/>
      <c r="AMF97" s="368"/>
      <c r="AMG97" s="368"/>
      <c r="AMH97" s="368"/>
      <c r="AMI97" s="368"/>
      <c r="AMJ97" s="368"/>
      <c r="AMK97" s="368"/>
      <c r="AML97" s="368"/>
      <c r="AMM97" s="368"/>
      <c r="AMN97" s="368"/>
      <c r="AMO97" s="368"/>
      <c r="AMP97" s="368"/>
      <c r="AMQ97" s="368"/>
      <c r="AMR97" s="368"/>
      <c r="AMS97" s="368"/>
      <c r="AMT97" s="368"/>
      <c r="AMU97" s="368"/>
      <c r="AMV97" s="368"/>
      <c r="AMW97" s="368"/>
      <c r="AMX97" s="368"/>
      <c r="AMY97" s="368"/>
      <c r="AMZ97" s="368"/>
      <c r="ANA97" s="368"/>
      <c r="ANB97" s="368"/>
      <c r="ANC97" s="368"/>
      <c r="AND97" s="368"/>
      <c r="ANE97" s="368"/>
      <c r="ANF97" s="368"/>
      <c r="ANG97" s="368"/>
      <c r="ANH97" s="368"/>
      <c r="ANI97" s="368"/>
      <c r="ANJ97" s="368"/>
      <c r="ANK97" s="368"/>
      <c r="ANL97" s="368"/>
      <c r="ANM97" s="368"/>
      <c r="ANN97" s="368"/>
      <c r="ANO97" s="368"/>
      <c r="ANP97" s="368"/>
      <c r="ANQ97" s="368"/>
      <c r="ANR97" s="368"/>
      <c r="ANS97" s="368"/>
      <c r="ANT97" s="368"/>
      <c r="ANU97" s="368"/>
      <c r="ANV97" s="368"/>
      <c r="ANW97" s="368"/>
      <c r="ANX97" s="368"/>
      <c r="ANY97" s="368"/>
      <c r="ANZ97" s="368"/>
      <c r="AOA97" s="368"/>
      <c r="AOB97" s="368"/>
      <c r="AOC97" s="368"/>
      <c r="AOD97" s="368"/>
      <c r="AOE97" s="368"/>
      <c r="AOF97" s="368"/>
      <c r="AOG97" s="368"/>
      <c r="AOH97" s="368"/>
      <c r="AOI97" s="368"/>
      <c r="AOJ97" s="368"/>
      <c r="AOK97" s="368"/>
      <c r="AOL97" s="368"/>
      <c r="AOM97" s="368"/>
      <c r="AON97" s="368"/>
      <c r="AOO97" s="368"/>
      <c r="AOP97" s="368"/>
      <c r="AOQ97" s="368"/>
      <c r="AOR97" s="368"/>
      <c r="AOS97" s="368"/>
      <c r="AOT97" s="368"/>
      <c r="AOU97" s="368"/>
      <c r="AOV97" s="368"/>
      <c r="AOW97" s="368"/>
      <c r="AOX97" s="368"/>
      <c r="AOY97" s="368"/>
      <c r="AOZ97" s="368"/>
      <c r="APA97" s="368"/>
      <c r="APB97" s="368"/>
      <c r="APC97" s="368"/>
      <c r="APD97" s="368"/>
      <c r="APE97" s="368"/>
      <c r="APF97" s="368"/>
      <c r="APG97" s="368"/>
      <c r="APH97" s="368"/>
      <c r="API97" s="368"/>
      <c r="APJ97" s="368"/>
      <c r="APK97" s="368"/>
      <c r="APL97" s="368"/>
      <c r="APM97" s="368"/>
      <c r="APN97" s="368"/>
      <c r="APO97" s="368"/>
      <c r="APP97" s="368"/>
      <c r="APQ97" s="368"/>
      <c r="APR97" s="368"/>
      <c r="APS97" s="368"/>
      <c r="APT97" s="368"/>
      <c r="APU97" s="368"/>
      <c r="APV97" s="368"/>
      <c r="APW97" s="368"/>
      <c r="APX97" s="368"/>
      <c r="APY97" s="368"/>
      <c r="APZ97" s="368"/>
      <c r="AQA97" s="368"/>
      <c r="AQB97" s="368"/>
      <c r="AQC97" s="368"/>
      <c r="AQD97" s="368"/>
      <c r="AQE97" s="368"/>
      <c r="AQF97" s="368"/>
      <c r="AQG97" s="368"/>
      <c r="AQH97" s="368"/>
      <c r="AQI97" s="368"/>
      <c r="AQJ97" s="368"/>
      <c r="AQK97" s="368"/>
      <c r="AQL97" s="368"/>
      <c r="AQM97" s="368"/>
      <c r="AQN97" s="368"/>
      <c r="AQO97" s="368"/>
      <c r="AQP97" s="368"/>
      <c r="AQQ97" s="368"/>
      <c r="AQR97" s="368"/>
      <c r="AQS97" s="368"/>
      <c r="AQT97" s="368"/>
      <c r="AQU97" s="368"/>
      <c r="AQV97" s="368"/>
      <c r="AQW97" s="368"/>
      <c r="AQX97" s="368"/>
      <c r="AQY97" s="368"/>
      <c r="AQZ97" s="368"/>
      <c r="ARA97" s="368"/>
      <c r="ARB97" s="368"/>
      <c r="ARC97" s="368"/>
      <c r="ARD97" s="368"/>
      <c r="ARE97" s="368"/>
      <c r="ARF97" s="368"/>
      <c r="ARG97" s="368"/>
      <c r="ARH97" s="368"/>
      <c r="ARI97" s="368"/>
      <c r="ARJ97" s="368"/>
      <c r="ARK97" s="368"/>
      <c r="ARL97" s="368"/>
      <c r="ARM97" s="368"/>
      <c r="ARN97" s="368"/>
      <c r="ARO97" s="368"/>
      <c r="ARP97" s="368"/>
      <c r="ARQ97" s="368"/>
      <c r="ARR97" s="368"/>
      <c r="ARS97" s="368"/>
      <c r="ART97" s="368"/>
      <c r="ARU97" s="368"/>
      <c r="ARV97" s="368"/>
      <c r="ARW97" s="368"/>
      <c r="ARX97" s="368"/>
      <c r="ARY97" s="368"/>
      <c r="ARZ97" s="368"/>
      <c r="ASA97" s="368"/>
      <c r="ASB97" s="368"/>
      <c r="ASC97" s="368"/>
      <c r="ASD97" s="368"/>
      <c r="ASE97" s="368"/>
      <c r="ASF97" s="368"/>
      <c r="ASG97" s="368"/>
      <c r="ASH97" s="368"/>
      <c r="ASI97" s="368"/>
      <c r="ASJ97" s="368"/>
      <c r="ASK97" s="368"/>
      <c r="ASL97" s="368"/>
      <c r="ASM97" s="368"/>
      <c r="ASN97" s="368"/>
      <c r="ASO97" s="368"/>
      <c r="ASP97" s="368"/>
      <c r="ASQ97" s="368"/>
      <c r="ASR97" s="368"/>
      <c r="ASS97" s="368"/>
      <c r="AST97" s="368"/>
      <c r="ASU97" s="368"/>
      <c r="ASV97" s="368"/>
      <c r="ASW97" s="368"/>
      <c r="ASX97" s="368"/>
      <c r="ASY97" s="368"/>
      <c r="ASZ97" s="368"/>
      <c r="ATA97" s="368"/>
      <c r="ATB97" s="368"/>
      <c r="ATC97" s="368"/>
      <c r="ATD97" s="368"/>
      <c r="ATE97" s="368"/>
      <c r="ATF97" s="368"/>
      <c r="ATG97" s="368"/>
      <c r="ATH97" s="368"/>
      <c r="ATI97" s="368"/>
      <c r="ATJ97" s="368"/>
      <c r="ATK97" s="368"/>
      <c r="ATL97" s="368"/>
      <c r="ATM97" s="368"/>
      <c r="ATN97" s="368"/>
      <c r="ATO97" s="368"/>
      <c r="ATP97" s="368"/>
      <c r="ATQ97" s="368"/>
      <c r="ATR97" s="368"/>
      <c r="ATS97" s="368"/>
      <c r="ATT97" s="368"/>
      <c r="ATU97" s="368"/>
      <c r="ATV97" s="368"/>
      <c r="ATW97" s="368"/>
      <c r="ATX97" s="368"/>
      <c r="ATY97" s="368"/>
      <c r="ATZ97" s="368"/>
      <c r="AUA97" s="368"/>
      <c r="AUB97" s="368"/>
      <c r="AUC97" s="368"/>
      <c r="AUD97" s="368"/>
      <c r="AUE97" s="368"/>
      <c r="AUF97" s="368"/>
      <c r="AUG97" s="368"/>
      <c r="AUH97" s="368"/>
      <c r="AUI97" s="368"/>
      <c r="AUJ97" s="368"/>
      <c r="AUK97" s="368"/>
      <c r="AUL97" s="368"/>
      <c r="AUM97" s="368"/>
      <c r="AUN97" s="368"/>
      <c r="AUO97" s="368"/>
      <c r="AUP97" s="368"/>
      <c r="AUQ97" s="368"/>
      <c r="AUR97" s="368"/>
      <c r="AUS97" s="368"/>
      <c r="AUT97" s="368"/>
      <c r="AUU97" s="368"/>
      <c r="AUV97" s="368"/>
      <c r="AUW97" s="368"/>
      <c r="AUX97" s="368"/>
      <c r="AUY97" s="368"/>
      <c r="AUZ97" s="368"/>
      <c r="AVA97" s="368"/>
      <c r="AVB97" s="368"/>
      <c r="AVC97" s="368"/>
      <c r="AVD97" s="368"/>
      <c r="AVE97" s="368"/>
      <c r="AVF97" s="368"/>
      <c r="AVG97" s="368"/>
      <c r="AVH97" s="368"/>
      <c r="AVI97" s="368"/>
      <c r="AVJ97" s="368"/>
      <c r="AVK97" s="368"/>
      <c r="AVL97" s="368"/>
      <c r="AVM97" s="368"/>
      <c r="AVN97" s="368"/>
      <c r="AVO97" s="368"/>
      <c r="AVP97" s="368"/>
      <c r="AVQ97" s="368"/>
      <c r="AVR97" s="368"/>
      <c r="AVS97" s="368"/>
      <c r="AVT97" s="368"/>
      <c r="AVU97" s="368"/>
      <c r="AVV97" s="368"/>
      <c r="AVW97" s="368"/>
      <c r="AVX97" s="368"/>
      <c r="AVY97" s="368"/>
      <c r="AVZ97" s="368"/>
      <c r="AWA97" s="368"/>
      <c r="AWB97" s="368"/>
      <c r="AWC97" s="368"/>
      <c r="AWD97" s="368"/>
      <c r="AWE97" s="368"/>
      <c r="AWF97" s="368"/>
      <c r="AWG97" s="368"/>
      <c r="AWH97" s="368"/>
      <c r="AWI97" s="368"/>
      <c r="AWJ97" s="368"/>
      <c r="AWK97" s="368"/>
      <c r="AWL97" s="368"/>
      <c r="AWM97" s="368"/>
      <c r="AWN97" s="368"/>
      <c r="AWO97" s="368"/>
      <c r="AWP97" s="368"/>
      <c r="AWQ97" s="368"/>
      <c r="AWR97" s="368"/>
      <c r="AWS97" s="368"/>
      <c r="AWT97" s="368"/>
      <c r="AWU97" s="368"/>
      <c r="AWV97" s="368"/>
      <c r="AWW97" s="368"/>
      <c r="AWX97" s="368"/>
      <c r="AWY97" s="368"/>
      <c r="AWZ97" s="368"/>
      <c r="AXA97" s="368"/>
      <c r="AXB97" s="368"/>
      <c r="AXC97" s="368"/>
      <c r="AXD97" s="368"/>
      <c r="AXE97" s="368"/>
      <c r="AXF97" s="368"/>
      <c r="AXG97" s="368"/>
      <c r="AXH97" s="368"/>
      <c r="AXI97" s="368"/>
      <c r="AXJ97" s="368"/>
      <c r="AXK97" s="368"/>
      <c r="AXL97" s="368"/>
      <c r="AXM97" s="368"/>
      <c r="AXN97" s="368"/>
      <c r="AXO97" s="368"/>
      <c r="AXP97" s="368"/>
      <c r="AXQ97" s="368"/>
      <c r="AXR97" s="368"/>
      <c r="AXS97" s="368"/>
      <c r="AXT97" s="368"/>
      <c r="AXU97" s="368"/>
      <c r="AXV97" s="368"/>
      <c r="AXW97" s="368"/>
      <c r="AXX97" s="368"/>
      <c r="AXY97" s="368"/>
      <c r="AXZ97" s="368"/>
      <c r="AYA97" s="368"/>
      <c r="AYB97" s="368"/>
      <c r="AYC97" s="368"/>
      <c r="AYD97" s="368"/>
      <c r="AYE97" s="368"/>
      <c r="AYF97" s="368"/>
      <c r="AYG97" s="368"/>
      <c r="AYH97" s="368"/>
      <c r="AYI97" s="368"/>
      <c r="AYJ97" s="368"/>
      <c r="AYK97" s="368"/>
      <c r="AYL97" s="368"/>
      <c r="AYM97" s="368"/>
      <c r="AYN97" s="368"/>
      <c r="AYO97" s="368"/>
      <c r="AYP97" s="368"/>
      <c r="AYQ97" s="368"/>
      <c r="AYR97" s="368"/>
      <c r="AYS97" s="368"/>
      <c r="AYT97" s="368"/>
      <c r="AYU97" s="368"/>
      <c r="AYV97" s="368"/>
      <c r="AYW97" s="368"/>
      <c r="AYX97" s="368"/>
      <c r="AYY97" s="368"/>
      <c r="AYZ97" s="368"/>
      <c r="AZA97" s="368"/>
      <c r="AZB97" s="368"/>
      <c r="AZC97" s="368"/>
      <c r="AZD97" s="368"/>
      <c r="AZE97" s="368"/>
      <c r="AZF97" s="368"/>
      <c r="AZG97" s="368"/>
      <c r="AZH97" s="368"/>
      <c r="AZI97" s="368"/>
      <c r="AZJ97" s="368"/>
      <c r="AZK97" s="368"/>
      <c r="AZL97" s="368"/>
      <c r="AZM97" s="368"/>
      <c r="AZN97" s="368"/>
      <c r="AZO97" s="368"/>
      <c r="AZP97" s="368"/>
      <c r="AZQ97" s="368"/>
      <c r="AZR97" s="368"/>
      <c r="AZS97" s="368"/>
      <c r="AZT97" s="368"/>
      <c r="AZU97" s="368"/>
      <c r="AZV97" s="368"/>
      <c r="AZW97" s="368"/>
      <c r="AZX97" s="368"/>
      <c r="AZY97" s="368"/>
      <c r="AZZ97" s="368"/>
      <c r="BAA97" s="368"/>
      <c r="BAB97" s="368"/>
      <c r="BAC97" s="368"/>
      <c r="BAD97" s="368"/>
      <c r="BAE97" s="368"/>
      <c r="BAF97" s="368"/>
      <c r="BAG97" s="368"/>
      <c r="BAH97" s="368"/>
      <c r="BAI97" s="368"/>
      <c r="BAJ97" s="368"/>
      <c r="BAK97" s="368"/>
      <c r="BAL97" s="368"/>
      <c r="BAM97" s="368"/>
      <c r="BAN97" s="368"/>
      <c r="BAO97" s="368"/>
      <c r="BAP97" s="368"/>
      <c r="BAQ97" s="368"/>
      <c r="BAR97" s="368"/>
      <c r="BAS97" s="368"/>
      <c r="BAT97" s="368"/>
      <c r="BAU97" s="368"/>
      <c r="BAV97" s="368"/>
      <c r="BAW97" s="368"/>
      <c r="BAX97" s="368"/>
      <c r="BAY97" s="368"/>
      <c r="BAZ97" s="368"/>
      <c r="BBA97" s="368"/>
      <c r="BBB97" s="368"/>
      <c r="BBC97" s="368"/>
      <c r="BBD97" s="368"/>
      <c r="BBE97" s="368"/>
      <c r="BBF97" s="368"/>
      <c r="BBG97" s="368"/>
      <c r="BBH97" s="368"/>
      <c r="BBI97" s="368"/>
      <c r="BBJ97" s="368"/>
      <c r="BBK97" s="368"/>
      <c r="BBL97" s="368"/>
      <c r="BBM97" s="368"/>
      <c r="BBN97" s="368"/>
      <c r="BBO97" s="368"/>
      <c r="BBP97" s="368"/>
      <c r="BBQ97" s="368"/>
      <c r="BBR97" s="368"/>
      <c r="BBS97" s="368"/>
      <c r="BBT97" s="368"/>
      <c r="BBU97" s="368"/>
      <c r="BBV97" s="368"/>
      <c r="BBW97" s="368"/>
      <c r="BBX97" s="368"/>
      <c r="BBY97" s="368"/>
      <c r="BBZ97" s="368"/>
      <c r="BCA97" s="368"/>
      <c r="BCB97" s="368"/>
      <c r="BCC97" s="368"/>
      <c r="BCD97" s="368"/>
      <c r="BCE97" s="368"/>
      <c r="BCF97" s="368"/>
      <c r="BCG97" s="368"/>
      <c r="BCH97" s="368"/>
      <c r="BCI97" s="368"/>
      <c r="BCJ97" s="368"/>
      <c r="BCK97" s="368"/>
      <c r="BCL97" s="368"/>
      <c r="BCM97" s="368"/>
      <c r="BCN97" s="368"/>
      <c r="BCO97" s="368"/>
      <c r="BCP97" s="368"/>
      <c r="BCQ97" s="368"/>
      <c r="BCR97" s="368"/>
      <c r="BCS97" s="368"/>
      <c r="BCT97" s="368"/>
      <c r="BCU97" s="368"/>
      <c r="BCV97" s="368"/>
      <c r="BCW97" s="368"/>
      <c r="BCX97" s="368"/>
      <c r="BCY97" s="368"/>
      <c r="BCZ97" s="368"/>
      <c r="BDA97" s="368"/>
      <c r="BDB97" s="368"/>
      <c r="BDC97" s="368"/>
      <c r="BDD97" s="368"/>
      <c r="BDE97" s="368"/>
      <c r="BDF97" s="368"/>
      <c r="BDG97" s="368"/>
      <c r="BDH97" s="368"/>
      <c r="BDI97" s="368"/>
      <c r="BDJ97" s="368"/>
      <c r="BDK97" s="368"/>
      <c r="BDL97" s="368"/>
      <c r="BDM97" s="368"/>
      <c r="BDN97" s="368"/>
      <c r="BDO97" s="368"/>
      <c r="BDP97" s="368"/>
      <c r="BDQ97" s="368"/>
      <c r="BDR97" s="368"/>
      <c r="BDS97" s="368"/>
      <c r="BDT97" s="368"/>
      <c r="BDU97" s="368"/>
      <c r="BDV97" s="368"/>
      <c r="BDW97" s="368"/>
      <c r="BDX97" s="368"/>
      <c r="BDY97" s="368"/>
      <c r="BDZ97" s="368"/>
      <c r="BEA97" s="368"/>
      <c r="BEB97" s="368"/>
      <c r="BEC97" s="368"/>
      <c r="BED97" s="368"/>
      <c r="BEE97" s="368"/>
      <c r="BEF97" s="368"/>
      <c r="BEG97" s="368"/>
      <c r="BEH97" s="368"/>
      <c r="BEI97" s="368"/>
      <c r="BEJ97" s="368"/>
      <c r="BEK97" s="368"/>
      <c r="BEL97" s="368"/>
      <c r="BEM97" s="368"/>
      <c r="BEN97" s="368"/>
      <c r="BEO97" s="368"/>
      <c r="BEP97" s="368"/>
      <c r="BEQ97" s="368"/>
      <c r="BER97" s="368"/>
      <c r="BES97" s="368"/>
      <c r="BET97" s="368"/>
      <c r="BEU97" s="368"/>
      <c r="BEV97" s="368"/>
      <c r="BEW97" s="368"/>
      <c r="BEX97" s="368"/>
      <c r="BEY97" s="368"/>
      <c r="BEZ97" s="368"/>
      <c r="BFA97" s="368"/>
      <c r="BFB97" s="368"/>
      <c r="BFC97" s="368"/>
      <c r="BFD97" s="368"/>
      <c r="BFE97" s="368"/>
      <c r="BFF97" s="368"/>
      <c r="BFG97" s="368"/>
      <c r="BFH97" s="368"/>
      <c r="BFI97" s="368"/>
      <c r="BFJ97" s="368"/>
      <c r="BFK97" s="368"/>
      <c r="BFL97" s="368"/>
      <c r="BFM97" s="368"/>
      <c r="BFN97" s="368"/>
      <c r="BFO97" s="368"/>
      <c r="BFP97" s="368"/>
      <c r="BFQ97" s="368"/>
      <c r="BFR97" s="368"/>
      <c r="BFS97" s="368"/>
      <c r="BFT97" s="368"/>
      <c r="BFU97" s="368"/>
      <c r="BFV97" s="368"/>
      <c r="BFW97" s="368"/>
      <c r="BFX97" s="368"/>
      <c r="BFY97" s="368"/>
      <c r="BFZ97" s="368"/>
      <c r="BGA97" s="368"/>
      <c r="BGB97" s="368"/>
      <c r="BGC97" s="368"/>
      <c r="BGD97" s="368"/>
      <c r="BGE97" s="368"/>
      <c r="BGF97" s="368"/>
      <c r="BGG97" s="368"/>
      <c r="BGH97" s="368"/>
      <c r="BGI97" s="368"/>
      <c r="BGJ97" s="368"/>
      <c r="BGK97" s="368"/>
      <c r="BGL97" s="368"/>
      <c r="BGM97" s="368"/>
      <c r="BGN97" s="368"/>
      <c r="BGO97" s="368"/>
      <c r="BGP97" s="368"/>
      <c r="BGQ97" s="368"/>
      <c r="BGR97" s="368"/>
      <c r="BGS97" s="368"/>
      <c r="BGT97" s="368"/>
      <c r="BGU97" s="368"/>
      <c r="BGV97" s="368"/>
      <c r="BGW97" s="368"/>
      <c r="BGX97" s="368"/>
      <c r="BGY97" s="368"/>
      <c r="BGZ97" s="368"/>
      <c r="BHA97" s="368"/>
      <c r="BHB97" s="368"/>
      <c r="BHC97" s="368"/>
      <c r="BHD97" s="368"/>
      <c r="BHE97" s="368"/>
      <c r="BHF97" s="368"/>
      <c r="BHG97" s="368"/>
      <c r="BHH97" s="368"/>
      <c r="BHI97" s="368"/>
      <c r="BHJ97" s="368"/>
      <c r="BHK97" s="368"/>
      <c r="BHL97" s="368"/>
      <c r="BHM97" s="368"/>
      <c r="BHN97" s="368"/>
      <c r="BHO97" s="368"/>
      <c r="BHP97" s="368"/>
      <c r="BHQ97" s="368"/>
      <c r="BHR97" s="368"/>
      <c r="BHS97" s="368"/>
      <c r="BHT97" s="368"/>
      <c r="BHU97" s="368"/>
      <c r="BHV97" s="368"/>
      <c r="BHW97" s="368"/>
      <c r="BHX97" s="368"/>
      <c r="BHY97" s="368"/>
      <c r="BHZ97" s="368"/>
      <c r="BIA97" s="368"/>
      <c r="BIB97" s="368"/>
      <c r="BIC97" s="368"/>
      <c r="BID97" s="368"/>
      <c r="BIE97" s="368"/>
      <c r="BIF97" s="368"/>
      <c r="BIG97" s="368"/>
      <c r="BIH97" s="368"/>
      <c r="BII97" s="368"/>
      <c r="BIJ97" s="368"/>
      <c r="BIK97" s="368"/>
      <c r="BIL97" s="368"/>
      <c r="BIM97" s="368"/>
      <c r="BIN97" s="368"/>
      <c r="BIO97" s="368"/>
      <c r="BIP97" s="368"/>
      <c r="BIQ97" s="368"/>
      <c r="BIR97" s="368"/>
      <c r="BIS97" s="368"/>
      <c r="BIT97" s="368"/>
      <c r="BIU97" s="368"/>
      <c r="BIV97" s="368"/>
      <c r="BIW97" s="368"/>
      <c r="BIX97" s="368"/>
      <c r="BIY97" s="368"/>
      <c r="BIZ97" s="368"/>
      <c r="BJA97" s="368"/>
      <c r="BJB97" s="368"/>
      <c r="BJC97" s="368"/>
      <c r="BJD97" s="368"/>
      <c r="BJE97" s="368"/>
      <c r="BJF97" s="368"/>
      <c r="BJG97" s="368"/>
      <c r="BJH97" s="368"/>
      <c r="BJI97" s="368"/>
      <c r="BJJ97" s="368"/>
      <c r="BJK97" s="368"/>
      <c r="BJL97" s="368"/>
      <c r="BJM97" s="368"/>
      <c r="BJN97" s="368"/>
      <c r="BJO97" s="368"/>
      <c r="BJP97" s="368"/>
      <c r="BJQ97" s="368"/>
      <c r="BJR97" s="368"/>
      <c r="BJS97" s="368"/>
      <c r="BJT97" s="368"/>
      <c r="BJU97" s="368"/>
      <c r="BJV97" s="368"/>
      <c r="BJW97" s="368"/>
      <c r="BJX97" s="368"/>
      <c r="BJY97" s="368"/>
      <c r="BJZ97" s="368"/>
      <c r="BKA97" s="368"/>
      <c r="BKB97" s="368"/>
      <c r="BKC97" s="368"/>
      <c r="BKD97" s="368"/>
      <c r="BKE97" s="368"/>
      <c r="BKF97" s="368"/>
      <c r="BKG97" s="368"/>
      <c r="BKH97" s="368"/>
      <c r="BKI97" s="368"/>
      <c r="BKJ97" s="368"/>
      <c r="BKK97" s="368"/>
      <c r="BKL97" s="368"/>
      <c r="BKM97" s="368"/>
      <c r="BKN97" s="368"/>
      <c r="BKO97" s="368"/>
      <c r="BKP97" s="368"/>
      <c r="BKQ97" s="368"/>
      <c r="BKR97" s="368"/>
      <c r="BKS97" s="368"/>
      <c r="BKT97" s="368"/>
      <c r="BKU97" s="368"/>
      <c r="BKV97" s="368"/>
      <c r="BKW97" s="368"/>
      <c r="BKX97" s="368"/>
      <c r="BKY97" s="368"/>
      <c r="BKZ97" s="368"/>
      <c r="BLA97" s="368"/>
      <c r="BLB97" s="368"/>
      <c r="BLC97" s="368"/>
      <c r="BLD97" s="368"/>
      <c r="BLE97" s="368"/>
      <c r="BLF97" s="368"/>
      <c r="BLG97" s="368"/>
      <c r="BLH97" s="368"/>
      <c r="BLI97" s="368"/>
      <c r="BLJ97" s="368"/>
      <c r="BLK97" s="368"/>
      <c r="BLL97" s="368"/>
      <c r="BLM97" s="368"/>
      <c r="BLN97" s="368"/>
      <c r="BLO97" s="368"/>
      <c r="BLP97" s="368"/>
      <c r="BLQ97" s="368"/>
      <c r="BLR97" s="368"/>
      <c r="BLS97" s="368"/>
      <c r="BLT97" s="368"/>
      <c r="BLU97" s="368"/>
      <c r="BLV97" s="368"/>
      <c r="BLW97" s="368"/>
      <c r="BLX97" s="368"/>
      <c r="BLY97" s="368"/>
      <c r="BLZ97" s="368"/>
      <c r="BMA97" s="368"/>
      <c r="BMB97" s="368"/>
      <c r="BMC97" s="368"/>
      <c r="BMD97" s="368"/>
      <c r="BME97" s="368"/>
      <c r="BMF97" s="368"/>
      <c r="BMG97" s="368"/>
      <c r="BMH97" s="368"/>
      <c r="BMI97" s="368"/>
      <c r="BMJ97" s="368"/>
      <c r="BMK97" s="368"/>
      <c r="BML97" s="368"/>
      <c r="BMM97" s="368"/>
      <c r="BMN97" s="368"/>
      <c r="BMO97" s="368"/>
      <c r="BMP97" s="368"/>
      <c r="BMQ97" s="368"/>
      <c r="BMR97" s="368"/>
      <c r="BMS97" s="368"/>
      <c r="BMT97" s="368"/>
      <c r="BMU97" s="368"/>
      <c r="BMV97" s="368"/>
      <c r="BMW97" s="368"/>
      <c r="BMX97" s="368"/>
      <c r="BMY97" s="368"/>
      <c r="BMZ97" s="368"/>
      <c r="BNA97" s="368"/>
      <c r="BNB97" s="368"/>
      <c r="BNC97" s="368"/>
      <c r="BND97" s="368"/>
      <c r="BNE97" s="368"/>
      <c r="BNF97" s="368"/>
      <c r="BNG97" s="368"/>
      <c r="BNH97" s="368"/>
      <c r="BNI97" s="368"/>
      <c r="BNJ97" s="368"/>
      <c r="BNK97" s="368"/>
      <c r="BNL97" s="368"/>
      <c r="BNM97" s="368"/>
      <c r="BNN97" s="368"/>
      <c r="BNO97" s="368"/>
      <c r="BNP97" s="368"/>
      <c r="BNQ97" s="368"/>
      <c r="BNR97" s="368"/>
      <c r="BNS97" s="368"/>
      <c r="BNT97" s="368"/>
      <c r="BNU97" s="368"/>
      <c r="BNV97" s="368"/>
      <c r="BNW97" s="368"/>
      <c r="BNX97" s="368"/>
      <c r="BNY97" s="368"/>
      <c r="BNZ97" s="368"/>
      <c r="BOA97" s="368"/>
      <c r="BOB97" s="368"/>
      <c r="BOC97" s="368"/>
      <c r="BOD97" s="368"/>
      <c r="BOE97" s="368"/>
      <c r="BOF97" s="368"/>
      <c r="BOG97" s="368"/>
      <c r="BOH97" s="368"/>
      <c r="BOI97" s="368"/>
      <c r="BOJ97" s="368"/>
      <c r="BOK97" s="368"/>
      <c r="BOL97" s="368"/>
      <c r="BOM97" s="368"/>
      <c r="BON97" s="368"/>
      <c r="BOO97" s="368"/>
      <c r="BOP97" s="368"/>
      <c r="BOQ97" s="368"/>
      <c r="BOR97" s="368"/>
      <c r="BOS97" s="368"/>
      <c r="BOT97" s="368"/>
      <c r="BOU97" s="368"/>
      <c r="BOV97" s="368"/>
      <c r="BOW97" s="368"/>
      <c r="BOX97" s="368"/>
      <c r="BOY97" s="368"/>
      <c r="BOZ97" s="368"/>
      <c r="BPA97" s="368"/>
      <c r="BPB97" s="368"/>
      <c r="BPC97" s="368"/>
      <c r="BPD97" s="368"/>
      <c r="BPE97" s="368"/>
      <c r="BPF97" s="368"/>
      <c r="BPG97" s="368"/>
      <c r="BPH97" s="368"/>
      <c r="BPI97" s="368"/>
      <c r="BPJ97" s="368"/>
      <c r="BPK97" s="368"/>
      <c r="BPL97" s="368"/>
      <c r="BPM97" s="368"/>
      <c r="BPN97" s="368"/>
      <c r="BPO97" s="368"/>
      <c r="BPP97" s="368"/>
      <c r="BPQ97" s="368"/>
      <c r="BPR97" s="368"/>
      <c r="BPS97" s="368"/>
      <c r="BPT97" s="368"/>
      <c r="BPU97" s="368"/>
      <c r="BPV97" s="368"/>
      <c r="BPW97" s="368"/>
      <c r="BPX97" s="368"/>
      <c r="BPY97" s="368"/>
      <c r="BPZ97" s="368"/>
      <c r="BQA97" s="368"/>
      <c r="BQB97" s="368"/>
      <c r="BQC97" s="368"/>
      <c r="BQD97" s="368"/>
      <c r="BQE97" s="368"/>
      <c r="BQF97" s="368"/>
      <c r="BQG97" s="368"/>
      <c r="BQH97" s="368"/>
      <c r="BQI97" s="368"/>
      <c r="BQJ97" s="368"/>
      <c r="BQK97" s="368"/>
      <c r="BQL97" s="368"/>
      <c r="BQM97" s="368"/>
      <c r="BQN97" s="368"/>
      <c r="BQO97" s="368"/>
      <c r="BQP97" s="368"/>
      <c r="BQQ97" s="368"/>
      <c r="BQR97" s="368"/>
      <c r="BQS97" s="368"/>
      <c r="BQT97" s="368"/>
      <c r="BQU97" s="368"/>
      <c r="BQV97" s="368"/>
      <c r="BQW97" s="368"/>
      <c r="BQX97" s="368"/>
      <c r="BQY97" s="368"/>
      <c r="BQZ97" s="368"/>
      <c r="BRA97" s="368"/>
      <c r="BRB97" s="368"/>
      <c r="BRC97" s="368"/>
      <c r="BRD97" s="368"/>
      <c r="BRE97" s="368"/>
      <c r="BRF97" s="368"/>
      <c r="BRG97" s="368"/>
      <c r="BRH97" s="368"/>
      <c r="BRI97" s="368"/>
      <c r="BRJ97" s="368"/>
      <c r="BRK97" s="368"/>
      <c r="BRL97" s="368"/>
      <c r="BRM97" s="368"/>
      <c r="BRN97" s="368"/>
      <c r="BRO97" s="368"/>
      <c r="BRP97" s="368"/>
      <c r="BRQ97" s="368"/>
      <c r="BRR97" s="368"/>
      <c r="BRS97" s="368"/>
      <c r="BRT97" s="368"/>
      <c r="BRU97" s="368"/>
      <c r="BRV97" s="368"/>
      <c r="BRW97" s="368"/>
      <c r="BRX97" s="368"/>
      <c r="BRY97" s="368"/>
      <c r="BRZ97" s="368"/>
      <c r="BSA97" s="368"/>
      <c r="BSB97" s="368"/>
      <c r="BSC97" s="368"/>
      <c r="BSD97" s="368"/>
      <c r="BSE97" s="368"/>
      <c r="BSF97" s="368"/>
      <c r="BSG97" s="368"/>
      <c r="BSH97" s="368"/>
      <c r="BSI97" s="368"/>
      <c r="BSJ97" s="368"/>
      <c r="BSK97" s="368"/>
      <c r="BSL97" s="368"/>
      <c r="BSM97" s="368"/>
      <c r="BSN97" s="368"/>
      <c r="BSO97" s="368"/>
      <c r="BSP97" s="368"/>
      <c r="BSQ97" s="368"/>
      <c r="BSR97" s="368"/>
      <c r="BSS97" s="368"/>
      <c r="BST97" s="368"/>
      <c r="BSU97" s="368"/>
      <c r="BSV97" s="368"/>
      <c r="BSW97" s="368"/>
      <c r="BSX97" s="368"/>
      <c r="BSY97" s="368"/>
      <c r="BSZ97" s="368"/>
      <c r="BTA97" s="368"/>
      <c r="BTB97" s="368"/>
      <c r="BTC97" s="368"/>
      <c r="BTD97" s="368"/>
      <c r="BTE97" s="368"/>
      <c r="BTF97" s="368"/>
      <c r="BTG97" s="368"/>
      <c r="BTH97" s="368"/>
      <c r="BTI97" s="368"/>
      <c r="BTJ97" s="368"/>
      <c r="BTK97" s="368"/>
      <c r="BTL97" s="368"/>
      <c r="BTM97" s="368"/>
      <c r="BTN97" s="368"/>
      <c r="BTO97" s="368"/>
      <c r="BTP97" s="368"/>
      <c r="BTQ97" s="368"/>
      <c r="BTR97" s="368"/>
      <c r="BTS97" s="368"/>
      <c r="BTT97" s="368"/>
      <c r="BTU97" s="368"/>
      <c r="BTV97" s="368"/>
      <c r="BTW97" s="368"/>
      <c r="BTX97" s="368"/>
      <c r="BTY97" s="368"/>
      <c r="BTZ97" s="368"/>
      <c r="BUA97" s="368"/>
      <c r="BUB97" s="368"/>
      <c r="BUC97" s="368"/>
      <c r="BUD97" s="368"/>
      <c r="BUE97" s="368"/>
      <c r="BUF97" s="368"/>
      <c r="BUG97" s="368"/>
      <c r="BUH97" s="368"/>
      <c r="BUI97" s="368"/>
      <c r="BUJ97" s="368"/>
      <c r="BUK97" s="368"/>
      <c r="BUL97" s="368"/>
      <c r="BUM97" s="368"/>
      <c r="BUN97" s="368"/>
      <c r="BUO97" s="368"/>
      <c r="BUP97" s="368"/>
      <c r="BUQ97" s="368"/>
      <c r="BUR97" s="368"/>
      <c r="BUS97" s="368"/>
      <c r="BUT97" s="368"/>
      <c r="BUU97" s="368"/>
      <c r="BUV97" s="368"/>
      <c r="BUW97" s="368"/>
      <c r="BUX97" s="368"/>
      <c r="BUY97" s="368"/>
      <c r="BUZ97" s="368"/>
      <c r="BVA97" s="368"/>
      <c r="BVB97" s="368"/>
      <c r="BVC97" s="368"/>
      <c r="BVD97" s="368"/>
      <c r="BVE97" s="368"/>
      <c r="BVF97" s="368"/>
      <c r="BVG97" s="368"/>
      <c r="BVH97" s="368"/>
      <c r="BVI97" s="368"/>
      <c r="BVJ97" s="368"/>
      <c r="BVK97" s="368"/>
      <c r="BVL97" s="368"/>
      <c r="BVM97" s="368"/>
      <c r="BVN97" s="368"/>
      <c r="BVO97" s="368"/>
      <c r="BVP97" s="368"/>
      <c r="BVQ97" s="368"/>
      <c r="BVR97" s="368"/>
      <c r="BVS97" s="368"/>
      <c r="BVT97" s="368"/>
      <c r="BVU97" s="368"/>
      <c r="BVV97" s="368"/>
      <c r="BVW97" s="368"/>
      <c r="BVX97" s="368"/>
      <c r="BVY97" s="368"/>
      <c r="BVZ97" s="368"/>
      <c r="BWA97" s="368"/>
      <c r="BWB97" s="368"/>
      <c r="BWC97" s="368"/>
      <c r="BWD97" s="368"/>
      <c r="BWE97" s="368"/>
      <c r="BWF97" s="368"/>
      <c r="BWG97" s="368"/>
      <c r="BWH97" s="368"/>
      <c r="BWI97" s="368"/>
      <c r="BWJ97" s="368"/>
      <c r="BWK97" s="368"/>
      <c r="BWL97" s="368"/>
      <c r="BWM97" s="368"/>
      <c r="BWN97" s="368"/>
      <c r="BWO97" s="368"/>
      <c r="BWP97" s="368"/>
      <c r="BWQ97" s="368"/>
      <c r="BWR97" s="368"/>
      <c r="BWS97" s="368"/>
      <c r="BWT97" s="368"/>
      <c r="BWU97" s="368"/>
      <c r="BWV97" s="368"/>
      <c r="BWW97" s="368"/>
      <c r="BWX97" s="368"/>
      <c r="BWY97" s="368"/>
      <c r="BWZ97" s="368"/>
      <c r="BXA97" s="368"/>
      <c r="BXB97" s="368"/>
      <c r="BXC97" s="368"/>
      <c r="BXD97" s="368"/>
      <c r="BXE97" s="368"/>
      <c r="BXF97" s="368"/>
      <c r="BXG97" s="368"/>
      <c r="BXH97" s="368"/>
      <c r="BXI97" s="368"/>
      <c r="BXJ97" s="368"/>
      <c r="BXK97" s="368"/>
      <c r="BXL97" s="368"/>
      <c r="BXM97" s="368"/>
      <c r="BXN97" s="368"/>
      <c r="BXO97" s="368"/>
      <c r="BXP97" s="368"/>
      <c r="BXQ97" s="368"/>
      <c r="BXR97" s="368"/>
      <c r="BXS97" s="368"/>
      <c r="BXT97" s="368"/>
      <c r="BXU97" s="368"/>
      <c r="BXV97" s="368"/>
      <c r="BXW97" s="368"/>
      <c r="BXX97" s="368"/>
      <c r="BXY97" s="368"/>
      <c r="BXZ97" s="368"/>
      <c r="BYA97" s="368"/>
      <c r="BYB97" s="368"/>
      <c r="BYC97" s="368"/>
      <c r="BYD97" s="368"/>
      <c r="BYE97" s="368"/>
      <c r="BYF97" s="368"/>
      <c r="BYG97" s="368"/>
      <c r="BYH97" s="368"/>
      <c r="BYI97" s="368"/>
      <c r="BYJ97" s="368"/>
      <c r="BYK97" s="368"/>
      <c r="BYL97" s="368"/>
      <c r="BYM97" s="368"/>
      <c r="BYN97" s="368"/>
      <c r="BYO97" s="368"/>
      <c r="BYP97" s="368"/>
      <c r="BYQ97" s="368"/>
      <c r="BYR97" s="368"/>
      <c r="BYS97" s="368"/>
      <c r="BYT97" s="368"/>
      <c r="BYU97" s="368"/>
      <c r="BYV97" s="368"/>
      <c r="BYW97" s="368"/>
      <c r="BYX97" s="368"/>
      <c r="BYY97" s="368"/>
      <c r="BYZ97" s="368"/>
      <c r="BZA97" s="368"/>
      <c r="BZB97" s="368"/>
      <c r="BZC97" s="368"/>
      <c r="BZD97" s="368"/>
      <c r="BZE97" s="368"/>
      <c r="BZF97" s="368"/>
      <c r="BZG97" s="368"/>
      <c r="BZH97" s="368"/>
      <c r="BZI97" s="368"/>
      <c r="BZJ97" s="368"/>
      <c r="BZK97" s="368"/>
      <c r="BZL97" s="368"/>
      <c r="BZM97" s="368"/>
      <c r="BZN97" s="368"/>
      <c r="BZO97" s="368"/>
      <c r="BZP97" s="368"/>
      <c r="BZQ97" s="368"/>
      <c r="BZR97" s="368"/>
      <c r="BZS97" s="368"/>
      <c r="BZT97" s="368"/>
      <c r="BZU97" s="368"/>
      <c r="BZV97" s="368"/>
      <c r="BZW97" s="368"/>
      <c r="BZX97" s="368"/>
      <c r="BZY97" s="368"/>
      <c r="BZZ97" s="368"/>
      <c r="CAA97" s="368"/>
      <c r="CAB97" s="368"/>
      <c r="CAC97" s="368"/>
      <c r="CAD97" s="368"/>
      <c r="CAE97" s="368"/>
      <c r="CAF97" s="368"/>
      <c r="CAG97" s="368"/>
      <c r="CAH97" s="368"/>
      <c r="CAI97" s="368"/>
      <c r="CAJ97" s="368"/>
      <c r="CAK97" s="368"/>
      <c r="CAL97" s="368"/>
      <c r="CAM97" s="368"/>
      <c r="CAN97" s="368"/>
      <c r="CAO97" s="368"/>
      <c r="CAP97" s="368"/>
      <c r="CAQ97" s="368"/>
      <c r="CAR97" s="368"/>
      <c r="CAS97" s="368"/>
      <c r="CAT97" s="368"/>
      <c r="CAU97" s="368"/>
      <c r="CAV97" s="368"/>
      <c r="CAW97" s="368"/>
      <c r="CAX97" s="368"/>
      <c r="CAY97" s="368"/>
      <c r="CAZ97" s="368"/>
      <c r="CBA97" s="368"/>
      <c r="CBB97" s="368"/>
      <c r="CBC97" s="368"/>
      <c r="CBD97" s="368"/>
      <c r="CBE97" s="368"/>
      <c r="CBF97" s="368"/>
      <c r="CBG97" s="368"/>
      <c r="CBH97" s="368"/>
      <c r="CBI97" s="368"/>
      <c r="CBJ97" s="368"/>
      <c r="CBK97" s="368"/>
      <c r="CBL97" s="368"/>
      <c r="CBM97" s="368"/>
      <c r="CBN97" s="368"/>
      <c r="CBO97" s="368"/>
      <c r="CBP97" s="368"/>
      <c r="CBQ97" s="368"/>
      <c r="CBR97" s="368"/>
      <c r="CBS97" s="368"/>
      <c r="CBT97" s="368"/>
      <c r="CBU97" s="368"/>
      <c r="CBV97" s="368"/>
      <c r="CBW97" s="368"/>
      <c r="CBX97" s="368"/>
      <c r="CBY97" s="368"/>
      <c r="CBZ97" s="368"/>
      <c r="CCA97" s="368"/>
      <c r="CCB97" s="368"/>
      <c r="CCC97" s="368"/>
      <c r="CCD97" s="368"/>
      <c r="CCE97" s="368"/>
      <c r="CCF97" s="368"/>
      <c r="CCG97" s="368"/>
      <c r="CCH97" s="368"/>
      <c r="CCI97" s="368"/>
      <c r="CCJ97" s="368"/>
      <c r="CCK97" s="368"/>
      <c r="CCL97" s="368"/>
      <c r="CCM97" s="368"/>
      <c r="CCN97" s="368"/>
      <c r="CCO97" s="368"/>
      <c r="CCP97" s="368"/>
      <c r="CCQ97" s="368"/>
      <c r="CCR97" s="368"/>
      <c r="CCS97" s="368"/>
      <c r="CCT97" s="368"/>
      <c r="CCU97" s="368"/>
      <c r="CCV97" s="368"/>
      <c r="CCW97" s="368"/>
      <c r="CCX97" s="368"/>
      <c r="CCY97" s="368"/>
      <c r="CCZ97" s="368"/>
      <c r="CDA97" s="368"/>
      <c r="CDB97" s="368"/>
      <c r="CDC97" s="368"/>
      <c r="CDD97" s="368"/>
      <c r="CDE97" s="368"/>
      <c r="CDF97" s="368"/>
      <c r="CDG97" s="368"/>
      <c r="CDH97" s="368"/>
      <c r="CDI97" s="368"/>
      <c r="CDJ97" s="368"/>
      <c r="CDK97" s="368"/>
      <c r="CDL97" s="368"/>
      <c r="CDM97" s="368"/>
      <c r="CDN97" s="368"/>
      <c r="CDO97" s="368"/>
      <c r="CDP97" s="368"/>
      <c r="CDQ97" s="368"/>
      <c r="CDR97" s="368"/>
      <c r="CDS97" s="368"/>
      <c r="CDT97" s="368"/>
      <c r="CDU97" s="368"/>
      <c r="CDV97" s="368"/>
      <c r="CDW97" s="368"/>
      <c r="CDX97" s="368"/>
      <c r="CDY97" s="368"/>
      <c r="CDZ97" s="368"/>
      <c r="CEA97" s="368"/>
      <c r="CEB97" s="368"/>
      <c r="CEC97" s="368"/>
      <c r="CED97" s="368"/>
      <c r="CEE97" s="368"/>
      <c r="CEF97" s="368"/>
      <c r="CEG97" s="368"/>
      <c r="CEH97" s="368"/>
      <c r="CEI97" s="368"/>
      <c r="CEJ97" s="368"/>
      <c r="CEK97" s="368"/>
      <c r="CEL97" s="368"/>
      <c r="CEM97" s="368"/>
      <c r="CEN97" s="368"/>
      <c r="CEO97" s="368"/>
      <c r="CEP97" s="368"/>
      <c r="CEQ97" s="368"/>
      <c r="CER97" s="368"/>
      <c r="CES97" s="368"/>
      <c r="CET97" s="368"/>
      <c r="CEU97" s="368"/>
      <c r="CEV97" s="368"/>
      <c r="CEW97" s="368"/>
      <c r="CEX97" s="368"/>
      <c r="CEY97" s="368"/>
      <c r="CEZ97" s="368"/>
      <c r="CFA97" s="368"/>
      <c r="CFB97" s="368"/>
      <c r="CFC97" s="368"/>
      <c r="CFD97" s="368"/>
      <c r="CFE97" s="368"/>
      <c r="CFF97" s="368"/>
      <c r="CFG97" s="368"/>
      <c r="CFH97" s="368"/>
      <c r="CFI97" s="368"/>
      <c r="CFJ97" s="368"/>
      <c r="CFK97" s="368"/>
      <c r="CFL97" s="368"/>
      <c r="CFM97" s="368"/>
      <c r="CFN97" s="368"/>
      <c r="CFO97" s="368"/>
      <c r="CFP97" s="368"/>
      <c r="CFQ97" s="368"/>
      <c r="CFR97" s="368"/>
      <c r="CFS97" s="368"/>
      <c r="CFT97" s="368"/>
      <c r="CFU97" s="368"/>
      <c r="CFV97" s="368"/>
      <c r="CFW97" s="368"/>
      <c r="CFX97" s="368"/>
      <c r="CFY97" s="368"/>
      <c r="CFZ97" s="368"/>
      <c r="CGA97" s="368"/>
      <c r="CGB97" s="368"/>
      <c r="CGC97" s="368"/>
      <c r="CGD97" s="368"/>
      <c r="CGE97" s="368"/>
      <c r="CGF97" s="368"/>
      <c r="CGG97" s="368"/>
      <c r="CGH97" s="368"/>
      <c r="CGI97" s="368"/>
      <c r="CGJ97" s="368"/>
      <c r="CGK97" s="368"/>
      <c r="CGL97" s="368"/>
      <c r="CGM97" s="368"/>
      <c r="CGN97" s="368"/>
      <c r="CGO97" s="368"/>
      <c r="CGP97" s="368"/>
      <c r="CGQ97" s="368"/>
      <c r="CGR97" s="368"/>
      <c r="CGS97" s="368"/>
      <c r="CGT97" s="368"/>
      <c r="CGU97" s="368"/>
      <c r="CGV97" s="368"/>
      <c r="CGW97" s="368"/>
      <c r="CGX97" s="368"/>
      <c r="CGY97" s="368"/>
      <c r="CGZ97" s="368"/>
      <c r="CHA97" s="368"/>
      <c r="CHB97" s="368"/>
      <c r="CHC97" s="368"/>
      <c r="CHD97" s="368"/>
      <c r="CHE97" s="368"/>
      <c r="CHF97" s="368"/>
      <c r="CHG97" s="368"/>
      <c r="CHH97" s="368"/>
      <c r="CHI97" s="368"/>
      <c r="CHJ97" s="368"/>
      <c r="CHK97" s="368"/>
      <c r="CHL97" s="368"/>
      <c r="CHM97" s="368"/>
      <c r="CHN97" s="368"/>
      <c r="CHO97" s="368"/>
      <c r="CHP97" s="368"/>
      <c r="CHQ97" s="368"/>
      <c r="CHR97" s="368"/>
      <c r="CHS97" s="368"/>
      <c r="CHT97" s="368"/>
      <c r="CHU97" s="368"/>
      <c r="CHV97" s="368"/>
      <c r="CHW97" s="368"/>
      <c r="CHX97" s="368"/>
      <c r="CHY97" s="368"/>
      <c r="CHZ97" s="368"/>
      <c r="CIA97" s="368"/>
      <c r="CIB97" s="368"/>
      <c r="CIC97" s="368"/>
      <c r="CID97" s="368"/>
      <c r="CIE97" s="368"/>
      <c r="CIF97" s="368"/>
      <c r="CIG97" s="368"/>
      <c r="CIH97" s="368"/>
      <c r="CII97" s="368"/>
      <c r="CIJ97" s="368"/>
      <c r="CIK97" s="368"/>
      <c r="CIL97" s="368"/>
      <c r="CIM97" s="368"/>
      <c r="CIN97" s="368"/>
      <c r="CIO97" s="368"/>
      <c r="CIP97" s="368"/>
      <c r="CIQ97" s="368"/>
      <c r="CIR97" s="368"/>
      <c r="CIS97" s="368"/>
      <c r="CIT97" s="368"/>
      <c r="CIU97" s="368"/>
      <c r="CIV97" s="368"/>
      <c r="CIW97" s="368"/>
      <c r="CIX97" s="368"/>
      <c r="CIY97" s="368"/>
      <c r="CIZ97" s="368"/>
      <c r="CJA97" s="368"/>
      <c r="CJB97" s="368"/>
      <c r="CJC97" s="368"/>
      <c r="CJD97" s="368"/>
      <c r="CJE97" s="368"/>
      <c r="CJF97" s="368"/>
      <c r="CJG97" s="368"/>
      <c r="CJH97" s="368"/>
      <c r="CJI97" s="368"/>
      <c r="CJJ97" s="368"/>
      <c r="CJK97" s="368"/>
      <c r="CJL97" s="368"/>
      <c r="CJM97" s="368"/>
      <c r="CJN97" s="368"/>
      <c r="CJO97" s="368"/>
      <c r="CJP97" s="368"/>
      <c r="CJQ97" s="368"/>
      <c r="CJR97" s="368"/>
      <c r="CJS97" s="368"/>
      <c r="CJT97" s="368"/>
      <c r="CJU97" s="368"/>
      <c r="CJV97" s="368"/>
      <c r="CJW97" s="368"/>
      <c r="CJX97" s="368"/>
      <c r="CJY97" s="368"/>
      <c r="CJZ97" s="368"/>
      <c r="CKA97" s="368"/>
      <c r="CKB97" s="368"/>
      <c r="CKC97" s="368"/>
      <c r="CKD97" s="368"/>
      <c r="CKE97" s="368"/>
      <c r="CKF97" s="368"/>
      <c r="CKG97" s="368"/>
      <c r="CKH97" s="368"/>
      <c r="CKI97" s="368"/>
      <c r="CKJ97" s="368"/>
      <c r="CKK97" s="368"/>
      <c r="CKL97" s="368"/>
      <c r="CKM97" s="368"/>
      <c r="CKN97" s="368"/>
      <c r="CKO97" s="368"/>
      <c r="CKP97" s="368"/>
      <c r="CKQ97" s="368"/>
      <c r="CKR97" s="368"/>
      <c r="CKS97" s="368"/>
      <c r="CKT97" s="368"/>
      <c r="CKU97" s="368"/>
      <c r="CKV97" s="368"/>
      <c r="CKW97" s="368"/>
      <c r="CKX97" s="368"/>
      <c r="CKY97" s="368"/>
      <c r="CKZ97" s="368"/>
      <c r="CLA97" s="368"/>
      <c r="CLB97" s="368"/>
      <c r="CLC97" s="368"/>
      <c r="CLD97" s="368"/>
      <c r="CLE97" s="368"/>
      <c r="CLF97" s="368"/>
      <c r="CLG97" s="368"/>
      <c r="CLH97" s="368"/>
      <c r="CLI97" s="368"/>
      <c r="CLJ97" s="368"/>
      <c r="CLK97" s="368"/>
      <c r="CLL97" s="368"/>
      <c r="CLM97" s="368"/>
      <c r="CLN97" s="368"/>
      <c r="CLO97" s="368"/>
      <c r="CLP97" s="368"/>
      <c r="CLQ97" s="368"/>
      <c r="CLR97" s="368"/>
      <c r="CLS97" s="368"/>
      <c r="CLT97" s="368"/>
      <c r="CLU97" s="368"/>
      <c r="CLV97" s="368"/>
      <c r="CLW97" s="368"/>
      <c r="CLX97" s="368"/>
      <c r="CLY97" s="368"/>
      <c r="CLZ97" s="368"/>
      <c r="CMA97" s="368"/>
      <c r="CMB97" s="368"/>
      <c r="CMC97" s="368"/>
      <c r="CMD97" s="368"/>
      <c r="CME97" s="368"/>
      <c r="CMF97" s="368"/>
      <c r="CMG97" s="368"/>
      <c r="CMH97" s="368"/>
      <c r="CMI97" s="368"/>
      <c r="CMJ97" s="368"/>
      <c r="CMK97" s="368"/>
      <c r="CML97" s="368"/>
      <c r="CMM97" s="368"/>
      <c r="CMN97" s="368"/>
      <c r="CMO97" s="368"/>
      <c r="CMP97" s="368"/>
      <c r="CMQ97" s="368"/>
      <c r="CMR97" s="368"/>
      <c r="CMS97" s="368"/>
      <c r="CMT97" s="368"/>
      <c r="CMU97" s="368"/>
      <c r="CMV97" s="368"/>
      <c r="CMW97" s="368"/>
      <c r="CMX97" s="368"/>
      <c r="CMY97" s="368"/>
      <c r="CMZ97" s="368"/>
      <c r="CNA97" s="368"/>
      <c r="CNB97" s="368"/>
      <c r="CNC97" s="368"/>
      <c r="CND97" s="368"/>
      <c r="CNE97" s="368"/>
      <c r="CNF97" s="368"/>
      <c r="CNG97" s="368"/>
      <c r="CNH97" s="368"/>
      <c r="CNI97" s="368"/>
      <c r="CNJ97" s="368"/>
      <c r="CNK97" s="368"/>
      <c r="CNL97" s="368"/>
      <c r="CNM97" s="368"/>
      <c r="CNN97" s="368"/>
      <c r="CNO97" s="368"/>
      <c r="CNP97" s="368"/>
      <c r="CNQ97" s="368"/>
      <c r="CNR97" s="368"/>
      <c r="CNS97" s="368"/>
      <c r="CNT97" s="368"/>
      <c r="CNU97" s="368"/>
      <c r="CNV97" s="368"/>
      <c r="CNW97" s="368"/>
      <c r="CNX97" s="368"/>
      <c r="CNY97" s="368"/>
      <c r="CNZ97" s="368"/>
      <c r="COA97" s="368"/>
      <c r="COB97" s="368"/>
      <c r="COC97" s="368"/>
      <c r="COD97" s="368"/>
      <c r="COE97" s="368"/>
      <c r="COF97" s="368"/>
      <c r="COG97" s="368"/>
      <c r="COH97" s="368"/>
      <c r="COI97" s="368"/>
      <c r="COJ97" s="368"/>
      <c r="COK97" s="368"/>
      <c r="COL97" s="368"/>
      <c r="COM97" s="368"/>
      <c r="CON97" s="368"/>
      <c r="COO97" s="368"/>
      <c r="COP97" s="368"/>
      <c r="COQ97" s="368"/>
      <c r="COR97" s="368"/>
      <c r="COS97" s="368"/>
      <c r="COT97" s="368"/>
      <c r="COU97" s="368"/>
      <c r="COV97" s="368"/>
      <c r="COW97" s="368"/>
      <c r="COX97" s="368"/>
      <c r="COY97" s="368"/>
      <c r="COZ97" s="368"/>
      <c r="CPA97" s="368"/>
      <c r="CPB97" s="368"/>
      <c r="CPC97" s="368"/>
      <c r="CPD97" s="368"/>
      <c r="CPE97" s="368"/>
      <c r="CPF97" s="368"/>
      <c r="CPG97" s="368"/>
      <c r="CPH97" s="368"/>
      <c r="CPI97" s="368"/>
      <c r="CPJ97" s="368"/>
      <c r="CPK97" s="368"/>
      <c r="CPL97" s="368"/>
      <c r="CPM97" s="368"/>
      <c r="CPN97" s="368"/>
      <c r="CPO97" s="368"/>
      <c r="CPP97" s="368"/>
      <c r="CPQ97" s="368"/>
      <c r="CPR97" s="368"/>
      <c r="CPS97" s="368"/>
      <c r="CPT97" s="368"/>
      <c r="CPU97" s="368"/>
      <c r="CPV97" s="368"/>
      <c r="CPW97" s="368"/>
      <c r="CPX97" s="368"/>
      <c r="CPY97" s="368"/>
      <c r="CPZ97" s="368"/>
      <c r="CQA97" s="368"/>
      <c r="CQB97" s="368"/>
      <c r="CQC97" s="368"/>
      <c r="CQD97" s="368"/>
      <c r="CQE97" s="368"/>
      <c r="CQF97" s="368"/>
      <c r="CQG97" s="368"/>
      <c r="CQH97" s="368"/>
      <c r="CQI97" s="368"/>
      <c r="CQJ97" s="368"/>
      <c r="CQK97" s="368"/>
      <c r="CQL97" s="368"/>
      <c r="CQM97" s="368"/>
      <c r="CQN97" s="368"/>
      <c r="CQO97" s="368"/>
      <c r="CQP97" s="368"/>
      <c r="CQQ97" s="368"/>
      <c r="CQR97" s="368"/>
      <c r="CQS97" s="368"/>
      <c r="CQT97" s="368"/>
      <c r="CQU97" s="368"/>
      <c r="CQV97" s="368"/>
      <c r="CQW97" s="368"/>
      <c r="CQX97" s="368"/>
      <c r="CQY97" s="368"/>
      <c r="CQZ97" s="368"/>
      <c r="CRA97" s="368"/>
      <c r="CRB97" s="368"/>
      <c r="CRC97" s="368"/>
      <c r="CRD97" s="368"/>
      <c r="CRE97" s="368"/>
      <c r="CRF97" s="368"/>
      <c r="CRG97" s="368"/>
      <c r="CRH97" s="368"/>
      <c r="CRI97" s="368"/>
      <c r="CRJ97" s="368"/>
      <c r="CRK97" s="368"/>
      <c r="CRL97" s="368"/>
      <c r="CRM97" s="368"/>
      <c r="CRN97" s="368"/>
      <c r="CRO97" s="368"/>
      <c r="CRP97" s="368"/>
      <c r="CRQ97" s="368"/>
      <c r="CRR97" s="368"/>
      <c r="CRS97" s="368"/>
      <c r="CRT97" s="368"/>
      <c r="CRU97" s="368"/>
      <c r="CRV97" s="368"/>
      <c r="CRW97" s="368"/>
      <c r="CRX97" s="368"/>
      <c r="CRY97" s="368"/>
      <c r="CRZ97" s="368"/>
      <c r="CSA97" s="368"/>
      <c r="CSB97" s="368"/>
      <c r="CSC97" s="368"/>
      <c r="CSD97" s="368"/>
      <c r="CSE97" s="368"/>
      <c r="CSF97" s="368"/>
      <c r="CSG97" s="368"/>
      <c r="CSH97" s="368"/>
      <c r="CSI97" s="368"/>
      <c r="CSJ97" s="368"/>
      <c r="CSK97" s="368"/>
      <c r="CSL97" s="368"/>
      <c r="CSM97" s="368"/>
      <c r="CSN97" s="368"/>
      <c r="CSO97" s="368"/>
      <c r="CSP97" s="368"/>
      <c r="CSQ97" s="368"/>
      <c r="CSR97" s="368"/>
      <c r="CSS97" s="368"/>
      <c r="CST97" s="368"/>
      <c r="CSU97" s="368"/>
      <c r="CSV97" s="368"/>
      <c r="CSW97" s="368"/>
      <c r="CSX97" s="368"/>
      <c r="CSY97" s="368"/>
      <c r="CSZ97" s="368"/>
      <c r="CTA97" s="368"/>
      <c r="CTB97" s="368"/>
      <c r="CTC97" s="368"/>
      <c r="CTD97" s="368"/>
      <c r="CTE97" s="368"/>
      <c r="CTF97" s="368"/>
      <c r="CTG97" s="368"/>
      <c r="CTH97" s="368"/>
      <c r="CTI97" s="368"/>
      <c r="CTJ97" s="368"/>
      <c r="CTK97" s="368"/>
      <c r="CTL97" s="368"/>
      <c r="CTM97" s="368"/>
      <c r="CTN97" s="368"/>
      <c r="CTO97" s="368"/>
      <c r="CTP97" s="368"/>
      <c r="CTQ97" s="368"/>
      <c r="CTR97" s="368"/>
      <c r="CTS97" s="368"/>
      <c r="CTT97" s="368"/>
      <c r="CTU97" s="368"/>
      <c r="CTV97" s="368"/>
      <c r="CTW97" s="368"/>
      <c r="CTX97" s="368"/>
      <c r="CTY97" s="368"/>
      <c r="CTZ97" s="368"/>
      <c r="CUA97" s="368"/>
      <c r="CUB97" s="368"/>
      <c r="CUC97" s="368"/>
      <c r="CUD97" s="368"/>
      <c r="CUE97" s="368"/>
      <c r="CUF97" s="368"/>
      <c r="CUG97" s="368"/>
      <c r="CUH97" s="368"/>
      <c r="CUI97" s="368"/>
      <c r="CUJ97" s="368"/>
      <c r="CUK97" s="368"/>
      <c r="CUL97" s="368"/>
      <c r="CUM97" s="368"/>
      <c r="CUN97" s="368"/>
      <c r="CUO97" s="368"/>
      <c r="CUP97" s="368"/>
      <c r="CUQ97" s="368"/>
      <c r="CUR97" s="368"/>
      <c r="CUS97" s="368"/>
      <c r="CUT97" s="368"/>
      <c r="CUU97" s="368"/>
      <c r="CUV97" s="368"/>
      <c r="CUW97" s="368"/>
      <c r="CUX97" s="368"/>
      <c r="CUY97" s="368"/>
      <c r="CUZ97" s="368"/>
      <c r="CVA97" s="368"/>
      <c r="CVB97" s="368"/>
      <c r="CVC97" s="368"/>
      <c r="CVD97" s="368"/>
      <c r="CVE97" s="368"/>
      <c r="CVF97" s="368"/>
      <c r="CVG97" s="368"/>
      <c r="CVH97" s="368"/>
      <c r="CVI97" s="368"/>
      <c r="CVJ97" s="368"/>
      <c r="CVK97" s="368"/>
      <c r="CVL97" s="368"/>
      <c r="CVM97" s="368"/>
      <c r="CVN97" s="368"/>
      <c r="CVO97" s="368"/>
      <c r="CVP97" s="368"/>
      <c r="CVQ97" s="368"/>
      <c r="CVR97" s="368"/>
      <c r="CVS97" s="368"/>
      <c r="CVT97" s="368"/>
      <c r="CVU97" s="368"/>
      <c r="CVV97" s="368"/>
      <c r="CVW97" s="368"/>
      <c r="CVX97" s="368"/>
      <c r="CVY97" s="368"/>
      <c r="CVZ97" s="368"/>
      <c r="CWA97" s="368"/>
      <c r="CWB97" s="368"/>
      <c r="CWC97" s="368"/>
      <c r="CWD97" s="368"/>
      <c r="CWE97" s="368"/>
      <c r="CWF97" s="368"/>
      <c r="CWG97" s="368"/>
      <c r="CWH97" s="368"/>
      <c r="CWI97" s="368"/>
      <c r="CWJ97" s="368"/>
      <c r="CWK97" s="368"/>
      <c r="CWL97" s="368"/>
      <c r="CWM97" s="368"/>
      <c r="CWN97" s="368"/>
      <c r="CWO97" s="368"/>
      <c r="CWP97" s="368"/>
      <c r="CWQ97" s="368"/>
      <c r="CWR97" s="368"/>
      <c r="CWS97" s="368"/>
      <c r="CWT97" s="368"/>
      <c r="CWU97" s="368"/>
      <c r="CWV97" s="368"/>
      <c r="CWW97" s="368"/>
      <c r="CWX97" s="368"/>
      <c r="CWY97" s="368"/>
      <c r="CWZ97" s="368"/>
      <c r="CXA97" s="368"/>
      <c r="CXB97" s="368"/>
      <c r="CXC97" s="368"/>
      <c r="CXD97" s="368"/>
      <c r="CXE97" s="368"/>
      <c r="CXF97" s="368"/>
      <c r="CXG97" s="368"/>
      <c r="CXH97" s="368"/>
      <c r="CXI97" s="368"/>
      <c r="CXJ97" s="368"/>
      <c r="CXK97" s="368"/>
      <c r="CXL97" s="368"/>
      <c r="CXM97" s="368"/>
      <c r="CXN97" s="368"/>
      <c r="CXO97" s="368"/>
      <c r="CXP97" s="368"/>
      <c r="CXQ97" s="368"/>
      <c r="CXR97" s="368"/>
      <c r="CXS97" s="368"/>
      <c r="CXT97" s="368"/>
      <c r="CXU97" s="368"/>
      <c r="CXV97" s="368"/>
      <c r="CXW97" s="368"/>
      <c r="CXX97" s="368"/>
      <c r="CXY97" s="368"/>
      <c r="CXZ97" s="368"/>
      <c r="CYA97" s="368"/>
      <c r="CYB97" s="368"/>
      <c r="CYC97" s="368"/>
      <c r="CYD97" s="368"/>
      <c r="CYE97" s="368"/>
      <c r="CYF97" s="368"/>
      <c r="CYG97" s="368"/>
      <c r="CYH97" s="368"/>
      <c r="CYI97" s="368"/>
      <c r="CYJ97" s="368"/>
      <c r="CYK97" s="368"/>
      <c r="CYL97" s="368"/>
      <c r="CYM97" s="368"/>
      <c r="CYN97" s="368"/>
      <c r="CYO97" s="368"/>
      <c r="CYP97" s="368"/>
      <c r="CYQ97" s="368"/>
      <c r="CYR97" s="368"/>
      <c r="CYS97" s="368"/>
      <c r="CYT97" s="368"/>
      <c r="CYU97" s="368"/>
      <c r="CYV97" s="368"/>
      <c r="CYW97" s="368"/>
      <c r="CYX97" s="368"/>
      <c r="CYY97" s="368"/>
      <c r="CYZ97" s="368"/>
      <c r="CZA97" s="368"/>
      <c r="CZB97" s="368"/>
      <c r="CZC97" s="368"/>
      <c r="CZD97" s="368"/>
      <c r="CZE97" s="368"/>
      <c r="CZF97" s="368"/>
      <c r="CZG97" s="368"/>
      <c r="CZH97" s="368"/>
      <c r="CZI97" s="368"/>
      <c r="CZJ97" s="368"/>
      <c r="CZK97" s="368"/>
      <c r="CZL97" s="368"/>
      <c r="CZM97" s="368"/>
      <c r="CZN97" s="368"/>
      <c r="CZO97" s="368"/>
      <c r="CZP97" s="368"/>
      <c r="CZQ97" s="368"/>
      <c r="CZR97" s="368"/>
      <c r="CZS97" s="368"/>
      <c r="CZT97" s="368"/>
      <c r="CZU97" s="368"/>
      <c r="CZV97" s="368"/>
      <c r="CZW97" s="368"/>
      <c r="CZX97" s="368"/>
      <c r="CZY97" s="368"/>
      <c r="CZZ97" s="368"/>
      <c r="DAA97" s="368"/>
      <c r="DAB97" s="368"/>
      <c r="DAC97" s="368"/>
      <c r="DAD97" s="368"/>
      <c r="DAE97" s="368"/>
      <c r="DAF97" s="368"/>
      <c r="DAG97" s="368"/>
      <c r="DAH97" s="368"/>
      <c r="DAI97" s="368"/>
      <c r="DAJ97" s="368"/>
      <c r="DAK97" s="368"/>
      <c r="DAL97" s="368"/>
      <c r="DAM97" s="368"/>
      <c r="DAN97" s="368"/>
      <c r="DAO97" s="368"/>
      <c r="DAP97" s="368"/>
      <c r="DAQ97" s="368"/>
      <c r="DAR97" s="368"/>
      <c r="DAS97" s="368"/>
      <c r="DAT97" s="368"/>
      <c r="DAU97" s="368"/>
      <c r="DAV97" s="368"/>
      <c r="DAW97" s="368"/>
      <c r="DAX97" s="368"/>
      <c r="DAY97" s="368"/>
      <c r="DAZ97" s="368"/>
      <c r="DBA97" s="368"/>
      <c r="DBB97" s="368"/>
      <c r="DBC97" s="368"/>
      <c r="DBD97" s="368"/>
      <c r="DBE97" s="368"/>
      <c r="DBF97" s="368"/>
      <c r="DBG97" s="368"/>
      <c r="DBH97" s="368"/>
      <c r="DBI97" s="368"/>
      <c r="DBJ97" s="368"/>
      <c r="DBK97" s="368"/>
      <c r="DBL97" s="368"/>
      <c r="DBM97" s="368"/>
      <c r="DBN97" s="368"/>
      <c r="DBO97" s="368"/>
      <c r="DBP97" s="368"/>
      <c r="DBQ97" s="368"/>
      <c r="DBR97" s="368"/>
      <c r="DBS97" s="368"/>
      <c r="DBT97" s="368"/>
      <c r="DBU97" s="368"/>
      <c r="DBV97" s="368"/>
      <c r="DBW97" s="368"/>
      <c r="DBX97" s="368"/>
      <c r="DBY97" s="368"/>
      <c r="DBZ97" s="368"/>
      <c r="DCA97" s="368"/>
      <c r="DCB97" s="368"/>
      <c r="DCC97" s="368"/>
      <c r="DCD97" s="368"/>
      <c r="DCE97" s="368"/>
      <c r="DCF97" s="368"/>
      <c r="DCG97" s="368"/>
      <c r="DCH97" s="368"/>
      <c r="DCI97" s="368"/>
      <c r="DCJ97" s="368"/>
      <c r="DCK97" s="368"/>
      <c r="DCL97" s="368"/>
      <c r="DCM97" s="368"/>
      <c r="DCN97" s="368"/>
      <c r="DCO97" s="368"/>
      <c r="DCP97" s="368"/>
      <c r="DCQ97" s="368"/>
      <c r="DCR97" s="368"/>
      <c r="DCS97" s="368"/>
      <c r="DCT97" s="368"/>
      <c r="DCU97" s="368"/>
      <c r="DCV97" s="368"/>
      <c r="DCW97" s="368"/>
      <c r="DCX97" s="368"/>
      <c r="DCY97" s="368"/>
      <c r="DCZ97" s="368"/>
      <c r="DDA97" s="368"/>
      <c r="DDB97" s="368"/>
      <c r="DDC97" s="368"/>
      <c r="DDD97" s="368"/>
      <c r="DDE97" s="368"/>
      <c r="DDF97" s="368"/>
      <c r="DDG97" s="368"/>
      <c r="DDH97" s="368"/>
      <c r="DDI97" s="368"/>
      <c r="DDJ97" s="368"/>
      <c r="DDK97" s="368"/>
      <c r="DDL97" s="368"/>
      <c r="DDM97" s="368"/>
      <c r="DDN97" s="368"/>
      <c r="DDO97" s="368"/>
      <c r="DDP97" s="368"/>
      <c r="DDQ97" s="368"/>
      <c r="DDR97" s="368"/>
      <c r="DDS97" s="368"/>
      <c r="DDT97" s="368"/>
      <c r="DDU97" s="368"/>
      <c r="DDV97" s="368"/>
      <c r="DDW97" s="368"/>
      <c r="DDX97" s="368"/>
      <c r="DDY97" s="368"/>
      <c r="DDZ97" s="368"/>
      <c r="DEA97" s="368"/>
      <c r="DEB97" s="368"/>
      <c r="DEC97" s="368"/>
      <c r="DED97" s="368"/>
      <c r="DEE97" s="368"/>
      <c r="DEF97" s="368"/>
      <c r="DEG97" s="368"/>
      <c r="DEH97" s="368"/>
      <c r="DEI97" s="368"/>
      <c r="DEJ97" s="368"/>
      <c r="DEK97" s="368"/>
      <c r="DEL97" s="368"/>
      <c r="DEM97" s="368"/>
      <c r="DEN97" s="368"/>
      <c r="DEO97" s="368"/>
      <c r="DEP97" s="368"/>
      <c r="DEQ97" s="368"/>
      <c r="DER97" s="368"/>
      <c r="DES97" s="368"/>
      <c r="DET97" s="368"/>
      <c r="DEU97" s="368"/>
      <c r="DEV97" s="368"/>
      <c r="DEW97" s="368"/>
      <c r="DEX97" s="368"/>
      <c r="DEY97" s="368"/>
      <c r="DEZ97" s="368"/>
      <c r="DFA97" s="368"/>
      <c r="DFB97" s="368"/>
      <c r="DFC97" s="368"/>
      <c r="DFD97" s="368"/>
      <c r="DFE97" s="368"/>
      <c r="DFF97" s="368"/>
      <c r="DFG97" s="368"/>
      <c r="DFH97" s="368"/>
      <c r="DFI97" s="368"/>
      <c r="DFJ97" s="368"/>
      <c r="DFK97" s="368"/>
      <c r="DFL97" s="368"/>
      <c r="DFM97" s="368"/>
      <c r="DFN97" s="368"/>
      <c r="DFO97" s="368"/>
      <c r="DFP97" s="368"/>
      <c r="DFQ97" s="368"/>
      <c r="DFR97" s="368"/>
      <c r="DFS97" s="368"/>
      <c r="DFT97" s="368"/>
      <c r="DFU97" s="368"/>
      <c r="DFV97" s="368"/>
      <c r="DFW97" s="368"/>
      <c r="DFX97" s="368"/>
      <c r="DFY97" s="368"/>
      <c r="DFZ97" s="368"/>
      <c r="DGA97" s="368"/>
      <c r="DGB97" s="368"/>
      <c r="DGC97" s="368"/>
      <c r="DGD97" s="368"/>
      <c r="DGE97" s="368"/>
      <c r="DGF97" s="368"/>
      <c r="DGG97" s="368"/>
      <c r="DGH97" s="368"/>
      <c r="DGI97" s="368"/>
      <c r="DGJ97" s="368"/>
      <c r="DGK97" s="368"/>
      <c r="DGL97" s="368"/>
      <c r="DGM97" s="368"/>
      <c r="DGN97" s="368"/>
      <c r="DGO97" s="368"/>
      <c r="DGP97" s="368"/>
      <c r="DGQ97" s="368"/>
      <c r="DGR97" s="368"/>
      <c r="DGS97" s="368"/>
      <c r="DGT97" s="368"/>
      <c r="DGU97" s="368"/>
      <c r="DGV97" s="368"/>
      <c r="DGW97" s="368"/>
      <c r="DGX97" s="368"/>
      <c r="DGY97" s="368"/>
      <c r="DGZ97" s="368"/>
      <c r="DHA97" s="368"/>
      <c r="DHB97" s="368"/>
      <c r="DHC97" s="368"/>
      <c r="DHD97" s="368"/>
      <c r="DHE97" s="368"/>
      <c r="DHF97" s="368"/>
      <c r="DHG97" s="368"/>
      <c r="DHH97" s="368"/>
      <c r="DHI97" s="368"/>
      <c r="DHJ97" s="368"/>
      <c r="DHK97" s="368"/>
      <c r="DHL97" s="368"/>
      <c r="DHM97" s="368"/>
      <c r="DHN97" s="368"/>
      <c r="DHO97" s="368"/>
      <c r="DHP97" s="368"/>
      <c r="DHQ97" s="368"/>
      <c r="DHR97" s="368"/>
      <c r="DHS97" s="368"/>
      <c r="DHT97" s="368"/>
      <c r="DHU97" s="368"/>
      <c r="DHV97" s="368"/>
      <c r="DHW97" s="368"/>
      <c r="DHX97" s="368"/>
      <c r="DHY97" s="368"/>
      <c r="DHZ97" s="368"/>
      <c r="DIA97" s="368"/>
      <c r="DIB97" s="368"/>
      <c r="DIC97" s="368"/>
      <c r="DID97" s="368"/>
      <c r="DIE97" s="368"/>
      <c r="DIF97" s="368"/>
      <c r="DIG97" s="368"/>
      <c r="DIH97" s="368"/>
      <c r="DII97" s="368"/>
      <c r="DIJ97" s="368"/>
      <c r="DIK97" s="368"/>
      <c r="DIL97" s="368"/>
      <c r="DIM97" s="368"/>
      <c r="DIN97" s="368"/>
      <c r="DIO97" s="368"/>
      <c r="DIP97" s="368"/>
      <c r="DIQ97" s="368"/>
      <c r="DIR97" s="368"/>
      <c r="DIS97" s="368"/>
      <c r="DIT97" s="368"/>
      <c r="DIU97" s="368"/>
      <c r="DIV97" s="368"/>
      <c r="DIW97" s="368"/>
      <c r="DIX97" s="368"/>
      <c r="DIY97" s="368"/>
      <c r="DIZ97" s="368"/>
      <c r="DJA97" s="368"/>
      <c r="DJB97" s="368"/>
      <c r="DJC97" s="368"/>
      <c r="DJD97" s="368"/>
      <c r="DJE97" s="368"/>
      <c r="DJF97" s="368"/>
      <c r="DJG97" s="368"/>
      <c r="DJH97" s="368"/>
      <c r="DJI97" s="368"/>
      <c r="DJJ97" s="368"/>
      <c r="DJK97" s="368"/>
      <c r="DJL97" s="368"/>
      <c r="DJM97" s="368"/>
      <c r="DJN97" s="368"/>
      <c r="DJO97" s="368"/>
      <c r="DJP97" s="368"/>
      <c r="DJQ97" s="368"/>
      <c r="DJR97" s="368"/>
      <c r="DJS97" s="368"/>
      <c r="DJT97" s="368"/>
      <c r="DJU97" s="368"/>
      <c r="DJV97" s="368"/>
      <c r="DJW97" s="368"/>
      <c r="DJX97" s="368"/>
      <c r="DJY97" s="368"/>
      <c r="DJZ97" s="368"/>
      <c r="DKA97" s="368"/>
      <c r="DKB97" s="368"/>
      <c r="DKC97" s="368"/>
      <c r="DKD97" s="368"/>
      <c r="DKE97" s="368"/>
      <c r="DKF97" s="368"/>
      <c r="DKG97" s="368"/>
      <c r="DKH97" s="368"/>
      <c r="DKI97" s="368"/>
      <c r="DKJ97" s="368"/>
      <c r="DKK97" s="368"/>
      <c r="DKL97" s="368"/>
      <c r="DKM97" s="368"/>
      <c r="DKN97" s="368"/>
      <c r="DKO97" s="368"/>
      <c r="DKP97" s="368"/>
      <c r="DKQ97" s="368"/>
      <c r="DKR97" s="368"/>
      <c r="DKS97" s="368"/>
      <c r="DKT97" s="368"/>
      <c r="DKU97" s="368"/>
      <c r="DKV97" s="368"/>
      <c r="DKW97" s="368"/>
      <c r="DKX97" s="368"/>
      <c r="DKY97" s="368"/>
      <c r="DKZ97" s="368"/>
      <c r="DLA97" s="368"/>
      <c r="DLB97" s="368"/>
      <c r="DLC97" s="368"/>
      <c r="DLD97" s="368"/>
      <c r="DLE97" s="368"/>
      <c r="DLF97" s="368"/>
      <c r="DLG97" s="368"/>
      <c r="DLH97" s="368"/>
      <c r="DLI97" s="368"/>
      <c r="DLJ97" s="368"/>
      <c r="DLK97" s="368"/>
      <c r="DLL97" s="368"/>
      <c r="DLM97" s="368"/>
      <c r="DLN97" s="368"/>
      <c r="DLO97" s="368"/>
      <c r="DLP97" s="368"/>
      <c r="DLQ97" s="368"/>
      <c r="DLR97" s="368"/>
      <c r="DLS97" s="368"/>
      <c r="DLT97" s="368"/>
      <c r="DLU97" s="368"/>
      <c r="DLV97" s="368"/>
      <c r="DLW97" s="368"/>
      <c r="DLX97" s="368"/>
      <c r="DLY97" s="368"/>
      <c r="DLZ97" s="368"/>
      <c r="DMA97" s="368"/>
      <c r="DMB97" s="368"/>
      <c r="DMC97" s="368"/>
      <c r="DMD97" s="368"/>
      <c r="DME97" s="368"/>
      <c r="DMF97" s="368"/>
      <c r="DMG97" s="368"/>
      <c r="DMH97" s="368"/>
      <c r="DMI97" s="368"/>
      <c r="DMJ97" s="368"/>
      <c r="DMK97" s="368"/>
      <c r="DML97" s="368"/>
      <c r="DMM97" s="368"/>
      <c r="DMN97" s="368"/>
      <c r="DMO97" s="368"/>
      <c r="DMP97" s="368"/>
      <c r="DMQ97" s="368"/>
      <c r="DMR97" s="368"/>
      <c r="DMS97" s="368"/>
      <c r="DMT97" s="368"/>
      <c r="DMU97" s="368"/>
      <c r="DMV97" s="368"/>
      <c r="DMW97" s="368"/>
      <c r="DMX97" s="368"/>
      <c r="DMY97" s="368"/>
      <c r="DMZ97" s="368"/>
      <c r="DNA97" s="368"/>
      <c r="DNB97" s="368"/>
      <c r="DNC97" s="368"/>
      <c r="DND97" s="368"/>
      <c r="DNE97" s="368"/>
      <c r="DNF97" s="368"/>
      <c r="DNG97" s="368"/>
      <c r="DNH97" s="368"/>
      <c r="DNI97" s="368"/>
      <c r="DNJ97" s="368"/>
      <c r="DNK97" s="368"/>
      <c r="DNL97" s="368"/>
      <c r="DNM97" s="368"/>
      <c r="DNN97" s="368"/>
      <c r="DNO97" s="368"/>
      <c r="DNP97" s="368"/>
      <c r="DNQ97" s="368"/>
      <c r="DNR97" s="368"/>
      <c r="DNS97" s="368"/>
      <c r="DNT97" s="368"/>
      <c r="DNU97" s="368"/>
      <c r="DNV97" s="368"/>
      <c r="DNW97" s="368"/>
      <c r="DNX97" s="368"/>
      <c r="DNY97" s="368"/>
      <c r="DNZ97" s="368"/>
      <c r="DOA97" s="368"/>
      <c r="DOB97" s="368"/>
      <c r="DOC97" s="368"/>
      <c r="DOD97" s="368"/>
      <c r="DOE97" s="368"/>
      <c r="DOF97" s="368"/>
      <c r="DOG97" s="368"/>
      <c r="DOH97" s="368"/>
      <c r="DOI97" s="368"/>
      <c r="DOJ97" s="368"/>
      <c r="DOK97" s="368"/>
      <c r="DOL97" s="368"/>
      <c r="DOM97" s="368"/>
      <c r="DON97" s="368"/>
      <c r="DOO97" s="368"/>
      <c r="DOP97" s="368"/>
      <c r="DOQ97" s="368"/>
      <c r="DOR97" s="368"/>
      <c r="DOS97" s="368"/>
      <c r="DOT97" s="368"/>
      <c r="DOU97" s="368"/>
      <c r="DOV97" s="368"/>
      <c r="DOW97" s="368"/>
      <c r="DOX97" s="368"/>
      <c r="DOY97" s="368"/>
      <c r="DOZ97" s="368"/>
      <c r="DPA97" s="368"/>
      <c r="DPB97" s="368"/>
      <c r="DPC97" s="368"/>
      <c r="DPD97" s="368"/>
      <c r="DPE97" s="368"/>
      <c r="DPF97" s="368"/>
      <c r="DPG97" s="368"/>
      <c r="DPH97" s="368"/>
      <c r="DPI97" s="368"/>
      <c r="DPJ97" s="368"/>
      <c r="DPK97" s="368"/>
      <c r="DPL97" s="368"/>
      <c r="DPM97" s="368"/>
      <c r="DPN97" s="368"/>
      <c r="DPO97" s="368"/>
      <c r="DPP97" s="368"/>
      <c r="DPQ97" s="368"/>
      <c r="DPR97" s="368"/>
      <c r="DPS97" s="368"/>
      <c r="DPT97" s="368"/>
      <c r="DPU97" s="368"/>
      <c r="DPV97" s="368"/>
      <c r="DPW97" s="368"/>
      <c r="DPX97" s="368"/>
      <c r="DPY97" s="368"/>
      <c r="DPZ97" s="368"/>
      <c r="DQA97" s="368"/>
      <c r="DQB97" s="368"/>
      <c r="DQC97" s="368"/>
      <c r="DQD97" s="368"/>
      <c r="DQE97" s="368"/>
      <c r="DQF97" s="368"/>
      <c r="DQG97" s="368"/>
      <c r="DQH97" s="368"/>
      <c r="DQI97" s="368"/>
      <c r="DQJ97" s="368"/>
      <c r="DQK97" s="368"/>
      <c r="DQL97" s="368"/>
      <c r="DQM97" s="368"/>
      <c r="DQN97" s="368"/>
      <c r="DQO97" s="368"/>
      <c r="DQP97" s="368"/>
      <c r="DQQ97" s="368"/>
      <c r="DQR97" s="368"/>
      <c r="DQS97" s="368"/>
      <c r="DQT97" s="368"/>
      <c r="DQU97" s="368"/>
      <c r="DQV97" s="368"/>
      <c r="DQW97" s="368"/>
      <c r="DQX97" s="368"/>
      <c r="DQY97" s="368"/>
      <c r="DQZ97" s="368"/>
      <c r="DRA97" s="368"/>
      <c r="DRB97" s="368"/>
      <c r="DRC97" s="368"/>
      <c r="DRD97" s="368"/>
      <c r="DRE97" s="368"/>
      <c r="DRF97" s="368"/>
      <c r="DRG97" s="368"/>
      <c r="DRH97" s="368"/>
      <c r="DRI97" s="368"/>
      <c r="DRJ97" s="368"/>
      <c r="DRK97" s="368"/>
      <c r="DRL97" s="368"/>
      <c r="DRM97" s="368"/>
      <c r="DRN97" s="368"/>
      <c r="DRO97" s="368"/>
      <c r="DRP97" s="368"/>
      <c r="DRQ97" s="368"/>
      <c r="DRR97" s="368"/>
      <c r="DRS97" s="368"/>
      <c r="DRT97" s="368"/>
      <c r="DRU97" s="368"/>
      <c r="DRV97" s="368"/>
      <c r="DRW97" s="368"/>
      <c r="DRX97" s="368"/>
      <c r="DRY97" s="368"/>
      <c r="DRZ97" s="368"/>
      <c r="DSA97" s="368"/>
      <c r="DSB97" s="368"/>
      <c r="DSC97" s="368"/>
      <c r="DSD97" s="368"/>
      <c r="DSE97" s="368"/>
      <c r="DSF97" s="368"/>
      <c r="DSG97" s="368"/>
      <c r="DSH97" s="368"/>
      <c r="DSI97" s="368"/>
      <c r="DSJ97" s="368"/>
      <c r="DSK97" s="368"/>
      <c r="DSL97" s="368"/>
      <c r="DSM97" s="368"/>
      <c r="DSN97" s="368"/>
      <c r="DSO97" s="368"/>
      <c r="DSP97" s="368"/>
      <c r="DSQ97" s="368"/>
      <c r="DSR97" s="368"/>
      <c r="DSS97" s="368"/>
      <c r="DST97" s="368"/>
      <c r="DSU97" s="368"/>
      <c r="DSV97" s="368"/>
      <c r="DSW97" s="368"/>
      <c r="DSX97" s="368"/>
      <c r="DSY97" s="368"/>
      <c r="DSZ97" s="368"/>
      <c r="DTA97" s="368"/>
      <c r="DTB97" s="368"/>
      <c r="DTC97" s="368"/>
      <c r="DTD97" s="368"/>
      <c r="DTE97" s="368"/>
      <c r="DTF97" s="368"/>
      <c r="DTG97" s="368"/>
      <c r="DTH97" s="368"/>
      <c r="DTI97" s="368"/>
      <c r="DTJ97" s="368"/>
      <c r="DTK97" s="368"/>
      <c r="DTL97" s="368"/>
      <c r="DTM97" s="368"/>
      <c r="DTN97" s="368"/>
      <c r="DTO97" s="368"/>
      <c r="DTP97" s="368"/>
      <c r="DTQ97" s="368"/>
      <c r="DTR97" s="368"/>
      <c r="DTS97" s="368"/>
      <c r="DTT97" s="368"/>
      <c r="DTU97" s="368"/>
      <c r="DTV97" s="368"/>
      <c r="DTW97" s="368"/>
      <c r="DTX97" s="368"/>
      <c r="DTY97" s="368"/>
      <c r="DTZ97" s="368"/>
      <c r="DUA97" s="368"/>
      <c r="DUB97" s="368"/>
      <c r="DUC97" s="368"/>
      <c r="DUD97" s="368"/>
      <c r="DUE97" s="368"/>
      <c r="DUF97" s="368"/>
      <c r="DUG97" s="368"/>
      <c r="DUH97" s="368"/>
      <c r="DUI97" s="368"/>
      <c r="DUJ97" s="368"/>
      <c r="DUK97" s="368"/>
      <c r="DUL97" s="368"/>
      <c r="DUM97" s="368"/>
      <c r="DUN97" s="368"/>
      <c r="DUO97" s="368"/>
      <c r="DUP97" s="368"/>
      <c r="DUQ97" s="368"/>
      <c r="DUR97" s="368"/>
      <c r="DUS97" s="368"/>
      <c r="DUT97" s="368"/>
      <c r="DUU97" s="368"/>
      <c r="DUV97" s="368"/>
      <c r="DUW97" s="368"/>
      <c r="DUX97" s="368"/>
      <c r="DUY97" s="368"/>
      <c r="DUZ97" s="368"/>
      <c r="DVA97" s="368"/>
      <c r="DVB97" s="368"/>
      <c r="DVC97" s="368"/>
      <c r="DVD97" s="368"/>
      <c r="DVE97" s="368"/>
      <c r="DVF97" s="368"/>
      <c r="DVG97" s="368"/>
      <c r="DVH97" s="368"/>
      <c r="DVI97" s="368"/>
      <c r="DVJ97" s="368"/>
      <c r="DVK97" s="368"/>
      <c r="DVL97" s="368"/>
      <c r="DVM97" s="368"/>
      <c r="DVN97" s="368"/>
      <c r="DVO97" s="368"/>
      <c r="DVP97" s="368"/>
      <c r="DVQ97" s="368"/>
      <c r="DVR97" s="368"/>
      <c r="DVS97" s="368"/>
      <c r="DVT97" s="368"/>
      <c r="DVU97" s="368"/>
      <c r="DVV97" s="368"/>
      <c r="DVW97" s="368"/>
      <c r="DVX97" s="368"/>
      <c r="DVY97" s="368"/>
      <c r="DVZ97" s="368"/>
      <c r="DWA97" s="368"/>
      <c r="DWB97" s="368"/>
      <c r="DWC97" s="368"/>
      <c r="DWD97" s="368"/>
      <c r="DWE97" s="368"/>
      <c r="DWF97" s="368"/>
      <c r="DWG97" s="368"/>
      <c r="DWH97" s="368"/>
      <c r="DWI97" s="368"/>
      <c r="DWJ97" s="368"/>
      <c r="DWK97" s="368"/>
      <c r="DWL97" s="368"/>
      <c r="DWM97" s="368"/>
      <c r="DWN97" s="368"/>
      <c r="DWO97" s="368"/>
      <c r="DWP97" s="368"/>
      <c r="DWQ97" s="368"/>
      <c r="DWR97" s="368"/>
      <c r="DWS97" s="368"/>
      <c r="DWT97" s="368"/>
      <c r="DWU97" s="368"/>
      <c r="DWV97" s="368"/>
      <c r="DWW97" s="368"/>
      <c r="DWX97" s="368"/>
      <c r="DWY97" s="368"/>
      <c r="DWZ97" s="368"/>
      <c r="DXA97" s="368"/>
      <c r="DXB97" s="368"/>
      <c r="DXC97" s="368"/>
      <c r="DXD97" s="368"/>
      <c r="DXE97" s="368"/>
      <c r="DXF97" s="368"/>
      <c r="DXG97" s="368"/>
      <c r="DXH97" s="368"/>
      <c r="DXI97" s="368"/>
      <c r="DXJ97" s="368"/>
      <c r="DXK97" s="368"/>
      <c r="DXL97" s="368"/>
      <c r="DXM97" s="368"/>
      <c r="DXN97" s="368"/>
      <c r="DXO97" s="368"/>
      <c r="DXP97" s="368"/>
      <c r="DXQ97" s="368"/>
      <c r="DXR97" s="368"/>
      <c r="DXS97" s="368"/>
      <c r="DXT97" s="368"/>
      <c r="DXU97" s="368"/>
      <c r="DXV97" s="368"/>
      <c r="DXW97" s="368"/>
      <c r="DXX97" s="368"/>
      <c r="DXY97" s="368"/>
      <c r="DXZ97" s="368"/>
      <c r="DYA97" s="368"/>
      <c r="DYB97" s="368"/>
      <c r="DYC97" s="368"/>
      <c r="DYD97" s="368"/>
      <c r="DYE97" s="368"/>
      <c r="DYF97" s="368"/>
      <c r="DYG97" s="368"/>
      <c r="DYH97" s="368"/>
      <c r="DYI97" s="368"/>
      <c r="DYJ97" s="368"/>
      <c r="DYK97" s="368"/>
      <c r="DYL97" s="368"/>
      <c r="DYM97" s="368"/>
      <c r="DYN97" s="368"/>
      <c r="DYO97" s="368"/>
      <c r="DYP97" s="368"/>
      <c r="DYQ97" s="368"/>
      <c r="DYR97" s="368"/>
      <c r="DYS97" s="368"/>
      <c r="DYT97" s="368"/>
      <c r="DYU97" s="368"/>
      <c r="DYV97" s="368"/>
      <c r="DYW97" s="368"/>
      <c r="DYX97" s="368"/>
      <c r="DYY97" s="368"/>
      <c r="DYZ97" s="368"/>
      <c r="DZA97" s="368"/>
      <c r="DZB97" s="368"/>
      <c r="DZC97" s="368"/>
      <c r="DZD97" s="368"/>
      <c r="DZE97" s="368"/>
      <c r="DZF97" s="368"/>
      <c r="DZG97" s="368"/>
      <c r="DZH97" s="368"/>
      <c r="DZI97" s="368"/>
      <c r="DZJ97" s="368"/>
      <c r="DZK97" s="368"/>
      <c r="DZL97" s="368"/>
      <c r="DZM97" s="368"/>
      <c r="DZN97" s="368"/>
      <c r="DZO97" s="368"/>
      <c r="DZP97" s="368"/>
      <c r="DZQ97" s="368"/>
      <c r="DZR97" s="368"/>
      <c r="DZS97" s="368"/>
      <c r="DZT97" s="368"/>
      <c r="DZU97" s="368"/>
      <c r="DZV97" s="368"/>
      <c r="DZW97" s="368"/>
      <c r="DZX97" s="368"/>
      <c r="DZY97" s="368"/>
      <c r="DZZ97" s="368"/>
      <c r="EAA97" s="368"/>
      <c r="EAB97" s="368"/>
      <c r="EAC97" s="368"/>
      <c r="EAD97" s="368"/>
      <c r="EAE97" s="368"/>
      <c r="EAF97" s="368"/>
      <c r="EAG97" s="368"/>
      <c r="EAH97" s="368"/>
      <c r="EAI97" s="368"/>
      <c r="EAJ97" s="368"/>
      <c r="EAK97" s="368"/>
      <c r="EAL97" s="368"/>
      <c r="EAM97" s="368"/>
      <c r="EAN97" s="368"/>
      <c r="EAO97" s="368"/>
      <c r="EAP97" s="368"/>
      <c r="EAQ97" s="368"/>
      <c r="EAR97" s="368"/>
      <c r="EAS97" s="368"/>
      <c r="EAT97" s="368"/>
      <c r="EAU97" s="368"/>
      <c r="EAV97" s="368"/>
      <c r="EAW97" s="368"/>
      <c r="EAX97" s="368"/>
      <c r="EAY97" s="368"/>
      <c r="EAZ97" s="368"/>
      <c r="EBA97" s="368"/>
      <c r="EBB97" s="368"/>
      <c r="EBC97" s="368"/>
      <c r="EBD97" s="368"/>
      <c r="EBE97" s="368"/>
      <c r="EBF97" s="368"/>
      <c r="EBG97" s="368"/>
      <c r="EBH97" s="368"/>
      <c r="EBI97" s="368"/>
      <c r="EBJ97" s="368"/>
      <c r="EBK97" s="368"/>
      <c r="EBL97" s="368"/>
      <c r="EBM97" s="368"/>
      <c r="EBN97" s="368"/>
      <c r="EBO97" s="368"/>
      <c r="EBP97" s="368"/>
      <c r="EBQ97" s="368"/>
      <c r="EBR97" s="368"/>
      <c r="EBS97" s="368"/>
      <c r="EBT97" s="368"/>
      <c r="EBU97" s="368"/>
      <c r="EBV97" s="368"/>
      <c r="EBW97" s="368"/>
      <c r="EBX97" s="368"/>
      <c r="EBY97" s="368"/>
      <c r="EBZ97" s="368"/>
      <c r="ECA97" s="368"/>
      <c r="ECB97" s="368"/>
      <c r="ECC97" s="368"/>
      <c r="ECD97" s="368"/>
      <c r="ECE97" s="368"/>
      <c r="ECF97" s="368"/>
      <c r="ECG97" s="368"/>
      <c r="ECH97" s="368"/>
      <c r="ECI97" s="368"/>
      <c r="ECJ97" s="368"/>
      <c r="ECK97" s="368"/>
      <c r="ECL97" s="368"/>
      <c r="ECM97" s="368"/>
      <c r="ECN97" s="368"/>
      <c r="ECO97" s="368"/>
      <c r="ECP97" s="368"/>
      <c r="ECQ97" s="368"/>
      <c r="ECR97" s="368"/>
      <c r="ECS97" s="368"/>
      <c r="ECT97" s="368"/>
      <c r="ECU97" s="368"/>
      <c r="ECV97" s="368"/>
      <c r="ECW97" s="368"/>
      <c r="ECX97" s="368"/>
      <c r="ECY97" s="368"/>
      <c r="ECZ97" s="368"/>
      <c r="EDA97" s="368"/>
      <c r="EDB97" s="368"/>
      <c r="EDC97" s="368"/>
      <c r="EDD97" s="368"/>
      <c r="EDE97" s="368"/>
      <c r="EDF97" s="368"/>
      <c r="EDG97" s="368"/>
      <c r="EDH97" s="368"/>
      <c r="EDI97" s="368"/>
      <c r="EDJ97" s="368"/>
      <c r="EDK97" s="368"/>
      <c r="EDL97" s="368"/>
      <c r="EDM97" s="368"/>
      <c r="EDN97" s="368"/>
      <c r="EDO97" s="368"/>
      <c r="EDP97" s="368"/>
      <c r="EDQ97" s="368"/>
      <c r="EDR97" s="368"/>
      <c r="EDS97" s="368"/>
      <c r="EDT97" s="368"/>
      <c r="EDU97" s="368"/>
      <c r="EDV97" s="368"/>
      <c r="EDW97" s="368"/>
      <c r="EDX97" s="368"/>
      <c r="EDY97" s="368"/>
      <c r="EDZ97" s="368"/>
      <c r="EEA97" s="368"/>
      <c r="EEB97" s="368"/>
      <c r="EEC97" s="368"/>
      <c r="EED97" s="368"/>
      <c r="EEE97" s="368"/>
      <c r="EEF97" s="368"/>
      <c r="EEG97" s="368"/>
      <c r="EEH97" s="368"/>
      <c r="EEI97" s="368"/>
      <c r="EEJ97" s="368"/>
      <c r="EEK97" s="368"/>
      <c r="EEL97" s="368"/>
      <c r="EEM97" s="368"/>
      <c r="EEN97" s="368"/>
      <c r="EEO97" s="368"/>
      <c r="EEP97" s="368"/>
      <c r="EEQ97" s="368"/>
      <c r="EER97" s="368"/>
      <c r="EES97" s="368"/>
      <c r="EET97" s="368"/>
      <c r="EEU97" s="368"/>
      <c r="EEV97" s="368"/>
      <c r="EEW97" s="368"/>
      <c r="EEX97" s="368"/>
      <c r="EEY97" s="368"/>
      <c r="EEZ97" s="368"/>
      <c r="EFA97" s="368"/>
      <c r="EFB97" s="368"/>
      <c r="EFC97" s="368"/>
      <c r="EFD97" s="368"/>
      <c r="EFE97" s="368"/>
      <c r="EFF97" s="368"/>
      <c r="EFG97" s="368"/>
      <c r="EFH97" s="368"/>
      <c r="EFI97" s="368"/>
      <c r="EFJ97" s="368"/>
      <c r="EFK97" s="368"/>
      <c r="EFL97" s="368"/>
      <c r="EFM97" s="368"/>
      <c r="EFN97" s="368"/>
      <c r="EFO97" s="368"/>
      <c r="EFP97" s="368"/>
      <c r="EFQ97" s="368"/>
      <c r="EFR97" s="368"/>
      <c r="EFS97" s="368"/>
      <c r="EFT97" s="368"/>
      <c r="EFU97" s="368"/>
      <c r="EFV97" s="368"/>
      <c r="EFW97" s="368"/>
      <c r="EFX97" s="368"/>
      <c r="EFY97" s="368"/>
      <c r="EFZ97" s="368"/>
      <c r="EGA97" s="368"/>
      <c r="EGB97" s="368"/>
      <c r="EGC97" s="368"/>
      <c r="EGD97" s="368"/>
      <c r="EGE97" s="368"/>
      <c r="EGF97" s="368"/>
      <c r="EGG97" s="368"/>
      <c r="EGH97" s="368"/>
      <c r="EGI97" s="368"/>
      <c r="EGJ97" s="368"/>
      <c r="EGK97" s="368"/>
      <c r="EGL97" s="368"/>
      <c r="EGM97" s="368"/>
      <c r="EGN97" s="368"/>
      <c r="EGO97" s="368"/>
      <c r="EGP97" s="368"/>
      <c r="EGQ97" s="368"/>
      <c r="EGR97" s="368"/>
      <c r="EGS97" s="368"/>
      <c r="EGT97" s="368"/>
      <c r="EGU97" s="368"/>
      <c r="EGV97" s="368"/>
      <c r="EGW97" s="368"/>
      <c r="EGX97" s="368"/>
      <c r="EGY97" s="368"/>
      <c r="EGZ97" s="368"/>
      <c r="EHA97" s="368"/>
      <c r="EHB97" s="368"/>
      <c r="EHC97" s="368"/>
      <c r="EHD97" s="368"/>
      <c r="EHE97" s="368"/>
      <c r="EHF97" s="368"/>
      <c r="EHG97" s="368"/>
      <c r="EHH97" s="368"/>
      <c r="EHI97" s="368"/>
      <c r="EHJ97" s="368"/>
      <c r="EHK97" s="368"/>
      <c r="EHL97" s="368"/>
      <c r="EHM97" s="368"/>
      <c r="EHN97" s="368"/>
      <c r="EHO97" s="368"/>
      <c r="EHP97" s="368"/>
      <c r="EHQ97" s="368"/>
      <c r="EHR97" s="368"/>
      <c r="EHS97" s="368"/>
      <c r="EHT97" s="368"/>
      <c r="EHU97" s="368"/>
      <c r="EHV97" s="368"/>
      <c r="EHW97" s="368"/>
      <c r="EHX97" s="368"/>
      <c r="EHY97" s="368"/>
      <c r="EHZ97" s="368"/>
      <c r="EIA97" s="368"/>
      <c r="EIB97" s="368"/>
      <c r="EIC97" s="368"/>
      <c r="EID97" s="368"/>
      <c r="EIE97" s="368"/>
      <c r="EIF97" s="368"/>
      <c r="EIG97" s="368"/>
      <c r="EIH97" s="368"/>
      <c r="EII97" s="368"/>
      <c r="EIJ97" s="368"/>
      <c r="EIK97" s="368"/>
      <c r="EIL97" s="368"/>
      <c r="EIM97" s="368"/>
      <c r="EIN97" s="368"/>
      <c r="EIO97" s="368"/>
      <c r="EIP97" s="368"/>
      <c r="EIQ97" s="368"/>
      <c r="EIR97" s="368"/>
      <c r="EIS97" s="368"/>
      <c r="EIT97" s="368"/>
      <c r="EIU97" s="368"/>
      <c r="EIV97" s="368"/>
      <c r="EIW97" s="368"/>
      <c r="EIX97" s="368"/>
      <c r="EIY97" s="368"/>
      <c r="EIZ97" s="368"/>
      <c r="EJA97" s="368"/>
      <c r="EJB97" s="368"/>
      <c r="EJC97" s="368"/>
      <c r="EJD97" s="368"/>
      <c r="EJE97" s="368"/>
      <c r="EJF97" s="368"/>
      <c r="EJG97" s="368"/>
      <c r="EJH97" s="368"/>
      <c r="EJI97" s="368"/>
      <c r="EJJ97" s="368"/>
      <c r="EJK97" s="368"/>
      <c r="EJL97" s="368"/>
      <c r="EJM97" s="368"/>
      <c r="EJN97" s="368"/>
      <c r="EJO97" s="368"/>
      <c r="EJP97" s="368"/>
      <c r="EJQ97" s="368"/>
      <c r="EJR97" s="368"/>
      <c r="EJS97" s="368"/>
      <c r="EJT97" s="368"/>
      <c r="EJU97" s="368"/>
      <c r="EJV97" s="368"/>
      <c r="EJW97" s="368"/>
      <c r="EJX97" s="368"/>
      <c r="EJY97" s="368"/>
      <c r="EJZ97" s="368"/>
      <c r="EKA97" s="368"/>
      <c r="EKB97" s="368"/>
      <c r="EKC97" s="368"/>
      <c r="EKD97" s="368"/>
      <c r="EKE97" s="368"/>
      <c r="EKF97" s="368"/>
      <c r="EKG97" s="368"/>
      <c r="EKH97" s="368"/>
      <c r="EKI97" s="368"/>
      <c r="EKJ97" s="368"/>
      <c r="EKK97" s="368"/>
      <c r="EKL97" s="368"/>
      <c r="EKM97" s="368"/>
      <c r="EKN97" s="368"/>
      <c r="EKO97" s="368"/>
      <c r="EKP97" s="368"/>
      <c r="EKQ97" s="368"/>
      <c r="EKR97" s="368"/>
      <c r="EKS97" s="368"/>
      <c r="EKT97" s="368"/>
      <c r="EKU97" s="368"/>
      <c r="EKV97" s="368"/>
      <c r="EKW97" s="368"/>
      <c r="EKX97" s="368"/>
      <c r="EKY97" s="368"/>
      <c r="EKZ97" s="368"/>
      <c r="ELA97" s="368"/>
      <c r="ELB97" s="368"/>
      <c r="ELC97" s="368"/>
      <c r="ELD97" s="368"/>
      <c r="ELE97" s="368"/>
      <c r="ELF97" s="368"/>
      <c r="ELG97" s="368"/>
      <c r="ELH97" s="368"/>
      <c r="ELI97" s="368"/>
      <c r="ELJ97" s="368"/>
      <c r="ELK97" s="368"/>
      <c r="ELL97" s="368"/>
      <c r="ELM97" s="368"/>
      <c r="ELN97" s="368"/>
      <c r="ELO97" s="368"/>
      <c r="ELP97" s="368"/>
      <c r="ELQ97" s="368"/>
      <c r="ELR97" s="368"/>
      <c r="ELS97" s="368"/>
      <c r="ELT97" s="368"/>
      <c r="ELU97" s="368"/>
      <c r="ELV97" s="368"/>
      <c r="ELW97" s="368"/>
      <c r="ELX97" s="368"/>
      <c r="ELY97" s="368"/>
      <c r="ELZ97" s="368"/>
      <c r="EMA97" s="368"/>
      <c r="EMB97" s="368"/>
      <c r="EMC97" s="368"/>
      <c r="EMD97" s="368"/>
      <c r="EME97" s="368"/>
      <c r="EMF97" s="368"/>
      <c r="EMG97" s="368"/>
      <c r="EMH97" s="368"/>
      <c r="EMI97" s="368"/>
      <c r="EMJ97" s="368"/>
      <c r="EMK97" s="368"/>
      <c r="EML97" s="368"/>
      <c r="EMM97" s="368"/>
      <c r="EMN97" s="368"/>
      <c r="EMO97" s="368"/>
      <c r="EMP97" s="368"/>
      <c r="EMQ97" s="368"/>
      <c r="EMR97" s="368"/>
      <c r="EMS97" s="368"/>
      <c r="EMT97" s="368"/>
      <c r="EMU97" s="368"/>
      <c r="EMV97" s="368"/>
      <c r="EMW97" s="368"/>
      <c r="EMX97" s="368"/>
      <c r="EMY97" s="368"/>
      <c r="EMZ97" s="368"/>
      <c r="ENA97" s="368"/>
      <c r="ENB97" s="368"/>
      <c r="ENC97" s="368"/>
      <c r="END97" s="368"/>
      <c r="ENE97" s="368"/>
      <c r="ENF97" s="368"/>
      <c r="ENG97" s="368"/>
      <c r="ENH97" s="368"/>
      <c r="ENI97" s="368"/>
      <c r="ENJ97" s="368"/>
      <c r="ENK97" s="368"/>
      <c r="ENL97" s="368"/>
      <c r="ENM97" s="368"/>
      <c r="ENN97" s="368"/>
      <c r="ENO97" s="368"/>
      <c r="ENP97" s="368"/>
      <c r="ENQ97" s="368"/>
      <c r="ENR97" s="368"/>
      <c r="ENS97" s="368"/>
      <c r="ENT97" s="368"/>
      <c r="ENU97" s="368"/>
      <c r="ENV97" s="368"/>
      <c r="ENW97" s="368"/>
      <c r="ENX97" s="368"/>
      <c r="ENY97" s="368"/>
      <c r="ENZ97" s="368"/>
      <c r="EOA97" s="368"/>
      <c r="EOB97" s="368"/>
      <c r="EOC97" s="368"/>
      <c r="EOD97" s="368"/>
      <c r="EOE97" s="368"/>
      <c r="EOF97" s="368"/>
      <c r="EOG97" s="368"/>
      <c r="EOH97" s="368"/>
      <c r="EOI97" s="368"/>
      <c r="EOJ97" s="368"/>
      <c r="EOK97" s="368"/>
      <c r="EOL97" s="368"/>
      <c r="EOM97" s="368"/>
      <c r="EON97" s="368"/>
      <c r="EOO97" s="368"/>
      <c r="EOP97" s="368"/>
      <c r="EOQ97" s="368"/>
      <c r="EOR97" s="368"/>
      <c r="EOS97" s="368"/>
      <c r="EOT97" s="368"/>
      <c r="EOU97" s="368"/>
      <c r="EOV97" s="368"/>
      <c r="EOW97" s="368"/>
      <c r="EOX97" s="368"/>
      <c r="EOY97" s="368"/>
      <c r="EOZ97" s="368"/>
      <c r="EPA97" s="368"/>
      <c r="EPB97" s="368"/>
      <c r="EPC97" s="368"/>
      <c r="EPD97" s="368"/>
      <c r="EPE97" s="368"/>
      <c r="EPF97" s="368"/>
      <c r="EPG97" s="368"/>
      <c r="EPH97" s="368"/>
      <c r="EPI97" s="368"/>
      <c r="EPJ97" s="368"/>
      <c r="EPK97" s="368"/>
      <c r="EPL97" s="368"/>
      <c r="EPM97" s="368"/>
      <c r="EPN97" s="368"/>
      <c r="EPO97" s="368"/>
      <c r="EPP97" s="368"/>
      <c r="EPQ97" s="368"/>
      <c r="EPR97" s="368"/>
      <c r="EPS97" s="368"/>
      <c r="EPT97" s="368"/>
      <c r="EPU97" s="368"/>
      <c r="EPV97" s="368"/>
      <c r="EPW97" s="368"/>
      <c r="EPX97" s="368"/>
      <c r="EPY97" s="368"/>
      <c r="EPZ97" s="368"/>
      <c r="EQA97" s="368"/>
      <c r="EQB97" s="368"/>
      <c r="EQC97" s="368"/>
      <c r="EQD97" s="368"/>
      <c r="EQE97" s="368"/>
      <c r="EQF97" s="368"/>
      <c r="EQG97" s="368"/>
      <c r="EQH97" s="368"/>
      <c r="EQI97" s="368"/>
      <c r="EQJ97" s="368"/>
      <c r="EQK97" s="368"/>
      <c r="EQL97" s="368"/>
      <c r="EQM97" s="368"/>
      <c r="EQN97" s="368"/>
      <c r="EQO97" s="368"/>
      <c r="EQP97" s="368"/>
      <c r="EQQ97" s="368"/>
      <c r="EQR97" s="368"/>
      <c r="EQS97" s="368"/>
      <c r="EQT97" s="368"/>
      <c r="EQU97" s="368"/>
      <c r="EQV97" s="368"/>
      <c r="EQW97" s="368"/>
      <c r="EQX97" s="368"/>
      <c r="EQY97" s="368"/>
      <c r="EQZ97" s="368"/>
      <c r="ERA97" s="368"/>
      <c r="ERB97" s="368"/>
      <c r="ERC97" s="368"/>
      <c r="ERD97" s="368"/>
      <c r="ERE97" s="368"/>
      <c r="ERF97" s="368"/>
      <c r="ERG97" s="368"/>
      <c r="ERH97" s="368"/>
      <c r="ERI97" s="368"/>
      <c r="ERJ97" s="368"/>
      <c r="ERK97" s="368"/>
      <c r="ERL97" s="368"/>
      <c r="ERM97" s="368"/>
      <c r="ERN97" s="368"/>
      <c r="ERO97" s="368"/>
      <c r="ERP97" s="368"/>
      <c r="ERQ97" s="368"/>
      <c r="ERR97" s="368"/>
      <c r="ERS97" s="368"/>
      <c r="ERT97" s="368"/>
      <c r="ERU97" s="368"/>
      <c r="ERV97" s="368"/>
      <c r="ERW97" s="368"/>
      <c r="ERX97" s="368"/>
      <c r="ERY97" s="368"/>
      <c r="ERZ97" s="368"/>
      <c r="ESA97" s="368"/>
      <c r="ESB97" s="368"/>
      <c r="ESC97" s="368"/>
      <c r="ESD97" s="368"/>
      <c r="ESE97" s="368"/>
      <c r="ESF97" s="368"/>
      <c r="ESG97" s="368"/>
      <c r="ESH97" s="368"/>
      <c r="ESI97" s="368"/>
      <c r="ESJ97" s="368"/>
      <c r="ESK97" s="368"/>
      <c r="ESL97" s="368"/>
      <c r="ESM97" s="368"/>
      <c r="ESN97" s="368"/>
      <c r="ESO97" s="368"/>
      <c r="ESP97" s="368"/>
      <c r="ESQ97" s="368"/>
      <c r="ESR97" s="368"/>
      <c r="ESS97" s="368"/>
      <c r="EST97" s="368"/>
      <c r="ESU97" s="368"/>
      <c r="ESV97" s="368"/>
      <c r="ESW97" s="368"/>
      <c r="ESX97" s="368"/>
      <c r="ESY97" s="368"/>
      <c r="ESZ97" s="368"/>
      <c r="ETA97" s="368"/>
      <c r="ETB97" s="368"/>
      <c r="ETC97" s="368"/>
      <c r="ETD97" s="368"/>
      <c r="ETE97" s="368"/>
      <c r="ETF97" s="368"/>
      <c r="ETG97" s="368"/>
      <c r="ETH97" s="368"/>
      <c r="ETI97" s="368"/>
      <c r="ETJ97" s="368"/>
      <c r="ETK97" s="368"/>
      <c r="ETL97" s="368"/>
      <c r="ETM97" s="368"/>
      <c r="ETN97" s="368"/>
      <c r="ETO97" s="368"/>
      <c r="ETP97" s="368"/>
      <c r="ETQ97" s="368"/>
      <c r="ETR97" s="368"/>
      <c r="ETS97" s="368"/>
      <c r="ETT97" s="368"/>
      <c r="ETU97" s="368"/>
      <c r="ETV97" s="368"/>
      <c r="ETW97" s="368"/>
      <c r="ETX97" s="368"/>
      <c r="ETY97" s="368"/>
      <c r="ETZ97" s="368"/>
      <c r="EUA97" s="368"/>
      <c r="EUB97" s="368"/>
      <c r="EUC97" s="368"/>
      <c r="EUD97" s="368"/>
      <c r="EUE97" s="368"/>
      <c r="EUF97" s="368"/>
      <c r="EUG97" s="368"/>
      <c r="EUH97" s="368"/>
      <c r="EUI97" s="368"/>
      <c r="EUJ97" s="368"/>
      <c r="EUK97" s="368"/>
      <c r="EUL97" s="368"/>
      <c r="EUM97" s="368"/>
      <c r="EUN97" s="368"/>
      <c r="EUO97" s="368"/>
      <c r="EUP97" s="368"/>
      <c r="EUQ97" s="368"/>
      <c r="EUR97" s="368"/>
      <c r="EUS97" s="368"/>
      <c r="EUT97" s="368"/>
      <c r="EUU97" s="368"/>
      <c r="EUV97" s="368"/>
      <c r="EUW97" s="368"/>
      <c r="EUX97" s="368"/>
      <c r="EUY97" s="368"/>
      <c r="EUZ97" s="368"/>
      <c r="EVA97" s="368"/>
      <c r="EVB97" s="368"/>
      <c r="EVC97" s="368"/>
      <c r="EVD97" s="368"/>
      <c r="EVE97" s="368"/>
      <c r="EVF97" s="368"/>
      <c r="EVG97" s="368"/>
      <c r="EVH97" s="368"/>
      <c r="EVI97" s="368"/>
      <c r="EVJ97" s="368"/>
      <c r="EVK97" s="368"/>
      <c r="EVL97" s="368"/>
      <c r="EVM97" s="368"/>
      <c r="EVN97" s="368"/>
      <c r="EVO97" s="368"/>
      <c r="EVP97" s="368"/>
      <c r="EVQ97" s="368"/>
      <c r="EVR97" s="368"/>
      <c r="EVS97" s="368"/>
      <c r="EVT97" s="368"/>
      <c r="EVU97" s="368"/>
      <c r="EVV97" s="368"/>
      <c r="EVW97" s="368"/>
      <c r="EVX97" s="368"/>
      <c r="EVY97" s="368"/>
      <c r="EVZ97" s="368"/>
      <c r="EWA97" s="368"/>
      <c r="EWB97" s="368"/>
      <c r="EWC97" s="368"/>
      <c r="EWD97" s="368"/>
      <c r="EWE97" s="368"/>
      <c r="EWF97" s="368"/>
      <c r="EWG97" s="368"/>
      <c r="EWH97" s="368"/>
      <c r="EWI97" s="368"/>
      <c r="EWJ97" s="368"/>
      <c r="EWK97" s="368"/>
      <c r="EWL97" s="368"/>
      <c r="EWM97" s="368"/>
      <c r="EWN97" s="368"/>
      <c r="EWO97" s="368"/>
      <c r="EWP97" s="368"/>
      <c r="EWQ97" s="368"/>
      <c r="EWR97" s="368"/>
      <c r="EWS97" s="368"/>
      <c r="EWT97" s="368"/>
      <c r="EWU97" s="368"/>
      <c r="EWV97" s="368"/>
      <c r="EWW97" s="368"/>
      <c r="EWX97" s="368"/>
      <c r="EWY97" s="368"/>
      <c r="EWZ97" s="368"/>
      <c r="EXA97" s="368"/>
      <c r="EXB97" s="368"/>
      <c r="EXC97" s="368"/>
      <c r="EXD97" s="368"/>
      <c r="EXE97" s="368"/>
      <c r="EXF97" s="368"/>
      <c r="EXG97" s="368"/>
      <c r="EXH97" s="368"/>
      <c r="EXI97" s="368"/>
      <c r="EXJ97" s="368"/>
      <c r="EXK97" s="368"/>
      <c r="EXL97" s="368"/>
      <c r="EXM97" s="368"/>
      <c r="EXN97" s="368"/>
      <c r="EXO97" s="368"/>
      <c r="EXP97" s="368"/>
      <c r="EXQ97" s="368"/>
      <c r="EXR97" s="368"/>
      <c r="EXS97" s="368"/>
      <c r="EXT97" s="368"/>
      <c r="EXU97" s="368"/>
      <c r="EXV97" s="368"/>
      <c r="EXW97" s="368"/>
      <c r="EXX97" s="368"/>
      <c r="EXY97" s="368"/>
      <c r="EXZ97" s="368"/>
      <c r="EYA97" s="368"/>
      <c r="EYB97" s="368"/>
      <c r="EYC97" s="368"/>
      <c r="EYD97" s="368"/>
      <c r="EYE97" s="368"/>
      <c r="EYF97" s="368"/>
      <c r="EYG97" s="368"/>
      <c r="EYH97" s="368"/>
      <c r="EYI97" s="368"/>
      <c r="EYJ97" s="368"/>
      <c r="EYK97" s="368"/>
      <c r="EYL97" s="368"/>
      <c r="EYM97" s="368"/>
      <c r="EYN97" s="368"/>
      <c r="EYO97" s="368"/>
      <c r="EYP97" s="368"/>
      <c r="EYQ97" s="368"/>
      <c r="EYR97" s="368"/>
      <c r="EYS97" s="368"/>
      <c r="EYT97" s="368"/>
      <c r="EYU97" s="368"/>
      <c r="EYV97" s="368"/>
      <c r="EYW97" s="368"/>
      <c r="EYX97" s="368"/>
      <c r="EYY97" s="368"/>
      <c r="EYZ97" s="368"/>
      <c r="EZA97" s="368"/>
      <c r="EZB97" s="368"/>
      <c r="EZC97" s="368"/>
      <c r="EZD97" s="368"/>
      <c r="EZE97" s="368"/>
      <c r="EZF97" s="368"/>
      <c r="EZG97" s="368"/>
      <c r="EZH97" s="368"/>
      <c r="EZI97" s="368"/>
      <c r="EZJ97" s="368"/>
      <c r="EZK97" s="368"/>
      <c r="EZL97" s="368"/>
      <c r="EZM97" s="368"/>
      <c r="EZN97" s="368"/>
      <c r="EZO97" s="368"/>
      <c r="EZP97" s="368"/>
      <c r="EZQ97" s="368"/>
      <c r="EZR97" s="368"/>
      <c r="EZS97" s="368"/>
      <c r="EZT97" s="368"/>
      <c r="EZU97" s="368"/>
      <c r="EZV97" s="368"/>
      <c r="EZW97" s="368"/>
      <c r="EZX97" s="368"/>
      <c r="EZY97" s="368"/>
      <c r="EZZ97" s="368"/>
      <c r="FAA97" s="368"/>
      <c r="FAB97" s="368"/>
      <c r="FAC97" s="368"/>
      <c r="FAD97" s="368"/>
      <c r="FAE97" s="368"/>
      <c r="FAF97" s="368"/>
      <c r="FAG97" s="368"/>
      <c r="FAH97" s="368"/>
      <c r="FAI97" s="368"/>
      <c r="FAJ97" s="368"/>
      <c r="FAK97" s="368"/>
      <c r="FAL97" s="368"/>
      <c r="FAM97" s="368"/>
      <c r="FAN97" s="368"/>
      <c r="FAO97" s="368"/>
      <c r="FAP97" s="368"/>
      <c r="FAQ97" s="368"/>
      <c r="FAR97" s="368"/>
      <c r="FAS97" s="368"/>
      <c r="FAT97" s="368"/>
      <c r="FAU97" s="368"/>
      <c r="FAV97" s="368"/>
      <c r="FAW97" s="368"/>
      <c r="FAX97" s="368"/>
      <c r="FAY97" s="368"/>
      <c r="FAZ97" s="368"/>
      <c r="FBA97" s="368"/>
      <c r="FBB97" s="368"/>
      <c r="FBC97" s="368"/>
      <c r="FBD97" s="368"/>
      <c r="FBE97" s="368"/>
      <c r="FBF97" s="368"/>
      <c r="FBG97" s="368"/>
      <c r="FBH97" s="368"/>
      <c r="FBI97" s="368"/>
      <c r="FBJ97" s="368"/>
      <c r="FBK97" s="368"/>
      <c r="FBL97" s="368"/>
      <c r="FBM97" s="368"/>
      <c r="FBN97" s="368"/>
      <c r="FBO97" s="368"/>
      <c r="FBP97" s="368"/>
      <c r="FBQ97" s="368"/>
      <c r="FBR97" s="368"/>
      <c r="FBS97" s="368"/>
      <c r="FBT97" s="368"/>
      <c r="FBU97" s="368"/>
      <c r="FBV97" s="368"/>
      <c r="FBW97" s="368"/>
      <c r="FBX97" s="368"/>
      <c r="FBY97" s="368"/>
      <c r="FBZ97" s="368"/>
      <c r="FCA97" s="368"/>
      <c r="FCB97" s="368"/>
      <c r="FCC97" s="368"/>
      <c r="FCD97" s="368"/>
      <c r="FCE97" s="368"/>
      <c r="FCF97" s="368"/>
      <c r="FCG97" s="368"/>
      <c r="FCH97" s="368"/>
      <c r="FCI97" s="368"/>
      <c r="FCJ97" s="368"/>
      <c r="FCK97" s="368"/>
      <c r="FCL97" s="368"/>
      <c r="FCM97" s="368"/>
      <c r="FCN97" s="368"/>
      <c r="FCO97" s="368"/>
      <c r="FCP97" s="368"/>
      <c r="FCQ97" s="368"/>
      <c r="FCR97" s="368"/>
      <c r="FCS97" s="368"/>
      <c r="FCT97" s="368"/>
      <c r="FCU97" s="368"/>
      <c r="FCV97" s="368"/>
      <c r="FCW97" s="368"/>
      <c r="FCX97" s="368"/>
      <c r="FCY97" s="368"/>
      <c r="FCZ97" s="368"/>
      <c r="FDA97" s="368"/>
      <c r="FDB97" s="368"/>
      <c r="FDC97" s="368"/>
      <c r="FDD97" s="368"/>
      <c r="FDE97" s="368"/>
      <c r="FDF97" s="368"/>
      <c r="FDG97" s="368"/>
      <c r="FDH97" s="368"/>
      <c r="FDI97" s="368"/>
      <c r="FDJ97" s="368"/>
      <c r="FDK97" s="368"/>
      <c r="FDL97" s="368"/>
      <c r="FDM97" s="368"/>
      <c r="FDN97" s="368"/>
      <c r="FDO97" s="368"/>
      <c r="FDP97" s="368"/>
      <c r="FDQ97" s="368"/>
      <c r="FDR97" s="368"/>
      <c r="FDS97" s="368"/>
      <c r="FDT97" s="368"/>
      <c r="FDU97" s="368"/>
      <c r="FDV97" s="368"/>
      <c r="FDW97" s="368"/>
      <c r="FDX97" s="368"/>
      <c r="FDY97" s="368"/>
      <c r="FDZ97" s="368"/>
      <c r="FEA97" s="368"/>
      <c r="FEB97" s="368"/>
      <c r="FEC97" s="368"/>
      <c r="FED97" s="368"/>
      <c r="FEE97" s="368"/>
      <c r="FEF97" s="368"/>
      <c r="FEG97" s="368"/>
      <c r="FEH97" s="368"/>
      <c r="FEI97" s="368"/>
      <c r="FEJ97" s="368"/>
      <c r="FEK97" s="368"/>
      <c r="FEL97" s="368"/>
      <c r="FEM97" s="368"/>
      <c r="FEN97" s="368"/>
      <c r="FEO97" s="368"/>
      <c r="FEP97" s="368"/>
      <c r="FEQ97" s="368"/>
      <c r="FER97" s="368"/>
      <c r="FES97" s="368"/>
      <c r="FET97" s="368"/>
      <c r="FEU97" s="368"/>
      <c r="FEV97" s="368"/>
      <c r="FEW97" s="368"/>
      <c r="FEX97" s="368"/>
      <c r="FEY97" s="368"/>
      <c r="FEZ97" s="368"/>
      <c r="FFA97" s="368"/>
      <c r="FFB97" s="368"/>
      <c r="FFC97" s="368"/>
      <c r="FFD97" s="368"/>
      <c r="FFE97" s="368"/>
      <c r="FFF97" s="368"/>
      <c r="FFG97" s="368"/>
      <c r="FFH97" s="368"/>
      <c r="FFI97" s="368"/>
      <c r="FFJ97" s="368"/>
      <c r="FFK97" s="368"/>
      <c r="FFL97" s="368"/>
      <c r="FFM97" s="368"/>
      <c r="FFN97" s="368"/>
      <c r="FFO97" s="368"/>
      <c r="FFP97" s="368"/>
      <c r="FFQ97" s="368"/>
      <c r="FFR97" s="368"/>
      <c r="FFS97" s="368"/>
      <c r="FFT97" s="368"/>
      <c r="FFU97" s="368"/>
      <c r="FFV97" s="368"/>
      <c r="FFW97" s="368"/>
      <c r="FFX97" s="368"/>
      <c r="FFY97" s="368"/>
      <c r="FFZ97" s="368"/>
      <c r="FGA97" s="368"/>
      <c r="FGB97" s="368"/>
      <c r="FGC97" s="368"/>
      <c r="FGD97" s="368"/>
      <c r="FGE97" s="368"/>
      <c r="FGF97" s="368"/>
      <c r="FGG97" s="368"/>
      <c r="FGH97" s="368"/>
      <c r="FGI97" s="368"/>
      <c r="FGJ97" s="368"/>
      <c r="FGK97" s="368"/>
      <c r="FGL97" s="368"/>
      <c r="FGM97" s="368"/>
      <c r="FGN97" s="368"/>
      <c r="FGO97" s="368"/>
      <c r="FGP97" s="368"/>
      <c r="FGQ97" s="368"/>
      <c r="FGR97" s="368"/>
      <c r="FGS97" s="368"/>
      <c r="FGT97" s="368"/>
      <c r="FGU97" s="368"/>
      <c r="FGV97" s="368"/>
      <c r="FGW97" s="368"/>
      <c r="FGX97" s="368"/>
      <c r="FGY97" s="368"/>
      <c r="FGZ97" s="368"/>
      <c r="FHA97" s="368"/>
      <c r="FHB97" s="368"/>
      <c r="FHC97" s="368"/>
      <c r="FHD97" s="368"/>
      <c r="FHE97" s="368"/>
      <c r="FHF97" s="368"/>
      <c r="FHG97" s="368"/>
      <c r="FHH97" s="368"/>
      <c r="FHI97" s="368"/>
      <c r="FHJ97" s="368"/>
      <c r="FHK97" s="368"/>
      <c r="FHL97" s="368"/>
      <c r="FHM97" s="368"/>
      <c r="FHN97" s="368"/>
      <c r="FHO97" s="368"/>
      <c r="FHP97" s="368"/>
      <c r="FHQ97" s="368"/>
      <c r="FHR97" s="368"/>
      <c r="FHS97" s="368"/>
      <c r="FHT97" s="368"/>
      <c r="FHU97" s="368"/>
      <c r="FHV97" s="368"/>
      <c r="FHW97" s="368"/>
      <c r="FHX97" s="368"/>
      <c r="FHY97" s="368"/>
      <c r="FHZ97" s="368"/>
      <c r="FIA97" s="368"/>
      <c r="FIB97" s="368"/>
      <c r="FIC97" s="368"/>
      <c r="FID97" s="368"/>
      <c r="FIE97" s="368"/>
      <c r="FIF97" s="368"/>
      <c r="FIG97" s="368"/>
      <c r="FIH97" s="368"/>
      <c r="FII97" s="368"/>
      <c r="FIJ97" s="368"/>
      <c r="FIK97" s="368"/>
      <c r="FIL97" s="368"/>
      <c r="FIM97" s="368"/>
      <c r="FIN97" s="368"/>
      <c r="FIO97" s="368"/>
      <c r="FIP97" s="368"/>
      <c r="FIQ97" s="368"/>
      <c r="FIR97" s="368"/>
      <c r="FIS97" s="368"/>
      <c r="FIT97" s="368"/>
      <c r="FIU97" s="368"/>
      <c r="FIV97" s="368"/>
      <c r="FIW97" s="368"/>
      <c r="FIX97" s="368"/>
      <c r="FIY97" s="368"/>
      <c r="FIZ97" s="368"/>
      <c r="FJA97" s="368"/>
      <c r="FJB97" s="368"/>
      <c r="FJC97" s="368"/>
      <c r="FJD97" s="368"/>
      <c r="FJE97" s="368"/>
      <c r="FJF97" s="368"/>
      <c r="FJG97" s="368"/>
      <c r="FJH97" s="368"/>
      <c r="FJI97" s="368"/>
      <c r="FJJ97" s="368"/>
      <c r="FJK97" s="368"/>
      <c r="FJL97" s="368"/>
      <c r="FJM97" s="368"/>
      <c r="FJN97" s="368"/>
      <c r="FJO97" s="368"/>
      <c r="FJP97" s="368"/>
      <c r="FJQ97" s="368"/>
      <c r="FJR97" s="368"/>
      <c r="FJS97" s="368"/>
      <c r="FJT97" s="368"/>
      <c r="FJU97" s="368"/>
      <c r="FJV97" s="368"/>
      <c r="FJW97" s="368"/>
      <c r="FJX97" s="368"/>
      <c r="FJY97" s="368"/>
      <c r="FJZ97" s="368"/>
      <c r="FKA97" s="368"/>
      <c r="FKB97" s="368"/>
      <c r="FKC97" s="368"/>
      <c r="FKD97" s="368"/>
      <c r="FKE97" s="368"/>
      <c r="FKF97" s="368"/>
      <c r="FKG97" s="368"/>
      <c r="FKH97" s="368"/>
      <c r="FKI97" s="368"/>
      <c r="FKJ97" s="368"/>
      <c r="FKK97" s="368"/>
      <c r="FKL97" s="368"/>
      <c r="FKM97" s="368"/>
      <c r="FKN97" s="368"/>
      <c r="FKO97" s="368"/>
      <c r="FKP97" s="368"/>
      <c r="FKQ97" s="368"/>
      <c r="FKR97" s="368"/>
      <c r="FKS97" s="368"/>
      <c r="FKT97" s="368"/>
      <c r="FKU97" s="368"/>
      <c r="FKV97" s="368"/>
      <c r="FKW97" s="368"/>
      <c r="FKX97" s="368"/>
      <c r="FKY97" s="368"/>
      <c r="FKZ97" s="368"/>
      <c r="FLA97" s="368"/>
      <c r="FLB97" s="368"/>
      <c r="FLC97" s="368"/>
      <c r="FLD97" s="368"/>
      <c r="FLE97" s="368"/>
      <c r="FLF97" s="368"/>
      <c r="FLG97" s="368"/>
      <c r="FLH97" s="368"/>
      <c r="FLI97" s="368"/>
      <c r="FLJ97" s="368"/>
      <c r="FLK97" s="368"/>
      <c r="FLL97" s="368"/>
      <c r="FLM97" s="368"/>
      <c r="FLN97" s="368"/>
      <c r="FLO97" s="368"/>
      <c r="FLP97" s="368"/>
      <c r="FLQ97" s="368"/>
      <c r="FLR97" s="368"/>
      <c r="FLS97" s="368"/>
      <c r="FLT97" s="368"/>
      <c r="FLU97" s="368"/>
      <c r="FLV97" s="368"/>
      <c r="FLW97" s="368"/>
      <c r="FLX97" s="368"/>
      <c r="FLY97" s="368"/>
      <c r="FLZ97" s="368"/>
      <c r="FMA97" s="368"/>
      <c r="FMB97" s="368"/>
      <c r="FMC97" s="368"/>
      <c r="FMD97" s="368"/>
      <c r="FME97" s="368"/>
      <c r="FMF97" s="368"/>
      <c r="FMG97" s="368"/>
      <c r="FMH97" s="368"/>
      <c r="FMI97" s="368"/>
      <c r="FMJ97" s="368"/>
      <c r="FMK97" s="368"/>
      <c r="FML97" s="368"/>
      <c r="FMM97" s="368"/>
      <c r="FMN97" s="368"/>
      <c r="FMO97" s="368"/>
      <c r="FMP97" s="368"/>
      <c r="FMQ97" s="368"/>
      <c r="FMR97" s="368"/>
      <c r="FMS97" s="368"/>
      <c r="FMT97" s="368"/>
      <c r="FMU97" s="368"/>
      <c r="FMV97" s="368"/>
      <c r="FMW97" s="368"/>
      <c r="FMX97" s="368"/>
      <c r="FMY97" s="368"/>
      <c r="FMZ97" s="368"/>
      <c r="FNA97" s="368"/>
      <c r="FNB97" s="368"/>
      <c r="FNC97" s="368"/>
      <c r="FND97" s="368"/>
      <c r="FNE97" s="368"/>
      <c r="FNF97" s="368"/>
      <c r="FNG97" s="368"/>
      <c r="FNH97" s="368"/>
      <c r="FNI97" s="368"/>
      <c r="FNJ97" s="368"/>
      <c r="FNK97" s="368"/>
      <c r="FNL97" s="368"/>
      <c r="FNM97" s="368"/>
      <c r="FNN97" s="368"/>
      <c r="FNO97" s="368"/>
      <c r="FNP97" s="368"/>
      <c r="FNQ97" s="368"/>
      <c r="FNR97" s="368"/>
      <c r="FNS97" s="368"/>
      <c r="FNT97" s="368"/>
      <c r="FNU97" s="368"/>
      <c r="FNV97" s="368"/>
      <c r="FNW97" s="368"/>
      <c r="FNX97" s="368"/>
      <c r="FNY97" s="368"/>
      <c r="FNZ97" s="368"/>
      <c r="FOA97" s="368"/>
      <c r="FOB97" s="368"/>
      <c r="FOC97" s="368"/>
      <c r="FOD97" s="368"/>
      <c r="FOE97" s="368"/>
      <c r="FOF97" s="368"/>
      <c r="FOG97" s="368"/>
      <c r="FOH97" s="368"/>
      <c r="FOI97" s="368"/>
      <c r="FOJ97" s="368"/>
      <c r="FOK97" s="368"/>
      <c r="FOL97" s="368"/>
      <c r="FOM97" s="368"/>
      <c r="FON97" s="368"/>
      <c r="FOO97" s="368"/>
      <c r="FOP97" s="368"/>
      <c r="FOQ97" s="368"/>
      <c r="FOR97" s="368"/>
      <c r="FOS97" s="368"/>
      <c r="FOT97" s="368"/>
      <c r="FOU97" s="368"/>
      <c r="FOV97" s="368"/>
      <c r="FOW97" s="368"/>
      <c r="FOX97" s="368"/>
      <c r="FOY97" s="368"/>
      <c r="FOZ97" s="368"/>
      <c r="FPA97" s="368"/>
      <c r="FPB97" s="368"/>
      <c r="FPC97" s="368"/>
      <c r="FPD97" s="368"/>
      <c r="FPE97" s="368"/>
      <c r="FPF97" s="368"/>
      <c r="FPG97" s="368"/>
      <c r="FPH97" s="368"/>
      <c r="FPI97" s="368"/>
      <c r="FPJ97" s="368"/>
      <c r="FPK97" s="368"/>
      <c r="FPL97" s="368"/>
      <c r="FPM97" s="368"/>
      <c r="FPN97" s="368"/>
      <c r="FPO97" s="368"/>
      <c r="FPP97" s="368"/>
      <c r="FPQ97" s="368"/>
      <c r="FPR97" s="368"/>
      <c r="FPS97" s="368"/>
      <c r="FPT97" s="368"/>
      <c r="FPU97" s="368"/>
      <c r="FPV97" s="368"/>
      <c r="FPW97" s="368"/>
      <c r="FPX97" s="368"/>
      <c r="FPY97" s="368"/>
      <c r="FPZ97" s="368"/>
      <c r="FQA97" s="368"/>
      <c r="FQB97" s="368"/>
      <c r="FQC97" s="368"/>
      <c r="FQD97" s="368"/>
      <c r="FQE97" s="368"/>
      <c r="FQF97" s="368"/>
      <c r="FQG97" s="368"/>
      <c r="FQH97" s="368"/>
      <c r="FQI97" s="368"/>
      <c r="FQJ97" s="368"/>
      <c r="FQK97" s="368"/>
      <c r="FQL97" s="368"/>
      <c r="FQM97" s="368"/>
      <c r="FQN97" s="368"/>
      <c r="FQO97" s="368"/>
      <c r="FQP97" s="368"/>
      <c r="FQQ97" s="368"/>
      <c r="FQR97" s="368"/>
      <c r="FQS97" s="368"/>
      <c r="FQT97" s="368"/>
      <c r="FQU97" s="368"/>
      <c r="FQV97" s="368"/>
      <c r="FQW97" s="368"/>
      <c r="FQX97" s="368"/>
      <c r="FQY97" s="368"/>
      <c r="FQZ97" s="368"/>
      <c r="FRA97" s="368"/>
      <c r="FRB97" s="368"/>
      <c r="FRC97" s="368"/>
      <c r="FRD97" s="368"/>
      <c r="FRE97" s="368"/>
      <c r="FRF97" s="368"/>
      <c r="FRG97" s="368"/>
      <c r="FRH97" s="368"/>
      <c r="FRI97" s="368"/>
      <c r="FRJ97" s="368"/>
      <c r="FRK97" s="368"/>
      <c r="FRL97" s="368"/>
      <c r="FRM97" s="368"/>
      <c r="FRN97" s="368"/>
      <c r="FRO97" s="368"/>
      <c r="FRP97" s="368"/>
      <c r="FRQ97" s="368"/>
      <c r="FRR97" s="368"/>
      <c r="FRS97" s="368"/>
      <c r="FRT97" s="368"/>
      <c r="FRU97" s="368"/>
      <c r="FRV97" s="368"/>
      <c r="FRW97" s="368"/>
      <c r="FRX97" s="368"/>
      <c r="FRY97" s="368"/>
      <c r="FRZ97" s="368"/>
      <c r="FSA97" s="368"/>
      <c r="FSB97" s="368"/>
      <c r="FSC97" s="368"/>
      <c r="FSD97" s="368"/>
      <c r="FSE97" s="368"/>
      <c r="FSF97" s="368"/>
      <c r="FSG97" s="368"/>
      <c r="FSH97" s="368"/>
      <c r="FSI97" s="368"/>
      <c r="FSJ97" s="368"/>
      <c r="FSK97" s="368"/>
      <c r="FSL97" s="368"/>
      <c r="FSM97" s="368"/>
      <c r="FSN97" s="368"/>
      <c r="FSO97" s="368"/>
      <c r="FSP97" s="368"/>
      <c r="FSQ97" s="368"/>
      <c r="FSR97" s="368"/>
      <c r="FSS97" s="368"/>
      <c r="FST97" s="368"/>
      <c r="FSU97" s="368"/>
      <c r="FSV97" s="368"/>
      <c r="FSW97" s="368"/>
      <c r="FSX97" s="368"/>
      <c r="FSY97" s="368"/>
      <c r="FSZ97" s="368"/>
      <c r="FTA97" s="368"/>
      <c r="FTB97" s="368"/>
      <c r="FTC97" s="368"/>
      <c r="FTD97" s="368"/>
      <c r="FTE97" s="368"/>
      <c r="FTF97" s="368"/>
      <c r="FTG97" s="368"/>
      <c r="FTH97" s="368"/>
      <c r="FTI97" s="368"/>
      <c r="FTJ97" s="368"/>
      <c r="FTK97" s="368"/>
      <c r="FTL97" s="368"/>
      <c r="FTM97" s="368"/>
      <c r="FTN97" s="368"/>
      <c r="FTO97" s="368"/>
      <c r="FTP97" s="368"/>
      <c r="FTQ97" s="368"/>
      <c r="FTR97" s="368"/>
      <c r="FTS97" s="368"/>
      <c r="FTT97" s="368"/>
      <c r="FTU97" s="368"/>
      <c r="FTV97" s="368"/>
      <c r="FTW97" s="368"/>
      <c r="FTX97" s="368"/>
      <c r="FTY97" s="368"/>
      <c r="FTZ97" s="368"/>
      <c r="FUA97" s="368"/>
      <c r="FUB97" s="368"/>
      <c r="FUC97" s="368"/>
      <c r="FUD97" s="368"/>
      <c r="FUE97" s="368"/>
      <c r="FUF97" s="368"/>
      <c r="FUG97" s="368"/>
      <c r="FUH97" s="368"/>
      <c r="FUI97" s="368"/>
      <c r="FUJ97" s="368"/>
      <c r="FUK97" s="368"/>
      <c r="FUL97" s="368"/>
      <c r="FUM97" s="368"/>
      <c r="FUN97" s="368"/>
      <c r="FUO97" s="368"/>
      <c r="FUP97" s="368"/>
      <c r="FUQ97" s="368"/>
      <c r="FUR97" s="368"/>
      <c r="FUS97" s="368"/>
      <c r="FUT97" s="368"/>
      <c r="FUU97" s="368"/>
      <c r="FUV97" s="368"/>
      <c r="FUW97" s="368"/>
      <c r="FUX97" s="368"/>
      <c r="FUY97" s="368"/>
      <c r="FUZ97" s="368"/>
      <c r="FVA97" s="368"/>
      <c r="FVB97" s="368"/>
      <c r="FVC97" s="368"/>
      <c r="FVD97" s="368"/>
      <c r="FVE97" s="368"/>
      <c r="FVF97" s="368"/>
      <c r="FVG97" s="368"/>
      <c r="FVH97" s="368"/>
      <c r="FVI97" s="368"/>
      <c r="FVJ97" s="368"/>
      <c r="FVK97" s="368"/>
      <c r="FVL97" s="368"/>
      <c r="FVM97" s="368"/>
      <c r="FVN97" s="368"/>
      <c r="FVO97" s="368"/>
      <c r="FVP97" s="368"/>
      <c r="FVQ97" s="368"/>
      <c r="FVR97" s="368"/>
      <c r="FVS97" s="368"/>
      <c r="FVT97" s="368"/>
      <c r="FVU97" s="368"/>
      <c r="FVV97" s="368"/>
      <c r="FVW97" s="368"/>
      <c r="FVX97" s="368"/>
      <c r="FVY97" s="368"/>
      <c r="FVZ97" s="368"/>
      <c r="FWA97" s="368"/>
      <c r="FWB97" s="368"/>
      <c r="FWC97" s="368"/>
      <c r="FWD97" s="368"/>
      <c r="FWE97" s="368"/>
      <c r="FWF97" s="368"/>
      <c r="FWG97" s="368"/>
      <c r="FWH97" s="368"/>
      <c r="FWI97" s="368"/>
      <c r="FWJ97" s="368"/>
      <c r="FWK97" s="368"/>
      <c r="FWL97" s="368"/>
      <c r="FWM97" s="368"/>
      <c r="FWN97" s="368"/>
      <c r="FWO97" s="368"/>
      <c r="FWP97" s="368"/>
      <c r="FWQ97" s="368"/>
      <c r="FWR97" s="368"/>
      <c r="FWS97" s="368"/>
      <c r="FWT97" s="368"/>
      <c r="FWU97" s="368"/>
      <c r="FWV97" s="368"/>
      <c r="FWW97" s="368"/>
      <c r="FWX97" s="368"/>
      <c r="FWY97" s="368"/>
      <c r="FWZ97" s="368"/>
      <c r="FXA97" s="368"/>
      <c r="FXB97" s="368"/>
      <c r="FXC97" s="368"/>
      <c r="FXD97" s="368"/>
      <c r="FXE97" s="368"/>
      <c r="FXF97" s="368"/>
      <c r="FXG97" s="368"/>
      <c r="FXH97" s="368"/>
      <c r="FXI97" s="368"/>
      <c r="FXJ97" s="368"/>
      <c r="FXK97" s="368"/>
      <c r="FXL97" s="368"/>
      <c r="FXM97" s="368"/>
      <c r="FXN97" s="368"/>
      <c r="FXO97" s="368"/>
      <c r="FXP97" s="368"/>
      <c r="FXQ97" s="368"/>
      <c r="FXR97" s="368"/>
      <c r="FXS97" s="368"/>
      <c r="FXT97" s="368"/>
      <c r="FXU97" s="368"/>
      <c r="FXV97" s="368"/>
      <c r="FXW97" s="368"/>
      <c r="FXX97" s="368"/>
      <c r="FXY97" s="368"/>
      <c r="FXZ97" s="368"/>
      <c r="FYA97" s="368"/>
      <c r="FYB97" s="368"/>
      <c r="FYC97" s="368"/>
      <c r="FYD97" s="368"/>
      <c r="FYE97" s="368"/>
      <c r="FYF97" s="368"/>
      <c r="FYG97" s="368"/>
      <c r="FYH97" s="368"/>
      <c r="FYI97" s="368"/>
      <c r="FYJ97" s="368"/>
      <c r="FYK97" s="368"/>
      <c r="FYL97" s="368"/>
      <c r="FYM97" s="368"/>
      <c r="FYN97" s="368"/>
      <c r="FYO97" s="368"/>
      <c r="FYP97" s="368"/>
      <c r="FYQ97" s="368"/>
      <c r="FYR97" s="368"/>
      <c r="FYS97" s="368"/>
      <c r="FYT97" s="368"/>
      <c r="FYU97" s="368"/>
      <c r="FYV97" s="368"/>
      <c r="FYW97" s="368"/>
      <c r="FYX97" s="368"/>
      <c r="FYY97" s="368"/>
      <c r="FYZ97" s="368"/>
      <c r="FZA97" s="368"/>
      <c r="FZB97" s="368"/>
      <c r="FZC97" s="368"/>
      <c r="FZD97" s="368"/>
      <c r="FZE97" s="368"/>
      <c r="FZF97" s="368"/>
      <c r="FZG97" s="368"/>
      <c r="FZH97" s="368"/>
      <c r="FZI97" s="368"/>
      <c r="FZJ97" s="368"/>
      <c r="FZK97" s="368"/>
      <c r="FZL97" s="368"/>
      <c r="FZM97" s="368"/>
      <c r="FZN97" s="368"/>
      <c r="FZO97" s="368"/>
      <c r="FZP97" s="368"/>
      <c r="FZQ97" s="368"/>
      <c r="FZR97" s="368"/>
      <c r="FZS97" s="368"/>
      <c r="FZT97" s="368"/>
      <c r="FZU97" s="368"/>
      <c r="FZV97" s="368"/>
      <c r="FZW97" s="368"/>
      <c r="FZX97" s="368"/>
      <c r="FZY97" s="368"/>
      <c r="FZZ97" s="368"/>
      <c r="GAA97" s="368"/>
      <c r="GAB97" s="368"/>
      <c r="GAC97" s="368"/>
      <c r="GAD97" s="368"/>
      <c r="GAE97" s="368"/>
      <c r="GAF97" s="368"/>
      <c r="GAG97" s="368"/>
      <c r="GAH97" s="368"/>
      <c r="GAI97" s="368"/>
      <c r="GAJ97" s="368"/>
      <c r="GAK97" s="368"/>
      <c r="GAL97" s="368"/>
      <c r="GAM97" s="368"/>
      <c r="GAN97" s="368"/>
      <c r="GAO97" s="368"/>
      <c r="GAP97" s="368"/>
      <c r="GAQ97" s="368"/>
      <c r="GAR97" s="368"/>
      <c r="GAS97" s="368"/>
      <c r="GAT97" s="368"/>
      <c r="GAU97" s="368"/>
      <c r="GAV97" s="368"/>
      <c r="GAW97" s="368"/>
      <c r="GAX97" s="368"/>
      <c r="GAY97" s="368"/>
      <c r="GAZ97" s="368"/>
      <c r="GBA97" s="368"/>
      <c r="GBB97" s="368"/>
      <c r="GBC97" s="368"/>
      <c r="GBD97" s="368"/>
      <c r="GBE97" s="368"/>
      <c r="GBF97" s="368"/>
      <c r="GBG97" s="368"/>
      <c r="GBH97" s="368"/>
      <c r="GBI97" s="368"/>
      <c r="GBJ97" s="368"/>
      <c r="GBK97" s="368"/>
      <c r="GBL97" s="368"/>
      <c r="GBM97" s="368"/>
      <c r="GBN97" s="368"/>
      <c r="GBO97" s="368"/>
      <c r="GBP97" s="368"/>
      <c r="GBQ97" s="368"/>
      <c r="GBR97" s="368"/>
      <c r="GBS97" s="368"/>
      <c r="GBT97" s="368"/>
      <c r="GBU97" s="368"/>
      <c r="GBV97" s="368"/>
      <c r="GBW97" s="368"/>
      <c r="GBX97" s="368"/>
      <c r="GBY97" s="368"/>
      <c r="GBZ97" s="368"/>
      <c r="GCA97" s="368"/>
      <c r="GCB97" s="368"/>
      <c r="GCC97" s="368"/>
      <c r="GCD97" s="368"/>
      <c r="GCE97" s="368"/>
      <c r="GCF97" s="368"/>
      <c r="GCG97" s="368"/>
      <c r="GCH97" s="368"/>
      <c r="GCI97" s="368"/>
      <c r="GCJ97" s="368"/>
      <c r="GCK97" s="368"/>
      <c r="GCL97" s="368"/>
      <c r="GCM97" s="368"/>
      <c r="GCN97" s="368"/>
      <c r="GCO97" s="368"/>
      <c r="GCP97" s="368"/>
      <c r="GCQ97" s="368"/>
      <c r="GCR97" s="368"/>
      <c r="GCS97" s="368"/>
      <c r="GCT97" s="368"/>
      <c r="GCU97" s="368"/>
      <c r="GCV97" s="368"/>
      <c r="GCW97" s="368"/>
      <c r="GCX97" s="368"/>
      <c r="GCY97" s="368"/>
      <c r="GCZ97" s="368"/>
      <c r="GDA97" s="368"/>
      <c r="GDB97" s="368"/>
      <c r="GDC97" s="368"/>
      <c r="GDD97" s="368"/>
      <c r="GDE97" s="368"/>
      <c r="GDF97" s="368"/>
      <c r="GDG97" s="368"/>
      <c r="GDH97" s="368"/>
      <c r="GDI97" s="368"/>
      <c r="GDJ97" s="368"/>
      <c r="GDK97" s="368"/>
      <c r="GDL97" s="368"/>
      <c r="GDM97" s="368"/>
      <c r="GDN97" s="368"/>
      <c r="GDO97" s="368"/>
      <c r="GDP97" s="368"/>
      <c r="GDQ97" s="368"/>
      <c r="GDR97" s="368"/>
      <c r="GDS97" s="368"/>
      <c r="GDT97" s="368"/>
      <c r="GDU97" s="368"/>
      <c r="GDV97" s="368"/>
      <c r="GDW97" s="368"/>
      <c r="GDX97" s="368"/>
      <c r="GDY97" s="368"/>
      <c r="GDZ97" s="368"/>
      <c r="GEA97" s="368"/>
      <c r="GEB97" s="368"/>
      <c r="GEC97" s="368"/>
      <c r="GED97" s="368"/>
      <c r="GEE97" s="368"/>
      <c r="GEF97" s="368"/>
      <c r="GEG97" s="368"/>
      <c r="GEH97" s="368"/>
      <c r="GEI97" s="368"/>
      <c r="GEJ97" s="368"/>
      <c r="GEK97" s="368"/>
      <c r="GEL97" s="368"/>
      <c r="GEM97" s="368"/>
      <c r="GEN97" s="368"/>
      <c r="GEO97" s="368"/>
      <c r="GEP97" s="368"/>
      <c r="GEQ97" s="368"/>
      <c r="GER97" s="368"/>
      <c r="GES97" s="368"/>
      <c r="GET97" s="368"/>
      <c r="GEU97" s="368"/>
      <c r="GEV97" s="368"/>
      <c r="GEW97" s="368"/>
      <c r="GEX97" s="368"/>
      <c r="GEY97" s="368"/>
      <c r="GEZ97" s="368"/>
      <c r="GFA97" s="368"/>
      <c r="GFB97" s="368"/>
      <c r="GFC97" s="368"/>
      <c r="GFD97" s="368"/>
      <c r="GFE97" s="368"/>
      <c r="GFF97" s="368"/>
      <c r="GFG97" s="368"/>
      <c r="GFH97" s="368"/>
      <c r="GFI97" s="368"/>
      <c r="GFJ97" s="368"/>
      <c r="GFK97" s="368"/>
      <c r="GFL97" s="368"/>
      <c r="GFM97" s="368"/>
      <c r="GFN97" s="368"/>
      <c r="GFO97" s="368"/>
      <c r="GFP97" s="368"/>
      <c r="GFQ97" s="368"/>
      <c r="GFR97" s="368"/>
      <c r="GFS97" s="368"/>
      <c r="GFT97" s="368"/>
      <c r="GFU97" s="368"/>
      <c r="GFV97" s="368"/>
      <c r="GFW97" s="368"/>
      <c r="GFX97" s="368"/>
      <c r="GFY97" s="368"/>
      <c r="GFZ97" s="368"/>
      <c r="GGA97" s="368"/>
      <c r="GGB97" s="368"/>
      <c r="GGC97" s="368"/>
      <c r="GGD97" s="368"/>
      <c r="GGE97" s="368"/>
      <c r="GGF97" s="368"/>
      <c r="GGG97" s="368"/>
      <c r="GGH97" s="368"/>
      <c r="GGI97" s="368"/>
      <c r="GGJ97" s="368"/>
      <c r="GGK97" s="368"/>
      <c r="GGL97" s="368"/>
      <c r="GGM97" s="368"/>
      <c r="GGN97" s="368"/>
      <c r="GGO97" s="368"/>
      <c r="GGP97" s="368"/>
      <c r="GGQ97" s="368"/>
      <c r="GGR97" s="368"/>
      <c r="GGS97" s="368"/>
      <c r="GGT97" s="368"/>
      <c r="GGU97" s="368"/>
      <c r="GGV97" s="368"/>
      <c r="GGW97" s="368"/>
      <c r="GGX97" s="368"/>
      <c r="GGY97" s="368"/>
      <c r="GGZ97" s="368"/>
      <c r="GHA97" s="368"/>
      <c r="GHB97" s="368"/>
      <c r="GHC97" s="368"/>
      <c r="GHD97" s="368"/>
      <c r="GHE97" s="368"/>
      <c r="GHF97" s="368"/>
      <c r="GHG97" s="368"/>
      <c r="GHH97" s="368"/>
      <c r="GHI97" s="368"/>
      <c r="GHJ97" s="368"/>
      <c r="GHK97" s="368"/>
      <c r="GHL97" s="368"/>
      <c r="GHM97" s="368"/>
      <c r="GHN97" s="368"/>
      <c r="GHO97" s="368"/>
      <c r="GHP97" s="368"/>
      <c r="GHQ97" s="368"/>
      <c r="GHR97" s="368"/>
      <c r="GHS97" s="368"/>
      <c r="GHT97" s="368"/>
      <c r="GHU97" s="368"/>
      <c r="GHV97" s="368"/>
      <c r="GHW97" s="368"/>
      <c r="GHX97" s="368"/>
      <c r="GHY97" s="368"/>
      <c r="GHZ97" s="368"/>
      <c r="GIA97" s="368"/>
      <c r="GIB97" s="368"/>
      <c r="GIC97" s="368"/>
      <c r="GID97" s="368"/>
      <c r="GIE97" s="368"/>
      <c r="GIF97" s="368"/>
      <c r="GIG97" s="368"/>
      <c r="GIH97" s="368"/>
      <c r="GII97" s="368"/>
      <c r="GIJ97" s="368"/>
      <c r="GIK97" s="368"/>
      <c r="GIL97" s="368"/>
      <c r="GIM97" s="368"/>
      <c r="GIN97" s="368"/>
      <c r="GIO97" s="368"/>
      <c r="GIP97" s="368"/>
      <c r="GIQ97" s="368"/>
      <c r="GIR97" s="368"/>
      <c r="GIS97" s="368"/>
      <c r="GIT97" s="368"/>
      <c r="GIU97" s="368"/>
      <c r="GIV97" s="368"/>
      <c r="GIW97" s="368"/>
      <c r="GIX97" s="368"/>
      <c r="GIY97" s="368"/>
      <c r="GIZ97" s="368"/>
      <c r="GJA97" s="368"/>
      <c r="GJB97" s="368"/>
      <c r="GJC97" s="368"/>
      <c r="GJD97" s="368"/>
      <c r="GJE97" s="368"/>
      <c r="GJF97" s="368"/>
      <c r="GJG97" s="368"/>
      <c r="GJH97" s="368"/>
      <c r="GJI97" s="368"/>
      <c r="GJJ97" s="368"/>
      <c r="GJK97" s="368"/>
      <c r="GJL97" s="368"/>
      <c r="GJM97" s="368"/>
      <c r="GJN97" s="368"/>
      <c r="GJO97" s="368"/>
      <c r="GJP97" s="368"/>
      <c r="GJQ97" s="368"/>
      <c r="GJR97" s="368"/>
      <c r="GJS97" s="368"/>
      <c r="GJT97" s="368"/>
      <c r="GJU97" s="368"/>
      <c r="GJV97" s="368"/>
      <c r="GJW97" s="368"/>
      <c r="GJX97" s="368"/>
      <c r="GJY97" s="368"/>
      <c r="GJZ97" s="368"/>
      <c r="GKA97" s="368"/>
      <c r="GKB97" s="368"/>
      <c r="GKC97" s="368"/>
      <c r="GKD97" s="368"/>
      <c r="GKE97" s="368"/>
      <c r="GKF97" s="368"/>
      <c r="GKG97" s="368"/>
      <c r="GKH97" s="368"/>
      <c r="GKI97" s="368"/>
      <c r="GKJ97" s="368"/>
      <c r="GKK97" s="368"/>
      <c r="GKL97" s="368"/>
      <c r="GKM97" s="368"/>
      <c r="GKN97" s="368"/>
      <c r="GKO97" s="368"/>
      <c r="GKP97" s="368"/>
      <c r="GKQ97" s="368"/>
      <c r="GKR97" s="368"/>
      <c r="GKS97" s="368"/>
      <c r="GKT97" s="368"/>
      <c r="GKU97" s="368"/>
      <c r="GKV97" s="368"/>
      <c r="GKW97" s="368"/>
      <c r="GKX97" s="368"/>
      <c r="GKY97" s="368"/>
      <c r="GKZ97" s="368"/>
      <c r="GLA97" s="368"/>
      <c r="GLB97" s="368"/>
      <c r="GLC97" s="368"/>
      <c r="GLD97" s="368"/>
      <c r="GLE97" s="368"/>
      <c r="GLF97" s="368"/>
      <c r="GLG97" s="368"/>
      <c r="GLH97" s="368"/>
      <c r="GLI97" s="368"/>
      <c r="GLJ97" s="368"/>
      <c r="GLK97" s="368"/>
      <c r="GLL97" s="368"/>
      <c r="GLM97" s="368"/>
      <c r="GLN97" s="368"/>
      <c r="GLO97" s="368"/>
      <c r="GLP97" s="368"/>
      <c r="GLQ97" s="368"/>
      <c r="GLR97" s="368"/>
      <c r="GLS97" s="368"/>
      <c r="GLT97" s="368"/>
      <c r="GLU97" s="368"/>
      <c r="GLV97" s="368"/>
      <c r="GLW97" s="368"/>
      <c r="GLX97" s="368"/>
      <c r="GLY97" s="368"/>
      <c r="GLZ97" s="368"/>
      <c r="GMA97" s="368"/>
      <c r="GMB97" s="368"/>
      <c r="GMC97" s="368"/>
      <c r="GMD97" s="368"/>
      <c r="GME97" s="368"/>
      <c r="GMF97" s="368"/>
      <c r="GMG97" s="368"/>
      <c r="GMH97" s="368"/>
      <c r="GMI97" s="368"/>
      <c r="GMJ97" s="368"/>
      <c r="GMK97" s="368"/>
      <c r="GML97" s="368"/>
      <c r="GMM97" s="368"/>
      <c r="GMN97" s="368"/>
      <c r="GMO97" s="368"/>
      <c r="GMP97" s="368"/>
      <c r="GMQ97" s="368"/>
      <c r="GMR97" s="368"/>
      <c r="GMS97" s="368"/>
      <c r="GMT97" s="368"/>
      <c r="GMU97" s="368"/>
      <c r="GMV97" s="368"/>
      <c r="GMW97" s="368"/>
      <c r="GMX97" s="368"/>
      <c r="GMY97" s="368"/>
      <c r="GMZ97" s="368"/>
      <c r="GNA97" s="368"/>
      <c r="GNB97" s="368"/>
      <c r="GNC97" s="368"/>
      <c r="GND97" s="368"/>
      <c r="GNE97" s="368"/>
      <c r="GNF97" s="368"/>
      <c r="GNG97" s="368"/>
      <c r="GNH97" s="368"/>
      <c r="GNI97" s="368"/>
      <c r="GNJ97" s="368"/>
      <c r="GNK97" s="368"/>
      <c r="GNL97" s="368"/>
      <c r="GNM97" s="368"/>
      <c r="GNN97" s="368"/>
      <c r="GNO97" s="368"/>
      <c r="GNP97" s="368"/>
      <c r="GNQ97" s="368"/>
      <c r="GNR97" s="368"/>
      <c r="GNS97" s="368"/>
      <c r="GNT97" s="368"/>
      <c r="GNU97" s="368"/>
      <c r="GNV97" s="368"/>
      <c r="GNW97" s="368"/>
      <c r="GNX97" s="368"/>
      <c r="GNY97" s="368"/>
      <c r="GNZ97" s="368"/>
      <c r="GOA97" s="368"/>
      <c r="GOB97" s="368"/>
      <c r="GOC97" s="368"/>
      <c r="GOD97" s="368"/>
      <c r="GOE97" s="368"/>
      <c r="GOF97" s="368"/>
      <c r="GOG97" s="368"/>
      <c r="GOH97" s="368"/>
      <c r="GOI97" s="368"/>
      <c r="GOJ97" s="368"/>
      <c r="GOK97" s="368"/>
      <c r="GOL97" s="368"/>
      <c r="GOM97" s="368"/>
      <c r="GON97" s="368"/>
      <c r="GOO97" s="368"/>
      <c r="GOP97" s="368"/>
      <c r="GOQ97" s="368"/>
      <c r="GOR97" s="368"/>
      <c r="GOS97" s="368"/>
      <c r="GOT97" s="368"/>
      <c r="GOU97" s="368"/>
      <c r="GOV97" s="368"/>
      <c r="GOW97" s="368"/>
      <c r="GOX97" s="368"/>
      <c r="GOY97" s="368"/>
      <c r="GOZ97" s="368"/>
      <c r="GPA97" s="368"/>
      <c r="GPB97" s="368"/>
      <c r="GPC97" s="368"/>
      <c r="GPD97" s="368"/>
      <c r="GPE97" s="368"/>
      <c r="GPF97" s="368"/>
      <c r="GPG97" s="368"/>
      <c r="GPH97" s="368"/>
      <c r="GPI97" s="368"/>
      <c r="GPJ97" s="368"/>
      <c r="GPK97" s="368"/>
      <c r="GPL97" s="368"/>
      <c r="GPM97" s="368"/>
      <c r="GPN97" s="368"/>
      <c r="GPO97" s="368"/>
      <c r="GPP97" s="368"/>
      <c r="GPQ97" s="368"/>
      <c r="GPR97" s="368"/>
      <c r="GPS97" s="368"/>
      <c r="GPT97" s="368"/>
      <c r="GPU97" s="368"/>
      <c r="GPV97" s="368"/>
      <c r="GPW97" s="368"/>
      <c r="GPX97" s="368"/>
      <c r="GPY97" s="368"/>
      <c r="GPZ97" s="368"/>
      <c r="GQA97" s="368"/>
      <c r="GQB97" s="368"/>
      <c r="GQC97" s="368"/>
      <c r="GQD97" s="368"/>
      <c r="GQE97" s="368"/>
      <c r="GQF97" s="368"/>
      <c r="GQG97" s="368"/>
      <c r="GQH97" s="368"/>
      <c r="GQI97" s="368"/>
      <c r="GQJ97" s="368"/>
      <c r="GQK97" s="368"/>
      <c r="GQL97" s="368"/>
      <c r="GQM97" s="368"/>
      <c r="GQN97" s="368"/>
      <c r="GQO97" s="368"/>
      <c r="GQP97" s="368"/>
      <c r="GQQ97" s="368"/>
      <c r="GQR97" s="368"/>
      <c r="GQS97" s="368"/>
      <c r="GQT97" s="368"/>
      <c r="GQU97" s="368"/>
      <c r="GQV97" s="368"/>
      <c r="GQW97" s="368"/>
      <c r="GQX97" s="368"/>
      <c r="GQY97" s="368"/>
      <c r="GQZ97" s="368"/>
      <c r="GRA97" s="368"/>
      <c r="GRB97" s="368"/>
      <c r="GRC97" s="368"/>
      <c r="GRD97" s="368"/>
      <c r="GRE97" s="368"/>
      <c r="GRF97" s="368"/>
      <c r="GRG97" s="368"/>
      <c r="GRH97" s="368"/>
      <c r="GRI97" s="368"/>
      <c r="GRJ97" s="368"/>
      <c r="GRK97" s="368"/>
      <c r="GRL97" s="368"/>
      <c r="GRM97" s="368"/>
      <c r="GRN97" s="368"/>
      <c r="GRO97" s="368"/>
      <c r="GRP97" s="368"/>
      <c r="GRQ97" s="368"/>
      <c r="GRR97" s="368"/>
      <c r="GRS97" s="368"/>
      <c r="GRT97" s="368"/>
      <c r="GRU97" s="368"/>
      <c r="GRV97" s="368"/>
      <c r="GRW97" s="368"/>
      <c r="GRX97" s="368"/>
      <c r="GRY97" s="368"/>
      <c r="GRZ97" s="368"/>
      <c r="GSA97" s="368"/>
      <c r="GSB97" s="368"/>
      <c r="GSC97" s="368"/>
      <c r="GSD97" s="368"/>
      <c r="GSE97" s="368"/>
      <c r="GSF97" s="368"/>
      <c r="GSG97" s="368"/>
      <c r="GSH97" s="368"/>
      <c r="GSI97" s="368"/>
      <c r="GSJ97" s="368"/>
      <c r="GSK97" s="368"/>
      <c r="GSL97" s="368"/>
      <c r="GSM97" s="368"/>
      <c r="GSN97" s="368"/>
      <c r="GSO97" s="368"/>
      <c r="GSP97" s="368"/>
      <c r="GSQ97" s="368"/>
      <c r="GSR97" s="368"/>
      <c r="GSS97" s="368"/>
      <c r="GST97" s="368"/>
      <c r="GSU97" s="368"/>
      <c r="GSV97" s="368"/>
      <c r="GSW97" s="368"/>
      <c r="GSX97" s="368"/>
      <c r="GSY97" s="368"/>
      <c r="GSZ97" s="368"/>
      <c r="GTA97" s="368"/>
      <c r="GTB97" s="368"/>
      <c r="GTC97" s="368"/>
      <c r="GTD97" s="368"/>
      <c r="GTE97" s="368"/>
      <c r="GTF97" s="368"/>
      <c r="GTG97" s="368"/>
      <c r="GTH97" s="368"/>
      <c r="GTI97" s="368"/>
      <c r="GTJ97" s="368"/>
      <c r="GTK97" s="368"/>
      <c r="GTL97" s="368"/>
      <c r="GTM97" s="368"/>
      <c r="GTN97" s="368"/>
      <c r="GTO97" s="368"/>
      <c r="GTP97" s="368"/>
      <c r="GTQ97" s="368"/>
      <c r="GTR97" s="368"/>
      <c r="GTS97" s="368"/>
      <c r="GTT97" s="368"/>
      <c r="GTU97" s="368"/>
      <c r="GTV97" s="368"/>
      <c r="GTW97" s="368"/>
      <c r="GTX97" s="368"/>
      <c r="GTY97" s="368"/>
      <c r="GTZ97" s="368"/>
      <c r="GUA97" s="368"/>
      <c r="GUB97" s="368"/>
      <c r="GUC97" s="368"/>
      <c r="GUD97" s="368"/>
      <c r="GUE97" s="368"/>
      <c r="GUF97" s="368"/>
      <c r="GUG97" s="368"/>
      <c r="GUH97" s="368"/>
      <c r="GUI97" s="368"/>
      <c r="GUJ97" s="368"/>
      <c r="GUK97" s="368"/>
      <c r="GUL97" s="368"/>
      <c r="GUM97" s="368"/>
      <c r="GUN97" s="368"/>
      <c r="GUO97" s="368"/>
      <c r="GUP97" s="368"/>
      <c r="GUQ97" s="368"/>
      <c r="GUR97" s="368"/>
      <c r="GUS97" s="368"/>
      <c r="GUT97" s="368"/>
      <c r="GUU97" s="368"/>
      <c r="GUV97" s="368"/>
      <c r="GUW97" s="368"/>
      <c r="GUX97" s="368"/>
      <c r="GUY97" s="368"/>
      <c r="GUZ97" s="368"/>
      <c r="GVA97" s="368"/>
      <c r="GVB97" s="368"/>
      <c r="GVC97" s="368"/>
      <c r="GVD97" s="368"/>
      <c r="GVE97" s="368"/>
      <c r="GVF97" s="368"/>
      <c r="GVG97" s="368"/>
      <c r="GVH97" s="368"/>
      <c r="GVI97" s="368"/>
      <c r="GVJ97" s="368"/>
      <c r="GVK97" s="368"/>
      <c r="GVL97" s="368"/>
      <c r="GVM97" s="368"/>
      <c r="GVN97" s="368"/>
      <c r="GVO97" s="368"/>
      <c r="GVP97" s="368"/>
      <c r="GVQ97" s="368"/>
      <c r="GVR97" s="368"/>
      <c r="GVS97" s="368"/>
      <c r="GVT97" s="368"/>
      <c r="GVU97" s="368"/>
      <c r="GVV97" s="368"/>
      <c r="GVW97" s="368"/>
      <c r="GVX97" s="368"/>
      <c r="GVY97" s="368"/>
      <c r="GVZ97" s="368"/>
      <c r="GWA97" s="368"/>
      <c r="GWB97" s="368"/>
      <c r="GWC97" s="368"/>
      <c r="GWD97" s="368"/>
      <c r="GWE97" s="368"/>
      <c r="GWF97" s="368"/>
      <c r="GWG97" s="368"/>
      <c r="GWH97" s="368"/>
      <c r="GWI97" s="368"/>
      <c r="GWJ97" s="368"/>
      <c r="GWK97" s="368"/>
      <c r="GWL97" s="368"/>
      <c r="GWM97" s="368"/>
      <c r="GWN97" s="368"/>
      <c r="GWO97" s="368"/>
      <c r="GWP97" s="368"/>
      <c r="GWQ97" s="368"/>
      <c r="GWR97" s="368"/>
      <c r="GWS97" s="368"/>
      <c r="GWT97" s="368"/>
      <c r="GWU97" s="368"/>
      <c r="GWV97" s="368"/>
      <c r="GWW97" s="368"/>
      <c r="GWX97" s="368"/>
      <c r="GWY97" s="368"/>
      <c r="GWZ97" s="368"/>
      <c r="GXA97" s="368"/>
      <c r="GXB97" s="368"/>
      <c r="GXC97" s="368"/>
      <c r="GXD97" s="368"/>
      <c r="GXE97" s="368"/>
      <c r="GXF97" s="368"/>
      <c r="GXG97" s="368"/>
      <c r="GXH97" s="368"/>
      <c r="GXI97" s="368"/>
      <c r="GXJ97" s="368"/>
      <c r="GXK97" s="368"/>
      <c r="GXL97" s="368"/>
      <c r="GXM97" s="368"/>
      <c r="GXN97" s="368"/>
      <c r="GXO97" s="368"/>
      <c r="GXP97" s="368"/>
      <c r="GXQ97" s="368"/>
      <c r="GXR97" s="368"/>
      <c r="GXS97" s="368"/>
      <c r="GXT97" s="368"/>
      <c r="GXU97" s="368"/>
      <c r="GXV97" s="368"/>
      <c r="GXW97" s="368"/>
      <c r="GXX97" s="368"/>
      <c r="GXY97" s="368"/>
      <c r="GXZ97" s="368"/>
      <c r="GYA97" s="368"/>
      <c r="GYB97" s="368"/>
      <c r="GYC97" s="368"/>
      <c r="GYD97" s="368"/>
      <c r="GYE97" s="368"/>
      <c r="GYF97" s="368"/>
      <c r="GYG97" s="368"/>
      <c r="GYH97" s="368"/>
      <c r="GYI97" s="368"/>
      <c r="GYJ97" s="368"/>
      <c r="GYK97" s="368"/>
      <c r="GYL97" s="368"/>
      <c r="GYM97" s="368"/>
      <c r="GYN97" s="368"/>
      <c r="GYO97" s="368"/>
      <c r="GYP97" s="368"/>
      <c r="GYQ97" s="368"/>
      <c r="GYR97" s="368"/>
      <c r="GYS97" s="368"/>
      <c r="GYT97" s="368"/>
      <c r="GYU97" s="368"/>
      <c r="GYV97" s="368"/>
      <c r="GYW97" s="368"/>
      <c r="GYX97" s="368"/>
      <c r="GYY97" s="368"/>
      <c r="GYZ97" s="368"/>
      <c r="GZA97" s="368"/>
      <c r="GZB97" s="368"/>
      <c r="GZC97" s="368"/>
      <c r="GZD97" s="368"/>
      <c r="GZE97" s="368"/>
      <c r="GZF97" s="368"/>
      <c r="GZG97" s="368"/>
      <c r="GZH97" s="368"/>
      <c r="GZI97" s="368"/>
      <c r="GZJ97" s="368"/>
      <c r="GZK97" s="368"/>
      <c r="GZL97" s="368"/>
      <c r="GZM97" s="368"/>
      <c r="GZN97" s="368"/>
      <c r="GZO97" s="368"/>
      <c r="GZP97" s="368"/>
      <c r="GZQ97" s="368"/>
      <c r="GZR97" s="368"/>
      <c r="GZS97" s="368"/>
      <c r="GZT97" s="368"/>
      <c r="GZU97" s="368"/>
      <c r="GZV97" s="368"/>
      <c r="GZW97" s="368"/>
      <c r="GZX97" s="368"/>
      <c r="GZY97" s="368"/>
      <c r="GZZ97" s="368"/>
      <c r="HAA97" s="368"/>
      <c r="HAB97" s="368"/>
      <c r="HAC97" s="368"/>
      <c r="HAD97" s="368"/>
      <c r="HAE97" s="368"/>
      <c r="HAF97" s="368"/>
      <c r="HAG97" s="368"/>
      <c r="HAH97" s="368"/>
      <c r="HAI97" s="368"/>
      <c r="HAJ97" s="368"/>
      <c r="HAK97" s="368"/>
      <c r="HAL97" s="368"/>
      <c r="HAM97" s="368"/>
      <c r="HAN97" s="368"/>
      <c r="HAO97" s="368"/>
      <c r="HAP97" s="368"/>
      <c r="HAQ97" s="368"/>
      <c r="HAR97" s="368"/>
      <c r="HAS97" s="368"/>
      <c r="HAT97" s="368"/>
      <c r="HAU97" s="368"/>
      <c r="HAV97" s="368"/>
      <c r="HAW97" s="368"/>
      <c r="HAX97" s="368"/>
      <c r="HAY97" s="368"/>
      <c r="HAZ97" s="368"/>
      <c r="HBA97" s="368"/>
      <c r="HBB97" s="368"/>
      <c r="HBC97" s="368"/>
      <c r="HBD97" s="368"/>
      <c r="HBE97" s="368"/>
      <c r="HBF97" s="368"/>
      <c r="HBG97" s="368"/>
      <c r="HBH97" s="368"/>
      <c r="HBI97" s="368"/>
      <c r="HBJ97" s="368"/>
      <c r="HBK97" s="368"/>
      <c r="HBL97" s="368"/>
      <c r="HBM97" s="368"/>
      <c r="HBN97" s="368"/>
      <c r="HBO97" s="368"/>
      <c r="HBP97" s="368"/>
      <c r="HBQ97" s="368"/>
      <c r="HBR97" s="368"/>
      <c r="HBS97" s="368"/>
      <c r="HBT97" s="368"/>
      <c r="HBU97" s="368"/>
      <c r="HBV97" s="368"/>
      <c r="HBW97" s="368"/>
      <c r="HBX97" s="368"/>
      <c r="HBY97" s="368"/>
      <c r="HBZ97" s="368"/>
      <c r="HCA97" s="368"/>
      <c r="HCB97" s="368"/>
      <c r="HCC97" s="368"/>
      <c r="HCD97" s="368"/>
      <c r="HCE97" s="368"/>
      <c r="HCF97" s="368"/>
      <c r="HCG97" s="368"/>
      <c r="HCH97" s="368"/>
      <c r="HCI97" s="368"/>
      <c r="HCJ97" s="368"/>
      <c r="HCK97" s="368"/>
      <c r="HCL97" s="368"/>
      <c r="HCM97" s="368"/>
      <c r="HCN97" s="368"/>
      <c r="HCO97" s="368"/>
      <c r="HCP97" s="368"/>
      <c r="HCQ97" s="368"/>
      <c r="HCR97" s="368"/>
      <c r="HCS97" s="368"/>
      <c r="HCT97" s="368"/>
      <c r="HCU97" s="368"/>
      <c r="HCV97" s="368"/>
      <c r="HCW97" s="368"/>
      <c r="HCX97" s="368"/>
      <c r="HCY97" s="368"/>
      <c r="HCZ97" s="368"/>
      <c r="HDA97" s="368"/>
      <c r="HDB97" s="368"/>
      <c r="HDC97" s="368"/>
      <c r="HDD97" s="368"/>
      <c r="HDE97" s="368"/>
      <c r="HDF97" s="368"/>
      <c r="HDG97" s="368"/>
      <c r="HDH97" s="368"/>
      <c r="HDI97" s="368"/>
      <c r="HDJ97" s="368"/>
      <c r="HDK97" s="368"/>
      <c r="HDL97" s="368"/>
      <c r="HDM97" s="368"/>
      <c r="HDN97" s="368"/>
      <c r="HDO97" s="368"/>
      <c r="HDP97" s="368"/>
      <c r="HDQ97" s="368"/>
      <c r="HDR97" s="368"/>
      <c r="HDS97" s="368"/>
      <c r="HDT97" s="368"/>
      <c r="HDU97" s="368"/>
      <c r="HDV97" s="368"/>
      <c r="HDW97" s="368"/>
      <c r="HDX97" s="368"/>
      <c r="HDY97" s="368"/>
      <c r="HDZ97" s="368"/>
      <c r="HEA97" s="368"/>
      <c r="HEB97" s="368"/>
      <c r="HEC97" s="368"/>
      <c r="HED97" s="368"/>
      <c r="HEE97" s="368"/>
      <c r="HEF97" s="368"/>
      <c r="HEG97" s="368"/>
      <c r="HEH97" s="368"/>
      <c r="HEI97" s="368"/>
      <c r="HEJ97" s="368"/>
      <c r="HEK97" s="368"/>
      <c r="HEL97" s="368"/>
      <c r="HEM97" s="368"/>
      <c r="HEN97" s="368"/>
      <c r="HEO97" s="368"/>
      <c r="HEP97" s="368"/>
      <c r="HEQ97" s="368"/>
      <c r="HER97" s="368"/>
      <c r="HES97" s="368"/>
      <c r="HET97" s="368"/>
      <c r="HEU97" s="368"/>
      <c r="HEV97" s="368"/>
      <c r="HEW97" s="368"/>
      <c r="HEX97" s="368"/>
      <c r="HEY97" s="368"/>
      <c r="HEZ97" s="368"/>
      <c r="HFA97" s="368"/>
      <c r="HFB97" s="368"/>
      <c r="HFC97" s="368"/>
      <c r="HFD97" s="368"/>
      <c r="HFE97" s="368"/>
      <c r="HFF97" s="368"/>
      <c r="HFG97" s="368"/>
      <c r="HFH97" s="368"/>
      <c r="HFI97" s="368"/>
      <c r="HFJ97" s="368"/>
      <c r="HFK97" s="368"/>
      <c r="HFL97" s="368"/>
      <c r="HFM97" s="368"/>
      <c r="HFN97" s="368"/>
      <c r="HFO97" s="368"/>
      <c r="HFP97" s="368"/>
      <c r="HFQ97" s="368"/>
      <c r="HFR97" s="368"/>
      <c r="HFS97" s="368"/>
      <c r="HFT97" s="368"/>
      <c r="HFU97" s="368"/>
      <c r="HFV97" s="368"/>
      <c r="HFW97" s="368"/>
      <c r="HFX97" s="368"/>
      <c r="HFY97" s="368"/>
      <c r="HFZ97" s="368"/>
      <c r="HGA97" s="368"/>
      <c r="HGB97" s="368"/>
      <c r="HGC97" s="368"/>
      <c r="HGD97" s="368"/>
      <c r="HGE97" s="368"/>
      <c r="HGF97" s="368"/>
      <c r="HGG97" s="368"/>
      <c r="HGH97" s="368"/>
      <c r="HGI97" s="368"/>
      <c r="HGJ97" s="368"/>
      <c r="HGK97" s="368"/>
      <c r="HGL97" s="368"/>
      <c r="HGM97" s="368"/>
      <c r="HGN97" s="368"/>
      <c r="HGO97" s="368"/>
      <c r="HGP97" s="368"/>
      <c r="HGQ97" s="368"/>
      <c r="HGR97" s="368"/>
      <c r="HGS97" s="368"/>
      <c r="HGT97" s="368"/>
      <c r="HGU97" s="368"/>
      <c r="HGV97" s="368"/>
      <c r="HGW97" s="368"/>
      <c r="HGX97" s="368"/>
      <c r="HGY97" s="368"/>
      <c r="HGZ97" s="368"/>
      <c r="HHA97" s="368"/>
      <c r="HHB97" s="368"/>
      <c r="HHC97" s="368"/>
      <c r="HHD97" s="368"/>
      <c r="HHE97" s="368"/>
      <c r="HHF97" s="368"/>
      <c r="HHG97" s="368"/>
      <c r="HHH97" s="368"/>
      <c r="HHI97" s="368"/>
      <c r="HHJ97" s="368"/>
      <c r="HHK97" s="368"/>
      <c r="HHL97" s="368"/>
      <c r="HHM97" s="368"/>
      <c r="HHN97" s="368"/>
      <c r="HHO97" s="368"/>
      <c r="HHP97" s="368"/>
      <c r="HHQ97" s="368"/>
      <c r="HHR97" s="368"/>
      <c r="HHS97" s="368"/>
      <c r="HHT97" s="368"/>
      <c r="HHU97" s="368"/>
      <c r="HHV97" s="368"/>
      <c r="HHW97" s="368"/>
      <c r="HHX97" s="368"/>
      <c r="HHY97" s="368"/>
      <c r="HHZ97" s="368"/>
      <c r="HIA97" s="368"/>
      <c r="HIB97" s="368"/>
      <c r="HIC97" s="368"/>
      <c r="HID97" s="368"/>
      <c r="HIE97" s="368"/>
      <c r="HIF97" s="368"/>
      <c r="HIG97" s="368"/>
      <c r="HIH97" s="368"/>
      <c r="HII97" s="368"/>
      <c r="HIJ97" s="368"/>
      <c r="HIK97" s="368"/>
      <c r="HIL97" s="368"/>
      <c r="HIM97" s="368"/>
      <c r="HIN97" s="368"/>
      <c r="HIO97" s="368"/>
      <c r="HIP97" s="368"/>
      <c r="HIQ97" s="368"/>
      <c r="HIR97" s="368"/>
      <c r="HIS97" s="368"/>
      <c r="HIT97" s="368"/>
      <c r="HIU97" s="368"/>
      <c r="HIV97" s="368"/>
      <c r="HIW97" s="368"/>
      <c r="HIX97" s="368"/>
      <c r="HIY97" s="368"/>
      <c r="HIZ97" s="368"/>
      <c r="HJA97" s="368"/>
      <c r="HJB97" s="368"/>
      <c r="HJC97" s="368"/>
      <c r="HJD97" s="368"/>
      <c r="HJE97" s="368"/>
      <c r="HJF97" s="368"/>
      <c r="HJG97" s="368"/>
      <c r="HJH97" s="368"/>
      <c r="HJI97" s="368"/>
      <c r="HJJ97" s="368"/>
      <c r="HJK97" s="368"/>
      <c r="HJL97" s="368"/>
      <c r="HJM97" s="368"/>
      <c r="HJN97" s="368"/>
      <c r="HJO97" s="368"/>
      <c r="HJP97" s="368"/>
      <c r="HJQ97" s="368"/>
      <c r="HJR97" s="368"/>
      <c r="HJS97" s="368"/>
      <c r="HJT97" s="368"/>
      <c r="HJU97" s="368"/>
      <c r="HJV97" s="368"/>
      <c r="HJW97" s="368"/>
      <c r="HJX97" s="368"/>
      <c r="HJY97" s="368"/>
      <c r="HJZ97" s="368"/>
      <c r="HKA97" s="368"/>
      <c r="HKB97" s="368"/>
      <c r="HKC97" s="368"/>
      <c r="HKD97" s="368"/>
      <c r="HKE97" s="368"/>
      <c r="HKF97" s="368"/>
      <c r="HKG97" s="368"/>
      <c r="HKH97" s="368"/>
      <c r="HKI97" s="368"/>
      <c r="HKJ97" s="368"/>
      <c r="HKK97" s="368"/>
      <c r="HKL97" s="368"/>
      <c r="HKM97" s="368"/>
      <c r="HKN97" s="368"/>
      <c r="HKO97" s="368"/>
      <c r="HKP97" s="368"/>
      <c r="HKQ97" s="368"/>
      <c r="HKR97" s="368"/>
      <c r="HKS97" s="368"/>
      <c r="HKT97" s="368"/>
      <c r="HKU97" s="368"/>
      <c r="HKV97" s="368"/>
      <c r="HKW97" s="368"/>
      <c r="HKX97" s="368"/>
      <c r="HKY97" s="368"/>
      <c r="HKZ97" s="368"/>
      <c r="HLA97" s="368"/>
      <c r="HLB97" s="368"/>
      <c r="HLC97" s="368"/>
      <c r="HLD97" s="368"/>
      <c r="HLE97" s="368"/>
      <c r="HLF97" s="368"/>
      <c r="HLG97" s="368"/>
      <c r="HLH97" s="368"/>
      <c r="HLI97" s="368"/>
      <c r="HLJ97" s="368"/>
      <c r="HLK97" s="368"/>
      <c r="HLL97" s="368"/>
      <c r="HLM97" s="368"/>
      <c r="HLN97" s="368"/>
      <c r="HLO97" s="368"/>
      <c r="HLP97" s="368"/>
      <c r="HLQ97" s="368"/>
      <c r="HLR97" s="368"/>
      <c r="HLS97" s="368"/>
      <c r="HLT97" s="368"/>
      <c r="HLU97" s="368"/>
      <c r="HLV97" s="368"/>
      <c r="HLW97" s="368"/>
      <c r="HLX97" s="368"/>
      <c r="HLY97" s="368"/>
      <c r="HLZ97" s="368"/>
      <c r="HMA97" s="368"/>
      <c r="HMB97" s="368"/>
      <c r="HMC97" s="368"/>
      <c r="HMD97" s="368"/>
      <c r="HME97" s="368"/>
      <c r="HMF97" s="368"/>
      <c r="HMG97" s="368"/>
      <c r="HMH97" s="368"/>
      <c r="HMI97" s="368"/>
      <c r="HMJ97" s="368"/>
      <c r="HMK97" s="368"/>
      <c r="HML97" s="368"/>
      <c r="HMM97" s="368"/>
      <c r="HMN97" s="368"/>
      <c r="HMO97" s="368"/>
      <c r="HMP97" s="368"/>
      <c r="HMQ97" s="368"/>
      <c r="HMR97" s="368"/>
      <c r="HMS97" s="368"/>
      <c r="HMT97" s="368"/>
      <c r="HMU97" s="368"/>
      <c r="HMV97" s="368"/>
      <c r="HMW97" s="368"/>
      <c r="HMX97" s="368"/>
      <c r="HMY97" s="368"/>
      <c r="HMZ97" s="368"/>
      <c r="HNA97" s="368"/>
      <c r="HNB97" s="368"/>
      <c r="HNC97" s="368"/>
      <c r="HND97" s="368"/>
      <c r="HNE97" s="368"/>
      <c r="HNF97" s="368"/>
      <c r="HNG97" s="368"/>
      <c r="HNH97" s="368"/>
      <c r="HNI97" s="368"/>
      <c r="HNJ97" s="368"/>
      <c r="HNK97" s="368"/>
      <c r="HNL97" s="368"/>
      <c r="HNM97" s="368"/>
      <c r="HNN97" s="368"/>
      <c r="HNO97" s="368"/>
      <c r="HNP97" s="368"/>
      <c r="HNQ97" s="368"/>
      <c r="HNR97" s="368"/>
      <c r="HNS97" s="368"/>
      <c r="HNT97" s="368"/>
      <c r="HNU97" s="368"/>
      <c r="HNV97" s="368"/>
      <c r="HNW97" s="368"/>
      <c r="HNX97" s="368"/>
      <c r="HNY97" s="368"/>
      <c r="HNZ97" s="368"/>
      <c r="HOA97" s="368"/>
      <c r="HOB97" s="368"/>
      <c r="HOC97" s="368"/>
      <c r="HOD97" s="368"/>
      <c r="HOE97" s="368"/>
      <c r="HOF97" s="368"/>
      <c r="HOG97" s="368"/>
      <c r="HOH97" s="368"/>
      <c r="HOI97" s="368"/>
      <c r="HOJ97" s="368"/>
      <c r="HOK97" s="368"/>
      <c r="HOL97" s="368"/>
      <c r="HOM97" s="368"/>
      <c r="HON97" s="368"/>
      <c r="HOO97" s="368"/>
      <c r="HOP97" s="368"/>
      <c r="HOQ97" s="368"/>
      <c r="HOR97" s="368"/>
      <c r="HOS97" s="368"/>
      <c r="HOT97" s="368"/>
      <c r="HOU97" s="368"/>
      <c r="HOV97" s="368"/>
      <c r="HOW97" s="368"/>
      <c r="HOX97" s="368"/>
      <c r="HOY97" s="368"/>
      <c r="HOZ97" s="368"/>
      <c r="HPA97" s="368"/>
      <c r="HPB97" s="368"/>
      <c r="HPC97" s="368"/>
      <c r="HPD97" s="368"/>
      <c r="HPE97" s="368"/>
      <c r="HPF97" s="368"/>
      <c r="HPG97" s="368"/>
      <c r="HPH97" s="368"/>
      <c r="HPI97" s="368"/>
      <c r="HPJ97" s="368"/>
      <c r="HPK97" s="368"/>
      <c r="HPL97" s="368"/>
      <c r="HPM97" s="368"/>
      <c r="HPN97" s="368"/>
      <c r="HPO97" s="368"/>
      <c r="HPP97" s="368"/>
      <c r="HPQ97" s="368"/>
      <c r="HPR97" s="368"/>
      <c r="HPS97" s="368"/>
      <c r="HPT97" s="368"/>
      <c r="HPU97" s="368"/>
      <c r="HPV97" s="368"/>
      <c r="HPW97" s="368"/>
      <c r="HPX97" s="368"/>
      <c r="HPY97" s="368"/>
      <c r="HPZ97" s="368"/>
      <c r="HQA97" s="368"/>
      <c r="HQB97" s="368"/>
      <c r="HQC97" s="368"/>
      <c r="HQD97" s="368"/>
      <c r="HQE97" s="368"/>
      <c r="HQF97" s="368"/>
      <c r="HQG97" s="368"/>
      <c r="HQH97" s="368"/>
      <c r="HQI97" s="368"/>
      <c r="HQJ97" s="368"/>
      <c r="HQK97" s="368"/>
      <c r="HQL97" s="368"/>
      <c r="HQM97" s="368"/>
      <c r="HQN97" s="368"/>
      <c r="HQO97" s="368"/>
      <c r="HQP97" s="368"/>
      <c r="HQQ97" s="368"/>
      <c r="HQR97" s="368"/>
      <c r="HQS97" s="368"/>
      <c r="HQT97" s="368"/>
      <c r="HQU97" s="368"/>
      <c r="HQV97" s="368"/>
      <c r="HQW97" s="368"/>
      <c r="HQX97" s="368"/>
      <c r="HQY97" s="368"/>
      <c r="HQZ97" s="368"/>
      <c r="HRA97" s="368"/>
      <c r="HRB97" s="368"/>
      <c r="HRC97" s="368"/>
      <c r="HRD97" s="368"/>
      <c r="HRE97" s="368"/>
      <c r="HRF97" s="368"/>
      <c r="HRG97" s="368"/>
      <c r="HRH97" s="368"/>
      <c r="HRI97" s="368"/>
      <c r="HRJ97" s="368"/>
      <c r="HRK97" s="368"/>
      <c r="HRL97" s="368"/>
      <c r="HRM97" s="368"/>
      <c r="HRN97" s="368"/>
      <c r="HRO97" s="368"/>
      <c r="HRP97" s="368"/>
      <c r="HRQ97" s="368"/>
      <c r="HRR97" s="368"/>
      <c r="HRS97" s="368"/>
      <c r="HRT97" s="368"/>
      <c r="HRU97" s="368"/>
      <c r="HRV97" s="368"/>
      <c r="HRW97" s="368"/>
      <c r="HRX97" s="368"/>
      <c r="HRY97" s="368"/>
      <c r="HRZ97" s="368"/>
      <c r="HSA97" s="368"/>
      <c r="HSB97" s="368"/>
      <c r="HSC97" s="368"/>
      <c r="HSD97" s="368"/>
      <c r="HSE97" s="368"/>
      <c r="HSF97" s="368"/>
      <c r="HSG97" s="368"/>
      <c r="HSH97" s="368"/>
      <c r="HSI97" s="368"/>
      <c r="HSJ97" s="368"/>
      <c r="HSK97" s="368"/>
      <c r="HSL97" s="368"/>
      <c r="HSM97" s="368"/>
      <c r="HSN97" s="368"/>
      <c r="HSO97" s="368"/>
      <c r="HSP97" s="368"/>
      <c r="HSQ97" s="368"/>
      <c r="HSR97" s="368"/>
      <c r="HSS97" s="368"/>
      <c r="HST97" s="368"/>
      <c r="HSU97" s="368"/>
      <c r="HSV97" s="368"/>
      <c r="HSW97" s="368"/>
      <c r="HSX97" s="368"/>
      <c r="HSY97" s="368"/>
      <c r="HSZ97" s="368"/>
      <c r="HTA97" s="368"/>
      <c r="HTB97" s="368"/>
      <c r="HTC97" s="368"/>
      <c r="HTD97" s="368"/>
      <c r="HTE97" s="368"/>
      <c r="HTF97" s="368"/>
      <c r="HTG97" s="368"/>
      <c r="HTH97" s="368"/>
      <c r="HTI97" s="368"/>
      <c r="HTJ97" s="368"/>
      <c r="HTK97" s="368"/>
      <c r="HTL97" s="368"/>
      <c r="HTM97" s="368"/>
      <c r="HTN97" s="368"/>
      <c r="HTO97" s="368"/>
      <c r="HTP97" s="368"/>
      <c r="HTQ97" s="368"/>
      <c r="HTR97" s="368"/>
      <c r="HTS97" s="368"/>
      <c r="HTT97" s="368"/>
      <c r="HTU97" s="368"/>
      <c r="HTV97" s="368"/>
      <c r="HTW97" s="368"/>
      <c r="HTX97" s="368"/>
      <c r="HTY97" s="368"/>
      <c r="HTZ97" s="368"/>
      <c r="HUA97" s="368"/>
      <c r="HUB97" s="368"/>
      <c r="HUC97" s="368"/>
      <c r="HUD97" s="368"/>
      <c r="HUE97" s="368"/>
      <c r="HUF97" s="368"/>
      <c r="HUG97" s="368"/>
      <c r="HUH97" s="368"/>
      <c r="HUI97" s="368"/>
      <c r="HUJ97" s="368"/>
      <c r="HUK97" s="368"/>
      <c r="HUL97" s="368"/>
      <c r="HUM97" s="368"/>
      <c r="HUN97" s="368"/>
      <c r="HUO97" s="368"/>
      <c r="HUP97" s="368"/>
      <c r="HUQ97" s="368"/>
      <c r="HUR97" s="368"/>
      <c r="HUS97" s="368"/>
      <c r="HUT97" s="368"/>
      <c r="HUU97" s="368"/>
      <c r="HUV97" s="368"/>
      <c r="HUW97" s="368"/>
      <c r="HUX97" s="368"/>
      <c r="HUY97" s="368"/>
      <c r="HUZ97" s="368"/>
      <c r="HVA97" s="368"/>
      <c r="HVB97" s="368"/>
      <c r="HVC97" s="368"/>
      <c r="HVD97" s="368"/>
      <c r="HVE97" s="368"/>
      <c r="HVF97" s="368"/>
      <c r="HVG97" s="368"/>
      <c r="HVH97" s="368"/>
      <c r="HVI97" s="368"/>
      <c r="HVJ97" s="368"/>
      <c r="HVK97" s="368"/>
      <c r="HVL97" s="368"/>
      <c r="HVM97" s="368"/>
      <c r="HVN97" s="368"/>
      <c r="HVO97" s="368"/>
      <c r="HVP97" s="368"/>
      <c r="HVQ97" s="368"/>
      <c r="HVR97" s="368"/>
      <c r="HVS97" s="368"/>
      <c r="HVT97" s="368"/>
      <c r="HVU97" s="368"/>
      <c r="HVV97" s="368"/>
      <c r="HVW97" s="368"/>
      <c r="HVX97" s="368"/>
      <c r="HVY97" s="368"/>
      <c r="HVZ97" s="368"/>
      <c r="HWA97" s="368"/>
      <c r="HWB97" s="368"/>
      <c r="HWC97" s="368"/>
      <c r="HWD97" s="368"/>
      <c r="HWE97" s="368"/>
      <c r="HWF97" s="368"/>
      <c r="HWG97" s="368"/>
      <c r="HWH97" s="368"/>
      <c r="HWI97" s="368"/>
      <c r="HWJ97" s="368"/>
      <c r="HWK97" s="368"/>
      <c r="HWL97" s="368"/>
      <c r="HWM97" s="368"/>
      <c r="HWN97" s="368"/>
      <c r="HWO97" s="368"/>
      <c r="HWP97" s="368"/>
      <c r="HWQ97" s="368"/>
      <c r="HWR97" s="368"/>
      <c r="HWS97" s="368"/>
      <c r="HWT97" s="368"/>
      <c r="HWU97" s="368"/>
      <c r="HWV97" s="368"/>
      <c r="HWW97" s="368"/>
      <c r="HWX97" s="368"/>
      <c r="HWY97" s="368"/>
      <c r="HWZ97" s="368"/>
      <c r="HXA97" s="368"/>
      <c r="HXB97" s="368"/>
      <c r="HXC97" s="368"/>
      <c r="HXD97" s="368"/>
      <c r="HXE97" s="368"/>
      <c r="HXF97" s="368"/>
      <c r="HXG97" s="368"/>
      <c r="HXH97" s="368"/>
      <c r="HXI97" s="368"/>
      <c r="HXJ97" s="368"/>
      <c r="HXK97" s="368"/>
      <c r="HXL97" s="368"/>
      <c r="HXM97" s="368"/>
      <c r="HXN97" s="368"/>
      <c r="HXO97" s="368"/>
      <c r="HXP97" s="368"/>
      <c r="HXQ97" s="368"/>
      <c r="HXR97" s="368"/>
      <c r="HXS97" s="368"/>
      <c r="HXT97" s="368"/>
      <c r="HXU97" s="368"/>
      <c r="HXV97" s="368"/>
      <c r="HXW97" s="368"/>
      <c r="HXX97" s="368"/>
      <c r="HXY97" s="368"/>
      <c r="HXZ97" s="368"/>
      <c r="HYA97" s="368"/>
      <c r="HYB97" s="368"/>
      <c r="HYC97" s="368"/>
      <c r="HYD97" s="368"/>
      <c r="HYE97" s="368"/>
      <c r="HYF97" s="368"/>
      <c r="HYG97" s="368"/>
      <c r="HYH97" s="368"/>
      <c r="HYI97" s="368"/>
      <c r="HYJ97" s="368"/>
      <c r="HYK97" s="368"/>
      <c r="HYL97" s="368"/>
      <c r="HYM97" s="368"/>
      <c r="HYN97" s="368"/>
      <c r="HYO97" s="368"/>
      <c r="HYP97" s="368"/>
      <c r="HYQ97" s="368"/>
      <c r="HYR97" s="368"/>
      <c r="HYS97" s="368"/>
      <c r="HYT97" s="368"/>
      <c r="HYU97" s="368"/>
      <c r="HYV97" s="368"/>
      <c r="HYW97" s="368"/>
      <c r="HYX97" s="368"/>
      <c r="HYY97" s="368"/>
      <c r="HYZ97" s="368"/>
      <c r="HZA97" s="368"/>
      <c r="HZB97" s="368"/>
      <c r="HZC97" s="368"/>
      <c r="HZD97" s="368"/>
      <c r="HZE97" s="368"/>
      <c r="HZF97" s="368"/>
      <c r="HZG97" s="368"/>
      <c r="HZH97" s="368"/>
      <c r="HZI97" s="368"/>
      <c r="HZJ97" s="368"/>
      <c r="HZK97" s="368"/>
      <c r="HZL97" s="368"/>
      <c r="HZM97" s="368"/>
      <c r="HZN97" s="368"/>
      <c r="HZO97" s="368"/>
      <c r="HZP97" s="368"/>
      <c r="HZQ97" s="368"/>
      <c r="HZR97" s="368"/>
      <c r="HZS97" s="368"/>
      <c r="HZT97" s="368"/>
      <c r="HZU97" s="368"/>
      <c r="HZV97" s="368"/>
      <c r="HZW97" s="368"/>
      <c r="HZX97" s="368"/>
      <c r="HZY97" s="368"/>
      <c r="HZZ97" s="368"/>
      <c r="IAA97" s="368"/>
      <c r="IAB97" s="368"/>
      <c r="IAC97" s="368"/>
      <c r="IAD97" s="368"/>
      <c r="IAE97" s="368"/>
      <c r="IAF97" s="368"/>
      <c r="IAG97" s="368"/>
      <c r="IAH97" s="368"/>
      <c r="IAI97" s="368"/>
      <c r="IAJ97" s="368"/>
      <c r="IAK97" s="368"/>
      <c r="IAL97" s="368"/>
      <c r="IAM97" s="368"/>
      <c r="IAN97" s="368"/>
      <c r="IAO97" s="368"/>
      <c r="IAP97" s="368"/>
      <c r="IAQ97" s="368"/>
      <c r="IAR97" s="368"/>
      <c r="IAS97" s="368"/>
      <c r="IAT97" s="368"/>
      <c r="IAU97" s="368"/>
      <c r="IAV97" s="368"/>
      <c r="IAW97" s="368"/>
      <c r="IAX97" s="368"/>
      <c r="IAY97" s="368"/>
      <c r="IAZ97" s="368"/>
      <c r="IBA97" s="368"/>
      <c r="IBB97" s="368"/>
      <c r="IBC97" s="368"/>
      <c r="IBD97" s="368"/>
      <c r="IBE97" s="368"/>
      <c r="IBF97" s="368"/>
      <c r="IBG97" s="368"/>
      <c r="IBH97" s="368"/>
      <c r="IBI97" s="368"/>
      <c r="IBJ97" s="368"/>
      <c r="IBK97" s="368"/>
      <c r="IBL97" s="368"/>
      <c r="IBM97" s="368"/>
      <c r="IBN97" s="368"/>
      <c r="IBO97" s="368"/>
      <c r="IBP97" s="368"/>
      <c r="IBQ97" s="368"/>
      <c r="IBR97" s="368"/>
      <c r="IBS97" s="368"/>
      <c r="IBT97" s="368"/>
      <c r="IBU97" s="368"/>
      <c r="IBV97" s="368"/>
      <c r="IBW97" s="368"/>
      <c r="IBX97" s="368"/>
      <c r="IBY97" s="368"/>
      <c r="IBZ97" s="368"/>
      <c r="ICA97" s="368"/>
      <c r="ICB97" s="368"/>
      <c r="ICC97" s="368"/>
      <c r="ICD97" s="368"/>
      <c r="ICE97" s="368"/>
      <c r="ICF97" s="368"/>
      <c r="ICG97" s="368"/>
      <c r="ICH97" s="368"/>
      <c r="ICI97" s="368"/>
      <c r="ICJ97" s="368"/>
      <c r="ICK97" s="368"/>
      <c r="ICL97" s="368"/>
      <c r="ICM97" s="368"/>
      <c r="ICN97" s="368"/>
      <c r="ICO97" s="368"/>
      <c r="ICP97" s="368"/>
      <c r="ICQ97" s="368"/>
      <c r="ICR97" s="368"/>
      <c r="ICS97" s="368"/>
      <c r="ICT97" s="368"/>
      <c r="ICU97" s="368"/>
      <c r="ICV97" s="368"/>
      <c r="ICW97" s="368"/>
      <c r="ICX97" s="368"/>
      <c r="ICY97" s="368"/>
      <c r="ICZ97" s="368"/>
      <c r="IDA97" s="368"/>
      <c r="IDB97" s="368"/>
      <c r="IDC97" s="368"/>
      <c r="IDD97" s="368"/>
      <c r="IDE97" s="368"/>
      <c r="IDF97" s="368"/>
      <c r="IDG97" s="368"/>
      <c r="IDH97" s="368"/>
      <c r="IDI97" s="368"/>
      <c r="IDJ97" s="368"/>
      <c r="IDK97" s="368"/>
      <c r="IDL97" s="368"/>
      <c r="IDM97" s="368"/>
      <c r="IDN97" s="368"/>
      <c r="IDO97" s="368"/>
      <c r="IDP97" s="368"/>
      <c r="IDQ97" s="368"/>
      <c r="IDR97" s="368"/>
      <c r="IDS97" s="368"/>
      <c r="IDT97" s="368"/>
      <c r="IDU97" s="368"/>
      <c r="IDV97" s="368"/>
      <c r="IDW97" s="368"/>
      <c r="IDX97" s="368"/>
      <c r="IDY97" s="368"/>
      <c r="IDZ97" s="368"/>
      <c r="IEA97" s="368"/>
      <c r="IEB97" s="368"/>
      <c r="IEC97" s="368"/>
      <c r="IED97" s="368"/>
      <c r="IEE97" s="368"/>
      <c r="IEF97" s="368"/>
      <c r="IEG97" s="368"/>
      <c r="IEH97" s="368"/>
      <c r="IEI97" s="368"/>
      <c r="IEJ97" s="368"/>
      <c r="IEK97" s="368"/>
      <c r="IEL97" s="368"/>
      <c r="IEM97" s="368"/>
      <c r="IEN97" s="368"/>
      <c r="IEO97" s="368"/>
      <c r="IEP97" s="368"/>
      <c r="IEQ97" s="368"/>
      <c r="IER97" s="368"/>
      <c r="IES97" s="368"/>
      <c r="IET97" s="368"/>
      <c r="IEU97" s="368"/>
      <c r="IEV97" s="368"/>
      <c r="IEW97" s="368"/>
      <c r="IEX97" s="368"/>
      <c r="IEY97" s="368"/>
      <c r="IEZ97" s="368"/>
      <c r="IFA97" s="368"/>
      <c r="IFB97" s="368"/>
      <c r="IFC97" s="368"/>
      <c r="IFD97" s="368"/>
      <c r="IFE97" s="368"/>
      <c r="IFF97" s="368"/>
      <c r="IFG97" s="368"/>
      <c r="IFH97" s="368"/>
      <c r="IFI97" s="368"/>
      <c r="IFJ97" s="368"/>
      <c r="IFK97" s="368"/>
      <c r="IFL97" s="368"/>
      <c r="IFM97" s="368"/>
      <c r="IFN97" s="368"/>
      <c r="IFO97" s="368"/>
      <c r="IFP97" s="368"/>
      <c r="IFQ97" s="368"/>
      <c r="IFR97" s="368"/>
      <c r="IFS97" s="368"/>
      <c r="IFT97" s="368"/>
      <c r="IFU97" s="368"/>
      <c r="IFV97" s="368"/>
      <c r="IFW97" s="368"/>
      <c r="IFX97" s="368"/>
      <c r="IFY97" s="368"/>
      <c r="IFZ97" s="368"/>
      <c r="IGA97" s="368"/>
      <c r="IGB97" s="368"/>
      <c r="IGC97" s="368"/>
      <c r="IGD97" s="368"/>
      <c r="IGE97" s="368"/>
      <c r="IGF97" s="368"/>
      <c r="IGG97" s="368"/>
      <c r="IGH97" s="368"/>
      <c r="IGI97" s="368"/>
      <c r="IGJ97" s="368"/>
      <c r="IGK97" s="368"/>
      <c r="IGL97" s="368"/>
      <c r="IGM97" s="368"/>
      <c r="IGN97" s="368"/>
      <c r="IGO97" s="368"/>
      <c r="IGP97" s="368"/>
      <c r="IGQ97" s="368"/>
      <c r="IGR97" s="368"/>
      <c r="IGS97" s="368"/>
      <c r="IGT97" s="368"/>
      <c r="IGU97" s="368"/>
      <c r="IGV97" s="368"/>
      <c r="IGW97" s="368"/>
      <c r="IGX97" s="368"/>
      <c r="IGY97" s="368"/>
      <c r="IGZ97" s="368"/>
      <c r="IHA97" s="368"/>
      <c r="IHB97" s="368"/>
      <c r="IHC97" s="368"/>
      <c r="IHD97" s="368"/>
      <c r="IHE97" s="368"/>
      <c r="IHF97" s="368"/>
      <c r="IHG97" s="368"/>
      <c r="IHH97" s="368"/>
      <c r="IHI97" s="368"/>
      <c r="IHJ97" s="368"/>
      <c r="IHK97" s="368"/>
      <c r="IHL97" s="368"/>
      <c r="IHM97" s="368"/>
      <c r="IHN97" s="368"/>
      <c r="IHO97" s="368"/>
      <c r="IHP97" s="368"/>
      <c r="IHQ97" s="368"/>
      <c r="IHR97" s="368"/>
      <c r="IHS97" s="368"/>
      <c r="IHT97" s="368"/>
      <c r="IHU97" s="368"/>
      <c r="IHV97" s="368"/>
      <c r="IHW97" s="368"/>
      <c r="IHX97" s="368"/>
      <c r="IHY97" s="368"/>
      <c r="IHZ97" s="368"/>
      <c r="IIA97" s="368"/>
      <c r="IIB97" s="368"/>
      <c r="IIC97" s="368"/>
      <c r="IID97" s="368"/>
      <c r="IIE97" s="368"/>
      <c r="IIF97" s="368"/>
      <c r="IIG97" s="368"/>
      <c r="IIH97" s="368"/>
      <c r="III97" s="368"/>
      <c r="IIJ97" s="368"/>
      <c r="IIK97" s="368"/>
      <c r="IIL97" s="368"/>
      <c r="IIM97" s="368"/>
      <c r="IIN97" s="368"/>
      <c r="IIO97" s="368"/>
      <c r="IIP97" s="368"/>
      <c r="IIQ97" s="368"/>
      <c r="IIR97" s="368"/>
      <c r="IIS97" s="368"/>
      <c r="IIT97" s="368"/>
      <c r="IIU97" s="368"/>
      <c r="IIV97" s="368"/>
      <c r="IIW97" s="368"/>
      <c r="IIX97" s="368"/>
      <c r="IIY97" s="368"/>
      <c r="IIZ97" s="368"/>
      <c r="IJA97" s="368"/>
      <c r="IJB97" s="368"/>
      <c r="IJC97" s="368"/>
      <c r="IJD97" s="368"/>
      <c r="IJE97" s="368"/>
      <c r="IJF97" s="368"/>
      <c r="IJG97" s="368"/>
      <c r="IJH97" s="368"/>
      <c r="IJI97" s="368"/>
      <c r="IJJ97" s="368"/>
      <c r="IJK97" s="368"/>
      <c r="IJL97" s="368"/>
      <c r="IJM97" s="368"/>
      <c r="IJN97" s="368"/>
      <c r="IJO97" s="368"/>
      <c r="IJP97" s="368"/>
      <c r="IJQ97" s="368"/>
      <c r="IJR97" s="368"/>
      <c r="IJS97" s="368"/>
      <c r="IJT97" s="368"/>
      <c r="IJU97" s="368"/>
      <c r="IJV97" s="368"/>
      <c r="IJW97" s="368"/>
      <c r="IJX97" s="368"/>
      <c r="IJY97" s="368"/>
      <c r="IJZ97" s="368"/>
      <c r="IKA97" s="368"/>
      <c r="IKB97" s="368"/>
      <c r="IKC97" s="368"/>
      <c r="IKD97" s="368"/>
      <c r="IKE97" s="368"/>
      <c r="IKF97" s="368"/>
      <c r="IKG97" s="368"/>
      <c r="IKH97" s="368"/>
      <c r="IKI97" s="368"/>
      <c r="IKJ97" s="368"/>
      <c r="IKK97" s="368"/>
      <c r="IKL97" s="368"/>
      <c r="IKM97" s="368"/>
      <c r="IKN97" s="368"/>
      <c r="IKO97" s="368"/>
      <c r="IKP97" s="368"/>
      <c r="IKQ97" s="368"/>
      <c r="IKR97" s="368"/>
      <c r="IKS97" s="368"/>
      <c r="IKT97" s="368"/>
      <c r="IKU97" s="368"/>
      <c r="IKV97" s="368"/>
      <c r="IKW97" s="368"/>
      <c r="IKX97" s="368"/>
      <c r="IKY97" s="368"/>
      <c r="IKZ97" s="368"/>
      <c r="ILA97" s="368"/>
      <c r="ILB97" s="368"/>
      <c r="ILC97" s="368"/>
      <c r="ILD97" s="368"/>
      <c r="ILE97" s="368"/>
      <c r="ILF97" s="368"/>
      <c r="ILG97" s="368"/>
      <c r="ILH97" s="368"/>
      <c r="ILI97" s="368"/>
      <c r="ILJ97" s="368"/>
      <c r="ILK97" s="368"/>
      <c r="ILL97" s="368"/>
      <c r="ILM97" s="368"/>
      <c r="ILN97" s="368"/>
      <c r="ILO97" s="368"/>
      <c r="ILP97" s="368"/>
      <c r="ILQ97" s="368"/>
      <c r="ILR97" s="368"/>
      <c r="ILS97" s="368"/>
      <c r="ILT97" s="368"/>
      <c r="ILU97" s="368"/>
      <c r="ILV97" s="368"/>
      <c r="ILW97" s="368"/>
      <c r="ILX97" s="368"/>
      <c r="ILY97" s="368"/>
      <c r="ILZ97" s="368"/>
      <c r="IMA97" s="368"/>
      <c r="IMB97" s="368"/>
      <c r="IMC97" s="368"/>
      <c r="IMD97" s="368"/>
      <c r="IME97" s="368"/>
      <c r="IMF97" s="368"/>
      <c r="IMG97" s="368"/>
      <c r="IMH97" s="368"/>
      <c r="IMI97" s="368"/>
      <c r="IMJ97" s="368"/>
      <c r="IMK97" s="368"/>
      <c r="IML97" s="368"/>
      <c r="IMM97" s="368"/>
      <c r="IMN97" s="368"/>
      <c r="IMO97" s="368"/>
      <c r="IMP97" s="368"/>
      <c r="IMQ97" s="368"/>
      <c r="IMR97" s="368"/>
      <c r="IMS97" s="368"/>
      <c r="IMT97" s="368"/>
      <c r="IMU97" s="368"/>
      <c r="IMV97" s="368"/>
      <c r="IMW97" s="368"/>
      <c r="IMX97" s="368"/>
      <c r="IMY97" s="368"/>
      <c r="IMZ97" s="368"/>
      <c r="INA97" s="368"/>
      <c r="INB97" s="368"/>
      <c r="INC97" s="368"/>
      <c r="IND97" s="368"/>
      <c r="INE97" s="368"/>
      <c r="INF97" s="368"/>
      <c r="ING97" s="368"/>
      <c r="INH97" s="368"/>
      <c r="INI97" s="368"/>
      <c r="INJ97" s="368"/>
      <c r="INK97" s="368"/>
      <c r="INL97" s="368"/>
      <c r="INM97" s="368"/>
      <c r="INN97" s="368"/>
      <c r="INO97" s="368"/>
      <c r="INP97" s="368"/>
      <c r="INQ97" s="368"/>
      <c r="INR97" s="368"/>
      <c r="INS97" s="368"/>
      <c r="INT97" s="368"/>
      <c r="INU97" s="368"/>
      <c r="INV97" s="368"/>
      <c r="INW97" s="368"/>
      <c r="INX97" s="368"/>
      <c r="INY97" s="368"/>
      <c r="INZ97" s="368"/>
      <c r="IOA97" s="368"/>
      <c r="IOB97" s="368"/>
      <c r="IOC97" s="368"/>
      <c r="IOD97" s="368"/>
      <c r="IOE97" s="368"/>
      <c r="IOF97" s="368"/>
      <c r="IOG97" s="368"/>
      <c r="IOH97" s="368"/>
      <c r="IOI97" s="368"/>
      <c r="IOJ97" s="368"/>
      <c r="IOK97" s="368"/>
      <c r="IOL97" s="368"/>
      <c r="IOM97" s="368"/>
      <c r="ION97" s="368"/>
      <c r="IOO97" s="368"/>
      <c r="IOP97" s="368"/>
      <c r="IOQ97" s="368"/>
      <c r="IOR97" s="368"/>
      <c r="IOS97" s="368"/>
      <c r="IOT97" s="368"/>
      <c r="IOU97" s="368"/>
      <c r="IOV97" s="368"/>
      <c r="IOW97" s="368"/>
      <c r="IOX97" s="368"/>
      <c r="IOY97" s="368"/>
      <c r="IOZ97" s="368"/>
      <c r="IPA97" s="368"/>
      <c r="IPB97" s="368"/>
      <c r="IPC97" s="368"/>
      <c r="IPD97" s="368"/>
      <c r="IPE97" s="368"/>
      <c r="IPF97" s="368"/>
      <c r="IPG97" s="368"/>
      <c r="IPH97" s="368"/>
      <c r="IPI97" s="368"/>
      <c r="IPJ97" s="368"/>
      <c r="IPK97" s="368"/>
      <c r="IPL97" s="368"/>
      <c r="IPM97" s="368"/>
      <c r="IPN97" s="368"/>
      <c r="IPO97" s="368"/>
      <c r="IPP97" s="368"/>
      <c r="IPQ97" s="368"/>
      <c r="IPR97" s="368"/>
      <c r="IPS97" s="368"/>
      <c r="IPT97" s="368"/>
      <c r="IPU97" s="368"/>
      <c r="IPV97" s="368"/>
      <c r="IPW97" s="368"/>
      <c r="IPX97" s="368"/>
      <c r="IPY97" s="368"/>
      <c r="IPZ97" s="368"/>
      <c r="IQA97" s="368"/>
      <c r="IQB97" s="368"/>
      <c r="IQC97" s="368"/>
      <c r="IQD97" s="368"/>
      <c r="IQE97" s="368"/>
      <c r="IQF97" s="368"/>
      <c r="IQG97" s="368"/>
      <c r="IQH97" s="368"/>
      <c r="IQI97" s="368"/>
      <c r="IQJ97" s="368"/>
      <c r="IQK97" s="368"/>
      <c r="IQL97" s="368"/>
      <c r="IQM97" s="368"/>
      <c r="IQN97" s="368"/>
      <c r="IQO97" s="368"/>
      <c r="IQP97" s="368"/>
      <c r="IQQ97" s="368"/>
      <c r="IQR97" s="368"/>
      <c r="IQS97" s="368"/>
      <c r="IQT97" s="368"/>
      <c r="IQU97" s="368"/>
      <c r="IQV97" s="368"/>
      <c r="IQW97" s="368"/>
      <c r="IQX97" s="368"/>
      <c r="IQY97" s="368"/>
      <c r="IQZ97" s="368"/>
      <c r="IRA97" s="368"/>
      <c r="IRB97" s="368"/>
      <c r="IRC97" s="368"/>
      <c r="IRD97" s="368"/>
      <c r="IRE97" s="368"/>
      <c r="IRF97" s="368"/>
      <c r="IRG97" s="368"/>
      <c r="IRH97" s="368"/>
      <c r="IRI97" s="368"/>
      <c r="IRJ97" s="368"/>
      <c r="IRK97" s="368"/>
      <c r="IRL97" s="368"/>
      <c r="IRM97" s="368"/>
      <c r="IRN97" s="368"/>
      <c r="IRO97" s="368"/>
      <c r="IRP97" s="368"/>
      <c r="IRQ97" s="368"/>
      <c r="IRR97" s="368"/>
      <c r="IRS97" s="368"/>
      <c r="IRT97" s="368"/>
      <c r="IRU97" s="368"/>
      <c r="IRV97" s="368"/>
      <c r="IRW97" s="368"/>
      <c r="IRX97" s="368"/>
      <c r="IRY97" s="368"/>
      <c r="IRZ97" s="368"/>
      <c r="ISA97" s="368"/>
      <c r="ISB97" s="368"/>
      <c r="ISC97" s="368"/>
      <c r="ISD97" s="368"/>
      <c r="ISE97" s="368"/>
      <c r="ISF97" s="368"/>
      <c r="ISG97" s="368"/>
      <c r="ISH97" s="368"/>
      <c r="ISI97" s="368"/>
      <c r="ISJ97" s="368"/>
      <c r="ISK97" s="368"/>
      <c r="ISL97" s="368"/>
      <c r="ISM97" s="368"/>
      <c r="ISN97" s="368"/>
      <c r="ISO97" s="368"/>
      <c r="ISP97" s="368"/>
      <c r="ISQ97" s="368"/>
      <c r="ISR97" s="368"/>
      <c r="ISS97" s="368"/>
      <c r="IST97" s="368"/>
      <c r="ISU97" s="368"/>
      <c r="ISV97" s="368"/>
      <c r="ISW97" s="368"/>
      <c r="ISX97" s="368"/>
      <c r="ISY97" s="368"/>
      <c r="ISZ97" s="368"/>
      <c r="ITA97" s="368"/>
      <c r="ITB97" s="368"/>
      <c r="ITC97" s="368"/>
      <c r="ITD97" s="368"/>
      <c r="ITE97" s="368"/>
      <c r="ITF97" s="368"/>
      <c r="ITG97" s="368"/>
      <c r="ITH97" s="368"/>
      <c r="ITI97" s="368"/>
      <c r="ITJ97" s="368"/>
      <c r="ITK97" s="368"/>
      <c r="ITL97" s="368"/>
      <c r="ITM97" s="368"/>
      <c r="ITN97" s="368"/>
      <c r="ITO97" s="368"/>
      <c r="ITP97" s="368"/>
      <c r="ITQ97" s="368"/>
      <c r="ITR97" s="368"/>
      <c r="ITS97" s="368"/>
      <c r="ITT97" s="368"/>
      <c r="ITU97" s="368"/>
      <c r="ITV97" s="368"/>
      <c r="ITW97" s="368"/>
      <c r="ITX97" s="368"/>
      <c r="ITY97" s="368"/>
      <c r="ITZ97" s="368"/>
      <c r="IUA97" s="368"/>
      <c r="IUB97" s="368"/>
      <c r="IUC97" s="368"/>
      <c r="IUD97" s="368"/>
      <c r="IUE97" s="368"/>
      <c r="IUF97" s="368"/>
      <c r="IUG97" s="368"/>
      <c r="IUH97" s="368"/>
      <c r="IUI97" s="368"/>
      <c r="IUJ97" s="368"/>
      <c r="IUK97" s="368"/>
      <c r="IUL97" s="368"/>
      <c r="IUM97" s="368"/>
      <c r="IUN97" s="368"/>
      <c r="IUO97" s="368"/>
      <c r="IUP97" s="368"/>
      <c r="IUQ97" s="368"/>
      <c r="IUR97" s="368"/>
      <c r="IUS97" s="368"/>
      <c r="IUT97" s="368"/>
      <c r="IUU97" s="368"/>
      <c r="IUV97" s="368"/>
      <c r="IUW97" s="368"/>
      <c r="IUX97" s="368"/>
      <c r="IUY97" s="368"/>
      <c r="IUZ97" s="368"/>
      <c r="IVA97" s="368"/>
      <c r="IVB97" s="368"/>
      <c r="IVC97" s="368"/>
      <c r="IVD97" s="368"/>
      <c r="IVE97" s="368"/>
      <c r="IVF97" s="368"/>
      <c r="IVG97" s="368"/>
      <c r="IVH97" s="368"/>
      <c r="IVI97" s="368"/>
      <c r="IVJ97" s="368"/>
      <c r="IVK97" s="368"/>
      <c r="IVL97" s="368"/>
      <c r="IVM97" s="368"/>
      <c r="IVN97" s="368"/>
      <c r="IVO97" s="368"/>
      <c r="IVP97" s="368"/>
      <c r="IVQ97" s="368"/>
      <c r="IVR97" s="368"/>
      <c r="IVS97" s="368"/>
      <c r="IVT97" s="368"/>
      <c r="IVU97" s="368"/>
      <c r="IVV97" s="368"/>
      <c r="IVW97" s="368"/>
      <c r="IVX97" s="368"/>
      <c r="IVY97" s="368"/>
      <c r="IVZ97" s="368"/>
      <c r="IWA97" s="368"/>
      <c r="IWB97" s="368"/>
      <c r="IWC97" s="368"/>
      <c r="IWD97" s="368"/>
      <c r="IWE97" s="368"/>
      <c r="IWF97" s="368"/>
      <c r="IWG97" s="368"/>
      <c r="IWH97" s="368"/>
      <c r="IWI97" s="368"/>
      <c r="IWJ97" s="368"/>
      <c r="IWK97" s="368"/>
      <c r="IWL97" s="368"/>
      <c r="IWM97" s="368"/>
      <c r="IWN97" s="368"/>
      <c r="IWO97" s="368"/>
      <c r="IWP97" s="368"/>
      <c r="IWQ97" s="368"/>
      <c r="IWR97" s="368"/>
      <c r="IWS97" s="368"/>
      <c r="IWT97" s="368"/>
      <c r="IWU97" s="368"/>
      <c r="IWV97" s="368"/>
      <c r="IWW97" s="368"/>
      <c r="IWX97" s="368"/>
      <c r="IWY97" s="368"/>
      <c r="IWZ97" s="368"/>
      <c r="IXA97" s="368"/>
      <c r="IXB97" s="368"/>
      <c r="IXC97" s="368"/>
      <c r="IXD97" s="368"/>
      <c r="IXE97" s="368"/>
      <c r="IXF97" s="368"/>
      <c r="IXG97" s="368"/>
      <c r="IXH97" s="368"/>
      <c r="IXI97" s="368"/>
      <c r="IXJ97" s="368"/>
      <c r="IXK97" s="368"/>
      <c r="IXL97" s="368"/>
      <c r="IXM97" s="368"/>
      <c r="IXN97" s="368"/>
      <c r="IXO97" s="368"/>
      <c r="IXP97" s="368"/>
      <c r="IXQ97" s="368"/>
      <c r="IXR97" s="368"/>
      <c r="IXS97" s="368"/>
      <c r="IXT97" s="368"/>
      <c r="IXU97" s="368"/>
      <c r="IXV97" s="368"/>
      <c r="IXW97" s="368"/>
      <c r="IXX97" s="368"/>
      <c r="IXY97" s="368"/>
      <c r="IXZ97" s="368"/>
      <c r="IYA97" s="368"/>
      <c r="IYB97" s="368"/>
      <c r="IYC97" s="368"/>
      <c r="IYD97" s="368"/>
      <c r="IYE97" s="368"/>
      <c r="IYF97" s="368"/>
      <c r="IYG97" s="368"/>
      <c r="IYH97" s="368"/>
      <c r="IYI97" s="368"/>
      <c r="IYJ97" s="368"/>
      <c r="IYK97" s="368"/>
      <c r="IYL97" s="368"/>
      <c r="IYM97" s="368"/>
      <c r="IYN97" s="368"/>
      <c r="IYO97" s="368"/>
      <c r="IYP97" s="368"/>
      <c r="IYQ97" s="368"/>
      <c r="IYR97" s="368"/>
      <c r="IYS97" s="368"/>
      <c r="IYT97" s="368"/>
      <c r="IYU97" s="368"/>
      <c r="IYV97" s="368"/>
      <c r="IYW97" s="368"/>
      <c r="IYX97" s="368"/>
      <c r="IYY97" s="368"/>
      <c r="IYZ97" s="368"/>
      <c r="IZA97" s="368"/>
      <c r="IZB97" s="368"/>
      <c r="IZC97" s="368"/>
      <c r="IZD97" s="368"/>
      <c r="IZE97" s="368"/>
      <c r="IZF97" s="368"/>
      <c r="IZG97" s="368"/>
      <c r="IZH97" s="368"/>
      <c r="IZI97" s="368"/>
      <c r="IZJ97" s="368"/>
      <c r="IZK97" s="368"/>
      <c r="IZL97" s="368"/>
      <c r="IZM97" s="368"/>
      <c r="IZN97" s="368"/>
      <c r="IZO97" s="368"/>
      <c r="IZP97" s="368"/>
      <c r="IZQ97" s="368"/>
      <c r="IZR97" s="368"/>
      <c r="IZS97" s="368"/>
      <c r="IZT97" s="368"/>
      <c r="IZU97" s="368"/>
      <c r="IZV97" s="368"/>
      <c r="IZW97" s="368"/>
      <c r="IZX97" s="368"/>
      <c r="IZY97" s="368"/>
      <c r="IZZ97" s="368"/>
      <c r="JAA97" s="368"/>
      <c r="JAB97" s="368"/>
      <c r="JAC97" s="368"/>
      <c r="JAD97" s="368"/>
      <c r="JAE97" s="368"/>
      <c r="JAF97" s="368"/>
      <c r="JAG97" s="368"/>
      <c r="JAH97" s="368"/>
      <c r="JAI97" s="368"/>
      <c r="JAJ97" s="368"/>
      <c r="JAK97" s="368"/>
      <c r="JAL97" s="368"/>
      <c r="JAM97" s="368"/>
      <c r="JAN97" s="368"/>
      <c r="JAO97" s="368"/>
      <c r="JAP97" s="368"/>
      <c r="JAQ97" s="368"/>
      <c r="JAR97" s="368"/>
      <c r="JAS97" s="368"/>
      <c r="JAT97" s="368"/>
      <c r="JAU97" s="368"/>
      <c r="JAV97" s="368"/>
      <c r="JAW97" s="368"/>
      <c r="JAX97" s="368"/>
      <c r="JAY97" s="368"/>
      <c r="JAZ97" s="368"/>
      <c r="JBA97" s="368"/>
      <c r="JBB97" s="368"/>
      <c r="JBC97" s="368"/>
      <c r="JBD97" s="368"/>
      <c r="JBE97" s="368"/>
      <c r="JBF97" s="368"/>
      <c r="JBG97" s="368"/>
      <c r="JBH97" s="368"/>
      <c r="JBI97" s="368"/>
      <c r="JBJ97" s="368"/>
      <c r="JBK97" s="368"/>
      <c r="JBL97" s="368"/>
      <c r="JBM97" s="368"/>
      <c r="JBN97" s="368"/>
      <c r="JBO97" s="368"/>
      <c r="JBP97" s="368"/>
      <c r="JBQ97" s="368"/>
      <c r="JBR97" s="368"/>
      <c r="JBS97" s="368"/>
      <c r="JBT97" s="368"/>
      <c r="JBU97" s="368"/>
      <c r="JBV97" s="368"/>
      <c r="JBW97" s="368"/>
      <c r="JBX97" s="368"/>
      <c r="JBY97" s="368"/>
      <c r="JBZ97" s="368"/>
      <c r="JCA97" s="368"/>
      <c r="JCB97" s="368"/>
      <c r="JCC97" s="368"/>
      <c r="JCD97" s="368"/>
      <c r="JCE97" s="368"/>
      <c r="JCF97" s="368"/>
      <c r="JCG97" s="368"/>
      <c r="JCH97" s="368"/>
      <c r="JCI97" s="368"/>
      <c r="JCJ97" s="368"/>
      <c r="JCK97" s="368"/>
      <c r="JCL97" s="368"/>
      <c r="JCM97" s="368"/>
      <c r="JCN97" s="368"/>
      <c r="JCO97" s="368"/>
      <c r="JCP97" s="368"/>
      <c r="JCQ97" s="368"/>
      <c r="JCR97" s="368"/>
      <c r="JCS97" s="368"/>
      <c r="JCT97" s="368"/>
      <c r="JCU97" s="368"/>
      <c r="JCV97" s="368"/>
      <c r="JCW97" s="368"/>
      <c r="JCX97" s="368"/>
      <c r="JCY97" s="368"/>
      <c r="JCZ97" s="368"/>
      <c r="JDA97" s="368"/>
      <c r="JDB97" s="368"/>
      <c r="JDC97" s="368"/>
      <c r="JDD97" s="368"/>
      <c r="JDE97" s="368"/>
      <c r="JDF97" s="368"/>
      <c r="JDG97" s="368"/>
      <c r="JDH97" s="368"/>
      <c r="JDI97" s="368"/>
      <c r="JDJ97" s="368"/>
      <c r="JDK97" s="368"/>
      <c r="JDL97" s="368"/>
      <c r="JDM97" s="368"/>
      <c r="JDN97" s="368"/>
      <c r="JDO97" s="368"/>
      <c r="JDP97" s="368"/>
      <c r="JDQ97" s="368"/>
      <c r="JDR97" s="368"/>
      <c r="JDS97" s="368"/>
      <c r="JDT97" s="368"/>
      <c r="JDU97" s="368"/>
      <c r="JDV97" s="368"/>
      <c r="JDW97" s="368"/>
      <c r="JDX97" s="368"/>
      <c r="JDY97" s="368"/>
      <c r="JDZ97" s="368"/>
      <c r="JEA97" s="368"/>
      <c r="JEB97" s="368"/>
      <c r="JEC97" s="368"/>
      <c r="JED97" s="368"/>
      <c r="JEE97" s="368"/>
      <c r="JEF97" s="368"/>
      <c r="JEG97" s="368"/>
      <c r="JEH97" s="368"/>
      <c r="JEI97" s="368"/>
      <c r="JEJ97" s="368"/>
      <c r="JEK97" s="368"/>
      <c r="JEL97" s="368"/>
      <c r="JEM97" s="368"/>
      <c r="JEN97" s="368"/>
      <c r="JEO97" s="368"/>
      <c r="JEP97" s="368"/>
      <c r="JEQ97" s="368"/>
      <c r="JER97" s="368"/>
      <c r="JES97" s="368"/>
      <c r="JET97" s="368"/>
      <c r="JEU97" s="368"/>
      <c r="JEV97" s="368"/>
      <c r="JEW97" s="368"/>
      <c r="JEX97" s="368"/>
      <c r="JEY97" s="368"/>
      <c r="JEZ97" s="368"/>
      <c r="JFA97" s="368"/>
      <c r="JFB97" s="368"/>
      <c r="JFC97" s="368"/>
      <c r="JFD97" s="368"/>
      <c r="JFE97" s="368"/>
      <c r="JFF97" s="368"/>
      <c r="JFG97" s="368"/>
      <c r="JFH97" s="368"/>
      <c r="JFI97" s="368"/>
      <c r="JFJ97" s="368"/>
      <c r="JFK97" s="368"/>
      <c r="JFL97" s="368"/>
      <c r="JFM97" s="368"/>
      <c r="JFN97" s="368"/>
      <c r="JFO97" s="368"/>
      <c r="JFP97" s="368"/>
      <c r="JFQ97" s="368"/>
      <c r="JFR97" s="368"/>
      <c r="JFS97" s="368"/>
      <c r="JFT97" s="368"/>
      <c r="JFU97" s="368"/>
      <c r="JFV97" s="368"/>
      <c r="JFW97" s="368"/>
      <c r="JFX97" s="368"/>
      <c r="JFY97" s="368"/>
      <c r="JFZ97" s="368"/>
      <c r="JGA97" s="368"/>
      <c r="JGB97" s="368"/>
      <c r="JGC97" s="368"/>
      <c r="JGD97" s="368"/>
      <c r="JGE97" s="368"/>
      <c r="JGF97" s="368"/>
      <c r="JGG97" s="368"/>
      <c r="JGH97" s="368"/>
      <c r="JGI97" s="368"/>
      <c r="JGJ97" s="368"/>
      <c r="JGK97" s="368"/>
      <c r="JGL97" s="368"/>
      <c r="JGM97" s="368"/>
      <c r="JGN97" s="368"/>
      <c r="JGO97" s="368"/>
      <c r="JGP97" s="368"/>
      <c r="JGQ97" s="368"/>
      <c r="JGR97" s="368"/>
      <c r="JGS97" s="368"/>
      <c r="JGT97" s="368"/>
      <c r="JGU97" s="368"/>
      <c r="JGV97" s="368"/>
      <c r="JGW97" s="368"/>
      <c r="JGX97" s="368"/>
      <c r="JGY97" s="368"/>
      <c r="JGZ97" s="368"/>
      <c r="JHA97" s="368"/>
      <c r="JHB97" s="368"/>
      <c r="JHC97" s="368"/>
      <c r="JHD97" s="368"/>
      <c r="JHE97" s="368"/>
      <c r="JHF97" s="368"/>
      <c r="JHG97" s="368"/>
      <c r="JHH97" s="368"/>
      <c r="JHI97" s="368"/>
      <c r="JHJ97" s="368"/>
      <c r="JHK97" s="368"/>
      <c r="JHL97" s="368"/>
      <c r="JHM97" s="368"/>
      <c r="JHN97" s="368"/>
      <c r="JHO97" s="368"/>
      <c r="JHP97" s="368"/>
      <c r="JHQ97" s="368"/>
      <c r="JHR97" s="368"/>
      <c r="JHS97" s="368"/>
      <c r="JHT97" s="368"/>
      <c r="JHU97" s="368"/>
      <c r="JHV97" s="368"/>
      <c r="JHW97" s="368"/>
      <c r="JHX97" s="368"/>
      <c r="JHY97" s="368"/>
      <c r="JHZ97" s="368"/>
      <c r="JIA97" s="368"/>
      <c r="JIB97" s="368"/>
      <c r="JIC97" s="368"/>
      <c r="JID97" s="368"/>
      <c r="JIE97" s="368"/>
      <c r="JIF97" s="368"/>
      <c r="JIG97" s="368"/>
      <c r="JIH97" s="368"/>
      <c r="JII97" s="368"/>
      <c r="JIJ97" s="368"/>
      <c r="JIK97" s="368"/>
      <c r="JIL97" s="368"/>
      <c r="JIM97" s="368"/>
      <c r="JIN97" s="368"/>
      <c r="JIO97" s="368"/>
      <c r="JIP97" s="368"/>
      <c r="JIQ97" s="368"/>
      <c r="JIR97" s="368"/>
      <c r="JIS97" s="368"/>
      <c r="JIT97" s="368"/>
      <c r="JIU97" s="368"/>
      <c r="JIV97" s="368"/>
      <c r="JIW97" s="368"/>
      <c r="JIX97" s="368"/>
      <c r="JIY97" s="368"/>
      <c r="JIZ97" s="368"/>
      <c r="JJA97" s="368"/>
      <c r="JJB97" s="368"/>
      <c r="JJC97" s="368"/>
      <c r="JJD97" s="368"/>
      <c r="JJE97" s="368"/>
      <c r="JJF97" s="368"/>
      <c r="JJG97" s="368"/>
      <c r="JJH97" s="368"/>
      <c r="JJI97" s="368"/>
      <c r="JJJ97" s="368"/>
      <c r="JJK97" s="368"/>
      <c r="JJL97" s="368"/>
      <c r="JJM97" s="368"/>
      <c r="JJN97" s="368"/>
      <c r="JJO97" s="368"/>
      <c r="JJP97" s="368"/>
      <c r="JJQ97" s="368"/>
      <c r="JJR97" s="368"/>
      <c r="JJS97" s="368"/>
      <c r="JJT97" s="368"/>
      <c r="JJU97" s="368"/>
      <c r="JJV97" s="368"/>
      <c r="JJW97" s="368"/>
      <c r="JJX97" s="368"/>
      <c r="JJY97" s="368"/>
      <c r="JJZ97" s="368"/>
      <c r="JKA97" s="368"/>
      <c r="JKB97" s="368"/>
      <c r="JKC97" s="368"/>
      <c r="JKD97" s="368"/>
      <c r="JKE97" s="368"/>
      <c r="JKF97" s="368"/>
      <c r="JKG97" s="368"/>
      <c r="JKH97" s="368"/>
      <c r="JKI97" s="368"/>
      <c r="JKJ97" s="368"/>
      <c r="JKK97" s="368"/>
      <c r="JKL97" s="368"/>
      <c r="JKM97" s="368"/>
      <c r="JKN97" s="368"/>
      <c r="JKO97" s="368"/>
      <c r="JKP97" s="368"/>
      <c r="JKQ97" s="368"/>
      <c r="JKR97" s="368"/>
      <c r="JKS97" s="368"/>
      <c r="JKT97" s="368"/>
      <c r="JKU97" s="368"/>
      <c r="JKV97" s="368"/>
      <c r="JKW97" s="368"/>
      <c r="JKX97" s="368"/>
      <c r="JKY97" s="368"/>
      <c r="JKZ97" s="368"/>
      <c r="JLA97" s="368"/>
      <c r="JLB97" s="368"/>
      <c r="JLC97" s="368"/>
      <c r="JLD97" s="368"/>
      <c r="JLE97" s="368"/>
      <c r="JLF97" s="368"/>
      <c r="JLG97" s="368"/>
      <c r="JLH97" s="368"/>
      <c r="JLI97" s="368"/>
      <c r="JLJ97" s="368"/>
      <c r="JLK97" s="368"/>
      <c r="JLL97" s="368"/>
      <c r="JLM97" s="368"/>
      <c r="JLN97" s="368"/>
      <c r="JLO97" s="368"/>
      <c r="JLP97" s="368"/>
      <c r="JLQ97" s="368"/>
      <c r="JLR97" s="368"/>
      <c r="JLS97" s="368"/>
      <c r="JLT97" s="368"/>
      <c r="JLU97" s="368"/>
      <c r="JLV97" s="368"/>
      <c r="JLW97" s="368"/>
      <c r="JLX97" s="368"/>
      <c r="JLY97" s="368"/>
      <c r="JLZ97" s="368"/>
      <c r="JMA97" s="368"/>
      <c r="JMB97" s="368"/>
      <c r="JMC97" s="368"/>
      <c r="JMD97" s="368"/>
      <c r="JME97" s="368"/>
      <c r="JMF97" s="368"/>
      <c r="JMG97" s="368"/>
      <c r="JMH97" s="368"/>
      <c r="JMI97" s="368"/>
      <c r="JMJ97" s="368"/>
      <c r="JMK97" s="368"/>
      <c r="JML97" s="368"/>
      <c r="JMM97" s="368"/>
      <c r="JMN97" s="368"/>
      <c r="JMO97" s="368"/>
      <c r="JMP97" s="368"/>
      <c r="JMQ97" s="368"/>
      <c r="JMR97" s="368"/>
      <c r="JMS97" s="368"/>
      <c r="JMT97" s="368"/>
      <c r="JMU97" s="368"/>
      <c r="JMV97" s="368"/>
      <c r="JMW97" s="368"/>
      <c r="JMX97" s="368"/>
      <c r="JMY97" s="368"/>
      <c r="JMZ97" s="368"/>
      <c r="JNA97" s="368"/>
      <c r="JNB97" s="368"/>
      <c r="JNC97" s="368"/>
      <c r="JND97" s="368"/>
      <c r="JNE97" s="368"/>
      <c r="JNF97" s="368"/>
      <c r="JNG97" s="368"/>
      <c r="JNH97" s="368"/>
      <c r="JNI97" s="368"/>
      <c r="JNJ97" s="368"/>
      <c r="JNK97" s="368"/>
      <c r="JNL97" s="368"/>
      <c r="JNM97" s="368"/>
      <c r="JNN97" s="368"/>
      <c r="JNO97" s="368"/>
      <c r="JNP97" s="368"/>
      <c r="JNQ97" s="368"/>
      <c r="JNR97" s="368"/>
      <c r="JNS97" s="368"/>
      <c r="JNT97" s="368"/>
      <c r="JNU97" s="368"/>
      <c r="JNV97" s="368"/>
      <c r="JNW97" s="368"/>
      <c r="JNX97" s="368"/>
      <c r="JNY97" s="368"/>
      <c r="JNZ97" s="368"/>
      <c r="JOA97" s="368"/>
      <c r="JOB97" s="368"/>
      <c r="JOC97" s="368"/>
      <c r="JOD97" s="368"/>
      <c r="JOE97" s="368"/>
      <c r="JOF97" s="368"/>
      <c r="JOG97" s="368"/>
      <c r="JOH97" s="368"/>
      <c r="JOI97" s="368"/>
      <c r="JOJ97" s="368"/>
      <c r="JOK97" s="368"/>
      <c r="JOL97" s="368"/>
      <c r="JOM97" s="368"/>
      <c r="JON97" s="368"/>
      <c r="JOO97" s="368"/>
      <c r="JOP97" s="368"/>
      <c r="JOQ97" s="368"/>
      <c r="JOR97" s="368"/>
      <c r="JOS97" s="368"/>
      <c r="JOT97" s="368"/>
      <c r="JOU97" s="368"/>
      <c r="JOV97" s="368"/>
      <c r="JOW97" s="368"/>
      <c r="JOX97" s="368"/>
      <c r="JOY97" s="368"/>
      <c r="JOZ97" s="368"/>
      <c r="JPA97" s="368"/>
      <c r="JPB97" s="368"/>
      <c r="JPC97" s="368"/>
      <c r="JPD97" s="368"/>
      <c r="JPE97" s="368"/>
      <c r="JPF97" s="368"/>
      <c r="JPG97" s="368"/>
      <c r="JPH97" s="368"/>
      <c r="JPI97" s="368"/>
      <c r="JPJ97" s="368"/>
      <c r="JPK97" s="368"/>
      <c r="JPL97" s="368"/>
      <c r="JPM97" s="368"/>
      <c r="JPN97" s="368"/>
      <c r="JPO97" s="368"/>
      <c r="JPP97" s="368"/>
      <c r="JPQ97" s="368"/>
      <c r="JPR97" s="368"/>
      <c r="JPS97" s="368"/>
      <c r="JPT97" s="368"/>
      <c r="JPU97" s="368"/>
      <c r="JPV97" s="368"/>
      <c r="JPW97" s="368"/>
      <c r="JPX97" s="368"/>
      <c r="JPY97" s="368"/>
      <c r="JPZ97" s="368"/>
      <c r="JQA97" s="368"/>
      <c r="JQB97" s="368"/>
      <c r="JQC97" s="368"/>
      <c r="JQD97" s="368"/>
      <c r="JQE97" s="368"/>
      <c r="JQF97" s="368"/>
      <c r="JQG97" s="368"/>
      <c r="JQH97" s="368"/>
      <c r="JQI97" s="368"/>
      <c r="JQJ97" s="368"/>
      <c r="JQK97" s="368"/>
      <c r="JQL97" s="368"/>
      <c r="JQM97" s="368"/>
      <c r="JQN97" s="368"/>
      <c r="JQO97" s="368"/>
      <c r="JQP97" s="368"/>
      <c r="JQQ97" s="368"/>
      <c r="JQR97" s="368"/>
      <c r="JQS97" s="368"/>
      <c r="JQT97" s="368"/>
      <c r="JQU97" s="368"/>
      <c r="JQV97" s="368"/>
      <c r="JQW97" s="368"/>
      <c r="JQX97" s="368"/>
      <c r="JQY97" s="368"/>
      <c r="JQZ97" s="368"/>
      <c r="JRA97" s="368"/>
      <c r="JRB97" s="368"/>
      <c r="JRC97" s="368"/>
      <c r="JRD97" s="368"/>
      <c r="JRE97" s="368"/>
      <c r="JRF97" s="368"/>
      <c r="JRG97" s="368"/>
      <c r="JRH97" s="368"/>
      <c r="JRI97" s="368"/>
      <c r="JRJ97" s="368"/>
      <c r="JRK97" s="368"/>
      <c r="JRL97" s="368"/>
      <c r="JRM97" s="368"/>
      <c r="JRN97" s="368"/>
      <c r="JRO97" s="368"/>
      <c r="JRP97" s="368"/>
      <c r="JRQ97" s="368"/>
      <c r="JRR97" s="368"/>
      <c r="JRS97" s="368"/>
      <c r="JRT97" s="368"/>
      <c r="JRU97" s="368"/>
      <c r="JRV97" s="368"/>
      <c r="JRW97" s="368"/>
      <c r="JRX97" s="368"/>
      <c r="JRY97" s="368"/>
      <c r="JRZ97" s="368"/>
      <c r="JSA97" s="368"/>
      <c r="JSB97" s="368"/>
      <c r="JSC97" s="368"/>
      <c r="JSD97" s="368"/>
      <c r="JSE97" s="368"/>
      <c r="JSF97" s="368"/>
      <c r="JSG97" s="368"/>
      <c r="JSH97" s="368"/>
      <c r="JSI97" s="368"/>
      <c r="JSJ97" s="368"/>
      <c r="JSK97" s="368"/>
      <c r="JSL97" s="368"/>
      <c r="JSM97" s="368"/>
      <c r="JSN97" s="368"/>
      <c r="JSO97" s="368"/>
      <c r="JSP97" s="368"/>
      <c r="JSQ97" s="368"/>
      <c r="JSR97" s="368"/>
      <c r="JSS97" s="368"/>
      <c r="JST97" s="368"/>
      <c r="JSU97" s="368"/>
      <c r="JSV97" s="368"/>
      <c r="JSW97" s="368"/>
      <c r="JSX97" s="368"/>
      <c r="JSY97" s="368"/>
      <c r="JSZ97" s="368"/>
      <c r="JTA97" s="368"/>
      <c r="JTB97" s="368"/>
      <c r="JTC97" s="368"/>
      <c r="JTD97" s="368"/>
      <c r="JTE97" s="368"/>
      <c r="JTF97" s="368"/>
      <c r="JTG97" s="368"/>
      <c r="JTH97" s="368"/>
      <c r="JTI97" s="368"/>
      <c r="JTJ97" s="368"/>
      <c r="JTK97" s="368"/>
      <c r="JTL97" s="368"/>
      <c r="JTM97" s="368"/>
      <c r="JTN97" s="368"/>
      <c r="JTO97" s="368"/>
      <c r="JTP97" s="368"/>
      <c r="JTQ97" s="368"/>
      <c r="JTR97" s="368"/>
      <c r="JTS97" s="368"/>
      <c r="JTT97" s="368"/>
      <c r="JTU97" s="368"/>
      <c r="JTV97" s="368"/>
      <c r="JTW97" s="368"/>
      <c r="JTX97" s="368"/>
      <c r="JTY97" s="368"/>
      <c r="JTZ97" s="368"/>
      <c r="JUA97" s="368"/>
      <c r="JUB97" s="368"/>
      <c r="JUC97" s="368"/>
      <c r="JUD97" s="368"/>
      <c r="JUE97" s="368"/>
      <c r="JUF97" s="368"/>
      <c r="JUG97" s="368"/>
      <c r="JUH97" s="368"/>
      <c r="JUI97" s="368"/>
      <c r="JUJ97" s="368"/>
      <c r="JUK97" s="368"/>
      <c r="JUL97" s="368"/>
      <c r="JUM97" s="368"/>
      <c r="JUN97" s="368"/>
      <c r="JUO97" s="368"/>
      <c r="JUP97" s="368"/>
      <c r="JUQ97" s="368"/>
      <c r="JUR97" s="368"/>
      <c r="JUS97" s="368"/>
      <c r="JUT97" s="368"/>
      <c r="JUU97" s="368"/>
      <c r="JUV97" s="368"/>
      <c r="JUW97" s="368"/>
      <c r="JUX97" s="368"/>
      <c r="JUY97" s="368"/>
      <c r="JUZ97" s="368"/>
      <c r="JVA97" s="368"/>
      <c r="JVB97" s="368"/>
      <c r="JVC97" s="368"/>
      <c r="JVD97" s="368"/>
      <c r="JVE97" s="368"/>
      <c r="JVF97" s="368"/>
      <c r="JVG97" s="368"/>
      <c r="JVH97" s="368"/>
      <c r="JVI97" s="368"/>
      <c r="JVJ97" s="368"/>
      <c r="JVK97" s="368"/>
      <c r="JVL97" s="368"/>
      <c r="JVM97" s="368"/>
      <c r="JVN97" s="368"/>
      <c r="JVO97" s="368"/>
      <c r="JVP97" s="368"/>
      <c r="JVQ97" s="368"/>
      <c r="JVR97" s="368"/>
      <c r="JVS97" s="368"/>
      <c r="JVT97" s="368"/>
      <c r="JVU97" s="368"/>
      <c r="JVV97" s="368"/>
      <c r="JVW97" s="368"/>
      <c r="JVX97" s="368"/>
      <c r="JVY97" s="368"/>
      <c r="JVZ97" s="368"/>
      <c r="JWA97" s="368"/>
      <c r="JWB97" s="368"/>
      <c r="JWC97" s="368"/>
      <c r="JWD97" s="368"/>
      <c r="JWE97" s="368"/>
      <c r="JWF97" s="368"/>
      <c r="JWG97" s="368"/>
      <c r="JWH97" s="368"/>
      <c r="JWI97" s="368"/>
      <c r="JWJ97" s="368"/>
      <c r="JWK97" s="368"/>
      <c r="JWL97" s="368"/>
      <c r="JWM97" s="368"/>
      <c r="JWN97" s="368"/>
      <c r="JWO97" s="368"/>
      <c r="JWP97" s="368"/>
      <c r="JWQ97" s="368"/>
      <c r="JWR97" s="368"/>
      <c r="JWS97" s="368"/>
      <c r="JWT97" s="368"/>
      <c r="JWU97" s="368"/>
      <c r="JWV97" s="368"/>
      <c r="JWW97" s="368"/>
      <c r="JWX97" s="368"/>
      <c r="JWY97" s="368"/>
      <c r="JWZ97" s="368"/>
      <c r="JXA97" s="368"/>
      <c r="JXB97" s="368"/>
      <c r="JXC97" s="368"/>
      <c r="JXD97" s="368"/>
      <c r="JXE97" s="368"/>
      <c r="JXF97" s="368"/>
      <c r="JXG97" s="368"/>
      <c r="JXH97" s="368"/>
      <c r="JXI97" s="368"/>
      <c r="JXJ97" s="368"/>
      <c r="JXK97" s="368"/>
      <c r="JXL97" s="368"/>
      <c r="JXM97" s="368"/>
      <c r="JXN97" s="368"/>
      <c r="JXO97" s="368"/>
      <c r="JXP97" s="368"/>
      <c r="JXQ97" s="368"/>
      <c r="JXR97" s="368"/>
      <c r="JXS97" s="368"/>
      <c r="JXT97" s="368"/>
      <c r="JXU97" s="368"/>
      <c r="JXV97" s="368"/>
      <c r="JXW97" s="368"/>
      <c r="JXX97" s="368"/>
      <c r="JXY97" s="368"/>
      <c r="JXZ97" s="368"/>
      <c r="JYA97" s="368"/>
      <c r="JYB97" s="368"/>
      <c r="JYC97" s="368"/>
      <c r="JYD97" s="368"/>
      <c r="JYE97" s="368"/>
      <c r="JYF97" s="368"/>
      <c r="JYG97" s="368"/>
      <c r="JYH97" s="368"/>
      <c r="JYI97" s="368"/>
      <c r="JYJ97" s="368"/>
      <c r="JYK97" s="368"/>
      <c r="JYL97" s="368"/>
      <c r="JYM97" s="368"/>
      <c r="JYN97" s="368"/>
      <c r="JYO97" s="368"/>
      <c r="JYP97" s="368"/>
      <c r="JYQ97" s="368"/>
      <c r="JYR97" s="368"/>
      <c r="JYS97" s="368"/>
      <c r="JYT97" s="368"/>
      <c r="JYU97" s="368"/>
      <c r="JYV97" s="368"/>
      <c r="JYW97" s="368"/>
      <c r="JYX97" s="368"/>
      <c r="JYY97" s="368"/>
      <c r="JYZ97" s="368"/>
      <c r="JZA97" s="368"/>
      <c r="JZB97" s="368"/>
      <c r="JZC97" s="368"/>
      <c r="JZD97" s="368"/>
      <c r="JZE97" s="368"/>
      <c r="JZF97" s="368"/>
      <c r="JZG97" s="368"/>
      <c r="JZH97" s="368"/>
      <c r="JZI97" s="368"/>
      <c r="JZJ97" s="368"/>
      <c r="JZK97" s="368"/>
      <c r="JZL97" s="368"/>
      <c r="JZM97" s="368"/>
      <c r="JZN97" s="368"/>
      <c r="JZO97" s="368"/>
      <c r="JZP97" s="368"/>
      <c r="JZQ97" s="368"/>
      <c r="JZR97" s="368"/>
      <c r="JZS97" s="368"/>
      <c r="JZT97" s="368"/>
      <c r="JZU97" s="368"/>
      <c r="JZV97" s="368"/>
      <c r="JZW97" s="368"/>
      <c r="JZX97" s="368"/>
      <c r="JZY97" s="368"/>
      <c r="JZZ97" s="368"/>
      <c r="KAA97" s="368"/>
      <c r="KAB97" s="368"/>
      <c r="KAC97" s="368"/>
      <c r="KAD97" s="368"/>
      <c r="KAE97" s="368"/>
      <c r="KAF97" s="368"/>
      <c r="KAG97" s="368"/>
      <c r="KAH97" s="368"/>
      <c r="KAI97" s="368"/>
      <c r="KAJ97" s="368"/>
      <c r="KAK97" s="368"/>
      <c r="KAL97" s="368"/>
      <c r="KAM97" s="368"/>
      <c r="KAN97" s="368"/>
      <c r="KAO97" s="368"/>
      <c r="KAP97" s="368"/>
      <c r="KAQ97" s="368"/>
      <c r="KAR97" s="368"/>
      <c r="KAS97" s="368"/>
      <c r="KAT97" s="368"/>
      <c r="KAU97" s="368"/>
      <c r="KAV97" s="368"/>
      <c r="KAW97" s="368"/>
      <c r="KAX97" s="368"/>
      <c r="KAY97" s="368"/>
      <c r="KAZ97" s="368"/>
      <c r="KBA97" s="368"/>
      <c r="KBB97" s="368"/>
      <c r="KBC97" s="368"/>
      <c r="KBD97" s="368"/>
      <c r="KBE97" s="368"/>
      <c r="KBF97" s="368"/>
      <c r="KBG97" s="368"/>
      <c r="KBH97" s="368"/>
      <c r="KBI97" s="368"/>
      <c r="KBJ97" s="368"/>
      <c r="KBK97" s="368"/>
      <c r="KBL97" s="368"/>
      <c r="KBM97" s="368"/>
      <c r="KBN97" s="368"/>
      <c r="KBO97" s="368"/>
      <c r="KBP97" s="368"/>
      <c r="KBQ97" s="368"/>
      <c r="KBR97" s="368"/>
      <c r="KBS97" s="368"/>
      <c r="KBT97" s="368"/>
      <c r="KBU97" s="368"/>
      <c r="KBV97" s="368"/>
      <c r="KBW97" s="368"/>
      <c r="KBX97" s="368"/>
      <c r="KBY97" s="368"/>
      <c r="KBZ97" s="368"/>
      <c r="KCA97" s="368"/>
      <c r="KCB97" s="368"/>
      <c r="KCC97" s="368"/>
      <c r="KCD97" s="368"/>
      <c r="KCE97" s="368"/>
      <c r="KCF97" s="368"/>
      <c r="KCG97" s="368"/>
      <c r="KCH97" s="368"/>
      <c r="KCI97" s="368"/>
      <c r="KCJ97" s="368"/>
      <c r="KCK97" s="368"/>
      <c r="KCL97" s="368"/>
      <c r="KCM97" s="368"/>
      <c r="KCN97" s="368"/>
      <c r="KCO97" s="368"/>
      <c r="KCP97" s="368"/>
      <c r="KCQ97" s="368"/>
      <c r="KCR97" s="368"/>
      <c r="KCS97" s="368"/>
      <c r="KCT97" s="368"/>
      <c r="KCU97" s="368"/>
      <c r="KCV97" s="368"/>
      <c r="KCW97" s="368"/>
      <c r="KCX97" s="368"/>
      <c r="KCY97" s="368"/>
      <c r="KCZ97" s="368"/>
      <c r="KDA97" s="368"/>
      <c r="KDB97" s="368"/>
      <c r="KDC97" s="368"/>
      <c r="KDD97" s="368"/>
      <c r="KDE97" s="368"/>
      <c r="KDF97" s="368"/>
      <c r="KDG97" s="368"/>
      <c r="KDH97" s="368"/>
      <c r="KDI97" s="368"/>
      <c r="KDJ97" s="368"/>
      <c r="KDK97" s="368"/>
      <c r="KDL97" s="368"/>
      <c r="KDM97" s="368"/>
      <c r="KDN97" s="368"/>
      <c r="KDO97" s="368"/>
      <c r="KDP97" s="368"/>
      <c r="KDQ97" s="368"/>
      <c r="KDR97" s="368"/>
      <c r="KDS97" s="368"/>
      <c r="KDT97" s="368"/>
      <c r="KDU97" s="368"/>
      <c r="KDV97" s="368"/>
      <c r="KDW97" s="368"/>
      <c r="KDX97" s="368"/>
      <c r="KDY97" s="368"/>
      <c r="KDZ97" s="368"/>
      <c r="KEA97" s="368"/>
      <c r="KEB97" s="368"/>
      <c r="KEC97" s="368"/>
      <c r="KED97" s="368"/>
      <c r="KEE97" s="368"/>
      <c r="KEF97" s="368"/>
      <c r="KEG97" s="368"/>
      <c r="KEH97" s="368"/>
      <c r="KEI97" s="368"/>
      <c r="KEJ97" s="368"/>
      <c r="KEK97" s="368"/>
      <c r="KEL97" s="368"/>
      <c r="KEM97" s="368"/>
      <c r="KEN97" s="368"/>
      <c r="KEO97" s="368"/>
      <c r="KEP97" s="368"/>
      <c r="KEQ97" s="368"/>
      <c r="KER97" s="368"/>
      <c r="KES97" s="368"/>
      <c r="KET97" s="368"/>
      <c r="KEU97" s="368"/>
      <c r="KEV97" s="368"/>
      <c r="KEW97" s="368"/>
      <c r="KEX97" s="368"/>
      <c r="KEY97" s="368"/>
      <c r="KEZ97" s="368"/>
      <c r="KFA97" s="368"/>
      <c r="KFB97" s="368"/>
      <c r="KFC97" s="368"/>
      <c r="KFD97" s="368"/>
      <c r="KFE97" s="368"/>
      <c r="KFF97" s="368"/>
      <c r="KFG97" s="368"/>
      <c r="KFH97" s="368"/>
      <c r="KFI97" s="368"/>
      <c r="KFJ97" s="368"/>
      <c r="KFK97" s="368"/>
      <c r="KFL97" s="368"/>
      <c r="KFM97" s="368"/>
      <c r="KFN97" s="368"/>
      <c r="KFO97" s="368"/>
      <c r="KFP97" s="368"/>
      <c r="KFQ97" s="368"/>
      <c r="KFR97" s="368"/>
      <c r="KFS97" s="368"/>
      <c r="KFT97" s="368"/>
      <c r="KFU97" s="368"/>
      <c r="KFV97" s="368"/>
      <c r="KFW97" s="368"/>
      <c r="KFX97" s="368"/>
      <c r="KFY97" s="368"/>
      <c r="KFZ97" s="368"/>
      <c r="KGA97" s="368"/>
      <c r="KGB97" s="368"/>
      <c r="KGC97" s="368"/>
      <c r="KGD97" s="368"/>
      <c r="KGE97" s="368"/>
      <c r="KGF97" s="368"/>
      <c r="KGG97" s="368"/>
      <c r="KGH97" s="368"/>
      <c r="KGI97" s="368"/>
      <c r="KGJ97" s="368"/>
      <c r="KGK97" s="368"/>
      <c r="KGL97" s="368"/>
      <c r="KGM97" s="368"/>
      <c r="KGN97" s="368"/>
      <c r="KGO97" s="368"/>
      <c r="KGP97" s="368"/>
      <c r="KGQ97" s="368"/>
      <c r="KGR97" s="368"/>
      <c r="KGS97" s="368"/>
      <c r="KGT97" s="368"/>
      <c r="KGU97" s="368"/>
      <c r="KGV97" s="368"/>
      <c r="KGW97" s="368"/>
      <c r="KGX97" s="368"/>
      <c r="KGY97" s="368"/>
      <c r="KGZ97" s="368"/>
      <c r="KHA97" s="368"/>
      <c r="KHB97" s="368"/>
      <c r="KHC97" s="368"/>
      <c r="KHD97" s="368"/>
      <c r="KHE97" s="368"/>
      <c r="KHF97" s="368"/>
      <c r="KHG97" s="368"/>
      <c r="KHH97" s="368"/>
      <c r="KHI97" s="368"/>
      <c r="KHJ97" s="368"/>
      <c r="KHK97" s="368"/>
      <c r="KHL97" s="368"/>
      <c r="KHM97" s="368"/>
      <c r="KHN97" s="368"/>
      <c r="KHO97" s="368"/>
      <c r="KHP97" s="368"/>
      <c r="KHQ97" s="368"/>
      <c r="KHR97" s="368"/>
      <c r="KHS97" s="368"/>
      <c r="KHT97" s="368"/>
      <c r="KHU97" s="368"/>
      <c r="KHV97" s="368"/>
      <c r="KHW97" s="368"/>
      <c r="KHX97" s="368"/>
      <c r="KHY97" s="368"/>
      <c r="KHZ97" s="368"/>
      <c r="KIA97" s="368"/>
      <c r="KIB97" s="368"/>
      <c r="KIC97" s="368"/>
      <c r="KID97" s="368"/>
      <c r="KIE97" s="368"/>
      <c r="KIF97" s="368"/>
      <c r="KIG97" s="368"/>
      <c r="KIH97" s="368"/>
      <c r="KII97" s="368"/>
      <c r="KIJ97" s="368"/>
      <c r="KIK97" s="368"/>
      <c r="KIL97" s="368"/>
      <c r="KIM97" s="368"/>
      <c r="KIN97" s="368"/>
      <c r="KIO97" s="368"/>
      <c r="KIP97" s="368"/>
      <c r="KIQ97" s="368"/>
      <c r="KIR97" s="368"/>
      <c r="KIS97" s="368"/>
      <c r="KIT97" s="368"/>
      <c r="KIU97" s="368"/>
      <c r="KIV97" s="368"/>
      <c r="KIW97" s="368"/>
      <c r="KIX97" s="368"/>
      <c r="KIY97" s="368"/>
      <c r="KIZ97" s="368"/>
      <c r="KJA97" s="368"/>
      <c r="KJB97" s="368"/>
      <c r="KJC97" s="368"/>
      <c r="KJD97" s="368"/>
      <c r="KJE97" s="368"/>
      <c r="KJF97" s="368"/>
      <c r="KJG97" s="368"/>
      <c r="KJH97" s="368"/>
      <c r="KJI97" s="368"/>
      <c r="KJJ97" s="368"/>
      <c r="KJK97" s="368"/>
      <c r="KJL97" s="368"/>
      <c r="KJM97" s="368"/>
      <c r="KJN97" s="368"/>
      <c r="KJO97" s="368"/>
      <c r="KJP97" s="368"/>
      <c r="KJQ97" s="368"/>
      <c r="KJR97" s="368"/>
      <c r="KJS97" s="368"/>
      <c r="KJT97" s="368"/>
      <c r="KJU97" s="368"/>
      <c r="KJV97" s="368"/>
      <c r="KJW97" s="368"/>
      <c r="KJX97" s="368"/>
      <c r="KJY97" s="368"/>
      <c r="KJZ97" s="368"/>
      <c r="KKA97" s="368"/>
      <c r="KKB97" s="368"/>
      <c r="KKC97" s="368"/>
      <c r="KKD97" s="368"/>
      <c r="KKE97" s="368"/>
      <c r="KKF97" s="368"/>
      <c r="KKG97" s="368"/>
      <c r="KKH97" s="368"/>
      <c r="KKI97" s="368"/>
      <c r="KKJ97" s="368"/>
      <c r="KKK97" s="368"/>
      <c r="KKL97" s="368"/>
      <c r="KKM97" s="368"/>
      <c r="KKN97" s="368"/>
      <c r="KKO97" s="368"/>
      <c r="KKP97" s="368"/>
      <c r="KKQ97" s="368"/>
      <c r="KKR97" s="368"/>
      <c r="KKS97" s="368"/>
      <c r="KKT97" s="368"/>
      <c r="KKU97" s="368"/>
      <c r="KKV97" s="368"/>
      <c r="KKW97" s="368"/>
      <c r="KKX97" s="368"/>
      <c r="KKY97" s="368"/>
      <c r="KKZ97" s="368"/>
      <c r="KLA97" s="368"/>
      <c r="KLB97" s="368"/>
      <c r="KLC97" s="368"/>
      <c r="KLD97" s="368"/>
      <c r="KLE97" s="368"/>
      <c r="KLF97" s="368"/>
      <c r="KLG97" s="368"/>
      <c r="KLH97" s="368"/>
      <c r="KLI97" s="368"/>
      <c r="KLJ97" s="368"/>
      <c r="KLK97" s="368"/>
      <c r="KLL97" s="368"/>
      <c r="KLM97" s="368"/>
      <c r="KLN97" s="368"/>
      <c r="KLO97" s="368"/>
      <c r="KLP97" s="368"/>
      <c r="KLQ97" s="368"/>
      <c r="KLR97" s="368"/>
      <c r="KLS97" s="368"/>
      <c r="KLT97" s="368"/>
      <c r="KLU97" s="368"/>
      <c r="KLV97" s="368"/>
      <c r="KLW97" s="368"/>
      <c r="KLX97" s="368"/>
      <c r="KLY97" s="368"/>
      <c r="KLZ97" s="368"/>
      <c r="KMA97" s="368"/>
      <c r="KMB97" s="368"/>
      <c r="KMC97" s="368"/>
      <c r="KMD97" s="368"/>
      <c r="KME97" s="368"/>
      <c r="KMF97" s="368"/>
      <c r="KMG97" s="368"/>
      <c r="KMH97" s="368"/>
      <c r="KMI97" s="368"/>
      <c r="KMJ97" s="368"/>
      <c r="KMK97" s="368"/>
      <c r="KML97" s="368"/>
      <c r="KMM97" s="368"/>
      <c r="KMN97" s="368"/>
      <c r="KMO97" s="368"/>
      <c r="KMP97" s="368"/>
      <c r="KMQ97" s="368"/>
      <c r="KMR97" s="368"/>
      <c r="KMS97" s="368"/>
      <c r="KMT97" s="368"/>
      <c r="KMU97" s="368"/>
      <c r="KMV97" s="368"/>
      <c r="KMW97" s="368"/>
      <c r="KMX97" s="368"/>
      <c r="KMY97" s="368"/>
      <c r="KMZ97" s="368"/>
      <c r="KNA97" s="368"/>
      <c r="KNB97" s="368"/>
      <c r="KNC97" s="368"/>
      <c r="KND97" s="368"/>
      <c r="KNE97" s="368"/>
      <c r="KNF97" s="368"/>
      <c r="KNG97" s="368"/>
      <c r="KNH97" s="368"/>
      <c r="KNI97" s="368"/>
      <c r="KNJ97" s="368"/>
      <c r="KNK97" s="368"/>
      <c r="KNL97" s="368"/>
      <c r="KNM97" s="368"/>
      <c r="KNN97" s="368"/>
      <c r="KNO97" s="368"/>
      <c r="KNP97" s="368"/>
      <c r="KNQ97" s="368"/>
      <c r="KNR97" s="368"/>
      <c r="KNS97" s="368"/>
      <c r="KNT97" s="368"/>
      <c r="KNU97" s="368"/>
      <c r="KNV97" s="368"/>
      <c r="KNW97" s="368"/>
      <c r="KNX97" s="368"/>
      <c r="KNY97" s="368"/>
      <c r="KNZ97" s="368"/>
      <c r="KOA97" s="368"/>
      <c r="KOB97" s="368"/>
      <c r="KOC97" s="368"/>
      <c r="KOD97" s="368"/>
      <c r="KOE97" s="368"/>
      <c r="KOF97" s="368"/>
      <c r="KOG97" s="368"/>
      <c r="KOH97" s="368"/>
      <c r="KOI97" s="368"/>
      <c r="KOJ97" s="368"/>
      <c r="KOK97" s="368"/>
      <c r="KOL97" s="368"/>
      <c r="KOM97" s="368"/>
      <c r="KON97" s="368"/>
      <c r="KOO97" s="368"/>
      <c r="KOP97" s="368"/>
      <c r="KOQ97" s="368"/>
      <c r="KOR97" s="368"/>
      <c r="KOS97" s="368"/>
      <c r="KOT97" s="368"/>
      <c r="KOU97" s="368"/>
      <c r="KOV97" s="368"/>
      <c r="KOW97" s="368"/>
      <c r="KOX97" s="368"/>
      <c r="KOY97" s="368"/>
      <c r="KOZ97" s="368"/>
      <c r="KPA97" s="368"/>
      <c r="KPB97" s="368"/>
      <c r="KPC97" s="368"/>
      <c r="KPD97" s="368"/>
      <c r="KPE97" s="368"/>
      <c r="KPF97" s="368"/>
      <c r="KPG97" s="368"/>
      <c r="KPH97" s="368"/>
      <c r="KPI97" s="368"/>
      <c r="KPJ97" s="368"/>
      <c r="KPK97" s="368"/>
      <c r="KPL97" s="368"/>
      <c r="KPM97" s="368"/>
      <c r="KPN97" s="368"/>
      <c r="KPO97" s="368"/>
      <c r="KPP97" s="368"/>
      <c r="KPQ97" s="368"/>
      <c r="KPR97" s="368"/>
      <c r="KPS97" s="368"/>
      <c r="KPT97" s="368"/>
      <c r="KPU97" s="368"/>
      <c r="KPV97" s="368"/>
      <c r="KPW97" s="368"/>
      <c r="KPX97" s="368"/>
      <c r="KPY97" s="368"/>
      <c r="KPZ97" s="368"/>
      <c r="KQA97" s="368"/>
      <c r="KQB97" s="368"/>
      <c r="KQC97" s="368"/>
      <c r="KQD97" s="368"/>
      <c r="KQE97" s="368"/>
      <c r="KQF97" s="368"/>
      <c r="KQG97" s="368"/>
      <c r="KQH97" s="368"/>
      <c r="KQI97" s="368"/>
      <c r="KQJ97" s="368"/>
      <c r="KQK97" s="368"/>
      <c r="KQL97" s="368"/>
      <c r="KQM97" s="368"/>
      <c r="KQN97" s="368"/>
      <c r="KQO97" s="368"/>
      <c r="KQP97" s="368"/>
      <c r="KQQ97" s="368"/>
      <c r="KQR97" s="368"/>
      <c r="KQS97" s="368"/>
      <c r="KQT97" s="368"/>
      <c r="KQU97" s="368"/>
      <c r="KQV97" s="368"/>
      <c r="KQW97" s="368"/>
      <c r="KQX97" s="368"/>
      <c r="KQY97" s="368"/>
      <c r="KQZ97" s="368"/>
      <c r="KRA97" s="368"/>
      <c r="KRB97" s="368"/>
      <c r="KRC97" s="368"/>
      <c r="KRD97" s="368"/>
      <c r="KRE97" s="368"/>
      <c r="KRF97" s="368"/>
      <c r="KRG97" s="368"/>
      <c r="KRH97" s="368"/>
      <c r="KRI97" s="368"/>
      <c r="KRJ97" s="368"/>
      <c r="KRK97" s="368"/>
      <c r="KRL97" s="368"/>
      <c r="KRM97" s="368"/>
      <c r="KRN97" s="368"/>
      <c r="KRO97" s="368"/>
      <c r="KRP97" s="368"/>
      <c r="KRQ97" s="368"/>
      <c r="KRR97" s="368"/>
      <c r="KRS97" s="368"/>
      <c r="KRT97" s="368"/>
      <c r="KRU97" s="368"/>
      <c r="KRV97" s="368"/>
      <c r="KRW97" s="368"/>
      <c r="KRX97" s="368"/>
      <c r="KRY97" s="368"/>
      <c r="KRZ97" s="368"/>
      <c r="KSA97" s="368"/>
      <c r="KSB97" s="368"/>
      <c r="KSC97" s="368"/>
      <c r="KSD97" s="368"/>
      <c r="KSE97" s="368"/>
      <c r="KSF97" s="368"/>
      <c r="KSG97" s="368"/>
      <c r="KSH97" s="368"/>
      <c r="KSI97" s="368"/>
      <c r="KSJ97" s="368"/>
      <c r="KSK97" s="368"/>
      <c r="KSL97" s="368"/>
      <c r="KSM97" s="368"/>
      <c r="KSN97" s="368"/>
      <c r="KSO97" s="368"/>
      <c r="KSP97" s="368"/>
      <c r="KSQ97" s="368"/>
      <c r="KSR97" s="368"/>
      <c r="KSS97" s="368"/>
      <c r="KST97" s="368"/>
      <c r="KSU97" s="368"/>
      <c r="KSV97" s="368"/>
      <c r="KSW97" s="368"/>
      <c r="KSX97" s="368"/>
      <c r="KSY97" s="368"/>
      <c r="KSZ97" s="368"/>
      <c r="KTA97" s="368"/>
      <c r="KTB97" s="368"/>
      <c r="KTC97" s="368"/>
      <c r="KTD97" s="368"/>
      <c r="KTE97" s="368"/>
      <c r="KTF97" s="368"/>
      <c r="KTG97" s="368"/>
      <c r="KTH97" s="368"/>
      <c r="KTI97" s="368"/>
      <c r="KTJ97" s="368"/>
      <c r="KTK97" s="368"/>
      <c r="KTL97" s="368"/>
      <c r="KTM97" s="368"/>
      <c r="KTN97" s="368"/>
      <c r="KTO97" s="368"/>
      <c r="KTP97" s="368"/>
      <c r="KTQ97" s="368"/>
      <c r="KTR97" s="368"/>
      <c r="KTS97" s="368"/>
      <c r="KTT97" s="368"/>
      <c r="KTU97" s="368"/>
      <c r="KTV97" s="368"/>
      <c r="KTW97" s="368"/>
      <c r="KTX97" s="368"/>
      <c r="KTY97" s="368"/>
      <c r="KTZ97" s="368"/>
      <c r="KUA97" s="368"/>
      <c r="KUB97" s="368"/>
      <c r="KUC97" s="368"/>
      <c r="KUD97" s="368"/>
      <c r="KUE97" s="368"/>
      <c r="KUF97" s="368"/>
      <c r="KUG97" s="368"/>
      <c r="KUH97" s="368"/>
      <c r="KUI97" s="368"/>
      <c r="KUJ97" s="368"/>
      <c r="KUK97" s="368"/>
      <c r="KUL97" s="368"/>
      <c r="KUM97" s="368"/>
      <c r="KUN97" s="368"/>
      <c r="KUO97" s="368"/>
      <c r="KUP97" s="368"/>
      <c r="KUQ97" s="368"/>
      <c r="KUR97" s="368"/>
      <c r="KUS97" s="368"/>
      <c r="KUT97" s="368"/>
      <c r="KUU97" s="368"/>
      <c r="KUV97" s="368"/>
      <c r="KUW97" s="368"/>
      <c r="KUX97" s="368"/>
      <c r="KUY97" s="368"/>
      <c r="KUZ97" s="368"/>
      <c r="KVA97" s="368"/>
      <c r="KVB97" s="368"/>
      <c r="KVC97" s="368"/>
      <c r="KVD97" s="368"/>
      <c r="KVE97" s="368"/>
      <c r="KVF97" s="368"/>
      <c r="KVG97" s="368"/>
      <c r="KVH97" s="368"/>
      <c r="KVI97" s="368"/>
      <c r="KVJ97" s="368"/>
      <c r="KVK97" s="368"/>
      <c r="KVL97" s="368"/>
      <c r="KVM97" s="368"/>
      <c r="KVN97" s="368"/>
      <c r="KVO97" s="368"/>
      <c r="KVP97" s="368"/>
      <c r="KVQ97" s="368"/>
      <c r="KVR97" s="368"/>
      <c r="KVS97" s="368"/>
      <c r="KVT97" s="368"/>
      <c r="KVU97" s="368"/>
      <c r="KVV97" s="368"/>
      <c r="KVW97" s="368"/>
      <c r="KVX97" s="368"/>
      <c r="KVY97" s="368"/>
      <c r="KVZ97" s="368"/>
      <c r="KWA97" s="368"/>
      <c r="KWB97" s="368"/>
      <c r="KWC97" s="368"/>
      <c r="KWD97" s="368"/>
      <c r="KWE97" s="368"/>
      <c r="KWF97" s="368"/>
      <c r="KWG97" s="368"/>
      <c r="KWH97" s="368"/>
      <c r="KWI97" s="368"/>
      <c r="KWJ97" s="368"/>
      <c r="KWK97" s="368"/>
      <c r="KWL97" s="368"/>
      <c r="KWM97" s="368"/>
      <c r="KWN97" s="368"/>
      <c r="KWO97" s="368"/>
      <c r="KWP97" s="368"/>
      <c r="KWQ97" s="368"/>
      <c r="KWR97" s="368"/>
      <c r="KWS97" s="368"/>
      <c r="KWT97" s="368"/>
      <c r="KWU97" s="368"/>
      <c r="KWV97" s="368"/>
      <c r="KWW97" s="368"/>
      <c r="KWX97" s="368"/>
      <c r="KWY97" s="368"/>
      <c r="KWZ97" s="368"/>
      <c r="KXA97" s="368"/>
      <c r="KXB97" s="368"/>
      <c r="KXC97" s="368"/>
      <c r="KXD97" s="368"/>
      <c r="KXE97" s="368"/>
      <c r="KXF97" s="368"/>
      <c r="KXG97" s="368"/>
      <c r="KXH97" s="368"/>
      <c r="KXI97" s="368"/>
      <c r="KXJ97" s="368"/>
      <c r="KXK97" s="368"/>
      <c r="KXL97" s="368"/>
      <c r="KXM97" s="368"/>
      <c r="KXN97" s="368"/>
      <c r="KXO97" s="368"/>
      <c r="KXP97" s="368"/>
      <c r="KXQ97" s="368"/>
      <c r="KXR97" s="368"/>
      <c r="KXS97" s="368"/>
      <c r="KXT97" s="368"/>
      <c r="KXU97" s="368"/>
      <c r="KXV97" s="368"/>
      <c r="KXW97" s="368"/>
      <c r="KXX97" s="368"/>
      <c r="KXY97" s="368"/>
      <c r="KXZ97" s="368"/>
      <c r="KYA97" s="368"/>
      <c r="KYB97" s="368"/>
      <c r="KYC97" s="368"/>
      <c r="KYD97" s="368"/>
      <c r="KYE97" s="368"/>
      <c r="KYF97" s="368"/>
      <c r="KYG97" s="368"/>
      <c r="KYH97" s="368"/>
      <c r="KYI97" s="368"/>
      <c r="KYJ97" s="368"/>
      <c r="KYK97" s="368"/>
      <c r="KYL97" s="368"/>
      <c r="KYM97" s="368"/>
      <c r="KYN97" s="368"/>
      <c r="KYO97" s="368"/>
      <c r="KYP97" s="368"/>
      <c r="KYQ97" s="368"/>
      <c r="KYR97" s="368"/>
      <c r="KYS97" s="368"/>
      <c r="KYT97" s="368"/>
      <c r="KYU97" s="368"/>
      <c r="KYV97" s="368"/>
      <c r="KYW97" s="368"/>
      <c r="KYX97" s="368"/>
      <c r="KYY97" s="368"/>
      <c r="KYZ97" s="368"/>
      <c r="KZA97" s="368"/>
      <c r="KZB97" s="368"/>
      <c r="KZC97" s="368"/>
      <c r="KZD97" s="368"/>
      <c r="KZE97" s="368"/>
      <c r="KZF97" s="368"/>
      <c r="KZG97" s="368"/>
      <c r="KZH97" s="368"/>
      <c r="KZI97" s="368"/>
      <c r="KZJ97" s="368"/>
      <c r="KZK97" s="368"/>
      <c r="KZL97" s="368"/>
      <c r="KZM97" s="368"/>
      <c r="KZN97" s="368"/>
      <c r="KZO97" s="368"/>
      <c r="KZP97" s="368"/>
      <c r="KZQ97" s="368"/>
      <c r="KZR97" s="368"/>
      <c r="KZS97" s="368"/>
      <c r="KZT97" s="368"/>
      <c r="KZU97" s="368"/>
      <c r="KZV97" s="368"/>
      <c r="KZW97" s="368"/>
      <c r="KZX97" s="368"/>
      <c r="KZY97" s="368"/>
      <c r="KZZ97" s="368"/>
      <c r="LAA97" s="368"/>
      <c r="LAB97" s="368"/>
      <c r="LAC97" s="368"/>
      <c r="LAD97" s="368"/>
      <c r="LAE97" s="368"/>
      <c r="LAF97" s="368"/>
      <c r="LAG97" s="368"/>
      <c r="LAH97" s="368"/>
      <c r="LAI97" s="368"/>
      <c r="LAJ97" s="368"/>
      <c r="LAK97" s="368"/>
      <c r="LAL97" s="368"/>
      <c r="LAM97" s="368"/>
      <c r="LAN97" s="368"/>
      <c r="LAO97" s="368"/>
      <c r="LAP97" s="368"/>
      <c r="LAQ97" s="368"/>
      <c r="LAR97" s="368"/>
      <c r="LAS97" s="368"/>
      <c r="LAT97" s="368"/>
      <c r="LAU97" s="368"/>
      <c r="LAV97" s="368"/>
      <c r="LAW97" s="368"/>
      <c r="LAX97" s="368"/>
      <c r="LAY97" s="368"/>
      <c r="LAZ97" s="368"/>
      <c r="LBA97" s="368"/>
      <c r="LBB97" s="368"/>
      <c r="LBC97" s="368"/>
      <c r="LBD97" s="368"/>
      <c r="LBE97" s="368"/>
      <c r="LBF97" s="368"/>
      <c r="LBG97" s="368"/>
      <c r="LBH97" s="368"/>
      <c r="LBI97" s="368"/>
      <c r="LBJ97" s="368"/>
      <c r="LBK97" s="368"/>
      <c r="LBL97" s="368"/>
      <c r="LBM97" s="368"/>
      <c r="LBN97" s="368"/>
      <c r="LBO97" s="368"/>
      <c r="LBP97" s="368"/>
      <c r="LBQ97" s="368"/>
      <c r="LBR97" s="368"/>
      <c r="LBS97" s="368"/>
      <c r="LBT97" s="368"/>
      <c r="LBU97" s="368"/>
      <c r="LBV97" s="368"/>
      <c r="LBW97" s="368"/>
      <c r="LBX97" s="368"/>
      <c r="LBY97" s="368"/>
      <c r="LBZ97" s="368"/>
      <c r="LCA97" s="368"/>
      <c r="LCB97" s="368"/>
      <c r="LCC97" s="368"/>
      <c r="LCD97" s="368"/>
      <c r="LCE97" s="368"/>
      <c r="LCF97" s="368"/>
      <c r="LCG97" s="368"/>
      <c r="LCH97" s="368"/>
      <c r="LCI97" s="368"/>
      <c r="LCJ97" s="368"/>
      <c r="LCK97" s="368"/>
      <c r="LCL97" s="368"/>
      <c r="LCM97" s="368"/>
      <c r="LCN97" s="368"/>
      <c r="LCO97" s="368"/>
      <c r="LCP97" s="368"/>
      <c r="LCQ97" s="368"/>
      <c r="LCR97" s="368"/>
      <c r="LCS97" s="368"/>
      <c r="LCT97" s="368"/>
      <c r="LCU97" s="368"/>
      <c r="LCV97" s="368"/>
      <c r="LCW97" s="368"/>
      <c r="LCX97" s="368"/>
      <c r="LCY97" s="368"/>
      <c r="LCZ97" s="368"/>
      <c r="LDA97" s="368"/>
      <c r="LDB97" s="368"/>
      <c r="LDC97" s="368"/>
      <c r="LDD97" s="368"/>
      <c r="LDE97" s="368"/>
      <c r="LDF97" s="368"/>
      <c r="LDG97" s="368"/>
      <c r="LDH97" s="368"/>
      <c r="LDI97" s="368"/>
      <c r="LDJ97" s="368"/>
      <c r="LDK97" s="368"/>
      <c r="LDL97" s="368"/>
      <c r="LDM97" s="368"/>
      <c r="LDN97" s="368"/>
      <c r="LDO97" s="368"/>
      <c r="LDP97" s="368"/>
      <c r="LDQ97" s="368"/>
      <c r="LDR97" s="368"/>
      <c r="LDS97" s="368"/>
      <c r="LDT97" s="368"/>
      <c r="LDU97" s="368"/>
      <c r="LDV97" s="368"/>
      <c r="LDW97" s="368"/>
      <c r="LDX97" s="368"/>
      <c r="LDY97" s="368"/>
      <c r="LDZ97" s="368"/>
      <c r="LEA97" s="368"/>
      <c r="LEB97" s="368"/>
      <c r="LEC97" s="368"/>
      <c r="LED97" s="368"/>
      <c r="LEE97" s="368"/>
      <c r="LEF97" s="368"/>
      <c r="LEG97" s="368"/>
      <c r="LEH97" s="368"/>
      <c r="LEI97" s="368"/>
      <c r="LEJ97" s="368"/>
      <c r="LEK97" s="368"/>
      <c r="LEL97" s="368"/>
      <c r="LEM97" s="368"/>
      <c r="LEN97" s="368"/>
      <c r="LEO97" s="368"/>
      <c r="LEP97" s="368"/>
      <c r="LEQ97" s="368"/>
      <c r="LER97" s="368"/>
      <c r="LES97" s="368"/>
      <c r="LET97" s="368"/>
      <c r="LEU97" s="368"/>
      <c r="LEV97" s="368"/>
      <c r="LEW97" s="368"/>
      <c r="LEX97" s="368"/>
      <c r="LEY97" s="368"/>
      <c r="LEZ97" s="368"/>
      <c r="LFA97" s="368"/>
      <c r="LFB97" s="368"/>
      <c r="LFC97" s="368"/>
      <c r="LFD97" s="368"/>
      <c r="LFE97" s="368"/>
      <c r="LFF97" s="368"/>
      <c r="LFG97" s="368"/>
      <c r="LFH97" s="368"/>
      <c r="LFI97" s="368"/>
      <c r="LFJ97" s="368"/>
      <c r="LFK97" s="368"/>
      <c r="LFL97" s="368"/>
      <c r="LFM97" s="368"/>
      <c r="LFN97" s="368"/>
      <c r="LFO97" s="368"/>
      <c r="LFP97" s="368"/>
      <c r="LFQ97" s="368"/>
      <c r="LFR97" s="368"/>
      <c r="LFS97" s="368"/>
      <c r="LFT97" s="368"/>
      <c r="LFU97" s="368"/>
      <c r="LFV97" s="368"/>
      <c r="LFW97" s="368"/>
      <c r="LFX97" s="368"/>
      <c r="LFY97" s="368"/>
      <c r="LFZ97" s="368"/>
      <c r="LGA97" s="368"/>
      <c r="LGB97" s="368"/>
      <c r="LGC97" s="368"/>
      <c r="LGD97" s="368"/>
      <c r="LGE97" s="368"/>
      <c r="LGF97" s="368"/>
      <c r="LGG97" s="368"/>
      <c r="LGH97" s="368"/>
      <c r="LGI97" s="368"/>
      <c r="LGJ97" s="368"/>
      <c r="LGK97" s="368"/>
      <c r="LGL97" s="368"/>
      <c r="LGM97" s="368"/>
      <c r="LGN97" s="368"/>
      <c r="LGO97" s="368"/>
      <c r="LGP97" s="368"/>
      <c r="LGQ97" s="368"/>
      <c r="LGR97" s="368"/>
      <c r="LGS97" s="368"/>
      <c r="LGT97" s="368"/>
      <c r="LGU97" s="368"/>
      <c r="LGV97" s="368"/>
      <c r="LGW97" s="368"/>
      <c r="LGX97" s="368"/>
      <c r="LGY97" s="368"/>
      <c r="LGZ97" s="368"/>
      <c r="LHA97" s="368"/>
      <c r="LHB97" s="368"/>
      <c r="LHC97" s="368"/>
      <c r="LHD97" s="368"/>
      <c r="LHE97" s="368"/>
      <c r="LHF97" s="368"/>
      <c r="LHG97" s="368"/>
      <c r="LHH97" s="368"/>
      <c r="LHI97" s="368"/>
      <c r="LHJ97" s="368"/>
      <c r="LHK97" s="368"/>
      <c r="LHL97" s="368"/>
      <c r="LHM97" s="368"/>
      <c r="LHN97" s="368"/>
      <c r="LHO97" s="368"/>
      <c r="LHP97" s="368"/>
      <c r="LHQ97" s="368"/>
      <c r="LHR97" s="368"/>
      <c r="LHS97" s="368"/>
      <c r="LHT97" s="368"/>
      <c r="LHU97" s="368"/>
      <c r="LHV97" s="368"/>
      <c r="LHW97" s="368"/>
      <c r="LHX97" s="368"/>
      <c r="LHY97" s="368"/>
      <c r="LHZ97" s="368"/>
      <c r="LIA97" s="368"/>
      <c r="LIB97" s="368"/>
      <c r="LIC97" s="368"/>
      <c r="LID97" s="368"/>
      <c r="LIE97" s="368"/>
      <c r="LIF97" s="368"/>
      <c r="LIG97" s="368"/>
      <c r="LIH97" s="368"/>
      <c r="LII97" s="368"/>
      <c r="LIJ97" s="368"/>
      <c r="LIK97" s="368"/>
      <c r="LIL97" s="368"/>
      <c r="LIM97" s="368"/>
      <c r="LIN97" s="368"/>
      <c r="LIO97" s="368"/>
      <c r="LIP97" s="368"/>
      <c r="LIQ97" s="368"/>
      <c r="LIR97" s="368"/>
      <c r="LIS97" s="368"/>
      <c r="LIT97" s="368"/>
      <c r="LIU97" s="368"/>
      <c r="LIV97" s="368"/>
      <c r="LIW97" s="368"/>
      <c r="LIX97" s="368"/>
      <c r="LIY97" s="368"/>
      <c r="LIZ97" s="368"/>
      <c r="LJA97" s="368"/>
      <c r="LJB97" s="368"/>
      <c r="LJC97" s="368"/>
      <c r="LJD97" s="368"/>
      <c r="LJE97" s="368"/>
      <c r="LJF97" s="368"/>
      <c r="LJG97" s="368"/>
      <c r="LJH97" s="368"/>
      <c r="LJI97" s="368"/>
      <c r="LJJ97" s="368"/>
      <c r="LJK97" s="368"/>
      <c r="LJL97" s="368"/>
      <c r="LJM97" s="368"/>
      <c r="LJN97" s="368"/>
      <c r="LJO97" s="368"/>
      <c r="LJP97" s="368"/>
      <c r="LJQ97" s="368"/>
      <c r="LJR97" s="368"/>
      <c r="LJS97" s="368"/>
      <c r="LJT97" s="368"/>
      <c r="LJU97" s="368"/>
      <c r="LJV97" s="368"/>
      <c r="LJW97" s="368"/>
      <c r="LJX97" s="368"/>
      <c r="LJY97" s="368"/>
      <c r="LJZ97" s="368"/>
      <c r="LKA97" s="368"/>
      <c r="LKB97" s="368"/>
      <c r="LKC97" s="368"/>
      <c r="LKD97" s="368"/>
      <c r="LKE97" s="368"/>
      <c r="LKF97" s="368"/>
      <c r="LKG97" s="368"/>
      <c r="LKH97" s="368"/>
      <c r="LKI97" s="368"/>
      <c r="LKJ97" s="368"/>
      <c r="LKK97" s="368"/>
      <c r="LKL97" s="368"/>
      <c r="LKM97" s="368"/>
      <c r="LKN97" s="368"/>
      <c r="LKO97" s="368"/>
      <c r="LKP97" s="368"/>
      <c r="LKQ97" s="368"/>
      <c r="LKR97" s="368"/>
      <c r="LKS97" s="368"/>
      <c r="LKT97" s="368"/>
      <c r="LKU97" s="368"/>
      <c r="LKV97" s="368"/>
      <c r="LKW97" s="368"/>
      <c r="LKX97" s="368"/>
      <c r="LKY97" s="368"/>
      <c r="LKZ97" s="368"/>
      <c r="LLA97" s="368"/>
      <c r="LLB97" s="368"/>
      <c r="LLC97" s="368"/>
      <c r="LLD97" s="368"/>
      <c r="LLE97" s="368"/>
      <c r="LLF97" s="368"/>
      <c r="LLG97" s="368"/>
      <c r="LLH97" s="368"/>
      <c r="LLI97" s="368"/>
      <c r="LLJ97" s="368"/>
      <c r="LLK97" s="368"/>
      <c r="LLL97" s="368"/>
      <c r="LLM97" s="368"/>
      <c r="LLN97" s="368"/>
      <c r="LLO97" s="368"/>
      <c r="LLP97" s="368"/>
      <c r="LLQ97" s="368"/>
      <c r="LLR97" s="368"/>
      <c r="LLS97" s="368"/>
      <c r="LLT97" s="368"/>
      <c r="LLU97" s="368"/>
      <c r="LLV97" s="368"/>
      <c r="LLW97" s="368"/>
      <c r="LLX97" s="368"/>
      <c r="LLY97" s="368"/>
      <c r="LLZ97" s="368"/>
      <c r="LMA97" s="368"/>
      <c r="LMB97" s="368"/>
      <c r="LMC97" s="368"/>
      <c r="LMD97" s="368"/>
      <c r="LME97" s="368"/>
      <c r="LMF97" s="368"/>
      <c r="LMG97" s="368"/>
      <c r="LMH97" s="368"/>
      <c r="LMI97" s="368"/>
      <c r="LMJ97" s="368"/>
      <c r="LMK97" s="368"/>
      <c r="LML97" s="368"/>
      <c r="LMM97" s="368"/>
      <c r="LMN97" s="368"/>
      <c r="LMO97" s="368"/>
      <c r="LMP97" s="368"/>
      <c r="LMQ97" s="368"/>
      <c r="LMR97" s="368"/>
      <c r="LMS97" s="368"/>
      <c r="LMT97" s="368"/>
      <c r="LMU97" s="368"/>
      <c r="LMV97" s="368"/>
      <c r="LMW97" s="368"/>
      <c r="LMX97" s="368"/>
      <c r="LMY97" s="368"/>
      <c r="LMZ97" s="368"/>
      <c r="LNA97" s="368"/>
      <c r="LNB97" s="368"/>
      <c r="LNC97" s="368"/>
      <c r="LND97" s="368"/>
      <c r="LNE97" s="368"/>
      <c r="LNF97" s="368"/>
      <c r="LNG97" s="368"/>
      <c r="LNH97" s="368"/>
      <c r="LNI97" s="368"/>
      <c r="LNJ97" s="368"/>
      <c r="LNK97" s="368"/>
      <c r="LNL97" s="368"/>
      <c r="LNM97" s="368"/>
      <c r="LNN97" s="368"/>
      <c r="LNO97" s="368"/>
      <c r="LNP97" s="368"/>
      <c r="LNQ97" s="368"/>
      <c r="LNR97" s="368"/>
      <c r="LNS97" s="368"/>
      <c r="LNT97" s="368"/>
      <c r="LNU97" s="368"/>
      <c r="LNV97" s="368"/>
      <c r="LNW97" s="368"/>
      <c r="LNX97" s="368"/>
      <c r="LNY97" s="368"/>
      <c r="LNZ97" s="368"/>
      <c r="LOA97" s="368"/>
      <c r="LOB97" s="368"/>
      <c r="LOC97" s="368"/>
      <c r="LOD97" s="368"/>
      <c r="LOE97" s="368"/>
      <c r="LOF97" s="368"/>
      <c r="LOG97" s="368"/>
      <c r="LOH97" s="368"/>
      <c r="LOI97" s="368"/>
      <c r="LOJ97" s="368"/>
      <c r="LOK97" s="368"/>
      <c r="LOL97" s="368"/>
      <c r="LOM97" s="368"/>
      <c r="LON97" s="368"/>
      <c r="LOO97" s="368"/>
      <c r="LOP97" s="368"/>
      <c r="LOQ97" s="368"/>
      <c r="LOR97" s="368"/>
      <c r="LOS97" s="368"/>
      <c r="LOT97" s="368"/>
      <c r="LOU97" s="368"/>
      <c r="LOV97" s="368"/>
      <c r="LOW97" s="368"/>
      <c r="LOX97" s="368"/>
      <c r="LOY97" s="368"/>
      <c r="LOZ97" s="368"/>
      <c r="LPA97" s="368"/>
      <c r="LPB97" s="368"/>
      <c r="LPC97" s="368"/>
      <c r="LPD97" s="368"/>
      <c r="LPE97" s="368"/>
      <c r="LPF97" s="368"/>
      <c r="LPG97" s="368"/>
      <c r="LPH97" s="368"/>
      <c r="LPI97" s="368"/>
      <c r="LPJ97" s="368"/>
      <c r="LPK97" s="368"/>
      <c r="LPL97" s="368"/>
      <c r="LPM97" s="368"/>
      <c r="LPN97" s="368"/>
      <c r="LPO97" s="368"/>
      <c r="LPP97" s="368"/>
      <c r="LPQ97" s="368"/>
      <c r="LPR97" s="368"/>
      <c r="LPS97" s="368"/>
      <c r="LPT97" s="368"/>
      <c r="LPU97" s="368"/>
      <c r="LPV97" s="368"/>
      <c r="LPW97" s="368"/>
      <c r="LPX97" s="368"/>
      <c r="LPY97" s="368"/>
      <c r="LPZ97" s="368"/>
      <c r="LQA97" s="368"/>
      <c r="LQB97" s="368"/>
      <c r="LQC97" s="368"/>
      <c r="LQD97" s="368"/>
      <c r="LQE97" s="368"/>
      <c r="LQF97" s="368"/>
      <c r="LQG97" s="368"/>
      <c r="LQH97" s="368"/>
      <c r="LQI97" s="368"/>
      <c r="LQJ97" s="368"/>
      <c r="LQK97" s="368"/>
      <c r="LQL97" s="368"/>
      <c r="LQM97" s="368"/>
      <c r="LQN97" s="368"/>
      <c r="LQO97" s="368"/>
      <c r="LQP97" s="368"/>
      <c r="LQQ97" s="368"/>
      <c r="LQR97" s="368"/>
      <c r="LQS97" s="368"/>
      <c r="LQT97" s="368"/>
      <c r="LQU97" s="368"/>
      <c r="LQV97" s="368"/>
      <c r="LQW97" s="368"/>
      <c r="LQX97" s="368"/>
      <c r="LQY97" s="368"/>
      <c r="LQZ97" s="368"/>
      <c r="LRA97" s="368"/>
      <c r="LRB97" s="368"/>
      <c r="LRC97" s="368"/>
      <c r="LRD97" s="368"/>
      <c r="LRE97" s="368"/>
      <c r="LRF97" s="368"/>
      <c r="LRG97" s="368"/>
      <c r="LRH97" s="368"/>
      <c r="LRI97" s="368"/>
      <c r="LRJ97" s="368"/>
      <c r="LRK97" s="368"/>
      <c r="LRL97" s="368"/>
      <c r="LRM97" s="368"/>
      <c r="LRN97" s="368"/>
      <c r="LRO97" s="368"/>
      <c r="LRP97" s="368"/>
      <c r="LRQ97" s="368"/>
      <c r="LRR97" s="368"/>
      <c r="LRS97" s="368"/>
      <c r="LRT97" s="368"/>
      <c r="LRU97" s="368"/>
      <c r="LRV97" s="368"/>
      <c r="LRW97" s="368"/>
      <c r="LRX97" s="368"/>
      <c r="LRY97" s="368"/>
      <c r="LRZ97" s="368"/>
      <c r="LSA97" s="368"/>
      <c r="LSB97" s="368"/>
      <c r="LSC97" s="368"/>
      <c r="LSD97" s="368"/>
      <c r="LSE97" s="368"/>
      <c r="LSF97" s="368"/>
      <c r="LSG97" s="368"/>
      <c r="LSH97" s="368"/>
      <c r="LSI97" s="368"/>
      <c r="LSJ97" s="368"/>
      <c r="LSK97" s="368"/>
      <c r="LSL97" s="368"/>
      <c r="LSM97" s="368"/>
      <c r="LSN97" s="368"/>
      <c r="LSO97" s="368"/>
      <c r="LSP97" s="368"/>
      <c r="LSQ97" s="368"/>
      <c r="LSR97" s="368"/>
      <c r="LSS97" s="368"/>
      <c r="LST97" s="368"/>
      <c r="LSU97" s="368"/>
      <c r="LSV97" s="368"/>
      <c r="LSW97" s="368"/>
      <c r="LSX97" s="368"/>
      <c r="LSY97" s="368"/>
      <c r="LSZ97" s="368"/>
      <c r="LTA97" s="368"/>
      <c r="LTB97" s="368"/>
      <c r="LTC97" s="368"/>
      <c r="LTD97" s="368"/>
      <c r="LTE97" s="368"/>
      <c r="LTF97" s="368"/>
      <c r="LTG97" s="368"/>
      <c r="LTH97" s="368"/>
      <c r="LTI97" s="368"/>
      <c r="LTJ97" s="368"/>
      <c r="LTK97" s="368"/>
      <c r="LTL97" s="368"/>
      <c r="LTM97" s="368"/>
      <c r="LTN97" s="368"/>
      <c r="LTO97" s="368"/>
      <c r="LTP97" s="368"/>
      <c r="LTQ97" s="368"/>
      <c r="LTR97" s="368"/>
      <c r="LTS97" s="368"/>
      <c r="LTT97" s="368"/>
      <c r="LTU97" s="368"/>
      <c r="LTV97" s="368"/>
      <c r="LTW97" s="368"/>
      <c r="LTX97" s="368"/>
      <c r="LTY97" s="368"/>
      <c r="LTZ97" s="368"/>
      <c r="LUA97" s="368"/>
      <c r="LUB97" s="368"/>
      <c r="LUC97" s="368"/>
      <c r="LUD97" s="368"/>
      <c r="LUE97" s="368"/>
      <c r="LUF97" s="368"/>
      <c r="LUG97" s="368"/>
      <c r="LUH97" s="368"/>
      <c r="LUI97" s="368"/>
      <c r="LUJ97" s="368"/>
      <c r="LUK97" s="368"/>
      <c r="LUL97" s="368"/>
      <c r="LUM97" s="368"/>
      <c r="LUN97" s="368"/>
      <c r="LUO97" s="368"/>
      <c r="LUP97" s="368"/>
      <c r="LUQ97" s="368"/>
      <c r="LUR97" s="368"/>
      <c r="LUS97" s="368"/>
      <c r="LUT97" s="368"/>
      <c r="LUU97" s="368"/>
      <c r="LUV97" s="368"/>
      <c r="LUW97" s="368"/>
      <c r="LUX97" s="368"/>
      <c r="LUY97" s="368"/>
      <c r="LUZ97" s="368"/>
      <c r="LVA97" s="368"/>
      <c r="LVB97" s="368"/>
      <c r="LVC97" s="368"/>
      <c r="LVD97" s="368"/>
      <c r="LVE97" s="368"/>
      <c r="LVF97" s="368"/>
      <c r="LVG97" s="368"/>
      <c r="LVH97" s="368"/>
      <c r="LVI97" s="368"/>
      <c r="LVJ97" s="368"/>
      <c r="LVK97" s="368"/>
      <c r="LVL97" s="368"/>
      <c r="LVM97" s="368"/>
      <c r="LVN97" s="368"/>
      <c r="LVO97" s="368"/>
      <c r="LVP97" s="368"/>
      <c r="LVQ97" s="368"/>
      <c r="LVR97" s="368"/>
      <c r="LVS97" s="368"/>
      <c r="LVT97" s="368"/>
      <c r="LVU97" s="368"/>
      <c r="LVV97" s="368"/>
      <c r="LVW97" s="368"/>
      <c r="LVX97" s="368"/>
      <c r="LVY97" s="368"/>
      <c r="LVZ97" s="368"/>
      <c r="LWA97" s="368"/>
      <c r="LWB97" s="368"/>
      <c r="LWC97" s="368"/>
      <c r="LWD97" s="368"/>
      <c r="LWE97" s="368"/>
      <c r="LWF97" s="368"/>
      <c r="LWG97" s="368"/>
      <c r="LWH97" s="368"/>
      <c r="LWI97" s="368"/>
      <c r="LWJ97" s="368"/>
      <c r="LWK97" s="368"/>
      <c r="LWL97" s="368"/>
      <c r="LWM97" s="368"/>
      <c r="LWN97" s="368"/>
      <c r="LWO97" s="368"/>
      <c r="LWP97" s="368"/>
      <c r="LWQ97" s="368"/>
      <c r="LWR97" s="368"/>
      <c r="LWS97" s="368"/>
      <c r="LWT97" s="368"/>
      <c r="LWU97" s="368"/>
      <c r="LWV97" s="368"/>
      <c r="LWW97" s="368"/>
      <c r="LWX97" s="368"/>
      <c r="LWY97" s="368"/>
      <c r="LWZ97" s="368"/>
      <c r="LXA97" s="368"/>
      <c r="LXB97" s="368"/>
      <c r="LXC97" s="368"/>
      <c r="LXD97" s="368"/>
      <c r="LXE97" s="368"/>
      <c r="LXF97" s="368"/>
      <c r="LXG97" s="368"/>
      <c r="LXH97" s="368"/>
      <c r="LXI97" s="368"/>
      <c r="LXJ97" s="368"/>
      <c r="LXK97" s="368"/>
      <c r="LXL97" s="368"/>
      <c r="LXM97" s="368"/>
      <c r="LXN97" s="368"/>
      <c r="LXO97" s="368"/>
      <c r="LXP97" s="368"/>
      <c r="LXQ97" s="368"/>
      <c r="LXR97" s="368"/>
      <c r="LXS97" s="368"/>
      <c r="LXT97" s="368"/>
      <c r="LXU97" s="368"/>
      <c r="LXV97" s="368"/>
      <c r="LXW97" s="368"/>
      <c r="LXX97" s="368"/>
      <c r="LXY97" s="368"/>
      <c r="LXZ97" s="368"/>
      <c r="LYA97" s="368"/>
      <c r="LYB97" s="368"/>
      <c r="LYC97" s="368"/>
      <c r="LYD97" s="368"/>
      <c r="LYE97" s="368"/>
      <c r="LYF97" s="368"/>
      <c r="LYG97" s="368"/>
      <c r="LYH97" s="368"/>
      <c r="LYI97" s="368"/>
      <c r="LYJ97" s="368"/>
      <c r="LYK97" s="368"/>
      <c r="LYL97" s="368"/>
      <c r="LYM97" s="368"/>
      <c r="LYN97" s="368"/>
      <c r="LYO97" s="368"/>
      <c r="LYP97" s="368"/>
      <c r="LYQ97" s="368"/>
      <c r="LYR97" s="368"/>
      <c r="LYS97" s="368"/>
      <c r="LYT97" s="368"/>
      <c r="LYU97" s="368"/>
      <c r="LYV97" s="368"/>
      <c r="LYW97" s="368"/>
      <c r="LYX97" s="368"/>
      <c r="LYY97" s="368"/>
      <c r="LYZ97" s="368"/>
      <c r="LZA97" s="368"/>
      <c r="LZB97" s="368"/>
      <c r="LZC97" s="368"/>
      <c r="LZD97" s="368"/>
      <c r="LZE97" s="368"/>
      <c r="LZF97" s="368"/>
      <c r="LZG97" s="368"/>
      <c r="LZH97" s="368"/>
      <c r="LZI97" s="368"/>
      <c r="LZJ97" s="368"/>
      <c r="LZK97" s="368"/>
      <c r="LZL97" s="368"/>
      <c r="LZM97" s="368"/>
      <c r="LZN97" s="368"/>
      <c r="LZO97" s="368"/>
      <c r="LZP97" s="368"/>
      <c r="LZQ97" s="368"/>
      <c r="LZR97" s="368"/>
      <c r="LZS97" s="368"/>
      <c r="LZT97" s="368"/>
      <c r="LZU97" s="368"/>
      <c r="LZV97" s="368"/>
      <c r="LZW97" s="368"/>
      <c r="LZX97" s="368"/>
      <c r="LZY97" s="368"/>
      <c r="LZZ97" s="368"/>
      <c r="MAA97" s="368"/>
      <c r="MAB97" s="368"/>
      <c r="MAC97" s="368"/>
      <c r="MAD97" s="368"/>
      <c r="MAE97" s="368"/>
      <c r="MAF97" s="368"/>
      <c r="MAG97" s="368"/>
      <c r="MAH97" s="368"/>
      <c r="MAI97" s="368"/>
      <c r="MAJ97" s="368"/>
      <c r="MAK97" s="368"/>
      <c r="MAL97" s="368"/>
      <c r="MAM97" s="368"/>
      <c r="MAN97" s="368"/>
      <c r="MAO97" s="368"/>
      <c r="MAP97" s="368"/>
      <c r="MAQ97" s="368"/>
      <c r="MAR97" s="368"/>
      <c r="MAS97" s="368"/>
      <c r="MAT97" s="368"/>
      <c r="MAU97" s="368"/>
      <c r="MAV97" s="368"/>
      <c r="MAW97" s="368"/>
      <c r="MAX97" s="368"/>
      <c r="MAY97" s="368"/>
      <c r="MAZ97" s="368"/>
      <c r="MBA97" s="368"/>
      <c r="MBB97" s="368"/>
      <c r="MBC97" s="368"/>
      <c r="MBD97" s="368"/>
      <c r="MBE97" s="368"/>
      <c r="MBF97" s="368"/>
      <c r="MBG97" s="368"/>
      <c r="MBH97" s="368"/>
      <c r="MBI97" s="368"/>
      <c r="MBJ97" s="368"/>
      <c r="MBK97" s="368"/>
      <c r="MBL97" s="368"/>
      <c r="MBM97" s="368"/>
      <c r="MBN97" s="368"/>
      <c r="MBO97" s="368"/>
      <c r="MBP97" s="368"/>
      <c r="MBQ97" s="368"/>
      <c r="MBR97" s="368"/>
      <c r="MBS97" s="368"/>
      <c r="MBT97" s="368"/>
      <c r="MBU97" s="368"/>
      <c r="MBV97" s="368"/>
      <c r="MBW97" s="368"/>
      <c r="MBX97" s="368"/>
      <c r="MBY97" s="368"/>
      <c r="MBZ97" s="368"/>
      <c r="MCA97" s="368"/>
      <c r="MCB97" s="368"/>
      <c r="MCC97" s="368"/>
      <c r="MCD97" s="368"/>
      <c r="MCE97" s="368"/>
      <c r="MCF97" s="368"/>
      <c r="MCG97" s="368"/>
      <c r="MCH97" s="368"/>
      <c r="MCI97" s="368"/>
      <c r="MCJ97" s="368"/>
      <c r="MCK97" s="368"/>
      <c r="MCL97" s="368"/>
      <c r="MCM97" s="368"/>
      <c r="MCN97" s="368"/>
      <c r="MCO97" s="368"/>
      <c r="MCP97" s="368"/>
      <c r="MCQ97" s="368"/>
      <c r="MCR97" s="368"/>
      <c r="MCS97" s="368"/>
      <c r="MCT97" s="368"/>
      <c r="MCU97" s="368"/>
      <c r="MCV97" s="368"/>
      <c r="MCW97" s="368"/>
      <c r="MCX97" s="368"/>
      <c r="MCY97" s="368"/>
      <c r="MCZ97" s="368"/>
      <c r="MDA97" s="368"/>
      <c r="MDB97" s="368"/>
      <c r="MDC97" s="368"/>
      <c r="MDD97" s="368"/>
      <c r="MDE97" s="368"/>
      <c r="MDF97" s="368"/>
      <c r="MDG97" s="368"/>
      <c r="MDH97" s="368"/>
      <c r="MDI97" s="368"/>
      <c r="MDJ97" s="368"/>
      <c r="MDK97" s="368"/>
      <c r="MDL97" s="368"/>
      <c r="MDM97" s="368"/>
      <c r="MDN97" s="368"/>
      <c r="MDO97" s="368"/>
      <c r="MDP97" s="368"/>
      <c r="MDQ97" s="368"/>
      <c r="MDR97" s="368"/>
      <c r="MDS97" s="368"/>
      <c r="MDT97" s="368"/>
      <c r="MDU97" s="368"/>
      <c r="MDV97" s="368"/>
      <c r="MDW97" s="368"/>
      <c r="MDX97" s="368"/>
      <c r="MDY97" s="368"/>
      <c r="MDZ97" s="368"/>
      <c r="MEA97" s="368"/>
      <c r="MEB97" s="368"/>
      <c r="MEC97" s="368"/>
      <c r="MED97" s="368"/>
      <c r="MEE97" s="368"/>
      <c r="MEF97" s="368"/>
      <c r="MEG97" s="368"/>
      <c r="MEH97" s="368"/>
      <c r="MEI97" s="368"/>
      <c r="MEJ97" s="368"/>
      <c r="MEK97" s="368"/>
      <c r="MEL97" s="368"/>
      <c r="MEM97" s="368"/>
      <c r="MEN97" s="368"/>
      <c r="MEO97" s="368"/>
      <c r="MEP97" s="368"/>
      <c r="MEQ97" s="368"/>
      <c r="MER97" s="368"/>
      <c r="MES97" s="368"/>
      <c r="MET97" s="368"/>
      <c r="MEU97" s="368"/>
      <c r="MEV97" s="368"/>
      <c r="MEW97" s="368"/>
      <c r="MEX97" s="368"/>
      <c r="MEY97" s="368"/>
      <c r="MEZ97" s="368"/>
      <c r="MFA97" s="368"/>
      <c r="MFB97" s="368"/>
      <c r="MFC97" s="368"/>
      <c r="MFD97" s="368"/>
      <c r="MFE97" s="368"/>
      <c r="MFF97" s="368"/>
      <c r="MFG97" s="368"/>
      <c r="MFH97" s="368"/>
      <c r="MFI97" s="368"/>
      <c r="MFJ97" s="368"/>
      <c r="MFK97" s="368"/>
      <c r="MFL97" s="368"/>
      <c r="MFM97" s="368"/>
      <c r="MFN97" s="368"/>
      <c r="MFO97" s="368"/>
      <c r="MFP97" s="368"/>
      <c r="MFQ97" s="368"/>
      <c r="MFR97" s="368"/>
      <c r="MFS97" s="368"/>
      <c r="MFT97" s="368"/>
      <c r="MFU97" s="368"/>
      <c r="MFV97" s="368"/>
      <c r="MFW97" s="368"/>
      <c r="MFX97" s="368"/>
      <c r="MFY97" s="368"/>
      <c r="MFZ97" s="368"/>
      <c r="MGA97" s="368"/>
      <c r="MGB97" s="368"/>
      <c r="MGC97" s="368"/>
      <c r="MGD97" s="368"/>
      <c r="MGE97" s="368"/>
      <c r="MGF97" s="368"/>
      <c r="MGG97" s="368"/>
      <c r="MGH97" s="368"/>
      <c r="MGI97" s="368"/>
      <c r="MGJ97" s="368"/>
      <c r="MGK97" s="368"/>
      <c r="MGL97" s="368"/>
      <c r="MGM97" s="368"/>
      <c r="MGN97" s="368"/>
      <c r="MGO97" s="368"/>
      <c r="MGP97" s="368"/>
      <c r="MGQ97" s="368"/>
      <c r="MGR97" s="368"/>
      <c r="MGS97" s="368"/>
      <c r="MGT97" s="368"/>
      <c r="MGU97" s="368"/>
      <c r="MGV97" s="368"/>
      <c r="MGW97" s="368"/>
      <c r="MGX97" s="368"/>
      <c r="MGY97" s="368"/>
      <c r="MGZ97" s="368"/>
      <c r="MHA97" s="368"/>
      <c r="MHB97" s="368"/>
      <c r="MHC97" s="368"/>
      <c r="MHD97" s="368"/>
      <c r="MHE97" s="368"/>
      <c r="MHF97" s="368"/>
      <c r="MHG97" s="368"/>
      <c r="MHH97" s="368"/>
      <c r="MHI97" s="368"/>
      <c r="MHJ97" s="368"/>
      <c r="MHK97" s="368"/>
      <c r="MHL97" s="368"/>
      <c r="MHM97" s="368"/>
      <c r="MHN97" s="368"/>
      <c r="MHO97" s="368"/>
      <c r="MHP97" s="368"/>
      <c r="MHQ97" s="368"/>
      <c r="MHR97" s="368"/>
      <c r="MHS97" s="368"/>
      <c r="MHT97" s="368"/>
      <c r="MHU97" s="368"/>
      <c r="MHV97" s="368"/>
      <c r="MHW97" s="368"/>
      <c r="MHX97" s="368"/>
      <c r="MHY97" s="368"/>
      <c r="MHZ97" s="368"/>
      <c r="MIA97" s="368"/>
      <c r="MIB97" s="368"/>
      <c r="MIC97" s="368"/>
      <c r="MID97" s="368"/>
      <c r="MIE97" s="368"/>
      <c r="MIF97" s="368"/>
      <c r="MIG97" s="368"/>
      <c r="MIH97" s="368"/>
      <c r="MII97" s="368"/>
      <c r="MIJ97" s="368"/>
      <c r="MIK97" s="368"/>
      <c r="MIL97" s="368"/>
      <c r="MIM97" s="368"/>
      <c r="MIN97" s="368"/>
      <c r="MIO97" s="368"/>
      <c r="MIP97" s="368"/>
      <c r="MIQ97" s="368"/>
      <c r="MIR97" s="368"/>
      <c r="MIS97" s="368"/>
      <c r="MIT97" s="368"/>
      <c r="MIU97" s="368"/>
      <c r="MIV97" s="368"/>
      <c r="MIW97" s="368"/>
      <c r="MIX97" s="368"/>
      <c r="MIY97" s="368"/>
      <c r="MIZ97" s="368"/>
      <c r="MJA97" s="368"/>
      <c r="MJB97" s="368"/>
      <c r="MJC97" s="368"/>
      <c r="MJD97" s="368"/>
      <c r="MJE97" s="368"/>
      <c r="MJF97" s="368"/>
      <c r="MJG97" s="368"/>
      <c r="MJH97" s="368"/>
      <c r="MJI97" s="368"/>
      <c r="MJJ97" s="368"/>
      <c r="MJK97" s="368"/>
      <c r="MJL97" s="368"/>
      <c r="MJM97" s="368"/>
      <c r="MJN97" s="368"/>
      <c r="MJO97" s="368"/>
      <c r="MJP97" s="368"/>
      <c r="MJQ97" s="368"/>
      <c r="MJR97" s="368"/>
      <c r="MJS97" s="368"/>
      <c r="MJT97" s="368"/>
      <c r="MJU97" s="368"/>
      <c r="MJV97" s="368"/>
      <c r="MJW97" s="368"/>
      <c r="MJX97" s="368"/>
      <c r="MJY97" s="368"/>
      <c r="MJZ97" s="368"/>
      <c r="MKA97" s="368"/>
      <c r="MKB97" s="368"/>
      <c r="MKC97" s="368"/>
      <c r="MKD97" s="368"/>
      <c r="MKE97" s="368"/>
      <c r="MKF97" s="368"/>
      <c r="MKG97" s="368"/>
      <c r="MKH97" s="368"/>
      <c r="MKI97" s="368"/>
      <c r="MKJ97" s="368"/>
      <c r="MKK97" s="368"/>
      <c r="MKL97" s="368"/>
      <c r="MKM97" s="368"/>
      <c r="MKN97" s="368"/>
      <c r="MKO97" s="368"/>
      <c r="MKP97" s="368"/>
      <c r="MKQ97" s="368"/>
      <c r="MKR97" s="368"/>
      <c r="MKS97" s="368"/>
      <c r="MKT97" s="368"/>
      <c r="MKU97" s="368"/>
      <c r="MKV97" s="368"/>
      <c r="MKW97" s="368"/>
      <c r="MKX97" s="368"/>
      <c r="MKY97" s="368"/>
      <c r="MKZ97" s="368"/>
      <c r="MLA97" s="368"/>
      <c r="MLB97" s="368"/>
      <c r="MLC97" s="368"/>
      <c r="MLD97" s="368"/>
      <c r="MLE97" s="368"/>
      <c r="MLF97" s="368"/>
      <c r="MLG97" s="368"/>
      <c r="MLH97" s="368"/>
      <c r="MLI97" s="368"/>
      <c r="MLJ97" s="368"/>
      <c r="MLK97" s="368"/>
      <c r="MLL97" s="368"/>
      <c r="MLM97" s="368"/>
      <c r="MLN97" s="368"/>
      <c r="MLO97" s="368"/>
      <c r="MLP97" s="368"/>
      <c r="MLQ97" s="368"/>
      <c r="MLR97" s="368"/>
      <c r="MLS97" s="368"/>
      <c r="MLT97" s="368"/>
      <c r="MLU97" s="368"/>
      <c r="MLV97" s="368"/>
      <c r="MLW97" s="368"/>
      <c r="MLX97" s="368"/>
      <c r="MLY97" s="368"/>
      <c r="MLZ97" s="368"/>
      <c r="MMA97" s="368"/>
      <c r="MMB97" s="368"/>
      <c r="MMC97" s="368"/>
      <c r="MMD97" s="368"/>
      <c r="MME97" s="368"/>
      <c r="MMF97" s="368"/>
      <c r="MMG97" s="368"/>
      <c r="MMH97" s="368"/>
      <c r="MMI97" s="368"/>
      <c r="MMJ97" s="368"/>
      <c r="MMK97" s="368"/>
      <c r="MML97" s="368"/>
      <c r="MMM97" s="368"/>
      <c r="MMN97" s="368"/>
      <c r="MMO97" s="368"/>
      <c r="MMP97" s="368"/>
      <c r="MMQ97" s="368"/>
      <c r="MMR97" s="368"/>
      <c r="MMS97" s="368"/>
      <c r="MMT97" s="368"/>
      <c r="MMU97" s="368"/>
      <c r="MMV97" s="368"/>
      <c r="MMW97" s="368"/>
      <c r="MMX97" s="368"/>
      <c r="MMY97" s="368"/>
      <c r="MMZ97" s="368"/>
      <c r="MNA97" s="368"/>
      <c r="MNB97" s="368"/>
      <c r="MNC97" s="368"/>
      <c r="MND97" s="368"/>
      <c r="MNE97" s="368"/>
      <c r="MNF97" s="368"/>
      <c r="MNG97" s="368"/>
      <c r="MNH97" s="368"/>
      <c r="MNI97" s="368"/>
      <c r="MNJ97" s="368"/>
      <c r="MNK97" s="368"/>
      <c r="MNL97" s="368"/>
      <c r="MNM97" s="368"/>
      <c r="MNN97" s="368"/>
      <c r="MNO97" s="368"/>
      <c r="MNP97" s="368"/>
      <c r="MNQ97" s="368"/>
      <c r="MNR97" s="368"/>
      <c r="MNS97" s="368"/>
      <c r="MNT97" s="368"/>
      <c r="MNU97" s="368"/>
      <c r="MNV97" s="368"/>
      <c r="MNW97" s="368"/>
      <c r="MNX97" s="368"/>
      <c r="MNY97" s="368"/>
      <c r="MNZ97" s="368"/>
      <c r="MOA97" s="368"/>
      <c r="MOB97" s="368"/>
      <c r="MOC97" s="368"/>
      <c r="MOD97" s="368"/>
      <c r="MOE97" s="368"/>
      <c r="MOF97" s="368"/>
      <c r="MOG97" s="368"/>
      <c r="MOH97" s="368"/>
      <c r="MOI97" s="368"/>
      <c r="MOJ97" s="368"/>
      <c r="MOK97" s="368"/>
      <c r="MOL97" s="368"/>
      <c r="MOM97" s="368"/>
      <c r="MON97" s="368"/>
      <c r="MOO97" s="368"/>
      <c r="MOP97" s="368"/>
      <c r="MOQ97" s="368"/>
      <c r="MOR97" s="368"/>
      <c r="MOS97" s="368"/>
      <c r="MOT97" s="368"/>
      <c r="MOU97" s="368"/>
      <c r="MOV97" s="368"/>
      <c r="MOW97" s="368"/>
      <c r="MOX97" s="368"/>
      <c r="MOY97" s="368"/>
      <c r="MOZ97" s="368"/>
      <c r="MPA97" s="368"/>
      <c r="MPB97" s="368"/>
      <c r="MPC97" s="368"/>
      <c r="MPD97" s="368"/>
      <c r="MPE97" s="368"/>
      <c r="MPF97" s="368"/>
      <c r="MPG97" s="368"/>
      <c r="MPH97" s="368"/>
      <c r="MPI97" s="368"/>
      <c r="MPJ97" s="368"/>
      <c r="MPK97" s="368"/>
      <c r="MPL97" s="368"/>
      <c r="MPM97" s="368"/>
      <c r="MPN97" s="368"/>
      <c r="MPO97" s="368"/>
      <c r="MPP97" s="368"/>
      <c r="MPQ97" s="368"/>
      <c r="MPR97" s="368"/>
      <c r="MPS97" s="368"/>
      <c r="MPT97" s="368"/>
      <c r="MPU97" s="368"/>
      <c r="MPV97" s="368"/>
      <c r="MPW97" s="368"/>
      <c r="MPX97" s="368"/>
      <c r="MPY97" s="368"/>
      <c r="MPZ97" s="368"/>
      <c r="MQA97" s="368"/>
      <c r="MQB97" s="368"/>
      <c r="MQC97" s="368"/>
      <c r="MQD97" s="368"/>
      <c r="MQE97" s="368"/>
      <c r="MQF97" s="368"/>
      <c r="MQG97" s="368"/>
      <c r="MQH97" s="368"/>
      <c r="MQI97" s="368"/>
      <c r="MQJ97" s="368"/>
      <c r="MQK97" s="368"/>
      <c r="MQL97" s="368"/>
      <c r="MQM97" s="368"/>
      <c r="MQN97" s="368"/>
      <c r="MQO97" s="368"/>
      <c r="MQP97" s="368"/>
      <c r="MQQ97" s="368"/>
      <c r="MQR97" s="368"/>
      <c r="MQS97" s="368"/>
      <c r="MQT97" s="368"/>
      <c r="MQU97" s="368"/>
      <c r="MQV97" s="368"/>
      <c r="MQW97" s="368"/>
      <c r="MQX97" s="368"/>
      <c r="MQY97" s="368"/>
      <c r="MQZ97" s="368"/>
      <c r="MRA97" s="368"/>
      <c r="MRB97" s="368"/>
      <c r="MRC97" s="368"/>
      <c r="MRD97" s="368"/>
      <c r="MRE97" s="368"/>
      <c r="MRF97" s="368"/>
      <c r="MRG97" s="368"/>
      <c r="MRH97" s="368"/>
      <c r="MRI97" s="368"/>
      <c r="MRJ97" s="368"/>
      <c r="MRK97" s="368"/>
      <c r="MRL97" s="368"/>
      <c r="MRM97" s="368"/>
      <c r="MRN97" s="368"/>
      <c r="MRO97" s="368"/>
      <c r="MRP97" s="368"/>
      <c r="MRQ97" s="368"/>
      <c r="MRR97" s="368"/>
      <c r="MRS97" s="368"/>
      <c r="MRT97" s="368"/>
      <c r="MRU97" s="368"/>
      <c r="MRV97" s="368"/>
      <c r="MRW97" s="368"/>
      <c r="MRX97" s="368"/>
      <c r="MRY97" s="368"/>
      <c r="MRZ97" s="368"/>
      <c r="MSA97" s="368"/>
      <c r="MSB97" s="368"/>
      <c r="MSC97" s="368"/>
      <c r="MSD97" s="368"/>
      <c r="MSE97" s="368"/>
      <c r="MSF97" s="368"/>
      <c r="MSG97" s="368"/>
      <c r="MSH97" s="368"/>
      <c r="MSI97" s="368"/>
      <c r="MSJ97" s="368"/>
      <c r="MSK97" s="368"/>
      <c r="MSL97" s="368"/>
      <c r="MSM97" s="368"/>
      <c r="MSN97" s="368"/>
      <c r="MSO97" s="368"/>
      <c r="MSP97" s="368"/>
      <c r="MSQ97" s="368"/>
      <c r="MSR97" s="368"/>
      <c r="MSS97" s="368"/>
      <c r="MST97" s="368"/>
      <c r="MSU97" s="368"/>
      <c r="MSV97" s="368"/>
      <c r="MSW97" s="368"/>
      <c r="MSX97" s="368"/>
      <c r="MSY97" s="368"/>
      <c r="MSZ97" s="368"/>
      <c r="MTA97" s="368"/>
      <c r="MTB97" s="368"/>
      <c r="MTC97" s="368"/>
      <c r="MTD97" s="368"/>
      <c r="MTE97" s="368"/>
      <c r="MTF97" s="368"/>
      <c r="MTG97" s="368"/>
      <c r="MTH97" s="368"/>
      <c r="MTI97" s="368"/>
      <c r="MTJ97" s="368"/>
      <c r="MTK97" s="368"/>
      <c r="MTL97" s="368"/>
      <c r="MTM97" s="368"/>
      <c r="MTN97" s="368"/>
      <c r="MTO97" s="368"/>
      <c r="MTP97" s="368"/>
      <c r="MTQ97" s="368"/>
      <c r="MTR97" s="368"/>
      <c r="MTS97" s="368"/>
      <c r="MTT97" s="368"/>
      <c r="MTU97" s="368"/>
      <c r="MTV97" s="368"/>
      <c r="MTW97" s="368"/>
      <c r="MTX97" s="368"/>
      <c r="MTY97" s="368"/>
      <c r="MTZ97" s="368"/>
      <c r="MUA97" s="368"/>
      <c r="MUB97" s="368"/>
      <c r="MUC97" s="368"/>
      <c r="MUD97" s="368"/>
      <c r="MUE97" s="368"/>
      <c r="MUF97" s="368"/>
      <c r="MUG97" s="368"/>
      <c r="MUH97" s="368"/>
      <c r="MUI97" s="368"/>
      <c r="MUJ97" s="368"/>
      <c r="MUK97" s="368"/>
      <c r="MUL97" s="368"/>
      <c r="MUM97" s="368"/>
      <c r="MUN97" s="368"/>
      <c r="MUO97" s="368"/>
      <c r="MUP97" s="368"/>
      <c r="MUQ97" s="368"/>
      <c r="MUR97" s="368"/>
      <c r="MUS97" s="368"/>
      <c r="MUT97" s="368"/>
      <c r="MUU97" s="368"/>
      <c r="MUV97" s="368"/>
      <c r="MUW97" s="368"/>
      <c r="MUX97" s="368"/>
      <c r="MUY97" s="368"/>
      <c r="MUZ97" s="368"/>
      <c r="MVA97" s="368"/>
      <c r="MVB97" s="368"/>
      <c r="MVC97" s="368"/>
      <c r="MVD97" s="368"/>
      <c r="MVE97" s="368"/>
      <c r="MVF97" s="368"/>
      <c r="MVG97" s="368"/>
      <c r="MVH97" s="368"/>
      <c r="MVI97" s="368"/>
      <c r="MVJ97" s="368"/>
      <c r="MVK97" s="368"/>
      <c r="MVL97" s="368"/>
      <c r="MVM97" s="368"/>
      <c r="MVN97" s="368"/>
      <c r="MVO97" s="368"/>
      <c r="MVP97" s="368"/>
      <c r="MVQ97" s="368"/>
      <c r="MVR97" s="368"/>
      <c r="MVS97" s="368"/>
      <c r="MVT97" s="368"/>
      <c r="MVU97" s="368"/>
      <c r="MVV97" s="368"/>
      <c r="MVW97" s="368"/>
      <c r="MVX97" s="368"/>
      <c r="MVY97" s="368"/>
      <c r="MVZ97" s="368"/>
      <c r="MWA97" s="368"/>
      <c r="MWB97" s="368"/>
      <c r="MWC97" s="368"/>
      <c r="MWD97" s="368"/>
      <c r="MWE97" s="368"/>
      <c r="MWF97" s="368"/>
      <c r="MWG97" s="368"/>
      <c r="MWH97" s="368"/>
      <c r="MWI97" s="368"/>
      <c r="MWJ97" s="368"/>
      <c r="MWK97" s="368"/>
      <c r="MWL97" s="368"/>
      <c r="MWM97" s="368"/>
      <c r="MWN97" s="368"/>
      <c r="MWO97" s="368"/>
      <c r="MWP97" s="368"/>
      <c r="MWQ97" s="368"/>
      <c r="MWR97" s="368"/>
      <c r="MWS97" s="368"/>
      <c r="MWT97" s="368"/>
      <c r="MWU97" s="368"/>
      <c r="MWV97" s="368"/>
      <c r="MWW97" s="368"/>
      <c r="MWX97" s="368"/>
      <c r="MWY97" s="368"/>
      <c r="MWZ97" s="368"/>
      <c r="MXA97" s="368"/>
      <c r="MXB97" s="368"/>
      <c r="MXC97" s="368"/>
      <c r="MXD97" s="368"/>
      <c r="MXE97" s="368"/>
      <c r="MXF97" s="368"/>
      <c r="MXG97" s="368"/>
      <c r="MXH97" s="368"/>
      <c r="MXI97" s="368"/>
      <c r="MXJ97" s="368"/>
      <c r="MXK97" s="368"/>
      <c r="MXL97" s="368"/>
      <c r="MXM97" s="368"/>
      <c r="MXN97" s="368"/>
      <c r="MXO97" s="368"/>
      <c r="MXP97" s="368"/>
      <c r="MXQ97" s="368"/>
      <c r="MXR97" s="368"/>
      <c r="MXS97" s="368"/>
      <c r="MXT97" s="368"/>
      <c r="MXU97" s="368"/>
      <c r="MXV97" s="368"/>
      <c r="MXW97" s="368"/>
      <c r="MXX97" s="368"/>
      <c r="MXY97" s="368"/>
      <c r="MXZ97" s="368"/>
      <c r="MYA97" s="368"/>
      <c r="MYB97" s="368"/>
      <c r="MYC97" s="368"/>
      <c r="MYD97" s="368"/>
      <c r="MYE97" s="368"/>
      <c r="MYF97" s="368"/>
      <c r="MYG97" s="368"/>
      <c r="MYH97" s="368"/>
      <c r="MYI97" s="368"/>
      <c r="MYJ97" s="368"/>
      <c r="MYK97" s="368"/>
      <c r="MYL97" s="368"/>
      <c r="MYM97" s="368"/>
      <c r="MYN97" s="368"/>
      <c r="MYO97" s="368"/>
      <c r="MYP97" s="368"/>
      <c r="MYQ97" s="368"/>
      <c r="MYR97" s="368"/>
      <c r="MYS97" s="368"/>
      <c r="MYT97" s="368"/>
      <c r="MYU97" s="368"/>
      <c r="MYV97" s="368"/>
      <c r="MYW97" s="368"/>
      <c r="MYX97" s="368"/>
      <c r="MYY97" s="368"/>
      <c r="MYZ97" s="368"/>
      <c r="MZA97" s="368"/>
      <c r="MZB97" s="368"/>
      <c r="MZC97" s="368"/>
      <c r="MZD97" s="368"/>
      <c r="MZE97" s="368"/>
      <c r="MZF97" s="368"/>
      <c r="MZG97" s="368"/>
      <c r="MZH97" s="368"/>
      <c r="MZI97" s="368"/>
      <c r="MZJ97" s="368"/>
      <c r="MZK97" s="368"/>
      <c r="MZL97" s="368"/>
      <c r="MZM97" s="368"/>
      <c r="MZN97" s="368"/>
      <c r="MZO97" s="368"/>
      <c r="MZP97" s="368"/>
      <c r="MZQ97" s="368"/>
      <c r="MZR97" s="368"/>
      <c r="MZS97" s="368"/>
      <c r="MZT97" s="368"/>
      <c r="MZU97" s="368"/>
      <c r="MZV97" s="368"/>
      <c r="MZW97" s="368"/>
      <c r="MZX97" s="368"/>
      <c r="MZY97" s="368"/>
      <c r="MZZ97" s="368"/>
      <c r="NAA97" s="368"/>
      <c r="NAB97" s="368"/>
      <c r="NAC97" s="368"/>
      <c r="NAD97" s="368"/>
      <c r="NAE97" s="368"/>
      <c r="NAF97" s="368"/>
      <c r="NAG97" s="368"/>
      <c r="NAH97" s="368"/>
      <c r="NAI97" s="368"/>
      <c r="NAJ97" s="368"/>
      <c r="NAK97" s="368"/>
      <c r="NAL97" s="368"/>
      <c r="NAM97" s="368"/>
      <c r="NAN97" s="368"/>
      <c r="NAO97" s="368"/>
      <c r="NAP97" s="368"/>
      <c r="NAQ97" s="368"/>
      <c r="NAR97" s="368"/>
      <c r="NAS97" s="368"/>
      <c r="NAT97" s="368"/>
      <c r="NAU97" s="368"/>
      <c r="NAV97" s="368"/>
      <c r="NAW97" s="368"/>
      <c r="NAX97" s="368"/>
      <c r="NAY97" s="368"/>
      <c r="NAZ97" s="368"/>
      <c r="NBA97" s="368"/>
      <c r="NBB97" s="368"/>
      <c r="NBC97" s="368"/>
      <c r="NBD97" s="368"/>
      <c r="NBE97" s="368"/>
      <c r="NBF97" s="368"/>
      <c r="NBG97" s="368"/>
      <c r="NBH97" s="368"/>
      <c r="NBI97" s="368"/>
      <c r="NBJ97" s="368"/>
      <c r="NBK97" s="368"/>
      <c r="NBL97" s="368"/>
      <c r="NBM97" s="368"/>
      <c r="NBN97" s="368"/>
      <c r="NBO97" s="368"/>
      <c r="NBP97" s="368"/>
      <c r="NBQ97" s="368"/>
      <c r="NBR97" s="368"/>
      <c r="NBS97" s="368"/>
      <c r="NBT97" s="368"/>
      <c r="NBU97" s="368"/>
      <c r="NBV97" s="368"/>
      <c r="NBW97" s="368"/>
      <c r="NBX97" s="368"/>
      <c r="NBY97" s="368"/>
      <c r="NBZ97" s="368"/>
      <c r="NCA97" s="368"/>
      <c r="NCB97" s="368"/>
      <c r="NCC97" s="368"/>
      <c r="NCD97" s="368"/>
      <c r="NCE97" s="368"/>
      <c r="NCF97" s="368"/>
      <c r="NCG97" s="368"/>
      <c r="NCH97" s="368"/>
      <c r="NCI97" s="368"/>
      <c r="NCJ97" s="368"/>
      <c r="NCK97" s="368"/>
      <c r="NCL97" s="368"/>
      <c r="NCM97" s="368"/>
      <c r="NCN97" s="368"/>
      <c r="NCO97" s="368"/>
      <c r="NCP97" s="368"/>
      <c r="NCQ97" s="368"/>
      <c r="NCR97" s="368"/>
      <c r="NCS97" s="368"/>
      <c r="NCT97" s="368"/>
      <c r="NCU97" s="368"/>
      <c r="NCV97" s="368"/>
      <c r="NCW97" s="368"/>
      <c r="NCX97" s="368"/>
      <c r="NCY97" s="368"/>
      <c r="NCZ97" s="368"/>
      <c r="NDA97" s="368"/>
      <c r="NDB97" s="368"/>
      <c r="NDC97" s="368"/>
      <c r="NDD97" s="368"/>
      <c r="NDE97" s="368"/>
      <c r="NDF97" s="368"/>
      <c r="NDG97" s="368"/>
      <c r="NDH97" s="368"/>
      <c r="NDI97" s="368"/>
      <c r="NDJ97" s="368"/>
      <c r="NDK97" s="368"/>
      <c r="NDL97" s="368"/>
      <c r="NDM97" s="368"/>
      <c r="NDN97" s="368"/>
      <c r="NDO97" s="368"/>
      <c r="NDP97" s="368"/>
      <c r="NDQ97" s="368"/>
      <c r="NDR97" s="368"/>
      <c r="NDS97" s="368"/>
      <c r="NDT97" s="368"/>
      <c r="NDU97" s="368"/>
      <c r="NDV97" s="368"/>
      <c r="NDW97" s="368"/>
      <c r="NDX97" s="368"/>
      <c r="NDY97" s="368"/>
      <c r="NDZ97" s="368"/>
      <c r="NEA97" s="368"/>
      <c r="NEB97" s="368"/>
      <c r="NEC97" s="368"/>
      <c r="NED97" s="368"/>
      <c r="NEE97" s="368"/>
      <c r="NEF97" s="368"/>
      <c r="NEG97" s="368"/>
      <c r="NEH97" s="368"/>
      <c r="NEI97" s="368"/>
      <c r="NEJ97" s="368"/>
      <c r="NEK97" s="368"/>
      <c r="NEL97" s="368"/>
      <c r="NEM97" s="368"/>
      <c r="NEN97" s="368"/>
      <c r="NEO97" s="368"/>
      <c r="NEP97" s="368"/>
      <c r="NEQ97" s="368"/>
      <c r="NER97" s="368"/>
      <c r="NES97" s="368"/>
      <c r="NET97" s="368"/>
      <c r="NEU97" s="368"/>
      <c r="NEV97" s="368"/>
      <c r="NEW97" s="368"/>
      <c r="NEX97" s="368"/>
      <c r="NEY97" s="368"/>
      <c r="NEZ97" s="368"/>
      <c r="NFA97" s="368"/>
      <c r="NFB97" s="368"/>
      <c r="NFC97" s="368"/>
      <c r="NFD97" s="368"/>
      <c r="NFE97" s="368"/>
      <c r="NFF97" s="368"/>
      <c r="NFG97" s="368"/>
      <c r="NFH97" s="368"/>
      <c r="NFI97" s="368"/>
      <c r="NFJ97" s="368"/>
      <c r="NFK97" s="368"/>
      <c r="NFL97" s="368"/>
      <c r="NFM97" s="368"/>
      <c r="NFN97" s="368"/>
      <c r="NFO97" s="368"/>
      <c r="NFP97" s="368"/>
      <c r="NFQ97" s="368"/>
      <c r="NFR97" s="368"/>
      <c r="NFS97" s="368"/>
      <c r="NFT97" s="368"/>
      <c r="NFU97" s="368"/>
      <c r="NFV97" s="368"/>
      <c r="NFW97" s="368"/>
      <c r="NFX97" s="368"/>
      <c r="NFY97" s="368"/>
      <c r="NFZ97" s="368"/>
      <c r="NGA97" s="368"/>
      <c r="NGB97" s="368"/>
      <c r="NGC97" s="368"/>
      <c r="NGD97" s="368"/>
      <c r="NGE97" s="368"/>
      <c r="NGF97" s="368"/>
      <c r="NGG97" s="368"/>
      <c r="NGH97" s="368"/>
      <c r="NGI97" s="368"/>
      <c r="NGJ97" s="368"/>
      <c r="NGK97" s="368"/>
      <c r="NGL97" s="368"/>
      <c r="NGM97" s="368"/>
      <c r="NGN97" s="368"/>
      <c r="NGO97" s="368"/>
      <c r="NGP97" s="368"/>
      <c r="NGQ97" s="368"/>
      <c r="NGR97" s="368"/>
      <c r="NGS97" s="368"/>
      <c r="NGT97" s="368"/>
      <c r="NGU97" s="368"/>
      <c r="NGV97" s="368"/>
      <c r="NGW97" s="368"/>
      <c r="NGX97" s="368"/>
      <c r="NGY97" s="368"/>
      <c r="NGZ97" s="368"/>
      <c r="NHA97" s="368"/>
      <c r="NHB97" s="368"/>
      <c r="NHC97" s="368"/>
      <c r="NHD97" s="368"/>
      <c r="NHE97" s="368"/>
      <c r="NHF97" s="368"/>
      <c r="NHG97" s="368"/>
      <c r="NHH97" s="368"/>
      <c r="NHI97" s="368"/>
      <c r="NHJ97" s="368"/>
      <c r="NHK97" s="368"/>
      <c r="NHL97" s="368"/>
      <c r="NHM97" s="368"/>
      <c r="NHN97" s="368"/>
      <c r="NHO97" s="368"/>
      <c r="NHP97" s="368"/>
      <c r="NHQ97" s="368"/>
      <c r="NHR97" s="368"/>
      <c r="NHS97" s="368"/>
      <c r="NHT97" s="368"/>
      <c r="NHU97" s="368"/>
      <c r="NHV97" s="368"/>
      <c r="NHW97" s="368"/>
      <c r="NHX97" s="368"/>
      <c r="NHY97" s="368"/>
      <c r="NHZ97" s="368"/>
      <c r="NIA97" s="368"/>
      <c r="NIB97" s="368"/>
      <c r="NIC97" s="368"/>
      <c r="NID97" s="368"/>
      <c r="NIE97" s="368"/>
      <c r="NIF97" s="368"/>
      <c r="NIG97" s="368"/>
      <c r="NIH97" s="368"/>
      <c r="NII97" s="368"/>
      <c r="NIJ97" s="368"/>
      <c r="NIK97" s="368"/>
      <c r="NIL97" s="368"/>
      <c r="NIM97" s="368"/>
      <c r="NIN97" s="368"/>
      <c r="NIO97" s="368"/>
      <c r="NIP97" s="368"/>
      <c r="NIQ97" s="368"/>
      <c r="NIR97" s="368"/>
      <c r="NIS97" s="368"/>
      <c r="NIT97" s="368"/>
      <c r="NIU97" s="368"/>
      <c r="NIV97" s="368"/>
      <c r="NIW97" s="368"/>
      <c r="NIX97" s="368"/>
      <c r="NIY97" s="368"/>
      <c r="NIZ97" s="368"/>
      <c r="NJA97" s="368"/>
      <c r="NJB97" s="368"/>
      <c r="NJC97" s="368"/>
      <c r="NJD97" s="368"/>
      <c r="NJE97" s="368"/>
      <c r="NJF97" s="368"/>
      <c r="NJG97" s="368"/>
      <c r="NJH97" s="368"/>
      <c r="NJI97" s="368"/>
      <c r="NJJ97" s="368"/>
      <c r="NJK97" s="368"/>
      <c r="NJL97" s="368"/>
      <c r="NJM97" s="368"/>
      <c r="NJN97" s="368"/>
      <c r="NJO97" s="368"/>
      <c r="NJP97" s="368"/>
      <c r="NJQ97" s="368"/>
      <c r="NJR97" s="368"/>
      <c r="NJS97" s="368"/>
      <c r="NJT97" s="368"/>
      <c r="NJU97" s="368"/>
      <c r="NJV97" s="368"/>
      <c r="NJW97" s="368"/>
      <c r="NJX97" s="368"/>
      <c r="NJY97" s="368"/>
      <c r="NJZ97" s="368"/>
      <c r="NKA97" s="368"/>
      <c r="NKB97" s="368"/>
      <c r="NKC97" s="368"/>
      <c r="NKD97" s="368"/>
      <c r="NKE97" s="368"/>
      <c r="NKF97" s="368"/>
      <c r="NKG97" s="368"/>
      <c r="NKH97" s="368"/>
      <c r="NKI97" s="368"/>
      <c r="NKJ97" s="368"/>
      <c r="NKK97" s="368"/>
      <c r="NKL97" s="368"/>
      <c r="NKM97" s="368"/>
      <c r="NKN97" s="368"/>
      <c r="NKO97" s="368"/>
      <c r="NKP97" s="368"/>
      <c r="NKQ97" s="368"/>
      <c r="NKR97" s="368"/>
      <c r="NKS97" s="368"/>
      <c r="NKT97" s="368"/>
      <c r="NKU97" s="368"/>
      <c r="NKV97" s="368"/>
      <c r="NKW97" s="368"/>
      <c r="NKX97" s="368"/>
      <c r="NKY97" s="368"/>
      <c r="NKZ97" s="368"/>
      <c r="NLA97" s="368"/>
      <c r="NLB97" s="368"/>
      <c r="NLC97" s="368"/>
      <c r="NLD97" s="368"/>
      <c r="NLE97" s="368"/>
      <c r="NLF97" s="368"/>
      <c r="NLG97" s="368"/>
      <c r="NLH97" s="368"/>
      <c r="NLI97" s="368"/>
      <c r="NLJ97" s="368"/>
      <c r="NLK97" s="368"/>
      <c r="NLL97" s="368"/>
      <c r="NLM97" s="368"/>
      <c r="NLN97" s="368"/>
      <c r="NLO97" s="368"/>
      <c r="NLP97" s="368"/>
      <c r="NLQ97" s="368"/>
      <c r="NLR97" s="368"/>
      <c r="NLS97" s="368"/>
      <c r="NLT97" s="368"/>
      <c r="NLU97" s="368"/>
      <c r="NLV97" s="368"/>
      <c r="NLW97" s="368"/>
      <c r="NLX97" s="368"/>
      <c r="NLY97" s="368"/>
      <c r="NLZ97" s="368"/>
      <c r="NMA97" s="368"/>
      <c r="NMB97" s="368"/>
      <c r="NMC97" s="368"/>
      <c r="NMD97" s="368"/>
      <c r="NME97" s="368"/>
      <c r="NMF97" s="368"/>
      <c r="NMG97" s="368"/>
      <c r="NMH97" s="368"/>
      <c r="NMI97" s="368"/>
      <c r="NMJ97" s="368"/>
      <c r="NMK97" s="368"/>
      <c r="NML97" s="368"/>
      <c r="NMM97" s="368"/>
      <c r="NMN97" s="368"/>
      <c r="NMO97" s="368"/>
      <c r="NMP97" s="368"/>
      <c r="NMQ97" s="368"/>
      <c r="NMR97" s="368"/>
      <c r="NMS97" s="368"/>
      <c r="NMT97" s="368"/>
      <c r="NMU97" s="368"/>
      <c r="NMV97" s="368"/>
      <c r="NMW97" s="368"/>
      <c r="NMX97" s="368"/>
      <c r="NMY97" s="368"/>
      <c r="NMZ97" s="368"/>
      <c r="NNA97" s="368"/>
      <c r="NNB97" s="368"/>
      <c r="NNC97" s="368"/>
      <c r="NND97" s="368"/>
      <c r="NNE97" s="368"/>
      <c r="NNF97" s="368"/>
      <c r="NNG97" s="368"/>
      <c r="NNH97" s="368"/>
      <c r="NNI97" s="368"/>
      <c r="NNJ97" s="368"/>
      <c r="NNK97" s="368"/>
      <c r="NNL97" s="368"/>
      <c r="NNM97" s="368"/>
      <c r="NNN97" s="368"/>
      <c r="NNO97" s="368"/>
      <c r="NNP97" s="368"/>
      <c r="NNQ97" s="368"/>
      <c r="NNR97" s="368"/>
      <c r="NNS97" s="368"/>
      <c r="NNT97" s="368"/>
      <c r="NNU97" s="368"/>
      <c r="NNV97" s="368"/>
      <c r="NNW97" s="368"/>
      <c r="NNX97" s="368"/>
      <c r="NNY97" s="368"/>
      <c r="NNZ97" s="368"/>
      <c r="NOA97" s="368"/>
      <c r="NOB97" s="368"/>
      <c r="NOC97" s="368"/>
      <c r="NOD97" s="368"/>
      <c r="NOE97" s="368"/>
      <c r="NOF97" s="368"/>
      <c r="NOG97" s="368"/>
      <c r="NOH97" s="368"/>
      <c r="NOI97" s="368"/>
      <c r="NOJ97" s="368"/>
      <c r="NOK97" s="368"/>
      <c r="NOL97" s="368"/>
      <c r="NOM97" s="368"/>
      <c r="NON97" s="368"/>
      <c r="NOO97" s="368"/>
      <c r="NOP97" s="368"/>
      <c r="NOQ97" s="368"/>
      <c r="NOR97" s="368"/>
      <c r="NOS97" s="368"/>
      <c r="NOT97" s="368"/>
      <c r="NOU97" s="368"/>
      <c r="NOV97" s="368"/>
      <c r="NOW97" s="368"/>
      <c r="NOX97" s="368"/>
      <c r="NOY97" s="368"/>
      <c r="NOZ97" s="368"/>
      <c r="NPA97" s="368"/>
      <c r="NPB97" s="368"/>
      <c r="NPC97" s="368"/>
      <c r="NPD97" s="368"/>
      <c r="NPE97" s="368"/>
      <c r="NPF97" s="368"/>
      <c r="NPG97" s="368"/>
      <c r="NPH97" s="368"/>
      <c r="NPI97" s="368"/>
      <c r="NPJ97" s="368"/>
      <c r="NPK97" s="368"/>
      <c r="NPL97" s="368"/>
      <c r="NPM97" s="368"/>
      <c r="NPN97" s="368"/>
      <c r="NPO97" s="368"/>
      <c r="NPP97" s="368"/>
      <c r="NPQ97" s="368"/>
      <c r="NPR97" s="368"/>
      <c r="NPS97" s="368"/>
      <c r="NPT97" s="368"/>
      <c r="NPU97" s="368"/>
      <c r="NPV97" s="368"/>
      <c r="NPW97" s="368"/>
      <c r="NPX97" s="368"/>
      <c r="NPY97" s="368"/>
      <c r="NPZ97" s="368"/>
      <c r="NQA97" s="368"/>
      <c r="NQB97" s="368"/>
      <c r="NQC97" s="368"/>
      <c r="NQD97" s="368"/>
      <c r="NQE97" s="368"/>
      <c r="NQF97" s="368"/>
      <c r="NQG97" s="368"/>
      <c r="NQH97" s="368"/>
      <c r="NQI97" s="368"/>
      <c r="NQJ97" s="368"/>
      <c r="NQK97" s="368"/>
      <c r="NQL97" s="368"/>
      <c r="NQM97" s="368"/>
      <c r="NQN97" s="368"/>
      <c r="NQO97" s="368"/>
      <c r="NQP97" s="368"/>
      <c r="NQQ97" s="368"/>
      <c r="NQR97" s="368"/>
      <c r="NQS97" s="368"/>
      <c r="NQT97" s="368"/>
      <c r="NQU97" s="368"/>
      <c r="NQV97" s="368"/>
      <c r="NQW97" s="368"/>
      <c r="NQX97" s="368"/>
      <c r="NQY97" s="368"/>
      <c r="NQZ97" s="368"/>
      <c r="NRA97" s="368"/>
      <c r="NRB97" s="368"/>
      <c r="NRC97" s="368"/>
      <c r="NRD97" s="368"/>
      <c r="NRE97" s="368"/>
      <c r="NRF97" s="368"/>
      <c r="NRG97" s="368"/>
      <c r="NRH97" s="368"/>
      <c r="NRI97" s="368"/>
      <c r="NRJ97" s="368"/>
      <c r="NRK97" s="368"/>
      <c r="NRL97" s="368"/>
      <c r="NRM97" s="368"/>
      <c r="NRN97" s="368"/>
      <c r="NRO97" s="368"/>
      <c r="NRP97" s="368"/>
      <c r="NRQ97" s="368"/>
      <c r="NRR97" s="368"/>
      <c r="NRS97" s="368"/>
      <c r="NRT97" s="368"/>
      <c r="NRU97" s="368"/>
      <c r="NRV97" s="368"/>
      <c r="NRW97" s="368"/>
      <c r="NRX97" s="368"/>
      <c r="NRY97" s="368"/>
      <c r="NRZ97" s="368"/>
      <c r="NSA97" s="368"/>
      <c r="NSB97" s="368"/>
      <c r="NSC97" s="368"/>
      <c r="NSD97" s="368"/>
      <c r="NSE97" s="368"/>
      <c r="NSF97" s="368"/>
      <c r="NSG97" s="368"/>
      <c r="NSH97" s="368"/>
      <c r="NSI97" s="368"/>
      <c r="NSJ97" s="368"/>
      <c r="NSK97" s="368"/>
      <c r="NSL97" s="368"/>
      <c r="NSM97" s="368"/>
      <c r="NSN97" s="368"/>
      <c r="NSO97" s="368"/>
      <c r="NSP97" s="368"/>
      <c r="NSQ97" s="368"/>
      <c r="NSR97" s="368"/>
      <c r="NSS97" s="368"/>
      <c r="NST97" s="368"/>
      <c r="NSU97" s="368"/>
      <c r="NSV97" s="368"/>
      <c r="NSW97" s="368"/>
      <c r="NSX97" s="368"/>
      <c r="NSY97" s="368"/>
      <c r="NSZ97" s="368"/>
      <c r="NTA97" s="368"/>
      <c r="NTB97" s="368"/>
      <c r="NTC97" s="368"/>
      <c r="NTD97" s="368"/>
      <c r="NTE97" s="368"/>
      <c r="NTF97" s="368"/>
      <c r="NTG97" s="368"/>
      <c r="NTH97" s="368"/>
      <c r="NTI97" s="368"/>
      <c r="NTJ97" s="368"/>
      <c r="NTK97" s="368"/>
      <c r="NTL97" s="368"/>
      <c r="NTM97" s="368"/>
      <c r="NTN97" s="368"/>
      <c r="NTO97" s="368"/>
      <c r="NTP97" s="368"/>
      <c r="NTQ97" s="368"/>
      <c r="NTR97" s="368"/>
      <c r="NTS97" s="368"/>
      <c r="NTT97" s="368"/>
      <c r="NTU97" s="368"/>
      <c r="NTV97" s="368"/>
      <c r="NTW97" s="368"/>
      <c r="NTX97" s="368"/>
      <c r="NTY97" s="368"/>
      <c r="NTZ97" s="368"/>
      <c r="NUA97" s="368"/>
      <c r="NUB97" s="368"/>
      <c r="NUC97" s="368"/>
      <c r="NUD97" s="368"/>
      <c r="NUE97" s="368"/>
      <c r="NUF97" s="368"/>
      <c r="NUG97" s="368"/>
      <c r="NUH97" s="368"/>
      <c r="NUI97" s="368"/>
      <c r="NUJ97" s="368"/>
      <c r="NUK97" s="368"/>
      <c r="NUL97" s="368"/>
      <c r="NUM97" s="368"/>
      <c r="NUN97" s="368"/>
      <c r="NUO97" s="368"/>
      <c r="NUP97" s="368"/>
      <c r="NUQ97" s="368"/>
      <c r="NUR97" s="368"/>
      <c r="NUS97" s="368"/>
      <c r="NUT97" s="368"/>
      <c r="NUU97" s="368"/>
      <c r="NUV97" s="368"/>
      <c r="NUW97" s="368"/>
      <c r="NUX97" s="368"/>
      <c r="NUY97" s="368"/>
      <c r="NUZ97" s="368"/>
      <c r="NVA97" s="368"/>
      <c r="NVB97" s="368"/>
      <c r="NVC97" s="368"/>
      <c r="NVD97" s="368"/>
      <c r="NVE97" s="368"/>
      <c r="NVF97" s="368"/>
      <c r="NVG97" s="368"/>
      <c r="NVH97" s="368"/>
      <c r="NVI97" s="368"/>
      <c r="NVJ97" s="368"/>
      <c r="NVK97" s="368"/>
      <c r="NVL97" s="368"/>
      <c r="NVM97" s="368"/>
      <c r="NVN97" s="368"/>
      <c r="NVO97" s="368"/>
      <c r="NVP97" s="368"/>
      <c r="NVQ97" s="368"/>
      <c r="NVR97" s="368"/>
      <c r="NVS97" s="368"/>
      <c r="NVT97" s="368"/>
      <c r="NVU97" s="368"/>
      <c r="NVV97" s="368"/>
      <c r="NVW97" s="368"/>
      <c r="NVX97" s="368"/>
      <c r="NVY97" s="368"/>
      <c r="NVZ97" s="368"/>
      <c r="NWA97" s="368"/>
      <c r="NWB97" s="368"/>
      <c r="NWC97" s="368"/>
      <c r="NWD97" s="368"/>
      <c r="NWE97" s="368"/>
      <c r="NWF97" s="368"/>
      <c r="NWG97" s="368"/>
      <c r="NWH97" s="368"/>
      <c r="NWI97" s="368"/>
      <c r="NWJ97" s="368"/>
      <c r="NWK97" s="368"/>
      <c r="NWL97" s="368"/>
      <c r="NWM97" s="368"/>
      <c r="NWN97" s="368"/>
      <c r="NWO97" s="368"/>
      <c r="NWP97" s="368"/>
      <c r="NWQ97" s="368"/>
      <c r="NWR97" s="368"/>
      <c r="NWS97" s="368"/>
      <c r="NWT97" s="368"/>
      <c r="NWU97" s="368"/>
      <c r="NWV97" s="368"/>
      <c r="NWW97" s="368"/>
      <c r="NWX97" s="368"/>
      <c r="NWY97" s="368"/>
      <c r="NWZ97" s="368"/>
      <c r="NXA97" s="368"/>
      <c r="NXB97" s="368"/>
      <c r="NXC97" s="368"/>
      <c r="NXD97" s="368"/>
      <c r="NXE97" s="368"/>
      <c r="NXF97" s="368"/>
      <c r="NXG97" s="368"/>
      <c r="NXH97" s="368"/>
      <c r="NXI97" s="368"/>
      <c r="NXJ97" s="368"/>
      <c r="NXK97" s="368"/>
      <c r="NXL97" s="368"/>
      <c r="NXM97" s="368"/>
      <c r="NXN97" s="368"/>
      <c r="NXO97" s="368"/>
      <c r="NXP97" s="368"/>
      <c r="NXQ97" s="368"/>
      <c r="NXR97" s="368"/>
      <c r="NXS97" s="368"/>
      <c r="NXT97" s="368"/>
      <c r="NXU97" s="368"/>
      <c r="NXV97" s="368"/>
      <c r="NXW97" s="368"/>
      <c r="NXX97" s="368"/>
      <c r="NXY97" s="368"/>
      <c r="NXZ97" s="368"/>
      <c r="NYA97" s="368"/>
      <c r="NYB97" s="368"/>
      <c r="NYC97" s="368"/>
      <c r="NYD97" s="368"/>
      <c r="NYE97" s="368"/>
      <c r="NYF97" s="368"/>
      <c r="NYG97" s="368"/>
      <c r="NYH97" s="368"/>
      <c r="NYI97" s="368"/>
      <c r="NYJ97" s="368"/>
      <c r="NYK97" s="368"/>
      <c r="NYL97" s="368"/>
      <c r="NYM97" s="368"/>
      <c r="NYN97" s="368"/>
      <c r="NYO97" s="368"/>
      <c r="NYP97" s="368"/>
      <c r="NYQ97" s="368"/>
      <c r="NYR97" s="368"/>
      <c r="NYS97" s="368"/>
      <c r="NYT97" s="368"/>
      <c r="NYU97" s="368"/>
      <c r="NYV97" s="368"/>
      <c r="NYW97" s="368"/>
      <c r="NYX97" s="368"/>
      <c r="NYY97" s="368"/>
      <c r="NYZ97" s="368"/>
      <c r="NZA97" s="368"/>
      <c r="NZB97" s="368"/>
      <c r="NZC97" s="368"/>
      <c r="NZD97" s="368"/>
      <c r="NZE97" s="368"/>
      <c r="NZF97" s="368"/>
      <c r="NZG97" s="368"/>
      <c r="NZH97" s="368"/>
      <c r="NZI97" s="368"/>
      <c r="NZJ97" s="368"/>
      <c r="NZK97" s="368"/>
      <c r="NZL97" s="368"/>
      <c r="NZM97" s="368"/>
      <c r="NZN97" s="368"/>
      <c r="NZO97" s="368"/>
      <c r="NZP97" s="368"/>
      <c r="NZQ97" s="368"/>
      <c r="NZR97" s="368"/>
      <c r="NZS97" s="368"/>
      <c r="NZT97" s="368"/>
      <c r="NZU97" s="368"/>
      <c r="NZV97" s="368"/>
      <c r="NZW97" s="368"/>
      <c r="NZX97" s="368"/>
      <c r="NZY97" s="368"/>
      <c r="NZZ97" s="368"/>
      <c r="OAA97" s="368"/>
      <c r="OAB97" s="368"/>
      <c r="OAC97" s="368"/>
      <c r="OAD97" s="368"/>
      <c r="OAE97" s="368"/>
      <c r="OAF97" s="368"/>
      <c r="OAG97" s="368"/>
      <c r="OAH97" s="368"/>
      <c r="OAI97" s="368"/>
      <c r="OAJ97" s="368"/>
      <c r="OAK97" s="368"/>
      <c r="OAL97" s="368"/>
      <c r="OAM97" s="368"/>
      <c r="OAN97" s="368"/>
      <c r="OAO97" s="368"/>
      <c r="OAP97" s="368"/>
      <c r="OAQ97" s="368"/>
      <c r="OAR97" s="368"/>
      <c r="OAS97" s="368"/>
      <c r="OAT97" s="368"/>
      <c r="OAU97" s="368"/>
      <c r="OAV97" s="368"/>
      <c r="OAW97" s="368"/>
      <c r="OAX97" s="368"/>
      <c r="OAY97" s="368"/>
      <c r="OAZ97" s="368"/>
      <c r="OBA97" s="368"/>
      <c r="OBB97" s="368"/>
      <c r="OBC97" s="368"/>
      <c r="OBD97" s="368"/>
      <c r="OBE97" s="368"/>
      <c r="OBF97" s="368"/>
      <c r="OBG97" s="368"/>
      <c r="OBH97" s="368"/>
      <c r="OBI97" s="368"/>
      <c r="OBJ97" s="368"/>
      <c r="OBK97" s="368"/>
      <c r="OBL97" s="368"/>
      <c r="OBM97" s="368"/>
      <c r="OBN97" s="368"/>
      <c r="OBO97" s="368"/>
      <c r="OBP97" s="368"/>
      <c r="OBQ97" s="368"/>
      <c r="OBR97" s="368"/>
      <c r="OBS97" s="368"/>
      <c r="OBT97" s="368"/>
      <c r="OBU97" s="368"/>
      <c r="OBV97" s="368"/>
      <c r="OBW97" s="368"/>
      <c r="OBX97" s="368"/>
      <c r="OBY97" s="368"/>
      <c r="OBZ97" s="368"/>
      <c r="OCA97" s="368"/>
      <c r="OCB97" s="368"/>
      <c r="OCC97" s="368"/>
      <c r="OCD97" s="368"/>
      <c r="OCE97" s="368"/>
      <c r="OCF97" s="368"/>
      <c r="OCG97" s="368"/>
      <c r="OCH97" s="368"/>
      <c r="OCI97" s="368"/>
      <c r="OCJ97" s="368"/>
      <c r="OCK97" s="368"/>
      <c r="OCL97" s="368"/>
      <c r="OCM97" s="368"/>
      <c r="OCN97" s="368"/>
      <c r="OCO97" s="368"/>
      <c r="OCP97" s="368"/>
      <c r="OCQ97" s="368"/>
      <c r="OCR97" s="368"/>
      <c r="OCS97" s="368"/>
      <c r="OCT97" s="368"/>
      <c r="OCU97" s="368"/>
      <c r="OCV97" s="368"/>
      <c r="OCW97" s="368"/>
      <c r="OCX97" s="368"/>
      <c r="OCY97" s="368"/>
      <c r="OCZ97" s="368"/>
      <c r="ODA97" s="368"/>
      <c r="ODB97" s="368"/>
      <c r="ODC97" s="368"/>
      <c r="ODD97" s="368"/>
      <c r="ODE97" s="368"/>
      <c r="ODF97" s="368"/>
      <c r="ODG97" s="368"/>
      <c r="ODH97" s="368"/>
      <c r="ODI97" s="368"/>
      <c r="ODJ97" s="368"/>
      <c r="ODK97" s="368"/>
      <c r="ODL97" s="368"/>
      <c r="ODM97" s="368"/>
      <c r="ODN97" s="368"/>
      <c r="ODO97" s="368"/>
      <c r="ODP97" s="368"/>
      <c r="ODQ97" s="368"/>
      <c r="ODR97" s="368"/>
      <c r="ODS97" s="368"/>
      <c r="ODT97" s="368"/>
      <c r="ODU97" s="368"/>
      <c r="ODV97" s="368"/>
      <c r="ODW97" s="368"/>
      <c r="ODX97" s="368"/>
      <c r="ODY97" s="368"/>
      <c r="ODZ97" s="368"/>
      <c r="OEA97" s="368"/>
      <c r="OEB97" s="368"/>
      <c r="OEC97" s="368"/>
      <c r="OED97" s="368"/>
      <c r="OEE97" s="368"/>
      <c r="OEF97" s="368"/>
      <c r="OEG97" s="368"/>
      <c r="OEH97" s="368"/>
      <c r="OEI97" s="368"/>
      <c r="OEJ97" s="368"/>
      <c r="OEK97" s="368"/>
      <c r="OEL97" s="368"/>
      <c r="OEM97" s="368"/>
      <c r="OEN97" s="368"/>
      <c r="OEO97" s="368"/>
      <c r="OEP97" s="368"/>
      <c r="OEQ97" s="368"/>
      <c r="OER97" s="368"/>
      <c r="OES97" s="368"/>
      <c r="OET97" s="368"/>
      <c r="OEU97" s="368"/>
      <c r="OEV97" s="368"/>
      <c r="OEW97" s="368"/>
      <c r="OEX97" s="368"/>
      <c r="OEY97" s="368"/>
      <c r="OEZ97" s="368"/>
      <c r="OFA97" s="368"/>
      <c r="OFB97" s="368"/>
      <c r="OFC97" s="368"/>
      <c r="OFD97" s="368"/>
      <c r="OFE97" s="368"/>
      <c r="OFF97" s="368"/>
      <c r="OFG97" s="368"/>
      <c r="OFH97" s="368"/>
      <c r="OFI97" s="368"/>
      <c r="OFJ97" s="368"/>
      <c r="OFK97" s="368"/>
      <c r="OFL97" s="368"/>
      <c r="OFM97" s="368"/>
      <c r="OFN97" s="368"/>
      <c r="OFO97" s="368"/>
      <c r="OFP97" s="368"/>
      <c r="OFQ97" s="368"/>
      <c r="OFR97" s="368"/>
      <c r="OFS97" s="368"/>
      <c r="OFT97" s="368"/>
      <c r="OFU97" s="368"/>
      <c r="OFV97" s="368"/>
      <c r="OFW97" s="368"/>
      <c r="OFX97" s="368"/>
      <c r="OFY97" s="368"/>
      <c r="OFZ97" s="368"/>
      <c r="OGA97" s="368"/>
      <c r="OGB97" s="368"/>
      <c r="OGC97" s="368"/>
      <c r="OGD97" s="368"/>
      <c r="OGE97" s="368"/>
      <c r="OGF97" s="368"/>
      <c r="OGG97" s="368"/>
      <c r="OGH97" s="368"/>
      <c r="OGI97" s="368"/>
      <c r="OGJ97" s="368"/>
      <c r="OGK97" s="368"/>
      <c r="OGL97" s="368"/>
      <c r="OGM97" s="368"/>
      <c r="OGN97" s="368"/>
      <c r="OGO97" s="368"/>
      <c r="OGP97" s="368"/>
      <c r="OGQ97" s="368"/>
      <c r="OGR97" s="368"/>
      <c r="OGS97" s="368"/>
      <c r="OGT97" s="368"/>
      <c r="OGU97" s="368"/>
      <c r="OGV97" s="368"/>
      <c r="OGW97" s="368"/>
      <c r="OGX97" s="368"/>
      <c r="OGY97" s="368"/>
      <c r="OGZ97" s="368"/>
      <c r="OHA97" s="368"/>
      <c r="OHB97" s="368"/>
      <c r="OHC97" s="368"/>
      <c r="OHD97" s="368"/>
      <c r="OHE97" s="368"/>
      <c r="OHF97" s="368"/>
      <c r="OHG97" s="368"/>
      <c r="OHH97" s="368"/>
      <c r="OHI97" s="368"/>
      <c r="OHJ97" s="368"/>
      <c r="OHK97" s="368"/>
      <c r="OHL97" s="368"/>
      <c r="OHM97" s="368"/>
      <c r="OHN97" s="368"/>
      <c r="OHO97" s="368"/>
      <c r="OHP97" s="368"/>
      <c r="OHQ97" s="368"/>
      <c r="OHR97" s="368"/>
      <c r="OHS97" s="368"/>
      <c r="OHT97" s="368"/>
      <c r="OHU97" s="368"/>
      <c r="OHV97" s="368"/>
      <c r="OHW97" s="368"/>
      <c r="OHX97" s="368"/>
      <c r="OHY97" s="368"/>
      <c r="OHZ97" s="368"/>
      <c r="OIA97" s="368"/>
      <c r="OIB97" s="368"/>
      <c r="OIC97" s="368"/>
      <c r="OID97" s="368"/>
      <c r="OIE97" s="368"/>
      <c r="OIF97" s="368"/>
      <c r="OIG97" s="368"/>
      <c r="OIH97" s="368"/>
      <c r="OII97" s="368"/>
      <c r="OIJ97" s="368"/>
      <c r="OIK97" s="368"/>
      <c r="OIL97" s="368"/>
      <c r="OIM97" s="368"/>
      <c r="OIN97" s="368"/>
      <c r="OIO97" s="368"/>
      <c r="OIP97" s="368"/>
      <c r="OIQ97" s="368"/>
      <c r="OIR97" s="368"/>
      <c r="OIS97" s="368"/>
      <c r="OIT97" s="368"/>
      <c r="OIU97" s="368"/>
      <c r="OIV97" s="368"/>
      <c r="OIW97" s="368"/>
      <c r="OIX97" s="368"/>
      <c r="OIY97" s="368"/>
      <c r="OIZ97" s="368"/>
      <c r="OJA97" s="368"/>
      <c r="OJB97" s="368"/>
      <c r="OJC97" s="368"/>
      <c r="OJD97" s="368"/>
      <c r="OJE97" s="368"/>
      <c r="OJF97" s="368"/>
      <c r="OJG97" s="368"/>
      <c r="OJH97" s="368"/>
      <c r="OJI97" s="368"/>
      <c r="OJJ97" s="368"/>
      <c r="OJK97" s="368"/>
      <c r="OJL97" s="368"/>
      <c r="OJM97" s="368"/>
      <c r="OJN97" s="368"/>
      <c r="OJO97" s="368"/>
      <c r="OJP97" s="368"/>
      <c r="OJQ97" s="368"/>
      <c r="OJR97" s="368"/>
      <c r="OJS97" s="368"/>
      <c r="OJT97" s="368"/>
      <c r="OJU97" s="368"/>
      <c r="OJV97" s="368"/>
      <c r="OJW97" s="368"/>
      <c r="OJX97" s="368"/>
      <c r="OJY97" s="368"/>
      <c r="OJZ97" s="368"/>
      <c r="OKA97" s="368"/>
      <c r="OKB97" s="368"/>
      <c r="OKC97" s="368"/>
      <c r="OKD97" s="368"/>
      <c r="OKE97" s="368"/>
      <c r="OKF97" s="368"/>
      <c r="OKG97" s="368"/>
      <c r="OKH97" s="368"/>
      <c r="OKI97" s="368"/>
      <c r="OKJ97" s="368"/>
      <c r="OKK97" s="368"/>
      <c r="OKL97" s="368"/>
      <c r="OKM97" s="368"/>
      <c r="OKN97" s="368"/>
      <c r="OKO97" s="368"/>
      <c r="OKP97" s="368"/>
      <c r="OKQ97" s="368"/>
      <c r="OKR97" s="368"/>
      <c r="OKS97" s="368"/>
      <c r="OKT97" s="368"/>
      <c r="OKU97" s="368"/>
      <c r="OKV97" s="368"/>
      <c r="OKW97" s="368"/>
      <c r="OKX97" s="368"/>
      <c r="OKY97" s="368"/>
      <c r="OKZ97" s="368"/>
      <c r="OLA97" s="368"/>
      <c r="OLB97" s="368"/>
      <c r="OLC97" s="368"/>
      <c r="OLD97" s="368"/>
      <c r="OLE97" s="368"/>
      <c r="OLF97" s="368"/>
      <c r="OLG97" s="368"/>
      <c r="OLH97" s="368"/>
      <c r="OLI97" s="368"/>
      <c r="OLJ97" s="368"/>
      <c r="OLK97" s="368"/>
      <c r="OLL97" s="368"/>
      <c r="OLM97" s="368"/>
      <c r="OLN97" s="368"/>
      <c r="OLO97" s="368"/>
      <c r="OLP97" s="368"/>
      <c r="OLQ97" s="368"/>
      <c r="OLR97" s="368"/>
      <c r="OLS97" s="368"/>
      <c r="OLT97" s="368"/>
      <c r="OLU97" s="368"/>
      <c r="OLV97" s="368"/>
      <c r="OLW97" s="368"/>
      <c r="OLX97" s="368"/>
      <c r="OLY97" s="368"/>
      <c r="OLZ97" s="368"/>
      <c r="OMA97" s="368"/>
      <c r="OMB97" s="368"/>
      <c r="OMC97" s="368"/>
      <c r="OMD97" s="368"/>
      <c r="OME97" s="368"/>
      <c r="OMF97" s="368"/>
      <c r="OMG97" s="368"/>
      <c r="OMH97" s="368"/>
      <c r="OMI97" s="368"/>
      <c r="OMJ97" s="368"/>
      <c r="OMK97" s="368"/>
      <c r="OML97" s="368"/>
      <c r="OMM97" s="368"/>
      <c r="OMN97" s="368"/>
      <c r="OMO97" s="368"/>
      <c r="OMP97" s="368"/>
      <c r="OMQ97" s="368"/>
      <c r="OMR97" s="368"/>
      <c r="OMS97" s="368"/>
      <c r="OMT97" s="368"/>
      <c r="OMU97" s="368"/>
      <c r="OMV97" s="368"/>
      <c r="OMW97" s="368"/>
      <c r="OMX97" s="368"/>
      <c r="OMY97" s="368"/>
      <c r="OMZ97" s="368"/>
      <c r="ONA97" s="368"/>
      <c r="ONB97" s="368"/>
      <c r="ONC97" s="368"/>
      <c r="OND97" s="368"/>
      <c r="ONE97" s="368"/>
      <c r="ONF97" s="368"/>
      <c r="ONG97" s="368"/>
      <c r="ONH97" s="368"/>
      <c r="ONI97" s="368"/>
      <c r="ONJ97" s="368"/>
      <c r="ONK97" s="368"/>
      <c r="ONL97" s="368"/>
      <c r="ONM97" s="368"/>
      <c r="ONN97" s="368"/>
      <c r="ONO97" s="368"/>
      <c r="ONP97" s="368"/>
      <c r="ONQ97" s="368"/>
      <c r="ONR97" s="368"/>
      <c r="ONS97" s="368"/>
      <c r="ONT97" s="368"/>
      <c r="ONU97" s="368"/>
      <c r="ONV97" s="368"/>
      <c r="ONW97" s="368"/>
      <c r="ONX97" s="368"/>
      <c r="ONY97" s="368"/>
      <c r="ONZ97" s="368"/>
      <c r="OOA97" s="368"/>
      <c r="OOB97" s="368"/>
      <c r="OOC97" s="368"/>
      <c r="OOD97" s="368"/>
      <c r="OOE97" s="368"/>
      <c r="OOF97" s="368"/>
      <c r="OOG97" s="368"/>
      <c r="OOH97" s="368"/>
      <c r="OOI97" s="368"/>
      <c r="OOJ97" s="368"/>
      <c r="OOK97" s="368"/>
      <c r="OOL97" s="368"/>
      <c r="OOM97" s="368"/>
      <c r="OON97" s="368"/>
      <c r="OOO97" s="368"/>
      <c r="OOP97" s="368"/>
      <c r="OOQ97" s="368"/>
      <c r="OOR97" s="368"/>
      <c r="OOS97" s="368"/>
      <c r="OOT97" s="368"/>
      <c r="OOU97" s="368"/>
      <c r="OOV97" s="368"/>
      <c r="OOW97" s="368"/>
      <c r="OOX97" s="368"/>
      <c r="OOY97" s="368"/>
      <c r="OOZ97" s="368"/>
      <c r="OPA97" s="368"/>
      <c r="OPB97" s="368"/>
      <c r="OPC97" s="368"/>
      <c r="OPD97" s="368"/>
      <c r="OPE97" s="368"/>
      <c r="OPF97" s="368"/>
      <c r="OPG97" s="368"/>
      <c r="OPH97" s="368"/>
      <c r="OPI97" s="368"/>
      <c r="OPJ97" s="368"/>
      <c r="OPK97" s="368"/>
      <c r="OPL97" s="368"/>
      <c r="OPM97" s="368"/>
      <c r="OPN97" s="368"/>
      <c r="OPO97" s="368"/>
      <c r="OPP97" s="368"/>
      <c r="OPQ97" s="368"/>
      <c r="OPR97" s="368"/>
      <c r="OPS97" s="368"/>
      <c r="OPT97" s="368"/>
      <c r="OPU97" s="368"/>
      <c r="OPV97" s="368"/>
      <c r="OPW97" s="368"/>
      <c r="OPX97" s="368"/>
      <c r="OPY97" s="368"/>
      <c r="OPZ97" s="368"/>
      <c r="OQA97" s="368"/>
      <c r="OQB97" s="368"/>
      <c r="OQC97" s="368"/>
      <c r="OQD97" s="368"/>
      <c r="OQE97" s="368"/>
      <c r="OQF97" s="368"/>
      <c r="OQG97" s="368"/>
      <c r="OQH97" s="368"/>
      <c r="OQI97" s="368"/>
      <c r="OQJ97" s="368"/>
      <c r="OQK97" s="368"/>
      <c r="OQL97" s="368"/>
      <c r="OQM97" s="368"/>
      <c r="OQN97" s="368"/>
      <c r="OQO97" s="368"/>
      <c r="OQP97" s="368"/>
      <c r="OQQ97" s="368"/>
      <c r="OQR97" s="368"/>
      <c r="OQS97" s="368"/>
      <c r="OQT97" s="368"/>
      <c r="OQU97" s="368"/>
      <c r="OQV97" s="368"/>
      <c r="OQW97" s="368"/>
      <c r="OQX97" s="368"/>
      <c r="OQY97" s="368"/>
      <c r="OQZ97" s="368"/>
      <c r="ORA97" s="368"/>
      <c r="ORB97" s="368"/>
      <c r="ORC97" s="368"/>
      <c r="ORD97" s="368"/>
      <c r="ORE97" s="368"/>
      <c r="ORF97" s="368"/>
      <c r="ORG97" s="368"/>
      <c r="ORH97" s="368"/>
      <c r="ORI97" s="368"/>
      <c r="ORJ97" s="368"/>
      <c r="ORK97" s="368"/>
      <c r="ORL97" s="368"/>
      <c r="ORM97" s="368"/>
      <c r="ORN97" s="368"/>
      <c r="ORO97" s="368"/>
      <c r="ORP97" s="368"/>
      <c r="ORQ97" s="368"/>
      <c r="ORR97" s="368"/>
      <c r="ORS97" s="368"/>
      <c r="ORT97" s="368"/>
      <c r="ORU97" s="368"/>
      <c r="ORV97" s="368"/>
      <c r="ORW97" s="368"/>
      <c r="ORX97" s="368"/>
      <c r="ORY97" s="368"/>
      <c r="ORZ97" s="368"/>
      <c r="OSA97" s="368"/>
      <c r="OSB97" s="368"/>
      <c r="OSC97" s="368"/>
      <c r="OSD97" s="368"/>
      <c r="OSE97" s="368"/>
      <c r="OSF97" s="368"/>
      <c r="OSG97" s="368"/>
      <c r="OSH97" s="368"/>
      <c r="OSI97" s="368"/>
      <c r="OSJ97" s="368"/>
      <c r="OSK97" s="368"/>
      <c r="OSL97" s="368"/>
      <c r="OSM97" s="368"/>
      <c r="OSN97" s="368"/>
      <c r="OSO97" s="368"/>
      <c r="OSP97" s="368"/>
      <c r="OSQ97" s="368"/>
      <c r="OSR97" s="368"/>
      <c r="OSS97" s="368"/>
      <c r="OST97" s="368"/>
      <c r="OSU97" s="368"/>
      <c r="OSV97" s="368"/>
      <c r="OSW97" s="368"/>
      <c r="OSX97" s="368"/>
      <c r="OSY97" s="368"/>
      <c r="OSZ97" s="368"/>
      <c r="OTA97" s="368"/>
      <c r="OTB97" s="368"/>
      <c r="OTC97" s="368"/>
      <c r="OTD97" s="368"/>
      <c r="OTE97" s="368"/>
      <c r="OTF97" s="368"/>
      <c r="OTG97" s="368"/>
      <c r="OTH97" s="368"/>
      <c r="OTI97" s="368"/>
      <c r="OTJ97" s="368"/>
      <c r="OTK97" s="368"/>
      <c r="OTL97" s="368"/>
      <c r="OTM97" s="368"/>
      <c r="OTN97" s="368"/>
      <c r="OTO97" s="368"/>
      <c r="OTP97" s="368"/>
      <c r="OTQ97" s="368"/>
      <c r="OTR97" s="368"/>
      <c r="OTS97" s="368"/>
      <c r="OTT97" s="368"/>
      <c r="OTU97" s="368"/>
      <c r="OTV97" s="368"/>
      <c r="OTW97" s="368"/>
      <c r="OTX97" s="368"/>
      <c r="OTY97" s="368"/>
      <c r="OTZ97" s="368"/>
      <c r="OUA97" s="368"/>
      <c r="OUB97" s="368"/>
      <c r="OUC97" s="368"/>
      <c r="OUD97" s="368"/>
      <c r="OUE97" s="368"/>
      <c r="OUF97" s="368"/>
      <c r="OUG97" s="368"/>
      <c r="OUH97" s="368"/>
      <c r="OUI97" s="368"/>
      <c r="OUJ97" s="368"/>
      <c r="OUK97" s="368"/>
      <c r="OUL97" s="368"/>
      <c r="OUM97" s="368"/>
      <c r="OUN97" s="368"/>
      <c r="OUO97" s="368"/>
      <c r="OUP97" s="368"/>
      <c r="OUQ97" s="368"/>
      <c r="OUR97" s="368"/>
      <c r="OUS97" s="368"/>
      <c r="OUT97" s="368"/>
      <c r="OUU97" s="368"/>
      <c r="OUV97" s="368"/>
      <c r="OUW97" s="368"/>
      <c r="OUX97" s="368"/>
      <c r="OUY97" s="368"/>
      <c r="OUZ97" s="368"/>
      <c r="OVA97" s="368"/>
      <c r="OVB97" s="368"/>
      <c r="OVC97" s="368"/>
      <c r="OVD97" s="368"/>
      <c r="OVE97" s="368"/>
      <c r="OVF97" s="368"/>
      <c r="OVG97" s="368"/>
      <c r="OVH97" s="368"/>
      <c r="OVI97" s="368"/>
      <c r="OVJ97" s="368"/>
      <c r="OVK97" s="368"/>
      <c r="OVL97" s="368"/>
      <c r="OVM97" s="368"/>
      <c r="OVN97" s="368"/>
      <c r="OVO97" s="368"/>
      <c r="OVP97" s="368"/>
      <c r="OVQ97" s="368"/>
      <c r="OVR97" s="368"/>
      <c r="OVS97" s="368"/>
      <c r="OVT97" s="368"/>
      <c r="OVU97" s="368"/>
      <c r="OVV97" s="368"/>
      <c r="OVW97" s="368"/>
      <c r="OVX97" s="368"/>
      <c r="OVY97" s="368"/>
      <c r="OVZ97" s="368"/>
      <c r="OWA97" s="368"/>
      <c r="OWB97" s="368"/>
      <c r="OWC97" s="368"/>
      <c r="OWD97" s="368"/>
      <c r="OWE97" s="368"/>
      <c r="OWF97" s="368"/>
      <c r="OWG97" s="368"/>
      <c r="OWH97" s="368"/>
      <c r="OWI97" s="368"/>
      <c r="OWJ97" s="368"/>
      <c r="OWK97" s="368"/>
      <c r="OWL97" s="368"/>
      <c r="OWM97" s="368"/>
      <c r="OWN97" s="368"/>
      <c r="OWO97" s="368"/>
      <c r="OWP97" s="368"/>
      <c r="OWQ97" s="368"/>
      <c r="OWR97" s="368"/>
      <c r="OWS97" s="368"/>
      <c r="OWT97" s="368"/>
      <c r="OWU97" s="368"/>
      <c r="OWV97" s="368"/>
      <c r="OWW97" s="368"/>
      <c r="OWX97" s="368"/>
      <c r="OWY97" s="368"/>
      <c r="OWZ97" s="368"/>
      <c r="OXA97" s="368"/>
      <c r="OXB97" s="368"/>
      <c r="OXC97" s="368"/>
      <c r="OXD97" s="368"/>
      <c r="OXE97" s="368"/>
      <c r="OXF97" s="368"/>
      <c r="OXG97" s="368"/>
      <c r="OXH97" s="368"/>
      <c r="OXI97" s="368"/>
      <c r="OXJ97" s="368"/>
      <c r="OXK97" s="368"/>
      <c r="OXL97" s="368"/>
      <c r="OXM97" s="368"/>
      <c r="OXN97" s="368"/>
      <c r="OXO97" s="368"/>
      <c r="OXP97" s="368"/>
      <c r="OXQ97" s="368"/>
      <c r="OXR97" s="368"/>
      <c r="OXS97" s="368"/>
      <c r="OXT97" s="368"/>
      <c r="OXU97" s="368"/>
      <c r="OXV97" s="368"/>
      <c r="OXW97" s="368"/>
      <c r="OXX97" s="368"/>
      <c r="OXY97" s="368"/>
      <c r="OXZ97" s="368"/>
      <c r="OYA97" s="368"/>
      <c r="OYB97" s="368"/>
      <c r="OYC97" s="368"/>
      <c r="OYD97" s="368"/>
      <c r="OYE97" s="368"/>
      <c r="OYF97" s="368"/>
      <c r="OYG97" s="368"/>
      <c r="OYH97" s="368"/>
      <c r="OYI97" s="368"/>
      <c r="OYJ97" s="368"/>
      <c r="OYK97" s="368"/>
      <c r="OYL97" s="368"/>
      <c r="OYM97" s="368"/>
      <c r="OYN97" s="368"/>
      <c r="OYO97" s="368"/>
      <c r="OYP97" s="368"/>
      <c r="OYQ97" s="368"/>
      <c r="OYR97" s="368"/>
      <c r="OYS97" s="368"/>
      <c r="OYT97" s="368"/>
      <c r="OYU97" s="368"/>
      <c r="OYV97" s="368"/>
      <c r="OYW97" s="368"/>
      <c r="OYX97" s="368"/>
      <c r="OYY97" s="368"/>
      <c r="OYZ97" s="368"/>
      <c r="OZA97" s="368"/>
      <c r="OZB97" s="368"/>
      <c r="OZC97" s="368"/>
      <c r="OZD97" s="368"/>
      <c r="OZE97" s="368"/>
      <c r="OZF97" s="368"/>
      <c r="OZG97" s="368"/>
      <c r="OZH97" s="368"/>
      <c r="OZI97" s="368"/>
      <c r="OZJ97" s="368"/>
      <c r="OZK97" s="368"/>
      <c r="OZL97" s="368"/>
      <c r="OZM97" s="368"/>
      <c r="OZN97" s="368"/>
      <c r="OZO97" s="368"/>
      <c r="OZP97" s="368"/>
      <c r="OZQ97" s="368"/>
      <c r="OZR97" s="368"/>
      <c r="OZS97" s="368"/>
      <c r="OZT97" s="368"/>
      <c r="OZU97" s="368"/>
      <c r="OZV97" s="368"/>
      <c r="OZW97" s="368"/>
      <c r="OZX97" s="368"/>
      <c r="OZY97" s="368"/>
      <c r="OZZ97" s="368"/>
      <c r="PAA97" s="368"/>
      <c r="PAB97" s="368"/>
      <c r="PAC97" s="368"/>
      <c r="PAD97" s="368"/>
      <c r="PAE97" s="368"/>
      <c r="PAF97" s="368"/>
      <c r="PAG97" s="368"/>
      <c r="PAH97" s="368"/>
      <c r="PAI97" s="368"/>
      <c r="PAJ97" s="368"/>
      <c r="PAK97" s="368"/>
      <c r="PAL97" s="368"/>
      <c r="PAM97" s="368"/>
      <c r="PAN97" s="368"/>
      <c r="PAO97" s="368"/>
      <c r="PAP97" s="368"/>
      <c r="PAQ97" s="368"/>
      <c r="PAR97" s="368"/>
      <c r="PAS97" s="368"/>
      <c r="PAT97" s="368"/>
      <c r="PAU97" s="368"/>
      <c r="PAV97" s="368"/>
      <c r="PAW97" s="368"/>
      <c r="PAX97" s="368"/>
      <c r="PAY97" s="368"/>
      <c r="PAZ97" s="368"/>
      <c r="PBA97" s="368"/>
      <c r="PBB97" s="368"/>
      <c r="PBC97" s="368"/>
      <c r="PBD97" s="368"/>
      <c r="PBE97" s="368"/>
      <c r="PBF97" s="368"/>
      <c r="PBG97" s="368"/>
      <c r="PBH97" s="368"/>
      <c r="PBI97" s="368"/>
      <c r="PBJ97" s="368"/>
      <c r="PBK97" s="368"/>
      <c r="PBL97" s="368"/>
      <c r="PBM97" s="368"/>
      <c r="PBN97" s="368"/>
      <c r="PBO97" s="368"/>
      <c r="PBP97" s="368"/>
      <c r="PBQ97" s="368"/>
      <c r="PBR97" s="368"/>
      <c r="PBS97" s="368"/>
      <c r="PBT97" s="368"/>
      <c r="PBU97" s="368"/>
      <c r="PBV97" s="368"/>
      <c r="PBW97" s="368"/>
      <c r="PBX97" s="368"/>
      <c r="PBY97" s="368"/>
      <c r="PBZ97" s="368"/>
      <c r="PCA97" s="368"/>
      <c r="PCB97" s="368"/>
      <c r="PCC97" s="368"/>
      <c r="PCD97" s="368"/>
      <c r="PCE97" s="368"/>
      <c r="PCF97" s="368"/>
      <c r="PCG97" s="368"/>
      <c r="PCH97" s="368"/>
      <c r="PCI97" s="368"/>
      <c r="PCJ97" s="368"/>
      <c r="PCK97" s="368"/>
      <c r="PCL97" s="368"/>
      <c r="PCM97" s="368"/>
      <c r="PCN97" s="368"/>
      <c r="PCO97" s="368"/>
      <c r="PCP97" s="368"/>
      <c r="PCQ97" s="368"/>
      <c r="PCR97" s="368"/>
      <c r="PCS97" s="368"/>
      <c r="PCT97" s="368"/>
      <c r="PCU97" s="368"/>
      <c r="PCV97" s="368"/>
      <c r="PCW97" s="368"/>
      <c r="PCX97" s="368"/>
      <c r="PCY97" s="368"/>
      <c r="PCZ97" s="368"/>
      <c r="PDA97" s="368"/>
      <c r="PDB97" s="368"/>
      <c r="PDC97" s="368"/>
      <c r="PDD97" s="368"/>
      <c r="PDE97" s="368"/>
      <c r="PDF97" s="368"/>
      <c r="PDG97" s="368"/>
      <c r="PDH97" s="368"/>
      <c r="PDI97" s="368"/>
      <c r="PDJ97" s="368"/>
      <c r="PDK97" s="368"/>
      <c r="PDL97" s="368"/>
      <c r="PDM97" s="368"/>
      <c r="PDN97" s="368"/>
      <c r="PDO97" s="368"/>
      <c r="PDP97" s="368"/>
      <c r="PDQ97" s="368"/>
      <c r="PDR97" s="368"/>
      <c r="PDS97" s="368"/>
      <c r="PDT97" s="368"/>
      <c r="PDU97" s="368"/>
      <c r="PDV97" s="368"/>
      <c r="PDW97" s="368"/>
      <c r="PDX97" s="368"/>
      <c r="PDY97" s="368"/>
      <c r="PDZ97" s="368"/>
      <c r="PEA97" s="368"/>
      <c r="PEB97" s="368"/>
      <c r="PEC97" s="368"/>
      <c r="PED97" s="368"/>
      <c r="PEE97" s="368"/>
      <c r="PEF97" s="368"/>
      <c r="PEG97" s="368"/>
      <c r="PEH97" s="368"/>
      <c r="PEI97" s="368"/>
      <c r="PEJ97" s="368"/>
      <c r="PEK97" s="368"/>
      <c r="PEL97" s="368"/>
      <c r="PEM97" s="368"/>
      <c r="PEN97" s="368"/>
      <c r="PEO97" s="368"/>
      <c r="PEP97" s="368"/>
      <c r="PEQ97" s="368"/>
      <c r="PER97" s="368"/>
      <c r="PES97" s="368"/>
      <c r="PET97" s="368"/>
      <c r="PEU97" s="368"/>
      <c r="PEV97" s="368"/>
      <c r="PEW97" s="368"/>
      <c r="PEX97" s="368"/>
      <c r="PEY97" s="368"/>
      <c r="PEZ97" s="368"/>
      <c r="PFA97" s="368"/>
      <c r="PFB97" s="368"/>
      <c r="PFC97" s="368"/>
      <c r="PFD97" s="368"/>
      <c r="PFE97" s="368"/>
      <c r="PFF97" s="368"/>
      <c r="PFG97" s="368"/>
      <c r="PFH97" s="368"/>
      <c r="PFI97" s="368"/>
      <c r="PFJ97" s="368"/>
      <c r="PFK97" s="368"/>
      <c r="PFL97" s="368"/>
      <c r="PFM97" s="368"/>
      <c r="PFN97" s="368"/>
      <c r="PFO97" s="368"/>
      <c r="PFP97" s="368"/>
      <c r="PFQ97" s="368"/>
      <c r="PFR97" s="368"/>
      <c r="PFS97" s="368"/>
      <c r="PFT97" s="368"/>
      <c r="PFU97" s="368"/>
      <c r="PFV97" s="368"/>
      <c r="PFW97" s="368"/>
      <c r="PFX97" s="368"/>
      <c r="PFY97" s="368"/>
      <c r="PFZ97" s="368"/>
      <c r="PGA97" s="368"/>
      <c r="PGB97" s="368"/>
      <c r="PGC97" s="368"/>
      <c r="PGD97" s="368"/>
      <c r="PGE97" s="368"/>
      <c r="PGF97" s="368"/>
      <c r="PGG97" s="368"/>
      <c r="PGH97" s="368"/>
      <c r="PGI97" s="368"/>
      <c r="PGJ97" s="368"/>
      <c r="PGK97" s="368"/>
      <c r="PGL97" s="368"/>
      <c r="PGM97" s="368"/>
      <c r="PGN97" s="368"/>
      <c r="PGO97" s="368"/>
      <c r="PGP97" s="368"/>
      <c r="PGQ97" s="368"/>
      <c r="PGR97" s="368"/>
      <c r="PGS97" s="368"/>
      <c r="PGT97" s="368"/>
      <c r="PGU97" s="368"/>
      <c r="PGV97" s="368"/>
      <c r="PGW97" s="368"/>
      <c r="PGX97" s="368"/>
      <c r="PGY97" s="368"/>
      <c r="PGZ97" s="368"/>
      <c r="PHA97" s="368"/>
      <c r="PHB97" s="368"/>
      <c r="PHC97" s="368"/>
      <c r="PHD97" s="368"/>
      <c r="PHE97" s="368"/>
      <c r="PHF97" s="368"/>
      <c r="PHG97" s="368"/>
      <c r="PHH97" s="368"/>
      <c r="PHI97" s="368"/>
      <c r="PHJ97" s="368"/>
      <c r="PHK97" s="368"/>
      <c r="PHL97" s="368"/>
      <c r="PHM97" s="368"/>
      <c r="PHN97" s="368"/>
      <c r="PHO97" s="368"/>
      <c r="PHP97" s="368"/>
      <c r="PHQ97" s="368"/>
      <c r="PHR97" s="368"/>
      <c r="PHS97" s="368"/>
      <c r="PHT97" s="368"/>
      <c r="PHU97" s="368"/>
      <c r="PHV97" s="368"/>
      <c r="PHW97" s="368"/>
      <c r="PHX97" s="368"/>
      <c r="PHY97" s="368"/>
      <c r="PHZ97" s="368"/>
      <c r="PIA97" s="368"/>
      <c r="PIB97" s="368"/>
      <c r="PIC97" s="368"/>
      <c r="PID97" s="368"/>
      <c r="PIE97" s="368"/>
      <c r="PIF97" s="368"/>
      <c r="PIG97" s="368"/>
      <c r="PIH97" s="368"/>
      <c r="PII97" s="368"/>
      <c r="PIJ97" s="368"/>
      <c r="PIK97" s="368"/>
      <c r="PIL97" s="368"/>
      <c r="PIM97" s="368"/>
      <c r="PIN97" s="368"/>
      <c r="PIO97" s="368"/>
      <c r="PIP97" s="368"/>
      <c r="PIQ97" s="368"/>
      <c r="PIR97" s="368"/>
      <c r="PIS97" s="368"/>
      <c r="PIT97" s="368"/>
      <c r="PIU97" s="368"/>
      <c r="PIV97" s="368"/>
      <c r="PIW97" s="368"/>
      <c r="PIX97" s="368"/>
      <c r="PIY97" s="368"/>
      <c r="PIZ97" s="368"/>
      <c r="PJA97" s="368"/>
      <c r="PJB97" s="368"/>
      <c r="PJC97" s="368"/>
      <c r="PJD97" s="368"/>
      <c r="PJE97" s="368"/>
      <c r="PJF97" s="368"/>
      <c r="PJG97" s="368"/>
      <c r="PJH97" s="368"/>
      <c r="PJI97" s="368"/>
      <c r="PJJ97" s="368"/>
      <c r="PJK97" s="368"/>
      <c r="PJL97" s="368"/>
      <c r="PJM97" s="368"/>
      <c r="PJN97" s="368"/>
      <c r="PJO97" s="368"/>
      <c r="PJP97" s="368"/>
      <c r="PJQ97" s="368"/>
      <c r="PJR97" s="368"/>
      <c r="PJS97" s="368"/>
      <c r="PJT97" s="368"/>
      <c r="PJU97" s="368"/>
      <c r="PJV97" s="368"/>
      <c r="PJW97" s="368"/>
      <c r="PJX97" s="368"/>
      <c r="PJY97" s="368"/>
      <c r="PJZ97" s="368"/>
      <c r="PKA97" s="368"/>
      <c r="PKB97" s="368"/>
      <c r="PKC97" s="368"/>
      <c r="PKD97" s="368"/>
      <c r="PKE97" s="368"/>
      <c r="PKF97" s="368"/>
      <c r="PKG97" s="368"/>
      <c r="PKH97" s="368"/>
      <c r="PKI97" s="368"/>
      <c r="PKJ97" s="368"/>
      <c r="PKK97" s="368"/>
      <c r="PKL97" s="368"/>
      <c r="PKM97" s="368"/>
      <c r="PKN97" s="368"/>
      <c r="PKO97" s="368"/>
      <c r="PKP97" s="368"/>
      <c r="PKQ97" s="368"/>
      <c r="PKR97" s="368"/>
      <c r="PKS97" s="368"/>
      <c r="PKT97" s="368"/>
      <c r="PKU97" s="368"/>
      <c r="PKV97" s="368"/>
      <c r="PKW97" s="368"/>
      <c r="PKX97" s="368"/>
      <c r="PKY97" s="368"/>
      <c r="PKZ97" s="368"/>
      <c r="PLA97" s="368"/>
      <c r="PLB97" s="368"/>
      <c r="PLC97" s="368"/>
      <c r="PLD97" s="368"/>
      <c r="PLE97" s="368"/>
      <c r="PLF97" s="368"/>
      <c r="PLG97" s="368"/>
      <c r="PLH97" s="368"/>
      <c r="PLI97" s="368"/>
      <c r="PLJ97" s="368"/>
      <c r="PLK97" s="368"/>
      <c r="PLL97" s="368"/>
      <c r="PLM97" s="368"/>
      <c r="PLN97" s="368"/>
      <c r="PLO97" s="368"/>
      <c r="PLP97" s="368"/>
      <c r="PLQ97" s="368"/>
      <c r="PLR97" s="368"/>
      <c r="PLS97" s="368"/>
      <c r="PLT97" s="368"/>
      <c r="PLU97" s="368"/>
      <c r="PLV97" s="368"/>
      <c r="PLW97" s="368"/>
      <c r="PLX97" s="368"/>
      <c r="PLY97" s="368"/>
      <c r="PLZ97" s="368"/>
      <c r="PMA97" s="368"/>
      <c r="PMB97" s="368"/>
      <c r="PMC97" s="368"/>
      <c r="PMD97" s="368"/>
      <c r="PME97" s="368"/>
      <c r="PMF97" s="368"/>
      <c r="PMG97" s="368"/>
      <c r="PMH97" s="368"/>
      <c r="PMI97" s="368"/>
      <c r="PMJ97" s="368"/>
      <c r="PMK97" s="368"/>
      <c r="PML97" s="368"/>
      <c r="PMM97" s="368"/>
      <c r="PMN97" s="368"/>
      <c r="PMO97" s="368"/>
      <c r="PMP97" s="368"/>
      <c r="PMQ97" s="368"/>
      <c r="PMR97" s="368"/>
      <c r="PMS97" s="368"/>
      <c r="PMT97" s="368"/>
      <c r="PMU97" s="368"/>
      <c r="PMV97" s="368"/>
      <c r="PMW97" s="368"/>
      <c r="PMX97" s="368"/>
      <c r="PMY97" s="368"/>
      <c r="PMZ97" s="368"/>
      <c r="PNA97" s="368"/>
      <c r="PNB97" s="368"/>
      <c r="PNC97" s="368"/>
      <c r="PND97" s="368"/>
      <c r="PNE97" s="368"/>
      <c r="PNF97" s="368"/>
      <c r="PNG97" s="368"/>
      <c r="PNH97" s="368"/>
      <c r="PNI97" s="368"/>
      <c r="PNJ97" s="368"/>
      <c r="PNK97" s="368"/>
      <c r="PNL97" s="368"/>
      <c r="PNM97" s="368"/>
      <c r="PNN97" s="368"/>
      <c r="PNO97" s="368"/>
      <c r="PNP97" s="368"/>
      <c r="PNQ97" s="368"/>
      <c r="PNR97" s="368"/>
      <c r="PNS97" s="368"/>
      <c r="PNT97" s="368"/>
      <c r="PNU97" s="368"/>
      <c r="PNV97" s="368"/>
      <c r="PNW97" s="368"/>
      <c r="PNX97" s="368"/>
      <c r="PNY97" s="368"/>
      <c r="PNZ97" s="368"/>
      <c r="POA97" s="368"/>
      <c r="POB97" s="368"/>
      <c r="POC97" s="368"/>
      <c r="POD97" s="368"/>
      <c r="POE97" s="368"/>
      <c r="POF97" s="368"/>
      <c r="POG97" s="368"/>
      <c r="POH97" s="368"/>
      <c r="POI97" s="368"/>
      <c r="POJ97" s="368"/>
      <c r="POK97" s="368"/>
      <c r="POL97" s="368"/>
      <c r="POM97" s="368"/>
      <c r="PON97" s="368"/>
      <c r="POO97" s="368"/>
      <c r="POP97" s="368"/>
      <c r="POQ97" s="368"/>
      <c r="POR97" s="368"/>
      <c r="POS97" s="368"/>
      <c r="POT97" s="368"/>
      <c r="POU97" s="368"/>
      <c r="POV97" s="368"/>
      <c r="POW97" s="368"/>
      <c r="POX97" s="368"/>
      <c r="POY97" s="368"/>
      <c r="POZ97" s="368"/>
      <c r="PPA97" s="368"/>
      <c r="PPB97" s="368"/>
      <c r="PPC97" s="368"/>
      <c r="PPD97" s="368"/>
      <c r="PPE97" s="368"/>
      <c r="PPF97" s="368"/>
      <c r="PPG97" s="368"/>
      <c r="PPH97" s="368"/>
      <c r="PPI97" s="368"/>
      <c r="PPJ97" s="368"/>
      <c r="PPK97" s="368"/>
      <c r="PPL97" s="368"/>
      <c r="PPM97" s="368"/>
      <c r="PPN97" s="368"/>
      <c r="PPO97" s="368"/>
      <c r="PPP97" s="368"/>
      <c r="PPQ97" s="368"/>
      <c r="PPR97" s="368"/>
      <c r="PPS97" s="368"/>
      <c r="PPT97" s="368"/>
      <c r="PPU97" s="368"/>
      <c r="PPV97" s="368"/>
      <c r="PPW97" s="368"/>
      <c r="PPX97" s="368"/>
      <c r="PPY97" s="368"/>
      <c r="PPZ97" s="368"/>
      <c r="PQA97" s="368"/>
      <c r="PQB97" s="368"/>
      <c r="PQC97" s="368"/>
      <c r="PQD97" s="368"/>
      <c r="PQE97" s="368"/>
      <c r="PQF97" s="368"/>
      <c r="PQG97" s="368"/>
      <c r="PQH97" s="368"/>
      <c r="PQI97" s="368"/>
      <c r="PQJ97" s="368"/>
      <c r="PQK97" s="368"/>
      <c r="PQL97" s="368"/>
      <c r="PQM97" s="368"/>
      <c r="PQN97" s="368"/>
      <c r="PQO97" s="368"/>
      <c r="PQP97" s="368"/>
      <c r="PQQ97" s="368"/>
      <c r="PQR97" s="368"/>
      <c r="PQS97" s="368"/>
      <c r="PQT97" s="368"/>
      <c r="PQU97" s="368"/>
      <c r="PQV97" s="368"/>
      <c r="PQW97" s="368"/>
      <c r="PQX97" s="368"/>
      <c r="PQY97" s="368"/>
      <c r="PQZ97" s="368"/>
      <c r="PRA97" s="368"/>
      <c r="PRB97" s="368"/>
      <c r="PRC97" s="368"/>
      <c r="PRD97" s="368"/>
      <c r="PRE97" s="368"/>
      <c r="PRF97" s="368"/>
      <c r="PRG97" s="368"/>
      <c r="PRH97" s="368"/>
      <c r="PRI97" s="368"/>
      <c r="PRJ97" s="368"/>
      <c r="PRK97" s="368"/>
      <c r="PRL97" s="368"/>
      <c r="PRM97" s="368"/>
      <c r="PRN97" s="368"/>
      <c r="PRO97" s="368"/>
      <c r="PRP97" s="368"/>
      <c r="PRQ97" s="368"/>
      <c r="PRR97" s="368"/>
      <c r="PRS97" s="368"/>
      <c r="PRT97" s="368"/>
      <c r="PRU97" s="368"/>
      <c r="PRV97" s="368"/>
      <c r="PRW97" s="368"/>
      <c r="PRX97" s="368"/>
      <c r="PRY97" s="368"/>
      <c r="PRZ97" s="368"/>
      <c r="PSA97" s="368"/>
      <c r="PSB97" s="368"/>
      <c r="PSC97" s="368"/>
      <c r="PSD97" s="368"/>
      <c r="PSE97" s="368"/>
      <c r="PSF97" s="368"/>
      <c r="PSG97" s="368"/>
      <c r="PSH97" s="368"/>
      <c r="PSI97" s="368"/>
      <c r="PSJ97" s="368"/>
      <c r="PSK97" s="368"/>
      <c r="PSL97" s="368"/>
      <c r="PSM97" s="368"/>
      <c r="PSN97" s="368"/>
      <c r="PSO97" s="368"/>
      <c r="PSP97" s="368"/>
      <c r="PSQ97" s="368"/>
      <c r="PSR97" s="368"/>
      <c r="PSS97" s="368"/>
      <c r="PST97" s="368"/>
      <c r="PSU97" s="368"/>
      <c r="PSV97" s="368"/>
      <c r="PSW97" s="368"/>
      <c r="PSX97" s="368"/>
      <c r="PSY97" s="368"/>
      <c r="PSZ97" s="368"/>
      <c r="PTA97" s="368"/>
      <c r="PTB97" s="368"/>
      <c r="PTC97" s="368"/>
      <c r="PTD97" s="368"/>
      <c r="PTE97" s="368"/>
      <c r="PTF97" s="368"/>
      <c r="PTG97" s="368"/>
      <c r="PTH97" s="368"/>
      <c r="PTI97" s="368"/>
      <c r="PTJ97" s="368"/>
      <c r="PTK97" s="368"/>
      <c r="PTL97" s="368"/>
      <c r="PTM97" s="368"/>
      <c r="PTN97" s="368"/>
      <c r="PTO97" s="368"/>
      <c r="PTP97" s="368"/>
      <c r="PTQ97" s="368"/>
      <c r="PTR97" s="368"/>
      <c r="PTS97" s="368"/>
      <c r="PTT97" s="368"/>
      <c r="PTU97" s="368"/>
      <c r="PTV97" s="368"/>
      <c r="PTW97" s="368"/>
      <c r="PTX97" s="368"/>
      <c r="PTY97" s="368"/>
      <c r="PTZ97" s="368"/>
      <c r="PUA97" s="368"/>
      <c r="PUB97" s="368"/>
      <c r="PUC97" s="368"/>
      <c r="PUD97" s="368"/>
      <c r="PUE97" s="368"/>
      <c r="PUF97" s="368"/>
      <c r="PUG97" s="368"/>
      <c r="PUH97" s="368"/>
      <c r="PUI97" s="368"/>
      <c r="PUJ97" s="368"/>
      <c r="PUK97" s="368"/>
      <c r="PUL97" s="368"/>
      <c r="PUM97" s="368"/>
      <c r="PUN97" s="368"/>
      <c r="PUO97" s="368"/>
      <c r="PUP97" s="368"/>
      <c r="PUQ97" s="368"/>
      <c r="PUR97" s="368"/>
      <c r="PUS97" s="368"/>
      <c r="PUT97" s="368"/>
      <c r="PUU97" s="368"/>
      <c r="PUV97" s="368"/>
      <c r="PUW97" s="368"/>
      <c r="PUX97" s="368"/>
      <c r="PUY97" s="368"/>
      <c r="PUZ97" s="368"/>
      <c r="PVA97" s="368"/>
      <c r="PVB97" s="368"/>
      <c r="PVC97" s="368"/>
      <c r="PVD97" s="368"/>
      <c r="PVE97" s="368"/>
      <c r="PVF97" s="368"/>
      <c r="PVG97" s="368"/>
      <c r="PVH97" s="368"/>
      <c r="PVI97" s="368"/>
      <c r="PVJ97" s="368"/>
      <c r="PVK97" s="368"/>
      <c r="PVL97" s="368"/>
      <c r="PVM97" s="368"/>
      <c r="PVN97" s="368"/>
      <c r="PVO97" s="368"/>
      <c r="PVP97" s="368"/>
      <c r="PVQ97" s="368"/>
      <c r="PVR97" s="368"/>
      <c r="PVS97" s="368"/>
      <c r="PVT97" s="368"/>
      <c r="PVU97" s="368"/>
      <c r="PVV97" s="368"/>
      <c r="PVW97" s="368"/>
      <c r="PVX97" s="368"/>
      <c r="PVY97" s="368"/>
      <c r="PVZ97" s="368"/>
      <c r="PWA97" s="368"/>
      <c r="PWB97" s="368"/>
      <c r="PWC97" s="368"/>
      <c r="PWD97" s="368"/>
      <c r="PWE97" s="368"/>
      <c r="PWF97" s="368"/>
      <c r="PWG97" s="368"/>
      <c r="PWH97" s="368"/>
      <c r="PWI97" s="368"/>
      <c r="PWJ97" s="368"/>
      <c r="PWK97" s="368"/>
      <c r="PWL97" s="368"/>
      <c r="PWM97" s="368"/>
      <c r="PWN97" s="368"/>
      <c r="PWO97" s="368"/>
      <c r="PWP97" s="368"/>
      <c r="PWQ97" s="368"/>
      <c r="PWR97" s="368"/>
      <c r="PWS97" s="368"/>
      <c r="PWT97" s="368"/>
      <c r="PWU97" s="368"/>
      <c r="PWV97" s="368"/>
      <c r="PWW97" s="368"/>
      <c r="PWX97" s="368"/>
      <c r="PWY97" s="368"/>
      <c r="PWZ97" s="368"/>
      <c r="PXA97" s="368"/>
      <c r="PXB97" s="368"/>
      <c r="PXC97" s="368"/>
      <c r="PXD97" s="368"/>
      <c r="PXE97" s="368"/>
      <c r="PXF97" s="368"/>
      <c r="PXG97" s="368"/>
      <c r="PXH97" s="368"/>
      <c r="PXI97" s="368"/>
      <c r="PXJ97" s="368"/>
      <c r="PXK97" s="368"/>
      <c r="PXL97" s="368"/>
      <c r="PXM97" s="368"/>
      <c r="PXN97" s="368"/>
      <c r="PXO97" s="368"/>
      <c r="PXP97" s="368"/>
      <c r="PXQ97" s="368"/>
      <c r="PXR97" s="368"/>
      <c r="PXS97" s="368"/>
      <c r="PXT97" s="368"/>
      <c r="PXU97" s="368"/>
      <c r="PXV97" s="368"/>
      <c r="PXW97" s="368"/>
      <c r="PXX97" s="368"/>
      <c r="PXY97" s="368"/>
      <c r="PXZ97" s="368"/>
      <c r="PYA97" s="368"/>
      <c r="PYB97" s="368"/>
      <c r="PYC97" s="368"/>
      <c r="PYD97" s="368"/>
      <c r="PYE97" s="368"/>
      <c r="PYF97" s="368"/>
      <c r="PYG97" s="368"/>
      <c r="PYH97" s="368"/>
      <c r="PYI97" s="368"/>
      <c r="PYJ97" s="368"/>
      <c r="PYK97" s="368"/>
      <c r="PYL97" s="368"/>
      <c r="PYM97" s="368"/>
      <c r="PYN97" s="368"/>
      <c r="PYO97" s="368"/>
      <c r="PYP97" s="368"/>
      <c r="PYQ97" s="368"/>
      <c r="PYR97" s="368"/>
      <c r="PYS97" s="368"/>
      <c r="PYT97" s="368"/>
      <c r="PYU97" s="368"/>
      <c r="PYV97" s="368"/>
      <c r="PYW97" s="368"/>
      <c r="PYX97" s="368"/>
      <c r="PYY97" s="368"/>
      <c r="PYZ97" s="368"/>
      <c r="PZA97" s="368"/>
      <c r="PZB97" s="368"/>
      <c r="PZC97" s="368"/>
      <c r="PZD97" s="368"/>
      <c r="PZE97" s="368"/>
      <c r="PZF97" s="368"/>
      <c r="PZG97" s="368"/>
      <c r="PZH97" s="368"/>
      <c r="PZI97" s="368"/>
      <c r="PZJ97" s="368"/>
      <c r="PZK97" s="368"/>
      <c r="PZL97" s="368"/>
      <c r="PZM97" s="368"/>
      <c r="PZN97" s="368"/>
      <c r="PZO97" s="368"/>
      <c r="PZP97" s="368"/>
      <c r="PZQ97" s="368"/>
      <c r="PZR97" s="368"/>
      <c r="PZS97" s="368"/>
      <c r="PZT97" s="368"/>
      <c r="PZU97" s="368"/>
      <c r="PZV97" s="368"/>
      <c r="PZW97" s="368"/>
      <c r="PZX97" s="368"/>
      <c r="PZY97" s="368"/>
      <c r="PZZ97" s="368"/>
      <c r="QAA97" s="368"/>
      <c r="QAB97" s="368"/>
      <c r="QAC97" s="368"/>
      <c r="QAD97" s="368"/>
      <c r="QAE97" s="368"/>
      <c r="QAF97" s="368"/>
      <c r="QAG97" s="368"/>
      <c r="QAH97" s="368"/>
      <c r="QAI97" s="368"/>
      <c r="QAJ97" s="368"/>
      <c r="QAK97" s="368"/>
      <c r="QAL97" s="368"/>
      <c r="QAM97" s="368"/>
      <c r="QAN97" s="368"/>
      <c r="QAO97" s="368"/>
      <c r="QAP97" s="368"/>
      <c r="QAQ97" s="368"/>
      <c r="QAR97" s="368"/>
      <c r="QAS97" s="368"/>
      <c r="QAT97" s="368"/>
      <c r="QAU97" s="368"/>
      <c r="QAV97" s="368"/>
      <c r="QAW97" s="368"/>
      <c r="QAX97" s="368"/>
      <c r="QAY97" s="368"/>
      <c r="QAZ97" s="368"/>
      <c r="QBA97" s="368"/>
      <c r="QBB97" s="368"/>
      <c r="QBC97" s="368"/>
      <c r="QBD97" s="368"/>
      <c r="QBE97" s="368"/>
      <c r="QBF97" s="368"/>
      <c r="QBG97" s="368"/>
      <c r="QBH97" s="368"/>
      <c r="QBI97" s="368"/>
      <c r="QBJ97" s="368"/>
      <c r="QBK97" s="368"/>
      <c r="QBL97" s="368"/>
      <c r="QBM97" s="368"/>
      <c r="QBN97" s="368"/>
      <c r="QBO97" s="368"/>
      <c r="QBP97" s="368"/>
      <c r="QBQ97" s="368"/>
      <c r="QBR97" s="368"/>
      <c r="QBS97" s="368"/>
      <c r="QBT97" s="368"/>
      <c r="QBU97" s="368"/>
      <c r="QBV97" s="368"/>
      <c r="QBW97" s="368"/>
      <c r="QBX97" s="368"/>
      <c r="QBY97" s="368"/>
      <c r="QBZ97" s="368"/>
      <c r="QCA97" s="368"/>
      <c r="QCB97" s="368"/>
      <c r="QCC97" s="368"/>
      <c r="QCD97" s="368"/>
      <c r="QCE97" s="368"/>
      <c r="QCF97" s="368"/>
      <c r="QCG97" s="368"/>
      <c r="QCH97" s="368"/>
      <c r="QCI97" s="368"/>
      <c r="QCJ97" s="368"/>
      <c r="QCK97" s="368"/>
      <c r="QCL97" s="368"/>
      <c r="QCM97" s="368"/>
      <c r="QCN97" s="368"/>
      <c r="QCO97" s="368"/>
      <c r="QCP97" s="368"/>
      <c r="QCQ97" s="368"/>
      <c r="QCR97" s="368"/>
      <c r="QCS97" s="368"/>
      <c r="QCT97" s="368"/>
      <c r="QCU97" s="368"/>
      <c r="QCV97" s="368"/>
      <c r="QCW97" s="368"/>
      <c r="QCX97" s="368"/>
      <c r="QCY97" s="368"/>
      <c r="QCZ97" s="368"/>
      <c r="QDA97" s="368"/>
      <c r="QDB97" s="368"/>
      <c r="QDC97" s="368"/>
      <c r="QDD97" s="368"/>
      <c r="QDE97" s="368"/>
      <c r="QDF97" s="368"/>
      <c r="QDG97" s="368"/>
      <c r="QDH97" s="368"/>
      <c r="QDI97" s="368"/>
      <c r="QDJ97" s="368"/>
      <c r="QDK97" s="368"/>
      <c r="QDL97" s="368"/>
      <c r="QDM97" s="368"/>
      <c r="QDN97" s="368"/>
      <c r="QDO97" s="368"/>
      <c r="QDP97" s="368"/>
      <c r="QDQ97" s="368"/>
      <c r="QDR97" s="368"/>
      <c r="QDS97" s="368"/>
      <c r="QDT97" s="368"/>
      <c r="QDU97" s="368"/>
      <c r="QDV97" s="368"/>
      <c r="QDW97" s="368"/>
      <c r="QDX97" s="368"/>
      <c r="QDY97" s="368"/>
      <c r="QDZ97" s="368"/>
      <c r="QEA97" s="368"/>
      <c r="QEB97" s="368"/>
      <c r="QEC97" s="368"/>
      <c r="QED97" s="368"/>
      <c r="QEE97" s="368"/>
      <c r="QEF97" s="368"/>
      <c r="QEG97" s="368"/>
      <c r="QEH97" s="368"/>
      <c r="QEI97" s="368"/>
      <c r="QEJ97" s="368"/>
      <c r="QEK97" s="368"/>
      <c r="QEL97" s="368"/>
      <c r="QEM97" s="368"/>
      <c r="QEN97" s="368"/>
      <c r="QEO97" s="368"/>
      <c r="QEP97" s="368"/>
      <c r="QEQ97" s="368"/>
      <c r="QER97" s="368"/>
      <c r="QES97" s="368"/>
      <c r="QET97" s="368"/>
      <c r="QEU97" s="368"/>
      <c r="QEV97" s="368"/>
      <c r="QEW97" s="368"/>
      <c r="QEX97" s="368"/>
      <c r="QEY97" s="368"/>
      <c r="QEZ97" s="368"/>
      <c r="QFA97" s="368"/>
      <c r="QFB97" s="368"/>
      <c r="QFC97" s="368"/>
      <c r="QFD97" s="368"/>
      <c r="QFE97" s="368"/>
      <c r="QFF97" s="368"/>
      <c r="QFG97" s="368"/>
      <c r="QFH97" s="368"/>
      <c r="QFI97" s="368"/>
      <c r="QFJ97" s="368"/>
      <c r="QFK97" s="368"/>
      <c r="QFL97" s="368"/>
      <c r="QFM97" s="368"/>
      <c r="QFN97" s="368"/>
      <c r="QFO97" s="368"/>
      <c r="QFP97" s="368"/>
      <c r="QFQ97" s="368"/>
      <c r="QFR97" s="368"/>
      <c r="QFS97" s="368"/>
      <c r="QFT97" s="368"/>
      <c r="QFU97" s="368"/>
      <c r="QFV97" s="368"/>
      <c r="QFW97" s="368"/>
      <c r="QFX97" s="368"/>
      <c r="QFY97" s="368"/>
      <c r="QFZ97" s="368"/>
      <c r="QGA97" s="368"/>
      <c r="QGB97" s="368"/>
      <c r="QGC97" s="368"/>
      <c r="QGD97" s="368"/>
      <c r="QGE97" s="368"/>
      <c r="QGF97" s="368"/>
      <c r="QGG97" s="368"/>
      <c r="QGH97" s="368"/>
      <c r="QGI97" s="368"/>
      <c r="QGJ97" s="368"/>
      <c r="QGK97" s="368"/>
      <c r="QGL97" s="368"/>
      <c r="QGM97" s="368"/>
      <c r="QGN97" s="368"/>
      <c r="QGO97" s="368"/>
      <c r="QGP97" s="368"/>
      <c r="QGQ97" s="368"/>
      <c r="QGR97" s="368"/>
      <c r="QGS97" s="368"/>
      <c r="QGT97" s="368"/>
      <c r="QGU97" s="368"/>
      <c r="QGV97" s="368"/>
      <c r="QGW97" s="368"/>
      <c r="QGX97" s="368"/>
      <c r="QGY97" s="368"/>
      <c r="QGZ97" s="368"/>
      <c r="QHA97" s="368"/>
      <c r="QHB97" s="368"/>
      <c r="QHC97" s="368"/>
      <c r="QHD97" s="368"/>
      <c r="QHE97" s="368"/>
      <c r="QHF97" s="368"/>
      <c r="QHG97" s="368"/>
      <c r="QHH97" s="368"/>
      <c r="QHI97" s="368"/>
      <c r="QHJ97" s="368"/>
      <c r="QHK97" s="368"/>
      <c r="QHL97" s="368"/>
      <c r="QHM97" s="368"/>
      <c r="QHN97" s="368"/>
      <c r="QHO97" s="368"/>
      <c r="QHP97" s="368"/>
      <c r="QHQ97" s="368"/>
      <c r="QHR97" s="368"/>
      <c r="QHS97" s="368"/>
      <c r="QHT97" s="368"/>
      <c r="QHU97" s="368"/>
      <c r="QHV97" s="368"/>
      <c r="QHW97" s="368"/>
      <c r="QHX97" s="368"/>
      <c r="QHY97" s="368"/>
      <c r="QHZ97" s="368"/>
      <c r="QIA97" s="368"/>
      <c r="QIB97" s="368"/>
      <c r="QIC97" s="368"/>
      <c r="QID97" s="368"/>
      <c r="QIE97" s="368"/>
      <c r="QIF97" s="368"/>
      <c r="QIG97" s="368"/>
      <c r="QIH97" s="368"/>
      <c r="QII97" s="368"/>
      <c r="QIJ97" s="368"/>
      <c r="QIK97" s="368"/>
      <c r="QIL97" s="368"/>
      <c r="QIM97" s="368"/>
      <c r="QIN97" s="368"/>
      <c r="QIO97" s="368"/>
      <c r="QIP97" s="368"/>
      <c r="QIQ97" s="368"/>
      <c r="QIR97" s="368"/>
      <c r="QIS97" s="368"/>
      <c r="QIT97" s="368"/>
      <c r="QIU97" s="368"/>
      <c r="QIV97" s="368"/>
      <c r="QIW97" s="368"/>
      <c r="QIX97" s="368"/>
      <c r="QIY97" s="368"/>
      <c r="QIZ97" s="368"/>
      <c r="QJA97" s="368"/>
      <c r="QJB97" s="368"/>
      <c r="QJC97" s="368"/>
      <c r="QJD97" s="368"/>
      <c r="QJE97" s="368"/>
      <c r="QJF97" s="368"/>
      <c r="QJG97" s="368"/>
      <c r="QJH97" s="368"/>
      <c r="QJI97" s="368"/>
      <c r="QJJ97" s="368"/>
      <c r="QJK97" s="368"/>
      <c r="QJL97" s="368"/>
      <c r="QJM97" s="368"/>
      <c r="QJN97" s="368"/>
      <c r="QJO97" s="368"/>
      <c r="QJP97" s="368"/>
      <c r="QJQ97" s="368"/>
      <c r="QJR97" s="368"/>
      <c r="QJS97" s="368"/>
      <c r="QJT97" s="368"/>
      <c r="QJU97" s="368"/>
      <c r="QJV97" s="368"/>
      <c r="QJW97" s="368"/>
      <c r="QJX97" s="368"/>
      <c r="QJY97" s="368"/>
      <c r="QJZ97" s="368"/>
      <c r="QKA97" s="368"/>
      <c r="QKB97" s="368"/>
      <c r="QKC97" s="368"/>
      <c r="QKD97" s="368"/>
      <c r="QKE97" s="368"/>
      <c r="QKF97" s="368"/>
      <c r="QKG97" s="368"/>
      <c r="QKH97" s="368"/>
      <c r="QKI97" s="368"/>
      <c r="QKJ97" s="368"/>
      <c r="QKK97" s="368"/>
      <c r="QKL97" s="368"/>
      <c r="QKM97" s="368"/>
      <c r="QKN97" s="368"/>
      <c r="QKO97" s="368"/>
      <c r="QKP97" s="368"/>
      <c r="QKQ97" s="368"/>
      <c r="QKR97" s="368"/>
      <c r="QKS97" s="368"/>
      <c r="QKT97" s="368"/>
      <c r="QKU97" s="368"/>
      <c r="QKV97" s="368"/>
      <c r="QKW97" s="368"/>
      <c r="QKX97" s="368"/>
      <c r="QKY97" s="368"/>
      <c r="QKZ97" s="368"/>
      <c r="QLA97" s="368"/>
      <c r="QLB97" s="368"/>
      <c r="QLC97" s="368"/>
      <c r="QLD97" s="368"/>
      <c r="QLE97" s="368"/>
      <c r="QLF97" s="368"/>
      <c r="QLG97" s="368"/>
      <c r="QLH97" s="368"/>
      <c r="QLI97" s="368"/>
      <c r="QLJ97" s="368"/>
      <c r="QLK97" s="368"/>
      <c r="QLL97" s="368"/>
      <c r="QLM97" s="368"/>
      <c r="QLN97" s="368"/>
      <c r="QLO97" s="368"/>
      <c r="QLP97" s="368"/>
      <c r="QLQ97" s="368"/>
      <c r="QLR97" s="368"/>
      <c r="QLS97" s="368"/>
      <c r="QLT97" s="368"/>
      <c r="QLU97" s="368"/>
      <c r="QLV97" s="368"/>
      <c r="QLW97" s="368"/>
      <c r="QLX97" s="368"/>
      <c r="QLY97" s="368"/>
      <c r="QLZ97" s="368"/>
      <c r="QMA97" s="368"/>
      <c r="QMB97" s="368"/>
      <c r="QMC97" s="368"/>
      <c r="QMD97" s="368"/>
      <c r="QME97" s="368"/>
      <c r="QMF97" s="368"/>
      <c r="QMG97" s="368"/>
      <c r="QMH97" s="368"/>
      <c r="QMI97" s="368"/>
      <c r="QMJ97" s="368"/>
      <c r="QMK97" s="368"/>
      <c r="QML97" s="368"/>
      <c r="QMM97" s="368"/>
      <c r="QMN97" s="368"/>
      <c r="QMO97" s="368"/>
      <c r="QMP97" s="368"/>
      <c r="QMQ97" s="368"/>
      <c r="QMR97" s="368"/>
      <c r="QMS97" s="368"/>
      <c r="QMT97" s="368"/>
      <c r="QMU97" s="368"/>
      <c r="QMV97" s="368"/>
      <c r="QMW97" s="368"/>
      <c r="QMX97" s="368"/>
      <c r="QMY97" s="368"/>
      <c r="QMZ97" s="368"/>
      <c r="QNA97" s="368"/>
      <c r="QNB97" s="368"/>
      <c r="QNC97" s="368"/>
      <c r="QND97" s="368"/>
      <c r="QNE97" s="368"/>
      <c r="QNF97" s="368"/>
      <c r="QNG97" s="368"/>
      <c r="QNH97" s="368"/>
      <c r="QNI97" s="368"/>
      <c r="QNJ97" s="368"/>
      <c r="QNK97" s="368"/>
      <c r="QNL97" s="368"/>
      <c r="QNM97" s="368"/>
      <c r="QNN97" s="368"/>
      <c r="QNO97" s="368"/>
      <c r="QNP97" s="368"/>
      <c r="QNQ97" s="368"/>
      <c r="QNR97" s="368"/>
      <c r="QNS97" s="368"/>
      <c r="QNT97" s="368"/>
      <c r="QNU97" s="368"/>
      <c r="QNV97" s="368"/>
      <c r="QNW97" s="368"/>
      <c r="QNX97" s="368"/>
      <c r="QNY97" s="368"/>
      <c r="QNZ97" s="368"/>
      <c r="QOA97" s="368"/>
      <c r="QOB97" s="368"/>
      <c r="QOC97" s="368"/>
      <c r="QOD97" s="368"/>
      <c r="QOE97" s="368"/>
      <c r="QOF97" s="368"/>
      <c r="QOG97" s="368"/>
      <c r="QOH97" s="368"/>
      <c r="QOI97" s="368"/>
      <c r="QOJ97" s="368"/>
      <c r="QOK97" s="368"/>
      <c r="QOL97" s="368"/>
      <c r="QOM97" s="368"/>
      <c r="QON97" s="368"/>
      <c r="QOO97" s="368"/>
      <c r="QOP97" s="368"/>
      <c r="QOQ97" s="368"/>
      <c r="QOR97" s="368"/>
      <c r="QOS97" s="368"/>
      <c r="QOT97" s="368"/>
      <c r="QOU97" s="368"/>
      <c r="QOV97" s="368"/>
      <c r="QOW97" s="368"/>
      <c r="QOX97" s="368"/>
      <c r="QOY97" s="368"/>
      <c r="QOZ97" s="368"/>
      <c r="QPA97" s="368"/>
      <c r="QPB97" s="368"/>
      <c r="QPC97" s="368"/>
      <c r="QPD97" s="368"/>
      <c r="QPE97" s="368"/>
      <c r="QPF97" s="368"/>
      <c r="QPG97" s="368"/>
      <c r="QPH97" s="368"/>
      <c r="QPI97" s="368"/>
      <c r="QPJ97" s="368"/>
      <c r="QPK97" s="368"/>
      <c r="QPL97" s="368"/>
      <c r="QPM97" s="368"/>
      <c r="QPN97" s="368"/>
      <c r="QPO97" s="368"/>
      <c r="QPP97" s="368"/>
      <c r="QPQ97" s="368"/>
      <c r="QPR97" s="368"/>
      <c r="QPS97" s="368"/>
      <c r="QPT97" s="368"/>
      <c r="QPU97" s="368"/>
      <c r="QPV97" s="368"/>
      <c r="QPW97" s="368"/>
      <c r="QPX97" s="368"/>
      <c r="QPY97" s="368"/>
      <c r="QPZ97" s="368"/>
      <c r="QQA97" s="368"/>
      <c r="QQB97" s="368"/>
      <c r="QQC97" s="368"/>
      <c r="QQD97" s="368"/>
      <c r="QQE97" s="368"/>
      <c r="QQF97" s="368"/>
      <c r="QQG97" s="368"/>
      <c r="QQH97" s="368"/>
      <c r="QQI97" s="368"/>
      <c r="QQJ97" s="368"/>
      <c r="QQK97" s="368"/>
      <c r="QQL97" s="368"/>
      <c r="QQM97" s="368"/>
      <c r="QQN97" s="368"/>
      <c r="QQO97" s="368"/>
      <c r="QQP97" s="368"/>
      <c r="QQQ97" s="368"/>
      <c r="QQR97" s="368"/>
      <c r="QQS97" s="368"/>
      <c r="QQT97" s="368"/>
      <c r="QQU97" s="368"/>
      <c r="QQV97" s="368"/>
      <c r="QQW97" s="368"/>
      <c r="QQX97" s="368"/>
      <c r="QQY97" s="368"/>
      <c r="QQZ97" s="368"/>
      <c r="QRA97" s="368"/>
      <c r="QRB97" s="368"/>
      <c r="QRC97" s="368"/>
      <c r="QRD97" s="368"/>
      <c r="QRE97" s="368"/>
      <c r="QRF97" s="368"/>
      <c r="QRG97" s="368"/>
      <c r="QRH97" s="368"/>
      <c r="QRI97" s="368"/>
      <c r="QRJ97" s="368"/>
      <c r="QRK97" s="368"/>
      <c r="QRL97" s="368"/>
      <c r="QRM97" s="368"/>
      <c r="QRN97" s="368"/>
      <c r="QRO97" s="368"/>
      <c r="QRP97" s="368"/>
      <c r="QRQ97" s="368"/>
      <c r="QRR97" s="368"/>
      <c r="QRS97" s="368"/>
      <c r="QRT97" s="368"/>
      <c r="QRU97" s="368"/>
      <c r="QRV97" s="368"/>
      <c r="QRW97" s="368"/>
      <c r="QRX97" s="368"/>
      <c r="QRY97" s="368"/>
      <c r="QRZ97" s="368"/>
      <c r="QSA97" s="368"/>
      <c r="QSB97" s="368"/>
      <c r="QSC97" s="368"/>
      <c r="QSD97" s="368"/>
      <c r="QSE97" s="368"/>
      <c r="QSF97" s="368"/>
      <c r="QSG97" s="368"/>
      <c r="QSH97" s="368"/>
      <c r="QSI97" s="368"/>
      <c r="QSJ97" s="368"/>
      <c r="QSK97" s="368"/>
      <c r="QSL97" s="368"/>
      <c r="QSM97" s="368"/>
      <c r="QSN97" s="368"/>
      <c r="QSO97" s="368"/>
      <c r="QSP97" s="368"/>
      <c r="QSQ97" s="368"/>
      <c r="QSR97" s="368"/>
      <c r="QSS97" s="368"/>
      <c r="QST97" s="368"/>
      <c r="QSU97" s="368"/>
      <c r="QSV97" s="368"/>
      <c r="QSW97" s="368"/>
      <c r="QSX97" s="368"/>
      <c r="QSY97" s="368"/>
      <c r="QSZ97" s="368"/>
      <c r="QTA97" s="368"/>
      <c r="QTB97" s="368"/>
      <c r="QTC97" s="368"/>
      <c r="QTD97" s="368"/>
      <c r="QTE97" s="368"/>
      <c r="QTF97" s="368"/>
      <c r="QTG97" s="368"/>
      <c r="QTH97" s="368"/>
      <c r="QTI97" s="368"/>
      <c r="QTJ97" s="368"/>
      <c r="QTK97" s="368"/>
      <c r="QTL97" s="368"/>
      <c r="QTM97" s="368"/>
      <c r="QTN97" s="368"/>
      <c r="QTO97" s="368"/>
      <c r="QTP97" s="368"/>
      <c r="QTQ97" s="368"/>
      <c r="QTR97" s="368"/>
      <c r="QTS97" s="368"/>
      <c r="QTT97" s="368"/>
      <c r="QTU97" s="368"/>
      <c r="QTV97" s="368"/>
      <c r="QTW97" s="368"/>
      <c r="QTX97" s="368"/>
      <c r="QTY97" s="368"/>
      <c r="QTZ97" s="368"/>
      <c r="QUA97" s="368"/>
      <c r="QUB97" s="368"/>
      <c r="QUC97" s="368"/>
      <c r="QUD97" s="368"/>
      <c r="QUE97" s="368"/>
      <c r="QUF97" s="368"/>
      <c r="QUG97" s="368"/>
      <c r="QUH97" s="368"/>
      <c r="QUI97" s="368"/>
      <c r="QUJ97" s="368"/>
      <c r="QUK97" s="368"/>
      <c r="QUL97" s="368"/>
      <c r="QUM97" s="368"/>
      <c r="QUN97" s="368"/>
      <c r="QUO97" s="368"/>
      <c r="QUP97" s="368"/>
      <c r="QUQ97" s="368"/>
      <c r="QUR97" s="368"/>
      <c r="QUS97" s="368"/>
      <c r="QUT97" s="368"/>
      <c r="QUU97" s="368"/>
      <c r="QUV97" s="368"/>
      <c r="QUW97" s="368"/>
      <c r="QUX97" s="368"/>
      <c r="QUY97" s="368"/>
      <c r="QUZ97" s="368"/>
      <c r="QVA97" s="368"/>
      <c r="QVB97" s="368"/>
      <c r="QVC97" s="368"/>
      <c r="QVD97" s="368"/>
      <c r="QVE97" s="368"/>
      <c r="QVF97" s="368"/>
      <c r="QVG97" s="368"/>
      <c r="QVH97" s="368"/>
      <c r="QVI97" s="368"/>
      <c r="QVJ97" s="368"/>
      <c r="QVK97" s="368"/>
      <c r="QVL97" s="368"/>
      <c r="QVM97" s="368"/>
      <c r="QVN97" s="368"/>
      <c r="QVO97" s="368"/>
      <c r="QVP97" s="368"/>
      <c r="QVQ97" s="368"/>
      <c r="QVR97" s="368"/>
      <c r="QVS97" s="368"/>
      <c r="QVT97" s="368"/>
      <c r="QVU97" s="368"/>
      <c r="QVV97" s="368"/>
      <c r="QVW97" s="368"/>
      <c r="QVX97" s="368"/>
      <c r="QVY97" s="368"/>
      <c r="QVZ97" s="368"/>
      <c r="QWA97" s="368"/>
      <c r="QWB97" s="368"/>
      <c r="QWC97" s="368"/>
      <c r="QWD97" s="368"/>
      <c r="QWE97" s="368"/>
      <c r="QWF97" s="368"/>
      <c r="QWG97" s="368"/>
      <c r="QWH97" s="368"/>
      <c r="QWI97" s="368"/>
      <c r="QWJ97" s="368"/>
      <c r="QWK97" s="368"/>
      <c r="QWL97" s="368"/>
      <c r="QWM97" s="368"/>
      <c r="QWN97" s="368"/>
      <c r="QWO97" s="368"/>
      <c r="QWP97" s="368"/>
      <c r="QWQ97" s="368"/>
      <c r="QWR97" s="368"/>
      <c r="QWS97" s="368"/>
      <c r="QWT97" s="368"/>
      <c r="QWU97" s="368"/>
      <c r="QWV97" s="368"/>
      <c r="QWW97" s="368"/>
      <c r="QWX97" s="368"/>
      <c r="QWY97" s="368"/>
      <c r="QWZ97" s="368"/>
      <c r="QXA97" s="368"/>
      <c r="QXB97" s="368"/>
      <c r="QXC97" s="368"/>
      <c r="QXD97" s="368"/>
      <c r="QXE97" s="368"/>
      <c r="QXF97" s="368"/>
      <c r="QXG97" s="368"/>
      <c r="QXH97" s="368"/>
      <c r="QXI97" s="368"/>
      <c r="QXJ97" s="368"/>
      <c r="QXK97" s="368"/>
      <c r="QXL97" s="368"/>
      <c r="QXM97" s="368"/>
      <c r="QXN97" s="368"/>
      <c r="QXO97" s="368"/>
      <c r="QXP97" s="368"/>
      <c r="QXQ97" s="368"/>
      <c r="QXR97" s="368"/>
      <c r="QXS97" s="368"/>
      <c r="QXT97" s="368"/>
      <c r="QXU97" s="368"/>
      <c r="QXV97" s="368"/>
      <c r="QXW97" s="368"/>
      <c r="QXX97" s="368"/>
      <c r="QXY97" s="368"/>
      <c r="QXZ97" s="368"/>
      <c r="QYA97" s="368"/>
      <c r="QYB97" s="368"/>
      <c r="QYC97" s="368"/>
      <c r="QYD97" s="368"/>
      <c r="QYE97" s="368"/>
      <c r="QYF97" s="368"/>
      <c r="QYG97" s="368"/>
      <c r="QYH97" s="368"/>
      <c r="QYI97" s="368"/>
      <c r="QYJ97" s="368"/>
      <c r="QYK97" s="368"/>
      <c r="QYL97" s="368"/>
      <c r="QYM97" s="368"/>
      <c r="QYN97" s="368"/>
      <c r="QYO97" s="368"/>
      <c r="QYP97" s="368"/>
      <c r="QYQ97" s="368"/>
      <c r="QYR97" s="368"/>
      <c r="QYS97" s="368"/>
      <c r="QYT97" s="368"/>
      <c r="QYU97" s="368"/>
      <c r="QYV97" s="368"/>
      <c r="QYW97" s="368"/>
      <c r="QYX97" s="368"/>
      <c r="QYY97" s="368"/>
      <c r="QYZ97" s="368"/>
      <c r="QZA97" s="368"/>
      <c r="QZB97" s="368"/>
      <c r="QZC97" s="368"/>
      <c r="QZD97" s="368"/>
      <c r="QZE97" s="368"/>
      <c r="QZF97" s="368"/>
      <c r="QZG97" s="368"/>
      <c r="QZH97" s="368"/>
      <c r="QZI97" s="368"/>
      <c r="QZJ97" s="368"/>
      <c r="QZK97" s="368"/>
      <c r="QZL97" s="368"/>
      <c r="QZM97" s="368"/>
      <c r="QZN97" s="368"/>
      <c r="QZO97" s="368"/>
      <c r="QZP97" s="368"/>
      <c r="QZQ97" s="368"/>
      <c r="QZR97" s="368"/>
      <c r="QZS97" s="368"/>
      <c r="QZT97" s="368"/>
      <c r="QZU97" s="368"/>
      <c r="QZV97" s="368"/>
      <c r="QZW97" s="368"/>
      <c r="QZX97" s="368"/>
      <c r="QZY97" s="368"/>
      <c r="QZZ97" s="368"/>
      <c r="RAA97" s="368"/>
      <c r="RAB97" s="368"/>
      <c r="RAC97" s="368"/>
      <c r="RAD97" s="368"/>
      <c r="RAE97" s="368"/>
      <c r="RAF97" s="368"/>
      <c r="RAG97" s="368"/>
      <c r="RAH97" s="368"/>
      <c r="RAI97" s="368"/>
      <c r="RAJ97" s="368"/>
      <c r="RAK97" s="368"/>
      <c r="RAL97" s="368"/>
      <c r="RAM97" s="368"/>
      <c r="RAN97" s="368"/>
      <c r="RAO97" s="368"/>
      <c r="RAP97" s="368"/>
      <c r="RAQ97" s="368"/>
      <c r="RAR97" s="368"/>
      <c r="RAS97" s="368"/>
      <c r="RAT97" s="368"/>
      <c r="RAU97" s="368"/>
      <c r="RAV97" s="368"/>
      <c r="RAW97" s="368"/>
      <c r="RAX97" s="368"/>
      <c r="RAY97" s="368"/>
      <c r="RAZ97" s="368"/>
      <c r="RBA97" s="368"/>
      <c r="RBB97" s="368"/>
      <c r="RBC97" s="368"/>
      <c r="RBD97" s="368"/>
      <c r="RBE97" s="368"/>
      <c r="RBF97" s="368"/>
      <c r="RBG97" s="368"/>
      <c r="RBH97" s="368"/>
      <c r="RBI97" s="368"/>
      <c r="RBJ97" s="368"/>
      <c r="RBK97" s="368"/>
      <c r="RBL97" s="368"/>
      <c r="RBM97" s="368"/>
      <c r="RBN97" s="368"/>
      <c r="RBO97" s="368"/>
      <c r="RBP97" s="368"/>
      <c r="RBQ97" s="368"/>
      <c r="RBR97" s="368"/>
      <c r="RBS97" s="368"/>
      <c r="RBT97" s="368"/>
      <c r="RBU97" s="368"/>
      <c r="RBV97" s="368"/>
      <c r="RBW97" s="368"/>
      <c r="RBX97" s="368"/>
      <c r="RBY97" s="368"/>
      <c r="RBZ97" s="368"/>
      <c r="RCA97" s="368"/>
      <c r="RCB97" s="368"/>
      <c r="RCC97" s="368"/>
      <c r="RCD97" s="368"/>
      <c r="RCE97" s="368"/>
      <c r="RCF97" s="368"/>
      <c r="RCG97" s="368"/>
      <c r="RCH97" s="368"/>
      <c r="RCI97" s="368"/>
      <c r="RCJ97" s="368"/>
      <c r="RCK97" s="368"/>
      <c r="RCL97" s="368"/>
      <c r="RCM97" s="368"/>
      <c r="RCN97" s="368"/>
      <c r="RCO97" s="368"/>
      <c r="RCP97" s="368"/>
      <c r="RCQ97" s="368"/>
      <c r="RCR97" s="368"/>
      <c r="RCS97" s="368"/>
      <c r="RCT97" s="368"/>
      <c r="RCU97" s="368"/>
      <c r="RCV97" s="368"/>
      <c r="RCW97" s="368"/>
      <c r="RCX97" s="368"/>
      <c r="RCY97" s="368"/>
      <c r="RCZ97" s="368"/>
      <c r="RDA97" s="368"/>
      <c r="RDB97" s="368"/>
      <c r="RDC97" s="368"/>
      <c r="RDD97" s="368"/>
      <c r="RDE97" s="368"/>
      <c r="RDF97" s="368"/>
      <c r="RDG97" s="368"/>
      <c r="RDH97" s="368"/>
      <c r="RDI97" s="368"/>
      <c r="RDJ97" s="368"/>
      <c r="RDK97" s="368"/>
      <c r="RDL97" s="368"/>
      <c r="RDM97" s="368"/>
      <c r="RDN97" s="368"/>
      <c r="RDO97" s="368"/>
      <c r="RDP97" s="368"/>
      <c r="RDQ97" s="368"/>
      <c r="RDR97" s="368"/>
      <c r="RDS97" s="368"/>
      <c r="RDT97" s="368"/>
      <c r="RDU97" s="368"/>
      <c r="RDV97" s="368"/>
      <c r="RDW97" s="368"/>
      <c r="RDX97" s="368"/>
      <c r="RDY97" s="368"/>
      <c r="RDZ97" s="368"/>
      <c r="REA97" s="368"/>
      <c r="REB97" s="368"/>
      <c r="REC97" s="368"/>
      <c r="RED97" s="368"/>
      <c r="REE97" s="368"/>
      <c r="REF97" s="368"/>
      <c r="REG97" s="368"/>
      <c r="REH97" s="368"/>
      <c r="REI97" s="368"/>
      <c r="REJ97" s="368"/>
      <c r="REK97" s="368"/>
      <c r="REL97" s="368"/>
      <c r="REM97" s="368"/>
      <c r="REN97" s="368"/>
      <c r="REO97" s="368"/>
      <c r="REP97" s="368"/>
      <c r="REQ97" s="368"/>
      <c r="RER97" s="368"/>
      <c r="RES97" s="368"/>
      <c r="RET97" s="368"/>
      <c r="REU97" s="368"/>
      <c r="REV97" s="368"/>
      <c r="REW97" s="368"/>
      <c r="REX97" s="368"/>
      <c r="REY97" s="368"/>
      <c r="REZ97" s="368"/>
      <c r="RFA97" s="368"/>
      <c r="RFB97" s="368"/>
      <c r="RFC97" s="368"/>
      <c r="RFD97" s="368"/>
      <c r="RFE97" s="368"/>
      <c r="RFF97" s="368"/>
      <c r="RFG97" s="368"/>
      <c r="RFH97" s="368"/>
      <c r="RFI97" s="368"/>
      <c r="RFJ97" s="368"/>
      <c r="RFK97" s="368"/>
      <c r="RFL97" s="368"/>
      <c r="RFM97" s="368"/>
      <c r="RFN97" s="368"/>
      <c r="RFO97" s="368"/>
      <c r="RFP97" s="368"/>
      <c r="RFQ97" s="368"/>
      <c r="RFR97" s="368"/>
      <c r="RFS97" s="368"/>
      <c r="RFT97" s="368"/>
      <c r="RFU97" s="368"/>
      <c r="RFV97" s="368"/>
      <c r="RFW97" s="368"/>
      <c r="RFX97" s="368"/>
      <c r="RFY97" s="368"/>
      <c r="RFZ97" s="368"/>
      <c r="RGA97" s="368"/>
      <c r="RGB97" s="368"/>
      <c r="RGC97" s="368"/>
      <c r="RGD97" s="368"/>
      <c r="RGE97" s="368"/>
      <c r="RGF97" s="368"/>
      <c r="RGG97" s="368"/>
      <c r="RGH97" s="368"/>
      <c r="RGI97" s="368"/>
      <c r="RGJ97" s="368"/>
      <c r="RGK97" s="368"/>
      <c r="RGL97" s="368"/>
      <c r="RGM97" s="368"/>
      <c r="RGN97" s="368"/>
      <c r="RGO97" s="368"/>
      <c r="RGP97" s="368"/>
      <c r="RGQ97" s="368"/>
      <c r="RGR97" s="368"/>
      <c r="RGS97" s="368"/>
      <c r="RGT97" s="368"/>
      <c r="RGU97" s="368"/>
      <c r="RGV97" s="368"/>
      <c r="RGW97" s="368"/>
      <c r="RGX97" s="368"/>
      <c r="RGY97" s="368"/>
      <c r="RGZ97" s="368"/>
      <c r="RHA97" s="368"/>
      <c r="RHB97" s="368"/>
      <c r="RHC97" s="368"/>
      <c r="RHD97" s="368"/>
      <c r="RHE97" s="368"/>
      <c r="RHF97" s="368"/>
      <c r="RHG97" s="368"/>
      <c r="RHH97" s="368"/>
      <c r="RHI97" s="368"/>
      <c r="RHJ97" s="368"/>
      <c r="RHK97" s="368"/>
      <c r="RHL97" s="368"/>
      <c r="RHM97" s="368"/>
      <c r="RHN97" s="368"/>
      <c r="RHO97" s="368"/>
      <c r="RHP97" s="368"/>
      <c r="RHQ97" s="368"/>
      <c r="RHR97" s="368"/>
      <c r="RHS97" s="368"/>
      <c r="RHT97" s="368"/>
      <c r="RHU97" s="368"/>
      <c r="RHV97" s="368"/>
      <c r="RHW97" s="368"/>
      <c r="RHX97" s="368"/>
      <c r="RHY97" s="368"/>
      <c r="RHZ97" s="368"/>
      <c r="RIA97" s="368"/>
      <c r="RIB97" s="368"/>
      <c r="RIC97" s="368"/>
      <c r="RID97" s="368"/>
      <c r="RIE97" s="368"/>
      <c r="RIF97" s="368"/>
      <c r="RIG97" s="368"/>
      <c r="RIH97" s="368"/>
      <c r="RII97" s="368"/>
      <c r="RIJ97" s="368"/>
      <c r="RIK97" s="368"/>
      <c r="RIL97" s="368"/>
      <c r="RIM97" s="368"/>
      <c r="RIN97" s="368"/>
      <c r="RIO97" s="368"/>
      <c r="RIP97" s="368"/>
      <c r="RIQ97" s="368"/>
      <c r="RIR97" s="368"/>
      <c r="RIS97" s="368"/>
      <c r="RIT97" s="368"/>
      <c r="RIU97" s="368"/>
      <c r="RIV97" s="368"/>
      <c r="RIW97" s="368"/>
      <c r="RIX97" s="368"/>
      <c r="RIY97" s="368"/>
      <c r="RIZ97" s="368"/>
      <c r="RJA97" s="368"/>
      <c r="RJB97" s="368"/>
      <c r="RJC97" s="368"/>
      <c r="RJD97" s="368"/>
      <c r="RJE97" s="368"/>
      <c r="RJF97" s="368"/>
      <c r="RJG97" s="368"/>
      <c r="RJH97" s="368"/>
      <c r="RJI97" s="368"/>
      <c r="RJJ97" s="368"/>
      <c r="RJK97" s="368"/>
      <c r="RJL97" s="368"/>
      <c r="RJM97" s="368"/>
      <c r="RJN97" s="368"/>
      <c r="RJO97" s="368"/>
      <c r="RJP97" s="368"/>
      <c r="RJQ97" s="368"/>
      <c r="RJR97" s="368"/>
      <c r="RJS97" s="368"/>
      <c r="RJT97" s="368"/>
      <c r="RJU97" s="368"/>
      <c r="RJV97" s="368"/>
      <c r="RJW97" s="368"/>
      <c r="RJX97" s="368"/>
      <c r="RJY97" s="368"/>
      <c r="RJZ97" s="368"/>
      <c r="RKA97" s="368"/>
      <c r="RKB97" s="368"/>
      <c r="RKC97" s="368"/>
      <c r="RKD97" s="368"/>
      <c r="RKE97" s="368"/>
      <c r="RKF97" s="368"/>
      <c r="RKG97" s="368"/>
      <c r="RKH97" s="368"/>
      <c r="RKI97" s="368"/>
      <c r="RKJ97" s="368"/>
      <c r="RKK97" s="368"/>
      <c r="RKL97" s="368"/>
      <c r="RKM97" s="368"/>
      <c r="RKN97" s="368"/>
      <c r="RKO97" s="368"/>
      <c r="RKP97" s="368"/>
      <c r="RKQ97" s="368"/>
      <c r="RKR97" s="368"/>
      <c r="RKS97" s="368"/>
      <c r="RKT97" s="368"/>
      <c r="RKU97" s="368"/>
      <c r="RKV97" s="368"/>
      <c r="RKW97" s="368"/>
      <c r="RKX97" s="368"/>
      <c r="RKY97" s="368"/>
      <c r="RKZ97" s="368"/>
      <c r="RLA97" s="368"/>
      <c r="RLB97" s="368"/>
      <c r="RLC97" s="368"/>
      <c r="RLD97" s="368"/>
      <c r="RLE97" s="368"/>
      <c r="RLF97" s="368"/>
      <c r="RLG97" s="368"/>
      <c r="RLH97" s="368"/>
      <c r="RLI97" s="368"/>
      <c r="RLJ97" s="368"/>
      <c r="RLK97" s="368"/>
      <c r="RLL97" s="368"/>
      <c r="RLM97" s="368"/>
      <c r="RLN97" s="368"/>
      <c r="RLO97" s="368"/>
      <c r="RLP97" s="368"/>
      <c r="RLQ97" s="368"/>
      <c r="RLR97" s="368"/>
      <c r="RLS97" s="368"/>
      <c r="RLT97" s="368"/>
      <c r="RLU97" s="368"/>
      <c r="RLV97" s="368"/>
      <c r="RLW97" s="368"/>
      <c r="RLX97" s="368"/>
      <c r="RLY97" s="368"/>
      <c r="RLZ97" s="368"/>
      <c r="RMA97" s="368"/>
      <c r="RMB97" s="368"/>
      <c r="RMC97" s="368"/>
      <c r="RMD97" s="368"/>
      <c r="RME97" s="368"/>
      <c r="RMF97" s="368"/>
      <c r="RMG97" s="368"/>
      <c r="RMH97" s="368"/>
      <c r="RMI97" s="368"/>
      <c r="RMJ97" s="368"/>
      <c r="RMK97" s="368"/>
      <c r="RML97" s="368"/>
      <c r="RMM97" s="368"/>
      <c r="RMN97" s="368"/>
      <c r="RMO97" s="368"/>
      <c r="RMP97" s="368"/>
      <c r="RMQ97" s="368"/>
      <c r="RMR97" s="368"/>
      <c r="RMS97" s="368"/>
      <c r="RMT97" s="368"/>
      <c r="RMU97" s="368"/>
      <c r="RMV97" s="368"/>
      <c r="RMW97" s="368"/>
      <c r="RMX97" s="368"/>
      <c r="RMY97" s="368"/>
      <c r="RMZ97" s="368"/>
      <c r="RNA97" s="368"/>
      <c r="RNB97" s="368"/>
      <c r="RNC97" s="368"/>
      <c r="RND97" s="368"/>
      <c r="RNE97" s="368"/>
      <c r="RNF97" s="368"/>
      <c r="RNG97" s="368"/>
      <c r="RNH97" s="368"/>
      <c r="RNI97" s="368"/>
      <c r="RNJ97" s="368"/>
      <c r="RNK97" s="368"/>
      <c r="RNL97" s="368"/>
      <c r="RNM97" s="368"/>
      <c r="RNN97" s="368"/>
      <c r="RNO97" s="368"/>
      <c r="RNP97" s="368"/>
      <c r="RNQ97" s="368"/>
      <c r="RNR97" s="368"/>
      <c r="RNS97" s="368"/>
      <c r="RNT97" s="368"/>
      <c r="RNU97" s="368"/>
      <c r="RNV97" s="368"/>
      <c r="RNW97" s="368"/>
      <c r="RNX97" s="368"/>
      <c r="RNY97" s="368"/>
      <c r="RNZ97" s="368"/>
      <c r="ROA97" s="368"/>
      <c r="ROB97" s="368"/>
      <c r="ROC97" s="368"/>
      <c r="ROD97" s="368"/>
      <c r="ROE97" s="368"/>
      <c r="ROF97" s="368"/>
      <c r="ROG97" s="368"/>
      <c r="ROH97" s="368"/>
      <c r="ROI97" s="368"/>
      <c r="ROJ97" s="368"/>
      <c r="ROK97" s="368"/>
      <c r="ROL97" s="368"/>
      <c r="ROM97" s="368"/>
      <c r="RON97" s="368"/>
      <c r="ROO97" s="368"/>
      <c r="ROP97" s="368"/>
      <c r="ROQ97" s="368"/>
      <c r="ROR97" s="368"/>
      <c r="ROS97" s="368"/>
      <c r="ROT97" s="368"/>
      <c r="ROU97" s="368"/>
      <c r="ROV97" s="368"/>
      <c r="ROW97" s="368"/>
      <c r="ROX97" s="368"/>
      <c r="ROY97" s="368"/>
      <c r="ROZ97" s="368"/>
      <c r="RPA97" s="368"/>
      <c r="RPB97" s="368"/>
      <c r="RPC97" s="368"/>
      <c r="RPD97" s="368"/>
      <c r="RPE97" s="368"/>
      <c r="RPF97" s="368"/>
      <c r="RPG97" s="368"/>
      <c r="RPH97" s="368"/>
      <c r="RPI97" s="368"/>
      <c r="RPJ97" s="368"/>
      <c r="RPK97" s="368"/>
      <c r="RPL97" s="368"/>
      <c r="RPM97" s="368"/>
      <c r="RPN97" s="368"/>
      <c r="RPO97" s="368"/>
      <c r="RPP97" s="368"/>
      <c r="RPQ97" s="368"/>
      <c r="RPR97" s="368"/>
      <c r="RPS97" s="368"/>
      <c r="RPT97" s="368"/>
      <c r="RPU97" s="368"/>
      <c r="RPV97" s="368"/>
      <c r="RPW97" s="368"/>
      <c r="RPX97" s="368"/>
      <c r="RPY97" s="368"/>
      <c r="RPZ97" s="368"/>
      <c r="RQA97" s="368"/>
      <c r="RQB97" s="368"/>
      <c r="RQC97" s="368"/>
      <c r="RQD97" s="368"/>
      <c r="RQE97" s="368"/>
      <c r="RQF97" s="368"/>
      <c r="RQG97" s="368"/>
      <c r="RQH97" s="368"/>
      <c r="RQI97" s="368"/>
      <c r="RQJ97" s="368"/>
      <c r="RQK97" s="368"/>
      <c r="RQL97" s="368"/>
      <c r="RQM97" s="368"/>
      <c r="RQN97" s="368"/>
      <c r="RQO97" s="368"/>
      <c r="RQP97" s="368"/>
      <c r="RQQ97" s="368"/>
      <c r="RQR97" s="368"/>
      <c r="RQS97" s="368"/>
      <c r="RQT97" s="368"/>
      <c r="RQU97" s="368"/>
      <c r="RQV97" s="368"/>
      <c r="RQW97" s="368"/>
      <c r="RQX97" s="368"/>
      <c r="RQY97" s="368"/>
      <c r="RQZ97" s="368"/>
      <c r="RRA97" s="368"/>
      <c r="RRB97" s="368"/>
      <c r="RRC97" s="368"/>
      <c r="RRD97" s="368"/>
      <c r="RRE97" s="368"/>
      <c r="RRF97" s="368"/>
      <c r="RRG97" s="368"/>
      <c r="RRH97" s="368"/>
      <c r="RRI97" s="368"/>
      <c r="RRJ97" s="368"/>
      <c r="RRK97" s="368"/>
      <c r="RRL97" s="368"/>
      <c r="RRM97" s="368"/>
      <c r="RRN97" s="368"/>
      <c r="RRO97" s="368"/>
      <c r="RRP97" s="368"/>
      <c r="RRQ97" s="368"/>
      <c r="RRR97" s="368"/>
      <c r="RRS97" s="368"/>
      <c r="RRT97" s="368"/>
      <c r="RRU97" s="368"/>
      <c r="RRV97" s="368"/>
      <c r="RRW97" s="368"/>
      <c r="RRX97" s="368"/>
      <c r="RRY97" s="368"/>
      <c r="RRZ97" s="368"/>
      <c r="RSA97" s="368"/>
      <c r="RSB97" s="368"/>
      <c r="RSC97" s="368"/>
      <c r="RSD97" s="368"/>
      <c r="RSE97" s="368"/>
      <c r="RSF97" s="368"/>
      <c r="RSG97" s="368"/>
      <c r="RSH97" s="368"/>
      <c r="RSI97" s="368"/>
      <c r="RSJ97" s="368"/>
      <c r="RSK97" s="368"/>
      <c r="RSL97" s="368"/>
      <c r="RSM97" s="368"/>
      <c r="RSN97" s="368"/>
      <c r="RSO97" s="368"/>
      <c r="RSP97" s="368"/>
      <c r="RSQ97" s="368"/>
      <c r="RSR97" s="368"/>
      <c r="RSS97" s="368"/>
      <c r="RST97" s="368"/>
      <c r="RSU97" s="368"/>
      <c r="RSV97" s="368"/>
      <c r="RSW97" s="368"/>
      <c r="RSX97" s="368"/>
      <c r="RSY97" s="368"/>
      <c r="RSZ97" s="368"/>
      <c r="RTA97" s="368"/>
      <c r="RTB97" s="368"/>
      <c r="RTC97" s="368"/>
      <c r="RTD97" s="368"/>
      <c r="RTE97" s="368"/>
      <c r="RTF97" s="368"/>
      <c r="RTG97" s="368"/>
      <c r="RTH97" s="368"/>
      <c r="RTI97" s="368"/>
      <c r="RTJ97" s="368"/>
      <c r="RTK97" s="368"/>
      <c r="RTL97" s="368"/>
      <c r="RTM97" s="368"/>
      <c r="RTN97" s="368"/>
      <c r="RTO97" s="368"/>
      <c r="RTP97" s="368"/>
      <c r="RTQ97" s="368"/>
      <c r="RTR97" s="368"/>
      <c r="RTS97" s="368"/>
      <c r="RTT97" s="368"/>
      <c r="RTU97" s="368"/>
      <c r="RTV97" s="368"/>
      <c r="RTW97" s="368"/>
      <c r="RTX97" s="368"/>
      <c r="RTY97" s="368"/>
      <c r="RTZ97" s="368"/>
      <c r="RUA97" s="368"/>
      <c r="RUB97" s="368"/>
      <c r="RUC97" s="368"/>
      <c r="RUD97" s="368"/>
      <c r="RUE97" s="368"/>
      <c r="RUF97" s="368"/>
      <c r="RUG97" s="368"/>
      <c r="RUH97" s="368"/>
      <c r="RUI97" s="368"/>
      <c r="RUJ97" s="368"/>
      <c r="RUK97" s="368"/>
      <c r="RUL97" s="368"/>
      <c r="RUM97" s="368"/>
      <c r="RUN97" s="368"/>
      <c r="RUO97" s="368"/>
      <c r="RUP97" s="368"/>
      <c r="RUQ97" s="368"/>
      <c r="RUR97" s="368"/>
      <c r="RUS97" s="368"/>
      <c r="RUT97" s="368"/>
      <c r="RUU97" s="368"/>
      <c r="RUV97" s="368"/>
      <c r="RUW97" s="368"/>
      <c r="RUX97" s="368"/>
      <c r="RUY97" s="368"/>
      <c r="RUZ97" s="368"/>
      <c r="RVA97" s="368"/>
      <c r="RVB97" s="368"/>
      <c r="RVC97" s="368"/>
      <c r="RVD97" s="368"/>
      <c r="RVE97" s="368"/>
      <c r="RVF97" s="368"/>
      <c r="RVG97" s="368"/>
      <c r="RVH97" s="368"/>
      <c r="RVI97" s="368"/>
      <c r="RVJ97" s="368"/>
      <c r="RVK97" s="368"/>
      <c r="RVL97" s="368"/>
      <c r="RVM97" s="368"/>
      <c r="RVN97" s="368"/>
      <c r="RVO97" s="368"/>
      <c r="RVP97" s="368"/>
      <c r="RVQ97" s="368"/>
      <c r="RVR97" s="368"/>
      <c r="RVS97" s="368"/>
      <c r="RVT97" s="368"/>
      <c r="RVU97" s="368"/>
      <c r="RVV97" s="368"/>
      <c r="RVW97" s="368"/>
      <c r="RVX97" s="368"/>
      <c r="RVY97" s="368"/>
      <c r="RVZ97" s="368"/>
      <c r="RWA97" s="368"/>
      <c r="RWB97" s="368"/>
      <c r="RWC97" s="368"/>
      <c r="RWD97" s="368"/>
      <c r="RWE97" s="368"/>
      <c r="RWF97" s="368"/>
      <c r="RWG97" s="368"/>
      <c r="RWH97" s="368"/>
      <c r="RWI97" s="368"/>
      <c r="RWJ97" s="368"/>
      <c r="RWK97" s="368"/>
      <c r="RWL97" s="368"/>
      <c r="RWM97" s="368"/>
      <c r="RWN97" s="368"/>
      <c r="RWO97" s="368"/>
      <c r="RWP97" s="368"/>
      <c r="RWQ97" s="368"/>
      <c r="RWR97" s="368"/>
      <c r="RWS97" s="368"/>
      <c r="RWT97" s="368"/>
      <c r="RWU97" s="368"/>
      <c r="RWV97" s="368"/>
      <c r="RWW97" s="368"/>
      <c r="RWX97" s="368"/>
      <c r="RWY97" s="368"/>
      <c r="RWZ97" s="368"/>
      <c r="RXA97" s="368"/>
      <c r="RXB97" s="368"/>
      <c r="RXC97" s="368"/>
      <c r="RXD97" s="368"/>
      <c r="RXE97" s="368"/>
      <c r="RXF97" s="368"/>
      <c r="RXG97" s="368"/>
      <c r="RXH97" s="368"/>
      <c r="RXI97" s="368"/>
      <c r="RXJ97" s="368"/>
      <c r="RXK97" s="368"/>
      <c r="RXL97" s="368"/>
      <c r="RXM97" s="368"/>
      <c r="RXN97" s="368"/>
      <c r="RXO97" s="368"/>
      <c r="RXP97" s="368"/>
      <c r="RXQ97" s="368"/>
      <c r="RXR97" s="368"/>
      <c r="RXS97" s="368"/>
      <c r="RXT97" s="368"/>
      <c r="RXU97" s="368"/>
      <c r="RXV97" s="368"/>
      <c r="RXW97" s="368"/>
      <c r="RXX97" s="368"/>
      <c r="RXY97" s="368"/>
      <c r="RXZ97" s="368"/>
      <c r="RYA97" s="368"/>
      <c r="RYB97" s="368"/>
      <c r="RYC97" s="368"/>
      <c r="RYD97" s="368"/>
      <c r="RYE97" s="368"/>
      <c r="RYF97" s="368"/>
      <c r="RYG97" s="368"/>
      <c r="RYH97" s="368"/>
      <c r="RYI97" s="368"/>
      <c r="RYJ97" s="368"/>
      <c r="RYK97" s="368"/>
      <c r="RYL97" s="368"/>
      <c r="RYM97" s="368"/>
      <c r="RYN97" s="368"/>
      <c r="RYO97" s="368"/>
      <c r="RYP97" s="368"/>
      <c r="RYQ97" s="368"/>
      <c r="RYR97" s="368"/>
      <c r="RYS97" s="368"/>
      <c r="RYT97" s="368"/>
      <c r="RYU97" s="368"/>
      <c r="RYV97" s="368"/>
      <c r="RYW97" s="368"/>
      <c r="RYX97" s="368"/>
      <c r="RYY97" s="368"/>
      <c r="RYZ97" s="368"/>
      <c r="RZA97" s="368"/>
      <c r="RZB97" s="368"/>
      <c r="RZC97" s="368"/>
      <c r="RZD97" s="368"/>
      <c r="RZE97" s="368"/>
      <c r="RZF97" s="368"/>
      <c r="RZG97" s="368"/>
      <c r="RZH97" s="368"/>
      <c r="RZI97" s="368"/>
      <c r="RZJ97" s="368"/>
      <c r="RZK97" s="368"/>
      <c r="RZL97" s="368"/>
      <c r="RZM97" s="368"/>
      <c r="RZN97" s="368"/>
      <c r="RZO97" s="368"/>
      <c r="RZP97" s="368"/>
      <c r="RZQ97" s="368"/>
      <c r="RZR97" s="368"/>
      <c r="RZS97" s="368"/>
      <c r="RZT97" s="368"/>
      <c r="RZU97" s="368"/>
      <c r="RZV97" s="368"/>
      <c r="RZW97" s="368"/>
      <c r="RZX97" s="368"/>
      <c r="RZY97" s="368"/>
      <c r="RZZ97" s="368"/>
      <c r="SAA97" s="368"/>
      <c r="SAB97" s="368"/>
      <c r="SAC97" s="368"/>
      <c r="SAD97" s="368"/>
      <c r="SAE97" s="368"/>
      <c r="SAF97" s="368"/>
      <c r="SAG97" s="368"/>
      <c r="SAH97" s="368"/>
      <c r="SAI97" s="368"/>
      <c r="SAJ97" s="368"/>
      <c r="SAK97" s="368"/>
      <c r="SAL97" s="368"/>
      <c r="SAM97" s="368"/>
      <c r="SAN97" s="368"/>
      <c r="SAO97" s="368"/>
      <c r="SAP97" s="368"/>
      <c r="SAQ97" s="368"/>
      <c r="SAR97" s="368"/>
      <c r="SAS97" s="368"/>
      <c r="SAT97" s="368"/>
      <c r="SAU97" s="368"/>
      <c r="SAV97" s="368"/>
      <c r="SAW97" s="368"/>
      <c r="SAX97" s="368"/>
      <c r="SAY97" s="368"/>
      <c r="SAZ97" s="368"/>
      <c r="SBA97" s="368"/>
      <c r="SBB97" s="368"/>
      <c r="SBC97" s="368"/>
      <c r="SBD97" s="368"/>
      <c r="SBE97" s="368"/>
      <c r="SBF97" s="368"/>
      <c r="SBG97" s="368"/>
      <c r="SBH97" s="368"/>
      <c r="SBI97" s="368"/>
      <c r="SBJ97" s="368"/>
      <c r="SBK97" s="368"/>
      <c r="SBL97" s="368"/>
      <c r="SBM97" s="368"/>
      <c r="SBN97" s="368"/>
      <c r="SBO97" s="368"/>
      <c r="SBP97" s="368"/>
      <c r="SBQ97" s="368"/>
      <c r="SBR97" s="368"/>
      <c r="SBS97" s="368"/>
      <c r="SBT97" s="368"/>
      <c r="SBU97" s="368"/>
      <c r="SBV97" s="368"/>
      <c r="SBW97" s="368"/>
      <c r="SBX97" s="368"/>
      <c r="SBY97" s="368"/>
      <c r="SBZ97" s="368"/>
      <c r="SCA97" s="368"/>
      <c r="SCB97" s="368"/>
      <c r="SCC97" s="368"/>
      <c r="SCD97" s="368"/>
      <c r="SCE97" s="368"/>
      <c r="SCF97" s="368"/>
      <c r="SCG97" s="368"/>
      <c r="SCH97" s="368"/>
      <c r="SCI97" s="368"/>
      <c r="SCJ97" s="368"/>
      <c r="SCK97" s="368"/>
      <c r="SCL97" s="368"/>
      <c r="SCM97" s="368"/>
      <c r="SCN97" s="368"/>
      <c r="SCO97" s="368"/>
      <c r="SCP97" s="368"/>
      <c r="SCQ97" s="368"/>
      <c r="SCR97" s="368"/>
      <c r="SCS97" s="368"/>
      <c r="SCT97" s="368"/>
      <c r="SCU97" s="368"/>
      <c r="SCV97" s="368"/>
      <c r="SCW97" s="368"/>
      <c r="SCX97" s="368"/>
      <c r="SCY97" s="368"/>
      <c r="SCZ97" s="368"/>
      <c r="SDA97" s="368"/>
      <c r="SDB97" s="368"/>
      <c r="SDC97" s="368"/>
      <c r="SDD97" s="368"/>
      <c r="SDE97" s="368"/>
      <c r="SDF97" s="368"/>
      <c r="SDG97" s="368"/>
      <c r="SDH97" s="368"/>
      <c r="SDI97" s="368"/>
      <c r="SDJ97" s="368"/>
      <c r="SDK97" s="368"/>
      <c r="SDL97" s="368"/>
      <c r="SDM97" s="368"/>
      <c r="SDN97" s="368"/>
      <c r="SDO97" s="368"/>
      <c r="SDP97" s="368"/>
      <c r="SDQ97" s="368"/>
      <c r="SDR97" s="368"/>
      <c r="SDS97" s="368"/>
      <c r="SDT97" s="368"/>
      <c r="SDU97" s="368"/>
      <c r="SDV97" s="368"/>
      <c r="SDW97" s="368"/>
      <c r="SDX97" s="368"/>
      <c r="SDY97" s="368"/>
      <c r="SDZ97" s="368"/>
      <c r="SEA97" s="368"/>
      <c r="SEB97" s="368"/>
      <c r="SEC97" s="368"/>
      <c r="SED97" s="368"/>
      <c r="SEE97" s="368"/>
      <c r="SEF97" s="368"/>
      <c r="SEG97" s="368"/>
      <c r="SEH97" s="368"/>
      <c r="SEI97" s="368"/>
      <c r="SEJ97" s="368"/>
      <c r="SEK97" s="368"/>
      <c r="SEL97" s="368"/>
      <c r="SEM97" s="368"/>
      <c r="SEN97" s="368"/>
      <c r="SEO97" s="368"/>
      <c r="SEP97" s="368"/>
      <c r="SEQ97" s="368"/>
      <c r="SER97" s="368"/>
      <c r="SES97" s="368"/>
      <c r="SET97" s="368"/>
      <c r="SEU97" s="368"/>
      <c r="SEV97" s="368"/>
      <c r="SEW97" s="368"/>
      <c r="SEX97" s="368"/>
      <c r="SEY97" s="368"/>
      <c r="SEZ97" s="368"/>
      <c r="SFA97" s="368"/>
      <c r="SFB97" s="368"/>
      <c r="SFC97" s="368"/>
      <c r="SFD97" s="368"/>
      <c r="SFE97" s="368"/>
      <c r="SFF97" s="368"/>
      <c r="SFG97" s="368"/>
      <c r="SFH97" s="368"/>
      <c r="SFI97" s="368"/>
      <c r="SFJ97" s="368"/>
      <c r="SFK97" s="368"/>
      <c r="SFL97" s="368"/>
      <c r="SFM97" s="368"/>
      <c r="SFN97" s="368"/>
      <c r="SFO97" s="368"/>
      <c r="SFP97" s="368"/>
      <c r="SFQ97" s="368"/>
      <c r="SFR97" s="368"/>
      <c r="SFS97" s="368"/>
      <c r="SFT97" s="368"/>
      <c r="SFU97" s="368"/>
      <c r="SFV97" s="368"/>
      <c r="SFW97" s="368"/>
      <c r="SFX97" s="368"/>
      <c r="SFY97" s="368"/>
      <c r="SFZ97" s="368"/>
      <c r="SGA97" s="368"/>
      <c r="SGB97" s="368"/>
      <c r="SGC97" s="368"/>
      <c r="SGD97" s="368"/>
      <c r="SGE97" s="368"/>
      <c r="SGF97" s="368"/>
      <c r="SGG97" s="368"/>
      <c r="SGH97" s="368"/>
      <c r="SGI97" s="368"/>
      <c r="SGJ97" s="368"/>
      <c r="SGK97" s="368"/>
      <c r="SGL97" s="368"/>
      <c r="SGM97" s="368"/>
      <c r="SGN97" s="368"/>
      <c r="SGO97" s="368"/>
      <c r="SGP97" s="368"/>
      <c r="SGQ97" s="368"/>
      <c r="SGR97" s="368"/>
      <c r="SGS97" s="368"/>
      <c r="SGT97" s="368"/>
      <c r="SGU97" s="368"/>
      <c r="SGV97" s="368"/>
      <c r="SGW97" s="368"/>
      <c r="SGX97" s="368"/>
      <c r="SGY97" s="368"/>
      <c r="SGZ97" s="368"/>
      <c r="SHA97" s="368"/>
      <c r="SHB97" s="368"/>
      <c r="SHC97" s="368"/>
      <c r="SHD97" s="368"/>
      <c r="SHE97" s="368"/>
      <c r="SHF97" s="368"/>
      <c r="SHG97" s="368"/>
      <c r="SHH97" s="368"/>
      <c r="SHI97" s="368"/>
      <c r="SHJ97" s="368"/>
      <c r="SHK97" s="368"/>
      <c r="SHL97" s="368"/>
      <c r="SHM97" s="368"/>
      <c r="SHN97" s="368"/>
      <c r="SHO97" s="368"/>
      <c r="SHP97" s="368"/>
      <c r="SHQ97" s="368"/>
      <c r="SHR97" s="368"/>
      <c r="SHS97" s="368"/>
      <c r="SHT97" s="368"/>
      <c r="SHU97" s="368"/>
      <c r="SHV97" s="368"/>
      <c r="SHW97" s="368"/>
      <c r="SHX97" s="368"/>
      <c r="SHY97" s="368"/>
      <c r="SHZ97" s="368"/>
      <c r="SIA97" s="368"/>
      <c r="SIB97" s="368"/>
      <c r="SIC97" s="368"/>
      <c r="SID97" s="368"/>
      <c r="SIE97" s="368"/>
      <c r="SIF97" s="368"/>
      <c r="SIG97" s="368"/>
      <c r="SIH97" s="368"/>
      <c r="SII97" s="368"/>
      <c r="SIJ97" s="368"/>
      <c r="SIK97" s="368"/>
      <c r="SIL97" s="368"/>
      <c r="SIM97" s="368"/>
      <c r="SIN97" s="368"/>
      <c r="SIO97" s="368"/>
      <c r="SIP97" s="368"/>
      <c r="SIQ97" s="368"/>
      <c r="SIR97" s="368"/>
      <c r="SIS97" s="368"/>
      <c r="SIT97" s="368"/>
      <c r="SIU97" s="368"/>
      <c r="SIV97" s="368"/>
      <c r="SIW97" s="368"/>
      <c r="SIX97" s="368"/>
      <c r="SIY97" s="368"/>
      <c r="SIZ97" s="368"/>
      <c r="SJA97" s="368"/>
      <c r="SJB97" s="368"/>
      <c r="SJC97" s="368"/>
      <c r="SJD97" s="368"/>
      <c r="SJE97" s="368"/>
      <c r="SJF97" s="368"/>
      <c r="SJG97" s="368"/>
      <c r="SJH97" s="368"/>
      <c r="SJI97" s="368"/>
      <c r="SJJ97" s="368"/>
      <c r="SJK97" s="368"/>
      <c r="SJL97" s="368"/>
      <c r="SJM97" s="368"/>
      <c r="SJN97" s="368"/>
      <c r="SJO97" s="368"/>
      <c r="SJP97" s="368"/>
      <c r="SJQ97" s="368"/>
      <c r="SJR97" s="368"/>
      <c r="SJS97" s="368"/>
      <c r="SJT97" s="368"/>
      <c r="SJU97" s="368"/>
      <c r="SJV97" s="368"/>
      <c r="SJW97" s="368"/>
      <c r="SJX97" s="368"/>
      <c r="SJY97" s="368"/>
      <c r="SJZ97" s="368"/>
      <c r="SKA97" s="368"/>
      <c r="SKB97" s="368"/>
      <c r="SKC97" s="368"/>
      <c r="SKD97" s="368"/>
      <c r="SKE97" s="368"/>
      <c r="SKF97" s="368"/>
      <c r="SKG97" s="368"/>
      <c r="SKH97" s="368"/>
      <c r="SKI97" s="368"/>
      <c r="SKJ97" s="368"/>
      <c r="SKK97" s="368"/>
      <c r="SKL97" s="368"/>
      <c r="SKM97" s="368"/>
      <c r="SKN97" s="368"/>
      <c r="SKO97" s="368"/>
      <c r="SKP97" s="368"/>
      <c r="SKQ97" s="368"/>
      <c r="SKR97" s="368"/>
      <c r="SKS97" s="368"/>
      <c r="SKT97" s="368"/>
      <c r="SKU97" s="368"/>
      <c r="SKV97" s="368"/>
      <c r="SKW97" s="368"/>
      <c r="SKX97" s="368"/>
      <c r="SKY97" s="368"/>
      <c r="SKZ97" s="368"/>
      <c r="SLA97" s="368"/>
      <c r="SLB97" s="368"/>
      <c r="SLC97" s="368"/>
      <c r="SLD97" s="368"/>
      <c r="SLE97" s="368"/>
      <c r="SLF97" s="368"/>
      <c r="SLG97" s="368"/>
      <c r="SLH97" s="368"/>
      <c r="SLI97" s="368"/>
      <c r="SLJ97" s="368"/>
      <c r="SLK97" s="368"/>
      <c r="SLL97" s="368"/>
      <c r="SLM97" s="368"/>
      <c r="SLN97" s="368"/>
      <c r="SLO97" s="368"/>
      <c r="SLP97" s="368"/>
      <c r="SLQ97" s="368"/>
      <c r="SLR97" s="368"/>
      <c r="SLS97" s="368"/>
      <c r="SLT97" s="368"/>
      <c r="SLU97" s="368"/>
      <c r="SLV97" s="368"/>
      <c r="SLW97" s="368"/>
      <c r="SLX97" s="368"/>
      <c r="SLY97" s="368"/>
      <c r="SLZ97" s="368"/>
      <c r="SMA97" s="368"/>
      <c r="SMB97" s="368"/>
      <c r="SMC97" s="368"/>
      <c r="SMD97" s="368"/>
      <c r="SME97" s="368"/>
      <c r="SMF97" s="368"/>
      <c r="SMG97" s="368"/>
      <c r="SMH97" s="368"/>
      <c r="SMI97" s="368"/>
      <c r="SMJ97" s="368"/>
      <c r="SMK97" s="368"/>
      <c r="SML97" s="368"/>
      <c r="SMM97" s="368"/>
      <c r="SMN97" s="368"/>
      <c r="SMO97" s="368"/>
      <c r="SMP97" s="368"/>
      <c r="SMQ97" s="368"/>
      <c r="SMR97" s="368"/>
      <c r="SMS97" s="368"/>
      <c r="SMT97" s="368"/>
      <c r="SMU97" s="368"/>
      <c r="SMV97" s="368"/>
      <c r="SMW97" s="368"/>
      <c r="SMX97" s="368"/>
      <c r="SMY97" s="368"/>
      <c r="SMZ97" s="368"/>
      <c r="SNA97" s="368"/>
      <c r="SNB97" s="368"/>
      <c r="SNC97" s="368"/>
      <c r="SND97" s="368"/>
      <c r="SNE97" s="368"/>
      <c r="SNF97" s="368"/>
      <c r="SNG97" s="368"/>
      <c r="SNH97" s="368"/>
      <c r="SNI97" s="368"/>
      <c r="SNJ97" s="368"/>
      <c r="SNK97" s="368"/>
      <c r="SNL97" s="368"/>
      <c r="SNM97" s="368"/>
      <c r="SNN97" s="368"/>
      <c r="SNO97" s="368"/>
      <c r="SNP97" s="368"/>
      <c r="SNQ97" s="368"/>
      <c r="SNR97" s="368"/>
      <c r="SNS97" s="368"/>
      <c r="SNT97" s="368"/>
      <c r="SNU97" s="368"/>
      <c r="SNV97" s="368"/>
      <c r="SNW97" s="368"/>
      <c r="SNX97" s="368"/>
      <c r="SNY97" s="368"/>
      <c r="SNZ97" s="368"/>
      <c r="SOA97" s="368"/>
      <c r="SOB97" s="368"/>
      <c r="SOC97" s="368"/>
      <c r="SOD97" s="368"/>
      <c r="SOE97" s="368"/>
      <c r="SOF97" s="368"/>
      <c r="SOG97" s="368"/>
      <c r="SOH97" s="368"/>
      <c r="SOI97" s="368"/>
      <c r="SOJ97" s="368"/>
      <c r="SOK97" s="368"/>
      <c r="SOL97" s="368"/>
      <c r="SOM97" s="368"/>
      <c r="SON97" s="368"/>
      <c r="SOO97" s="368"/>
      <c r="SOP97" s="368"/>
      <c r="SOQ97" s="368"/>
      <c r="SOR97" s="368"/>
      <c r="SOS97" s="368"/>
      <c r="SOT97" s="368"/>
      <c r="SOU97" s="368"/>
      <c r="SOV97" s="368"/>
      <c r="SOW97" s="368"/>
      <c r="SOX97" s="368"/>
      <c r="SOY97" s="368"/>
      <c r="SOZ97" s="368"/>
      <c r="SPA97" s="368"/>
      <c r="SPB97" s="368"/>
      <c r="SPC97" s="368"/>
      <c r="SPD97" s="368"/>
      <c r="SPE97" s="368"/>
      <c r="SPF97" s="368"/>
      <c r="SPG97" s="368"/>
      <c r="SPH97" s="368"/>
      <c r="SPI97" s="368"/>
      <c r="SPJ97" s="368"/>
      <c r="SPK97" s="368"/>
      <c r="SPL97" s="368"/>
      <c r="SPM97" s="368"/>
      <c r="SPN97" s="368"/>
      <c r="SPO97" s="368"/>
      <c r="SPP97" s="368"/>
      <c r="SPQ97" s="368"/>
      <c r="SPR97" s="368"/>
      <c r="SPS97" s="368"/>
      <c r="SPT97" s="368"/>
      <c r="SPU97" s="368"/>
      <c r="SPV97" s="368"/>
      <c r="SPW97" s="368"/>
      <c r="SPX97" s="368"/>
      <c r="SPY97" s="368"/>
      <c r="SPZ97" s="368"/>
      <c r="SQA97" s="368"/>
      <c r="SQB97" s="368"/>
      <c r="SQC97" s="368"/>
      <c r="SQD97" s="368"/>
      <c r="SQE97" s="368"/>
      <c r="SQF97" s="368"/>
      <c r="SQG97" s="368"/>
      <c r="SQH97" s="368"/>
      <c r="SQI97" s="368"/>
      <c r="SQJ97" s="368"/>
      <c r="SQK97" s="368"/>
      <c r="SQL97" s="368"/>
      <c r="SQM97" s="368"/>
      <c r="SQN97" s="368"/>
      <c r="SQO97" s="368"/>
      <c r="SQP97" s="368"/>
      <c r="SQQ97" s="368"/>
      <c r="SQR97" s="368"/>
      <c r="SQS97" s="368"/>
      <c r="SQT97" s="368"/>
      <c r="SQU97" s="368"/>
      <c r="SQV97" s="368"/>
      <c r="SQW97" s="368"/>
      <c r="SQX97" s="368"/>
      <c r="SQY97" s="368"/>
      <c r="SQZ97" s="368"/>
      <c r="SRA97" s="368"/>
      <c r="SRB97" s="368"/>
      <c r="SRC97" s="368"/>
      <c r="SRD97" s="368"/>
      <c r="SRE97" s="368"/>
      <c r="SRF97" s="368"/>
      <c r="SRG97" s="368"/>
      <c r="SRH97" s="368"/>
      <c r="SRI97" s="368"/>
      <c r="SRJ97" s="368"/>
      <c r="SRK97" s="368"/>
      <c r="SRL97" s="368"/>
      <c r="SRM97" s="368"/>
      <c r="SRN97" s="368"/>
      <c r="SRO97" s="368"/>
      <c r="SRP97" s="368"/>
      <c r="SRQ97" s="368"/>
      <c r="SRR97" s="368"/>
      <c r="SRS97" s="368"/>
      <c r="SRT97" s="368"/>
      <c r="SRU97" s="368"/>
      <c r="SRV97" s="368"/>
      <c r="SRW97" s="368"/>
      <c r="SRX97" s="368"/>
      <c r="SRY97" s="368"/>
      <c r="SRZ97" s="368"/>
      <c r="SSA97" s="368"/>
      <c r="SSB97" s="368"/>
      <c r="SSC97" s="368"/>
      <c r="SSD97" s="368"/>
      <c r="SSE97" s="368"/>
      <c r="SSF97" s="368"/>
      <c r="SSG97" s="368"/>
      <c r="SSH97" s="368"/>
      <c r="SSI97" s="368"/>
      <c r="SSJ97" s="368"/>
      <c r="SSK97" s="368"/>
      <c r="SSL97" s="368"/>
      <c r="SSM97" s="368"/>
      <c r="SSN97" s="368"/>
      <c r="SSO97" s="368"/>
      <c r="SSP97" s="368"/>
      <c r="SSQ97" s="368"/>
      <c r="SSR97" s="368"/>
      <c r="SSS97" s="368"/>
      <c r="SST97" s="368"/>
      <c r="SSU97" s="368"/>
      <c r="SSV97" s="368"/>
      <c r="SSW97" s="368"/>
      <c r="SSX97" s="368"/>
      <c r="SSY97" s="368"/>
      <c r="SSZ97" s="368"/>
      <c r="STA97" s="368"/>
      <c r="STB97" s="368"/>
      <c r="STC97" s="368"/>
      <c r="STD97" s="368"/>
      <c r="STE97" s="368"/>
      <c r="STF97" s="368"/>
      <c r="STG97" s="368"/>
      <c r="STH97" s="368"/>
      <c r="STI97" s="368"/>
      <c r="STJ97" s="368"/>
      <c r="STK97" s="368"/>
      <c r="STL97" s="368"/>
      <c r="STM97" s="368"/>
      <c r="STN97" s="368"/>
      <c r="STO97" s="368"/>
      <c r="STP97" s="368"/>
      <c r="STQ97" s="368"/>
      <c r="STR97" s="368"/>
      <c r="STS97" s="368"/>
      <c r="STT97" s="368"/>
      <c r="STU97" s="368"/>
      <c r="STV97" s="368"/>
      <c r="STW97" s="368"/>
      <c r="STX97" s="368"/>
      <c r="STY97" s="368"/>
      <c r="STZ97" s="368"/>
      <c r="SUA97" s="368"/>
      <c r="SUB97" s="368"/>
      <c r="SUC97" s="368"/>
      <c r="SUD97" s="368"/>
      <c r="SUE97" s="368"/>
      <c r="SUF97" s="368"/>
      <c r="SUG97" s="368"/>
      <c r="SUH97" s="368"/>
      <c r="SUI97" s="368"/>
      <c r="SUJ97" s="368"/>
      <c r="SUK97" s="368"/>
      <c r="SUL97" s="368"/>
      <c r="SUM97" s="368"/>
      <c r="SUN97" s="368"/>
      <c r="SUO97" s="368"/>
      <c r="SUP97" s="368"/>
      <c r="SUQ97" s="368"/>
      <c r="SUR97" s="368"/>
      <c r="SUS97" s="368"/>
      <c r="SUT97" s="368"/>
      <c r="SUU97" s="368"/>
      <c r="SUV97" s="368"/>
      <c r="SUW97" s="368"/>
      <c r="SUX97" s="368"/>
      <c r="SUY97" s="368"/>
      <c r="SUZ97" s="368"/>
      <c r="SVA97" s="368"/>
      <c r="SVB97" s="368"/>
      <c r="SVC97" s="368"/>
      <c r="SVD97" s="368"/>
      <c r="SVE97" s="368"/>
      <c r="SVF97" s="368"/>
      <c r="SVG97" s="368"/>
      <c r="SVH97" s="368"/>
      <c r="SVI97" s="368"/>
      <c r="SVJ97" s="368"/>
      <c r="SVK97" s="368"/>
      <c r="SVL97" s="368"/>
      <c r="SVM97" s="368"/>
      <c r="SVN97" s="368"/>
      <c r="SVO97" s="368"/>
      <c r="SVP97" s="368"/>
      <c r="SVQ97" s="368"/>
      <c r="SVR97" s="368"/>
      <c r="SVS97" s="368"/>
      <c r="SVT97" s="368"/>
      <c r="SVU97" s="368"/>
      <c r="SVV97" s="368"/>
      <c r="SVW97" s="368"/>
      <c r="SVX97" s="368"/>
      <c r="SVY97" s="368"/>
      <c r="SVZ97" s="368"/>
      <c r="SWA97" s="368"/>
      <c r="SWB97" s="368"/>
      <c r="SWC97" s="368"/>
      <c r="SWD97" s="368"/>
      <c r="SWE97" s="368"/>
      <c r="SWF97" s="368"/>
      <c r="SWG97" s="368"/>
      <c r="SWH97" s="368"/>
      <c r="SWI97" s="368"/>
      <c r="SWJ97" s="368"/>
      <c r="SWK97" s="368"/>
      <c r="SWL97" s="368"/>
      <c r="SWM97" s="368"/>
      <c r="SWN97" s="368"/>
      <c r="SWO97" s="368"/>
      <c r="SWP97" s="368"/>
      <c r="SWQ97" s="368"/>
      <c r="SWR97" s="368"/>
      <c r="SWS97" s="368"/>
      <c r="SWT97" s="368"/>
      <c r="SWU97" s="368"/>
      <c r="SWV97" s="368"/>
      <c r="SWW97" s="368"/>
      <c r="SWX97" s="368"/>
      <c r="SWY97" s="368"/>
      <c r="SWZ97" s="368"/>
      <c r="SXA97" s="368"/>
      <c r="SXB97" s="368"/>
      <c r="SXC97" s="368"/>
      <c r="SXD97" s="368"/>
      <c r="SXE97" s="368"/>
      <c r="SXF97" s="368"/>
      <c r="SXG97" s="368"/>
      <c r="SXH97" s="368"/>
      <c r="SXI97" s="368"/>
      <c r="SXJ97" s="368"/>
      <c r="SXK97" s="368"/>
      <c r="SXL97" s="368"/>
      <c r="SXM97" s="368"/>
      <c r="SXN97" s="368"/>
      <c r="SXO97" s="368"/>
      <c r="SXP97" s="368"/>
      <c r="SXQ97" s="368"/>
      <c r="SXR97" s="368"/>
      <c r="SXS97" s="368"/>
      <c r="SXT97" s="368"/>
      <c r="SXU97" s="368"/>
      <c r="SXV97" s="368"/>
      <c r="SXW97" s="368"/>
      <c r="SXX97" s="368"/>
      <c r="SXY97" s="368"/>
      <c r="SXZ97" s="368"/>
      <c r="SYA97" s="368"/>
      <c r="SYB97" s="368"/>
      <c r="SYC97" s="368"/>
      <c r="SYD97" s="368"/>
      <c r="SYE97" s="368"/>
      <c r="SYF97" s="368"/>
      <c r="SYG97" s="368"/>
      <c r="SYH97" s="368"/>
      <c r="SYI97" s="368"/>
      <c r="SYJ97" s="368"/>
      <c r="SYK97" s="368"/>
      <c r="SYL97" s="368"/>
      <c r="SYM97" s="368"/>
      <c r="SYN97" s="368"/>
      <c r="SYO97" s="368"/>
      <c r="SYP97" s="368"/>
      <c r="SYQ97" s="368"/>
      <c r="SYR97" s="368"/>
      <c r="SYS97" s="368"/>
      <c r="SYT97" s="368"/>
      <c r="SYU97" s="368"/>
      <c r="SYV97" s="368"/>
      <c r="SYW97" s="368"/>
      <c r="SYX97" s="368"/>
      <c r="SYY97" s="368"/>
      <c r="SYZ97" s="368"/>
      <c r="SZA97" s="368"/>
      <c r="SZB97" s="368"/>
      <c r="SZC97" s="368"/>
      <c r="SZD97" s="368"/>
      <c r="SZE97" s="368"/>
      <c r="SZF97" s="368"/>
      <c r="SZG97" s="368"/>
      <c r="SZH97" s="368"/>
      <c r="SZI97" s="368"/>
      <c r="SZJ97" s="368"/>
      <c r="SZK97" s="368"/>
      <c r="SZL97" s="368"/>
      <c r="SZM97" s="368"/>
      <c r="SZN97" s="368"/>
      <c r="SZO97" s="368"/>
      <c r="SZP97" s="368"/>
      <c r="SZQ97" s="368"/>
      <c r="SZR97" s="368"/>
      <c r="SZS97" s="368"/>
      <c r="SZT97" s="368"/>
      <c r="SZU97" s="368"/>
      <c r="SZV97" s="368"/>
      <c r="SZW97" s="368"/>
      <c r="SZX97" s="368"/>
      <c r="SZY97" s="368"/>
      <c r="SZZ97" s="368"/>
      <c r="TAA97" s="368"/>
      <c r="TAB97" s="368"/>
      <c r="TAC97" s="368"/>
      <c r="TAD97" s="368"/>
      <c r="TAE97" s="368"/>
      <c r="TAF97" s="368"/>
      <c r="TAG97" s="368"/>
      <c r="TAH97" s="368"/>
      <c r="TAI97" s="368"/>
      <c r="TAJ97" s="368"/>
      <c r="TAK97" s="368"/>
      <c r="TAL97" s="368"/>
      <c r="TAM97" s="368"/>
      <c r="TAN97" s="368"/>
      <c r="TAO97" s="368"/>
      <c r="TAP97" s="368"/>
      <c r="TAQ97" s="368"/>
      <c r="TAR97" s="368"/>
      <c r="TAS97" s="368"/>
      <c r="TAT97" s="368"/>
      <c r="TAU97" s="368"/>
      <c r="TAV97" s="368"/>
      <c r="TAW97" s="368"/>
      <c r="TAX97" s="368"/>
      <c r="TAY97" s="368"/>
      <c r="TAZ97" s="368"/>
      <c r="TBA97" s="368"/>
      <c r="TBB97" s="368"/>
      <c r="TBC97" s="368"/>
      <c r="TBD97" s="368"/>
      <c r="TBE97" s="368"/>
      <c r="TBF97" s="368"/>
      <c r="TBG97" s="368"/>
      <c r="TBH97" s="368"/>
      <c r="TBI97" s="368"/>
      <c r="TBJ97" s="368"/>
      <c r="TBK97" s="368"/>
      <c r="TBL97" s="368"/>
      <c r="TBM97" s="368"/>
      <c r="TBN97" s="368"/>
      <c r="TBO97" s="368"/>
      <c r="TBP97" s="368"/>
      <c r="TBQ97" s="368"/>
      <c r="TBR97" s="368"/>
      <c r="TBS97" s="368"/>
      <c r="TBT97" s="368"/>
      <c r="TBU97" s="368"/>
      <c r="TBV97" s="368"/>
      <c r="TBW97" s="368"/>
      <c r="TBX97" s="368"/>
      <c r="TBY97" s="368"/>
      <c r="TBZ97" s="368"/>
      <c r="TCA97" s="368"/>
      <c r="TCB97" s="368"/>
      <c r="TCC97" s="368"/>
      <c r="TCD97" s="368"/>
      <c r="TCE97" s="368"/>
      <c r="TCF97" s="368"/>
      <c r="TCG97" s="368"/>
      <c r="TCH97" s="368"/>
      <c r="TCI97" s="368"/>
      <c r="TCJ97" s="368"/>
      <c r="TCK97" s="368"/>
      <c r="TCL97" s="368"/>
      <c r="TCM97" s="368"/>
      <c r="TCN97" s="368"/>
      <c r="TCO97" s="368"/>
      <c r="TCP97" s="368"/>
      <c r="TCQ97" s="368"/>
      <c r="TCR97" s="368"/>
      <c r="TCS97" s="368"/>
      <c r="TCT97" s="368"/>
      <c r="TCU97" s="368"/>
      <c r="TCV97" s="368"/>
      <c r="TCW97" s="368"/>
      <c r="TCX97" s="368"/>
      <c r="TCY97" s="368"/>
      <c r="TCZ97" s="368"/>
      <c r="TDA97" s="368"/>
      <c r="TDB97" s="368"/>
      <c r="TDC97" s="368"/>
      <c r="TDD97" s="368"/>
      <c r="TDE97" s="368"/>
      <c r="TDF97" s="368"/>
      <c r="TDG97" s="368"/>
      <c r="TDH97" s="368"/>
      <c r="TDI97" s="368"/>
      <c r="TDJ97" s="368"/>
      <c r="TDK97" s="368"/>
      <c r="TDL97" s="368"/>
      <c r="TDM97" s="368"/>
      <c r="TDN97" s="368"/>
      <c r="TDO97" s="368"/>
      <c r="TDP97" s="368"/>
      <c r="TDQ97" s="368"/>
      <c r="TDR97" s="368"/>
      <c r="TDS97" s="368"/>
      <c r="TDT97" s="368"/>
      <c r="TDU97" s="368"/>
      <c r="TDV97" s="368"/>
      <c r="TDW97" s="368"/>
      <c r="TDX97" s="368"/>
      <c r="TDY97" s="368"/>
      <c r="TDZ97" s="368"/>
      <c r="TEA97" s="368"/>
      <c r="TEB97" s="368"/>
      <c r="TEC97" s="368"/>
      <c r="TED97" s="368"/>
      <c r="TEE97" s="368"/>
      <c r="TEF97" s="368"/>
      <c r="TEG97" s="368"/>
      <c r="TEH97" s="368"/>
      <c r="TEI97" s="368"/>
      <c r="TEJ97" s="368"/>
      <c r="TEK97" s="368"/>
      <c r="TEL97" s="368"/>
      <c r="TEM97" s="368"/>
      <c r="TEN97" s="368"/>
      <c r="TEO97" s="368"/>
      <c r="TEP97" s="368"/>
      <c r="TEQ97" s="368"/>
      <c r="TER97" s="368"/>
      <c r="TES97" s="368"/>
      <c r="TET97" s="368"/>
      <c r="TEU97" s="368"/>
      <c r="TEV97" s="368"/>
      <c r="TEW97" s="368"/>
      <c r="TEX97" s="368"/>
      <c r="TEY97" s="368"/>
      <c r="TEZ97" s="368"/>
      <c r="TFA97" s="368"/>
      <c r="TFB97" s="368"/>
      <c r="TFC97" s="368"/>
      <c r="TFD97" s="368"/>
      <c r="TFE97" s="368"/>
      <c r="TFF97" s="368"/>
      <c r="TFG97" s="368"/>
      <c r="TFH97" s="368"/>
      <c r="TFI97" s="368"/>
      <c r="TFJ97" s="368"/>
      <c r="TFK97" s="368"/>
      <c r="TFL97" s="368"/>
      <c r="TFM97" s="368"/>
      <c r="TFN97" s="368"/>
      <c r="TFO97" s="368"/>
      <c r="TFP97" s="368"/>
      <c r="TFQ97" s="368"/>
      <c r="TFR97" s="368"/>
      <c r="TFS97" s="368"/>
      <c r="TFT97" s="368"/>
      <c r="TFU97" s="368"/>
      <c r="TFV97" s="368"/>
      <c r="TFW97" s="368"/>
      <c r="TFX97" s="368"/>
      <c r="TFY97" s="368"/>
      <c r="TFZ97" s="368"/>
      <c r="TGA97" s="368"/>
      <c r="TGB97" s="368"/>
      <c r="TGC97" s="368"/>
      <c r="TGD97" s="368"/>
      <c r="TGE97" s="368"/>
      <c r="TGF97" s="368"/>
      <c r="TGG97" s="368"/>
      <c r="TGH97" s="368"/>
      <c r="TGI97" s="368"/>
      <c r="TGJ97" s="368"/>
      <c r="TGK97" s="368"/>
      <c r="TGL97" s="368"/>
      <c r="TGM97" s="368"/>
      <c r="TGN97" s="368"/>
      <c r="TGO97" s="368"/>
      <c r="TGP97" s="368"/>
      <c r="TGQ97" s="368"/>
      <c r="TGR97" s="368"/>
      <c r="TGS97" s="368"/>
      <c r="TGT97" s="368"/>
      <c r="TGU97" s="368"/>
      <c r="TGV97" s="368"/>
      <c r="TGW97" s="368"/>
      <c r="TGX97" s="368"/>
      <c r="TGY97" s="368"/>
      <c r="TGZ97" s="368"/>
      <c r="THA97" s="368"/>
      <c r="THB97" s="368"/>
      <c r="THC97" s="368"/>
      <c r="THD97" s="368"/>
      <c r="THE97" s="368"/>
      <c r="THF97" s="368"/>
      <c r="THG97" s="368"/>
      <c r="THH97" s="368"/>
      <c r="THI97" s="368"/>
      <c r="THJ97" s="368"/>
      <c r="THK97" s="368"/>
      <c r="THL97" s="368"/>
      <c r="THM97" s="368"/>
      <c r="THN97" s="368"/>
      <c r="THO97" s="368"/>
      <c r="THP97" s="368"/>
      <c r="THQ97" s="368"/>
      <c r="THR97" s="368"/>
      <c r="THS97" s="368"/>
      <c r="THT97" s="368"/>
      <c r="THU97" s="368"/>
      <c r="THV97" s="368"/>
      <c r="THW97" s="368"/>
      <c r="THX97" s="368"/>
      <c r="THY97" s="368"/>
      <c r="THZ97" s="368"/>
      <c r="TIA97" s="368"/>
      <c r="TIB97" s="368"/>
      <c r="TIC97" s="368"/>
      <c r="TID97" s="368"/>
      <c r="TIE97" s="368"/>
      <c r="TIF97" s="368"/>
      <c r="TIG97" s="368"/>
      <c r="TIH97" s="368"/>
      <c r="TII97" s="368"/>
      <c r="TIJ97" s="368"/>
      <c r="TIK97" s="368"/>
      <c r="TIL97" s="368"/>
      <c r="TIM97" s="368"/>
      <c r="TIN97" s="368"/>
      <c r="TIO97" s="368"/>
      <c r="TIP97" s="368"/>
      <c r="TIQ97" s="368"/>
      <c r="TIR97" s="368"/>
      <c r="TIS97" s="368"/>
      <c r="TIT97" s="368"/>
      <c r="TIU97" s="368"/>
      <c r="TIV97" s="368"/>
      <c r="TIW97" s="368"/>
      <c r="TIX97" s="368"/>
      <c r="TIY97" s="368"/>
      <c r="TIZ97" s="368"/>
      <c r="TJA97" s="368"/>
      <c r="TJB97" s="368"/>
      <c r="TJC97" s="368"/>
      <c r="TJD97" s="368"/>
      <c r="TJE97" s="368"/>
      <c r="TJF97" s="368"/>
      <c r="TJG97" s="368"/>
      <c r="TJH97" s="368"/>
      <c r="TJI97" s="368"/>
      <c r="TJJ97" s="368"/>
      <c r="TJK97" s="368"/>
      <c r="TJL97" s="368"/>
      <c r="TJM97" s="368"/>
      <c r="TJN97" s="368"/>
      <c r="TJO97" s="368"/>
      <c r="TJP97" s="368"/>
      <c r="TJQ97" s="368"/>
      <c r="TJR97" s="368"/>
      <c r="TJS97" s="368"/>
      <c r="TJT97" s="368"/>
      <c r="TJU97" s="368"/>
      <c r="TJV97" s="368"/>
      <c r="TJW97" s="368"/>
      <c r="TJX97" s="368"/>
      <c r="TJY97" s="368"/>
      <c r="TJZ97" s="368"/>
      <c r="TKA97" s="368"/>
      <c r="TKB97" s="368"/>
      <c r="TKC97" s="368"/>
      <c r="TKD97" s="368"/>
      <c r="TKE97" s="368"/>
      <c r="TKF97" s="368"/>
      <c r="TKG97" s="368"/>
      <c r="TKH97" s="368"/>
      <c r="TKI97" s="368"/>
      <c r="TKJ97" s="368"/>
      <c r="TKK97" s="368"/>
      <c r="TKL97" s="368"/>
      <c r="TKM97" s="368"/>
      <c r="TKN97" s="368"/>
      <c r="TKO97" s="368"/>
      <c r="TKP97" s="368"/>
      <c r="TKQ97" s="368"/>
      <c r="TKR97" s="368"/>
      <c r="TKS97" s="368"/>
      <c r="TKT97" s="368"/>
      <c r="TKU97" s="368"/>
      <c r="TKV97" s="368"/>
      <c r="TKW97" s="368"/>
      <c r="TKX97" s="368"/>
      <c r="TKY97" s="368"/>
      <c r="TKZ97" s="368"/>
      <c r="TLA97" s="368"/>
      <c r="TLB97" s="368"/>
      <c r="TLC97" s="368"/>
      <c r="TLD97" s="368"/>
      <c r="TLE97" s="368"/>
      <c r="TLF97" s="368"/>
      <c r="TLG97" s="368"/>
      <c r="TLH97" s="368"/>
      <c r="TLI97" s="368"/>
      <c r="TLJ97" s="368"/>
      <c r="TLK97" s="368"/>
      <c r="TLL97" s="368"/>
      <c r="TLM97" s="368"/>
      <c r="TLN97" s="368"/>
      <c r="TLO97" s="368"/>
      <c r="TLP97" s="368"/>
      <c r="TLQ97" s="368"/>
      <c r="TLR97" s="368"/>
      <c r="TLS97" s="368"/>
      <c r="TLT97" s="368"/>
      <c r="TLU97" s="368"/>
      <c r="TLV97" s="368"/>
      <c r="TLW97" s="368"/>
      <c r="TLX97" s="368"/>
      <c r="TLY97" s="368"/>
      <c r="TLZ97" s="368"/>
      <c r="TMA97" s="368"/>
      <c r="TMB97" s="368"/>
      <c r="TMC97" s="368"/>
      <c r="TMD97" s="368"/>
      <c r="TME97" s="368"/>
      <c r="TMF97" s="368"/>
      <c r="TMG97" s="368"/>
      <c r="TMH97" s="368"/>
      <c r="TMI97" s="368"/>
      <c r="TMJ97" s="368"/>
      <c r="TMK97" s="368"/>
      <c r="TML97" s="368"/>
      <c r="TMM97" s="368"/>
      <c r="TMN97" s="368"/>
      <c r="TMO97" s="368"/>
      <c r="TMP97" s="368"/>
      <c r="TMQ97" s="368"/>
      <c r="TMR97" s="368"/>
      <c r="TMS97" s="368"/>
      <c r="TMT97" s="368"/>
      <c r="TMU97" s="368"/>
      <c r="TMV97" s="368"/>
      <c r="TMW97" s="368"/>
      <c r="TMX97" s="368"/>
      <c r="TMY97" s="368"/>
      <c r="TMZ97" s="368"/>
      <c r="TNA97" s="368"/>
      <c r="TNB97" s="368"/>
      <c r="TNC97" s="368"/>
      <c r="TND97" s="368"/>
      <c r="TNE97" s="368"/>
      <c r="TNF97" s="368"/>
      <c r="TNG97" s="368"/>
      <c r="TNH97" s="368"/>
      <c r="TNI97" s="368"/>
      <c r="TNJ97" s="368"/>
      <c r="TNK97" s="368"/>
      <c r="TNL97" s="368"/>
      <c r="TNM97" s="368"/>
      <c r="TNN97" s="368"/>
      <c r="TNO97" s="368"/>
      <c r="TNP97" s="368"/>
      <c r="TNQ97" s="368"/>
      <c r="TNR97" s="368"/>
      <c r="TNS97" s="368"/>
      <c r="TNT97" s="368"/>
      <c r="TNU97" s="368"/>
      <c r="TNV97" s="368"/>
      <c r="TNW97" s="368"/>
      <c r="TNX97" s="368"/>
      <c r="TNY97" s="368"/>
      <c r="TNZ97" s="368"/>
      <c r="TOA97" s="368"/>
      <c r="TOB97" s="368"/>
      <c r="TOC97" s="368"/>
      <c r="TOD97" s="368"/>
      <c r="TOE97" s="368"/>
      <c r="TOF97" s="368"/>
      <c r="TOG97" s="368"/>
      <c r="TOH97" s="368"/>
      <c r="TOI97" s="368"/>
      <c r="TOJ97" s="368"/>
      <c r="TOK97" s="368"/>
      <c r="TOL97" s="368"/>
      <c r="TOM97" s="368"/>
      <c r="TON97" s="368"/>
      <c r="TOO97" s="368"/>
      <c r="TOP97" s="368"/>
      <c r="TOQ97" s="368"/>
      <c r="TOR97" s="368"/>
      <c r="TOS97" s="368"/>
      <c r="TOT97" s="368"/>
      <c r="TOU97" s="368"/>
      <c r="TOV97" s="368"/>
      <c r="TOW97" s="368"/>
      <c r="TOX97" s="368"/>
      <c r="TOY97" s="368"/>
      <c r="TOZ97" s="368"/>
      <c r="TPA97" s="368"/>
      <c r="TPB97" s="368"/>
      <c r="TPC97" s="368"/>
      <c r="TPD97" s="368"/>
      <c r="TPE97" s="368"/>
      <c r="TPF97" s="368"/>
      <c r="TPG97" s="368"/>
      <c r="TPH97" s="368"/>
      <c r="TPI97" s="368"/>
      <c r="TPJ97" s="368"/>
      <c r="TPK97" s="368"/>
      <c r="TPL97" s="368"/>
      <c r="TPM97" s="368"/>
      <c r="TPN97" s="368"/>
      <c r="TPO97" s="368"/>
      <c r="TPP97" s="368"/>
      <c r="TPQ97" s="368"/>
      <c r="TPR97" s="368"/>
      <c r="TPS97" s="368"/>
      <c r="TPT97" s="368"/>
      <c r="TPU97" s="368"/>
      <c r="TPV97" s="368"/>
      <c r="TPW97" s="368"/>
      <c r="TPX97" s="368"/>
      <c r="TPY97" s="368"/>
      <c r="TPZ97" s="368"/>
      <c r="TQA97" s="368"/>
      <c r="TQB97" s="368"/>
      <c r="TQC97" s="368"/>
      <c r="TQD97" s="368"/>
      <c r="TQE97" s="368"/>
      <c r="TQF97" s="368"/>
      <c r="TQG97" s="368"/>
      <c r="TQH97" s="368"/>
      <c r="TQI97" s="368"/>
      <c r="TQJ97" s="368"/>
      <c r="TQK97" s="368"/>
      <c r="TQL97" s="368"/>
      <c r="TQM97" s="368"/>
      <c r="TQN97" s="368"/>
      <c r="TQO97" s="368"/>
      <c r="TQP97" s="368"/>
      <c r="TQQ97" s="368"/>
      <c r="TQR97" s="368"/>
      <c r="TQS97" s="368"/>
      <c r="TQT97" s="368"/>
      <c r="TQU97" s="368"/>
      <c r="TQV97" s="368"/>
      <c r="TQW97" s="368"/>
      <c r="TQX97" s="368"/>
      <c r="TQY97" s="368"/>
      <c r="TQZ97" s="368"/>
      <c r="TRA97" s="368"/>
      <c r="TRB97" s="368"/>
      <c r="TRC97" s="368"/>
      <c r="TRD97" s="368"/>
      <c r="TRE97" s="368"/>
      <c r="TRF97" s="368"/>
      <c r="TRG97" s="368"/>
      <c r="TRH97" s="368"/>
      <c r="TRI97" s="368"/>
      <c r="TRJ97" s="368"/>
      <c r="TRK97" s="368"/>
      <c r="TRL97" s="368"/>
      <c r="TRM97" s="368"/>
      <c r="TRN97" s="368"/>
      <c r="TRO97" s="368"/>
      <c r="TRP97" s="368"/>
      <c r="TRQ97" s="368"/>
      <c r="TRR97" s="368"/>
      <c r="TRS97" s="368"/>
      <c r="TRT97" s="368"/>
      <c r="TRU97" s="368"/>
      <c r="TRV97" s="368"/>
      <c r="TRW97" s="368"/>
      <c r="TRX97" s="368"/>
      <c r="TRY97" s="368"/>
      <c r="TRZ97" s="368"/>
      <c r="TSA97" s="368"/>
      <c r="TSB97" s="368"/>
      <c r="TSC97" s="368"/>
      <c r="TSD97" s="368"/>
      <c r="TSE97" s="368"/>
      <c r="TSF97" s="368"/>
      <c r="TSG97" s="368"/>
      <c r="TSH97" s="368"/>
      <c r="TSI97" s="368"/>
      <c r="TSJ97" s="368"/>
      <c r="TSK97" s="368"/>
      <c r="TSL97" s="368"/>
      <c r="TSM97" s="368"/>
      <c r="TSN97" s="368"/>
      <c r="TSO97" s="368"/>
      <c r="TSP97" s="368"/>
      <c r="TSQ97" s="368"/>
      <c r="TSR97" s="368"/>
      <c r="TSS97" s="368"/>
      <c r="TST97" s="368"/>
      <c r="TSU97" s="368"/>
      <c r="TSV97" s="368"/>
      <c r="TSW97" s="368"/>
      <c r="TSX97" s="368"/>
      <c r="TSY97" s="368"/>
      <c r="TSZ97" s="368"/>
      <c r="TTA97" s="368"/>
      <c r="TTB97" s="368"/>
      <c r="TTC97" s="368"/>
      <c r="TTD97" s="368"/>
      <c r="TTE97" s="368"/>
      <c r="TTF97" s="368"/>
      <c r="TTG97" s="368"/>
      <c r="TTH97" s="368"/>
      <c r="TTI97" s="368"/>
      <c r="TTJ97" s="368"/>
      <c r="TTK97" s="368"/>
      <c r="TTL97" s="368"/>
      <c r="TTM97" s="368"/>
      <c r="TTN97" s="368"/>
      <c r="TTO97" s="368"/>
      <c r="TTP97" s="368"/>
      <c r="TTQ97" s="368"/>
      <c r="TTR97" s="368"/>
      <c r="TTS97" s="368"/>
      <c r="TTT97" s="368"/>
      <c r="TTU97" s="368"/>
      <c r="TTV97" s="368"/>
      <c r="TTW97" s="368"/>
      <c r="TTX97" s="368"/>
      <c r="TTY97" s="368"/>
      <c r="TTZ97" s="368"/>
      <c r="TUA97" s="368"/>
      <c r="TUB97" s="368"/>
      <c r="TUC97" s="368"/>
      <c r="TUD97" s="368"/>
      <c r="TUE97" s="368"/>
      <c r="TUF97" s="368"/>
      <c r="TUG97" s="368"/>
      <c r="TUH97" s="368"/>
      <c r="TUI97" s="368"/>
      <c r="TUJ97" s="368"/>
      <c r="TUK97" s="368"/>
      <c r="TUL97" s="368"/>
      <c r="TUM97" s="368"/>
      <c r="TUN97" s="368"/>
      <c r="TUO97" s="368"/>
      <c r="TUP97" s="368"/>
      <c r="TUQ97" s="368"/>
      <c r="TUR97" s="368"/>
      <c r="TUS97" s="368"/>
      <c r="TUT97" s="368"/>
      <c r="TUU97" s="368"/>
      <c r="TUV97" s="368"/>
      <c r="TUW97" s="368"/>
      <c r="TUX97" s="368"/>
      <c r="TUY97" s="368"/>
      <c r="TUZ97" s="368"/>
      <c r="TVA97" s="368"/>
      <c r="TVB97" s="368"/>
      <c r="TVC97" s="368"/>
      <c r="TVD97" s="368"/>
      <c r="TVE97" s="368"/>
      <c r="TVF97" s="368"/>
      <c r="TVG97" s="368"/>
      <c r="TVH97" s="368"/>
      <c r="TVI97" s="368"/>
      <c r="TVJ97" s="368"/>
      <c r="TVK97" s="368"/>
      <c r="TVL97" s="368"/>
      <c r="TVM97" s="368"/>
      <c r="TVN97" s="368"/>
      <c r="TVO97" s="368"/>
      <c r="TVP97" s="368"/>
      <c r="TVQ97" s="368"/>
      <c r="TVR97" s="368"/>
      <c r="TVS97" s="368"/>
      <c r="TVT97" s="368"/>
      <c r="TVU97" s="368"/>
      <c r="TVV97" s="368"/>
      <c r="TVW97" s="368"/>
      <c r="TVX97" s="368"/>
      <c r="TVY97" s="368"/>
      <c r="TVZ97" s="368"/>
      <c r="TWA97" s="368"/>
      <c r="TWB97" s="368"/>
      <c r="TWC97" s="368"/>
      <c r="TWD97" s="368"/>
      <c r="TWE97" s="368"/>
      <c r="TWF97" s="368"/>
      <c r="TWG97" s="368"/>
      <c r="TWH97" s="368"/>
      <c r="TWI97" s="368"/>
      <c r="TWJ97" s="368"/>
      <c r="TWK97" s="368"/>
      <c r="TWL97" s="368"/>
      <c r="TWM97" s="368"/>
      <c r="TWN97" s="368"/>
      <c r="TWO97" s="368"/>
      <c r="TWP97" s="368"/>
      <c r="TWQ97" s="368"/>
      <c r="TWR97" s="368"/>
      <c r="TWS97" s="368"/>
      <c r="TWT97" s="368"/>
      <c r="TWU97" s="368"/>
      <c r="TWV97" s="368"/>
      <c r="TWW97" s="368"/>
      <c r="TWX97" s="368"/>
      <c r="TWY97" s="368"/>
      <c r="TWZ97" s="368"/>
      <c r="TXA97" s="368"/>
      <c r="TXB97" s="368"/>
      <c r="TXC97" s="368"/>
      <c r="TXD97" s="368"/>
      <c r="TXE97" s="368"/>
      <c r="TXF97" s="368"/>
      <c r="TXG97" s="368"/>
      <c r="TXH97" s="368"/>
      <c r="TXI97" s="368"/>
      <c r="TXJ97" s="368"/>
      <c r="TXK97" s="368"/>
      <c r="TXL97" s="368"/>
      <c r="TXM97" s="368"/>
      <c r="TXN97" s="368"/>
      <c r="TXO97" s="368"/>
      <c r="TXP97" s="368"/>
      <c r="TXQ97" s="368"/>
      <c r="TXR97" s="368"/>
      <c r="TXS97" s="368"/>
      <c r="TXT97" s="368"/>
      <c r="TXU97" s="368"/>
      <c r="TXV97" s="368"/>
      <c r="TXW97" s="368"/>
      <c r="TXX97" s="368"/>
      <c r="TXY97" s="368"/>
      <c r="TXZ97" s="368"/>
      <c r="TYA97" s="368"/>
      <c r="TYB97" s="368"/>
      <c r="TYC97" s="368"/>
      <c r="TYD97" s="368"/>
      <c r="TYE97" s="368"/>
      <c r="TYF97" s="368"/>
      <c r="TYG97" s="368"/>
      <c r="TYH97" s="368"/>
      <c r="TYI97" s="368"/>
      <c r="TYJ97" s="368"/>
      <c r="TYK97" s="368"/>
      <c r="TYL97" s="368"/>
      <c r="TYM97" s="368"/>
      <c r="TYN97" s="368"/>
      <c r="TYO97" s="368"/>
      <c r="TYP97" s="368"/>
      <c r="TYQ97" s="368"/>
      <c r="TYR97" s="368"/>
      <c r="TYS97" s="368"/>
      <c r="TYT97" s="368"/>
      <c r="TYU97" s="368"/>
      <c r="TYV97" s="368"/>
      <c r="TYW97" s="368"/>
      <c r="TYX97" s="368"/>
      <c r="TYY97" s="368"/>
      <c r="TYZ97" s="368"/>
      <c r="TZA97" s="368"/>
      <c r="TZB97" s="368"/>
      <c r="TZC97" s="368"/>
      <c r="TZD97" s="368"/>
      <c r="TZE97" s="368"/>
      <c r="TZF97" s="368"/>
      <c r="TZG97" s="368"/>
      <c r="TZH97" s="368"/>
      <c r="TZI97" s="368"/>
      <c r="TZJ97" s="368"/>
      <c r="TZK97" s="368"/>
      <c r="TZL97" s="368"/>
      <c r="TZM97" s="368"/>
      <c r="TZN97" s="368"/>
      <c r="TZO97" s="368"/>
      <c r="TZP97" s="368"/>
      <c r="TZQ97" s="368"/>
      <c r="TZR97" s="368"/>
      <c r="TZS97" s="368"/>
      <c r="TZT97" s="368"/>
      <c r="TZU97" s="368"/>
      <c r="TZV97" s="368"/>
      <c r="TZW97" s="368"/>
      <c r="TZX97" s="368"/>
      <c r="TZY97" s="368"/>
      <c r="TZZ97" s="368"/>
      <c r="UAA97" s="368"/>
      <c r="UAB97" s="368"/>
      <c r="UAC97" s="368"/>
      <c r="UAD97" s="368"/>
      <c r="UAE97" s="368"/>
      <c r="UAF97" s="368"/>
      <c r="UAG97" s="368"/>
      <c r="UAH97" s="368"/>
      <c r="UAI97" s="368"/>
      <c r="UAJ97" s="368"/>
      <c r="UAK97" s="368"/>
      <c r="UAL97" s="368"/>
      <c r="UAM97" s="368"/>
      <c r="UAN97" s="368"/>
      <c r="UAO97" s="368"/>
      <c r="UAP97" s="368"/>
      <c r="UAQ97" s="368"/>
      <c r="UAR97" s="368"/>
      <c r="UAS97" s="368"/>
      <c r="UAT97" s="368"/>
      <c r="UAU97" s="368"/>
      <c r="UAV97" s="368"/>
      <c r="UAW97" s="368"/>
      <c r="UAX97" s="368"/>
      <c r="UAY97" s="368"/>
      <c r="UAZ97" s="368"/>
      <c r="UBA97" s="368"/>
      <c r="UBB97" s="368"/>
      <c r="UBC97" s="368"/>
      <c r="UBD97" s="368"/>
      <c r="UBE97" s="368"/>
      <c r="UBF97" s="368"/>
      <c r="UBG97" s="368"/>
      <c r="UBH97" s="368"/>
      <c r="UBI97" s="368"/>
      <c r="UBJ97" s="368"/>
      <c r="UBK97" s="368"/>
      <c r="UBL97" s="368"/>
      <c r="UBM97" s="368"/>
      <c r="UBN97" s="368"/>
      <c r="UBO97" s="368"/>
      <c r="UBP97" s="368"/>
      <c r="UBQ97" s="368"/>
      <c r="UBR97" s="368"/>
      <c r="UBS97" s="368"/>
      <c r="UBT97" s="368"/>
      <c r="UBU97" s="368"/>
      <c r="UBV97" s="368"/>
      <c r="UBW97" s="368"/>
      <c r="UBX97" s="368"/>
      <c r="UBY97" s="368"/>
      <c r="UBZ97" s="368"/>
      <c r="UCA97" s="368"/>
      <c r="UCB97" s="368"/>
      <c r="UCC97" s="368"/>
      <c r="UCD97" s="368"/>
      <c r="UCE97" s="368"/>
      <c r="UCF97" s="368"/>
      <c r="UCG97" s="368"/>
      <c r="UCH97" s="368"/>
      <c r="UCI97" s="368"/>
      <c r="UCJ97" s="368"/>
      <c r="UCK97" s="368"/>
      <c r="UCL97" s="368"/>
      <c r="UCM97" s="368"/>
      <c r="UCN97" s="368"/>
      <c r="UCO97" s="368"/>
      <c r="UCP97" s="368"/>
      <c r="UCQ97" s="368"/>
      <c r="UCR97" s="368"/>
      <c r="UCS97" s="368"/>
      <c r="UCT97" s="368"/>
      <c r="UCU97" s="368"/>
      <c r="UCV97" s="368"/>
      <c r="UCW97" s="368"/>
      <c r="UCX97" s="368"/>
      <c r="UCY97" s="368"/>
      <c r="UCZ97" s="368"/>
      <c r="UDA97" s="368"/>
      <c r="UDB97" s="368"/>
      <c r="UDC97" s="368"/>
      <c r="UDD97" s="368"/>
      <c r="UDE97" s="368"/>
      <c r="UDF97" s="368"/>
      <c r="UDG97" s="368"/>
      <c r="UDH97" s="368"/>
      <c r="UDI97" s="368"/>
      <c r="UDJ97" s="368"/>
      <c r="UDK97" s="368"/>
      <c r="UDL97" s="368"/>
      <c r="UDM97" s="368"/>
      <c r="UDN97" s="368"/>
      <c r="UDO97" s="368"/>
      <c r="UDP97" s="368"/>
      <c r="UDQ97" s="368"/>
      <c r="UDR97" s="368"/>
      <c r="UDS97" s="368"/>
      <c r="UDT97" s="368"/>
      <c r="UDU97" s="368"/>
      <c r="UDV97" s="368"/>
      <c r="UDW97" s="368"/>
      <c r="UDX97" s="368"/>
      <c r="UDY97" s="368"/>
      <c r="UDZ97" s="368"/>
      <c r="UEA97" s="368"/>
      <c r="UEB97" s="368"/>
      <c r="UEC97" s="368"/>
      <c r="UED97" s="368"/>
      <c r="UEE97" s="368"/>
      <c r="UEF97" s="368"/>
      <c r="UEG97" s="368"/>
      <c r="UEH97" s="368"/>
      <c r="UEI97" s="368"/>
      <c r="UEJ97" s="368"/>
      <c r="UEK97" s="368"/>
      <c r="UEL97" s="368"/>
      <c r="UEM97" s="368"/>
      <c r="UEN97" s="368"/>
      <c r="UEO97" s="368"/>
      <c r="UEP97" s="368"/>
      <c r="UEQ97" s="368"/>
      <c r="UER97" s="368"/>
      <c r="UES97" s="368"/>
      <c r="UET97" s="368"/>
      <c r="UEU97" s="368"/>
      <c r="UEV97" s="368"/>
      <c r="UEW97" s="368"/>
      <c r="UEX97" s="368"/>
      <c r="UEY97" s="368"/>
      <c r="UEZ97" s="368"/>
      <c r="UFA97" s="368"/>
      <c r="UFB97" s="368"/>
      <c r="UFC97" s="368"/>
      <c r="UFD97" s="368"/>
      <c r="UFE97" s="368"/>
      <c r="UFF97" s="368"/>
      <c r="UFG97" s="368"/>
      <c r="UFH97" s="368"/>
      <c r="UFI97" s="368"/>
      <c r="UFJ97" s="368"/>
      <c r="UFK97" s="368"/>
      <c r="UFL97" s="368"/>
      <c r="UFM97" s="368"/>
      <c r="UFN97" s="368"/>
      <c r="UFO97" s="368"/>
      <c r="UFP97" s="368"/>
      <c r="UFQ97" s="368"/>
      <c r="UFR97" s="368"/>
      <c r="UFS97" s="368"/>
      <c r="UFT97" s="368"/>
      <c r="UFU97" s="368"/>
      <c r="UFV97" s="368"/>
      <c r="UFW97" s="368"/>
      <c r="UFX97" s="368"/>
      <c r="UFY97" s="368"/>
      <c r="UFZ97" s="368"/>
      <c r="UGA97" s="368"/>
      <c r="UGB97" s="368"/>
      <c r="UGC97" s="368"/>
      <c r="UGD97" s="368"/>
      <c r="UGE97" s="368"/>
      <c r="UGF97" s="368"/>
      <c r="UGG97" s="368"/>
      <c r="UGH97" s="368"/>
      <c r="UGI97" s="368"/>
      <c r="UGJ97" s="368"/>
      <c r="UGK97" s="368"/>
      <c r="UGL97" s="368"/>
      <c r="UGM97" s="368"/>
      <c r="UGN97" s="368"/>
      <c r="UGO97" s="368"/>
      <c r="UGP97" s="368"/>
      <c r="UGQ97" s="368"/>
      <c r="UGR97" s="368"/>
      <c r="UGS97" s="368"/>
      <c r="UGT97" s="368"/>
      <c r="UGU97" s="368"/>
      <c r="UGV97" s="368"/>
      <c r="UGW97" s="368"/>
      <c r="UGX97" s="368"/>
      <c r="UGY97" s="368"/>
      <c r="UGZ97" s="368"/>
      <c r="UHA97" s="368"/>
      <c r="UHB97" s="368"/>
      <c r="UHC97" s="368"/>
      <c r="UHD97" s="368"/>
      <c r="UHE97" s="368"/>
      <c r="UHF97" s="368"/>
      <c r="UHG97" s="368"/>
      <c r="UHH97" s="368"/>
      <c r="UHI97" s="368"/>
      <c r="UHJ97" s="368"/>
      <c r="UHK97" s="368"/>
      <c r="UHL97" s="368"/>
      <c r="UHM97" s="368"/>
      <c r="UHN97" s="368"/>
      <c r="UHO97" s="368"/>
      <c r="UHP97" s="368"/>
      <c r="UHQ97" s="368"/>
      <c r="UHR97" s="368"/>
      <c r="UHS97" s="368"/>
      <c r="UHT97" s="368"/>
      <c r="UHU97" s="368"/>
      <c r="UHV97" s="368"/>
      <c r="UHW97" s="368"/>
      <c r="UHX97" s="368"/>
      <c r="UHY97" s="368"/>
      <c r="UHZ97" s="368"/>
      <c r="UIA97" s="368"/>
      <c r="UIB97" s="368"/>
      <c r="UIC97" s="368"/>
      <c r="UID97" s="368"/>
      <c r="UIE97" s="368"/>
      <c r="UIF97" s="368"/>
      <c r="UIG97" s="368"/>
      <c r="UIH97" s="368"/>
      <c r="UII97" s="368"/>
      <c r="UIJ97" s="368"/>
      <c r="UIK97" s="368"/>
      <c r="UIL97" s="368"/>
      <c r="UIM97" s="368"/>
      <c r="UIN97" s="368"/>
      <c r="UIO97" s="368"/>
      <c r="UIP97" s="368"/>
      <c r="UIQ97" s="368"/>
      <c r="UIR97" s="368"/>
      <c r="UIS97" s="368"/>
      <c r="UIT97" s="368"/>
      <c r="UIU97" s="368"/>
      <c r="UIV97" s="368"/>
      <c r="UIW97" s="368"/>
      <c r="UIX97" s="368"/>
      <c r="UIY97" s="368"/>
      <c r="UIZ97" s="368"/>
      <c r="UJA97" s="368"/>
      <c r="UJB97" s="368"/>
      <c r="UJC97" s="368"/>
      <c r="UJD97" s="368"/>
      <c r="UJE97" s="368"/>
      <c r="UJF97" s="368"/>
      <c r="UJG97" s="368"/>
      <c r="UJH97" s="368"/>
      <c r="UJI97" s="368"/>
      <c r="UJJ97" s="368"/>
      <c r="UJK97" s="368"/>
      <c r="UJL97" s="368"/>
      <c r="UJM97" s="368"/>
      <c r="UJN97" s="368"/>
      <c r="UJO97" s="368"/>
      <c r="UJP97" s="368"/>
      <c r="UJQ97" s="368"/>
      <c r="UJR97" s="368"/>
      <c r="UJS97" s="368"/>
      <c r="UJT97" s="368"/>
      <c r="UJU97" s="368"/>
      <c r="UJV97" s="368"/>
      <c r="UJW97" s="368"/>
      <c r="UJX97" s="368"/>
      <c r="UJY97" s="368"/>
      <c r="UJZ97" s="368"/>
      <c r="UKA97" s="368"/>
      <c r="UKB97" s="368"/>
      <c r="UKC97" s="368"/>
      <c r="UKD97" s="368"/>
      <c r="UKE97" s="368"/>
      <c r="UKF97" s="368"/>
      <c r="UKG97" s="368"/>
      <c r="UKH97" s="368"/>
      <c r="UKI97" s="368"/>
      <c r="UKJ97" s="368"/>
      <c r="UKK97" s="368"/>
      <c r="UKL97" s="368"/>
      <c r="UKM97" s="368"/>
      <c r="UKN97" s="368"/>
      <c r="UKO97" s="368"/>
      <c r="UKP97" s="368"/>
      <c r="UKQ97" s="368"/>
      <c r="UKR97" s="368"/>
      <c r="UKS97" s="368"/>
      <c r="UKT97" s="368"/>
      <c r="UKU97" s="368"/>
      <c r="UKV97" s="368"/>
      <c r="UKW97" s="368"/>
      <c r="UKX97" s="368"/>
      <c r="UKY97" s="368"/>
      <c r="UKZ97" s="368"/>
      <c r="ULA97" s="368"/>
      <c r="ULB97" s="368"/>
      <c r="ULC97" s="368"/>
      <c r="ULD97" s="368"/>
      <c r="ULE97" s="368"/>
      <c r="ULF97" s="368"/>
      <c r="ULG97" s="368"/>
      <c r="ULH97" s="368"/>
      <c r="ULI97" s="368"/>
      <c r="ULJ97" s="368"/>
      <c r="ULK97" s="368"/>
      <c r="ULL97" s="368"/>
      <c r="ULM97" s="368"/>
      <c r="ULN97" s="368"/>
      <c r="ULO97" s="368"/>
      <c r="ULP97" s="368"/>
      <c r="ULQ97" s="368"/>
      <c r="ULR97" s="368"/>
      <c r="ULS97" s="368"/>
      <c r="ULT97" s="368"/>
      <c r="ULU97" s="368"/>
      <c r="ULV97" s="368"/>
      <c r="ULW97" s="368"/>
      <c r="ULX97" s="368"/>
      <c r="ULY97" s="368"/>
      <c r="ULZ97" s="368"/>
      <c r="UMA97" s="368"/>
      <c r="UMB97" s="368"/>
      <c r="UMC97" s="368"/>
      <c r="UMD97" s="368"/>
      <c r="UME97" s="368"/>
      <c r="UMF97" s="368"/>
      <c r="UMG97" s="368"/>
      <c r="UMH97" s="368"/>
      <c r="UMI97" s="368"/>
      <c r="UMJ97" s="368"/>
      <c r="UMK97" s="368"/>
      <c r="UML97" s="368"/>
      <c r="UMM97" s="368"/>
      <c r="UMN97" s="368"/>
      <c r="UMO97" s="368"/>
      <c r="UMP97" s="368"/>
      <c r="UMQ97" s="368"/>
      <c r="UMR97" s="368"/>
      <c r="UMS97" s="368"/>
      <c r="UMT97" s="368"/>
      <c r="UMU97" s="368"/>
      <c r="UMV97" s="368"/>
      <c r="UMW97" s="368"/>
      <c r="UMX97" s="368"/>
      <c r="UMY97" s="368"/>
      <c r="UMZ97" s="368"/>
      <c r="UNA97" s="368"/>
      <c r="UNB97" s="368"/>
      <c r="UNC97" s="368"/>
      <c r="UND97" s="368"/>
      <c r="UNE97" s="368"/>
      <c r="UNF97" s="368"/>
      <c r="UNG97" s="368"/>
      <c r="UNH97" s="368"/>
      <c r="UNI97" s="368"/>
      <c r="UNJ97" s="368"/>
      <c r="UNK97" s="368"/>
      <c r="UNL97" s="368"/>
      <c r="UNM97" s="368"/>
      <c r="UNN97" s="368"/>
      <c r="UNO97" s="368"/>
      <c r="UNP97" s="368"/>
      <c r="UNQ97" s="368"/>
      <c r="UNR97" s="368"/>
      <c r="UNS97" s="368"/>
      <c r="UNT97" s="368"/>
      <c r="UNU97" s="368"/>
      <c r="UNV97" s="368"/>
      <c r="UNW97" s="368"/>
      <c r="UNX97" s="368"/>
      <c r="UNY97" s="368"/>
      <c r="UNZ97" s="368"/>
      <c r="UOA97" s="368"/>
      <c r="UOB97" s="368"/>
      <c r="UOC97" s="368"/>
      <c r="UOD97" s="368"/>
      <c r="UOE97" s="368"/>
      <c r="UOF97" s="368"/>
      <c r="UOG97" s="368"/>
      <c r="UOH97" s="368"/>
      <c r="UOI97" s="368"/>
      <c r="UOJ97" s="368"/>
      <c r="UOK97" s="368"/>
      <c r="UOL97" s="368"/>
      <c r="UOM97" s="368"/>
      <c r="UON97" s="368"/>
      <c r="UOO97" s="368"/>
      <c r="UOP97" s="368"/>
      <c r="UOQ97" s="368"/>
      <c r="UOR97" s="368"/>
      <c r="UOS97" s="368"/>
      <c r="UOT97" s="368"/>
      <c r="UOU97" s="368"/>
      <c r="UOV97" s="368"/>
      <c r="UOW97" s="368"/>
      <c r="UOX97" s="368"/>
      <c r="UOY97" s="368"/>
      <c r="UOZ97" s="368"/>
      <c r="UPA97" s="368"/>
      <c r="UPB97" s="368"/>
      <c r="UPC97" s="368"/>
      <c r="UPD97" s="368"/>
      <c r="UPE97" s="368"/>
      <c r="UPF97" s="368"/>
      <c r="UPG97" s="368"/>
      <c r="UPH97" s="368"/>
      <c r="UPI97" s="368"/>
      <c r="UPJ97" s="368"/>
      <c r="UPK97" s="368"/>
      <c r="UPL97" s="368"/>
      <c r="UPM97" s="368"/>
      <c r="UPN97" s="368"/>
      <c r="UPO97" s="368"/>
      <c r="UPP97" s="368"/>
      <c r="UPQ97" s="368"/>
      <c r="UPR97" s="368"/>
      <c r="UPS97" s="368"/>
      <c r="UPT97" s="368"/>
      <c r="UPU97" s="368"/>
      <c r="UPV97" s="368"/>
      <c r="UPW97" s="368"/>
      <c r="UPX97" s="368"/>
      <c r="UPY97" s="368"/>
      <c r="UPZ97" s="368"/>
      <c r="UQA97" s="368"/>
      <c r="UQB97" s="368"/>
      <c r="UQC97" s="368"/>
      <c r="UQD97" s="368"/>
      <c r="UQE97" s="368"/>
      <c r="UQF97" s="368"/>
      <c r="UQG97" s="368"/>
      <c r="UQH97" s="368"/>
      <c r="UQI97" s="368"/>
      <c r="UQJ97" s="368"/>
      <c r="UQK97" s="368"/>
      <c r="UQL97" s="368"/>
      <c r="UQM97" s="368"/>
      <c r="UQN97" s="368"/>
      <c r="UQO97" s="368"/>
      <c r="UQP97" s="368"/>
      <c r="UQQ97" s="368"/>
      <c r="UQR97" s="368"/>
      <c r="UQS97" s="368"/>
      <c r="UQT97" s="368"/>
      <c r="UQU97" s="368"/>
      <c r="UQV97" s="368"/>
      <c r="UQW97" s="368"/>
      <c r="UQX97" s="368"/>
      <c r="UQY97" s="368"/>
      <c r="UQZ97" s="368"/>
      <c r="URA97" s="368"/>
      <c r="URB97" s="368"/>
      <c r="URC97" s="368"/>
      <c r="URD97" s="368"/>
      <c r="URE97" s="368"/>
      <c r="URF97" s="368"/>
      <c r="URG97" s="368"/>
      <c r="URH97" s="368"/>
      <c r="URI97" s="368"/>
      <c r="URJ97" s="368"/>
      <c r="URK97" s="368"/>
      <c r="URL97" s="368"/>
      <c r="URM97" s="368"/>
      <c r="URN97" s="368"/>
      <c r="URO97" s="368"/>
      <c r="URP97" s="368"/>
      <c r="URQ97" s="368"/>
      <c r="URR97" s="368"/>
      <c r="URS97" s="368"/>
      <c r="URT97" s="368"/>
      <c r="URU97" s="368"/>
      <c r="URV97" s="368"/>
      <c r="URW97" s="368"/>
      <c r="URX97" s="368"/>
      <c r="URY97" s="368"/>
      <c r="URZ97" s="368"/>
      <c r="USA97" s="368"/>
      <c r="USB97" s="368"/>
      <c r="USC97" s="368"/>
      <c r="USD97" s="368"/>
      <c r="USE97" s="368"/>
      <c r="USF97" s="368"/>
      <c r="USG97" s="368"/>
      <c r="USH97" s="368"/>
      <c r="USI97" s="368"/>
      <c r="USJ97" s="368"/>
      <c r="USK97" s="368"/>
      <c r="USL97" s="368"/>
      <c r="USM97" s="368"/>
      <c r="USN97" s="368"/>
      <c r="USO97" s="368"/>
      <c r="USP97" s="368"/>
      <c r="USQ97" s="368"/>
      <c r="USR97" s="368"/>
      <c r="USS97" s="368"/>
      <c r="UST97" s="368"/>
      <c r="USU97" s="368"/>
      <c r="USV97" s="368"/>
      <c r="USW97" s="368"/>
      <c r="USX97" s="368"/>
      <c r="USY97" s="368"/>
      <c r="USZ97" s="368"/>
      <c r="UTA97" s="368"/>
      <c r="UTB97" s="368"/>
      <c r="UTC97" s="368"/>
      <c r="UTD97" s="368"/>
      <c r="UTE97" s="368"/>
      <c r="UTF97" s="368"/>
      <c r="UTG97" s="368"/>
      <c r="UTH97" s="368"/>
      <c r="UTI97" s="368"/>
      <c r="UTJ97" s="368"/>
      <c r="UTK97" s="368"/>
      <c r="UTL97" s="368"/>
      <c r="UTM97" s="368"/>
      <c r="UTN97" s="368"/>
      <c r="UTO97" s="368"/>
      <c r="UTP97" s="368"/>
      <c r="UTQ97" s="368"/>
      <c r="UTR97" s="368"/>
      <c r="UTS97" s="368"/>
      <c r="UTT97" s="368"/>
      <c r="UTU97" s="368"/>
      <c r="UTV97" s="368"/>
      <c r="UTW97" s="368"/>
      <c r="UTX97" s="368"/>
      <c r="UTY97" s="368"/>
      <c r="UTZ97" s="368"/>
      <c r="UUA97" s="368"/>
      <c r="UUB97" s="368"/>
      <c r="UUC97" s="368"/>
      <c r="UUD97" s="368"/>
      <c r="UUE97" s="368"/>
      <c r="UUF97" s="368"/>
      <c r="UUG97" s="368"/>
      <c r="UUH97" s="368"/>
      <c r="UUI97" s="368"/>
      <c r="UUJ97" s="368"/>
      <c r="UUK97" s="368"/>
      <c r="UUL97" s="368"/>
      <c r="UUM97" s="368"/>
      <c r="UUN97" s="368"/>
      <c r="UUO97" s="368"/>
      <c r="UUP97" s="368"/>
      <c r="UUQ97" s="368"/>
      <c r="UUR97" s="368"/>
      <c r="UUS97" s="368"/>
      <c r="UUT97" s="368"/>
      <c r="UUU97" s="368"/>
      <c r="UUV97" s="368"/>
      <c r="UUW97" s="368"/>
      <c r="UUX97" s="368"/>
      <c r="UUY97" s="368"/>
      <c r="UUZ97" s="368"/>
      <c r="UVA97" s="368"/>
      <c r="UVB97" s="368"/>
      <c r="UVC97" s="368"/>
      <c r="UVD97" s="368"/>
      <c r="UVE97" s="368"/>
      <c r="UVF97" s="368"/>
      <c r="UVG97" s="368"/>
      <c r="UVH97" s="368"/>
      <c r="UVI97" s="368"/>
      <c r="UVJ97" s="368"/>
      <c r="UVK97" s="368"/>
      <c r="UVL97" s="368"/>
      <c r="UVM97" s="368"/>
      <c r="UVN97" s="368"/>
      <c r="UVO97" s="368"/>
      <c r="UVP97" s="368"/>
      <c r="UVQ97" s="368"/>
      <c r="UVR97" s="368"/>
      <c r="UVS97" s="368"/>
      <c r="UVT97" s="368"/>
      <c r="UVU97" s="368"/>
      <c r="UVV97" s="368"/>
      <c r="UVW97" s="368"/>
      <c r="UVX97" s="368"/>
      <c r="UVY97" s="368"/>
      <c r="UVZ97" s="368"/>
      <c r="UWA97" s="368"/>
      <c r="UWB97" s="368"/>
      <c r="UWC97" s="368"/>
      <c r="UWD97" s="368"/>
      <c r="UWE97" s="368"/>
      <c r="UWF97" s="368"/>
      <c r="UWG97" s="368"/>
      <c r="UWH97" s="368"/>
      <c r="UWI97" s="368"/>
      <c r="UWJ97" s="368"/>
      <c r="UWK97" s="368"/>
      <c r="UWL97" s="368"/>
      <c r="UWM97" s="368"/>
      <c r="UWN97" s="368"/>
      <c r="UWO97" s="368"/>
      <c r="UWP97" s="368"/>
      <c r="UWQ97" s="368"/>
      <c r="UWR97" s="368"/>
      <c r="UWS97" s="368"/>
      <c r="UWT97" s="368"/>
      <c r="UWU97" s="368"/>
      <c r="UWV97" s="368"/>
      <c r="UWW97" s="368"/>
      <c r="UWX97" s="368"/>
      <c r="UWY97" s="368"/>
      <c r="UWZ97" s="368"/>
      <c r="UXA97" s="368"/>
      <c r="UXB97" s="368"/>
      <c r="UXC97" s="368"/>
      <c r="UXD97" s="368"/>
      <c r="UXE97" s="368"/>
      <c r="UXF97" s="368"/>
      <c r="UXG97" s="368"/>
      <c r="UXH97" s="368"/>
      <c r="UXI97" s="368"/>
      <c r="UXJ97" s="368"/>
      <c r="UXK97" s="368"/>
      <c r="UXL97" s="368"/>
      <c r="UXM97" s="368"/>
      <c r="UXN97" s="368"/>
      <c r="UXO97" s="368"/>
      <c r="UXP97" s="368"/>
      <c r="UXQ97" s="368"/>
      <c r="UXR97" s="368"/>
      <c r="UXS97" s="368"/>
      <c r="UXT97" s="368"/>
      <c r="UXU97" s="368"/>
      <c r="UXV97" s="368"/>
      <c r="UXW97" s="368"/>
      <c r="UXX97" s="368"/>
      <c r="UXY97" s="368"/>
      <c r="UXZ97" s="368"/>
      <c r="UYA97" s="368"/>
      <c r="UYB97" s="368"/>
      <c r="UYC97" s="368"/>
      <c r="UYD97" s="368"/>
      <c r="UYE97" s="368"/>
      <c r="UYF97" s="368"/>
      <c r="UYG97" s="368"/>
      <c r="UYH97" s="368"/>
      <c r="UYI97" s="368"/>
      <c r="UYJ97" s="368"/>
      <c r="UYK97" s="368"/>
      <c r="UYL97" s="368"/>
      <c r="UYM97" s="368"/>
      <c r="UYN97" s="368"/>
      <c r="UYO97" s="368"/>
      <c r="UYP97" s="368"/>
      <c r="UYQ97" s="368"/>
      <c r="UYR97" s="368"/>
      <c r="UYS97" s="368"/>
      <c r="UYT97" s="368"/>
      <c r="UYU97" s="368"/>
      <c r="UYV97" s="368"/>
      <c r="UYW97" s="368"/>
      <c r="UYX97" s="368"/>
      <c r="UYY97" s="368"/>
      <c r="UYZ97" s="368"/>
      <c r="UZA97" s="368"/>
      <c r="UZB97" s="368"/>
      <c r="UZC97" s="368"/>
      <c r="UZD97" s="368"/>
      <c r="UZE97" s="368"/>
      <c r="UZF97" s="368"/>
      <c r="UZG97" s="368"/>
      <c r="UZH97" s="368"/>
      <c r="UZI97" s="368"/>
      <c r="UZJ97" s="368"/>
      <c r="UZK97" s="368"/>
      <c r="UZL97" s="368"/>
      <c r="UZM97" s="368"/>
      <c r="UZN97" s="368"/>
      <c r="UZO97" s="368"/>
      <c r="UZP97" s="368"/>
      <c r="UZQ97" s="368"/>
      <c r="UZR97" s="368"/>
      <c r="UZS97" s="368"/>
      <c r="UZT97" s="368"/>
      <c r="UZU97" s="368"/>
      <c r="UZV97" s="368"/>
      <c r="UZW97" s="368"/>
      <c r="UZX97" s="368"/>
      <c r="UZY97" s="368"/>
      <c r="UZZ97" s="368"/>
      <c r="VAA97" s="368"/>
      <c r="VAB97" s="368"/>
      <c r="VAC97" s="368"/>
      <c r="VAD97" s="368"/>
      <c r="VAE97" s="368"/>
      <c r="VAF97" s="368"/>
      <c r="VAG97" s="368"/>
      <c r="VAH97" s="368"/>
      <c r="VAI97" s="368"/>
      <c r="VAJ97" s="368"/>
      <c r="VAK97" s="368"/>
      <c r="VAL97" s="368"/>
      <c r="VAM97" s="368"/>
      <c r="VAN97" s="368"/>
      <c r="VAO97" s="368"/>
      <c r="VAP97" s="368"/>
      <c r="VAQ97" s="368"/>
      <c r="VAR97" s="368"/>
      <c r="VAS97" s="368"/>
      <c r="VAT97" s="368"/>
      <c r="VAU97" s="368"/>
      <c r="VAV97" s="368"/>
      <c r="VAW97" s="368"/>
      <c r="VAX97" s="368"/>
      <c r="VAY97" s="368"/>
      <c r="VAZ97" s="368"/>
      <c r="VBA97" s="368"/>
      <c r="VBB97" s="368"/>
      <c r="VBC97" s="368"/>
      <c r="VBD97" s="368"/>
      <c r="VBE97" s="368"/>
      <c r="VBF97" s="368"/>
      <c r="VBG97" s="368"/>
      <c r="VBH97" s="368"/>
      <c r="VBI97" s="368"/>
      <c r="VBJ97" s="368"/>
      <c r="VBK97" s="368"/>
      <c r="VBL97" s="368"/>
      <c r="VBM97" s="368"/>
      <c r="VBN97" s="368"/>
      <c r="VBO97" s="368"/>
      <c r="VBP97" s="368"/>
      <c r="VBQ97" s="368"/>
      <c r="VBR97" s="368"/>
      <c r="VBS97" s="368"/>
      <c r="VBT97" s="368"/>
      <c r="VBU97" s="368"/>
      <c r="VBV97" s="368"/>
      <c r="VBW97" s="368"/>
      <c r="VBX97" s="368"/>
      <c r="VBY97" s="368"/>
      <c r="VBZ97" s="368"/>
      <c r="VCA97" s="368"/>
      <c r="VCB97" s="368"/>
      <c r="VCC97" s="368"/>
      <c r="VCD97" s="368"/>
      <c r="VCE97" s="368"/>
      <c r="VCF97" s="368"/>
      <c r="VCG97" s="368"/>
      <c r="VCH97" s="368"/>
      <c r="VCI97" s="368"/>
      <c r="VCJ97" s="368"/>
      <c r="VCK97" s="368"/>
      <c r="VCL97" s="368"/>
      <c r="VCM97" s="368"/>
      <c r="VCN97" s="368"/>
      <c r="VCO97" s="368"/>
      <c r="VCP97" s="368"/>
      <c r="VCQ97" s="368"/>
      <c r="VCR97" s="368"/>
      <c r="VCS97" s="368"/>
      <c r="VCT97" s="368"/>
      <c r="VCU97" s="368"/>
      <c r="VCV97" s="368"/>
      <c r="VCW97" s="368"/>
      <c r="VCX97" s="368"/>
      <c r="VCY97" s="368"/>
      <c r="VCZ97" s="368"/>
      <c r="VDA97" s="368"/>
      <c r="VDB97" s="368"/>
      <c r="VDC97" s="368"/>
      <c r="VDD97" s="368"/>
      <c r="VDE97" s="368"/>
      <c r="VDF97" s="368"/>
      <c r="VDG97" s="368"/>
      <c r="VDH97" s="368"/>
      <c r="VDI97" s="368"/>
      <c r="VDJ97" s="368"/>
      <c r="VDK97" s="368"/>
      <c r="VDL97" s="368"/>
      <c r="VDM97" s="368"/>
      <c r="VDN97" s="368"/>
      <c r="VDO97" s="368"/>
      <c r="VDP97" s="368"/>
      <c r="VDQ97" s="368"/>
      <c r="VDR97" s="368"/>
      <c r="VDS97" s="368"/>
      <c r="VDT97" s="368"/>
      <c r="VDU97" s="368"/>
      <c r="VDV97" s="368"/>
      <c r="VDW97" s="368"/>
      <c r="VDX97" s="368"/>
      <c r="VDY97" s="368"/>
      <c r="VDZ97" s="368"/>
      <c r="VEA97" s="368"/>
      <c r="VEB97" s="368"/>
      <c r="VEC97" s="368"/>
      <c r="VED97" s="368"/>
      <c r="VEE97" s="368"/>
      <c r="VEF97" s="368"/>
      <c r="VEG97" s="368"/>
      <c r="VEH97" s="368"/>
      <c r="VEI97" s="368"/>
      <c r="VEJ97" s="368"/>
      <c r="VEK97" s="368"/>
      <c r="VEL97" s="368"/>
      <c r="VEM97" s="368"/>
      <c r="VEN97" s="368"/>
      <c r="VEO97" s="368"/>
      <c r="VEP97" s="368"/>
      <c r="VEQ97" s="368"/>
      <c r="VER97" s="368"/>
      <c r="VES97" s="368"/>
      <c r="VET97" s="368"/>
      <c r="VEU97" s="368"/>
      <c r="VEV97" s="368"/>
      <c r="VEW97" s="368"/>
      <c r="VEX97" s="368"/>
      <c r="VEY97" s="368"/>
      <c r="VEZ97" s="368"/>
      <c r="VFA97" s="368"/>
      <c r="VFB97" s="368"/>
      <c r="VFC97" s="368"/>
      <c r="VFD97" s="368"/>
      <c r="VFE97" s="368"/>
      <c r="VFF97" s="368"/>
      <c r="VFG97" s="368"/>
      <c r="VFH97" s="368"/>
      <c r="VFI97" s="368"/>
      <c r="VFJ97" s="368"/>
      <c r="VFK97" s="368"/>
      <c r="VFL97" s="368"/>
      <c r="VFM97" s="368"/>
      <c r="VFN97" s="368"/>
      <c r="VFO97" s="368"/>
      <c r="VFP97" s="368"/>
      <c r="VFQ97" s="368"/>
      <c r="VFR97" s="368"/>
      <c r="VFS97" s="368"/>
      <c r="VFT97" s="368"/>
      <c r="VFU97" s="368"/>
      <c r="VFV97" s="368"/>
      <c r="VFW97" s="368"/>
      <c r="VFX97" s="368"/>
      <c r="VFY97" s="368"/>
      <c r="VFZ97" s="368"/>
      <c r="VGA97" s="368"/>
      <c r="VGB97" s="368"/>
      <c r="VGC97" s="368"/>
      <c r="VGD97" s="368"/>
      <c r="VGE97" s="368"/>
      <c r="VGF97" s="368"/>
      <c r="VGG97" s="368"/>
      <c r="VGH97" s="368"/>
      <c r="VGI97" s="368"/>
      <c r="VGJ97" s="368"/>
      <c r="VGK97" s="368"/>
      <c r="VGL97" s="368"/>
      <c r="VGM97" s="368"/>
      <c r="VGN97" s="368"/>
      <c r="VGO97" s="368"/>
      <c r="VGP97" s="368"/>
      <c r="VGQ97" s="368"/>
      <c r="VGR97" s="368"/>
      <c r="VGS97" s="368"/>
      <c r="VGT97" s="368"/>
      <c r="VGU97" s="368"/>
      <c r="VGV97" s="368"/>
      <c r="VGW97" s="368"/>
      <c r="VGX97" s="368"/>
      <c r="VGY97" s="368"/>
      <c r="VGZ97" s="368"/>
      <c r="VHA97" s="368"/>
      <c r="VHB97" s="368"/>
      <c r="VHC97" s="368"/>
      <c r="VHD97" s="368"/>
      <c r="VHE97" s="368"/>
      <c r="VHF97" s="368"/>
      <c r="VHG97" s="368"/>
      <c r="VHH97" s="368"/>
      <c r="VHI97" s="368"/>
      <c r="VHJ97" s="368"/>
      <c r="VHK97" s="368"/>
      <c r="VHL97" s="368"/>
      <c r="VHM97" s="368"/>
      <c r="VHN97" s="368"/>
      <c r="VHO97" s="368"/>
      <c r="VHP97" s="368"/>
      <c r="VHQ97" s="368"/>
      <c r="VHR97" s="368"/>
      <c r="VHS97" s="368"/>
      <c r="VHT97" s="368"/>
      <c r="VHU97" s="368"/>
      <c r="VHV97" s="368"/>
      <c r="VHW97" s="368"/>
      <c r="VHX97" s="368"/>
      <c r="VHY97" s="368"/>
      <c r="VHZ97" s="368"/>
      <c r="VIA97" s="368"/>
      <c r="VIB97" s="368"/>
      <c r="VIC97" s="368"/>
      <c r="VID97" s="368"/>
      <c r="VIE97" s="368"/>
      <c r="VIF97" s="368"/>
      <c r="VIG97" s="368"/>
      <c r="VIH97" s="368"/>
      <c r="VII97" s="368"/>
      <c r="VIJ97" s="368"/>
      <c r="VIK97" s="368"/>
      <c r="VIL97" s="368"/>
      <c r="VIM97" s="368"/>
      <c r="VIN97" s="368"/>
      <c r="VIO97" s="368"/>
      <c r="VIP97" s="368"/>
      <c r="VIQ97" s="368"/>
      <c r="VIR97" s="368"/>
      <c r="VIS97" s="368"/>
      <c r="VIT97" s="368"/>
      <c r="VIU97" s="368"/>
      <c r="VIV97" s="368"/>
      <c r="VIW97" s="368"/>
      <c r="VIX97" s="368"/>
      <c r="VIY97" s="368"/>
      <c r="VIZ97" s="368"/>
      <c r="VJA97" s="368"/>
      <c r="VJB97" s="368"/>
      <c r="VJC97" s="368"/>
      <c r="VJD97" s="368"/>
      <c r="VJE97" s="368"/>
      <c r="VJF97" s="368"/>
      <c r="VJG97" s="368"/>
      <c r="VJH97" s="368"/>
      <c r="VJI97" s="368"/>
      <c r="VJJ97" s="368"/>
      <c r="VJK97" s="368"/>
      <c r="VJL97" s="368"/>
      <c r="VJM97" s="368"/>
      <c r="VJN97" s="368"/>
      <c r="VJO97" s="368"/>
      <c r="VJP97" s="368"/>
      <c r="VJQ97" s="368"/>
      <c r="VJR97" s="368"/>
      <c r="VJS97" s="368"/>
      <c r="VJT97" s="368"/>
      <c r="VJU97" s="368"/>
      <c r="VJV97" s="368"/>
      <c r="VJW97" s="368"/>
      <c r="VJX97" s="368"/>
      <c r="VJY97" s="368"/>
      <c r="VJZ97" s="368"/>
      <c r="VKA97" s="368"/>
      <c r="VKB97" s="368"/>
      <c r="VKC97" s="368"/>
      <c r="VKD97" s="368"/>
      <c r="VKE97" s="368"/>
      <c r="VKF97" s="368"/>
      <c r="VKG97" s="368"/>
      <c r="VKH97" s="368"/>
      <c r="VKI97" s="368"/>
      <c r="VKJ97" s="368"/>
      <c r="VKK97" s="368"/>
      <c r="VKL97" s="368"/>
      <c r="VKM97" s="368"/>
      <c r="VKN97" s="368"/>
      <c r="VKO97" s="368"/>
      <c r="VKP97" s="368"/>
      <c r="VKQ97" s="368"/>
      <c r="VKR97" s="368"/>
      <c r="VKS97" s="368"/>
      <c r="VKT97" s="368"/>
      <c r="VKU97" s="368"/>
      <c r="VKV97" s="368"/>
      <c r="VKW97" s="368"/>
      <c r="VKX97" s="368"/>
      <c r="VKY97" s="368"/>
      <c r="VKZ97" s="368"/>
      <c r="VLA97" s="368"/>
      <c r="VLB97" s="368"/>
      <c r="VLC97" s="368"/>
      <c r="VLD97" s="368"/>
      <c r="VLE97" s="368"/>
      <c r="VLF97" s="368"/>
      <c r="VLG97" s="368"/>
      <c r="VLH97" s="368"/>
      <c r="VLI97" s="368"/>
      <c r="VLJ97" s="368"/>
      <c r="VLK97" s="368"/>
      <c r="VLL97" s="368"/>
      <c r="VLM97" s="368"/>
      <c r="VLN97" s="368"/>
      <c r="VLO97" s="368"/>
      <c r="VLP97" s="368"/>
      <c r="VLQ97" s="368"/>
      <c r="VLR97" s="368"/>
      <c r="VLS97" s="368"/>
      <c r="VLT97" s="368"/>
      <c r="VLU97" s="368"/>
      <c r="VLV97" s="368"/>
      <c r="VLW97" s="368"/>
      <c r="VLX97" s="368"/>
      <c r="VLY97" s="368"/>
      <c r="VLZ97" s="368"/>
      <c r="VMA97" s="368"/>
      <c r="VMB97" s="368"/>
      <c r="VMC97" s="368"/>
      <c r="VMD97" s="368"/>
      <c r="VME97" s="368"/>
      <c r="VMF97" s="368"/>
      <c r="VMG97" s="368"/>
      <c r="VMH97" s="368"/>
      <c r="VMI97" s="368"/>
      <c r="VMJ97" s="368"/>
      <c r="VMK97" s="368"/>
      <c r="VML97" s="368"/>
      <c r="VMM97" s="368"/>
      <c r="VMN97" s="368"/>
      <c r="VMO97" s="368"/>
      <c r="VMP97" s="368"/>
      <c r="VMQ97" s="368"/>
      <c r="VMR97" s="368"/>
      <c r="VMS97" s="368"/>
      <c r="VMT97" s="368"/>
      <c r="VMU97" s="368"/>
      <c r="VMV97" s="368"/>
      <c r="VMW97" s="368"/>
      <c r="VMX97" s="368"/>
      <c r="VMY97" s="368"/>
      <c r="VMZ97" s="368"/>
      <c r="VNA97" s="368"/>
      <c r="VNB97" s="368"/>
      <c r="VNC97" s="368"/>
      <c r="VND97" s="368"/>
      <c r="VNE97" s="368"/>
      <c r="VNF97" s="368"/>
      <c r="VNG97" s="368"/>
      <c r="VNH97" s="368"/>
      <c r="VNI97" s="368"/>
      <c r="VNJ97" s="368"/>
      <c r="VNK97" s="368"/>
      <c r="VNL97" s="368"/>
      <c r="VNM97" s="368"/>
      <c r="VNN97" s="368"/>
      <c r="VNO97" s="368"/>
      <c r="VNP97" s="368"/>
      <c r="VNQ97" s="368"/>
      <c r="VNR97" s="368"/>
      <c r="VNS97" s="368"/>
      <c r="VNT97" s="368"/>
      <c r="VNU97" s="368"/>
      <c r="VNV97" s="368"/>
      <c r="VNW97" s="368"/>
      <c r="VNX97" s="368"/>
      <c r="VNY97" s="368"/>
      <c r="VNZ97" s="368"/>
      <c r="VOA97" s="368"/>
      <c r="VOB97" s="368"/>
      <c r="VOC97" s="368"/>
      <c r="VOD97" s="368"/>
      <c r="VOE97" s="368"/>
      <c r="VOF97" s="368"/>
      <c r="VOG97" s="368"/>
      <c r="VOH97" s="368"/>
      <c r="VOI97" s="368"/>
      <c r="VOJ97" s="368"/>
      <c r="VOK97" s="368"/>
      <c r="VOL97" s="368"/>
      <c r="VOM97" s="368"/>
      <c r="VON97" s="368"/>
      <c r="VOO97" s="368"/>
      <c r="VOP97" s="368"/>
      <c r="VOQ97" s="368"/>
      <c r="VOR97" s="368"/>
      <c r="VOS97" s="368"/>
      <c r="VOT97" s="368"/>
      <c r="VOU97" s="368"/>
      <c r="VOV97" s="368"/>
      <c r="VOW97" s="368"/>
      <c r="VOX97" s="368"/>
      <c r="VOY97" s="368"/>
      <c r="VOZ97" s="368"/>
      <c r="VPA97" s="368"/>
      <c r="VPB97" s="368"/>
      <c r="VPC97" s="368"/>
      <c r="VPD97" s="368"/>
      <c r="VPE97" s="368"/>
      <c r="VPF97" s="368"/>
      <c r="VPG97" s="368"/>
      <c r="VPH97" s="368"/>
      <c r="VPI97" s="368"/>
      <c r="VPJ97" s="368"/>
      <c r="VPK97" s="368"/>
      <c r="VPL97" s="368"/>
      <c r="VPM97" s="368"/>
      <c r="VPN97" s="368"/>
      <c r="VPO97" s="368"/>
      <c r="VPP97" s="368"/>
      <c r="VPQ97" s="368"/>
      <c r="VPR97" s="368"/>
      <c r="VPS97" s="368"/>
      <c r="VPT97" s="368"/>
      <c r="VPU97" s="368"/>
      <c r="VPV97" s="368"/>
      <c r="VPW97" s="368"/>
      <c r="VPX97" s="368"/>
      <c r="VPY97" s="368"/>
      <c r="VPZ97" s="368"/>
      <c r="VQA97" s="368"/>
      <c r="VQB97" s="368"/>
      <c r="VQC97" s="368"/>
      <c r="VQD97" s="368"/>
      <c r="VQE97" s="368"/>
      <c r="VQF97" s="368"/>
      <c r="VQG97" s="368"/>
      <c r="VQH97" s="368"/>
      <c r="VQI97" s="368"/>
      <c r="VQJ97" s="368"/>
      <c r="VQK97" s="368"/>
      <c r="VQL97" s="368"/>
      <c r="VQM97" s="368"/>
      <c r="VQN97" s="368"/>
      <c r="VQO97" s="368"/>
      <c r="VQP97" s="368"/>
      <c r="VQQ97" s="368"/>
      <c r="VQR97" s="368"/>
      <c r="VQS97" s="368"/>
      <c r="VQT97" s="368"/>
      <c r="VQU97" s="368"/>
      <c r="VQV97" s="368"/>
      <c r="VQW97" s="368"/>
      <c r="VQX97" s="368"/>
      <c r="VQY97" s="368"/>
      <c r="VQZ97" s="368"/>
      <c r="VRA97" s="368"/>
      <c r="VRB97" s="368"/>
      <c r="VRC97" s="368"/>
      <c r="VRD97" s="368"/>
      <c r="VRE97" s="368"/>
      <c r="VRF97" s="368"/>
      <c r="VRG97" s="368"/>
      <c r="VRH97" s="368"/>
      <c r="VRI97" s="368"/>
      <c r="VRJ97" s="368"/>
      <c r="VRK97" s="368"/>
      <c r="VRL97" s="368"/>
      <c r="VRM97" s="368"/>
      <c r="VRN97" s="368"/>
      <c r="VRO97" s="368"/>
      <c r="VRP97" s="368"/>
      <c r="VRQ97" s="368"/>
      <c r="VRR97" s="368"/>
      <c r="VRS97" s="368"/>
      <c r="VRT97" s="368"/>
      <c r="VRU97" s="368"/>
      <c r="VRV97" s="368"/>
      <c r="VRW97" s="368"/>
      <c r="VRX97" s="368"/>
      <c r="VRY97" s="368"/>
      <c r="VRZ97" s="368"/>
      <c r="VSA97" s="368"/>
      <c r="VSB97" s="368"/>
      <c r="VSC97" s="368"/>
      <c r="VSD97" s="368"/>
      <c r="VSE97" s="368"/>
      <c r="VSF97" s="368"/>
      <c r="VSG97" s="368"/>
      <c r="VSH97" s="368"/>
      <c r="VSI97" s="368"/>
      <c r="VSJ97" s="368"/>
      <c r="VSK97" s="368"/>
      <c r="VSL97" s="368"/>
      <c r="VSM97" s="368"/>
      <c r="VSN97" s="368"/>
      <c r="VSO97" s="368"/>
      <c r="VSP97" s="368"/>
      <c r="VSQ97" s="368"/>
      <c r="VSR97" s="368"/>
      <c r="VSS97" s="368"/>
      <c r="VST97" s="368"/>
      <c r="VSU97" s="368"/>
      <c r="VSV97" s="368"/>
      <c r="VSW97" s="368"/>
      <c r="VSX97" s="368"/>
      <c r="VSY97" s="368"/>
      <c r="VSZ97" s="368"/>
      <c r="VTA97" s="368"/>
      <c r="VTB97" s="368"/>
      <c r="VTC97" s="368"/>
      <c r="VTD97" s="368"/>
      <c r="VTE97" s="368"/>
      <c r="VTF97" s="368"/>
      <c r="VTG97" s="368"/>
      <c r="VTH97" s="368"/>
      <c r="VTI97" s="368"/>
      <c r="VTJ97" s="368"/>
      <c r="VTK97" s="368"/>
      <c r="VTL97" s="368"/>
      <c r="VTM97" s="368"/>
      <c r="VTN97" s="368"/>
      <c r="VTO97" s="368"/>
      <c r="VTP97" s="368"/>
      <c r="VTQ97" s="368"/>
      <c r="VTR97" s="368"/>
      <c r="VTS97" s="368"/>
      <c r="VTT97" s="368"/>
      <c r="VTU97" s="368"/>
      <c r="VTV97" s="368"/>
      <c r="VTW97" s="368"/>
      <c r="VTX97" s="368"/>
      <c r="VTY97" s="368"/>
      <c r="VTZ97" s="368"/>
      <c r="VUA97" s="368"/>
      <c r="VUB97" s="368"/>
      <c r="VUC97" s="368"/>
      <c r="VUD97" s="368"/>
      <c r="VUE97" s="368"/>
      <c r="VUF97" s="368"/>
      <c r="VUG97" s="368"/>
      <c r="VUH97" s="368"/>
      <c r="VUI97" s="368"/>
      <c r="VUJ97" s="368"/>
      <c r="VUK97" s="368"/>
      <c r="VUL97" s="368"/>
      <c r="VUM97" s="368"/>
      <c r="VUN97" s="368"/>
      <c r="VUO97" s="368"/>
      <c r="VUP97" s="368"/>
      <c r="VUQ97" s="368"/>
      <c r="VUR97" s="368"/>
      <c r="VUS97" s="368"/>
      <c r="VUT97" s="368"/>
      <c r="VUU97" s="368"/>
      <c r="VUV97" s="368"/>
      <c r="VUW97" s="368"/>
      <c r="VUX97" s="368"/>
      <c r="VUY97" s="368"/>
      <c r="VUZ97" s="368"/>
      <c r="VVA97" s="368"/>
      <c r="VVB97" s="368"/>
      <c r="VVC97" s="368"/>
      <c r="VVD97" s="368"/>
      <c r="VVE97" s="368"/>
      <c r="VVF97" s="368"/>
      <c r="VVG97" s="368"/>
      <c r="VVH97" s="368"/>
      <c r="VVI97" s="368"/>
      <c r="VVJ97" s="368"/>
      <c r="VVK97" s="368"/>
      <c r="VVL97" s="368"/>
      <c r="VVM97" s="368"/>
      <c r="VVN97" s="368"/>
      <c r="VVO97" s="368"/>
      <c r="VVP97" s="368"/>
      <c r="VVQ97" s="368"/>
      <c r="VVR97" s="368"/>
      <c r="VVS97" s="368"/>
      <c r="VVT97" s="368"/>
      <c r="VVU97" s="368"/>
      <c r="VVV97" s="368"/>
      <c r="VVW97" s="368"/>
      <c r="VVX97" s="368"/>
      <c r="VVY97" s="368"/>
      <c r="VVZ97" s="368"/>
      <c r="VWA97" s="368"/>
      <c r="VWB97" s="368"/>
      <c r="VWC97" s="368"/>
      <c r="VWD97" s="368"/>
      <c r="VWE97" s="368"/>
      <c r="VWF97" s="368"/>
      <c r="VWG97" s="368"/>
      <c r="VWH97" s="368"/>
      <c r="VWI97" s="368"/>
      <c r="VWJ97" s="368"/>
      <c r="VWK97" s="368"/>
      <c r="VWL97" s="368"/>
      <c r="VWM97" s="368"/>
      <c r="VWN97" s="368"/>
      <c r="VWO97" s="368"/>
      <c r="VWP97" s="368"/>
      <c r="VWQ97" s="368"/>
      <c r="VWR97" s="368"/>
      <c r="VWS97" s="368"/>
      <c r="VWT97" s="368"/>
      <c r="VWU97" s="368"/>
      <c r="VWV97" s="368"/>
      <c r="VWW97" s="368"/>
      <c r="VWX97" s="368"/>
      <c r="VWY97" s="368"/>
      <c r="VWZ97" s="368"/>
      <c r="VXA97" s="368"/>
      <c r="VXB97" s="368"/>
      <c r="VXC97" s="368"/>
      <c r="VXD97" s="368"/>
      <c r="VXE97" s="368"/>
      <c r="VXF97" s="368"/>
      <c r="VXG97" s="368"/>
      <c r="VXH97" s="368"/>
      <c r="VXI97" s="368"/>
      <c r="VXJ97" s="368"/>
      <c r="VXK97" s="368"/>
      <c r="VXL97" s="368"/>
      <c r="VXM97" s="368"/>
      <c r="VXN97" s="368"/>
      <c r="VXO97" s="368"/>
      <c r="VXP97" s="368"/>
      <c r="VXQ97" s="368"/>
      <c r="VXR97" s="368"/>
      <c r="VXS97" s="368"/>
      <c r="VXT97" s="368"/>
      <c r="VXU97" s="368"/>
      <c r="VXV97" s="368"/>
      <c r="VXW97" s="368"/>
      <c r="VXX97" s="368"/>
      <c r="VXY97" s="368"/>
      <c r="VXZ97" s="368"/>
      <c r="VYA97" s="368"/>
      <c r="VYB97" s="368"/>
      <c r="VYC97" s="368"/>
      <c r="VYD97" s="368"/>
      <c r="VYE97" s="368"/>
      <c r="VYF97" s="368"/>
      <c r="VYG97" s="368"/>
      <c r="VYH97" s="368"/>
      <c r="VYI97" s="368"/>
      <c r="VYJ97" s="368"/>
      <c r="VYK97" s="368"/>
      <c r="VYL97" s="368"/>
      <c r="VYM97" s="368"/>
      <c r="VYN97" s="368"/>
      <c r="VYO97" s="368"/>
      <c r="VYP97" s="368"/>
      <c r="VYQ97" s="368"/>
      <c r="VYR97" s="368"/>
      <c r="VYS97" s="368"/>
      <c r="VYT97" s="368"/>
      <c r="VYU97" s="368"/>
      <c r="VYV97" s="368"/>
      <c r="VYW97" s="368"/>
      <c r="VYX97" s="368"/>
      <c r="VYY97" s="368"/>
      <c r="VYZ97" s="368"/>
      <c r="VZA97" s="368"/>
      <c r="VZB97" s="368"/>
      <c r="VZC97" s="368"/>
      <c r="VZD97" s="368"/>
      <c r="VZE97" s="368"/>
      <c r="VZF97" s="368"/>
      <c r="VZG97" s="368"/>
      <c r="VZH97" s="368"/>
      <c r="VZI97" s="368"/>
      <c r="VZJ97" s="368"/>
      <c r="VZK97" s="368"/>
      <c r="VZL97" s="368"/>
      <c r="VZM97" s="368"/>
      <c r="VZN97" s="368"/>
      <c r="VZO97" s="368"/>
      <c r="VZP97" s="368"/>
      <c r="VZQ97" s="368"/>
      <c r="VZR97" s="368"/>
      <c r="VZS97" s="368"/>
      <c r="VZT97" s="368"/>
      <c r="VZU97" s="368"/>
      <c r="VZV97" s="368"/>
      <c r="VZW97" s="368"/>
      <c r="VZX97" s="368"/>
      <c r="VZY97" s="368"/>
      <c r="VZZ97" s="368"/>
      <c r="WAA97" s="368"/>
      <c r="WAB97" s="368"/>
      <c r="WAC97" s="368"/>
      <c r="WAD97" s="368"/>
      <c r="WAE97" s="368"/>
      <c r="WAF97" s="368"/>
      <c r="WAG97" s="368"/>
      <c r="WAH97" s="368"/>
      <c r="WAI97" s="368"/>
      <c r="WAJ97" s="368"/>
      <c r="WAK97" s="368"/>
      <c r="WAL97" s="368"/>
      <c r="WAM97" s="368"/>
      <c r="WAN97" s="368"/>
      <c r="WAO97" s="368"/>
      <c r="WAP97" s="368"/>
      <c r="WAQ97" s="368"/>
      <c r="WAR97" s="368"/>
      <c r="WAS97" s="368"/>
      <c r="WAT97" s="368"/>
      <c r="WAU97" s="368"/>
      <c r="WAV97" s="368"/>
      <c r="WAW97" s="368"/>
      <c r="WAX97" s="368"/>
      <c r="WAY97" s="368"/>
      <c r="WAZ97" s="368"/>
      <c r="WBA97" s="368"/>
      <c r="WBB97" s="368"/>
      <c r="WBC97" s="368"/>
      <c r="WBD97" s="368"/>
      <c r="WBE97" s="368"/>
      <c r="WBF97" s="368"/>
      <c r="WBG97" s="368"/>
      <c r="WBH97" s="368"/>
      <c r="WBI97" s="368"/>
      <c r="WBJ97" s="368"/>
      <c r="WBK97" s="368"/>
      <c r="WBL97" s="368"/>
      <c r="WBM97" s="368"/>
      <c r="WBN97" s="368"/>
      <c r="WBO97" s="368"/>
      <c r="WBP97" s="368"/>
      <c r="WBQ97" s="368"/>
      <c r="WBR97" s="368"/>
      <c r="WBS97" s="368"/>
      <c r="WBT97" s="368"/>
      <c r="WBU97" s="368"/>
      <c r="WBV97" s="368"/>
      <c r="WBW97" s="368"/>
      <c r="WBX97" s="368"/>
      <c r="WBY97" s="368"/>
      <c r="WBZ97" s="368"/>
      <c r="WCA97" s="368"/>
      <c r="WCB97" s="368"/>
      <c r="WCC97" s="368"/>
      <c r="WCD97" s="368"/>
      <c r="WCE97" s="368"/>
      <c r="WCF97" s="368"/>
      <c r="WCG97" s="368"/>
      <c r="WCH97" s="368"/>
      <c r="WCI97" s="368"/>
      <c r="WCJ97" s="368"/>
      <c r="WCK97" s="368"/>
      <c r="WCL97" s="368"/>
      <c r="WCM97" s="368"/>
      <c r="WCN97" s="368"/>
      <c r="WCO97" s="368"/>
      <c r="WCP97" s="368"/>
      <c r="WCQ97" s="368"/>
      <c r="WCR97" s="368"/>
      <c r="WCS97" s="368"/>
      <c r="WCT97" s="368"/>
      <c r="WCU97" s="368"/>
      <c r="WCV97" s="368"/>
      <c r="WCW97" s="368"/>
      <c r="WCX97" s="368"/>
      <c r="WCY97" s="368"/>
      <c r="WCZ97" s="368"/>
      <c r="WDA97" s="368"/>
      <c r="WDB97" s="368"/>
      <c r="WDC97" s="368"/>
      <c r="WDD97" s="368"/>
      <c r="WDE97" s="368"/>
      <c r="WDF97" s="368"/>
      <c r="WDG97" s="368"/>
      <c r="WDH97" s="368"/>
      <c r="WDI97" s="368"/>
      <c r="WDJ97" s="368"/>
      <c r="WDK97" s="368"/>
      <c r="WDL97" s="368"/>
      <c r="WDM97" s="368"/>
      <c r="WDN97" s="368"/>
      <c r="WDO97" s="368"/>
      <c r="WDP97" s="368"/>
      <c r="WDQ97" s="368"/>
      <c r="WDR97" s="368"/>
      <c r="WDS97" s="368"/>
      <c r="WDT97" s="368"/>
      <c r="WDU97" s="368"/>
      <c r="WDV97" s="368"/>
      <c r="WDW97" s="368"/>
      <c r="WDX97" s="368"/>
      <c r="WDY97" s="368"/>
      <c r="WDZ97" s="368"/>
      <c r="WEA97" s="368"/>
      <c r="WEB97" s="368"/>
      <c r="WEC97" s="368"/>
      <c r="WED97" s="368"/>
      <c r="WEE97" s="368"/>
      <c r="WEF97" s="368"/>
      <c r="WEG97" s="368"/>
      <c r="WEH97" s="368"/>
      <c r="WEI97" s="368"/>
      <c r="WEJ97" s="368"/>
      <c r="WEK97" s="368"/>
      <c r="WEL97" s="368"/>
      <c r="WEM97" s="368"/>
      <c r="WEN97" s="368"/>
      <c r="WEO97" s="368"/>
      <c r="WEP97" s="368"/>
      <c r="WEQ97" s="368"/>
      <c r="WER97" s="368"/>
      <c r="WES97" s="368"/>
      <c r="WET97" s="368"/>
      <c r="WEU97" s="368"/>
      <c r="WEV97" s="368"/>
      <c r="WEW97" s="368"/>
      <c r="WEX97" s="368"/>
      <c r="WEY97" s="368"/>
      <c r="WEZ97" s="368"/>
      <c r="WFA97" s="368"/>
      <c r="WFB97" s="368"/>
      <c r="WFC97" s="368"/>
      <c r="WFD97" s="368"/>
      <c r="WFE97" s="368"/>
      <c r="WFF97" s="368"/>
      <c r="WFG97" s="368"/>
      <c r="WFH97" s="368"/>
      <c r="WFI97" s="368"/>
      <c r="WFJ97" s="368"/>
      <c r="WFK97" s="368"/>
      <c r="WFL97" s="368"/>
      <c r="WFM97" s="368"/>
      <c r="WFN97" s="368"/>
      <c r="WFO97" s="368"/>
      <c r="WFP97" s="368"/>
      <c r="WFQ97" s="368"/>
      <c r="WFR97" s="368"/>
      <c r="WFS97" s="368"/>
      <c r="WFT97" s="368"/>
      <c r="WFU97" s="368"/>
      <c r="WFV97" s="368"/>
      <c r="WFW97" s="368"/>
      <c r="WFX97" s="368"/>
      <c r="WFY97" s="368"/>
      <c r="WFZ97" s="368"/>
      <c r="WGA97" s="368"/>
      <c r="WGB97" s="368"/>
      <c r="WGC97" s="368"/>
      <c r="WGD97" s="368"/>
      <c r="WGE97" s="368"/>
      <c r="WGF97" s="368"/>
      <c r="WGG97" s="368"/>
      <c r="WGH97" s="368"/>
      <c r="WGI97" s="368"/>
      <c r="WGJ97" s="368"/>
      <c r="WGK97" s="368"/>
      <c r="WGL97" s="368"/>
      <c r="WGM97" s="368"/>
      <c r="WGN97" s="368"/>
      <c r="WGO97" s="368"/>
      <c r="WGP97" s="368"/>
      <c r="WGQ97" s="368"/>
      <c r="WGR97" s="368"/>
      <c r="WGS97" s="368"/>
      <c r="WGT97" s="368"/>
      <c r="WGU97" s="368"/>
      <c r="WGV97" s="368"/>
      <c r="WGW97" s="368"/>
      <c r="WGX97" s="368"/>
      <c r="WGY97" s="368"/>
      <c r="WGZ97" s="368"/>
      <c r="WHA97" s="368"/>
      <c r="WHB97" s="368"/>
      <c r="WHC97" s="368"/>
      <c r="WHD97" s="368"/>
      <c r="WHE97" s="368"/>
      <c r="WHF97" s="368"/>
      <c r="WHG97" s="368"/>
      <c r="WHH97" s="368"/>
      <c r="WHI97" s="368"/>
      <c r="WHJ97" s="368"/>
      <c r="WHK97" s="368"/>
      <c r="WHL97" s="368"/>
      <c r="WHM97" s="368"/>
      <c r="WHN97" s="368"/>
      <c r="WHO97" s="368"/>
      <c r="WHP97" s="368"/>
      <c r="WHQ97" s="368"/>
      <c r="WHR97" s="368"/>
      <c r="WHS97" s="368"/>
      <c r="WHT97" s="368"/>
      <c r="WHU97" s="368"/>
      <c r="WHV97" s="368"/>
      <c r="WHW97" s="368"/>
      <c r="WHX97" s="368"/>
      <c r="WHY97" s="368"/>
      <c r="WHZ97" s="368"/>
      <c r="WIA97" s="368"/>
      <c r="WIB97" s="368"/>
      <c r="WIC97" s="368"/>
      <c r="WID97" s="368"/>
      <c r="WIE97" s="368"/>
      <c r="WIF97" s="368"/>
      <c r="WIG97" s="368"/>
      <c r="WIH97" s="368"/>
      <c r="WII97" s="368"/>
      <c r="WIJ97" s="368"/>
      <c r="WIK97" s="368"/>
      <c r="WIL97" s="368"/>
      <c r="WIM97" s="368"/>
      <c r="WIN97" s="368"/>
      <c r="WIO97" s="368"/>
      <c r="WIP97" s="368"/>
      <c r="WIQ97" s="368"/>
      <c r="WIR97" s="368"/>
      <c r="WIS97" s="368"/>
      <c r="WIT97" s="368"/>
      <c r="WIU97" s="368"/>
      <c r="WIV97" s="368"/>
      <c r="WIW97" s="368"/>
      <c r="WIX97" s="368"/>
      <c r="WIY97" s="368"/>
      <c r="WIZ97" s="368"/>
      <c r="WJA97" s="368"/>
      <c r="WJB97" s="368"/>
      <c r="WJC97" s="368"/>
      <c r="WJD97" s="368"/>
      <c r="WJE97" s="368"/>
      <c r="WJF97" s="368"/>
      <c r="WJG97" s="368"/>
      <c r="WJH97" s="368"/>
      <c r="WJI97" s="368"/>
      <c r="WJJ97" s="368"/>
      <c r="WJK97" s="368"/>
      <c r="WJL97" s="368"/>
      <c r="WJM97" s="368"/>
      <c r="WJN97" s="368"/>
      <c r="WJO97" s="368"/>
      <c r="WJP97" s="368"/>
      <c r="WJQ97" s="368"/>
      <c r="WJR97" s="368"/>
      <c r="WJS97" s="368"/>
      <c r="WJT97" s="368"/>
      <c r="WJU97" s="368"/>
      <c r="WJV97" s="368"/>
      <c r="WJW97" s="368"/>
      <c r="WJX97" s="368"/>
      <c r="WJY97" s="368"/>
      <c r="WJZ97" s="368"/>
      <c r="WKA97" s="368"/>
      <c r="WKB97" s="368"/>
      <c r="WKC97" s="368"/>
      <c r="WKD97" s="368"/>
      <c r="WKE97" s="368"/>
      <c r="WKF97" s="368"/>
      <c r="WKG97" s="368"/>
      <c r="WKH97" s="368"/>
      <c r="WKI97" s="368"/>
      <c r="WKJ97" s="368"/>
      <c r="WKK97" s="368"/>
      <c r="WKL97" s="368"/>
      <c r="WKM97" s="368"/>
      <c r="WKN97" s="368"/>
      <c r="WKO97" s="368"/>
      <c r="WKP97" s="368"/>
      <c r="WKQ97" s="368"/>
      <c r="WKR97" s="368"/>
      <c r="WKS97" s="368"/>
      <c r="WKT97" s="368"/>
      <c r="WKU97" s="368"/>
      <c r="WKV97" s="368"/>
      <c r="WKW97" s="368"/>
      <c r="WKX97" s="368"/>
      <c r="WKY97" s="368"/>
      <c r="WKZ97" s="368"/>
      <c r="WLA97" s="368"/>
      <c r="WLB97" s="368"/>
      <c r="WLC97" s="368"/>
      <c r="WLD97" s="368"/>
      <c r="WLE97" s="368"/>
      <c r="WLF97" s="368"/>
      <c r="WLG97" s="368"/>
      <c r="WLH97" s="368"/>
      <c r="WLI97" s="368"/>
      <c r="WLJ97" s="368"/>
      <c r="WLK97" s="368"/>
      <c r="WLL97" s="368"/>
      <c r="WLM97" s="368"/>
      <c r="WLN97" s="368"/>
      <c r="WLO97" s="368"/>
      <c r="WLP97" s="368"/>
      <c r="WLQ97" s="368"/>
      <c r="WLR97" s="368"/>
      <c r="WLS97" s="368"/>
      <c r="WLT97" s="368"/>
      <c r="WLU97" s="368"/>
      <c r="WLV97" s="368"/>
      <c r="WLW97" s="368"/>
      <c r="WLX97" s="368"/>
      <c r="WLY97" s="368"/>
      <c r="WLZ97" s="368"/>
      <c r="WMA97" s="368"/>
      <c r="WMB97" s="368"/>
      <c r="WMC97" s="368"/>
      <c r="WMD97" s="368"/>
      <c r="WME97" s="368"/>
      <c r="WMF97" s="368"/>
      <c r="WMG97" s="368"/>
      <c r="WMH97" s="368"/>
      <c r="WMI97" s="368"/>
      <c r="WMJ97" s="368"/>
      <c r="WMK97" s="368"/>
      <c r="WML97" s="368"/>
      <c r="WMM97" s="368"/>
      <c r="WMN97" s="368"/>
      <c r="WMO97" s="368"/>
      <c r="WMP97" s="368"/>
      <c r="WMQ97" s="368"/>
      <c r="WMR97" s="368"/>
      <c r="WMS97" s="368"/>
      <c r="WMT97" s="368"/>
      <c r="WMU97" s="368"/>
      <c r="WMV97" s="368"/>
      <c r="WMW97" s="368"/>
      <c r="WMX97" s="368"/>
      <c r="WMY97" s="368"/>
      <c r="WMZ97" s="368"/>
      <c r="WNA97" s="368"/>
      <c r="WNB97" s="368"/>
      <c r="WNC97" s="368"/>
      <c r="WND97" s="368"/>
      <c r="WNE97" s="368"/>
      <c r="WNF97" s="368"/>
      <c r="WNG97" s="368"/>
      <c r="WNH97" s="368"/>
      <c r="WNI97" s="368"/>
      <c r="WNJ97" s="368"/>
      <c r="WNK97" s="368"/>
      <c r="WNL97" s="368"/>
      <c r="WNM97" s="368"/>
      <c r="WNN97" s="368"/>
      <c r="WNO97" s="368"/>
      <c r="WNP97" s="368"/>
      <c r="WNQ97" s="368"/>
      <c r="WNR97" s="368"/>
      <c r="WNS97" s="368"/>
      <c r="WNT97" s="368"/>
      <c r="WNU97" s="368"/>
      <c r="WNV97" s="368"/>
      <c r="WNW97" s="368"/>
      <c r="WNX97" s="368"/>
      <c r="WNY97" s="368"/>
      <c r="WNZ97" s="368"/>
      <c r="WOA97" s="368"/>
      <c r="WOB97" s="368"/>
      <c r="WOC97" s="368"/>
      <c r="WOD97" s="368"/>
      <c r="WOE97" s="368"/>
      <c r="WOF97" s="368"/>
      <c r="WOG97" s="368"/>
      <c r="WOH97" s="368"/>
      <c r="WOI97" s="368"/>
      <c r="WOJ97" s="368"/>
      <c r="WOK97" s="368"/>
      <c r="WOL97" s="368"/>
      <c r="WOM97" s="368"/>
      <c r="WON97" s="368"/>
      <c r="WOO97" s="368"/>
      <c r="WOP97" s="368"/>
      <c r="WOQ97" s="368"/>
      <c r="WOR97" s="368"/>
      <c r="WOS97" s="368"/>
      <c r="WOT97" s="368"/>
      <c r="WOU97" s="368"/>
      <c r="WOV97" s="368"/>
      <c r="WOW97" s="368"/>
      <c r="WOX97" s="368"/>
      <c r="WOY97" s="368"/>
      <c r="WOZ97" s="368"/>
      <c r="WPA97" s="368"/>
      <c r="WPB97" s="368"/>
      <c r="WPC97" s="368"/>
      <c r="WPD97" s="368"/>
      <c r="WPE97" s="368"/>
      <c r="WPF97" s="368"/>
      <c r="WPG97" s="368"/>
      <c r="WPH97" s="368"/>
      <c r="WPI97" s="368"/>
      <c r="WPJ97" s="368"/>
      <c r="WPK97" s="368"/>
      <c r="WPL97" s="368"/>
      <c r="WPM97" s="368"/>
      <c r="WPN97" s="368"/>
      <c r="WPO97" s="368"/>
      <c r="WPP97" s="368"/>
      <c r="WPQ97" s="368"/>
      <c r="WPR97" s="368"/>
      <c r="WPS97" s="368"/>
      <c r="WPT97" s="368"/>
      <c r="WPU97" s="368"/>
      <c r="WPV97" s="368"/>
      <c r="WPW97" s="368"/>
      <c r="WPX97" s="368"/>
      <c r="WPY97" s="368"/>
      <c r="WPZ97" s="368"/>
      <c r="WQA97" s="368"/>
      <c r="WQB97" s="368"/>
      <c r="WQC97" s="368"/>
      <c r="WQD97" s="368"/>
      <c r="WQE97" s="368"/>
      <c r="WQF97" s="368"/>
      <c r="WQG97" s="368"/>
      <c r="WQH97" s="368"/>
      <c r="WQI97" s="368"/>
      <c r="WQJ97" s="368"/>
      <c r="WQK97" s="368"/>
      <c r="WQL97" s="368"/>
      <c r="WQM97" s="368"/>
      <c r="WQN97" s="368"/>
      <c r="WQO97" s="368"/>
      <c r="WQP97" s="368"/>
      <c r="WQQ97" s="368"/>
      <c r="WQR97" s="368"/>
      <c r="WQS97" s="368"/>
      <c r="WQT97" s="368"/>
      <c r="WQU97" s="368"/>
      <c r="WQV97" s="368"/>
      <c r="WQW97" s="368"/>
      <c r="WQX97" s="368"/>
      <c r="WQY97" s="368"/>
      <c r="WQZ97" s="368"/>
      <c r="WRA97" s="368"/>
      <c r="WRB97" s="368"/>
      <c r="WRC97" s="368"/>
      <c r="WRD97" s="368"/>
      <c r="WRE97" s="368"/>
      <c r="WRF97" s="368"/>
      <c r="WRG97" s="368"/>
      <c r="WRH97" s="368"/>
      <c r="WRI97" s="368"/>
      <c r="WRJ97" s="368"/>
      <c r="WRK97" s="368"/>
      <c r="WRL97" s="368"/>
      <c r="WRM97" s="368"/>
      <c r="WRN97" s="368"/>
      <c r="WRO97" s="368"/>
      <c r="WRP97" s="368"/>
      <c r="WRQ97" s="368"/>
      <c r="WRR97" s="368"/>
      <c r="WRS97" s="368"/>
      <c r="WRT97" s="368"/>
      <c r="WRU97" s="368"/>
      <c r="WRV97" s="368"/>
      <c r="WRW97" s="368"/>
      <c r="WRX97" s="368"/>
      <c r="WRY97" s="368"/>
      <c r="WRZ97" s="368"/>
      <c r="WSA97" s="368"/>
      <c r="WSB97" s="368"/>
      <c r="WSC97" s="368"/>
      <c r="WSD97" s="368"/>
      <c r="WSE97" s="368"/>
      <c r="WSF97" s="368"/>
      <c r="WSG97" s="368"/>
      <c r="WSH97" s="368"/>
      <c r="WSI97" s="368"/>
      <c r="WSJ97" s="368"/>
      <c r="WSK97" s="368"/>
      <c r="WSL97" s="368"/>
      <c r="WSM97" s="368"/>
      <c r="WSN97" s="368"/>
      <c r="WSO97" s="368"/>
      <c r="WSP97" s="368"/>
      <c r="WSQ97" s="368"/>
      <c r="WSR97" s="368"/>
      <c r="WSS97" s="368"/>
      <c r="WST97" s="368"/>
      <c r="WSU97" s="368"/>
      <c r="WSV97" s="368"/>
      <c r="WSW97" s="368"/>
      <c r="WSX97" s="368"/>
      <c r="WSY97" s="368"/>
      <c r="WSZ97" s="368"/>
      <c r="WTA97" s="368"/>
      <c r="WTB97" s="368"/>
      <c r="WTC97" s="368"/>
      <c r="WTD97" s="368"/>
      <c r="WTE97" s="368"/>
      <c r="WTF97" s="368"/>
      <c r="WTG97" s="368"/>
      <c r="WTH97" s="368"/>
      <c r="WTI97" s="368"/>
      <c r="WTJ97" s="368"/>
      <c r="WTK97" s="368"/>
      <c r="WTL97" s="368"/>
      <c r="WTM97" s="368"/>
      <c r="WTN97" s="368"/>
      <c r="WTO97" s="368"/>
      <c r="WTP97" s="368"/>
      <c r="WTQ97" s="368"/>
      <c r="WTR97" s="368"/>
      <c r="WTS97" s="368"/>
      <c r="WTT97" s="368"/>
      <c r="WTU97" s="368"/>
      <c r="WTV97" s="368"/>
      <c r="WTW97" s="368"/>
      <c r="WTX97" s="368"/>
      <c r="WTY97" s="368"/>
      <c r="WTZ97" s="368"/>
      <c r="WUA97" s="368"/>
      <c r="WUB97" s="368"/>
      <c r="WUC97" s="368"/>
      <c r="WUD97" s="368"/>
      <c r="WUE97" s="368"/>
      <c r="WUF97" s="368"/>
      <c r="WUG97" s="368"/>
      <c r="WUH97" s="368"/>
      <c r="WUI97" s="368"/>
      <c r="WUJ97" s="368"/>
      <c r="WUK97" s="368"/>
      <c r="WUL97" s="368"/>
      <c r="WUM97" s="368"/>
      <c r="WUN97" s="368"/>
      <c r="WUO97" s="368"/>
      <c r="WUP97" s="368"/>
      <c r="WUQ97" s="368"/>
      <c r="WUR97" s="368"/>
      <c r="WUS97" s="368"/>
      <c r="WUT97" s="368"/>
      <c r="WUU97" s="368"/>
      <c r="WUV97" s="368"/>
      <c r="WUW97" s="368"/>
      <c r="WUX97" s="368"/>
      <c r="WUY97" s="368"/>
      <c r="WUZ97" s="368"/>
      <c r="WVA97" s="368"/>
      <c r="WVB97" s="368"/>
      <c r="WVC97" s="368"/>
      <c r="WVD97" s="368"/>
      <c r="WVE97" s="368"/>
      <c r="WVF97" s="368"/>
      <c r="WVG97" s="368"/>
      <c r="WVH97" s="368"/>
      <c r="WVI97" s="368"/>
      <c r="WVJ97" s="368"/>
      <c r="WVK97" s="368"/>
      <c r="WVL97" s="368"/>
      <c r="WVM97" s="368"/>
      <c r="WVN97" s="368"/>
      <c r="WVO97" s="368"/>
      <c r="WVP97" s="368"/>
      <c r="WVQ97" s="368"/>
      <c r="WVR97" s="368"/>
      <c r="WVS97" s="368"/>
      <c r="WVT97" s="368"/>
      <c r="WVU97" s="368"/>
      <c r="WVV97" s="368"/>
      <c r="WVW97" s="368"/>
      <c r="WVX97" s="368"/>
      <c r="WVY97" s="368"/>
      <c r="WVZ97" s="368"/>
      <c r="WWA97" s="368"/>
      <c r="WWB97" s="368"/>
      <c r="WWC97" s="368"/>
      <c r="WWD97" s="368"/>
      <c r="WWE97" s="368"/>
      <c r="WWF97" s="368"/>
      <c r="WWG97" s="368"/>
      <c r="WWH97" s="368"/>
      <c r="WWI97" s="368"/>
      <c r="WWJ97" s="368"/>
      <c r="WWK97" s="368"/>
      <c r="WWL97" s="368"/>
      <c r="WWM97" s="368"/>
      <c r="WWN97" s="368"/>
      <c r="WWO97" s="368"/>
      <c r="WWP97" s="368"/>
      <c r="WWQ97" s="368"/>
      <c r="WWR97" s="368"/>
      <c r="WWS97" s="368"/>
      <c r="WWT97" s="368"/>
      <c r="WWU97" s="368"/>
      <c r="WWV97" s="368"/>
      <c r="WWW97" s="368"/>
      <c r="WWX97" s="368"/>
      <c r="WWY97" s="368"/>
      <c r="WWZ97" s="368"/>
      <c r="WXA97" s="368"/>
      <c r="WXB97" s="368"/>
      <c r="WXC97" s="368"/>
      <c r="WXD97" s="368"/>
      <c r="WXE97" s="368"/>
      <c r="WXF97" s="368"/>
      <c r="WXG97" s="368"/>
      <c r="WXH97" s="368"/>
      <c r="WXI97" s="368"/>
      <c r="WXJ97" s="368"/>
      <c r="WXK97" s="368"/>
      <c r="WXL97" s="368"/>
      <c r="WXM97" s="368"/>
      <c r="WXN97" s="368"/>
      <c r="WXO97" s="368"/>
      <c r="WXP97" s="368"/>
      <c r="WXQ97" s="368"/>
      <c r="WXR97" s="368"/>
      <c r="WXS97" s="368"/>
      <c r="WXT97" s="368"/>
      <c r="WXU97" s="368"/>
      <c r="WXV97" s="368"/>
      <c r="WXW97" s="368"/>
      <c r="WXX97" s="368"/>
      <c r="WXY97" s="368"/>
      <c r="WXZ97" s="368"/>
      <c r="WYA97" s="368"/>
      <c r="WYB97" s="368"/>
      <c r="WYC97" s="368"/>
      <c r="WYD97" s="368"/>
      <c r="WYE97" s="368"/>
      <c r="WYF97" s="368"/>
      <c r="WYG97" s="368"/>
      <c r="WYH97" s="368"/>
      <c r="WYI97" s="368"/>
      <c r="WYJ97" s="368"/>
      <c r="WYK97" s="368"/>
      <c r="WYL97" s="368"/>
      <c r="WYM97" s="368"/>
      <c r="WYN97" s="368"/>
      <c r="WYO97" s="368"/>
      <c r="WYP97" s="368"/>
      <c r="WYQ97" s="368"/>
      <c r="WYR97" s="368"/>
      <c r="WYS97" s="368"/>
      <c r="WYT97" s="368"/>
      <c r="WYU97" s="368"/>
      <c r="WYV97" s="368"/>
      <c r="WYW97" s="368"/>
      <c r="WYX97" s="368"/>
      <c r="WYY97" s="368"/>
      <c r="WYZ97" s="368"/>
      <c r="WZA97" s="368"/>
      <c r="WZB97" s="368"/>
      <c r="WZC97" s="368"/>
      <c r="WZD97" s="368"/>
      <c r="WZE97" s="368"/>
      <c r="WZF97" s="368"/>
      <c r="WZG97" s="368"/>
      <c r="WZH97" s="368"/>
      <c r="WZI97" s="368"/>
      <c r="WZJ97" s="368"/>
      <c r="WZK97" s="368"/>
      <c r="WZL97" s="368"/>
      <c r="WZM97" s="368"/>
      <c r="WZN97" s="368"/>
      <c r="WZO97" s="368"/>
      <c r="WZP97" s="368"/>
      <c r="WZQ97" s="368"/>
      <c r="WZR97" s="368"/>
      <c r="WZS97" s="368"/>
      <c r="WZT97" s="368"/>
      <c r="WZU97" s="368"/>
      <c r="WZV97" s="368"/>
      <c r="WZW97" s="368"/>
      <c r="WZX97" s="368"/>
      <c r="WZY97" s="368"/>
      <c r="WZZ97" s="368"/>
      <c r="XAA97" s="368"/>
      <c r="XAB97" s="368"/>
      <c r="XAC97" s="368"/>
      <c r="XAD97" s="368"/>
      <c r="XAE97" s="368"/>
      <c r="XAF97" s="368"/>
      <c r="XAG97" s="368"/>
      <c r="XAH97" s="368"/>
      <c r="XAI97" s="368"/>
      <c r="XAJ97" s="368"/>
      <c r="XAK97" s="368"/>
      <c r="XAL97" s="368"/>
      <c r="XAM97" s="368"/>
      <c r="XAN97" s="368"/>
      <c r="XAO97" s="368"/>
      <c r="XAP97" s="368"/>
      <c r="XAQ97" s="368"/>
      <c r="XAR97" s="368"/>
      <c r="XAS97" s="368"/>
      <c r="XAT97" s="368"/>
      <c r="XAU97" s="368"/>
      <c r="XAV97" s="368"/>
      <c r="XAW97" s="368"/>
      <c r="XAX97" s="368"/>
      <c r="XAY97" s="368"/>
      <c r="XAZ97" s="368"/>
      <c r="XBA97" s="368"/>
      <c r="XBB97" s="368"/>
      <c r="XBC97" s="368"/>
      <c r="XBD97" s="368"/>
      <c r="XBE97" s="368"/>
      <c r="XBF97" s="368"/>
      <c r="XBG97" s="368"/>
      <c r="XBH97" s="368"/>
      <c r="XBI97" s="368"/>
      <c r="XBJ97" s="368"/>
      <c r="XBK97" s="368"/>
      <c r="XBL97" s="368"/>
      <c r="XBM97" s="368"/>
      <c r="XBN97" s="368"/>
      <c r="XBO97" s="368"/>
      <c r="XBP97" s="368"/>
      <c r="XBQ97" s="368"/>
      <c r="XBR97" s="368"/>
      <c r="XBS97" s="368"/>
      <c r="XBT97" s="368"/>
      <c r="XBU97" s="368"/>
      <c r="XBV97" s="368"/>
      <c r="XBW97" s="368"/>
      <c r="XBX97" s="368"/>
      <c r="XBY97" s="368"/>
      <c r="XBZ97" s="368"/>
      <c r="XCA97" s="368"/>
      <c r="XCB97" s="368"/>
      <c r="XCC97" s="368"/>
      <c r="XCD97" s="368"/>
      <c r="XCE97" s="368"/>
      <c r="XCF97" s="368"/>
      <c r="XCG97" s="368"/>
      <c r="XCH97" s="368"/>
      <c r="XCI97" s="368"/>
      <c r="XCJ97" s="368"/>
      <c r="XCK97" s="368"/>
      <c r="XCL97" s="368"/>
      <c r="XCM97" s="368"/>
      <c r="XCN97" s="368"/>
      <c r="XCO97" s="368"/>
      <c r="XCP97" s="368"/>
      <c r="XCQ97" s="368"/>
      <c r="XCR97" s="368"/>
      <c r="XCS97" s="368"/>
      <c r="XCT97" s="368"/>
      <c r="XCU97" s="368"/>
      <c r="XCV97" s="368"/>
      <c r="XCW97" s="368"/>
      <c r="XCX97" s="368"/>
      <c r="XCY97" s="368"/>
      <c r="XCZ97" s="368"/>
      <c r="XDA97" s="368"/>
      <c r="XDB97" s="368"/>
      <c r="XDC97" s="368"/>
      <c r="XDD97" s="368"/>
      <c r="XDE97" s="368"/>
      <c r="XDF97" s="368"/>
      <c r="XDG97" s="368"/>
      <c r="XDH97" s="368"/>
      <c r="XDI97" s="368"/>
      <c r="XDJ97" s="368"/>
      <c r="XDK97" s="368"/>
      <c r="XDL97" s="368"/>
      <c r="XDM97" s="368"/>
      <c r="XDN97" s="368"/>
      <c r="XDO97" s="368"/>
      <c r="XDP97" s="368"/>
      <c r="XDQ97" s="368"/>
      <c r="XDR97" s="368"/>
      <c r="XDS97" s="368"/>
      <c r="XDT97" s="368"/>
      <c r="XDU97" s="368"/>
      <c r="XDV97" s="368"/>
      <c r="XDW97" s="368"/>
      <c r="XDX97" s="368"/>
      <c r="XDY97" s="368"/>
      <c r="XDZ97" s="368"/>
      <c r="XEA97" s="368"/>
      <c r="XEB97" s="368"/>
      <c r="XEC97" s="368"/>
      <c r="XED97" s="368"/>
      <c r="XEE97" s="368"/>
      <c r="XEF97" s="368"/>
      <c r="XEG97" s="405"/>
      <c r="XEH97" s="405"/>
      <c r="XEI97" s="405"/>
      <c r="XEJ97" s="405"/>
      <c r="XEK97" s="405"/>
      <c r="XEL97" s="405"/>
      <c r="XEM97" s="405"/>
      <c r="XEN97" s="405"/>
      <c r="XEO97" s="405"/>
      <c r="XEP97" s="405"/>
      <c r="XEQ97" s="405"/>
      <c r="XER97" s="405"/>
      <c r="XES97" s="405"/>
      <c r="XET97" s="405"/>
      <c r="XEU97" s="405"/>
      <c r="XEV97" s="405"/>
      <c r="XEW97" s="405"/>
      <c r="XEX97" s="405"/>
      <c r="XEY97" s="405"/>
      <c r="XEZ97" s="405"/>
      <c r="XFA97" s="405"/>
      <c r="XFB97" s="405"/>
      <c r="XFC97" s="405"/>
      <c r="XFD97" s="405"/>
    </row>
    <row r="98" spans="1:16384" ht="21.95" customHeight="1" thickTop="1" x14ac:dyDescent="0.25">
      <c r="A98" s="325"/>
      <c r="B98" s="326"/>
      <c r="C98" s="327"/>
      <c r="D98" s="297">
        <f t="shared" si="16"/>
        <v>246.5</v>
      </c>
      <c r="E98" s="328"/>
      <c r="F98" s="329"/>
      <c r="G98" s="343"/>
      <c r="H98" s="300">
        <f t="shared" si="20"/>
        <v>170.5</v>
      </c>
      <c r="I98" s="330"/>
      <c r="J98" s="331"/>
      <c r="K98" s="332"/>
      <c r="L98" s="303">
        <f t="shared" si="10"/>
        <v>322.39999999999998</v>
      </c>
      <c r="M98" s="333"/>
      <c r="N98" s="334"/>
      <c r="O98" s="335"/>
      <c r="P98" s="304">
        <f t="shared" si="19"/>
        <v>215</v>
      </c>
      <c r="Q98" s="336"/>
      <c r="R98" s="337"/>
      <c r="S98" s="338"/>
      <c r="T98" s="307">
        <f t="shared" si="13"/>
        <v>266</v>
      </c>
      <c r="U98" s="339"/>
      <c r="V98" s="340"/>
      <c r="W98" s="341"/>
      <c r="X98" s="310">
        <f t="shared" si="14"/>
        <v>164.7</v>
      </c>
      <c r="Y98" s="311"/>
      <c r="Z98" s="312"/>
      <c r="AA98" s="313"/>
      <c r="AB98" s="313">
        <f t="shared" si="17"/>
        <v>159.5</v>
      </c>
      <c r="AC98" s="342"/>
      <c r="AD98" s="314"/>
      <c r="AE98" s="314"/>
      <c r="AF98" s="315">
        <f t="shared" si="18"/>
        <v>155</v>
      </c>
      <c r="AG98" s="316"/>
      <c r="AH98" s="314"/>
      <c r="AI98" s="314"/>
      <c r="AJ98" s="315">
        <f t="shared" si="15"/>
        <v>84</v>
      </c>
      <c r="AK98" s="314"/>
      <c r="AL98" s="399"/>
      <c r="AM98" s="399"/>
      <c r="AN98" s="399"/>
      <c r="AO98" s="399"/>
      <c r="AP98" s="399"/>
      <c r="AQ98" s="399"/>
      <c r="AR98" s="399"/>
      <c r="AS98" s="399"/>
      <c r="AT98" s="399"/>
      <c r="AU98" s="399"/>
      <c r="AV98" s="399"/>
      <c r="AW98" s="399"/>
      <c r="AX98" s="399"/>
      <c r="AY98" s="399"/>
      <c r="AZ98" s="399"/>
      <c r="BA98" s="399"/>
      <c r="BB98" s="399"/>
      <c r="BC98" s="399"/>
      <c r="BD98" s="399"/>
      <c r="BE98" s="399"/>
      <c r="BF98" s="399"/>
      <c r="BG98" s="399"/>
      <c r="BH98" s="399"/>
      <c r="BI98" s="399"/>
      <c r="BJ98" s="399"/>
      <c r="BK98" s="399"/>
      <c r="BL98" s="399"/>
      <c r="BM98" s="399"/>
      <c r="BN98" s="399"/>
      <c r="BO98" s="399"/>
      <c r="BP98" s="399"/>
      <c r="BQ98" s="399"/>
      <c r="BR98" s="399"/>
      <c r="BS98" s="399"/>
      <c r="BT98" s="399"/>
      <c r="BU98" s="399"/>
      <c r="BV98" s="399"/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/>
      <c r="CJ98" s="399"/>
      <c r="CK98" s="399"/>
      <c r="CL98" s="399"/>
      <c r="CM98" s="399"/>
      <c r="CN98" s="399"/>
      <c r="CO98" s="399"/>
      <c r="CP98" s="399"/>
      <c r="CQ98" s="399"/>
      <c r="CR98" s="399"/>
      <c r="CS98" s="399"/>
      <c r="CT98" s="399"/>
      <c r="CU98" s="399"/>
      <c r="CV98" s="399"/>
      <c r="CW98" s="399"/>
      <c r="CX98" s="399"/>
      <c r="CY98" s="399"/>
      <c r="CZ98" s="399"/>
      <c r="DA98" s="399"/>
      <c r="DB98" s="399"/>
      <c r="DC98" s="399"/>
      <c r="DD98" s="399"/>
      <c r="DE98" s="399"/>
      <c r="DF98" s="399"/>
      <c r="DG98" s="399"/>
      <c r="DH98" s="399"/>
      <c r="DI98" s="399"/>
      <c r="DJ98" s="399"/>
      <c r="DK98" s="399"/>
      <c r="DL98" s="399"/>
      <c r="DM98" s="399"/>
      <c r="DN98" s="399"/>
      <c r="DO98" s="399"/>
      <c r="DP98" s="399"/>
      <c r="DQ98" s="399"/>
      <c r="DR98" s="399"/>
      <c r="DS98" s="399"/>
      <c r="DT98" s="399"/>
      <c r="DU98" s="399"/>
      <c r="DV98" s="399"/>
      <c r="DW98" s="399"/>
      <c r="DX98" s="399"/>
      <c r="DY98" s="399"/>
      <c r="DZ98" s="399"/>
      <c r="EA98" s="399"/>
      <c r="EB98" s="399"/>
      <c r="EC98" s="399"/>
      <c r="ED98" s="399"/>
      <c r="EE98" s="399"/>
      <c r="EF98" s="399"/>
      <c r="EG98" s="399"/>
      <c r="EH98" s="399"/>
      <c r="EI98" s="399"/>
      <c r="EJ98" s="399"/>
      <c r="EK98" s="399"/>
      <c r="EL98" s="399"/>
      <c r="EM98" s="399"/>
      <c r="EN98" s="399"/>
      <c r="EO98" s="399"/>
      <c r="EP98" s="399"/>
      <c r="EQ98" s="399"/>
      <c r="ER98" s="399"/>
      <c r="ES98" s="399"/>
      <c r="ET98" s="399"/>
      <c r="EU98" s="399"/>
      <c r="EV98" s="399"/>
      <c r="EW98" s="399"/>
      <c r="EX98" s="399"/>
      <c r="EY98" s="399"/>
      <c r="EZ98" s="399"/>
      <c r="FA98" s="399"/>
      <c r="FB98" s="399"/>
      <c r="FC98" s="399"/>
      <c r="FD98" s="399"/>
      <c r="FE98" s="399"/>
      <c r="FF98" s="399"/>
      <c r="FG98" s="399"/>
      <c r="FH98" s="399"/>
      <c r="FI98" s="399"/>
      <c r="FJ98" s="399"/>
      <c r="FK98" s="399"/>
      <c r="FL98" s="399"/>
      <c r="FM98" s="399"/>
      <c r="FN98" s="399"/>
      <c r="FO98" s="399"/>
      <c r="FP98" s="399"/>
      <c r="FQ98" s="399"/>
      <c r="FR98" s="399"/>
      <c r="FS98" s="399"/>
      <c r="FT98" s="399"/>
      <c r="FU98" s="399"/>
      <c r="FV98" s="399"/>
      <c r="FW98" s="399"/>
      <c r="FX98" s="399"/>
      <c r="FY98" s="399"/>
      <c r="FZ98" s="399"/>
      <c r="GA98" s="399"/>
      <c r="GB98" s="399"/>
      <c r="GC98" s="399"/>
      <c r="GD98" s="399"/>
      <c r="GE98" s="399"/>
      <c r="GF98" s="399"/>
      <c r="GG98" s="399"/>
      <c r="GH98" s="399"/>
      <c r="GI98" s="399"/>
      <c r="GJ98" s="399"/>
      <c r="GK98" s="399"/>
      <c r="GL98" s="399"/>
      <c r="GM98" s="399"/>
      <c r="GN98" s="399"/>
      <c r="GO98" s="399"/>
      <c r="GP98" s="399"/>
      <c r="GQ98" s="399"/>
      <c r="GR98" s="399"/>
      <c r="GS98" s="399"/>
      <c r="GT98" s="399"/>
      <c r="GU98" s="399"/>
      <c r="GV98" s="399"/>
      <c r="GW98" s="399"/>
      <c r="GX98" s="399"/>
      <c r="GY98" s="399"/>
      <c r="GZ98" s="399"/>
      <c r="HA98" s="399"/>
      <c r="HB98" s="399"/>
      <c r="HC98" s="399"/>
      <c r="HD98" s="399"/>
      <c r="HE98" s="399"/>
      <c r="HF98" s="399"/>
      <c r="HG98" s="399"/>
      <c r="HH98" s="399"/>
      <c r="HI98" s="399"/>
      <c r="HJ98" s="399"/>
      <c r="HK98" s="399"/>
      <c r="HL98" s="399"/>
      <c r="HM98" s="399"/>
      <c r="HN98" s="399"/>
      <c r="HO98" s="399"/>
      <c r="HP98" s="399"/>
      <c r="HQ98" s="399"/>
      <c r="HR98" s="399"/>
      <c r="HS98" s="399"/>
      <c r="HT98" s="399"/>
      <c r="HU98" s="399"/>
      <c r="HV98" s="399"/>
      <c r="HW98" s="399"/>
      <c r="HX98" s="399"/>
      <c r="HY98" s="399"/>
      <c r="HZ98" s="399"/>
      <c r="IA98" s="399"/>
      <c r="IB98" s="399"/>
      <c r="IC98" s="399"/>
      <c r="ID98" s="399"/>
      <c r="IE98" s="399"/>
      <c r="IF98" s="399"/>
      <c r="IG98" s="399"/>
      <c r="IH98" s="399"/>
      <c r="II98" s="399"/>
      <c r="IJ98" s="399"/>
      <c r="IK98" s="399"/>
      <c r="IL98" s="399"/>
      <c r="IM98" s="399"/>
      <c r="IN98" s="399"/>
      <c r="IO98" s="399"/>
      <c r="IP98" s="399"/>
      <c r="IQ98" s="399"/>
      <c r="IR98" s="399"/>
      <c r="IS98" s="399"/>
      <c r="IT98" s="399"/>
      <c r="IU98" s="399"/>
      <c r="IV98" s="399"/>
      <c r="IW98" s="399"/>
      <c r="IX98" s="399"/>
      <c r="IY98" s="399"/>
      <c r="IZ98" s="399"/>
      <c r="JA98" s="399"/>
      <c r="JB98" s="399"/>
      <c r="JC98" s="399"/>
      <c r="JD98" s="399"/>
      <c r="JE98" s="399"/>
      <c r="JF98" s="399"/>
      <c r="JG98" s="399"/>
      <c r="JH98" s="399"/>
      <c r="JI98" s="399"/>
      <c r="JJ98" s="399"/>
      <c r="JK98" s="399"/>
      <c r="JL98" s="399"/>
      <c r="JM98" s="399"/>
      <c r="JN98" s="399"/>
      <c r="JO98" s="399"/>
      <c r="JP98" s="399"/>
      <c r="JQ98" s="399"/>
      <c r="JR98" s="399"/>
      <c r="JS98" s="399"/>
      <c r="JT98" s="399"/>
      <c r="JU98" s="399"/>
      <c r="JV98" s="399"/>
      <c r="JW98" s="399"/>
      <c r="JX98" s="399"/>
      <c r="JY98" s="399"/>
      <c r="JZ98" s="399"/>
      <c r="KA98" s="399"/>
      <c r="KB98" s="399"/>
      <c r="KC98" s="399"/>
      <c r="KD98" s="399"/>
      <c r="KE98" s="399"/>
      <c r="KF98" s="399"/>
      <c r="KG98" s="399"/>
      <c r="KH98" s="399"/>
      <c r="KI98" s="399"/>
      <c r="KJ98" s="399"/>
      <c r="KK98" s="399"/>
      <c r="KL98" s="399"/>
      <c r="KM98" s="399"/>
      <c r="KN98" s="399"/>
      <c r="KO98" s="399"/>
      <c r="KP98" s="399"/>
      <c r="KQ98" s="399"/>
      <c r="KR98" s="399"/>
      <c r="KS98" s="399"/>
      <c r="KT98" s="399"/>
      <c r="KU98" s="399"/>
      <c r="KV98" s="399"/>
      <c r="KW98" s="399"/>
      <c r="KX98" s="399"/>
      <c r="KY98" s="399"/>
      <c r="KZ98" s="399"/>
      <c r="LA98" s="399"/>
      <c r="LB98" s="399"/>
      <c r="LC98" s="399"/>
      <c r="LD98" s="399"/>
      <c r="LE98" s="399"/>
      <c r="LF98" s="399"/>
      <c r="LG98" s="399"/>
      <c r="LH98" s="399"/>
      <c r="LI98" s="399"/>
      <c r="LJ98" s="399"/>
      <c r="LK98" s="399"/>
      <c r="LL98" s="399"/>
      <c r="LM98" s="399"/>
      <c r="LN98" s="399"/>
      <c r="LO98" s="399"/>
      <c r="LP98" s="399"/>
      <c r="LQ98" s="399"/>
      <c r="LR98" s="399"/>
      <c r="LS98" s="399"/>
      <c r="LT98" s="399"/>
      <c r="LU98" s="399"/>
      <c r="LV98" s="399"/>
      <c r="LW98" s="399"/>
      <c r="LX98" s="399"/>
      <c r="LY98" s="399"/>
      <c r="LZ98" s="399"/>
      <c r="MA98" s="399"/>
      <c r="MB98" s="399"/>
      <c r="MC98" s="399"/>
      <c r="MD98" s="399"/>
      <c r="ME98" s="399"/>
      <c r="MF98" s="399"/>
      <c r="MG98" s="399"/>
      <c r="MH98" s="399"/>
      <c r="MI98" s="399"/>
      <c r="MJ98" s="399"/>
      <c r="MK98" s="399"/>
      <c r="ML98" s="399"/>
      <c r="MM98" s="399"/>
      <c r="MN98" s="399"/>
      <c r="MO98" s="399"/>
      <c r="MP98" s="399"/>
      <c r="MQ98" s="399"/>
      <c r="MR98" s="399"/>
      <c r="MS98" s="399"/>
      <c r="MT98" s="399"/>
      <c r="MU98" s="399"/>
      <c r="MV98" s="399"/>
      <c r="MW98" s="399"/>
      <c r="MX98" s="399"/>
      <c r="MY98" s="399"/>
      <c r="MZ98" s="399"/>
      <c r="NA98" s="399"/>
      <c r="NB98" s="399"/>
      <c r="NC98" s="399"/>
      <c r="ND98" s="399"/>
      <c r="NE98" s="399"/>
      <c r="NF98" s="399"/>
      <c r="NG98" s="399"/>
      <c r="NH98" s="399"/>
      <c r="NI98" s="399"/>
      <c r="NJ98" s="399"/>
      <c r="NK98" s="399"/>
      <c r="NL98" s="399"/>
      <c r="NM98" s="399"/>
      <c r="NN98" s="399"/>
      <c r="NO98" s="399"/>
      <c r="NP98" s="399"/>
      <c r="NQ98" s="399"/>
      <c r="NR98" s="399"/>
      <c r="NS98" s="399"/>
      <c r="NT98" s="399"/>
      <c r="NU98" s="399"/>
      <c r="NV98" s="399"/>
      <c r="NW98" s="399"/>
      <c r="NX98" s="399"/>
      <c r="NY98" s="399"/>
      <c r="NZ98" s="399"/>
      <c r="OA98" s="399"/>
      <c r="OB98" s="399"/>
      <c r="OC98" s="399"/>
      <c r="OD98" s="399"/>
      <c r="OE98" s="399"/>
      <c r="OF98" s="399"/>
      <c r="OG98" s="399"/>
      <c r="OH98" s="399"/>
      <c r="OI98" s="399"/>
      <c r="OJ98" s="399"/>
      <c r="OK98" s="399"/>
      <c r="OL98" s="399"/>
      <c r="OM98" s="399"/>
      <c r="ON98" s="399"/>
      <c r="OO98" s="399"/>
      <c r="OP98" s="399"/>
      <c r="OQ98" s="399"/>
      <c r="OR98" s="399"/>
      <c r="OS98" s="399"/>
      <c r="OT98" s="399"/>
      <c r="OU98" s="399"/>
      <c r="OV98" s="399"/>
      <c r="OW98" s="399"/>
      <c r="OX98" s="399"/>
      <c r="OY98" s="399"/>
      <c r="OZ98" s="399"/>
      <c r="PA98" s="399"/>
      <c r="PB98" s="399"/>
      <c r="PC98" s="399"/>
      <c r="PD98" s="399"/>
      <c r="PE98" s="399"/>
      <c r="PF98" s="399"/>
      <c r="PG98" s="399"/>
      <c r="PH98" s="399"/>
      <c r="PI98" s="399"/>
      <c r="PJ98" s="399"/>
      <c r="PK98" s="399"/>
      <c r="PL98" s="399"/>
      <c r="PM98" s="399"/>
      <c r="PN98" s="399"/>
      <c r="PO98" s="399"/>
      <c r="PP98" s="399"/>
      <c r="PQ98" s="399"/>
      <c r="PR98" s="399"/>
      <c r="PS98" s="399"/>
      <c r="PT98" s="399"/>
      <c r="PU98" s="399"/>
      <c r="PV98" s="399"/>
      <c r="PW98" s="399"/>
      <c r="PX98" s="399"/>
      <c r="PY98" s="399"/>
      <c r="PZ98" s="399"/>
      <c r="QA98" s="399"/>
      <c r="QB98" s="399"/>
      <c r="QC98" s="399"/>
      <c r="QD98" s="399"/>
      <c r="QE98" s="399"/>
      <c r="QF98" s="399"/>
      <c r="QG98" s="399"/>
      <c r="QH98" s="399"/>
      <c r="QI98" s="399"/>
      <c r="QJ98" s="399"/>
      <c r="QK98" s="399"/>
      <c r="QL98" s="399"/>
      <c r="QM98" s="399"/>
      <c r="QN98" s="399"/>
      <c r="QO98" s="399"/>
      <c r="QP98" s="399"/>
      <c r="QQ98" s="399"/>
      <c r="QR98" s="399"/>
      <c r="QS98" s="399"/>
      <c r="QT98" s="399"/>
      <c r="QU98" s="399"/>
      <c r="QV98" s="399"/>
      <c r="QW98" s="399"/>
      <c r="QX98" s="399"/>
      <c r="QY98" s="399"/>
      <c r="QZ98" s="399"/>
      <c r="RA98" s="399"/>
      <c r="RB98" s="399"/>
      <c r="RC98" s="399"/>
      <c r="RD98" s="399"/>
      <c r="RE98" s="399"/>
      <c r="RF98" s="399"/>
      <c r="RG98" s="399"/>
      <c r="RH98" s="399"/>
      <c r="RI98" s="399"/>
      <c r="RJ98" s="399"/>
      <c r="RK98" s="399"/>
      <c r="RL98" s="399"/>
      <c r="RM98" s="399"/>
      <c r="RN98" s="399"/>
      <c r="RO98" s="399"/>
      <c r="RP98" s="399"/>
      <c r="RQ98" s="399"/>
      <c r="RR98" s="399"/>
      <c r="RS98" s="399"/>
      <c r="RT98" s="399"/>
      <c r="RU98" s="399"/>
      <c r="RV98" s="399"/>
      <c r="RW98" s="399"/>
      <c r="RX98" s="399"/>
      <c r="RY98" s="399"/>
      <c r="RZ98" s="399"/>
      <c r="SA98" s="399"/>
      <c r="SB98" s="399"/>
      <c r="SC98" s="399"/>
      <c r="SD98" s="399"/>
      <c r="SE98" s="399"/>
      <c r="SF98" s="399"/>
      <c r="SG98" s="399"/>
      <c r="SH98" s="399"/>
      <c r="SI98" s="399"/>
      <c r="SJ98" s="399"/>
      <c r="SK98" s="399"/>
      <c r="SL98" s="399"/>
      <c r="SM98" s="399"/>
      <c r="SN98" s="399"/>
      <c r="SO98" s="399"/>
      <c r="SP98" s="399"/>
      <c r="SQ98" s="399"/>
      <c r="SR98" s="399"/>
      <c r="SS98" s="399"/>
      <c r="ST98" s="399"/>
      <c r="SU98" s="399"/>
      <c r="SV98" s="399"/>
      <c r="SW98" s="399"/>
      <c r="SX98" s="399"/>
      <c r="SY98" s="399"/>
      <c r="SZ98" s="399"/>
      <c r="TA98" s="399"/>
      <c r="TB98" s="399"/>
      <c r="TC98" s="399"/>
      <c r="TD98" s="399"/>
      <c r="TE98" s="399"/>
      <c r="TF98" s="399"/>
      <c r="TG98" s="399"/>
      <c r="TH98" s="399"/>
      <c r="TI98" s="399"/>
      <c r="TJ98" s="399"/>
      <c r="TK98" s="399"/>
      <c r="TL98" s="399"/>
      <c r="TM98" s="399"/>
      <c r="TN98" s="399"/>
      <c r="TO98" s="399"/>
      <c r="TP98" s="399"/>
      <c r="TQ98" s="399"/>
      <c r="TR98" s="399"/>
      <c r="TS98" s="399"/>
      <c r="TT98" s="399"/>
      <c r="TU98" s="399"/>
      <c r="TV98" s="399"/>
      <c r="TW98" s="399"/>
      <c r="TX98" s="399"/>
      <c r="TY98" s="399"/>
      <c r="TZ98" s="399"/>
      <c r="UA98" s="399"/>
      <c r="UB98" s="399"/>
      <c r="UC98" s="399"/>
      <c r="UD98" s="399"/>
      <c r="UE98" s="399"/>
      <c r="UF98" s="399"/>
      <c r="UG98" s="399"/>
      <c r="UH98" s="399"/>
      <c r="UI98" s="399"/>
      <c r="UJ98" s="399"/>
      <c r="UK98" s="399"/>
      <c r="UL98" s="399"/>
      <c r="UM98" s="399"/>
      <c r="UN98" s="399"/>
      <c r="UO98" s="399"/>
      <c r="UP98" s="399"/>
      <c r="UQ98" s="399"/>
      <c r="UR98" s="399"/>
      <c r="US98" s="399"/>
      <c r="UT98" s="399"/>
      <c r="UU98" s="399"/>
      <c r="UV98" s="399"/>
      <c r="UW98" s="399"/>
      <c r="UX98" s="399"/>
      <c r="UY98" s="399"/>
      <c r="UZ98" s="399"/>
      <c r="VA98" s="399"/>
      <c r="VB98" s="399"/>
      <c r="VC98" s="399"/>
      <c r="VD98" s="399"/>
      <c r="VE98" s="399"/>
      <c r="VF98" s="399"/>
      <c r="VG98" s="399"/>
      <c r="VH98" s="399"/>
      <c r="VI98" s="399"/>
      <c r="VJ98" s="399"/>
      <c r="VK98" s="399"/>
      <c r="VL98" s="399"/>
      <c r="VM98" s="399"/>
      <c r="VN98" s="399"/>
      <c r="VO98" s="399"/>
      <c r="VP98" s="399"/>
      <c r="VQ98" s="399"/>
      <c r="VR98" s="399"/>
      <c r="VS98" s="399"/>
      <c r="VT98" s="399"/>
      <c r="VU98" s="399"/>
      <c r="VV98" s="399"/>
      <c r="VW98" s="399"/>
      <c r="VX98" s="399"/>
      <c r="VY98" s="399"/>
      <c r="VZ98" s="399"/>
      <c r="WA98" s="399"/>
      <c r="WB98" s="399"/>
      <c r="WC98" s="399"/>
      <c r="WD98" s="399"/>
      <c r="WE98" s="399"/>
      <c r="WF98" s="399"/>
      <c r="WG98" s="399"/>
      <c r="WH98" s="399"/>
      <c r="WI98" s="399"/>
      <c r="WJ98" s="399"/>
      <c r="WK98" s="399"/>
      <c r="WL98" s="399"/>
      <c r="WM98" s="399"/>
      <c r="WN98" s="399"/>
      <c r="WO98" s="399"/>
      <c r="WP98" s="399"/>
      <c r="WQ98" s="399"/>
      <c r="WR98" s="399"/>
      <c r="WS98" s="399"/>
      <c r="WT98" s="399"/>
      <c r="WU98" s="399"/>
      <c r="WV98" s="399"/>
      <c r="WW98" s="399"/>
      <c r="WX98" s="399"/>
      <c r="WY98" s="399"/>
      <c r="WZ98" s="399"/>
      <c r="XA98" s="399"/>
      <c r="XB98" s="399"/>
      <c r="XC98" s="399"/>
      <c r="XD98" s="399"/>
      <c r="XE98" s="399"/>
      <c r="XF98" s="399"/>
      <c r="XG98" s="399"/>
      <c r="XH98" s="399"/>
      <c r="XI98" s="399"/>
      <c r="XJ98" s="399"/>
      <c r="XK98" s="399"/>
      <c r="XL98" s="399"/>
      <c r="XM98" s="399"/>
      <c r="XN98" s="399"/>
      <c r="XO98" s="399"/>
      <c r="XP98" s="399"/>
      <c r="XQ98" s="399"/>
      <c r="XR98" s="399"/>
      <c r="XS98" s="399"/>
      <c r="XT98" s="399"/>
      <c r="XU98" s="399"/>
      <c r="XV98" s="399"/>
      <c r="XW98" s="399"/>
      <c r="XX98" s="399"/>
      <c r="XY98" s="399"/>
      <c r="XZ98" s="399"/>
      <c r="YA98" s="399"/>
      <c r="YB98" s="399"/>
      <c r="YC98" s="399"/>
      <c r="YD98" s="399"/>
      <c r="YE98" s="399"/>
      <c r="YF98" s="399"/>
      <c r="YG98" s="399"/>
      <c r="YH98" s="399"/>
      <c r="YI98" s="399"/>
      <c r="YJ98" s="399"/>
      <c r="YK98" s="399"/>
      <c r="YL98" s="399"/>
      <c r="YM98" s="399"/>
      <c r="YN98" s="399"/>
      <c r="YO98" s="399"/>
      <c r="YP98" s="399"/>
      <c r="YQ98" s="399"/>
      <c r="YR98" s="399"/>
      <c r="YS98" s="399"/>
      <c r="YT98" s="399"/>
      <c r="YU98" s="399"/>
      <c r="YV98" s="399"/>
      <c r="YW98" s="399"/>
      <c r="YX98" s="399"/>
      <c r="YY98" s="399"/>
      <c r="YZ98" s="399"/>
      <c r="ZA98" s="399"/>
      <c r="ZB98" s="399"/>
      <c r="ZC98" s="399"/>
      <c r="ZD98" s="399"/>
      <c r="ZE98" s="399"/>
      <c r="ZF98" s="399"/>
      <c r="ZG98" s="399"/>
      <c r="ZH98" s="399"/>
      <c r="ZI98" s="399"/>
      <c r="ZJ98" s="399"/>
      <c r="ZK98" s="399"/>
      <c r="ZL98" s="399"/>
      <c r="ZM98" s="399"/>
      <c r="ZN98" s="399"/>
      <c r="ZO98" s="399"/>
      <c r="ZP98" s="399"/>
      <c r="ZQ98" s="399"/>
      <c r="ZR98" s="399"/>
      <c r="ZS98" s="399"/>
      <c r="ZT98" s="399"/>
      <c r="ZU98" s="399"/>
      <c r="ZV98" s="399"/>
      <c r="ZW98" s="399"/>
      <c r="ZX98" s="399"/>
      <c r="ZY98" s="399"/>
      <c r="ZZ98" s="399"/>
      <c r="AAA98" s="399"/>
      <c r="AAB98" s="399"/>
      <c r="AAC98" s="399"/>
      <c r="AAD98" s="399"/>
      <c r="AAE98" s="399"/>
      <c r="AAF98" s="399"/>
      <c r="AAG98" s="399"/>
      <c r="AAH98" s="399"/>
      <c r="AAI98" s="399"/>
      <c r="AAJ98" s="399"/>
      <c r="AAK98" s="399"/>
      <c r="AAL98" s="399"/>
      <c r="AAM98" s="399"/>
      <c r="AAN98" s="399"/>
      <c r="AAO98" s="399"/>
      <c r="AAP98" s="399"/>
      <c r="AAQ98" s="399"/>
      <c r="AAR98" s="399"/>
      <c r="AAS98" s="399"/>
      <c r="AAT98" s="399"/>
      <c r="AAU98" s="399"/>
      <c r="AAV98" s="399"/>
      <c r="AAW98" s="399"/>
      <c r="AAX98" s="399"/>
      <c r="AAY98" s="399"/>
      <c r="AAZ98" s="399"/>
      <c r="ABA98" s="399"/>
      <c r="ABB98" s="399"/>
      <c r="ABC98" s="399"/>
      <c r="ABD98" s="399"/>
      <c r="ABE98" s="399"/>
      <c r="ABF98" s="399"/>
      <c r="ABG98" s="399"/>
      <c r="ABH98" s="399"/>
      <c r="ABI98" s="399"/>
      <c r="ABJ98" s="399"/>
      <c r="ABK98" s="399"/>
      <c r="ABL98" s="399"/>
      <c r="ABM98" s="399"/>
      <c r="ABN98" s="399"/>
      <c r="ABO98" s="399"/>
      <c r="ABP98" s="399"/>
      <c r="ABQ98" s="399"/>
      <c r="ABR98" s="399"/>
      <c r="ABS98" s="399"/>
      <c r="ABT98" s="399"/>
      <c r="ABU98" s="399"/>
      <c r="ABV98" s="399"/>
      <c r="ABW98" s="399"/>
      <c r="ABX98" s="399"/>
      <c r="ABY98" s="399"/>
      <c r="ABZ98" s="399"/>
      <c r="ACA98" s="399"/>
      <c r="ACB98" s="399"/>
      <c r="ACC98" s="399"/>
      <c r="ACD98" s="399"/>
      <c r="ACE98" s="399"/>
      <c r="ACF98" s="399"/>
      <c r="ACG98" s="399"/>
      <c r="ACH98" s="399"/>
      <c r="ACI98" s="399"/>
      <c r="ACJ98" s="399"/>
      <c r="ACK98" s="399"/>
      <c r="ACL98" s="399"/>
      <c r="ACM98" s="399"/>
      <c r="ACN98" s="399"/>
      <c r="ACO98" s="399"/>
      <c r="ACP98" s="399"/>
      <c r="ACQ98" s="399"/>
      <c r="ACR98" s="399"/>
      <c r="ACS98" s="399"/>
      <c r="ACT98" s="399"/>
      <c r="ACU98" s="399"/>
      <c r="ACV98" s="399"/>
      <c r="ACW98" s="399"/>
      <c r="ACX98" s="399"/>
      <c r="ACY98" s="399"/>
      <c r="ACZ98" s="399"/>
      <c r="ADA98" s="399"/>
      <c r="ADB98" s="399"/>
      <c r="ADC98" s="399"/>
      <c r="ADD98" s="399"/>
      <c r="ADE98" s="399"/>
      <c r="ADF98" s="399"/>
      <c r="ADG98" s="399"/>
      <c r="ADH98" s="399"/>
      <c r="ADI98" s="399"/>
      <c r="ADJ98" s="399"/>
      <c r="ADK98" s="399"/>
      <c r="ADL98" s="399"/>
      <c r="ADM98" s="399"/>
      <c r="ADN98" s="399"/>
      <c r="ADO98" s="399"/>
      <c r="ADP98" s="399"/>
      <c r="ADQ98" s="399"/>
      <c r="ADR98" s="399"/>
      <c r="ADS98" s="399"/>
      <c r="ADT98" s="399"/>
      <c r="ADU98" s="399"/>
      <c r="ADV98" s="399"/>
      <c r="ADW98" s="399"/>
      <c r="ADX98" s="399"/>
      <c r="ADY98" s="399"/>
      <c r="ADZ98" s="399"/>
      <c r="AEA98" s="399"/>
      <c r="AEB98" s="399"/>
      <c r="AEC98" s="399"/>
      <c r="AED98" s="399"/>
      <c r="AEE98" s="399"/>
      <c r="AEF98" s="399"/>
      <c r="AEG98" s="399"/>
      <c r="AEH98" s="399"/>
      <c r="AEI98" s="399"/>
      <c r="AEJ98" s="399"/>
      <c r="AEK98" s="399"/>
      <c r="AEL98" s="399"/>
      <c r="AEM98" s="399"/>
      <c r="AEN98" s="399"/>
      <c r="AEO98" s="399"/>
      <c r="AEP98" s="399"/>
      <c r="AEQ98" s="399"/>
      <c r="AER98" s="399"/>
      <c r="AES98" s="399"/>
      <c r="AET98" s="399"/>
      <c r="AEU98" s="399"/>
      <c r="AEV98" s="399"/>
      <c r="AEW98" s="399"/>
      <c r="AEX98" s="399"/>
      <c r="AEY98" s="399"/>
      <c r="AEZ98" s="399"/>
      <c r="AFA98" s="399"/>
      <c r="AFB98" s="399"/>
      <c r="AFC98" s="399"/>
      <c r="AFD98" s="399"/>
      <c r="AFE98" s="399"/>
      <c r="AFF98" s="399"/>
      <c r="AFG98" s="399"/>
      <c r="AFH98" s="399"/>
      <c r="AFI98" s="399"/>
      <c r="AFJ98" s="399"/>
      <c r="AFK98" s="399"/>
      <c r="AFL98" s="399"/>
      <c r="AFM98" s="399"/>
      <c r="AFN98" s="399"/>
      <c r="AFO98" s="399"/>
      <c r="AFP98" s="399"/>
      <c r="AFQ98" s="399"/>
      <c r="AFR98" s="399"/>
      <c r="AFS98" s="399"/>
      <c r="AFT98" s="399"/>
      <c r="AFU98" s="399"/>
      <c r="AFV98" s="399"/>
      <c r="AFW98" s="399"/>
      <c r="AFX98" s="399"/>
      <c r="AFY98" s="399"/>
      <c r="AFZ98" s="399"/>
      <c r="AGA98" s="399"/>
      <c r="AGB98" s="399"/>
      <c r="AGC98" s="399"/>
      <c r="AGD98" s="399"/>
      <c r="AGE98" s="399"/>
      <c r="AGF98" s="399"/>
      <c r="AGG98" s="399"/>
      <c r="AGH98" s="399"/>
      <c r="AGI98" s="399"/>
      <c r="AGJ98" s="399"/>
      <c r="AGK98" s="399"/>
      <c r="AGL98" s="399"/>
      <c r="AGM98" s="399"/>
      <c r="AGN98" s="399"/>
      <c r="AGO98" s="399"/>
      <c r="AGP98" s="399"/>
      <c r="AGQ98" s="399"/>
      <c r="AGR98" s="399"/>
      <c r="AGS98" s="399"/>
      <c r="AGT98" s="399"/>
      <c r="AGU98" s="399"/>
      <c r="AGV98" s="399"/>
      <c r="AGW98" s="399"/>
      <c r="AGX98" s="399"/>
      <c r="AGY98" s="399"/>
      <c r="AGZ98" s="399"/>
      <c r="AHA98" s="399"/>
      <c r="AHB98" s="399"/>
      <c r="AHC98" s="399"/>
      <c r="AHD98" s="399"/>
      <c r="AHE98" s="399"/>
      <c r="AHF98" s="399"/>
      <c r="AHG98" s="399"/>
      <c r="AHH98" s="399"/>
      <c r="AHI98" s="399"/>
      <c r="AHJ98" s="399"/>
      <c r="AHK98" s="399"/>
      <c r="AHL98" s="399"/>
      <c r="AHM98" s="399"/>
      <c r="AHN98" s="399"/>
      <c r="AHO98" s="399"/>
      <c r="AHP98" s="399"/>
      <c r="AHQ98" s="399"/>
      <c r="AHR98" s="399"/>
      <c r="AHS98" s="399"/>
      <c r="AHT98" s="399"/>
      <c r="AHU98" s="399"/>
      <c r="AHV98" s="399"/>
      <c r="AHW98" s="399"/>
      <c r="AHX98" s="399"/>
      <c r="AHY98" s="399"/>
      <c r="AHZ98" s="399"/>
      <c r="AIA98" s="399"/>
      <c r="AIB98" s="399"/>
      <c r="AIC98" s="399"/>
      <c r="AID98" s="399"/>
      <c r="AIE98" s="399"/>
      <c r="AIF98" s="399"/>
      <c r="AIG98" s="399"/>
      <c r="AIH98" s="399"/>
      <c r="AII98" s="399"/>
      <c r="AIJ98" s="399"/>
      <c r="AIK98" s="399"/>
      <c r="AIL98" s="399"/>
      <c r="AIM98" s="399"/>
      <c r="AIN98" s="399"/>
      <c r="AIO98" s="399"/>
      <c r="AIP98" s="399"/>
      <c r="AIQ98" s="399"/>
      <c r="AIR98" s="399"/>
      <c r="AIS98" s="399"/>
      <c r="AIT98" s="399"/>
      <c r="AIU98" s="399"/>
      <c r="AIV98" s="399"/>
      <c r="AIW98" s="399"/>
      <c r="AIX98" s="399"/>
      <c r="AIY98" s="399"/>
      <c r="AIZ98" s="399"/>
      <c r="AJA98" s="399"/>
      <c r="AJB98" s="399"/>
      <c r="AJC98" s="399"/>
      <c r="AJD98" s="399"/>
      <c r="AJE98" s="399"/>
      <c r="AJF98" s="399"/>
      <c r="AJG98" s="399"/>
      <c r="AJH98" s="399"/>
      <c r="AJI98" s="399"/>
      <c r="AJJ98" s="399"/>
      <c r="AJK98" s="399"/>
      <c r="AJL98" s="399"/>
      <c r="AJM98" s="399"/>
      <c r="AJN98" s="399"/>
      <c r="AJO98" s="399"/>
      <c r="AJP98" s="399"/>
      <c r="AJQ98" s="399"/>
      <c r="AJR98" s="399"/>
      <c r="AJS98" s="399"/>
      <c r="AJT98" s="399"/>
      <c r="AJU98" s="399"/>
      <c r="AJV98" s="399"/>
      <c r="AJW98" s="399"/>
      <c r="AJX98" s="399"/>
      <c r="AJY98" s="399"/>
      <c r="AJZ98" s="399"/>
      <c r="AKA98" s="399"/>
      <c r="AKB98" s="399"/>
      <c r="AKC98" s="399"/>
      <c r="AKD98" s="399"/>
      <c r="AKE98" s="399"/>
      <c r="AKF98" s="399"/>
      <c r="AKG98" s="399"/>
      <c r="AKH98" s="399"/>
      <c r="AKI98" s="399"/>
      <c r="AKJ98" s="399"/>
      <c r="AKK98" s="399"/>
      <c r="AKL98" s="399"/>
      <c r="AKM98" s="399"/>
      <c r="AKN98" s="399"/>
      <c r="AKO98" s="399"/>
      <c r="AKP98" s="399"/>
      <c r="AKQ98" s="399"/>
      <c r="AKR98" s="399"/>
      <c r="AKS98" s="399"/>
      <c r="AKT98" s="399"/>
      <c r="AKU98" s="399"/>
      <c r="AKV98" s="399"/>
      <c r="AKW98" s="399"/>
      <c r="AKX98" s="399"/>
      <c r="AKY98" s="399"/>
      <c r="AKZ98" s="399"/>
      <c r="ALA98" s="399"/>
      <c r="ALB98" s="399"/>
      <c r="ALC98" s="399"/>
      <c r="ALD98" s="399"/>
      <c r="ALE98" s="399"/>
      <c r="ALF98" s="399"/>
      <c r="ALG98" s="399"/>
      <c r="ALH98" s="399"/>
      <c r="ALI98" s="399"/>
      <c r="ALJ98" s="399"/>
      <c r="ALK98" s="399"/>
      <c r="ALL98" s="399"/>
      <c r="ALM98" s="399"/>
      <c r="ALN98" s="399"/>
      <c r="ALO98" s="399"/>
      <c r="ALP98" s="399"/>
      <c r="ALQ98" s="399"/>
      <c r="ALR98" s="399"/>
      <c r="ALS98" s="399"/>
      <c r="ALT98" s="399"/>
      <c r="ALU98" s="399"/>
      <c r="ALV98" s="399"/>
      <c r="ALW98" s="399"/>
      <c r="ALX98" s="399"/>
      <c r="ALY98" s="399"/>
      <c r="ALZ98" s="399"/>
      <c r="AMA98" s="399"/>
      <c r="AMB98" s="399"/>
      <c r="AMC98" s="399"/>
      <c r="AMD98" s="399"/>
      <c r="AME98" s="399"/>
      <c r="AMF98" s="399"/>
      <c r="AMG98" s="399"/>
      <c r="AMH98" s="399"/>
      <c r="AMI98" s="399"/>
      <c r="AMJ98" s="399"/>
      <c r="AMK98" s="399"/>
      <c r="AML98" s="399"/>
      <c r="AMM98" s="399"/>
      <c r="AMN98" s="399"/>
      <c r="AMO98" s="399"/>
      <c r="AMP98" s="399"/>
      <c r="AMQ98" s="399"/>
      <c r="AMR98" s="399"/>
      <c r="AMS98" s="399"/>
      <c r="AMT98" s="399"/>
      <c r="AMU98" s="399"/>
      <c r="AMV98" s="399"/>
      <c r="AMW98" s="399"/>
      <c r="AMX98" s="399"/>
      <c r="AMY98" s="399"/>
      <c r="AMZ98" s="399"/>
      <c r="ANA98" s="399"/>
      <c r="ANB98" s="399"/>
      <c r="ANC98" s="399"/>
      <c r="AND98" s="399"/>
      <c r="ANE98" s="399"/>
      <c r="ANF98" s="399"/>
      <c r="ANG98" s="399"/>
      <c r="ANH98" s="399"/>
      <c r="ANI98" s="399"/>
      <c r="ANJ98" s="399"/>
      <c r="ANK98" s="399"/>
      <c r="ANL98" s="399"/>
      <c r="ANM98" s="399"/>
      <c r="ANN98" s="399"/>
      <c r="ANO98" s="399"/>
      <c r="ANP98" s="399"/>
      <c r="ANQ98" s="399"/>
      <c r="ANR98" s="399"/>
      <c r="ANS98" s="399"/>
      <c r="ANT98" s="399"/>
      <c r="ANU98" s="399"/>
      <c r="ANV98" s="399"/>
      <c r="ANW98" s="399"/>
      <c r="ANX98" s="399"/>
      <c r="ANY98" s="399"/>
      <c r="ANZ98" s="399"/>
      <c r="AOA98" s="399"/>
      <c r="AOB98" s="399"/>
      <c r="AOC98" s="399"/>
      <c r="AOD98" s="399"/>
      <c r="AOE98" s="399"/>
      <c r="AOF98" s="399"/>
      <c r="AOG98" s="399"/>
      <c r="AOH98" s="399"/>
      <c r="AOI98" s="399"/>
      <c r="AOJ98" s="399"/>
      <c r="AOK98" s="399"/>
      <c r="AOL98" s="399"/>
      <c r="AOM98" s="399"/>
      <c r="AON98" s="399"/>
      <c r="AOO98" s="399"/>
      <c r="AOP98" s="399"/>
      <c r="AOQ98" s="399"/>
      <c r="AOR98" s="399"/>
      <c r="AOS98" s="399"/>
      <c r="AOT98" s="399"/>
      <c r="AOU98" s="399"/>
      <c r="AOV98" s="399"/>
      <c r="AOW98" s="399"/>
      <c r="AOX98" s="399"/>
      <c r="AOY98" s="399"/>
      <c r="AOZ98" s="399"/>
      <c r="APA98" s="399"/>
      <c r="APB98" s="399"/>
      <c r="APC98" s="399"/>
      <c r="APD98" s="399"/>
      <c r="APE98" s="399"/>
      <c r="APF98" s="399"/>
      <c r="APG98" s="399"/>
      <c r="APH98" s="399"/>
      <c r="API98" s="399"/>
      <c r="APJ98" s="399"/>
      <c r="APK98" s="399"/>
      <c r="APL98" s="399"/>
      <c r="APM98" s="399"/>
      <c r="APN98" s="399"/>
      <c r="APO98" s="399"/>
      <c r="APP98" s="399"/>
      <c r="APQ98" s="399"/>
      <c r="APR98" s="399"/>
      <c r="APS98" s="399"/>
      <c r="APT98" s="399"/>
      <c r="APU98" s="399"/>
      <c r="APV98" s="399"/>
      <c r="APW98" s="399"/>
      <c r="APX98" s="399"/>
      <c r="APY98" s="399"/>
      <c r="APZ98" s="399"/>
      <c r="AQA98" s="399"/>
      <c r="AQB98" s="399"/>
      <c r="AQC98" s="399"/>
      <c r="AQD98" s="399"/>
      <c r="AQE98" s="399"/>
      <c r="AQF98" s="399"/>
      <c r="AQG98" s="399"/>
      <c r="AQH98" s="399"/>
      <c r="AQI98" s="399"/>
      <c r="AQJ98" s="399"/>
      <c r="AQK98" s="399"/>
      <c r="AQL98" s="399"/>
      <c r="AQM98" s="399"/>
      <c r="AQN98" s="399"/>
      <c r="AQO98" s="399"/>
      <c r="AQP98" s="399"/>
      <c r="AQQ98" s="399"/>
      <c r="AQR98" s="399"/>
      <c r="AQS98" s="399"/>
      <c r="AQT98" s="399"/>
      <c r="AQU98" s="399"/>
      <c r="AQV98" s="399"/>
      <c r="AQW98" s="399"/>
      <c r="AQX98" s="399"/>
      <c r="AQY98" s="399"/>
      <c r="AQZ98" s="399"/>
      <c r="ARA98" s="399"/>
      <c r="ARB98" s="399"/>
      <c r="ARC98" s="399"/>
      <c r="ARD98" s="399"/>
      <c r="ARE98" s="399"/>
      <c r="ARF98" s="399"/>
      <c r="ARG98" s="399"/>
      <c r="ARH98" s="399"/>
      <c r="ARI98" s="399"/>
      <c r="ARJ98" s="399"/>
      <c r="ARK98" s="399"/>
      <c r="ARL98" s="399"/>
      <c r="ARM98" s="399"/>
      <c r="ARN98" s="399"/>
      <c r="ARO98" s="399"/>
      <c r="ARP98" s="399"/>
      <c r="ARQ98" s="399"/>
      <c r="ARR98" s="399"/>
      <c r="ARS98" s="399"/>
      <c r="ART98" s="399"/>
      <c r="ARU98" s="399"/>
      <c r="ARV98" s="399"/>
      <c r="ARW98" s="399"/>
      <c r="ARX98" s="399"/>
      <c r="ARY98" s="399"/>
      <c r="ARZ98" s="399"/>
      <c r="ASA98" s="399"/>
      <c r="ASB98" s="399"/>
      <c r="ASC98" s="399"/>
      <c r="ASD98" s="399"/>
      <c r="ASE98" s="399"/>
      <c r="ASF98" s="399"/>
      <c r="ASG98" s="399"/>
      <c r="ASH98" s="399"/>
      <c r="ASI98" s="399"/>
      <c r="ASJ98" s="399"/>
      <c r="ASK98" s="399"/>
      <c r="ASL98" s="399"/>
      <c r="ASM98" s="399"/>
      <c r="ASN98" s="399"/>
      <c r="ASO98" s="399"/>
      <c r="ASP98" s="399"/>
      <c r="ASQ98" s="399"/>
      <c r="ASR98" s="399"/>
      <c r="ASS98" s="399"/>
      <c r="AST98" s="399"/>
      <c r="ASU98" s="399"/>
      <c r="ASV98" s="399"/>
      <c r="ASW98" s="399"/>
      <c r="ASX98" s="399"/>
      <c r="ASY98" s="399"/>
      <c r="ASZ98" s="399"/>
      <c r="ATA98" s="399"/>
      <c r="ATB98" s="399"/>
      <c r="ATC98" s="399"/>
      <c r="ATD98" s="399"/>
      <c r="ATE98" s="399"/>
      <c r="ATF98" s="399"/>
      <c r="ATG98" s="399"/>
      <c r="ATH98" s="399"/>
      <c r="ATI98" s="399"/>
      <c r="ATJ98" s="399"/>
      <c r="ATK98" s="399"/>
      <c r="ATL98" s="399"/>
      <c r="ATM98" s="399"/>
      <c r="ATN98" s="399"/>
      <c r="ATO98" s="399"/>
      <c r="ATP98" s="399"/>
      <c r="ATQ98" s="399"/>
      <c r="ATR98" s="399"/>
      <c r="ATS98" s="399"/>
      <c r="ATT98" s="399"/>
      <c r="ATU98" s="399"/>
      <c r="ATV98" s="399"/>
      <c r="ATW98" s="399"/>
      <c r="ATX98" s="399"/>
      <c r="ATY98" s="399"/>
      <c r="ATZ98" s="399"/>
      <c r="AUA98" s="399"/>
      <c r="AUB98" s="399"/>
      <c r="AUC98" s="399"/>
      <c r="AUD98" s="399"/>
      <c r="AUE98" s="399"/>
      <c r="AUF98" s="399"/>
      <c r="AUG98" s="399"/>
      <c r="AUH98" s="399"/>
      <c r="AUI98" s="399"/>
      <c r="AUJ98" s="399"/>
      <c r="AUK98" s="399"/>
      <c r="AUL98" s="399"/>
      <c r="AUM98" s="399"/>
      <c r="AUN98" s="399"/>
      <c r="AUO98" s="399"/>
      <c r="AUP98" s="399"/>
      <c r="AUQ98" s="399"/>
      <c r="AUR98" s="399"/>
      <c r="AUS98" s="399"/>
      <c r="AUT98" s="399"/>
      <c r="AUU98" s="399"/>
      <c r="AUV98" s="399"/>
      <c r="AUW98" s="399"/>
      <c r="AUX98" s="399"/>
      <c r="AUY98" s="399"/>
      <c r="AUZ98" s="399"/>
      <c r="AVA98" s="399"/>
      <c r="AVB98" s="399"/>
      <c r="AVC98" s="399"/>
      <c r="AVD98" s="399"/>
      <c r="AVE98" s="399"/>
      <c r="AVF98" s="399"/>
      <c r="AVG98" s="399"/>
      <c r="AVH98" s="399"/>
      <c r="AVI98" s="399"/>
      <c r="AVJ98" s="399"/>
      <c r="AVK98" s="399"/>
      <c r="AVL98" s="399"/>
      <c r="AVM98" s="399"/>
      <c r="AVN98" s="399"/>
      <c r="AVO98" s="399"/>
      <c r="AVP98" s="399"/>
      <c r="AVQ98" s="399"/>
      <c r="AVR98" s="399"/>
      <c r="AVS98" s="399"/>
      <c r="AVT98" s="399"/>
      <c r="AVU98" s="399"/>
      <c r="AVV98" s="399"/>
      <c r="AVW98" s="399"/>
      <c r="AVX98" s="399"/>
      <c r="AVY98" s="399"/>
      <c r="AVZ98" s="399"/>
      <c r="AWA98" s="399"/>
      <c r="AWB98" s="399"/>
      <c r="AWC98" s="399"/>
      <c r="AWD98" s="399"/>
      <c r="AWE98" s="399"/>
      <c r="AWF98" s="399"/>
      <c r="AWG98" s="399"/>
      <c r="AWH98" s="399"/>
      <c r="AWI98" s="399"/>
      <c r="AWJ98" s="399"/>
      <c r="AWK98" s="399"/>
      <c r="AWL98" s="399"/>
      <c r="AWM98" s="399"/>
      <c r="AWN98" s="399"/>
      <c r="AWO98" s="399"/>
      <c r="AWP98" s="399"/>
      <c r="AWQ98" s="399"/>
      <c r="AWR98" s="399"/>
      <c r="AWS98" s="399"/>
      <c r="AWT98" s="399"/>
      <c r="AWU98" s="399"/>
      <c r="AWV98" s="399"/>
      <c r="AWW98" s="399"/>
      <c r="AWX98" s="399"/>
      <c r="AWY98" s="399"/>
      <c r="AWZ98" s="399"/>
      <c r="AXA98" s="399"/>
      <c r="AXB98" s="399"/>
      <c r="AXC98" s="399"/>
      <c r="AXD98" s="399"/>
      <c r="AXE98" s="399"/>
      <c r="AXF98" s="399"/>
      <c r="AXG98" s="399"/>
      <c r="AXH98" s="399"/>
      <c r="AXI98" s="399"/>
      <c r="AXJ98" s="399"/>
      <c r="AXK98" s="399"/>
      <c r="AXL98" s="399"/>
      <c r="AXM98" s="399"/>
      <c r="AXN98" s="399"/>
      <c r="AXO98" s="399"/>
      <c r="AXP98" s="399"/>
      <c r="AXQ98" s="399"/>
      <c r="AXR98" s="399"/>
      <c r="AXS98" s="399"/>
      <c r="AXT98" s="399"/>
      <c r="AXU98" s="399"/>
      <c r="AXV98" s="399"/>
      <c r="AXW98" s="399"/>
      <c r="AXX98" s="399"/>
      <c r="AXY98" s="399"/>
      <c r="AXZ98" s="399"/>
      <c r="AYA98" s="399"/>
      <c r="AYB98" s="399"/>
      <c r="AYC98" s="399"/>
      <c r="AYD98" s="399"/>
      <c r="AYE98" s="399"/>
      <c r="AYF98" s="399"/>
      <c r="AYG98" s="399"/>
      <c r="AYH98" s="399"/>
      <c r="AYI98" s="399"/>
      <c r="AYJ98" s="399"/>
      <c r="AYK98" s="399"/>
      <c r="AYL98" s="399"/>
      <c r="AYM98" s="399"/>
      <c r="AYN98" s="399"/>
      <c r="AYO98" s="399"/>
      <c r="AYP98" s="399"/>
      <c r="AYQ98" s="399"/>
      <c r="AYR98" s="399"/>
      <c r="AYS98" s="399"/>
      <c r="AYT98" s="399"/>
      <c r="AYU98" s="399"/>
      <c r="AYV98" s="399"/>
      <c r="AYW98" s="399"/>
      <c r="AYX98" s="399"/>
      <c r="AYY98" s="399"/>
      <c r="AYZ98" s="399"/>
      <c r="AZA98" s="399"/>
      <c r="AZB98" s="399"/>
      <c r="AZC98" s="399"/>
      <c r="AZD98" s="399"/>
      <c r="AZE98" s="399"/>
      <c r="AZF98" s="399"/>
      <c r="AZG98" s="399"/>
      <c r="AZH98" s="399"/>
      <c r="AZI98" s="399"/>
      <c r="AZJ98" s="399"/>
      <c r="AZK98" s="399"/>
      <c r="AZL98" s="399"/>
      <c r="AZM98" s="399"/>
      <c r="AZN98" s="399"/>
      <c r="AZO98" s="399"/>
      <c r="AZP98" s="399"/>
      <c r="AZQ98" s="399"/>
      <c r="AZR98" s="399"/>
      <c r="AZS98" s="399"/>
      <c r="AZT98" s="399"/>
      <c r="AZU98" s="399"/>
      <c r="AZV98" s="399"/>
      <c r="AZW98" s="399"/>
      <c r="AZX98" s="399"/>
      <c r="AZY98" s="399"/>
      <c r="AZZ98" s="399"/>
      <c r="BAA98" s="399"/>
      <c r="BAB98" s="399"/>
      <c r="BAC98" s="399"/>
      <c r="BAD98" s="399"/>
      <c r="BAE98" s="399"/>
      <c r="BAF98" s="399"/>
      <c r="BAG98" s="399"/>
      <c r="BAH98" s="399"/>
      <c r="BAI98" s="399"/>
      <c r="BAJ98" s="399"/>
      <c r="BAK98" s="399"/>
      <c r="BAL98" s="399"/>
      <c r="BAM98" s="399"/>
      <c r="BAN98" s="399"/>
      <c r="BAO98" s="399"/>
      <c r="BAP98" s="399"/>
      <c r="BAQ98" s="399"/>
      <c r="BAR98" s="399"/>
      <c r="BAS98" s="399"/>
      <c r="BAT98" s="399"/>
      <c r="BAU98" s="399"/>
      <c r="BAV98" s="399"/>
      <c r="BAW98" s="399"/>
      <c r="BAX98" s="399"/>
      <c r="BAY98" s="399"/>
      <c r="BAZ98" s="399"/>
      <c r="BBA98" s="399"/>
      <c r="BBB98" s="399"/>
      <c r="BBC98" s="399"/>
      <c r="BBD98" s="399"/>
      <c r="BBE98" s="399"/>
      <c r="BBF98" s="399"/>
      <c r="BBG98" s="399"/>
      <c r="BBH98" s="399"/>
      <c r="BBI98" s="399"/>
      <c r="BBJ98" s="399"/>
      <c r="BBK98" s="399"/>
      <c r="BBL98" s="399"/>
      <c r="BBM98" s="399"/>
      <c r="BBN98" s="399"/>
      <c r="BBO98" s="399"/>
      <c r="BBP98" s="399"/>
      <c r="BBQ98" s="399"/>
      <c r="BBR98" s="399"/>
      <c r="BBS98" s="399"/>
      <c r="BBT98" s="399"/>
      <c r="BBU98" s="399"/>
      <c r="BBV98" s="399"/>
      <c r="BBW98" s="399"/>
      <c r="BBX98" s="399"/>
      <c r="BBY98" s="399"/>
      <c r="BBZ98" s="399"/>
      <c r="BCA98" s="399"/>
      <c r="BCB98" s="399"/>
      <c r="BCC98" s="399"/>
      <c r="BCD98" s="399"/>
      <c r="BCE98" s="399"/>
      <c r="BCF98" s="399"/>
      <c r="BCG98" s="399"/>
      <c r="BCH98" s="399"/>
      <c r="BCI98" s="399"/>
      <c r="BCJ98" s="399"/>
      <c r="BCK98" s="399"/>
      <c r="BCL98" s="399"/>
      <c r="BCM98" s="399"/>
      <c r="BCN98" s="399"/>
      <c r="BCO98" s="399"/>
      <c r="BCP98" s="399"/>
      <c r="BCQ98" s="399"/>
      <c r="BCR98" s="399"/>
      <c r="BCS98" s="399"/>
      <c r="BCT98" s="399"/>
      <c r="BCU98" s="399"/>
      <c r="BCV98" s="399"/>
      <c r="BCW98" s="399"/>
      <c r="BCX98" s="399"/>
      <c r="BCY98" s="399"/>
      <c r="BCZ98" s="399"/>
      <c r="BDA98" s="399"/>
      <c r="BDB98" s="399"/>
      <c r="BDC98" s="399"/>
      <c r="BDD98" s="399"/>
      <c r="BDE98" s="399"/>
      <c r="BDF98" s="399"/>
      <c r="BDG98" s="399"/>
      <c r="BDH98" s="399"/>
      <c r="BDI98" s="399"/>
      <c r="BDJ98" s="399"/>
      <c r="BDK98" s="399"/>
      <c r="BDL98" s="399"/>
      <c r="BDM98" s="399"/>
      <c r="BDN98" s="399"/>
      <c r="BDO98" s="399"/>
      <c r="BDP98" s="399"/>
      <c r="BDQ98" s="399"/>
      <c r="BDR98" s="399"/>
      <c r="BDS98" s="399"/>
      <c r="BDT98" s="399"/>
      <c r="BDU98" s="399"/>
      <c r="BDV98" s="399"/>
      <c r="BDW98" s="399"/>
      <c r="BDX98" s="399"/>
      <c r="BDY98" s="399"/>
      <c r="BDZ98" s="399"/>
      <c r="BEA98" s="399"/>
      <c r="BEB98" s="399"/>
      <c r="BEC98" s="399"/>
      <c r="BED98" s="399"/>
      <c r="BEE98" s="399"/>
      <c r="BEF98" s="399"/>
      <c r="BEG98" s="399"/>
      <c r="BEH98" s="399"/>
      <c r="BEI98" s="399"/>
      <c r="BEJ98" s="399"/>
      <c r="BEK98" s="399"/>
      <c r="BEL98" s="399"/>
      <c r="BEM98" s="399"/>
      <c r="BEN98" s="399"/>
      <c r="BEO98" s="399"/>
      <c r="BEP98" s="399"/>
      <c r="BEQ98" s="399"/>
      <c r="BER98" s="399"/>
      <c r="BES98" s="399"/>
      <c r="BET98" s="399"/>
      <c r="BEU98" s="399"/>
      <c r="BEV98" s="399"/>
      <c r="BEW98" s="399"/>
      <c r="BEX98" s="399"/>
      <c r="BEY98" s="399"/>
      <c r="BEZ98" s="399"/>
      <c r="BFA98" s="399"/>
      <c r="BFB98" s="399"/>
      <c r="BFC98" s="399"/>
      <c r="BFD98" s="399"/>
      <c r="BFE98" s="399"/>
      <c r="BFF98" s="399"/>
      <c r="BFG98" s="399"/>
      <c r="BFH98" s="399"/>
      <c r="BFI98" s="399"/>
      <c r="BFJ98" s="399"/>
      <c r="BFK98" s="399"/>
      <c r="BFL98" s="399"/>
      <c r="BFM98" s="399"/>
      <c r="BFN98" s="399"/>
      <c r="BFO98" s="399"/>
      <c r="BFP98" s="399"/>
      <c r="BFQ98" s="399"/>
      <c r="BFR98" s="399"/>
      <c r="BFS98" s="399"/>
      <c r="BFT98" s="399"/>
      <c r="BFU98" s="399"/>
      <c r="BFV98" s="399"/>
      <c r="BFW98" s="399"/>
      <c r="BFX98" s="399"/>
      <c r="BFY98" s="399"/>
      <c r="BFZ98" s="399"/>
      <c r="BGA98" s="399"/>
      <c r="BGB98" s="399"/>
      <c r="BGC98" s="399"/>
      <c r="BGD98" s="399"/>
      <c r="BGE98" s="399"/>
      <c r="BGF98" s="399"/>
      <c r="BGG98" s="399"/>
      <c r="BGH98" s="399"/>
      <c r="BGI98" s="399"/>
      <c r="BGJ98" s="399"/>
      <c r="BGK98" s="399"/>
      <c r="BGL98" s="399"/>
      <c r="BGM98" s="399"/>
      <c r="BGN98" s="399"/>
      <c r="BGO98" s="399"/>
      <c r="BGP98" s="399"/>
      <c r="BGQ98" s="399"/>
      <c r="BGR98" s="399"/>
      <c r="BGS98" s="399"/>
      <c r="BGT98" s="399"/>
      <c r="BGU98" s="399"/>
      <c r="BGV98" s="399"/>
      <c r="BGW98" s="399"/>
      <c r="BGX98" s="399"/>
      <c r="BGY98" s="399"/>
      <c r="BGZ98" s="399"/>
      <c r="BHA98" s="399"/>
      <c r="BHB98" s="399"/>
      <c r="BHC98" s="399"/>
      <c r="BHD98" s="399"/>
      <c r="BHE98" s="399"/>
      <c r="BHF98" s="399"/>
      <c r="BHG98" s="399"/>
      <c r="BHH98" s="399"/>
      <c r="BHI98" s="399"/>
      <c r="BHJ98" s="399"/>
      <c r="BHK98" s="399"/>
      <c r="BHL98" s="399"/>
      <c r="BHM98" s="399"/>
      <c r="BHN98" s="399"/>
      <c r="BHO98" s="399"/>
      <c r="BHP98" s="399"/>
      <c r="BHQ98" s="399"/>
      <c r="BHR98" s="399"/>
      <c r="BHS98" s="399"/>
      <c r="BHT98" s="399"/>
      <c r="BHU98" s="399"/>
      <c r="BHV98" s="399"/>
      <c r="BHW98" s="399"/>
      <c r="BHX98" s="399"/>
      <c r="BHY98" s="399"/>
      <c r="BHZ98" s="399"/>
      <c r="BIA98" s="399"/>
      <c r="BIB98" s="399"/>
      <c r="BIC98" s="399"/>
      <c r="BID98" s="399"/>
      <c r="BIE98" s="399"/>
      <c r="BIF98" s="399"/>
      <c r="BIG98" s="399"/>
      <c r="BIH98" s="399"/>
      <c r="BII98" s="399"/>
      <c r="BIJ98" s="399"/>
      <c r="BIK98" s="399"/>
      <c r="BIL98" s="399"/>
      <c r="BIM98" s="399"/>
      <c r="BIN98" s="399"/>
      <c r="BIO98" s="399"/>
      <c r="BIP98" s="399"/>
      <c r="BIQ98" s="399"/>
      <c r="BIR98" s="399"/>
      <c r="BIS98" s="399"/>
      <c r="BIT98" s="399"/>
      <c r="BIU98" s="399"/>
      <c r="BIV98" s="399"/>
      <c r="BIW98" s="399"/>
      <c r="BIX98" s="399"/>
      <c r="BIY98" s="399"/>
      <c r="BIZ98" s="399"/>
      <c r="BJA98" s="399"/>
      <c r="BJB98" s="399"/>
      <c r="BJC98" s="399"/>
      <c r="BJD98" s="399"/>
      <c r="BJE98" s="399"/>
      <c r="BJF98" s="399"/>
      <c r="BJG98" s="399"/>
      <c r="BJH98" s="399"/>
      <c r="BJI98" s="399"/>
      <c r="BJJ98" s="399"/>
      <c r="BJK98" s="399"/>
      <c r="BJL98" s="399"/>
      <c r="BJM98" s="399"/>
      <c r="BJN98" s="399"/>
      <c r="BJO98" s="399"/>
      <c r="BJP98" s="399"/>
      <c r="BJQ98" s="399"/>
      <c r="BJR98" s="399"/>
      <c r="BJS98" s="399"/>
      <c r="BJT98" s="399"/>
      <c r="BJU98" s="399"/>
      <c r="BJV98" s="399"/>
      <c r="BJW98" s="399"/>
      <c r="BJX98" s="399"/>
      <c r="BJY98" s="399"/>
      <c r="BJZ98" s="399"/>
      <c r="BKA98" s="399"/>
      <c r="BKB98" s="399"/>
      <c r="BKC98" s="399"/>
      <c r="BKD98" s="399"/>
      <c r="BKE98" s="399"/>
      <c r="BKF98" s="399"/>
      <c r="BKG98" s="399"/>
      <c r="BKH98" s="399"/>
      <c r="BKI98" s="399"/>
      <c r="BKJ98" s="399"/>
      <c r="BKK98" s="399"/>
      <c r="BKL98" s="399"/>
      <c r="BKM98" s="399"/>
      <c r="BKN98" s="399"/>
      <c r="BKO98" s="399"/>
      <c r="BKP98" s="399"/>
      <c r="BKQ98" s="399"/>
      <c r="BKR98" s="399"/>
      <c r="BKS98" s="399"/>
      <c r="BKT98" s="399"/>
      <c r="BKU98" s="399"/>
      <c r="BKV98" s="399"/>
      <c r="BKW98" s="399"/>
      <c r="BKX98" s="399"/>
      <c r="BKY98" s="399"/>
      <c r="BKZ98" s="399"/>
      <c r="BLA98" s="399"/>
      <c r="BLB98" s="399"/>
      <c r="BLC98" s="399"/>
      <c r="BLD98" s="399"/>
      <c r="BLE98" s="399"/>
      <c r="BLF98" s="399"/>
      <c r="BLG98" s="399"/>
      <c r="BLH98" s="399"/>
      <c r="BLI98" s="399"/>
      <c r="BLJ98" s="399"/>
      <c r="BLK98" s="399"/>
      <c r="BLL98" s="399"/>
      <c r="BLM98" s="399"/>
      <c r="BLN98" s="399"/>
      <c r="BLO98" s="399"/>
      <c r="BLP98" s="399"/>
      <c r="BLQ98" s="399"/>
      <c r="BLR98" s="399"/>
      <c r="BLS98" s="399"/>
      <c r="BLT98" s="399"/>
      <c r="BLU98" s="399"/>
      <c r="BLV98" s="399"/>
      <c r="BLW98" s="399"/>
      <c r="BLX98" s="399"/>
      <c r="BLY98" s="399"/>
      <c r="BLZ98" s="399"/>
      <c r="BMA98" s="399"/>
      <c r="BMB98" s="399"/>
      <c r="BMC98" s="399"/>
      <c r="BMD98" s="399"/>
      <c r="BME98" s="399"/>
      <c r="BMF98" s="399"/>
      <c r="BMG98" s="399"/>
      <c r="BMH98" s="399"/>
      <c r="BMI98" s="399"/>
      <c r="BMJ98" s="399"/>
      <c r="BMK98" s="399"/>
      <c r="BML98" s="399"/>
      <c r="BMM98" s="399"/>
      <c r="BMN98" s="399"/>
      <c r="BMO98" s="399"/>
      <c r="BMP98" s="399"/>
      <c r="BMQ98" s="399"/>
      <c r="BMR98" s="399"/>
      <c r="BMS98" s="399"/>
      <c r="BMT98" s="399"/>
      <c r="BMU98" s="399"/>
      <c r="BMV98" s="399"/>
      <c r="BMW98" s="399"/>
      <c r="BMX98" s="399"/>
      <c r="BMY98" s="399"/>
      <c r="BMZ98" s="399"/>
      <c r="BNA98" s="399"/>
      <c r="BNB98" s="399"/>
      <c r="BNC98" s="399"/>
      <c r="BND98" s="399"/>
      <c r="BNE98" s="399"/>
      <c r="BNF98" s="399"/>
      <c r="BNG98" s="399"/>
      <c r="BNH98" s="399"/>
      <c r="BNI98" s="399"/>
      <c r="BNJ98" s="399"/>
      <c r="BNK98" s="399"/>
      <c r="BNL98" s="399"/>
      <c r="BNM98" s="399"/>
      <c r="BNN98" s="399"/>
      <c r="BNO98" s="399"/>
      <c r="BNP98" s="399"/>
      <c r="BNQ98" s="399"/>
      <c r="BNR98" s="399"/>
      <c r="BNS98" s="399"/>
      <c r="BNT98" s="399"/>
      <c r="BNU98" s="399"/>
      <c r="BNV98" s="399"/>
      <c r="BNW98" s="399"/>
      <c r="BNX98" s="399"/>
      <c r="BNY98" s="399"/>
      <c r="BNZ98" s="399"/>
      <c r="BOA98" s="399"/>
      <c r="BOB98" s="399"/>
      <c r="BOC98" s="399"/>
      <c r="BOD98" s="399"/>
      <c r="BOE98" s="399"/>
      <c r="BOF98" s="399"/>
      <c r="BOG98" s="399"/>
      <c r="BOH98" s="399"/>
      <c r="BOI98" s="399"/>
      <c r="BOJ98" s="399"/>
      <c r="BOK98" s="399"/>
      <c r="BOL98" s="399"/>
      <c r="BOM98" s="399"/>
      <c r="BON98" s="399"/>
      <c r="BOO98" s="399"/>
      <c r="BOP98" s="399"/>
      <c r="BOQ98" s="399"/>
      <c r="BOR98" s="399"/>
      <c r="BOS98" s="399"/>
      <c r="BOT98" s="399"/>
      <c r="BOU98" s="399"/>
      <c r="BOV98" s="399"/>
      <c r="BOW98" s="399"/>
      <c r="BOX98" s="399"/>
      <c r="BOY98" s="399"/>
      <c r="BOZ98" s="399"/>
      <c r="BPA98" s="399"/>
      <c r="BPB98" s="399"/>
      <c r="BPC98" s="399"/>
      <c r="BPD98" s="399"/>
      <c r="BPE98" s="399"/>
      <c r="BPF98" s="399"/>
      <c r="BPG98" s="399"/>
      <c r="BPH98" s="399"/>
      <c r="BPI98" s="399"/>
      <c r="BPJ98" s="399"/>
      <c r="BPK98" s="399"/>
      <c r="BPL98" s="399"/>
      <c r="BPM98" s="399"/>
      <c r="BPN98" s="399"/>
      <c r="BPO98" s="399"/>
      <c r="BPP98" s="399"/>
      <c r="BPQ98" s="399"/>
      <c r="BPR98" s="399"/>
      <c r="BPS98" s="399"/>
      <c r="BPT98" s="399"/>
      <c r="BPU98" s="399"/>
      <c r="BPV98" s="399"/>
      <c r="BPW98" s="399"/>
      <c r="BPX98" s="399"/>
      <c r="BPY98" s="399"/>
      <c r="BPZ98" s="399"/>
      <c r="BQA98" s="399"/>
      <c r="BQB98" s="399"/>
      <c r="BQC98" s="399"/>
      <c r="BQD98" s="399"/>
      <c r="BQE98" s="399"/>
      <c r="BQF98" s="399"/>
      <c r="BQG98" s="399"/>
      <c r="BQH98" s="399"/>
      <c r="BQI98" s="399"/>
      <c r="BQJ98" s="399"/>
      <c r="BQK98" s="399"/>
      <c r="BQL98" s="399"/>
      <c r="BQM98" s="399"/>
      <c r="BQN98" s="399"/>
      <c r="BQO98" s="399"/>
      <c r="BQP98" s="399"/>
      <c r="BQQ98" s="399"/>
      <c r="BQR98" s="399"/>
      <c r="BQS98" s="399"/>
      <c r="BQT98" s="399"/>
      <c r="BQU98" s="399"/>
      <c r="BQV98" s="399"/>
      <c r="BQW98" s="399"/>
      <c r="BQX98" s="399"/>
      <c r="BQY98" s="399"/>
      <c r="BQZ98" s="399"/>
      <c r="BRA98" s="399"/>
      <c r="BRB98" s="399"/>
      <c r="BRC98" s="399"/>
      <c r="BRD98" s="399"/>
      <c r="BRE98" s="399"/>
      <c r="BRF98" s="399"/>
      <c r="BRG98" s="399"/>
      <c r="BRH98" s="399"/>
      <c r="BRI98" s="399"/>
      <c r="BRJ98" s="399"/>
      <c r="BRK98" s="399"/>
      <c r="BRL98" s="399"/>
      <c r="BRM98" s="399"/>
      <c r="BRN98" s="399"/>
      <c r="BRO98" s="399"/>
      <c r="BRP98" s="399"/>
      <c r="BRQ98" s="399"/>
      <c r="BRR98" s="399"/>
      <c r="BRS98" s="399"/>
      <c r="BRT98" s="399"/>
      <c r="BRU98" s="399"/>
      <c r="BRV98" s="399"/>
      <c r="BRW98" s="399"/>
      <c r="BRX98" s="399"/>
      <c r="BRY98" s="399"/>
      <c r="BRZ98" s="399"/>
      <c r="BSA98" s="399"/>
      <c r="BSB98" s="399"/>
      <c r="BSC98" s="399"/>
      <c r="BSD98" s="399"/>
      <c r="BSE98" s="399"/>
      <c r="BSF98" s="399"/>
      <c r="BSG98" s="399"/>
      <c r="BSH98" s="399"/>
      <c r="BSI98" s="399"/>
      <c r="BSJ98" s="399"/>
      <c r="BSK98" s="399"/>
      <c r="BSL98" s="399"/>
      <c r="BSM98" s="399"/>
      <c r="BSN98" s="399"/>
      <c r="BSO98" s="399"/>
      <c r="BSP98" s="399"/>
      <c r="BSQ98" s="399"/>
      <c r="BSR98" s="399"/>
      <c r="BSS98" s="399"/>
      <c r="BST98" s="399"/>
      <c r="BSU98" s="399"/>
      <c r="BSV98" s="399"/>
      <c r="BSW98" s="399"/>
      <c r="BSX98" s="399"/>
      <c r="BSY98" s="399"/>
      <c r="BSZ98" s="399"/>
      <c r="BTA98" s="399"/>
      <c r="BTB98" s="399"/>
      <c r="BTC98" s="399"/>
      <c r="BTD98" s="399"/>
      <c r="BTE98" s="399"/>
      <c r="BTF98" s="399"/>
      <c r="BTG98" s="399"/>
      <c r="BTH98" s="399"/>
      <c r="BTI98" s="399"/>
      <c r="BTJ98" s="399"/>
      <c r="BTK98" s="399"/>
      <c r="BTL98" s="399"/>
      <c r="BTM98" s="399"/>
      <c r="BTN98" s="399"/>
      <c r="BTO98" s="399"/>
      <c r="BTP98" s="399"/>
      <c r="BTQ98" s="399"/>
      <c r="BTR98" s="399"/>
      <c r="BTS98" s="399"/>
      <c r="BTT98" s="399"/>
      <c r="BTU98" s="399"/>
      <c r="BTV98" s="399"/>
      <c r="BTW98" s="399"/>
      <c r="BTX98" s="399"/>
      <c r="BTY98" s="399"/>
      <c r="BTZ98" s="399"/>
      <c r="BUA98" s="399"/>
      <c r="BUB98" s="399"/>
      <c r="BUC98" s="399"/>
      <c r="BUD98" s="399"/>
      <c r="BUE98" s="399"/>
      <c r="BUF98" s="399"/>
      <c r="BUG98" s="399"/>
      <c r="BUH98" s="399"/>
      <c r="BUI98" s="399"/>
      <c r="BUJ98" s="399"/>
      <c r="BUK98" s="399"/>
      <c r="BUL98" s="399"/>
      <c r="BUM98" s="399"/>
      <c r="BUN98" s="399"/>
      <c r="BUO98" s="399"/>
      <c r="BUP98" s="399"/>
      <c r="BUQ98" s="399"/>
      <c r="BUR98" s="399"/>
      <c r="BUS98" s="399"/>
      <c r="BUT98" s="399"/>
      <c r="BUU98" s="399"/>
      <c r="BUV98" s="399"/>
      <c r="BUW98" s="399"/>
      <c r="BUX98" s="399"/>
      <c r="BUY98" s="399"/>
      <c r="BUZ98" s="399"/>
      <c r="BVA98" s="399"/>
      <c r="BVB98" s="399"/>
      <c r="BVC98" s="399"/>
      <c r="BVD98" s="399"/>
      <c r="BVE98" s="399"/>
      <c r="BVF98" s="399"/>
      <c r="BVG98" s="399"/>
      <c r="BVH98" s="399"/>
      <c r="BVI98" s="399"/>
      <c r="BVJ98" s="399"/>
      <c r="BVK98" s="399"/>
      <c r="BVL98" s="399"/>
      <c r="BVM98" s="399"/>
      <c r="BVN98" s="399"/>
      <c r="BVO98" s="399"/>
      <c r="BVP98" s="399"/>
      <c r="BVQ98" s="399"/>
      <c r="BVR98" s="399"/>
      <c r="BVS98" s="399"/>
      <c r="BVT98" s="399"/>
      <c r="BVU98" s="399"/>
      <c r="BVV98" s="399"/>
      <c r="BVW98" s="399"/>
      <c r="BVX98" s="399"/>
      <c r="BVY98" s="399"/>
      <c r="BVZ98" s="399"/>
      <c r="BWA98" s="399"/>
      <c r="BWB98" s="399"/>
      <c r="BWC98" s="399"/>
      <c r="BWD98" s="399"/>
      <c r="BWE98" s="399"/>
      <c r="BWF98" s="399"/>
      <c r="BWG98" s="399"/>
      <c r="BWH98" s="399"/>
      <c r="BWI98" s="399"/>
      <c r="BWJ98" s="399"/>
      <c r="BWK98" s="399"/>
      <c r="BWL98" s="399"/>
      <c r="BWM98" s="399"/>
      <c r="BWN98" s="399"/>
      <c r="BWO98" s="399"/>
      <c r="BWP98" s="399"/>
      <c r="BWQ98" s="399"/>
      <c r="BWR98" s="399"/>
      <c r="BWS98" s="399"/>
      <c r="BWT98" s="399"/>
      <c r="BWU98" s="399"/>
      <c r="BWV98" s="399"/>
      <c r="BWW98" s="399"/>
      <c r="BWX98" s="399"/>
      <c r="BWY98" s="399"/>
      <c r="BWZ98" s="399"/>
      <c r="BXA98" s="399"/>
      <c r="BXB98" s="399"/>
      <c r="BXC98" s="399"/>
      <c r="BXD98" s="399"/>
      <c r="BXE98" s="399"/>
      <c r="BXF98" s="399"/>
      <c r="BXG98" s="399"/>
      <c r="BXH98" s="399"/>
      <c r="BXI98" s="399"/>
      <c r="BXJ98" s="399"/>
      <c r="BXK98" s="399"/>
      <c r="BXL98" s="399"/>
      <c r="BXM98" s="399"/>
      <c r="BXN98" s="399"/>
      <c r="BXO98" s="399"/>
      <c r="BXP98" s="399"/>
      <c r="BXQ98" s="399"/>
      <c r="BXR98" s="399"/>
      <c r="BXS98" s="399"/>
      <c r="BXT98" s="399"/>
      <c r="BXU98" s="399"/>
      <c r="BXV98" s="399"/>
      <c r="BXW98" s="399"/>
      <c r="BXX98" s="399"/>
      <c r="BXY98" s="399"/>
      <c r="BXZ98" s="399"/>
      <c r="BYA98" s="399"/>
      <c r="BYB98" s="399"/>
      <c r="BYC98" s="399"/>
      <c r="BYD98" s="399"/>
      <c r="BYE98" s="399"/>
      <c r="BYF98" s="399"/>
      <c r="BYG98" s="399"/>
      <c r="BYH98" s="399"/>
      <c r="BYI98" s="399"/>
      <c r="BYJ98" s="399"/>
      <c r="BYK98" s="399"/>
      <c r="BYL98" s="399"/>
      <c r="BYM98" s="399"/>
      <c r="BYN98" s="399"/>
      <c r="BYO98" s="399"/>
      <c r="BYP98" s="399"/>
      <c r="BYQ98" s="399"/>
      <c r="BYR98" s="399"/>
      <c r="BYS98" s="399"/>
      <c r="BYT98" s="399"/>
      <c r="BYU98" s="399"/>
      <c r="BYV98" s="399"/>
      <c r="BYW98" s="399"/>
      <c r="BYX98" s="399"/>
      <c r="BYY98" s="399"/>
      <c r="BYZ98" s="399"/>
      <c r="BZA98" s="399"/>
      <c r="BZB98" s="399"/>
      <c r="BZC98" s="399"/>
      <c r="BZD98" s="399"/>
      <c r="BZE98" s="399"/>
      <c r="BZF98" s="399"/>
      <c r="BZG98" s="399"/>
      <c r="BZH98" s="399"/>
      <c r="BZI98" s="399"/>
      <c r="BZJ98" s="399"/>
      <c r="BZK98" s="399"/>
      <c r="BZL98" s="399"/>
      <c r="BZM98" s="399"/>
      <c r="BZN98" s="399"/>
      <c r="BZO98" s="399"/>
      <c r="BZP98" s="399"/>
      <c r="BZQ98" s="399"/>
      <c r="BZR98" s="399"/>
      <c r="BZS98" s="399"/>
      <c r="BZT98" s="399"/>
      <c r="BZU98" s="399"/>
      <c r="BZV98" s="399"/>
      <c r="BZW98" s="399"/>
      <c r="BZX98" s="399"/>
      <c r="BZY98" s="399"/>
      <c r="BZZ98" s="399"/>
      <c r="CAA98" s="399"/>
      <c r="CAB98" s="399"/>
      <c r="CAC98" s="399"/>
      <c r="CAD98" s="399"/>
      <c r="CAE98" s="399"/>
      <c r="CAF98" s="399"/>
      <c r="CAG98" s="399"/>
      <c r="CAH98" s="399"/>
      <c r="CAI98" s="399"/>
      <c r="CAJ98" s="399"/>
      <c r="CAK98" s="399"/>
      <c r="CAL98" s="399"/>
      <c r="CAM98" s="399"/>
      <c r="CAN98" s="399"/>
      <c r="CAO98" s="399"/>
      <c r="CAP98" s="399"/>
      <c r="CAQ98" s="399"/>
      <c r="CAR98" s="399"/>
      <c r="CAS98" s="399"/>
      <c r="CAT98" s="399"/>
      <c r="CAU98" s="399"/>
      <c r="CAV98" s="399"/>
      <c r="CAW98" s="399"/>
      <c r="CAX98" s="399"/>
      <c r="CAY98" s="399"/>
      <c r="CAZ98" s="399"/>
      <c r="CBA98" s="399"/>
      <c r="CBB98" s="399"/>
      <c r="CBC98" s="399"/>
      <c r="CBD98" s="399"/>
      <c r="CBE98" s="399"/>
      <c r="CBF98" s="399"/>
      <c r="CBG98" s="399"/>
      <c r="CBH98" s="399"/>
      <c r="CBI98" s="399"/>
      <c r="CBJ98" s="399"/>
      <c r="CBK98" s="399"/>
      <c r="CBL98" s="399"/>
      <c r="CBM98" s="399"/>
      <c r="CBN98" s="399"/>
      <c r="CBO98" s="399"/>
      <c r="CBP98" s="399"/>
      <c r="CBQ98" s="399"/>
      <c r="CBR98" s="399"/>
      <c r="CBS98" s="399"/>
      <c r="CBT98" s="399"/>
      <c r="CBU98" s="399"/>
      <c r="CBV98" s="399"/>
      <c r="CBW98" s="399"/>
      <c r="CBX98" s="399"/>
      <c r="CBY98" s="399"/>
      <c r="CBZ98" s="399"/>
      <c r="CCA98" s="399"/>
      <c r="CCB98" s="399"/>
      <c r="CCC98" s="399"/>
      <c r="CCD98" s="399"/>
      <c r="CCE98" s="399"/>
      <c r="CCF98" s="399"/>
      <c r="CCG98" s="399"/>
      <c r="CCH98" s="399"/>
      <c r="CCI98" s="399"/>
      <c r="CCJ98" s="399"/>
      <c r="CCK98" s="399"/>
      <c r="CCL98" s="399"/>
      <c r="CCM98" s="399"/>
      <c r="CCN98" s="399"/>
      <c r="CCO98" s="399"/>
      <c r="CCP98" s="399"/>
      <c r="CCQ98" s="399"/>
      <c r="CCR98" s="399"/>
      <c r="CCS98" s="399"/>
      <c r="CCT98" s="399"/>
      <c r="CCU98" s="399"/>
      <c r="CCV98" s="399"/>
      <c r="CCW98" s="399"/>
      <c r="CCX98" s="399"/>
      <c r="CCY98" s="399"/>
      <c r="CCZ98" s="399"/>
      <c r="CDA98" s="399"/>
      <c r="CDB98" s="399"/>
      <c r="CDC98" s="399"/>
      <c r="CDD98" s="399"/>
      <c r="CDE98" s="399"/>
      <c r="CDF98" s="399"/>
      <c r="CDG98" s="399"/>
      <c r="CDH98" s="399"/>
      <c r="CDI98" s="399"/>
      <c r="CDJ98" s="399"/>
      <c r="CDK98" s="399"/>
      <c r="CDL98" s="399"/>
      <c r="CDM98" s="399"/>
      <c r="CDN98" s="399"/>
      <c r="CDO98" s="399"/>
      <c r="CDP98" s="399"/>
      <c r="CDQ98" s="399"/>
      <c r="CDR98" s="399"/>
      <c r="CDS98" s="399"/>
      <c r="CDT98" s="399"/>
      <c r="CDU98" s="399"/>
      <c r="CDV98" s="399"/>
      <c r="CDW98" s="399"/>
      <c r="CDX98" s="399"/>
      <c r="CDY98" s="399"/>
      <c r="CDZ98" s="399"/>
      <c r="CEA98" s="399"/>
      <c r="CEB98" s="399"/>
      <c r="CEC98" s="399"/>
      <c r="CED98" s="399"/>
      <c r="CEE98" s="399"/>
      <c r="CEF98" s="399"/>
      <c r="CEG98" s="399"/>
      <c r="CEH98" s="399"/>
      <c r="CEI98" s="399"/>
      <c r="CEJ98" s="399"/>
      <c r="CEK98" s="399"/>
      <c r="CEL98" s="399"/>
      <c r="CEM98" s="399"/>
      <c r="CEN98" s="399"/>
      <c r="CEO98" s="399"/>
      <c r="CEP98" s="399"/>
      <c r="CEQ98" s="399"/>
      <c r="CER98" s="399"/>
      <c r="CES98" s="399"/>
      <c r="CET98" s="399"/>
      <c r="CEU98" s="399"/>
      <c r="CEV98" s="399"/>
      <c r="CEW98" s="399"/>
      <c r="CEX98" s="399"/>
      <c r="CEY98" s="399"/>
      <c r="CEZ98" s="399"/>
      <c r="CFA98" s="399"/>
      <c r="CFB98" s="399"/>
      <c r="CFC98" s="399"/>
      <c r="CFD98" s="399"/>
      <c r="CFE98" s="399"/>
      <c r="CFF98" s="399"/>
      <c r="CFG98" s="399"/>
      <c r="CFH98" s="399"/>
      <c r="CFI98" s="399"/>
      <c r="CFJ98" s="399"/>
      <c r="CFK98" s="399"/>
      <c r="CFL98" s="399"/>
      <c r="CFM98" s="399"/>
      <c r="CFN98" s="399"/>
      <c r="CFO98" s="399"/>
      <c r="CFP98" s="399"/>
      <c r="CFQ98" s="399"/>
      <c r="CFR98" s="399"/>
      <c r="CFS98" s="399"/>
      <c r="CFT98" s="399"/>
      <c r="CFU98" s="399"/>
      <c r="CFV98" s="399"/>
      <c r="CFW98" s="399"/>
      <c r="CFX98" s="399"/>
      <c r="CFY98" s="399"/>
      <c r="CFZ98" s="399"/>
      <c r="CGA98" s="399"/>
      <c r="CGB98" s="399"/>
      <c r="CGC98" s="399"/>
      <c r="CGD98" s="399"/>
      <c r="CGE98" s="399"/>
      <c r="CGF98" s="399"/>
      <c r="CGG98" s="399"/>
      <c r="CGH98" s="399"/>
      <c r="CGI98" s="399"/>
      <c r="CGJ98" s="399"/>
      <c r="CGK98" s="399"/>
      <c r="CGL98" s="399"/>
      <c r="CGM98" s="399"/>
      <c r="CGN98" s="399"/>
      <c r="CGO98" s="399"/>
      <c r="CGP98" s="399"/>
      <c r="CGQ98" s="399"/>
      <c r="CGR98" s="399"/>
      <c r="CGS98" s="399"/>
      <c r="CGT98" s="399"/>
      <c r="CGU98" s="399"/>
      <c r="CGV98" s="399"/>
      <c r="CGW98" s="399"/>
      <c r="CGX98" s="399"/>
      <c r="CGY98" s="399"/>
      <c r="CGZ98" s="399"/>
      <c r="CHA98" s="399"/>
      <c r="CHB98" s="399"/>
      <c r="CHC98" s="399"/>
      <c r="CHD98" s="399"/>
      <c r="CHE98" s="399"/>
      <c r="CHF98" s="399"/>
      <c r="CHG98" s="399"/>
      <c r="CHH98" s="399"/>
      <c r="CHI98" s="399"/>
      <c r="CHJ98" s="399"/>
      <c r="CHK98" s="399"/>
      <c r="CHL98" s="399"/>
      <c r="CHM98" s="399"/>
      <c r="CHN98" s="399"/>
      <c r="CHO98" s="399"/>
      <c r="CHP98" s="399"/>
      <c r="CHQ98" s="399"/>
      <c r="CHR98" s="399"/>
      <c r="CHS98" s="399"/>
      <c r="CHT98" s="399"/>
      <c r="CHU98" s="399"/>
      <c r="CHV98" s="399"/>
      <c r="CHW98" s="399"/>
      <c r="CHX98" s="399"/>
      <c r="CHY98" s="399"/>
      <c r="CHZ98" s="399"/>
      <c r="CIA98" s="399"/>
      <c r="CIB98" s="399"/>
      <c r="CIC98" s="399"/>
      <c r="CID98" s="399"/>
      <c r="CIE98" s="399"/>
      <c r="CIF98" s="399"/>
      <c r="CIG98" s="399"/>
      <c r="CIH98" s="399"/>
      <c r="CII98" s="399"/>
      <c r="CIJ98" s="399"/>
      <c r="CIK98" s="399"/>
      <c r="CIL98" s="399"/>
      <c r="CIM98" s="399"/>
      <c r="CIN98" s="399"/>
      <c r="CIO98" s="399"/>
      <c r="CIP98" s="399"/>
      <c r="CIQ98" s="399"/>
      <c r="CIR98" s="399"/>
      <c r="CIS98" s="399"/>
      <c r="CIT98" s="399"/>
      <c r="CIU98" s="399"/>
      <c r="CIV98" s="399"/>
      <c r="CIW98" s="399"/>
      <c r="CIX98" s="399"/>
      <c r="CIY98" s="399"/>
      <c r="CIZ98" s="399"/>
      <c r="CJA98" s="399"/>
      <c r="CJB98" s="399"/>
      <c r="CJC98" s="399"/>
      <c r="CJD98" s="399"/>
      <c r="CJE98" s="399"/>
      <c r="CJF98" s="399"/>
      <c r="CJG98" s="399"/>
      <c r="CJH98" s="399"/>
      <c r="CJI98" s="399"/>
      <c r="CJJ98" s="399"/>
      <c r="CJK98" s="399"/>
      <c r="CJL98" s="399"/>
      <c r="CJM98" s="399"/>
      <c r="CJN98" s="399"/>
      <c r="CJO98" s="399"/>
      <c r="CJP98" s="399"/>
      <c r="CJQ98" s="399"/>
      <c r="CJR98" s="399"/>
      <c r="CJS98" s="399"/>
      <c r="CJT98" s="399"/>
      <c r="CJU98" s="399"/>
      <c r="CJV98" s="399"/>
      <c r="CJW98" s="399"/>
      <c r="CJX98" s="399"/>
      <c r="CJY98" s="399"/>
      <c r="CJZ98" s="399"/>
      <c r="CKA98" s="399"/>
      <c r="CKB98" s="399"/>
      <c r="CKC98" s="399"/>
      <c r="CKD98" s="399"/>
      <c r="CKE98" s="399"/>
      <c r="CKF98" s="399"/>
      <c r="CKG98" s="399"/>
      <c r="CKH98" s="399"/>
      <c r="CKI98" s="399"/>
      <c r="CKJ98" s="399"/>
      <c r="CKK98" s="399"/>
      <c r="CKL98" s="399"/>
      <c r="CKM98" s="399"/>
      <c r="CKN98" s="399"/>
      <c r="CKO98" s="399"/>
      <c r="CKP98" s="399"/>
      <c r="CKQ98" s="399"/>
      <c r="CKR98" s="399"/>
      <c r="CKS98" s="399"/>
      <c r="CKT98" s="399"/>
      <c r="CKU98" s="399"/>
      <c r="CKV98" s="399"/>
      <c r="CKW98" s="399"/>
      <c r="CKX98" s="399"/>
      <c r="CKY98" s="399"/>
      <c r="CKZ98" s="399"/>
      <c r="CLA98" s="399"/>
      <c r="CLB98" s="399"/>
      <c r="CLC98" s="399"/>
      <c r="CLD98" s="399"/>
      <c r="CLE98" s="399"/>
      <c r="CLF98" s="399"/>
      <c r="CLG98" s="399"/>
      <c r="CLH98" s="399"/>
      <c r="CLI98" s="399"/>
      <c r="CLJ98" s="399"/>
      <c r="CLK98" s="399"/>
      <c r="CLL98" s="399"/>
      <c r="CLM98" s="399"/>
      <c r="CLN98" s="399"/>
      <c r="CLO98" s="399"/>
      <c r="CLP98" s="399"/>
      <c r="CLQ98" s="399"/>
      <c r="CLR98" s="399"/>
      <c r="CLS98" s="399"/>
      <c r="CLT98" s="399"/>
      <c r="CLU98" s="399"/>
      <c r="CLV98" s="399"/>
      <c r="CLW98" s="399"/>
      <c r="CLX98" s="399"/>
      <c r="CLY98" s="399"/>
      <c r="CLZ98" s="399"/>
      <c r="CMA98" s="399"/>
      <c r="CMB98" s="399"/>
      <c r="CMC98" s="399"/>
      <c r="CMD98" s="399"/>
      <c r="CME98" s="399"/>
      <c r="CMF98" s="399"/>
      <c r="CMG98" s="399"/>
      <c r="CMH98" s="399"/>
      <c r="CMI98" s="399"/>
      <c r="CMJ98" s="399"/>
      <c r="CMK98" s="399"/>
      <c r="CML98" s="399"/>
      <c r="CMM98" s="399"/>
      <c r="CMN98" s="399"/>
      <c r="CMO98" s="399"/>
      <c r="CMP98" s="399"/>
      <c r="CMQ98" s="399"/>
      <c r="CMR98" s="399"/>
      <c r="CMS98" s="399"/>
      <c r="CMT98" s="399"/>
      <c r="CMU98" s="399"/>
      <c r="CMV98" s="399"/>
      <c r="CMW98" s="399"/>
      <c r="CMX98" s="399"/>
      <c r="CMY98" s="399"/>
      <c r="CMZ98" s="399"/>
      <c r="CNA98" s="399"/>
      <c r="CNB98" s="399"/>
      <c r="CNC98" s="399"/>
      <c r="CND98" s="399"/>
      <c r="CNE98" s="399"/>
      <c r="CNF98" s="399"/>
      <c r="CNG98" s="399"/>
      <c r="CNH98" s="399"/>
      <c r="CNI98" s="399"/>
      <c r="CNJ98" s="399"/>
      <c r="CNK98" s="399"/>
      <c r="CNL98" s="399"/>
      <c r="CNM98" s="399"/>
      <c r="CNN98" s="399"/>
      <c r="CNO98" s="399"/>
      <c r="CNP98" s="399"/>
      <c r="CNQ98" s="399"/>
      <c r="CNR98" s="399"/>
      <c r="CNS98" s="399"/>
      <c r="CNT98" s="399"/>
      <c r="CNU98" s="399"/>
      <c r="CNV98" s="399"/>
      <c r="CNW98" s="399"/>
      <c r="CNX98" s="399"/>
      <c r="CNY98" s="399"/>
      <c r="CNZ98" s="399"/>
      <c r="COA98" s="399"/>
      <c r="COB98" s="399"/>
      <c r="COC98" s="399"/>
      <c r="COD98" s="399"/>
      <c r="COE98" s="399"/>
      <c r="COF98" s="399"/>
      <c r="COG98" s="399"/>
      <c r="COH98" s="399"/>
      <c r="COI98" s="399"/>
      <c r="COJ98" s="399"/>
      <c r="COK98" s="399"/>
      <c r="COL98" s="399"/>
      <c r="COM98" s="399"/>
      <c r="CON98" s="399"/>
      <c r="COO98" s="399"/>
      <c r="COP98" s="399"/>
      <c r="COQ98" s="399"/>
      <c r="COR98" s="399"/>
      <c r="COS98" s="399"/>
      <c r="COT98" s="399"/>
      <c r="COU98" s="399"/>
      <c r="COV98" s="399"/>
      <c r="COW98" s="399"/>
      <c r="COX98" s="399"/>
      <c r="COY98" s="399"/>
      <c r="COZ98" s="399"/>
      <c r="CPA98" s="399"/>
      <c r="CPB98" s="399"/>
      <c r="CPC98" s="399"/>
      <c r="CPD98" s="399"/>
      <c r="CPE98" s="399"/>
      <c r="CPF98" s="399"/>
      <c r="CPG98" s="399"/>
      <c r="CPH98" s="399"/>
      <c r="CPI98" s="399"/>
      <c r="CPJ98" s="399"/>
      <c r="CPK98" s="399"/>
      <c r="CPL98" s="399"/>
      <c r="CPM98" s="399"/>
      <c r="CPN98" s="399"/>
      <c r="CPO98" s="399"/>
      <c r="CPP98" s="399"/>
      <c r="CPQ98" s="399"/>
      <c r="CPR98" s="399"/>
      <c r="CPS98" s="399"/>
      <c r="CPT98" s="399"/>
      <c r="CPU98" s="399"/>
      <c r="CPV98" s="399"/>
      <c r="CPW98" s="399"/>
      <c r="CPX98" s="399"/>
      <c r="CPY98" s="399"/>
      <c r="CPZ98" s="399"/>
      <c r="CQA98" s="399"/>
      <c r="CQB98" s="399"/>
      <c r="CQC98" s="399"/>
      <c r="CQD98" s="399"/>
      <c r="CQE98" s="399"/>
      <c r="CQF98" s="399"/>
      <c r="CQG98" s="399"/>
      <c r="CQH98" s="399"/>
      <c r="CQI98" s="399"/>
      <c r="CQJ98" s="399"/>
      <c r="CQK98" s="399"/>
      <c r="CQL98" s="399"/>
      <c r="CQM98" s="399"/>
      <c r="CQN98" s="399"/>
      <c r="CQO98" s="399"/>
      <c r="CQP98" s="399"/>
      <c r="CQQ98" s="399"/>
      <c r="CQR98" s="399"/>
      <c r="CQS98" s="399"/>
      <c r="CQT98" s="399"/>
      <c r="CQU98" s="399"/>
      <c r="CQV98" s="399"/>
      <c r="CQW98" s="399"/>
      <c r="CQX98" s="399"/>
      <c r="CQY98" s="399"/>
      <c r="CQZ98" s="399"/>
      <c r="CRA98" s="399"/>
      <c r="CRB98" s="399"/>
      <c r="CRC98" s="399"/>
      <c r="CRD98" s="399"/>
      <c r="CRE98" s="399"/>
      <c r="CRF98" s="399"/>
      <c r="CRG98" s="399"/>
      <c r="CRH98" s="399"/>
      <c r="CRI98" s="399"/>
      <c r="CRJ98" s="399"/>
      <c r="CRK98" s="399"/>
      <c r="CRL98" s="399"/>
      <c r="CRM98" s="399"/>
      <c r="CRN98" s="399"/>
      <c r="CRO98" s="399"/>
      <c r="CRP98" s="399"/>
      <c r="CRQ98" s="399"/>
      <c r="CRR98" s="399"/>
      <c r="CRS98" s="399"/>
      <c r="CRT98" s="399"/>
      <c r="CRU98" s="399"/>
      <c r="CRV98" s="399"/>
      <c r="CRW98" s="399"/>
      <c r="CRX98" s="399"/>
      <c r="CRY98" s="399"/>
      <c r="CRZ98" s="399"/>
      <c r="CSA98" s="399"/>
      <c r="CSB98" s="399"/>
      <c r="CSC98" s="399"/>
      <c r="CSD98" s="399"/>
      <c r="CSE98" s="399"/>
      <c r="CSF98" s="399"/>
      <c r="CSG98" s="399"/>
      <c r="CSH98" s="399"/>
      <c r="CSI98" s="399"/>
      <c r="CSJ98" s="399"/>
      <c r="CSK98" s="399"/>
      <c r="CSL98" s="399"/>
      <c r="CSM98" s="399"/>
      <c r="CSN98" s="399"/>
      <c r="CSO98" s="399"/>
      <c r="CSP98" s="399"/>
      <c r="CSQ98" s="399"/>
      <c r="CSR98" s="399"/>
      <c r="CSS98" s="399"/>
      <c r="CST98" s="399"/>
      <c r="CSU98" s="399"/>
      <c r="CSV98" s="399"/>
      <c r="CSW98" s="399"/>
      <c r="CSX98" s="399"/>
      <c r="CSY98" s="399"/>
      <c r="CSZ98" s="399"/>
      <c r="CTA98" s="399"/>
      <c r="CTB98" s="399"/>
      <c r="CTC98" s="399"/>
      <c r="CTD98" s="399"/>
      <c r="CTE98" s="399"/>
      <c r="CTF98" s="399"/>
      <c r="CTG98" s="399"/>
      <c r="CTH98" s="399"/>
      <c r="CTI98" s="399"/>
      <c r="CTJ98" s="399"/>
      <c r="CTK98" s="399"/>
      <c r="CTL98" s="399"/>
      <c r="CTM98" s="399"/>
      <c r="CTN98" s="399"/>
      <c r="CTO98" s="399"/>
      <c r="CTP98" s="399"/>
      <c r="CTQ98" s="399"/>
      <c r="CTR98" s="399"/>
      <c r="CTS98" s="399"/>
      <c r="CTT98" s="399"/>
      <c r="CTU98" s="399"/>
      <c r="CTV98" s="399"/>
      <c r="CTW98" s="399"/>
      <c r="CTX98" s="399"/>
      <c r="CTY98" s="399"/>
      <c r="CTZ98" s="399"/>
      <c r="CUA98" s="399"/>
      <c r="CUB98" s="399"/>
      <c r="CUC98" s="399"/>
      <c r="CUD98" s="399"/>
      <c r="CUE98" s="399"/>
      <c r="CUF98" s="399"/>
      <c r="CUG98" s="399"/>
      <c r="CUH98" s="399"/>
      <c r="CUI98" s="399"/>
      <c r="CUJ98" s="399"/>
      <c r="CUK98" s="399"/>
      <c r="CUL98" s="399"/>
      <c r="CUM98" s="399"/>
      <c r="CUN98" s="399"/>
      <c r="CUO98" s="399"/>
      <c r="CUP98" s="399"/>
      <c r="CUQ98" s="399"/>
      <c r="CUR98" s="399"/>
      <c r="CUS98" s="399"/>
      <c r="CUT98" s="399"/>
      <c r="CUU98" s="399"/>
      <c r="CUV98" s="399"/>
      <c r="CUW98" s="399"/>
      <c r="CUX98" s="399"/>
      <c r="CUY98" s="399"/>
      <c r="CUZ98" s="399"/>
      <c r="CVA98" s="399"/>
      <c r="CVB98" s="399"/>
      <c r="CVC98" s="399"/>
      <c r="CVD98" s="399"/>
      <c r="CVE98" s="399"/>
      <c r="CVF98" s="399"/>
      <c r="CVG98" s="399"/>
      <c r="CVH98" s="399"/>
      <c r="CVI98" s="399"/>
      <c r="CVJ98" s="399"/>
      <c r="CVK98" s="399"/>
      <c r="CVL98" s="399"/>
      <c r="CVM98" s="399"/>
      <c r="CVN98" s="399"/>
      <c r="CVO98" s="399"/>
      <c r="CVP98" s="399"/>
      <c r="CVQ98" s="399"/>
      <c r="CVR98" s="399"/>
      <c r="CVS98" s="399"/>
      <c r="CVT98" s="399"/>
      <c r="CVU98" s="399"/>
      <c r="CVV98" s="399"/>
      <c r="CVW98" s="399"/>
      <c r="CVX98" s="399"/>
      <c r="CVY98" s="399"/>
      <c r="CVZ98" s="399"/>
      <c r="CWA98" s="399"/>
      <c r="CWB98" s="399"/>
      <c r="CWC98" s="399"/>
      <c r="CWD98" s="399"/>
      <c r="CWE98" s="399"/>
      <c r="CWF98" s="399"/>
      <c r="CWG98" s="399"/>
      <c r="CWH98" s="399"/>
      <c r="CWI98" s="399"/>
      <c r="CWJ98" s="399"/>
      <c r="CWK98" s="399"/>
      <c r="CWL98" s="399"/>
      <c r="CWM98" s="399"/>
      <c r="CWN98" s="399"/>
      <c r="CWO98" s="399"/>
      <c r="CWP98" s="399"/>
      <c r="CWQ98" s="399"/>
      <c r="CWR98" s="399"/>
      <c r="CWS98" s="399"/>
      <c r="CWT98" s="399"/>
      <c r="CWU98" s="399"/>
      <c r="CWV98" s="399"/>
      <c r="CWW98" s="399"/>
      <c r="CWX98" s="399"/>
      <c r="CWY98" s="399"/>
      <c r="CWZ98" s="399"/>
      <c r="CXA98" s="399"/>
      <c r="CXB98" s="399"/>
      <c r="CXC98" s="399"/>
      <c r="CXD98" s="399"/>
      <c r="CXE98" s="399"/>
      <c r="CXF98" s="399"/>
      <c r="CXG98" s="399"/>
      <c r="CXH98" s="399"/>
      <c r="CXI98" s="399"/>
      <c r="CXJ98" s="399"/>
      <c r="CXK98" s="399"/>
      <c r="CXL98" s="399"/>
      <c r="CXM98" s="399"/>
      <c r="CXN98" s="399"/>
      <c r="CXO98" s="399"/>
      <c r="CXP98" s="399"/>
      <c r="CXQ98" s="399"/>
      <c r="CXR98" s="399"/>
      <c r="CXS98" s="399"/>
      <c r="CXT98" s="399"/>
      <c r="CXU98" s="399"/>
      <c r="CXV98" s="399"/>
      <c r="CXW98" s="399"/>
      <c r="CXX98" s="399"/>
      <c r="CXY98" s="399"/>
      <c r="CXZ98" s="399"/>
      <c r="CYA98" s="399"/>
      <c r="CYB98" s="399"/>
      <c r="CYC98" s="399"/>
      <c r="CYD98" s="399"/>
      <c r="CYE98" s="399"/>
      <c r="CYF98" s="399"/>
      <c r="CYG98" s="399"/>
      <c r="CYH98" s="399"/>
      <c r="CYI98" s="399"/>
      <c r="CYJ98" s="399"/>
      <c r="CYK98" s="399"/>
      <c r="CYL98" s="399"/>
      <c r="CYM98" s="399"/>
      <c r="CYN98" s="399"/>
      <c r="CYO98" s="399"/>
      <c r="CYP98" s="399"/>
      <c r="CYQ98" s="399"/>
      <c r="CYR98" s="399"/>
      <c r="CYS98" s="399"/>
      <c r="CYT98" s="399"/>
      <c r="CYU98" s="399"/>
      <c r="CYV98" s="399"/>
      <c r="CYW98" s="399"/>
      <c r="CYX98" s="399"/>
      <c r="CYY98" s="399"/>
      <c r="CYZ98" s="399"/>
      <c r="CZA98" s="399"/>
      <c r="CZB98" s="399"/>
      <c r="CZC98" s="399"/>
      <c r="CZD98" s="399"/>
      <c r="CZE98" s="399"/>
      <c r="CZF98" s="399"/>
      <c r="CZG98" s="399"/>
      <c r="CZH98" s="399"/>
      <c r="CZI98" s="399"/>
      <c r="CZJ98" s="399"/>
      <c r="CZK98" s="399"/>
      <c r="CZL98" s="399"/>
      <c r="CZM98" s="399"/>
      <c r="CZN98" s="399"/>
      <c r="CZO98" s="399"/>
      <c r="CZP98" s="399"/>
      <c r="CZQ98" s="399"/>
      <c r="CZR98" s="399"/>
      <c r="CZS98" s="399"/>
      <c r="CZT98" s="399"/>
      <c r="CZU98" s="399"/>
      <c r="CZV98" s="399"/>
      <c r="CZW98" s="399"/>
      <c r="CZX98" s="399"/>
      <c r="CZY98" s="399"/>
      <c r="CZZ98" s="399"/>
      <c r="DAA98" s="399"/>
      <c r="DAB98" s="399"/>
      <c r="DAC98" s="399"/>
      <c r="DAD98" s="399"/>
      <c r="DAE98" s="399"/>
      <c r="DAF98" s="399"/>
      <c r="DAG98" s="399"/>
      <c r="DAH98" s="399"/>
      <c r="DAI98" s="399"/>
      <c r="DAJ98" s="399"/>
      <c r="DAK98" s="399"/>
      <c r="DAL98" s="399"/>
      <c r="DAM98" s="399"/>
      <c r="DAN98" s="399"/>
      <c r="DAO98" s="399"/>
      <c r="DAP98" s="399"/>
      <c r="DAQ98" s="399"/>
      <c r="DAR98" s="399"/>
      <c r="DAS98" s="399"/>
      <c r="DAT98" s="399"/>
      <c r="DAU98" s="399"/>
      <c r="DAV98" s="399"/>
      <c r="DAW98" s="399"/>
      <c r="DAX98" s="399"/>
      <c r="DAY98" s="399"/>
      <c r="DAZ98" s="399"/>
      <c r="DBA98" s="399"/>
      <c r="DBB98" s="399"/>
      <c r="DBC98" s="399"/>
      <c r="DBD98" s="399"/>
      <c r="DBE98" s="399"/>
      <c r="DBF98" s="399"/>
      <c r="DBG98" s="399"/>
      <c r="DBH98" s="399"/>
      <c r="DBI98" s="399"/>
      <c r="DBJ98" s="399"/>
      <c r="DBK98" s="399"/>
      <c r="DBL98" s="399"/>
      <c r="DBM98" s="399"/>
      <c r="DBN98" s="399"/>
      <c r="DBO98" s="399"/>
      <c r="DBP98" s="399"/>
      <c r="DBQ98" s="399"/>
      <c r="DBR98" s="399"/>
      <c r="DBS98" s="399"/>
      <c r="DBT98" s="399"/>
      <c r="DBU98" s="399"/>
      <c r="DBV98" s="399"/>
      <c r="DBW98" s="399"/>
      <c r="DBX98" s="399"/>
      <c r="DBY98" s="399"/>
      <c r="DBZ98" s="399"/>
      <c r="DCA98" s="399"/>
      <c r="DCB98" s="399"/>
      <c r="DCC98" s="399"/>
      <c r="DCD98" s="399"/>
      <c r="DCE98" s="399"/>
      <c r="DCF98" s="399"/>
      <c r="DCG98" s="399"/>
      <c r="DCH98" s="399"/>
      <c r="DCI98" s="399"/>
      <c r="DCJ98" s="399"/>
      <c r="DCK98" s="399"/>
      <c r="DCL98" s="399"/>
      <c r="DCM98" s="399"/>
      <c r="DCN98" s="399"/>
      <c r="DCO98" s="399"/>
      <c r="DCP98" s="399"/>
      <c r="DCQ98" s="399"/>
      <c r="DCR98" s="399"/>
      <c r="DCS98" s="399"/>
      <c r="DCT98" s="399"/>
      <c r="DCU98" s="399"/>
      <c r="DCV98" s="399"/>
      <c r="DCW98" s="399"/>
      <c r="DCX98" s="399"/>
      <c r="DCY98" s="399"/>
      <c r="DCZ98" s="399"/>
      <c r="DDA98" s="399"/>
      <c r="DDB98" s="399"/>
      <c r="DDC98" s="399"/>
      <c r="DDD98" s="399"/>
      <c r="DDE98" s="399"/>
      <c r="DDF98" s="399"/>
      <c r="DDG98" s="399"/>
      <c r="DDH98" s="399"/>
      <c r="DDI98" s="399"/>
      <c r="DDJ98" s="399"/>
      <c r="DDK98" s="399"/>
      <c r="DDL98" s="399"/>
      <c r="DDM98" s="399"/>
      <c r="DDN98" s="399"/>
      <c r="DDO98" s="399"/>
      <c r="DDP98" s="399"/>
      <c r="DDQ98" s="399"/>
      <c r="DDR98" s="399"/>
      <c r="DDS98" s="399"/>
      <c r="DDT98" s="399"/>
      <c r="DDU98" s="399"/>
      <c r="DDV98" s="399"/>
      <c r="DDW98" s="399"/>
      <c r="DDX98" s="399"/>
      <c r="DDY98" s="399"/>
      <c r="DDZ98" s="399"/>
      <c r="DEA98" s="399"/>
      <c r="DEB98" s="399"/>
      <c r="DEC98" s="399"/>
      <c r="DED98" s="399"/>
      <c r="DEE98" s="399"/>
      <c r="DEF98" s="399"/>
      <c r="DEG98" s="399"/>
      <c r="DEH98" s="399"/>
      <c r="DEI98" s="399"/>
      <c r="DEJ98" s="399"/>
      <c r="DEK98" s="399"/>
      <c r="DEL98" s="399"/>
      <c r="DEM98" s="399"/>
      <c r="DEN98" s="399"/>
      <c r="DEO98" s="399"/>
      <c r="DEP98" s="399"/>
      <c r="DEQ98" s="399"/>
      <c r="DER98" s="399"/>
      <c r="DES98" s="399"/>
      <c r="DET98" s="399"/>
      <c r="DEU98" s="399"/>
      <c r="DEV98" s="399"/>
      <c r="DEW98" s="399"/>
      <c r="DEX98" s="399"/>
      <c r="DEY98" s="399"/>
      <c r="DEZ98" s="399"/>
      <c r="DFA98" s="399"/>
      <c r="DFB98" s="399"/>
      <c r="DFC98" s="399"/>
      <c r="DFD98" s="399"/>
      <c r="DFE98" s="399"/>
      <c r="DFF98" s="399"/>
      <c r="DFG98" s="399"/>
      <c r="DFH98" s="399"/>
      <c r="DFI98" s="399"/>
      <c r="DFJ98" s="399"/>
      <c r="DFK98" s="399"/>
      <c r="DFL98" s="399"/>
      <c r="DFM98" s="399"/>
      <c r="DFN98" s="399"/>
      <c r="DFO98" s="399"/>
      <c r="DFP98" s="399"/>
      <c r="DFQ98" s="399"/>
      <c r="DFR98" s="399"/>
      <c r="DFS98" s="399"/>
      <c r="DFT98" s="399"/>
      <c r="DFU98" s="399"/>
      <c r="DFV98" s="399"/>
      <c r="DFW98" s="399"/>
      <c r="DFX98" s="399"/>
      <c r="DFY98" s="399"/>
      <c r="DFZ98" s="399"/>
      <c r="DGA98" s="399"/>
      <c r="DGB98" s="399"/>
      <c r="DGC98" s="399"/>
      <c r="DGD98" s="399"/>
      <c r="DGE98" s="399"/>
      <c r="DGF98" s="399"/>
      <c r="DGG98" s="399"/>
      <c r="DGH98" s="399"/>
      <c r="DGI98" s="399"/>
      <c r="DGJ98" s="399"/>
      <c r="DGK98" s="399"/>
      <c r="DGL98" s="399"/>
      <c r="DGM98" s="399"/>
      <c r="DGN98" s="399"/>
      <c r="DGO98" s="399"/>
      <c r="DGP98" s="399"/>
      <c r="DGQ98" s="399"/>
      <c r="DGR98" s="399"/>
      <c r="DGS98" s="399"/>
      <c r="DGT98" s="399"/>
      <c r="DGU98" s="399"/>
      <c r="DGV98" s="399"/>
      <c r="DGW98" s="399"/>
      <c r="DGX98" s="399"/>
      <c r="DGY98" s="399"/>
      <c r="DGZ98" s="399"/>
      <c r="DHA98" s="399"/>
      <c r="DHB98" s="399"/>
      <c r="DHC98" s="399"/>
      <c r="DHD98" s="399"/>
      <c r="DHE98" s="399"/>
      <c r="DHF98" s="399"/>
      <c r="DHG98" s="399"/>
      <c r="DHH98" s="399"/>
      <c r="DHI98" s="399"/>
      <c r="DHJ98" s="399"/>
      <c r="DHK98" s="399"/>
      <c r="DHL98" s="399"/>
      <c r="DHM98" s="399"/>
      <c r="DHN98" s="399"/>
      <c r="DHO98" s="399"/>
      <c r="DHP98" s="399"/>
      <c r="DHQ98" s="399"/>
      <c r="DHR98" s="399"/>
      <c r="DHS98" s="399"/>
      <c r="DHT98" s="399"/>
      <c r="DHU98" s="399"/>
      <c r="DHV98" s="399"/>
      <c r="DHW98" s="399"/>
      <c r="DHX98" s="399"/>
      <c r="DHY98" s="399"/>
      <c r="DHZ98" s="399"/>
      <c r="DIA98" s="399"/>
      <c r="DIB98" s="399"/>
      <c r="DIC98" s="399"/>
      <c r="DID98" s="399"/>
      <c r="DIE98" s="399"/>
      <c r="DIF98" s="399"/>
      <c r="DIG98" s="399"/>
      <c r="DIH98" s="399"/>
      <c r="DII98" s="399"/>
      <c r="DIJ98" s="399"/>
      <c r="DIK98" s="399"/>
      <c r="DIL98" s="399"/>
      <c r="DIM98" s="399"/>
      <c r="DIN98" s="399"/>
      <c r="DIO98" s="399"/>
      <c r="DIP98" s="399"/>
      <c r="DIQ98" s="399"/>
      <c r="DIR98" s="399"/>
      <c r="DIS98" s="399"/>
      <c r="DIT98" s="399"/>
      <c r="DIU98" s="399"/>
      <c r="DIV98" s="399"/>
      <c r="DIW98" s="399"/>
      <c r="DIX98" s="399"/>
      <c r="DIY98" s="399"/>
      <c r="DIZ98" s="399"/>
      <c r="DJA98" s="399"/>
      <c r="DJB98" s="399"/>
      <c r="DJC98" s="399"/>
      <c r="DJD98" s="399"/>
      <c r="DJE98" s="399"/>
      <c r="DJF98" s="399"/>
      <c r="DJG98" s="399"/>
      <c r="DJH98" s="399"/>
      <c r="DJI98" s="399"/>
      <c r="DJJ98" s="399"/>
      <c r="DJK98" s="399"/>
      <c r="DJL98" s="399"/>
      <c r="DJM98" s="399"/>
      <c r="DJN98" s="399"/>
      <c r="DJO98" s="399"/>
      <c r="DJP98" s="399"/>
      <c r="DJQ98" s="399"/>
      <c r="DJR98" s="399"/>
      <c r="DJS98" s="399"/>
      <c r="DJT98" s="399"/>
      <c r="DJU98" s="399"/>
      <c r="DJV98" s="399"/>
      <c r="DJW98" s="399"/>
      <c r="DJX98" s="399"/>
      <c r="DJY98" s="399"/>
      <c r="DJZ98" s="399"/>
      <c r="DKA98" s="399"/>
      <c r="DKB98" s="399"/>
      <c r="DKC98" s="399"/>
      <c r="DKD98" s="399"/>
      <c r="DKE98" s="399"/>
      <c r="DKF98" s="399"/>
      <c r="DKG98" s="399"/>
      <c r="DKH98" s="399"/>
      <c r="DKI98" s="399"/>
      <c r="DKJ98" s="399"/>
      <c r="DKK98" s="399"/>
      <c r="DKL98" s="399"/>
      <c r="DKM98" s="399"/>
      <c r="DKN98" s="399"/>
      <c r="DKO98" s="399"/>
      <c r="DKP98" s="399"/>
      <c r="DKQ98" s="399"/>
      <c r="DKR98" s="399"/>
      <c r="DKS98" s="399"/>
      <c r="DKT98" s="399"/>
      <c r="DKU98" s="399"/>
      <c r="DKV98" s="399"/>
      <c r="DKW98" s="399"/>
      <c r="DKX98" s="399"/>
      <c r="DKY98" s="399"/>
      <c r="DKZ98" s="399"/>
      <c r="DLA98" s="399"/>
      <c r="DLB98" s="399"/>
      <c r="DLC98" s="399"/>
      <c r="DLD98" s="399"/>
      <c r="DLE98" s="399"/>
      <c r="DLF98" s="399"/>
      <c r="DLG98" s="399"/>
      <c r="DLH98" s="399"/>
      <c r="DLI98" s="399"/>
      <c r="DLJ98" s="399"/>
      <c r="DLK98" s="399"/>
      <c r="DLL98" s="399"/>
      <c r="DLM98" s="399"/>
      <c r="DLN98" s="399"/>
      <c r="DLO98" s="399"/>
      <c r="DLP98" s="399"/>
      <c r="DLQ98" s="399"/>
      <c r="DLR98" s="399"/>
      <c r="DLS98" s="399"/>
      <c r="DLT98" s="399"/>
      <c r="DLU98" s="399"/>
      <c r="DLV98" s="399"/>
      <c r="DLW98" s="399"/>
      <c r="DLX98" s="399"/>
      <c r="DLY98" s="399"/>
      <c r="DLZ98" s="399"/>
      <c r="DMA98" s="399"/>
      <c r="DMB98" s="399"/>
      <c r="DMC98" s="399"/>
      <c r="DMD98" s="399"/>
      <c r="DME98" s="399"/>
      <c r="DMF98" s="399"/>
      <c r="DMG98" s="399"/>
      <c r="DMH98" s="399"/>
      <c r="DMI98" s="399"/>
      <c r="DMJ98" s="399"/>
      <c r="DMK98" s="399"/>
      <c r="DML98" s="399"/>
      <c r="DMM98" s="399"/>
      <c r="DMN98" s="399"/>
      <c r="DMO98" s="399"/>
      <c r="DMP98" s="399"/>
      <c r="DMQ98" s="399"/>
      <c r="DMR98" s="399"/>
      <c r="DMS98" s="399"/>
      <c r="DMT98" s="399"/>
      <c r="DMU98" s="399"/>
      <c r="DMV98" s="399"/>
      <c r="DMW98" s="399"/>
      <c r="DMX98" s="399"/>
      <c r="DMY98" s="399"/>
      <c r="DMZ98" s="399"/>
      <c r="DNA98" s="399"/>
      <c r="DNB98" s="399"/>
      <c r="DNC98" s="399"/>
      <c r="DND98" s="399"/>
      <c r="DNE98" s="399"/>
      <c r="DNF98" s="399"/>
      <c r="DNG98" s="399"/>
      <c r="DNH98" s="399"/>
      <c r="DNI98" s="399"/>
      <c r="DNJ98" s="399"/>
      <c r="DNK98" s="399"/>
      <c r="DNL98" s="399"/>
      <c r="DNM98" s="399"/>
      <c r="DNN98" s="399"/>
      <c r="DNO98" s="399"/>
      <c r="DNP98" s="399"/>
      <c r="DNQ98" s="399"/>
      <c r="DNR98" s="399"/>
      <c r="DNS98" s="399"/>
      <c r="DNT98" s="399"/>
      <c r="DNU98" s="399"/>
      <c r="DNV98" s="399"/>
      <c r="DNW98" s="399"/>
      <c r="DNX98" s="399"/>
      <c r="DNY98" s="399"/>
      <c r="DNZ98" s="399"/>
      <c r="DOA98" s="399"/>
      <c r="DOB98" s="399"/>
      <c r="DOC98" s="399"/>
      <c r="DOD98" s="399"/>
      <c r="DOE98" s="399"/>
      <c r="DOF98" s="399"/>
      <c r="DOG98" s="399"/>
      <c r="DOH98" s="399"/>
      <c r="DOI98" s="399"/>
      <c r="DOJ98" s="399"/>
      <c r="DOK98" s="399"/>
      <c r="DOL98" s="399"/>
      <c r="DOM98" s="399"/>
      <c r="DON98" s="399"/>
      <c r="DOO98" s="399"/>
      <c r="DOP98" s="399"/>
      <c r="DOQ98" s="399"/>
      <c r="DOR98" s="399"/>
      <c r="DOS98" s="399"/>
      <c r="DOT98" s="399"/>
      <c r="DOU98" s="399"/>
      <c r="DOV98" s="399"/>
      <c r="DOW98" s="399"/>
      <c r="DOX98" s="399"/>
      <c r="DOY98" s="399"/>
      <c r="DOZ98" s="399"/>
      <c r="DPA98" s="399"/>
      <c r="DPB98" s="399"/>
      <c r="DPC98" s="399"/>
      <c r="DPD98" s="399"/>
      <c r="DPE98" s="399"/>
      <c r="DPF98" s="399"/>
      <c r="DPG98" s="399"/>
      <c r="DPH98" s="399"/>
      <c r="DPI98" s="399"/>
      <c r="DPJ98" s="399"/>
      <c r="DPK98" s="399"/>
      <c r="DPL98" s="399"/>
      <c r="DPM98" s="399"/>
      <c r="DPN98" s="399"/>
      <c r="DPO98" s="399"/>
      <c r="DPP98" s="399"/>
      <c r="DPQ98" s="399"/>
      <c r="DPR98" s="399"/>
      <c r="DPS98" s="399"/>
      <c r="DPT98" s="399"/>
      <c r="DPU98" s="399"/>
      <c r="DPV98" s="399"/>
      <c r="DPW98" s="399"/>
      <c r="DPX98" s="399"/>
      <c r="DPY98" s="399"/>
      <c r="DPZ98" s="399"/>
      <c r="DQA98" s="399"/>
      <c r="DQB98" s="399"/>
      <c r="DQC98" s="399"/>
      <c r="DQD98" s="399"/>
      <c r="DQE98" s="399"/>
      <c r="DQF98" s="399"/>
      <c r="DQG98" s="399"/>
      <c r="DQH98" s="399"/>
      <c r="DQI98" s="399"/>
      <c r="DQJ98" s="399"/>
      <c r="DQK98" s="399"/>
      <c r="DQL98" s="399"/>
      <c r="DQM98" s="399"/>
      <c r="DQN98" s="399"/>
      <c r="DQO98" s="399"/>
      <c r="DQP98" s="399"/>
      <c r="DQQ98" s="399"/>
      <c r="DQR98" s="399"/>
      <c r="DQS98" s="399"/>
      <c r="DQT98" s="399"/>
      <c r="DQU98" s="399"/>
      <c r="DQV98" s="399"/>
      <c r="DQW98" s="399"/>
      <c r="DQX98" s="399"/>
      <c r="DQY98" s="399"/>
      <c r="DQZ98" s="399"/>
      <c r="DRA98" s="399"/>
      <c r="DRB98" s="399"/>
      <c r="DRC98" s="399"/>
      <c r="DRD98" s="399"/>
      <c r="DRE98" s="399"/>
      <c r="DRF98" s="399"/>
      <c r="DRG98" s="399"/>
      <c r="DRH98" s="399"/>
      <c r="DRI98" s="399"/>
      <c r="DRJ98" s="399"/>
      <c r="DRK98" s="399"/>
      <c r="DRL98" s="399"/>
      <c r="DRM98" s="399"/>
      <c r="DRN98" s="399"/>
      <c r="DRO98" s="399"/>
      <c r="DRP98" s="399"/>
      <c r="DRQ98" s="399"/>
      <c r="DRR98" s="399"/>
      <c r="DRS98" s="399"/>
      <c r="DRT98" s="399"/>
      <c r="DRU98" s="399"/>
      <c r="DRV98" s="399"/>
      <c r="DRW98" s="399"/>
      <c r="DRX98" s="399"/>
      <c r="DRY98" s="399"/>
      <c r="DRZ98" s="399"/>
      <c r="DSA98" s="399"/>
      <c r="DSB98" s="399"/>
      <c r="DSC98" s="399"/>
      <c r="DSD98" s="399"/>
      <c r="DSE98" s="399"/>
      <c r="DSF98" s="399"/>
      <c r="DSG98" s="399"/>
      <c r="DSH98" s="399"/>
      <c r="DSI98" s="399"/>
      <c r="DSJ98" s="399"/>
      <c r="DSK98" s="399"/>
      <c r="DSL98" s="399"/>
      <c r="DSM98" s="399"/>
      <c r="DSN98" s="399"/>
      <c r="DSO98" s="399"/>
      <c r="DSP98" s="399"/>
      <c r="DSQ98" s="399"/>
      <c r="DSR98" s="399"/>
      <c r="DSS98" s="399"/>
      <c r="DST98" s="399"/>
      <c r="DSU98" s="399"/>
      <c r="DSV98" s="399"/>
      <c r="DSW98" s="399"/>
      <c r="DSX98" s="399"/>
      <c r="DSY98" s="399"/>
      <c r="DSZ98" s="399"/>
      <c r="DTA98" s="399"/>
      <c r="DTB98" s="399"/>
      <c r="DTC98" s="399"/>
      <c r="DTD98" s="399"/>
      <c r="DTE98" s="399"/>
      <c r="DTF98" s="399"/>
      <c r="DTG98" s="399"/>
      <c r="DTH98" s="399"/>
      <c r="DTI98" s="399"/>
      <c r="DTJ98" s="399"/>
      <c r="DTK98" s="399"/>
      <c r="DTL98" s="399"/>
      <c r="DTM98" s="399"/>
      <c r="DTN98" s="399"/>
      <c r="DTO98" s="399"/>
      <c r="DTP98" s="399"/>
      <c r="DTQ98" s="399"/>
      <c r="DTR98" s="399"/>
      <c r="DTS98" s="399"/>
      <c r="DTT98" s="399"/>
      <c r="DTU98" s="399"/>
      <c r="DTV98" s="399"/>
      <c r="DTW98" s="399"/>
      <c r="DTX98" s="399"/>
      <c r="DTY98" s="399"/>
      <c r="DTZ98" s="399"/>
      <c r="DUA98" s="399"/>
      <c r="DUB98" s="399"/>
      <c r="DUC98" s="399"/>
      <c r="DUD98" s="399"/>
      <c r="DUE98" s="399"/>
      <c r="DUF98" s="399"/>
      <c r="DUG98" s="399"/>
      <c r="DUH98" s="399"/>
      <c r="DUI98" s="399"/>
      <c r="DUJ98" s="399"/>
      <c r="DUK98" s="399"/>
      <c r="DUL98" s="399"/>
      <c r="DUM98" s="399"/>
      <c r="DUN98" s="399"/>
      <c r="DUO98" s="399"/>
      <c r="DUP98" s="399"/>
      <c r="DUQ98" s="399"/>
      <c r="DUR98" s="399"/>
      <c r="DUS98" s="399"/>
      <c r="DUT98" s="399"/>
      <c r="DUU98" s="399"/>
      <c r="DUV98" s="399"/>
      <c r="DUW98" s="399"/>
      <c r="DUX98" s="399"/>
      <c r="DUY98" s="399"/>
      <c r="DUZ98" s="399"/>
      <c r="DVA98" s="399"/>
      <c r="DVB98" s="399"/>
      <c r="DVC98" s="399"/>
      <c r="DVD98" s="399"/>
      <c r="DVE98" s="399"/>
      <c r="DVF98" s="399"/>
      <c r="DVG98" s="399"/>
      <c r="DVH98" s="399"/>
      <c r="DVI98" s="399"/>
      <c r="DVJ98" s="399"/>
      <c r="DVK98" s="399"/>
      <c r="DVL98" s="399"/>
      <c r="DVM98" s="399"/>
      <c r="DVN98" s="399"/>
      <c r="DVO98" s="399"/>
      <c r="DVP98" s="399"/>
      <c r="DVQ98" s="399"/>
      <c r="DVR98" s="399"/>
      <c r="DVS98" s="399"/>
      <c r="DVT98" s="399"/>
      <c r="DVU98" s="399"/>
      <c r="DVV98" s="399"/>
      <c r="DVW98" s="399"/>
      <c r="DVX98" s="399"/>
      <c r="DVY98" s="399"/>
      <c r="DVZ98" s="399"/>
      <c r="DWA98" s="399"/>
      <c r="DWB98" s="399"/>
      <c r="DWC98" s="399"/>
      <c r="DWD98" s="399"/>
      <c r="DWE98" s="399"/>
      <c r="DWF98" s="399"/>
      <c r="DWG98" s="399"/>
      <c r="DWH98" s="399"/>
      <c r="DWI98" s="399"/>
      <c r="DWJ98" s="399"/>
      <c r="DWK98" s="399"/>
      <c r="DWL98" s="399"/>
      <c r="DWM98" s="399"/>
      <c r="DWN98" s="399"/>
      <c r="DWO98" s="399"/>
      <c r="DWP98" s="399"/>
      <c r="DWQ98" s="399"/>
      <c r="DWR98" s="399"/>
      <c r="DWS98" s="399"/>
      <c r="DWT98" s="399"/>
      <c r="DWU98" s="399"/>
      <c r="DWV98" s="399"/>
      <c r="DWW98" s="399"/>
      <c r="DWX98" s="399"/>
      <c r="DWY98" s="399"/>
      <c r="DWZ98" s="399"/>
      <c r="DXA98" s="399"/>
      <c r="DXB98" s="399"/>
      <c r="DXC98" s="399"/>
      <c r="DXD98" s="399"/>
      <c r="DXE98" s="399"/>
      <c r="DXF98" s="399"/>
      <c r="DXG98" s="399"/>
      <c r="DXH98" s="399"/>
      <c r="DXI98" s="399"/>
      <c r="DXJ98" s="399"/>
      <c r="DXK98" s="399"/>
      <c r="DXL98" s="399"/>
      <c r="DXM98" s="399"/>
      <c r="DXN98" s="399"/>
      <c r="DXO98" s="399"/>
      <c r="DXP98" s="399"/>
      <c r="DXQ98" s="399"/>
      <c r="DXR98" s="399"/>
      <c r="DXS98" s="399"/>
      <c r="DXT98" s="399"/>
      <c r="DXU98" s="399"/>
      <c r="DXV98" s="399"/>
      <c r="DXW98" s="399"/>
      <c r="DXX98" s="399"/>
      <c r="DXY98" s="399"/>
      <c r="DXZ98" s="399"/>
      <c r="DYA98" s="399"/>
      <c r="DYB98" s="399"/>
      <c r="DYC98" s="399"/>
      <c r="DYD98" s="399"/>
      <c r="DYE98" s="399"/>
      <c r="DYF98" s="399"/>
      <c r="DYG98" s="399"/>
      <c r="DYH98" s="399"/>
      <c r="DYI98" s="399"/>
      <c r="DYJ98" s="399"/>
      <c r="DYK98" s="399"/>
      <c r="DYL98" s="399"/>
      <c r="DYM98" s="399"/>
      <c r="DYN98" s="399"/>
      <c r="DYO98" s="399"/>
      <c r="DYP98" s="399"/>
      <c r="DYQ98" s="399"/>
      <c r="DYR98" s="399"/>
      <c r="DYS98" s="399"/>
      <c r="DYT98" s="399"/>
      <c r="DYU98" s="399"/>
      <c r="DYV98" s="399"/>
      <c r="DYW98" s="399"/>
      <c r="DYX98" s="399"/>
      <c r="DYY98" s="399"/>
      <c r="DYZ98" s="399"/>
      <c r="DZA98" s="399"/>
      <c r="DZB98" s="399"/>
      <c r="DZC98" s="399"/>
      <c r="DZD98" s="399"/>
      <c r="DZE98" s="399"/>
      <c r="DZF98" s="399"/>
      <c r="DZG98" s="399"/>
      <c r="DZH98" s="399"/>
      <c r="DZI98" s="399"/>
      <c r="DZJ98" s="399"/>
      <c r="DZK98" s="399"/>
      <c r="DZL98" s="399"/>
      <c r="DZM98" s="399"/>
      <c r="DZN98" s="399"/>
      <c r="DZO98" s="399"/>
      <c r="DZP98" s="399"/>
      <c r="DZQ98" s="399"/>
      <c r="DZR98" s="399"/>
      <c r="DZS98" s="399"/>
      <c r="DZT98" s="399"/>
      <c r="DZU98" s="399"/>
      <c r="DZV98" s="399"/>
      <c r="DZW98" s="399"/>
      <c r="DZX98" s="399"/>
      <c r="DZY98" s="399"/>
      <c r="DZZ98" s="399"/>
      <c r="EAA98" s="399"/>
      <c r="EAB98" s="399"/>
      <c r="EAC98" s="399"/>
      <c r="EAD98" s="399"/>
      <c r="EAE98" s="399"/>
      <c r="EAF98" s="399"/>
      <c r="EAG98" s="399"/>
      <c r="EAH98" s="399"/>
      <c r="EAI98" s="399"/>
      <c r="EAJ98" s="399"/>
      <c r="EAK98" s="399"/>
      <c r="EAL98" s="399"/>
      <c r="EAM98" s="399"/>
      <c r="EAN98" s="399"/>
      <c r="EAO98" s="399"/>
      <c r="EAP98" s="399"/>
      <c r="EAQ98" s="399"/>
      <c r="EAR98" s="399"/>
      <c r="EAS98" s="399"/>
      <c r="EAT98" s="399"/>
      <c r="EAU98" s="399"/>
      <c r="EAV98" s="399"/>
      <c r="EAW98" s="399"/>
      <c r="EAX98" s="399"/>
      <c r="EAY98" s="399"/>
      <c r="EAZ98" s="399"/>
      <c r="EBA98" s="399"/>
      <c r="EBB98" s="399"/>
      <c r="EBC98" s="399"/>
      <c r="EBD98" s="399"/>
      <c r="EBE98" s="399"/>
      <c r="EBF98" s="399"/>
      <c r="EBG98" s="399"/>
      <c r="EBH98" s="399"/>
      <c r="EBI98" s="399"/>
      <c r="EBJ98" s="399"/>
      <c r="EBK98" s="399"/>
      <c r="EBL98" s="399"/>
      <c r="EBM98" s="399"/>
      <c r="EBN98" s="399"/>
      <c r="EBO98" s="399"/>
      <c r="EBP98" s="399"/>
      <c r="EBQ98" s="399"/>
      <c r="EBR98" s="399"/>
      <c r="EBS98" s="399"/>
      <c r="EBT98" s="399"/>
      <c r="EBU98" s="399"/>
      <c r="EBV98" s="399"/>
      <c r="EBW98" s="399"/>
      <c r="EBX98" s="399"/>
      <c r="EBY98" s="399"/>
      <c r="EBZ98" s="399"/>
      <c r="ECA98" s="399"/>
      <c r="ECB98" s="399"/>
      <c r="ECC98" s="399"/>
      <c r="ECD98" s="399"/>
      <c r="ECE98" s="399"/>
      <c r="ECF98" s="399"/>
      <c r="ECG98" s="399"/>
      <c r="ECH98" s="399"/>
      <c r="ECI98" s="399"/>
      <c r="ECJ98" s="399"/>
      <c r="ECK98" s="399"/>
      <c r="ECL98" s="399"/>
      <c r="ECM98" s="399"/>
      <c r="ECN98" s="399"/>
      <c r="ECO98" s="399"/>
      <c r="ECP98" s="399"/>
      <c r="ECQ98" s="399"/>
      <c r="ECR98" s="399"/>
      <c r="ECS98" s="399"/>
      <c r="ECT98" s="399"/>
      <c r="ECU98" s="399"/>
      <c r="ECV98" s="399"/>
      <c r="ECW98" s="399"/>
      <c r="ECX98" s="399"/>
      <c r="ECY98" s="399"/>
      <c r="ECZ98" s="399"/>
      <c r="EDA98" s="399"/>
      <c r="EDB98" s="399"/>
      <c r="EDC98" s="399"/>
      <c r="EDD98" s="399"/>
      <c r="EDE98" s="399"/>
      <c r="EDF98" s="399"/>
      <c r="EDG98" s="399"/>
      <c r="EDH98" s="399"/>
      <c r="EDI98" s="399"/>
      <c r="EDJ98" s="399"/>
      <c r="EDK98" s="399"/>
      <c r="EDL98" s="399"/>
      <c r="EDM98" s="399"/>
      <c r="EDN98" s="399"/>
      <c r="EDO98" s="399"/>
      <c r="EDP98" s="399"/>
      <c r="EDQ98" s="399"/>
      <c r="EDR98" s="399"/>
      <c r="EDS98" s="399"/>
      <c r="EDT98" s="399"/>
      <c r="EDU98" s="399"/>
      <c r="EDV98" s="399"/>
      <c r="EDW98" s="399"/>
      <c r="EDX98" s="399"/>
      <c r="EDY98" s="399"/>
      <c r="EDZ98" s="399"/>
      <c r="EEA98" s="399"/>
      <c r="EEB98" s="399"/>
      <c r="EEC98" s="399"/>
      <c r="EED98" s="399"/>
      <c r="EEE98" s="399"/>
      <c r="EEF98" s="399"/>
      <c r="EEG98" s="399"/>
      <c r="EEH98" s="399"/>
      <c r="EEI98" s="399"/>
      <c r="EEJ98" s="399"/>
      <c r="EEK98" s="399"/>
      <c r="EEL98" s="399"/>
      <c r="EEM98" s="399"/>
      <c r="EEN98" s="399"/>
      <c r="EEO98" s="399"/>
      <c r="EEP98" s="399"/>
      <c r="EEQ98" s="399"/>
      <c r="EER98" s="399"/>
      <c r="EES98" s="399"/>
      <c r="EET98" s="399"/>
      <c r="EEU98" s="399"/>
      <c r="EEV98" s="399"/>
      <c r="EEW98" s="399"/>
      <c r="EEX98" s="399"/>
      <c r="EEY98" s="399"/>
      <c r="EEZ98" s="399"/>
      <c r="EFA98" s="399"/>
      <c r="EFB98" s="399"/>
      <c r="EFC98" s="399"/>
      <c r="EFD98" s="399"/>
      <c r="EFE98" s="399"/>
      <c r="EFF98" s="399"/>
      <c r="EFG98" s="399"/>
      <c r="EFH98" s="399"/>
      <c r="EFI98" s="399"/>
      <c r="EFJ98" s="399"/>
      <c r="EFK98" s="399"/>
      <c r="EFL98" s="399"/>
      <c r="EFM98" s="399"/>
      <c r="EFN98" s="399"/>
      <c r="EFO98" s="399"/>
      <c r="EFP98" s="399"/>
      <c r="EFQ98" s="399"/>
      <c r="EFR98" s="399"/>
      <c r="EFS98" s="399"/>
      <c r="EFT98" s="399"/>
      <c r="EFU98" s="399"/>
      <c r="EFV98" s="399"/>
      <c r="EFW98" s="399"/>
      <c r="EFX98" s="399"/>
      <c r="EFY98" s="399"/>
      <c r="EFZ98" s="399"/>
      <c r="EGA98" s="399"/>
      <c r="EGB98" s="399"/>
      <c r="EGC98" s="399"/>
      <c r="EGD98" s="399"/>
      <c r="EGE98" s="399"/>
      <c r="EGF98" s="399"/>
      <c r="EGG98" s="399"/>
      <c r="EGH98" s="399"/>
      <c r="EGI98" s="399"/>
      <c r="EGJ98" s="399"/>
      <c r="EGK98" s="399"/>
      <c r="EGL98" s="399"/>
      <c r="EGM98" s="399"/>
      <c r="EGN98" s="399"/>
      <c r="EGO98" s="399"/>
      <c r="EGP98" s="399"/>
      <c r="EGQ98" s="399"/>
      <c r="EGR98" s="399"/>
      <c r="EGS98" s="399"/>
      <c r="EGT98" s="399"/>
      <c r="EGU98" s="399"/>
      <c r="EGV98" s="399"/>
      <c r="EGW98" s="399"/>
      <c r="EGX98" s="399"/>
      <c r="EGY98" s="399"/>
      <c r="EGZ98" s="399"/>
      <c r="EHA98" s="399"/>
      <c r="EHB98" s="399"/>
      <c r="EHC98" s="399"/>
      <c r="EHD98" s="399"/>
      <c r="EHE98" s="399"/>
      <c r="EHF98" s="399"/>
      <c r="EHG98" s="399"/>
      <c r="EHH98" s="399"/>
      <c r="EHI98" s="399"/>
      <c r="EHJ98" s="399"/>
      <c r="EHK98" s="399"/>
      <c r="EHL98" s="399"/>
      <c r="EHM98" s="399"/>
      <c r="EHN98" s="399"/>
      <c r="EHO98" s="399"/>
      <c r="EHP98" s="399"/>
      <c r="EHQ98" s="399"/>
      <c r="EHR98" s="399"/>
      <c r="EHS98" s="399"/>
      <c r="EHT98" s="399"/>
      <c r="EHU98" s="399"/>
      <c r="EHV98" s="399"/>
      <c r="EHW98" s="399"/>
      <c r="EHX98" s="399"/>
      <c r="EHY98" s="399"/>
      <c r="EHZ98" s="399"/>
      <c r="EIA98" s="399"/>
      <c r="EIB98" s="399"/>
      <c r="EIC98" s="399"/>
      <c r="EID98" s="399"/>
      <c r="EIE98" s="399"/>
      <c r="EIF98" s="399"/>
      <c r="EIG98" s="399"/>
      <c r="EIH98" s="399"/>
      <c r="EII98" s="399"/>
      <c r="EIJ98" s="399"/>
      <c r="EIK98" s="399"/>
      <c r="EIL98" s="399"/>
      <c r="EIM98" s="399"/>
      <c r="EIN98" s="399"/>
      <c r="EIO98" s="399"/>
      <c r="EIP98" s="399"/>
      <c r="EIQ98" s="399"/>
      <c r="EIR98" s="399"/>
      <c r="EIS98" s="399"/>
      <c r="EIT98" s="399"/>
      <c r="EIU98" s="399"/>
      <c r="EIV98" s="399"/>
      <c r="EIW98" s="399"/>
      <c r="EIX98" s="399"/>
      <c r="EIY98" s="399"/>
      <c r="EIZ98" s="399"/>
      <c r="EJA98" s="399"/>
      <c r="EJB98" s="399"/>
      <c r="EJC98" s="399"/>
      <c r="EJD98" s="399"/>
      <c r="EJE98" s="399"/>
      <c r="EJF98" s="399"/>
      <c r="EJG98" s="399"/>
      <c r="EJH98" s="399"/>
      <c r="EJI98" s="399"/>
      <c r="EJJ98" s="399"/>
      <c r="EJK98" s="399"/>
      <c r="EJL98" s="399"/>
      <c r="EJM98" s="399"/>
      <c r="EJN98" s="399"/>
      <c r="EJO98" s="399"/>
      <c r="EJP98" s="399"/>
      <c r="EJQ98" s="399"/>
      <c r="EJR98" s="399"/>
      <c r="EJS98" s="399"/>
      <c r="EJT98" s="399"/>
      <c r="EJU98" s="399"/>
      <c r="EJV98" s="399"/>
      <c r="EJW98" s="399"/>
      <c r="EJX98" s="399"/>
      <c r="EJY98" s="399"/>
      <c r="EJZ98" s="399"/>
      <c r="EKA98" s="399"/>
      <c r="EKB98" s="399"/>
      <c r="EKC98" s="399"/>
      <c r="EKD98" s="399"/>
      <c r="EKE98" s="399"/>
      <c r="EKF98" s="399"/>
      <c r="EKG98" s="399"/>
      <c r="EKH98" s="399"/>
      <c r="EKI98" s="399"/>
      <c r="EKJ98" s="399"/>
      <c r="EKK98" s="399"/>
      <c r="EKL98" s="399"/>
      <c r="EKM98" s="399"/>
      <c r="EKN98" s="399"/>
      <c r="EKO98" s="399"/>
      <c r="EKP98" s="399"/>
      <c r="EKQ98" s="399"/>
      <c r="EKR98" s="399"/>
      <c r="EKS98" s="399"/>
      <c r="EKT98" s="399"/>
      <c r="EKU98" s="399"/>
      <c r="EKV98" s="399"/>
      <c r="EKW98" s="399"/>
      <c r="EKX98" s="399"/>
      <c r="EKY98" s="399"/>
      <c r="EKZ98" s="399"/>
      <c r="ELA98" s="399"/>
      <c r="ELB98" s="399"/>
      <c r="ELC98" s="399"/>
      <c r="ELD98" s="399"/>
      <c r="ELE98" s="399"/>
      <c r="ELF98" s="399"/>
      <c r="ELG98" s="399"/>
      <c r="ELH98" s="399"/>
      <c r="ELI98" s="399"/>
      <c r="ELJ98" s="399"/>
      <c r="ELK98" s="399"/>
      <c r="ELL98" s="399"/>
      <c r="ELM98" s="399"/>
      <c r="ELN98" s="399"/>
      <c r="ELO98" s="399"/>
      <c r="ELP98" s="399"/>
      <c r="ELQ98" s="399"/>
      <c r="ELR98" s="399"/>
      <c r="ELS98" s="399"/>
      <c r="ELT98" s="399"/>
      <c r="ELU98" s="399"/>
      <c r="ELV98" s="399"/>
      <c r="ELW98" s="399"/>
      <c r="ELX98" s="399"/>
      <c r="ELY98" s="399"/>
      <c r="ELZ98" s="399"/>
      <c r="EMA98" s="399"/>
      <c r="EMB98" s="399"/>
      <c r="EMC98" s="399"/>
      <c r="EMD98" s="399"/>
      <c r="EME98" s="399"/>
      <c r="EMF98" s="399"/>
      <c r="EMG98" s="399"/>
      <c r="EMH98" s="399"/>
      <c r="EMI98" s="399"/>
      <c r="EMJ98" s="399"/>
      <c r="EMK98" s="399"/>
      <c r="EML98" s="399"/>
      <c r="EMM98" s="399"/>
      <c r="EMN98" s="399"/>
      <c r="EMO98" s="399"/>
      <c r="EMP98" s="399"/>
      <c r="EMQ98" s="399"/>
      <c r="EMR98" s="399"/>
      <c r="EMS98" s="399"/>
      <c r="EMT98" s="399"/>
      <c r="EMU98" s="399"/>
      <c r="EMV98" s="399"/>
      <c r="EMW98" s="399"/>
      <c r="EMX98" s="399"/>
      <c r="EMY98" s="399"/>
      <c r="EMZ98" s="399"/>
      <c r="ENA98" s="399"/>
      <c r="ENB98" s="399"/>
      <c r="ENC98" s="399"/>
      <c r="END98" s="399"/>
      <c r="ENE98" s="399"/>
      <c r="ENF98" s="399"/>
      <c r="ENG98" s="399"/>
      <c r="ENH98" s="399"/>
      <c r="ENI98" s="399"/>
      <c r="ENJ98" s="399"/>
      <c r="ENK98" s="399"/>
      <c r="ENL98" s="399"/>
      <c r="ENM98" s="399"/>
      <c r="ENN98" s="399"/>
      <c r="ENO98" s="399"/>
      <c r="ENP98" s="399"/>
      <c r="ENQ98" s="399"/>
      <c r="ENR98" s="399"/>
      <c r="ENS98" s="399"/>
      <c r="ENT98" s="399"/>
      <c r="ENU98" s="399"/>
      <c r="ENV98" s="399"/>
      <c r="ENW98" s="399"/>
      <c r="ENX98" s="399"/>
      <c r="ENY98" s="399"/>
      <c r="ENZ98" s="399"/>
      <c r="EOA98" s="399"/>
      <c r="EOB98" s="399"/>
      <c r="EOC98" s="399"/>
      <c r="EOD98" s="399"/>
      <c r="EOE98" s="399"/>
      <c r="EOF98" s="399"/>
      <c r="EOG98" s="399"/>
      <c r="EOH98" s="399"/>
      <c r="EOI98" s="399"/>
      <c r="EOJ98" s="399"/>
      <c r="EOK98" s="399"/>
      <c r="EOL98" s="399"/>
      <c r="EOM98" s="399"/>
      <c r="EON98" s="399"/>
      <c r="EOO98" s="399"/>
      <c r="EOP98" s="399"/>
      <c r="EOQ98" s="399"/>
      <c r="EOR98" s="399"/>
      <c r="EOS98" s="399"/>
      <c r="EOT98" s="399"/>
      <c r="EOU98" s="399"/>
      <c r="EOV98" s="399"/>
      <c r="EOW98" s="399"/>
      <c r="EOX98" s="399"/>
      <c r="EOY98" s="399"/>
      <c r="EOZ98" s="399"/>
      <c r="EPA98" s="399"/>
      <c r="EPB98" s="399"/>
      <c r="EPC98" s="399"/>
      <c r="EPD98" s="399"/>
      <c r="EPE98" s="399"/>
      <c r="EPF98" s="399"/>
      <c r="EPG98" s="399"/>
      <c r="EPH98" s="399"/>
      <c r="EPI98" s="399"/>
      <c r="EPJ98" s="399"/>
      <c r="EPK98" s="399"/>
      <c r="EPL98" s="399"/>
      <c r="EPM98" s="399"/>
      <c r="EPN98" s="399"/>
      <c r="EPO98" s="399"/>
      <c r="EPP98" s="399"/>
      <c r="EPQ98" s="399"/>
      <c r="EPR98" s="399"/>
      <c r="EPS98" s="399"/>
      <c r="EPT98" s="399"/>
      <c r="EPU98" s="399"/>
      <c r="EPV98" s="399"/>
      <c r="EPW98" s="399"/>
      <c r="EPX98" s="399"/>
      <c r="EPY98" s="399"/>
      <c r="EPZ98" s="399"/>
      <c r="EQA98" s="399"/>
      <c r="EQB98" s="399"/>
      <c r="EQC98" s="399"/>
      <c r="EQD98" s="399"/>
      <c r="EQE98" s="399"/>
      <c r="EQF98" s="399"/>
      <c r="EQG98" s="399"/>
      <c r="EQH98" s="399"/>
      <c r="EQI98" s="399"/>
      <c r="EQJ98" s="399"/>
      <c r="EQK98" s="399"/>
      <c r="EQL98" s="399"/>
      <c r="EQM98" s="399"/>
      <c r="EQN98" s="399"/>
      <c r="EQO98" s="399"/>
      <c r="EQP98" s="399"/>
      <c r="EQQ98" s="399"/>
      <c r="EQR98" s="399"/>
      <c r="EQS98" s="399"/>
      <c r="EQT98" s="399"/>
      <c r="EQU98" s="399"/>
      <c r="EQV98" s="399"/>
      <c r="EQW98" s="399"/>
      <c r="EQX98" s="399"/>
      <c r="EQY98" s="399"/>
      <c r="EQZ98" s="399"/>
      <c r="ERA98" s="399"/>
      <c r="ERB98" s="399"/>
      <c r="ERC98" s="399"/>
      <c r="ERD98" s="399"/>
      <c r="ERE98" s="399"/>
      <c r="ERF98" s="399"/>
      <c r="ERG98" s="399"/>
      <c r="ERH98" s="399"/>
      <c r="ERI98" s="399"/>
      <c r="ERJ98" s="399"/>
      <c r="ERK98" s="399"/>
      <c r="ERL98" s="399"/>
      <c r="ERM98" s="399"/>
      <c r="ERN98" s="399"/>
      <c r="ERO98" s="399"/>
      <c r="ERP98" s="399"/>
      <c r="ERQ98" s="399"/>
      <c r="ERR98" s="399"/>
      <c r="ERS98" s="399"/>
      <c r="ERT98" s="399"/>
      <c r="ERU98" s="399"/>
      <c r="ERV98" s="399"/>
      <c r="ERW98" s="399"/>
      <c r="ERX98" s="399"/>
      <c r="ERY98" s="399"/>
      <c r="ERZ98" s="399"/>
      <c r="ESA98" s="399"/>
      <c r="ESB98" s="399"/>
      <c r="ESC98" s="399"/>
      <c r="ESD98" s="399"/>
      <c r="ESE98" s="399"/>
      <c r="ESF98" s="399"/>
      <c r="ESG98" s="399"/>
      <c r="ESH98" s="399"/>
      <c r="ESI98" s="399"/>
      <c r="ESJ98" s="399"/>
      <c r="ESK98" s="399"/>
      <c r="ESL98" s="399"/>
      <c r="ESM98" s="399"/>
      <c r="ESN98" s="399"/>
      <c r="ESO98" s="399"/>
      <c r="ESP98" s="399"/>
      <c r="ESQ98" s="399"/>
      <c r="ESR98" s="399"/>
      <c r="ESS98" s="399"/>
      <c r="EST98" s="399"/>
      <c r="ESU98" s="399"/>
      <c r="ESV98" s="399"/>
      <c r="ESW98" s="399"/>
      <c r="ESX98" s="399"/>
      <c r="ESY98" s="399"/>
      <c r="ESZ98" s="399"/>
      <c r="ETA98" s="399"/>
      <c r="ETB98" s="399"/>
      <c r="ETC98" s="399"/>
      <c r="ETD98" s="399"/>
      <c r="ETE98" s="399"/>
      <c r="ETF98" s="399"/>
      <c r="ETG98" s="399"/>
      <c r="ETH98" s="399"/>
      <c r="ETI98" s="399"/>
      <c r="ETJ98" s="399"/>
      <c r="ETK98" s="399"/>
      <c r="ETL98" s="399"/>
      <c r="ETM98" s="399"/>
      <c r="ETN98" s="399"/>
      <c r="ETO98" s="399"/>
      <c r="ETP98" s="399"/>
      <c r="ETQ98" s="399"/>
      <c r="ETR98" s="399"/>
      <c r="ETS98" s="399"/>
      <c r="ETT98" s="399"/>
      <c r="ETU98" s="399"/>
      <c r="ETV98" s="399"/>
      <c r="ETW98" s="399"/>
      <c r="ETX98" s="399"/>
      <c r="ETY98" s="399"/>
      <c r="ETZ98" s="399"/>
      <c r="EUA98" s="399"/>
      <c r="EUB98" s="399"/>
      <c r="EUC98" s="399"/>
      <c r="EUD98" s="399"/>
      <c r="EUE98" s="399"/>
      <c r="EUF98" s="399"/>
      <c r="EUG98" s="399"/>
      <c r="EUH98" s="399"/>
      <c r="EUI98" s="399"/>
      <c r="EUJ98" s="399"/>
      <c r="EUK98" s="399"/>
      <c r="EUL98" s="399"/>
      <c r="EUM98" s="399"/>
      <c r="EUN98" s="399"/>
      <c r="EUO98" s="399"/>
      <c r="EUP98" s="399"/>
      <c r="EUQ98" s="399"/>
      <c r="EUR98" s="399"/>
      <c r="EUS98" s="399"/>
      <c r="EUT98" s="399"/>
      <c r="EUU98" s="399"/>
      <c r="EUV98" s="399"/>
      <c r="EUW98" s="399"/>
      <c r="EUX98" s="399"/>
      <c r="EUY98" s="399"/>
      <c r="EUZ98" s="399"/>
      <c r="EVA98" s="399"/>
      <c r="EVB98" s="399"/>
      <c r="EVC98" s="399"/>
      <c r="EVD98" s="399"/>
      <c r="EVE98" s="399"/>
      <c r="EVF98" s="399"/>
      <c r="EVG98" s="399"/>
      <c r="EVH98" s="399"/>
      <c r="EVI98" s="399"/>
      <c r="EVJ98" s="399"/>
      <c r="EVK98" s="399"/>
      <c r="EVL98" s="399"/>
      <c r="EVM98" s="399"/>
      <c r="EVN98" s="399"/>
      <c r="EVO98" s="399"/>
      <c r="EVP98" s="399"/>
      <c r="EVQ98" s="399"/>
      <c r="EVR98" s="399"/>
      <c r="EVS98" s="399"/>
      <c r="EVT98" s="399"/>
      <c r="EVU98" s="399"/>
      <c r="EVV98" s="399"/>
      <c r="EVW98" s="399"/>
      <c r="EVX98" s="399"/>
      <c r="EVY98" s="399"/>
      <c r="EVZ98" s="399"/>
      <c r="EWA98" s="399"/>
      <c r="EWB98" s="399"/>
      <c r="EWC98" s="399"/>
      <c r="EWD98" s="399"/>
      <c r="EWE98" s="399"/>
      <c r="EWF98" s="399"/>
      <c r="EWG98" s="399"/>
      <c r="EWH98" s="399"/>
      <c r="EWI98" s="399"/>
      <c r="EWJ98" s="399"/>
      <c r="EWK98" s="399"/>
      <c r="EWL98" s="399"/>
      <c r="EWM98" s="399"/>
      <c r="EWN98" s="399"/>
      <c r="EWO98" s="399"/>
      <c r="EWP98" s="399"/>
      <c r="EWQ98" s="399"/>
      <c r="EWR98" s="399"/>
      <c r="EWS98" s="399"/>
      <c r="EWT98" s="399"/>
      <c r="EWU98" s="399"/>
      <c r="EWV98" s="399"/>
      <c r="EWW98" s="399"/>
      <c r="EWX98" s="399"/>
      <c r="EWY98" s="399"/>
      <c r="EWZ98" s="399"/>
      <c r="EXA98" s="399"/>
      <c r="EXB98" s="399"/>
      <c r="EXC98" s="399"/>
      <c r="EXD98" s="399"/>
      <c r="EXE98" s="399"/>
      <c r="EXF98" s="399"/>
      <c r="EXG98" s="399"/>
      <c r="EXH98" s="399"/>
      <c r="EXI98" s="399"/>
      <c r="EXJ98" s="399"/>
      <c r="EXK98" s="399"/>
      <c r="EXL98" s="399"/>
      <c r="EXM98" s="399"/>
      <c r="EXN98" s="399"/>
      <c r="EXO98" s="399"/>
      <c r="EXP98" s="399"/>
      <c r="EXQ98" s="399"/>
      <c r="EXR98" s="399"/>
      <c r="EXS98" s="399"/>
      <c r="EXT98" s="399"/>
      <c r="EXU98" s="399"/>
      <c r="EXV98" s="399"/>
      <c r="EXW98" s="399"/>
      <c r="EXX98" s="399"/>
      <c r="EXY98" s="399"/>
      <c r="EXZ98" s="399"/>
      <c r="EYA98" s="399"/>
      <c r="EYB98" s="399"/>
      <c r="EYC98" s="399"/>
      <c r="EYD98" s="399"/>
      <c r="EYE98" s="399"/>
      <c r="EYF98" s="399"/>
      <c r="EYG98" s="399"/>
      <c r="EYH98" s="399"/>
      <c r="EYI98" s="399"/>
      <c r="EYJ98" s="399"/>
      <c r="EYK98" s="399"/>
      <c r="EYL98" s="399"/>
      <c r="EYM98" s="399"/>
      <c r="EYN98" s="399"/>
      <c r="EYO98" s="399"/>
      <c r="EYP98" s="399"/>
      <c r="EYQ98" s="399"/>
      <c r="EYR98" s="399"/>
      <c r="EYS98" s="399"/>
      <c r="EYT98" s="399"/>
      <c r="EYU98" s="399"/>
      <c r="EYV98" s="399"/>
      <c r="EYW98" s="399"/>
      <c r="EYX98" s="399"/>
      <c r="EYY98" s="399"/>
      <c r="EYZ98" s="399"/>
      <c r="EZA98" s="399"/>
      <c r="EZB98" s="399"/>
      <c r="EZC98" s="399"/>
      <c r="EZD98" s="399"/>
      <c r="EZE98" s="399"/>
      <c r="EZF98" s="399"/>
      <c r="EZG98" s="399"/>
      <c r="EZH98" s="399"/>
      <c r="EZI98" s="399"/>
      <c r="EZJ98" s="399"/>
      <c r="EZK98" s="399"/>
      <c r="EZL98" s="399"/>
      <c r="EZM98" s="399"/>
      <c r="EZN98" s="399"/>
      <c r="EZO98" s="399"/>
      <c r="EZP98" s="399"/>
      <c r="EZQ98" s="399"/>
      <c r="EZR98" s="399"/>
      <c r="EZS98" s="399"/>
      <c r="EZT98" s="399"/>
      <c r="EZU98" s="399"/>
      <c r="EZV98" s="399"/>
      <c r="EZW98" s="399"/>
      <c r="EZX98" s="399"/>
      <c r="EZY98" s="399"/>
      <c r="EZZ98" s="399"/>
      <c r="FAA98" s="399"/>
      <c r="FAB98" s="399"/>
      <c r="FAC98" s="399"/>
      <c r="FAD98" s="399"/>
      <c r="FAE98" s="399"/>
      <c r="FAF98" s="399"/>
      <c r="FAG98" s="399"/>
      <c r="FAH98" s="399"/>
      <c r="FAI98" s="399"/>
      <c r="FAJ98" s="399"/>
      <c r="FAK98" s="399"/>
      <c r="FAL98" s="399"/>
      <c r="FAM98" s="399"/>
      <c r="FAN98" s="399"/>
      <c r="FAO98" s="399"/>
      <c r="FAP98" s="399"/>
      <c r="FAQ98" s="399"/>
      <c r="FAR98" s="399"/>
      <c r="FAS98" s="399"/>
      <c r="FAT98" s="399"/>
      <c r="FAU98" s="399"/>
      <c r="FAV98" s="399"/>
      <c r="FAW98" s="399"/>
      <c r="FAX98" s="399"/>
      <c r="FAY98" s="399"/>
      <c r="FAZ98" s="399"/>
      <c r="FBA98" s="399"/>
      <c r="FBB98" s="399"/>
      <c r="FBC98" s="399"/>
      <c r="FBD98" s="399"/>
      <c r="FBE98" s="399"/>
      <c r="FBF98" s="399"/>
      <c r="FBG98" s="399"/>
      <c r="FBH98" s="399"/>
      <c r="FBI98" s="399"/>
      <c r="FBJ98" s="399"/>
      <c r="FBK98" s="399"/>
      <c r="FBL98" s="399"/>
      <c r="FBM98" s="399"/>
      <c r="FBN98" s="399"/>
      <c r="FBO98" s="399"/>
      <c r="FBP98" s="399"/>
      <c r="FBQ98" s="399"/>
      <c r="FBR98" s="399"/>
      <c r="FBS98" s="399"/>
      <c r="FBT98" s="399"/>
      <c r="FBU98" s="399"/>
      <c r="FBV98" s="399"/>
      <c r="FBW98" s="399"/>
      <c r="FBX98" s="399"/>
      <c r="FBY98" s="399"/>
      <c r="FBZ98" s="399"/>
      <c r="FCA98" s="399"/>
      <c r="FCB98" s="399"/>
      <c r="FCC98" s="399"/>
      <c r="FCD98" s="399"/>
      <c r="FCE98" s="399"/>
      <c r="FCF98" s="399"/>
      <c r="FCG98" s="399"/>
      <c r="FCH98" s="399"/>
      <c r="FCI98" s="399"/>
      <c r="FCJ98" s="399"/>
      <c r="FCK98" s="399"/>
      <c r="FCL98" s="399"/>
      <c r="FCM98" s="399"/>
      <c r="FCN98" s="399"/>
      <c r="FCO98" s="399"/>
      <c r="FCP98" s="399"/>
      <c r="FCQ98" s="399"/>
      <c r="FCR98" s="399"/>
      <c r="FCS98" s="399"/>
      <c r="FCT98" s="399"/>
      <c r="FCU98" s="399"/>
      <c r="FCV98" s="399"/>
      <c r="FCW98" s="399"/>
      <c r="FCX98" s="399"/>
      <c r="FCY98" s="399"/>
      <c r="FCZ98" s="399"/>
      <c r="FDA98" s="399"/>
      <c r="FDB98" s="399"/>
      <c r="FDC98" s="399"/>
      <c r="FDD98" s="399"/>
      <c r="FDE98" s="399"/>
      <c r="FDF98" s="399"/>
      <c r="FDG98" s="399"/>
      <c r="FDH98" s="399"/>
      <c r="FDI98" s="399"/>
      <c r="FDJ98" s="399"/>
      <c r="FDK98" s="399"/>
      <c r="FDL98" s="399"/>
      <c r="FDM98" s="399"/>
      <c r="FDN98" s="399"/>
      <c r="FDO98" s="399"/>
      <c r="FDP98" s="399"/>
      <c r="FDQ98" s="399"/>
      <c r="FDR98" s="399"/>
      <c r="FDS98" s="399"/>
      <c r="FDT98" s="399"/>
      <c r="FDU98" s="399"/>
      <c r="FDV98" s="399"/>
      <c r="FDW98" s="399"/>
      <c r="FDX98" s="399"/>
      <c r="FDY98" s="399"/>
      <c r="FDZ98" s="399"/>
      <c r="FEA98" s="399"/>
      <c r="FEB98" s="399"/>
      <c r="FEC98" s="399"/>
      <c r="FED98" s="399"/>
      <c r="FEE98" s="399"/>
      <c r="FEF98" s="399"/>
      <c r="FEG98" s="399"/>
      <c r="FEH98" s="399"/>
      <c r="FEI98" s="399"/>
      <c r="FEJ98" s="399"/>
      <c r="FEK98" s="399"/>
      <c r="FEL98" s="399"/>
      <c r="FEM98" s="399"/>
      <c r="FEN98" s="399"/>
      <c r="FEO98" s="399"/>
      <c r="FEP98" s="399"/>
      <c r="FEQ98" s="399"/>
      <c r="FER98" s="399"/>
      <c r="FES98" s="399"/>
      <c r="FET98" s="399"/>
      <c r="FEU98" s="399"/>
      <c r="FEV98" s="399"/>
      <c r="FEW98" s="399"/>
      <c r="FEX98" s="399"/>
      <c r="FEY98" s="399"/>
      <c r="FEZ98" s="399"/>
      <c r="FFA98" s="399"/>
      <c r="FFB98" s="399"/>
      <c r="FFC98" s="399"/>
      <c r="FFD98" s="399"/>
      <c r="FFE98" s="399"/>
      <c r="FFF98" s="399"/>
      <c r="FFG98" s="399"/>
      <c r="FFH98" s="399"/>
      <c r="FFI98" s="399"/>
      <c r="FFJ98" s="399"/>
      <c r="FFK98" s="399"/>
      <c r="FFL98" s="399"/>
      <c r="FFM98" s="399"/>
      <c r="FFN98" s="399"/>
      <c r="FFO98" s="399"/>
      <c r="FFP98" s="399"/>
      <c r="FFQ98" s="399"/>
      <c r="FFR98" s="399"/>
      <c r="FFS98" s="399"/>
      <c r="FFT98" s="399"/>
      <c r="FFU98" s="399"/>
      <c r="FFV98" s="399"/>
      <c r="FFW98" s="399"/>
      <c r="FFX98" s="399"/>
      <c r="FFY98" s="399"/>
      <c r="FFZ98" s="399"/>
      <c r="FGA98" s="399"/>
      <c r="FGB98" s="399"/>
      <c r="FGC98" s="399"/>
      <c r="FGD98" s="399"/>
      <c r="FGE98" s="399"/>
      <c r="FGF98" s="399"/>
      <c r="FGG98" s="399"/>
      <c r="FGH98" s="399"/>
      <c r="FGI98" s="399"/>
      <c r="FGJ98" s="399"/>
      <c r="FGK98" s="399"/>
      <c r="FGL98" s="399"/>
      <c r="FGM98" s="399"/>
      <c r="FGN98" s="399"/>
      <c r="FGO98" s="399"/>
      <c r="FGP98" s="399"/>
      <c r="FGQ98" s="399"/>
      <c r="FGR98" s="399"/>
      <c r="FGS98" s="399"/>
      <c r="FGT98" s="399"/>
      <c r="FGU98" s="399"/>
      <c r="FGV98" s="399"/>
      <c r="FGW98" s="399"/>
      <c r="FGX98" s="399"/>
      <c r="FGY98" s="399"/>
      <c r="FGZ98" s="399"/>
      <c r="FHA98" s="399"/>
      <c r="FHB98" s="399"/>
      <c r="FHC98" s="399"/>
      <c r="FHD98" s="399"/>
      <c r="FHE98" s="399"/>
      <c r="FHF98" s="399"/>
      <c r="FHG98" s="399"/>
      <c r="FHH98" s="399"/>
      <c r="FHI98" s="399"/>
      <c r="FHJ98" s="399"/>
      <c r="FHK98" s="399"/>
      <c r="FHL98" s="399"/>
      <c r="FHM98" s="399"/>
      <c r="FHN98" s="399"/>
      <c r="FHO98" s="399"/>
      <c r="FHP98" s="399"/>
      <c r="FHQ98" s="399"/>
      <c r="FHR98" s="399"/>
      <c r="FHS98" s="399"/>
      <c r="FHT98" s="399"/>
      <c r="FHU98" s="399"/>
      <c r="FHV98" s="399"/>
      <c r="FHW98" s="399"/>
      <c r="FHX98" s="399"/>
      <c r="FHY98" s="399"/>
      <c r="FHZ98" s="399"/>
      <c r="FIA98" s="399"/>
      <c r="FIB98" s="399"/>
      <c r="FIC98" s="399"/>
      <c r="FID98" s="399"/>
      <c r="FIE98" s="399"/>
      <c r="FIF98" s="399"/>
      <c r="FIG98" s="399"/>
      <c r="FIH98" s="399"/>
      <c r="FII98" s="399"/>
      <c r="FIJ98" s="399"/>
      <c r="FIK98" s="399"/>
      <c r="FIL98" s="399"/>
      <c r="FIM98" s="399"/>
      <c r="FIN98" s="399"/>
      <c r="FIO98" s="399"/>
      <c r="FIP98" s="399"/>
      <c r="FIQ98" s="399"/>
      <c r="FIR98" s="399"/>
      <c r="FIS98" s="399"/>
      <c r="FIT98" s="399"/>
      <c r="FIU98" s="399"/>
      <c r="FIV98" s="399"/>
      <c r="FIW98" s="399"/>
      <c r="FIX98" s="399"/>
      <c r="FIY98" s="399"/>
      <c r="FIZ98" s="399"/>
      <c r="FJA98" s="399"/>
      <c r="FJB98" s="399"/>
      <c r="FJC98" s="399"/>
      <c r="FJD98" s="399"/>
      <c r="FJE98" s="399"/>
      <c r="FJF98" s="399"/>
      <c r="FJG98" s="399"/>
      <c r="FJH98" s="399"/>
      <c r="FJI98" s="399"/>
      <c r="FJJ98" s="399"/>
      <c r="FJK98" s="399"/>
      <c r="FJL98" s="399"/>
      <c r="FJM98" s="399"/>
      <c r="FJN98" s="399"/>
      <c r="FJO98" s="399"/>
      <c r="FJP98" s="399"/>
      <c r="FJQ98" s="399"/>
      <c r="FJR98" s="399"/>
      <c r="FJS98" s="399"/>
      <c r="FJT98" s="399"/>
      <c r="FJU98" s="399"/>
      <c r="FJV98" s="399"/>
      <c r="FJW98" s="399"/>
      <c r="FJX98" s="399"/>
      <c r="FJY98" s="399"/>
      <c r="FJZ98" s="399"/>
      <c r="FKA98" s="399"/>
      <c r="FKB98" s="399"/>
      <c r="FKC98" s="399"/>
      <c r="FKD98" s="399"/>
      <c r="FKE98" s="399"/>
      <c r="FKF98" s="399"/>
      <c r="FKG98" s="399"/>
      <c r="FKH98" s="399"/>
      <c r="FKI98" s="399"/>
      <c r="FKJ98" s="399"/>
      <c r="FKK98" s="399"/>
      <c r="FKL98" s="399"/>
      <c r="FKM98" s="399"/>
      <c r="FKN98" s="399"/>
      <c r="FKO98" s="399"/>
      <c r="FKP98" s="399"/>
      <c r="FKQ98" s="399"/>
      <c r="FKR98" s="399"/>
      <c r="FKS98" s="399"/>
      <c r="FKT98" s="399"/>
      <c r="FKU98" s="399"/>
      <c r="FKV98" s="399"/>
      <c r="FKW98" s="399"/>
      <c r="FKX98" s="399"/>
      <c r="FKY98" s="399"/>
      <c r="FKZ98" s="399"/>
      <c r="FLA98" s="399"/>
      <c r="FLB98" s="399"/>
      <c r="FLC98" s="399"/>
      <c r="FLD98" s="399"/>
      <c r="FLE98" s="399"/>
      <c r="FLF98" s="399"/>
      <c r="FLG98" s="399"/>
      <c r="FLH98" s="399"/>
      <c r="FLI98" s="399"/>
      <c r="FLJ98" s="399"/>
      <c r="FLK98" s="399"/>
      <c r="FLL98" s="399"/>
      <c r="FLM98" s="399"/>
      <c r="FLN98" s="399"/>
      <c r="FLO98" s="399"/>
      <c r="FLP98" s="399"/>
      <c r="FLQ98" s="399"/>
      <c r="FLR98" s="399"/>
      <c r="FLS98" s="399"/>
      <c r="FLT98" s="399"/>
      <c r="FLU98" s="399"/>
      <c r="FLV98" s="399"/>
      <c r="FLW98" s="399"/>
      <c r="FLX98" s="399"/>
      <c r="FLY98" s="399"/>
      <c r="FLZ98" s="399"/>
      <c r="FMA98" s="399"/>
      <c r="FMB98" s="399"/>
      <c r="FMC98" s="399"/>
      <c r="FMD98" s="399"/>
      <c r="FME98" s="399"/>
      <c r="FMF98" s="399"/>
      <c r="FMG98" s="399"/>
      <c r="FMH98" s="399"/>
      <c r="FMI98" s="399"/>
      <c r="FMJ98" s="399"/>
      <c r="FMK98" s="399"/>
      <c r="FML98" s="399"/>
      <c r="FMM98" s="399"/>
      <c r="FMN98" s="399"/>
      <c r="FMO98" s="399"/>
      <c r="FMP98" s="399"/>
      <c r="FMQ98" s="399"/>
      <c r="FMR98" s="399"/>
      <c r="FMS98" s="399"/>
      <c r="FMT98" s="399"/>
      <c r="FMU98" s="399"/>
      <c r="FMV98" s="399"/>
      <c r="FMW98" s="399"/>
      <c r="FMX98" s="399"/>
      <c r="FMY98" s="399"/>
      <c r="FMZ98" s="399"/>
      <c r="FNA98" s="399"/>
      <c r="FNB98" s="399"/>
      <c r="FNC98" s="399"/>
      <c r="FND98" s="399"/>
      <c r="FNE98" s="399"/>
      <c r="FNF98" s="399"/>
      <c r="FNG98" s="399"/>
      <c r="FNH98" s="399"/>
      <c r="FNI98" s="399"/>
      <c r="FNJ98" s="399"/>
      <c r="FNK98" s="399"/>
      <c r="FNL98" s="399"/>
      <c r="FNM98" s="399"/>
      <c r="FNN98" s="399"/>
      <c r="FNO98" s="399"/>
      <c r="FNP98" s="399"/>
      <c r="FNQ98" s="399"/>
      <c r="FNR98" s="399"/>
      <c r="FNS98" s="399"/>
      <c r="FNT98" s="399"/>
      <c r="FNU98" s="399"/>
      <c r="FNV98" s="399"/>
      <c r="FNW98" s="399"/>
      <c r="FNX98" s="399"/>
      <c r="FNY98" s="399"/>
      <c r="FNZ98" s="399"/>
      <c r="FOA98" s="399"/>
      <c r="FOB98" s="399"/>
      <c r="FOC98" s="399"/>
      <c r="FOD98" s="399"/>
      <c r="FOE98" s="399"/>
      <c r="FOF98" s="399"/>
      <c r="FOG98" s="399"/>
      <c r="FOH98" s="399"/>
      <c r="FOI98" s="399"/>
      <c r="FOJ98" s="399"/>
      <c r="FOK98" s="399"/>
      <c r="FOL98" s="399"/>
      <c r="FOM98" s="399"/>
      <c r="FON98" s="399"/>
      <c r="FOO98" s="399"/>
      <c r="FOP98" s="399"/>
      <c r="FOQ98" s="399"/>
      <c r="FOR98" s="399"/>
      <c r="FOS98" s="399"/>
      <c r="FOT98" s="399"/>
      <c r="FOU98" s="399"/>
      <c r="FOV98" s="399"/>
      <c r="FOW98" s="399"/>
      <c r="FOX98" s="399"/>
      <c r="FOY98" s="399"/>
      <c r="FOZ98" s="399"/>
      <c r="FPA98" s="399"/>
      <c r="FPB98" s="399"/>
      <c r="FPC98" s="399"/>
      <c r="FPD98" s="399"/>
      <c r="FPE98" s="399"/>
      <c r="FPF98" s="399"/>
      <c r="FPG98" s="399"/>
      <c r="FPH98" s="399"/>
      <c r="FPI98" s="399"/>
      <c r="FPJ98" s="399"/>
      <c r="FPK98" s="399"/>
      <c r="FPL98" s="399"/>
      <c r="FPM98" s="399"/>
      <c r="FPN98" s="399"/>
      <c r="FPO98" s="399"/>
      <c r="FPP98" s="399"/>
      <c r="FPQ98" s="399"/>
      <c r="FPR98" s="399"/>
      <c r="FPS98" s="399"/>
      <c r="FPT98" s="399"/>
      <c r="FPU98" s="399"/>
      <c r="FPV98" s="399"/>
      <c r="FPW98" s="399"/>
      <c r="FPX98" s="399"/>
      <c r="FPY98" s="399"/>
      <c r="FPZ98" s="399"/>
      <c r="FQA98" s="399"/>
      <c r="FQB98" s="399"/>
      <c r="FQC98" s="399"/>
      <c r="FQD98" s="399"/>
      <c r="FQE98" s="399"/>
      <c r="FQF98" s="399"/>
      <c r="FQG98" s="399"/>
      <c r="FQH98" s="399"/>
      <c r="FQI98" s="399"/>
      <c r="FQJ98" s="399"/>
      <c r="FQK98" s="399"/>
      <c r="FQL98" s="399"/>
      <c r="FQM98" s="399"/>
      <c r="FQN98" s="399"/>
      <c r="FQO98" s="399"/>
      <c r="FQP98" s="399"/>
      <c r="FQQ98" s="399"/>
      <c r="FQR98" s="399"/>
      <c r="FQS98" s="399"/>
      <c r="FQT98" s="399"/>
      <c r="FQU98" s="399"/>
      <c r="FQV98" s="399"/>
      <c r="FQW98" s="399"/>
      <c r="FQX98" s="399"/>
      <c r="FQY98" s="399"/>
      <c r="FQZ98" s="399"/>
      <c r="FRA98" s="399"/>
      <c r="FRB98" s="399"/>
      <c r="FRC98" s="399"/>
      <c r="FRD98" s="399"/>
      <c r="FRE98" s="399"/>
      <c r="FRF98" s="399"/>
      <c r="FRG98" s="399"/>
      <c r="FRH98" s="399"/>
      <c r="FRI98" s="399"/>
      <c r="FRJ98" s="399"/>
      <c r="FRK98" s="399"/>
      <c r="FRL98" s="399"/>
      <c r="FRM98" s="399"/>
      <c r="FRN98" s="399"/>
      <c r="FRO98" s="399"/>
      <c r="FRP98" s="399"/>
      <c r="FRQ98" s="399"/>
      <c r="FRR98" s="399"/>
      <c r="FRS98" s="399"/>
      <c r="FRT98" s="399"/>
      <c r="FRU98" s="399"/>
      <c r="FRV98" s="399"/>
      <c r="FRW98" s="399"/>
      <c r="FRX98" s="399"/>
      <c r="FRY98" s="399"/>
      <c r="FRZ98" s="399"/>
      <c r="FSA98" s="399"/>
      <c r="FSB98" s="399"/>
      <c r="FSC98" s="399"/>
      <c r="FSD98" s="399"/>
      <c r="FSE98" s="399"/>
      <c r="FSF98" s="399"/>
      <c r="FSG98" s="399"/>
      <c r="FSH98" s="399"/>
      <c r="FSI98" s="399"/>
      <c r="FSJ98" s="399"/>
      <c r="FSK98" s="399"/>
      <c r="FSL98" s="399"/>
      <c r="FSM98" s="399"/>
      <c r="FSN98" s="399"/>
      <c r="FSO98" s="399"/>
      <c r="FSP98" s="399"/>
      <c r="FSQ98" s="399"/>
      <c r="FSR98" s="399"/>
      <c r="FSS98" s="399"/>
      <c r="FST98" s="399"/>
      <c r="FSU98" s="399"/>
      <c r="FSV98" s="399"/>
      <c r="FSW98" s="399"/>
      <c r="FSX98" s="399"/>
      <c r="FSY98" s="399"/>
      <c r="FSZ98" s="399"/>
      <c r="FTA98" s="399"/>
      <c r="FTB98" s="399"/>
      <c r="FTC98" s="399"/>
      <c r="FTD98" s="399"/>
      <c r="FTE98" s="399"/>
      <c r="FTF98" s="399"/>
      <c r="FTG98" s="399"/>
      <c r="FTH98" s="399"/>
      <c r="FTI98" s="399"/>
      <c r="FTJ98" s="399"/>
      <c r="FTK98" s="399"/>
      <c r="FTL98" s="399"/>
      <c r="FTM98" s="399"/>
      <c r="FTN98" s="399"/>
      <c r="FTO98" s="399"/>
      <c r="FTP98" s="399"/>
      <c r="FTQ98" s="399"/>
      <c r="FTR98" s="399"/>
      <c r="FTS98" s="399"/>
      <c r="FTT98" s="399"/>
      <c r="FTU98" s="399"/>
      <c r="FTV98" s="399"/>
      <c r="FTW98" s="399"/>
      <c r="FTX98" s="399"/>
      <c r="FTY98" s="399"/>
      <c r="FTZ98" s="399"/>
      <c r="FUA98" s="399"/>
      <c r="FUB98" s="399"/>
      <c r="FUC98" s="399"/>
      <c r="FUD98" s="399"/>
      <c r="FUE98" s="399"/>
      <c r="FUF98" s="399"/>
      <c r="FUG98" s="399"/>
      <c r="FUH98" s="399"/>
      <c r="FUI98" s="399"/>
      <c r="FUJ98" s="399"/>
      <c r="FUK98" s="399"/>
      <c r="FUL98" s="399"/>
      <c r="FUM98" s="399"/>
      <c r="FUN98" s="399"/>
      <c r="FUO98" s="399"/>
      <c r="FUP98" s="399"/>
      <c r="FUQ98" s="399"/>
      <c r="FUR98" s="399"/>
      <c r="FUS98" s="399"/>
      <c r="FUT98" s="399"/>
      <c r="FUU98" s="399"/>
      <c r="FUV98" s="399"/>
      <c r="FUW98" s="399"/>
      <c r="FUX98" s="399"/>
      <c r="FUY98" s="399"/>
      <c r="FUZ98" s="399"/>
      <c r="FVA98" s="399"/>
      <c r="FVB98" s="399"/>
      <c r="FVC98" s="399"/>
      <c r="FVD98" s="399"/>
      <c r="FVE98" s="399"/>
      <c r="FVF98" s="399"/>
      <c r="FVG98" s="399"/>
      <c r="FVH98" s="399"/>
      <c r="FVI98" s="399"/>
      <c r="FVJ98" s="399"/>
      <c r="FVK98" s="399"/>
      <c r="FVL98" s="399"/>
      <c r="FVM98" s="399"/>
      <c r="FVN98" s="399"/>
      <c r="FVO98" s="399"/>
      <c r="FVP98" s="399"/>
      <c r="FVQ98" s="399"/>
      <c r="FVR98" s="399"/>
      <c r="FVS98" s="399"/>
      <c r="FVT98" s="399"/>
      <c r="FVU98" s="399"/>
      <c r="FVV98" s="399"/>
      <c r="FVW98" s="399"/>
      <c r="FVX98" s="399"/>
      <c r="FVY98" s="399"/>
      <c r="FVZ98" s="399"/>
      <c r="FWA98" s="399"/>
      <c r="FWB98" s="399"/>
      <c r="FWC98" s="399"/>
      <c r="FWD98" s="399"/>
      <c r="FWE98" s="399"/>
      <c r="FWF98" s="399"/>
      <c r="FWG98" s="399"/>
      <c r="FWH98" s="399"/>
      <c r="FWI98" s="399"/>
      <c r="FWJ98" s="399"/>
      <c r="FWK98" s="399"/>
      <c r="FWL98" s="399"/>
      <c r="FWM98" s="399"/>
      <c r="FWN98" s="399"/>
      <c r="FWO98" s="399"/>
      <c r="FWP98" s="399"/>
      <c r="FWQ98" s="399"/>
      <c r="FWR98" s="399"/>
      <c r="FWS98" s="399"/>
      <c r="FWT98" s="399"/>
      <c r="FWU98" s="399"/>
      <c r="FWV98" s="399"/>
      <c r="FWW98" s="399"/>
      <c r="FWX98" s="399"/>
      <c r="FWY98" s="399"/>
      <c r="FWZ98" s="399"/>
      <c r="FXA98" s="399"/>
      <c r="FXB98" s="399"/>
      <c r="FXC98" s="399"/>
      <c r="FXD98" s="399"/>
      <c r="FXE98" s="399"/>
      <c r="FXF98" s="399"/>
      <c r="FXG98" s="399"/>
      <c r="FXH98" s="399"/>
      <c r="FXI98" s="399"/>
      <c r="FXJ98" s="399"/>
      <c r="FXK98" s="399"/>
      <c r="FXL98" s="399"/>
      <c r="FXM98" s="399"/>
      <c r="FXN98" s="399"/>
      <c r="FXO98" s="399"/>
      <c r="FXP98" s="399"/>
      <c r="FXQ98" s="399"/>
      <c r="FXR98" s="399"/>
      <c r="FXS98" s="399"/>
      <c r="FXT98" s="399"/>
      <c r="FXU98" s="399"/>
      <c r="FXV98" s="399"/>
      <c r="FXW98" s="399"/>
      <c r="FXX98" s="399"/>
      <c r="FXY98" s="399"/>
      <c r="FXZ98" s="399"/>
      <c r="FYA98" s="399"/>
      <c r="FYB98" s="399"/>
      <c r="FYC98" s="399"/>
      <c r="FYD98" s="399"/>
      <c r="FYE98" s="399"/>
      <c r="FYF98" s="399"/>
      <c r="FYG98" s="399"/>
      <c r="FYH98" s="399"/>
      <c r="FYI98" s="399"/>
      <c r="FYJ98" s="399"/>
      <c r="FYK98" s="399"/>
      <c r="FYL98" s="399"/>
      <c r="FYM98" s="399"/>
      <c r="FYN98" s="399"/>
      <c r="FYO98" s="399"/>
      <c r="FYP98" s="399"/>
      <c r="FYQ98" s="399"/>
      <c r="FYR98" s="399"/>
      <c r="FYS98" s="399"/>
      <c r="FYT98" s="399"/>
      <c r="FYU98" s="399"/>
      <c r="FYV98" s="399"/>
      <c r="FYW98" s="399"/>
      <c r="FYX98" s="399"/>
      <c r="FYY98" s="399"/>
      <c r="FYZ98" s="399"/>
      <c r="FZA98" s="399"/>
      <c r="FZB98" s="399"/>
      <c r="FZC98" s="399"/>
      <c r="FZD98" s="399"/>
      <c r="FZE98" s="399"/>
      <c r="FZF98" s="399"/>
      <c r="FZG98" s="399"/>
      <c r="FZH98" s="399"/>
      <c r="FZI98" s="399"/>
      <c r="FZJ98" s="399"/>
      <c r="FZK98" s="399"/>
      <c r="FZL98" s="399"/>
      <c r="FZM98" s="399"/>
      <c r="FZN98" s="399"/>
      <c r="FZO98" s="399"/>
      <c r="FZP98" s="399"/>
      <c r="FZQ98" s="399"/>
      <c r="FZR98" s="399"/>
      <c r="FZS98" s="399"/>
      <c r="FZT98" s="399"/>
      <c r="FZU98" s="399"/>
      <c r="FZV98" s="399"/>
      <c r="FZW98" s="399"/>
      <c r="FZX98" s="399"/>
      <c r="FZY98" s="399"/>
      <c r="FZZ98" s="399"/>
      <c r="GAA98" s="399"/>
      <c r="GAB98" s="399"/>
      <c r="GAC98" s="399"/>
      <c r="GAD98" s="399"/>
      <c r="GAE98" s="399"/>
      <c r="GAF98" s="399"/>
      <c r="GAG98" s="399"/>
      <c r="GAH98" s="399"/>
      <c r="GAI98" s="399"/>
      <c r="GAJ98" s="399"/>
      <c r="GAK98" s="399"/>
      <c r="GAL98" s="399"/>
      <c r="GAM98" s="399"/>
      <c r="GAN98" s="399"/>
      <c r="GAO98" s="399"/>
      <c r="GAP98" s="399"/>
      <c r="GAQ98" s="399"/>
      <c r="GAR98" s="399"/>
      <c r="GAS98" s="399"/>
      <c r="GAT98" s="399"/>
      <c r="GAU98" s="399"/>
      <c r="GAV98" s="399"/>
      <c r="GAW98" s="399"/>
      <c r="GAX98" s="399"/>
      <c r="GAY98" s="399"/>
      <c r="GAZ98" s="399"/>
      <c r="GBA98" s="399"/>
      <c r="GBB98" s="399"/>
      <c r="GBC98" s="399"/>
      <c r="GBD98" s="399"/>
      <c r="GBE98" s="399"/>
      <c r="GBF98" s="399"/>
      <c r="GBG98" s="399"/>
      <c r="GBH98" s="399"/>
      <c r="GBI98" s="399"/>
      <c r="GBJ98" s="399"/>
      <c r="GBK98" s="399"/>
      <c r="GBL98" s="399"/>
      <c r="GBM98" s="399"/>
      <c r="GBN98" s="399"/>
      <c r="GBO98" s="399"/>
      <c r="GBP98" s="399"/>
      <c r="GBQ98" s="399"/>
      <c r="GBR98" s="399"/>
      <c r="GBS98" s="399"/>
      <c r="GBT98" s="399"/>
      <c r="GBU98" s="399"/>
      <c r="GBV98" s="399"/>
      <c r="GBW98" s="399"/>
      <c r="GBX98" s="399"/>
      <c r="GBY98" s="399"/>
      <c r="GBZ98" s="399"/>
      <c r="GCA98" s="399"/>
      <c r="GCB98" s="399"/>
      <c r="GCC98" s="399"/>
      <c r="GCD98" s="399"/>
      <c r="GCE98" s="399"/>
      <c r="GCF98" s="399"/>
      <c r="GCG98" s="399"/>
      <c r="GCH98" s="399"/>
      <c r="GCI98" s="399"/>
      <c r="GCJ98" s="399"/>
      <c r="GCK98" s="399"/>
      <c r="GCL98" s="399"/>
      <c r="GCM98" s="399"/>
      <c r="GCN98" s="399"/>
      <c r="GCO98" s="399"/>
      <c r="GCP98" s="399"/>
      <c r="GCQ98" s="399"/>
      <c r="GCR98" s="399"/>
      <c r="GCS98" s="399"/>
      <c r="GCT98" s="399"/>
      <c r="GCU98" s="399"/>
      <c r="GCV98" s="399"/>
      <c r="GCW98" s="399"/>
      <c r="GCX98" s="399"/>
      <c r="GCY98" s="399"/>
      <c r="GCZ98" s="399"/>
      <c r="GDA98" s="399"/>
      <c r="GDB98" s="399"/>
      <c r="GDC98" s="399"/>
      <c r="GDD98" s="399"/>
      <c r="GDE98" s="399"/>
      <c r="GDF98" s="399"/>
      <c r="GDG98" s="399"/>
      <c r="GDH98" s="399"/>
      <c r="GDI98" s="399"/>
      <c r="GDJ98" s="399"/>
      <c r="GDK98" s="399"/>
      <c r="GDL98" s="399"/>
      <c r="GDM98" s="399"/>
      <c r="GDN98" s="399"/>
      <c r="GDO98" s="399"/>
      <c r="GDP98" s="399"/>
      <c r="GDQ98" s="399"/>
      <c r="GDR98" s="399"/>
      <c r="GDS98" s="399"/>
      <c r="GDT98" s="399"/>
      <c r="GDU98" s="399"/>
      <c r="GDV98" s="399"/>
      <c r="GDW98" s="399"/>
      <c r="GDX98" s="399"/>
      <c r="GDY98" s="399"/>
      <c r="GDZ98" s="399"/>
      <c r="GEA98" s="399"/>
      <c r="GEB98" s="399"/>
      <c r="GEC98" s="399"/>
      <c r="GED98" s="399"/>
      <c r="GEE98" s="399"/>
      <c r="GEF98" s="399"/>
      <c r="GEG98" s="399"/>
      <c r="GEH98" s="399"/>
      <c r="GEI98" s="399"/>
      <c r="GEJ98" s="399"/>
      <c r="GEK98" s="399"/>
      <c r="GEL98" s="399"/>
      <c r="GEM98" s="399"/>
      <c r="GEN98" s="399"/>
      <c r="GEO98" s="399"/>
      <c r="GEP98" s="399"/>
      <c r="GEQ98" s="399"/>
      <c r="GER98" s="399"/>
      <c r="GES98" s="399"/>
      <c r="GET98" s="399"/>
      <c r="GEU98" s="399"/>
      <c r="GEV98" s="399"/>
      <c r="GEW98" s="399"/>
      <c r="GEX98" s="399"/>
      <c r="GEY98" s="399"/>
      <c r="GEZ98" s="399"/>
      <c r="GFA98" s="399"/>
      <c r="GFB98" s="399"/>
      <c r="GFC98" s="399"/>
      <c r="GFD98" s="399"/>
      <c r="GFE98" s="399"/>
      <c r="GFF98" s="399"/>
      <c r="GFG98" s="399"/>
      <c r="GFH98" s="399"/>
      <c r="GFI98" s="399"/>
      <c r="GFJ98" s="399"/>
      <c r="GFK98" s="399"/>
      <c r="GFL98" s="399"/>
      <c r="GFM98" s="399"/>
      <c r="GFN98" s="399"/>
      <c r="GFO98" s="399"/>
      <c r="GFP98" s="399"/>
      <c r="GFQ98" s="399"/>
      <c r="GFR98" s="399"/>
      <c r="GFS98" s="399"/>
      <c r="GFT98" s="399"/>
      <c r="GFU98" s="399"/>
      <c r="GFV98" s="399"/>
      <c r="GFW98" s="399"/>
      <c r="GFX98" s="399"/>
      <c r="GFY98" s="399"/>
      <c r="GFZ98" s="399"/>
      <c r="GGA98" s="399"/>
      <c r="GGB98" s="399"/>
      <c r="GGC98" s="399"/>
      <c r="GGD98" s="399"/>
      <c r="GGE98" s="399"/>
      <c r="GGF98" s="399"/>
      <c r="GGG98" s="399"/>
      <c r="GGH98" s="399"/>
      <c r="GGI98" s="399"/>
      <c r="GGJ98" s="399"/>
      <c r="GGK98" s="399"/>
      <c r="GGL98" s="399"/>
      <c r="GGM98" s="399"/>
      <c r="GGN98" s="399"/>
      <c r="GGO98" s="399"/>
      <c r="GGP98" s="399"/>
      <c r="GGQ98" s="399"/>
      <c r="GGR98" s="399"/>
      <c r="GGS98" s="399"/>
      <c r="GGT98" s="399"/>
      <c r="GGU98" s="399"/>
      <c r="GGV98" s="399"/>
      <c r="GGW98" s="399"/>
      <c r="GGX98" s="399"/>
      <c r="GGY98" s="399"/>
      <c r="GGZ98" s="399"/>
      <c r="GHA98" s="399"/>
      <c r="GHB98" s="399"/>
      <c r="GHC98" s="399"/>
      <c r="GHD98" s="399"/>
      <c r="GHE98" s="399"/>
      <c r="GHF98" s="399"/>
      <c r="GHG98" s="399"/>
      <c r="GHH98" s="399"/>
      <c r="GHI98" s="399"/>
      <c r="GHJ98" s="399"/>
      <c r="GHK98" s="399"/>
      <c r="GHL98" s="399"/>
      <c r="GHM98" s="399"/>
      <c r="GHN98" s="399"/>
      <c r="GHO98" s="399"/>
      <c r="GHP98" s="399"/>
      <c r="GHQ98" s="399"/>
      <c r="GHR98" s="399"/>
      <c r="GHS98" s="399"/>
      <c r="GHT98" s="399"/>
      <c r="GHU98" s="399"/>
      <c r="GHV98" s="399"/>
      <c r="GHW98" s="399"/>
      <c r="GHX98" s="399"/>
      <c r="GHY98" s="399"/>
      <c r="GHZ98" s="399"/>
      <c r="GIA98" s="399"/>
      <c r="GIB98" s="399"/>
      <c r="GIC98" s="399"/>
      <c r="GID98" s="399"/>
      <c r="GIE98" s="399"/>
      <c r="GIF98" s="399"/>
      <c r="GIG98" s="399"/>
      <c r="GIH98" s="399"/>
      <c r="GII98" s="399"/>
      <c r="GIJ98" s="399"/>
      <c r="GIK98" s="399"/>
      <c r="GIL98" s="399"/>
      <c r="GIM98" s="399"/>
      <c r="GIN98" s="399"/>
      <c r="GIO98" s="399"/>
      <c r="GIP98" s="399"/>
      <c r="GIQ98" s="399"/>
      <c r="GIR98" s="399"/>
      <c r="GIS98" s="399"/>
      <c r="GIT98" s="399"/>
      <c r="GIU98" s="399"/>
      <c r="GIV98" s="399"/>
      <c r="GIW98" s="399"/>
      <c r="GIX98" s="399"/>
      <c r="GIY98" s="399"/>
      <c r="GIZ98" s="399"/>
      <c r="GJA98" s="399"/>
      <c r="GJB98" s="399"/>
      <c r="GJC98" s="399"/>
      <c r="GJD98" s="399"/>
      <c r="GJE98" s="399"/>
      <c r="GJF98" s="399"/>
      <c r="GJG98" s="399"/>
      <c r="GJH98" s="399"/>
      <c r="GJI98" s="399"/>
      <c r="GJJ98" s="399"/>
      <c r="GJK98" s="399"/>
      <c r="GJL98" s="399"/>
      <c r="GJM98" s="399"/>
      <c r="GJN98" s="399"/>
      <c r="GJO98" s="399"/>
      <c r="GJP98" s="399"/>
      <c r="GJQ98" s="399"/>
      <c r="GJR98" s="399"/>
      <c r="GJS98" s="399"/>
      <c r="GJT98" s="399"/>
      <c r="GJU98" s="399"/>
      <c r="GJV98" s="399"/>
      <c r="GJW98" s="399"/>
      <c r="GJX98" s="399"/>
      <c r="GJY98" s="399"/>
      <c r="GJZ98" s="399"/>
      <c r="GKA98" s="399"/>
      <c r="GKB98" s="399"/>
      <c r="GKC98" s="399"/>
      <c r="GKD98" s="399"/>
      <c r="GKE98" s="399"/>
      <c r="GKF98" s="399"/>
      <c r="GKG98" s="399"/>
      <c r="GKH98" s="399"/>
      <c r="GKI98" s="399"/>
      <c r="GKJ98" s="399"/>
      <c r="GKK98" s="399"/>
      <c r="GKL98" s="399"/>
      <c r="GKM98" s="399"/>
      <c r="GKN98" s="399"/>
      <c r="GKO98" s="399"/>
      <c r="GKP98" s="399"/>
      <c r="GKQ98" s="399"/>
      <c r="GKR98" s="399"/>
      <c r="GKS98" s="399"/>
      <c r="GKT98" s="399"/>
      <c r="GKU98" s="399"/>
      <c r="GKV98" s="399"/>
      <c r="GKW98" s="399"/>
      <c r="GKX98" s="399"/>
      <c r="GKY98" s="399"/>
      <c r="GKZ98" s="399"/>
      <c r="GLA98" s="399"/>
      <c r="GLB98" s="399"/>
      <c r="GLC98" s="399"/>
      <c r="GLD98" s="399"/>
      <c r="GLE98" s="399"/>
      <c r="GLF98" s="399"/>
      <c r="GLG98" s="399"/>
      <c r="GLH98" s="399"/>
      <c r="GLI98" s="399"/>
      <c r="GLJ98" s="399"/>
      <c r="GLK98" s="399"/>
      <c r="GLL98" s="399"/>
      <c r="GLM98" s="399"/>
      <c r="GLN98" s="399"/>
      <c r="GLO98" s="399"/>
      <c r="GLP98" s="399"/>
      <c r="GLQ98" s="399"/>
      <c r="GLR98" s="399"/>
      <c r="GLS98" s="399"/>
      <c r="GLT98" s="399"/>
      <c r="GLU98" s="399"/>
      <c r="GLV98" s="399"/>
      <c r="GLW98" s="399"/>
      <c r="GLX98" s="399"/>
      <c r="GLY98" s="399"/>
      <c r="GLZ98" s="399"/>
      <c r="GMA98" s="399"/>
      <c r="GMB98" s="399"/>
      <c r="GMC98" s="399"/>
      <c r="GMD98" s="399"/>
      <c r="GME98" s="399"/>
      <c r="GMF98" s="399"/>
      <c r="GMG98" s="399"/>
      <c r="GMH98" s="399"/>
      <c r="GMI98" s="399"/>
      <c r="GMJ98" s="399"/>
      <c r="GMK98" s="399"/>
      <c r="GML98" s="399"/>
      <c r="GMM98" s="399"/>
      <c r="GMN98" s="399"/>
      <c r="GMO98" s="399"/>
      <c r="GMP98" s="399"/>
      <c r="GMQ98" s="399"/>
      <c r="GMR98" s="399"/>
      <c r="GMS98" s="399"/>
      <c r="GMT98" s="399"/>
      <c r="GMU98" s="399"/>
      <c r="GMV98" s="399"/>
      <c r="GMW98" s="399"/>
      <c r="GMX98" s="399"/>
      <c r="GMY98" s="399"/>
      <c r="GMZ98" s="399"/>
      <c r="GNA98" s="399"/>
      <c r="GNB98" s="399"/>
      <c r="GNC98" s="399"/>
      <c r="GND98" s="399"/>
      <c r="GNE98" s="399"/>
      <c r="GNF98" s="399"/>
      <c r="GNG98" s="399"/>
      <c r="GNH98" s="399"/>
      <c r="GNI98" s="399"/>
      <c r="GNJ98" s="399"/>
      <c r="GNK98" s="399"/>
      <c r="GNL98" s="399"/>
      <c r="GNM98" s="399"/>
      <c r="GNN98" s="399"/>
      <c r="GNO98" s="399"/>
      <c r="GNP98" s="399"/>
      <c r="GNQ98" s="399"/>
      <c r="GNR98" s="399"/>
      <c r="GNS98" s="399"/>
      <c r="GNT98" s="399"/>
      <c r="GNU98" s="399"/>
      <c r="GNV98" s="399"/>
      <c r="GNW98" s="399"/>
      <c r="GNX98" s="399"/>
      <c r="GNY98" s="399"/>
      <c r="GNZ98" s="399"/>
      <c r="GOA98" s="399"/>
      <c r="GOB98" s="399"/>
      <c r="GOC98" s="399"/>
      <c r="GOD98" s="399"/>
      <c r="GOE98" s="399"/>
      <c r="GOF98" s="399"/>
      <c r="GOG98" s="399"/>
      <c r="GOH98" s="399"/>
      <c r="GOI98" s="399"/>
      <c r="GOJ98" s="399"/>
      <c r="GOK98" s="399"/>
      <c r="GOL98" s="399"/>
      <c r="GOM98" s="399"/>
      <c r="GON98" s="399"/>
      <c r="GOO98" s="399"/>
      <c r="GOP98" s="399"/>
      <c r="GOQ98" s="399"/>
      <c r="GOR98" s="399"/>
      <c r="GOS98" s="399"/>
      <c r="GOT98" s="399"/>
      <c r="GOU98" s="399"/>
      <c r="GOV98" s="399"/>
      <c r="GOW98" s="399"/>
      <c r="GOX98" s="399"/>
      <c r="GOY98" s="399"/>
      <c r="GOZ98" s="399"/>
      <c r="GPA98" s="399"/>
      <c r="GPB98" s="399"/>
      <c r="GPC98" s="399"/>
      <c r="GPD98" s="399"/>
      <c r="GPE98" s="399"/>
      <c r="GPF98" s="399"/>
      <c r="GPG98" s="399"/>
      <c r="GPH98" s="399"/>
      <c r="GPI98" s="399"/>
      <c r="GPJ98" s="399"/>
      <c r="GPK98" s="399"/>
      <c r="GPL98" s="399"/>
      <c r="GPM98" s="399"/>
      <c r="GPN98" s="399"/>
      <c r="GPO98" s="399"/>
      <c r="GPP98" s="399"/>
      <c r="GPQ98" s="399"/>
      <c r="GPR98" s="399"/>
      <c r="GPS98" s="399"/>
      <c r="GPT98" s="399"/>
      <c r="GPU98" s="399"/>
      <c r="GPV98" s="399"/>
      <c r="GPW98" s="399"/>
      <c r="GPX98" s="399"/>
      <c r="GPY98" s="399"/>
      <c r="GPZ98" s="399"/>
      <c r="GQA98" s="399"/>
      <c r="GQB98" s="399"/>
      <c r="GQC98" s="399"/>
      <c r="GQD98" s="399"/>
      <c r="GQE98" s="399"/>
      <c r="GQF98" s="399"/>
      <c r="GQG98" s="399"/>
      <c r="GQH98" s="399"/>
      <c r="GQI98" s="399"/>
      <c r="GQJ98" s="399"/>
      <c r="GQK98" s="399"/>
      <c r="GQL98" s="399"/>
      <c r="GQM98" s="399"/>
      <c r="GQN98" s="399"/>
      <c r="GQO98" s="399"/>
      <c r="GQP98" s="399"/>
      <c r="GQQ98" s="399"/>
      <c r="GQR98" s="399"/>
      <c r="GQS98" s="399"/>
      <c r="GQT98" s="399"/>
      <c r="GQU98" s="399"/>
      <c r="GQV98" s="399"/>
      <c r="GQW98" s="399"/>
      <c r="GQX98" s="399"/>
      <c r="GQY98" s="399"/>
      <c r="GQZ98" s="399"/>
      <c r="GRA98" s="399"/>
      <c r="GRB98" s="399"/>
      <c r="GRC98" s="399"/>
      <c r="GRD98" s="399"/>
      <c r="GRE98" s="399"/>
      <c r="GRF98" s="399"/>
      <c r="GRG98" s="399"/>
      <c r="GRH98" s="399"/>
      <c r="GRI98" s="399"/>
      <c r="GRJ98" s="399"/>
      <c r="GRK98" s="399"/>
      <c r="GRL98" s="399"/>
      <c r="GRM98" s="399"/>
      <c r="GRN98" s="399"/>
      <c r="GRO98" s="399"/>
      <c r="GRP98" s="399"/>
      <c r="GRQ98" s="399"/>
      <c r="GRR98" s="399"/>
      <c r="GRS98" s="399"/>
      <c r="GRT98" s="399"/>
      <c r="GRU98" s="399"/>
      <c r="GRV98" s="399"/>
      <c r="GRW98" s="399"/>
      <c r="GRX98" s="399"/>
      <c r="GRY98" s="399"/>
      <c r="GRZ98" s="399"/>
      <c r="GSA98" s="399"/>
      <c r="GSB98" s="399"/>
      <c r="GSC98" s="399"/>
      <c r="GSD98" s="399"/>
      <c r="GSE98" s="399"/>
      <c r="GSF98" s="399"/>
      <c r="GSG98" s="399"/>
      <c r="GSH98" s="399"/>
      <c r="GSI98" s="399"/>
      <c r="GSJ98" s="399"/>
      <c r="GSK98" s="399"/>
      <c r="GSL98" s="399"/>
      <c r="GSM98" s="399"/>
      <c r="GSN98" s="399"/>
      <c r="GSO98" s="399"/>
      <c r="GSP98" s="399"/>
      <c r="GSQ98" s="399"/>
      <c r="GSR98" s="399"/>
      <c r="GSS98" s="399"/>
      <c r="GST98" s="399"/>
      <c r="GSU98" s="399"/>
      <c r="GSV98" s="399"/>
      <c r="GSW98" s="399"/>
      <c r="GSX98" s="399"/>
      <c r="GSY98" s="399"/>
      <c r="GSZ98" s="399"/>
      <c r="GTA98" s="399"/>
      <c r="GTB98" s="399"/>
      <c r="GTC98" s="399"/>
      <c r="GTD98" s="399"/>
      <c r="GTE98" s="399"/>
      <c r="GTF98" s="399"/>
      <c r="GTG98" s="399"/>
      <c r="GTH98" s="399"/>
      <c r="GTI98" s="399"/>
      <c r="GTJ98" s="399"/>
      <c r="GTK98" s="399"/>
      <c r="GTL98" s="399"/>
      <c r="GTM98" s="399"/>
      <c r="GTN98" s="399"/>
      <c r="GTO98" s="399"/>
      <c r="GTP98" s="399"/>
      <c r="GTQ98" s="399"/>
      <c r="GTR98" s="399"/>
      <c r="GTS98" s="399"/>
      <c r="GTT98" s="399"/>
      <c r="GTU98" s="399"/>
      <c r="GTV98" s="399"/>
      <c r="GTW98" s="399"/>
      <c r="GTX98" s="399"/>
      <c r="GTY98" s="399"/>
      <c r="GTZ98" s="399"/>
      <c r="GUA98" s="399"/>
      <c r="GUB98" s="399"/>
      <c r="GUC98" s="399"/>
      <c r="GUD98" s="399"/>
      <c r="GUE98" s="399"/>
      <c r="GUF98" s="399"/>
      <c r="GUG98" s="399"/>
      <c r="GUH98" s="399"/>
      <c r="GUI98" s="399"/>
      <c r="GUJ98" s="399"/>
      <c r="GUK98" s="399"/>
      <c r="GUL98" s="399"/>
      <c r="GUM98" s="399"/>
      <c r="GUN98" s="399"/>
      <c r="GUO98" s="399"/>
      <c r="GUP98" s="399"/>
      <c r="GUQ98" s="399"/>
      <c r="GUR98" s="399"/>
      <c r="GUS98" s="399"/>
      <c r="GUT98" s="399"/>
      <c r="GUU98" s="399"/>
      <c r="GUV98" s="399"/>
      <c r="GUW98" s="399"/>
      <c r="GUX98" s="399"/>
      <c r="GUY98" s="399"/>
      <c r="GUZ98" s="399"/>
      <c r="GVA98" s="399"/>
      <c r="GVB98" s="399"/>
      <c r="GVC98" s="399"/>
      <c r="GVD98" s="399"/>
      <c r="GVE98" s="399"/>
      <c r="GVF98" s="399"/>
      <c r="GVG98" s="399"/>
      <c r="GVH98" s="399"/>
      <c r="GVI98" s="399"/>
      <c r="GVJ98" s="399"/>
      <c r="GVK98" s="399"/>
      <c r="GVL98" s="399"/>
      <c r="GVM98" s="399"/>
      <c r="GVN98" s="399"/>
      <c r="GVO98" s="399"/>
      <c r="GVP98" s="399"/>
      <c r="GVQ98" s="399"/>
      <c r="GVR98" s="399"/>
      <c r="GVS98" s="399"/>
      <c r="GVT98" s="399"/>
      <c r="GVU98" s="399"/>
      <c r="GVV98" s="399"/>
      <c r="GVW98" s="399"/>
      <c r="GVX98" s="399"/>
      <c r="GVY98" s="399"/>
      <c r="GVZ98" s="399"/>
      <c r="GWA98" s="399"/>
      <c r="GWB98" s="399"/>
      <c r="GWC98" s="399"/>
      <c r="GWD98" s="399"/>
      <c r="GWE98" s="399"/>
      <c r="GWF98" s="399"/>
      <c r="GWG98" s="399"/>
      <c r="GWH98" s="399"/>
      <c r="GWI98" s="399"/>
      <c r="GWJ98" s="399"/>
      <c r="GWK98" s="399"/>
      <c r="GWL98" s="399"/>
      <c r="GWM98" s="399"/>
      <c r="GWN98" s="399"/>
      <c r="GWO98" s="399"/>
      <c r="GWP98" s="399"/>
      <c r="GWQ98" s="399"/>
      <c r="GWR98" s="399"/>
      <c r="GWS98" s="399"/>
      <c r="GWT98" s="399"/>
      <c r="GWU98" s="399"/>
      <c r="GWV98" s="399"/>
      <c r="GWW98" s="399"/>
      <c r="GWX98" s="399"/>
      <c r="GWY98" s="399"/>
      <c r="GWZ98" s="399"/>
      <c r="GXA98" s="399"/>
      <c r="GXB98" s="399"/>
      <c r="GXC98" s="399"/>
      <c r="GXD98" s="399"/>
      <c r="GXE98" s="399"/>
      <c r="GXF98" s="399"/>
      <c r="GXG98" s="399"/>
      <c r="GXH98" s="399"/>
      <c r="GXI98" s="399"/>
      <c r="GXJ98" s="399"/>
      <c r="GXK98" s="399"/>
      <c r="GXL98" s="399"/>
      <c r="GXM98" s="399"/>
      <c r="GXN98" s="399"/>
      <c r="GXO98" s="399"/>
      <c r="GXP98" s="399"/>
      <c r="GXQ98" s="399"/>
      <c r="GXR98" s="399"/>
      <c r="GXS98" s="399"/>
      <c r="GXT98" s="399"/>
      <c r="GXU98" s="399"/>
      <c r="GXV98" s="399"/>
      <c r="GXW98" s="399"/>
      <c r="GXX98" s="399"/>
      <c r="GXY98" s="399"/>
      <c r="GXZ98" s="399"/>
      <c r="GYA98" s="399"/>
      <c r="GYB98" s="399"/>
      <c r="GYC98" s="399"/>
      <c r="GYD98" s="399"/>
      <c r="GYE98" s="399"/>
      <c r="GYF98" s="399"/>
      <c r="GYG98" s="399"/>
      <c r="GYH98" s="399"/>
      <c r="GYI98" s="399"/>
      <c r="GYJ98" s="399"/>
      <c r="GYK98" s="399"/>
      <c r="GYL98" s="399"/>
      <c r="GYM98" s="399"/>
      <c r="GYN98" s="399"/>
      <c r="GYO98" s="399"/>
      <c r="GYP98" s="399"/>
      <c r="GYQ98" s="399"/>
      <c r="GYR98" s="399"/>
      <c r="GYS98" s="399"/>
      <c r="GYT98" s="399"/>
      <c r="GYU98" s="399"/>
      <c r="GYV98" s="399"/>
      <c r="GYW98" s="399"/>
      <c r="GYX98" s="399"/>
      <c r="GYY98" s="399"/>
      <c r="GYZ98" s="399"/>
      <c r="GZA98" s="399"/>
      <c r="GZB98" s="399"/>
      <c r="GZC98" s="399"/>
      <c r="GZD98" s="399"/>
      <c r="GZE98" s="399"/>
      <c r="GZF98" s="399"/>
      <c r="GZG98" s="399"/>
      <c r="GZH98" s="399"/>
      <c r="GZI98" s="399"/>
      <c r="GZJ98" s="399"/>
      <c r="GZK98" s="399"/>
      <c r="GZL98" s="399"/>
      <c r="GZM98" s="399"/>
      <c r="GZN98" s="399"/>
      <c r="GZO98" s="399"/>
      <c r="GZP98" s="399"/>
      <c r="GZQ98" s="399"/>
      <c r="GZR98" s="399"/>
      <c r="GZS98" s="399"/>
      <c r="GZT98" s="399"/>
      <c r="GZU98" s="399"/>
      <c r="GZV98" s="399"/>
      <c r="GZW98" s="399"/>
      <c r="GZX98" s="399"/>
      <c r="GZY98" s="399"/>
      <c r="GZZ98" s="399"/>
      <c r="HAA98" s="399"/>
      <c r="HAB98" s="399"/>
      <c r="HAC98" s="399"/>
      <c r="HAD98" s="399"/>
      <c r="HAE98" s="399"/>
      <c r="HAF98" s="399"/>
      <c r="HAG98" s="399"/>
      <c r="HAH98" s="399"/>
      <c r="HAI98" s="399"/>
      <c r="HAJ98" s="399"/>
      <c r="HAK98" s="399"/>
      <c r="HAL98" s="399"/>
      <c r="HAM98" s="399"/>
      <c r="HAN98" s="399"/>
      <c r="HAO98" s="399"/>
      <c r="HAP98" s="399"/>
      <c r="HAQ98" s="399"/>
      <c r="HAR98" s="399"/>
      <c r="HAS98" s="399"/>
      <c r="HAT98" s="399"/>
      <c r="HAU98" s="399"/>
      <c r="HAV98" s="399"/>
      <c r="HAW98" s="399"/>
      <c r="HAX98" s="399"/>
      <c r="HAY98" s="399"/>
      <c r="HAZ98" s="399"/>
      <c r="HBA98" s="399"/>
      <c r="HBB98" s="399"/>
      <c r="HBC98" s="399"/>
      <c r="HBD98" s="399"/>
      <c r="HBE98" s="399"/>
      <c r="HBF98" s="399"/>
      <c r="HBG98" s="399"/>
      <c r="HBH98" s="399"/>
      <c r="HBI98" s="399"/>
      <c r="HBJ98" s="399"/>
      <c r="HBK98" s="399"/>
      <c r="HBL98" s="399"/>
      <c r="HBM98" s="399"/>
      <c r="HBN98" s="399"/>
      <c r="HBO98" s="399"/>
      <c r="HBP98" s="399"/>
      <c r="HBQ98" s="399"/>
      <c r="HBR98" s="399"/>
      <c r="HBS98" s="399"/>
      <c r="HBT98" s="399"/>
      <c r="HBU98" s="399"/>
      <c r="HBV98" s="399"/>
      <c r="HBW98" s="399"/>
      <c r="HBX98" s="399"/>
      <c r="HBY98" s="399"/>
      <c r="HBZ98" s="399"/>
      <c r="HCA98" s="399"/>
      <c r="HCB98" s="399"/>
      <c r="HCC98" s="399"/>
      <c r="HCD98" s="399"/>
      <c r="HCE98" s="399"/>
      <c r="HCF98" s="399"/>
      <c r="HCG98" s="399"/>
      <c r="HCH98" s="399"/>
      <c r="HCI98" s="399"/>
      <c r="HCJ98" s="399"/>
      <c r="HCK98" s="399"/>
      <c r="HCL98" s="399"/>
      <c r="HCM98" s="399"/>
      <c r="HCN98" s="399"/>
      <c r="HCO98" s="399"/>
      <c r="HCP98" s="399"/>
      <c r="HCQ98" s="399"/>
      <c r="HCR98" s="399"/>
      <c r="HCS98" s="399"/>
      <c r="HCT98" s="399"/>
      <c r="HCU98" s="399"/>
      <c r="HCV98" s="399"/>
      <c r="HCW98" s="399"/>
      <c r="HCX98" s="399"/>
      <c r="HCY98" s="399"/>
      <c r="HCZ98" s="399"/>
      <c r="HDA98" s="399"/>
      <c r="HDB98" s="399"/>
      <c r="HDC98" s="399"/>
      <c r="HDD98" s="399"/>
      <c r="HDE98" s="399"/>
      <c r="HDF98" s="399"/>
      <c r="HDG98" s="399"/>
      <c r="HDH98" s="399"/>
      <c r="HDI98" s="399"/>
      <c r="HDJ98" s="399"/>
      <c r="HDK98" s="399"/>
      <c r="HDL98" s="399"/>
      <c r="HDM98" s="399"/>
      <c r="HDN98" s="399"/>
      <c r="HDO98" s="399"/>
      <c r="HDP98" s="399"/>
      <c r="HDQ98" s="399"/>
      <c r="HDR98" s="399"/>
      <c r="HDS98" s="399"/>
      <c r="HDT98" s="399"/>
      <c r="HDU98" s="399"/>
      <c r="HDV98" s="399"/>
      <c r="HDW98" s="399"/>
      <c r="HDX98" s="399"/>
      <c r="HDY98" s="399"/>
      <c r="HDZ98" s="399"/>
      <c r="HEA98" s="399"/>
      <c r="HEB98" s="399"/>
      <c r="HEC98" s="399"/>
      <c r="HED98" s="399"/>
      <c r="HEE98" s="399"/>
      <c r="HEF98" s="399"/>
      <c r="HEG98" s="399"/>
      <c r="HEH98" s="399"/>
      <c r="HEI98" s="399"/>
      <c r="HEJ98" s="399"/>
      <c r="HEK98" s="399"/>
      <c r="HEL98" s="399"/>
      <c r="HEM98" s="399"/>
      <c r="HEN98" s="399"/>
      <c r="HEO98" s="399"/>
      <c r="HEP98" s="399"/>
      <c r="HEQ98" s="399"/>
      <c r="HER98" s="399"/>
      <c r="HES98" s="399"/>
      <c r="HET98" s="399"/>
      <c r="HEU98" s="399"/>
      <c r="HEV98" s="399"/>
      <c r="HEW98" s="399"/>
      <c r="HEX98" s="399"/>
      <c r="HEY98" s="399"/>
      <c r="HEZ98" s="399"/>
      <c r="HFA98" s="399"/>
      <c r="HFB98" s="399"/>
      <c r="HFC98" s="399"/>
      <c r="HFD98" s="399"/>
      <c r="HFE98" s="399"/>
      <c r="HFF98" s="399"/>
      <c r="HFG98" s="399"/>
      <c r="HFH98" s="399"/>
      <c r="HFI98" s="399"/>
      <c r="HFJ98" s="399"/>
      <c r="HFK98" s="399"/>
      <c r="HFL98" s="399"/>
      <c r="HFM98" s="399"/>
      <c r="HFN98" s="399"/>
      <c r="HFO98" s="399"/>
      <c r="HFP98" s="399"/>
      <c r="HFQ98" s="399"/>
      <c r="HFR98" s="399"/>
      <c r="HFS98" s="399"/>
      <c r="HFT98" s="399"/>
      <c r="HFU98" s="399"/>
      <c r="HFV98" s="399"/>
      <c r="HFW98" s="399"/>
      <c r="HFX98" s="399"/>
      <c r="HFY98" s="399"/>
      <c r="HFZ98" s="399"/>
      <c r="HGA98" s="399"/>
      <c r="HGB98" s="399"/>
      <c r="HGC98" s="399"/>
      <c r="HGD98" s="399"/>
      <c r="HGE98" s="399"/>
      <c r="HGF98" s="399"/>
      <c r="HGG98" s="399"/>
      <c r="HGH98" s="399"/>
      <c r="HGI98" s="399"/>
      <c r="HGJ98" s="399"/>
      <c r="HGK98" s="399"/>
      <c r="HGL98" s="399"/>
      <c r="HGM98" s="399"/>
      <c r="HGN98" s="399"/>
      <c r="HGO98" s="399"/>
      <c r="HGP98" s="399"/>
      <c r="HGQ98" s="399"/>
      <c r="HGR98" s="399"/>
      <c r="HGS98" s="399"/>
      <c r="HGT98" s="399"/>
      <c r="HGU98" s="399"/>
      <c r="HGV98" s="399"/>
      <c r="HGW98" s="399"/>
      <c r="HGX98" s="399"/>
      <c r="HGY98" s="399"/>
      <c r="HGZ98" s="399"/>
      <c r="HHA98" s="399"/>
      <c r="HHB98" s="399"/>
      <c r="HHC98" s="399"/>
      <c r="HHD98" s="399"/>
      <c r="HHE98" s="399"/>
      <c r="HHF98" s="399"/>
      <c r="HHG98" s="399"/>
      <c r="HHH98" s="399"/>
      <c r="HHI98" s="399"/>
      <c r="HHJ98" s="399"/>
      <c r="HHK98" s="399"/>
      <c r="HHL98" s="399"/>
      <c r="HHM98" s="399"/>
      <c r="HHN98" s="399"/>
      <c r="HHO98" s="399"/>
      <c r="HHP98" s="399"/>
      <c r="HHQ98" s="399"/>
      <c r="HHR98" s="399"/>
      <c r="HHS98" s="399"/>
      <c r="HHT98" s="399"/>
      <c r="HHU98" s="399"/>
      <c r="HHV98" s="399"/>
      <c r="HHW98" s="399"/>
      <c r="HHX98" s="399"/>
      <c r="HHY98" s="399"/>
      <c r="HHZ98" s="399"/>
      <c r="HIA98" s="399"/>
      <c r="HIB98" s="399"/>
      <c r="HIC98" s="399"/>
      <c r="HID98" s="399"/>
      <c r="HIE98" s="399"/>
      <c r="HIF98" s="399"/>
      <c r="HIG98" s="399"/>
      <c r="HIH98" s="399"/>
      <c r="HII98" s="399"/>
      <c r="HIJ98" s="399"/>
      <c r="HIK98" s="399"/>
      <c r="HIL98" s="399"/>
      <c r="HIM98" s="399"/>
      <c r="HIN98" s="399"/>
      <c r="HIO98" s="399"/>
      <c r="HIP98" s="399"/>
      <c r="HIQ98" s="399"/>
      <c r="HIR98" s="399"/>
      <c r="HIS98" s="399"/>
      <c r="HIT98" s="399"/>
      <c r="HIU98" s="399"/>
      <c r="HIV98" s="399"/>
      <c r="HIW98" s="399"/>
      <c r="HIX98" s="399"/>
      <c r="HIY98" s="399"/>
      <c r="HIZ98" s="399"/>
      <c r="HJA98" s="399"/>
      <c r="HJB98" s="399"/>
      <c r="HJC98" s="399"/>
      <c r="HJD98" s="399"/>
      <c r="HJE98" s="399"/>
      <c r="HJF98" s="399"/>
      <c r="HJG98" s="399"/>
      <c r="HJH98" s="399"/>
      <c r="HJI98" s="399"/>
      <c r="HJJ98" s="399"/>
      <c r="HJK98" s="399"/>
      <c r="HJL98" s="399"/>
      <c r="HJM98" s="399"/>
      <c r="HJN98" s="399"/>
      <c r="HJO98" s="399"/>
      <c r="HJP98" s="399"/>
      <c r="HJQ98" s="399"/>
      <c r="HJR98" s="399"/>
      <c r="HJS98" s="399"/>
      <c r="HJT98" s="399"/>
      <c r="HJU98" s="399"/>
      <c r="HJV98" s="399"/>
      <c r="HJW98" s="399"/>
      <c r="HJX98" s="399"/>
      <c r="HJY98" s="399"/>
      <c r="HJZ98" s="399"/>
      <c r="HKA98" s="399"/>
      <c r="HKB98" s="399"/>
      <c r="HKC98" s="399"/>
      <c r="HKD98" s="399"/>
      <c r="HKE98" s="399"/>
      <c r="HKF98" s="399"/>
      <c r="HKG98" s="399"/>
      <c r="HKH98" s="399"/>
      <c r="HKI98" s="399"/>
      <c r="HKJ98" s="399"/>
      <c r="HKK98" s="399"/>
      <c r="HKL98" s="399"/>
      <c r="HKM98" s="399"/>
      <c r="HKN98" s="399"/>
      <c r="HKO98" s="399"/>
      <c r="HKP98" s="399"/>
      <c r="HKQ98" s="399"/>
      <c r="HKR98" s="399"/>
      <c r="HKS98" s="399"/>
      <c r="HKT98" s="399"/>
      <c r="HKU98" s="399"/>
      <c r="HKV98" s="399"/>
      <c r="HKW98" s="399"/>
      <c r="HKX98" s="399"/>
      <c r="HKY98" s="399"/>
      <c r="HKZ98" s="399"/>
      <c r="HLA98" s="399"/>
      <c r="HLB98" s="399"/>
      <c r="HLC98" s="399"/>
      <c r="HLD98" s="399"/>
      <c r="HLE98" s="399"/>
      <c r="HLF98" s="399"/>
      <c r="HLG98" s="399"/>
      <c r="HLH98" s="399"/>
      <c r="HLI98" s="399"/>
      <c r="HLJ98" s="399"/>
      <c r="HLK98" s="399"/>
      <c r="HLL98" s="399"/>
      <c r="HLM98" s="399"/>
      <c r="HLN98" s="399"/>
      <c r="HLO98" s="399"/>
      <c r="HLP98" s="399"/>
      <c r="HLQ98" s="399"/>
      <c r="HLR98" s="399"/>
      <c r="HLS98" s="399"/>
      <c r="HLT98" s="399"/>
      <c r="HLU98" s="399"/>
      <c r="HLV98" s="399"/>
      <c r="HLW98" s="399"/>
      <c r="HLX98" s="399"/>
      <c r="HLY98" s="399"/>
      <c r="HLZ98" s="399"/>
      <c r="HMA98" s="399"/>
      <c r="HMB98" s="399"/>
      <c r="HMC98" s="399"/>
      <c r="HMD98" s="399"/>
      <c r="HME98" s="399"/>
      <c r="HMF98" s="399"/>
      <c r="HMG98" s="399"/>
      <c r="HMH98" s="399"/>
      <c r="HMI98" s="399"/>
      <c r="HMJ98" s="399"/>
      <c r="HMK98" s="399"/>
      <c r="HML98" s="399"/>
      <c r="HMM98" s="399"/>
      <c r="HMN98" s="399"/>
      <c r="HMO98" s="399"/>
      <c r="HMP98" s="399"/>
      <c r="HMQ98" s="399"/>
      <c r="HMR98" s="399"/>
      <c r="HMS98" s="399"/>
      <c r="HMT98" s="399"/>
      <c r="HMU98" s="399"/>
      <c r="HMV98" s="399"/>
      <c r="HMW98" s="399"/>
      <c r="HMX98" s="399"/>
      <c r="HMY98" s="399"/>
      <c r="HMZ98" s="399"/>
      <c r="HNA98" s="399"/>
      <c r="HNB98" s="399"/>
      <c r="HNC98" s="399"/>
      <c r="HND98" s="399"/>
      <c r="HNE98" s="399"/>
      <c r="HNF98" s="399"/>
      <c r="HNG98" s="399"/>
      <c r="HNH98" s="399"/>
      <c r="HNI98" s="399"/>
      <c r="HNJ98" s="399"/>
      <c r="HNK98" s="399"/>
      <c r="HNL98" s="399"/>
      <c r="HNM98" s="399"/>
      <c r="HNN98" s="399"/>
      <c r="HNO98" s="399"/>
      <c r="HNP98" s="399"/>
      <c r="HNQ98" s="399"/>
      <c r="HNR98" s="399"/>
      <c r="HNS98" s="399"/>
      <c r="HNT98" s="399"/>
      <c r="HNU98" s="399"/>
      <c r="HNV98" s="399"/>
      <c r="HNW98" s="399"/>
      <c r="HNX98" s="399"/>
      <c r="HNY98" s="399"/>
      <c r="HNZ98" s="399"/>
      <c r="HOA98" s="399"/>
      <c r="HOB98" s="399"/>
      <c r="HOC98" s="399"/>
      <c r="HOD98" s="399"/>
      <c r="HOE98" s="399"/>
      <c r="HOF98" s="399"/>
      <c r="HOG98" s="399"/>
      <c r="HOH98" s="399"/>
      <c r="HOI98" s="399"/>
      <c r="HOJ98" s="399"/>
      <c r="HOK98" s="399"/>
      <c r="HOL98" s="399"/>
      <c r="HOM98" s="399"/>
      <c r="HON98" s="399"/>
      <c r="HOO98" s="399"/>
      <c r="HOP98" s="399"/>
      <c r="HOQ98" s="399"/>
      <c r="HOR98" s="399"/>
      <c r="HOS98" s="399"/>
      <c r="HOT98" s="399"/>
      <c r="HOU98" s="399"/>
      <c r="HOV98" s="399"/>
      <c r="HOW98" s="399"/>
      <c r="HOX98" s="399"/>
      <c r="HOY98" s="399"/>
      <c r="HOZ98" s="399"/>
      <c r="HPA98" s="399"/>
      <c r="HPB98" s="399"/>
      <c r="HPC98" s="399"/>
      <c r="HPD98" s="399"/>
      <c r="HPE98" s="399"/>
      <c r="HPF98" s="399"/>
      <c r="HPG98" s="399"/>
      <c r="HPH98" s="399"/>
      <c r="HPI98" s="399"/>
      <c r="HPJ98" s="399"/>
      <c r="HPK98" s="399"/>
      <c r="HPL98" s="399"/>
      <c r="HPM98" s="399"/>
      <c r="HPN98" s="399"/>
      <c r="HPO98" s="399"/>
      <c r="HPP98" s="399"/>
      <c r="HPQ98" s="399"/>
      <c r="HPR98" s="399"/>
      <c r="HPS98" s="399"/>
      <c r="HPT98" s="399"/>
      <c r="HPU98" s="399"/>
      <c r="HPV98" s="399"/>
      <c r="HPW98" s="399"/>
      <c r="HPX98" s="399"/>
      <c r="HPY98" s="399"/>
      <c r="HPZ98" s="399"/>
      <c r="HQA98" s="399"/>
      <c r="HQB98" s="399"/>
      <c r="HQC98" s="399"/>
      <c r="HQD98" s="399"/>
      <c r="HQE98" s="399"/>
      <c r="HQF98" s="399"/>
      <c r="HQG98" s="399"/>
      <c r="HQH98" s="399"/>
      <c r="HQI98" s="399"/>
      <c r="HQJ98" s="399"/>
      <c r="HQK98" s="399"/>
      <c r="HQL98" s="399"/>
      <c r="HQM98" s="399"/>
      <c r="HQN98" s="399"/>
      <c r="HQO98" s="399"/>
      <c r="HQP98" s="399"/>
      <c r="HQQ98" s="399"/>
      <c r="HQR98" s="399"/>
      <c r="HQS98" s="399"/>
      <c r="HQT98" s="399"/>
      <c r="HQU98" s="399"/>
      <c r="HQV98" s="399"/>
      <c r="HQW98" s="399"/>
      <c r="HQX98" s="399"/>
      <c r="HQY98" s="399"/>
      <c r="HQZ98" s="399"/>
      <c r="HRA98" s="399"/>
      <c r="HRB98" s="399"/>
      <c r="HRC98" s="399"/>
      <c r="HRD98" s="399"/>
      <c r="HRE98" s="399"/>
      <c r="HRF98" s="399"/>
      <c r="HRG98" s="399"/>
      <c r="HRH98" s="399"/>
      <c r="HRI98" s="399"/>
      <c r="HRJ98" s="399"/>
      <c r="HRK98" s="399"/>
      <c r="HRL98" s="399"/>
      <c r="HRM98" s="399"/>
      <c r="HRN98" s="399"/>
      <c r="HRO98" s="399"/>
      <c r="HRP98" s="399"/>
      <c r="HRQ98" s="399"/>
      <c r="HRR98" s="399"/>
      <c r="HRS98" s="399"/>
      <c r="HRT98" s="399"/>
      <c r="HRU98" s="399"/>
      <c r="HRV98" s="399"/>
      <c r="HRW98" s="399"/>
      <c r="HRX98" s="399"/>
      <c r="HRY98" s="399"/>
      <c r="HRZ98" s="399"/>
      <c r="HSA98" s="399"/>
      <c r="HSB98" s="399"/>
      <c r="HSC98" s="399"/>
      <c r="HSD98" s="399"/>
      <c r="HSE98" s="399"/>
      <c r="HSF98" s="399"/>
      <c r="HSG98" s="399"/>
      <c r="HSH98" s="399"/>
      <c r="HSI98" s="399"/>
      <c r="HSJ98" s="399"/>
      <c r="HSK98" s="399"/>
      <c r="HSL98" s="399"/>
      <c r="HSM98" s="399"/>
      <c r="HSN98" s="399"/>
      <c r="HSO98" s="399"/>
      <c r="HSP98" s="399"/>
      <c r="HSQ98" s="399"/>
      <c r="HSR98" s="399"/>
      <c r="HSS98" s="399"/>
      <c r="HST98" s="399"/>
      <c r="HSU98" s="399"/>
      <c r="HSV98" s="399"/>
      <c r="HSW98" s="399"/>
      <c r="HSX98" s="399"/>
      <c r="HSY98" s="399"/>
      <c r="HSZ98" s="399"/>
      <c r="HTA98" s="399"/>
      <c r="HTB98" s="399"/>
      <c r="HTC98" s="399"/>
      <c r="HTD98" s="399"/>
      <c r="HTE98" s="399"/>
      <c r="HTF98" s="399"/>
      <c r="HTG98" s="399"/>
      <c r="HTH98" s="399"/>
      <c r="HTI98" s="399"/>
      <c r="HTJ98" s="399"/>
      <c r="HTK98" s="399"/>
      <c r="HTL98" s="399"/>
      <c r="HTM98" s="399"/>
      <c r="HTN98" s="399"/>
      <c r="HTO98" s="399"/>
      <c r="HTP98" s="399"/>
      <c r="HTQ98" s="399"/>
      <c r="HTR98" s="399"/>
      <c r="HTS98" s="399"/>
      <c r="HTT98" s="399"/>
      <c r="HTU98" s="399"/>
      <c r="HTV98" s="399"/>
      <c r="HTW98" s="399"/>
      <c r="HTX98" s="399"/>
      <c r="HTY98" s="399"/>
      <c r="HTZ98" s="399"/>
      <c r="HUA98" s="399"/>
      <c r="HUB98" s="399"/>
      <c r="HUC98" s="399"/>
      <c r="HUD98" s="399"/>
      <c r="HUE98" s="399"/>
      <c r="HUF98" s="399"/>
      <c r="HUG98" s="399"/>
      <c r="HUH98" s="399"/>
      <c r="HUI98" s="399"/>
      <c r="HUJ98" s="399"/>
      <c r="HUK98" s="399"/>
      <c r="HUL98" s="399"/>
      <c r="HUM98" s="399"/>
      <c r="HUN98" s="399"/>
      <c r="HUO98" s="399"/>
      <c r="HUP98" s="399"/>
      <c r="HUQ98" s="399"/>
      <c r="HUR98" s="399"/>
      <c r="HUS98" s="399"/>
      <c r="HUT98" s="399"/>
      <c r="HUU98" s="399"/>
      <c r="HUV98" s="399"/>
      <c r="HUW98" s="399"/>
      <c r="HUX98" s="399"/>
      <c r="HUY98" s="399"/>
      <c r="HUZ98" s="399"/>
      <c r="HVA98" s="399"/>
      <c r="HVB98" s="399"/>
      <c r="HVC98" s="399"/>
      <c r="HVD98" s="399"/>
      <c r="HVE98" s="399"/>
      <c r="HVF98" s="399"/>
      <c r="HVG98" s="399"/>
      <c r="HVH98" s="399"/>
      <c r="HVI98" s="399"/>
      <c r="HVJ98" s="399"/>
      <c r="HVK98" s="399"/>
      <c r="HVL98" s="399"/>
      <c r="HVM98" s="399"/>
      <c r="HVN98" s="399"/>
      <c r="HVO98" s="399"/>
      <c r="HVP98" s="399"/>
      <c r="HVQ98" s="399"/>
      <c r="HVR98" s="399"/>
      <c r="HVS98" s="399"/>
      <c r="HVT98" s="399"/>
      <c r="HVU98" s="399"/>
      <c r="HVV98" s="399"/>
      <c r="HVW98" s="399"/>
      <c r="HVX98" s="399"/>
      <c r="HVY98" s="399"/>
      <c r="HVZ98" s="399"/>
      <c r="HWA98" s="399"/>
      <c r="HWB98" s="399"/>
      <c r="HWC98" s="399"/>
      <c r="HWD98" s="399"/>
      <c r="HWE98" s="399"/>
      <c r="HWF98" s="399"/>
      <c r="HWG98" s="399"/>
      <c r="HWH98" s="399"/>
      <c r="HWI98" s="399"/>
      <c r="HWJ98" s="399"/>
      <c r="HWK98" s="399"/>
      <c r="HWL98" s="399"/>
      <c r="HWM98" s="399"/>
      <c r="HWN98" s="399"/>
      <c r="HWO98" s="399"/>
      <c r="HWP98" s="399"/>
      <c r="HWQ98" s="399"/>
      <c r="HWR98" s="399"/>
      <c r="HWS98" s="399"/>
      <c r="HWT98" s="399"/>
      <c r="HWU98" s="399"/>
      <c r="HWV98" s="399"/>
      <c r="HWW98" s="399"/>
      <c r="HWX98" s="399"/>
      <c r="HWY98" s="399"/>
      <c r="HWZ98" s="399"/>
      <c r="HXA98" s="399"/>
      <c r="HXB98" s="399"/>
      <c r="HXC98" s="399"/>
      <c r="HXD98" s="399"/>
      <c r="HXE98" s="399"/>
      <c r="HXF98" s="399"/>
      <c r="HXG98" s="399"/>
      <c r="HXH98" s="399"/>
      <c r="HXI98" s="399"/>
      <c r="HXJ98" s="399"/>
      <c r="HXK98" s="399"/>
      <c r="HXL98" s="399"/>
      <c r="HXM98" s="399"/>
      <c r="HXN98" s="399"/>
      <c r="HXO98" s="399"/>
      <c r="HXP98" s="399"/>
      <c r="HXQ98" s="399"/>
      <c r="HXR98" s="399"/>
      <c r="HXS98" s="399"/>
      <c r="HXT98" s="399"/>
      <c r="HXU98" s="399"/>
      <c r="HXV98" s="399"/>
      <c r="HXW98" s="399"/>
      <c r="HXX98" s="399"/>
      <c r="HXY98" s="399"/>
      <c r="HXZ98" s="399"/>
      <c r="HYA98" s="399"/>
      <c r="HYB98" s="399"/>
      <c r="HYC98" s="399"/>
      <c r="HYD98" s="399"/>
      <c r="HYE98" s="399"/>
      <c r="HYF98" s="399"/>
      <c r="HYG98" s="399"/>
      <c r="HYH98" s="399"/>
      <c r="HYI98" s="399"/>
      <c r="HYJ98" s="399"/>
      <c r="HYK98" s="399"/>
      <c r="HYL98" s="399"/>
      <c r="HYM98" s="399"/>
      <c r="HYN98" s="399"/>
      <c r="HYO98" s="399"/>
      <c r="HYP98" s="399"/>
      <c r="HYQ98" s="399"/>
      <c r="HYR98" s="399"/>
      <c r="HYS98" s="399"/>
      <c r="HYT98" s="399"/>
      <c r="HYU98" s="399"/>
      <c r="HYV98" s="399"/>
      <c r="HYW98" s="399"/>
      <c r="HYX98" s="399"/>
      <c r="HYY98" s="399"/>
      <c r="HYZ98" s="399"/>
      <c r="HZA98" s="399"/>
      <c r="HZB98" s="399"/>
      <c r="HZC98" s="399"/>
      <c r="HZD98" s="399"/>
      <c r="HZE98" s="399"/>
      <c r="HZF98" s="399"/>
      <c r="HZG98" s="399"/>
      <c r="HZH98" s="399"/>
      <c r="HZI98" s="399"/>
      <c r="HZJ98" s="399"/>
      <c r="HZK98" s="399"/>
      <c r="HZL98" s="399"/>
      <c r="HZM98" s="399"/>
      <c r="HZN98" s="399"/>
      <c r="HZO98" s="399"/>
      <c r="HZP98" s="399"/>
      <c r="HZQ98" s="399"/>
      <c r="HZR98" s="399"/>
      <c r="HZS98" s="399"/>
      <c r="HZT98" s="399"/>
      <c r="HZU98" s="399"/>
      <c r="HZV98" s="399"/>
      <c r="HZW98" s="399"/>
      <c r="HZX98" s="399"/>
      <c r="HZY98" s="399"/>
      <c r="HZZ98" s="399"/>
      <c r="IAA98" s="399"/>
      <c r="IAB98" s="399"/>
      <c r="IAC98" s="399"/>
      <c r="IAD98" s="399"/>
      <c r="IAE98" s="399"/>
      <c r="IAF98" s="399"/>
      <c r="IAG98" s="399"/>
      <c r="IAH98" s="399"/>
      <c r="IAI98" s="399"/>
      <c r="IAJ98" s="399"/>
      <c r="IAK98" s="399"/>
      <c r="IAL98" s="399"/>
      <c r="IAM98" s="399"/>
      <c r="IAN98" s="399"/>
      <c r="IAO98" s="399"/>
      <c r="IAP98" s="399"/>
      <c r="IAQ98" s="399"/>
      <c r="IAR98" s="399"/>
      <c r="IAS98" s="399"/>
      <c r="IAT98" s="399"/>
      <c r="IAU98" s="399"/>
      <c r="IAV98" s="399"/>
      <c r="IAW98" s="399"/>
      <c r="IAX98" s="399"/>
      <c r="IAY98" s="399"/>
      <c r="IAZ98" s="399"/>
      <c r="IBA98" s="399"/>
      <c r="IBB98" s="399"/>
      <c r="IBC98" s="399"/>
      <c r="IBD98" s="399"/>
      <c r="IBE98" s="399"/>
      <c r="IBF98" s="399"/>
      <c r="IBG98" s="399"/>
      <c r="IBH98" s="399"/>
      <c r="IBI98" s="399"/>
      <c r="IBJ98" s="399"/>
      <c r="IBK98" s="399"/>
      <c r="IBL98" s="399"/>
      <c r="IBM98" s="399"/>
      <c r="IBN98" s="399"/>
      <c r="IBO98" s="399"/>
      <c r="IBP98" s="399"/>
      <c r="IBQ98" s="399"/>
      <c r="IBR98" s="399"/>
      <c r="IBS98" s="399"/>
      <c r="IBT98" s="399"/>
      <c r="IBU98" s="399"/>
      <c r="IBV98" s="399"/>
      <c r="IBW98" s="399"/>
      <c r="IBX98" s="399"/>
      <c r="IBY98" s="399"/>
      <c r="IBZ98" s="399"/>
      <c r="ICA98" s="399"/>
      <c r="ICB98" s="399"/>
      <c r="ICC98" s="399"/>
      <c r="ICD98" s="399"/>
      <c r="ICE98" s="399"/>
      <c r="ICF98" s="399"/>
      <c r="ICG98" s="399"/>
      <c r="ICH98" s="399"/>
      <c r="ICI98" s="399"/>
      <c r="ICJ98" s="399"/>
      <c r="ICK98" s="399"/>
      <c r="ICL98" s="399"/>
      <c r="ICM98" s="399"/>
      <c r="ICN98" s="399"/>
      <c r="ICO98" s="399"/>
      <c r="ICP98" s="399"/>
      <c r="ICQ98" s="399"/>
      <c r="ICR98" s="399"/>
      <c r="ICS98" s="399"/>
      <c r="ICT98" s="399"/>
      <c r="ICU98" s="399"/>
      <c r="ICV98" s="399"/>
      <c r="ICW98" s="399"/>
      <c r="ICX98" s="399"/>
      <c r="ICY98" s="399"/>
      <c r="ICZ98" s="399"/>
      <c r="IDA98" s="399"/>
      <c r="IDB98" s="399"/>
      <c r="IDC98" s="399"/>
      <c r="IDD98" s="399"/>
      <c r="IDE98" s="399"/>
      <c r="IDF98" s="399"/>
      <c r="IDG98" s="399"/>
      <c r="IDH98" s="399"/>
      <c r="IDI98" s="399"/>
      <c r="IDJ98" s="399"/>
      <c r="IDK98" s="399"/>
      <c r="IDL98" s="399"/>
      <c r="IDM98" s="399"/>
      <c r="IDN98" s="399"/>
      <c r="IDO98" s="399"/>
      <c r="IDP98" s="399"/>
      <c r="IDQ98" s="399"/>
      <c r="IDR98" s="399"/>
      <c r="IDS98" s="399"/>
      <c r="IDT98" s="399"/>
      <c r="IDU98" s="399"/>
      <c r="IDV98" s="399"/>
      <c r="IDW98" s="399"/>
      <c r="IDX98" s="399"/>
      <c r="IDY98" s="399"/>
      <c r="IDZ98" s="399"/>
      <c r="IEA98" s="399"/>
      <c r="IEB98" s="399"/>
      <c r="IEC98" s="399"/>
      <c r="IED98" s="399"/>
      <c r="IEE98" s="399"/>
      <c r="IEF98" s="399"/>
      <c r="IEG98" s="399"/>
      <c r="IEH98" s="399"/>
      <c r="IEI98" s="399"/>
      <c r="IEJ98" s="399"/>
      <c r="IEK98" s="399"/>
      <c r="IEL98" s="399"/>
      <c r="IEM98" s="399"/>
      <c r="IEN98" s="399"/>
      <c r="IEO98" s="399"/>
      <c r="IEP98" s="399"/>
      <c r="IEQ98" s="399"/>
      <c r="IER98" s="399"/>
      <c r="IES98" s="399"/>
      <c r="IET98" s="399"/>
      <c r="IEU98" s="399"/>
      <c r="IEV98" s="399"/>
      <c r="IEW98" s="399"/>
      <c r="IEX98" s="399"/>
      <c r="IEY98" s="399"/>
      <c r="IEZ98" s="399"/>
      <c r="IFA98" s="399"/>
      <c r="IFB98" s="399"/>
      <c r="IFC98" s="399"/>
      <c r="IFD98" s="399"/>
      <c r="IFE98" s="399"/>
      <c r="IFF98" s="399"/>
      <c r="IFG98" s="399"/>
      <c r="IFH98" s="399"/>
      <c r="IFI98" s="399"/>
      <c r="IFJ98" s="399"/>
      <c r="IFK98" s="399"/>
      <c r="IFL98" s="399"/>
      <c r="IFM98" s="399"/>
      <c r="IFN98" s="399"/>
      <c r="IFO98" s="399"/>
      <c r="IFP98" s="399"/>
      <c r="IFQ98" s="399"/>
      <c r="IFR98" s="399"/>
      <c r="IFS98" s="399"/>
      <c r="IFT98" s="399"/>
      <c r="IFU98" s="399"/>
      <c r="IFV98" s="399"/>
      <c r="IFW98" s="399"/>
      <c r="IFX98" s="399"/>
      <c r="IFY98" s="399"/>
      <c r="IFZ98" s="399"/>
      <c r="IGA98" s="399"/>
      <c r="IGB98" s="399"/>
      <c r="IGC98" s="399"/>
      <c r="IGD98" s="399"/>
      <c r="IGE98" s="399"/>
      <c r="IGF98" s="399"/>
      <c r="IGG98" s="399"/>
      <c r="IGH98" s="399"/>
      <c r="IGI98" s="399"/>
      <c r="IGJ98" s="399"/>
      <c r="IGK98" s="399"/>
      <c r="IGL98" s="399"/>
      <c r="IGM98" s="399"/>
      <c r="IGN98" s="399"/>
      <c r="IGO98" s="399"/>
      <c r="IGP98" s="399"/>
      <c r="IGQ98" s="399"/>
      <c r="IGR98" s="399"/>
      <c r="IGS98" s="399"/>
      <c r="IGT98" s="399"/>
      <c r="IGU98" s="399"/>
      <c r="IGV98" s="399"/>
      <c r="IGW98" s="399"/>
      <c r="IGX98" s="399"/>
      <c r="IGY98" s="399"/>
      <c r="IGZ98" s="399"/>
      <c r="IHA98" s="399"/>
      <c r="IHB98" s="399"/>
      <c r="IHC98" s="399"/>
      <c r="IHD98" s="399"/>
      <c r="IHE98" s="399"/>
      <c r="IHF98" s="399"/>
      <c r="IHG98" s="399"/>
      <c r="IHH98" s="399"/>
      <c r="IHI98" s="399"/>
      <c r="IHJ98" s="399"/>
      <c r="IHK98" s="399"/>
      <c r="IHL98" s="399"/>
      <c r="IHM98" s="399"/>
      <c r="IHN98" s="399"/>
      <c r="IHO98" s="399"/>
      <c r="IHP98" s="399"/>
      <c r="IHQ98" s="399"/>
      <c r="IHR98" s="399"/>
      <c r="IHS98" s="399"/>
      <c r="IHT98" s="399"/>
      <c r="IHU98" s="399"/>
      <c r="IHV98" s="399"/>
      <c r="IHW98" s="399"/>
      <c r="IHX98" s="399"/>
      <c r="IHY98" s="399"/>
      <c r="IHZ98" s="399"/>
      <c r="IIA98" s="399"/>
      <c r="IIB98" s="399"/>
      <c r="IIC98" s="399"/>
      <c r="IID98" s="399"/>
      <c r="IIE98" s="399"/>
      <c r="IIF98" s="399"/>
      <c r="IIG98" s="399"/>
      <c r="IIH98" s="399"/>
      <c r="III98" s="399"/>
      <c r="IIJ98" s="399"/>
      <c r="IIK98" s="399"/>
      <c r="IIL98" s="399"/>
      <c r="IIM98" s="399"/>
      <c r="IIN98" s="399"/>
      <c r="IIO98" s="399"/>
      <c r="IIP98" s="399"/>
      <c r="IIQ98" s="399"/>
      <c r="IIR98" s="399"/>
      <c r="IIS98" s="399"/>
      <c r="IIT98" s="399"/>
      <c r="IIU98" s="399"/>
      <c r="IIV98" s="399"/>
      <c r="IIW98" s="399"/>
      <c r="IIX98" s="399"/>
      <c r="IIY98" s="399"/>
      <c r="IIZ98" s="399"/>
      <c r="IJA98" s="399"/>
      <c r="IJB98" s="399"/>
      <c r="IJC98" s="399"/>
      <c r="IJD98" s="399"/>
      <c r="IJE98" s="399"/>
      <c r="IJF98" s="399"/>
      <c r="IJG98" s="399"/>
      <c r="IJH98" s="399"/>
      <c r="IJI98" s="399"/>
      <c r="IJJ98" s="399"/>
      <c r="IJK98" s="399"/>
      <c r="IJL98" s="399"/>
      <c r="IJM98" s="399"/>
      <c r="IJN98" s="399"/>
      <c r="IJO98" s="399"/>
      <c r="IJP98" s="399"/>
      <c r="IJQ98" s="399"/>
      <c r="IJR98" s="399"/>
      <c r="IJS98" s="399"/>
      <c r="IJT98" s="399"/>
      <c r="IJU98" s="399"/>
      <c r="IJV98" s="399"/>
      <c r="IJW98" s="399"/>
      <c r="IJX98" s="399"/>
      <c r="IJY98" s="399"/>
      <c r="IJZ98" s="399"/>
      <c r="IKA98" s="399"/>
      <c r="IKB98" s="399"/>
      <c r="IKC98" s="399"/>
      <c r="IKD98" s="399"/>
      <c r="IKE98" s="399"/>
      <c r="IKF98" s="399"/>
      <c r="IKG98" s="399"/>
      <c r="IKH98" s="399"/>
      <c r="IKI98" s="399"/>
      <c r="IKJ98" s="399"/>
      <c r="IKK98" s="399"/>
      <c r="IKL98" s="399"/>
      <c r="IKM98" s="399"/>
      <c r="IKN98" s="399"/>
      <c r="IKO98" s="399"/>
      <c r="IKP98" s="399"/>
      <c r="IKQ98" s="399"/>
      <c r="IKR98" s="399"/>
      <c r="IKS98" s="399"/>
      <c r="IKT98" s="399"/>
      <c r="IKU98" s="399"/>
      <c r="IKV98" s="399"/>
      <c r="IKW98" s="399"/>
      <c r="IKX98" s="399"/>
      <c r="IKY98" s="399"/>
      <c r="IKZ98" s="399"/>
      <c r="ILA98" s="399"/>
      <c r="ILB98" s="399"/>
      <c r="ILC98" s="399"/>
      <c r="ILD98" s="399"/>
      <c r="ILE98" s="399"/>
      <c r="ILF98" s="399"/>
      <c r="ILG98" s="399"/>
      <c r="ILH98" s="399"/>
      <c r="ILI98" s="399"/>
      <c r="ILJ98" s="399"/>
      <c r="ILK98" s="399"/>
      <c r="ILL98" s="399"/>
      <c r="ILM98" s="399"/>
      <c r="ILN98" s="399"/>
      <c r="ILO98" s="399"/>
      <c r="ILP98" s="399"/>
      <c r="ILQ98" s="399"/>
      <c r="ILR98" s="399"/>
      <c r="ILS98" s="399"/>
      <c r="ILT98" s="399"/>
      <c r="ILU98" s="399"/>
      <c r="ILV98" s="399"/>
      <c r="ILW98" s="399"/>
      <c r="ILX98" s="399"/>
      <c r="ILY98" s="399"/>
      <c r="ILZ98" s="399"/>
      <c r="IMA98" s="399"/>
      <c r="IMB98" s="399"/>
      <c r="IMC98" s="399"/>
      <c r="IMD98" s="399"/>
      <c r="IME98" s="399"/>
      <c r="IMF98" s="399"/>
      <c r="IMG98" s="399"/>
      <c r="IMH98" s="399"/>
      <c r="IMI98" s="399"/>
      <c r="IMJ98" s="399"/>
      <c r="IMK98" s="399"/>
      <c r="IML98" s="399"/>
      <c r="IMM98" s="399"/>
      <c r="IMN98" s="399"/>
      <c r="IMO98" s="399"/>
      <c r="IMP98" s="399"/>
      <c r="IMQ98" s="399"/>
      <c r="IMR98" s="399"/>
      <c r="IMS98" s="399"/>
      <c r="IMT98" s="399"/>
      <c r="IMU98" s="399"/>
      <c r="IMV98" s="399"/>
      <c r="IMW98" s="399"/>
      <c r="IMX98" s="399"/>
      <c r="IMY98" s="399"/>
      <c r="IMZ98" s="399"/>
      <c r="INA98" s="399"/>
      <c r="INB98" s="399"/>
      <c r="INC98" s="399"/>
      <c r="IND98" s="399"/>
      <c r="INE98" s="399"/>
      <c r="INF98" s="399"/>
      <c r="ING98" s="399"/>
      <c r="INH98" s="399"/>
      <c r="INI98" s="399"/>
      <c r="INJ98" s="399"/>
      <c r="INK98" s="399"/>
      <c r="INL98" s="399"/>
      <c r="INM98" s="399"/>
      <c r="INN98" s="399"/>
      <c r="INO98" s="399"/>
      <c r="INP98" s="399"/>
      <c r="INQ98" s="399"/>
      <c r="INR98" s="399"/>
      <c r="INS98" s="399"/>
      <c r="INT98" s="399"/>
      <c r="INU98" s="399"/>
      <c r="INV98" s="399"/>
      <c r="INW98" s="399"/>
      <c r="INX98" s="399"/>
      <c r="INY98" s="399"/>
      <c r="INZ98" s="399"/>
      <c r="IOA98" s="399"/>
      <c r="IOB98" s="399"/>
      <c r="IOC98" s="399"/>
      <c r="IOD98" s="399"/>
      <c r="IOE98" s="399"/>
      <c r="IOF98" s="399"/>
      <c r="IOG98" s="399"/>
      <c r="IOH98" s="399"/>
      <c r="IOI98" s="399"/>
      <c r="IOJ98" s="399"/>
      <c r="IOK98" s="399"/>
      <c r="IOL98" s="399"/>
      <c r="IOM98" s="399"/>
      <c r="ION98" s="399"/>
      <c r="IOO98" s="399"/>
      <c r="IOP98" s="399"/>
      <c r="IOQ98" s="399"/>
      <c r="IOR98" s="399"/>
      <c r="IOS98" s="399"/>
      <c r="IOT98" s="399"/>
      <c r="IOU98" s="399"/>
      <c r="IOV98" s="399"/>
      <c r="IOW98" s="399"/>
      <c r="IOX98" s="399"/>
      <c r="IOY98" s="399"/>
      <c r="IOZ98" s="399"/>
      <c r="IPA98" s="399"/>
      <c r="IPB98" s="399"/>
      <c r="IPC98" s="399"/>
      <c r="IPD98" s="399"/>
      <c r="IPE98" s="399"/>
      <c r="IPF98" s="399"/>
      <c r="IPG98" s="399"/>
      <c r="IPH98" s="399"/>
      <c r="IPI98" s="399"/>
      <c r="IPJ98" s="399"/>
      <c r="IPK98" s="399"/>
      <c r="IPL98" s="399"/>
      <c r="IPM98" s="399"/>
      <c r="IPN98" s="399"/>
      <c r="IPO98" s="399"/>
      <c r="IPP98" s="399"/>
      <c r="IPQ98" s="399"/>
      <c r="IPR98" s="399"/>
      <c r="IPS98" s="399"/>
      <c r="IPT98" s="399"/>
      <c r="IPU98" s="399"/>
      <c r="IPV98" s="399"/>
      <c r="IPW98" s="399"/>
      <c r="IPX98" s="399"/>
      <c r="IPY98" s="399"/>
      <c r="IPZ98" s="399"/>
      <c r="IQA98" s="399"/>
      <c r="IQB98" s="399"/>
      <c r="IQC98" s="399"/>
      <c r="IQD98" s="399"/>
      <c r="IQE98" s="399"/>
      <c r="IQF98" s="399"/>
      <c r="IQG98" s="399"/>
      <c r="IQH98" s="399"/>
      <c r="IQI98" s="399"/>
      <c r="IQJ98" s="399"/>
      <c r="IQK98" s="399"/>
      <c r="IQL98" s="399"/>
      <c r="IQM98" s="399"/>
      <c r="IQN98" s="399"/>
      <c r="IQO98" s="399"/>
      <c r="IQP98" s="399"/>
      <c r="IQQ98" s="399"/>
      <c r="IQR98" s="399"/>
      <c r="IQS98" s="399"/>
      <c r="IQT98" s="399"/>
      <c r="IQU98" s="399"/>
      <c r="IQV98" s="399"/>
      <c r="IQW98" s="399"/>
      <c r="IQX98" s="399"/>
      <c r="IQY98" s="399"/>
      <c r="IQZ98" s="399"/>
      <c r="IRA98" s="399"/>
      <c r="IRB98" s="399"/>
      <c r="IRC98" s="399"/>
      <c r="IRD98" s="399"/>
      <c r="IRE98" s="399"/>
      <c r="IRF98" s="399"/>
      <c r="IRG98" s="399"/>
      <c r="IRH98" s="399"/>
      <c r="IRI98" s="399"/>
      <c r="IRJ98" s="399"/>
      <c r="IRK98" s="399"/>
      <c r="IRL98" s="399"/>
      <c r="IRM98" s="399"/>
      <c r="IRN98" s="399"/>
      <c r="IRO98" s="399"/>
      <c r="IRP98" s="399"/>
      <c r="IRQ98" s="399"/>
      <c r="IRR98" s="399"/>
      <c r="IRS98" s="399"/>
      <c r="IRT98" s="399"/>
      <c r="IRU98" s="399"/>
      <c r="IRV98" s="399"/>
      <c r="IRW98" s="399"/>
      <c r="IRX98" s="399"/>
      <c r="IRY98" s="399"/>
      <c r="IRZ98" s="399"/>
      <c r="ISA98" s="399"/>
      <c r="ISB98" s="399"/>
      <c r="ISC98" s="399"/>
      <c r="ISD98" s="399"/>
      <c r="ISE98" s="399"/>
      <c r="ISF98" s="399"/>
      <c r="ISG98" s="399"/>
      <c r="ISH98" s="399"/>
      <c r="ISI98" s="399"/>
      <c r="ISJ98" s="399"/>
      <c r="ISK98" s="399"/>
      <c r="ISL98" s="399"/>
      <c r="ISM98" s="399"/>
      <c r="ISN98" s="399"/>
      <c r="ISO98" s="399"/>
      <c r="ISP98" s="399"/>
      <c r="ISQ98" s="399"/>
      <c r="ISR98" s="399"/>
      <c r="ISS98" s="399"/>
      <c r="IST98" s="399"/>
      <c r="ISU98" s="399"/>
      <c r="ISV98" s="399"/>
      <c r="ISW98" s="399"/>
      <c r="ISX98" s="399"/>
      <c r="ISY98" s="399"/>
      <c r="ISZ98" s="399"/>
      <c r="ITA98" s="399"/>
      <c r="ITB98" s="399"/>
      <c r="ITC98" s="399"/>
      <c r="ITD98" s="399"/>
      <c r="ITE98" s="399"/>
      <c r="ITF98" s="399"/>
      <c r="ITG98" s="399"/>
      <c r="ITH98" s="399"/>
      <c r="ITI98" s="399"/>
      <c r="ITJ98" s="399"/>
      <c r="ITK98" s="399"/>
      <c r="ITL98" s="399"/>
      <c r="ITM98" s="399"/>
      <c r="ITN98" s="399"/>
      <c r="ITO98" s="399"/>
      <c r="ITP98" s="399"/>
      <c r="ITQ98" s="399"/>
      <c r="ITR98" s="399"/>
      <c r="ITS98" s="399"/>
      <c r="ITT98" s="399"/>
      <c r="ITU98" s="399"/>
      <c r="ITV98" s="399"/>
      <c r="ITW98" s="399"/>
      <c r="ITX98" s="399"/>
      <c r="ITY98" s="399"/>
      <c r="ITZ98" s="399"/>
      <c r="IUA98" s="399"/>
      <c r="IUB98" s="399"/>
      <c r="IUC98" s="399"/>
      <c r="IUD98" s="399"/>
      <c r="IUE98" s="399"/>
      <c r="IUF98" s="399"/>
      <c r="IUG98" s="399"/>
      <c r="IUH98" s="399"/>
      <c r="IUI98" s="399"/>
      <c r="IUJ98" s="399"/>
      <c r="IUK98" s="399"/>
      <c r="IUL98" s="399"/>
      <c r="IUM98" s="399"/>
      <c r="IUN98" s="399"/>
      <c r="IUO98" s="399"/>
      <c r="IUP98" s="399"/>
      <c r="IUQ98" s="399"/>
      <c r="IUR98" s="399"/>
      <c r="IUS98" s="399"/>
      <c r="IUT98" s="399"/>
      <c r="IUU98" s="399"/>
      <c r="IUV98" s="399"/>
      <c r="IUW98" s="399"/>
      <c r="IUX98" s="399"/>
      <c r="IUY98" s="399"/>
      <c r="IUZ98" s="399"/>
      <c r="IVA98" s="399"/>
      <c r="IVB98" s="399"/>
      <c r="IVC98" s="399"/>
      <c r="IVD98" s="399"/>
      <c r="IVE98" s="399"/>
      <c r="IVF98" s="399"/>
      <c r="IVG98" s="399"/>
      <c r="IVH98" s="399"/>
      <c r="IVI98" s="399"/>
      <c r="IVJ98" s="399"/>
      <c r="IVK98" s="399"/>
      <c r="IVL98" s="399"/>
      <c r="IVM98" s="399"/>
      <c r="IVN98" s="399"/>
      <c r="IVO98" s="399"/>
      <c r="IVP98" s="399"/>
      <c r="IVQ98" s="399"/>
      <c r="IVR98" s="399"/>
      <c r="IVS98" s="399"/>
      <c r="IVT98" s="399"/>
      <c r="IVU98" s="399"/>
      <c r="IVV98" s="399"/>
      <c r="IVW98" s="399"/>
      <c r="IVX98" s="399"/>
      <c r="IVY98" s="399"/>
      <c r="IVZ98" s="399"/>
      <c r="IWA98" s="399"/>
      <c r="IWB98" s="399"/>
      <c r="IWC98" s="399"/>
      <c r="IWD98" s="399"/>
      <c r="IWE98" s="399"/>
      <c r="IWF98" s="399"/>
      <c r="IWG98" s="399"/>
      <c r="IWH98" s="399"/>
      <c r="IWI98" s="399"/>
      <c r="IWJ98" s="399"/>
      <c r="IWK98" s="399"/>
      <c r="IWL98" s="399"/>
      <c r="IWM98" s="399"/>
      <c r="IWN98" s="399"/>
      <c r="IWO98" s="399"/>
      <c r="IWP98" s="399"/>
      <c r="IWQ98" s="399"/>
      <c r="IWR98" s="399"/>
      <c r="IWS98" s="399"/>
      <c r="IWT98" s="399"/>
      <c r="IWU98" s="399"/>
      <c r="IWV98" s="399"/>
      <c r="IWW98" s="399"/>
      <c r="IWX98" s="399"/>
      <c r="IWY98" s="399"/>
      <c r="IWZ98" s="399"/>
      <c r="IXA98" s="399"/>
      <c r="IXB98" s="399"/>
      <c r="IXC98" s="399"/>
      <c r="IXD98" s="399"/>
      <c r="IXE98" s="399"/>
      <c r="IXF98" s="399"/>
      <c r="IXG98" s="399"/>
      <c r="IXH98" s="399"/>
      <c r="IXI98" s="399"/>
      <c r="IXJ98" s="399"/>
      <c r="IXK98" s="399"/>
      <c r="IXL98" s="399"/>
      <c r="IXM98" s="399"/>
      <c r="IXN98" s="399"/>
      <c r="IXO98" s="399"/>
      <c r="IXP98" s="399"/>
      <c r="IXQ98" s="399"/>
      <c r="IXR98" s="399"/>
      <c r="IXS98" s="399"/>
      <c r="IXT98" s="399"/>
      <c r="IXU98" s="399"/>
      <c r="IXV98" s="399"/>
      <c r="IXW98" s="399"/>
      <c r="IXX98" s="399"/>
      <c r="IXY98" s="399"/>
      <c r="IXZ98" s="399"/>
      <c r="IYA98" s="399"/>
      <c r="IYB98" s="399"/>
      <c r="IYC98" s="399"/>
      <c r="IYD98" s="399"/>
      <c r="IYE98" s="399"/>
      <c r="IYF98" s="399"/>
      <c r="IYG98" s="399"/>
      <c r="IYH98" s="399"/>
      <c r="IYI98" s="399"/>
      <c r="IYJ98" s="399"/>
      <c r="IYK98" s="399"/>
      <c r="IYL98" s="399"/>
      <c r="IYM98" s="399"/>
      <c r="IYN98" s="399"/>
      <c r="IYO98" s="399"/>
      <c r="IYP98" s="399"/>
      <c r="IYQ98" s="399"/>
      <c r="IYR98" s="399"/>
      <c r="IYS98" s="399"/>
      <c r="IYT98" s="399"/>
      <c r="IYU98" s="399"/>
      <c r="IYV98" s="399"/>
      <c r="IYW98" s="399"/>
      <c r="IYX98" s="399"/>
      <c r="IYY98" s="399"/>
      <c r="IYZ98" s="399"/>
      <c r="IZA98" s="399"/>
      <c r="IZB98" s="399"/>
      <c r="IZC98" s="399"/>
      <c r="IZD98" s="399"/>
      <c r="IZE98" s="399"/>
      <c r="IZF98" s="399"/>
      <c r="IZG98" s="399"/>
      <c r="IZH98" s="399"/>
      <c r="IZI98" s="399"/>
      <c r="IZJ98" s="399"/>
      <c r="IZK98" s="399"/>
      <c r="IZL98" s="399"/>
      <c r="IZM98" s="399"/>
      <c r="IZN98" s="399"/>
      <c r="IZO98" s="399"/>
      <c r="IZP98" s="399"/>
      <c r="IZQ98" s="399"/>
      <c r="IZR98" s="399"/>
      <c r="IZS98" s="399"/>
      <c r="IZT98" s="399"/>
      <c r="IZU98" s="399"/>
      <c r="IZV98" s="399"/>
      <c r="IZW98" s="399"/>
      <c r="IZX98" s="399"/>
      <c r="IZY98" s="399"/>
      <c r="IZZ98" s="399"/>
      <c r="JAA98" s="399"/>
      <c r="JAB98" s="399"/>
      <c r="JAC98" s="399"/>
      <c r="JAD98" s="399"/>
      <c r="JAE98" s="399"/>
      <c r="JAF98" s="399"/>
      <c r="JAG98" s="399"/>
      <c r="JAH98" s="399"/>
      <c r="JAI98" s="399"/>
      <c r="JAJ98" s="399"/>
      <c r="JAK98" s="399"/>
      <c r="JAL98" s="399"/>
      <c r="JAM98" s="399"/>
      <c r="JAN98" s="399"/>
      <c r="JAO98" s="399"/>
      <c r="JAP98" s="399"/>
      <c r="JAQ98" s="399"/>
      <c r="JAR98" s="399"/>
      <c r="JAS98" s="399"/>
      <c r="JAT98" s="399"/>
      <c r="JAU98" s="399"/>
      <c r="JAV98" s="399"/>
      <c r="JAW98" s="399"/>
      <c r="JAX98" s="399"/>
      <c r="JAY98" s="399"/>
      <c r="JAZ98" s="399"/>
      <c r="JBA98" s="399"/>
      <c r="JBB98" s="399"/>
      <c r="JBC98" s="399"/>
      <c r="JBD98" s="399"/>
      <c r="JBE98" s="399"/>
      <c r="JBF98" s="399"/>
      <c r="JBG98" s="399"/>
      <c r="JBH98" s="399"/>
      <c r="JBI98" s="399"/>
      <c r="JBJ98" s="399"/>
      <c r="JBK98" s="399"/>
      <c r="JBL98" s="399"/>
      <c r="JBM98" s="399"/>
      <c r="JBN98" s="399"/>
      <c r="JBO98" s="399"/>
      <c r="JBP98" s="399"/>
      <c r="JBQ98" s="399"/>
      <c r="JBR98" s="399"/>
      <c r="JBS98" s="399"/>
      <c r="JBT98" s="399"/>
      <c r="JBU98" s="399"/>
      <c r="JBV98" s="399"/>
      <c r="JBW98" s="399"/>
      <c r="JBX98" s="399"/>
      <c r="JBY98" s="399"/>
      <c r="JBZ98" s="399"/>
      <c r="JCA98" s="399"/>
      <c r="JCB98" s="399"/>
      <c r="JCC98" s="399"/>
      <c r="JCD98" s="399"/>
      <c r="JCE98" s="399"/>
      <c r="JCF98" s="399"/>
      <c r="JCG98" s="399"/>
      <c r="JCH98" s="399"/>
      <c r="JCI98" s="399"/>
      <c r="JCJ98" s="399"/>
      <c r="JCK98" s="399"/>
      <c r="JCL98" s="399"/>
      <c r="JCM98" s="399"/>
      <c r="JCN98" s="399"/>
      <c r="JCO98" s="399"/>
      <c r="JCP98" s="399"/>
      <c r="JCQ98" s="399"/>
      <c r="JCR98" s="399"/>
      <c r="JCS98" s="399"/>
      <c r="JCT98" s="399"/>
      <c r="JCU98" s="399"/>
      <c r="JCV98" s="399"/>
      <c r="JCW98" s="399"/>
      <c r="JCX98" s="399"/>
      <c r="JCY98" s="399"/>
      <c r="JCZ98" s="399"/>
      <c r="JDA98" s="399"/>
      <c r="JDB98" s="399"/>
      <c r="JDC98" s="399"/>
      <c r="JDD98" s="399"/>
      <c r="JDE98" s="399"/>
      <c r="JDF98" s="399"/>
      <c r="JDG98" s="399"/>
      <c r="JDH98" s="399"/>
      <c r="JDI98" s="399"/>
      <c r="JDJ98" s="399"/>
      <c r="JDK98" s="399"/>
      <c r="JDL98" s="399"/>
      <c r="JDM98" s="399"/>
      <c r="JDN98" s="399"/>
      <c r="JDO98" s="399"/>
      <c r="JDP98" s="399"/>
      <c r="JDQ98" s="399"/>
      <c r="JDR98" s="399"/>
      <c r="JDS98" s="399"/>
      <c r="JDT98" s="399"/>
      <c r="JDU98" s="399"/>
      <c r="JDV98" s="399"/>
      <c r="JDW98" s="399"/>
      <c r="JDX98" s="399"/>
      <c r="JDY98" s="399"/>
      <c r="JDZ98" s="399"/>
      <c r="JEA98" s="399"/>
      <c r="JEB98" s="399"/>
      <c r="JEC98" s="399"/>
      <c r="JED98" s="399"/>
      <c r="JEE98" s="399"/>
      <c r="JEF98" s="399"/>
      <c r="JEG98" s="399"/>
      <c r="JEH98" s="399"/>
      <c r="JEI98" s="399"/>
      <c r="JEJ98" s="399"/>
      <c r="JEK98" s="399"/>
      <c r="JEL98" s="399"/>
      <c r="JEM98" s="399"/>
      <c r="JEN98" s="399"/>
      <c r="JEO98" s="399"/>
      <c r="JEP98" s="399"/>
      <c r="JEQ98" s="399"/>
      <c r="JER98" s="399"/>
      <c r="JES98" s="399"/>
      <c r="JET98" s="399"/>
      <c r="JEU98" s="399"/>
      <c r="JEV98" s="399"/>
      <c r="JEW98" s="399"/>
      <c r="JEX98" s="399"/>
      <c r="JEY98" s="399"/>
      <c r="JEZ98" s="399"/>
      <c r="JFA98" s="399"/>
      <c r="JFB98" s="399"/>
      <c r="JFC98" s="399"/>
      <c r="JFD98" s="399"/>
      <c r="JFE98" s="399"/>
      <c r="JFF98" s="399"/>
      <c r="JFG98" s="399"/>
      <c r="JFH98" s="399"/>
      <c r="JFI98" s="399"/>
      <c r="JFJ98" s="399"/>
      <c r="JFK98" s="399"/>
      <c r="JFL98" s="399"/>
      <c r="JFM98" s="399"/>
      <c r="JFN98" s="399"/>
      <c r="JFO98" s="399"/>
      <c r="JFP98" s="399"/>
      <c r="JFQ98" s="399"/>
      <c r="JFR98" s="399"/>
      <c r="JFS98" s="399"/>
      <c r="JFT98" s="399"/>
      <c r="JFU98" s="399"/>
      <c r="JFV98" s="399"/>
      <c r="JFW98" s="399"/>
      <c r="JFX98" s="399"/>
      <c r="JFY98" s="399"/>
      <c r="JFZ98" s="399"/>
      <c r="JGA98" s="399"/>
      <c r="JGB98" s="399"/>
      <c r="JGC98" s="399"/>
      <c r="JGD98" s="399"/>
      <c r="JGE98" s="399"/>
      <c r="JGF98" s="399"/>
      <c r="JGG98" s="399"/>
      <c r="JGH98" s="399"/>
      <c r="JGI98" s="399"/>
      <c r="JGJ98" s="399"/>
      <c r="JGK98" s="399"/>
      <c r="JGL98" s="399"/>
      <c r="JGM98" s="399"/>
      <c r="JGN98" s="399"/>
      <c r="JGO98" s="399"/>
      <c r="JGP98" s="399"/>
      <c r="JGQ98" s="399"/>
      <c r="JGR98" s="399"/>
      <c r="JGS98" s="399"/>
      <c r="JGT98" s="399"/>
      <c r="JGU98" s="399"/>
      <c r="JGV98" s="399"/>
      <c r="JGW98" s="399"/>
      <c r="JGX98" s="399"/>
      <c r="JGY98" s="399"/>
      <c r="JGZ98" s="399"/>
      <c r="JHA98" s="399"/>
      <c r="JHB98" s="399"/>
      <c r="JHC98" s="399"/>
      <c r="JHD98" s="399"/>
      <c r="JHE98" s="399"/>
      <c r="JHF98" s="399"/>
      <c r="JHG98" s="399"/>
      <c r="JHH98" s="399"/>
      <c r="JHI98" s="399"/>
      <c r="JHJ98" s="399"/>
      <c r="JHK98" s="399"/>
      <c r="JHL98" s="399"/>
      <c r="JHM98" s="399"/>
      <c r="JHN98" s="399"/>
      <c r="JHO98" s="399"/>
      <c r="JHP98" s="399"/>
      <c r="JHQ98" s="399"/>
      <c r="JHR98" s="399"/>
      <c r="JHS98" s="399"/>
      <c r="JHT98" s="399"/>
      <c r="JHU98" s="399"/>
      <c r="JHV98" s="399"/>
      <c r="JHW98" s="399"/>
      <c r="JHX98" s="399"/>
      <c r="JHY98" s="399"/>
      <c r="JHZ98" s="399"/>
      <c r="JIA98" s="399"/>
      <c r="JIB98" s="399"/>
      <c r="JIC98" s="399"/>
      <c r="JID98" s="399"/>
      <c r="JIE98" s="399"/>
      <c r="JIF98" s="399"/>
      <c r="JIG98" s="399"/>
      <c r="JIH98" s="399"/>
      <c r="JII98" s="399"/>
      <c r="JIJ98" s="399"/>
      <c r="JIK98" s="399"/>
      <c r="JIL98" s="399"/>
      <c r="JIM98" s="399"/>
      <c r="JIN98" s="399"/>
      <c r="JIO98" s="399"/>
      <c r="JIP98" s="399"/>
      <c r="JIQ98" s="399"/>
      <c r="JIR98" s="399"/>
      <c r="JIS98" s="399"/>
      <c r="JIT98" s="399"/>
      <c r="JIU98" s="399"/>
      <c r="JIV98" s="399"/>
      <c r="JIW98" s="399"/>
      <c r="JIX98" s="399"/>
      <c r="JIY98" s="399"/>
      <c r="JIZ98" s="399"/>
      <c r="JJA98" s="399"/>
      <c r="JJB98" s="399"/>
      <c r="JJC98" s="399"/>
      <c r="JJD98" s="399"/>
      <c r="JJE98" s="399"/>
      <c r="JJF98" s="399"/>
      <c r="JJG98" s="399"/>
      <c r="JJH98" s="399"/>
      <c r="JJI98" s="399"/>
      <c r="JJJ98" s="399"/>
      <c r="JJK98" s="399"/>
      <c r="JJL98" s="399"/>
      <c r="JJM98" s="399"/>
      <c r="JJN98" s="399"/>
      <c r="JJO98" s="399"/>
      <c r="JJP98" s="399"/>
      <c r="JJQ98" s="399"/>
      <c r="JJR98" s="399"/>
      <c r="JJS98" s="399"/>
      <c r="JJT98" s="399"/>
      <c r="JJU98" s="399"/>
      <c r="JJV98" s="399"/>
      <c r="JJW98" s="399"/>
      <c r="JJX98" s="399"/>
      <c r="JJY98" s="399"/>
      <c r="JJZ98" s="399"/>
      <c r="JKA98" s="399"/>
      <c r="JKB98" s="399"/>
      <c r="JKC98" s="399"/>
      <c r="JKD98" s="399"/>
      <c r="JKE98" s="399"/>
      <c r="JKF98" s="399"/>
      <c r="JKG98" s="399"/>
      <c r="JKH98" s="399"/>
      <c r="JKI98" s="399"/>
      <c r="JKJ98" s="399"/>
      <c r="JKK98" s="399"/>
      <c r="JKL98" s="399"/>
      <c r="JKM98" s="399"/>
      <c r="JKN98" s="399"/>
      <c r="JKO98" s="399"/>
      <c r="JKP98" s="399"/>
      <c r="JKQ98" s="399"/>
      <c r="JKR98" s="399"/>
      <c r="JKS98" s="399"/>
      <c r="JKT98" s="399"/>
      <c r="JKU98" s="399"/>
      <c r="JKV98" s="399"/>
      <c r="JKW98" s="399"/>
      <c r="JKX98" s="399"/>
      <c r="JKY98" s="399"/>
      <c r="JKZ98" s="399"/>
      <c r="JLA98" s="399"/>
      <c r="JLB98" s="399"/>
      <c r="JLC98" s="399"/>
      <c r="JLD98" s="399"/>
      <c r="JLE98" s="399"/>
      <c r="JLF98" s="399"/>
      <c r="JLG98" s="399"/>
      <c r="JLH98" s="399"/>
      <c r="JLI98" s="399"/>
      <c r="JLJ98" s="399"/>
      <c r="JLK98" s="399"/>
      <c r="JLL98" s="399"/>
      <c r="JLM98" s="399"/>
      <c r="JLN98" s="399"/>
      <c r="JLO98" s="399"/>
      <c r="JLP98" s="399"/>
      <c r="JLQ98" s="399"/>
      <c r="JLR98" s="399"/>
      <c r="JLS98" s="399"/>
      <c r="JLT98" s="399"/>
      <c r="JLU98" s="399"/>
      <c r="JLV98" s="399"/>
      <c r="JLW98" s="399"/>
      <c r="JLX98" s="399"/>
      <c r="JLY98" s="399"/>
      <c r="JLZ98" s="399"/>
      <c r="JMA98" s="399"/>
      <c r="JMB98" s="399"/>
      <c r="JMC98" s="399"/>
      <c r="JMD98" s="399"/>
      <c r="JME98" s="399"/>
      <c r="JMF98" s="399"/>
      <c r="JMG98" s="399"/>
      <c r="JMH98" s="399"/>
      <c r="JMI98" s="399"/>
      <c r="JMJ98" s="399"/>
      <c r="JMK98" s="399"/>
      <c r="JML98" s="399"/>
      <c r="JMM98" s="399"/>
      <c r="JMN98" s="399"/>
      <c r="JMO98" s="399"/>
      <c r="JMP98" s="399"/>
      <c r="JMQ98" s="399"/>
      <c r="JMR98" s="399"/>
      <c r="JMS98" s="399"/>
      <c r="JMT98" s="399"/>
      <c r="JMU98" s="399"/>
      <c r="JMV98" s="399"/>
      <c r="JMW98" s="399"/>
      <c r="JMX98" s="399"/>
      <c r="JMY98" s="399"/>
      <c r="JMZ98" s="399"/>
      <c r="JNA98" s="399"/>
      <c r="JNB98" s="399"/>
      <c r="JNC98" s="399"/>
      <c r="JND98" s="399"/>
      <c r="JNE98" s="399"/>
      <c r="JNF98" s="399"/>
      <c r="JNG98" s="399"/>
      <c r="JNH98" s="399"/>
      <c r="JNI98" s="399"/>
      <c r="JNJ98" s="399"/>
      <c r="JNK98" s="399"/>
      <c r="JNL98" s="399"/>
      <c r="JNM98" s="399"/>
      <c r="JNN98" s="399"/>
      <c r="JNO98" s="399"/>
      <c r="JNP98" s="399"/>
      <c r="JNQ98" s="399"/>
      <c r="JNR98" s="399"/>
      <c r="JNS98" s="399"/>
      <c r="JNT98" s="399"/>
      <c r="JNU98" s="399"/>
      <c r="JNV98" s="399"/>
      <c r="JNW98" s="399"/>
      <c r="JNX98" s="399"/>
      <c r="JNY98" s="399"/>
      <c r="JNZ98" s="399"/>
      <c r="JOA98" s="399"/>
      <c r="JOB98" s="399"/>
      <c r="JOC98" s="399"/>
      <c r="JOD98" s="399"/>
      <c r="JOE98" s="399"/>
      <c r="JOF98" s="399"/>
      <c r="JOG98" s="399"/>
      <c r="JOH98" s="399"/>
      <c r="JOI98" s="399"/>
      <c r="JOJ98" s="399"/>
      <c r="JOK98" s="399"/>
      <c r="JOL98" s="399"/>
      <c r="JOM98" s="399"/>
      <c r="JON98" s="399"/>
      <c r="JOO98" s="399"/>
      <c r="JOP98" s="399"/>
      <c r="JOQ98" s="399"/>
      <c r="JOR98" s="399"/>
      <c r="JOS98" s="399"/>
      <c r="JOT98" s="399"/>
      <c r="JOU98" s="399"/>
      <c r="JOV98" s="399"/>
      <c r="JOW98" s="399"/>
      <c r="JOX98" s="399"/>
      <c r="JOY98" s="399"/>
      <c r="JOZ98" s="399"/>
      <c r="JPA98" s="399"/>
      <c r="JPB98" s="399"/>
      <c r="JPC98" s="399"/>
      <c r="JPD98" s="399"/>
      <c r="JPE98" s="399"/>
      <c r="JPF98" s="399"/>
      <c r="JPG98" s="399"/>
      <c r="JPH98" s="399"/>
      <c r="JPI98" s="399"/>
      <c r="JPJ98" s="399"/>
      <c r="JPK98" s="399"/>
      <c r="JPL98" s="399"/>
      <c r="JPM98" s="399"/>
      <c r="JPN98" s="399"/>
      <c r="JPO98" s="399"/>
      <c r="JPP98" s="399"/>
      <c r="JPQ98" s="399"/>
      <c r="JPR98" s="399"/>
      <c r="JPS98" s="399"/>
      <c r="JPT98" s="399"/>
      <c r="JPU98" s="399"/>
      <c r="JPV98" s="399"/>
      <c r="JPW98" s="399"/>
      <c r="JPX98" s="399"/>
      <c r="JPY98" s="399"/>
      <c r="JPZ98" s="399"/>
      <c r="JQA98" s="399"/>
      <c r="JQB98" s="399"/>
      <c r="JQC98" s="399"/>
      <c r="JQD98" s="399"/>
      <c r="JQE98" s="399"/>
      <c r="JQF98" s="399"/>
      <c r="JQG98" s="399"/>
      <c r="JQH98" s="399"/>
      <c r="JQI98" s="399"/>
      <c r="JQJ98" s="399"/>
      <c r="JQK98" s="399"/>
      <c r="JQL98" s="399"/>
      <c r="JQM98" s="399"/>
      <c r="JQN98" s="399"/>
      <c r="JQO98" s="399"/>
      <c r="JQP98" s="399"/>
      <c r="JQQ98" s="399"/>
      <c r="JQR98" s="399"/>
      <c r="JQS98" s="399"/>
      <c r="JQT98" s="399"/>
      <c r="JQU98" s="399"/>
      <c r="JQV98" s="399"/>
      <c r="JQW98" s="399"/>
      <c r="JQX98" s="399"/>
      <c r="JQY98" s="399"/>
      <c r="JQZ98" s="399"/>
      <c r="JRA98" s="399"/>
      <c r="JRB98" s="399"/>
      <c r="JRC98" s="399"/>
      <c r="JRD98" s="399"/>
      <c r="JRE98" s="399"/>
      <c r="JRF98" s="399"/>
      <c r="JRG98" s="399"/>
      <c r="JRH98" s="399"/>
      <c r="JRI98" s="399"/>
      <c r="JRJ98" s="399"/>
      <c r="JRK98" s="399"/>
      <c r="JRL98" s="399"/>
      <c r="JRM98" s="399"/>
      <c r="JRN98" s="399"/>
      <c r="JRO98" s="399"/>
      <c r="JRP98" s="399"/>
      <c r="JRQ98" s="399"/>
      <c r="JRR98" s="399"/>
      <c r="JRS98" s="399"/>
      <c r="JRT98" s="399"/>
      <c r="JRU98" s="399"/>
      <c r="JRV98" s="399"/>
      <c r="JRW98" s="399"/>
      <c r="JRX98" s="399"/>
      <c r="JRY98" s="399"/>
      <c r="JRZ98" s="399"/>
      <c r="JSA98" s="399"/>
      <c r="JSB98" s="399"/>
      <c r="JSC98" s="399"/>
      <c r="JSD98" s="399"/>
      <c r="JSE98" s="399"/>
      <c r="JSF98" s="399"/>
      <c r="JSG98" s="399"/>
      <c r="JSH98" s="399"/>
      <c r="JSI98" s="399"/>
      <c r="JSJ98" s="399"/>
      <c r="JSK98" s="399"/>
      <c r="JSL98" s="399"/>
      <c r="JSM98" s="399"/>
      <c r="JSN98" s="399"/>
      <c r="JSO98" s="399"/>
      <c r="JSP98" s="399"/>
      <c r="JSQ98" s="399"/>
      <c r="JSR98" s="399"/>
      <c r="JSS98" s="399"/>
      <c r="JST98" s="399"/>
      <c r="JSU98" s="399"/>
      <c r="JSV98" s="399"/>
      <c r="JSW98" s="399"/>
      <c r="JSX98" s="399"/>
      <c r="JSY98" s="399"/>
      <c r="JSZ98" s="399"/>
      <c r="JTA98" s="399"/>
      <c r="JTB98" s="399"/>
      <c r="JTC98" s="399"/>
      <c r="JTD98" s="399"/>
      <c r="JTE98" s="399"/>
      <c r="JTF98" s="399"/>
      <c r="JTG98" s="399"/>
      <c r="JTH98" s="399"/>
      <c r="JTI98" s="399"/>
      <c r="JTJ98" s="399"/>
      <c r="JTK98" s="399"/>
      <c r="JTL98" s="399"/>
      <c r="JTM98" s="399"/>
      <c r="JTN98" s="399"/>
      <c r="JTO98" s="399"/>
      <c r="JTP98" s="399"/>
      <c r="JTQ98" s="399"/>
      <c r="JTR98" s="399"/>
      <c r="JTS98" s="399"/>
      <c r="JTT98" s="399"/>
      <c r="JTU98" s="399"/>
      <c r="JTV98" s="399"/>
      <c r="JTW98" s="399"/>
      <c r="JTX98" s="399"/>
      <c r="JTY98" s="399"/>
      <c r="JTZ98" s="399"/>
      <c r="JUA98" s="399"/>
      <c r="JUB98" s="399"/>
      <c r="JUC98" s="399"/>
      <c r="JUD98" s="399"/>
      <c r="JUE98" s="399"/>
      <c r="JUF98" s="399"/>
      <c r="JUG98" s="399"/>
      <c r="JUH98" s="399"/>
      <c r="JUI98" s="399"/>
      <c r="JUJ98" s="399"/>
      <c r="JUK98" s="399"/>
      <c r="JUL98" s="399"/>
      <c r="JUM98" s="399"/>
      <c r="JUN98" s="399"/>
      <c r="JUO98" s="399"/>
      <c r="JUP98" s="399"/>
      <c r="JUQ98" s="399"/>
      <c r="JUR98" s="399"/>
      <c r="JUS98" s="399"/>
      <c r="JUT98" s="399"/>
      <c r="JUU98" s="399"/>
      <c r="JUV98" s="399"/>
      <c r="JUW98" s="399"/>
      <c r="JUX98" s="399"/>
      <c r="JUY98" s="399"/>
      <c r="JUZ98" s="399"/>
      <c r="JVA98" s="399"/>
      <c r="JVB98" s="399"/>
      <c r="JVC98" s="399"/>
      <c r="JVD98" s="399"/>
      <c r="JVE98" s="399"/>
      <c r="JVF98" s="399"/>
      <c r="JVG98" s="399"/>
      <c r="JVH98" s="399"/>
      <c r="JVI98" s="399"/>
      <c r="JVJ98" s="399"/>
      <c r="JVK98" s="399"/>
      <c r="JVL98" s="399"/>
      <c r="JVM98" s="399"/>
      <c r="JVN98" s="399"/>
      <c r="JVO98" s="399"/>
      <c r="JVP98" s="399"/>
      <c r="JVQ98" s="399"/>
      <c r="JVR98" s="399"/>
      <c r="JVS98" s="399"/>
      <c r="JVT98" s="399"/>
      <c r="JVU98" s="399"/>
      <c r="JVV98" s="399"/>
      <c r="JVW98" s="399"/>
      <c r="JVX98" s="399"/>
      <c r="JVY98" s="399"/>
      <c r="JVZ98" s="399"/>
      <c r="JWA98" s="399"/>
      <c r="JWB98" s="399"/>
      <c r="JWC98" s="399"/>
      <c r="JWD98" s="399"/>
      <c r="JWE98" s="399"/>
      <c r="JWF98" s="399"/>
      <c r="JWG98" s="399"/>
      <c r="JWH98" s="399"/>
      <c r="JWI98" s="399"/>
      <c r="JWJ98" s="399"/>
      <c r="JWK98" s="399"/>
      <c r="JWL98" s="399"/>
      <c r="JWM98" s="399"/>
      <c r="JWN98" s="399"/>
      <c r="JWO98" s="399"/>
      <c r="JWP98" s="399"/>
      <c r="JWQ98" s="399"/>
      <c r="JWR98" s="399"/>
      <c r="JWS98" s="399"/>
      <c r="JWT98" s="399"/>
      <c r="JWU98" s="399"/>
      <c r="JWV98" s="399"/>
      <c r="JWW98" s="399"/>
      <c r="JWX98" s="399"/>
      <c r="JWY98" s="399"/>
      <c r="JWZ98" s="399"/>
      <c r="JXA98" s="399"/>
      <c r="JXB98" s="399"/>
      <c r="JXC98" s="399"/>
      <c r="JXD98" s="399"/>
      <c r="JXE98" s="399"/>
      <c r="JXF98" s="399"/>
      <c r="JXG98" s="399"/>
      <c r="JXH98" s="399"/>
      <c r="JXI98" s="399"/>
      <c r="JXJ98" s="399"/>
      <c r="JXK98" s="399"/>
      <c r="JXL98" s="399"/>
      <c r="JXM98" s="399"/>
      <c r="JXN98" s="399"/>
      <c r="JXO98" s="399"/>
      <c r="JXP98" s="399"/>
      <c r="JXQ98" s="399"/>
      <c r="JXR98" s="399"/>
      <c r="JXS98" s="399"/>
      <c r="JXT98" s="399"/>
      <c r="JXU98" s="399"/>
      <c r="JXV98" s="399"/>
      <c r="JXW98" s="399"/>
      <c r="JXX98" s="399"/>
      <c r="JXY98" s="399"/>
      <c r="JXZ98" s="399"/>
      <c r="JYA98" s="399"/>
      <c r="JYB98" s="399"/>
      <c r="JYC98" s="399"/>
      <c r="JYD98" s="399"/>
      <c r="JYE98" s="399"/>
      <c r="JYF98" s="399"/>
      <c r="JYG98" s="399"/>
      <c r="JYH98" s="399"/>
      <c r="JYI98" s="399"/>
      <c r="JYJ98" s="399"/>
      <c r="JYK98" s="399"/>
      <c r="JYL98" s="399"/>
      <c r="JYM98" s="399"/>
      <c r="JYN98" s="399"/>
      <c r="JYO98" s="399"/>
      <c r="JYP98" s="399"/>
      <c r="JYQ98" s="399"/>
      <c r="JYR98" s="399"/>
      <c r="JYS98" s="399"/>
      <c r="JYT98" s="399"/>
      <c r="JYU98" s="399"/>
      <c r="JYV98" s="399"/>
      <c r="JYW98" s="399"/>
      <c r="JYX98" s="399"/>
      <c r="JYY98" s="399"/>
      <c r="JYZ98" s="399"/>
      <c r="JZA98" s="399"/>
      <c r="JZB98" s="399"/>
      <c r="JZC98" s="399"/>
      <c r="JZD98" s="399"/>
      <c r="JZE98" s="399"/>
      <c r="JZF98" s="399"/>
      <c r="JZG98" s="399"/>
      <c r="JZH98" s="399"/>
      <c r="JZI98" s="399"/>
      <c r="JZJ98" s="399"/>
      <c r="JZK98" s="399"/>
      <c r="JZL98" s="399"/>
      <c r="JZM98" s="399"/>
      <c r="JZN98" s="399"/>
      <c r="JZO98" s="399"/>
      <c r="JZP98" s="399"/>
      <c r="JZQ98" s="399"/>
      <c r="JZR98" s="399"/>
      <c r="JZS98" s="399"/>
      <c r="JZT98" s="399"/>
      <c r="JZU98" s="399"/>
      <c r="JZV98" s="399"/>
      <c r="JZW98" s="399"/>
      <c r="JZX98" s="399"/>
      <c r="JZY98" s="399"/>
      <c r="JZZ98" s="399"/>
      <c r="KAA98" s="399"/>
      <c r="KAB98" s="399"/>
      <c r="KAC98" s="399"/>
      <c r="KAD98" s="399"/>
      <c r="KAE98" s="399"/>
      <c r="KAF98" s="399"/>
      <c r="KAG98" s="399"/>
      <c r="KAH98" s="399"/>
      <c r="KAI98" s="399"/>
      <c r="KAJ98" s="399"/>
      <c r="KAK98" s="399"/>
      <c r="KAL98" s="399"/>
      <c r="KAM98" s="399"/>
      <c r="KAN98" s="399"/>
      <c r="KAO98" s="399"/>
      <c r="KAP98" s="399"/>
      <c r="KAQ98" s="399"/>
      <c r="KAR98" s="399"/>
      <c r="KAS98" s="399"/>
      <c r="KAT98" s="399"/>
      <c r="KAU98" s="399"/>
      <c r="KAV98" s="399"/>
      <c r="KAW98" s="399"/>
      <c r="KAX98" s="399"/>
      <c r="KAY98" s="399"/>
      <c r="KAZ98" s="399"/>
      <c r="KBA98" s="399"/>
      <c r="KBB98" s="399"/>
      <c r="KBC98" s="399"/>
      <c r="KBD98" s="399"/>
      <c r="KBE98" s="399"/>
      <c r="KBF98" s="399"/>
      <c r="KBG98" s="399"/>
      <c r="KBH98" s="399"/>
      <c r="KBI98" s="399"/>
      <c r="KBJ98" s="399"/>
      <c r="KBK98" s="399"/>
      <c r="KBL98" s="399"/>
      <c r="KBM98" s="399"/>
      <c r="KBN98" s="399"/>
      <c r="KBO98" s="399"/>
      <c r="KBP98" s="399"/>
      <c r="KBQ98" s="399"/>
      <c r="KBR98" s="399"/>
      <c r="KBS98" s="399"/>
      <c r="KBT98" s="399"/>
      <c r="KBU98" s="399"/>
      <c r="KBV98" s="399"/>
      <c r="KBW98" s="399"/>
      <c r="KBX98" s="399"/>
      <c r="KBY98" s="399"/>
      <c r="KBZ98" s="399"/>
      <c r="KCA98" s="399"/>
      <c r="KCB98" s="399"/>
      <c r="KCC98" s="399"/>
      <c r="KCD98" s="399"/>
      <c r="KCE98" s="399"/>
      <c r="KCF98" s="399"/>
      <c r="KCG98" s="399"/>
      <c r="KCH98" s="399"/>
      <c r="KCI98" s="399"/>
      <c r="KCJ98" s="399"/>
      <c r="KCK98" s="399"/>
      <c r="KCL98" s="399"/>
      <c r="KCM98" s="399"/>
      <c r="KCN98" s="399"/>
      <c r="KCO98" s="399"/>
      <c r="KCP98" s="399"/>
      <c r="KCQ98" s="399"/>
      <c r="KCR98" s="399"/>
      <c r="KCS98" s="399"/>
      <c r="KCT98" s="399"/>
      <c r="KCU98" s="399"/>
      <c r="KCV98" s="399"/>
      <c r="KCW98" s="399"/>
      <c r="KCX98" s="399"/>
      <c r="KCY98" s="399"/>
      <c r="KCZ98" s="399"/>
      <c r="KDA98" s="399"/>
      <c r="KDB98" s="399"/>
      <c r="KDC98" s="399"/>
      <c r="KDD98" s="399"/>
      <c r="KDE98" s="399"/>
      <c r="KDF98" s="399"/>
      <c r="KDG98" s="399"/>
      <c r="KDH98" s="399"/>
      <c r="KDI98" s="399"/>
      <c r="KDJ98" s="399"/>
      <c r="KDK98" s="399"/>
      <c r="KDL98" s="399"/>
      <c r="KDM98" s="399"/>
      <c r="KDN98" s="399"/>
      <c r="KDO98" s="399"/>
      <c r="KDP98" s="399"/>
      <c r="KDQ98" s="399"/>
      <c r="KDR98" s="399"/>
      <c r="KDS98" s="399"/>
      <c r="KDT98" s="399"/>
      <c r="KDU98" s="399"/>
      <c r="KDV98" s="399"/>
      <c r="KDW98" s="399"/>
      <c r="KDX98" s="399"/>
      <c r="KDY98" s="399"/>
      <c r="KDZ98" s="399"/>
      <c r="KEA98" s="399"/>
      <c r="KEB98" s="399"/>
      <c r="KEC98" s="399"/>
      <c r="KED98" s="399"/>
      <c r="KEE98" s="399"/>
      <c r="KEF98" s="399"/>
      <c r="KEG98" s="399"/>
      <c r="KEH98" s="399"/>
      <c r="KEI98" s="399"/>
      <c r="KEJ98" s="399"/>
      <c r="KEK98" s="399"/>
      <c r="KEL98" s="399"/>
      <c r="KEM98" s="399"/>
      <c r="KEN98" s="399"/>
      <c r="KEO98" s="399"/>
      <c r="KEP98" s="399"/>
      <c r="KEQ98" s="399"/>
      <c r="KER98" s="399"/>
      <c r="KES98" s="399"/>
      <c r="KET98" s="399"/>
      <c r="KEU98" s="399"/>
      <c r="KEV98" s="399"/>
      <c r="KEW98" s="399"/>
      <c r="KEX98" s="399"/>
      <c r="KEY98" s="399"/>
      <c r="KEZ98" s="399"/>
      <c r="KFA98" s="399"/>
      <c r="KFB98" s="399"/>
      <c r="KFC98" s="399"/>
      <c r="KFD98" s="399"/>
      <c r="KFE98" s="399"/>
      <c r="KFF98" s="399"/>
      <c r="KFG98" s="399"/>
      <c r="KFH98" s="399"/>
      <c r="KFI98" s="399"/>
      <c r="KFJ98" s="399"/>
      <c r="KFK98" s="399"/>
      <c r="KFL98" s="399"/>
      <c r="KFM98" s="399"/>
      <c r="KFN98" s="399"/>
      <c r="KFO98" s="399"/>
      <c r="KFP98" s="399"/>
      <c r="KFQ98" s="399"/>
      <c r="KFR98" s="399"/>
      <c r="KFS98" s="399"/>
      <c r="KFT98" s="399"/>
      <c r="KFU98" s="399"/>
      <c r="KFV98" s="399"/>
      <c r="KFW98" s="399"/>
      <c r="KFX98" s="399"/>
      <c r="KFY98" s="399"/>
      <c r="KFZ98" s="399"/>
      <c r="KGA98" s="399"/>
      <c r="KGB98" s="399"/>
      <c r="KGC98" s="399"/>
      <c r="KGD98" s="399"/>
      <c r="KGE98" s="399"/>
      <c r="KGF98" s="399"/>
      <c r="KGG98" s="399"/>
      <c r="KGH98" s="399"/>
      <c r="KGI98" s="399"/>
      <c r="KGJ98" s="399"/>
      <c r="KGK98" s="399"/>
      <c r="KGL98" s="399"/>
      <c r="KGM98" s="399"/>
      <c r="KGN98" s="399"/>
      <c r="KGO98" s="399"/>
      <c r="KGP98" s="399"/>
      <c r="KGQ98" s="399"/>
      <c r="KGR98" s="399"/>
      <c r="KGS98" s="399"/>
      <c r="KGT98" s="399"/>
      <c r="KGU98" s="399"/>
      <c r="KGV98" s="399"/>
      <c r="KGW98" s="399"/>
      <c r="KGX98" s="399"/>
      <c r="KGY98" s="399"/>
      <c r="KGZ98" s="399"/>
      <c r="KHA98" s="399"/>
      <c r="KHB98" s="399"/>
      <c r="KHC98" s="399"/>
      <c r="KHD98" s="399"/>
      <c r="KHE98" s="399"/>
      <c r="KHF98" s="399"/>
      <c r="KHG98" s="399"/>
      <c r="KHH98" s="399"/>
      <c r="KHI98" s="399"/>
      <c r="KHJ98" s="399"/>
      <c r="KHK98" s="399"/>
      <c r="KHL98" s="399"/>
      <c r="KHM98" s="399"/>
      <c r="KHN98" s="399"/>
      <c r="KHO98" s="399"/>
      <c r="KHP98" s="399"/>
      <c r="KHQ98" s="399"/>
      <c r="KHR98" s="399"/>
      <c r="KHS98" s="399"/>
      <c r="KHT98" s="399"/>
      <c r="KHU98" s="399"/>
      <c r="KHV98" s="399"/>
      <c r="KHW98" s="399"/>
      <c r="KHX98" s="399"/>
      <c r="KHY98" s="399"/>
      <c r="KHZ98" s="399"/>
      <c r="KIA98" s="399"/>
      <c r="KIB98" s="399"/>
      <c r="KIC98" s="399"/>
      <c r="KID98" s="399"/>
      <c r="KIE98" s="399"/>
      <c r="KIF98" s="399"/>
      <c r="KIG98" s="399"/>
      <c r="KIH98" s="399"/>
      <c r="KII98" s="399"/>
      <c r="KIJ98" s="399"/>
      <c r="KIK98" s="399"/>
      <c r="KIL98" s="399"/>
      <c r="KIM98" s="399"/>
      <c r="KIN98" s="399"/>
      <c r="KIO98" s="399"/>
      <c r="KIP98" s="399"/>
      <c r="KIQ98" s="399"/>
      <c r="KIR98" s="399"/>
      <c r="KIS98" s="399"/>
      <c r="KIT98" s="399"/>
      <c r="KIU98" s="399"/>
      <c r="KIV98" s="399"/>
      <c r="KIW98" s="399"/>
      <c r="KIX98" s="399"/>
      <c r="KIY98" s="399"/>
      <c r="KIZ98" s="399"/>
      <c r="KJA98" s="399"/>
      <c r="KJB98" s="399"/>
      <c r="KJC98" s="399"/>
      <c r="KJD98" s="399"/>
      <c r="KJE98" s="399"/>
      <c r="KJF98" s="399"/>
      <c r="KJG98" s="399"/>
      <c r="KJH98" s="399"/>
      <c r="KJI98" s="399"/>
      <c r="KJJ98" s="399"/>
      <c r="KJK98" s="399"/>
      <c r="KJL98" s="399"/>
      <c r="KJM98" s="399"/>
      <c r="KJN98" s="399"/>
      <c r="KJO98" s="399"/>
      <c r="KJP98" s="399"/>
      <c r="KJQ98" s="399"/>
      <c r="KJR98" s="399"/>
      <c r="KJS98" s="399"/>
      <c r="KJT98" s="399"/>
      <c r="KJU98" s="399"/>
      <c r="KJV98" s="399"/>
      <c r="KJW98" s="399"/>
      <c r="KJX98" s="399"/>
      <c r="KJY98" s="399"/>
      <c r="KJZ98" s="399"/>
      <c r="KKA98" s="399"/>
      <c r="KKB98" s="399"/>
      <c r="KKC98" s="399"/>
      <c r="KKD98" s="399"/>
      <c r="KKE98" s="399"/>
      <c r="KKF98" s="399"/>
      <c r="KKG98" s="399"/>
      <c r="KKH98" s="399"/>
      <c r="KKI98" s="399"/>
      <c r="KKJ98" s="399"/>
      <c r="KKK98" s="399"/>
      <c r="KKL98" s="399"/>
      <c r="KKM98" s="399"/>
      <c r="KKN98" s="399"/>
      <c r="KKO98" s="399"/>
      <c r="KKP98" s="399"/>
      <c r="KKQ98" s="399"/>
      <c r="KKR98" s="399"/>
      <c r="KKS98" s="399"/>
      <c r="KKT98" s="399"/>
      <c r="KKU98" s="399"/>
      <c r="KKV98" s="399"/>
      <c r="KKW98" s="399"/>
      <c r="KKX98" s="399"/>
      <c r="KKY98" s="399"/>
      <c r="KKZ98" s="399"/>
      <c r="KLA98" s="399"/>
      <c r="KLB98" s="399"/>
      <c r="KLC98" s="399"/>
      <c r="KLD98" s="399"/>
      <c r="KLE98" s="399"/>
      <c r="KLF98" s="399"/>
      <c r="KLG98" s="399"/>
      <c r="KLH98" s="399"/>
      <c r="KLI98" s="399"/>
      <c r="KLJ98" s="399"/>
      <c r="KLK98" s="399"/>
      <c r="KLL98" s="399"/>
      <c r="KLM98" s="399"/>
      <c r="KLN98" s="399"/>
      <c r="KLO98" s="399"/>
      <c r="KLP98" s="399"/>
      <c r="KLQ98" s="399"/>
      <c r="KLR98" s="399"/>
      <c r="KLS98" s="399"/>
      <c r="KLT98" s="399"/>
      <c r="KLU98" s="399"/>
      <c r="KLV98" s="399"/>
      <c r="KLW98" s="399"/>
      <c r="KLX98" s="399"/>
      <c r="KLY98" s="399"/>
      <c r="KLZ98" s="399"/>
      <c r="KMA98" s="399"/>
      <c r="KMB98" s="399"/>
      <c r="KMC98" s="399"/>
      <c r="KMD98" s="399"/>
      <c r="KME98" s="399"/>
      <c r="KMF98" s="399"/>
      <c r="KMG98" s="399"/>
      <c r="KMH98" s="399"/>
      <c r="KMI98" s="399"/>
      <c r="KMJ98" s="399"/>
      <c r="KMK98" s="399"/>
      <c r="KML98" s="399"/>
      <c r="KMM98" s="399"/>
      <c r="KMN98" s="399"/>
      <c r="KMO98" s="399"/>
      <c r="KMP98" s="399"/>
      <c r="KMQ98" s="399"/>
      <c r="KMR98" s="399"/>
      <c r="KMS98" s="399"/>
      <c r="KMT98" s="399"/>
      <c r="KMU98" s="399"/>
      <c r="KMV98" s="399"/>
      <c r="KMW98" s="399"/>
      <c r="KMX98" s="399"/>
      <c r="KMY98" s="399"/>
      <c r="KMZ98" s="399"/>
      <c r="KNA98" s="399"/>
      <c r="KNB98" s="399"/>
      <c r="KNC98" s="399"/>
      <c r="KND98" s="399"/>
      <c r="KNE98" s="399"/>
      <c r="KNF98" s="399"/>
      <c r="KNG98" s="399"/>
      <c r="KNH98" s="399"/>
      <c r="KNI98" s="399"/>
      <c r="KNJ98" s="399"/>
      <c r="KNK98" s="399"/>
      <c r="KNL98" s="399"/>
      <c r="KNM98" s="399"/>
      <c r="KNN98" s="399"/>
      <c r="KNO98" s="399"/>
      <c r="KNP98" s="399"/>
      <c r="KNQ98" s="399"/>
      <c r="KNR98" s="399"/>
      <c r="KNS98" s="399"/>
      <c r="KNT98" s="399"/>
      <c r="KNU98" s="399"/>
      <c r="KNV98" s="399"/>
      <c r="KNW98" s="399"/>
      <c r="KNX98" s="399"/>
      <c r="KNY98" s="399"/>
      <c r="KNZ98" s="399"/>
      <c r="KOA98" s="399"/>
      <c r="KOB98" s="399"/>
      <c r="KOC98" s="399"/>
      <c r="KOD98" s="399"/>
      <c r="KOE98" s="399"/>
      <c r="KOF98" s="399"/>
      <c r="KOG98" s="399"/>
      <c r="KOH98" s="399"/>
      <c r="KOI98" s="399"/>
      <c r="KOJ98" s="399"/>
      <c r="KOK98" s="399"/>
      <c r="KOL98" s="399"/>
      <c r="KOM98" s="399"/>
      <c r="KON98" s="399"/>
      <c r="KOO98" s="399"/>
      <c r="KOP98" s="399"/>
      <c r="KOQ98" s="399"/>
      <c r="KOR98" s="399"/>
      <c r="KOS98" s="399"/>
      <c r="KOT98" s="399"/>
      <c r="KOU98" s="399"/>
      <c r="KOV98" s="399"/>
      <c r="KOW98" s="399"/>
      <c r="KOX98" s="399"/>
      <c r="KOY98" s="399"/>
      <c r="KOZ98" s="399"/>
      <c r="KPA98" s="399"/>
      <c r="KPB98" s="399"/>
      <c r="KPC98" s="399"/>
      <c r="KPD98" s="399"/>
      <c r="KPE98" s="399"/>
      <c r="KPF98" s="399"/>
      <c r="KPG98" s="399"/>
      <c r="KPH98" s="399"/>
      <c r="KPI98" s="399"/>
      <c r="KPJ98" s="399"/>
      <c r="KPK98" s="399"/>
      <c r="KPL98" s="399"/>
      <c r="KPM98" s="399"/>
      <c r="KPN98" s="399"/>
      <c r="KPO98" s="399"/>
      <c r="KPP98" s="399"/>
      <c r="KPQ98" s="399"/>
      <c r="KPR98" s="399"/>
      <c r="KPS98" s="399"/>
      <c r="KPT98" s="399"/>
      <c r="KPU98" s="399"/>
      <c r="KPV98" s="399"/>
      <c r="KPW98" s="399"/>
      <c r="KPX98" s="399"/>
      <c r="KPY98" s="399"/>
      <c r="KPZ98" s="399"/>
      <c r="KQA98" s="399"/>
      <c r="KQB98" s="399"/>
      <c r="KQC98" s="399"/>
      <c r="KQD98" s="399"/>
      <c r="KQE98" s="399"/>
      <c r="KQF98" s="399"/>
      <c r="KQG98" s="399"/>
      <c r="KQH98" s="399"/>
      <c r="KQI98" s="399"/>
      <c r="KQJ98" s="399"/>
      <c r="KQK98" s="399"/>
      <c r="KQL98" s="399"/>
      <c r="KQM98" s="399"/>
      <c r="KQN98" s="399"/>
      <c r="KQO98" s="399"/>
      <c r="KQP98" s="399"/>
      <c r="KQQ98" s="399"/>
      <c r="KQR98" s="399"/>
      <c r="KQS98" s="399"/>
      <c r="KQT98" s="399"/>
      <c r="KQU98" s="399"/>
      <c r="KQV98" s="399"/>
      <c r="KQW98" s="399"/>
      <c r="KQX98" s="399"/>
      <c r="KQY98" s="399"/>
      <c r="KQZ98" s="399"/>
      <c r="KRA98" s="399"/>
      <c r="KRB98" s="399"/>
      <c r="KRC98" s="399"/>
      <c r="KRD98" s="399"/>
      <c r="KRE98" s="399"/>
      <c r="KRF98" s="399"/>
      <c r="KRG98" s="399"/>
      <c r="KRH98" s="399"/>
      <c r="KRI98" s="399"/>
      <c r="KRJ98" s="399"/>
      <c r="KRK98" s="399"/>
      <c r="KRL98" s="399"/>
      <c r="KRM98" s="399"/>
      <c r="KRN98" s="399"/>
      <c r="KRO98" s="399"/>
      <c r="KRP98" s="399"/>
      <c r="KRQ98" s="399"/>
      <c r="KRR98" s="399"/>
      <c r="KRS98" s="399"/>
      <c r="KRT98" s="399"/>
      <c r="KRU98" s="399"/>
      <c r="KRV98" s="399"/>
      <c r="KRW98" s="399"/>
      <c r="KRX98" s="399"/>
      <c r="KRY98" s="399"/>
      <c r="KRZ98" s="399"/>
      <c r="KSA98" s="399"/>
      <c r="KSB98" s="399"/>
      <c r="KSC98" s="399"/>
      <c r="KSD98" s="399"/>
      <c r="KSE98" s="399"/>
      <c r="KSF98" s="399"/>
      <c r="KSG98" s="399"/>
      <c r="KSH98" s="399"/>
      <c r="KSI98" s="399"/>
      <c r="KSJ98" s="399"/>
      <c r="KSK98" s="399"/>
      <c r="KSL98" s="399"/>
      <c r="KSM98" s="399"/>
      <c r="KSN98" s="399"/>
      <c r="KSO98" s="399"/>
      <c r="KSP98" s="399"/>
      <c r="KSQ98" s="399"/>
      <c r="KSR98" s="399"/>
      <c r="KSS98" s="399"/>
      <c r="KST98" s="399"/>
      <c r="KSU98" s="399"/>
      <c r="KSV98" s="399"/>
      <c r="KSW98" s="399"/>
      <c r="KSX98" s="399"/>
      <c r="KSY98" s="399"/>
      <c r="KSZ98" s="399"/>
      <c r="KTA98" s="399"/>
      <c r="KTB98" s="399"/>
      <c r="KTC98" s="399"/>
      <c r="KTD98" s="399"/>
      <c r="KTE98" s="399"/>
      <c r="KTF98" s="399"/>
      <c r="KTG98" s="399"/>
      <c r="KTH98" s="399"/>
      <c r="KTI98" s="399"/>
      <c r="KTJ98" s="399"/>
      <c r="KTK98" s="399"/>
      <c r="KTL98" s="399"/>
      <c r="KTM98" s="399"/>
      <c r="KTN98" s="399"/>
      <c r="KTO98" s="399"/>
      <c r="KTP98" s="399"/>
      <c r="KTQ98" s="399"/>
      <c r="KTR98" s="399"/>
      <c r="KTS98" s="399"/>
      <c r="KTT98" s="399"/>
      <c r="KTU98" s="399"/>
      <c r="KTV98" s="399"/>
      <c r="KTW98" s="399"/>
      <c r="KTX98" s="399"/>
      <c r="KTY98" s="399"/>
      <c r="KTZ98" s="399"/>
      <c r="KUA98" s="399"/>
      <c r="KUB98" s="399"/>
      <c r="KUC98" s="399"/>
      <c r="KUD98" s="399"/>
      <c r="KUE98" s="399"/>
      <c r="KUF98" s="399"/>
      <c r="KUG98" s="399"/>
      <c r="KUH98" s="399"/>
      <c r="KUI98" s="399"/>
      <c r="KUJ98" s="399"/>
      <c r="KUK98" s="399"/>
      <c r="KUL98" s="399"/>
      <c r="KUM98" s="399"/>
      <c r="KUN98" s="399"/>
      <c r="KUO98" s="399"/>
      <c r="KUP98" s="399"/>
      <c r="KUQ98" s="399"/>
      <c r="KUR98" s="399"/>
      <c r="KUS98" s="399"/>
      <c r="KUT98" s="399"/>
      <c r="KUU98" s="399"/>
      <c r="KUV98" s="399"/>
      <c r="KUW98" s="399"/>
      <c r="KUX98" s="399"/>
      <c r="KUY98" s="399"/>
      <c r="KUZ98" s="399"/>
      <c r="KVA98" s="399"/>
      <c r="KVB98" s="399"/>
      <c r="KVC98" s="399"/>
      <c r="KVD98" s="399"/>
      <c r="KVE98" s="399"/>
      <c r="KVF98" s="399"/>
      <c r="KVG98" s="399"/>
      <c r="KVH98" s="399"/>
      <c r="KVI98" s="399"/>
      <c r="KVJ98" s="399"/>
      <c r="KVK98" s="399"/>
      <c r="KVL98" s="399"/>
      <c r="KVM98" s="399"/>
      <c r="KVN98" s="399"/>
      <c r="KVO98" s="399"/>
      <c r="KVP98" s="399"/>
      <c r="KVQ98" s="399"/>
      <c r="KVR98" s="399"/>
      <c r="KVS98" s="399"/>
      <c r="KVT98" s="399"/>
      <c r="KVU98" s="399"/>
      <c r="KVV98" s="399"/>
      <c r="KVW98" s="399"/>
      <c r="KVX98" s="399"/>
      <c r="KVY98" s="399"/>
      <c r="KVZ98" s="399"/>
      <c r="KWA98" s="399"/>
      <c r="KWB98" s="399"/>
      <c r="KWC98" s="399"/>
      <c r="KWD98" s="399"/>
      <c r="KWE98" s="399"/>
      <c r="KWF98" s="399"/>
      <c r="KWG98" s="399"/>
      <c r="KWH98" s="399"/>
      <c r="KWI98" s="399"/>
      <c r="KWJ98" s="399"/>
      <c r="KWK98" s="399"/>
      <c r="KWL98" s="399"/>
      <c r="KWM98" s="399"/>
      <c r="KWN98" s="399"/>
      <c r="KWO98" s="399"/>
      <c r="KWP98" s="399"/>
      <c r="KWQ98" s="399"/>
      <c r="KWR98" s="399"/>
      <c r="KWS98" s="399"/>
      <c r="KWT98" s="399"/>
      <c r="KWU98" s="399"/>
      <c r="KWV98" s="399"/>
      <c r="KWW98" s="399"/>
      <c r="KWX98" s="399"/>
      <c r="KWY98" s="399"/>
      <c r="KWZ98" s="399"/>
      <c r="KXA98" s="399"/>
      <c r="KXB98" s="399"/>
      <c r="KXC98" s="399"/>
      <c r="KXD98" s="399"/>
      <c r="KXE98" s="399"/>
      <c r="KXF98" s="399"/>
      <c r="KXG98" s="399"/>
      <c r="KXH98" s="399"/>
      <c r="KXI98" s="399"/>
      <c r="KXJ98" s="399"/>
      <c r="KXK98" s="399"/>
      <c r="KXL98" s="399"/>
      <c r="KXM98" s="399"/>
      <c r="KXN98" s="399"/>
      <c r="KXO98" s="399"/>
      <c r="KXP98" s="399"/>
      <c r="KXQ98" s="399"/>
      <c r="KXR98" s="399"/>
      <c r="KXS98" s="399"/>
      <c r="KXT98" s="399"/>
      <c r="KXU98" s="399"/>
      <c r="KXV98" s="399"/>
      <c r="KXW98" s="399"/>
      <c r="KXX98" s="399"/>
      <c r="KXY98" s="399"/>
      <c r="KXZ98" s="399"/>
      <c r="KYA98" s="399"/>
      <c r="KYB98" s="399"/>
      <c r="KYC98" s="399"/>
      <c r="KYD98" s="399"/>
      <c r="KYE98" s="399"/>
      <c r="KYF98" s="399"/>
      <c r="KYG98" s="399"/>
      <c r="KYH98" s="399"/>
      <c r="KYI98" s="399"/>
      <c r="KYJ98" s="399"/>
      <c r="KYK98" s="399"/>
      <c r="KYL98" s="399"/>
      <c r="KYM98" s="399"/>
      <c r="KYN98" s="399"/>
      <c r="KYO98" s="399"/>
      <c r="KYP98" s="399"/>
      <c r="KYQ98" s="399"/>
      <c r="KYR98" s="399"/>
      <c r="KYS98" s="399"/>
      <c r="KYT98" s="399"/>
      <c r="KYU98" s="399"/>
      <c r="KYV98" s="399"/>
      <c r="KYW98" s="399"/>
      <c r="KYX98" s="399"/>
      <c r="KYY98" s="399"/>
      <c r="KYZ98" s="399"/>
      <c r="KZA98" s="399"/>
      <c r="KZB98" s="399"/>
      <c r="KZC98" s="399"/>
      <c r="KZD98" s="399"/>
      <c r="KZE98" s="399"/>
      <c r="KZF98" s="399"/>
      <c r="KZG98" s="399"/>
      <c r="KZH98" s="399"/>
      <c r="KZI98" s="399"/>
      <c r="KZJ98" s="399"/>
      <c r="KZK98" s="399"/>
      <c r="KZL98" s="399"/>
      <c r="KZM98" s="399"/>
      <c r="KZN98" s="399"/>
      <c r="KZO98" s="399"/>
      <c r="KZP98" s="399"/>
      <c r="KZQ98" s="399"/>
      <c r="KZR98" s="399"/>
      <c r="KZS98" s="399"/>
      <c r="KZT98" s="399"/>
      <c r="KZU98" s="399"/>
      <c r="KZV98" s="399"/>
      <c r="KZW98" s="399"/>
      <c r="KZX98" s="399"/>
      <c r="KZY98" s="399"/>
      <c r="KZZ98" s="399"/>
      <c r="LAA98" s="399"/>
      <c r="LAB98" s="399"/>
      <c r="LAC98" s="399"/>
      <c r="LAD98" s="399"/>
      <c r="LAE98" s="399"/>
      <c r="LAF98" s="399"/>
      <c r="LAG98" s="399"/>
      <c r="LAH98" s="399"/>
      <c r="LAI98" s="399"/>
      <c r="LAJ98" s="399"/>
      <c r="LAK98" s="399"/>
      <c r="LAL98" s="399"/>
      <c r="LAM98" s="399"/>
      <c r="LAN98" s="399"/>
      <c r="LAO98" s="399"/>
      <c r="LAP98" s="399"/>
      <c r="LAQ98" s="399"/>
      <c r="LAR98" s="399"/>
      <c r="LAS98" s="399"/>
      <c r="LAT98" s="399"/>
      <c r="LAU98" s="399"/>
      <c r="LAV98" s="399"/>
      <c r="LAW98" s="399"/>
      <c r="LAX98" s="399"/>
      <c r="LAY98" s="399"/>
      <c r="LAZ98" s="399"/>
      <c r="LBA98" s="399"/>
      <c r="LBB98" s="399"/>
      <c r="LBC98" s="399"/>
      <c r="LBD98" s="399"/>
      <c r="LBE98" s="399"/>
      <c r="LBF98" s="399"/>
      <c r="LBG98" s="399"/>
      <c r="LBH98" s="399"/>
      <c r="LBI98" s="399"/>
      <c r="LBJ98" s="399"/>
      <c r="LBK98" s="399"/>
      <c r="LBL98" s="399"/>
      <c r="LBM98" s="399"/>
      <c r="LBN98" s="399"/>
      <c r="LBO98" s="399"/>
      <c r="LBP98" s="399"/>
      <c r="LBQ98" s="399"/>
      <c r="LBR98" s="399"/>
      <c r="LBS98" s="399"/>
      <c r="LBT98" s="399"/>
      <c r="LBU98" s="399"/>
      <c r="LBV98" s="399"/>
      <c r="LBW98" s="399"/>
      <c r="LBX98" s="399"/>
      <c r="LBY98" s="399"/>
      <c r="LBZ98" s="399"/>
      <c r="LCA98" s="399"/>
      <c r="LCB98" s="399"/>
      <c r="LCC98" s="399"/>
      <c r="LCD98" s="399"/>
      <c r="LCE98" s="399"/>
      <c r="LCF98" s="399"/>
      <c r="LCG98" s="399"/>
      <c r="LCH98" s="399"/>
      <c r="LCI98" s="399"/>
      <c r="LCJ98" s="399"/>
      <c r="LCK98" s="399"/>
      <c r="LCL98" s="399"/>
      <c r="LCM98" s="399"/>
      <c r="LCN98" s="399"/>
      <c r="LCO98" s="399"/>
      <c r="LCP98" s="399"/>
      <c r="LCQ98" s="399"/>
      <c r="LCR98" s="399"/>
      <c r="LCS98" s="399"/>
      <c r="LCT98" s="399"/>
      <c r="LCU98" s="399"/>
      <c r="LCV98" s="399"/>
      <c r="LCW98" s="399"/>
      <c r="LCX98" s="399"/>
      <c r="LCY98" s="399"/>
      <c r="LCZ98" s="399"/>
      <c r="LDA98" s="399"/>
      <c r="LDB98" s="399"/>
      <c r="LDC98" s="399"/>
      <c r="LDD98" s="399"/>
      <c r="LDE98" s="399"/>
      <c r="LDF98" s="399"/>
      <c r="LDG98" s="399"/>
      <c r="LDH98" s="399"/>
      <c r="LDI98" s="399"/>
      <c r="LDJ98" s="399"/>
      <c r="LDK98" s="399"/>
      <c r="LDL98" s="399"/>
      <c r="LDM98" s="399"/>
      <c r="LDN98" s="399"/>
      <c r="LDO98" s="399"/>
      <c r="LDP98" s="399"/>
      <c r="LDQ98" s="399"/>
      <c r="LDR98" s="399"/>
      <c r="LDS98" s="399"/>
      <c r="LDT98" s="399"/>
      <c r="LDU98" s="399"/>
      <c r="LDV98" s="399"/>
      <c r="LDW98" s="399"/>
      <c r="LDX98" s="399"/>
      <c r="LDY98" s="399"/>
      <c r="LDZ98" s="399"/>
      <c r="LEA98" s="399"/>
      <c r="LEB98" s="399"/>
      <c r="LEC98" s="399"/>
      <c r="LED98" s="399"/>
      <c r="LEE98" s="399"/>
      <c r="LEF98" s="399"/>
      <c r="LEG98" s="399"/>
      <c r="LEH98" s="399"/>
      <c r="LEI98" s="399"/>
      <c r="LEJ98" s="399"/>
      <c r="LEK98" s="399"/>
      <c r="LEL98" s="399"/>
      <c r="LEM98" s="399"/>
      <c r="LEN98" s="399"/>
      <c r="LEO98" s="399"/>
      <c r="LEP98" s="399"/>
      <c r="LEQ98" s="399"/>
      <c r="LER98" s="399"/>
      <c r="LES98" s="399"/>
      <c r="LET98" s="399"/>
      <c r="LEU98" s="399"/>
      <c r="LEV98" s="399"/>
      <c r="LEW98" s="399"/>
      <c r="LEX98" s="399"/>
      <c r="LEY98" s="399"/>
      <c r="LEZ98" s="399"/>
      <c r="LFA98" s="399"/>
      <c r="LFB98" s="399"/>
      <c r="LFC98" s="399"/>
      <c r="LFD98" s="399"/>
      <c r="LFE98" s="399"/>
      <c r="LFF98" s="399"/>
      <c r="LFG98" s="399"/>
      <c r="LFH98" s="399"/>
      <c r="LFI98" s="399"/>
      <c r="LFJ98" s="399"/>
      <c r="LFK98" s="399"/>
      <c r="LFL98" s="399"/>
      <c r="LFM98" s="399"/>
      <c r="LFN98" s="399"/>
      <c r="LFO98" s="399"/>
      <c r="LFP98" s="399"/>
      <c r="LFQ98" s="399"/>
      <c r="LFR98" s="399"/>
      <c r="LFS98" s="399"/>
      <c r="LFT98" s="399"/>
      <c r="LFU98" s="399"/>
      <c r="LFV98" s="399"/>
      <c r="LFW98" s="399"/>
      <c r="LFX98" s="399"/>
      <c r="LFY98" s="399"/>
      <c r="LFZ98" s="399"/>
      <c r="LGA98" s="399"/>
      <c r="LGB98" s="399"/>
      <c r="LGC98" s="399"/>
      <c r="LGD98" s="399"/>
      <c r="LGE98" s="399"/>
      <c r="LGF98" s="399"/>
      <c r="LGG98" s="399"/>
      <c r="LGH98" s="399"/>
      <c r="LGI98" s="399"/>
      <c r="LGJ98" s="399"/>
      <c r="LGK98" s="399"/>
      <c r="LGL98" s="399"/>
      <c r="LGM98" s="399"/>
      <c r="LGN98" s="399"/>
      <c r="LGO98" s="399"/>
      <c r="LGP98" s="399"/>
      <c r="LGQ98" s="399"/>
      <c r="LGR98" s="399"/>
      <c r="LGS98" s="399"/>
      <c r="LGT98" s="399"/>
      <c r="LGU98" s="399"/>
      <c r="LGV98" s="399"/>
      <c r="LGW98" s="399"/>
      <c r="LGX98" s="399"/>
      <c r="LGY98" s="399"/>
      <c r="LGZ98" s="399"/>
      <c r="LHA98" s="399"/>
      <c r="LHB98" s="399"/>
      <c r="LHC98" s="399"/>
      <c r="LHD98" s="399"/>
      <c r="LHE98" s="399"/>
      <c r="LHF98" s="399"/>
      <c r="LHG98" s="399"/>
      <c r="LHH98" s="399"/>
      <c r="LHI98" s="399"/>
      <c r="LHJ98" s="399"/>
      <c r="LHK98" s="399"/>
      <c r="LHL98" s="399"/>
      <c r="LHM98" s="399"/>
      <c r="LHN98" s="399"/>
      <c r="LHO98" s="399"/>
      <c r="LHP98" s="399"/>
      <c r="LHQ98" s="399"/>
      <c r="LHR98" s="399"/>
      <c r="LHS98" s="399"/>
      <c r="LHT98" s="399"/>
      <c r="LHU98" s="399"/>
      <c r="LHV98" s="399"/>
      <c r="LHW98" s="399"/>
      <c r="LHX98" s="399"/>
      <c r="LHY98" s="399"/>
      <c r="LHZ98" s="399"/>
      <c r="LIA98" s="399"/>
      <c r="LIB98" s="399"/>
      <c r="LIC98" s="399"/>
      <c r="LID98" s="399"/>
      <c r="LIE98" s="399"/>
      <c r="LIF98" s="399"/>
      <c r="LIG98" s="399"/>
      <c r="LIH98" s="399"/>
      <c r="LII98" s="399"/>
      <c r="LIJ98" s="399"/>
      <c r="LIK98" s="399"/>
      <c r="LIL98" s="399"/>
      <c r="LIM98" s="399"/>
      <c r="LIN98" s="399"/>
      <c r="LIO98" s="399"/>
      <c r="LIP98" s="399"/>
      <c r="LIQ98" s="399"/>
      <c r="LIR98" s="399"/>
      <c r="LIS98" s="399"/>
      <c r="LIT98" s="399"/>
      <c r="LIU98" s="399"/>
      <c r="LIV98" s="399"/>
      <c r="LIW98" s="399"/>
      <c r="LIX98" s="399"/>
      <c r="LIY98" s="399"/>
      <c r="LIZ98" s="399"/>
      <c r="LJA98" s="399"/>
      <c r="LJB98" s="399"/>
      <c r="LJC98" s="399"/>
      <c r="LJD98" s="399"/>
      <c r="LJE98" s="399"/>
      <c r="LJF98" s="399"/>
      <c r="LJG98" s="399"/>
      <c r="LJH98" s="399"/>
      <c r="LJI98" s="399"/>
      <c r="LJJ98" s="399"/>
      <c r="LJK98" s="399"/>
      <c r="LJL98" s="399"/>
      <c r="LJM98" s="399"/>
      <c r="LJN98" s="399"/>
      <c r="LJO98" s="399"/>
      <c r="LJP98" s="399"/>
      <c r="LJQ98" s="399"/>
      <c r="LJR98" s="399"/>
      <c r="LJS98" s="399"/>
      <c r="LJT98" s="399"/>
      <c r="LJU98" s="399"/>
      <c r="LJV98" s="399"/>
      <c r="LJW98" s="399"/>
      <c r="LJX98" s="399"/>
      <c r="LJY98" s="399"/>
      <c r="LJZ98" s="399"/>
      <c r="LKA98" s="399"/>
      <c r="LKB98" s="399"/>
      <c r="LKC98" s="399"/>
      <c r="LKD98" s="399"/>
      <c r="LKE98" s="399"/>
      <c r="LKF98" s="399"/>
      <c r="LKG98" s="399"/>
      <c r="LKH98" s="399"/>
      <c r="LKI98" s="399"/>
      <c r="LKJ98" s="399"/>
      <c r="LKK98" s="399"/>
      <c r="LKL98" s="399"/>
      <c r="LKM98" s="399"/>
      <c r="LKN98" s="399"/>
      <c r="LKO98" s="399"/>
      <c r="LKP98" s="399"/>
      <c r="LKQ98" s="399"/>
      <c r="LKR98" s="399"/>
      <c r="LKS98" s="399"/>
      <c r="LKT98" s="399"/>
      <c r="LKU98" s="399"/>
      <c r="LKV98" s="399"/>
      <c r="LKW98" s="399"/>
      <c r="LKX98" s="399"/>
      <c r="LKY98" s="399"/>
      <c r="LKZ98" s="399"/>
      <c r="LLA98" s="399"/>
      <c r="LLB98" s="399"/>
      <c r="LLC98" s="399"/>
      <c r="LLD98" s="399"/>
      <c r="LLE98" s="399"/>
      <c r="LLF98" s="399"/>
      <c r="LLG98" s="399"/>
      <c r="LLH98" s="399"/>
      <c r="LLI98" s="399"/>
      <c r="LLJ98" s="399"/>
      <c r="LLK98" s="399"/>
      <c r="LLL98" s="399"/>
      <c r="LLM98" s="399"/>
      <c r="LLN98" s="399"/>
      <c r="LLO98" s="399"/>
      <c r="LLP98" s="399"/>
      <c r="LLQ98" s="399"/>
      <c r="LLR98" s="399"/>
      <c r="LLS98" s="399"/>
      <c r="LLT98" s="399"/>
      <c r="LLU98" s="399"/>
      <c r="LLV98" s="399"/>
      <c r="LLW98" s="399"/>
      <c r="LLX98" s="399"/>
      <c r="LLY98" s="399"/>
      <c r="LLZ98" s="399"/>
      <c r="LMA98" s="399"/>
      <c r="LMB98" s="399"/>
      <c r="LMC98" s="399"/>
      <c r="LMD98" s="399"/>
      <c r="LME98" s="399"/>
      <c r="LMF98" s="399"/>
      <c r="LMG98" s="399"/>
      <c r="LMH98" s="399"/>
      <c r="LMI98" s="399"/>
      <c r="LMJ98" s="399"/>
      <c r="LMK98" s="399"/>
      <c r="LML98" s="399"/>
      <c r="LMM98" s="399"/>
      <c r="LMN98" s="399"/>
      <c r="LMO98" s="399"/>
      <c r="LMP98" s="399"/>
      <c r="LMQ98" s="399"/>
      <c r="LMR98" s="399"/>
      <c r="LMS98" s="399"/>
      <c r="LMT98" s="399"/>
      <c r="LMU98" s="399"/>
      <c r="LMV98" s="399"/>
      <c r="LMW98" s="399"/>
      <c r="LMX98" s="399"/>
      <c r="LMY98" s="399"/>
      <c r="LMZ98" s="399"/>
      <c r="LNA98" s="399"/>
      <c r="LNB98" s="399"/>
      <c r="LNC98" s="399"/>
      <c r="LND98" s="399"/>
      <c r="LNE98" s="399"/>
      <c r="LNF98" s="399"/>
      <c r="LNG98" s="399"/>
      <c r="LNH98" s="399"/>
      <c r="LNI98" s="399"/>
      <c r="LNJ98" s="399"/>
      <c r="LNK98" s="399"/>
      <c r="LNL98" s="399"/>
      <c r="LNM98" s="399"/>
      <c r="LNN98" s="399"/>
      <c r="LNO98" s="399"/>
      <c r="LNP98" s="399"/>
      <c r="LNQ98" s="399"/>
      <c r="LNR98" s="399"/>
      <c r="LNS98" s="399"/>
      <c r="LNT98" s="399"/>
      <c r="LNU98" s="399"/>
      <c r="LNV98" s="399"/>
      <c r="LNW98" s="399"/>
      <c r="LNX98" s="399"/>
      <c r="LNY98" s="399"/>
      <c r="LNZ98" s="399"/>
      <c r="LOA98" s="399"/>
      <c r="LOB98" s="399"/>
      <c r="LOC98" s="399"/>
      <c r="LOD98" s="399"/>
      <c r="LOE98" s="399"/>
      <c r="LOF98" s="399"/>
      <c r="LOG98" s="399"/>
      <c r="LOH98" s="399"/>
      <c r="LOI98" s="399"/>
      <c r="LOJ98" s="399"/>
      <c r="LOK98" s="399"/>
      <c r="LOL98" s="399"/>
      <c r="LOM98" s="399"/>
      <c r="LON98" s="399"/>
      <c r="LOO98" s="399"/>
      <c r="LOP98" s="399"/>
      <c r="LOQ98" s="399"/>
      <c r="LOR98" s="399"/>
      <c r="LOS98" s="399"/>
      <c r="LOT98" s="399"/>
      <c r="LOU98" s="399"/>
      <c r="LOV98" s="399"/>
      <c r="LOW98" s="399"/>
      <c r="LOX98" s="399"/>
      <c r="LOY98" s="399"/>
      <c r="LOZ98" s="399"/>
      <c r="LPA98" s="399"/>
      <c r="LPB98" s="399"/>
      <c r="LPC98" s="399"/>
      <c r="LPD98" s="399"/>
      <c r="LPE98" s="399"/>
      <c r="LPF98" s="399"/>
      <c r="LPG98" s="399"/>
      <c r="LPH98" s="399"/>
      <c r="LPI98" s="399"/>
      <c r="LPJ98" s="399"/>
      <c r="LPK98" s="399"/>
      <c r="LPL98" s="399"/>
      <c r="LPM98" s="399"/>
      <c r="LPN98" s="399"/>
      <c r="LPO98" s="399"/>
      <c r="LPP98" s="399"/>
      <c r="LPQ98" s="399"/>
      <c r="LPR98" s="399"/>
      <c r="LPS98" s="399"/>
      <c r="LPT98" s="399"/>
      <c r="LPU98" s="399"/>
      <c r="LPV98" s="399"/>
      <c r="LPW98" s="399"/>
      <c r="LPX98" s="399"/>
      <c r="LPY98" s="399"/>
      <c r="LPZ98" s="399"/>
      <c r="LQA98" s="399"/>
      <c r="LQB98" s="399"/>
      <c r="LQC98" s="399"/>
      <c r="LQD98" s="399"/>
      <c r="LQE98" s="399"/>
      <c r="LQF98" s="399"/>
      <c r="LQG98" s="399"/>
      <c r="LQH98" s="399"/>
      <c r="LQI98" s="399"/>
      <c r="LQJ98" s="399"/>
      <c r="LQK98" s="399"/>
      <c r="LQL98" s="399"/>
      <c r="LQM98" s="399"/>
      <c r="LQN98" s="399"/>
      <c r="LQO98" s="399"/>
      <c r="LQP98" s="399"/>
      <c r="LQQ98" s="399"/>
      <c r="LQR98" s="399"/>
      <c r="LQS98" s="399"/>
      <c r="LQT98" s="399"/>
      <c r="LQU98" s="399"/>
      <c r="LQV98" s="399"/>
      <c r="LQW98" s="399"/>
      <c r="LQX98" s="399"/>
      <c r="LQY98" s="399"/>
      <c r="LQZ98" s="399"/>
      <c r="LRA98" s="399"/>
      <c r="LRB98" s="399"/>
      <c r="LRC98" s="399"/>
      <c r="LRD98" s="399"/>
      <c r="LRE98" s="399"/>
      <c r="LRF98" s="399"/>
      <c r="LRG98" s="399"/>
      <c r="LRH98" s="399"/>
      <c r="LRI98" s="399"/>
      <c r="LRJ98" s="399"/>
      <c r="LRK98" s="399"/>
      <c r="LRL98" s="399"/>
      <c r="LRM98" s="399"/>
      <c r="LRN98" s="399"/>
      <c r="LRO98" s="399"/>
      <c r="LRP98" s="399"/>
      <c r="LRQ98" s="399"/>
      <c r="LRR98" s="399"/>
      <c r="LRS98" s="399"/>
      <c r="LRT98" s="399"/>
      <c r="LRU98" s="399"/>
      <c r="LRV98" s="399"/>
      <c r="LRW98" s="399"/>
      <c r="LRX98" s="399"/>
      <c r="LRY98" s="399"/>
      <c r="LRZ98" s="399"/>
      <c r="LSA98" s="399"/>
      <c r="LSB98" s="399"/>
      <c r="LSC98" s="399"/>
      <c r="LSD98" s="399"/>
      <c r="LSE98" s="399"/>
      <c r="LSF98" s="399"/>
      <c r="LSG98" s="399"/>
      <c r="LSH98" s="399"/>
      <c r="LSI98" s="399"/>
      <c r="LSJ98" s="399"/>
      <c r="LSK98" s="399"/>
      <c r="LSL98" s="399"/>
      <c r="LSM98" s="399"/>
      <c r="LSN98" s="399"/>
      <c r="LSO98" s="399"/>
      <c r="LSP98" s="399"/>
      <c r="LSQ98" s="399"/>
      <c r="LSR98" s="399"/>
      <c r="LSS98" s="399"/>
      <c r="LST98" s="399"/>
      <c r="LSU98" s="399"/>
      <c r="LSV98" s="399"/>
      <c r="LSW98" s="399"/>
      <c r="LSX98" s="399"/>
      <c r="LSY98" s="399"/>
      <c r="LSZ98" s="399"/>
      <c r="LTA98" s="399"/>
      <c r="LTB98" s="399"/>
      <c r="LTC98" s="399"/>
      <c r="LTD98" s="399"/>
      <c r="LTE98" s="399"/>
      <c r="LTF98" s="399"/>
      <c r="LTG98" s="399"/>
      <c r="LTH98" s="399"/>
      <c r="LTI98" s="399"/>
      <c r="LTJ98" s="399"/>
      <c r="LTK98" s="399"/>
      <c r="LTL98" s="399"/>
      <c r="LTM98" s="399"/>
      <c r="LTN98" s="399"/>
      <c r="LTO98" s="399"/>
      <c r="LTP98" s="399"/>
      <c r="LTQ98" s="399"/>
      <c r="LTR98" s="399"/>
      <c r="LTS98" s="399"/>
      <c r="LTT98" s="399"/>
      <c r="LTU98" s="399"/>
      <c r="LTV98" s="399"/>
      <c r="LTW98" s="399"/>
      <c r="LTX98" s="399"/>
      <c r="LTY98" s="399"/>
      <c r="LTZ98" s="399"/>
      <c r="LUA98" s="399"/>
      <c r="LUB98" s="399"/>
      <c r="LUC98" s="399"/>
      <c r="LUD98" s="399"/>
      <c r="LUE98" s="399"/>
      <c r="LUF98" s="399"/>
      <c r="LUG98" s="399"/>
      <c r="LUH98" s="399"/>
      <c r="LUI98" s="399"/>
      <c r="LUJ98" s="399"/>
      <c r="LUK98" s="399"/>
      <c r="LUL98" s="399"/>
      <c r="LUM98" s="399"/>
      <c r="LUN98" s="399"/>
      <c r="LUO98" s="399"/>
      <c r="LUP98" s="399"/>
      <c r="LUQ98" s="399"/>
      <c r="LUR98" s="399"/>
      <c r="LUS98" s="399"/>
      <c r="LUT98" s="399"/>
      <c r="LUU98" s="399"/>
      <c r="LUV98" s="399"/>
      <c r="LUW98" s="399"/>
      <c r="LUX98" s="399"/>
      <c r="LUY98" s="399"/>
      <c r="LUZ98" s="399"/>
      <c r="LVA98" s="399"/>
      <c r="LVB98" s="399"/>
      <c r="LVC98" s="399"/>
      <c r="LVD98" s="399"/>
      <c r="LVE98" s="399"/>
      <c r="LVF98" s="399"/>
      <c r="LVG98" s="399"/>
      <c r="LVH98" s="399"/>
      <c r="LVI98" s="399"/>
      <c r="LVJ98" s="399"/>
      <c r="LVK98" s="399"/>
      <c r="LVL98" s="399"/>
      <c r="LVM98" s="399"/>
      <c r="LVN98" s="399"/>
      <c r="LVO98" s="399"/>
      <c r="LVP98" s="399"/>
      <c r="LVQ98" s="399"/>
      <c r="LVR98" s="399"/>
      <c r="LVS98" s="399"/>
      <c r="LVT98" s="399"/>
      <c r="LVU98" s="399"/>
      <c r="LVV98" s="399"/>
      <c r="LVW98" s="399"/>
      <c r="LVX98" s="399"/>
      <c r="LVY98" s="399"/>
      <c r="LVZ98" s="399"/>
      <c r="LWA98" s="399"/>
      <c r="LWB98" s="399"/>
      <c r="LWC98" s="399"/>
      <c r="LWD98" s="399"/>
      <c r="LWE98" s="399"/>
      <c r="LWF98" s="399"/>
      <c r="LWG98" s="399"/>
      <c r="LWH98" s="399"/>
      <c r="LWI98" s="399"/>
      <c r="LWJ98" s="399"/>
      <c r="LWK98" s="399"/>
      <c r="LWL98" s="399"/>
      <c r="LWM98" s="399"/>
      <c r="LWN98" s="399"/>
      <c r="LWO98" s="399"/>
      <c r="LWP98" s="399"/>
      <c r="LWQ98" s="399"/>
      <c r="LWR98" s="399"/>
      <c r="LWS98" s="399"/>
      <c r="LWT98" s="399"/>
      <c r="LWU98" s="399"/>
      <c r="LWV98" s="399"/>
      <c r="LWW98" s="399"/>
      <c r="LWX98" s="399"/>
      <c r="LWY98" s="399"/>
      <c r="LWZ98" s="399"/>
      <c r="LXA98" s="399"/>
      <c r="LXB98" s="399"/>
      <c r="LXC98" s="399"/>
      <c r="LXD98" s="399"/>
      <c r="LXE98" s="399"/>
      <c r="LXF98" s="399"/>
      <c r="LXG98" s="399"/>
      <c r="LXH98" s="399"/>
      <c r="LXI98" s="399"/>
      <c r="LXJ98" s="399"/>
      <c r="LXK98" s="399"/>
      <c r="LXL98" s="399"/>
      <c r="LXM98" s="399"/>
      <c r="LXN98" s="399"/>
      <c r="LXO98" s="399"/>
      <c r="LXP98" s="399"/>
      <c r="LXQ98" s="399"/>
      <c r="LXR98" s="399"/>
      <c r="LXS98" s="399"/>
      <c r="LXT98" s="399"/>
      <c r="LXU98" s="399"/>
      <c r="LXV98" s="399"/>
      <c r="LXW98" s="399"/>
      <c r="LXX98" s="399"/>
      <c r="LXY98" s="399"/>
      <c r="LXZ98" s="399"/>
      <c r="LYA98" s="399"/>
      <c r="LYB98" s="399"/>
      <c r="LYC98" s="399"/>
      <c r="LYD98" s="399"/>
      <c r="LYE98" s="399"/>
      <c r="LYF98" s="399"/>
      <c r="LYG98" s="399"/>
      <c r="LYH98" s="399"/>
      <c r="LYI98" s="399"/>
      <c r="LYJ98" s="399"/>
      <c r="LYK98" s="399"/>
      <c r="LYL98" s="399"/>
      <c r="LYM98" s="399"/>
      <c r="LYN98" s="399"/>
      <c r="LYO98" s="399"/>
      <c r="LYP98" s="399"/>
      <c r="LYQ98" s="399"/>
      <c r="LYR98" s="399"/>
      <c r="LYS98" s="399"/>
      <c r="LYT98" s="399"/>
      <c r="LYU98" s="399"/>
      <c r="LYV98" s="399"/>
      <c r="LYW98" s="399"/>
      <c r="LYX98" s="399"/>
      <c r="LYY98" s="399"/>
      <c r="LYZ98" s="399"/>
      <c r="LZA98" s="399"/>
      <c r="LZB98" s="399"/>
      <c r="LZC98" s="399"/>
      <c r="LZD98" s="399"/>
      <c r="LZE98" s="399"/>
      <c r="LZF98" s="399"/>
      <c r="LZG98" s="399"/>
      <c r="LZH98" s="399"/>
      <c r="LZI98" s="399"/>
      <c r="LZJ98" s="399"/>
      <c r="LZK98" s="399"/>
      <c r="LZL98" s="399"/>
      <c r="LZM98" s="399"/>
      <c r="LZN98" s="399"/>
      <c r="LZO98" s="399"/>
      <c r="LZP98" s="399"/>
      <c r="LZQ98" s="399"/>
      <c r="LZR98" s="399"/>
      <c r="LZS98" s="399"/>
      <c r="LZT98" s="399"/>
      <c r="LZU98" s="399"/>
      <c r="LZV98" s="399"/>
      <c r="LZW98" s="399"/>
      <c r="LZX98" s="399"/>
      <c r="LZY98" s="399"/>
      <c r="LZZ98" s="399"/>
      <c r="MAA98" s="399"/>
      <c r="MAB98" s="399"/>
      <c r="MAC98" s="399"/>
      <c r="MAD98" s="399"/>
      <c r="MAE98" s="399"/>
      <c r="MAF98" s="399"/>
      <c r="MAG98" s="399"/>
      <c r="MAH98" s="399"/>
      <c r="MAI98" s="399"/>
      <c r="MAJ98" s="399"/>
      <c r="MAK98" s="399"/>
      <c r="MAL98" s="399"/>
      <c r="MAM98" s="399"/>
      <c r="MAN98" s="399"/>
      <c r="MAO98" s="399"/>
      <c r="MAP98" s="399"/>
      <c r="MAQ98" s="399"/>
      <c r="MAR98" s="399"/>
      <c r="MAS98" s="399"/>
      <c r="MAT98" s="399"/>
      <c r="MAU98" s="399"/>
      <c r="MAV98" s="399"/>
      <c r="MAW98" s="399"/>
      <c r="MAX98" s="399"/>
      <c r="MAY98" s="399"/>
      <c r="MAZ98" s="399"/>
      <c r="MBA98" s="399"/>
      <c r="MBB98" s="399"/>
      <c r="MBC98" s="399"/>
      <c r="MBD98" s="399"/>
      <c r="MBE98" s="399"/>
      <c r="MBF98" s="399"/>
      <c r="MBG98" s="399"/>
      <c r="MBH98" s="399"/>
      <c r="MBI98" s="399"/>
      <c r="MBJ98" s="399"/>
      <c r="MBK98" s="399"/>
      <c r="MBL98" s="399"/>
      <c r="MBM98" s="399"/>
      <c r="MBN98" s="399"/>
      <c r="MBO98" s="399"/>
      <c r="MBP98" s="399"/>
      <c r="MBQ98" s="399"/>
      <c r="MBR98" s="399"/>
      <c r="MBS98" s="399"/>
      <c r="MBT98" s="399"/>
      <c r="MBU98" s="399"/>
      <c r="MBV98" s="399"/>
      <c r="MBW98" s="399"/>
      <c r="MBX98" s="399"/>
      <c r="MBY98" s="399"/>
      <c r="MBZ98" s="399"/>
      <c r="MCA98" s="399"/>
      <c r="MCB98" s="399"/>
      <c r="MCC98" s="399"/>
      <c r="MCD98" s="399"/>
      <c r="MCE98" s="399"/>
      <c r="MCF98" s="399"/>
      <c r="MCG98" s="399"/>
      <c r="MCH98" s="399"/>
      <c r="MCI98" s="399"/>
      <c r="MCJ98" s="399"/>
      <c r="MCK98" s="399"/>
      <c r="MCL98" s="399"/>
      <c r="MCM98" s="399"/>
      <c r="MCN98" s="399"/>
      <c r="MCO98" s="399"/>
      <c r="MCP98" s="399"/>
      <c r="MCQ98" s="399"/>
      <c r="MCR98" s="399"/>
      <c r="MCS98" s="399"/>
      <c r="MCT98" s="399"/>
      <c r="MCU98" s="399"/>
      <c r="MCV98" s="399"/>
      <c r="MCW98" s="399"/>
      <c r="MCX98" s="399"/>
      <c r="MCY98" s="399"/>
      <c r="MCZ98" s="399"/>
      <c r="MDA98" s="399"/>
      <c r="MDB98" s="399"/>
      <c r="MDC98" s="399"/>
      <c r="MDD98" s="399"/>
      <c r="MDE98" s="399"/>
      <c r="MDF98" s="399"/>
      <c r="MDG98" s="399"/>
      <c r="MDH98" s="399"/>
      <c r="MDI98" s="399"/>
      <c r="MDJ98" s="399"/>
      <c r="MDK98" s="399"/>
      <c r="MDL98" s="399"/>
      <c r="MDM98" s="399"/>
      <c r="MDN98" s="399"/>
      <c r="MDO98" s="399"/>
      <c r="MDP98" s="399"/>
      <c r="MDQ98" s="399"/>
      <c r="MDR98" s="399"/>
      <c r="MDS98" s="399"/>
      <c r="MDT98" s="399"/>
      <c r="MDU98" s="399"/>
      <c r="MDV98" s="399"/>
      <c r="MDW98" s="399"/>
      <c r="MDX98" s="399"/>
      <c r="MDY98" s="399"/>
      <c r="MDZ98" s="399"/>
      <c r="MEA98" s="399"/>
      <c r="MEB98" s="399"/>
      <c r="MEC98" s="399"/>
      <c r="MED98" s="399"/>
      <c r="MEE98" s="399"/>
      <c r="MEF98" s="399"/>
      <c r="MEG98" s="399"/>
      <c r="MEH98" s="399"/>
      <c r="MEI98" s="399"/>
      <c r="MEJ98" s="399"/>
      <c r="MEK98" s="399"/>
      <c r="MEL98" s="399"/>
      <c r="MEM98" s="399"/>
      <c r="MEN98" s="399"/>
      <c r="MEO98" s="399"/>
      <c r="MEP98" s="399"/>
      <c r="MEQ98" s="399"/>
      <c r="MER98" s="399"/>
      <c r="MES98" s="399"/>
      <c r="MET98" s="399"/>
      <c r="MEU98" s="399"/>
      <c r="MEV98" s="399"/>
      <c r="MEW98" s="399"/>
      <c r="MEX98" s="399"/>
      <c r="MEY98" s="399"/>
      <c r="MEZ98" s="399"/>
      <c r="MFA98" s="399"/>
      <c r="MFB98" s="399"/>
      <c r="MFC98" s="399"/>
      <c r="MFD98" s="399"/>
      <c r="MFE98" s="399"/>
      <c r="MFF98" s="399"/>
      <c r="MFG98" s="399"/>
      <c r="MFH98" s="399"/>
      <c r="MFI98" s="399"/>
      <c r="MFJ98" s="399"/>
      <c r="MFK98" s="399"/>
      <c r="MFL98" s="399"/>
      <c r="MFM98" s="399"/>
      <c r="MFN98" s="399"/>
      <c r="MFO98" s="399"/>
      <c r="MFP98" s="399"/>
      <c r="MFQ98" s="399"/>
      <c r="MFR98" s="399"/>
      <c r="MFS98" s="399"/>
      <c r="MFT98" s="399"/>
      <c r="MFU98" s="399"/>
      <c r="MFV98" s="399"/>
      <c r="MFW98" s="399"/>
      <c r="MFX98" s="399"/>
      <c r="MFY98" s="399"/>
      <c r="MFZ98" s="399"/>
      <c r="MGA98" s="399"/>
      <c r="MGB98" s="399"/>
      <c r="MGC98" s="399"/>
      <c r="MGD98" s="399"/>
      <c r="MGE98" s="399"/>
      <c r="MGF98" s="399"/>
      <c r="MGG98" s="399"/>
      <c r="MGH98" s="399"/>
      <c r="MGI98" s="399"/>
      <c r="MGJ98" s="399"/>
      <c r="MGK98" s="399"/>
      <c r="MGL98" s="399"/>
      <c r="MGM98" s="399"/>
      <c r="MGN98" s="399"/>
      <c r="MGO98" s="399"/>
      <c r="MGP98" s="399"/>
      <c r="MGQ98" s="399"/>
      <c r="MGR98" s="399"/>
      <c r="MGS98" s="399"/>
      <c r="MGT98" s="399"/>
      <c r="MGU98" s="399"/>
      <c r="MGV98" s="399"/>
      <c r="MGW98" s="399"/>
      <c r="MGX98" s="399"/>
      <c r="MGY98" s="399"/>
      <c r="MGZ98" s="399"/>
      <c r="MHA98" s="399"/>
      <c r="MHB98" s="399"/>
      <c r="MHC98" s="399"/>
      <c r="MHD98" s="399"/>
      <c r="MHE98" s="399"/>
      <c r="MHF98" s="399"/>
      <c r="MHG98" s="399"/>
      <c r="MHH98" s="399"/>
      <c r="MHI98" s="399"/>
      <c r="MHJ98" s="399"/>
      <c r="MHK98" s="399"/>
      <c r="MHL98" s="399"/>
      <c r="MHM98" s="399"/>
      <c r="MHN98" s="399"/>
      <c r="MHO98" s="399"/>
      <c r="MHP98" s="399"/>
      <c r="MHQ98" s="399"/>
      <c r="MHR98" s="399"/>
      <c r="MHS98" s="399"/>
      <c r="MHT98" s="399"/>
      <c r="MHU98" s="399"/>
      <c r="MHV98" s="399"/>
      <c r="MHW98" s="399"/>
      <c r="MHX98" s="399"/>
      <c r="MHY98" s="399"/>
      <c r="MHZ98" s="399"/>
      <c r="MIA98" s="399"/>
      <c r="MIB98" s="399"/>
      <c r="MIC98" s="399"/>
      <c r="MID98" s="399"/>
      <c r="MIE98" s="399"/>
      <c r="MIF98" s="399"/>
      <c r="MIG98" s="399"/>
      <c r="MIH98" s="399"/>
      <c r="MII98" s="399"/>
      <c r="MIJ98" s="399"/>
      <c r="MIK98" s="399"/>
      <c r="MIL98" s="399"/>
      <c r="MIM98" s="399"/>
      <c r="MIN98" s="399"/>
      <c r="MIO98" s="399"/>
      <c r="MIP98" s="399"/>
      <c r="MIQ98" s="399"/>
      <c r="MIR98" s="399"/>
      <c r="MIS98" s="399"/>
      <c r="MIT98" s="399"/>
      <c r="MIU98" s="399"/>
      <c r="MIV98" s="399"/>
      <c r="MIW98" s="399"/>
      <c r="MIX98" s="399"/>
      <c r="MIY98" s="399"/>
      <c r="MIZ98" s="399"/>
      <c r="MJA98" s="399"/>
      <c r="MJB98" s="399"/>
      <c r="MJC98" s="399"/>
      <c r="MJD98" s="399"/>
      <c r="MJE98" s="399"/>
      <c r="MJF98" s="399"/>
      <c r="MJG98" s="399"/>
      <c r="MJH98" s="399"/>
      <c r="MJI98" s="399"/>
      <c r="MJJ98" s="399"/>
      <c r="MJK98" s="399"/>
      <c r="MJL98" s="399"/>
      <c r="MJM98" s="399"/>
      <c r="MJN98" s="399"/>
      <c r="MJO98" s="399"/>
      <c r="MJP98" s="399"/>
      <c r="MJQ98" s="399"/>
      <c r="MJR98" s="399"/>
      <c r="MJS98" s="399"/>
      <c r="MJT98" s="399"/>
      <c r="MJU98" s="399"/>
      <c r="MJV98" s="399"/>
      <c r="MJW98" s="399"/>
      <c r="MJX98" s="399"/>
      <c r="MJY98" s="399"/>
      <c r="MJZ98" s="399"/>
      <c r="MKA98" s="399"/>
      <c r="MKB98" s="399"/>
      <c r="MKC98" s="399"/>
      <c r="MKD98" s="399"/>
      <c r="MKE98" s="399"/>
      <c r="MKF98" s="399"/>
      <c r="MKG98" s="399"/>
      <c r="MKH98" s="399"/>
      <c r="MKI98" s="399"/>
      <c r="MKJ98" s="399"/>
      <c r="MKK98" s="399"/>
      <c r="MKL98" s="399"/>
      <c r="MKM98" s="399"/>
      <c r="MKN98" s="399"/>
      <c r="MKO98" s="399"/>
      <c r="MKP98" s="399"/>
      <c r="MKQ98" s="399"/>
      <c r="MKR98" s="399"/>
      <c r="MKS98" s="399"/>
      <c r="MKT98" s="399"/>
      <c r="MKU98" s="399"/>
      <c r="MKV98" s="399"/>
      <c r="MKW98" s="399"/>
      <c r="MKX98" s="399"/>
      <c r="MKY98" s="399"/>
      <c r="MKZ98" s="399"/>
      <c r="MLA98" s="399"/>
      <c r="MLB98" s="399"/>
      <c r="MLC98" s="399"/>
      <c r="MLD98" s="399"/>
      <c r="MLE98" s="399"/>
      <c r="MLF98" s="399"/>
      <c r="MLG98" s="399"/>
      <c r="MLH98" s="399"/>
      <c r="MLI98" s="399"/>
      <c r="MLJ98" s="399"/>
      <c r="MLK98" s="399"/>
      <c r="MLL98" s="399"/>
      <c r="MLM98" s="399"/>
      <c r="MLN98" s="399"/>
      <c r="MLO98" s="399"/>
      <c r="MLP98" s="399"/>
      <c r="MLQ98" s="399"/>
      <c r="MLR98" s="399"/>
      <c r="MLS98" s="399"/>
      <c r="MLT98" s="399"/>
      <c r="MLU98" s="399"/>
      <c r="MLV98" s="399"/>
      <c r="MLW98" s="399"/>
      <c r="MLX98" s="399"/>
      <c r="MLY98" s="399"/>
      <c r="MLZ98" s="399"/>
      <c r="MMA98" s="399"/>
      <c r="MMB98" s="399"/>
      <c r="MMC98" s="399"/>
      <c r="MMD98" s="399"/>
      <c r="MME98" s="399"/>
      <c r="MMF98" s="399"/>
      <c r="MMG98" s="399"/>
      <c r="MMH98" s="399"/>
      <c r="MMI98" s="399"/>
      <c r="MMJ98" s="399"/>
      <c r="MMK98" s="399"/>
      <c r="MML98" s="399"/>
      <c r="MMM98" s="399"/>
      <c r="MMN98" s="399"/>
      <c r="MMO98" s="399"/>
      <c r="MMP98" s="399"/>
      <c r="MMQ98" s="399"/>
      <c r="MMR98" s="399"/>
      <c r="MMS98" s="399"/>
      <c r="MMT98" s="399"/>
      <c r="MMU98" s="399"/>
      <c r="MMV98" s="399"/>
      <c r="MMW98" s="399"/>
      <c r="MMX98" s="399"/>
      <c r="MMY98" s="399"/>
      <c r="MMZ98" s="399"/>
      <c r="MNA98" s="399"/>
      <c r="MNB98" s="399"/>
      <c r="MNC98" s="399"/>
      <c r="MND98" s="399"/>
      <c r="MNE98" s="399"/>
      <c r="MNF98" s="399"/>
      <c r="MNG98" s="399"/>
      <c r="MNH98" s="399"/>
      <c r="MNI98" s="399"/>
      <c r="MNJ98" s="399"/>
      <c r="MNK98" s="399"/>
      <c r="MNL98" s="399"/>
      <c r="MNM98" s="399"/>
      <c r="MNN98" s="399"/>
      <c r="MNO98" s="399"/>
      <c r="MNP98" s="399"/>
      <c r="MNQ98" s="399"/>
      <c r="MNR98" s="399"/>
      <c r="MNS98" s="399"/>
      <c r="MNT98" s="399"/>
      <c r="MNU98" s="399"/>
      <c r="MNV98" s="399"/>
      <c r="MNW98" s="399"/>
      <c r="MNX98" s="399"/>
      <c r="MNY98" s="399"/>
      <c r="MNZ98" s="399"/>
      <c r="MOA98" s="399"/>
      <c r="MOB98" s="399"/>
      <c r="MOC98" s="399"/>
      <c r="MOD98" s="399"/>
      <c r="MOE98" s="399"/>
      <c r="MOF98" s="399"/>
      <c r="MOG98" s="399"/>
      <c r="MOH98" s="399"/>
      <c r="MOI98" s="399"/>
      <c r="MOJ98" s="399"/>
      <c r="MOK98" s="399"/>
      <c r="MOL98" s="399"/>
      <c r="MOM98" s="399"/>
      <c r="MON98" s="399"/>
      <c r="MOO98" s="399"/>
      <c r="MOP98" s="399"/>
      <c r="MOQ98" s="399"/>
      <c r="MOR98" s="399"/>
      <c r="MOS98" s="399"/>
      <c r="MOT98" s="399"/>
      <c r="MOU98" s="399"/>
      <c r="MOV98" s="399"/>
      <c r="MOW98" s="399"/>
      <c r="MOX98" s="399"/>
      <c r="MOY98" s="399"/>
      <c r="MOZ98" s="399"/>
      <c r="MPA98" s="399"/>
      <c r="MPB98" s="399"/>
      <c r="MPC98" s="399"/>
      <c r="MPD98" s="399"/>
      <c r="MPE98" s="399"/>
      <c r="MPF98" s="399"/>
      <c r="MPG98" s="399"/>
      <c r="MPH98" s="399"/>
      <c r="MPI98" s="399"/>
      <c r="MPJ98" s="399"/>
      <c r="MPK98" s="399"/>
      <c r="MPL98" s="399"/>
      <c r="MPM98" s="399"/>
      <c r="MPN98" s="399"/>
      <c r="MPO98" s="399"/>
      <c r="MPP98" s="399"/>
      <c r="MPQ98" s="399"/>
      <c r="MPR98" s="399"/>
      <c r="MPS98" s="399"/>
      <c r="MPT98" s="399"/>
      <c r="MPU98" s="399"/>
      <c r="MPV98" s="399"/>
      <c r="MPW98" s="399"/>
      <c r="MPX98" s="399"/>
      <c r="MPY98" s="399"/>
      <c r="MPZ98" s="399"/>
      <c r="MQA98" s="399"/>
      <c r="MQB98" s="399"/>
      <c r="MQC98" s="399"/>
      <c r="MQD98" s="399"/>
      <c r="MQE98" s="399"/>
      <c r="MQF98" s="399"/>
      <c r="MQG98" s="399"/>
      <c r="MQH98" s="399"/>
      <c r="MQI98" s="399"/>
      <c r="MQJ98" s="399"/>
      <c r="MQK98" s="399"/>
      <c r="MQL98" s="399"/>
      <c r="MQM98" s="399"/>
      <c r="MQN98" s="399"/>
      <c r="MQO98" s="399"/>
      <c r="MQP98" s="399"/>
      <c r="MQQ98" s="399"/>
      <c r="MQR98" s="399"/>
      <c r="MQS98" s="399"/>
      <c r="MQT98" s="399"/>
      <c r="MQU98" s="399"/>
      <c r="MQV98" s="399"/>
      <c r="MQW98" s="399"/>
      <c r="MQX98" s="399"/>
      <c r="MQY98" s="399"/>
      <c r="MQZ98" s="399"/>
      <c r="MRA98" s="399"/>
      <c r="MRB98" s="399"/>
      <c r="MRC98" s="399"/>
      <c r="MRD98" s="399"/>
      <c r="MRE98" s="399"/>
      <c r="MRF98" s="399"/>
      <c r="MRG98" s="399"/>
      <c r="MRH98" s="399"/>
      <c r="MRI98" s="399"/>
      <c r="MRJ98" s="399"/>
      <c r="MRK98" s="399"/>
      <c r="MRL98" s="399"/>
      <c r="MRM98" s="399"/>
      <c r="MRN98" s="399"/>
      <c r="MRO98" s="399"/>
      <c r="MRP98" s="399"/>
      <c r="MRQ98" s="399"/>
      <c r="MRR98" s="399"/>
      <c r="MRS98" s="399"/>
      <c r="MRT98" s="399"/>
      <c r="MRU98" s="399"/>
      <c r="MRV98" s="399"/>
      <c r="MRW98" s="399"/>
      <c r="MRX98" s="399"/>
      <c r="MRY98" s="399"/>
      <c r="MRZ98" s="399"/>
      <c r="MSA98" s="399"/>
      <c r="MSB98" s="399"/>
      <c r="MSC98" s="399"/>
      <c r="MSD98" s="399"/>
      <c r="MSE98" s="399"/>
      <c r="MSF98" s="399"/>
      <c r="MSG98" s="399"/>
      <c r="MSH98" s="399"/>
      <c r="MSI98" s="399"/>
      <c r="MSJ98" s="399"/>
      <c r="MSK98" s="399"/>
      <c r="MSL98" s="399"/>
      <c r="MSM98" s="399"/>
      <c r="MSN98" s="399"/>
      <c r="MSO98" s="399"/>
      <c r="MSP98" s="399"/>
      <c r="MSQ98" s="399"/>
      <c r="MSR98" s="399"/>
      <c r="MSS98" s="399"/>
      <c r="MST98" s="399"/>
      <c r="MSU98" s="399"/>
      <c r="MSV98" s="399"/>
      <c r="MSW98" s="399"/>
      <c r="MSX98" s="399"/>
      <c r="MSY98" s="399"/>
      <c r="MSZ98" s="399"/>
      <c r="MTA98" s="399"/>
      <c r="MTB98" s="399"/>
      <c r="MTC98" s="399"/>
      <c r="MTD98" s="399"/>
      <c r="MTE98" s="399"/>
      <c r="MTF98" s="399"/>
      <c r="MTG98" s="399"/>
      <c r="MTH98" s="399"/>
      <c r="MTI98" s="399"/>
      <c r="MTJ98" s="399"/>
      <c r="MTK98" s="399"/>
      <c r="MTL98" s="399"/>
      <c r="MTM98" s="399"/>
      <c r="MTN98" s="399"/>
      <c r="MTO98" s="399"/>
      <c r="MTP98" s="399"/>
      <c r="MTQ98" s="399"/>
      <c r="MTR98" s="399"/>
      <c r="MTS98" s="399"/>
      <c r="MTT98" s="399"/>
      <c r="MTU98" s="399"/>
      <c r="MTV98" s="399"/>
      <c r="MTW98" s="399"/>
      <c r="MTX98" s="399"/>
      <c r="MTY98" s="399"/>
      <c r="MTZ98" s="399"/>
      <c r="MUA98" s="399"/>
      <c r="MUB98" s="399"/>
      <c r="MUC98" s="399"/>
      <c r="MUD98" s="399"/>
      <c r="MUE98" s="399"/>
      <c r="MUF98" s="399"/>
      <c r="MUG98" s="399"/>
      <c r="MUH98" s="399"/>
      <c r="MUI98" s="399"/>
      <c r="MUJ98" s="399"/>
      <c r="MUK98" s="399"/>
      <c r="MUL98" s="399"/>
      <c r="MUM98" s="399"/>
      <c r="MUN98" s="399"/>
      <c r="MUO98" s="399"/>
      <c r="MUP98" s="399"/>
      <c r="MUQ98" s="399"/>
      <c r="MUR98" s="399"/>
      <c r="MUS98" s="399"/>
      <c r="MUT98" s="399"/>
      <c r="MUU98" s="399"/>
      <c r="MUV98" s="399"/>
      <c r="MUW98" s="399"/>
      <c r="MUX98" s="399"/>
      <c r="MUY98" s="399"/>
      <c r="MUZ98" s="399"/>
      <c r="MVA98" s="399"/>
      <c r="MVB98" s="399"/>
      <c r="MVC98" s="399"/>
      <c r="MVD98" s="399"/>
      <c r="MVE98" s="399"/>
      <c r="MVF98" s="399"/>
      <c r="MVG98" s="399"/>
      <c r="MVH98" s="399"/>
      <c r="MVI98" s="399"/>
      <c r="MVJ98" s="399"/>
      <c r="MVK98" s="399"/>
      <c r="MVL98" s="399"/>
      <c r="MVM98" s="399"/>
      <c r="MVN98" s="399"/>
      <c r="MVO98" s="399"/>
      <c r="MVP98" s="399"/>
      <c r="MVQ98" s="399"/>
      <c r="MVR98" s="399"/>
      <c r="MVS98" s="399"/>
      <c r="MVT98" s="399"/>
      <c r="MVU98" s="399"/>
      <c r="MVV98" s="399"/>
      <c r="MVW98" s="399"/>
      <c r="MVX98" s="399"/>
      <c r="MVY98" s="399"/>
      <c r="MVZ98" s="399"/>
      <c r="MWA98" s="399"/>
      <c r="MWB98" s="399"/>
      <c r="MWC98" s="399"/>
      <c r="MWD98" s="399"/>
      <c r="MWE98" s="399"/>
      <c r="MWF98" s="399"/>
      <c r="MWG98" s="399"/>
      <c r="MWH98" s="399"/>
      <c r="MWI98" s="399"/>
      <c r="MWJ98" s="399"/>
      <c r="MWK98" s="399"/>
      <c r="MWL98" s="399"/>
      <c r="MWM98" s="399"/>
      <c r="MWN98" s="399"/>
      <c r="MWO98" s="399"/>
      <c r="MWP98" s="399"/>
      <c r="MWQ98" s="399"/>
      <c r="MWR98" s="399"/>
      <c r="MWS98" s="399"/>
      <c r="MWT98" s="399"/>
      <c r="MWU98" s="399"/>
      <c r="MWV98" s="399"/>
      <c r="MWW98" s="399"/>
      <c r="MWX98" s="399"/>
      <c r="MWY98" s="399"/>
      <c r="MWZ98" s="399"/>
      <c r="MXA98" s="399"/>
      <c r="MXB98" s="399"/>
      <c r="MXC98" s="399"/>
      <c r="MXD98" s="399"/>
      <c r="MXE98" s="399"/>
      <c r="MXF98" s="399"/>
      <c r="MXG98" s="399"/>
      <c r="MXH98" s="399"/>
      <c r="MXI98" s="399"/>
      <c r="MXJ98" s="399"/>
      <c r="MXK98" s="399"/>
      <c r="MXL98" s="399"/>
      <c r="MXM98" s="399"/>
      <c r="MXN98" s="399"/>
      <c r="MXO98" s="399"/>
      <c r="MXP98" s="399"/>
      <c r="MXQ98" s="399"/>
      <c r="MXR98" s="399"/>
      <c r="MXS98" s="399"/>
      <c r="MXT98" s="399"/>
      <c r="MXU98" s="399"/>
      <c r="MXV98" s="399"/>
      <c r="MXW98" s="399"/>
      <c r="MXX98" s="399"/>
      <c r="MXY98" s="399"/>
      <c r="MXZ98" s="399"/>
      <c r="MYA98" s="399"/>
      <c r="MYB98" s="399"/>
      <c r="MYC98" s="399"/>
      <c r="MYD98" s="399"/>
      <c r="MYE98" s="399"/>
      <c r="MYF98" s="399"/>
      <c r="MYG98" s="399"/>
      <c r="MYH98" s="399"/>
      <c r="MYI98" s="399"/>
      <c r="MYJ98" s="399"/>
      <c r="MYK98" s="399"/>
      <c r="MYL98" s="399"/>
      <c r="MYM98" s="399"/>
      <c r="MYN98" s="399"/>
      <c r="MYO98" s="399"/>
      <c r="MYP98" s="399"/>
      <c r="MYQ98" s="399"/>
      <c r="MYR98" s="399"/>
      <c r="MYS98" s="399"/>
      <c r="MYT98" s="399"/>
      <c r="MYU98" s="399"/>
      <c r="MYV98" s="399"/>
      <c r="MYW98" s="399"/>
      <c r="MYX98" s="399"/>
      <c r="MYY98" s="399"/>
      <c r="MYZ98" s="399"/>
      <c r="MZA98" s="399"/>
      <c r="MZB98" s="399"/>
      <c r="MZC98" s="399"/>
      <c r="MZD98" s="399"/>
      <c r="MZE98" s="399"/>
      <c r="MZF98" s="399"/>
      <c r="MZG98" s="399"/>
      <c r="MZH98" s="399"/>
      <c r="MZI98" s="399"/>
      <c r="MZJ98" s="399"/>
      <c r="MZK98" s="399"/>
      <c r="MZL98" s="399"/>
      <c r="MZM98" s="399"/>
      <c r="MZN98" s="399"/>
      <c r="MZO98" s="399"/>
      <c r="MZP98" s="399"/>
      <c r="MZQ98" s="399"/>
      <c r="MZR98" s="399"/>
      <c r="MZS98" s="399"/>
      <c r="MZT98" s="399"/>
      <c r="MZU98" s="399"/>
      <c r="MZV98" s="399"/>
      <c r="MZW98" s="399"/>
      <c r="MZX98" s="399"/>
      <c r="MZY98" s="399"/>
      <c r="MZZ98" s="399"/>
      <c r="NAA98" s="399"/>
      <c r="NAB98" s="399"/>
      <c r="NAC98" s="399"/>
      <c r="NAD98" s="399"/>
      <c r="NAE98" s="399"/>
      <c r="NAF98" s="399"/>
      <c r="NAG98" s="399"/>
      <c r="NAH98" s="399"/>
      <c r="NAI98" s="399"/>
      <c r="NAJ98" s="399"/>
      <c r="NAK98" s="399"/>
      <c r="NAL98" s="399"/>
      <c r="NAM98" s="399"/>
      <c r="NAN98" s="399"/>
      <c r="NAO98" s="399"/>
      <c r="NAP98" s="399"/>
      <c r="NAQ98" s="399"/>
      <c r="NAR98" s="399"/>
      <c r="NAS98" s="399"/>
      <c r="NAT98" s="399"/>
      <c r="NAU98" s="399"/>
      <c r="NAV98" s="399"/>
      <c r="NAW98" s="399"/>
      <c r="NAX98" s="399"/>
      <c r="NAY98" s="399"/>
      <c r="NAZ98" s="399"/>
      <c r="NBA98" s="399"/>
      <c r="NBB98" s="399"/>
      <c r="NBC98" s="399"/>
      <c r="NBD98" s="399"/>
      <c r="NBE98" s="399"/>
      <c r="NBF98" s="399"/>
      <c r="NBG98" s="399"/>
      <c r="NBH98" s="399"/>
      <c r="NBI98" s="399"/>
      <c r="NBJ98" s="399"/>
      <c r="NBK98" s="399"/>
      <c r="NBL98" s="399"/>
      <c r="NBM98" s="399"/>
      <c r="NBN98" s="399"/>
      <c r="NBO98" s="399"/>
      <c r="NBP98" s="399"/>
      <c r="NBQ98" s="399"/>
      <c r="NBR98" s="399"/>
      <c r="NBS98" s="399"/>
      <c r="NBT98" s="399"/>
      <c r="NBU98" s="399"/>
      <c r="NBV98" s="399"/>
      <c r="NBW98" s="399"/>
      <c r="NBX98" s="399"/>
      <c r="NBY98" s="399"/>
      <c r="NBZ98" s="399"/>
      <c r="NCA98" s="399"/>
      <c r="NCB98" s="399"/>
      <c r="NCC98" s="399"/>
      <c r="NCD98" s="399"/>
      <c r="NCE98" s="399"/>
      <c r="NCF98" s="399"/>
      <c r="NCG98" s="399"/>
      <c r="NCH98" s="399"/>
      <c r="NCI98" s="399"/>
      <c r="NCJ98" s="399"/>
      <c r="NCK98" s="399"/>
      <c r="NCL98" s="399"/>
      <c r="NCM98" s="399"/>
      <c r="NCN98" s="399"/>
      <c r="NCO98" s="399"/>
      <c r="NCP98" s="399"/>
      <c r="NCQ98" s="399"/>
      <c r="NCR98" s="399"/>
      <c r="NCS98" s="399"/>
      <c r="NCT98" s="399"/>
      <c r="NCU98" s="399"/>
      <c r="NCV98" s="399"/>
      <c r="NCW98" s="399"/>
      <c r="NCX98" s="399"/>
      <c r="NCY98" s="399"/>
      <c r="NCZ98" s="399"/>
      <c r="NDA98" s="399"/>
      <c r="NDB98" s="399"/>
      <c r="NDC98" s="399"/>
      <c r="NDD98" s="399"/>
      <c r="NDE98" s="399"/>
      <c r="NDF98" s="399"/>
      <c r="NDG98" s="399"/>
      <c r="NDH98" s="399"/>
      <c r="NDI98" s="399"/>
      <c r="NDJ98" s="399"/>
      <c r="NDK98" s="399"/>
      <c r="NDL98" s="399"/>
      <c r="NDM98" s="399"/>
      <c r="NDN98" s="399"/>
      <c r="NDO98" s="399"/>
      <c r="NDP98" s="399"/>
      <c r="NDQ98" s="399"/>
      <c r="NDR98" s="399"/>
      <c r="NDS98" s="399"/>
      <c r="NDT98" s="399"/>
      <c r="NDU98" s="399"/>
      <c r="NDV98" s="399"/>
      <c r="NDW98" s="399"/>
      <c r="NDX98" s="399"/>
      <c r="NDY98" s="399"/>
      <c r="NDZ98" s="399"/>
      <c r="NEA98" s="399"/>
      <c r="NEB98" s="399"/>
      <c r="NEC98" s="399"/>
      <c r="NED98" s="399"/>
      <c r="NEE98" s="399"/>
      <c r="NEF98" s="399"/>
      <c r="NEG98" s="399"/>
      <c r="NEH98" s="399"/>
      <c r="NEI98" s="399"/>
      <c r="NEJ98" s="399"/>
      <c r="NEK98" s="399"/>
      <c r="NEL98" s="399"/>
      <c r="NEM98" s="399"/>
      <c r="NEN98" s="399"/>
      <c r="NEO98" s="399"/>
      <c r="NEP98" s="399"/>
      <c r="NEQ98" s="399"/>
      <c r="NER98" s="399"/>
      <c r="NES98" s="399"/>
      <c r="NET98" s="399"/>
      <c r="NEU98" s="399"/>
      <c r="NEV98" s="399"/>
      <c r="NEW98" s="399"/>
      <c r="NEX98" s="399"/>
      <c r="NEY98" s="399"/>
      <c r="NEZ98" s="399"/>
      <c r="NFA98" s="399"/>
      <c r="NFB98" s="399"/>
      <c r="NFC98" s="399"/>
      <c r="NFD98" s="399"/>
      <c r="NFE98" s="399"/>
      <c r="NFF98" s="399"/>
      <c r="NFG98" s="399"/>
      <c r="NFH98" s="399"/>
      <c r="NFI98" s="399"/>
      <c r="NFJ98" s="399"/>
      <c r="NFK98" s="399"/>
      <c r="NFL98" s="399"/>
      <c r="NFM98" s="399"/>
      <c r="NFN98" s="399"/>
      <c r="NFO98" s="399"/>
      <c r="NFP98" s="399"/>
      <c r="NFQ98" s="399"/>
      <c r="NFR98" s="399"/>
      <c r="NFS98" s="399"/>
      <c r="NFT98" s="399"/>
      <c r="NFU98" s="399"/>
      <c r="NFV98" s="399"/>
      <c r="NFW98" s="399"/>
      <c r="NFX98" s="399"/>
      <c r="NFY98" s="399"/>
      <c r="NFZ98" s="399"/>
      <c r="NGA98" s="399"/>
      <c r="NGB98" s="399"/>
      <c r="NGC98" s="399"/>
      <c r="NGD98" s="399"/>
      <c r="NGE98" s="399"/>
      <c r="NGF98" s="399"/>
      <c r="NGG98" s="399"/>
      <c r="NGH98" s="399"/>
      <c r="NGI98" s="399"/>
      <c r="NGJ98" s="399"/>
      <c r="NGK98" s="399"/>
      <c r="NGL98" s="399"/>
      <c r="NGM98" s="399"/>
      <c r="NGN98" s="399"/>
      <c r="NGO98" s="399"/>
      <c r="NGP98" s="399"/>
      <c r="NGQ98" s="399"/>
      <c r="NGR98" s="399"/>
      <c r="NGS98" s="399"/>
      <c r="NGT98" s="399"/>
      <c r="NGU98" s="399"/>
      <c r="NGV98" s="399"/>
      <c r="NGW98" s="399"/>
      <c r="NGX98" s="399"/>
      <c r="NGY98" s="399"/>
      <c r="NGZ98" s="399"/>
      <c r="NHA98" s="399"/>
      <c r="NHB98" s="399"/>
      <c r="NHC98" s="399"/>
      <c r="NHD98" s="399"/>
      <c r="NHE98" s="399"/>
      <c r="NHF98" s="399"/>
      <c r="NHG98" s="399"/>
      <c r="NHH98" s="399"/>
      <c r="NHI98" s="399"/>
      <c r="NHJ98" s="399"/>
      <c r="NHK98" s="399"/>
      <c r="NHL98" s="399"/>
      <c r="NHM98" s="399"/>
      <c r="NHN98" s="399"/>
      <c r="NHO98" s="399"/>
      <c r="NHP98" s="399"/>
      <c r="NHQ98" s="399"/>
      <c r="NHR98" s="399"/>
      <c r="NHS98" s="399"/>
      <c r="NHT98" s="399"/>
      <c r="NHU98" s="399"/>
      <c r="NHV98" s="399"/>
      <c r="NHW98" s="399"/>
      <c r="NHX98" s="399"/>
      <c r="NHY98" s="399"/>
      <c r="NHZ98" s="399"/>
      <c r="NIA98" s="399"/>
      <c r="NIB98" s="399"/>
      <c r="NIC98" s="399"/>
      <c r="NID98" s="399"/>
      <c r="NIE98" s="399"/>
      <c r="NIF98" s="399"/>
      <c r="NIG98" s="399"/>
      <c r="NIH98" s="399"/>
      <c r="NII98" s="399"/>
      <c r="NIJ98" s="399"/>
      <c r="NIK98" s="399"/>
      <c r="NIL98" s="399"/>
      <c r="NIM98" s="399"/>
      <c r="NIN98" s="399"/>
      <c r="NIO98" s="399"/>
      <c r="NIP98" s="399"/>
      <c r="NIQ98" s="399"/>
      <c r="NIR98" s="399"/>
      <c r="NIS98" s="399"/>
      <c r="NIT98" s="399"/>
      <c r="NIU98" s="399"/>
      <c r="NIV98" s="399"/>
      <c r="NIW98" s="399"/>
      <c r="NIX98" s="399"/>
      <c r="NIY98" s="399"/>
      <c r="NIZ98" s="399"/>
      <c r="NJA98" s="399"/>
      <c r="NJB98" s="399"/>
      <c r="NJC98" s="399"/>
      <c r="NJD98" s="399"/>
      <c r="NJE98" s="399"/>
      <c r="NJF98" s="399"/>
      <c r="NJG98" s="399"/>
      <c r="NJH98" s="399"/>
      <c r="NJI98" s="399"/>
      <c r="NJJ98" s="399"/>
      <c r="NJK98" s="399"/>
      <c r="NJL98" s="399"/>
      <c r="NJM98" s="399"/>
      <c r="NJN98" s="399"/>
      <c r="NJO98" s="399"/>
      <c r="NJP98" s="399"/>
      <c r="NJQ98" s="399"/>
      <c r="NJR98" s="399"/>
      <c r="NJS98" s="399"/>
      <c r="NJT98" s="399"/>
      <c r="NJU98" s="399"/>
      <c r="NJV98" s="399"/>
      <c r="NJW98" s="399"/>
      <c r="NJX98" s="399"/>
      <c r="NJY98" s="399"/>
      <c r="NJZ98" s="399"/>
      <c r="NKA98" s="399"/>
      <c r="NKB98" s="399"/>
      <c r="NKC98" s="399"/>
      <c r="NKD98" s="399"/>
      <c r="NKE98" s="399"/>
      <c r="NKF98" s="399"/>
      <c r="NKG98" s="399"/>
      <c r="NKH98" s="399"/>
      <c r="NKI98" s="399"/>
      <c r="NKJ98" s="399"/>
      <c r="NKK98" s="399"/>
      <c r="NKL98" s="399"/>
      <c r="NKM98" s="399"/>
      <c r="NKN98" s="399"/>
      <c r="NKO98" s="399"/>
      <c r="NKP98" s="399"/>
      <c r="NKQ98" s="399"/>
      <c r="NKR98" s="399"/>
      <c r="NKS98" s="399"/>
      <c r="NKT98" s="399"/>
      <c r="NKU98" s="399"/>
      <c r="NKV98" s="399"/>
      <c r="NKW98" s="399"/>
      <c r="NKX98" s="399"/>
      <c r="NKY98" s="399"/>
      <c r="NKZ98" s="399"/>
      <c r="NLA98" s="399"/>
      <c r="NLB98" s="399"/>
      <c r="NLC98" s="399"/>
      <c r="NLD98" s="399"/>
      <c r="NLE98" s="399"/>
      <c r="NLF98" s="399"/>
      <c r="NLG98" s="399"/>
      <c r="NLH98" s="399"/>
      <c r="NLI98" s="399"/>
      <c r="NLJ98" s="399"/>
      <c r="NLK98" s="399"/>
      <c r="NLL98" s="399"/>
      <c r="NLM98" s="399"/>
      <c r="NLN98" s="399"/>
      <c r="NLO98" s="399"/>
      <c r="NLP98" s="399"/>
      <c r="NLQ98" s="399"/>
      <c r="NLR98" s="399"/>
      <c r="NLS98" s="399"/>
      <c r="NLT98" s="399"/>
      <c r="NLU98" s="399"/>
      <c r="NLV98" s="399"/>
      <c r="NLW98" s="399"/>
      <c r="NLX98" s="399"/>
      <c r="NLY98" s="399"/>
      <c r="NLZ98" s="399"/>
      <c r="NMA98" s="399"/>
      <c r="NMB98" s="399"/>
      <c r="NMC98" s="399"/>
      <c r="NMD98" s="399"/>
      <c r="NME98" s="399"/>
      <c r="NMF98" s="399"/>
      <c r="NMG98" s="399"/>
      <c r="NMH98" s="399"/>
      <c r="NMI98" s="399"/>
      <c r="NMJ98" s="399"/>
      <c r="NMK98" s="399"/>
      <c r="NML98" s="399"/>
      <c r="NMM98" s="399"/>
      <c r="NMN98" s="399"/>
      <c r="NMO98" s="399"/>
      <c r="NMP98" s="399"/>
      <c r="NMQ98" s="399"/>
      <c r="NMR98" s="399"/>
      <c r="NMS98" s="399"/>
      <c r="NMT98" s="399"/>
      <c r="NMU98" s="399"/>
      <c r="NMV98" s="399"/>
      <c r="NMW98" s="399"/>
      <c r="NMX98" s="399"/>
      <c r="NMY98" s="399"/>
      <c r="NMZ98" s="399"/>
      <c r="NNA98" s="399"/>
      <c r="NNB98" s="399"/>
      <c r="NNC98" s="399"/>
      <c r="NND98" s="399"/>
      <c r="NNE98" s="399"/>
      <c r="NNF98" s="399"/>
      <c r="NNG98" s="399"/>
      <c r="NNH98" s="399"/>
      <c r="NNI98" s="399"/>
      <c r="NNJ98" s="399"/>
      <c r="NNK98" s="399"/>
      <c r="NNL98" s="399"/>
      <c r="NNM98" s="399"/>
      <c r="NNN98" s="399"/>
      <c r="NNO98" s="399"/>
      <c r="NNP98" s="399"/>
      <c r="NNQ98" s="399"/>
      <c r="NNR98" s="399"/>
      <c r="NNS98" s="399"/>
      <c r="NNT98" s="399"/>
      <c r="NNU98" s="399"/>
      <c r="NNV98" s="399"/>
      <c r="NNW98" s="399"/>
      <c r="NNX98" s="399"/>
      <c r="NNY98" s="399"/>
      <c r="NNZ98" s="399"/>
      <c r="NOA98" s="399"/>
      <c r="NOB98" s="399"/>
      <c r="NOC98" s="399"/>
      <c r="NOD98" s="399"/>
      <c r="NOE98" s="399"/>
      <c r="NOF98" s="399"/>
      <c r="NOG98" s="399"/>
      <c r="NOH98" s="399"/>
      <c r="NOI98" s="399"/>
      <c r="NOJ98" s="399"/>
      <c r="NOK98" s="399"/>
      <c r="NOL98" s="399"/>
      <c r="NOM98" s="399"/>
      <c r="NON98" s="399"/>
      <c r="NOO98" s="399"/>
      <c r="NOP98" s="399"/>
      <c r="NOQ98" s="399"/>
      <c r="NOR98" s="399"/>
      <c r="NOS98" s="399"/>
      <c r="NOT98" s="399"/>
      <c r="NOU98" s="399"/>
      <c r="NOV98" s="399"/>
      <c r="NOW98" s="399"/>
      <c r="NOX98" s="399"/>
      <c r="NOY98" s="399"/>
      <c r="NOZ98" s="399"/>
      <c r="NPA98" s="399"/>
      <c r="NPB98" s="399"/>
      <c r="NPC98" s="399"/>
      <c r="NPD98" s="399"/>
      <c r="NPE98" s="399"/>
      <c r="NPF98" s="399"/>
      <c r="NPG98" s="399"/>
      <c r="NPH98" s="399"/>
      <c r="NPI98" s="399"/>
      <c r="NPJ98" s="399"/>
      <c r="NPK98" s="399"/>
      <c r="NPL98" s="399"/>
      <c r="NPM98" s="399"/>
      <c r="NPN98" s="399"/>
      <c r="NPO98" s="399"/>
      <c r="NPP98" s="399"/>
      <c r="NPQ98" s="399"/>
      <c r="NPR98" s="399"/>
      <c r="NPS98" s="399"/>
      <c r="NPT98" s="399"/>
      <c r="NPU98" s="399"/>
      <c r="NPV98" s="399"/>
      <c r="NPW98" s="399"/>
      <c r="NPX98" s="399"/>
      <c r="NPY98" s="399"/>
      <c r="NPZ98" s="399"/>
      <c r="NQA98" s="399"/>
      <c r="NQB98" s="399"/>
      <c r="NQC98" s="399"/>
      <c r="NQD98" s="399"/>
      <c r="NQE98" s="399"/>
      <c r="NQF98" s="399"/>
      <c r="NQG98" s="399"/>
      <c r="NQH98" s="399"/>
      <c r="NQI98" s="399"/>
      <c r="NQJ98" s="399"/>
      <c r="NQK98" s="399"/>
      <c r="NQL98" s="399"/>
      <c r="NQM98" s="399"/>
      <c r="NQN98" s="399"/>
      <c r="NQO98" s="399"/>
      <c r="NQP98" s="399"/>
      <c r="NQQ98" s="399"/>
      <c r="NQR98" s="399"/>
      <c r="NQS98" s="399"/>
      <c r="NQT98" s="399"/>
      <c r="NQU98" s="399"/>
      <c r="NQV98" s="399"/>
      <c r="NQW98" s="399"/>
      <c r="NQX98" s="399"/>
      <c r="NQY98" s="399"/>
      <c r="NQZ98" s="399"/>
      <c r="NRA98" s="399"/>
      <c r="NRB98" s="399"/>
      <c r="NRC98" s="399"/>
      <c r="NRD98" s="399"/>
      <c r="NRE98" s="399"/>
      <c r="NRF98" s="399"/>
      <c r="NRG98" s="399"/>
      <c r="NRH98" s="399"/>
      <c r="NRI98" s="399"/>
      <c r="NRJ98" s="399"/>
      <c r="NRK98" s="399"/>
      <c r="NRL98" s="399"/>
      <c r="NRM98" s="399"/>
      <c r="NRN98" s="399"/>
      <c r="NRO98" s="399"/>
      <c r="NRP98" s="399"/>
      <c r="NRQ98" s="399"/>
      <c r="NRR98" s="399"/>
      <c r="NRS98" s="399"/>
      <c r="NRT98" s="399"/>
      <c r="NRU98" s="399"/>
      <c r="NRV98" s="399"/>
      <c r="NRW98" s="399"/>
      <c r="NRX98" s="399"/>
      <c r="NRY98" s="399"/>
      <c r="NRZ98" s="399"/>
      <c r="NSA98" s="399"/>
      <c r="NSB98" s="399"/>
      <c r="NSC98" s="399"/>
      <c r="NSD98" s="399"/>
      <c r="NSE98" s="399"/>
      <c r="NSF98" s="399"/>
      <c r="NSG98" s="399"/>
      <c r="NSH98" s="399"/>
      <c r="NSI98" s="399"/>
      <c r="NSJ98" s="399"/>
      <c r="NSK98" s="399"/>
      <c r="NSL98" s="399"/>
      <c r="NSM98" s="399"/>
      <c r="NSN98" s="399"/>
      <c r="NSO98" s="399"/>
      <c r="NSP98" s="399"/>
      <c r="NSQ98" s="399"/>
      <c r="NSR98" s="399"/>
      <c r="NSS98" s="399"/>
      <c r="NST98" s="399"/>
      <c r="NSU98" s="399"/>
      <c r="NSV98" s="399"/>
      <c r="NSW98" s="399"/>
      <c r="NSX98" s="399"/>
      <c r="NSY98" s="399"/>
      <c r="NSZ98" s="399"/>
      <c r="NTA98" s="399"/>
      <c r="NTB98" s="399"/>
      <c r="NTC98" s="399"/>
      <c r="NTD98" s="399"/>
      <c r="NTE98" s="399"/>
      <c r="NTF98" s="399"/>
      <c r="NTG98" s="399"/>
      <c r="NTH98" s="399"/>
      <c r="NTI98" s="399"/>
      <c r="NTJ98" s="399"/>
      <c r="NTK98" s="399"/>
      <c r="NTL98" s="399"/>
      <c r="NTM98" s="399"/>
      <c r="NTN98" s="399"/>
      <c r="NTO98" s="399"/>
      <c r="NTP98" s="399"/>
      <c r="NTQ98" s="399"/>
      <c r="NTR98" s="399"/>
      <c r="NTS98" s="399"/>
      <c r="NTT98" s="399"/>
      <c r="NTU98" s="399"/>
      <c r="NTV98" s="399"/>
      <c r="NTW98" s="399"/>
      <c r="NTX98" s="399"/>
      <c r="NTY98" s="399"/>
      <c r="NTZ98" s="399"/>
      <c r="NUA98" s="399"/>
      <c r="NUB98" s="399"/>
      <c r="NUC98" s="399"/>
      <c r="NUD98" s="399"/>
      <c r="NUE98" s="399"/>
      <c r="NUF98" s="399"/>
      <c r="NUG98" s="399"/>
      <c r="NUH98" s="399"/>
      <c r="NUI98" s="399"/>
      <c r="NUJ98" s="399"/>
      <c r="NUK98" s="399"/>
      <c r="NUL98" s="399"/>
      <c r="NUM98" s="399"/>
      <c r="NUN98" s="399"/>
      <c r="NUO98" s="399"/>
      <c r="NUP98" s="399"/>
      <c r="NUQ98" s="399"/>
      <c r="NUR98" s="399"/>
      <c r="NUS98" s="399"/>
      <c r="NUT98" s="399"/>
      <c r="NUU98" s="399"/>
      <c r="NUV98" s="399"/>
      <c r="NUW98" s="399"/>
      <c r="NUX98" s="399"/>
      <c r="NUY98" s="399"/>
      <c r="NUZ98" s="399"/>
      <c r="NVA98" s="399"/>
      <c r="NVB98" s="399"/>
      <c r="NVC98" s="399"/>
      <c r="NVD98" s="399"/>
      <c r="NVE98" s="399"/>
      <c r="NVF98" s="399"/>
      <c r="NVG98" s="399"/>
      <c r="NVH98" s="399"/>
      <c r="NVI98" s="399"/>
      <c r="NVJ98" s="399"/>
      <c r="NVK98" s="399"/>
      <c r="NVL98" s="399"/>
      <c r="NVM98" s="399"/>
      <c r="NVN98" s="399"/>
      <c r="NVO98" s="399"/>
      <c r="NVP98" s="399"/>
      <c r="NVQ98" s="399"/>
      <c r="NVR98" s="399"/>
      <c r="NVS98" s="399"/>
      <c r="NVT98" s="399"/>
      <c r="NVU98" s="399"/>
      <c r="NVV98" s="399"/>
      <c r="NVW98" s="399"/>
      <c r="NVX98" s="399"/>
      <c r="NVY98" s="399"/>
      <c r="NVZ98" s="399"/>
      <c r="NWA98" s="399"/>
      <c r="NWB98" s="399"/>
      <c r="NWC98" s="399"/>
      <c r="NWD98" s="399"/>
      <c r="NWE98" s="399"/>
      <c r="NWF98" s="399"/>
      <c r="NWG98" s="399"/>
      <c r="NWH98" s="399"/>
      <c r="NWI98" s="399"/>
      <c r="NWJ98" s="399"/>
      <c r="NWK98" s="399"/>
      <c r="NWL98" s="399"/>
      <c r="NWM98" s="399"/>
      <c r="NWN98" s="399"/>
      <c r="NWO98" s="399"/>
      <c r="NWP98" s="399"/>
      <c r="NWQ98" s="399"/>
      <c r="NWR98" s="399"/>
      <c r="NWS98" s="399"/>
      <c r="NWT98" s="399"/>
      <c r="NWU98" s="399"/>
      <c r="NWV98" s="399"/>
      <c r="NWW98" s="399"/>
      <c r="NWX98" s="399"/>
      <c r="NWY98" s="399"/>
      <c r="NWZ98" s="399"/>
      <c r="NXA98" s="399"/>
      <c r="NXB98" s="399"/>
      <c r="NXC98" s="399"/>
      <c r="NXD98" s="399"/>
      <c r="NXE98" s="399"/>
      <c r="NXF98" s="399"/>
      <c r="NXG98" s="399"/>
      <c r="NXH98" s="399"/>
      <c r="NXI98" s="399"/>
      <c r="NXJ98" s="399"/>
      <c r="NXK98" s="399"/>
      <c r="NXL98" s="399"/>
      <c r="NXM98" s="399"/>
      <c r="NXN98" s="399"/>
      <c r="NXO98" s="399"/>
      <c r="NXP98" s="399"/>
      <c r="NXQ98" s="399"/>
      <c r="NXR98" s="399"/>
      <c r="NXS98" s="399"/>
      <c r="NXT98" s="399"/>
      <c r="NXU98" s="399"/>
      <c r="NXV98" s="399"/>
      <c r="NXW98" s="399"/>
      <c r="NXX98" s="399"/>
      <c r="NXY98" s="399"/>
      <c r="NXZ98" s="399"/>
      <c r="NYA98" s="399"/>
      <c r="NYB98" s="399"/>
      <c r="NYC98" s="399"/>
      <c r="NYD98" s="399"/>
      <c r="NYE98" s="399"/>
      <c r="NYF98" s="399"/>
      <c r="NYG98" s="399"/>
      <c r="NYH98" s="399"/>
      <c r="NYI98" s="399"/>
      <c r="NYJ98" s="399"/>
      <c r="NYK98" s="399"/>
      <c r="NYL98" s="399"/>
      <c r="NYM98" s="399"/>
      <c r="NYN98" s="399"/>
      <c r="NYO98" s="399"/>
      <c r="NYP98" s="399"/>
      <c r="NYQ98" s="399"/>
      <c r="NYR98" s="399"/>
      <c r="NYS98" s="399"/>
      <c r="NYT98" s="399"/>
      <c r="NYU98" s="399"/>
      <c r="NYV98" s="399"/>
      <c r="NYW98" s="399"/>
      <c r="NYX98" s="399"/>
      <c r="NYY98" s="399"/>
      <c r="NYZ98" s="399"/>
      <c r="NZA98" s="399"/>
      <c r="NZB98" s="399"/>
      <c r="NZC98" s="399"/>
      <c r="NZD98" s="399"/>
      <c r="NZE98" s="399"/>
      <c r="NZF98" s="399"/>
      <c r="NZG98" s="399"/>
      <c r="NZH98" s="399"/>
      <c r="NZI98" s="399"/>
      <c r="NZJ98" s="399"/>
      <c r="NZK98" s="399"/>
      <c r="NZL98" s="399"/>
      <c r="NZM98" s="399"/>
      <c r="NZN98" s="399"/>
      <c r="NZO98" s="399"/>
      <c r="NZP98" s="399"/>
      <c r="NZQ98" s="399"/>
      <c r="NZR98" s="399"/>
      <c r="NZS98" s="399"/>
      <c r="NZT98" s="399"/>
      <c r="NZU98" s="399"/>
      <c r="NZV98" s="399"/>
      <c r="NZW98" s="399"/>
      <c r="NZX98" s="399"/>
      <c r="NZY98" s="399"/>
      <c r="NZZ98" s="399"/>
      <c r="OAA98" s="399"/>
      <c r="OAB98" s="399"/>
      <c r="OAC98" s="399"/>
      <c r="OAD98" s="399"/>
      <c r="OAE98" s="399"/>
      <c r="OAF98" s="399"/>
      <c r="OAG98" s="399"/>
      <c r="OAH98" s="399"/>
      <c r="OAI98" s="399"/>
      <c r="OAJ98" s="399"/>
      <c r="OAK98" s="399"/>
      <c r="OAL98" s="399"/>
      <c r="OAM98" s="399"/>
      <c r="OAN98" s="399"/>
      <c r="OAO98" s="399"/>
      <c r="OAP98" s="399"/>
      <c r="OAQ98" s="399"/>
      <c r="OAR98" s="399"/>
      <c r="OAS98" s="399"/>
      <c r="OAT98" s="399"/>
      <c r="OAU98" s="399"/>
      <c r="OAV98" s="399"/>
      <c r="OAW98" s="399"/>
      <c r="OAX98" s="399"/>
      <c r="OAY98" s="399"/>
      <c r="OAZ98" s="399"/>
      <c r="OBA98" s="399"/>
      <c r="OBB98" s="399"/>
      <c r="OBC98" s="399"/>
      <c r="OBD98" s="399"/>
      <c r="OBE98" s="399"/>
      <c r="OBF98" s="399"/>
      <c r="OBG98" s="399"/>
      <c r="OBH98" s="399"/>
      <c r="OBI98" s="399"/>
      <c r="OBJ98" s="399"/>
      <c r="OBK98" s="399"/>
      <c r="OBL98" s="399"/>
      <c r="OBM98" s="399"/>
      <c r="OBN98" s="399"/>
      <c r="OBO98" s="399"/>
      <c r="OBP98" s="399"/>
      <c r="OBQ98" s="399"/>
      <c r="OBR98" s="399"/>
      <c r="OBS98" s="399"/>
      <c r="OBT98" s="399"/>
      <c r="OBU98" s="399"/>
      <c r="OBV98" s="399"/>
      <c r="OBW98" s="399"/>
      <c r="OBX98" s="399"/>
      <c r="OBY98" s="399"/>
      <c r="OBZ98" s="399"/>
      <c r="OCA98" s="399"/>
      <c r="OCB98" s="399"/>
      <c r="OCC98" s="399"/>
      <c r="OCD98" s="399"/>
      <c r="OCE98" s="399"/>
      <c r="OCF98" s="399"/>
      <c r="OCG98" s="399"/>
      <c r="OCH98" s="399"/>
      <c r="OCI98" s="399"/>
      <c r="OCJ98" s="399"/>
      <c r="OCK98" s="399"/>
      <c r="OCL98" s="399"/>
      <c r="OCM98" s="399"/>
      <c r="OCN98" s="399"/>
      <c r="OCO98" s="399"/>
      <c r="OCP98" s="399"/>
      <c r="OCQ98" s="399"/>
      <c r="OCR98" s="399"/>
      <c r="OCS98" s="399"/>
      <c r="OCT98" s="399"/>
      <c r="OCU98" s="399"/>
      <c r="OCV98" s="399"/>
      <c r="OCW98" s="399"/>
      <c r="OCX98" s="399"/>
      <c r="OCY98" s="399"/>
      <c r="OCZ98" s="399"/>
      <c r="ODA98" s="399"/>
      <c r="ODB98" s="399"/>
      <c r="ODC98" s="399"/>
      <c r="ODD98" s="399"/>
      <c r="ODE98" s="399"/>
      <c r="ODF98" s="399"/>
      <c r="ODG98" s="399"/>
      <c r="ODH98" s="399"/>
      <c r="ODI98" s="399"/>
      <c r="ODJ98" s="399"/>
      <c r="ODK98" s="399"/>
      <c r="ODL98" s="399"/>
      <c r="ODM98" s="399"/>
      <c r="ODN98" s="399"/>
      <c r="ODO98" s="399"/>
      <c r="ODP98" s="399"/>
      <c r="ODQ98" s="399"/>
      <c r="ODR98" s="399"/>
      <c r="ODS98" s="399"/>
      <c r="ODT98" s="399"/>
      <c r="ODU98" s="399"/>
      <c r="ODV98" s="399"/>
      <c r="ODW98" s="399"/>
      <c r="ODX98" s="399"/>
      <c r="ODY98" s="399"/>
      <c r="ODZ98" s="399"/>
      <c r="OEA98" s="399"/>
      <c r="OEB98" s="399"/>
      <c r="OEC98" s="399"/>
      <c r="OED98" s="399"/>
      <c r="OEE98" s="399"/>
      <c r="OEF98" s="399"/>
      <c r="OEG98" s="399"/>
      <c r="OEH98" s="399"/>
      <c r="OEI98" s="399"/>
      <c r="OEJ98" s="399"/>
      <c r="OEK98" s="399"/>
      <c r="OEL98" s="399"/>
      <c r="OEM98" s="399"/>
      <c r="OEN98" s="399"/>
      <c r="OEO98" s="399"/>
      <c r="OEP98" s="399"/>
      <c r="OEQ98" s="399"/>
      <c r="OER98" s="399"/>
      <c r="OES98" s="399"/>
      <c r="OET98" s="399"/>
      <c r="OEU98" s="399"/>
      <c r="OEV98" s="399"/>
      <c r="OEW98" s="399"/>
      <c r="OEX98" s="399"/>
      <c r="OEY98" s="399"/>
      <c r="OEZ98" s="399"/>
      <c r="OFA98" s="399"/>
      <c r="OFB98" s="399"/>
      <c r="OFC98" s="399"/>
      <c r="OFD98" s="399"/>
      <c r="OFE98" s="399"/>
      <c r="OFF98" s="399"/>
      <c r="OFG98" s="399"/>
      <c r="OFH98" s="399"/>
      <c r="OFI98" s="399"/>
      <c r="OFJ98" s="399"/>
      <c r="OFK98" s="399"/>
      <c r="OFL98" s="399"/>
      <c r="OFM98" s="399"/>
      <c r="OFN98" s="399"/>
      <c r="OFO98" s="399"/>
      <c r="OFP98" s="399"/>
      <c r="OFQ98" s="399"/>
      <c r="OFR98" s="399"/>
      <c r="OFS98" s="399"/>
      <c r="OFT98" s="399"/>
      <c r="OFU98" s="399"/>
      <c r="OFV98" s="399"/>
      <c r="OFW98" s="399"/>
      <c r="OFX98" s="399"/>
      <c r="OFY98" s="399"/>
      <c r="OFZ98" s="399"/>
      <c r="OGA98" s="399"/>
      <c r="OGB98" s="399"/>
      <c r="OGC98" s="399"/>
      <c r="OGD98" s="399"/>
      <c r="OGE98" s="399"/>
      <c r="OGF98" s="399"/>
      <c r="OGG98" s="399"/>
      <c r="OGH98" s="399"/>
      <c r="OGI98" s="399"/>
      <c r="OGJ98" s="399"/>
      <c r="OGK98" s="399"/>
      <c r="OGL98" s="399"/>
      <c r="OGM98" s="399"/>
      <c r="OGN98" s="399"/>
      <c r="OGO98" s="399"/>
      <c r="OGP98" s="399"/>
      <c r="OGQ98" s="399"/>
      <c r="OGR98" s="399"/>
      <c r="OGS98" s="399"/>
      <c r="OGT98" s="399"/>
      <c r="OGU98" s="399"/>
      <c r="OGV98" s="399"/>
      <c r="OGW98" s="399"/>
      <c r="OGX98" s="399"/>
      <c r="OGY98" s="399"/>
      <c r="OGZ98" s="399"/>
      <c r="OHA98" s="399"/>
      <c r="OHB98" s="399"/>
      <c r="OHC98" s="399"/>
      <c r="OHD98" s="399"/>
      <c r="OHE98" s="399"/>
      <c r="OHF98" s="399"/>
      <c r="OHG98" s="399"/>
      <c r="OHH98" s="399"/>
      <c r="OHI98" s="399"/>
      <c r="OHJ98" s="399"/>
      <c r="OHK98" s="399"/>
      <c r="OHL98" s="399"/>
      <c r="OHM98" s="399"/>
      <c r="OHN98" s="399"/>
      <c r="OHO98" s="399"/>
      <c r="OHP98" s="399"/>
      <c r="OHQ98" s="399"/>
      <c r="OHR98" s="399"/>
      <c r="OHS98" s="399"/>
      <c r="OHT98" s="399"/>
      <c r="OHU98" s="399"/>
      <c r="OHV98" s="399"/>
      <c r="OHW98" s="399"/>
      <c r="OHX98" s="399"/>
      <c r="OHY98" s="399"/>
      <c r="OHZ98" s="399"/>
      <c r="OIA98" s="399"/>
      <c r="OIB98" s="399"/>
      <c r="OIC98" s="399"/>
      <c r="OID98" s="399"/>
      <c r="OIE98" s="399"/>
      <c r="OIF98" s="399"/>
      <c r="OIG98" s="399"/>
      <c r="OIH98" s="399"/>
      <c r="OII98" s="399"/>
      <c r="OIJ98" s="399"/>
      <c r="OIK98" s="399"/>
      <c r="OIL98" s="399"/>
      <c r="OIM98" s="399"/>
      <c r="OIN98" s="399"/>
      <c r="OIO98" s="399"/>
      <c r="OIP98" s="399"/>
      <c r="OIQ98" s="399"/>
      <c r="OIR98" s="399"/>
      <c r="OIS98" s="399"/>
      <c r="OIT98" s="399"/>
      <c r="OIU98" s="399"/>
      <c r="OIV98" s="399"/>
      <c r="OIW98" s="399"/>
      <c r="OIX98" s="399"/>
      <c r="OIY98" s="399"/>
      <c r="OIZ98" s="399"/>
      <c r="OJA98" s="399"/>
      <c r="OJB98" s="399"/>
      <c r="OJC98" s="399"/>
      <c r="OJD98" s="399"/>
      <c r="OJE98" s="399"/>
      <c r="OJF98" s="399"/>
      <c r="OJG98" s="399"/>
      <c r="OJH98" s="399"/>
      <c r="OJI98" s="399"/>
      <c r="OJJ98" s="399"/>
      <c r="OJK98" s="399"/>
      <c r="OJL98" s="399"/>
      <c r="OJM98" s="399"/>
      <c r="OJN98" s="399"/>
      <c r="OJO98" s="399"/>
      <c r="OJP98" s="399"/>
      <c r="OJQ98" s="399"/>
      <c r="OJR98" s="399"/>
      <c r="OJS98" s="399"/>
      <c r="OJT98" s="399"/>
      <c r="OJU98" s="399"/>
      <c r="OJV98" s="399"/>
      <c r="OJW98" s="399"/>
      <c r="OJX98" s="399"/>
      <c r="OJY98" s="399"/>
      <c r="OJZ98" s="399"/>
      <c r="OKA98" s="399"/>
      <c r="OKB98" s="399"/>
      <c r="OKC98" s="399"/>
      <c r="OKD98" s="399"/>
      <c r="OKE98" s="399"/>
      <c r="OKF98" s="399"/>
      <c r="OKG98" s="399"/>
      <c r="OKH98" s="399"/>
      <c r="OKI98" s="399"/>
      <c r="OKJ98" s="399"/>
      <c r="OKK98" s="399"/>
      <c r="OKL98" s="399"/>
      <c r="OKM98" s="399"/>
      <c r="OKN98" s="399"/>
      <c r="OKO98" s="399"/>
      <c r="OKP98" s="399"/>
      <c r="OKQ98" s="399"/>
      <c r="OKR98" s="399"/>
      <c r="OKS98" s="399"/>
      <c r="OKT98" s="399"/>
      <c r="OKU98" s="399"/>
      <c r="OKV98" s="399"/>
      <c r="OKW98" s="399"/>
      <c r="OKX98" s="399"/>
      <c r="OKY98" s="399"/>
      <c r="OKZ98" s="399"/>
      <c r="OLA98" s="399"/>
      <c r="OLB98" s="399"/>
      <c r="OLC98" s="399"/>
      <c r="OLD98" s="399"/>
      <c r="OLE98" s="399"/>
      <c r="OLF98" s="399"/>
      <c r="OLG98" s="399"/>
      <c r="OLH98" s="399"/>
      <c r="OLI98" s="399"/>
      <c r="OLJ98" s="399"/>
      <c r="OLK98" s="399"/>
      <c r="OLL98" s="399"/>
      <c r="OLM98" s="399"/>
      <c r="OLN98" s="399"/>
      <c r="OLO98" s="399"/>
      <c r="OLP98" s="399"/>
      <c r="OLQ98" s="399"/>
      <c r="OLR98" s="399"/>
      <c r="OLS98" s="399"/>
      <c r="OLT98" s="399"/>
      <c r="OLU98" s="399"/>
      <c r="OLV98" s="399"/>
      <c r="OLW98" s="399"/>
      <c r="OLX98" s="399"/>
      <c r="OLY98" s="399"/>
      <c r="OLZ98" s="399"/>
      <c r="OMA98" s="399"/>
      <c r="OMB98" s="399"/>
      <c r="OMC98" s="399"/>
      <c r="OMD98" s="399"/>
      <c r="OME98" s="399"/>
      <c r="OMF98" s="399"/>
      <c r="OMG98" s="399"/>
      <c r="OMH98" s="399"/>
      <c r="OMI98" s="399"/>
      <c r="OMJ98" s="399"/>
      <c r="OMK98" s="399"/>
      <c r="OML98" s="399"/>
      <c r="OMM98" s="399"/>
      <c r="OMN98" s="399"/>
      <c r="OMO98" s="399"/>
      <c r="OMP98" s="399"/>
      <c r="OMQ98" s="399"/>
      <c r="OMR98" s="399"/>
      <c r="OMS98" s="399"/>
      <c r="OMT98" s="399"/>
      <c r="OMU98" s="399"/>
      <c r="OMV98" s="399"/>
      <c r="OMW98" s="399"/>
      <c r="OMX98" s="399"/>
      <c r="OMY98" s="399"/>
      <c r="OMZ98" s="399"/>
      <c r="ONA98" s="399"/>
      <c r="ONB98" s="399"/>
      <c r="ONC98" s="399"/>
      <c r="OND98" s="399"/>
      <c r="ONE98" s="399"/>
      <c r="ONF98" s="399"/>
      <c r="ONG98" s="399"/>
      <c r="ONH98" s="399"/>
      <c r="ONI98" s="399"/>
      <c r="ONJ98" s="399"/>
      <c r="ONK98" s="399"/>
      <c r="ONL98" s="399"/>
      <c r="ONM98" s="399"/>
      <c r="ONN98" s="399"/>
      <c r="ONO98" s="399"/>
      <c r="ONP98" s="399"/>
      <c r="ONQ98" s="399"/>
      <c r="ONR98" s="399"/>
      <c r="ONS98" s="399"/>
      <c r="ONT98" s="399"/>
      <c r="ONU98" s="399"/>
      <c r="ONV98" s="399"/>
      <c r="ONW98" s="399"/>
      <c r="ONX98" s="399"/>
      <c r="ONY98" s="399"/>
      <c r="ONZ98" s="399"/>
      <c r="OOA98" s="399"/>
      <c r="OOB98" s="399"/>
      <c r="OOC98" s="399"/>
      <c r="OOD98" s="399"/>
      <c r="OOE98" s="399"/>
      <c r="OOF98" s="399"/>
      <c r="OOG98" s="399"/>
      <c r="OOH98" s="399"/>
      <c r="OOI98" s="399"/>
      <c r="OOJ98" s="399"/>
      <c r="OOK98" s="399"/>
      <c r="OOL98" s="399"/>
      <c r="OOM98" s="399"/>
      <c r="OON98" s="399"/>
      <c r="OOO98" s="399"/>
      <c r="OOP98" s="399"/>
      <c r="OOQ98" s="399"/>
      <c r="OOR98" s="399"/>
      <c r="OOS98" s="399"/>
      <c r="OOT98" s="399"/>
      <c r="OOU98" s="399"/>
      <c r="OOV98" s="399"/>
      <c r="OOW98" s="399"/>
      <c r="OOX98" s="399"/>
      <c r="OOY98" s="399"/>
      <c r="OOZ98" s="399"/>
      <c r="OPA98" s="399"/>
      <c r="OPB98" s="399"/>
      <c r="OPC98" s="399"/>
      <c r="OPD98" s="399"/>
      <c r="OPE98" s="399"/>
      <c r="OPF98" s="399"/>
      <c r="OPG98" s="399"/>
      <c r="OPH98" s="399"/>
      <c r="OPI98" s="399"/>
      <c r="OPJ98" s="399"/>
      <c r="OPK98" s="399"/>
      <c r="OPL98" s="399"/>
      <c r="OPM98" s="399"/>
      <c r="OPN98" s="399"/>
      <c r="OPO98" s="399"/>
      <c r="OPP98" s="399"/>
      <c r="OPQ98" s="399"/>
      <c r="OPR98" s="399"/>
      <c r="OPS98" s="399"/>
      <c r="OPT98" s="399"/>
      <c r="OPU98" s="399"/>
      <c r="OPV98" s="399"/>
      <c r="OPW98" s="399"/>
      <c r="OPX98" s="399"/>
      <c r="OPY98" s="399"/>
      <c r="OPZ98" s="399"/>
      <c r="OQA98" s="399"/>
      <c r="OQB98" s="399"/>
      <c r="OQC98" s="399"/>
      <c r="OQD98" s="399"/>
      <c r="OQE98" s="399"/>
      <c r="OQF98" s="399"/>
      <c r="OQG98" s="399"/>
      <c r="OQH98" s="399"/>
      <c r="OQI98" s="399"/>
      <c r="OQJ98" s="399"/>
      <c r="OQK98" s="399"/>
      <c r="OQL98" s="399"/>
      <c r="OQM98" s="399"/>
      <c r="OQN98" s="399"/>
      <c r="OQO98" s="399"/>
      <c r="OQP98" s="399"/>
      <c r="OQQ98" s="399"/>
      <c r="OQR98" s="399"/>
      <c r="OQS98" s="399"/>
      <c r="OQT98" s="399"/>
      <c r="OQU98" s="399"/>
      <c r="OQV98" s="399"/>
      <c r="OQW98" s="399"/>
      <c r="OQX98" s="399"/>
      <c r="OQY98" s="399"/>
      <c r="OQZ98" s="399"/>
      <c r="ORA98" s="399"/>
      <c r="ORB98" s="399"/>
      <c r="ORC98" s="399"/>
      <c r="ORD98" s="399"/>
      <c r="ORE98" s="399"/>
      <c r="ORF98" s="399"/>
      <c r="ORG98" s="399"/>
      <c r="ORH98" s="399"/>
      <c r="ORI98" s="399"/>
      <c r="ORJ98" s="399"/>
      <c r="ORK98" s="399"/>
      <c r="ORL98" s="399"/>
      <c r="ORM98" s="399"/>
      <c r="ORN98" s="399"/>
      <c r="ORO98" s="399"/>
      <c r="ORP98" s="399"/>
      <c r="ORQ98" s="399"/>
      <c r="ORR98" s="399"/>
      <c r="ORS98" s="399"/>
      <c r="ORT98" s="399"/>
      <c r="ORU98" s="399"/>
      <c r="ORV98" s="399"/>
      <c r="ORW98" s="399"/>
      <c r="ORX98" s="399"/>
      <c r="ORY98" s="399"/>
      <c r="ORZ98" s="399"/>
      <c r="OSA98" s="399"/>
      <c r="OSB98" s="399"/>
      <c r="OSC98" s="399"/>
      <c r="OSD98" s="399"/>
      <c r="OSE98" s="399"/>
      <c r="OSF98" s="399"/>
      <c r="OSG98" s="399"/>
      <c r="OSH98" s="399"/>
      <c r="OSI98" s="399"/>
      <c r="OSJ98" s="399"/>
      <c r="OSK98" s="399"/>
      <c r="OSL98" s="399"/>
      <c r="OSM98" s="399"/>
      <c r="OSN98" s="399"/>
      <c r="OSO98" s="399"/>
      <c r="OSP98" s="399"/>
      <c r="OSQ98" s="399"/>
      <c r="OSR98" s="399"/>
      <c r="OSS98" s="399"/>
      <c r="OST98" s="399"/>
      <c r="OSU98" s="399"/>
      <c r="OSV98" s="399"/>
      <c r="OSW98" s="399"/>
      <c r="OSX98" s="399"/>
      <c r="OSY98" s="399"/>
      <c r="OSZ98" s="399"/>
      <c r="OTA98" s="399"/>
      <c r="OTB98" s="399"/>
      <c r="OTC98" s="399"/>
      <c r="OTD98" s="399"/>
      <c r="OTE98" s="399"/>
      <c r="OTF98" s="399"/>
      <c r="OTG98" s="399"/>
      <c r="OTH98" s="399"/>
      <c r="OTI98" s="399"/>
      <c r="OTJ98" s="399"/>
      <c r="OTK98" s="399"/>
      <c r="OTL98" s="399"/>
      <c r="OTM98" s="399"/>
      <c r="OTN98" s="399"/>
      <c r="OTO98" s="399"/>
      <c r="OTP98" s="399"/>
      <c r="OTQ98" s="399"/>
      <c r="OTR98" s="399"/>
      <c r="OTS98" s="399"/>
      <c r="OTT98" s="399"/>
      <c r="OTU98" s="399"/>
      <c r="OTV98" s="399"/>
      <c r="OTW98" s="399"/>
      <c r="OTX98" s="399"/>
      <c r="OTY98" s="399"/>
      <c r="OTZ98" s="399"/>
      <c r="OUA98" s="399"/>
      <c r="OUB98" s="399"/>
      <c r="OUC98" s="399"/>
      <c r="OUD98" s="399"/>
      <c r="OUE98" s="399"/>
      <c r="OUF98" s="399"/>
      <c r="OUG98" s="399"/>
      <c r="OUH98" s="399"/>
      <c r="OUI98" s="399"/>
      <c r="OUJ98" s="399"/>
      <c r="OUK98" s="399"/>
      <c r="OUL98" s="399"/>
      <c r="OUM98" s="399"/>
      <c r="OUN98" s="399"/>
      <c r="OUO98" s="399"/>
      <c r="OUP98" s="399"/>
      <c r="OUQ98" s="399"/>
      <c r="OUR98" s="399"/>
      <c r="OUS98" s="399"/>
      <c r="OUT98" s="399"/>
      <c r="OUU98" s="399"/>
      <c r="OUV98" s="399"/>
      <c r="OUW98" s="399"/>
      <c r="OUX98" s="399"/>
      <c r="OUY98" s="399"/>
      <c r="OUZ98" s="399"/>
      <c r="OVA98" s="399"/>
      <c r="OVB98" s="399"/>
      <c r="OVC98" s="399"/>
      <c r="OVD98" s="399"/>
      <c r="OVE98" s="399"/>
      <c r="OVF98" s="399"/>
      <c r="OVG98" s="399"/>
      <c r="OVH98" s="399"/>
      <c r="OVI98" s="399"/>
      <c r="OVJ98" s="399"/>
      <c r="OVK98" s="399"/>
      <c r="OVL98" s="399"/>
      <c r="OVM98" s="399"/>
      <c r="OVN98" s="399"/>
      <c r="OVO98" s="399"/>
      <c r="OVP98" s="399"/>
      <c r="OVQ98" s="399"/>
      <c r="OVR98" s="399"/>
      <c r="OVS98" s="399"/>
      <c r="OVT98" s="399"/>
      <c r="OVU98" s="399"/>
      <c r="OVV98" s="399"/>
      <c r="OVW98" s="399"/>
      <c r="OVX98" s="399"/>
      <c r="OVY98" s="399"/>
      <c r="OVZ98" s="399"/>
      <c r="OWA98" s="399"/>
      <c r="OWB98" s="399"/>
      <c r="OWC98" s="399"/>
      <c r="OWD98" s="399"/>
      <c r="OWE98" s="399"/>
      <c r="OWF98" s="399"/>
      <c r="OWG98" s="399"/>
      <c r="OWH98" s="399"/>
      <c r="OWI98" s="399"/>
      <c r="OWJ98" s="399"/>
      <c r="OWK98" s="399"/>
      <c r="OWL98" s="399"/>
      <c r="OWM98" s="399"/>
      <c r="OWN98" s="399"/>
      <c r="OWO98" s="399"/>
      <c r="OWP98" s="399"/>
      <c r="OWQ98" s="399"/>
      <c r="OWR98" s="399"/>
      <c r="OWS98" s="399"/>
      <c r="OWT98" s="399"/>
      <c r="OWU98" s="399"/>
      <c r="OWV98" s="399"/>
      <c r="OWW98" s="399"/>
      <c r="OWX98" s="399"/>
      <c r="OWY98" s="399"/>
      <c r="OWZ98" s="399"/>
      <c r="OXA98" s="399"/>
      <c r="OXB98" s="399"/>
      <c r="OXC98" s="399"/>
      <c r="OXD98" s="399"/>
      <c r="OXE98" s="399"/>
      <c r="OXF98" s="399"/>
      <c r="OXG98" s="399"/>
      <c r="OXH98" s="399"/>
      <c r="OXI98" s="399"/>
      <c r="OXJ98" s="399"/>
      <c r="OXK98" s="399"/>
      <c r="OXL98" s="399"/>
      <c r="OXM98" s="399"/>
      <c r="OXN98" s="399"/>
      <c r="OXO98" s="399"/>
      <c r="OXP98" s="399"/>
      <c r="OXQ98" s="399"/>
      <c r="OXR98" s="399"/>
      <c r="OXS98" s="399"/>
      <c r="OXT98" s="399"/>
      <c r="OXU98" s="399"/>
      <c r="OXV98" s="399"/>
      <c r="OXW98" s="399"/>
      <c r="OXX98" s="399"/>
      <c r="OXY98" s="399"/>
      <c r="OXZ98" s="399"/>
      <c r="OYA98" s="399"/>
      <c r="OYB98" s="399"/>
      <c r="OYC98" s="399"/>
      <c r="OYD98" s="399"/>
      <c r="OYE98" s="399"/>
      <c r="OYF98" s="399"/>
      <c r="OYG98" s="399"/>
      <c r="OYH98" s="399"/>
      <c r="OYI98" s="399"/>
      <c r="OYJ98" s="399"/>
      <c r="OYK98" s="399"/>
      <c r="OYL98" s="399"/>
      <c r="OYM98" s="399"/>
      <c r="OYN98" s="399"/>
      <c r="OYO98" s="399"/>
      <c r="OYP98" s="399"/>
      <c r="OYQ98" s="399"/>
      <c r="OYR98" s="399"/>
      <c r="OYS98" s="399"/>
      <c r="OYT98" s="399"/>
      <c r="OYU98" s="399"/>
      <c r="OYV98" s="399"/>
      <c r="OYW98" s="399"/>
      <c r="OYX98" s="399"/>
      <c r="OYY98" s="399"/>
      <c r="OYZ98" s="399"/>
      <c r="OZA98" s="399"/>
      <c r="OZB98" s="399"/>
      <c r="OZC98" s="399"/>
      <c r="OZD98" s="399"/>
      <c r="OZE98" s="399"/>
      <c r="OZF98" s="399"/>
      <c r="OZG98" s="399"/>
      <c r="OZH98" s="399"/>
      <c r="OZI98" s="399"/>
      <c r="OZJ98" s="399"/>
      <c r="OZK98" s="399"/>
      <c r="OZL98" s="399"/>
      <c r="OZM98" s="399"/>
      <c r="OZN98" s="399"/>
      <c r="OZO98" s="399"/>
      <c r="OZP98" s="399"/>
      <c r="OZQ98" s="399"/>
      <c r="OZR98" s="399"/>
      <c r="OZS98" s="399"/>
      <c r="OZT98" s="399"/>
      <c r="OZU98" s="399"/>
      <c r="OZV98" s="399"/>
      <c r="OZW98" s="399"/>
      <c r="OZX98" s="399"/>
      <c r="OZY98" s="399"/>
      <c r="OZZ98" s="399"/>
      <c r="PAA98" s="399"/>
      <c r="PAB98" s="399"/>
      <c r="PAC98" s="399"/>
      <c r="PAD98" s="399"/>
      <c r="PAE98" s="399"/>
      <c r="PAF98" s="399"/>
      <c r="PAG98" s="399"/>
      <c r="PAH98" s="399"/>
      <c r="PAI98" s="399"/>
      <c r="PAJ98" s="399"/>
      <c r="PAK98" s="399"/>
      <c r="PAL98" s="399"/>
      <c r="PAM98" s="399"/>
      <c r="PAN98" s="399"/>
      <c r="PAO98" s="399"/>
      <c r="PAP98" s="399"/>
      <c r="PAQ98" s="399"/>
      <c r="PAR98" s="399"/>
      <c r="PAS98" s="399"/>
      <c r="PAT98" s="399"/>
      <c r="PAU98" s="399"/>
      <c r="PAV98" s="399"/>
      <c r="PAW98" s="399"/>
      <c r="PAX98" s="399"/>
      <c r="PAY98" s="399"/>
      <c r="PAZ98" s="399"/>
      <c r="PBA98" s="399"/>
      <c r="PBB98" s="399"/>
      <c r="PBC98" s="399"/>
      <c r="PBD98" s="399"/>
      <c r="PBE98" s="399"/>
      <c r="PBF98" s="399"/>
      <c r="PBG98" s="399"/>
      <c r="PBH98" s="399"/>
      <c r="PBI98" s="399"/>
      <c r="PBJ98" s="399"/>
      <c r="PBK98" s="399"/>
      <c r="PBL98" s="399"/>
      <c r="PBM98" s="399"/>
      <c r="PBN98" s="399"/>
      <c r="PBO98" s="399"/>
      <c r="PBP98" s="399"/>
      <c r="PBQ98" s="399"/>
      <c r="PBR98" s="399"/>
      <c r="PBS98" s="399"/>
      <c r="PBT98" s="399"/>
      <c r="PBU98" s="399"/>
      <c r="PBV98" s="399"/>
      <c r="PBW98" s="399"/>
      <c r="PBX98" s="399"/>
      <c r="PBY98" s="399"/>
      <c r="PBZ98" s="399"/>
      <c r="PCA98" s="399"/>
      <c r="PCB98" s="399"/>
      <c r="PCC98" s="399"/>
      <c r="PCD98" s="399"/>
      <c r="PCE98" s="399"/>
      <c r="PCF98" s="399"/>
      <c r="PCG98" s="399"/>
      <c r="PCH98" s="399"/>
      <c r="PCI98" s="399"/>
      <c r="PCJ98" s="399"/>
      <c r="PCK98" s="399"/>
      <c r="PCL98" s="399"/>
      <c r="PCM98" s="399"/>
      <c r="PCN98" s="399"/>
      <c r="PCO98" s="399"/>
      <c r="PCP98" s="399"/>
      <c r="PCQ98" s="399"/>
      <c r="PCR98" s="399"/>
      <c r="PCS98" s="399"/>
      <c r="PCT98" s="399"/>
      <c r="PCU98" s="399"/>
      <c r="PCV98" s="399"/>
      <c r="PCW98" s="399"/>
      <c r="PCX98" s="399"/>
      <c r="PCY98" s="399"/>
      <c r="PCZ98" s="399"/>
      <c r="PDA98" s="399"/>
      <c r="PDB98" s="399"/>
      <c r="PDC98" s="399"/>
      <c r="PDD98" s="399"/>
      <c r="PDE98" s="399"/>
      <c r="PDF98" s="399"/>
      <c r="PDG98" s="399"/>
      <c r="PDH98" s="399"/>
      <c r="PDI98" s="399"/>
      <c r="PDJ98" s="399"/>
      <c r="PDK98" s="399"/>
      <c r="PDL98" s="399"/>
      <c r="PDM98" s="399"/>
      <c r="PDN98" s="399"/>
      <c r="PDO98" s="399"/>
      <c r="PDP98" s="399"/>
      <c r="PDQ98" s="399"/>
      <c r="PDR98" s="399"/>
      <c r="PDS98" s="399"/>
      <c r="PDT98" s="399"/>
      <c r="PDU98" s="399"/>
      <c r="PDV98" s="399"/>
      <c r="PDW98" s="399"/>
      <c r="PDX98" s="399"/>
      <c r="PDY98" s="399"/>
      <c r="PDZ98" s="399"/>
      <c r="PEA98" s="399"/>
      <c r="PEB98" s="399"/>
      <c r="PEC98" s="399"/>
      <c r="PED98" s="399"/>
      <c r="PEE98" s="399"/>
      <c r="PEF98" s="399"/>
      <c r="PEG98" s="399"/>
      <c r="PEH98" s="399"/>
      <c r="PEI98" s="399"/>
      <c r="PEJ98" s="399"/>
      <c r="PEK98" s="399"/>
      <c r="PEL98" s="399"/>
      <c r="PEM98" s="399"/>
      <c r="PEN98" s="399"/>
      <c r="PEO98" s="399"/>
      <c r="PEP98" s="399"/>
      <c r="PEQ98" s="399"/>
      <c r="PER98" s="399"/>
      <c r="PES98" s="399"/>
      <c r="PET98" s="399"/>
      <c r="PEU98" s="399"/>
      <c r="PEV98" s="399"/>
      <c r="PEW98" s="399"/>
      <c r="PEX98" s="399"/>
      <c r="PEY98" s="399"/>
      <c r="PEZ98" s="399"/>
      <c r="PFA98" s="399"/>
      <c r="PFB98" s="399"/>
      <c r="PFC98" s="399"/>
      <c r="PFD98" s="399"/>
      <c r="PFE98" s="399"/>
      <c r="PFF98" s="399"/>
      <c r="PFG98" s="399"/>
      <c r="PFH98" s="399"/>
      <c r="PFI98" s="399"/>
      <c r="PFJ98" s="399"/>
      <c r="PFK98" s="399"/>
      <c r="PFL98" s="399"/>
      <c r="PFM98" s="399"/>
      <c r="PFN98" s="399"/>
      <c r="PFO98" s="399"/>
      <c r="PFP98" s="399"/>
      <c r="PFQ98" s="399"/>
      <c r="PFR98" s="399"/>
      <c r="PFS98" s="399"/>
      <c r="PFT98" s="399"/>
      <c r="PFU98" s="399"/>
      <c r="PFV98" s="399"/>
      <c r="PFW98" s="399"/>
      <c r="PFX98" s="399"/>
      <c r="PFY98" s="399"/>
      <c r="PFZ98" s="399"/>
      <c r="PGA98" s="399"/>
      <c r="PGB98" s="399"/>
      <c r="PGC98" s="399"/>
      <c r="PGD98" s="399"/>
      <c r="PGE98" s="399"/>
      <c r="PGF98" s="399"/>
      <c r="PGG98" s="399"/>
      <c r="PGH98" s="399"/>
      <c r="PGI98" s="399"/>
      <c r="PGJ98" s="399"/>
      <c r="PGK98" s="399"/>
      <c r="PGL98" s="399"/>
      <c r="PGM98" s="399"/>
      <c r="PGN98" s="399"/>
      <c r="PGO98" s="399"/>
      <c r="PGP98" s="399"/>
      <c r="PGQ98" s="399"/>
      <c r="PGR98" s="399"/>
      <c r="PGS98" s="399"/>
      <c r="PGT98" s="399"/>
      <c r="PGU98" s="399"/>
      <c r="PGV98" s="399"/>
      <c r="PGW98" s="399"/>
      <c r="PGX98" s="399"/>
      <c r="PGY98" s="399"/>
      <c r="PGZ98" s="399"/>
      <c r="PHA98" s="399"/>
      <c r="PHB98" s="399"/>
      <c r="PHC98" s="399"/>
      <c r="PHD98" s="399"/>
      <c r="PHE98" s="399"/>
      <c r="PHF98" s="399"/>
      <c r="PHG98" s="399"/>
      <c r="PHH98" s="399"/>
      <c r="PHI98" s="399"/>
      <c r="PHJ98" s="399"/>
      <c r="PHK98" s="399"/>
      <c r="PHL98" s="399"/>
      <c r="PHM98" s="399"/>
      <c r="PHN98" s="399"/>
      <c r="PHO98" s="399"/>
      <c r="PHP98" s="399"/>
      <c r="PHQ98" s="399"/>
      <c r="PHR98" s="399"/>
      <c r="PHS98" s="399"/>
      <c r="PHT98" s="399"/>
      <c r="PHU98" s="399"/>
      <c r="PHV98" s="399"/>
      <c r="PHW98" s="399"/>
      <c r="PHX98" s="399"/>
      <c r="PHY98" s="399"/>
      <c r="PHZ98" s="399"/>
      <c r="PIA98" s="399"/>
      <c r="PIB98" s="399"/>
      <c r="PIC98" s="399"/>
      <c r="PID98" s="399"/>
      <c r="PIE98" s="399"/>
      <c r="PIF98" s="399"/>
      <c r="PIG98" s="399"/>
      <c r="PIH98" s="399"/>
      <c r="PII98" s="399"/>
      <c r="PIJ98" s="399"/>
      <c r="PIK98" s="399"/>
      <c r="PIL98" s="399"/>
      <c r="PIM98" s="399"/>
      <c r="PIN98" s="399"/>
      <c r="PIO98" s="399"/>
      <c r="PIP98" s="399"/>
      <c r="PIQ98" s="399"/>
      <c r="PIR98" s="399"/>
      <c r="PIS98" s="399"/>
      <c r="PIT98" s="399"/>
      <c r="PIU98" s="399"/>
      <c r="PIV98" s="399"/>
      <c r="PIW98" s="399"/>
      <c r="PIX98" s="399"/>
      <c r="PIY98" s="399"/>
      <c r="PIZ98" s="399"/>
      <c r="PJA98" s="399"/>
      <c r="PJB98" s="399"/>
      <c r="PJC98" s="399"/>
      <c r="PJD98" s="399"/>
      <c r="PJE98" s="399"/>
      <c r="PJF98" s="399"/>
      <c r="PJG98" s="399"/>
      <c r="PJH98" s="399"/>
      <c r="PJI98" s="399"/>
      <c r="PJJ98" s="399"/>
      <c r="PJK98" s="399"/>
      <c r="PJL98" s="399"/>
      <c r="PJM98" s="399"/>
      <c r="PJN98" s="399"/>
      <c r="PJO98" s="399"/>
      <c r="PJP98" s="399"/>
      <c r="PJQ98" s="399"/>
      <c r="PJR98" s="399"/>
      <c r="PJS98" s="399"/>
      <c r="PJT98" s="399"/>
      <c r="PJU98" s="399"/>
      <c r="PJV98" s="399"/>
      <c r="PJW98" s="399"/>
      <c r="PJX98" s="399"/>
      <c r="PJY98" s="399"/>
      <c r="PJZ98" s="399"/>
      <c r="PKA98" s="399"/>
      <c r="PKB98" s="399"/>
      <c r="PKC98" s="399"/>
      <c r="PKD98" s="399"/>
      <c r="PKE98" s="399"/>
      <c r="PKF98" s="399"/>
      <c r="PKG98" s="399"/>
      <c r="PKH98" s="399"/>
      <c r="PKI98" s="399"/>
      <c r="PKJ98" s="399"/>
      <c r="PKK98" s="399"/>
      <c r="PKL98" s="399"/>
      <c r="PKM98" s="399"/>
      <c r="PKN98" s="399"/>
      <c r="PKO98" s="399"/>
      <c r="PKP98" s="399"/>
      <c r="PKQ98" s="399"/>
      <c r="PKR98" s="399"/>
      <c r="PKS98" s="399"/>
      <c r="PKT98" s="399"/>
      <c r="PKU98" s="399"/>
      <c r="PKV98" s="399"/>
      <c r="PKW98" s="399"/>
      <c r="PKX98" s="399"/>
      <c r="PKY98" s="399"/>
      <c r="PKZ98" s="399"/>
      <c r="PLA98" s="399"/>
      <c r="PLB98" s="399"/>
      <c r="PLC98" s="399"/>
      <c r="PLD98" s="399"/>
      <c r="PLE98" s="399"/>
      <c r="PLF98" s="399"/>
      <c r="PLG98" s="399"/>
      <c r="PLH98" s="399"/>
      <c r="PLI98" s="399"/>
      <c r="PLJ98" s="399"/>
      <c r="PLK98" s="399"/>
      <c r="PLL98" s="399"/>
      <c r="PLM98" s="399"/>
      <c r="PLN98" s="399"/>
      <c r="PLO98" s="399"/>
      <c r="PLP98" s="399"/>
      <c r="PLQ98" s="399"/>
      <c r="PLR98" s="399"/>
      <c r="PLS98" s="399"/>
      <c r="PLT98" s="399"/>
      <c r="PLU98" s="399"/>
      <c r="PLV98" s="399"/>
      <c r="PLW98" s="399"/>
      <c r="PLX98" s="399"/>
      <c r="PLY98" s="399"/>
      <c r="PLZ98" s="399"/>
      <c r="PMA98" s="399"/>
      <c r="PMB98" s="399"/>
      <c r="PMC98" s="399"/>
      <c r="PMD98" s="399"/>
      <c r="PME98" s="399"/>
      <c r="PMF98" s="399"/>
      <c r="PMG98" s="399"/>
      <c r="PMH98" s="399"/>
      <c r="PMI98" s="399"/>
      <c r="PMJ98" s="399"/>
      <c r="PMK98" s="399"/>
      <c r="PML98" s="399"/>
      <c r="PMM98" s="399"/>
      <c r="PMN98" s="399"/>
      <c r="PMO98" s="399"/>
      <c r="PMP98" s="399"/>
      <c r="PMQ98" s="399"/>
      <c r="PMR98" s="399"/>
      <c r="PMS98" s="399"/>
      <c r="PMT98" s="399"/>
      <c r="PMU98" s="399"/>
      <c r="PMV98" s="399"/>
      <c r="PMW98" s="399"/>
      <c r="PMX98" s="399"/>
      <c r="PMY98" s="399"/>
      <c r="PMZ98" s="399"/>
      <c r="PNA98" s="399"/>
      <c r="PNB98" s="399"/>
      <c r="PNC98" s="399"/>
      <c r="PND98" s="399"/>
      <c r="PNE98" s="399"/>
      <c r="PNF98" s="399"/>
      <c r="PNG98" s="399"/>
      <c r="PNH98" s="399"/>
      <c r="PNI98" s="399"/>
      <c r="PNJ98" s="399"/>
      <c r="PNK98" s="399"/>
      <c r="PNL98" s="399"/>
      <c r="PNM98" s="399"/>
      <c r="PNN98" s="399"/>
      <c r="PNO98" s="399"/>
      <c r="PNP98" s="399"/>
      <c r="PNQ98" s="399"/>
      <c r="PNR98" s="399"/>
      <c r="PNS98" s="399"/>
      <c r="PNT98" s="399"/>
      <c r="PNU98" s="399"/>
      <c r="PNV98" s="399"/>
      <c r="PNW98" s="399"/>
      <c r="PNX98" s="399"/>
      <c r="PNY98" s="399"/>
      <c r="PNZ98" s="399"/>
      <c r="POA98" s="399"/>
      <c r="POB98" s="399"/>
      <c r="POC98" s="399"/>
      <c r="POD98" s="399"/>
      <c r="POE98" s="399"/>
      <c r="POF98" s="399"/>
      <c r="POG98" s="399"/>
      <c r="POH98" s="399"/>
      <c r="POI98" s="399"/>
      <c r="POJ98" s="399"/>
      <c r="POK98" s="399"/>
      <c r="POL98" s="399"/>
      <c r="POM98" s="399"/>
      <c r="PON98" s="399"/>
      <c r="POO98" s="399"/>
      <c r="POP98" s="399"/>
      <c r="POQ98" s="399"/>
      <c r="POR98" s="399"/>
      <c r="POS98" s="399"/>
      <c r="POT98" s="399"/>
      <c r="POU98" s="399"/>
      <c r="POV98" s="399"/>
      <c r="POW98" s="399"/>
      <c r="POX98" s="399"/>
      <c r="POY98" s="399"/>
      <c r="POZ98" s="399"/>
      <c r="PPA98" s="399"/>
      <c r="PPB98" s="399"/>
      <c r="PPC98" s="399"/>
      <c r="PPD98" s="399"/>
      <c r="PPE98" s="399"/>
      <c r="PPF98" s="399"/>
      <c r="PPG98" s="399"/>
      <c r="PPH98" s="399"/>
      <c r="PPI98" s="399"/>
      <c r="PPJ98" s="399"/>
      <c r="PPK98" s="399"/>
      <c r="PPL98" s="399"/>
      <c r="PPM98" s="399"/>
      <c r="PPN98" s="399"/>
      <c r="PPO98" s="399"/>
      <c r="PPP98" s="399"/>
      <c r="PPQ98" s="399"/>
      <c r="PPR98" s="399"/>
      <c r="PPS98" s="399"/>
      <c r="PPT98" s="399"/>
      <c r="PPU98" s="399"/>
      <c r="PPV98" s="399"/>
      <c r="PPW98" s="399"/>
      <c r="PPX98" s="399"/>
      <c r="PPY98" s="399"/>
      <c r="PPZ98" s="399"/>
      <c r="PQA98" s="399"/>
      <c r="PQB98" s="399"/>
      <c r="PQC98" s="399"/>
      <c r="PQD98" s="399"/>
      <c r="PQE98" s="399"/>
      <c r="PQF98" s="399"/>
      <c r="PQG98" s="399"/>
      <c r="PQH98" s="399"/>
      <c r="PQI98" s="399"/>
      <c r="PQJ98" s="399"/>
      <c r="PQK98" s="399"/>
      <c r="PQL98" s="399"/>
      <c r="PQM98" s="399"/>
      <c r="PQN98" s="399"/>
      <c r="PQO98" s="399"/>
      <c r="PQP98" s="399"/>
      <c r="PQQ98" s="399"/>
      <c r="PQR98" s="399"/>
      <c r="PQS98" s="399"/>
      <c r="PQT98" s="399"/>
      <c r="PQU98" s="399"/>
      <c r="PQV98" s="399"/>
      <c r="PQW98" s="399"/>
      <c r="PQX98" s="399"/>
      <c r="PQY98" s="399"/>
      <c r="PQZ98" s="399"/>
      <c r="PRA98" s="399"/>
      <c r="PRB98" s="399"/>
      <c r="PRC98" s="399"/>
      <c r="PRD98" s="399"/>
      <c r="PRE98" s="399"/>
      <c r="PRF98" s="399"/>
      <c r="PRG98" s="399"/>
      <c r="PRH98" s="399"/>
      <c r="PRI98" s="399"/>
      <c r="PRJ98" s="399"/>
      <c r="PRK98" s="399"/>
      <c r="PRL98" s="399"/>
      <c r="PRM98" s="399"/>
      <c r="PRN98" s="399"/>
      <c r="PRO98" s="399"/>
      <c r="PRP98" s="399"/>
      <c r="PRQ98" s="399"/>
      <c r="PRR98" s="399"/>
      <c r="PRS98" s="399"/>
      <c r="PRT98" s="399"/>
      <c r="PRU98" s="399"/>
      <c r="PRV98" s="399"/>
      <c r="PRW98" s="399"/>
      <c r="PRX98" s="399"/>
      <c r="PRY98" s="399"/>
      <c r="PRZ98" s="399"/>
      <c r="PSA98" s="399"/>
      <c r="PSB98" s="399"/>
      <c r="PSC98" s="399"/>
      <c r="PSD98" s="399"/>
      <c r="PSE98" s="399"/>
      <c r="PSF98" s="399"/>
      <c r="PSG98" s="399"/>
      <c r="PSH98" s="399"/>
      <c r="PSI98" s="399"/>
      <c r="PSJ98" s="399"/>
      <c r="PSK98" s="399"/>
      <c r="PSL98" s="399"/>
      <c r="PSM98" s="399"/>
      <c r="PSN98" s="399"/>
      <c r="PSO98" s="399"/>
      <c r="PSP98" s="399"/>
      <c r="PSQ98" s="399"/>
      <c r="PSR98" s="399"/>
      <c r="PSS98" s="399"/>
      <c r="PST98" s="399"/>
      <c r="PSU98" s="399"/>
      <c r="PSV98" s="399"/>
      <c r="PSW98" s="399"/>
      <c r="PSX98" s="399"/>
      <c r="PSY98" s="399"/>
      <c r="PSZ98" s="399"/>
      <c r="PTA98" s="399"/>
      <c r="PTB98" s="399"/>
      <c r="PTC98" s="399"/>
      <c r="PTD98" s="399"/>
      <c r="PTE98" s="399"/>
      <c r="PTF98" s="399"/>
      <c r="PTG98" s="399"/>
      <c r="PTH98" s="399"/>
      <c r="PTI98" s="399"/>
      <c r="PTJ98" s="399"/>
      <c r="PTK98" s="399"/>
      <c r="PTL98" s="399"/>
      <c r="PTM98" s="399"/>
      <c r="PTN98" s="399"/>
      <c r="PTO98" s="399"/>
      <c r="PTP98" s="399"/>
      <c r="PTQ98" s="399"/>
      <c r="PTR98" s="399"/>
      <c r="PTS98" s="399"/>
      <c r="PTT98" s="399"/>
      <c r="PTU98" s="399"/>
      <c r="PTV98" s="399"/>
      <c r="PTW98" s="399"/>
      <c r="PTX98" s="399"/>
      <c r="PTY98" s="399"/>
      <c r="PTZ98" s="399"/>
      <c r="PUA98" s="399"/>
      <c r="PUB98" s="399"/>
      <c r="PUC98" s="399"/>
      <c r="PUD98" s="399"/>
      <c r="PUE98" s="399"/>
      <c r="PUF98" s="399"/>
      <c r="PUG98" s="399"/>
      <c r="PUH98" s="399"/>
      <c r="PUI98" s="399"/>
      <c r="PUJ98" s="399"/>
      <c r="PUK98" s="399"/>
      <c r="PUL98" s="399"/>
      <c r="PUM98" s="399"/>
      <c r="PUN98" s="399"/>
      <c r="PUO98" s="399"/>
      <c r="PUP98" s="399"/>
      <c r="PUQ98" s="399"/>
      <c r="PUR98" s="399"/>
      <c r="PUS98" s="399"/>
      <c r="PUT98" s="399"/>
      <c r="PUU98" s="399"/>
      <c r="PUV98" s="399"/>
      <c r="PUW98" s="399"/>
      <c r="PUX98" s="399"/>
      <c r="PUY98" s="399"/>
      <c r="PUZ98" s="399"/>
      <c r="PVA98" s="399"/>
      <c r="PVB98" s="399"/>
      <c r="PVC98" s="399"/>
      <c r="PVD98" s="399"/>
      <c r="PVE98" s="399"/>
      <c r="PVF98" s="399"/>
      <c r="PVG98" s="399"/>
      <c r="PVH98" s="399"/>
      <c r="PVI98" s="399"/>
      <c r="PVJ98" s="399"/>
      <c r="PVK98" s="399"/>
      <c r="PVL98" s="399"/>
      <c r="PVM98" s="399"/>
      <c r="PVN98" s="399"/>
      <c r="PVO98" s="399"/>
      <c r="PVP98" s="399"/>
      <c r="PVQ98" s="399"/>
      <c r="PVR98" s="399"/>
      <c r="PVS98" s="399"/>
      <c r="PVT98" s="399"/>
      <c r="PVU98" s="399"/>
      <c r="PVV98" s="399"/>
      <c r="PVW98" s="399"/>
      <c r="PVX98" s="399"/>
      <c r="PVY98" s="399"/>
      <c r="PVZ98" s="399"/>
      <c r="PWA98" s="399"/>
      <c r="PWB98" s="399"/>
      <c r="PWC98" s="399"/>
      <c r="PWD98" s="399"/>
      <c r="PWE98" s="399"/>
      <c r="PWF98" s="399"/>
      <c r="PWG98" s="399"/>
      <c r="PWH98" s="399"/>
      <c r="PWI98" s="399"/>
      <c r="PWJ98" s="399"/>
      <c r="PWK98" s="399"/>
      <c r="PWL98" s="399"/>
      <c r="PWM98" s="399"/>
      <c r="PWN98" s="399"/>
      <c r="PWO98" s="399"/>
      <c r="PWP98" s="399"/>
      <c r="PWQ98" s="399"/>
      <c r="PWR98" s="399"/>
      <c r="PWS98" s="399"/>
      <c r="PWT98" s="399"/>
      <c r="PWU98" s="399"/>
      <c r="PWV98" s="399"/>
      <c r="PWW98" s="399"/>
      <c r="PWX98" s="399"/>
      <c r="PWY98" s="399"/>
      <c r="PWZ98" s="399"/>
      <c r="PXA98" s="399"/>
      <c r="PXB98" s="399"/>
      <c r="PXC98" s="399"/>
      <c r="PXD98" s="399"/>
      <c r="PXE98" s="399"/>
      <c r="PXF98" s="399"/>
      <c r="PXG98" s="399"/>
      <c r="PXH98" s="399"/>
      <c r="PXI98" s="399"/>
      <c r="PXJ98" s="399"/>
      <c r="PXK98" s="399"/>
      <c r="PXL98" s="399"/>
      <c r="PXM98" s="399"/>
      <c r="PXN98" s="399"/>
      <c r="PXO98" s="399"/>
      <c r="PXP98" s="399"/>
      <c r="PXQ98" s="399"/>
      <c r="PXR98" s="399"/>
      <c r="PXS98" s="399"/>
      <c r="PXT98" s="399"/>
      <c r="PXU98" s="399"/>
      <c r="PXV98" s="399"/>
      <c r="PXW98" s="399"/>
      <c r="PXX98" s="399"/>
      <c r="PXY98" s="399"/>
      <c r="PXZ98" s="399"/>
      <c r="PYA98" s="399"/>
      <c r="PYB98" s="399"/>
      <c r="PYC98" s="399"/>
      <c r="PYD98" s="399"/>
      <c r="PYE98" s="399"/>
      <c r="PYF98" s="399"/>
      <c r="PYG98" s="399"/>
      <c r="PYH98" s="399"/>
      <c r="PYI98" s="399"/>
      <c r="PYJ98" s="399"/>
      <c r="PYK98" s="399"/>
      <c r="PYL98" s="399"/>
      <c r="PYM98" s="399"/>
      <c r="PYN98" s="399"/>
      <c r="PYO98" s="399"/>
      <c r="PYP98" s="399"/>
      <c r="PYQ98" s="399"/>
      <c r="PYR98" s="399"/>
      <c r="PYS98" s="399"/>
      <c r="PYT98" s="399"/>
      <c r="PYU98" s="399"/>
      <c r="PYV98" s="399"/>
      <c r="PYW98" s="399"/>
      <c r="PYX98" s="399"/>
      <c r="PYY98" s="399"/>
      <c r="PYZ98" s="399"/>
      <c r="PZA98" s="399"/>
      <c r="PZB98" s="399"/>
      <c r="PZC98" s="399"/>
      <c r="PZD98" s="399"/>
      <c r="PZE98" s="399"/>
      <c r="PZF98" s="399"/>
      <c r="PZG98" s="399"/>
      <c r="PZH98" s="399"/>
      <c r="PZI98" s="399"/>
      <c r="PZJ98" s="399"/>
      <c r="PZK98" s="399"/>
      <c r="PZL98" s="399"/>
      <c r="PZM98" s="399"/>
      <c r="PZN98" s="399"/>
      <c r="PZO98" s="399"/>
      <c r="PZP98" s="399"/>
      <c r="PZQ98" s="399"/>
      <c r="PZR98" s="399"/>
      <c r="PZS98" s="399"/>
      <c r="PZT98" s="399"/>
      <c r="PZU98" s="399"/>
      <c r="PZV98" s="399"/>
      <c r="PZW98" s="399"/>
      <c r="PZX98" s="399"/>
      <c r="PZY98" s="399"/>
      <c r="PZZ98" s="399"/>
      <c r="QAA98" s="399"/>
      <c r="QAB98" s="399"/>
      <c r="QAC98" s="399"/>
      <c r="QAD98" s="399"/>
      <c r="QAE98" s="399"/>
      <c r="QAF98" s="399"/>
      <c r="QAG98" s="399"/>
      <c r="QAH98" s="399"/>
      <c r="QAI98" s="399"/>
      <c r="QAJ98" s="399"/>
      <c r="QAK98" s="399"/>
      <c r="QAL98" s="399"/>
      <c r="QAM98" s="399"/>
      <c r="QAN98" s="399"/>
      <c r="QAO98" s="399"/>
      <c r="QAP98" s="399"/>
      <c r="QAQ98" s="399"/>
      <c r="QAR98" s="399"/>
      <c r="QAS98" s="399"/>
      <c r="QAT98" s="399"/>
      <c r="QAU98" s="399"/>
      <c r="QAV98" s="399"/>
      <c r="QAW98" s="399"/>
      <c r="QAX98" s="399"/>
      <c r="QAY98" s="399"/>
      <c r="QAZ98" s="399"/>
      <c r="QBA98" s="399"/>
      <c r="QBB98" s="399"/>
      <c r="QBC98" s="399"/>
      <c r="QBD98" s="399"/>
      <c r="QBE98" s="399"/>
      <c r="QBF98" s="399"/>
      <c r="QBG98" s="399"/>
      <c r="QBH98" s="399"/>
      <c r="QBI98" s="399"/>
      <c r="QBJ98" s="399"/>
      <c r="QBK98" s="399"/>
      <c r="QBL98" s="399"/>
      <c r="QBM98" s="399"/>
      <c r="QBN98" s="399"/>
      <c r="QBO98" s="399"/>
      <c r="QBP98" s="399"/>
      <c r="QBQ98" s="399"/>
      <c r="QBR98" s="399"/>
      <c r="QBS98" s="399"/>
      <c r="QBT98" s="399"/>
      <c r="QBU98" s="399"/>
      <c r="QBV98" s="399"/>
      <c r="QBW98" s="399"/>
      <c r="QBX98" s="399"/>
      <c r="QBY98" s="399"/>
      <c r="QBZ98" s="399"/>
      <c r="QCA98" s="399"/>
      <c r="QCB98" s="399"/>
      <c r="QCC98" s="399"/>
      <c r="QCD98" s="399"/>
      <c r="QCE98" s="399"/>
      <c r="QCF98" s="399"/>
      <c r="QCG98" s="399"/>
      <c r="QCH98" s="399"/>
      <c r="QCI98" s="399"/>
      <c r="QCJ98" s="399"/>
      <c r="QCK98" s="399"/>
      <c r="QCL98" s="399"/>
      <c r="QCM98" s="399"/>
      <c r="QCN98" s="399"/>
      <c r="QCO98" s="399"/>
      <c r="QCP98" s="399"/>
      <c r="QCQ98" s="399"/>
      <c r="QCR98" s="399"/>
      <c r="QCS98" s="399"/>
      <c r="QCT98" s="399"/>
      <c r="QCU98" s="399"/>
      <c r="QCV98" s="399"/>
      <c r="QCW98" s="399"/>
      <c r="QCX98" s="399"/>
      <c r="QCY98" s="399"/>
      <c r="QCZ98" s="399"/>
      <c r="QDA98" s="399"/>
      <c r="QDB98" s="399"/>
      <c r="QDC98" s="399"/>
      <c r="QDD98" s="399"/>
      <c r="QDE98" s="399"/>
      <c r="QDF98" s="399"/>
      <c r="QDG98" s="399"/>
      <c r="QDH98" s="399"/>
      <c r="QDI98" s="399"/>
      <c r="QDJ98" s="399"/>
      <c r="QDK98" s="399"/>
      <c r="QDL98" s="399"/>
      <c r="QDM98" s="399"/>
      <c r="QDN98" s="399"/>
      <c r="QDO98" s="399"/>
      <c r="QDP98" s="399"/>
      <c r="QDQ98" s="399"/>
      <c r="QDR98" s="399"/>
      <c r="QDS98" s="399"/>
      <c r="QDT98" s="399"/>
      <c r="QDU98" s="399"/>
      <c r="QDV98" s="399"/>
      <c r="QDW98" s="399"/>
      <c r="QDX98" s="399"/>
      <c r="QDY98" s="399"/>
      <c r="QDZ98" s="399"/>
      <c r="QEA98" s="399"/>
      <c r="QEB98" s="399"/>
      <c r="QEC98" s="399"/>
      <c r="QED98" s="399"/>
      <c r="QEE98" s="399"/>
      <c r="QEF98" s="399"/>
      <c r="QEG98" s="399"/>
      <c r="QEH98" s="399"/>
      <c r="QEI98" s="399"/>
      <c r="QEJ98" s="399"/>
      <c r="QEK98" s="399"/>
      <c r="QEL98" s="399"/>
      <c r="QEM98" s="399"/>
      <c r="QEN98" s="399"/>
      <c r="QEO98" s="399"/>
      <c r="QEP98" s="399"/>
      <c r="QEQ98" s="399"/>
      <c r="QER98" s="399"/>
      <c r="QES98" s="399"/>
      <c r="QET98" s="399"/>
      <c r="QEU98" s="399"/>
      <c r="QEV98" s="399"/>
      <c r="QEW98" s="399"/>
      <c r="QEX98" s="399"/>
      <c r="QEY98" s="399"/>
      <c r="QEZ98" s="399"/>
      <c r="QFA98" s="399"/>
      <c r="QFB98" s="399"/>
      <c r="QFC98" s="399"/>
      <c r="QFD98" s="399"/>
      <c r="QFE98" s="399"/>
      <c r="QFF98" s="399"/>
      <c r="QFG98" s="399"/>
      <c r="QFH98" s="399"/>
      <c r="QFI98" s="399"/>
      <c r="QFJ98" s="399"/>
      <c r="QFK98" s="399"/>
      <c r="QFL98" s="399"/>
      <c r="QFM98" s="399"/>
      <c r="QFN98" s="399"/>
      <c r="QFO98" s="399"/>
      <c r="QFP98" s="399"/>
      <c r="QFQ98" s="399"/>
      <c r="QFR98" s="399"/>
      <c r="QFS98" s="399"/>
      <c r="QFT98" s="399"/>
      <c r="QFU98" s="399"/>
      <c r="QFV98" s="399"/>
      <c r="QFW98" s="399"/>
      <c r="QFX98" s="399"/>
      <c r="QFY98" s="399"/>
      <c r="QFZ98" s="399"/>
      <c r="QGA98" s="399"/>
      <c r="QGB98" s="399"/>
      <c r="QGC98" s="399"/>
      <c r="QGD98" s="399"/>
      <c r="QGE98" s="399"/>
      <c r="QGF98" s="399"/>
      <c r="QGG98" s="399"/>
      <c r="QGH98" s="399"/>
      <c r="QGI98" s="399"/>
      <c r="QGJ98" s="399"/>
      <c r="QGK98" s="399"/>
      <c r="QGL98" s="399"/>
      <c r="QGM98" s="399"/>
      <c r="QGN98" s="399"/>
      <c r="QGO98" s="399"/>
      <c r="QGP98" s="399"/>
      <c r="QGQ98" s="399"/>
      <c r="QGR98" s="399"/>
      <c r="QGS98" s="399"/>
      <c r="QGT98" s="399"/>
      <c r="QGU98" s="399"/>
      <c r="QGV98" s="399"/>
      <c r="QGW98" s="399"/>
      <c r="QGX98" s="399"/>
      <c r="QGY98" s="399"/>
      <c r="QGZ98" s="399"/>
      <c r="QHA98" s="399"/>
      <c r="QHB98" s="399"/>
      <c r="QHC98" s="399"/>
      <c r="QHD98" s="399"/>
      <c r="QHE98" s="399"/>
      <c r="QHF98" s="399"/>
      <c r="QHG98" s="399"/>
      <c r="QHH98" s="399"/>
      <c r="QHI98" s="399"/>
      <c r="QHJ98" s="399"/>
      <c r="QHK98" s="399"/>
      <c r="QHL98" s="399"/>
      <c r="QHM98" s="399"/>
      <c r="QHN98" s="399"/>
      <c r="QHO98" s="399"/>
      <c r="QHP98" s="399"/>
      <c r="QHQ98" s="399"/>
      <c r="QHR98" s="399"/>
      <c r="QHS98" s="399"/>
      <c r="QHT98" s="399"/>
      <c r="QHU98" s="399"/>
      <c r="QHV98" s="399"/>
      <c r="QHW98" s="399"/>
      <c r="QHX98" s="399"/>
      <c r="QHY98" s="399"/>
      <c r="QHZ98" s="399"/>
      <c r="QIA98" s="399"/>
      <c r="QIB98" s="399"/>
      <c r="QIC98" s="399"/>
      <c r="QID98" s="399"/>
      <c r="QIE98" s="399"/>
      <c r="QIF98" s="399"/>
      <c r="QIG98" s="399"/>
      <c r="QIH98" s="399"/>
      <c r="QII98" s="399"/>
      <c r="QIJ98" s="399"/>
      <c r="QIK98" s="399"/>
      <c r="QIL98" s="399"/>
      <c r="QIM98" s="399"/>
      <c r="QIN98" s="399"/>
      <c r="QIO98" s="399"/>
      <c r="QIP98" s="399"/>
      <c r="QIQ98" s="399"/>
      <c r="QIR98" s="399"/>
      <c r="QIS98" s="399"/>
      <c r="QIT98" s="399"/>
      <c r="QIU98" s="399"/>
      <c r="QIV98" s="399"/>
      <c r="QIW98" s="399"/>
      <c r="QIX98" s="399"/>
      <c r="QIY98" s="399"/>
      <c r="QIZ98" s="399"/>
      <c r="QJA98" s="399"/>
      <c r="QJB98" s="399"/>
      <c r="QJC98" s="399"/>
      <c r="QJD98" s="399"/>
      <c r="QJE98" s="399"/>
      <c r="QJF98" s="399"/>
      <c r="QJG98" s="399"/>
      <c r="QJH98" s="399"/>
      <c r="QJI98" s="399"/>
      <c r="QJJ98" s="399"/>
      <c r="QJK98" s="399"/>
      <c r="QJL98" s="399"/>
      <c r="QJM98" s="399"/>
      <c r="QJN98" s="399"/>
      <c r="QJO98" s="399"/>
      <c r="QJP98" s="399"/>
      <c r="QJQ98" s="399"/>
      <c r="QJR98" s="399"/>
      <c r="QJS98" s="399"/>
      <c r="QJT98" s="399"/>
      <c r="QJU98" s="399"/>
      <c r="QJV98" s="399"/>
      <c r="QJW98" s="399"/>
      <c r="QJX98" s="399"/>
      <c r="QJY98" s="399"/>
      <c r="QJZ98" s="399"/>
      <c r="QKA98" s="399"/>
      <c r="QKB98" s="399"/>
      <c r="QKC98" s="399"/>
      <c r="QKD98" s="399"/>
      <c r="QKE98" s="399"/>
      <c r="QKF98" s="399"/>
      <c r="QKG98" s="399"/>
      <c r="QKH98" s="399"/>
      <c r="QKI98" s="399"/>
      <c r="QKJ98" s="399"/>
      <c r="QKK98" s="399"/>
      <c r="QKL98" s="399"/>
      <c r="QKM98" s="399"/>
      <c r="QKN98" s="399"/>
      <c r="QKO98" s="399"/>
      <c r="QKP98" s="399"/>
      <c r="QKQ98" s="399"/>
      <c r="QKR98" s="399"/>
      <c r="QKS98" s="399"/>
      <c r="QKT98" s="399"/>
      <c r="QKU98" s="399"/>
      <c r="QKV98" s="399"/>
      <c r="QKW98" s="399"/>
      <c r="QKX98" s="399"/>
      <c r="QKY98" s="399"/>
      <c r="QKZ98" s="399"/>
      <c r="QLA98" s="399"/>
      <c r="QLB98" s="399"/>
      <c r="QLC98" s="399"/>
      <c r="QLD98" s="399"/>
      <c r="QLE98" s="399"/>
      <c r="QLF98" s="399"/>
      <c r="QLG98" s="399"/>
      <c r="QLH98" s="399"/>
      <c r="QLI98" s="399"/>
      <c r="QLJ98" s="399"/>
      <c r="QLK98" s="399"/>
      <c r="QLL98" s="399"/>
      <c r="QLM98" s="399"/>
      <c r="QLN98" s="399"/>
      <c r="QLO98" s="399"/>
      <c r="QLP98" s="399"/>
      <c r="QLQ98" s="399"/>
      <c r="QLR98" s="399"/>
      <c r="QLS98" s="399"/>
      <c r="QLT98" s="399"/>
      <c r="QLU98" s="399"/>
      <c r="QLV98" s="399"/>
      <c r="QLW98" s="399"/>
      <c r="QLX98" s="399"/>
      <c r="QLY98" s="399"/>
      <c r="QLZ98" s="399"/>
      <c r="QMA98" s="399"/>
      <c r="QMB98" s="399"/>
      <c r="QMC98" s="399"/>
      <c r="QMD98" s="399"/>
      <c r="QME98" s="399"/>
      <c r="QMF98" s="399"/>
      <c r="QMG98" s="399"/>
      <c r="QMH98" s="399"/>
      <c r="QMI98" s="399"/>
      <c r="QMJ98" s="399"/>
      <c r="QMK98" s="399"/>
      <c r="QML98" s="399"/>
      <c r="QMM98" s="399"/>
      <c r="QMN98" s="399"/>
      <c r="QMO98" s="399"/>
      <c r="QMP98" s="399"/>
      <c r="QMQ98" s="399"/>
      <c r="QMR98" s="399"/>
      <c r="QMS98" s="399"/>
      <c r="QMT98" s="399"/>
      <c r="QMU98" s="399"/>
      <c r="QMV98" s="399"/>
      <c r="QMW98" s="399"/>
      <c r="QMX98" s="399"/>
      <c r="QMY98" s="399"/>
      <c r="QMZ98" s="399"/>
      <c r="QNA98" s="399"/>
      <c r="QNB98" s="399"/>
      <c r="QNC98" s="399"/>
      <c r="QND98" s="399"/>
      <c r="QNE98" s="399"/>
      <c r="QNF98" s="399"/>
      <c r="QNG98" s="399"/>
      <c r="QNH98" s="399"/>
      <c r="QNI98" s="399"/>
      <c r="QNJ98" s="399"/>
      <c r="QNK98" s="399"/>
      <c r="QNL98" s="399"/>
      <c r="QNM98" s="399"/>
      <c r="QNN98" s="399"/>
      <c r="QNO98" s="399"/>
      <c r="QNP98" s="399"/>
      <c r="QNQ98" s="399"/>
      <c r="QNR98" s="399"/>
      <c r="QNS98" s="399"/>
      <c r="QNT98" s="399"/>
      <c r="QNU98" s="399"/>
      <c r="QNV98" s="399"/>
      <c r="QNW98" s="399"/>
      <c r="QNX98" s="399"/>
      <c r="QNY98" s="399"/>
      <c r="QNZ98" s="399"/>
      <c r="QOA98" s="399"/>
      <c r="QOB98" s="399"/>
      <c r="QOC98" s="399"/>
      <c r="QOD98" s="399"/>
      <c r="QOE98" s="399"/>
      <c r="QOF98" s="399"/>
      <c r="QOG98" s="399"/>
      <c r="QOH98" s="399"/>
      <c r="QOI98" s="399"/>
      <c r="QOJ98" s="399"/>
      <c r="QOK98" s="399"/>
      <c r="QOL98" s="399"/>
      <c r="QOM98" s="399"/>
      <c r="QON98" s="399"/>
      <c r="QOO98" s="399"/>
      <c r="QOP98" s="399"/>
      <c r="QOQ98" s="399"/>
      <c r="QOR98" s="399"/>
      <c r="QOS98" s="399"/>
      <c r="QOT98" s="399"/>
      <c r="QOU98" s="399"/>
      <c r="QOV98" s="399"/>
      <c r="QOW98" s="399"/>
      <c r="QOX98" s="399"/>
      <c r="QOY98" s="399"/>
      <c r="QOZ98" s="399"/>
      <c r="QPA98" s="399"/>
      <c r="QPB98" s="399"/>
      <c r="QPC98" s="399"/>
      <c r="QPD98" s="399"/>
      <c r="QPE98" s="399"/>
      <c r="QPF98" s="399"/>
      <c r="QPG98" s="399"/>
      <c r="QPH98" s="399"/>
      <c r="QPI98" s="399"/>
      <c r="QPJ98" s="399"/>
      <c r="QPK98" s="399"/>
      <c r="QPL98" s="399"/>
      <c r="QPM98" s="399"/>
      <c r="QPN98" s="399"/>
      <c r="QPO98" s="399"/>
      <c r="QPP98" s="399"/>
      <c r="QPQ98" s="399"/>
      <c r="QPR98" s="399"/>
      <c r="QPS98" s="399"/>
      <c r="QPT98" s="399"/>
      <c r="QPU98" s="399"/>
      <c r="QPV98" s="399"/>
      <c r="QPW98" s="399"/>
      <c r="QPX98" s="399"/>
      <c r="QPY98" s="399"/>
      <c r="QPZ98" s="399"/>
      <c r="QQA98" s="399"/>
      <c r="QQB98" s="399"/>
      <c r="QQC98" s="399"/>
      <c r="QQD98" s="399"/>
      <c r="QQE98" s="399"/>
      <c r="QQF98" s="399"/>
      <c r="QQG98" s="399"/>
      <c r="QQH98" s="399"/>
      <c r="QQI98" s="399"/>
      <c r="QQJ98" s="399"/>
      <c r="QQK98" s="399"/>
      <c r="QQL98" s="399"/>
      <c r="QQM98" s="399"/>
      <c r="QQN98" s="399"/>
      <c r="QQO98" s="399"/>
      <c r="QQP98" s="399"/>
      <c r="QQQ98" s="399"/>
      <c r="QQR98" s="399"/>
      <c r="QQS98" s="399"/>
      <c r="QQT98" s="399"/>
      <c r="QQU98" s="399"/>
      <c r="QQV98" s="399"/>
      <c r="QQW98" s="399"/>
      <c r="QQX98" s="399"/>
      <c r="QQY98" s="399"/>
      <c r="QQZ98" s="399"/>
      <c r="QRA98" s="399"/>
      <c r="QRB98" s="399"/>
      <c r="QRC98" s="399"/>
      <c r="QRD98" s="399"/>
      <c r="QRE98" s="399"/>
      <c r="QRF98" s="399"/>
      <c r="QRG98" s="399"/>
      <c r="QRH98" s="399"/>
      <c r="QRI98" s="399"/>
      <c r="QRJ98" s="399"/>
      <c r="QRK98" s="399"/>
      <c r="QRL98" s="399"/>
      <c r="QRM98" s="399"/>
      <c r="QRN98" s="399"/>
      <c r="QRO98" s="399"/>
      <c r="QRP98" s="399"/>
      <c r="QRQ98" s="399"/>
      <c r="QRR98" s="399"/>
      <c r="QRS98" s="399"/>
      <c r="QRT98" s="399"/>
      <c r="QRU98" s="399"/>
      <c r="QRV98" s="399"/>
      <c r="QRW98" s="399"/>
      <c r="QRX98" s="399"/>
      <c r="QRY98" s="399"/>
      <c r="QRZ98" s="399"/>
      <c r="QSA98" s="399"/>
      <c r="QSB98" s="399"/>
      <c r="QSC98" s="399"/>
      <c r="QSD98" s="399"/>
      <c r="QSE98" s="399"/>
      <c r="QSF98" s="399"/>
      <c r="QSG98" s="399"/>
      <c r="QSH98" s="399"/>
      <c r="QSI98" s="399"/>
      <c r="QSJ98" s="399"/>
      <c r="QSK98" s="399"/>
      <c r="QSL98" s="399"/>
      <c r="QSM98" s="399"/>
      <c r="QSN98" s="399"/>
      <c r="QSO98" s="399"/>
      <c r="QSP98" s="399"/>
      <c r="QSQ98" s="399"/>
      <c r="QSR98" s="399"/>
      <c r="QSS98" s="399"/>
      <c r="QST98" s="399"/>
      <c r="QSU98" s="399"/>
      <c r="QSV98" s="399"/>
      <c r="QSW98" s="399"/>
      <c r="QSX98" s="399"/>
      <c r="QSY98" s="399"/>
      <c r="QSZ98" s="399"/>
      <c r="QTA98" s="399"/>
      <c r="QTB98" s="399"/>
      <c r="QTC98" s="399"/>
      <c r="QTD98" s="399"/>
      <c r="QTE98" s="399"/>
      <c r="QTF98" s="399"/>
      <c r="QTG98" s="399"/>
      <c r="QTH98" s="399"/>
      <c r="QTI98" s="399"/>
      <c r="QTJ98" s="399"/>
      <c r="QTK98" s="399"/>
      <c r="QTL98" s="399"/>
      <c r="QTM98" s="399"/>
      <c r="QTN98" s="399"/>
      <c r="QTO98" s="399"/>
      <c r="QTP98" s="399"/>
      <c r="QTQ98" s="399"/>
      <c r="QTR98" s="399"/>
      <c r="QTS98" s="399"/>
      <c r="QTT98" s="399"/>
      <c r="QTU98" s="399"/>
      <c r="QTV98" s="399"/>
      <c r="QTW98" s="399"/>
      <c r="QTX98" s="399"/>
      <c r="QTY98" s="399"/>
      <c r="QTZ98" s="399"/>
      <c r="QUA98" s="399"/>
      <c r="QUB98" s="399"/>
      <c r="QUC98" s="399"/>
      <c r="QUD98" s="399"/>
      <c r="QUE98" s="399"/>
      <c r="QUF98" s="399"/>
      <c r="QUG98" s="399"/>
      <c r="QUH98" s="399"/>
      <c r="QUI98" s="399"/>
      <c r="QUJ98" s="399"/>
      <c r="QUK98" s="399"/>
      <c r="QUL98" s="399"/>
      <c r="QUM98" s="399"/>
      <c r="QUN98" s="399"/>
      <c r="QUO98" s="399"/>
      <c r="QUP98" s="399"/>
      <c r="QUQ98" s="399"/>
      <c r="QUR98" s="399"/>
      <c r="QUS98" s="399"/>
      <c r="QUT98" s="399"/>
      <c r="QUU98" s="399"/>
      <c r="QUV98" s="399"/>
      <c r="QUW98" s="399"/>
      <c r="QUX98" s="399"/>
      <c r="QUY98" s="399"/>
      <c r="QUZ98" s="399"/>
      <c r="QVA98" s="399"/>
      <c r="QVB98" s="399"/>
      <c r="QVC98" s="399"/>
      <c r="QVD98" s="399"/>
      <c r="QVE98" s="399"/>
      <c r="QVF98" s="399"/>
      <c r="QVG98" s="399"/>
      <c r="QVH98" s="399"/>
      <c r="QVI98" s="399"/>
      <c r="QVJ98" s="399"/>
      <c r="QVK98" s="399"/>
      <c r="QVL98" s="399"/>
      <c r="QVM98" s="399"/>
      <c r="QVN98" s="399"/>
      <c r="QVO98" s="399"/>
      <c r="QVP98" s="399"/>
      <c r="QVQ98" s="399"/>
      <c r="QVR98" s="399"/>
      <c r="QVS98" s="399"/>
      <c r="QVT98" s="399"/>
      <c r="QVU98" s="399"/>
      <c r="QVV98" s="399"/>
      <c r="QVW98" s="399"/>
      <c r="QVX98" s="399"/>
      <c r="QVY98" s="399"/>
      <c r="QVZ98" s="399"/>
      <c r="QWA98" s="399"/>
      <c r="QWB98" s="399"/>
      <c r="QWC98" s="399"/>
      <c r="QWD98" s="399"/>
      <c r="QWE98" s="399"/>
      <c r="QWF98" s="399"/>
      <c r="QWG98" s="399"/>
      <c r="QWH98" s="399"/>
      <c r="QWI98" s="399"/>
      <c r="QWJ98" s="399"/>
      <c r="QWK98" s="399"/>
      <c r="QWL98" s="399"/>
      <c r="QWM98" s="399"/>
      <c r="QWN98" s="399"/>
      <c r="QWO98" s="399"/>
      <c r="QWP98" s="399"/>
      <c r="QWQ98" s="399"/>
      <c r="QWR98" s="399"/>
      <c r="QWS98" s="399"/>
      <c r="QWT98" s="399"/>
      <c r="QWU98" s="399"/>
      <c r="QWV98" s="399"/>
      <c r="QWW98" s="399"/>
      <c r="QWX98" s="399"/>
      <c r="QWY98" s="399"/>
      <c r="QWZ98" s="399"/>
      <c r="QXA98" s="399"/>
      <c r="QXB98" s="399"/>
      <c r="QXC98" s="399"/>
      <c r="QXD98" s="399"/>
      <c r="QXE98" s="399"/>
      <c r="QXF98" s="399"/>
      <c r="QXG98" s="399"/>
      <c r="QXH98" s="399"/>
      <c r="QXI98" s="399"/>
      <c r="QXJ98" s="399"/>
      <c r="QXK98" s="399"/>
      <c r="QXL98" s="399"/>
      <c r="QXM98" s="399"/>
      <c r="QXN98" s="399"/>
      <c r="QXO98" s="399"/>
      <c r="QXP98" s="399"/>
      <c r="QXQ98" s="399"/>
      <c r="QXR98" s="399"/>
      <c r="QXS98" s="399"/>
      <c r="QXT98" s="399"/>
      <c r="QXU98" s="399"/>
      <c r="QXV98" s="399"/>
      <c r="QXW98" s="399"/>
      <c r="QXX98" s="399"/>
      <c r="QXY98" s="399"/>
      <c r="QXZ98" s="399"/>
      <c r="QYA98" s="399"/>
      <c r="QYB98" s="399"/>
      <c r="QYC98" s="399"/>
      <c r="QYD98" s="399"/>
      <c r="QYE98" s="399"/>
      <c r="QYF98" s="399"/>
      <c r="QYG98" s="399"/>
      <c r="QYH98" s="399"/>
      <c r="QYI98" s="399"/>
      <c r="QYJ98" s="399"/>
      <c r="QYK98" s="399"/>
      <c r="QYL98" s="399"/>
      <c r="QYM98" s="399"/>
      <c r="QYN98" s="399"/>
      <c r="QYO98" s="399"/>
      <c r="QYP98" s="399"/>
      <c r="QYQ98" s="399"/>
      <c r="QYR98" s="399"/>
      <c r="QYS98" s="399"/>
      <c r="QYT98" s="399"/>
      <c r="QYU98" s="399"/>
      <c r="QYV98" s="399"/>
      <c r="QYW98" s="399"/>
      <c r="QYX98" s="399"/>
      <c r="QYY98" s="399"/>
      <c r="QYZ98" s="399"/>
      <c r="QZA98" s="399"/>
      <c r="QZB98" s="399"/>
      <c r="QZC98" s="399"/>
      <c r="QZD98" s="399"/>
      <c r="QZE98" s="399"/>
      <c r="QZF98" s="399"/>
      <c r="QZG98" s="399"/>
      <c r="QZH98" s="399"/>
      <c r="QZI98" s="399"/>
      <c r="QZJ98" s="399"/>
      <c r="QZK98" s="399"/>
      <c r="QZL98" s="399"/>
      <c r="QZM98" s="399"/>
      <c r="QZN98" s="399"/>
      <c r="QZO98" s="399"/>
      <c r="QZP98" s="399"/>
      <c r="QZQ98" s="399"/>
      <c r="QZR98" s="399"/>
      <c r="QZS98" s="399"/>
      <c r="QZT98" s="399"/>
      <c r="QZU98" s="399"/>
      <c r="QZV98" s="399"/>
      <c r="QZW98" s="399"/>
      <c r="QZX98" s="399"/>
      <c r="QZY98" s="399"/>
      <c r="QZZ98" s="399"/>
      <c r="RAA98" s="399"/>
      <c r="RAB98" s="399"/>
      <c r="RAC98" s="399"/>
      <c r="RAD98" s="399"/>
      <c r="RAE98" s="399"/>
      <c r="RAF98" s="399"/>
      <c r="RAG98" s="399"/>
      <c r="RAH98" s="399"/>
      <c r="RAI98" s="399"/>
      <c r="RAJ98" s="399"/>
      <c r="RAK98" s="399"/>
      <c r="RAL98" s="399"/>
      <c r="RAM98" s="399"/>
      <c r="RAN98" s="399"/>
      <c r="RAO98" s="399"/>
      <c r="RAP98" s="399"/>
      <c r="RAQ98" s="399"/>
      <c r="RAR98" s="399"/>
      <c r="RAS98" s="399"/>
      <c r="RAT98" s="399"/>
      <c r="RAU98" s="399"/>
      <c r="RAV98" s="399"/>
      <c r="RAW98" s="399"/>
      <c r="RAX98" s="399"/>
      <c r="RAY98" s="399"/>
      <c r="RAZ98" s="399"/>
      <c r="RBA98" s="399"/>
      <c r="RBB98" s="399"/>
      <c r="RBC98" s="399"/>
      <c r="RBD98" s="399"/>
      <c r="RBE98" s="399"/>
      <c r="RBF98" s="399"/>
      <c r="RBG98" s="399"/>
      <c r="RBH98" s="399"/>
      <c r="RBI98" s="399"/>
      <c r="RBJ98" s="399"/>
      <c r="RBK98" s="399"/>
      <c r="RBL98" s="399"/>
      <c r="RBM98" s="399"/>
      <c r="RBN98" s="399"/>
      <c r="RBO98" s="399"/>
      <c r="RBP98" s="399"/>
      <c r="RBQ98" s="399"/>
      <c r="RBR98" s="399"/>
      <c r="RBS98" s="399"/>
      <c r="RBT98" s="399"/>
      <c r="RBU98" s="399"/>
      <c r="RBV98" s="399"/>
      <c r="RBW98" s="399"/>
      <c r="RBX98" s="399"/>
      <c r="RBY98" s="399"/>
      <c r="RBZ98" s="399"/>
      <c r="RCA98" s="399"/>
      <c r="RCB98" s="399"/>
      <c r="RCC98" s="399"/>
      <c r="RCD98" s="399"/>
      <c r="RCE98" s="399"/>
      <c r="RCF98" s="399"/>
      <c r="RCG98" s="399"/>
      <c r="RCH98" s="399"/>
      <c r="RCI98" s="399"/>
      <c r="RCJ98" s="399"/>
      <c r="RCK98" s="399"/>
      <c r="RCL98" s="399"/>
      <c r="RCM98" s="399"/>
      <c r="RCN98" s="399"/>
      <c r="RCO98" s="399"/>
      <c r="RCP98" s="399"/>
      <c r="RCQ98" s="399"/>
      <c r="RCR98" s="399"/>
      <c r="RCS98" s="399"/>
      <c r="RCT98" s="399"/>
      <c r="RCU98" s="399"/>
      <c r="RCV98" s="399"/>
      <c r="RCW98" s="399"/>
      <c r="RCX98" s="399"/>
      <c r="RCY98" s="399"/>
      <c r="RCZ98" s="399"/>
      <c r="RDA98" s="399"/>
      <c r="RDB98" s="399"/>
      <c r="RDC98" s="399"/>
      <c r="RDD98" s="399"/>
      <c r="RDE98" s="399"/>
      <c r="RDF98" s="399"/>
      <c r="RDG98" s="399"/>
      <c r="RDH98" s="399"/>
      <c r="RDI98" s="399"/>
      <c r="RDJ98" s="399"/>
      <c r="RDK98" s="399"/>
      <c r="RDL98" s="399"/>
      <c r="RDM98" s="399"/>
      <c r="RDN98" s="399"/>
      <c r="RDO98" s="399"/>
      <c r="RDP98" s="399"/>
      <c r="RDQ98" s="399"/>
      <c r="RDR98" s="399"/>
      <c r="RDS98" s="399"/>
      <c r="RDT98" s="399"/>
      <c r="RDU98" s="399"/>
      <c r="RDV98" s="399"/>
      <c r="RDW98" s="399"/>
      <c r="RDX98" s="399"/>
      <c r="RDY98" s="399"/>
      <c r="RDZ98" s="399"/>
      <c r="REA98" s="399"/>
      <c r="REB98" s="399"/>
      <c r="REC98" s="399"/>
      <c r="RED98" s="399"/>
      <c r="REE98" s="399"/>
      <c r="REF98" s="399"/>
      <c r="REG98" s="399"/>
      <c r="REH98" s="399"/>
      <c r="REI98" s="399"/>
      <c r="REJ98" s="399"/>
      <c r="REK98" s="399"/>
      <c r="REL98" s="399"/>
      <c r="REM98" s="399"/>
      <c r="REN98" s="399"/>
      <c r="REO98" s="399"/>
      <c r="REP98" s="399"/>
      <c r="REQ98" s="399"/>
      <c r="RER98" s="399"/>
      <c r="RES98" s="399"/>
      <c r="RET98" s="399"/>
      <c r="REU98" s="399"/>
      <c r="REV98" s="399"/>
      <c r="REW98" s="399"/>
      <c r="REX98" s="399"/>
      <c r="REY98" s="399"/>
      <c r="REZ98" s="399"/>
      <c r="RFA98" s="399"/>
      <c r="RFB98" s="399"/>
      <c r="RFC98" s="399"/>
      <c r="RFD98" s="399"/>
      <c r="RFE98" s="399"/>
      <c r="RFF98" s="399"/>
      <c r="RFG98" s="399"/>
      <c r="RFH98" s="399"/>
      <c r="RFI98" s="399"/>
      <c r="RFJ98" s="399"/>
      <c r="RFK98" s="399"/>
      <c r="RFL98" s="399"/>
      <c r="RFM98" s="399"/>
      <c r="RFN98" s="399"/>
      <c r="RFO98" s="399"/>
      <c r="RFP98" s="399"/>
      <c r="RFQ98" s="399"/>
      <c r="RFR98" s="399"/>
      <c r="RFS98" s="399"/>
      <c r="RFT98" s="399"/>
      <c r="RFU98" s="399"/>
      <c r="RFV98" s="399"/>
      <c r="RFW98" s="399"/>
      <c r="RFX98" s="399"/>
      <c r="RFY98" s="399"/>
      <c r="RFZ98" s="399"/>
      <c r="RGA98" s="399"/>
      <c r="RGB98" s="399"/>
      <c r="RGC98" s="399"/>
      <c r="RGD98" s="399"/>
      <c r="RGE98" s="399"/>
      <c r="RGF98" s="399"/>
      <c r="RGG98" s="399"/>
      <c r="RGH98" s="399"/>
      <c r="RGI98" s="399"/>
      <c r="RGJ98" s="399"/>
      <c r="RGK98" s="399"/>
      <c r="RGL98" s="399"/>
      <c r="RGM98" s="399"/>
      <c r="RGN98" s="399"/>
      <c r="RGO98" s="399"/>
      <c r="RGP98" s="399"/>
      <c r="RGQ98" s="399"/>
      <c r="RGR98" s="399"/>
      <c r="RGS98" s="399"/>
      <c r="RGT98" s="399"/>
      <c r="RGU98" s="399"/>
      <c r="RGV98" s="399"/>
      <c r="RGW98" s="399"/>
      <c r="RGX98" s="399"/>
      <c r="RGY98" s="399"/>
      <c r="RGZ98" s="399"/>
      <c r="RHA98" s="399"/>
      <c r="RHB98" s="399"/>
      <c r="RHC98" s="399"/>
      <c r="RHD98" s="399"/>
      <c r="RHE98" s="399"/>
      <c r="RHF98" s="399"/>
      <c r="RHG98" s="399"/>
      <c r="RHH98" s="399"/>
      <c r="RHI98" s="399"/>
      <c r="RHJ98" s="399"/>
      <c r="RHK98" s="399"/>
      <c r="RHL98" s="399"/>
      <c r="RHM98" s="399"/>
      <c r="RHN98" s="399"/>
      <c r="RHO98" s="399"/>
      <c r="RHP98" s="399"/>
      <c r="RHQ98" s="399"/>
      <c r="RHR98" s="399"/>
      <c r="RHS98" s="399"/>
      <c r="RHT98" s="399"/>
      <c r="RHU98" s="399"/>
      <c r="RHV98" s="399"/>
      <c r="RHW98" s="399"/>
      <c r="RHX98" s="399"/>
      <c r="RHY98" s="399"/>
      <c r="RHZ98" s="399"/>
      <c r="RIA98" s="399"/>
      <c r="RIB98" s="399"/>
      <c r="RIC98" s="399"/>
      <c r="RID98" s="399"/>
      <c r="RIE98" s="399"/>
      <c r="RIF98" s="399"/>
      <c r="RIG98" s="399"/>
      <c r="RIH98" s="399"/>
      <c r="RII98" s="399"/>
      <c r="RIJ98" s="399"/>
      <c r="RIK98" s="399"/>
      <c r="RIL98" s="399"/>
      <c r="RIM98" s="399"/>
      <c r="RIN98" s="399"/>
      <c r="RIO98" s="399"/>
      <c r="RIP98" s="399"/>
      <c r="RIQ98" s="399"/>
      <c r="RIR98" s="399"/>
      <c r="RIS98" s="399"/>
      <c r="RIT98" s="399"/>
      <c r="RIU98" s="399"/>
      <c r="RIV98" s="399"/>
      <c r="RIW98" s="399"/>
      <c r="RIX98" s="399"/>
      <c r="RIY98" s="399"/>
      <c r="RIZ98" s="399"/>
      <c r="RJA98" s="399"/>
      <c r="RJB98" s="399"/>
      <c r="RJC98" s="399"/>
      <c r="RJD98" s="399"/>
      <c r="RJE98" s="399"/>
      <c r="RJF98" s="399"/>
      <c r="RJG98" s="399"/>
      <c r="RJH98" s="399"/>
      <c r="RJI98" s="399"/>
      <c r="RJJ98" s="399"/>
      <c r="RJK98" s="399"/>
      <c r="RJL98" s="399"/>
      <c r="RJM98" s="399"/>
      <c r="RJN98" s="399"/>
      <c r="RJO98" s="399"/>
      <c r="RJP98" s="399"/>
      <c r="RJQ98" s="399"/>
      <c r="RJR98" s="399"/>
      <c r="RJS98" s="399"/>
      <c r="RJT98" s="399"/>
      <c r="RJU98" s="399"/>
      <c r="RJV98" s="399"/>
      <c r="RJW98" s="399"/>
      <c r="RJX98" s="399"/>
      <c r="RJY98" s="399"/>
      <c r="RJZ98" s="399"/>
      <c r="RKA98" s="399"/>
      <c r="RKB98" s="399"/>
      <c r="RKC98" s="399"/>
      <c r="RKD98" s="399"/>
      <c r="RKE98" s="399"/>
      <c r="RKF98" s="399"/>
      <c r="RKG98" s="399"/>
      <c r="RKH98" s="399"/>
      <c r="RKI98" s="399"/>
      <c r="RKJ98" s="399"/>
      <c r="RKK98" s="399"/>
      <c r="RKL98" s="399"/>
      <c r="RKM98" s="399"/>
      <c r="RKN98" s="399"/>
      <c r="RKO98" s="399"/>
      <c r="RKP98" s="399"/>
      <c r="RKQ98" s="399"/>
      <c r="RKR98" s="399"/>
      <c r="RKS98" s="399"/>
      <c r="RKT98" s="399"/>
      <c r="RKU98" s="399"/>
      <c r="RKV98" s="399"/>
      <c r="RKW98" s="399"/>
      <c r="RKX98" s="399"/>
      <c r="RKY98" s="399"/>
      <c r="RKZ98" s="399"/>
      <c r="RLA98" s="399"/>
      <c r="RLB98" s="399"/>
      <c r="RLC98" s="399"/>
      <c r="RLD98" s="399"/>
      <c r="RLE98" s="399"/>
      <c r="RLF98" s="399"/>
      <c r="RLG98" s="399"/>
      <c r="RLH98" s="399"/>
      <c r="RLI98" s="399"/>
      <c r="RLJ98" s="399"/>
      <c r="RLK98" s="399"/>
      <c r="RLL98" s="399"/>
      <c r="RLM98" s="399"/>
      <c r="RLN98" s="399"/>
      <c r="RLO98" s="399"/>
      <c r="RLP98" s="399"/>
      <c r="RLQ98" s="399"/>
      <c r="RLR98" s="399"/>
      <c r="RLS98" s="399"/>
      <c r="RLT98" s="399"/>
      <c r="RLU98" s="399"/>
      <c r="RLV98" s="399"/>
      <c r="RLW98" s="399"/>
      <c r="RLX98" s="399"/>
      <c r="RLY98" s="399"/>
      <c r="RLZ98" s="399"/>
      <c r="RMA98" s="399"/>
      <c r="RMB98" s="399"/>
      <c r="RMC98" s="399"/>
      <c r="RMD98" s="399"/>
      <c r="RME98" s="399"/>
      <c r="RMF98" s="399"/>
      <c r="RMG98" s="399"/>
      <c r="RMH98" s="399"/>
      <c r="RMI98" s="399"/>
      <c r="RMJ98" s="399"/>
      <c r="RMK98" s="399"/>
      <c r="RML98" s="399"/>
      <c r="RMM98" s="399"/>
      <c r="RMN98" s="399"/>
      <c r="RMO98" s="399"/>
      <c r="RMP98" s="399"/>
      <c r="RMQ98" s="399"/>
      <c r="RMR98" s="399"/>
      <c r="RMS98" s="399"/>
      <c r="RMT98" s="399"/>
      <c r="RMU98" s="399"/>
      <c r="RMV98" s="399"/>
      <c r="RMW98" s="399"/>
      <c r="RMX98" s="399"/>
      <c r="RMY98" s="399"/>
      <c r="RMZ98" s="399"/>
      <c r="RNA98" s="399"/>
      <c r="RNB98" s="399"/>
      <c r="RNC98" s="399"/>
      <c r="RND98" s="399"/>
      <c r="RNE98" s="399"/>
      <c r="RNF98" s="399"/>
      <c r="RNG98" s="399"/>
      <c r="RNH98" s="399"/>
      <c r="RNI98" s="399"/>
      <c r="RNJ98" s="399"/>
      <c r="RNK98" s="399"/>
      <c r="RNL98" s="399"/>
      <c r="RNM98" s="399"/>
      <c r="RNN98" s="399"/>
      <c r="RNO98" s="399"/>
      <c r="RNP98" s="399"/>
      <c r="RNQ98" s="399"/>
      <c r="RNR98" s="399"/>
      <c r="RNS98" s="399"/>
      <c r="RNT98" s="399"/>
      <c r="RNU98" s="399"/>
      <c r="RNV98" s="399"/>
      <c r="RNW98" s="399"/>
      <c r="RNX98" s="399"/>
      <c r="RNY98" s="399"/>
      <c r="RNZ98" s="399"/>
      <c r="ROA98" s="399"/>
      <c r="ROB98" s="399"/>
      <c r="ROC98" s="399"/>
      <c r="ROD98" s="399"/>
      <c r="ROE98" s="399"/>
      <c r="ROF98" s="399"/>
      <c r="ROG98" s="399"/>
      <c r="ROH98" s="399"/>
      <c r="ROI98" s="399"/>
      <c r="ROJ98" s="399"/>
      <c r="ROK98" s="399"/>
      <c r="ROL98" s="399"/>
      <c r="ROM98" s="399"/>
      <c r="RON98" s="399"/>
      <c r="ROO98" s="399"/>
      <c r="ROP98" s="399"/>
      <c r="ROQ98" s="399"/>
      <c r="ROR98" s="399"/>
      <c r="ROS98" s="399"/>
      <c r="ROT98" s="399"/>
      <c r="ROU98" s="399"/>
      <c r="ROV98" s="399"/>
      <c r="ROW98" s="399"/>
      <c r="ROX98" s="399"/>
      <c r="ROY98" s="399"/>
      <c r="ROZ98" s="399"/>
      <c r="RPA98" s="399"/>
      <c r="RPB98" s="399"/>
      <c r="RPC98" s="399"/>
      <c r="RPD98" s="399"/>
      <c r="RPE98" s="399"/>
      <c r="RPF98" s="399"/>
      <c r="RPG98" s="399"/>
      <c r="RPH98" s="399"/>
      <c r="RPI98" s="399"/>
      <c r="RPJ98" s="399"/>
      <c r="RPK98" s="399"/>
      <c r="RPL98" s="399"/>
      <c r="RPM98" s="399"/>
      <c r="RPN98" s="399"/>
      <c r="RPO98" s="399"/>
      <c r="RPP98" s="399"/>
      <c r="RPQ98" s="399"/>
      <c r="RPR98" s="399"/>
      <c r="RPS98" s="399"/>
      <c r="RPT98" s="399"/>
      <c r="RPU98" s="399"/>
      <c r="RPV98" s="399"/>
      <c r="RPW98" s="399"/>
      <c r="RPX98" s="399"/>
      <c r="RPY98" s="399"/>
      <c r="RPZ98" s="399"/>
      <c r="RQA98" s="399"/>
      <c r="RQB98" s="399"/>
      <c r="RQC98" s="399"/>
      <c r="RQD98" s="399"/>
      <c r="RQE98" s="399"/>
      <c r="RQF98" s="399"/>
      <c r="RQG98" s="399"/>
      <c r="RQH98" s="399"/>
      <c r="RQI98" s="399"/>
      <c r="RQJ98" s="399"/>
      <c r="RQK98" s="399"/>
      <c r="RQL98" s="399"/>
      <c r="RQM98" s="399"/>
      <c r="RQN98" s="399"/>
      <c r="RQO98" s="399"/>
      <c r="RQP98" s="399"/>
      <c r="RQQ98" s="399"/>
      <c r="RQR98" s="399"/>
      <c r="RQS98" s="399"/>
      <c r="RQT98" s="399"/>
      <c r="RQU98" s="399"/>
      <c r="RQV98" s="399"/>
      <c r="RQW98" s="399"/>
      <c r="RQX98" s="399"/>
      <c r="RQY98" s="399"/>
      <c r="RQZ98" s="399"/>
      <c r="RRA98" s="399"/>
      <c r="RRB98" s="399"/>
      <c r="RRC98" s="399"/>
      <c r="RRD98" s="399"/>
      <c r="RRE98" s="399"/>
      <c r="RRF98" s="399"/>
      <c r="RRG98" s="399"/>
      <c r="RRH98" s="399"/>
      <c r="RRI98" s="399"/>
      <c r="RRJ98" s="399"/>
      <c r="RRK98" s="399"/>
      <c r="RRL98" s="399"/>
      <c r="RRM98" s="399"/>
      <c r="RRN98" s="399"/>
      <c r="RRO98" s="399"/>
      <c r="RRP98" s="399"/>
      <c r="RRQ98" s="399"/>
      <c r="RRR98" s="399"/>
      <c r="RRS98" s="399"/>
      <c r="RRT98" s="399"/>
      <c r="RRU98" s="399"/>
      <c r="RRV98" s="399"/>
      <c r="RRW98" s="399"/>
      <c r="RRX98" s="399"/>
      <c r="RRY98" s="399"/>
      <c r="RRZ98" s="399"/>
      <c r="RSA98" s="399"/>
      <c r="RSB98" s="399"/>
      <c r="RSC98" s="399"/>
      <c r="RSD98" s="399"/>
      <c r="RSE98" s="399"/>
      <c r="RSF98" s="399"/>
      <c r="RSG98" s="399"/>
      <c r="RSH98" s="399"/>
      <c r="RSI98" s="399"/>
      <c r="RSJ98" s="399"/>
      <c r="RSK98" s="399"/>
      <c r="RSL98" s="399"/>
      <c r="RSM98" s="399"/>
      <c r="RSN98" s="399"/>
      <c r="RSO98" s="399"/>
      <c r="RSP98" s="399"/>
      <c r="RSQ98" s="399"/>
      <c r="RSR98" s="399"/>
      <c r="RSS98" s="399"/>
      <c r="RST98" s="399"/>
      <c r="RSU98" s="399"/>
      <c r="RSV98" s="399"/>
      <c r="RSW98" s="399"/>
      <c r="RSX98" s="399"/>
      <c r="RSY98" s="399"/>
      <c r="RSZ98" s="399"/>
      <c r="RTA98" s="399"/>
      <c r="RTB98" s="399"/>
      <c r="RTC98" s="399"/>
      <c r="RTD98" s="399"/>
      <c r="RTE98" s="399"/>
      <c r="RTF98" s="399"/>
      <c r="RTG98" s="399"/>
      <c r="RTH98" s="399"/>
      <c r="RTI98" s="399"/>
      <c r="RTJ98" s="399"/>
      <c r="RTK98" s="399"/>
      <c r="RTL98" s="399"/>
      <c r="RTM98" s="399"/>
      <c r="RTN98" s="399"/>
      <c r="RTO98" s="399"/>
      <c r="RTP98" s="399"/>
      <c r="RTQ98" s="399"/>
      <c r="RTR98" s="399"/>
      <c r="RTS98" s="399"/>
      <c r="RTT98" s="399"/>
      <c r="RTU98" s="399"/>
      <c r="RTV98" s="399"/>
      <c r="RTW98" s="399"/>
      <c r="RTX98" s="399"/>
      <c r="RTY98" s="399"/>
      <c r="RTZ98" s="399"/>
      <c r="RUA98" s="399"/>
      <c r="RUB98" s="399"/>
      <c r="RUC98" s="399"/>
      <c r="RUD98" s="399"/>
      <c r="RUE98" s="399"/>
      <c r="RUF98" s="399"/>
      <c r="RUG98" s="399"/>
      <c r="RUH98" s="399"/>
      <c r="RUI98" s="399"/>
      <c r="RUJ98" s="399"/>
      <c r="RUK98" s="399"/>
      <c r="RUL98" s="399"/>
      <c r="RUM98" s="399"/>
      <c r="RUN98" s="399"/>
      <c r="RUO98" s="399"/>
      <c r="RUP98" s="399"/>
      <c r="RUQ98" s="399"/>
      <c r="RUR98" s="399"/>
      <c r="RUS98" s="399"/>
      <c r="RUT98" s="399"/>
      <c r="RUU98" s="399"/>
      <c r="RUV98" s="399"/>
      <c r="RUW98" s="399"/>
      <c r="RUX98" s="399"/>
      <c r="RUY98" s="399"/>
      <c r="RUZ98" s="399"/>
      <c r="RVA98" s="399"/>
      <c r="RVB98" s="399"/>
      <c r="RVC98" s="399"/>
      <c r="RVD98" s="399"/>
      <c r="RVE98" s="399"/>
      <c r="RVF98" s="399"/>
      <c r="RVG98" s="399"/>
      <c r="RVH98" s="399"/>
      <c r="RVI98" s="399"/>
      <c r="RVJ98" s="399"/>
      <c r="RVK98" s="399"/>
      <c r="RVL98" s="399"/>
      <c r="RVM98" s="399"/>
      <c r="RVN98" s="399"/>
      <c r="RVO98" s="399"/>
      <c r="RVP98" s="399"/>
      <c r="RVQ98" s="399"/>
      <c r="RVR98" s="399"/>
      <c r="RVS98" s="399"/>
      <c r="RVT98" s="399"/>
      <c r="RVU98" s="399"/>
      <c r="RVV98" s="399"/>
      <c r="RVW98" s="399"/>
      <c r="RVX98" s="399"/>
      <c r="RVY98" s="399"/>
      <c r="RVZ98" s="399"/>
      <c r="RWA98" s="399"/>
      <c r="RWB98" s="399"/>
      <c r="RWC98" s="399"/>
      <c r="RWD98" s="399"/>
      <c r="RWE98" s="399"/>
      <c r="RWF98" s="399"/>
      <c r="RWG98" s="399"/>
      <c r="RWH98" s="399"/>
      <c r="RWI98" s="399"/>
      <c r="RWJ98" s="399"/>
      <c r="RWK98" s="399"/>
      <c r="RWL98" s="399"/>
      <c r="RWM98" s="399"/>
      <c r="RWN98" s="399"/>
      <c r="RWO98" s="399"/>
      <c r="RWP98" s="399"/>
      <c r="RWQ98" s="399"/>
      <c r="RWR98" s="399"/>
      <c r="RWS98" s="399"/>
      <c r="RWT98" s="399"/>
      <c r="RWU98" s="399"/>
      <c r="RWV98" s="399"/>
      <c r="RWW98" s="399"/>
      <c r="RWX98" s="399"/>
      <c r="RWY98" s="399"/>
      <c r="RWZ98" s="399"/>
      <c r="RXA98" s="399"/>
      <c r="RXB98" s="399"/>
      <c r="RXC98" s="399"/>
      <c r="RXD98" s="399"/>
      <c r="RXE98" s="399"/>
      <c r="RXF98" s="399"/>
      <c r="RXG98" s="399"/>
      <c r="RXH98" s="399"/>
      <c r="RXI98" s="399"/>
      <c r="RXJ98" s="399"/>
      <c r="RXK98" s="399"/>
      <c r="RXL98" s="399"/>
      <c r="RXM98" s="399"/>
      <c r="RXN98" s="399"/>
      <c r="RXO98" s="399"/>
      <c r="RXP98" s="399"/>
      <c r="RXQ98" s="399"/>
      <c r="RXR98" s="399"/>
      <c r="RXS98" s="399"/>
      <c r="RXT98" s="399"/>
      <c r="RXU98" s="399"/>
      <c r="RXV98" s="399"/>
      <c r="RXW98" s="399"/>
      <c r="RXX98" s="399"/>
      <c r="RXY98" s="399"/>
      <c r="RXZ98" s="399"/>
      <c r="RYA98" s="399"/>
      <c r="RYB98" s="399"/>
      <c r="RYC98" s="399"/>
      <c r="RYD98" s="399"/>
      <c r="RYE98" s="399"/>
      <c r="RYF98" s="399"/>
      <c r="RYG98" s="399"/>
      <c r="RYH98" s="399"/>
      <c r="RYI98" s="399"/>
      <c r="RYJ98" s="399"/>
      <c r="RYK98" s="399"/>
      <c r="RYL98" s="399"/>
      <c r="RYM98" s="399"/>
      <c r="RYN98" s="399"/>
      <c r="RYO98" s="399"/>
      <c r="RYP98" s="399"/>
      <c r="RYQ98" s="399"/>
      <c r="RYR98" s="399"/>
      <c r="RYS98" s="399"/>
      <c r="RYT98" s="399"/>
      <c r="RYU98" s="399"/>
      <c r="RYV98" s="399"/>
      <c r="RYW98" s="399"/>
      <c r="RYX98" s="399"/>
      <c r="RYY98" s="399"/>
      <c r="RYZ98" s="399"/>
      <c r="RZA98" s="399"/>
      <c r="RZB98" s="399"/>
      <c r="RZC98" s="399"/>
      <c r="RZD98" s="399"/>
      <c r="RZE98" s="399"/>
      <c r="RZF98" s="399"/>
      <c r="RZG98" s="399"/>
      <c r="RZH98" s="399"/>
      <c r="RZI98" s="399"/>
      <c r="RZJ98" s="399"/>
      <c r="RZK98" s="399"/>
      <c r="RZL98" s="399"/>
      <c r="RZM98" s="399"/>
      <c r="RZN98" s="399"/>
      <c r="RZO98" s="399"/>
      <c r="RZP98" s="399"/>
      <c r="RZQ98" s="399"/>
      <c r="RZR98" s="399"/>
      <c r="RZS98" s="399"/>
      <c r="RZT98" s="399"/>
      <c r="RZU98" s="399"/>
      <c r="RZV98" s="399"/>
      <c r="RZW98" s="399"/>
      <c r="RZX98" s="399"/>
      <c r="RZY98" s="399"/>
      <c r="RZZ98" s="399"/>
      <c r="SAA98" s="399"/>
      <c r="SAB98" s="399"/>
      <c r="SAC98" s="399"/>
      <c r="SAD98" s="399"/>
      <c r="SAE98" s="399"/>
      <c r="SAF98" s="399"/>
      <c r="SAG98" s="399"/>
      <c r="SAH98" s="399"/>
      <c r="SAI98" s="399"/>
      <c r="SAJ98" s="399"/>
      <c r="SAK98" s="399"/>
      <c r="SAL98" s="399"/>
      <c r="SAM98" s="399"/>
      <c r="SAN98" s="399"/>
      <c r="SAO98" s="399"/>
      <c r="SAP98" s="399"/>
      <c r="SAQ98" s="399"/>
      <c r="SAR98" s="399"/>
      <c r="SAS98" s="399"/>
      <c r="SAT98" s="399"/>
      <c r="SAU98" s="399"/>
      <c r="SAV98" s="399"/>
      <c r="SAW98" s="399"/>
      <c r="SAX98" s="399"/>
      <c r="SAY98" s="399"/>
      <c r="SAZ98" s="399"/>
      <c r="SBA98" s="399"/>
      <c r="SBB98" s="399"/>
      <c r="SBC98" s="399"/>
      <c r="SBD98" s="399"/>
      <c r="SBE98" s="399"/>
      <c r="SBF98" s="399"/>
      <c r="SBG98" s="399"/>
      <c r="SBH98" s="399"/>
      <c r="SBI98" s="399"/>
      <c r="SBJ98" s="399"/>
      <c r="SBK98" s="399"/>
      <c r="SBL98" s="399"/>
      <c r="SBM98" s="399"/>
      <c r="SBN98" s="399"/>
      <c r="SBO98" s="399"/>
      <c r="SBP98" s="399"/>
      <c r="SBQ98" s="399"/>
      <c r="SBR98" s="399"/>
      <c r="SBS98" s="399"/>
      <c r="SBT98" s="399"/>
      <c r="SBU98" s="399"/>
      <c r="SBV98" s="399"/>
      <c r="SBW98" s="399"/>
      <c r="SBX98" s="399"/>
      <c r="SBY98" s="399"/>
      <c r="SBZ98" s="399"/>
      <c r="SCA98" s="399"/>
      <c r="SCB98" s="399"/>
      <c r="SCC98" s="399"/>
      <c r="SCD98" s="399"/>
      <c r="SCE98" s="399"/>
      <c r="SCF98" s="399"/>
      <c r="SCG98" s="399"/>
      <c r="SCH98" s="399"/>
      <c r="SCI98" s="399"/>
      <c r="SCJ98" s="399"/>
      <c r="SCK98" s="399"/>
      <c r="SCL98" s="399"/>
      <c r="SCM98" s="399"/>
      <c r="SCN98" s="399"/>
      <c r="SCO98" s="399"/>
      <c r="SCP98" s="399"/>
      <c r="SCQ98" s="399"/>
      <c r="SCR98" s="399"/>
      <c r="SCS98" s="399"/>
      <c r="SCT98" s="399"/>
      <c r="SCU98" s="399"/>
      <c r="SCV98" s="399"/>
      <c r="SCW98" s="399"/>
      <c r="SCX98" s="399"/>
      <c r="SCY98" s="399"/>
      <c r="SCZ98" s="399"/>
      <c r="SDA98" s="399"/>
      <c r="SDB98" s="399"/>
      <c r="SDC98" s="399"/>
      <c r="SDD98" s="399"/>
      <c r="SDE98" s="399"/>
      <c r="SDF98" s="399"/>
      <c r="SDG98" s="399"/>
      <c r="SDH98" s="399"/>
      <c r="SDI98" s="399"/>
      <c r="SDJ98" s="399"/>
      <c r="SDK98" s="399"/>
      <c r="SDL98" s="399"/>
      <c r="SDM98" s="399"/>
      <c r="SDN98" s="399"/>
      <c r="SDO98" s="399"/>
      <c r="SDP98" s="399"/>
      <c r="SDQ98" s="399"/>
      <c r="SDR98" s="399"/>
      <c r="SDS98" s="399"/>
      <c r="SDT98" s="399"/>
      <c r="SDU98" s="399"/>
      <c r="SDV98" s="399"/>
      <c r="SDW98" s="399"/>
      <c r="SDX98" s="399"/>
      <c r="SDY98" s="399"/>
      <c r="SDZ98" s="399"/>
      <c r="SEA98" s="399"/>
      <c r="SEB98" s="399"/>
      <c r="SEC98" s="399"/>
      <c r="SED98" s="399"/>
      <c r="SEE98" s="399"/>
      <c r="SEF98" s="399"/>
      <c r="SEG98" s="399"/>
      <c r="SEH98" s="399"/>
      <c r="SEI98" s="399"/>
      <c r="SEJ98" s="399"/>
      <c r="SEK98" s="399"/>
      <c r="SEL98" s="399"/>
      <c r="SEM98" s="399"/>
      <c r="SEN98" s="399"/>
      <c r="SEO98" s="399"/>
      <c r="SEP98" s="399"/>
      <c r="SEQ98" s="399"/>
      <c r="SER98" s="399"/>
      <c r="SES98" s="399"/>
      <c r="SET98" s="399"/>
      <c r="SEU98" s="399"/>
      <c r="SEV98" s="399"/>
      <c r="SEW98" s="399"/>
      <c r="SEX98" s="399"/>
      <c r="SEY98" s="399"/>
      <c r="SEZ98" s="399"/>
      <c r="SFA98" s="399"/>
      <c r="SFB98" s="399"/>
      <c r="SFC98" s="399"/>
      <c r="SFD98" s="399"/>
      <c r="SFE98" s="399"/>
      <c r="SFF98" s="399"/>
      <c r="SFG98" s="399"/>
      <c r="SFH98" s="399"/>
      <c r="SFI98" s="399"/>
      <c r="SFJ98" s="399"/>
      <c r="SFK98" s="399"/>
      <c r="SFL98" s="399"/>
      <c r="SFM98" s="399"/>
      <c r="SFN98" s="399"/>
      <c r="SFO98" s="399"/>
      <c r="SFP98" s="399"/>
      <c r="SFQ98" s="399"/>
      <c r="SFR98" s="399"/>
      <c r="SFS98" s="399"/>
      <c r="SFT98" s="399"/>
      <c r="SFU98" s="399"/>
      <c r="SFV98" s="399"/>
      <c r="SFW98" s="399"/>
      <c r="SFX98" s="399"/>
      <c r="SFY98" s="399"/>
      <c r="SFZ98" s="399"/>
      <c r="SGA98" s="399"/>
      <c r="SGB98" s="399"/>
      <c r="SGC98" s="399"/>
      <c r="SGD98" s="399"/>
      <c r="SGE98" s="399"/>
      <c r="SGF98" s="399"/>
      <c r="SGG98" s="399"/>
      <c r="SGH98" s="399"/>
      <c r="SGI98" s="399"/>
      <c r="SGJ98" s="399"/>
      <c r="SGK98" s="399"/>
      <c r="SGL98" s="399"/>
      <c r="SGM98" s="399"/>
      <c r="SGN98" s="399"/>
      <c r="SGO98" s="399"/>
      <c r="SGP98" s="399"/>
      <c r="SGQ98" s="399"/>
      <c r="SGR98" s="399"/>
      <c r="SGS98" s="399"/>
      <c r="SGT98" s="399"/>
      <c r="SGU98" s="399"/>
      <c r="SGV98" s="399"/>
      <c r="SGW98" s="399"/>
      <c r="SGX98" s="399"/>
      <c r="SGY98" s="399"/>
      <c r="SGZ98" s="399"/>
      <c r="SHA98" s="399"/>
      <c r="SHB98" s="399"/>
      <c r="SHC98" s="399"/>
      <c r="SHD98" s="399"/>
      <c r="SHE98" s="399"/>
      <c r="SHF98" s="399"/>
      <c r="SHG98" s="399"/>
      <c r="SHH98" s="399"/>
      <c r="SHI98" s="399"/>
      <c r="SHJ98" s="399"/>
      <c r="SHK98" s="399"/>
      <c r="SHL98" s="399"/>
      <c r="SHM98" s="399"/>
      <c r="SHN98" s="399"/>
      <c r="SHO98" s="399"/>
      <c r="SHP98" s="399"/>
      <c r="SHQ98" s="399"/>
      <c r="SHR98" s="399"/>
      <c r="SHS98" s="399"/>
      <c r="SHT98" s="399"/>
      <c r="SHU98" s="399"/>
      <c r="SHV98" s="399"/>
      <c r="SHW98" s="399"/>
      <c r="SHX98" s="399"/>
      <c r="SHY98" s="399"/>
      <c r="SHZ98" s="399"/>
      <c r="SIA98" s="399"/>
      <c r="SIB98" s="399"/>
      <c r="SIC98" s="399"/>
      <c r="SID98" s="399"/>
      <c r="SIE98" s="399"/>
      <c r="SIF98" s="399"/>
      <c r="SIG98" s="399"/>
      <c r="SIH98" s="399"/>
      <c r="SII98" s="399"/>
      <c r="SIJ98" s="399"/>
      <c r="SIK98" s="399"/>
      <c r="SIL98" s="399"/>
      <c r="SIM98" s="399"/>
      <c r="SIN98" s="399"/>
      <c r="SIO98" s="399"/>
      <c r="SIP98" s="399"/>
      <c r="SIQ98" s="399"/>
      <c r="SIR98" s="399"/>
      <c r="SIS98" s="399"/>
      <c r="SIT98" s="399"/>
      <c r="SIU98" s="399"/>
      <c r="SIV98" s="399"/>
      <c r="SIW98" s="399"/>
      <c r="SIX98" s="399"/>
      <c r="SIY98" s="399"/>
      <c r="SIZ98" s="399"/>
      <c r="SJA98" s="399"/>
      <c r="SJB98" s="399"/>
      <c r="SJC98" s="399"/>
      <c r="SJD98" s="399"/>
      <c r="SJE98" s="399"/>
      <c r="SJF98" s="399"/>
      <c r="SJG98" s="399"/>
      <c r="SJH98" s="399"/>
      <c r="SJI98" s="399"/>
      <c r="SJJ98" s="399"/>
      <c r="SJK98" s="399"/>
      <c r="SJL98" s="399"/>
      <c r="SJM98" s="399"/>
      <c r="SJN98" s="399"/>
      <c r="SJO98" s="399"/>
      <c r="SJP98" s="399"/>
      <c r="SJQ98" s="399"/>
      <c r="SJR98" s="399"/>
      <c r="SJS98" s="399"/>
      <c r="SJT98" s="399"/>
      <c r="SJU98" s="399"/>
      <c r="SJV98" s="399"/>
      <c r="SJW98" s="399"/>
      <c r="SJX98" s="399"/>
      <c r="SJY98" s="399"/>
      <c r="SJZ98" s="399"/>
      <c r="SKA98" s="399"/>
      <c r="SKB98" s="399"/>
      <c r="SKC98" s="399"/>
      <c r="SKD98" s="399"/>
      <c r="SKE98" s="399"/>
      <c r="SKF98" s="399"/>
      <c r="SKG98" s="399"/>
      <c r="SKH98" s="399"/>
      <c r="SKI98" s="399"/>
      <c r="SKJ98" s="399"/>
      <c r="SKK98" s="399"/>
      <c r="SKL98" s="399"/>
      <c r="SKM98" s="399"/>
      <c r="SKN98" s="399"/>
      <c r="SKO98" s="399"/>
      <c r="SKP98" s="399"/>
      <c r="SKQ98" s="399"/>
      <c r="SKR98" s="399"/>
      <c r="SKS98" s="399"/>
      <c r="SKT98" s="399"/>
      <c r="SKU98" s="399"/>
      <c r="SKV98" s="399"/>
      <c r="SKW98" s="399"/>
      <c r="SKX98" s="399"/>
      <c r="SKY98" s="399"/>
      <c r="SKZ98" s="399"/>
      <c r="SLA98" s="399"/>
      <c r="SLB98" s="399"/>
      <c r="SLC98" s="399"/>
      <c r="SLD98" s="399"/>
      <c r="SLE98" s="399"/>
      <c r="SLF98" s="399"/>
      <c r="SLG98" s="399"/>
      <c r="SLH98" s="399"/>
      <c r="SLI98" s="399"/>
      <c r="SLJ98" s="399"/>
      <c r="SLK98" s="399"/>
      <c r="SLL98" s="399"/>
      <c r="SLM98" s="399"/>
      <c r="SLN98" s="399"/>
      <c r="SLO98" s="399"/>
      <c r="SLP98" s="399"/>
      <c r="SLQ98" s="399"/>
      <c r="SLR98" s="399"/>
      <c r="SLS98" s="399"/>
      <c r="SLT98" s="399"/>
      <c r="SLU98" s="399"/>
      <c r="SLV98" s="399"/>
      <c r="SLW98" s="399"/>
      <c r="SLX98" s="399"/>
      <c r="SLY98" s="399"/>
      <c r="SLZ98" s="399"/>
      <c r="SMA98" s="399"/>
      <c r="SMB98" s="399"/>
      <c r="SMC98" s="399"/>
      <c r="SMD98" s="399"/>
      <c r="SME98" s="399"/>
      <c r="SMF98" s="399"/>
      <c r="SMG98" s="399"/>
      <c r="SMH98" s="399"/>
      <c r="SMI98" s="399"/>
      <c r="SMJ98" s="399"/>
      <c r="SMK98" s="399"/>
      <c r="SML98" s="399"/>
      <c r="SMM98" s="399"/>
      <c r="SMN98" s="399"/>
      <c r="SMO98" s="399"/>
      <c r="SMP98" s="399"/>
      <c r="SMQ98" s="399"/>
      <c r="SMR98" s="399"/>
      <c r="SMS98" s="399"/>
      <c r="SMT98" s="399"/>
      <c r="SMU98" s="399"/>
      <c r="SMV98" s="399"/>
      <c r="SMW98" s="399"/>
      <c r="SMX98" s="399"/>
      <c r="SMY98" s="399"/>
      <c r="SMZ98" s="399"/>
      <c r="SNA98" s="399"/>
      <c r="SNB98" s="399"/>
      <c r="SNC98" s="399"/>
      <c r="SND98" s="399"/>
      <c r="SNE98" s="399"/>
      <c r="SNF98" s="399"/>
      <c r="SNG98" s="399"/>
      <c r="SNH98" s="399"/>
      <c r="SNI98" s="399"/>
      <c r="SNJ98" s="399"/>
      <c r="SNK98" s="399"/>
      <c r="SNL98" s="399"/>
      <c r="SNM98" s="399"/>
      <c r="SNN98" s="399"/>
      <c r="SNO98" s="399"/>
      <c r="SNP98" s="399"/>
      <c r="SNQ98" s="399"/>
      <c r="SNR98" s="399"/>
      <c r="SNS98" s="399"/>
      <c r="SNT98" s="399"/>
      <c r="SNU98" s="399"/>
      <c r="SNV98" s="399"/>
      <c r="SNW98" s="399"/>
      <c r="SNX98" s="399"/>
      <c r="SNY98" s="399"/>
      <c r="SNZ98" s="399"/>
      <c r="SOA98" s="399"/>
      <c r="SOB98" s="399"/>
      <c r="SOC98" s="399"/>
      <c r="SOD98" s="399"/>
      <c r="SOE98" s="399"/>
      <c r="SOF98" s="399"/>
      <c r="SOG98" s="399"/>
      <c r="SOH98" s="399"/>
      <c r="SOI98" s="399"/>
      <c r="SOJ98" s="399"/>
      <c r="SOK98" s="399"/>
      <c r="SOL98" s="399"/>
      <c r="SOM98" s="399"/>
      <c r="SON98" s="399"/>
      <c r="SOO98" s="399"/>
      <c r="SOP98" s="399"/>
      <c r="SOQ98" s="399"/>
      <c r="SOR98" s="399"/>
      <c r="SOS98" s="399"/>
      <c r="SOT98" s="399"/>
      <c r="SOU98" s="399"/>
      <c r="SOV98" s="399"/>
      <c r="SOW98" s="399"/>
      <c r="SOX98" s="399"/>
      <c r="SOY98" s="399"/>
      <c r="SOZ98" s="399"/>
      <c r="SPA98" s="399"/>
      <c r="SPB98" s="399"/>
      <c r="SPC98" s="399"/>
      <c r="SPD98" s="399"/>
      <c r="SPE98" s="399"/>
      <c r="SPF98" s="399"/>
      <c r="SPG98" s="399"/>
      <c r="SPH98" s="399"/>
      <c r="SPI98" s="399"/>
      <c r="SPJ98" s="399"/>
      <c r="SPK98" s="399"/>
      <c r="SPL98" s="399"/>
      <c r="SPM98" s="399"/>
      <c r="SPN98" s="399"/>
      <c r="SPO98" s="399"/>
      <c r="SPP98" s="399"/>
      <c r="SPQ98" s="399"/>
      <c r="SPR98" s="399"/>
      <c r="SPS98" s="399"/>
      <c r="SPT98" s="399"/>
      <c r="SPU98" s="399"/>
      <c r="SPV98" s="399"/>
      <c r="SPW98" s="399"/>
      <c r="SPX98" s="399"/>
      <c r="SPY98" s="399"/>
      <c r="SPZ98" s="399"/>
      <c r="SQA98" s="399"/>
      <c r="SQB98" s="399"/>
      <c r="SQC98" s="399"/>
      <c r="SQD98" s="399"/>
      <c r="SQE98" s="399"/>
      <c r="SQF98" s="399"/>
      <c r="SQG98" s="399"/>
      <c r="SQH98" s="399"/>
      <c r="SQI98" s="399"/>
      <c r="SQJ98" s="399"/>
      <c r="SQK98" s="399"/>
      <c r="SQL98" s="399"/>
      <c r="SQM98" s="399"/>
      <c r="SQN98" s="399"/>
      <c r="SQO98" s="399"/>
      <c r="SQP98" s="399"/>
      <c r="SQQ98" s="399"/>
      <c r="SQR98" s="399"/>
      <c r="SQS98" s="399"/>
      <c r="SQT98" s="399"/>
      <c r="SQU98" s="399"/>
      <c r="SQV98" s="399"/>
      <c r="SQW98" s="399"/>
      <c r="SQX98" s="399"/>
      <c r="SQY98" s="399"/>
      <c r="SQZ98" s="399"/>
      <c r="SRA98" s="399"/>
      <c r="SRB98" s="399"/>
      <c r="SRC98" s="399"/>
      <c r="SRD98" s="399"/>
      <c r="SRE98" s="399"/>
      <c r="SRF98" s="399"/>
      <c r="SRG98" s="399"/>
      <c r="SRH98" s="399"/>
      <c r="SRI98" s="399"/>
      <c r="SRJ98" s="399"/>
      <c r="SRK98" s="399"/>
      <c r="SRL98" s="399"/>
      <c r="SRM98" s="399"/>
      <c r="SRN98" s="399"/>
      <c r="SRO98" s="399"/>
      <c r="SRP98" s="399"/>
      <c r="SRQ98" s="399"/>
      <c r="SRR98" s="399"/>
      <c r="SRS98" s="399"/>
      <c r="SRT98" s="399"/>
      <c r="SRU98" s="399"/>
      <c r="SRV98" s="399"/>
      <c r="SRW98" s="399"/>
      <c r="SRX98" s="399"/>
      <c r="SRY98" s="399"/>
      <c r="SRZ98" s="399"/>
      <c r="SSA98" s="399"/>
      <c r="SSB98" s="399"/>
      <c r="SSC98" s="399"/>
      <c r="SSD98" s="399"/>
      <c r="SSE98" s="399"/>
      <c r="SSF98" s="399"/>
      <c r="SSG98" s="399"/>
      <c r="SSH98" s="399"/>
      <c r="SSI98" s="399"/>
      <c r="SSJ98" s="399"/>
      <c r="SSK98" s="399"/>
      <c r="SSL98" s="399"/>
      <c r="SSM98" s="399"/>
      <c r="SSN98" s="399"/>
      <c r="SSO98" s="399"/>
      <c r="SSP98" s="399"/>
      <c r="SSQ98" s="399"/>
      <c r="SSR98" s="399"/>
      <c r="SSS98" s="399"/>
      <c r="SST98" s="399"/>
      <c r="SSU98" s="399"/>
      <c r="SSV98" s="399"/>
      <c r="SSW98" s="399"/>
      <c r="SSX98" s="399"/>
      <c r="SSY98" s="399"/>
      <c r="SSZ98" s="399"/>
      <c r="STA98" s="399"/>
      <c r="STB98" s="399"/>
      <c r="STC98" s="399"/>
      <c r="STD98" s="399"/>
      <c r="STE98" s="399"/>
      <c r="STF98" s="399"/>
      <c r="STG98" s="399"/>
      <c r="STH98" s="399"/>
      <c r="STI98" s="399"/>
      <c r="STJ98" s="399"/>
      <c r="STK98" s="399"/>
      <c r="STL98" s="399"/>
      <c r="STM98" s="399"/>
      <c r="STN98" s="399"/>
      <c r="STO98" s="399"/>
      <c r="STP98" s="399"/>
      <c r="STQ98" s="399"/>
      <c r="STR98" s="399"/>
      <c r="STS98" s="399"/>
      <c r="STT98" s="399"/>
      <c r="STU98" s="399"/>
      <c r="STV98" s="399"/>
      <c r="STW98" s="399"/>
      <c r="STX98" s="399"/>
      <c r="STY98" s="399"/>
      <c r="STZ98" s="399"/>
      <c r="SUA98" s="399"/>
      <c r="SUB98" s="399"/>
      <c r="SUC98" s="399"/>
      <c r="SUD98" s="399"/>
      <c r="SUE98" s="399"/>
      <c r="SUF98" s="399"/>
      <c r="SUG98" s="399"/>
      <c r="SUH98" s="399"/>
      <c r="SUI98" s="399"/>
      <c r="SUJ98" s="399"/>
      <c r="SUK98" s="399"/>
      <c r="SUL98" s="399"/>
      <c r="SUM98" s="399"/>
      <c r="SUN98" s="399"/>
      <c r="SUO98" s="399"/>
      <c r="SUP98" s="399"/>
      <c r="SUQ98" s="399"/>
      <c r="SUR98" s="399"/>
      <c r="SUS98" s="399"/>
      <c r="SUT98" s="399"/>
      <c r="SUU98" s="399"/>
      <c r="SUV98" s="399"/>
      <c r="SUW98" s="399"/>
      <c r="SUX98" s="399"/>
      <c r="SUY98" s="399"/>
      <c r="SUZ98" s="399"/>
      <c r="SVA98" s="399"/>
      <c r="SVB98" s="399"/>
      <c r="SVC98" s="399"/>
      <c r="SVD98" s="399"/>
      <c r="SVE98" s="399"/>
      <c r="SVF98" s="399"/>
      <c r="SVG98" s="399"/>
      <c r="SVH98" s="399"/>
      <c r="SVI98" s="399"/>
      <c r="SVJ98" s="399"/>
      <c r="SVK98" s="399"/>
      <c r="SVL98" s="399"/>
      <c r="SVM98" s="399"/>
      <c r="SVN98" s="399"/>
      <c r="SVO98" s="399"/>
      <c r="SVP98" s="399"/>
      <c r="SVQ98" s="399"/>
      <c r="SVR98" s="399"/>
      <c r="SVS98" s="399"/>
      <c r="SVT98" s="399"/>
      <c r="SVU98" s="399"/>
      <c r="SVV98" s="399"/>
      <c r="SVW98" s="399"/>
      <c r="SVX98" s="399"/>
      <c r="SVY98" s="399"/>
      <c r="SVZ98" s="399"/>
      <c r="SWA98" s="399"/>
      <c r="SWB98" s="399"/>
      <c r="SWC98" s="399"/>
      <c r="SWD98" s="399"/>
      <c r="SWE98" s="399"/>
      <c r="SWF98" s="399"/>
      <c r="SWG98" s="399"/>
      <c r="SWH98" s="399"/>
      <c r="SWI98" s="399"/>
      <c r="SWJ98" s="399"/>
      <c r="SWK98" s="399"/>
      <c r="SWL98" s="399"/>
      <c r="SWM98" s="399"/>
      <c r="SWN98" s="399"/>
      <c r="SWO98" s="399"/>
      <c r="SWP98" s="399"/>
      <c r="SWQ98" s="399"/>
      <c r="SWR98" s="399"/>
      <c r="SWS98" s="399"/>
      <c r="SWT98" s="399"/>
      <c r="SWU98" s="399"/>
      <c r="SWV98" s="399"/>
      <c r="SWW98" s="399"/>
      <c r="SWX98" s="399"/>
      <c r="SWY98" s="399"/>
      <c r="SWZ98" s="399"/>
      <c r="SXA98" s="399"/>
      <c r="SXB98" s="399"/>
      <c r="SXC98" s="399"/>
      <c r="SXD98" s="399"/>
      <c r="SXE98" s="399"/>
      <c r="SXF98" s="399"/>
      <c r="SXG98" s="399"/>
      <c r="SXH98" s="399"/>
      <c r="SXI98" s="399"/>
      <c r="SXJ98" s="399"/>
      <c r="SXK98" s="399"/>
      <c r="SXL98" s="399"/>
      <c r="SXM98" s="399"/>
      <c r="SXN98" s="399"/>
      <c r="SXO98" s="399"/>
      <c r="SXP98" s="399"/>
      <c r="SXQ98" s="399"/>
      <c r="SXR98" s="399"/>
      <c r="SXS98" s="399"/>
      <c r="SXT98" s="399"/>
      <c r="SXU98" s="399"/>
      <c r="SXV98" s="399"/>
      <c r="SXW98" s="399"/>
      <c r="SXX98" s="399"/>
      <c r="SXY98" s="399"/>
      <c r="SXZ98" s="399"/>
      <c r="SYA98" s="399"/>
      <c r="SYB98" s="399"/>
      <c r="SYC98" s="399"/>
      <c r="SYD98" s="399"/>
      <c r="SYE98" s="399"/>
      <c r="SYF98" s="399"/>
      <c r="SYG98" s="399"/>
      <c r="SYH98" s="399"/>
      <c r="SYI98" s="399"/>
      <c r="SYJ98" s="399"/>
      <c r="SYK98" s="399"/>
      <c r="SYL98" s="399"/>
      <c r="SYM98" s="399"/>
      <c r="SYN98" s="399"/>
      <c r="SYO98" s="399"/>
      <c r="SYP98" s="399"/>
      <c r="SYQ98" s="399"/>
      <c r="SYR98" s="399"/>
      <c r="SYS98" s="399"/>
      <c r="SYT98" s="399"/>
      <c r="SYU98" s="399"/>
      <c r="SYV98" s="399"/>
      <c r="SYW98" s="399"/>
      <c r="SYX98" s="399"/>
      <c r="SYY98" s="399"/>
      <c r="SYZ98" s="399"/>
      <c r="SZA98" s="399"/>
      <c r="SZB98" s="399"/>
      <c r="SZC98" s="399"/>
      <c r="SZD98" s="399"/>
      <c r="SZE98" s="399"/>
      <c r="SZF98" s="399"/>
      <c r="SZG98" s="399"/>
      <c r="SZH98" s="399"/>
      <c r="SZI98" s="399"/>
      <c r="SZJ98" s="399"/>
      <c r="SZK98" s="399"/>
      <c r="SZL98" s="399"/>
      <c r="SZM98" s="399"/>
      <c r="SZN98" s="399"/>
      <c r="SZO98" s="399"/>
      <c r="SZP98" s="399"/>
      <c r="SZQ98" s="399"/>
      <c r="SZR98" s="399"/>
      <c r="SZS98" s="399"/>
      <c r="SZT98" s="399"/>
      <c r="SZU98" s="399"/>
      <c r="SZV98" s="399"/>
      <c r="SZW98" s="399"/>
      <c r="SZX98" s="399"/>
      <c r="SZY98" s="399"/>
      <c r="SZZ98" s="399"/>
      <c r="TAA98" s="399"/>
      <c r="TAB98" s="399"/>
      <c r="TAC98" s="399"/>
      <c r="TAD98" s="399"/>
      <c r="TAE98" s="399"/>
      <c r="TAF98" s="399"/>
      <c r="TAG98" s="399"/>
      <c r="TAH98" s="399"/>
      <c r="TAI98" s="399"/>
      <c r="TAJ98" s="399"/>
      <c r="TAK98" s="399"/>
      <c r="TAL98" s="399"/>
      <c r="TAM98" s="399"/>
      <c r="TAN98" s="399"/>
      <c r="TAO98" s="399"/>
      <c r="TAP98" s="399"/>
      <c r="TAQ98" s="399"/>
      <c r="TAR98" s="399"/>
      <c r="TAS98" s="399"/>
      <c r="TAT98" s="399"/>
      <c r="TAU98" s="399"/>
      <c r="TAV98" s="399"/>
      <c r="TAW98" s="399"/>
      <c r="TAX98" s="399"/>
      <c r="TAY98" s="399"/>
      <c r="TAZ98" s="399"/>
      <c r="TBA98" s="399"/>
      <c r="TBB98" s="399"/>
      <c r="TBC98" s="399"/>
      <c r="TBD98" s="399"/>
      <c r="TBE98" s="399"/>
      <c r="TBF98" s="399"/>
      <c r="TBG98" s="399"/>
      <c r="TBH98" s="399"/>
      <c r="TBI98" s="399"/>
      <c r="TBJ98" s="399"/>
      <c r="TBK98" s="399"/>
      <c r="TBL98" s="399"/>
      <c r="TBM98" s="399"/>
      <c r="TBN98" s="399"/>
      <c r="TBO98" s="399"/>
      <c r="TBP98" s="399"/>
      <c r="TBQ98" s="399"/>
      <c r="TBR98" s="399"/>
      <c r="TBS98" s="399"/>
      <c r="TBT98" s="399"/>
      <c r="TBU98" s="399"/>
      <c r="TBV98" s="399"/>
      <c r="TBW98" s="399"/>
      <c r="TBX98" s="399"/>
      <c r="TBY98" s="399"/>
      <c r="TBZ98" s="399"/>
      <c r="TCA98" s="399"/>
      <c r="TCB98" s="399"/>
      <c r="TCC98" s="399"/>
      <c r="TCD98" s="399"/>
      <c r="TCE98" s="399"/>
      <c r="TCF98" s="399"/>
      <c r="TCG98" s="399"/>
      <c r="TCH98" s="399"/>
      <c r="TCI98" s="399"/>
      <c r="TCJ98" s="399"/>
      <c r="TCK98" s="399"/>
      <c r="TCL98" s="399"/>
      <c r="TCM98" s="399"/>
      <c r="TCN98" s="399"/>
      <c r="TCO98" s="399"/>
      <c r="TCP98" s="399"/>
      <c r="TCQ98" s="399"/>
      <c r="TCR98" s="399"/>
      <c r="TCS98" s="399"/>
      <c r="TCT98" s="399"/>
      <c r="TCU98" s="399"/>
      <c r="TCV98" s="399"/>
      <c r="TCW98" s="399"/>
      <c r="TCX98" s="399"/>
      <c r="TCY98" s="399"/>
      <c r="TCZ98" s="399"/>
      <c r="TDA98" s="399"/>
      <c r="TDB98" s="399"/>
      <c r="TDC98" s="399"/>
      <c r="TDD98" s="399"/>
      <c r="TDE98" s="399"/>
      <c r="TDF98" s="399"/>
      <c r="TDG98" s="399"/>
      <c r="TDH98" s="399"/>
      <c r="TDI98" s="399"/>
      <c r="TDJ98" s="399"/>
      <c r="TDK98" s="399"/>
      <c r="TDL98" s="399"/>
      <c r="TDM98" s="399"/>
      <c r="TDN98" s="399"/>
      <c r="TDO98" s="399"/>
      <c r="TDP98" s="399"/>
      <c r="TDQ98" s="399"/>
      <c r="TDR98" s="399"/>
      <c r="TDS98" s="399"/>
      <c r="TDT98" s="399"/>
      <c r="TDU98" s="399"/>
      <c r="TDV98" s="399"/>
      <c r="TDW98" s="399"/>
      <c r="TDX98" s="399"/>
      <c r="TDY98" s="399"/>
      <c r="TDZ98" s="399"/>
      <c r="TEA98" s="399"/>
      <c r="TEB98" s="399"/>
      <c r="TEC98" s="399"/>
      <c r="TED98" s="399"/>
      <c r="TEE98" s="399"/>
      <c r="TEF98" s="399"/>
      <c r="TEG98" s="399"/>
      <c r="TEH98" s="399"/>
      <c r="TEI98" s="399"/>
      <c r="TEJ98" s="399"/>
      <c r="TEK98" s="399"/>
      <c r="TEL98" s="399"/>
      <c r="TEM98" s="399"/>
      <c r="TEN98" s="399"/>
      <c r="TEO98" s="399"/>
      <c r="TEP98" s="399"/>
      <c r="TEQ98" s="399"/>
      <c r="TER98" s="399"/>
      <c r="TES98" s="399"/>
      <c r="TET98" s="399"/>
      <c r="TEU98" s="399"/>
      <c r="TEV98" s="399"/>
      <c r="TEW98" s="399"/>
      <c r="TEX98" s="399"/>
      <c r="TEY98" s="399"/>
      <c r="TEZ98" s="399"/>
      <c r="TFA98" s="399"/>
      <c r="TFB98" s="399"/>
      <c r="TFC98" s="399"/>
      <c r="TFD98" s="399"/>
      <c r="TFE98" s="399"/>
      <c r="TFF98" s="399"/>
      <c r="TFG98" s="399"/>
      <c r="TFH98" s="399"/>
      <c r="TFI98" s="399"/>
      <c r="TFJ98" s="399"/>
      <c r="TFK98" s="399"/>
      <c r="TFL98" s="399"/>
      <c r="TFM98" s="399"/>
      <c r="TFN98" s="399"/>
      <c r="TFO98" s="399"/>
      <c r="TFP98" s="399"/>
      <c r="TFQ98" s="399"/>
      <c r="TFR98" s="399"/>
      <c r="TFS98" s="399"/>
      <c r="TFT98" s="399"/>
      <c r="TFU98" s="399"/>
      <c r="TFV98" s="399"/>
      <c r="TFW98" s="399"/>
      <c r="TFX98" s="399"/>
      <c r="TFY98" s="399"/>
      <c r="TFZ98" s="399"/>
      <c r="TGA98" s="399"/>
      <c r="TGB98" s="399"/>
      <c r="TGC98" s="399"/>
      <c r="TGD98" s="399"/>
      <c r="TGE98" s="399"/>
      <c r="TGF98" s="399"/>
      <c r="TGG98" s="399"/>
      <c r="TGH98" s="399"/>
      <c r="TGI98" s="399"/>
      <c r="TGJ98" s="399"/>
      <c r="TGK98" s="399"/>
      <c r="TGL98" s="399"/>
      <c r="TGM98" s="399"/>
      <c r="TGN98" s="399"/>
      <c r="TGO98" s="399"/>
      <c r="TGP98" s="399"/>
      <c r="TGQ98" s="399"/>
      <c r="TGR98" s="399"/>
      <c r="TGS98" s="399"/>
      <c r="TGT98" s="399"/>
      <c r="TGU98" s="399"/>
      <c r="TGV98" s="399"/>
      <c r="TGW98" s="399"/>
      <c r="TGX98" s="399"/>
      <c r="TGY98" s="399"/>
      <c r="TGZ98" s="399"/>
      <c r="THA98" s="399"/>
      <c r="THB98" s="399"/>
      <c r="THC98" s="399"/>
      <c r="THD98" s="399"/>
      <c r="THE98" s="399"/>
      <c r="THF98" s="399"/>
      <c r="THG98" s="399"/>
      <c r="THH98" s="399"/>
      <c r="THI98" s="399"/>
      <c r="THJ98" s="399"/>
      <c r="THK98" s="399"/>
      <c r="THL98" s="399"/>
      <c r="THM98" s="399"/>
      <c r="THN98" s="399"/>
      <c r="THO98" s="399"/>
      <c r="THP98" s="399"/>
      <c r="THQ98" s="399"/>
      <c r="THR98" s="399"/>
      <c r="THS98" s="399"/>
      <c r="THT98" s="399"/>
      <c r="THU98" s="399"/>
      <c r="THV98" s="399"/>
      <c r="THW98" s="399"/>
      <c r="THX98" s="399"/>
      <c r="THY98" s="399"/>
      <c r="THZ98" s="399"/>
      <c r="TIA98" s="399"/>
      <c r="TIB98" s="399"/>
      <c r="TIC98" s="399"/>
      <c r="TID98" s="399"/>
      <c r="TIE98" s="399"/>
      <c r="TIF98" s="399"/>
      <c r="TIG98" s="399"/>
      <c r="TIH98" s="399"/>
      <c r="TII98" s="399"/>
      <c r="TIJ98" s="399"/>
      <c r="TIK98" s="399"/>
      <c r="TIL98" s="399"/>
      <c r="TIM98" s="399"/>
      <c r="TIN98" s="399"/>
      <c r="TIO98" s="399"/>
      <c r="TIP98" s="399"/>
      <c r="TIQ98" s="399"/>
      <c r="TIR98" s="399"/>
      <c r="TIS98" s="399"/>
      <c r="TIT98" s="399"/>
      <c r="TIU98" s="399"/>
      <c r="TIV98" s="399"/>
      <c r="TIW98" s="399"/>
      <c r="TIX98" s="399"/>
      <c r="TIY98" s="399"/>
      <c r="TIZ98" s="399"/>
      <c r="TJA98" s="399"/>
      <c r="TJB98" s="399"/>
      <c r="TJC98" s="399"/>
      <c r="TJD98" s="399"/>
      <c r="TJE98" s="399"/>
      <c r="TJF98" s="399"/>
      <c r="TJG98" s="399"/>
      <c r="TJH98" s="399"/>
      <c r="TJI98" s="399"/>
      <c r="TJJ98" s="399"/>
      <c r="TJK98" s="399"/>
      <c r="TJL98" s="399"/>
      <c r="TJM98" s="399"/>
      <c r="TJN98" s="399"/>
      <c r="TJO98" s="399"/>
      <c r="TJP98" s="399"/>
      <c r="TJQ98" s="399"/>
      <c r="TJR98" s="399"/>
      <c r="TJS98" s="399"/>
      <c r="TJT98" s="399"/>
      <c r="TJU98" s="399"/>
      <c r="TJV98" s="399"/>
      <c r="TJW98" s="399"/>
      <c r="TJX98" s="399"/>
      <c r="TJY98" s="399"/>
      <c r="TJZ98" s="399"/>
      <c r="TKA98" s="399"/>
      <c r="TKB98" s="399"/>
      <c r="TKC98" s="399"/>
      <c r="TKD98" s="399"/>
      <c r="TKE98" s="399"/>
      <c r="TKF98" s="399"/>
      <c r="TKG98" s="399"/>
      <c r="TKH98" s="399"/>
      <c r="TKI98" s="399"/>
      <c r="TKJ98" s="399"/>
      <c r="TKK98" s="399"/>
      <c r="TKL98" s="399"/>
      <c r="TKM98" s="399"/>
      <c r="TKN98" s="399"/>
      <c r="TKO98" s="399"/>
      <c r="TKP98" s="399"/>
      <c r="TKQ98" s="399"/>
      <c r="TKR98" s="399"/>
      <c r="TKS98" s="399"/>
      <c r="TKT98" s="399"/>
      <c r="TKU98" s="399"/>
      <c r="TKV98" s="399"/>
      <c r="TKW98" s="399"/>
      <c r="TKX98" s="399"/>
      <c r="TKY98" s="399"/>
      <c r="TKZ98" s="399"/>
      <c r="TLA98" s="399"/>
      <c r="TLB98" s="399"/>
      <c r="TLC98" s="399"/>
      <c r="TLD98" s="399"/>
      <c r="TLE98" s="399"/>
      <c r="TLF98" s="399"/>
      <c r="TLG98" s="399"/>
      <c r="TLH98" s="399"/>
      <c r="TLI98" s="399"/>
      <c r="TLJ98" s="399"/>
      <c r="TLK98" s="399"/>
      <c r="TLL98" s="399"/>
      <c r="TLM98" s="399"/>
      <c r="TLN98" s="399"/>
      <c r="TLO98" s="399"/>
      <c r="TLP98" s="399"/>
      <c r="TLQ98" s="399"/>
      <c r="TLR98" s="399"/>
      <c r="TLS98" s="399"/>
      <c r="TLT98" s="399"/>
      <c r="TLU98" s="399"/>
      <c r="TLV98" s="399"/>
      <c r="TLW98" s="399"/>
      <c r="TLX98" s="399"/>
      <c r="TLY98" s="399"/>
      <c r="TLZ98" s="399"/>
      <c r="TMA98" s="399"/>
      <c r="TMB98" s="399"/>
      <c r="TMC98" s="399"/>
      <c r="TMD98" s="399"/>
      <c r="TME98" s="399"/>
      <c r="TMF98" s="399"/>
      <c r="TMG98" s="399"/>
      <c r="TMH98" s="399"/>
      <c r="TMI98" s="399"/>
      <c r="TMJ98" s="399"/>
      <c r="TMK98" s="399"/>
      <c r="TML98" s="399"/>
      <c r="TMM98" s="399"/>
      <c r="TMN98" s="399"/>
      <c r="TMO98" s="399"/>
      <c r="TMP98" s="399"/>
      <c r="TMQ98" s="399"/>
      <c r="TMR98" s="399"/>
      <c r="TMS98" s="399"/>
      <c r="TMT98" s="399"/>
      <c r="TMU98" s="399"/>
      <c r="TMV98" s="399"/>
      <c r="TMW98" s="399"/>
      <c r="TMX98" s="399"/>
      <c r="TMY98" s="399"/>
      <c r="TMZ98" s="399"/>
      <c r="TNA98" s="399"/>
      <c r="TNB98" s="399"/>
      <c r="TNC98" s="399"/>
      <c r="TND98" s="399"/>
      <c r="TNE98" s="399"/>
      <c r="TNF98" s="399"/>
      <c r="TNG98" s="399"/>
      <c r="TNH98" s="399"/>
      <c r="TNI98" s="399"/>
      <c r="TNJ98" s="399"/>
      <c r="TNK98" s="399"/>
      <c r="TNL98" s="399"/>
      <c r="TNM98" s="399"/>
      <c r="TNN98" s="399"/>
      <c r="TNO98" s="399"/>
      <c r="TNP98" s="399"/>
      <c r="TNQ98" s="399"/>
      <c r="TNR98" s="399"/>
      <c r="TNS98" s="399"/>
      <c r="TNT98" s="399"/>
      <c r="TNU98" s="399"/>
      <c r="TNV98" s="399"/>
      <c r="TNW98" s="399"/>
      <c r="TNX98" s="399"/>
      <c r="TNY98" s="399"/>
      <c r="TNZ98" s="399"/>
      <c r="TOA98" s="399"/>
      <c r="TOB98" s="399"/>
      <c r="TOC98" s="399"/>
      <c r="TOD98" s="399"/>
      <c r="TOE98" s="399"/>
      <c r="TOF98" s="399"/>
      <c r="TOG98" s="399"/>
      <c r="TOH98" s="399"/>
      <c r="TOI98" s="399"/>
      <c r="TOJ98" s="399"/>
      <c r="TOK98" s="399"/>
      <c r="TOL98" s="399"/>
      <c r="TOM98" s="399"/>
      <c r="TON98" s="399"/>
      <c r="TOO98" s="399"/>
      <c r="TOP98" s="399"/>
      <c r="TOQ98" s="399"/>
      <c r="TOR98" s="399"/>
      <c r="TOS98" s="399"/>
      <c r="TOT98" s="399"/>
      <c r="TOU98" s="399"/>
      <c r="TOV98" s="399"/>
      <c r="TOW98" s="399"/>
      <c r="TOX98" s="399"/>
      <c r="TOY98" s="399"/>
      <c r="TOZ98" s="399"/>
      <c r="TPA98" s="399"/>
      <c r="TPB98" s="399"/>
      <c r="TPC98" s="399"/>
      <c r="TPD98" s="399"/>
      <c r="TPE98" s="399"/>
      <c r="TPF98" s="399"/>
      <c r="TPG98" s="399"/>
      <c r="TPH98" s="399"/>
      <c r="TPI98" s="399"/>
      <c r="TPJ98" s="399"/>
      <c r="TPK98" s="399"/>
      <c r="TPL98" s="399"/>
      <c r="TPM98" s="399"/>
      <c r="TPN98" s="399"/>
      <c r="TPO98" s="399"/>
      <c r="TPP98" s="399"/>
      <c r="TPQ98" s="399"/>
      <c r="TPR98" s="399"/>
      <c r="TPS98" s="399"/>
      <c r="TPT98" s="399"/>
      <c r="TPU98" s="399"/>
      <c r="TPV98" s="399"/>
      <c r="TPW98" s="399"/>
      <c r="TPX98" s="399"/>
      <c r="TPY98" s="399"/>
      <c r="TPZ98" s="399"/>
      <c r="TQA98" s="399"/>
      <c r="TQB98" s="399"/>
      <c r="TQC98" s="399"/>
      <c r="TQD98" s="399"/>
      <c r="TQE98" s="399"/>
      <c r="TQF98" s="399"/>
      <c r="TQG98" s="399"/>
      <c r="TQH98" s="399"/>
      <c r="TQI98" s="399"/>
      <c r="TQJ98" s="399"/>
      <c r="TQK98" s="399"/>
      <c r="TQL98" s="399"/>
      <c r="TQM98" s="399"/>
      <c r="TQN98" s="399"/>
      <c r="TQO98" s="399"/>
      <c r="TQP98" s="399"/>
      <c r="TQQ98" s="399"/>
      <c r="TQR98" s="399"/>
      <c r="TQS98" s="399"/>
      <c r="TQT98" s="399"/>
      <c r="TQU98" s="399"/>
      <c r="TQV98" s="399"/>
      <c r="TQW98" s="399"/>
      <c r="TQX98" s="399"/>
      <c r="TQY98" s="399"/>
      <c r="TQZ98" s="399"/>
      <c r="TRA98" s="399"/>
      <c r="TRB98" s="399"/>
      <c r="TRC98" s="399"/>
      <c r="TRD98" s="399"/>
      <c r="TRE98" s="399"/>
      <c r="TRF98" s="399"/>
      <c r="TRG98" s="399"/>
      <c r="TRH98" s="399"/>
      <c r="TRI98" s="399"/>
      <c r="TRJ98" s="399"/>
      <c r="TRK98" s="399"/>
      <c r="TRL98" s="399"/>
      <c r="TRM98" s="399"/>
      <c r="TRN98" s="399"/>
      <c r="TRO98" s="399"/>
      <c r="TRP98" s="399"/>
      <c r="TRQ98" s="399"/>
      <c r="TRR98" s="399"/>
      <c r="TRS98" s="399"/>
      <c r="TRT98" s="399"/>
      <c r="TRU98" s="399"/>
      <c r="TRV98" s="399"/>
      <c r="TRW98" s="399"/>
      <c r="TRX98" s="399"/>
      <c r="TRY98" s="399"/>
      <c r="TRZ98" s="399"/>
      <c r="TSA98" s="399"/>
      <c r="TSB98" s="399"/>
      <c r="TSC98" s="399"/>
      <c r="TSD98" s="399"/>
      <c r="TSE98" s="399"/>
      <c r="TSF98" s="399"/>
      <c r="TSG98" s="399"/>
      <c r="TSH98" s="399"/>
      <c r="TSI98" s="399"/>
      <c r="TSJ98" s="399"/>
      <c r="TSK98" s="399"/>
      <c r="TSL98" s="399"/>
      <c r="TSM98" s="399"/>
      <c r="TSN98" s="399"/>
      <c r="TSO98" s="399"/>
      <c r="TSP98" s="399"/>
      <c r="TSQ98" s="399"/>
      <c r="TSR98" s="399"/>
      <c r="TSS98" s="399"/>
      <c r="TST98" s="399"/>
      <c r="TSU98" s="399"/>
      <c r="TSV98" s="399"/>
      <c r="TSW98" s="399"/>
      <c r="TSX98" s="399"/>
      <c r="TSY98" s="399"/>
      <c r="TSZ98" s="399"/>
      <c r="TTA98" s="399"/>
      <c r="TTB98" s="399"/>
      <c r="TTC98" s="399"/>
      <c r="TTD98" s="399"/>
      <c r="TTE98" s="399"/>
      <c r="TTF98" s="399"/>
      <c r="TTG98" s="399"/>
      <c r="TTH98" s="399"/>
      <c r="TTI98" s="399"/>
      <c r="TTJ98" s="399"/>
      <c r="TTK98" s="399"/>
      <c r="TTL98" s="399"/>
      <c r="TTM98" s="399"/>
      <c r="TTN98" s="399"/>
      <c r="TTO98" s="399"/>
      <c r="TTP98" s="399"/>
      <c r="TTQ98" s="399"/>
      <c r="TTR98" s="399"/>
      <c r="TTS98" s="399"/>
      <c r="TTT98" s="399"/>
      <c r="TTU98" s="399"/>
      <c r="TTV98" s="399"/>
      <c r="TTW98" s="399"/>
      <c r="TTX98" s="399"/>
      <c r="TTY98" s="399"/>
      <c r="TTZ98" s="399"/>
      <c r="TUA98" s="399"/>
      <c r="TUB98" s="399"/>
      <c r="TUC98" s="399"/>
      <c r="TUD98" s="399"/>
      <c r="TUE98" s="399"/>
      <c r="TUF98" s="399"/>
      <c r="TUG98" s="399"/>
      <c r="TUH98" s="399"/>
      <c r="TUI98" s="399"/>
      <c r="TUJ98" s="399"/>
      <c r="TUK98" s="399"/>
      <c r="TUL98" s="399"/>
      <c r="TUM98" s="399"/>
      <c r="TUN98" s="399"/>
      <c r="TUO98" s="399"/>
      <c r="TUP98" s="399"/>
      <c r="TUQ98" s="399"/>
      <c r="TUR98" s="399"/>
      <c r="TUS98" s="399"/>
      <c r="TUT98" s="399"/>
      <c r="TUU98" s="399"/>
      <c r="TUV98" s="399"/>
      <c r="TUW98" s="399"/>
      <c r="TUX98" s="399"/>
      <c r="TUY98" s="399"/>
      <c r="TUZ98" s="399"/>
      <c r="TVA98" s="399"/>
      <c r="TVB98" s="399"/>
      <c r="TVC98" s="399"/>
      <c r="TVD98" s="399"/>
      <c r="TVE98" s="399"/>
      <c r="TVF98" s="399"/>
      <c r="TVG98" s="399"/>
      <c r="TVH98" s="399"/>
      <c r="TVI98" s="399"/>
      <c r="TVJ98" s="399"/>
      <c r="TVK98" s="399"/>
      <c r="TVL98" s="399"/>
      <c r="TVM98" s="399"/>
      <c r="TVN98" s="399"/>
      <c r="TVO98" s="399"/>
      <c r="TVP98" s="399"/>
      <c r="TVQ98" s="399"/>
      <c r="TVR98" s="399"/>
      <c r="TVS98" s="399"/>
      <c r="TVT98" s="399"/>
      <c r="TVU98" s="399"/>
      <c r="TVV98" s="399"/>
      <c r="TVW98" s="399"/>
      <c r="TVX98" s="399"/>
      <c r="TVY98" s="399"/>
      <c r="TVZ98" s="399"/>
      <c r="TWA98" s="399"/>
      <c r="TWB98" s="399"/>
      <c r="TWC98" s="399"/>
      <c r="TWD98" s="399"/>
      <c r="TWE98" s="399"/>
      <c r="TWF98" s="399"/>
      <c r="TWG98" s="399"/>
      <c r="TWH98" s="399"/>
      <c r="TWI98" s="399"/>
      <c r="TWJ98" s="399"/>
      <c r="TWK98" s="399"/>
      <c r="TWL98" s="399"/>
      <c r="TWM98" s="399"/>
      <c r="TWN98" s="399"/>
      <c r="TWO98" s="399"/>
      <c r="TWP98" s="399"/>
      <c r="TWQ98" s="399"/>
      <c r="TWR98" s="399"/>
      <c r="TWS98" s="399"/>
      <c r="TWT98" s="399"/>
      <c r="TWU98" s="399"/>
      <c r="TWV98" s="399"/>
      <c r="TWW98" s="399"/>
      <c r="TWX98" s="399"/>
      <c r="TWY98" s="399"/>
      <c r="TWZ98" s="399"/>
      <c r="TXA98" s="399"/>
      <c r="TXB98" s="399"/>
      <c r="TXC98" s="399"/>
      <c r="TXD98" s="399"/>
      <c r="TXE98" s="399"/>
      <c r="TXF98" s="399"/>
      <c r="TXG98" s="399"/>
      <c r="TXH98" s="399"/>
      <c r="TXI98" s="399"/>
      <c r="TXJ98" s="399"/>
      <c r="TXK98" s="399"/>
      <c r="TXL98" s="399"/>
      <c r="TXM98" s="399"/>
      <c r="TXN98" s="399"/>
      <c r="TXO98" s="399"/>
      <c r="TXP98" s="399"/>
      <c r="TXQ98" s="399"/>
      <c r="TXR98" s="399"/>
      <c r="TXS98" s="399"/>
      <c r="TXT98" s="399"/>
      <c r="TXU98" s="399"/>
      <c r="TXV98" s="399"/>
      <c r="TXW98" s="399"/>
      <c r="TXX98" s="399"/>
      <c r="TXY98" s="399"/>
      <c r="TXZ98" s="399"/>
      <c r="TYA98" s="399"/>
      <c r="TYB98" s="399"/>
      <c r="TYC98" s="399"/>
      <c r="TYD98" s="399"/>
      <c r="TYE98" s="399"/>
      <c r="TYF98" s="399"/>
      <c r="TYG98" s="399"/>
      <c r="TYH98" s="399"/>
      <c r="TYI98" s="399"/>
      <c r="TYJ98" s="399"/>
      <c r="TYK98" s="399"/>
      <c r="TYL98" s="399"/>
      <c r="TYM98" s="399"/>
      <c r="TYN98" s="399"/>
      <c r="TYO98" s="399"/>
      <c r="TYP98" s="399"/>
      <c r="TYQ98" s="399"/>
      <c r="TYR98" s="399"/>
      <c r="TYS98" s="399"/>
      <c r="TYT98" s="399"/>
      <c r="TYU98" s="399"/>
      <c r="TYV98" s="399"/>
      <c r="TYW98" s="399"/>
      <c r="TYX98" s="399"/>
      <c r="TYY98" s="399"/>
      <c r="TYZ98" s="399"/>
      <c r="TZA98" s="399"/>
      <c r="TZB98" s="399"/>
      <c r="TZC98" s="399"/>
      <c r="TZD98" s="399"/>
      <c r="TZE98" s="399"/>
      <c r="TZF98" s="399"/>
      <c r="TZG98" s="399"/>
      <c r="TZH98" s="399"/>
      <c r="TZI98" s="399"/>
      <c r="TZJ98" s="399"/>
      <c r="TZK98" s="399"/>
      <c r="TZL98" s="399"/>
      <c r="TZM98" s="399"/>
      <c r="TZN98" s="399"/>
      <c r="TZO98" s="399"/>
      <c r="TZP98" s="399"/>
      <c r="TZQ98" s="399"/>
      <c r="TZR98" s="399"/>
      <c r="TZS98" s="399"/>
      <c r="TZT98" s="399"/>
      <c r="TZU98" s="399"/>
      <c r="TZV98" s="399"/>
      <c r="TZW98" s="399"/>
      <c r="TZX98" s="399"/>
      <c r="TZY98" s="399"/>
      <c r="TZZ98" s="399"/>
      <c r="UAA98" s="399"/>
      <c r="UAB98" s="399"/>
      <c r="UAC98" s="399"/>
      <c r="UAD98" s="399"/>
      <c r="UAE98" s="399"/>
      <c r="UAF98" s="399"/>
      <c r="UAG98" s="399"/>
      <c r="UAH98" s="399"/>
      <c r="UAI98" s="399"/>
      <c r="UAJ98" s="399"/>
      <c r="UAK98" s="399"/>
      <c r="UAL98" s="399"/>
      <c r="UAM98" s="399"/>
      <c r="UAN98" s="399"/>
      <c r="UAO98" s="399"/>
      <c r="UAP98" s="399"/>
      <c r="UAQ98" s="399"/>
      <c r="UAR98" s="399"/>
      <c r="UAS98" s="399"/>
      <c r="UAT98" s="399"/>
      <c r="UAU98" s="399"/>
      <c r="UAV98" s="399"/>
      <c r="UAW98" s="399"/>
      <c r="UAX98" s="399"/>
      <c r="UAY98" s="399"/>
      <c r="UAZ98" s="399"/>
      <c r="UBA98" s="399"/>
      <c r="UBB98" s="399"/>
      <c r="UBC98" s="399"/>
      <c r="UBD98" s="399"/>
      <c r="UBE98" s="399"/>
      <c r="UBF98" s="399"/>
      <c r="UBG98" s="399"/>
      <c r="UBH98" s="399"/>
      <c r="UBI98" s="399"/>
      <c r="UBJ98" s="399"/>
      <c r="UBK98" s="399"/>
      <c r="UBL98" s="399"/>
      <c r="UBM98" s="399"/>
      <c r="UBN98" s="399"/>
      <c r="UBO98" s="399"/>
      <c r="UBP98" s="399"/>
      <c r="UBQ98" s="399"/>
      <c r="UBR98" s="399"/>
      <c r="UBS98" s="399"/>
      <c r="UBT98" s="399"/>
      <c r="UBU98" s="399"/>
      <c r="UBV98" s="399"/>
      <c r="UBW98" s="399"/>
      <c r="UBX98" s="399"/>
      <c r="UBY98" s="399"/>
      <c r="UBZ98" s="399"/>
      <c r="UCA98" s="399"/>
      <c r="UCB98" s="399"/>
      <c r="UCC98" s="399"/>
      <c r="UCD98" s="399"/>
      <c r="UCE98" s="399"/>
      <c r="UCF98" s="399"/>
      <c r="UCG98" s="399"/>
      <c r="UCH98" s="399"/>
      <c r="UCI98" s="399"/>
      <c r="UCJ98" s="399"/>
      <c r="UCK98" s="399"/>
      <c r="UCL98" s="399"/>
      <c r="UCM98" s="399"/>
      <c r="UCN98" s="399"/>
      <c r="UCO98" s="399"/>
      <c r="UCP98" s="399"/>
      <c r="UCQ98" s="399"/>
      <c r="UCR98" s="399"/>
      <c r="UCS98" s="399"/>
      <c r="UCT98" s="399"/>
      <c r="UCU98" s="399"/>
      <c r="UCV98" s="399"/>
      <c r="UCW98" s="399"/>
      <c r="UCX98" s="399"/>
      <c r="UCY98" s="399"/>
      <c r="UCZ98" s="399"/>
      <c r="UDA98" s="399"/>
      <c r="UDB98" s="399"/>
      <c r="UDC98" s="399"/>
      <c r="UDD98" s="399"/>
      <c r="UDE98" s="399"/>
      <c r="UDF98" s="399"/>
      <c r="UDG98" s="399"/>
      <c r="UDH98" s="399"/>
      <c r="UDI98" s="399"/>
      <c r="UDJ98" s="399"/>
      <c r="UDK98" s="399"/>
      <c r="UDL98" s="399"/>
      <c r="UDM98" s="399"/>
      <c r="UDN98" s="399"/>
      <c r="UDO98" s="399"/>
      <c r="UDP98" s="399"/>
      <c r="UDQ98" s="399"/>
      <c r="UDR98" s="399"/>
      <c r="UDS98" s="399"/>
      <c r="UDT98" s="399"/>
      <c r="UDU98" s="399"/>
      <c r="UDV98" s="399"/>
      <c r="UDW98" s="399"/>
      <c r="UDX98" s="399"/>
      <c r="UDY98" s="399"/>
      <c r="UDZ98" s="399"/>
      <c r="UEA98" s="399"/>
      <c r="UEB98" s="399"/>
      <c r="UEC98" s="399"/>
      <c r="UED98" s="399"/>
      <c r="UEE98" s="399"/>
      <c r="UEF98" s="399"/>
      <c r="UEG98" s="399"/>
      <c r="UEH98" s="399"/>
      <c r="UEI98" s="399"/>
      <c r="UEJ98" s="399"/>
      <c r="UEK98" s="399"/>
      <c r="UEL98" s="399"/>
      <c r="UEM98" s="399"/>
      <c r="UEN98" s="399"/>
      <c r="UEO98" s="399"/>
      <c r="UEP98" s="399"/>
      <c r="UEQ98" s="399"/>
      <c r="UER98" s="399"/>
      <c r="UES98" s="399"/>
      <c r="UET98" s="399"/>
      <c r="UEU98" s="399"/>
      <c r="UEV98" s="399"/>
      <c r="UEW98" s="399"/>
      <c r="UEX98" s="399"/>
      <c r="UEY98" s="399"/>
      <c r="UEZ98" s="399"/>
      <c r="UFA98" s="399"/>
      <c r="UFB98" s="399"/>
      <c r="UFC98" s="399"/>
      <c r="UFD98" s="399"/>
      <c r="UFE98" s="399"/>
      <c r="UFF98" s="399"/>
      <c r="UFG98" s="399"/>
      <c r="UFH98" s="399"/>
      <c r="UFI98" s="399"/>
      <c r="UFJ98" s="399"/>
      <c r="UFK98" s="399"/>
      <c r="UFL98" s="399"/>
      <c r="UFM98" s="399"/>
      <c r="UFN98" s="399"/>
      <c r="UFO98" s="399"/>
      <c r="UFP98" s="399"/>
      <c r="UFQ98" s="399"/>
      <c r="UFR98" s="399"/>
      <c r="UFS98" s="399"/>
      <c r="UFT98" s="399"/>
      <c r="UFU98" s="399"/>
      <c r="UFV98" s="399"/>
      <c r="UFW98" s="399"/>
      <c r="UFX98" s="399"/>
      <c r="UFY98" s="399"/>
      <c r="UFZ98" s="399"/>
      <c r="UGA98" s="399"/>
      <c r="UGB98" s="399"/>
      <c r="UGC98" s="399"/>
      <c r="UGD98" s="399"/>
      <c r="UGE98" s="399"/>
      <c r="UGF98" s="399"/>
      <c r="UGG98" s="399"/>
      <c r="UGH98" s="399"/>
      <c r="UGI98" s="399"/>
      <c r="UGJ98" s="399"/>
      <c r="UGK98" s="399"/>
      <c r="UGL98" s="399"/>
      <c r="UGM98" s="399"/>
      <c r="UGN98" s="399"/>
      <c r="UGO98" s="399"/>
      <c r="UGP98" s="399"/>
      <c r="UGQ98" s="399"/>
      <c r="UGR98" s="399"/>
      <c r="UGS98" s="399"/>
      <c r="UGT98" s="399"/>
      <c r="UGU98" s="399"/>
      <c r="UGV98" s="399"/>
      <c r="UGW98" s="399"/>
      <c r="UGX98" s="399"/>
      <c r="UGY98" s="399"/>
      <c r="UGZ98" s="399"/>
      <c r="UHA98" s="399"/>
      <c r="UHB98" s="399"/>
      <c r="UHC98" s="399"/>
      <c r="UHD98" s="399"/>
      <c r="UHE98" s="399"/>
      <c r="UHF98" s="399"/>
      <c r="UHG98" s="399"/>
      <c r="UHH98" s="399"/>
      <c r="UHI98" s="399"/>
      <c r="UHJ98" s="399"/>
      <c r="UHK98" s="399"/>
      <c r="UHL98" s="399"/>
      <c r="UHM98" s="399"/>
      <c r="UHN98" s="399"/>
      <c r="UHO98" s="399"/>
      <c r="UHP98" s="399"/>
      <c r="UHQ98" s="399"/>
      <c r="UHR98" s="399"/>
      <c r="UHS98" s="399"/>
      <c r="UHT98" s="399"/>
      <c r="UHU98" s="399"/>
      <c r="UHV98" s="399"/>
      <c r="UHW98" s="399"/>
      <c r="UHX98" s="399"/>
      <c r="UHY98" s="399"/>
      <c r="UHZ98" s="399"/>
      <c r="UIA98" s="399"/>
      <c r="UIB98" s="399"/>
      <c r="UIC98" s="399"/>
      <c r="UID98" s="399"/>
      <c r="UIE98" s="399"/>
      <c r="UIF98" s="399"/>
      <c r="UIG98" s="399"/>
      <c r="UIH98" s="399"/>
      <c r="UII98" s="399"/>
      <c r="UIJ98" s="399"/>
      <c r="UIK98" s="399"/>
      <c r="UIL98" s="399"/>
      <c r="UIM98" s="399"/>
      <c r="UIN98" s="399"/>
      <c r="UIO98" s="399"/>
      <c r="UIP98" s="399"/>
      <c r="UIQ98" s="399"/>
      <c r="UIR98" s="399"/>
      <c r="UIS98" s="399"/>
      <c r="UIT98" s="399"/>
      <c r="UIU98" s="399"/>
      <c r="UIV98" s="399"/>
      <c r="UIW98" s="399"/>
      <c r="UIX98" s="399"/>
      <c r="UIY98" s="399"/>
      <c r="UIZ98" s="399"/>
      <c r="UJA98" s="399"/>
      <c r="UJB98" s="399"/>
      <c r="UJC98" s="399"/>
      <c r="UJD98" s="399"/>
      <c r="UJE98" s="399"/>
      <c r="UJF98" s="399"/>
      <c r="UJG98" s="399"/>
      <c r="UJH98" s="399"/>
      <c r="UJI98" s="399"/>
      <c r="UJJ98" s="399"/>
      <c r="UJK98" s="399"/>
      <c r="UJL98" s="399"/>
      <c r="UJM98" s="399"/>
      <c r="UJN98" s="399"/>
      <c r="UJO98" s="399"/>
      <c r="UJP98" s="399"/>
      <c r="UJQ98" s="399"/>
      <c r="UJR98" s="399"/>
      <c r="UJS98" s="399"/>
      <c r="UJT98" s="399"/>
      <c r="UJU98" s="399"/>
      <c r="UJV98" s="399"/>
      <c r="UJW98" s="399"/>
      <c r="UJX98" s="399"/>
      <c r="UJY98" s="399"/>
      <c r="UJZ98" s="399"/>
      <c r="UKA98" s="399"/>
      <c r="UKB98" s="399"/>
      <c r="UKC98" s="399"/>
      <c r="UKD98" s="399"/>
      <c r="UKE98" s="399"/>
      <c r="UKF98" s="399"/>
      <c r="UKG98" s="399"/>
      <c r="UKH98" s="399"/>
      <c r="UKI98" s="399"/>
      <c r="UKJ98" s="399"/>
      <c r="UKK98" s="399"/>
      <c r="UKL98" s="399"/>
      <c r="UKM98" s="399"/>
      <c r="UKN98" s="399"/>
      <c r="UKO98" s="399"/>
      <c r="UKP98" s="399"/>
      <c r="UKQ98" s="399"/>
      <c r="UKR98" s="399"/>
      <c r="UKS98" s="399"/>
      <c r="UKT98" s="399"/>
      <c r="UKU98" s="399"/>
      <c r="UKV98" s="399"/>
      <c r="UKW98" s="399"/>
      <c r="UKX98" s="399"/>
      <c r="UKY98" s="399"/>
      <c r="UKZ98" s="399"/>
      <c r="ULA98" s="399"/>
      <c r="ULB98" s="399"/>
      <c r="ULC98" s="399"/>
      <c r="ULD98" s="399"/>
      <c r="ULE98" s="399"/>
      <c r="ULF98" s="399"/>
      <c r="ULG98" s="399"/>
      <c r="ULH98" s="399"/>
      <c r="ULI98" s="399"/>
      <c r="ULJ98" s="399"/>
      <c r="ULK98" s="399"/>
      <c r="ULL98" s="399"/>
      <c r="ULM98" s="399"/>
      <c r="ULN98" s="399"/>
      <c r="ULO98" s="399"/>
      <c r="ULP98" s="399"/>
      <c r="ULQ98" s="399"/>
      <c r="ULR98" s="399"/>
      <c r="ULS98" s="399"/>
      <c r="ULT98" s="399"/>
      <c r="ULU98" s="399"/>
      <c r="ULV98" s="399"/>
      <c r="ULW98" s="399"/>
      <c r="ULX98" s="399"/>
      <c r="ULY98" s="399"/>
      <c r="ULZ98" s="399"/>
      <c r="UMA98" s="399"/>
      <c r="UMB98" s="399"/>
      <c r="UMC98" s="399"/>
      <c r="UMD98" s="399"/>
      <c r="UME98" s="399"/>
      <c r="UMF98" s="399"/>
      <c r="UMG98" s="399"/>
      <c r="UMH98" s="399"/>
      <c r="UMI98" s="399"/>
      <c r="UMJ98" s="399"/>
      <c r="UMK98" s="399"/>
      <c r="UML98" s="399"/>
      <c r="UMM98" s="399"/>
      <c r="UMN98" s="399"/>
      <c r="UMO98" s="399"/>
      <c r="UMP98" s="399"/>
      <c r="UMQ98" s="399"/>
      <c r="UMR98" s="399"/>
      <c r="UMS98" s="399"/>
      <c r="UMT98" s="399"/>
      <c r="UMU98" s="399"/>
      <c r="UMV98" s="399"/>
      <c r="UMW98" s="399"/>
      <c r="UMX98" s="399"/>
      <c r="UMY98" s="399"/>
      <c r="UMZ98" s="399"/>
      <c r="UNA98" s="399"/>
      <c r="UNB98" s="399"/>
      <c r="UNC98" s="399"/>
      <c r="UND98" s="399"/>
      <c r="UNE98" s="399"/>
      <c r="UNF98" s="399"/>
      <c r="UNG98" s="399"/>
      <c r="UNH98" s="399"/>
      <c r="UNI98" s="399"/>
      <c r="UNJ98" s="399"/>
      <c r="UNK98" s="399"/>
      <c r="UNL98" s="399"/>
      <c r="UNM98" s="399"/>
      <c r="UNN98" s="399"/>
      <c r="UNO98" s="399"/>
      <c r="UNP98" s="399"/>
      <c r="UNQ98" s="399"/>
      <c r="UNR98" s="399"/>
      <c r="UNS98" s="399"/>
      <c r="UNT98" s="399"/>
      <c r="UNU98" s="399"/>
      <c r="UNV98" s="399"/>
      <c r="UNW98" s="399"/>
      <c r="UNX98" s="399"/>
      <c r="UNY98" s="399"/>
      <c r="UNZ98" s="399"/>
      <c r="UOA98" s="399"/>
      <c r="UOB98" s="399"/>
      <c r="UOC98" s="399"/>
      <c r="UOD98" s="399"/>
      <c r="UOE98" s="399"/>
      <c r="UOF98" s="399"/>
      <c r="UOG98" s="399"/>
      <c r="UOH98" s="399"/>
      <c r="UOI98" s="399"/>
      <c r="UOJ98" s="399"/>
      <c r="UOK98" s="399"/>
      <c r="UOL98" s="399"/>
      <c r="UOM98" s="399"/>
      <c r="UON98" s="399"/>
      <c r="UOO98" s="399"/>
      <c r="UOP98" s="399"/>
      <c r="UOQ98" s="399"/>
      <c r="UOR98" s="399"/>
      <c r="UOS98" s="399"/>
      <c r="UOT98" s="399"/>
      <c r="UOU98" s="399"/>
      <c r="UOV98" s="399"/>
      <c r="UOW98" s="399"/>
      <c r="UOX98" s="399"/>
      <c r="UOY98" s="399"/>
      <c r="UOZ98" s="399"/>
      <c r="UPA98" s="399"/>
      <c r="UPB98" s="399"/>
      <c r="UPC98" s="399"/>
      <c r="UPD98" s="399"/>
      <c r="UPE98" s="399"/>
      <c r="UPF98" s="399"/>
      <c r="UPG98" s="399"/>
      <c r="UPH98" s="399"/>
      <c r="UPI98" s="399"/>
      <c r="UPJ98" s="399"/>
      <c r="UPK98" s="399"/>
      <c r="UPL98" s="399"/>
      <c r="UPM98" s="399"/>
      <c r="UPN98" s="399"/>
      <c r="UPO98" s="399"/>
      <c r="UPP98" s="399"/>
      <c r="UPQ98" s="399"/>
      <c r="UPR98" s="399"/>
      <c r="UPS98" s="399"/>
      <c r="UPT98" s="399"/>
      <c r="UPU98" s="399"/>
      <c r="UPV98" s="399"/>
      <c r="UPW98" s="399"/>
      <c r="UPX98" s="399"/>
      <c r="UPY98" s="399"/>
      <c r="UPZ98" s="399"/>
      <c r="UQA98" s="399"/>
      <c r="UQB98" s="399"/>
      <c r="UQC98" s="399"/>
      <c r="UQD98" s="399"/>
      <c r="UQE98" s="399"/>
      <c r="UQF98" s="399"/>
      <c r="UQG98" s="399"/>
      <c r="UQH98" s="399"/>
      <c r="UQI98" s="399"/>
      <c r="UQJ98" s="399"/>
      <c r="UQK98" s="399"/>
      <c r="UQL98" s="399"/>
      <c r="UQM98" s="399"/>
      <c r="UQN98" s="399"/>
      <c r="UQO98" s="399"/>
      <c r="UQP98" s="399"/>
      <c r="UQQ98" s="399"/>
      <c r="UQR98" s="399"/>
      <c r="UQS98" s="399"/>
      <c r="UQT98" s="399"/>
      <c r="UQU98" s="399"/>
      <c r="UQV98" s="399"/>
      <c r="UQW98" s="399"/>
      <c r="UQX98" s="399"/>
      <c r="UQY98" s="399"/>
      <c r="UQZ98" s="399"/>
      <c r="URA98" s="399"/>
      <c r="URB98" s="399"/>
      <c r="URC98" s="399"/>
      <c r="URD98" s="399"/>
      <c r="URE98" s="399"/>
      <c r="URF98" s="399"/>
      <c r="URG98" s="399"/>
      <c r="URH98" s="399"/>
      <c r="URI98" s="399"/>
      <c r="URJ98" s="399"/>
      <c r="URK98" s="399"/>
      <c r="URL98" s="399"/>
      <c r="URM98" s="399"/>
      <c r="URN98" s="399"/>
      <c r="URO98" s="399"/>
      <c r="URP98" s="399"/>
      <c r="URQ98" s="399"/>
      <c r="URR98" s="399"/>
      <c r="URS98" s="399"/>
      <c r="URT98" s="399"/>
      <c r="URU98" s="399"/>
      <c r="URV98" s="399"/>
      <c r="URW98" s="399"/>
      <c r="URX98" s="399"/>
      <c r="URY98" s="399"/>
      <c r="URZ98" s="399"/>
      <c r="USA98" s="399"/>
      <c r="USB98" s="399"/>
      <c r="USC98" s="399"/>
      <c r="USD98" s="399"/>
      <c r="USE98" s="399"/>
      <c r="USF98" s="399"/>
      <c r="USG98" s="399"/>
      <c r="USH98" s="399"/>
      <c r="USI98" s="399"/>
      <c r="USJ98" s="399"/>
      <c r="USK98" s="399"/>
      <c r="USL98" s="399"/>
      <c r="USM98" s="399"/>
      <c r="USN98" s="399"/>
      <c r="USO98" s="399"/>
      <c r="USP98" s="399"/>
      <c r="USQ98" s="399"/>
      <c r="USR98" s="399"/>
      <c r="USS98" s="399"/>
      <c r="UST98" s="399"/>
      <c r="USU98" s="399"/>
      <c r="USV98" s="399"/>
      <c r="USW98" s="399"/>
      <c r="USX98" s="399"/>
      <c r="USY98" s="399"/>
      <c r="USZ98" s="399"/>
      <c r="UTA98" s="399"/>
      <c r="UTB98" s="399"/>
      <c r="UTC98" s="399"/>
      <c r="UTD98" s="399"/>
      <c r="UTE98" s="399"/>
      <c r="UTF98" s="399"/>
      <c r="UTG98" s="399"/>
      <c r="UTH98" s="399"/>
      <c r="UTI98" s="399"/>
      <c r="UTJ98" s="399"/>
      <c r="UTK98" s="399"/>
      <c r="UTL98" s="399"/>
      <c r="UTM98" s="399"/>
      <c r="UTN98" s="399"/>
      <c r="UTO98" s="399"/>
      <c r="UTP98" s="399"/>
      <c r="UTQ98" s="399"/>
      <c r="UTR98" s="399"/>
      <c r="UTS98" s="399"/>
      <c r="UTT98" s="399"/>
      <c r="UTU98" s="399"/>
      <c r="UTV98" s="399"/>
      <c r="UTW98" s="399"/>
      <c r="UTX98" s="399"/>
      <c r="UTY98" s="399"/>
      <c r="UTZ98" s="399"/>
      <c r="UUA98" s="399"/>
      <c r="UUB98" s="399"/>
      <c r="UUC98" s="399"/>
      <c r="UUD98" s="399"/>
      <c r="UUE98" s="399"/>
      <c r="UUF98" s="399"/>
      <c r="UUG98" s="399"/>
      <c r="UUH98" s="399"/>
      <c r="UUI98" s="399"/>
      <c r="UUJ98" s="399"/>
      <c r="UUK98" s="399"/>
      <c r="UUL98" s="399"/>
      <c r="UUM98" s="399"/>
      <c r="UUN98" s="399"/>
      <c r="UUO98" s="399"/>
      <c r="UUP98" s="399"/>
      <c r="UUQ98" s="399"/>
      <c r="UUR98" s="399"/>
      <c r="UUS98" s="399"/>
      <c r="UUT98" s="399"/>
      <c r="UUU98" s="399"/>
      <c r="UUV98" s="399"/>
      <c r="UUW98" s="399"/>
      <c r="UUX98" s="399"/>
      <c r="UUY98" s="399"/>
      <c r="UUZ98" s="399"/>
      <c r="UVA98" s="399"/>
      <c r="UVB98" s="399"/>
      <c r="UVC98" s="399"/>
      <c r="UVD98" s="399"/>
      <c r="UVE98" s="399"/>
      <c r="UVF98" s="399"/>
      <c r="UVG98" s="399"/>
      <c r="UVH98" s="399"/>
      <c r="UVI98" s="399"/>
      <c r="UVJ98" s="399"/>
      <c r="UVK98" s="399"/>
      <c r="UVL98" s="399"/>
      <c r="UVM98" s="399"/>
      <c r="UVN98" s="399"/>
      <c r="UVO98" s="399"/>
      <c r="UVP98" s="399"/>
      <c r="UVQ98" s="399"/>
      <c r="UVR98" s="399"/>
      <c r="UVS98" s="399"/>
      <c r="UVT98" s="399"/>
      <c r="UVU98" s="399"/>
      <c r="UVV98" s="399"/>
      <c r="UVW98" s="399"/>
      <c r="UVX98" s="399"/>
      <c r="UVY98" s="399"/>
      <c r="UVZ98" s="399"/>
      <c r="UWA98" s="399"/>
      <c r="UWB98" s="399"/>
      <c r="UWC98" s="399"/>
      <c r="UWD98" s="399"/>
      <c r="UWE98" s="399"/>
      <c r="UWF98" s="399"/>
      <c r="UWG98" s="399"/>
      <c r="UWH98" s="399"/>
      <c r="UWI98" s="399"/>
      <c r="UWJ98" s="399"/>
      <c r="UWK98" s="399"/>
      <c r="UWL98" s="399"/>
      <c r="UWM98" s="399"/>
      <c r="UWN98" s="399"/>
      <c r="UWO98" s="399"/>
      <c r="UWP98" s="399"/>
      <c r="UWQ98" s="399"/>
      <c r="UWR98" s="399"/>
      <c r="UWS98" s="399"/>
      <c r="UWT98" s="399"/>
      <c r="UWU98" s="399"/>
      <c r="UWV98" s="399"/>
      <c r="UWW98" s="399"/>
      <c r="UWX98" s="399"/>
      <c r="UWY98" s="399"/>
      <c r="UWZ98" s="399"/>
      <c r="UXA98" s="399"/>
      <c r="UXB98" s="399"/>
      <c r="UXC98" s="399"/>
      <c r="UXD98" s="399"/>
      <c r="UXE98" s="399"/>
      <c r="UXF98" s="399"/>
      <c r="UXG98" s="399"/>
      <c r="UXH98" s="399"/>
      <c r="UXI98" s="399"/>
      <c r="UXJ98" s="399"/>
      <c r="UXK98" s="399"/>
      <c r="UXL98" s="399"/>
      <c r="UXM98" s="399"/>
      <c r="UXN98" s="399"/>
      <c r="UXO98" s="399"/>
      <c r="UXP98" s="399"/>
      <c r="UXQ98" s="399"/>
      <c r="UXR98" s="399"/>
      <c r="UXS98" s="399"/>
      <c r="UXT98" s="399"/>
      <c r="UXU98" s="399"/>
      <c r="UXV98" s="399"/>
      <c r="UXW98" s="399"/>
      <c r="UXX98" s="399"/>
      <c r="UXY98" s="399"/>
      <c r="UXZ98" s="399"/>
      <c r="UYA98" s="399"/>
      <c r="UYB98" s="399"/>
      <c r="UYC98" s="399"/>
      <c r="UYD98" s="399"/>
      <c r="UYE98" s="399"/>
      <c r="UYF98" s="399"/>
      <c r="UYG98" s="399"/>
      <c r="UYH98" s="399"/>
      <c r="UYI98" s="399"/>
      <c r="UYJ98" s="399"/>
      <c r="UYK98" s="399"/>
      <c r="UYL98" s="399"/>
      <c r="UYM98" s="399"/>
      <c r="UYN98" s="399"/>
      <c r="UYO98" s="399"/>
      <c r="UYP98" s="399"/>
      <c r="UYQ98" s="399"/>
      <c r="UYR98" s="399"/>
      <c r="UYS98" s="399"/>
      <c r="UYT98" s="399"/>
      <c r="UYU98" s="399"/>
      <c r="UYV98" s="399"/>
      <c r="UYW98" s="399"/>
      <c r="UYX98" s="399"/>
      <c r="UYY98" s="399"/>
      <c r="UYZ98" s="399"/>
      <c r="UZA98" s="399"/>
      <c r="UZB98" s="399"/>
      <c r="UZC98" s="399"/>
      <c r="UZD98" s="399"/>
      <c r="UZE98" s="399"/>
      <c r="UZF98" s="399"/>
      <c r="UZG98" s="399"/>
      <c r="UZH98" s="399"/>
      <c r="UZI98" s="399"/>
      <c r="UZJ98" s="399"/>
      <c r="UZK98" s="399"/>
      <c r="UZL98" s="399"/>
      <c r="UZM98" s="399"/>
      <c r="UZN98" s="399"/>
      <c r="UZO98" s="399"/>
      <c r="UZP98" s="399"/>
      <c r="UZQ98" s="399"/>
      <c r="UZR98" s="399"/>
      <c r="UZS98" s="399"/>
      <c r="UZT98" s="399"/>
      <c r="UZU98" s="399"/>
      <c r="UZV98" s="399"/>
      <c r="UZW98" s="399"/>
      <c r="UZX98" s="399"/>
      <c r="UZY98" s="399"/>
      <c r="UZZ98" s="399"/>
      <c r="VAA98" s="399"/>
      <c r="VAB98" s="399"/>
      <c r="VAC98" s="399"/>
      <c r="VAD98" s="399"/>
      <c r="VAE98" s="399"/>
      <c r="VAF98" s="399"/>
      <c r="VAG98" s="399"/>
      <c r="VAH98" s="399"/>
      <c r="VAI98" s="399"/>
      <c r="VAJ98" s="399"/>
      <c r="VAK98" s="399"/>
      <c r="VAL98" s="399"/>
      <c r="VAM98" s="399"/>
      <c r="VAN98" s="399"/>
      <c r="VAO98" s="399"/>
      <c r="VAP98" s="399"/>
      <c r="VAQ98" s="399"/>
      <c r="VAR98" s="399"/>
      <c r="VAS98" s="399"/>
      <c r="VAT98" s="399"/>
      <c r="VAU98" s="399"/>
      <c r="VAV98" s="399"/>
      <c r="VAW98" s="399"/>
      <c r="VAX98" s="399"/>
      <c r="VAY98" s="399"/>
      <c r="VAZ98" s="399"/>
      <c r="VBA98" s="399"/>
      <c r="VBB98" s="399"/>
      <c r="VBC98" s="399"/>
      <c r="VBD98" s="399"/>
      <c r="VBE98" s="399"/>
      <c r="VBF98" s="399"/>
      <c r="VBG98" s="399"/>
      <c r="VBH98" s="399"/>
      <c r="VBI98" s="399"/>
      <c r="VBJ98" s="399"/>
      <c r="VBK98" s="399"/>
      <c r="VBL98" s="399"/>
      <c r="VBM98" s="399"/>
      <c r="VBN98" s="399"/>
      <c r="VBO98" s="399"/>
      <c r="VBP98" s="399"/>
      <c r="VBQ98" s="399"/>
      <c r="VBR98" s="399"/>
      <c r="VBS98" s="399"/>
      <c r="VBT98" s="399"/>
      <c r="VBU98" s="399"/>
      <c r="VBV98" s="399"/>
      <c r="VBW98" s="399"/>
      <c r="VBX98" s="399"/>
      <c r="VBY98" s="399"/>
      <c r="VBZ98" s="399"/>
      <c r="VCA98" s="399"/>
      <c r="VCB98" s="399"/>
      <c r="VCC98" s="399"/>
      <c r="VCD98" s="399"/>
      <c r="VCE98" s="399"/>
      <c r="VCF98" s="399"/>
      <c r="VCG98" s="399"/>
      <c r="VCH98" s="399"/>
      <c r="VCI98" s="399"/>
      <c r="VCJ98" s="399"/>
      <c r="VCK98" s="399"/>
      <c r="VCL98" s="399"/>
      <c r="VCM98" s="399"/>
      <c r="VCN98" s="399"/>
      <c r="VCO98" s="399"/>
      <c r="VCP98" s="399"/>
      <c r="VCQ98" s="399"/>
      <c r="VCR98" s="399"/>
      <c r="VCS98" s="399"/>
      <c r="VCT98" s="399"/>
      <c r="VCU98" s="399"/>
      <c r="VCV98" s="399"/>
      <c r="VCW98" s="399"/>
      <c r="VCX98" s="399"/>
      <c r="VCY98" s="399"/>
      <c r="VCZ98" s="399"/>
      <c r="VDA98" s="399"/>
      <c r="VDB98" s="399"/>
      <c r="VDC98" s="399"/>
      <c r="VDD98" s="399"/>
      <c r="VDE98" s="399"/>
      <c r="VDF98" s="399"/>
      <c r="VDG98" s="399"/>
      <c r="VDH98" s="399"/>
      <c r="VDI98" s="399"/>
      <c r="VDJ98" s="399"/>
      <c r="VDK98" s="399"/>
      <c r="VDL98" s="399"/>
      <c r="VDM98" s="399"/>
      <c r="VDN98" s="399"/>
      <c r="VDO98" s="399"/>
      <c r="VDP98" s="399"/>
      <c r="VDQ98" s="399"/>
      <c r="VDR98" s="399"/>
      <c r="VDS98" s="399"/>
      <c r="VDT98" s="399"/>
      <c r="VDU98" s="399"/>
      <c r="VDV98" s="399"/>
      <c r="VDW98" s="399"/>
      <c r="VDX98" s="399"/>
      <c r="VDY98" s="399"/>
      <c r="VDZ98" s="399"/>
      <c r="VEA98" s="399"/>
      <c r="VEB98" s="399"/>
      <c r="VEC98" s="399"/>
      <c r="VED98" s="399"/>
      <c r="VEE98" s="399"/>
      <c r="VEF98" s="399"/>
      <c r="VEG98" s="399"/>
      <c r="VEH98" s="399"/>
      <c r="VEI98" s="399"/>
      <c r="VEJ98" s="399"/>
      <c r="VEK98" s="399"/>
      <c r="VEL98" s="399"/>
      <c r="VEM98" s="399"/>
      <c r="VEN98" s="399"/>
      <c r="VEO98" s="399"/>
      <c r="VEP98" s="399"/>
      <c r="VEQ98" s="399"/>
      <c r="VER98" s="399"/>
      <c r="VES98" s="399"/>
      <c r="VET98" s="399"/>
      <c r="VEU98" s="399"/>
      <c r="VEV98" s="399"/>
      <c r="VEW98" s="399"/>
      <c r="VEX98" s="399"/>
      <c r="VEY98" s="399"/>
      <c r="VEZ98" s="399"/>
      <c r="VFA98" s="399"/>
      <c r="VFB98" s="399"/>
      <c r="VFC98" s="399"/>
      <c r="VFD98" s="399"/>
      <c r="VFE98" s="399"/>
      <c r="VFF98" s="399"/>
      <c r="VFG98" s="399"/>
      <c r="VFH98" s="399"/>
      <c r="VFI98" s="399"/>
      <c r="VFJ98" s="399"/>
      <c r="VFK98" s="399"/>
      <c r="VFL98" s="399"/>
      <c r="VFM98" s="399"/>
      <c r="VFN98" s="399"/>
      <c r="VFO98" s="399"/>
      <c r="VFP98" s="399"/>
      <c r="VFQ98" s="399"/>
      <c r="VFR98" s="399"/>
      <c r="VFS98" s="399"/>
      <c r="VFT98" s="399"/>
      <c r="VFU98" s="399"/>
      <c r="VFV98" s="399"/>
      <c r="VFW98" s="399"/>
      <c r="VFX98" s="399"/>
      <c r="VFY98" s="399"/>
      <c r="VFZ98" s="399"/>
      <c r="VGA98" s="399"/>
      <c r="VGB98" s="399"/>
      <c r="VGC98" s="399"/>
      <c r="VGD98" s="399"/>
      <c r="VGE98" s="399"/>
      <c r="VGF98" s="399"/>
      <c r="VGG98" s="399"/>
      <c r="VGH98" s="399"/>
      <c r="VGI98" s="399"/>
      <c r="VGJ98" s="399"/>
      <c r="VGK98" s="399"/>
      <c r="VGL98" s="399"/>
      <c r="VGM98" s="399"/>
      <c r="VGN98" s="399"/>
      <c r="VGO98" s="399"/>
      <c r="VGP98" s="399"/>
      <c r="VGQ98" s="399"/>
      <c r="VGR98" s="399"/>
      <c r="VGS98" s="399"/>
      <c r="VGT98" s="399"/>
      <c r="VGU98" s="399"/>
      <c r="VGV98" s="399"/>
      <c r="VGW98" s="399"/>
      <c r="VGX98" s="399"/>
      <c r="VGY98" s="399"/>
      <c r="VGZ98" s="399"/>
      <c r="VHA98" s="399"/>
      <c r="VHB98" s="399"/>
      <c r="VHC98" s="399"/>
      <c r="VHD98" s="399"/>
      <c r="VHE98" s="399"/>
      <c r="VHF98" s="399"/>
      <c r="VHG98" s="399"/>
      <c r="VHH98" s="399"/>
      <c r="VHI98" s="399"/>
      <c r="VHJ98" s="399"/>
      <c r="VHK98" s="399"/>
      <c r="VHL98" s="399"/>
      <c r="VHM98" s="399"/>
      <c r="VHN98" s="399"/>
      <c r="VHO98" s="399"/>
      <c r="VHP98" s="399"/>
      <c r="VHQ98" s="399"/>
      <c r="VHR98" s="399"/>
      <c r="VHS98" s="399"/>
      <c r="VHT98" s="399"/>
      <c r="VHU98" s="399"/>
      <c r="VHV98" s="399"/>
      <c r="VHW98" s="399"/>
      <c r="VHX98" s="399"/>
      <c r="VHY98" s="399"/>
      <c r="VHZ98" s="399"/>
      <c r="VIA98" s="399"/>
      <c r="VIB98" s="399"/>
      <c r="VIC98" s="399"/>
      <c r="VID98" s="399"/>
      <c r="VIE98" s="399"/>
      <c r="VIF98" s="399"/>
      <c r="VIG98" s="399"/>
      <c r="VIH98" s="399"/>
      <c r="VII98" s="399"/>
      <c r="VIJ98" s="399"/>
      <c r="VIK98" s="399"/>
      <c r="VIL98" s="399"/>
      <c r="VIM98" s="399"/>
      <c r="VIN98" s="399"/>
      <c r="VIO98" s="399"/>
      <c r="VIP98" s="399"/>
      <c r="VIQ98" s="399"/>
      <c r="VIR98" s="399"/>
      <c r="VIS98" s="399"/>
      <c r="VIT98" s="399"/>
      <c r="VIU98" s="399"/>
      <c r="VIV98" s="399"/>
      <c r="VIW98" s="399"/>
      <c r="VIX98" s="399"/>
      <c r="VIY98" s="399"/>
      <c r="VIZ98" s="399"/>
      <c r="VJA98" s="399"/>
      <c r="VJB98" s="399"/>
      <c r="VJC98" s="399"/>
      <c r="VJD98" s="399"/>
      <c r="VJE98" s="399"/>
      <c r="VJF98" s="399"/>
      <c r="VJG98" s="399"/>
      <c r="VJH98" s="399"/>
      <c r="VJI98" s="399"/>
      <c r="VJJ98" s="399"/>
      <c r="VJK98" s="399"/>
      <c r="VJL98" s="399"/>
      <c r="VJM98" s="399"/>
      <c r="VJN98" s="399"/>
      <c r="VJO98" s="399"/>
      <c r="VJP98" s="399"/>
      <c r="VJQ98" s="399"/>
      <c r="VJR98" s="399"/>
      <c r="VJS98" s="399"/>
      <c r="VJT98" s="399"/>
      <c r="VJU98" s="399"/>
      <c r="VJV98" s="399"/>
      <c r="VJW98" s="399"/>
      <c r="VJX98" s="399"/>
      <c r="VJY98" s="399"/>
      <c r="VJZ98" s="399"/>
      <c r="VKA98" s="399"/>
      <c r="VKB98" s="399"/>
      <c r="VKC98" s="399"/>
      <c r="VKD98" s="399"/>
      <c r="VKE98" s="399"/>
      <c r="VKF98" s="399"/>
      <c r="VKG98" s="399"/>
      <c r="VKH98" s="399"/>
      <c r="VKI98" s="399"/>
      <c r="VKJ98" s="399"/>
      <c r="VKK98" s="399"/>
      <c r="VKL98" s="399"/>
      <c r="VKM98" s="399"/>
      <c r="VKN98" s="399"/>
      <c r="VKO98" s="399"/>
      <c r="VKP98" s="399"/>
      <c r="VKQ98" s="399"/>
      <c r="VKR98" s="399"/>
      <c r="VKS98" s="399"/>
      <c r="VKT98" s="399"/>
      <c r="VKU98" s="399"/>
      <c r="VKV98" s="399"/>
      <c r="VKW98" s="399"/>
      <c r="VKX98" s="399"/>
      <c r="VKY98" s="399"/>
      <c r="VKZ98" s="399"/>
      <c r="VLA98" s="399"/>
      <c r="VLB98" s="399"/>
      <c r="VLC98" s="399"/>
      <c r="VLD98" s="399"/>
      <c r="VLE98" s="399"/>
      <c r="VLF98" s="399"/>
      <c r="VLG98" s="399"/>
      <c r="VLH98" s="399"/>
      <c r="VLI98" s="399"/>
      <c r="VLJ98" s="399"/>
      <c r="VLK98" s="399"/>
      <c r="VLL98" s="399"/>
      <c r="VLM98" s="399"/>
      <c r="VLN98" s="399"/>
      <c r="VLO98" s="399"/>
      <c r="VLP98" s="399"/>
      <c r="VLQ98" s="399"/>
      <c r="VLR98" s="399"/>
      <c r="VLS98" s="399"/>
      <c r="VLT98" s="399"/>
      <c r="VLU98" s="399"/>
      <c r="VLV98" s="399"/>
      <c r="VLW98" s="399"/>
      <c r="VLX98" s="399"/>
      <c r="VLY98" s="399"/>
      <c r="VLZ98" s="399"/>
      <c r="VMA98" s="399"/>
      <c r="VMB98" s="399"/>
      <c r="VMC98" s="399"/>
      <c r="VMD98" s="399"/>
      <c r="VME98" s="399"/>
      <c r="VMF98" s="399"/>
      <c r="VMG98" s="399"/>
      <c r="VMH98" s="399"/>
      <c r="VMI98" s="399"/>
      <c r="VMJ98" s="399"/>
      <c r="VMK98" s="399"/>
      <c r="VML98" s="399"/>
      <c r="VMM98" s="399"/>
      <c r="VMN98" s="399"/>
      <c r="VMO98" s="399"/>
      <c r="VMP98" s="399"/>
      <c r="VMQ98" s="399"/>
      <c r="VMR98" s="399"/>
      <c r="VMS98" s="399"/>
      <c r="VMT98" s="399"/>
      <c r="VMU98" s="399"/>
      <c r="VMV98" s="399"/>
      <c r="VMW98" s="399"/>
      <c r="VMX98" s="399"/>
      <c r="VMY98" s="399"/>
      <c r="VMZ98" s="399"/>
      <c r="VNA98" s="399"/>
      <c r="VNB98" s="399"/>
      <c r="VNC98" s="399"/>
      <c r="VND98" s="399"/>
      <c r="VNE98" s="399"/>
      <c r="VNF98" s="399"/>
      <c r="VNG98" s="399"/>
      <c r="VNH98" s="399"/>
      <c r="VNI98" s="399"/>
      <c r="VNJ98" s="399"/>
      <c r="VNK98" s="399"/>
      <c r="VNL98" s="399"/>
      <c r="VNM98" s="399"/>
      <c r="VNN98" s="399"/>
      <c r="VNO98" s="399"/>
      <c r="VNP98" s="399"/>
      <c r="VNQ98" s="399"/>
      <c r="VNR98" s="399"/>
      <c r="VNS98" s="399"/>
      <c r="VNT98" s="399"/>
      <c r="VNU98" s="399"/>
      <c r="VNV98" s="399"/>
      <c r="VNW98" s="399"/>
      <c r="VNX98" s="399"/>
      <c r="VNY98" s="399"/>
      <c r="VNZ98" s="399"/>
      <c r="VOA98" s="399"/>
      <c r="VOB98" s="399"/>
      <c r="VOC98" s="399"/>
      <c r="VOD98" s="399"/>
      <c r="VOE98" s="399"/>
      <c r="VOF98" s="399"/>
      <c r="VOG98" s="399"/>
      <c r="VOH98" s="399"/>
      <c r="VOI98" s="399"/>
      <c r="VOJ98" s="399"/>
      <c r="VOK98" s="399"/>
      <c r="VOL98" s="399"/>
      <c r="VOM98" s="399"/>
      <c r="VON98" s="399"/>
      <c r="VOO98" s="399"/>
      <c r="VOP98" s="399"/>
      <c r="VOQ98" s="399"/>
      <c r="VOR98" s="399"/>
      <c r="VOS98" s="399"/>
      <c r="VOT98" s="399"/>
      <c r="VOU98" s="399"/>
      <c r="VOV98" s="399"/>
      <c r="VOW98" s="399"/>
      <c r="VOX98" s="399"/>
      <c r="VOY98" s="399"/>
      <c r="VOZ98" s="399"/>
      <c r="VPA98" s="399"/>
      <c r="VPB98" s="399"/>
      <c r="VPC98" s="399"/>
      <c r="VPD98" s="399"/>
      <c r="VPE98" s="399"/>
      <c r="VPF98" s="399"/>
      <c r="VPG98" s="399"/>
      <c r="VPH98" s="399"/>
      <c r="VPI98" s="399"/>
      <c r="VPJ98" s="399"/>
      <c r="VPK98" s="399"/>
      <c r="VPL98" s="399"/>
      <c r="VPM98" s="399"/>
      <c r="VPN98" s="399"/>
      <c r="VPO98" s="399"/>
      <c r="VPP98" s="399"/>
      <c r="VPQ98" s="399"/>
      <c r="VPR98" s="399"/>
      <c r="VPS98" s="399"/>
      <c r="VPT98" s="399"/>
      <c r="VPU98" s="399"/>
      <c r="VPV98" s="399"/>
      <c r="VPW98" s="399"/>
      <c r="VPX98" s="399"/>
      <c r="VPY98" s="399"/>
      <c r="VPZ98" s="399"/>
      <c r="VQA98" s="399"/>
      <c r="VQB98" s="399"/>
      <c r="VQC98" s="399"/>
      <c r="VQD98" s="399"/>
      <c r="VQE98" s="399"/>
      <c r="VQF98" s="399"/>
      <c r="VQG98" s="399"/>
      <c r="VQH98" s="399"/>
      <c r="VQI98" s="399"/>
      <c r="VQJ98" s="399"/>
      <c r="VQK98" s="399"/>
      <c r="VQL98" s="399"/>
      <c r="VQM98" s="399"/>
      <c r="VQN98" s="399"/>
      <c r="VQO98" s="399"/>
      <c r="VQP98" s="399"/>
      <c r="VQQ98" s="399"/>
      <c r="VQR98" s="399"/>
      <c r="VQS98" s="399"/>
      <c r="VQT98" s="399"/>
      <c r="VQU98" s="399"/>
      <c r="VQV98" s="399"/>
      <c r="VQW98" s="399"/>
      <c r="VQX98" s="399"/>
      <c r="VQY98" s="399"/>
      <c r="VQZ98" s="399"/>
      <c r="VRA98" s="399"/>
      <c r="VRB98" s="399"/>
      <c r="VRC98" s="399"/>
      <c r="VRD98" s="399"/>
      <c r="VRE98" s="399"/>
      <c r="VRF98" s="399"/>
      <c r="VRG98" s="399"/>
      <c r="VRH98" s="399"/>
      <c r="VRI98" s="399"/>
      <c r="VRJ98" s="399"/>
      <c r="VRK98" s="399"/>
      <c r="VRL98" s="399"/>
      <c r="VRM98" s="399"/>
      <c r="VRN98" s="399"/>
      <c r="VRO98" s="399"/>
      <c r="VRP98" s="399"/>
      <c r="VRQ98" s="399"/>
      <c r="VRR98" s="399"/>
      <c r="VRS98" s="399"/>
      <c r="VRT98" s="399"/>
      <c r="VRU98" s="399"/>
      <c r="VRV98" s="399"/>
      <c r="VRW98" s="399"/>
      <c r="VRX98" s="399"/>
      <c r="VRY98" s="399"/>
      <c r="VRZ98" s="399"/>
      <c r="VSA98" s="399"/>
      <c r="VSB98" s="399"/>
      <c r="VSC98" s="399"/>
      <c r="VSD98" s="399"/>
      <c r="VSE98" s="399"/>
      <c r="VSF98" s="399"/>
      <c r="VSG98" s="399"/>
      <c r="VSH98" s="399"/>
      <c r="VSI98" s="399"/>
      <c r="VSJ98" s="399"/>
      <c r="VSK98" s="399"/>
      <c r="VSL98" s="399"/>
      <c r="VSM98" s="399"/>
      <c r="VSN98" s="399"/>
      <c r="VSO98" s="399"/>
      <c r="VSP98" s="399"/>
      <c r="VSQ98" s="399"/>
      <c r="VSR98" s="399"/>
      <c r="VSS98" s="399"/>
      <c r="VST98" s="399"/>
      <c r="VSU98" s="399"/>
      <c r="VSV98" s="399"/>
      <c r="VSW98" s="399"/>
      <c r="VSX98" s="399"/>
      <c r="VSY98" s="399"/>
      <c r="VSZ98" s="399"/>
      <c r="VTA98" s="399"/>
      <c r="VTB98" s="399"/>
      <c r="VTC98" s="399"/>
      <c r="VTD98" s="399"/>
      <c r="VTE98" s="399"/>
      <c r="VTF98" s="399"/>
      <c r="VTG98" s="399"/>
      <c r="VTH98" s="399"/>
      <c r="VTI98" s="399"/>
      <c r="VTJ98" s="399"/>
      <c r="VTK98" s="399"/>
      <c r="VTL98" s="399"/>
      <c r="VTM98" s="399"/>
      <c r="VTN98" s="399"/>
      <c r="VTO98" s="399"/>
      <c r="VTP98" s="399"/>
      <c r="VTQ98" s="399"/>
      <c r="VTR98" s="399"/>
      <c r="VTS98" s="399"/>
      <c r="VTT98" s="399"/>
      <c r="VTU98" s="399"/>
      <c r="VTV98" s="399"/>
      <c r="VTW98" s="399"/>
      <c r="VTX98" s="399"/>
      <c r="VTY98" s="399"/>
      <c r="VTZ98" s="399"/>
      <c r="VUA98" s="399"/>
      <c r="VUB98" s="399"/>
      <c r="VUC98" s="399"/>
      <c r="VUD98" s="399"/>
      <c r="VUE98" s="399"/>
      <c r="VUF98" s="399"/>
      <c r="VUG98" s="399"/>
      <c r="VUH98" s="399"/>
      <c r="VUI98" s="399"/>
      <c r="VUJ98" s="399"/>
      <c r="VUK98" s="399"/>
      <c r="VUL98" s="399"/>
      <c r="VUM98" s="399"/>
      <c r="VUN98" s="399"/>
      <c r="VUO98" s="399"/>
      <c r="VUP98" s="399"/>
      <c r="VUQ98" s="399"/>
      <c r="VUR98" s="399"/>
      <c r="VUS98" s="399"/>
      <c r="VUT98" s="399"/>
      <c r="VUU98" s="399"/>
      <c r="VUV98" s="399"/>
      <c r="VUW98" s="399"/>
      <c r="VUX98" s="399"/>
      <c r="VUY98" s="399"/>
      <c r="VUZ98" s="399"/>
      <c r="VVA98" s="399"/>
      <c r="VVB98" s="399"/>
      <c r="VVC98" s="399"/>
      <c r="VVD98" s="399"/>
      <c r="VVE98" s="399"/>
      <c r="VVF98" s="399"/>
      <c r="VVG98" s="399"/>
      <c r="VVH98" s="399"/>
      <c r="VVI98" s="399"/>
      <c r="VVJ98" s="399"/>
      <c r="VVK98" s="399"/>
      <c r="VVL98" s="399"/>
      <c r="VVM98" s="399"/>
      <c r="VVN98" s="399"/>
      <c r="VVO98" s="399"/>
      <c r="VVP98" s="399"/>
      <c r="VVQ98" s="399"/>
      <c r="VVR98" s="399"/>
      <c r="VVS98" s="399"/>
      <c r="VVT98" s="399"/>
      <c r="VVU98" s="399"/>
      <c r="VVV98" s="399"/>
      <c r="VVW98" s="399"/>
      <c r="VVX98" s="399"/>
      <c r="VVY98" s="399"/>
      <c r="VVZ98" s="399"/>
      <c r="VWA98" s="399"/>
      <c r="VWB98" s="399"/>
      <c r="VWC98" s="399"/>
      <c r="VWD98" s="399"/>
      <c r="VWE98" s="399"/>
      <c r="VWF98" s="399"/>
      <c r="VWG98" s="399"/>
      <c r="VWH98" s="399"/>
      <c r="VWI98" s="399"/>
      <c r="VWJ98" s="399"/>
      <c r="VWK98" s="399"/>
      <c r="VWL98" s="399"/>
      <c r="VWM98" s="399"/>
      <c r="VWN98" s="399"/>
      <c r="VWO98" s="399"/>
      <c r="VWP98" s="399"/>
      <c r="VWQ98" s="399"/>
      <c r="VWR98" s="399"/>
      <c r="VWS98" s="399"/>
      <c r="VWT98" s="399"/>
      <c r="VWU98" s="399"/>
      <c r="VWV98" s="399"/>
      <c r="VWW98" s="399"/>
      <c r="VWX98" s="399"/>
      <c r="VWY98" s="399"/>
      <c r="VWZ98" s="399"/>
      <c r="VXA98" s="399"/>
      <c r="VXB98" s="399"/>
      <c r="VXC98" s="399"/>
      <c r="VXD98" s="399"/>
      <c r="VXE98" s="399"/>
      <c r="VXF98" s="399"/>
      <c r="VXG98" s="399"/>
      <c r="VXH98" s="399"/>
      <c r="VXI98" s="399"/>
      <c r="VXJ98" s="399"/>
      <c r="VXK98" s="399"/>
      <c r="VXL98" s="399"/>
      <c r="VXM98" s="399"/>
      <c r="VXN98" s="399"/>
      <c r="VXO98" s="399"/>
      <c r="VXP98" s="399"/>
      <c r="VXQ98" s="399"/>
      <c r="VXR98" s="399"/>
      <c r="VXS98" s="399"/>
      <c r="VXT98" s="399"/>
      <c r="VXU98" s="399"/>
      <c r="VXV98" s="399"/>
      <c r="VXW98" s="399"/>
      <c r="VXX98" s="399"/>
      <c r="VXY98" s="399"/>
      <c r="VXZ98" s="399"/>
      <c r="VYA98" s="399"/>
      <c r="VYB98" s="399"/>
      <c r="VYC98" s="399"/>
      <c r="VYD98" s="399"/>
      <c r="VYE98" s="399"/>
      <c r="VYF98" s="399"/>
      <c r="VYG98" s="399"/>
      <c r="VYH98" s="399"/>
      <c r="VYI98" s="399"/>
      <c r="VYJ98" s="399"/>
      <c r="VYK98" s="399"/>
      <c r="VYL98" s="399"/>
      <c r="VYM98" s="399"/>
      <c r="VYN98" s="399"/>
      <c r="VYO98" s="399"/>
      <c r="VYP98" s="399"/>
      <c r="VYQ98" s="399"/>
      <c r="VYR98" s="399"/>
      <c r="VYS98" s="399"/>
      <c r="VYT98" s="399"/>
      <c r="VYU98" s="399"/>
      <c r="VYV98" s="399"/>
      <c r="VYW98" s="399"/>
      <c r="VYX98" s="399"/>
      <c r="VYY98" s="399"/>
      <c r="VYZ98" s="399"/>
      <c r="VZA98" s="399"/>
      <c r="VZB98" s="399"/>
      <c r="VZC98" s="399"/>
      <c r="VZD98" s="399"/>
      <c r="VZE98" s="399"/>
      <c r="VZF98" s="399"/>
      <c r="VZG98" s="399"/>
      <c r="VZH98" s="399"/>
      <c r="VZI98" s="399"/>
      <c r="VZJ98" s="399"/>
      <c r="VZK98" s="399"/>
      <c r="VZL98" s="399"/>
      <c r="VZM98" s="399"/>
      <c r="VZN98" s="399"/>
      <c r="VZO98" s="399"/>
      <c r="VZP98" s="399"/>
      <c r="VZQ98" s="399"/>
      <c r="VZR98" s="399"/>
      <c r="VZS98" s="399"/>
      <c r="VZT98" s="399"/>
      <c r="VZU98" s="399"/>
      <c r="VZV98" s="399"/>
      <c r="VZW98" s="399"/>
      <c r="VZX98" s="399"/>
      <c r="VZY98" s="399"/>
      <c r="VZZ98" s="399"/>
      <c r="WAA98" s="399"/>
      <c r="WAB98" s="399"/>
      <c r="WAC98" s="399"/>
      <c r="WAD98" s="399"/>
      <c r="WAE98" s="399"/>
      <c r="WAF98" s="399"/>
      <c r="WAG98" s="399"/>
      <c r="WAH98" s="399"/>
      <c r="WAI98" s="399"/>
      <c r="WAJ98" s="399"/>
      <c r="WAK98" s="399"/>
      <c r="WAL98" s="399"/>
      <c r="WAM98" s="399"/>
      <c r="WAN98" s="399"/>
      <c r="WAO98" s="399"/>
      <c r="WAP98" s="399"/>
      <c r="WAQ98" s="399"/>
      <c r="WAR98" s="399"/>
      <c r="WAS98" s="399"/>
      <c r="WAT98" s="399"/>
      <c r="WAU98" s="399"/>
      <c r="WAV98" s="399"/>
      <c r="WAW98" s="399"/>
      <c r="WAX98" s="399"/>
      <c r="WAY98" s="399"/>
      <c r="WAZ98" s="399"/>
      <c r="WBA98" s="399"/>
      <c r="WBB98" s="399"/>
      <c r="WBC98" s="399"/>
      <c r="WBD98" s="399"/>
      <c r="WBE98" s="399"/>
      <c r="WBF98" s="399"/>
      <c r="WBG98" s="399"/>
      <c r="WBH98" s="399"/>
      <c r="WBI98" s="399"/>
      <c r="WBJ98" s="399"/>
      <c r="WBK98" s="399"/>
      <c r="WBL98" s="399"/>
      <c r="WBM98" s="399"/>
      <c r="WBN98" s="399"/>
      <c r="WBO98" s="399"/>
      <c r="WBP98" s="399"/>
      <c r="WBQ98" s="399"/>
      <c r="WBR98" s="399"/>
      <c r="WBS98" s="399"/>
      <c r="WBT98" s="399"/>
      <c r="WBU98" s="399"/>
      <c r="WBV98" s="399"/>
      <c r="WBW98" s="399"/>
      <c r="WBX98" s="399"/>
      <c r="WBY98" s="399"/>
      <c r="WBZ98" s="399"/>
      <c r="WCA98" s="399"/>
      <c r="WCB98" s="399"/>
      <c r="WCC98" s="399"/>
      <c r="WCD98" s="399"/>
      <c r="WCE98" s="399"/>
      <c r="WCF98" s="399"/>
      <c r="WCG98" s="399"/>
      <c r="WCH98" s="399"/>
      <c r="WCI98" s="399"/>
      <c r="WCJ98" s="399"/>
      <c r="WCK98" s="399"/>
      <c r="WCL98" s="399"/>
      <c r="WCM98" s="399"/>
      <c r="WCN98" s="399"/>
      <c r="WCO98" s="399"/>
      <c r="WCP98" s="399"/>
      <c r="WCQ98" s="399"/>
      <c r="WCR98" s="399"/>
      <c r="WCS98" s="399"/>
      <c r="WCT98" s="399"/>
      <c r="WCU98" s="399"/>
      <c r="WCV98" s="399"/>
      <c r="WCW98" s="399"/>
      <c r="WCX98" s="399"/>
      <c r="WCY98" s="399"/>
      <c r="WCZ98" s="399"/>
      <c r="WDA98" s="399"/>
      <c r="WDB98" s="399"/>
      <c r="WDC98" s="399"/>
      <c r="WDD98" s="399"/>
      <c r="WDE98" s="399"/>
      <c r="WDF98" s="399"/>
      <c r="WDG98" s="399"/>
      <c r="WDH98" s="399"/>
      <c r="WDI98" s="399"/>
      <c r="WDJ98" s="399"/>
      <c r="WDK98" s="399"/>
      <c r="WDL98" s="399"/>
      <c r="WDM98" s="399"/>
      <c r="WDN98" s="399"/>
      <c r="WDO98" s="399"/>
      <c r="WDP98" s="399"/>
      <c r="WDQ98" s="399"/>
      <c r="WDR98" s="399"/>
      <c r="WDS98" s="399"/>
      <c r="WDT98" s="399"/>
      <c r="WDU98" s="399"/>
      <c r="WDV98" s="399"/>
      <c r="WDW98" s="399"/>
      <c r="WDX98" s="399"/>
      <c r="WDY98" s="399"/>
      <c r="WDZ98" s="399"/>
      <c r="WEA98" s="399"/>
      <c r="WEB98" s="399"/>
      <c r="WEC98" s="399"/>
      <c r="WED98" s="399"/>
      <c r="WEE98" s="399"/>
      <c r="WEF98" s="399"/>
      <c r="WEG98" s="399"/>
      <c r="WEH98" s="399"/>
      <c r="WEI98" s="399"/>
      <c r="WEJ98" s="399"/>
      <c r="WEK98" s="399"/>
      <c r="WEL98" s="399"/>
      <c r="WEM98" s="399"/>
      <c r="WEN98" s="399"/>
      <c r="WEO98" s="399"/>
      <c r="WEP98" s="399"/>
      <c r="WEQ98" s="399"/>
      <c r="WER98" s="399"/>
      <c r="WES98" s="399"/>
      <c r="WET98" s="399"/>
      <c r="WEU98" s="399"/>
      <c r="WEV98" s="399"/>
      <c r="WEW98" s="399"/>
      <c r="WEX98" s="399"/>
      <c r="WEY98" s="399"/>
      <c r="WEZ98" s="399"/>
      <c r="WFA98" s="399"/>
      <c r="WFB98" s="399"/>
      <c r="WFC98" s="399"/>
      <c r="WFD98" s="399"/>
      <c r="WFE98" s="399"/>
      <c r="WFF98" s="399"/>
      <c r="WFG98" s="399"/>
      <c r="WFH98" s="399"/>
      <c r="WFI98" s="399"/>
      <c r="WFJ98" s="399"/>
      <c r="WFK98" s="399"/>
      <c r="WFL98" s="399"/>
      <c r="WFM98" s="399"/>
      <c r="WFN98" s="399"/>
      <c r="WFO98" s="399"/>
      <c r="WFP98" s="399"/>
      <c r="WFQ98" s="399"/>
      <c r="WFR98" s="399"/>
      <c r="WFS98" s="399"/>
      <c r="WFT98" s="399"/>
      <c r="WFU98" s="399"/>
      <c r="WFV98" s="399"/>
      <c r="WFW98" s="399"/>
      <c r="WFX98" s="399"/>
      <c r="WFY98" s="399"/>
      <c r="WFZ98" s="399"/>
      <c r="WGA98" s="399"/>
      <c r="WGB98" s="399"/>
      <c r="WGC98" s="399"/>
      <c r="WGD98" s="399"/>
      <c r="WGE98" s="399"/>
      <c r="WGF98" s="399"/>
      <c r="WGG98" s="399"/>
      <c r="WGH98" s="399"/>
      <c r="WGI98" s="399"/>
      <c r="WGJ98" s="399"/>
      <c r="WGK98" s="399"/>
      <c r="WGL98" s="399"/>
      <c r="WGM98" s="399"/>
      <c r="WGN98" s="399"/>
      <c r="WGO98" s="399"/>
      <c r="WGP98" s="399"/>
      <c r="WGQ98" s="399"/>
      <c r="WGR98" s="399"/>
      <c r="WGS98" s="399"/>
      <c r="WGT98" s="399"/>
      <c r="WGU98" s="399"/>
      <c r="WGV98" s="399"/>
      <c r="WGW98" s="399"/>
      <c r="WGX98" s="399"/>
      <c r="WGY98" s="399"/>
      <c r="WGZ98" s="399"/>
      <c r="WHA98" s="399"/>
      <c r="WHB98" s="399"/>
      <c r="WHC98" s="399"/>
      <c r="WHD98" s="399"/>
      <c r="WHE98" s="399"/>
      <c r="WHF98" s="399"/>
      <c r="WHG98" s="399"/>
      <c r="WHH98" s="399"/>
      <c r="WHI98" s="399"/>
      <c r="WHJ98" s="399"/>
      <c r="WHK98" s="399"/>
      <c r="WHL98" s="399"/>
      <c r="WHM98" s="399"/>
      <c r="WHN98" s="399"/>
      <c r="WHO98" s="399"/>
      <c r="WHP98" s="399"/>
      <c r="WHQ98" s="399"/>
      <c r="WHR98" s="399"/>
      <c r="WHS98" s="399"/>
      <c r="WHT98" s="399"/>
      <c r="WHU98" s="399"/>
      <c r="WHV98" s="399"/>
      <c r="WHW98" s="399"/>
      <c r="WHX98" s="399"/>
      <c r="WHY98" s="399"/>
      <c r="WHZ98" s="399"/>
      <c r="WIA98" s="399"/>
      <c r="WIB98" s="399"/>
      <c r="WIC98" s="399"/>
      <c r="WID98" s="399"/>
      <c r="WIE98" s="399"/>
      <c r="WIF98" s="399"/>
      <c r="WIG98" s="399"/>
      <c r="WIH98" s="399"/>
      <c r="WII98" s="399"/>
      <c r="WIJ98" s="399"/>
      <c r="WIK98" s="399"/>
      <c r="WIL98" s="399"/>
      <c r="WIM98" s="399"/>
      <c r="WIN98" s="399"/>
      <c r="WIO98" s="399"/>
      <c r="WIP98" s="399"/>
      <c r="WIQ98" s="399"/>
      <c r="WIR98" s="399"/>
      <c r="WIS98" s="399"/>
      <c r="WIT98" s="399"/>
      <c r="WIU98" s="399"/>
      <c r="WIV98" s="399"/>
      <c r="WIW98" s="399"/>
      <c r="WIX98" s="399"/>
      <c r="WIY98" s="399"/>
      <c r="WIZ98" s="399"/>
      <c r="WJA98" s="399"/>
      <c r="WJB98" s="399"/>
      <c r="WJC98" s="399"/>
      <c r="WJD98" s="399"/>
      <c r="WJE98" s="399"/>
      <c r="WJF98" s="399"/>
      <c r="WJG98" s="399"/>
      <c r="WJH98" s="399"/>
      <c r="WJI98" s="399"/>
      <c r="WJJ98" s="399"/>
      <c r="WJK98" s="399"/>
      <c r="WJL98" s="399"/>
      <c r="WJM98" s="399"/>
      <c r="WJN98" s="399"/>
      <c r="WJO98" s="399"/>
      <c r="WJP98" s="399"/>
      <c r="WJQ98" s="399"/>
      <c r="WJR98" s="399"/>
      <c r="WJS98" s="399"/>
      <c r="WJT98" s="399"/>
      <c r="WJU98" s="399"/>
      <c r="WJV98" s="399"/>
      <c r="WJW98" s="399"/>
      <c r="WJX98" s="399"/>
      <c r="WJY98" s="399"/>
      <c r="WJZ98" s="399"/>
      <c r="WKA98" s="399"/>
      <c r="WKB98" s="399"/>
      <c r="WKC98" s="399"/>
      <c r="WKD98" s="399"/>
      <c r="WKE98" s="399"/>
      <c r="WKF98" s="399"/>
      <c r="WKG98" s="399"/>
      <c r="WKH98" s="399"/>
      <c r="WKI98" s="399"/>
      <c r="WKJ98" s="399"/>
      <c r="WKK98" s="399"/>
      <c r="WKL98" s="399"/>
      <c r="WKM98" s="399"/>
      <c r="WKN98" s="399"/>
      <c r="WKO98" s="399"/>
      <c r="WKP98" s="399"/>
      <c r="WKQ98" s="399"/>
      <c r="WKR98" s="399"/>
      <c r="WKS98" s="399"/>
      <c r="WKT98" s="399"/>
      <c r="WKU98" s="399"/>
      <c r="WKV98" s="399"/>
      <c r="WKW98" s="399"/>
      <c r="WKX98" s="399"/>
      <c r="WKY98" s="399"/>
      <c r="WKZ98" s="399"/>
      <c r="WLA98" s="399"/>
      <c r="WLB98" s="399"/>
      <c r="WLC98" s="399"/>
      <c r="WLD98" s="399"/>
      <c r="WLE98" s="399"/>
      <c r="WLF98" s="399"/>
      <c r="WLG98" s="399"/>
      <c r="WLH98" s="399"/>
      <c r="WLI98" s="399"/>
      <c r="WLJ98" s="399"/>
      <c r="WLK98" s="399"/>
      <c r="WLL98" s="399"/>
      <c r="WLM98" s="399"/>
      <c r="WLN98" s="399"/>
      <c r="WLO98" s="399"/>
      <c r="WLP98" s="399"/>
      <c r="WLQ98" s="399"/>
      <c r="WLR98" s="399"/>
      <c r="WLS98" s="399"/>
      <c r="WLT98" s="399"/>
      <c r="WLU98" s="399"/>
      <c r="WLV98" s="399"/>
      <c r="WLW98" s="399"/>
      <c r="WLX98" s="399"/>
      <c r="WLY98" s="399"/>
      <c r="WLZ98" s="399"/>
      <c r="WMA98" s="399"/>
      <c r="WMB98" s="399"/>
      <c r="WMC98" s="399"/>
      <c r="WMD98" s="399"/>
      <c r="WME98" s="399"/>
      <c r="WMF98" s="399"/>
      <c r="WMG98" s="399"/>
      <c r="WMH98" s="399"/>
      <c r="WMI98" s="399"/>
      <c r="WMJ98" s="399"/>
      <c r="WMK98" s="399"/>
      <c r="WML98" s="399"/>
      <c r="WMM98" s="399"/>
      <c r="WMN98" s="399"/>
      <c r="WMO98" s="399"/>
      <c r="WMP98" s="399"/>
      <c r="WMQ98" s="399"/>
      <c r="WMR98" s="399"/>
      <c r="WMS98" s="399"/>
      <c r="WMT98" s="399"/>
      <c r="WMU98" s="399"/>
      <c r="WMV98" s="399"/>
      <c r="WMW98" s="399"/>
      <c r="WMX98" s="399"/>
      <c r="WMY98" s="399"/>
      <c r="WMZ98" s="399"/>
      <c r="WNA98" s="399"/>
      <c r="WNB98" s="399"/>
      <c r="WNC98" s="399"/>
      <c r="WND98" s="399"/>
      <c r="WNE98" s="399"/>
      <c r="WNF98" s="399"/>
      <c r="WNG98" s="399"/>
      <c r="WNH98" s="399"/>
      <c r="WNI98" s="399"/>
      <c r="WNJ98" s="399"/>
      <c r="WNK98" s="399"/>
      <c r="WNL98" s="399"/>
      <c r="WNM98" s="399"/>
      <c r="WNN98" s="399"/>
      <c r="WNO98" s="399"/>
      <c r="WNP98" s="399"/>
      <c r="WNQ98" s="399"/>
      <c r="WNR98" s="399"/>
      <c r="WNS98" s="399"/>
      <c r="WNT98" s="399"/>
      <c r="WNU98" s="399"/>
      <c r="WNV98" s="399"/>
      <c r="WNW98" s="399"/>
      <c r="WNX98" s="399"/>
      <c r="WNY98" s="399"/>
      <c r="WNZ98" s="399"/>
      <c r="WOA98" s="399"/>
      <c r="WOB98" s="399"/>
      <c r="WOC98" s="399"/>
      <c r="WOD98" s="399"/>
      <c r="WOE98" s="399"/>
      <c r="WOF98" s="399"/>
      <c r="WOG98" s="399"/>
      <c r="WOH98" s="399"/>
      <c r="WOI98" s="399"/>
      <c r="WOJ98" s="399"/>
      <c r="WOK98" s="399"/>
      <c r="WOL98" s="399"/>
      <c r="WOM98" s="399"/>
      <c r="WON98" s="399"/>
      <c r="WOO98" s="399"/>
      <c r="WOP98" s="399"/>
      <c r="WOQ98" s="399"/>
      <c r="WOR98" s="399"/>
      <c r="WOS98" s="399"/>
      <c r="WOT98" s="399"/>
      <c r="WOU98" s="399"/>
      <c r="WOV98" s="399"/>
      <c r="WOW98" s="399"/>
      <c r="WOX98" s="399"/>
      <c r="WOY98" s="399"/>
      <c r="WOZ98" s="399"/>
      <c r="WPA98" s="399"/>
      <c r="WPB98" s="399"/>
      <c r="WPC98" s="399"/>
      <c r="WPD98" s="399"/>
      <c r="WPE98" s="399"/>
      <c r="WPF98" s="399"/>
      <c r="WPG98" s="399"/>
      <c r="WPH98" s="399"/>
      <c r="WPI98" s="399"/>
      <c r="WPJ98" s="399"/>
      <c r="WPK98" s="399"/>
      <c r="WPL98" s="399"/>
      <c r="WPM98" s="399"/>
      <c r="WPN98" s="399"/>
      <c r="WPO98" s="399"/>
      <c r="WPP98" s="399"/>
      <c r="WPQ98" s="399"/>
      <c r="WPR98" s="399"/>
      <c r="WPS98" s="399"/>
      <c r="WPT98" s="399"/>
      <c r="WPU98" s="399"/>
      <c r="WPV98" s="399"/>
      <c r="WPW98" s="399"/>
      <c r="WPX98" s="399"/>
      <c r="WPY98" s="399"/>
      <c r="WPZ98" s="399"/>
      <c r="WQA98" s="399"/>
      <c r="WQB98" s="399"/>
      <c r="WQC98" s="399"/>
      <c r="WQD98" s="399"/>
      <c r="WQE98" s="399"/>
      <c r="WQF98" s="399"/>
      <c r="WQG98" s="399"/>
      <c r="WQH98" s="399"/>
      <c r="WQI98" s="399"/>
      <c r="WQJ98" s="399"/>
      <c r="WQK98" s="399"/>
      <c r="WQL98" s="399"/>
      <c r="WQM98" s="399"/>
      <c r="WQN98" s="399"/>
      <c r="WQO98" s="399"/>
      <c r="WQP98" s="399"/>
      <c r="WQQ98" s="399"/>
      <c r="WQR98" s="399"/>
      <c r="WQS98" s="399"/>
      <c r="WQT98" s="399"/>
      <c r="WQU98" s="399"/>
      <c r="WQV98" s="399"/>
      <c r="WQW98" s="399"/>
      <c r="WQX98" s="399"/>
      <c r="WQY98" s="399"/>
      <c r="WQZ98" s="399"/>
      <c r="WRA98" s="399"/>
      <c r="WRB98" s="399"/>
      <c r="WRC98" s="399"/>
      <c r="WRD98" s="399"/>
      <c r="WRE98" s="399"/>
      <c r="WRF98" s="399"/>
      <c r="WRG98" s="399"/>
      <c r="WRH98" s="399"/>
      <c r="WRI98" s="399"/>
      <c r="WRJ98" s="399"/>
      <c r="WRK98" s="399"/>
      <c r="WRL98" s="399"/>
      <c r="WRM98" s="399"/>
      <c r="WRN98" s="399"/>
      <c r="WRO98" s="399"/>
      <c r="WRP98" s="399"/>
      <c r="WRQ98" s="399"/>
      <c r="WRR98" s="399"/>
      <c r="WRS98" s="399"/>
      <c r="WRT98" s="399"/>
      <c r="WRU98" s="399"/>
      <c r="WRV98" s="399"/>
      <c r="WRW98" s="399"/>
      <c r="WRX98" s="399"/>
      <c r="WRY98" s="399"/>
      <c r="WRZ98" s="399"/>
      <c r="WSA98" s="399"/>
      <c r="WSB98" s="399"/>
      <c r="WSC98" s="399"/>
      <c r="WSD98" s="399"/>
      <c r="WSE98" s="399"/>
      <c r="WSF98" s="399"/>
      <c r="WSG98" s="399"/>
      <c r="WSH98" s="399"/>
      <c r="WSI98" s="399"/>
      <c r="WSJ98" s="399"/>
      <c r="WSK98" s="399"/>
      <c r="WSL98" s="399"/>
      <c r="WSM98" s="399"/>
      <c r="WSN98" s="399"/>
      <c r="WSO98" s="399"/>
      <c r="WSP98" s="399"/>
      <c r="WSQ98" s="399"/>
      <c r="WSR98" s="399"/>
      <c r="WSS98" s="399"/>
      <c r="WST98" s="399"/>
      <c r="WSU98" s="399"/>
      <c r="WSV98" s="399"/>
      <c r="WSW98" s="399"/>
      <c r="WSX98" s="399"/>
      <c r="WSY98" s="399"/>
      <c r="WSZ98" s="399"/>
      <c r="WTA98" s="399"/>
      <c r="WTB98" s="399"/>
      <c r="WTC98" s="399"/>
      <c r="WTD98" s="399"/>
      <c r="WTE98" s="399"/>
      <c r="WTF98" s="399"/>
      <c r="WTG98" s="399"/>
      <c r="WTH98" s="399"/>
      <c r="WTI98" s="399"/>
      <c r="WTJ98" s="399"/>
      <c r="WTK98" s="399"/>
      <c r="WTL98" s="399"/>
      <c r="WTM98" s="399"/>
      <c r="WTN98" s="399"/>
      <c r="WTO98" s="399"/>
      <c r="WTP98" s="399"/>
      <c r="WTQ98" s="399"/>
      <c r="WTR98" s="399"/>
      <c r="WTS98" s="399"/>
      <c r="WTT98" s="399"/>
      <c r="WTU98" s="399"/>
      <c r="WTV98" s="399"/>
      <c r="WTW98" s="399"/>
      <c r="WTX98" s="399"/>
      <c r="WTY98" s="399"/>
      <c r="WTZ98" s="399"/>
      <c r="WUA98" s="399"/>
      <c r="WUB98" s="399"/>
      <c r="WUC98" s="399"/>
      <c r="WUD98" s="399"/>
      <c r="WUE98" s="399"/>
      <c r="WUF98" s="399"/>
      <c r="WUG98" s="399"/>
      <c r="WUH98" s="399"/>
      <c r="WUI98" s="399"/>
      <c r="WUJ98" s="399"/>
      <c r="WUK98" s="399"/>
      <c r="WUL98" s="399"/>
      <c r="WUM98" s="399"/>
      <c r="WUN98" s="399"/>
      <c r="WUO98" s="399"/>
      <c r="WUP98" s="399"/>
      <c r="WUQ98" s="399"/>
      <c r="WUR98" s="399"/>
      <c r="WUS98" s="399"/>
      <c r="WUT98" s="399"/>
      <c r="WUU98" s="399"/>
      <c r="WUV98" s="399"/>
      <c r="WUW98" s="399"/>
      <c r="WUX98" s="399"/>
      <c r="WUY98" s="399"/>
      <c r="WUZ98" s="399"/>
      <c r="WVA98" s="399"/>
      <c r="WVB98" s="399"/>
      <c r="WVC98" s="399"/>
      <c r="WVD98" s="399"/>
      <c r="WVE98" s="399"/>
      <c r="WVF98" s="399"/>
      <c r="WVG98" s="399"/>
      <c r="WVH98" s="399"/>
      <c r="WVI98" s="399"/>
      <c r="WVJ98" s="399"/>
      <c r="WVK98" s="399"/>
      <c r="WVL98" s="399"/>
      <c r="WVM98" s="399"/>
      <c r="WVN98" s="399"/>
      <c r="WVO98" s="399"/>
      <c r="WVP98" s="399"/>
      <c r="WVQ98" s="399"/>
      <c r="WVR98" s="399"/>
      <c r="WVS98" s="399"/>
      <c r="WVT98" s="399"/>
      <c r="WVU98" s="399"/>
      <c r="WVV98" s="399"/>
      <c r="WVW98" s="399"/>
      <c r="WVX98" s="399"/>
      <c r="WVY98" s="399"/>
      <c r="WVZ98" s="399"/>
      <c r="WWA98" s="399"/>
      <c r="WWB98" s="399"/>
      <c r="WWC98" s="399"/>
      <c r="WWD98" s="399"/>
      <c r="WWE98" s="399"/>
      <c r="WWF98" s="399"/>
      <c r="WWG98" s="399"/>
      <c r="WWH98" s="399"/>
      <c r="WWI98" s="399"/>
      <c r="WWJ98" s="399"/>
      <c r="WWK98" s="399"/>
      <c r="WWL98" s="399"/>
      <c r="WWM98" s="399"/>
      <c r="WWN98" s="399"/>
      <c r="WWO98" s="399"/>
      <c r="WWP98" s="399"/>
      <c r="WWQ98" s="399"/>
      <c r="WWR98" s="399"/>
      <c r="WWS98" s="399"/>
      <c r="WWT98" s="399"/>
      <c r="WWU98" s="399"/>
      <c r="WWV98" s="399"/>
      <c r="WWW98" s="399"/>
      <c r="WWX98" s="399"/>
      <c r="WWY98" s="399"/>
      <c r="WWZ98" s="399"/>
      <c r="WXA98" s="399"/>
      <c r="WXB98" s="399"/>
      <c r="WXC98" s="399"/>
      <c r="WXD98" s="399"/>
      <c r="WXE98" s="399"/>
      <c r="WXF98" s="399"/>
      <c r="WXG98" s="399"/>
      <c r="WXH98" s="399"/>
      <c r="WXI98" s="399"/>
      <c r="WXJ98" s="399"/>
      <c r="WXK98" s="399"/>
      <c r="WXL98" s="399"/>
      <c r="WXM98" s="399"/>
      <c r="WXN98" s="399"/>
      <c r="WXO98" s="399"/>
      <c r="WXP98" s="399"/>
      <c r="WXQ98" s="399"/>
      <c r="WXR98" s="399"/>
      <c r="WXS98" s="399"/>
      <c r="WXT98" s="399"/>
      <c r="WXU98" s="399"/>
      <c r="WXV98" s="399"/>
      <c r="WXW98" s="399"/>
      <c r="WXX98" s="399"/>
      <c r="WXY98" s="399"/>
      <c r="WXZ98" s="399"/>
      <c r="WYA98" s="399"/>
      <c r="WYB98" s="399"/>
      <c r="WYC98" s="399"/>
      <c r="WYD98" s="399"/>
      <c r="WYE98" s="399"/>
      <c r="WYF98" s="399"/>
      <c r="WYG98" s="399"/>
      <c r="WYH98" s="399"/>
      <c r="WYI98" s="399"/>
      <c r="WYJ98" s="399"/>
      <c r="WYK98" s="399"/>
      <c r="WYL98" s="399"/>
      <c r="WYM98" s="399"/>
      <c r="WYN98" s="399"/>
      <c r="WYO98" s="399"/>
      <c r="WYP98" s="399"/>
      <c r="WYQ98" s="399"/>
      <c r="WYR98" s="399"/>
      <c r="WYS98" s="399"/>
      <c r="WYT98" s="399"/>
      <c r="WYU98" s="399"/>
      <c r="WYV98" s="399"/>
      <c r="WYW98" s="399"/>
      <c r="WYX98" s="399"/>
      <c r="WYY98" s="399"/>
      <c r="WYZ98" s="399"/>
      <c r="WZA98" s="399"/>
      <c r="WZB98" s="399"/>
      <c r="WZC98" s="399"/>
      <c r="WZD98" s="399"/>
      <c r="WZE98" s="399"/>
      <c r="WZF98" s="399"/>
      <c r="WZG98" s="399"/>
      <c r="WZH98" s="399"/>
      <c r="WZI98" s="399"/>
      <c r="WZJ98" s="399"/>
      <c r="WZK98" s="399"/>
      <c r="WZL98" s="399"/>
      <c r="WZM98" s="399"/>
      <c r="WZN98" s="399"/>
      <c r="WZO98" s="399"/>
      <c r="WZP98" s="399"/>
      <c r="WZQ98" s="399"/>
      <c r="WZR98" s="399"/>
      <c r="WZS98" s="399"/>
      <c r="WZT98" s="399"/>
      <c r="WZU98" s="399"/>
      <c r="WZV98" s="399"/>
      <c r="WZW98" s="399"/>
      <c r="WZX98" s="399"/>
      <c r="WZY98" s="399"/>
      <c r="WZZ98" s="399"/>
      <c r="XAA98" s="399"/>
      <c r="XAB98" s="399"/>
      <c r="XAC98" s="399"/>
      <c r="XAD98" s="399"/>
      <c r="XAE98" s="399"/>
      <c r="XAF98" s="399"/>
      <c r="XAG98" s="399"/>
      <c r="XAH98" s="399"/>
      <c r="XAI98" s="399"/>
      <c r="XAJ98" s="399"/>
      <c r="XAK98" s="399"/>
      <c r="XAL98" s="399"/>
      <c r="XAM98" s="399"/>
      <c r="XAN98" s="399"/>
      <c r="XAO98" s="399"/>
      <c r="XAP98" s="399"/>
      <c r="XAQ98" s="399"/>
      <c r="XAR98" s="399"/>
      <c r="XAS98" s="399"/>
      <c r="XAT98" s="399"/>
      <c r="XAU98" s="399"/>
      <c r="XAV98" s="399"/>
      <c r="XAW98" s="399"/>
      <c r="XAX98" s="399"/>
      <c r="XAY98" s="399"/>
      <c r="XAZ98" s="399"/>
      <c r="XBA98" s="399"/>
      <c r="XBB98" s="399"/>
      <c r="XBC98" s="399"/>
      <c r="XBD98" s="399"/>
      <c r="XBE98" s="399"/>
      <c r="XBF98" s="399"/>
      <c r="XBG98" s="399"/>
      <c r="XBH98" s="399"/>
      <c r="XBI98" s="399"/>
      <c r="XBJ98" s="399"/>
      <c r="XBK98" s="399"/>
      <c r="XBL98" s="399"/>
      <c r="XBM98" s="399"/>
      <c r="XBN98" s="399"/>
      <c r="XBO98" s="399"/>
      <c r="XBP98" s="399"/>
      <c r="XBQ98" s="399"/>
      <c r="XBR98" s="399"/>
      <c r="XBS98" s="399"/>
      <c r="XBT98" s="399"/>
      <c r="XBU98" s="399"/>
      <c r="XBV98" s="399"/>
      <c r="XBW98" s="399"/>
      <c r="XBX98" s="399"/>
      <c r="XBY98" s="399"/>
      <c r="XBZ98" s="399"/>
      <c r="XCA98" s="399"/>
      <c r="XCB98" s="399"/>
      <c r="XCC98" s="399"/>
      <c r="XCD98" s="399"/>
      <c r="XCE98" s="399"/>
      <c r="XCF98" s="399"/>
      <c r="XCG98" s="399"/>
      <c r="XCH98" s="399"/>
      <c r="XCI98" s="399"/>
      <c r="XCJ98" s="399"/>
      <c r="XCK98" s="399"/>
      <c r="XCL98" s="399"/>
      <c r="XCM98" s="399"/>
      <c r="XCN98" s="399"/>
      <c r="XCO98" s="399"/>
      <c r="XCP98" s="399"/>
      <c r="XCQ98" s="399"/>
      <c r="XCR98" s="399"/>
      <c r="XCS98" s="399"/>
      <c r="XCT98" s="399"/>
      <c r="XCU98" s="399"/>
      <c r="XCV98" s="399"/>
      <c r="XCW98" s="399"/>
      <c r="XCX98" s="399"/>
      <c r="XCY98" s="399"/>
      <c r="XCZ98" s="399"/>
      <c r="XDA98" s="399"/>
      <c r="XDB98" s="399"/>
      <c r="XDC98" s="399"/>
      <c r="XDD98" s="399"/>
      <c r="XDE98" s="399"/>
      <c r="XDF98" s="399"/>
      <c r="XDG98" s="399"/>
      <c r="XDH98" s="399"/>
      <c r="XDI98" s="399"/>
      <c r="XDJ98" s="399"/>
      <c r="XDK98" s="399"/>
      <c r="XDL98" s="399"/>
      <c r="XDM98" s="399"/>
      <c r="XDN98" s="399"/>
      <c r="XDO98" s="399"/>
      <c r="XDP98" s="399"/>
      <c r="XDQ98" s="399"/>
      <c r="XDR98" s="399"/>
      <c r="XDS98" s="399"/>
      <c r="XDT98" s="399"/>
      <c r="XDU98" s="399"/>
      <c r="XDV98" s="399"/>
      <c r="XDW98" s="399"/>
      <c r="XDX98" s="399"/>
      <c r="XDY98" s="399"/>
      <c r="XDZ98" s="399"/>
      <c r="XEA98" s="399"/>
      <c r="XEB98" s="399"/>
      <c r="XEC98" s="399"/>
      <c r="XED98" s="399"/>
      <c r="XEE98" s="399"/>
      <c r="XEF98" s="399"/>
    </row>
    <row r="99" spans="1:16384" ht="21.95" customHeight="1" x14ac:dyDescent="0.25">
      <c r="A99" s="325"/>
      <c r="B99" s="326"/>
      <c r="C99" s="327"/>
      <c r="D99" s="297">
        <f t="shared" si="16"/>
        <v>246.5</v>
      </c>
      <c r="E99" s="328"/>
      <c r="F99" s="329"/>
      <c r="G99" s="343"/>
      <c r="H99" s="300">
        <f t="shared" si="20"/>
        <v>170.5</v>
      </c>
      <c r="I99" s="330"/>
      <c r="J99" s="331"/>
      <c r="K99" s="332"/>
      <c r="L99" s="303">
        <f t="shared" si="10"/>
        <v>322.39999999999998</v>
      </c>
      <c r="M99" s="333"/>
      <c r="N99" s="334"/>
      <c r="O99" s="335"/>
      <c r="P99" s="304">
        <f t="shared" si="19"/>
        <v>215</v>
      </c>
      <c r="Q99" s="336"/>
      <c r="R99" s="337"/>
      <c r="S99" s="338"/>
      <c r="T99" s="307">
        <f t="shared" si="13"/>
        <v>266</v>
      </c>
      <c r="U99" s="339"/>
      <c r="V99" s="340"/>
      <c r="W99" s="341"/>
      <c r="X99" s="310">
        <f t="shared" si="14"/>
        <v>164.7</v>
      </c>
      <c r="Y99" s="311"/>
      <c r="Z99" s="312"/>
      <c r="AA99" s="313"/>
      <c r="AB99" s="313">
        <f t="shared" si="17"/>
        <v>159.5</v>
      </c>
      <c r="AC99" s="342"/>
      <c r="AD99" s="314"/>
      <c r="AE99" s="314"/>
      <c r="AF99" s="315">
        <f t="shared" si="18"/>
        <v>155</v>
      </c>
      <c r="AG99" s="314"/>
      <c r="AH99" s="314"/>
      <c r="AI99" s="314"/>
      <c r="AJ99" s="315">
        <f t="shared" si="15"/>
        <v>84</v>
      </c>
      <c r="AK99" s="314"/>
      <c r="AL99" s="405"/>
      <c r="AM99" s="405"/>
      <c r="AN99" s="405"/>
      <c r="AO99" s="405"/>
      <c r="AP99" s="405"/>
      <c r="AQ99" s="405"/>
      <c r="AR99" s="405"/>
      <c r="AS99" s="405"/>
      <c r="AT99" s="405"/>
      <c r="AU99" s="405"/>
      <c r="AV99" s="405"/>
      <c r="AW99" s="405"/>
      <c r="AX99" s="405"/>
      <c r="AY99" s="405"/>
      <c r="AZ99" s="405"/>
      <c r="BA99" s="405"/>
      <c r="BB99" s="405"/>
      <c r="BC99" s="405"/>
      <c r="BD99" s="405"/>
      <c r="BE99" s="405"/>
      <c r="BF99" s="405"/>
      <c r="BG99" s="405"/>
      <c r="BH99" s="405"/>
      <c r="BI99" s="405"/>
      <c r="BJ99" s="405"/>
      <c r="BK99" s="405"/>
      <c r="BL99" s="405"/>
      <c r="BM99" s="405"/>
      <c r="BN99" s="405"/>
      <c r="BO99" s="405"/>
      <c r="BP99" s="405"/>
      <c r="BQ99" s="405"/>
      <c r="BR99" s="405"/>
      <c r="BS99" s="405"/>
      <c r="BT99" s="405"/>
      <c r="BU99" s="405"/>
      <c r="BV99" s="405"/>
      <c r="BW99" s="405"/>
      <c r="BX99" s="405"/>
      <c r="BY99" s="405"/>
      <c r="BZ99" s="405"/>
      <c r="CA99" s="405"/>
      <c r="CB99" s="405"/>
      <c r="CC99" s="405"/>
      <c r="CD99" s="405"/>
      <c r="CE99" s="405"/>
      <c r="CF99" s="405"/>
      <c r="CG99" s="405"/>
      <c r="CH99" s="405"/>
      <c r="CI99" s="405"/>
      <c r="CJ99" s="405"/>
      <c r="CK99" s="405"/>
      <c r="CL99" s="405"/>
      <c r="CM99" s="405"/>
      <c r="CN99" s="405"/>
      <c r="CO99" s="405"/>
      <c r="CP99" s="405"/>
      <c r="CQ99" s="405"/>
      <c r="CR99" s="405"/>
      <c r="CS99" s="405"/>
      <c r="CT99" s="405"/>
      <c r="CU99" s="405"/>
      <c r="CV99" s="405"/>
      <c r="CW99" s="405"/>
      <c r="CX99" s="405"/>
      <c r="CY99" s="405"/>
      <c r="CZ99" s="405"/>
      <c r="DA99" s="405"/>
      <c r="DB99" s="405"/>
      <c r="DC99" s="405"/>
      <c r="DD99" s="405"/>
      <c r="DE99" s="405"/>
      <c r="DF99" s="405"/>
      <c r="DG99" s="405"/>
      <c r="DH99" s="405"/>
      <c r="DI99" s="405"/>
      <c r="DJ99" s="405"/>
      <c r="DK99" s="405"/>
      <c r="DL99" s="405"/>
      <c r="DM99" s="405"/>
      <c r="DN99" s="405"/>
      <c r="DO99" s="405"/>
      <c r="DP99" s="405"/>
      <c r="DQ99" s="405"/>
      <c r="DR99" s="405"/>
      <c r="DS99" s="405"/>
      <c r="DT99" s="405"/>
      <c r="DU99" s="405"/>
      <c r="DV99" s="405"/>
      <c r="DW99" s="405"/>
      <c r="DX99" s="405"/>
      <c r="DY99" s="405"/>
      <c r="DZ99" s="405"/>
      <c r="EA99" s="405"/>
      <c r="EB99" s="405"/>
      <c r="EC99" s="405"/>
      <c r="ED99" s="405"/>
      <c r="EE99" s="405"/>
      <c r="EF99" s="405"/>
      <c r="EG99" s="405"/>
      <c r="EH99" s="405"/>
      <c r="EI99" s="405"/>
      <c r="EJ99" s="405"/>
      <c r="EK99" s="405"/>
      <c r="EL99" s="405"/>
      <c r="EM99" s="405"/>
      <c r="EN99" s="405"/>
      <c r="EO99" s="405"/>
      <c r="EP99" s="405"/>
      <c r="EQ99" s="405"/>
      <c r="ER99" s="405"/>
      <c r="ES99" s="405"/>
      <c r="ET99" s="405"/>
      <c r="EU99" s="405"/>
      <c r="EV99" s="405"/>
      <c r="EW99" s="405"/>
      <c r="EX99" s="405"/>
      <c r="EY99" s="405"/>
      <c r="EZ99" s="405"/>
      <c r="FA99" s="405"/>
      <c r="FB99" s="405"/>
      <c r="FC99" s="405"/>
      <c r="FD99" s="405"/>
      <c r="FE99" s="405"/>
      <c r="FF99" s="405"/>
      <c r="FG99" s="405"/>
      <c r="FH99" s="405"/>
      <c r="FI99" s="405"/>
      <c r="FJ99" s="405"/>
      <c r="FK99" s="405"/>
      <c r="FL99" s="405"/>
      <c r="FM99" s="405"/>
      <c r="FN99" s="405"/>
      <c r="FO99" s="405"/>
      <c r="FP99" s="405"/>
      <c r="FQ99" s="405"/>
      <c r="FR99" s="405"/>
      <c r="FS99" s="405"/>
      <c r="FT99" s="405"/>
      <c r="FU99" s="405"/>
      <c r="FV99" s="405"/>
      <c r="FW99" s="405"/>
      <c r="FX99" s="405"/>
      <c r="FY99" s="405"/>
      <c r="FZ99" s="405"/>
      <c r="GA99" s="405"/>
      <c r="GB99" s="405"/>
      <c r="GC99" s="405"/>
      <c r="GD99" s="405"/>
      <c r="GE99" s="405"/>
      <c r="GF99" s="405"/>
      <c r="GG99" s="405"/>
      <c r="GH99" s="405"/>
      <c r="GI99" s="405"/>
      <c r="GJ99" s="405"/>
      <c r="GK99" s="405"/>
      <c r="GL99" s="405"/>
      <c r="GM99" s="405"/>
      <c r="GN99" s="405"/>
      <c r="GO99" s="405"/>
      <c r="GP99" s="405"/>
      <c r="GQ99" s="405"/>
      <c r="GR99" s="405"/>
      <c r="GS99" s="405"/>
      <c r="GT99" s="405"/>
      <c r="GU99" s="405"/>
      <c r="GV99" s="405"/>
      <c r="GW99" s="405"/>
      <c r="GX99" s="405"/>
      <c r="GY99" s="405"/>
      <c r="GZ99" s="405"/>
      <c r="HA99" s="405"/>
      <c r="HB99" s="405"/>
      <c r="HC99" s="405"/>
      <c r="HD99" s="405"/>
      <c r="HE99" s="405"/>
      <c r="HF99" s="405"/>
      <c r="HG99" s="405"/>
      <c r="HH99" s="405"/>
      <c r="HI99" s="405"/>
      <c r="HJ99" s="405"/>
      <c r="HK99" s="405"/>
      <c r="HL99" s="405"/>
      <c r="HM99" s="405"/>
      <c r="HN99" s="405"/>
      <c r="HO99" s="405"/>
      <c r="HP99" s="405"/>
      <c r="HQ99" s="405"/>
      <c r="HR99" s="405"/>
      <c r="HS99" s="405"/>
      <c r="HT99" s="405"/>
      <c r="HU99" s="405"/>
      <c r="HV99" s="405"/>
      <c r="HW99" s="405"/>
      <c r="HX99" s="405"/>
      <c r="HY99" s="405"/>
      <c r="HZ99" s="405"/>
      <c r="IA99" s="405"/>
      <c r="IB99" s="405"/>
      <c r="IC99" s="405"/>
      <c r="ID99" s="405"/>
      <c r="IE99" s="405"/>
      <c r="IF99" s="405"/>
      <c r="IG99" s="405"/>
      <c r="IH99" s="405"/>
      <c r="II99" s="405"/>
      <c r="IJ99" s="405"/>
      <c r="IK99" s="405"/>
      <c r="IL99" s="405"/>
      <c r="IM99" s="405"/>
      <c r="IN99" s="405"/>
      <c r="IO99" s="405"/>
      <c r="IP99" s="405"/>
      <c r="IQ99" s="405"/>
      <c r="IR99" s="405"/>
      <c r="IS99" s="405"/>
      <c r="IT99" s="405"/>
      <c r="IU99" s="405"/>
      <c r="IV99" s="405"/>
      <c r="IW99" s="405"/>
      <c r="IX99" s="405"/>
      <c r="IY99" s="405"/>
      <c r="IZ99" s="405"/>
      <c r="JA99" s="405"/>
      <c r="JB99" s="405"/>
      <c r="JC99" s="405"/>
      <c r="JD99" s="405"/>
      <c r="JE99" s="405"/>
      <c r="JF99" s="405"/>
      <c r="JG99" s="405"/>
      <c r="JH99" s="405"/>
      <c r="JI99" s="405"/>
      <c r="JJ99" s="405"/>
      <c r="JK99" s="405"/>
      <c r="JL99" s="405"/>
      <c r="JM99" s="405"/>
      <c r="JN99" s="405"/>
      <c r="JO99" s="405"/>
      <c r="JP99" s="405"/>
      <c r="JQ99" s="405"/>
      <c r="JR99" s="405"/>
      <c r="JS99" s="405"/>
      <c r="JT99" s="405"/>
      <c r="JU99" s="405"/>
      <c r="JV99" s="405"/>
      <c r="JW99" s="405"/>
      <c r="JX99" s="405"/>
      <c r="JY99" s="405"/>
      <c r="JZ99" s="405"/>
      <c r="KA99" s="405"/>
      <c r="KB99" s="405"/>
      <c r="KC99" s="405"/>
      <c r="KD99" s="405"/>
      <c r="KE99" s="405"/>
      <c r="KF99" s="405"/>
      <c r="KG99" s="405"/>
      <c r="KH99" s="405"/>
      <c r="KI99" s="405"/>
      <c r="KJ99" s="405"/>
      <c r="KK99" s="405"/>
      <c r="KL99" s="405"/>
      <c r="KM99" s="405"/>
      <c r="KN99" s="405"/>
      <c r="KO99" s="405"/>
      <c r="KP99" s="405"/>
      <c r="KQ99" s="405"/>
      <c r="KR99" s="405"/>
      <c r="KS99" s="405"/>
      <c r="KT99" s="405"/>
      <c r="KU99" s="405"/>
      <c r="KV99" s="405"/>
      <c r="KW99" s="405"/>
      <c r="KX99" s="405"/>
      <c r="KY99" s="405"/>
      <c r="KZ99" s="405"/>
      <c r="LA99" s="405"/>
      <c r="LB99" s="405"/>
      <c r="LC99" s="405"/>
      <c r="LD99" s="405"/>
      <c r="LE99" s="405"/>
      <c r="LF99" s="405"/>
      <c r="LG99" s="405"/>
      <c r="LH99" s="405"/>
      <c r="LI99" s="405"/>
      <c r="LJ99" s="405"/>
      <c r="LK99" s="405"/>
      <c r="LL99" s="405"/>
      <c r="LM99" s="405"/>
      <c r="LN99" s="405"/>
      <c r="LO99" s="405"/>
      <c r="LP99" s="405"/>
      <c r="LQ99" s="405"/>
      <c r="LR99" s="405"/>
      <c r="LS99" s="405"/>
      <c r="LT99" s="405"/>
      <c r="LU99" s="405"/>
      <c r="LV99" s="405"/>
      <c r="LW99" s="405"/>
      <c r="LX99" s="405"/>
      <c r="LY99" s="405"/>
      <c r="LZ99" s="405"/>
      <c r="MA99" s="405"/>
      <c r="MB99" s="405"/>
      <c r="MC99" s="405"/>
      <c r="MD99" s="405"/>
      <c r="ME99" s="405"/>
      <c r="MF99" s="405"/>
      <c r="MG99" s="405"/>
      <c r="MH99" s="405"/>
      <c r="MI99" s="405"/>
      <c r="MJ99" s="405"/>
      <c r="MK99" s="405"/>
      <c r="ML99" s="405"/>
      <c r="MM99" s="405"/>
      <c r="MN99" s="405"/>
      <c r="MO99" s="405"/>
      <c r="MP99" s="405"/>
      <c r="MQ99" s="405"/>
      <c r="MR99" s="405"/>
      <c r="MS99" s="405"/>
      <c r="MT99" s="405"/>
      <c r="MU99" s="405"/>
      <c r="MV99" s="405"/>
      <c r="MW99" s="405"/>
      <c r="MX99" s="405"/>
      <c r="MY99" s="405"/>
      <c r="MZ99" s="405"/>
      <c r="NA99" s="405"/>
      <c r="NB99" s="405"/>
      <c r="NC99" s="405"/>
      <c r="ND99" s="405"/>
      <c r="NE99" s="405"/>
      <c r="NF99" s="405"/>
      <c r="NG99" s="405"/>
      <c r="NH99" s="405"/>
      <c r="NI99" s="405"/>
      <c r="NJ99" s="405"/>
      <c r="NK99" s="405"/>
      <c r="NL99" s="405"/>
      <c r="NM99" s="405"/>
      <c r="NN99" s="405"/>
      <c r="NO99" s="405"/>
      <c r="NP99" s="405"/>
      <c r="NQ99" s="405"/>
      <c r="NR99" s="405"/>
      <c r="NS99" s="405"/>
      <c r="NT99" s="405"/>
      <c r="NU99" s="405"/>
      <c r="NV99" s="405"/>
      <c r="NW99" s="405"/>
      <c r="NX99" s="405"/>
      <c r="NY99" s="405"/>
      <c r="NZ99" s="405"/>
      <c r="OA99" s="405"/>
      <c r="OB99" s="405"/>
      <c r="OC99" s="405"/>
      <c r="OD99" s="405"/>
      <c r="OE99" s="405"/>
      <c r="OF99" s="405"/>
      <c r="OG99" s="405"/>
      <c r="OH99" s="405"/>
      <c r="OI99" s="405"/>
      <c r="OJ99" s="405"/>
      <c r="OK99" s="405"/>
      <c r="OL99" s="405"/>
      <c r="OM99" s="405"/>
      <c r="ON99" s="405"/>
      <c r="OO99" s="405"/>
      <c r="OP99" s="405"/>
      <c r="OQ99" s="405"/>
      <c r="OR99" s="405"/>
      <c r="OS99" s="405"/>
      <c r="OT99" s="405"/>
      <c r="OU99" s="405"/>
      <c r="OV99" s="405"/>
      <c r="OW99" s="405"/>
      <c r="OX99" s="405"/>
      <c r="OY99" s="405"/>
      <c r="OZ99" s="405"/>
      <c r="PA99" s="405"/>
      <c r="PB99" s="405"/>
      <c r="PC99" s="405"/>
      <c r="PD99" s="405"/>
      <c r="PE99" s="405"/>
      <c r="PF99" s="405"/>
      <c r="PG99" s="405"/>
      <c r="PH99" s="405"/>
      <c r="PI99" s="405"/>
      <c r="PJ99" s="405"/>
      <c r="PK99" s="405"/>
      <c r="PL99" s="405"/>
      <c r="PM99" s="405"/>
      <c r="PN99" s="405"/>
      <c r="PO99" s="405"/>
      <c r="PP99" s="405"/>
      <c r="PQ99" s="405"/>
      <c r="PR99" s="405"/>
      <c r="PS99" s="405"/>
      <c r="PT99" s="405"/>
      <c r="PU99" s="405"/>
      <c r="PV99" s="405"/>
      <c r="PW99" s="405"/>
      <c r="PX99" s="405"/>
      <c r="PY99" s="405"/>
      <c r="PZ99" s="405"/>
      <c r="QA99" s="405"/>
      <c r="QB99" s="405"/>
      <c r="QC99" s="405"/>
      <c r="QD99" s="405"/>
      <c r="QE99" s="405"/>
      <c r="QF99" s="405"/>
      <c r="QG99" s="405"/>
      <c r="QH99" s="405"/>
      <c r="QI99" s="405"/>
      <c r="QJ99" s="405"/>
      <c r="QK99" s="405"/>
      <c r="QL99" s="405"/>
      <c r="QM99" s="405"/>
      <c r="QN99" s="405"/>
      <c r="QO99" s="405"/>
      <c r="QP99" s="405"/>
      <c r="QQ99" s="405"/>
      <c r="QR99" s="405"/>
      <c r="QS99" s="405"/>
      <c r="QT99" s="405"/>
      <c r="QU99" s="405"/>
      <c r="QV99" s="405"/>
      <c r="QW99" s="405"/>
      <c r="QX99" s="405"/>
      <c r="QY99" s="405"/>
      <c r="QZ99" s="405"/>
      <c r="RA99" s="405"/>
      <c r="RB99" s="405"/>
      <c r="RC99" s="405"/>
      <c r="RD99" s="405"/>
      <c r="RE99" s="405"/>
      <c r="RF99" s="405"/>
      <c r="RG99" s="405"/>
      <c r="RH99" s="405"/>
      <c r="RI99" s="405"/>
      <c r="RJ99" s="405"/>
      <c r="RK99" s="405"/>
      <c r="RL99" s="405"/>
      <c r="RM99" s="405"/>
      <c r="RN99" s="405"/>
      <c r="RO99" s="405"/>
      <c r="RP99" s="405"/>
      <c r="RQ99" s="405"/>
      <c r="RR99" s="405"/>
      <c r="RS99" s="405"/>
      <c r="RT99" s="405"/>
      <c r="RU99" s="405"/>
      <c r="RV99" s="405"/>
      <c r="RW99" s="405"/>
      <c r="RX99" s="405"/>
      <c r="RY99" s="405"/>
      <c r="RZ99" s="405"/>
      <c r="SA99" s="405"/>
      <c r="SB99" s="405"/>
      <c r="SC99" s="405"/>
      <c r="SD99" s="405"/>
      <c r="SE99" s="405"/>
      <c r="SF99" s="405"/>
      <c r="SG99" s="405"/>
      <c r="SH99" s="405"/>
      <c r="SI99" s="405"/>
      <c r="SJ99" s="405"/>
      <c r="SK99" s="405"/>
      <c r="SL99" s="405"/>
      <c r="SM99" s="405"/>
      <c r="SN99" s="405"/>
      <c r="SO99" s="405"/>
      <c r="SP99" s="405"/>
      <c r="SQ99" s="405"/>
      <c r="SR99" s="405"/>
      <c r="SS99" s="405"/>
      <c r="ST99" s="405"/>
      <c r="SU99" s="405"/>
      <c r="SV99" s="405"/>
      <c r="SW99" s="405"/>
      <c r="SX99" s="405"/>
      <c r="SY99" s="405"/>
      <c r="SZ99" s="405"/>
      <c r="TA99" s="405"/>
      <c r="TB99" s="405"/>
      <c r="TC99" s="405"/>
      <c r="TD99" s="405"/>
      <c r="TE99" s="405"/>
      <c r="TF99" s="405"/>
      <c r="TG99" s="405"/>
      <c r="TH99" s="405"/>
      <c r="TI99" s="405"/>
      <c r="TJ99" s="405"/>
      <c r="TK99" s="405"/>
      <c r="TL99" s="405"/>
      <c r="TM99" s="405"/>
      <c r="TN99" s="405"/>
      <c r="TO99" s="405"/>
      <c r="TP99" s="405"/>
      <c r="TQ99" s="405"/>
      <c r="TR99" s="405"/>
      <c r="TS99" s="405"/>
      <c r="TT99" s="405"/>
      <c r="TU99" s="405"/>
      <c r="TV99" s="405"/>
      <c r="TW99" s="405"/>
      <c r="TX99" s="405"/>
      <c r="TY99" s="405"/>
      <c r="TZ99" s="405"/>
      <c r="UA99" s="405"/>
      <c r="UB99" s="405"/>
      <c r="UC99" s="405"/>
      <c r="UD99" s="405"/>
      <c r="UE99" s="405"/>
      <c r="UF99" s="405"/>
      <c r="UG99" s="405"/>
      <c r="UH99" s="405"/>
      <c r="UI99" s="405"/>
      <c r="UJ99" s="405"/>
      <c r="UK99" s="405"/>
      <c r="UL99" s="405"/>
      <c r="UM99" s="405"/>
      <c r="UN99" s="405"/>
      <c r="UO99" s="405"/>
      <c r="UP99" s="405"/>
      <c r="UQ99" s="405"/>
      <c r="UR99" s="405"/>
      <c r="US99" s="405"/>
      <c r="UT99" s="405"/>
      <c r="UU99" s="405"/>
      <c r="UV99" s="405"/>
      <c r="UW99" s="405"/>
      <c r="UX99" s="405"/>
      <c r="UY99" s="405"/>
      <c r="UZ99" s="405"/>
      <c r="VA99" s="405"/>
      <c r="VB99" s="405"/>
      <c r="VC99" s="405"/>
      <c r="VD99" s="405"/>
      <c r="VE99" s="405"/>
      <c r="VF99" s="405"/>
      <c r="VG99" s="405"/>
      <c r="VH99" s="405"/>
      <c r="VI99" s="405"/>
      <c r="VJ99" s="405"/>
      <c r="VK99" s="405"/>
      <c r="VL99" s="405"/>
      <c r="VM99" s="405"/>
      <c r="VN99" s="405"/>
      <c r="VO99" s="405"/>
      <c r="VP99" s="405"/>
      <c r="VQ99" s="405"/>
      <c r="VR99" s="405"/>
      <c r="VS99" s="405"/>
      <c r="VT99" s="405"/>
      <c r="VU99" s="405"/>
      <c r="VV99" s="405"/>
      <c r="VW99" s="405"/>
      <c r="VX99" s="405"/>
      <c r="VY99" s="405"/>
      <c r="VZ99" s="405"/>
      <c r="WA99" s="405"/>
      <c r="WB99" s="405"/>
      <c r="WC99" s="405"/>
      <c r="WD99" s="405"/>
      <c r="WE99" s="405"/>
      <c r="WF99" s="405"/>
      <c r="WG99" s="405"/>
      <c r="WH99" s="405"/>
      <c r="WI99" s="405"/>
      <c r="WJ99" s="405"/>
      <c r="WK99" s="405"/>
      <c r="WL99" s="405"/>
      <c r="WM99" s="405"/>
      <c r="WN99" s="405"/>
      <c r="WO99" s="405"/>
      <c r="WP99" s="405"/>
      <c r="WQ99" s="405"/>
      <c r="WR99" s="405"/>
      <c r="WS99" s="405"/>
      <c r="WT99" s="405"/>
      <c r="WU99" s="405"/>
      <c r="WV99" s="405"/>
      <c r="WW99" s="405"/>
      <c r="WX99" s="405"/>
      <c r="WY99" s="405"/>
      <c r="WZ99" s="405"/>
      <c r="XA99" s="405"/>
      <c r="XB99" s="405"/>
      <c r="XC99" s="405"/>
      <c r="XD99" s="405"/>
      <c r="XE99" s="405"/>
      <c r="XF99" s="405"/>
      <c r="XG99" s="405"/>
      <c r="XH99" s="405"/>
      <c r="XI99" s="405"/>
      <c r="XJ99" s="405"/>
      <c r="XK99" s="405"/>
      <c r="XL99" s="405"/>
      <c r="XM99" s="405"/>
      <c r="XN99" s="405"/>
      <c r="XO99" s="405"/>
      <c r="XP99" s="405"/>
      <c r="XQ99" s="405"/>
      <c r="XR99" s="405"/>
      <c r="XS99" s="405"/>
      <c r="XT99" s="405"/>
      <c r="XU99" s="405"/>
      <c r="XV99" s="405"/>
      <c r="XW99" s="405"/>
      <c r="XX99" s="405"/>
      <c r="XY99" s="405"/>
      <c r="XZ99" s="405"/>
      <c r="YA99" s="405"/>
      <c r="YB99" s="405"/>
      <c r="YC99" s="405"/>
      <c r="YD99" s="405"/>
      <c r="YE99" s="405"/>
      <c r="YF99" s="405"/>
      <c r="YG99" s="405"/>
      <c r="YH99" s="405"/>
      <c r="YI99" s="405"/>
      <c r="YJ99" s="405"/>
      <c r="YK99" s="405"/>
      <c r="YL99" s="405"/>
      <c r="YM99" s="405"/>
      <c r="YN99" s="405"/>
      <c r="YO99" s="405"/>
      <c r="YP99" s="405"/>
      <c r="YQ99" s="405"/>
      <c r="YR99" s="405"/>
      <c r="YS99" s="405"/>
      <c r="YT99" s="405"/>
      <c r="YU99" s="405"/>
      <c r="YV99" s="405"/>
      <c r="YW99" s="405"/>
      <c r="YX99" s="405"/>
      <c r="YY99" s="405"/>
      <c r="YZ99" s="405"/>
      <c r="ZA99" s="405"/>
      <c r="ZB99" s="405"/>
      <c r="ZC99" s="405"/>
      <c r="ZD99" s="405"/>
      <c r="ZE99" s="405"/>
      <c r="ZF99" s="405"/>
      <c r="ZG99" s="405"/>
      <c r="ZH99" s="405"/>
      <c r="ZI99" s="405"/>
      <c r="ZJ99" s="405"/>
      <c r="ZK99" s="405"/>
      <c r="ZL99" s="405"/>
      <c r="ZM99" s="405"/>
      <c r="ZN99" s="405"/>
      <c r="ZO99" s="405"/>
      <c r="ZP99" s="405"/>
      <c r="ZQ99" s="405"/>
      <c r="ZR99" s="405"/>
      <c r="ZS99" s="405"/>
      <c r="ZT99" s="405"/>
      <c r="ZU99" s="405"/>
      <c r="ZV99" s="405"/>
      <c r="ZW99" s="405"/>
      <c r="ZX99" s="405"/>
      <c r="ZY99" s="405"/>
      <c r="ZZ99" s="405"/>
      <c r="AAA99" s="405"/>
      <c r="AAB99" s="405"/>
      <c r="AAC99" s="405"/>
      <c r="AAD99" s="405"/>
      <c r="AAE99" s="405"/>
      <c r="AAF99" s="405"/>
      <c r="AAG99" s="405"/>
      <c r="AAH99" s="405"/>
      <c r="AAI99" s="405"/>
      <c r="AAJ99" s="405"/>
      <c r="AAK99" s="405"/>
      <c r="AAL99" s="405"/>
      <c r="AAM99" s="405"/>
      <c r="AAN99" s="405"/>
      <c r="AAO99" s="405"/>
      <c r="AAP99" s="405"/>
      <c r="AAQ99" s="405"/>
      <c r="AAR99" s="405"/>
      <c r="AAS99" s="405"/>
      <c r="AAT99" s="405"/>
      <c r="AAU99" s="405"/>
      <c r="AAV99" s="405"/>
      <c r="AAW99" s="405"/>
      <c r="AAX99" s="405"/>
      <c r="AAY99" s="405"/>
      <c r="AAZ99" s="405"/>
      <c r="ABA99" s="405"/>
      <c r="ABB99" s="405"/>
      <c r="ABC99" s="405"/>
      <c r="ABD99" s="405"/>
      <c r="ABE99" s="405"/>
      <c r="ABF99" s="405"/>
      <c r="ABG99" s="405"/>
      <c r="ABH99" s="405"/>
      <c r="ABI99" s="405"/>
      <c r="ABJ99" s="405"/>
      <c r="ABK99" s="405"/>
      <c r="ABL99" s="405"/>
      <c r="ABM99" s="405"/>
      <c r="ABN99" s="405"/>
      <c r="ABO99" s="405"/>
      <c r="ABP99" s="405"/>
      <c r="ABQ99" s="405"/>
      <c r="ABR99" s="405"/>
      <c r="ABS99" s="405"/>
      <c r="ABT99" s="405"/>
      <c r="ABU99" s="405"/>
      <c r="ABV99" s="405"/>
      <c r="ABW99" s="405"/>
      <c r="ABX99" s="405"/>
      <c r="ABY99" s="405"/>
      <c r="ABZ99" s="405"/>
      <c r="ACA99" s="405"/>
      <c r="ACB99" s="405"/>
      <c r="ACC99" s="405"/>
      <c r="ACD99" s="405"/>
      <c r="ACE99" s="405"/>
      <c r="ACF99" s="405"/>
      <c r="ACG99" s="405"/>
      <c r="ACH99" s="405"/>
      <c r="ACI99" s="405"/>
      <c r="ACJ99" s="405"/>
      <c r="ACK99" s="405"/>
      <c r="ACL99" s="405"/>
      <c r="ACM99" s="405"/>
      <c r="ACN99" s="405"/>
      <c r="ACO99" s="405"/>
      <c r="ACP99" s="405"/>
      <c r="ACQ99" s="405"/>
      <c r="ACR99" s="405"/>
      <c r="ACS99" s="405"/>
      <c r="ACT99" s="405"/>
      <c r="ACU99" s="405"/>
      <c r="ACV99" s="405"/>
      <c r="ACW99" s="405"/>
      <c r="ACX99" s="405"/>
      <c r="ACY99" s="405"/>
      <c r="ACZ99" s="405"/>
      <c r="ADA99" s="405"/>
      <c r="ADB99" s="405"/>
      <c r="ADC99" s="405"/>
      <c r="ADD99" s="405"/>
      <c r="ADE99" s="405"/>
      <c r="ADF99" s="405"/>
      <c r="ADG99" s="405"/>
      <c r="ADH99" s="405"/>
      <c r="ADI99" s="405"/>
      <c r="ADJ99" s="405"/>
      <c r="ADK99" s="405"/>
      <c r="ADL99" s="405"/>
      <c r="ADM99" s="405"/>
      <c r="ADN99" s="405"/>
      <c r="ADO99" s="405"/>
      <c r="ADP99" s="405"/>
      <c r="ADQ99" s="405"/>
      <c r="ADR99" s="405"/>
      <c r="ADS99" s="405"/>
      <c r="ADT99" s="405"/>
      <c r="ADU99" s="405"/>
      <c r="ADV99" s="405"/>
      <c r="ADW99" s="405"/>
      <c r="ADX99" s="405"/>
      <c r="ADY99" s="405"/>
      <c r="ADZ99" s="405"/>
      <c r="AEA99" s="405"/>
      <c r="AEB99" s="405"/>
      <c r="AEC99" s="405"/>
      <c r="AED99" s="405"/>
      <c r="AEE99" s="405"/>
      <c r="AEF99" s="405"/>
      <c r="AEG99" s="405"/>
      <c r="AEH99" s="405"/>
      <c r="AEI99" s="405"/>
      <c r="AEJ99" s="405"/>
      <c r="AEK99" s="405"/>
      <c r="AEL99" s="405"/>
      <c r="AEM99" s="405"/>
      <c r="AEN99" s="405"/>
      <c r="AEO99" s="405"/>
      <c r="AEP99" s="405"/>
      <c r="AEQ99" s="405"/>
      <c r="AER99" s="405"/>
      <c r="AES99" s="405"/>
      <c r="AET99" s="405"/>
      <c r="AEU99" s="405"/>
      <c r="AEV99" s="405"/>
      <c r="AEW99" s="405"/>
      <c r="AEX99" s="405"/>
      <c r="AEY99" s="405"/>
      <c r="AEZ99" s="405"/>
      <c r="AFA99" s="405"/>
      <c r="AFB99" s="405"/>
      <c r="AFC99" s="405"/>
      <c r="AFD99" s="405"/>
      <c r="AFE99" s="405"/>
      <c r="AFF99" s="405"/>
      <c r="AFG99" s="405"/>
      <c r="AFH99" s="405"/>
      <c r="AFI99" s="405"/>
      <c r="AFJ99" s="405"/>
      <c r="AFK99" s="405"/>
      <c r="AFL99" s="405"/>
      <c r="AFM99" s="405"/>
      <c r="AFN99" s="405"/>
      <c r="AFO99" s="405"/>
      <c r="AFP99" s="405"/>
      <c r="AFQ99" s="405"/>
      <c r="AFR99" s="405"/>
      <c r="AFS99" s="405"/>
      <c r="AFT99" s="405"/>
      <c r="AFU99" s="405"/>
      <c r="AFV99" s="405"/>
      <c r="AFW99" s="405"/>
      <c r="AFX99" s="405"/>
      <c r="AFY99" s="405"/>
      <c r="AFZ99" s="405"/>
      <c r="AGA99" s="405"/>
      <c r="AGB99" s="405"/>
      <c r="AGC99" s="405"/>
      <c r="AGD99" s="405"/>
      <c r="AGE99" s="405"/>
      <c r="AGF99" s="405"/>
      <c r="AGG99" s="405"/>
      <c r="AGH99" s="405"/>
      <c r="AGI99" s="405"/>
      <c r="AGJ99" s="405"/>
      <c r="AGK99" s="405"/>
      <c r="AGL99" s="405"/>
      <c r="AGM99" s="405"/>
      <c r="AGN99" s="405"/>
      <c r="AGO99" s="405"/>
      <c r="AGP99" s="405"/>
      <c r="AGQ99" s="405"/>
      <c r="AGR99" s="405"/>
      <c r="AGS99" s="405"/>
      <c r="AGT99" s="405"/>
      <c r="AGU99" s="405"/>
      <c r="AGV99" s="405"/>
      <c r="AGW99" s="405"/>
      <c r="AGX99" s="405"/>
      <c r="AGY99" s="405"/>
      <c r="AGZ99" s="405"/>
      <c r="AHA99" s="405"/>
      <c r="AHB99" s="405"/>
      <c r="AHC99" s="405"/>
      <c r="AHD99" s="405"/>
      <c r="AHE99" s="405"/>
      <c r="AHF99" s="405"/>
      <c r="AHG99" s="405"/>
      <c r="AHH99" s="405"/>
      <c r="AHI99" s="405"/>
      <c r="AHJ99" s="405"/>
      <c r="AHK99" s="405"/>
      <c r="AHL99" s="405"/>
      <c r="AHM99" s="405"/>
      <c r="AHN99" s="405"/>
      <c r="AHO99" s="405"/>
      <c r="AHP99" s="405"/>
      <c r="AHQ99" s="405"/>
      <c r="AHR99" s="405"/>
      <c r="AHS99" s="405"/>
      <c r="AHT99" s="405"/>
      <c r="AHU99" s="405"/>
      <c r="AHV99" s="405"/>
      <c r="AHW99" s="405"/>
      <c r="AHX99" s="405"/>
      <c r="AHY99" s="405"/>
      <c r="AHZ99" s="405"/>
      <c r="AIA99" s="405"/>
      <c r="AIB99" s="405"/>
      <c r="AIC99" s="405"/>
      <c r="AID99" s="405"/>
      <c r="AIE99" s="405"/>
      <c r="AIF99" s="405"/>
      <c r="AIG99" s="405"/>
      <c r="AIH99" s="405"/>
      <c r="AII99" s="405"/>
      <c r="AIJ99" s="405"/>
      <c r="AIK99" s="405"/>
      <c r="AIL99" s="405"/>
      <c r="AIM99" s="405"/>
      <c r="AIN99" s="405"/>
      <c r="AIO99" s="405"/>
      <c r="AIP99" s="405"/>
      <c r="AIQ99" s="405"/>
      <c r="AIR99" s="405"/>
      <c r="AIS99" s="405"/>
      <c r="AIT99" s="405"/>
      <c r="AIU99" s="405"/>
      <c r="AIV99" s="405"/>
      <c r="AIW99" s="405"/>
      <c r="AIX99" s="405"/>
      <c r="AIY99" s="405"/>
      <c r="AIZ99" s="405"/>
      <c r="AJA99" s="405"/>
      <c r="AJB99" s="405"/>
      <c r="AJC99" s="405"/>
      <c r="AJD99" s="405"/>
      <c r="AJE99" s="405"/>
      <c r="AJF99" s="405"/>
      <c r="AJG99" s="405"/>
      <c r="AJH99" s="405"/>
      <c r="AJI99" s="405"/>
      <c r="AJJ99" s="405"/>
      <c r="AJK99" s="405"/>
      <c r="AJL99" s="405"/>
      <c r="AJM99" s="405"/>
      <c r="AJN99" s="405"/>
      <c r="AJO99" s="405"/>
      <c r="AJP99" s="405"/>
      <c r="AJQ99" s="405"/>
      <c r="AJR99" s="405"/>
      <c r="AJS99" s="405"/>
      <c r="AJT99" s="405"/>
      <c r="AJU99" s="405"/>
      <c r="AJV99" s="405"/>
      <c r="AJW99" s="405"/>
      <c r="AJX99" s="405"/>
      <c r="AJY99" s="405"/>
      <c r="AJZ99" s="405"/>
      <c r="AKA99" s="405"/>
      <c r="AKB99" s="405"/>
      <c r="AKC99" s="405"/>
      <c r="AKD99" s="405"/>
      <c r="AKE99" s="405"/>
      <c r="AKF99" s="405"/>
      <c r="AKG99" s="405"/>
      <c r="AKH99" s="405"/>
      <c r="AKI99" s="405"/>
      <c r="AKJ99" s="405"/>
      <c r="AKK99" s="405"/>
      <c r="AKL99" s="405"/>
      <c r="AKM99" s="405"/>
      <c r="AKN99" s="405"/>
      <c r="AKO99" s="405"/>
      <c r="AKP99" s="405"/>
      <c r="AKQ99" s="405"/>
      <c r="AKR99" s="405"/>
      <c r="AKS99" s="405"/>
      <c r="AKT99" s="405"/>
      <c r="AKU99" s="405"/>
      <c r="AKV99" s="405"/>
      <c r="AKW99" s="405"/>
      <c r="AKX99" s="405"/>
      <c r="AKY99" s="405"/>
      <c r="AKZ99" s="405"/>
      <c r="ALA99" s="405"/>
      <c r="ALB99" s="405"/>
      <c r="ALC99" s="405"/>
      <c r="ALD99" s="405"/>
      <c r="ALE99" s="405"/>
      <c r="ALF99" s="405"/>
      <c r="ALG99" s="405"/>
      <c r="ALH99" s="405"/>
      <c r="ALI99" s="405"/>
      <c r="ALJ99" s="405"/>
      <c r="ALK99" s="405"/>
      <c r="ALL99" s="405"/>
      <c r="ALM99" s="405"/>
      <c r="ALN99" s="405"/>
      <c r="ALO99" s="405"/>
      <c r="ALP99" s="405"/>
      <c r="ALQ99" s="405"/>
      <c r="ALR99" s="405"/>
      <c r="ALS99" s="405"/>
      <c r="ALT99" s="405"/>
      <c r="ALU99" s="405"/>
      <c r="ALV99" s="405"/>
      <c r="ALW99" s="405"/>
      <c r="ALX99" s="405"/>
      <c r="ALY99" s="405"/>
      <c r="ALZ99" s="405"/>
      <c r="AMA99" s="405"/>
      <c r="AMB99" s="405"/>
      <c r="AMC99" s="405"/>
      <c r="AMD99" s="405"/>
      <c r="AME99" s="405"/>
      <c r="AMF99" s="405"/>
      <c r="AMG99" s="405"/>
      <c r="AMH99" s="405"/>
      <c r="AMI99" s="405"/>
      <c r="AMJ99" s="405"/>
      <c r="AMK99" s="405"/>
      <c r="AML99" s="405"/>
      <c r="AMM99" s="405"/>
      <c r="AMN99" s="405"/>
      <c r="AMO99" s="405"/>
      <c r="AMP99" s="405"/>
      <c r="AMQ99" s="405"/>
      <c r="AMR99" s="405"/>
      <c r="AMS99" s="405"/>
      <c r="AMT99" s="405"/>
      <c r="AMU99" s="405"/>
      <c r="AMV99" s="405"/>
      <c r="AMW99" s="405"/>
      <c r="AMX99" s="405"/>
      <c r="AMY99" s="405"/>
      <c r="AMZ99" s="405"/>
      <c r="ANA99" s="405"/>
      <c r="ANB99" s="405"/>
      <c r="ANC99" s="405"/>
      <c r="AND99" s="405"/>
      <c r="ANE99" s="405"/>
      <c r="ANF99" s="405"/>
      <c r="ANG99" s="405"/>
      <c r="ANH99" s="405"/>
      <c r="ANI99" s="405"/>
      <c r="ANJ99" s="405"/>
      <c r="ANK99" s="405"/>
      <c r="ANL99" s="405"/>
      <c r="ANM99" s="405"/>
      <c r="ANN99" s="405"/>
      <c r="ANO99" s="405"/>
      <c r="ANP99" s="405"/>
      <c r="ANQ99" s="405"/>
      <c r="ANR99" s="405"/>
      <c r="ANS99" s="405"/>
      <c r="ANT99" s="405"/>
      <c r="ANU99" s="405"/>
      <c r="ANV99" s="405"/>
      <c r="ANW99" s="405"/>
      <c r="ANX99" s="405"/>
      <c r="ANY99" s="405"/>
      <c r="ANZ99" s="405"/>
      <c r="AOA99" s="405"/>
      <c r="AOB99" s="405"/>
      <c r="AOC99" s="405"/>
      <c r="AOD99" s="405"/>
      <c r="AOE99" s="405"/>
      <c r="AOF99" s="405"/>
      <c r="AOG99" s="405"/>
      <c r="AOH99" s="405"/>
      <c r="AOI99" s="405"/>
      <c r="AOJ99" s="405"/>
      <c r="AOK99" s="405"/>
      <c r="AOL99" s="405"/>
      <c r="AOM99" s="405"/>
      <c r="AON99" s="405"/>
      <c r="AOO99" s="405"/>
      <c r="AOP99" s="405"/>
      <c r="AOQ99" s="405"/>
      <c r="AOR99" s="405"/>
      <c r="AOS99" s="405"/>
      <c r="AOT99" s="405"/>
      <c r="AOU99" s="405"/>
      <c r="AOV99" s="405"/>
      <c r="AOW99" s="405"/>
      <c r="AOX99" s="405"/>
      <c r="AOY99" s="405"/>
      <c r="AOZ99" s="405"/>
      <c r="APA99" s="405"/>
      <c r="APB99" s="405"/>
      <c r="APC99" s="405"/>
      <c r="APD99" s="405"/>
      <c r="APE99" s="405"/>
      <c r="APF99" s="405"/>
      <c r="APG99" s="405"/>
      <c r="APH99" s="405"/>
      <c r="API99" s="405"/>
      <c r="APJ99" s="405"/>
      <c r="APK99" s="405"/>
      <c r="APL99" s="405"/>
      <c r="APM99" s="405"/>
      <c r="APN99" s="405"/>
      <c r="APO99" s="405"/>
      <c r="APP99" s="405"/>
      <c r="APQ99" s="405"/>
      <c r="APR99" s="405"/>
      <c r="APS99" s="405"/>
      <c r="APT99" s="405"/>
      <c r="APU99" s="405"/>
      <c r="APV99" s="405"/>
      <c r="APW99" s="405"/>
      <c r="APX99" s="405"/>
      <c r="APY99" s="405"/>
      <c r="APZ99" s="405"/>
      <c r="AQA99" s="405"/>
      <c r="AQB99" s="405"/>
      <c r="AQC99" s="405"/>
      <c r="AQD99" s="405"/>
      <c r="AQE99" s="405"/>
      <c r="AQF99" s="405"/>
      <c r="AQG99" s="405"/>
      <c r="AQH99" s="405"/>
      <c r="AQI99" s="405"/>
      <c r="AQJ99" s="405"/>
      <c r="AQK99" s="405"/>
      <c r="AQL99" s="405"/>
      <c r="AQM99" s="405"/>
      <c r="AQN99" s="405"/>
      <c r="AQO99" s="405"/>
      <c r="AQP99" s="405"/>
      <c r="AQQ99" s="405"/>
      <c r="AQR99" s="405"/>
      <c r="AQS99" s="405"/>
      <c r="AQT99" s="405"/>
      <c r="AQU99" s="405"/>
      <c r="AQV99" s="405"/>
      <c r="AQW99" s="405"/>
      <c r="AQX99" s="405"/>
      <c r="AQY99" s="405"/>
      <c r="AQZ99" s="405"/>
      <c r="ARA99" s="405"/>
      <c r="ARB99" s="405"/>
      <c r="ARC99" s="405"/>
      <c r="ARD99" s="405"/>
      <c r="ARE99" s="405"/>
      <c r="ARF99" s="405"/>
      <c r="ARG99" s="405"/>
      <c r="ARH99" s="405"/>
      <c r="ARI99" s="405"/>
      <c r="ARJ99" s="405"/>
      <c r="ARK99" s="405"/>
      <c r="ARL99" s="405"/>
      <c r="ARM99" s="405"/>
      <c r="ARN99" s="405"/>
      <c r="ARO99" s="405"/>
      <c r="ARP99" s="405"/>
      <c r="ARQ99" s="405"/>
      <c r="ARR99" s="405"/>
      <c r="ARS99" s="405"/>
      <c r="ART99" s="405"/>
      <c r="ARU99" s="405"/>
      <c r="ARV99" s="405"/>
      <c r="ARW99" s="405"/>
      <c r="ARX99" s="405"/>
      <c r="ARY99" s="405"/>
      <c r="ARZ99" s="405"/>
      <c r="ASA99" s="405"/>
      <c r="ASB99" s="405"/>
      <c r="ASC99" s="405"/>
      <c r="ASD99" s="405"/>
      <c r="ASE99" s="405"/>
      <c r="ASF99" s="405"/>
      <c r="ASG99" s="405"/>
      <c r="ASH99" s="405"/>
      <c r="ASI99" s="405"/>
      <c r="ASJ99" s="405"/>
      <c r="ASK99" s="405"/>
      <c r="ASL99" s="405"/>
      <c r="ASM99" s="405"/>
      <c r="ASN99" s="405"/>
      <c r="ASO99" s="405"/>
      <c r="ASP99" s="405"/>
      <c r="ASQ99" s="405"/>
      <c r="ASR99" s="405"/>
      <c r="ASS99" s="405"/>
      <c r="AST99" s="405"/>
      <c r="ASU99" s="405"/>
      <c r="ASV99" s="405"/>
      <c r="ASW99" s="405"/>
      <c r="ASX99" s="405"/>
      <c r="ASY99" s="405"/>
      <c r="ASZ99" s="405"/>
      <c r="ATA99" s="405"/>
      <c r="ATB99" s="405"/>
      <c r="ATC99" s="405"/>
      <c r="ATD99" s="405"/>
      <c r="ATE99" s="405"/>
      <c r="ATF99" s="405"/>
      <c r="ATG99" s="405"/>
      <c r="ATH99" s="405"/>
      <c r="ATI99" s="405"/>
      <c r="ATJ99" s="405"/>
      <c r="ATK99" s="405"/>
      <c r="ATL99" s="405"/>
      <c r="ATM99" s="405"/>
      <c r="ATN99" s="405"/>
      <c r="ATO99" s="405"/>
      <c r="ATP99" s="405"/>
      <c r="ATQ99" s="405"/>
      <c r="ATR99" s="405"/>
      <c r="ATS99" s="405"/>
      <c r="ATT99" s="405"/>
      <c r="ATU99" s="405"/>
      <c r="ATV99" s="405"/>
      <c r="ATW99" s="405"/>
      <c r="ATX99" s="405"/>
      <c r="ATY99" s="405"/>
      <c r="ATZ99" s="405"/>
      <c r="AUA99" s="405"/>
      <c r="AUB99" s="405"/>
      <c r="AUC99" s="405"/>
      <c r="AUD99" s="405"/>
      <c r="AUE99" s="405"/>
      <c r="AUF99" s="405"/>
      <c r="AUG99" s="405"/>
      <c r="AUH99" s="405"/>
      <c r="AUI99" s="405"/>
      <c r="AUJ99" s="405"/>
      <c r="AUK99" s="405"/>
      <c r="AUL99" s="405"/>
      <c r="AUM99" s="405"/>
      <c r="AUN99" s="405"/>
      <c r="AUO99" s="405"/>
      <c r="AUP99" s="405"/>
      <c r="AUQ99" s="405"/>
      <c r="AUR99" s="405"/>
      <c r="AUS99" s="405"/>
      <c r="AUT99" s="405"/>
      <c r="AUU99" s="405"/>
      <c r="AUV99" s="405"/>
      <c r="AUW99" s="405"/>
      <c r="AUX99" s="405"/>
      <c r="AUY99" s="405"/>
      <c r="AUZ99" s="405"/>
      <c r="AVA99" s="405"/>
      <c r="AVB99" s="405"/>
      <c r="AVC99" s="405"/>
      <c r="AVD99" s="405"/>
      <c r="AVE99" s="405"/>
      <c r="AVF99" s="405"/>
      <c r="AVG99" s="405"/>
      <c r="AVH99" s="405"/>
      <c r="AVI99" s="405"/>
      <c r="AVJ99" s="405"/>
      <c r="AVK99" s="405"/>
      <c r="AVL99" s="405"/>
      <c r="AVM99" s="405"/>
      <c r="AVN99" s="405"/>
      <c r="AVO99" s="405"/>
      <c r="AVP99" s="405"/>
      <c r="AVQ99" s="405"/>
      <c r="AVR99" s="405"/>
      <c r="AVS99" s="405"/>
      <c r="AVT99" s="405"/>
      <c r="AVU99" s="405"/>
      <c r="AVV99" s="405"/>
      <c r="AVW99" s="405"/>
      <c r="AVX99" s="405"/>
      <c r="AVY99" s="405"/>
      <c r="AVZ99" s="405"/>
      <c r="AWA99" s="405"/>
      <c r="AWB99" s="405"/>
      <c r="AWC99" s="405"/>
      <c r="AWD99" s="405"/>
      <c r="AWE99" s="405"/>
      <c r="AWF99" s="405"/>
      <c r="AWG99" s="405"/>
      <c r="AWH99" s="405"/>
      <c r="AWI99" s="405"/>
      <c r="AWJ99" s="405"/>
      <c r="AWK99" s="405"/>
      <c r="AWL99" s="405"/>
      <c r="AWM99" s="405"/>
      <c r="AWN99" s="405"/>
      <c r="AWO99" s="405"/>
      <c r="AWP99" s="405"/>
      <c r="AWQ99" s="405"/>
      <c r="AWR99" s="405"/>
      <c r="AWS99" s="405"/>
      <c r="AWT99" s="405"/>
      <c r="AWU99" s="405"/>
      <c r="AWV99" s="405"/>
      <c r="AWW99" s="405"/>
      <c r="AWX99" s="405"/>
      <c r="AWY99" s="405"/>
      <c r="AWZ99" s="405"/>
      <c r="AXA99" s="405"/>
      <c r="AXB99" s="405"/>
      <c r="AXC99" s="405"/>
      <c r="AXD99" s="405"/>
      <c r="AXE99" s="405"/>
      <c r="AXF99" s="405"/>
      <c r="AXG99" s="405"/>
      <c r="AXH99" s="405"/>
      <c r="AXI99" s="405"/>
      <c r="AXJ99" s="405"/>
      <c r="AXK99" s="405"/>
      <c r="AXL99" s="405"/>
      <c r="AXM99" s="405"/>
      <c r="AXN99" s="405"/>
      <c r="AXO99" s="405"/>
      <c r="AXP99" s="405"/>
      <c r="AXQ99" s="405"/>
      <c r="AXR99" s="405"/>
      <c r="AXS99" s="405"/>
      <c r="AXT99" s="405"/>
      <c r="AXU99" s="405"/>
      <c r="AXV99" s="405"/>
      <c r="AXW99" s="405"/>
      <c r="AXX99" s="405"/>
      <c r="AXY99" s="405"/>
      <c r="AXZ99" s="405"/>
      <c r="AYA99" s="405"/>
      <c r="AYB99" s="405"/>
      <c r="AYC99" s="405"/>
      <c r="AYD99" s="405"/>
      <c r="AYE99" s="405"/>
      <c r="AYF99" s="405"/>
      <c r="AYG99" s="405"/>
      <c r="AYH99" s="405"/>
      <c r="AYI99" s="405"/>
      <c r="AYJ99" s="405"/>
      <c r="AYK99" s="405"/>
      <c r="AYL99" s="405"/>
      <c r="AYM99" s="405"/>
      <c r="AYN99" s="405"/>
      <c r="AYO99" s="405"/>
      <c r="AYP99" s="405"/>
      <c r="AYQ99" s="405"/>
      <c r="AYR99" s="405"/>
      <c r="AYS99" s="405"/>
      <c r="AYT99" s="405"/>
      <c r="AYU99" s="405"/>
      <c r="AYV99" s="405"/>
      <c r="AYW99" s="405"/>
      <c r="AYX99" s="405"/>
      <c r="AYY99" s="405"/>
      <c r="AYZ99" s="405"/>
      <c r="AZA99" s="405"/>
      <c r="AZB99" s="405"/>
      <c r="AZC99" s="405"/>
      <c r="AZD99" s="405"/>
      <c r="AZE99" s="405"/>
      <c r="AZF99" s="405"/>
      <c r="AZG99" s="405"/>
      <c r="AZH99" s="405"/>
      <c r="AZI99" s="405"/>
      <c r="AZJ99" s="405"/>
      <c r="AZK99" s="405"/>
      <c r="AZL99" s="405"/>
      <c r="AZM99" s="405"/>
      <c r="AZN99" s="405"/>
      <c r="AZO99" s="405"/>
      <c r="AZP99" s="405"/>
      <c r="AZQ99" s="405"/>
      <c r="AZR99" s="405"/>
      <c r="AZS99" s="405"/>
      <c r="AZT99" s="405"/>
      <c r="AZU99" s="405"/>
      <c r="AZV99" s="405"/>
      <c r="AZW99" s="405"/>
      <c r="AZX99" s="405"/>
      <c r="AZY99" s="405"/>
      <c r="AZZ99" s="405"/>
      <c r="BAA99" s="405"/>
      <c r="BAB99" s="405"/>
      <c r="BAC99" s="405"/>
      <c r="BAD99" s="405"/>
      <c r="BAE99" s="405"/>
      <c r="BAF99" s="405"/>
      <c r="BAG99" s="405"/>
      <c r="BAH99" s="405"/>
      <c r="BAI99" s="405"/>
      <c r="BAJ99" s="405"/>
      <c r="BAK99" s="405"/>
      <c r="BAL99" s="405"/>
      <c r="BAM99" s="405"/>
      <c r="BAN99" s="405"/>
      <c r="BAO99" s="405"/>
      <c r="BAP99" s="405"/>
      <c r="BAQ99" s="405"/>
      <c r="BAR99" s="405"/>
      <c r="BAS99" s="405"/>
      <c r="BAT99" s="405"/>
      <c r="BAU99" s="405"/>
      <c r="BAV99" s="405"/>
      <c r="BAW99" s="405"/>
      <c r="BAX99" s="405"/>
      <c r="BAY99" s="405"/>
      <c r="BAZ99" s="405"/>
      <c r="BBA99" s="405"/>
      <c r="BBB99" s="405"/>
      <c r="BBC99" s="405"/>
      <c r="BBD99" s="405"/>
      <c r="BBE99" s="405"/>
      <c r="BBF99" s="405"/>
      <c r="BBG99" s="405"/>
      <c r="BBH99" s="405"/>
      <c r="BBI99" s="405"/>
      <c r="BBJ99" s="405"/>
      <c r="BBK99" s="405"/>
      <c r="BBL99" s="405"/>
      <c r="BBM99" s="405"/>
      <c r="BBN99" s="405"/>
      <c r="BBO99" s="405"/>
      <c r="BBP99" s="405"/>
      <c r="BBQ99" s="405"/>
      <c r="BBR99" s="405"/>
      <c r="BBS99" s="405"/>
      <c r="BBT99" s="405"/>
      <c r="BBU99" s="405"/>
      <c r="BBV99" s="405"/>
      <c r="BBW99" s="405"/>
      <c r="BBX99" s="405"/>
      <c r="BBY99" s="405"/>
      <c r="BBZ99" s="405"/>
      <c r="BCA99" s="405"/>
      <c r="BCB99" s="405"/>
      <c r="BCC99" s="405"/>
      <c r="BCD99" s="405"/>
      <c r="BCE99" s="405"/>
      <c r="BCF99" s="405"/>
      <c r="BCG99" s="405"/>
      <c r="BCH99" s="405"/>
      <c r="BCI99" s="405"/>
      <c r="BCJ99" s="405"/>
      <c r="BCK99" s="405"/>
      <c r="BCL99" s="405"/>
      <c r="BCM99" s="405"/>
      <c r="BCN99" s="405"/>
      <c r="BCO99" s="405"/>
      <c r="BCP99" s="405"/>
      <c r="BCQ99" s="405"/>
      <c r="BCR99" s="405"/>
      <c r="BCS99" s="405"/>
      <c r="BCT99" s="405"/>
      <c r="BCU99" s="405"/>
      <c r="BCV99" s="405"/>
      <c r="BCW99" s="405"/>
      <c r="BCX99" s="405"/>
      <c r="BCY99" s="405"/>
      <c r="BCZ99" s="405"/>
      <c r="BDA99" s="405"/>
      <c r="BDB99" s="405"/>
      <c r="BDC99" s="405"/>
      <c r="BDD99" s="405"/>
      <c r="BDE99" s="405"/>
      <c r="BDF99" s="405"/>
      <c r="BDG99" s="405"/>
      <c r="BDH99" s="405"/>
      <c r="BDI99" s="405"/>
      <c r="BDJ99" s="405"/>
      <c r="BDK99" s="405"/>
      <c r="BDL99" s="405"/>
      <c r="BDM99" s="405"/>
      <c r="BDN99" s="405"/>
      <c r="BDO99" s="405"/>
      <c r="BDP99" s="405"/>
      <c r="BDQ99" s="405"/>
      <c r="BDR99" s="405"/>
      <c r="BDS99" s="405"/>
      <c r="BDT99" s="405"/>
      <c r="BDU99" s="405"/>
      <c r="BDV99" s="405"/>
      <c r="BDW99" s="405"/>
      <c r="BDX99" s="405"/>
      <c r="BDY99" s="405"/>
      <c r="BDZ99" s="405"/>
      <c r="BEA99" s="405"/>
      <c r="BEB99" s="405"/>
      <c r="BEC99" s="405"/>
      <c r="BED99" s="405"/>
      <c r="BEE99" s="405"/>
      <c r="BEF99" s="405"/>
      <c r="BEG99" s="405"/>
      <c r="BEH99" s="405"/>
      <c r="BEI99" s="405"/>
      <c r="BEJ99" s="405"/>
      <c r="BEK99" s="405"/>
      <c r="BEL99" s="405"/>
      <c r="BEM99" s="405"/>
      <c r="BEN99" s="405"/>
      <c r="BEO99" s="405"/>
      <c r="BEP99" s="405"/>
      <c r="BEQ99" s="405"/>
      <c r="BER99" s="405"/>
      <c r="BES99" s="405"/>
      <c r="BET99" s="405"/>
      <c r="BEU99" s="405"/>
      <c r="BEV99" s="405"/>
      <c r="BEW99" s="405"/>
      <c r="BEX99" s="405"/>
      <c r="BEY99" s="405"/>
      <c r="BEZ99" s="405"/>
      <c r="BFA99" s="405"/>
      <c r="BFB99" s="405"/>
      <c r="BFC99" s="405"/>
      <c r="BFD99" s="405"/>
      <c r="BFE99" s="405"/>
      <c r="BFF99" s="405"/>
      <c r="BFG99" s="405"/>
      <c r="BFH99" s="405"/>
      <c r="BFI99" s="405"/>
      <c r="BFJ99" s="405"/>
      <c r="BFK99" s="405"/>
      <c r="BFL99" s="405"/>
      <c r="BFM99" s="405"/>
      <c r="BFN99" s="405"/>
      <c r="BFO99" s="405"/>
      <c r="BFP99" s="405"/>
      <c r="BFQ99" s="405"/>
      <c r="BFR99" s="405"/>
      <c r="BFS99" s="405"/>
      <c r="BFT99" s="405"/>
      <c r="BFU99" s="405"/>
      <c r="BFV99" s="405"/>
      <c r="BFW99" s="405"/>
      <c r="BFX99" s="405"/>
      <c r="BFY99" s="405"/>
      <c r="BFZ99" s="405"/>
      <c r="BGA99" s="405"/>
      <c r="BGB99" s="405"/>
      <c r="BGC99" s="405"/>
      <c r="BGD99" s="405"/>
      <c r="BGE99" s="405"/>
      <c r="BGF99" s="405"/>
      <c r="BGG99" s="405"/>
      <c r="BGH99" s="405"/>
      <c r="BGI99" s="405"/>
      <c r="BGJ99" s="405"/>
      <c r="BGK99" s="405"/>
      <c r="BGL99" s="405"/>
      <c r="BGM99" s="405"/>
      <c r="BGN99" s="405"/>
      <c r="BGO99" s="405"/>
      <c r="BGP99" s="405"/>
      <c r="BGQ99" s="405"/>
      <c r="BGR99" s="405"/>
      <c r="BGS99" s="405"/>
      <c r="BGT99" s="405"/>
      <c r="BGU99" s="405"/>
      <c r="BGV99" s="405"/>
      <c r="BGW99" s="405"/>
      <c r="BGX99" s="405"/>
      <c r="BGY99" s="405"/>
      <c r="BGZ99" s="405"/>
      <c r="BHA99" s="405"/>
      <c r="BHB99" s="405"/>
      <c r="BHC99" s="405"/>
      <c r="BHD99" s="405"/>
      <c r="BHE99" s="405"/>
      <c r="BHF99" s="405"/>
      <c r="BHG99" s="405"/>
      <c r="BHH99" s="405"/>
      <c r="BHI99" s="405"/>
      <c r="BHJ99" s="405"/>
      <c r="BHK99" s="405"/>
      <c r="BHL99" s="405"/>
      <c r="BHM99" s="405"/>
      <c r="BHN99" s="405"/>
      <c r="BHO99" s="405"/>
      <c r="BHP99" s="405"/>
      <c r="BHQ99" s="405"/>
      <c r="BHR99" s="405"/>
      <c r="BHS99" s="405"/>
      <c r="BHT99" s="405"/>
      <c r="BHU99" s="405"/>
      <c r="BHV99" s="405"/>
      <c r="BHW99" s="405"/>
      <c r="BHX99" s="405"/>
      <c r="BHY99" s="405"/>
      <c r="BHZ99" s="405"/>
      <c r="BIA99" s="405"/>
      <c r="BIB99" s="405"/>
      <c r="BIC99" s="405"/>
      <c r="BID99" s="405"/>
      <c r="BIE99" s="405"/>
      <c r="BIF99" s="405"/>
      <c r="BIG99" s="405"/>
      <c r="BIH99" s="405"/>
      <c r="BII99" s="405"/>
      <c r="BIJ99" s="405"/>
      <c r="BIK99" s="405"/>
      <c r="BIL99" s="405"/>
      <c r="BIM99" s="405"/>
      <c r="BIN99" s="405"/>
      <c r="BIO99" s="405"/>
      <c r="BIP99" s="405"/>
      <c r="BIQ99" s="405"/>
      <c r="BIR99" s="405"/>
      <c r="BIS99" s="405"/>
      <c r="BIT99" s="405"/>
      <c r="BIU99" s="405"/>
      <c r="BIV99" s="405"/>
      <c r="BIW99" s="405"/>
      <c r="BIX99" s="405"/>
      <c r="BIY99" s="405"/>
      <c r="BIZ99" s="405"/>
      <c r="BJA99" s="405"/>
      <c r="BJB99" s="405"/>
      <c r="BJC99" s="405"/>
      <c r="BJD99" s="405"/>
      <c r="BJE99" s="405"/>
      <c r="BJF99" s="405"/>
      <c r="BJG99" s="405"/>
      <c r="BJH99" s="405"/>
      <c r="BJI99" s="405"/>
      <c r="BJJ99" s="405"/>
      <c r="BJK99" s="405"/>
      <c r="BJL99" s="405"/>
      <c r="BJM99" s="405"/>
      <c r="BJN99" s="405"/>
      <c r="BJO99" s="405"/>
      <c r="BJP99" s="405"/>
      <c r="BJQ99" s="405"/>
      <c r="BJR99" s="405"/>
      <c r="BJS99" s="405"/>
      <c r="BJT99" s="405"/>
      <c r="BJU99" s="405"/>
      <c r="BJV99" s="405"/>
      <c r="BJW99" s="405"/>
      <c r="BJX99" s="405"/>
      <c r="BJY99" s="405"/>
      <c r="BJZ99" s="405"/>
      <c r="BKA99" s="405"/>
      <c r="BKB99" s="405"/>
      <c r="BKC99" s="405"/>
      <c r="BKD99" s="405"/>
      <c r="BKE99" s="405"/>
      <c r="BKF99" s="405"/>
      <c r="BKG99" s="405"/>
      <c r="BKH99" s="405"/>
      <c r="BKI99" s="405"/>
      <c r="BKJ99" s="405"/>
      <c r="BKK99" s="405"/>
      <c r="BKL99" s="405"/>
      <c r="BKM99" s="405"/>
      <c r="BKN99" s="405"/>
      <c r="BKO99" s="405"/>
      <c r="BKP99" s="405"/>
      <c r="BKQ99" s="405"/>
      <c r="BKR99" s="405"/>
      <c r="BKS99" s="405"/>
      <c r="BKT99" s="405"/>
      <c r="BKU99" s="405"/>
      <c r="BKV99" s="405"/>
      <c r="BKW99" s="405"/>
      <c r="BKX99" s="405"/>
      <c r="BKY99" s="405"/>
      <c r="BKZ99" s="405"/>
      <c r="BLA99" s="405"/>
      <c r="BLB99" s="405"/>
      <c r="BLC99" s="405"/>
      <c r="BLD99" s="405"/>
      <c r="BLE99" s="405"/>
      <c r="BLF99" s="405"/>
      <c r="BLG99" s="405"/>
      <c r="BLH99" s="405"/>
      <c r="BLI99" s="405"/>
      <c r="BLJ99" s="405"/>
      <c r="BLK99" s="405"/>
      <c r="BLL99" s="405"/>
      <c r="BLM99" s="405"/>
      <c r="BLN99" s="405"/>
      <c r="BLO99" s="405"/>
      <c r="BLP99" s="405"/>
      <c r="BLQ99" s="405"/>
      <c r="BLR99" s="405"/>
      <c r="BLS99" s="405"/>
      <c r="BLT99" s="405"/>
      <c r="BLU99" s="405"/>
      <c r="BLV99" s="405"/>
      <c r="BLW99" s="405"/>
      <c r="BLX99" s="405"/>
      <c r="BLY99" s="405"/>
      <c r="BLZ99" s="405"/>
      <c r="BMA99" s="405"/>
      <c r="BMB99" s="405"/>
      <c r="BMC99" s="405"/>
      <c r="BMD99" s="405"/>
      <c r="BME99" s="405"/>
      <c r="BMF99" s="405"/>
      <c r="BMG99" s="405"/>
      <c r="BMH99" s="405"/>
      <c r="BMI99" s="405"/>
      <c r="BMJ99" s="405"/>
      <c r="BMK99" s="405"/>
      <c r="BML99" s="405"/>
      <c r="BMM99" s="405"/>
      <c r="BMN99" s="405"/>
      <c r="BMO99" s="405"/>
      <c r="BMP99" s="405"/>
      <c r="BMQ99" s="405"/>
      <c r="BMR99" s="405"/>
      <c r="BMS99" s="405"/>
      <c r="BMT99" s="405"/>
      <c r="BMU99" s="405"/>
      <c r="BMV99" s="405"/>
      <c r="BMW99" s="405"/>
      <c r="BMX99" s="405"/>
      <c r="BMY99" s="405"/>
      <c r="BMZ99" s="405"/>
      <c r="BNA99" s="405"/>
      <c r="BNB99" s="405"/>
      <c r="BNC99" s="405"/>
      <c r="BND99" s="405"/>
      <c r="BNE99" s="405"/>
      <c r="BNF99" s="405"/>
      <c r="BNG99" s="405"/>
      <c r="BNH99" s="405"/>
      <c r="BNI99" s="405"/>
      <c r="BNJ99" s="405"/>
      <c r="BNK99" s="405"/>
      <c r="BNL99" s="405"/>
      <c r="BNM99" s="405"/>
      <c r="BNN99" s="405"/>
      <c r="BNO99" s="405"/>
      <c r="BNP99" s="405"/>
      <c r="BNQ99" s="405"/>
      <c r="BNR99" s="405"/>
      <c r="BNS99" s="405"/>
      <c r="BNT99" s="405"/>
      <c r="BNU99" s="405"/>
      <c r="BNV99" s="405"/>
      <c r="BNW99" s="405"/>
      <c r="BNX99" s="405"/>
      <c r="BNY99" s="405"/>
      <c r="BNZ99" s="405"/>
      <c r="BOA99" s="405"/>
      <c r="BOB99" s="405"/>
      <c r="BOC99" s="405"/>
      <c r="BOD99" s="405"/>
      <c r="BOE99" s="405"/>
      <c r="BOF99" s="405"/>
      <c r="BOG99" s="405"/>
      <c r="BOH99" s="405"/>
      <c r="BOI99" s="405"/>
      <c r="BOJ99" s="405"/>
      <c r="BOK99" s="405"/>
      <c r="BOL99" s="405"/>
      <c r="BOM99" s="405"/>
      <c r="BON99" s="405"/>
      <c r="BOO99" s="405"/>
      <c r="BOP99" s="405"/>
      <c r="BOQ99" s="405"/>
      <c r="BOR99" s="405"/>
      <c r="BOS99" s="405"/>
      <c r="BOT99" s="405"/>
      <c r="BOU99" s="405"/>
      <c r="BOV99" s="405"/>
      <c r="BOW99" s="405"/>
      <c r="BOX99" s="405"/>
      <c r="BOY99" s="405"/>
      <c r="BOZ99" s="405"/>
      <c r="BPA99" s="405"/>
      <c r="BPB99" s="405"/>
      <c r="BPC99" s="405"/>
      <c r="BPD99" s="405"/>
      <c r="BPE99" s="405"/>
      <c r="BPF99" s="405"/>
      <c r="BPG99" s="405"/>
      <c r="BPH99" s="405"/>
      <c r="BPI99" s="405"/>
      <c r="BPJ99" s="405"/>
      <c r="BPK99" s="405"/>
      <c r="BPL99" s="405"/>
      <c r="BPM99" s="405"/>
      <c r="BPN99" s="405"/>
      <c r="BPO99" s="405"/>
      <c r="BPP99" s="405"/>
      <c r="BPQ99" s="405"/>
      <c r="BPR99" s="405"/>
      <c r="BPS99" s="405"/>
      <c r="BPT99" s="405"/>
      <c r="BPU99" s="405"/>
      <c r="BPV99" s="405"/>
      <c r="BPW99" s="405"/>
      <c r="BPX99" s="405"/>
      <c r="BPY99" s="405"/>
      <c r="BPZ99" s="405"/>
      <c r="BQA99" s="405"/>
      <c r="BQB99" s="405"/>
      <c r="BQC99" s="405"/>
      <c r="BQD99" s="405"/>
      <c r="BQE99" s="405"/>
      <c r="BQF99" s="405"/>
      <c r="BQG99" s="405"/>
      <c r="BQH99" s="405"/>
      <c r="BQI99" s="405"/>
      <c r="BQJ99" s="405"/>
      <c r="BQK99" s="405"/>
      <c r="BQL99" s="405"/>
      <c r="BQM99" s="405"/>
      <c r="BQN99" s="405"/>
      <c r="BQO99" s="405"/>
      <c r="BQP99" s="405"/>
      <c r="BQQ99" s="405"/>
      <c r="BQR99" s="405"/>
      <c r="BQS99" s="405"/>
      <c r="BQT99" s="405"/>
      <c r="BQU99" s="405"/>
      <c r="BQV99" s="405"/>
      <c r="BQW99" s="405"/>
      <c r="BQX99" s="405"/>
      <c r="BQY99" s="405"/>
      <c r="BQZ99" s="405"/>
      <c r="BRA99" s="405"/>
      <c r="BRB99" s="405"/>
      <c r="BRC99" s="405"/>
      <c r="BRD99" s="405"/>
      <c r="BRE99" s="405"/>
      <c r="BRF99" s="405"/>
      <c r="BRG99" s="405"/>
      <c r="BRH99" s="405"/>
      <c r="BRI99" s="405"/>
      <c r="BRJ99" s="405"/>
      <c r="BRK99" s="405"/>
      <c r="BRL99" s="405"/>
      <c r="BRM99" s="405"/>
      <c r="BRN99" s="405"/>
      <c r="BRO99" s="405"/>
      <c r="BRP99" s="405"/>
      <c r="BRQ99" s="405"/>
      <c r="BRR99" s="405"/>
      <c r="BRS99" s="405"/>
      <c r="BRT99" s="405"/>
      <c r="BRU99" s="405"/>
      <c r="BRV99" s="405"/>
      <c r="BRW99" s="405"/>
      <c r="BRX99" s="405"/>
      <c r="BRY99" s="405"/>
      <c r="BRZ99" s="405"/>
      <c r="BSA99" s="405"/>
      <c r="BSB99" s="405"/>
      <c r="BSC99" s="405"/>
      <c r="BSD99" s="405"/>
      <c r="BSE99" s="405"/>
      <c r="BSF99" s="405"/>
      <c r="BSG99" s="405"/>
      <c r="BSH99" s="405"/>
      <c r="BSI99" s="405"/>
      <c r="BSJ99" s="405"/>
      <c r="BSK99" s="405"/>
      <c r="BSL99" s="405"/>
      <c r="BSM99" s="405"/>
      <c r="BSN99" s="405"/>
      <c r="BSO99" s="405"/>
      <c r="BSP99" s="405"/>
      <c r="BSQ99" s="405"/>
      <c r="BSR99" s="405"/>
      <c r="BSS99" s="405"/>
      <c r="BST99" s="405"/>
      <c r="BSU99" s="405"/>
      <c r="BSV99" s="405"/>
      <c r="BSW99" s="405"/>
      <c r="BSX99" s="405"/>
      <c r="BSY99" s="405"/>
      <c r="BSZ99" s="405"/>
      <c r="BTA99" s="405"/>
      <c r="BTB99" s="405"/>
      <c r="BTC99" s="405"/>
      <c r="BTD99" s="405"/>
      <c r="BTE99" s="405"/>
      <c r="BTF99" s="405"/>
      <c r="BTG99" s="405"/>
      <c r="BTH99" s="405"/>
      <c r="BTI99" s="405"/>
      <c r="BTJ99" s="405"/>
      <c r="BTK99" s="405"/>
      <c r="BTL99" s="405"/>
      <c r="BTM99" s="405"/>
      <c r="BTN99" s="405"/>
      <c r="BTO99" s="405"/>
      <c r="BTP99" s="405"/>
      <c r="BTQ99" s="405"/>
      <c r="BTR99" s="405"/>
      <c r="BTS99" s="405"/>
      <c r="BTT99" s="405"/>
      <c r="BTU99" s="405"/>
      <c r="BTV99" s="405"/>
      <c r="BTW99" s="405"/>
      <c r="BTX99" s="405"/>
      <c r="BTY99" s="405"/>
      <c r="BTZ99" s="405"/>
      <c r="BUA99" s="405"/>
      <c r="BUB99" s="405"/>
      <c r="BUC99" s="405"/>
      <c r="BUD99" s="405"/>
      <c r="BUE99" s="405"/>
      <c r="BUF99" s="405"/>
      <c r="BUG99" s="405"/>
      <c r="BUH99" s="405"/>
      <c r="BUI99" s="405"/>
      <c r="BUJ99" s="405"/>
      <c r="BUK99" s="405"/>
      <c r="BUL99" s="405"/>
      <c r="BUM99" s="405"/>
      <c r="BUN99" s="405"/>
      <c r="BUO99" s="405"/>
      <c r="BUP99" s="405"/>
      <c r="BUQ99" s="405"/>
      <c r="BUR99" s="405"/>
      <c r="BUS99" s="405"/>
      <c r="BUT99" s="405"/>
      <c r="BUU99" s="405"/>
      <c r="BUV99" s="405"/>
      <c r="BUW99" s="405"/>
      <c r="BUX99" s="405"/>
      <c r="BUY99" s="405"/>
      <c r="BUZ99" s="405"/>
      <c r="BVA99" s="405"/>
      <c r="BVB99" s="405"/>
      <c r="BVC99" s="405"/>
      <c r="BVD99" s="405"/>
      <c r="BVE99" s="405"/>
      <c r="BVF99" s="405"/>
      <c r="BVG99" s="405"/>
      <c r="BVH99" s="405"/>
      <c r="BVI99" s="405"/>
      <c r="BVJ99" s="405"/>
      <c r="BVK99" s="405"/>
      <c r="BVL99" s="405"/>
      <c r="BVM99" s="405"/>
      <c r="BVN99" s="405"/>
      <c r="BVO99" s="405"/>
      <c r="BVP99" s="405"/>
      <c r="BVQ99" s="405"/>
      <c r="BVR99" s="405"/>
      <c r="BVS99" s="405"/>
      <c r="BVT99" s="405"/>
      <c r="BVU99" s="405"/>
      <c r="BVV99" s="405"/>
      <c r="BVW99" s="405"/>
      <c r="BVX99" s="405"/>
      <c r="BVY99" s="405"/>
      <c r="BVZ99" s="405"/>
      <c r="BWA99" s="405"/>
      <c r="BWB99" s="405"/>
      <c r="BWC99" s="405"/>
      <c r="BWD99" s="405"/>
      <c r="BWE99" s="405"/>
      <c r="BWF99" s="405"/>
      <c r="BWG99" s="405"/>
      <c r="BWH99" s="405"/>
      <c r="BWI99" s="405"/>
      <c r="BWJ99" s="405"/>
      <c r="BWK99" s="405"/>
      <c r="BWL99" s="405"/>
      <c r="BWM99" s="405"/>
      <c r="BWN99" s="405"/>
      <c r="BWO99" s="405"/>
      <c r="BWP99" s="405"/>
      <c r="BWQ99" s="405"/>
      <c r="BWR99" s="405"/>
      <c r="BWS99" s="405"/>
      <c r="BWT99" s="405"/>
      <c r="BWU99" s="405"/>
      <c r="BWV99" s="405"/>
      <c r="BWW99" s="405"/>
      <c r="BWX99" s="405"/>
      <c r="BWY99" s="405"/>
      <c r="BWZ99" s="405"/>
      <c r="BXA99" s="405"/>
      <c r="BXB99" s="405"/>
      <c r="BXC99" s="405"/>
      <c r="BXD99" s="405"/>
      <c r="BXE99" s="405"/>
      <c r="BXF99" s="405"/>
      <c r="BXG99" s="405"/>
      <c r="BXH99" s="405"/>
      <c r="BXI99" s="405"/>
      <c r="BXJ99" s="405"/>
      <c r="BXK99" s="405"/>
      <c r="BXL99" s="405"/>
      <c r="BXM99" s="405"/>
      <c r="BXN99" s="405"/>
      <c r="BXO99" s="405"/>
      <c r="BXP99" s="405"/>
      <c r="BXQ99" s="405"/>
      <c r="BXR99" s="405"/>
      <c r="BXS99" s="405"/>
      <c r="BXT99" s="405"/>
      <c r="BXU99" s="405"/>
      <c r="BXV99" s="405"/>
      <c r="BXW99" s="405"/>
      <c r="BXX99" s="405"/>
      <c r="BXY99" s="405"/>
      <c r="BXZ99" s="405"/>
      <c r="BYA99" s="405"/>
      <c r="BYB99" s="405"/>
      <c r="BYC99" s="405"/>
      <c r="BYD99" s="405"/>
      <c r="BYE99" s="405"/>
      <c r="BYF99" s="405"/>
      <c r="BYG99" s="405"/>
      <c r="BYH99" s="405"/>
      <c r="BYI99" s="405"/>
      <c r="BYJ99" s="405"/>
      <c r="BYK99" s="405"/>
      <c r="BYL99" s="405"/>
      <c r="BYM99" s="405"/>
      <c r="BYN99" s="405"/>
      <c r="BYO99" s="405"/>
      <c r="BYP99" s="405"/>
      <c r="BYQ99" s="405"/>
      <c r="BYR99" s="405"/>
      <c r="BYS99" s="405"/>
      <c r="BYT99" s="405"/>
      <c r="BYU99" s="405"/>
      <c r="BYV99" s="405"/>
      <c r="BYW99" s="405"/>
      <c r="BYX99" s="405"/>
      <c r="BYY99" s="405"/>
      <c r="BYZ99" s="405"/>
      <c r="BZA99" s="405"/>
      <c r="BZB99" s="405"/>
      <c r="BZC99" s="405"/>
      <c r="BZD99" s="405"/>
      <c r="BZE99" s="405"/>
      <c r="BZF99" s="405"/>
      <c r="BZG99" s="405"/>
      <c r="BZH99" s="405"/>
      <c r="BZI99" s="405"/>
      <c r="BZJ99" s="405"/>
      <c r="BZK99" s="405"/>
      <c r="BZL99" s="405"/>
      <c r="BZM99" s="405"/>
      <c r="BZN99" s="405"/>
      <c r="BZO99" s="405"/>
      <c r="BZP99" s="405"/>
      <c r="BZQ99" s="405"/>
      <c r="BZR99" s="405"/>
      <c r="BZS99" s="405"/>
      <c r="BZT99" s="405"/>
      <c r="BZU99" s="405"/>
      <c r="BZV99" s="405"/>
      <c r="BZW99" s="405"/>
      <c r="BZX99" s="405"/>
      <c r="BZY99" s="405"/>
      <c r="BZZ99" s="405"/>
      <c r="CAA99" s="405"/>
      <c r="CAB99" s="405"/>
      <c r="CAC99" s="405"/>
      <c r="CAD99" s="405"/>
      <c r="CAE99" s="405"/>
      <c r="CAF99" s="405"/>
      <c r="CAG99" s="405"/>
      <c r="CAH99" s="405"/>
      <c r="CAI99" s="405"/>
      <c r="CAJ99" s="405"/>
      <c r="CAK99" s="405"/>
      <c r="CAL99" s="405"/>
      <c r="CAM99" s="405"/>
      <c r="CAN99" s="405"/>
      <c r="CAO99" s="405"/>
      <c r="CAP99" s="405"/>
      <c r="CAQ99" s="405"/>
      <c r="CAR99" s="405"/>
      <c r="CAS99" s="405"/>
      <c r="CAT99" s="405"/>
      <c r="CAU99" s="405"/>
      <c r="CAV99" s="405"/>
      <c r="CAW99" s="405"/>
      <c r="CAX99" s="405"/>
      <c r="CAY99" s="405"/>
      <c r="CAZ99" s="405"/>
      <c r="CBA99" s="405"/>
      <c r="CBB99" s="405"/>
      <c r="CBC99" s="405"/>
      <c r="CBD99" s="405"/>
      <c r="CBE99" s="405"/>
      <c r="CBF99" s="405"/>
      <c r="CBG99" s="405"/>
      <c r="CBH99" s="405"/>
      <c r="CBI99" s="405"/>
      <c r="CBJ99" s="405"/>
      <c r="CBK99" s="405"/>
      <c r="CBL99" s="405"/>
      <c r="CBM99" s="405"/>
      <c r="CBN99" s="405"/>
      <c r="CBO99" s="405"/>
      <c r="CBP99" s="405"/>
      <c r="CBQ99" s="405"/>
      <c r="CBR99" s="405"/>
      <c r="CBS99" s="405"/>
      <c r="CBT99" s="405"/>
      <c r="CBU99" s="405"/>
      <c r="CBV99" s="405"/>
      <c r="CBW99" s="405"/>
      <c r="CBX99" s="405"/>
      <c r="CBY99" s="405"/>
      <c r="CBZ99" s="405"/>
      <c r="CCA99" s="405"/>
      <c r="CCB99" s="405"/>
      <c r="CCC99" s="405"/>
      <c r="CCD99" s="405"/>
      <c r="CCE99" s="405"/>
      <c r="CCF99" s="405"/>
      <c r="CCG99" s="405"/>
      <c r="CCH99" s="405"/>
      <c r="CCI99" s="405"/>
      <c r="CCJ99" s="405"/>
      <c r="CCK99" s="405"/>
      <c r="CCL99" s="405"/>
      <c r="CCM99" s="405"/>
      <c r="CCN99" s="405"/>
      <c r="CCO99" s="405"/>
      <c r="CCP99" s="405"/>
      <c r="CCQ99" s="405"/>
      <c r="CCR99" s="405"/>
      <c r="CCS99" s="405"/>
      <c r="CCT99" s="405"/>
      <c r="CCU99" s="405"/>
      <c r="CCV99" s="405"/>
      <c r="CCW99" s="405"/>
      <c r="CCX99" s="405"/>
      <c r="CCY99" s="405"/>
      <c r="CCZ99" s="405"/>
      <c r="CDA99" s="405"/>
      <c r="CDB99" s="405"/>
      <c r="CDC99" s="405"/>
      <c r="CDD99" s="405"/>
      <c r="CDE99" s="405"/>
      <c r="CDF99" s="405"/>
      <c r="CDG99" s="405"/>
      <c r="CDH99" s="405"/>
      <c r="CDI99" s="405"/>
      <c r="CDJ99" s="405"/>
      <c r="CDK99" s="405"/>
      <c r="CDL99" s="405"/>
      <c r="CDM99" s="405"/>
      <c r="CDN99" s="405"/>
      <c r="CDO99" s="405"/>
      <c r="CDP99" s="405"/>
      <c r="CDQ99" s="405"/>
      <c r="CDR99" s="405"/>
      <c r="CDS99" s="405"/>
      <c r="CDT99" s="405"/>
      <c r="CDU99" s="405"/>
      <c r="CDV99" s="405"/>
      <c r="CDW99" s="405"/>
      <c r="CDX99" s="405"/>
      <c r="CDY99" s="405"/>
      <c r="CDZ99" s="405"/>
      <c r="CEA99" s="405"/>
      <c r="CEB99" s="405"/>
      <c r="CEC99" s="405"/>
      <c r="CED99" s="405"/>
      <c r="CEE99" s="405"/>
      <c r="CEF99" s="405"/>
      <c r="CEG99" s="405"/>
      <c r="CEH99" s="405"/>
      <c r="CEI99" s="405"/>
      <c r="CEJ99" s="405"/>
      <c r="CEK99" s="405"/>
      <c r="CEL99" s="405"/>
      <c r="CEM99" s="405"/>
      <c r="CEN99" s="405"/>
      <c r="CEO99" s="405"/>
      <c r="CEP99" s="405"/>
      <c r="CEQ99" s="405"/>
      <c r="CER99" s="405"/>
      <c r="CES99" s="405"/>
      <c r="CET99" s="405"/>
      <c r="CEU99" s="405"/>
      <c r="CEV99" s="405"/>
      <c r="CEW99" s="405"/>
      <c r="CEX99" s="405"/>
      <c r="CEY99" s="405"/>
      <c r="CEZ99" s="405"/>
      <c r="CFA99" s="405"/>
      <c r="CFB99" s="405"/>
      <c r="CFC99" s="405"/>
      <c r="CFD99" s="405"/>
      <c r="CFE99" s="405"/>
      <c r="CFF99" s="405"/>
      <c r="CFG99" s="405"/>
      <c r="CFH99" s="405"/>
      <c r="CFI99" s="405"/>
      <c r="CFJ99" s="405"/>
      <c r="CFK99" s="405"/>
      <c r="CFL99" s="405"/>
      <c r="CFM99" s="405"/>
      <c r="CFN99" s="405"/>
      <c r="CFO99" s="405"/>
      <c r="CFP99" s="405"/>
      <c r="CFQ99" s="405"/>
      <c r="CFR99" s="405"/>
      <c r="CFS99" s="405"/>
      <c r="CFT99" s="405"/>
      <c r="CFU99" s="405"/>
      <c r="CFV99" s="405"/>
      <c r="CFW99" s="405"/>
      <c r="CFX99" s="405"/>
      <c r="CFY99" s="405"/>
      <c r="CFZ99" s="405"/>
      <c r="CGA99" s="405"/>
      <c r="CGB99" s="405"/>
      <c r="CGC99" s="405"/>
      <c r="CGD99" s="405"/>
      <c r="CGE99" s="405"/>
      <c r="CGF99" s="405"/>
      <c r="CGG99" s="405"/>
      <c r="CGH99" s="405"/>
      <c r="CGI99" s="405"/>
      <c r="CGJ99" s="405"/>
      <c r="CGK99" s="405"/>
      <c r="CGL99" s="405"/>
      <c r="CGM99" s="405"/>
      <c r="CGN99" s="405"/>
      <c r="CGO99" s="405"/>
      <c r="CGP99" s="405"/>
      <c r="CGQ99" s="405"/>
      <c r="CGR99" s="405"/>
      <c r="CGS99" s="405"/>
      <c r="CGT99" s="405"/>
      <c r="CGU99" s="405"/>
      <c r="CGV99" s="405"/>
      <c r="CGW99" s="405"/>
      <c r="CGX99" s="405"/>
      <c r="CGY99" s="405"/>
      <c r="CGZ99" s="405"/>
      <c r="CHA99" s="405"/>
      <c r="CHB99" s="405"/>
      <c r="CHC99" s="405"/>
      <c r="CHD99" s="405"/>
      <c r="CHE99" s="405"/>
      <c r="CHF99" s="405"/>
      <c r="CHG99" s="405"/>
      <c r="CHH99" s="405"/>
      <c r="CHI99" s="405"/>
      <c r="CHJ99" s="405"/>
      <c r="CHK99" s="405"/>
      <c r="CHL99" s="405"/>
      <c r="CHM99" s="405"/>
      <c r="CHN99" s="405"/>
      <c r="CHO99" s="405"/>
      <c r="CHP99" s="405"/>
      <c r="CHQ99" s="405"/>
      <c r="CHR99" s="405"/>
      <c r="CHS99" s="405"/>
      <c r="CHT99" s="405"/>
      <c r="CHU99" s="405"/>
      <c r="CHV99" s="405"/>
      <c r="CHW99" s="405"/>
      <c r="CHX99" s="405"/>
      <c r="CHY99" s="405"/>
      <c r="CHZ99" s="405"/>
      <c r="CIA99" s="405"/>
      <c r="CIB99" s="405"/>
      <c r="CIC99" s="405"/>
      <c r="CID99" s="405"/>
      <c r="CIE99" s="405"/>
      <c r="CIF99" s="405"/>
      <c r="CIG99" s="405"/>
      <c r="CIH99" s="405"/>
      <c r="CII99" s="405"/>
      <c r="CIJ99" s="405"/>
      <c r="CIK99" s="405"/>
      <c r="CIL99" s="405"/>
      <c r="CIM99" s="405"/>
      <c r="CIN99" s="405"/>
      <c r="CIO99" s="405"/>
      <c r="CIP99" s="405"/>
      <c r="CIQ99" s="405"/>
      <c r="CIR99" s="405"/>
      <c r="CIS99" s="405"/>
      <c r="CIT99" s="405"/>
      <c r="CIU99" s="405"/>
      <c r="CIV99" s="405"/>
      <c r="CIW99" s="405"/>
      <c r="CIX99" s="405"/>
      <c r="CIY99" s="405"/>
      <c r="CIZ99" s="405"/>
      <c r="CJA99" s="405"/>
      <c r="CJB99" s="405"/>
      <c r="CJC99" s="405"/>
      <c r="CJD99" s="405"/>
      <c r="CJE99" s="405"/>
      <c r="CJF99" s="405"/>
      <c r="CJG99" s="405"/>
      <c r="CJH99" s="405"/>
      <c r="CJI99" s="405"/>
      <c r="CJJ99" s="405"/>
      <c r="CJK99" s="405"/>
      <c r="CJL99" s="405"/>
      <c r="CJM99" s="405"/>
      <c r="CJN99" s="405"/>
      <c r="CJO99" s="405"/>
      <c r="CJP99" s="405"/>
      <c r="CJQ99" s="405"/>
      <c r="CJR99" s="405"/>
      <c r="CJS99" s="405"/>
      <c r="CJT99" s="405"/>
      <c r="CJU99" s="405"/>
      <c r="CJV99" s="405"/>
      <c r="CJW99" s="405"/>
      <c r="CJX99" s="405"/>
      <c r="CJY99" s="405"/>
      <c r="CJZ99" s="405"/>
      <c r="CKA99" s="405"/>
      <c r="CKB99" s="405"/>
      <c r="CKC99" s="405"/>
      <c r="CKD99" s="405"/>
      <c r="CKE99" s="405"/>
      <c r="CKF99" s="405"/>
      <c r="CKG99" s="405"/>
      <c r="CKH99" s="405"/>
      <c r="CKI99" s="405"/>
      <c r="CKJ99" s="405"/>
      <c r="CKK99" s="405"/>
      <c r="CKL99" s="405"/>
      <c r="CKM99" s="405"/>
      <c r="CKN99" s="405"/>
      <c r="CKO99" s="405"/>
      <c r="CKP99" s="405"/>
      <c r="CKQ99" s="405"/>
      <c r="CKR99" s="405"/>
      <c r="CKS99" s="405"/>
      <c r="CKT99" s="405"/>
      <c r="CKU99" s="405"/>
      <c r="CKV99" s="405"/>
      <c r="CKW99" s="405"/>
      <c r="CKX99" s="405"/>
      <c r="CKY99" s="405"/>
      <c r="CKZ99" s="405"/>
      <c r="CLA99" s="405"/>
      <c r="CLB99" s="405"/>
      <c r="CLC99" s="405"/>
      <c r="CLD99" s="405"/>
      <c r="CLE99" s="405"/>
      <c r="CLF99" s="405"/>
      <c r="CLG99" s="405"/>
      <c r="CLH99" s="405"/>
      <c r="CLI99" s="405"/>
      <c r="CLJ99" s="405"/>
      <c r="CLK99" s="405"/>
      <c r="CLL99" s="405"/>
      <c r="CLM99" s="405"/>
      <c r="CLN99" s="405"/>
      <c r="CLO99" s="405"/>
      <c r="CLP99" s="405"/>
      <c r="CLQ99" s="405"/>
      <c r="CLR99" s="405"/>
      <c r="CLS99" s="405"/>
      <c r="CLT99" s="405"/>
      <c r="CLU99" s="405"/>
      <c r="CLV99" s="405"/>
      <c r="CLW99" s="405"/>
      <c r="CLX99" s="405"/>
      <c r="CLY99" s="405"/>
      <c r="CLZ99" s="405"/>
      <c r="CMA99" s="405"/>
      <c r="CMB99" s="405"/>
      <c r="CMC99" s="405"/>
      <c r="CMD99" s="405"/>
      <c r="CME99" s="405"/>
      <c r="CMF99" s="405"/>
      <c r="CMG99" s="405"/>
      <c r="CMH99" s="405"/>
      <c r="CMI99" s="405"/>
      <c r="CMJ99" s="405"/>
      <c r="CMK99" s="405"/>
      <c r="CML99" s="405"/>
      <c r="CMM99" s="405"/>
      <c r="CMN99" s="405"/>
      <c r="CMO99" s="405"/>
      <c r="CMP99" s="405"/>
      <c r="CMQ99" s="405"/>
      <c r="CMR99" s="405"/>
      <c r="CMS99" s="405"/>
      <c r="CMT99" s="405"/>
      <c r="CMU99" s="405"/>
      <c r="CMV99" s="405"/>
      <c r="CMW99" s="405"/>
      <c r="CMX99" s="405"/>
      <c r="CMY99" s="405"/>
      <c r="CMZ99" s="405"/>
      <c r="CNA99" s="405"/>
      <c r="CNB99" s="405"/>
      <c r="CNC99" s="405"/>
      <c r="CND99" s="405"/>
      <c r="CNE99" s="405"/>
      <c r="CNF99" s="405"/>
      <c r="CNG99" s="405"/>
      <c r="CNH99" s="405"/>
      <c r="CNI99" s="405"/>
      <c r="CNJ99" s="405"/>
      <c r="CNK99" s="405"/>
      <c r="CNL99" s="405"/>
      <c r="CNM99" s="405"/>
      <c r="CNN99" s="405"/>
      <c r="CNO99" s="405"/>
      <c r="CNP99" s="405"/>
      <c r="CNQ99" s="405"/>
      <c r="CNR99" s="405"/>
      <c r="CNS99" s="405"/>
      <c r="CNT99" s="405"/>
      <c r="CNU99" s="405"/>
      <c r="CNV99" s="405"/>
      <c r="CNW99" s="405"/>
      <c r="CNX99" s="405"/>
      <c r="CNY99" s="405"/>
      <c r="CNZ99" s="405"/>
      <c r="COA99" s="405"/>
      <c r="COB99" s="405"/>
      <c r="COC99" s="405"/>
      <c r="COD99" s="405"/>
      <c r="COE99" s="405"/>
      <c r="COF99" s="405"/>
      <c r="COG99" s="405"/>
      <c r="COH99" s="405"/>
      <c r="COI99" s="405"/>
      <c r="COJ99" s="405"/>
      <c r="COK99" s="405"/>
      <c r="COL99" s="405"/>
      <c r="COM99" s="405"/>
      <c r="CON99" s="405"/>
      <c r="COO99" s="405"/>
      <c r="COP99" s="405"/>
      <c r="COQ99" s="405"/>
      <c r="COR99" s="405"/>
      <c r="COS99" s="405"/>
      <c r="COT99" s="405"/>
      <c r="COU99" s="405"/>
      <c r="COV99" s="405"/>
      <c r="COW99" s="405"/>
      <c r="COX99" s="405"/>
      <c r="COY99" s="405"/>
      <c r="COZ99" s="405"/>
      <c r="CPA99" s="405"/>
      <c r="CPB99" s="405"/>
      <c r="CPC99" s="405"/>
      <c r="CPD99" s="405"/>
      <c r="CPE99" s="405"/>
      <c r="CPF99" s="405"/>
      <c r="CPG99" s="405"/>
      <c r="CPH99" s="405"/>
      <c r="CPI99" s="405"/>
      <c r="CPJ99" s="405"/>
      <c r="CPK99" s="405"/>
      <c r="CPL99" s="405"/>
      <c r="CPM99" s="405"/>
      <c r="CPN99" s="405"/>
      <c r="CPO99" s="405"/>
      <c r="CPP99" s="405"/>
      <c r="CPQ99" s="405"/>
      <c r="CPR99" s="405"/>
      <c r="CPS99" s="405"/>
      <c r="CPT99" s="405"/>
      <c r="CPU99" s="405"/>
      <c r="CPV99" s="405"/>
      <c r="CPW99" s="405"/>
      <c r="CPX99" s="405"/>
      <c r="CPY99" s="405"/>
      <c r="CPZ99" s="405"/>
      <c r="CQA99" s="405"/>
      <c r="CQB99" s="405"/>
      <c r="CQC99" s="405"/>
      <c r="CQD99" s="405"/>
      <c r="CQE99" s="405"/>
      <c r="CQF99" s="405"/>
      <c r="CQG99" s="405"/>
      <c r="CQH99" s="405"/>
      <c r="CQI99" s="405"/>
      <c r="CQJ99" s="405"/>
      <c r="CQK99" s="405"/>
      <c r="CQL99" s="405"/>
      <c r="CQM99" s="405"/>
      <c r="CQN99" s="405"/>
      <c r="CQO99" s="405"/>
      <c r="CQP99" s="405"/>
      <c r="CQQ99" s="405"/>
      <c r="CQR99" s="405"/>
      <c r="CQS99" s="405"/>
      <c r="CQT99" s="405"/>
      <c r="CQU99" s="405"/>
      <c r="CQV99" s="405"/>
      <c r="CQW99" s="405"/>
      <c r="CQX99" s="405"/>
      <c r="CQY99" s="405"/>
      <c r="CQZ99" s="405"/>
      <c r="CRA99" s="405"/>
      <c r="CRB99" s="405"/>
      <c r="CRC99" s="405"/>
      <c r="CRD99" s="405"/>
      <c r="CRE99" s="405"/>
      <c r="CRF99" s="405"/>
      <c r="CRG99" s="405"/>
      <c r="CRH99" s="405"/>
      <c r="CRI99" s="405"/>
      <c r="CRJ99" s="405"/>
      <c r="CRK99" s="405"/>
      <c r="CRL99" s="405"/>
      <c r="CRM99" s="405"/>
      <c r="CRN99" s="405"/>
      <c r="CRO99" s="405"/>
      <c r="CRP99" s="405"/>
      <c r="CRQ99" s="405"/>
      <c r="CRR99" s="405"/>
      <c r="CRS99" s="405"/>
      <c r="CRT99" s="405"/>
      <c r="CRU99" s="405"/>
      <c r="CRV99" s="405"/>
      <c r="CRW99" s="405"/>
      <c r="CRX99" s="405"/>
      <c r="CRY99" s="405"/>
      <c r="CRZ99" s="405"/>
      <c r="CSA99" s="405"/>
      <c r="CSB99" s="405"/>
      <c r="CSC99" s="405"/>
      <c r="CSD99" s="405"/>
      <c r="CSE99" s="405"/>
      <c r="CSF99" s="405"/>
      <c r="CSG99" s="405"/>
      <c r="CSH99" s="405"/>
      <c r="CSI99" s="405"/>
      <c r="CSJ99" s="405"/>
      <c r="CSK99" s="405"/>
      <c r="CSL99" s="405"/>
      <c r="CSM99" s="405"/>
      <c r="CSN99" s="405"/>
      <c r="CSO99" s="405"/>
      <c r="CSP99" s="405"/>
      <c r="CSQ99" s="405"/>
      <c r="CSR99" s="405"/>
      <c r="CSS99" s="405"/>
      <c r="CST99" s="405"/>
      <c r="CSU99" s="405"/>
      <c r="CSV99" s="405"/>
      <c r="CSW99" s="405"/>
      <c r="CSX99" s="405"/>
      <c r="CSY99" s="405"/>
      <c r="CSZ99" s="405"/>
      <c r="CTA99" s="405"/>
      <c r="CTB99" s="405"/>
      <c r="CTC99" s="405"/>
      <c r="CTD99" s="405"/>
      <c r="CTE99" s="405"/>
      <c r="CTF99" s="405"/>
      <c r="CTG99" s="405"/>
      <c r="CTH99" s="405"/>
      <c r="CTI99" s="405"/>
      <c r="CTJ99" s="405"/>
      <c r="CTK99" s="405"/>
      <c r="CTL99" s="405"/>
      <c r="CTM99" s="405"/>
      <c r="CTN99" s="405"/>
      <c r="CTO99" s="405"/>
      <c r="CTP99" s="405"/>
      <c r="CTQ99" s="405"/>
      <c r="CTR99" s="405"/>
      <c r="CTS99" s="405"/>
      <c r="CTT99" s="405"/>
      <c r="CTU99" s="405"/>
      <c r="CTV99" s="405"/>
      <c r="CTW99" s="405"/>
      <c r="CTX99" s="405"/>
      <c r="CTY99" s="405"/>
      <c r="CTZ99" s="405"/>
      <c r="CUA99" s="405"/>
      <c r="CUB99" s="405"/>
      <c r="CUC99" s="405"/>
      <c r="CUD99" s="405"/>
      <c r="CUE99" s="405"/>
      <c r="CUF99" s="405"/>
      <c r="CUG99" s="405"/>
      <c r="CUH99" s="405"/>
      <c r="CUI99" s="405"/>
      <c r="CUJ99" s="405"/>
      <c r="CUK99" s="405"/>
      <c r="CUL99" s="405"/>
      <c r="CUM99" s="405"/>
      <c r="CUN99" s="405"/>
      <c r="CUO99" s="405"/>
      <c r="CUP99" s="405"/>
      <c r="CUQ99" s="405"/>
      <c r="CUR99" s="405"/>
      <c r="CUS99" s="405"/>
      <c r="CUT99" s="405"/>
      <c r="CUU99" s="405"/>
      <c r="CUV99" s="405"/>
      <c r="CUW99" s="405"/>
      <c r="CUX99" s="405"/>
      <c r="CUY99" s="405"/>
      <c r="CUZ99" s="405"/>
      <c r="CVA99" s="405"/>
      <c r="CVB99" s="405"/>
      <c r="CVC99" s="405"/>
      <c r="CVD99" s="405"/>
      <c r="CVE99" s="405"/>
      <c r="CVF99" s="405"/>
      <c r="CVG99" s="405"/>
      <c r="CVH99" s="405"/>
      <c r="CVI99" s="405"/>
      <c r="CVJ99" s="405"/>
      <c r="CVK99" s="405"/>
      <c r="CVL99" s="405"/>
      <c r="CVM99" s="405"/>
      <c r="CVN99" s="405"/>
      <c r="CVO99" s="405"/>
      <c r="CVP99" s="405"/>
      <c r="CVQ99" s="405"/>
      <c r="CVR99" s="405"/>
      <c r="CVS99" s="405"/>
      <c r="CVT99" s="405"/>
      <c r="CVU99" s="405"/>
      <c r="CVV99" s="405"/>
      <c r="CVW99" s="405"/>
      <c r="CVX99" s="405"/>
      <c r="CVY99" s="405"/>
      <c r="CVZ99" s="405"/>
      <c r="CWA99" s="405"/>
      <c r="CWB99" s="405"/>
      <c r="CWC99" s="405"/>
      <c r="CWD99" s="405"/>
      <c r="CWE99" s="405"/>
      <c r="CWF99" s="405"/>
      <c r="CWG99" s="405"/>
      <c r="CWH99" s="405"/>
      <c r="CWI99" s="405"/>
      <c r="CWJ99" s="405"/>
      <c r="CWK99" s="405"/>
      <c r="CWL99" s="405"/>
      <c r="CWM99" s="405"/>
      <c r="CWN99" s="405"/>
      <c r="CWO99" s="405"/>
      <c r="CWP99" s="405"/>
      <c r="CWQ99" s="405"/>
      <c r="CWR99" s="405"/>
      <c r="CWS99" s="405"/>
      <c r="CWT99" s="405"/>
      <c r="CWU99" s="405"/>
      <c r="CWV99" s="405"/>
      <c r="CWW99" s="405"/>
      <c r="CWX99" s="405"/>
      <c r="CWY99" s="405"/>
      <c r="CWZ99" s="405"/>
      <c r="CXA99" s="405"/>
      <c r="CXB99" s="405"/>
      <c r="CXC99" s="405"/>
      <c r="CXD99" s="405"/>
      <c r="CXE99" s="405"/>
      <c r="CXF99" s="405"/>
      <c r="CXG99" s="405"/>
      <c r="CXH99" s="405"/>
      <c r="CXI99" s="405"/>
      <c r="CXJ99" s="405"/>
      <c r="CXK99" s="405"/>
      <c r="CXL99" s="405"/>
      <c r="CXM99" s="405"/>
      <c r="CXN99" s="405"/>
      <c r="CXO99" s="405"/>
      <c r="CXP99" s="405"/>
      <c r="CXQ99" s="405"/>
      <c r="CXR99" s="405"/>
      <c r="CXS99" s="405"/>
      <c r="CXT99" s="405"/>
      <c r="CXU99" s="405"/>
      <c r="CXV99" s="405"/>
      <c r="CXW99" s="405"/>
      <c r="CXX99" s="405"/>
      <c r="CXY99" s="405"/>
      <c r="CXZ99" s="405"/>
      <c r="CYA99" s="405"/>
      <c r="CYB99" s="405"/>
      <c r="CYC99" s="405"/>
      <c r="CYD99" s="405"/>
      <c r="CYE99" s="405"/>
      <c r="CYF99" s="405"/>
      <c r="CYG99" s="405"/>
      <c r="CYH99" s="405"/>
      <c r="CYI99" s="405"/>
      <c r="CYJ99" s="405"/>
      <c r="CYK99" s="405"/>
      <c r="CYL99" s="405"/>
      <c r="CYM99" s="405"/>
      <c r="CYN99" s="405"/>
      <c r="CYO99" s="405"/>
      <c r="CYP99" s="405"/>
      <c r="CYQ99" s="405"/>
      <c r="CYR99" s="405"/>
      <c r="CYS99" s="405"/>
      <c r="CYT99" s="405"/>
      <c r="CYU99" s="405"/>
      <c r="CYV99" s="405"/>
      <c r="CYW99" s="405"/>
      <c r="CYX99" s="405"/>
      <c r="CYY99" s="405"/>
      <c r="CYZ99" s="405"/>
      <c r="CZA99" s="405"/>
      <c r="CZB99" s="405"/>
      <c r="CZC99" s="405"/>
      <c r="CZD99" s="405"/>
      <c r="CZE99" s="405"/>
      <c r="CZF99" s="405"/>
      <c r="CZG99" s="405"/>
      <c r="CZH99" s="405"/>
      <c r="CZI99" s="405"/>
      <c r="CZJ99" s="405"/>
      <c r="CZK99" s="405"/>
      <c r="CZL99" s="405"/>
      <c r="CZM99" s="405"/>
      <c r="CZN99" s="405"/>
      <c r="CZO99" s="405"/>
      <c r="CZP99" s="405"/>
      <c r="CZQ99" s="405"/>
      <c r="CZR99" s="405"/>
      <c r="CZS99" s="405"/>
      <c r="CZT99" s="405"/>
      <c r="CZU99" s="405"/>
      <c r="CZV99" s="405"/>
      <c r="CZW99" s="405"/>
      <c r="CZX99" s="405"/>
      <c r="CZY99" s="405"/>
      <c r="CZZ99" s="405"/>
      <c r="DAA99" s="405"/>
      <c r="DAB99" s="405"/>
      <c r="DAC99" s="405"/>
      <c r="DAD99" s="405"/>
      <c r="DAE99" s="405"/>
      <c r="DAF99" s="405"/>
      <c r="DAG99" s="405"/>
      <c r="DAH99" s="405"/>
      <c r="DAI99" s="405"/>
      <c r="DAJ99" s="405"/>
      <c r="DAK99" s="405"/>
      <c r="DAL99" s="405"/>
      <c r="DAM99" s="405"/>
      <c r="DAN99" s="405"/>
      <c r="DAO99" s="405"/>
      <c r="DAP99" s="405"/>
      <c r="DAQ99" s="405"/>
      <c r="DAR99" s="405"/>
      <c r="DAS99" s="405"/>
      <c r="DAT99" s="405"/>
      <c r="DAU99" s="405"/>
      <c r="DAV99" s="405"/>
      <c r="DAW99" s="405"/>
      <c r="DAX99" s="405"/>
      <c r="DAY99" s="405"/>
      <c r="DAZ99" s="405"/>
      <c r="DBA99" s="405"/>
      <c r="DBB99" s="405"/>
      <c r="DBC99" s="405"/>
      <c r="DBD99" s="405"/>
      <c r="DBE99" s="405"/>
      <c r="DBF99" s="405"/>
      <c r="DBG99" s="405"/>
      <c r="DBH99" s="405"/>
      <c r="DBI99" s="405"/>
      <c r="DBJ99" s="405"/>
      <c r="DBK99" s="405"/>
      <c r="DBL99" s="405"/>
      <c r="DBM99" s="405"/>
      <c r="DBN99" s="405"/>
      <c r="DBO99" s="405"/>
      <c r="DBP99" s="405"/>
      <c r="DBQ99" s="405"/>
      <c r="DBR99" s="405"/>
      <c r="DBS99" s="405"/>
      <c r="DBT99" s="405"/>
      <c r="DBU99" s="405"/>
      <c r="DBV99" s="405"/>
      <c r="DBW99" s="405"/>
      <c r="DBX99" s="405"/>
      <c r="DBY99" s="405"/>
      <c r="DBZ99" s="405"/>
      <c r="DCA99" s="405"/>
      <c r="DCB99" s="405"/>
      <c r="DCC99" s="405"/>
      <c r="DCD99" s="405"/>
      <c r="DCE99" s="405"/>
      <c r="DCF99" s="405"/>
      <c r="DCG99" s="405"/>
      <c r="DCH99" s="405"/>
      <c r="DCI99" s="405"/>
      <c r="DCJ99" s="405"/>
      <c r="DCK99" s="405"/>
      <c r="DCL99" s="405"/>
      <c r="DCM99" s="405"/>
      <c r="DCN99" s="405"/>
      <c r="DCO99" s="405"/>
      <c r="DCP99" s="405"/>
      <c r="DCQ99" s="405"/>
      <c r="DCR99" s="405"/>
      <c r="DCS99" s="405"/>
      <c r="DCT99" s="405"/>
      <c r="DCU99" s="405"/>
      <c r="DCV99" s="405"/>
      <c r="DCW99" s="405"/>
      <c r="DCX99" s="405"/>
      <c r="DCY99" s="405"/>
      <c r="DCZ99" s="405"/>
      <c r="DDA99" s="405"/>
      <c r="DDB99" s="405"/>
      <c r="DDC99" s="405"/>
      <c r="DDD99" s="405"/>
      <c r="DDE99" s="405"/>
      <c r="DDF99" s="405"/>
      <c r="DDG99" s="405"/>
      <c r="DDH99" s="405"/>
      <c r="DDI99" s="405"/>
      <c r="DDJ99" s="405"/>
      <c r="DDK99" s="405"/>
      <c r="DDL99" s="405"/>
      <c r="DDM99" s="405"/>
      <c r="DDN99" s="405"/>
      <c r="DDO99" s="405"/>
      <c r="DDP99" s="405"/>
      <c r="DDQ99" s="405"/>
      <c r="DDR99" s="405"/>
      <c r="DDS99" s="405"/>
      <c r="DDT99" s="405"/>
      <c r="DDU99" s="405"/>
      <c r="DDV99" s="405"/>
      <c r="DDW99" s="405"/>
      <c r="DDX99" s="405"/>
      <c r="DDY99" s="405"/>
      <c r="DDZ99" s="405"/>
      <c r="DEA99" s="405"/>
      <c r="DEB99" s="405"/>
      <c r="DEC99" s="405"/>
      <c r="DED99" s="405"/>
      <c r="DEE99" s="405"/>
      <c r="DEF99" s="405"/>
      <c r="DEG99" s="405"/>
      <c r="DEH99" s="405"/>
      <c r="DEI99" s="405"/>
      <c r="DEJ99" s="405"/>
      <c r="DEK99" s="405"/>
      <c r="DEL99" s="405"/>
      <c r="DEM99" s="405"/>
      <c r="DEN99" s="405"/>
      <c r="DEO99" s="405"/>
      <c r="DEP99" s="405"/>
      <c r="DEQ99" s="405"/>
      <c r="DER99" s="405"/>
      <c r="DES99" s="405"/>
      <c r="DET99" s="405"/>
      <c r="DEU99" s="405"/>
      <c r="DEV99" s="405"/>
      <c r="DEW99" s="405"/>
      <c r="DEX99" s="405"/>
      <c r="DEY99" s="405"/>
      <c r="DEZ99" s="405"/>
      <c r="DFA99" s="405"/>
      <c r="DFB99" s="405"/>
      <c r="DFC99" s="405"/>
      <c r="DFD99" s="405"/>
      <c r="DFE99" s="405"/>
      <c r="DFF99" s="405"/>
      <c r="DFG99" s="405"/>
      <c r="DFH99" s="405"/>
      <c r="DFI99" s="405"/>
      <c r="DFJ99" s="405"/>
      <c r="DFK99" s="405"/>
      <c r="DFL99" s="405"/>
      <c r="DFM99" s="405"/>
      <c r="DFN99" s="405"/>
      <c r="DFO99" s="405"/>
      <c r="DFP99" s="405"/>
      <c r="DFQ99" s="405"/>
      <c r="DFR99" s="405"/>
      <c r="DFS99" s="405"/>
      <c r="DFT99" s="405"/>
      <c r="DFU99" s="405"/>
      <c r="DFV99" s="405"/>
      <c r="DFW99" s="405"/>
      <c r="DFX99" s="405"/>
      <c r="DFY99" s="405"/>
      <c r="DFZ99" s="405"/>
      <c r="DGA99" s="405"/>
      <c r="DGB99" s="405"/>
      <c r="DGC99" s="405"/>
      <c r="DGD99" s="405"/>
      <c r="DGE99" s="405"/>
      <c r="DGF99" s="405"/>
      <c r="DGG99" s="405"/>
      <c r="DGH99" s="405"/>
      <c r="DGI99" s="405"/>
      <c r="DGJ99" s="405"/>
      <c r="DGK99" s="405"/>
      <c r="DGL99" s="405"/>
      <c r="DGM99" s="405"/>
      <c r="DGN99" s="405"/>
      <c r="DGO99" s="405"/>
      <c r="DGP99" s="405"/>
      <c r="DGQ99" s="405"/>
      <c r="DGR99" s="405"/>
      <c r="DGS99" s="405"/>
      <c r="DGT99" s="405"/>
      <c r="DGU99" s="405"/>
      <c r="DGV99" s="405"/>
      <c r="DGW99" s="405"/>
      <c r="DGX99" s="405"/>
      <c r="DGY99" s="405"/>
      <c r="DGZ99" s="405"/>
      <c r="DHA99" s="405"/>
      <c r="DHB99" s="405"/>
      <c r="DHC99" s="405"/>
      <c r="DHD99" s="405"/>
      <c r="DHE99" s="405"/>
      <c r="DHF99" s="405"/>
      <c r="DHG99" s="405"/>
      <c r="DHH99" s="405"/>
      <c r="DHI99" s="405"/>
      <c r="DHJ99" s="405"/>
      <c r="DHK99" s="405"/>
      <c r="DHL99" s="405"/>
      <c r="DHM99" s="405"/>
      <c r="DHN99" s="405"/>
      <c r="DHO99" s="405"/>
      <c r="DHP99" s="405"/>
      <c r="DHQ99" s="405"/>
      <c r="DHR99" s="405"/>
      <c r="DHS99" s="405"/>
      <c r="DHT99" s="405"/>
      <c r="DHU99" s="405"/>
      <c r="DHV99" s="405"/>
      <c r="DHW99" s="405"/>
      <c r="DHX99" s="405"/>
      <c r="DHY99" s="405"/>
      <c r="DHZ99" s="405"/>
      <c r="DIA99" s="405"/>
      <c r="DIB99" s="405"/>
      <c r="DIC99" s="405"/>
      <c r="DID99" s="405"/>
      <c r="DIE99" s="405"/>
      <c r="DIF99" s="405"/>
      <c r="DIG99" s="405"/>
      <c r="DIH99" s="405"/>
      <c r="DII99" s="405"/>
      <c r="DIJ99" s="405"/>
      <c r="DIK99" s="405"/>
      <c r="DIL99" s="405"/>
      <c r="DIM99" s="405"/>
      <c r="DIN99" s="405"/>
      <c r="DIO99" s="405"/>
      <c r="DIP99" s="405"/>
      <c r="DIQ99" s="405"/>
      <c r="DIR99" s="405"/>
      <c r="DIS99" s="405"/>
      <c r="DIT99" s="405"/>
      <c r="DIU99" s="405"/>
      <c r="DIV99" s="405"/>
      <c r="DIW99" s="405"/>
      <c r="DIX99" s="405"/>
      <c r="DIY99" s="405"/>
      <c r="DIZ99" s="405"/>
      <c r="DJA99" s="405"/>
      <c r="DJB99" s="405"/>
      <c r="DJC99" s="405"/>
      <c r="DJD99" s="405"/>
      <c r="DJE99" s="405"/>
      <c r="DJF99" s="405"/>
      <c r="DJG99" s="405"/>
      <c r="DJH99" s="405"/>
      <c r="DJI99" s="405"/>
      <c r="DJJ99" s="405"/>
      <c r="DJK99" s="405"/>
      <c r="DJL99" s="405"/>
      <c r="DJM99" s="405"/>
      <c r="DJN99" s="405"/>
      <c r="DJO99" s="405"/>
      <c r="DJP99" s="405"/>
      <c r="DJQ99" s="405"/>
      <c r="DJR99" s="405"/>
      <c r="DJS99" s="405"/>
      <c r="DJT99" s="405"/>
      <c r="DJU99" s="405"/>
      <c r="DJV99" s="405"/>
      <c r="DJW99" s="405"/>
      <c r="DJX99" s="405"/>
      <c r="DJY99" s="405"/>
      <c r="DJZ99" s="405"/>
      <c r="DKA99" s="405"/>
      <c r="DKB99" s="405"/>
      <c r="DKC99" s="405"/>
      <c r="DKD99" s="405"/>
      <c r="DKE99" s="405"/>
      <c r="DKF99" s="405"/>
      <c r="DKG99" s="405"/>
      <c r="DKH99" s="405"/>
      <c r="DKI99" s="405"/>
      <c r="DKJ99" s="405"/>
      <c r="DKK99" s="405"/>
      <c r="DKL99" s="405"/>
      <c r="DKM99" s="405"/>
      <c r="DKN99" s="405"/>
      <c r="DKO99" s="405"/>
      <c r="DKP99" s="405"/>
      <c r="DKQ99" s="405"/>
      <c r="DKR99" s="405"/>
      <c r="DKS99" s="405"/>
      <c r="DKT99" s="405"/>
      <c r="DKU99" s="405"/>
      <c r="DKV99" s="405"/>
      <c r="DKW99" s="405"/>
      <c r="DKX99" s="405"/>
      <c r="DKY99" s="405"/>
      <c r="DKZ99" s="405"/>
      <c r="DLA99" s="405"/>
      <c r="DLB99" s="405"/>
      <c r="DLC99" s="405"/>
      <c r="DLD99" s="405"/>
      <c r="DLE99" s="405"/>
      <c r="DLF99" s="405"/>
      <c r="DLG99" s="405"/>
      <c r="DLH99" s="405"/>
      <c r="DLI99" s="405"/>
      <c r="DLJ99" s="405"/>
      <c r="DLK99" s="405"/>
      <c r="DLL99" s="405"/>
      <c r="DLM99" s="405"/>
      <c r="DLN99" s="405"/>
      <c r="DLO99" s="405"/>
      <c r="DLP99" s="405"/>
      <c r="DLQ99" s="405"/>
      <c r="DLR99" s="405"/>
      <c r="DLS99" s="405"/>
      <c r="DLT99" s="405"/>
      <c r="DLU99" s="405"/>
      <c r="DLV99" s="405"/>
      <c r="DLW99" s="405"/>
      <c r="DLX99" s="405"/>
      <c r="DLY99" s="405"/>
      <c r="DLZ99" s="405"/>
      <c r="DMA99" s="405"/>
      <c r="DMB99" s="405"/>
      <c r="DMC99" s="405"/>
      <c r="DMD99" s="405"/>
      <c r="DME99" s="405"/>
      <c r="DMF99" s="405"/>
      <c r="DMG99" s="405"/>
      <c r="DMH99" s="405"/>
      <c r="DMI99" s="405"/>
      <c r="DMJ99" s="405"/>
      <c r="DMK99" s="405"/>
      <c r="DML99" s="405"/>
      <c r="DMM99" s="405"/>
      <c r="DMN99" s="405"/>
      <c r="DMO99" s="405"/>
      <c r="DMP99" s="405"/>
      <c r="DMQ99" s="405"/>
      <c r="DMR99" s="405"/>
      <c r="DMS99" s="405"/>
      <c r="DMT99" s="405"/>
      <c r="DMU99" s="405"/>
      <c r="DMV99" s="405"/>
      <c r="DMW99" s="405"/>
      <c r="DMX99" s="405"/>
      <c r="DMY99" s="405"/>
      <c r="DMZ99" s="405"/>
      <c r="DNA99" s="405"/>
      <c r="DNB99" s="405"/>
      <c r="DNC99" s="405"/>
      <c r="DND99" s="405"/>
      <c r="DNE99" s="405"/>
      <c r="DNF99" s="405"/>
      <c r="DNG99" s="405"/>
      <c r="DNH99" s="405"/>
      <c r="DNI99" s="405"/>
      <c r="DNJ99" s="405"/>
      <c r="DNK99" s="405"/>
      <c r="DNL99" s="405"/>
      <c r="DNM99" s="405"/>
      <c r="DNN99" s="405"/>
      <c r="DNO99" s="405"/>
      <c r="DNP99" s="405"/>
      <c r="DNQ99" s="405"/>
      <c r="DNR99" s="405"/>
      <c r="DNS99" s="405"/>
      <c r="DNT99" s="405"/>
      <c r="DNU99" s="405"/>
      <c r="DNV99" s="405"/>
      <c r="DNW99" s="405"/>
      <c r="DNX99" s="405"/>
      <c r="DNY99" s="405"/>
      <c r="DNZ99" s="405"/>
      <c r="DOA99" s="405"/>
      <c r="DOB99" s="405"/>
      <c r="DOC99" s="405"/>
      <c r="DOD99" s="405"/>
      <c r="DOE99" s="405"/>
      <c r="DOF99" s="405"/>
      <c r="DOG99" s="405"/>
      <c r="DOH99" s="405"/>
      <c r="DOI99" s="405"/>
      <c r="DOJ99" s="405"/>
      <c r="DOK99" s="405"/>
      <c r="DOL99" s="405"/>
      <c r="DOM99" s="405"/>
      <c r="DON99" s="405"/>
      <c r="DOO99" s="405"/>
      <c r="DOP99" s="405"/>
      <c r="DOQ99" s="405"/>
      <c r="DOR99" s="405"/>
      <c r="DOS99" s="405"/>
      <c r="DOT99" s="405"/>
      <c r="DOU99" s="405"/>
      <c r="DOV99" s="405"/>
      <c r="DOW99" s="405"/>
      <c r="DOX99" s="405"/>
      <c r="DOY99" s="405"/>
      <c r="DOZ99" s="405"/>
      <c r="DPA99" s="405"/>
      <c r="DPB99" s="405"/>
      <c r="DPC99" s="405"/>
      <c r="DPD99" s="405"/>
      <c r="DPE99" s="405"/>
      <c r="DPF99" s="405"/>
      <c r="DPG99" s="405"/>
      <c r="DPH99" s="405"/>
      <c r="DPI99" s="405"/>
      <c r="DPJ99" s="405"/>
      <c r="DPK99" s="405"/>
      <c r="DPL99" s="405"/>
      <c r="DPM99" s="405"/>
      <c r="DPN99" s="405"/>
      <c r="DPO99" s="405"/>
      <c r="DPP99" s="405"/>
      <c r="DPQ99" s="405"/>
      <c r="DPR99" s="405"/>
      <c r="DPS99" s="405"/>
      <c r="DPT99" s="405"/>
      <c r="DPU99" s="405"/>
      <c r="DPV99" s="405"/>
      <c r="DPW99" s="405"/>
      <c r="DPX99" s="405"/>
      <c r="DPY99" s="405"/>
      <c r="DPZ99" s="405"/>
      <c r="DQA99" s="405"/>
      <c r="DQB99" s="405"/>
      <c r="DQC99" s="405"/>
      <c r="DQD99" s="405"/>
      <c r="DQE99" s="405"/>
      <c r="DQF99" s="405"/>
      <c r="DQG99" s="405"/>
      <c r="DQH99" s="405"/>
      <c r="DQI99" s="405"/>
      <c r="DQJ99" s="405"/>
      <c r="DQK99" s="405"/>
      <c r="DQL99" s="405"/>
      <c r="DQM99" s="405"/>
      <c r="DQN99" s="405"/>
      <c r="DQO99" s="405"/>
      <c r="DQP99" s="405"/>
      <c r="DQQ99" s="405"/>
      <c r="DQR99" s="405"/>
      <c r="DQS99" s="405"/>
      <c r="DQT99" s="405"/>
      <c r="DQU99" s="405"/>
      <c r="DQV99" s="405"/>
      <c r="DQW99" s="405"/>
      <c r="DQX99" s="405"/>
      <c r="DQY99" s="405"/>
      <c r="DQZ99" s="405"/>
      <c r="DRA99" s="405"/>
      <c r="DRB99" s="405"/>
      <c r="DRC99" s="405"/>
      <c r="DRD99" s="405"/>
      <c r="DRE99" s="405"/>
      <c r="DRF99" s="405"/>
      <c r="DRG99" s="405"/>
      <c r="DRH99" s="405"/>
      <c r="DRI99" s="405"/>
      <c r="DRJ99" s="405"/>
      <c r="DRK99" s="405"/>
      <c r="DRL99" s="405"/>
      <c r="DRM99" s="405"/>
      <c r="DRN99" s="405"/>
      <c r="DRO99" s="405"/>
      <c r="DRP99" s="405"/>
      <c r="DRQ99" s="405"/>
      <c r="DRR99" s="405"/>
      <c r="DRS99" s="405"/>
      <c r="DRT99" s="405"/>
      <c r="DRU99" s="405"/>
      <c r="DRV99" s="405"/>
      <c r="DRW99" s="405"/>
      <c r="DRX99" s="405"/>
      <c r="DRY99" s="405"/>
      <c r="DRZ99" s="405"/>
      <c r="DSA99" s="405"/>
      <c r="DSB99" s="405"/>
      <c r="DSC99" s="405"/>
      <c r="DSD99" s="405"/>
      <c r="DSE99" s="405"/>
      <c r="DSF99" s="405"/>
      <c r="DSG99" s="405"/>
      <c r="DSH99" s="405"/>
      <c r="DSI99" s="405"/>
      <c r="DSJ99" s="405"/>
      <c r="DSK99" s="405"/>
      <c r="DSL99" s="405"/>
      <c r="DSM99" s="405"/>
      <c r="DSN99" s="405"/>
      <c r="DSO99" s="405"/>
      <c r="DSP99" s="405"/>
      <c r="DSQ99" s="405"/>
      <c r="DSR99" s="405"/>
      <c r="DSS99" s="405"/>
      <c r="DST99" s="405"/>
      <c r="DSU99" s="405"/>
      <c r="DSV99" s="405"/>
      <c r="DSW99" s="405"/>
      <c r="DSX99" s="405"/>
      <c r="DSY99" s="405"/>
      <c r="DSZ99" s="405"/>
      <c r="DTA99" s="405"/>
      <c r="DTB99" s="405"/>
      <c r="DTC99" s="405"/>
      <c r="DTD99" s="405"/>
      <c r="DTE99" s="405"/>
      <c r="DTF99" s="405"/>
      <c r="DTG99" s="405"/>
      <c r="DTH99" s="405"/>
      <c r="DTI99" s="405"/>
      <c r="DTJ99" s="405"/>
      <c r="DTK99" s="405"/>
      <c r="DTL99" s="405"/>
      <c r="DTM99" s="405"/>
      <c r="DTN99" s="405"/>
      <c r="DTO99" s="405"/>
      <c r="DTP99" s="405"/>
      <c r="DTQ99" s="405"/>
      <c r="DTR99" s="405"/>
      <c r="DTS99" s="405"/>
      <c r="DTT99" s="405"/>
      <c r="DTU99" s="405"/>
      <c r="DTV99" s="405"/>
      <c r="DTW99" s="405"/>
      <c r="DTX99" s="405"/>
      <c r="DTY99" s="405"/>
      <c r="DTZ99" s="405"/>
      <c r="DUA99" s="405"/>
      <c r="DUB99" s="405"/>
      <c r="DUC99" s="405"/>
      <c r="DUD99" s="405"/>
      <c r="DUE99" s="405"/>
      <c r="DUF99" s="405"/>
      <c r="DUG99" s="405"/>
      <c r="DUH99" s="405"/>
      <c r="DUI99" s="405"/>
      <c r="DUJ99" s="405"/>
      <c r="DUK99" s="405"/>
      <c r="DUL99" s="405"/>
      <c r="DUM99" s="405"/>
      <c r="DUN99" s="405"/>
      <c r="DUO99" s="405"/>
      <c r="DUP99" s="405"/>
      <c r="DUQ99" s="405"/>
      <c r="DUR99" s="405"/>
      <c r="DUS99" s="405"/>
      <c r="DUT99" s="405"/>
      <c r="DUU99" s="405"/>
      <c r="DUV99" s="405"/>
      <c r="DUW99" s="405"/>
      <c r="DUX99" s="405"/>
      <c r="DUY99" s="405"/>
      <c r="DUZ99" s="405"/>
      <c r="DVA99" s="405"/>
      <c r="DVB99" s="405"/>
      <c r="DVC99" s="405"/>
      <c r="DVD99" s="405"/>
      <c r="DVE99" s="405"/>
      <c r="DVF99" s="405"/>
      <c r="DVG99" s="405"/>
      <c r="DVH99" s="405"/>
      <c r="DVI99" s="405"/>
      <c r="DVJ99" s="405"/>
      <c r="DVK99" s="405"/>
      <c r="DVL99" s="405"/>
      <c r="DVM99" s="405"/>
      <c r="DVN99" s="405"/>
      <c r="DVO99" s="405"/>
      <c r="DVP99" s="405"/>
      <c r="DVQ99" s="405"/>
      <c r="DVR99" s="405"/>
      <c r="DVS99" s="405"/>
      <c r="DVT99" s="405"/>
      <c r="DVU99" s="405"/>
      <c r="DVV99" s="405"/>
      <c r="DVW99" s="405"/>
      <c r="DVX99" s="405"/>
      <c r="DVY99" s="405"/>
      <c r="DVZ99" s="405"/>
      <c r="DWA99" s="405"/>
      <c r="DWB99" s="405"/>
      <c r="DWC99" s="405"/>
      <c r="DWD99" s="405"/>
      <c r="DWE99" s="405"/>
      <c r="DWF99" s="405"/>
      <c r="DWG99" s="405"/>
      <c r="DWH99" s="405"/>
      <c r="DWI99" s="405"/>
      <c r="DWJ99" s="405"/>
      <c r="DWK99" s="405"/>
      <c r="DWL99" s="405"/>
      <c r="DWM99" s="405"/>
      <c r="DWN99" s="405"/>
      <c r="DWO99" s="405"/>
      <c r="DWP99" s="405"/>
      <c r="DWQ99" s="405"/>
      <c r="DWR99" s="405"/>
      <c r="DWS99" s="405"/>
      <c r="DWT99" s="405"/>
      <c r="DWU99" s="405"/>
      <c r="DWV99" s="405"/>
      <c r="DWW99" s="405"/>
      <c r="DWX99" s="405"/>
      <c r="DWY99" s="405"/>
      <c r="DWZ99" s="405"/>
      <c r="DXA99" s="405"/>
      <c r="DXB99" s="405"/>
      <c r="DXC99" s="405"/>
      <c r="DXD99" s="405"/>
      <c r="DXE99" s="405"/>
      <c r="DXF99" s="405"/>
      <c r="DXG99" s="405"/>
      <c r="DXH99" s="405"/>
      <c r="DXI99" s="405"/>
      <c r="DXJ99" s="405"/>
      <c r="DXK99" s="405"/>
      <c r="DXL99" s="405"/>
      <c r="DXM99" s="405"/>
      <c r="DXN99" s="405"/>
      <c r="DXO99" s="405"/>
      <c r="DXP99" s="405"/>
      <c r="DXQ99" s="405"/>
      <c r="DXR99" s="405"/>
      <c r="DXS99" s="405"/>
      <c r="DXT99" s="405"/>
      <c r="DXU99" s="405"/>
      <c r="DXV99" s="405"/>
      <c r="DXW99" s="405"/>
      <c r="DXX99" s="405"/>
      <c r="DXY99" s="405"/>
      <c r="DXZ99" s="405"/>
      <c r="DYA99" s="405"/>
      <c r="DYB99" s="405"/>
      <c r="DYC99" s="405"/>
      <c r="DYD99" s="405"/>
      <c r="DYE99" s="405"/>
      <c r="DYF99" s="405"/>
      <c r="DYG99" s="405"/>
      <c r="DYH99" s="405"/>
      <c r="DYI99" s="405"/>
      <c r="DYJ99" s="405"/>
      <c r="DYK99" s="405"/>
      <c r="DYL99" s="405"/>
      <c r="DYM99" s="405"/>
      <c r="DYN99" s="405"/>
      <c r="DYO99" s="405"/>
      <c r="DYP99" s="405"/>
      <c r="DYQ99" s="405"/>
      <c r="DYR99" s="405"/>
      <c r="DYS99" s="405"/>
      <c r="DYT99" s="405"/>
      <c r="DYU99" s="405"/>
      <c r="DYV99" s="405"/>
      <c r="DYW99" s="405"/>
      <c r="DYX99" s="405"/>
      <c r="DYY99" s="405"/>
      <c r="DYZ99" s="405"/>
      <c r="DZA99" s="405"/>
      <c r="DZB99" s="405"/>
      <c r="DZC99" s="405"/>
      <c r="DZD99" s="405"/>
      <c r="DZE99" s="405"/>
      <c r="DZF99" s="405"/>
      <c r="DZG99" s="405"/>
      <c r="DZH99" s="405"/>
      <c r="DZI99" s="405"/>
      <c r="DZJ99" s="405"/>
      <c r="DZK99" s="405"/>
      <c r="DZL99" s="405"/>
      <c r="DZM99" s="405"/>
      <c r="DZN99" s="405"/>
      <c r="DZO99" s="405"/>
      <c r="DZP99" s="405"/>
      <c r="DZQ99" s="405"/>
      <c r="DZR99" s="405"/>
      <c r="DZS99" s="405"/>
      <c r="DZT99" s="405"/>
      <c r="DZU99" s="405"/>
      <c r="DZV99" s="405"/>
      <c r="DZW99" s="405"/>
      <c r="DZX99" s="405"/>
      <c r="DZY99" s="405"/>
      <c r="DZZ99" s="405"/>
      <c r="EAA99" s="405"/>
      <c r="EAB99" s="405"/>
      <c r="EAC99" s="405"/>
      <c r="EAD99" s="405"/>
      <c r="EAE99" s="405"/>
      <c r="EAF99" s="405"/>
      <c r="EAG99" s="405"/>
      <c r="EAH99" s="405"/>
      <c r="EAI99" s="405"/>
      <c r="EAJ99" s="405"/>
      <c r="EAK99" s="405"/>
      <c r="EAL99" s="405"/>
      <c r="EAM99" s="405"/>
      <c r="EAN99" s="405"/>
      <c r="EAO99" s="405"/>
      <c r="EAP99" s="405"/>
      <c r="EAQ99" s="405"/>
      <c r="EAR99" s="405"/>
      <c r="EAS99" s="405"/>
      <c r="EAT99" s="405"/>
      <c r="EAU99" s="405"/>
      <c r="EAV99" s="405"/>
      <c r="EAW99" s="405"/>
      <c r="EAX99" s="405"/>
      <c r="EAY99" s="405"/>
      <c r="EAZ99" s="405"/>
      <c r="EBA99" s="405"/>
      <c r="EBB99" s="405"/>
      <c r="EBC99" s="405"/>
      <c r="EBD99" s="405"/>
      <c r="EBE99" s="405"/>
      <c r="EBF99" s="405"/>
      <c r="EBG99" s="405"/>
      <c r="EBH99" s="405"/>
      <c r="EBI99" s="405"/>
      <c r="EBJ99" s="405"/>
      <c r="EBK99" s="405"/>
      <c r="EBL99" s="405"/>
      <c r="EBM99" s="405"/>
      <c r="EBN99" s="405"/>
      <c r="EBO99" s="405"/>
      <c r="EBP99" s="405"/>
      <c r="EBQ99" s="405"/>
      <c r="EBR99" s="405"/>
      <c r="EBS99" s="405"/>
      <c r="EBT99" s="405"/>
      <c r="EBU99" s="405"/>
      <c r="EBV99" s="405"/>
      <c r="EBW99" s="405"/>
      <c r="EBX99" s="405"/>
      <c r="EBY99" s="405"/>
      <c r="EBZ99" s="405"/>
      <c r="ECA99" s="405"/>
      <c r="ECB99" s="405"/>
      <c r="ECC99" s="405"/>
      <c r="ECD99" s="405"/>
      <c r="ECE99" s="405"/>
      <c r="ECF99" s="405"/>
      <c r="ECG99" s="405"/>
      <c r="ECH99" s="405"/>
      <c r="ECI99" s="405"/>
      <c r="ECJ99" s="405"/>
      <c r="ECK99" s="405"/>
      <c r="ECL99" s="405"/>
      <c r="ECM99" s="405"/>
      <c r="ECN99" s="405"/>
      <c r="ECO99" s="405"/>
      <c r="ECP99" s="405"/>
      <c r="ECQ99" s="405"/>
      <c r="ECR99" s="405"/>
      <c r="ECS99" s="405"/>
      <c r="ECT99" s="405"/>
      <c r="ECU99" s="405"/>
      <c r="ECV99" s="405"/>
      <c r="ECW99" s="405"/>
      <c r="ECX99" s="405"/>
      <c r="ECY99" s="405"/>
      <c r="ECZ99" s="405"/>
      <c r="EDA99" s="405"/>
      <c r="EDB99" s="405"/>
      <c r="EDC99" s="405"/>
      <c r="EDD99" s="405"/>
      <c r="EDE99" s="405"/>
      <c r="EDF99" s="405"/>
      <c r="EDG99" s="405"/>
      <c r="EDH99" s="405"/>
      <c r="EDI99" s="405"/>
      <c r="EDJ99" s="405"/>
      <c r="EDK99" s="405"/>
      <c r="EDL99" s="405"/>
      <c r="EDM99" s="405"/>
      <c r="EDN99" s="405"/>
      <c r="EDO99" s="405"/>
      <c r="EDP99" s="405"/>
      <c r="EDQ99" s="405"/>
      <c r="EDR99" s="405"/>
      <c r="EDS99" s="405"/>
      <c r="EDT99" s="405"/>
      <c r="EDU99" s="405"/>
      <c r="EDV99" s="405"/>
      <c r="EDW99" s="405"/>
      <c r="EDX99" s="405"/>
      <c r="EDY99" s="405"/>
      <c r="EDZ99" s="405"/>
      <c r="EEA99" s="405"/>
      <c r="EEB99" s="405"/>
      <c r="EEC99" s="405"/>
      <c r="EED99" s="405"/>
      <c r="EEE99" s="405"/>
      <c r="EEF99" s="405"/>
      <c r="EEG99" s="405"/>
      <c r="EEH99" s="405"/>
      <c r="EEI99" s="405"/>
      <c r="EEJ99" s="405"/>
      <c r="EEK99" s="405"/>
      <c r="EEL99" s="405"/>
      <c r="EEM99" s="405"/>
      <c r="EEN99" s="405"/>
      <c r="EEO99" s="405"/>
      <c r="EEP99" s="405"/>
      <c r="EEQ99" s="405"/>
      <c r="EER99" s="405"/>
      <c r="EES99" s="405"/>
      <c r="EET99" s="405"/>
      <c r="EEU99" s="405"/>
      <c r="EEV99" s="405"/>
      <c r="EEW99" s="405"/>
      <c r="EEX99" s="405"/>
      <c r="EEY99" s="405"/>
      <c r="EEZ99" s="405"/>
      <c r="EFA99" s="405"/>
      <c r="EFB99" s="405"/>
      <c r="EFC99" s="405"/>
      <c r="EFD99" s="405"/>
      <c r="EFE99" s="405"/>
      <c r="EFF99" s="405"/>
      <c r="EFG99" s="405"/>
      <c r="EFH99" s="405"/>
      <c r="EFI99" s="405"/>
      <c r="EFJ99" s="405"/>
      <c r="EFK99" s="405"/>
      <c r="EFL99" s="405"/>
      <c r="EFM99" s="405"/>
      <c r="EFN99" s="405"/>
      <c r="EFO99" s="405"/>
      <c r="EFP99" s="405"/>
      <c r="EFQ99" s="405"/>
      <c r="EFR99" s="405"/>
      <c r="EFS99" s="405"/>
      <c r="EFT99" s="405"/>
      <c r="EFU99" s="405"/>
      <c r="EFV99" s="405"/>
      <c r="EFW99" s="405"/>
      <c r="EFX99" s="405"/>
      <c r="EFY99" s="405"/>
      <c r="EFZ99" s="405"/>
      <c r="EGA99" s="405"/>
      <c r="EGB99" s="405"/>
      <c r="EGC99" s="405"/>
      <c r="EGD99" s="405"/>
      <c r="EGE99" s="405"/>
      <c r="EGF99" s="405"/>
      <c r="EGG99" s="405"/>
      <c r="EGH99" s="405"/>
      <c r="EGI99" s="405"/>
      <c r="EGJ99" s="405"/>
      <c r="EGK99" s="405"/>
      <c r="EGL99" s="405"/>
      <c r="EGM99" s="405"/>
      <c r="EGN99" s="405"/>
      <c r="EGO99" s="405"/>
      <c r="EGP99" s="405"/>
      <c r="EGQ99" s="405"/>
      <c r="EGR99" s="405"/>
      <c r="EGS99" s="405"/>
      <c r="EGT99" s="405"/>
      <c r="EGU99" s="405"/>
      <c r="EGV99" s="405"/>
      <c r="EGW99" s="405"/>
      <c r="EGX99" s="405"/>
      <c r="EGY99" s="405"/>
      <c r="EGZ99" s="405"/>
      <c r="EHA99" s="405"/>
      <c r="EHB99" s="405"/>
      <c r="EHC99" s="405"/>
      <c r="EHD99" s="405"/>
      <c r="EHE99" s="405"/>
      <c r="EHF99" s="405"/>
      <c r="EHG99" s="405"/>
      <c r="EHH99" s="405"/>
      <c r="EHI99" s="405"/>
      <c r="EHJ99" s="405"/>
      <c r="EHK99" s="405"/>
      <c r="EHL99" s="405"/>
      <c r="EHM99" s="405"/>
      <c r="EHN99" s="405"/>
      <c r="EHO99" s="405"/>
      <c r="EHP99" s="405"/>
      <c r="EHQ99" s="405"/>
      <c r="EHR99" s="405"/>
      <c r="EHS99" s="405"/>
      <c r="EHT99" s="405"/>
      <c r="EHU99" s="405"/>
      <c r="EHV99" s="405"/>
      <c r="EHW99" s="405"/>
      <c r="EHX99" s="405"/>
      <c r="EHY99" s="405"/>
      <c r="EHZ99" s="405"/>
      <c r="EIA99" s="405"/>
      <c r="EIB99" s="405"/>
      <c r="EIC99" s="405"/>
      <c r="EID99" s="405"/>
      <c r="EIE99" s="405"/>
      <c r="EIF99" s="405"/>
      <c r="EIG99" s="405"/>
      <c r="EIH99" s="405"/>
      <c r="EII99" s="405"/>
      <c r="EIJ99" s="405"/>
      <c r="EIK99" s="405"/>
      <c r="EIL99" s="405"/>
      <c r="EIM99" s="405"/>
      <c r="EIN99" s="405"/>
      <c r="EIO99" s="405"/>
      <c r="EIP99" s="405"/>
      <c r="EIQ99" s="405"/>
      <c r="EIR99" s="405"/>
      <c r="EIS99" s="405"/>
      <c r="EIT99" s="405"/>
      <c r="EIU99" s="405"/>
      <c r="EIV99" s="405"/>
      <c r="EIW99" s="405"/>
      <c r="EIX99" s="405"/>
      <c r="EIY99" s="405"/>
      <c r="EIZ99" s="405"/>
      <c r="EJA99" s="405"/>
      <c r="EJB99" s="405"/>
      <c r="EJC99" s="405"/>
      <c r="EJD99" s="405"/>
      <c r="EJE99" s="405"/>
      <c r="EJF99" s="405"/>
      <c r="EJG99" s="405"/>
      <c r="EJH99" s="405"/>
      <c r="EJI99" s="405"/>
      <c r="EJJ99" s="405"/>
      <c r="EJK99" s="405"/>
      <c r="EJL99" s="405"/>
      <c r="EJM99" s="405"/>
      <c r="EJN99" s="405"/>
      <c r="EJO99" s="405"/>
      <c r="EJP99" s="405"/>
      <c r="EJQ99" s="405"/>
      <c r="EJR99" s="405"/>
      <c r="EJS99" s="405"/>
      <c r="EJT99" s="405"/>
      <c r="EJU99" s="405"/>
      <c r="EJV99" s="405"/>
      <c r="EJW99" s="405"/>
      <c r="EJX99" s="405"/>
      <c r="EJY99" s="405"/>
      <c r="EJZ99" s="405"/>
      <c r="EKA99" s="405"/>
      <c r="EKB99" s="405"/>
      <c r="EKC99" s="405"/>
      <c r="EKD99" s="405"/>
      <c r="EKE99" s="405"/>
      <c r="EKF99" s="405"/>
      <c r="EKG99" s="405"/>
      <c r="EKH99" s="405"/>
      <c r="EKI99" s="405"/>
      <c r="EKJ99" s="405"/>
      <c r="EKK99" s="405"/>
      <c r="EKL99" s="405"/>
      <c r="EKM99" s="405"/>
      <c r="EKN99" s="405"/>
      <c r="EKO99" s="405"/>
      <c r="EKP99" s="405"/>
      <c r="EKQ99" s="405"/>
      <c r="EKR99" s="405"/>
      <c r="EKS99" s="405"/>
      <c r="EKT99" s="405"/>
      <c r="EKU99" s="405"/>
      <c r="EKV99" s="405"/>
      <c r="EKW99" s="405"/>
      <c r="EKX99" s="405"/>
      <c r="EKY99" s="405"/>
      <c r="EKZ99" s="405"/>
      <c r="ELA99" s="405"/>
      <c r="ELB99" s="405"/>
      <c r="ELC99" s="405"/>
      <c r="ELD99" s="405"/>
      <c r="ELE99" s="405"/>
      <c r="ELF99" s="405"/>
      <c r="ELG99" s="405"/>
      <c r="ELH99" s="405"/>
      <c r="ELI99" s="405"/>
      <c r="ELJ99" s="405"/>
      <c r="ELK99" s="405"/>
      <c r="ELL99" s="405"/>
      <c r="ELM99" s="405"/>
      <c r="ELN99" s="405"/>
      <c r="ELO99" s="405"/>
      <c r="ELP99" s="405"/>
      <c r="ELQ99" s="405"/>
      <c r="ELR99" s="405"/>
      <c r="ELS99" s="405"/>
      <c r="ELT99" s="405"/>
      <c r="ELU99" s="405"/>
      <c r="ELV99" s="405"/>
      <c r="ELW99" s="405"/>
      <c r="ELX99" s="405"/>
      <c r="ELY99" s="405"/>
      <c r="ELZ99" s="405"/>
      <c r="EMA99" s="405"/>
      <c r="EMB99" s="405"/>
      <c r="EMC99" s="405"/>
      <c r="EMD99" s="405"/>
      <c r="EME99" s="405"/>
      <c r="EMF99" s="405"/>
      <c r="EMG99" s="405"/>
      <c r="EMH99" s="405"/>
      <c r="EMI99" s="405"/>
      <c r="EMJ99" s="405"/>
      <c r="EMK99" s="405"/>
      <c r="EML99" s="405"/>
      <c r="EMM99" s="405"/>
      <c r="EMN99" s="405"/>
      <c r="EMO99" s="405"/>
      <c r="EMP99" s="405"/>
      <c r="EMQ99" s="405"/>
      <c r="EMR99" s="405"/>
      <c r="EMS99" s="405"/>
      <c r="EMT99" s="405"/>
      <c r="EMU99" s="405"/>
      <c r="EMV99" s="405"/>
      <c r="EMW99" s="405"/>
      <c r="EMX99" s="405"/>
      <c r="EMY99" s="405"/>
      <c r="EMZ99" s="405"/>
      <c r="ENA99" s="405"/>
      <c r="ENB99" s="405"/>
      <c r="ENC99" s="405"/>
      <c r="END99" s="405"/>
      <c r="ENE99" s="405"/>
      <c r="ENF99" s="405"/>
      <c r="ENG99" s="405"/>
      <c r="ENH99" s="405"/>
      <c r="ENI99" s="405"/>
      <c r="ENJ99" s="405"/>
      <c r="ENK99" s="405"/>
      <c r="ENL99" s="405"/>
      <c r="ENM99" s="405"/>
      <c r="ENN99" s="405"/>
      <c r="ENO99" s="405"/>
      <c r="ENP99" s="405"/>
      <c r="ENQ99" s="405"/>
      <c r="ENR99" s="405"/>
      <c r="ENS99" s="405"/>
      <c r="ENT99" s="405"/>
      <c r="ENU99" s="405"/>
      <c r="ENV99" s="405"/>
      <c r="ENW99" s="405"/>
      <c r="ENX99" s="405"/>
      <c r="ENY99" s="405"/>
      <c r="ENZ99" s="405"/>
      <c r="EOA99" s="405"/>
      <c r="EOB99" s="405"/>
      <c r="EOC99" s="405"/>
      <c r="EOD99" s="405"/>
      <c r="EOE99" s="405"/>
      <c r="EOF99" s="405"/>
      <c r="EOG99" s="405"/>
      <c r="EOH99" s="405"/>
      <c r="EOI99" s="405"/>
      <c r="EOJ99" s="405"/>
      <c r="EOK99" s="405"/>
      <c r="EOL99" s="405"/>
      <c r="EOM99" s="405"/>
      <c r="EON99" s="405"/>
      <c r="EOO99" s="405"/>
      <c r="EOP99" s="405"/>
      <c r="EOQ99" s="405"/>
      <c r="EOR99" s="405"/>
      <c r="EOS99" s="405"/>
      <c r="EOT99" s="405"/>
      <c r="EOU99" s="405"/>
      <c r="EOV99" s="405"/>
      <c r="EOW99" s="405"/>
      <c r="EOX99" s="405"/>
      <c r="EOY99" s="405"/>
      <c r="EOZ99" s="405"/>
      <c r="EPA99" s="405"/>
      <c r="EPB99" s="405"/>
      <c r="EPC99" s="405"/>
      <c r="EPD99" s="405"/>
      <c r="EPE99" s="405"/>
      <c r="EPF99" s="405"/>
      <c r="EPG99" s="405"/>
      <c r="EPH99" s="405"/>
      <c r="EPI99" s="405"/>
      <c r="EPJ99" s="405"/>
      <c r="EPK99" s="405"/>
      <c r="EPL99" s="405"/>
      <c r="EPM99" s="405"/>
      <c r="EPN99" s="405"/>
      <c r="EPO99" s="405"/>
      <c r="EPP99" s="405"/>
      <c r="EPQ99" s="405"/>
      <c r="EPR99" s="405"/>
      <c r="EPS99" s="405"/>
      <c r="EPT99" s="405"/>
      <c r="EPU99" s="405"/>
      <c r="EPV99" s="405"/>
      <c r="EPW99" s="405"/>
      <c r="EPX99" s="405"/>
      <c r="EPY99" s="405"/>
      <c r="EPZ99" s="405"/>
      <c r="EQA99" s="405"/>
      <c r="EQB99" s="405"/>
      <c r="EQC99" s="405"/>
      <c r="EQD99" s="405"/>
      <c r="EQE99" s="405"/>
      <c r="EQF99" s="405"/>
      <c r="EQG99" s="405"/>
      <c r="EQH99" s="405"/>
      <c r="EQI99" s="405"/>
      <c r="EQJ99" s="405"/>
      <c r="EQK99" s="405"/>
      <c r="EQL99" s="405"/>
      <c r="EQM99" s="405"/>
      <c r="EQN99" s="405"/>
      <c r="EQO99" s="405"/>
      <c r="EQP99" s="405"/>
      <c r="EQQ99" s="405"/>
      <c r="EQR99" s="405"/>
      <c r="EQS99" s="405"/>
      <c r="EQT99" s="405"/>
      <c r="EQU99" s="405"/>
      <c r="EQV99" s="405"/>
      <c r="EQW99" s="405"/>
      <c r="EQX99" s="405"/>
      <c r="EQY99" s="405"/>
      <c r="EQZ99" s="405"/>
      <c r="ERA99" s="405"/>
      <c r="ERB99" s="405"/>
      <c r="ERC99" s="405"/>
      <c r="ERD99" s="405"/>
      <c r="ERE99" s="405"/>
      <c r="ERF99" s="405"/>
      <c r="ERG99" s="405"/>
      <c r="ERH99" s="405"/>
      <c r="ERI99" s="405"/>
      <c r="ERJ99" s="405"/>
      <c r="ERK99" s="405"/>
      <c r="ERL99" s="405"/>
      <c r="ERM99" s="405"/>
      <c r="ERN99" s="405"/>
      <c r="ERO99" s="405"/>
      <c r="ERP99" s="405"/>
      <c r="ERQ99" s="405"/>
      <c r="ERR99" s="405"/>
      <c r="ERS99" s="405"/>
      <c r="ERT99" s="405"/>
      <c r="ERU99" s="405"/>
      <c r="ERV99" s="405"/>
      <c r="ERW99" s="405"/>
      <c r="ERX99" s="405"/>
      <c r="ERY99" s="405"/>
      <c r="ERZ99" s="405"/>
      <c r="ESA99" s="405"/>
      <c r="ESB99" s="405"/>
      <c r="ESC99" s="405"/>
      <c r="ESD99" s="405"/>
      <c r="ESE99" s="405"/>
      <c r="ESF99" s="405"/>
      <c r="ESG99" s="405"/>
      <c r="ESH99" s="405"/>
      <c r="ESI99" s="405"/>
      <c r="ESJ99" s="405"/>
      <c r="ESK99" s="405"/>
      <c r="ESL99" s="405"/>
      <c r="ESM99" s="405"/>
      <c r="ESN99" s="405"/>
      <c r="ESO99" s="405"/>
      <c r="ESP99" s="405"/>
      <c r="ESQ99" s="405"/>
      <c r="ESR99" s="405"/>
      <c r="ESS99" s="405"/>
      <c r="EST99" s="405"/>
      <c r="ESU99" s="405"/>
      <c r="ESV99" s="405"/>
      <c r="ESW99" s="405"/>
      <c r="ESX99" s="405"/>
      <c r="ESY99" s="405"/>
      <c r="ESZ99" s="405"/>
      <c r="ETA99" s="405"/>
      <c r="ETB99" s="405"/>
      <c r="ETC99" s="405"/>
      <c r="ETD99" s="405"/>
      <c r="ETE99" s="405"/>
      <c r="ETF99" s="405"/>
      <c r="ETG99" s="405"/>
      <c r="ETH99" s="405"/>
      <c r="ETI99" s="405"/>
      <c r="ETJ99" s="405"/>
      <c r="ETK99" s="405"/>
      <c r="ETL99" s="405"/>
      <c r="ETM99" s="405"/>
      <c r="ETN99" s="405"/>
      <c r="ETO99" s="405"/>
      <c r="ETP99" s="405"/>
      <c r="ETQ99" s="405"/>
      <c r="ETR99" s="405"/>
      <c r="ETS99" s="405"/>
      <c r="ETT99" s="405"/>
      <c r="ETU99" s="405"/>
      <c r="ETV99" s="405"/>
      <c r="ETW99" s="405"/>
      <c r="ETX99" s="405"/>
      <c r="ETY99" s="405"/>
      <c r="ETZ99" s="405"/>
      <c r="EUA99" s="405"/>
      <c r="EUB99" s="405"/>
      <c r="EUC99" s="405"/>
      <c r="EUD99" s="405"/>
      <c r="EUE99" s="405"/>
      <c r="EUF99" s="405"/>
      <c r="EUG99" s="405"/>
      <c r="EUH99" s="405"/>
      <c r="EUI99" s="405"/>
      <c r="EUJ99" s="405"/>
      <c r="EUK99" s="405"/>
      <c r="EUL99" s="405"/>
      <c r="EUM99" s="405"/>
      <c r="EUN99" s="405"/>
      <c r="EUO99" s="405"/>
      <c r="EUP99" s="405"/>
      <c r="EUQ99" s="405"/>
      <c r="EUR99" s="405"/>
      <c r="EUS99" s="405"/>
      <c r="EUT99" s="405"/>
      <c r="EUU99" s="405"/>
      <c r="EUV99" s="405"/>
      <c r="EUW99" s="405"/>
      <c r="EUX99" s="405"/>
      <c r="EUY99" s="405"/>
      <c r="EUZ99" s="405"/>
      <c r="EVA99" s="405"/>
      <c r="EVB99" s="405"/>
      <c r="EVC99" s="405"/>
      <c r="EVD99" s="405"/>
      <c r="EVE99" s="405"/>
      <c r="EVF99" s="405"/>
      <c r="EVG99" s="405"/>
      <c r="EVH99" s="405"/>
      <c r="EVI99" s="405"/>
      <c r="EVJ99" s="405"/>
      <c r="EVK99" s="405"/>
      <c r="EVL99" s="405"/>
      <c r="EVM99" s="405"/>
      <c r="EVN99" s="405"/>
      <c r="EVO99" s="405"/>
      <c r="EVP99" s="405"/>
      <c r="EVQ99" s="405"/>
      <c r="EVR99" s="405"/>
      <c r="EVS99" s="405"/>
      <c r="EVT99" s="405"/>
      <c r="EVU99" s="405"/>
      <c r="EVV99" s="405"/>
      <c r="EVW99" s="405"/>
      <c r="EVX99" s="405"/>
      <c r="EVY99" s="405"/>
      <c r="EVZ99" s="405"/>
      <c r="EWA99" s="405"/>
      <c r="EWB99" s="405"/>
      <c r="EWC99" s="405"/>
      <c r="EWD99" s="405"/>
      <c r="EWE99" s="405"/>
      <c r="EWF99" s="405"/>
      <c r="EWG99" s="405"/>
      <c r="EWH99" s="405"/>
      <c r="EWI99" s="405"/>
      <c r="EWJ99" s="405"/>
      <c r="EWK99" s="405"/>
      <c r="EWL99" s="405"/>
      <c r="EWM99" s="405"/>
      <c r="EWN99" s="405"/>
      <c r="EWO99" s="405"/>
      <c r="EWP99" s="405"/>
      <c r="EWQ99" s="405"/>
      <c r="EWR99" s="405"/>
      <c r="EWS99" s="405"/>
      <c r="EWT99" s="405"/>
      <c r="EWU99" s="405"/>
      <c r="EWV99" s="405"/>
      <c r="EWW99" s="405"/>
      <c r="EWX99" s="405"/>
      <c r="EWY99" s="405"/>
      <c r="EWZ99" s="405"/>
      <c r="EXA99" s="405"/>
      <c r="EXB99" s="405"/>
      <c r="EXC99" s="405"/>
      <c r="EXD99" s="405"/>
      <c r="EXE99" s="405"/>
      <c r="EXF99" s="405"/>
      <c r="EXG99" s="405"/>
      <c r="EXH99" s="405"/>
      <c r="EXI99" s="405"/>
      <c r="EXJ99" s="405"/>
      <c r="EXK99" s="405"/>
      <c r="EXL99" s="405"/>
      <c r="EXM99" s="405"/>
      <c r="EXN99" s="405"/>
      <c r="EXO99" s="405"/>
      <c r="EXP99" s="405"/>
      <c r="EXQ99" s="405"/>
      <c r="EXR99" s="405"/>
      <c r="EXS99" s="405"/>
      <c r="EXT99" s="405"/>
      <c r="EXU99" s="405"/>
      <c r="EXV99" s="405"/>
      <c r="EXW99" s="405"/>
      <c r="EXX99" s="405"/>
      <c r="EXY99" s="405"/>
      <c r="EXZ99" s="405"/>
      <c r="EYA99" s="405"/>
      <c r="EYB99" s="405"/>
      <c r="EYC99" s="405"/>
      <c r="EYD99" s="405"/>
      <c r="EYE99" s="405"/>
      <c r="EYF99" s="405"/>
      <c r="EYG99" s="405"/>
      <c r="EYH99" s="405"/>
      <c r="EYI99" s="405"/>
      <c r="EYJ99" s="405"/>
      <c r="EYK99" s="405"/>
      <c r="EYL99" s="405"/>
      <c r="EYM99" s="405"/>
      <c r="EYN99" s="405"/>
      <c r="EYO99" s="405"/>
      <c r="EYP99" s="405"/>
      <c r="EYQ99" s="405"/>
      <c r="EYR99" s="405"/>
      <c r="EYS99" s="405"/>
      <c r="EYT99" s="405"/>
      <c r="EYU99" s="405"/>
      <c r="EYV99" s="405"/>
      <c r="EYW99" s="405"/>
      <c r="EYX99" s="405"/>
      <c r="EYY99" s="405"/>
      <c r="EYZ99" s="405"/>
      <c r="EZA99" s="405"/>
      <c r="EZB99" s="405"/>
      <c r="EZC99" s="405"/>
      <c r="EZD99" s="405"/>
      <c r="EZE99" s="405"/>
      <c r="EZF99" s="405"/>
      <c r="EZG99" s="405"/>
      <c r="EZH99" s="405"/>
      <c r="EZI99" s="405"/>
      <c r="EZJ99" s="405"/>
      <c r="EZK99" s="405"/>
      <c r="EZL99" s="405"/>
      <c r="EZM99" s="405"/>
      <c r="EZN99" s="405"/>
      <c r="EZO99" s="405"/>
      <c r="EZP99" s="405"/>
      <c r="EZQ99" s="405"/>
      <c r="EZR99" s="405"/>
      <c r="EZS99" s="405"/>
      <c r="EZT99" s="405"/>
      <c r="EZU99" s="405"/>
      <c r="EZV99" s="405"/>
      <c r="EZW99" s="405"/>
      <c r="EZX99" s="405"/>
      <c r="EZY99" s="405"/>
      <c r="EZZ99" s="405"/>
      <c r="FAA99" s="405"/>
      <c r="FAB99" s="405"/>
      <c r="FAC99" s="405"/>
      <c r="FAD99" s="405"/>
      <c r="FAE99" s="405"/>
      <c r="FAF99" s="405"/>
      <c r="FAG99" s="405"/>
      <c r="FAH99" s="405"/>
      <c r="FAI99" s="405"/>
      <c r="FAJ99" s="405"/>
      <c r="FAK99" s="405"/>
      <c r="FAL99" s="405"/>
      <c r="FAM99" s="405"/>
      <c r="FAN99" s="405"/>
      <c r="FAO99" s="405"/>
      <c r="FAP99" s="405"/>
      <c r="FAQ99" s="405"/>
      <c r="FAR99" s="405"/>
      <c r="FAS99" s="405"/>
      <c r="FAT99" s="405"/>
      <c r="FAU99" s="405"/>
      <c r="FAV99" s="405"/>
      <c r="FAW99" s="405"/>
      <c r="FAX99" s="405"/>
      <c r="FAY99" s="405"/>
      <c r="FAZ99" s="405"/>
      <c r="FBA99" s="405"/>
      <c r="FBB99" s="405"/>
      <c r="FBC99" s="405"/>
      <c r="FBD99" s="405"/>
      <c r="FBE99" s="405"/>
      <c r="FBF99" s="405"/>
      <c r="FBG99" s="405"/>
      <c r="FBH99" s="405"/>
      <c r="FBI99" s="405"/>
      <c r="FBJ99" s="405"/>
      <c r="FBK99" s="405"/>
      <c r="FBL99" s="405"/>
      <c r="FBM99" s="405"/>
      <c r="FBN99" s="405"/>
      <c r="FBO99" s="405"/>
      <c r="FBP99" s="405"/>
      <c r="FBQ99" s="405"/>
      <c r="FBR99" s="405"/>
      <c r="FBS99" s="405"/>
      <c r="FBT99" s="405"/>
      <c r="FBU99" s="405"/>
      <c r="FBV99" s="405"/>
      <c r="FBW99" s="405"/>
      <c r="FBX99" s="405"/>
      <c r="FBY99" s="405"/>
      <c r="FBZ99" s="405"/>
      <c r="FCA99" s="405"/>
      <c r="FCB99" s="405"/>
      <c r="FCC99" s="405"/>
      <c r="FCD99" s="405"/>
      <c r="FCE99" s="405"/>
      <c r="FCF99" s="405"/>
      <c r="FCG99" s="405"/>
      <c r="FCH99" s="405"/>
      <c r="FCI99" s="405"/>
      <c r="FCJ99" s="405"/>
      <c r="FCK99" s="405"/>
      <c r="FCL99" s="405"/>
      <c r="FCM99" s="405"/>
      <c r="FCN99" s="405"/>
      <c r="FCO99" s="405"/>
      <c r="FCP99" s="405"/>
      <c r="FCQ99" s="405"/>
      <c r="FCR99" s="405"/>
      <c r="FCS99" s="405"/>
      <c r="FCT99" s="405"/>
      <c r="FCU99" s="405"/>
      <c r="FCV99" s="405"/>
      <c r="FCW99" s="405"/>
      <c r="FCX99" s="405"/>
      <c r="FCY99" s="405"/>
      <c r="FCZ99" s="405"/>
      <c r="FDA99" s="405"/>
      <c r="FDB99" s="405"/>
      <c r="FDC99" s="405"/>
      <c r="FDD99" s="405"/>
      <c r="FDE99" s="405"/>
      <c r="FDF99" s="405"/>
      <c r="FDG99" s="405"/>
      <c r="FDH99" s="405"/>
      <c r="FDI99" s="405"/>
      <c r="FDJ99" s="405"/>
      <c r="FDK99" s="405"/>
      <c r="FDL99" s="405"/>
      <c r="FDM99" s="405"/>
      <c r="FDN99" s="405"/>
      <c r="FDO99" s="405"/>
      <c r="FDP99" s="405"/>
      <c r="FDQ99" s="405"/>
      <c r="FDR99" s="405"/>
      <c r="FDS99" s="405"/>
      <c r="FDT99" s="405"/>
      <c r="FDU99" s="405"/>
      <c r="FDV99" s="405"/>
      <c r="FDW99" s="405"/>
      <c r="FDX99" s="405"/>
      <c r="FDY99" s="405"/>
      <c r="FDZ99" s="405"/>
      <c r="FEA99" s="405"/>
      <c r="FEB99" s="405"/>
      <c r="FEC99" s="405"/>
      <c r="FED99" s="405"/>
      <c r="FEE99" s="405"/>
      <c r="FEF99" s="405"/>
      <c r="FEG99" s="405"/>
      <c r="FEH99" s="405"/>
      <c r="FEI99" s="405"/>
      <c r="FEJ99" s="405"/>
      <c r="FEK99" s="405"/>
      <c r="FEL99" s="405"/>
      <c r="FEM99" s="405"/>
      <c r="FEN99" s="405"/>
      <c r="FEO99" s="405"/>
      <c r="FEP99" s="405"/>
      <c r="FEQ99" s="405"/>
      <c r="FER99" s="405"/>
      <c r="FES99" s="405"/>
      <c r="FET99" s="405"/>
      <c r="FEU99" s="405"/>
      <c r="FEV99" s="405"/>
      <c r="FEW99" s="405"/>
      <c r="FEX99" s="405"/>
      <c r="FEY99" s="405"/>
      <c r="FEZ99" s="405"/>
      <c r="FFA99" s="405"/>
      <c r="FFB99" s="405"/>
      <c r="FFC99" s="405"/>
      <c r="FFD99" s="405"/>
      <c r="FFE99" s="405"/>
      <c r="FFF99" s="405"/>
      <c r="FFG99" s="405"/>
      <c r="FFH99" s="405"/>
      <c r="FFI99" s="405"/>
      <c r="FFJ99" s="405"/>
      <c r="FFK99" s="405"/>
      <c r="FFL99" s="405"/>
      <c r="FFM99" s="405"/>
      <c r="FFN99" s="405"/>
      <c r="FFO99" s="405"/>
      <c r="FFP99" s="405"/>
      <c r="FFQ99" s="405"/>
      <c r="FFR99" s="405"/>
      <c r="FFS99" s="405"/>
      <c r="FFT99" s="405"/>
      <c r="FFU99" s="405"/>
      <c r="FFV99" s="405"/>
      <c r="FFW99" s="405"/>
      <c r="FFX99" s="405"/>
      <c r="FFY99" s="405"/>
      <c r="FFZ99" s="405"/>
      <c r="FGA99" s="405"/>
      <c r="FGB99" s="405"/>
      <c r="FGC99" s="405"/>
      <c r="FGD99" s="405"/>
      <c r="FGE99" s="405"/>
      <c r="FGF99" s="405"/>
      <c r="FGG99" s="405"/>
      <c r="FGH99" s="405"/>
      <c r="FGI99" s="405"/>
      <c r="FGJ99" s="405"/>
      <c r="FGK99" s="405"/>
      <c r="FGL99" s="405"/>
      <c r="FGM99" s="405"/>
      <c r="FGN99" s="405"/>
      <c r="FGO99" s="405"/>
      <c r="FGP99" s="405"/>
      <c r="FGQ99" s="405"/>
      <c r="FGR99" s="405"/>
      <c r="FGS99" s="405"/>
      <c r="FGT99" s="405"/>
      <c r="FGU99" s="405"/>
      <c r="FGV99" s="405"/>
      <c r="FGW99" s="405"/>
      <c r="FGX99" s="405"/>
      <c r="FGY99" s="405"/>
      <c r="FGZ99" s="405"/>
      <c r="FHA99" s="405"/>
      <c r="FHB99" s="405"/>
      <c r="FHC99" s="405"/>
      <c r="FHD99" s="405"/>
      <c r="FHE99" s="405"/>
      <c r="FHF99" s="405"/>
      <c r="FHG99" s="405"/>
      <c r="FHH99" s="405"/>
      <c r="FHI99" s="405"/>
      <c r="FHJ99" s="405"/>
      <c r="FHK99" s="405"/>
      <c r="FHL99" s="405"/>
      <c r="FHM99" s="405"/>
      <c r="FHN99" s="405"/>
      <c r="FHO99" s="405"/>
      <c r="FHP99" s="405"/>
      <c r="FHQ99" s="405"/>
      <c r="FHR99" s="405"/>
      <c r="FHS99" s="405"/>
      <c r="FHT99" s="405"/>
      <c r="FHU99" s="405"/>
      <c r="FHV99" s="405"/>
      <c r="FHW99" s="405"/>
      <c r="FHX99" s="405"/>
      <c r="FHY99" s="405"/>
      <c r="FHZ99" s="405"/>
      <c r="FIA99" s="405"/>
      <c r="FIB99" s="405"/>
      <c r="FIC99" s="405"/>
      <c r="FID99" s="405"/>
      <c r="FIE99" s="405"/>
      <c r="FIF99" s="405"/>
      <c r="FIG99" s="405"/>
      <c r="FIH99" s="405"/>
      <c r="FII99" s="405"/>
      <c r="FIJ99" s="405"/>
      <c r="FIK99" s="405"/>
      <c r="FIL99" s="405"/>
      <c r="FIM99" s="405"/>
      <c r="FIN99" s="405"/>
      <c r="FIO99" s="405"/>
      <c r="FIP99" s="405"/>
      <c r="FIQ99" s="405"/>
      <c r="FIR99" s="405"/>
      <c r="FIS99" s="405"/>
      <c r="FIT99" s="405"/>
      <c r="FIU99" s="405"/>
      <c r="FIV99" s="405"/>
      <c r="FIW99" s="405"/>
      <c r="FIX99" s="405"/>
      <c r="FIY99" s="405"/>
      <c r="FIZ99" s="405"/>
      <c r="FJA99" s="405"/>
      <c r="FJB99" s="405"/>
      <c r="FJC99" s="405"/>
      <c r="FJD99" s="405"/>
      <c r="FJE99" s="405"/>
      <c r="FJF99" s="405"/>
      <c r="FJG99" s="405"/>
      <c r="FJH99" s="405"/>
      <c r="FJI99" s="405"/>
      <c r="FJJ99" s="405"/>
      <c r="FJK99" s="405"/>
      <c r="FJL99" s="405"/>
      <c r="FJM99" s="405"/>
      <c r="FJN99" s="405"/>
      <c r="FJO99" s="405"/>
      <c r="FJP99" s="405"/>
      <c r="FJQ99" s="405"/>
      <c r="FJR99" s="405"/>
      <c r="FJS99" s="405"/>
      <c r="FJT99" s="405"/>
      <c r="FJU99" s="405"/>
      <c r="FJV99" s="405"/>
      <c r="FJW99" s="405"/>
      <c r="FJX99" s="405"/>
      <c r="FJY99" s="405"/>
      <c r="FJZ99" s="405"/>
      <c r="FKA99" s="405"/>
      <c r="FKB99" s="405"/>
      <c r="FKC99" s="405"/>
      <c r="FKD99" s="405"/>
      <c r="FKE99" s="405"/>
      <c r="FKF99" s="405"/>
      <c r="FKG99" s="405"/>
      <c r="FKH99" s="405"/>
      <c r="FKI99" s="405"/>
      <c r="FKJ99" s="405"/>
      <c r="FKK99" s="405"/>
      <c r="FKL99" s="405"/>
      <c r="FKM99" s="405"/>
      <c r="FKN99" s="405"/>
      <c r="FKO99" s="405"/>
      <c r="FKP99" s="405"/>
      <c r="FKQ99" s="405"/>
      <c r="FKR99" s="405"/>
      <c r="FKS99" s="405"/>
      <c r="FKT99" s="405"/>
      <c r="FKU99" s="405"/>
      <c r="FKV99" s="405"/>
      <c r="FKW99" s="405"/>
      <c r="FKX99" s="405"/>
      <c r="FKY99" s="405"/>
      <c r="FKZ99" s="405"/>
      <c r="FLA99" s="405"/>
      <c r="FLB99" s="405"/>
      <c r="FLC99" s="405"/>
      <c r="FLD99" s="405"/>
      <c r="FLE99" s="405"/>
      <c r="FLF99" s="405"/>
      <c r="FLG99" s="405"/>
      <c r="FLH99" s="405"/>
      <c r="FLI99" s="405"/>
      <c r="FLJ99" s="405"/>
      <c r="FLK99" s="405"/>
      <c r="FLL99" s="405"/>
      <c r="FLM99" s="405"/>
      <c r="FLN99" s="405"/>
      <c r="FLO99" s="405"/>
      <c r="FLP99" s="405"/>
      <c r="FLQ99" s="405"/>
      <c r="FLR99" s="405"/>
      <c r="FLS99" s="405"/>
      <c r="FLT99" s="405"/>
      <c r="FLU99" s="405"/>
      <c r="FLV99" s="405"/>
      <c r="FLW99" s="405"/>
      <c r="FLX99" s="405"/>
      <c r="FLY99" s="405"/>
      <c r="FLZ99" s="405"/>
      <c r="FMA99" s="405"/>
      <c r="FMB99" s="405"/>
      <c r="FMC99" s="405"/>
      <c r="FMD99" s="405"/>
      <c r="FME99" s="405"/>
      <c r="FMF99" s="405"/>
      <c r="FMG99" s="405"/>
      <c r="FMH99" s="405"/>
      <c r="FMI99" s="405"/>
      <c r="FMJ99" s="405"/>
      <c r="FMK99" s="405"/>
      <c r="FML99" s="405"/>
      <c r="FMM99" s="405"/>
      <c r="FMN99" s="405"/>
      <c r="FMO99" s="405"/>
      <c r="FMP99" s="405"/>
      <c r="FMQ99" s="405"/>
      <c r="FMR99" s="405"/>
      <c r="FMS99" s="405"/>
      <c r="FMT99" s="405"/>
      <c r="FMU99" s="405"/>
      <c r="FMV99" s="405"/>
      <c r="FMW99" s="405"/>
      <c r="FMX99" s="405"/>
      <c r="FMY99" s="405"/>
      <c r="FMZ99" s="405"/>
      <c r="FNA99" s="405"/>
      <c r="FNB99" s="405"/>
      <c r="FNC99" s="405"/>
      <c r="FND99" s="405"/>
      <c r="FNE99" s="405"/>
      <c r="FNF99" s="405"/>
      <c r="FNG99" s="405"/>
      <c r="FNH99" s="405"/>
      <c r="FNI99" s="405"/>
      <c r="FNJ99" s="405"/>
      <c r="FNK99" s="405"/>
      <c r="FNL99" s="405"/>
      <c r="FNM99" s="405"/>
      <c r="FNN99" s="405"/>
      <c r="FNO99" s="405"/>
      <c r="FNP99" s="405"/>
      <c r="FNQ99" s="405"/>
      <c r="FNR99" s="405"/>
      <c r="FNS99" s="405"/>
      <c r="FNT99" s="405"/>
      <c r="FNU99" s="405"/>
      <c r="FNV99" s="405"/>
      <c r="FNW99" s="405"/>
      <c r="FNX99" s="405"/>
      <c r="FNY99" s="405"/>
      <c r="FNZ99" s="405"/>
      <c r="FOA99" s="405"/>
      <c r="FOB99" s="405"/>
      <c r="FOC99" s="405"/>
      <c r="FOD99" s="405"/>
      <c r="FOE99" s="405"/>
      <c r="FOF99" s="405"/>
      <c r="FOG99" s="405"/>
      <c r="FOH99" s="405"/>
      <c r="FOI99" s="405"/>
      <c r="FOJ99" s="405"/>
      <c r="FOK99" s="405"/>
      <c r="FOL99" s="405"/>
      <c r="FOM99" s="405"/>
      <c r="FON99" s="405"/>
      <c r="FOO99" s="405"/>
      <c r="FOP99" s="405"/>
      <c r="FOQ99" s="405"/>
      <c r="FOR99" s="405"/>
      <c r="FOS99" s="405"/>
      <c r="FOT99" s="405"/>
      <c r="FOU99" s="405"/>
      <c r="FOV99" s="405"/>
      <c r="FOW99" s="405"/>
      <c r="FOX99" s="405"/>
      <c r="FOY99" s="405"/>
      <c r="FOZ99" s="405"/>
      <c r="FPA99" s="405"/>
      <c r="FPB99" s="405"/>
      <c r="FPC99" s="405"/>
      <c r="FPD99" s="405"/>
      <c r="FPE99" s="405"/>
      <c r="FPF99" s="405"/>
      <c r="FPG99" s="405"/>
      <c r="FPH99" s="405"/>
      <c r="FPI99" s="405"/>
      <c r="FPJ99" s="405"/>
      <c r="FPK99" s="405"/>
      <c r="FPL99" s="405"/>
      <c r="FPM99" s="405"/>
      <c r="FPN99" s="405"/>
      <c r="FPO99" s="405"/>
      <c r="FPP99" s="405"/>
      <c r="FPQ99" s="405"/>
      <c r="FPR99" s="405"/>
      <c r="FPS99" s="405"/>
      <c r="FPT99" s="405"/>
      <c r="FPU99" s="405"/>
      <c r="FPV99" s="405"/>
      <c r="FPW99" s="405"/>
      <c r="FPX99" s="405"/>
      <c r="FPY99" s="405"/>
      <c r="FPZ99" s="405"/>
      <c r="FQA99" s="405"/>
      <c r="FQB99" s="405"/>
      <c r="FQC99" s="405"/>
      <c r="FQD99" s="405"/>
      <c r="FQE99" s="405"/>
      <c r="FQF99" s="405"/>
      <c r="FQG99" s="405"/>
      <c r="FQH99" s="405"/>
      <c r="FQI99" s="405"/>
      <c r="FQJ99" s="405"/>
      <c r="FQK99" s="405"/>
      <c r="FQL99" s="405"/>
      <c r="FQM99" s="405"/>
      <c r="FQN99" s="405"/>
      <c r="FQO99" s="405"/>
      <c r="FQP99" s="405"/>
      <c r="FQQ99" s="405"/>
      <c r="FQR99" s="405"/>
      <c r="FQS99" s="405"/>
      <c r="FQT99" s="405"/>
      <c r="FQU99" s="405"/>
      <c r="FQV99" s="405"/>
      <c r="FQW99" s="405"/>
      <c r="FQX99" s="405"/>
      <c r="FQY99" s="405"/>
      <c r="FQZ99" s="405"/>
      <c r="FRA99" s="405"/>
      <c r="FRB99" s="405"/>
      <c r="FRC99" s="405"/>
      <c r="FRD99" s="405"/>
      <c r="FRE99" s="405"/>
      <c r="FRF99" s="405"/>
      <c r="FRG99" s="405"/>
      <c r="FRH99" s="405"/>
      <c r="FRI99" s="405"/>
      <c r="FRJ99" s="405"/>
      <c r="FRK99" s="405"/>
      <c r="FRL99" s="405"/>
      <c r="FRM99" s="405"/>
      <c r="FRN99" s="405"/>
      <c r="FRO99" s="405"/>
      <c r="FRP99" s="405"/>
      <c r="FRQ99" s="405"/>
      <c r="FRR99" s="405"/>
      <c r="FRS99" s="405"/>
      <c r="FRT99" s="405"/>
      <c r="FRU99" s="405"/>
      <c r="FRV99" s="405"/>
      <c r="FRW99" s="405"/>
      <c r="FRX99" s="405"/>
      <c r="FRY99" s="405"/>
      <c r="FRZ99" s="405"/>
      <c r="FSA99" s="405"/>
      <c r="FSB99" s="405"/>
      <c r="FSC99" s="405"/>
      <c r="FSD99" s="405"/>
      <c r="FSE99" s="405"/>
      <c r="FSF99" s="405"/>
      <c r="FSG99" s="405"/>
      <c r="FSH99" s="405"/>
      <c r="FSI99" s="405"/>
      <c r="FSJ99" s="405"/>
      <c r="FSK99" s="405"/>
      <c r="FSL99" s="405"/>
      <c r="FSM99" s="405"/>
      <c r="FSN99" s="405"/>
      <c r="FSO99" s="405"/>
      <c r="FSP99" s="405"/>
      <c r="FSQ99" s="405"/>
      <c r="FSR99" s="405"/>
      <c r="FSS99" s="405"/>
      <c r="FST99" s="405"/>
      <c r="FSU99" s="405"/>
      <c r="FSV99" s="405"/>
      <c r="FSW99" s="405"/>
      <c r="FSX99" s="405"/>
      <c r="FSY99" s="405"/>
      <c r="FSZ99" s="405"/>
      <c r="FTA99" s="405"/>
      <c r="FTB99" s="405"/>
      <c r="FTC99" s="405"/>
      <c r="FTD99" s="405"/>
      <c r="FTE99" s="405"/>
      <c r="FTF99" s="405"/>
      <c r="FTG99" s="405"/>
      <c r="FTH99" s="405"/>
      <c r="FTI99" s="405"/>
      <c r="FTJ99" s="405"/>
      <c r="FTK99" s="405"/>
      <c r="FTL99" s="405"/>
      <c r="FTM99" s="405"/>
      <c r="FTN99" s="405"/>
      <c r="FTO99" s="405"/>
      <c r="FTP99" s="405"/>
      <c r="FTQ99" s="405"/>
      <c r="FTR99" s="405"/>
      <c r="FTS99" s="405"/>
      <c r="FTT99" s="405"/>
      <c r="FTU99" s="405"/>
      <c r="FTV99" s="405"/>
      <c r="FTW99" s="405"/>
      <c r="FTX99" s="405"/>
      <c r="FTY99" s="405"/>
      <c r="FTZ99" s="405"/>
      <c r="FUA99" s="405"/>
      <c r="FUB99" s="405"/>
      <c r="FUC99" s="405"/>
      <c r="FUD99" s="405"/>
      <c r="FUE99" s="405"/>
      <c r="FUF99" s="405"/>
      <c r="FUG99" s="405"/>
      <c r="FUH99" s="405"/>
      <c r="FUI99" s="405"/>
      <c r="FUJ99" s="405"/>
      <c r="FUK99" s="405"/>
      <c r="FUL99" s="405"/>
      <c r="FUM99" s="405"/>
      <c r="FUN99" s="405"/>
      <c r="FUO99" s="405"/>
      <c r="FUP99" s="405"/>
      <c r="FUQ99" s="405"/>
      <c r="FUR99" s="405"/>
      <c r="FUS99" s="405"/>
      <c r="FUT99" s="405"/>
      <c r="FUU99" s="405"/>
      <c r="FUV99" s="405"/>
      <c r="FUW99" s="405"/>
      <c r="FUX99" s="405"/>
      <c r="FUY99" s="405"/>
      <c r="FUZ99" s="405"/>
      <c r="FVA99" s="405"/>
      <c r="FVB99" s="405"/>
      <c r="FVC99" s="405"/>
      <c r="FVD99" s="405"/>
      <c r="FVE99" s="405"/>
      <c r="FVF99" s="405"/>
      <c r="FVG99" s="405"/>
      <c r="FVH99" s="405"/>
      <c r="FVI99" s="405"/>
      <c r="FVJ99" s="405"/>
      <c r="FVK99" s="405"/>
      <c r="FVL99" s="405"/>
      <c r="FVM99" s="405"/>
      <c r="FVN99" s="405"/>
      <c r="FVO99" s="405"/>
      <c r="FVP99" s="405"/>
      <c r="FVQ99" s="405"/>
      <c r="FVR99" s="405"/>
      <c r="FVS99" s="405"/>
      <c r="FVT99" s="405"/>
      <c r="FVU99" s="405"/>
      <c r="FVV99" s="405"/>
      <c r="FVW99" s="405"/>
      <c r="FVX99" s="405"/>
      <c r="FVY99" s="405"/>
      <c r="FVZ99" s="405"/>
      <c r="FWA99" s="405"/>
      <c r="FWB99" s="405"/>
      <c r="FWC99" s="405"/>
      <c r="FWD99" s="405"/>
      <c r="FWE99" s="405"/>
      <c r="FWF99" s="405"/>
      <c r="FWG99" s="405"/>
      <c r="FWH99" s="405"/>
      <c r="FWI99" s="405"/>
      <c r="FWJ99" s="405"/>
      <c r="FWK99" s="405"/>
      <c r="FWL99" s="405"/>
      <c r="FWM99" s="405"/>
      <c r="FWN99" s="405"/>
      <c r="FWO99" s="405"/>
      <c r="FWP99" s="405"/>
      <c r="FWQ99" s="405"/>
      <c r="FWR99" s="405"/>
      <c r="FWS99" s="405"/>
      <c r="FWT99" s="405"/>
      <c r="FWU99" s="405"/>
      <c r="FWV99" s="405"/>
      <c r="FWW99" s="405"/>
      <c r="FWX99" s="405"/>
      <c r="FWY99" s="405"/>
      <c r="FWZ99" s="405"/>
      <c r="FXA99" s="405"/>
      <c r="FXB99" s="405"/>
      <c r="FXC99" s="405"/>
      <c r="FXD99" s="405"/>
      <c r="FXE99" s="405"/>
      <c r="FXF99" s="405"/>
      <c r="FXG99" s="405"/>
      <c r="FXH99" s="405"/>
      <c r="FXI99" s="405"/>
      <c r="FXJ99" s="405"/>
      <c r="FXK99" s="405"/>
      <c r="FXL99" s="405"/>
      <c r="FXM99" s="405"/>
      <c r="FXN99" s="405"/>
      <c r="FXO99" s="405"/>
      <c r="FXP99" s="405"/>
      <c r="FXQ99" s="405"/>
      <c r="FXR99" s="405"/>
      <c r="FXS99" s="405"/>
      <c r="FXT99" s="405"/>
      <c r="FXU99" s="405"/>
      <c r="FXV99" s="405"/>
      <c r="FXW99" s="405"/>
      <c r="FXX99" s="405"/>
      <c r="FXY99" s="405"/>
      <c r="FXZ99" s="405"/>
      <c r="FYA99" s="405"/>
      <c r="FYB99" s="405"/>
      <c r="FYC99" s="405"/>
      <c r="FYD99" s="405"/>
      <c r="FYE99" s="405"/>
      <c r="FYF99" s="405"/>
      <c r="FYG99" s="405"/>
      <c r="FYH99" s="405"/>
      <c r="FYI99" s="405"/>
      <c r="FYJ99" s="405"/>
      <c r="FYK99" s="405"/>
      <c r="FYL99" s="405"/>
      <c r="FYM99" s="405"/>
      <c r="FYN99" s="405"/>
      <c r="FYO99" s="405"/>
      <c r="FYP99" s="405"/>
      <c r="FYQ99" s="405"/>
      <c r="FYR99" s="405"/>
      <c r="FYS99" s="405"/>
      <c r="FYT99" s="405"/>
      <c r="FYU99" s="405"/>
      <c r="FYV99" s="405"/>
      <c r="FYW99" s="405"/>
      <c r="FYX99" s="405"/>
      <c r="FYY99" s="405"/>
      <c r="FYZ99" s="405"/>
      <c r="FZA99" s="405"/>
      <c r="FZB99" s="405"/>
      <c r="FZC99" s="405"/>
      <c r="FZD99" s="405"/>
      <c r="FZE99" s="405"/>
      <c r="FZF99" s="405"/>
      <c r="FZG99" s="405"/>
      <c r="FZH99" s="405"/>
      <c r="FZI99" s="405"/>
      <c r="FZJ99" s="405"/>
      <c r="FZK99" s="405"/>
      <c r="FZL99" s="405"/>
      <c r="FZM99" s="405"/>
      <c r="FZN99" s="405"/>
      <c r="FZO99" s="405"/>
      <c r="FZP99" s="405"/>
      <c r="FZQ99" s="405"/>
      <c r="FZR99" s="405"/>
      <c r="FZS99" s="405"/>
      <c r="FZT99" s="405"/>
      <c r="FZU99" s="405"/>
      <c r="FZV99" s="405"/>
      <c r="FZW99" s="405"/>
      <c r="FZX99" s="405"/>
      <c r="FZY99" s="405"/>
      <c r="FZZ99" s="405"/>
      <c r="GAA99" s="405"/>
      <c r="GAB99" s="405"/>
      <c r="GAC99" s="405"/>
      <c r="GAD99" s="405"/>
      <c r="GAE99" s="405"/>
      <c r="GAF99" s="405"/>
      <c r="GAG99" s="405"/>
      <c r="GAH99" s="405"/>
      <c r="GAI99" s="405"/>
      <c r="GAJ99" s="405"/>
      <c r="GAK99" s="405"/>
      <c r="GAL99" s="405"/>
      <c r="GAM99" s="405"/>
      <c r="GAN99" s="405"/>
      <c r="GAO99" s="405"/>
      <c r="GAP99" s="405"/>
      <c r="GAQ99" s="405"/>
      <c r="GAR99" s="405"/>
      <c r="GAS99" s="405"/>
      <c r="GAT99" s="405"/>
      <c r="GAU99" s="405"/>
      <c r="GAV99" s="405"/>
      <c r="GAW99" s="405"/>
      <c r="GAX99" s="405"/>
      <c r="GAY99" s="405"/>
      <c r="GAZ99" s="405"/>
      <c r="GBA99" s="405"/>
      <c r="GBB99" s="405"/>
      <c r="GBC99" s="405"/>
      <c r="GBD99" s="405"/>
      <c r="GBE99" s="405"/>
      <c r="GBF99" s="405"/>
      <c r="GBG99" s="405"/>
      <c r="GBH99" s="405"/>
      <c r="GBI99" s="405"/>
      <c r="GBJ99" s="405"/>
      <c r="GBK99" s="405"/>
      <c r="GBL99" s="405"/>
      <c r="GBM99" s="405"/>
      <c r="GBN99" s="405"/>
      <c r="GBO99" s="405"/>
      <c r="GBP99" s="405"/>
      <c r="GBQ99" s="405"/>
      <c r="GBR99" s="405"/>
      <c r="GBS99" s="405"/>
      <c r="GBT99" s="405"/>
      <c r="GBU99" s="405"/>
      <c r="GBV99" s="405"/>
      <c r="GBW99" s="405"/>
      <c r="GBX99" s="405"/>
      <c r="GBY99" s="405"/>
      <c r="GBZ99" s="405"/>
      <c r="GCA99" s="405"/>
      <c r="GCB99" s="405"/>
      <c r="GCC99" s="405"/>
      <c r="GCD99" s="405"/>
      <c r="GCE99" s="405"/>
      <c r="GCF99" s="405"/>
      <c r="GCG99" s="405"/>
      <c r="GCH99" s="405"/>
      <c r="GCI99" s="405"/>
      <c r="GCJ99" s="405"/>
      <c r="GCK99" s="405"/>
      <c r="GCL99" s="405"/>
      <c r="GCM99" s="405"/>
      <c r="GCN99" s="405"/>
      <c r="GCO99" s="405"/>
      <c r="GCP99" s="405"/>
      <c r="GCQ99" s="405"/>
      <c r="GCR99" s="405"/>
      <c r="GCS99" s="405"/>
      <c r="GCT99" s="405"/>
      <c r="GCU99" s="405"/>
      <c r="GCV99" s="405"/>
      <c r="GCW99" s="405"/>
      <c r="GCX99" s="405"/>
      <c r="GCY99" s="405"/>
      <c r="GCZ99" s="405"/>
      <c r="GDA99" s="405"/>
      <c r="GDB99" s="405"/>
      <c r="GDC99" s="405"/>
      <c r="GDD99" s="405"/>
      <c r="GDE99" s="405"/>
      <c r="GDF99" s="405"/>
      <c r="GDG99" s="405"/>
      <c r="GDH99" s="405"/>
      <c r="GDI99" s="405"/>
      <c r="GDJ99" s="405"/>
      <c r="GDK99" s="405"/>
      <c r="GDL99" s="405"/>
      <c r="GDM99" s="405"/>
      <c r="GDN99" s="405"/>
      <c r="GDO99" s="405"/>
      <c r="GDP99" s="405"/>
      <c r="GDQ99" s="405"/>
      <c r="GDR99" s="405"/>
      <c r="GDS99" s="405"/>
      <c r="GDT99" s="405"/>
      <c r="GDU99" s="405"/>
      <c r="GDV99" s="405"/>
      <c r="GDW99" s="405"/>
      <c r="GDX99" s="405"/>
      <c r="GDY99" s="405"/>
      <c r="GDZ99" s="405"/>
      <c r="GEA99" s="405"/>
      <c r="GEB99" s="405"/>
      <c r="GEC99" s="405"/>
      <c r="GED99" s="405"/>
      <c r="GEE99" s="405"/>
      <c r="GEF99" s="405"/>
      <c r="GEG99" s="405"/>
      <c r="GEH99" s="405"/>
      <c r="GEI99" s="405"/>
      <c r="GEJ99" s="405"/>
      <c r="GEK99" s="405"/>
      <c r="GEL99" s="405"/>
      <c r="GEM99" s="405"/>
      <c r="GEN99" s="405"/>
      <c r="GEO99" s="405"/>
      <c r="GEP99" s="405"/>
      <c r="GEQ99" s="405"/>
      <c r="GER99" s="405"/>
      <c r="GES99" s="405"/>
      <c r="GET99" s="405"/>
      <c r="GEU99" s="405"/>
      <c r="GEV99" s="405"/>
      <c r="GEW99" s="405"/>
      <c r="GEX99" s="405"/>
      <c r="GEY99" s="405"/>
      <c r="GEZ99" s="405"/>
      <c r="GFA99" s="405"/>
      <c r="GFB99" s="405"/>
      <c r="GFC99" s="405"/>
      <c r="GFD99" s="405"/>
      <c r="GFE99" s="405"/>
      <c r="GFF99" s="405"/>
      <c r="GFG99" s="405"/>
      <c r="GFH99" s="405"/>
      <c r="GFI99" s="405"/>
      <c r="GFJ99" s="405"/>
      <c r="GFK99" s="405"/>
      <c r="GFL99" s="405"/>
      <c r="GFM99" s="405"/>
      <c r="GFN99" s="405"/>
      <c r="GFO99" s="405"/>
      <c r="GFP99" s="405"/>
      <c r="GFQ99" s="405"/>
      <c r="GFR99" s="405"/>
      <c r="GFS99" s="405"/>
      <c r="GFT99" s="405"/>
      <c r="GFU99" s="405"/>
      <c r="GFV99" s="405"/>
      <c r="GFW99" s="405"/>
      <c r="GFX99" s="405"/>
      <c r="GFY99" s="405"/>
      <c r="GFZ99" s="405"/>
      <c r="GGA99" s="405"/>
      <c r="GGB99" s="405"/>
      <c r="GGC99" s="405"/>
      <c r="GGD99" s="405"/>
      <c r="GGE99" s="405"/>
      <c r="GGF99" s="405"/>
      <c r="GGG99" s="405"/>
      <c r="GGH99" s="405"/>
      <c r="GGI99" s="405"/>
      <c r="GGJ99" s="405"/>
      <c r="GGK99" s="405"/>
      <c r="GGL99" s="405"/>
      <c r="GGM99" s="405"/>
      <c r="GGN99" s="405"/>
      <c r="GGO99" s="405"/>
      <c r="GGP99" s="405"/>
      <c r="GGQ99" s="405"/>
      <c r="GGR99" s="405"/>
      <c r="GGS99" s="405"/>
      <c r="GGT99" s="405"/>
      <c r="GGU99" s="405"/>
      <c r="GGV99" s="405"/>
      <c r="GGW99" s="405"/>
      <c r="GGX99" s="405"/>
      <c r="GGY99" s="405"/>
      <c r="GGZ99" s="405"/>
      <c r="GHA99" s="405"/>
      <c r="GHB99" s="405"/>
      <c r="GHC99" s="405"/>
      <c r="GHD99" s="405"/>
      <c r="GHE99" s="405"/>
      <c r="GHF99" s="405"/>
      <c r="GHG99" s="405"/>
      <c r="GHH99" s="405"/>
      <c r="GHI99" s="405"/>
      <c r="GHJ99" s="405"/>
      <c r="GHK99" s="405"/>
      <c r="GHL99" s="405"/>
      <c r="GHM99" s="405"/>
      <c r="GHN99" s="405"/>
      <c r="GHO99" s="405"/>
      <c r="GHP99" s="405"/>
      <c r="GHQ99" s="405"/>
      <c r="GHR99" s="405"/>
      <c r="GHS99" s="405"/>
      <c r="GHT99" s="405"/>
      <c r="GHU99" s="405"/>
      <c r="GHV99" s="405"/>
      <c r="GHW99" s="405"/>
      <c r="GHX99" s="405"/>
      <c r="GHY99" s="405"/>
      <c r="GHZ99" s="405"/>
      <c r="GIA99" s="405"/>
      <c r="GIB99" s="405"/>
      <c r="GIC99" s="405"/>
      <c r="GID99" s="405"/>
      <c r="GIE99" s="405"/>
      <c r="GIF99" s="405"/>
      <c r="GIG99" s="405"/>
      <c r="GIH99" s="405"/>
      <c r="GII99" s="405"/>
      <c r="GIJ99" s="405"/>
      <c r="GIK99" s="405"/>
      <c r="GIL99" s="405"/>
      <c r="GIM99" s="405"/>
      <c r="GIN99" s="405"/>
      <c r="GIO99" s="405"/>
      <c r="GIP99" s="405"/>
      <c r="GIQ99" s="405"/>
      <c r="GIR99" s="405"/>
      <c r="GIS99" s="405"/>
      <c r="GIT99" s="405"/>
      <c r="GIU99" s="405"/>
      <c r="GIV99" s="405"/>
      <c r="GIW99" s="405"/>
      <c r="GIX99" s="405"/>
      <c r="GIY99" s="405"/>
      <c r="GIZ99" s="405"/>
      <c r="GJA99" s="405"/>
      <c r="GJB99" s="405"/>
      <c r="GJC99" s="405"/>
      <c r="GJD99" s="405"/>
      <c r="GJE99" s="405"/>
      <c r="GJF99" s="405"/>
      <c r="GJG99" s="405"/>
      <c r="GJH99" s="405"/>
      <c r="GJI99" s="405"/>
      <c r="GJJ99" s="405"/>
      <c r="GJK99" s="405"/>
      <c r="GJL99" s="405"/>
      <c r="GJM99" s="405"/>
      <c r="GJN99" s="405"/>
      <c r="GJO99" s="405"/>
      <c r="GJP99" s="405"/>
      <c r="GJQ99" s="405"/>
      <c r="GJR99" s="405"/>
      <c r="GJS99" s="405"/>
      <c r="GJT99" s="405"/>
      <c r="GJU99" s="405"/>
      <c r="GJV99" s="405"/>
      <c r="GJW99" s="405"/>
      <c r="GJX99" s="405"/>
      <c r="GJY99" s="405"/>
      <c r="GJZ99" s="405"/>
      <c r="GKA99" s="405"/>
      <c r="GKB99" s="405"/>
      <c r="GKC99" s="405"/>
      <c r="GKD99" s="405"/>
      <c r="GKE99" s="405"/>
      <c r="GKF99" s="405"/>
      <c r="GKG99" s="405"/>
      <c r="GKH99" s="405"/>
      <c r="GKI99" s="405"/>
      <c r="GKJ99" s="405"/>
      <c r="GKK99" s="405"/>
      <c r="GKL99" s="405"/>
      <c r="GKM99" s="405"/>
      <c r="GKN99" s="405"/>
      <c r="GKO99" s="405"/>
      <c r="GKP99" s="405"/>
      <c r="GKQ99" s="405"/>
      <c r="GKR99" s="405"/>
      <c r="GKS99" s="405"/>
      <c r="GKT99" s="405"/>
      <c r="GKU99" s="405"/>
      <c r="GKV99" s="405"/>
      <c r="GKW99" s="405"/>
      <c r="GKX99" s="405"/>
      <c r="GKY99" s="405"/>
      <c r="GKZ99" s="405"/>
      <c r="GLA99" s="405"/>
      <c r="GLB99" s="405"/>
      <c r="GLC99" s="405"/>
      <c r="GLD99" s="405"/>
      <c r="GLE99" s="405"/>
      <c r="GLF99" s="405"/>
      <c r="GLG99" s="405"/>
      <c r="GLH99" s="405"/>
      <c r="GLI99" s="405"/>
      <c r="GLJ99" s="405"/>
      <c r="GLK99" s="405"/>
      <c r="GLL99" s="405"/>
      <c r="GLM99" s="405"/>
      <c r="GLN99" s="405"/>
      <c r="GLO99" s="405"/>
      <c r="GLP99" s="405"/>
      <c r="GLQ99" s="405"/>
      <c r="GLR99" s="405"/>
      <c r="GLS99" s="405"/>
      <c r="GLT99" s="405"/>
      <c r="GLU99" s="405"/>
      <c r="GLV99" s="405"/>
      <c r="GLW99" s="405"/>
      <c r="GLX99" s="405"/>
      <c r="GLY99" s="405"/>
      <c r="GLZ99" s="405"/>
      <c r="GMA99" s="405"/>
      <c r="GMB99" s="405"/>
      <c r="GMC99" s="405"/>
      <c r="GMD99" s="405"/>
      <c r="GME99" s="405"/>
      <c r="GMF99" s="405"/>
      <c r="GMG99" s="405"/>
      <c r="GMH99" s="405"/>
      <c r="GMI99" s="405"/>
      <c r="GMJ99" s="405"/>
      <c r="GMK99" s="405"/>
      <c r="GML99" s="405"/>
      <c r="GMM99" s="405"/>
      <c r="GMN99" s="405"/>
      <c r="GMO99" s="405"/>
      <c r="GMP99" s="405"/>
      <c r="GMQ99" s="405"/>
      <c r="GMR99" s="405"/>
      <c r="GMS99" s="405"/>
      <c r="GMT99" s="405"/>
      <c r="GMU99" s="405"/>
      <c r="GMV99" s="405"/>
      <c r="GMW99" s="405"/>
      <c r="GMX99" s="405"/>
      <c r="GMY99" s="405"/>
      <c r="GMZ99" s="405"/>
      <c r="GNA99" s="405"/>
      <c r="GNB99" s="405"/>
      <c r="GNC99" s="405"/>
      <c r="GND99" s="405"/>
      <c r="GNE99" s="405"/>
      <c r="GNF99" s="405"/>
      <c r="GNG99" s="405"/>
      <c r="GNH99" s="405"/>
      <c r="GNI99" s="405"/>
      <c r="GNJ99" s="405"/>
      <c r="GNK99" s="405"/>
      <c r="GNL99" s="405"/>
      <c r="GNM99" s="405"/>
      <c r="GNN99" s="405"/>
      <c r="GNO99" s="405"/>
      <c r="GNP99" s="405"/>
      <c r="GNQ99" s="405"/>
      <c r="GNR99" s="405"/>
      <c r="GNS99" s="405"/>
      <c r="GNT99" s="405"/>
      <c r="GNU99" s="405"/>
      <c r="GNV99" s="405"/>
      <c r="GNW99" s="405"/>
      <c r="GNX99" s="405"/>
      <c r="GNY99" s="405"/>
      <c r="GNZ99" s="405"/>
      <c r="GOA99" s="405"/>
      <c r="GOB99" s="405"/>
      <c r="GOC99" s="405"/>
      <c r="GOD99" s="405"/>
      <c r="GOE99" s="405"/>
      <c r="GOF99" s="405"/>
      <c r="GOG99" s="405"/>
      <c r="GOH99" s="405"/>
      <c r="GOI99" s="405"/>
      <c r="GOJ99" s="405"/>
      <c r="GOK99" s="405"/>
      <c r="GOL99" s="405"/>
      <c r="GOM99" s="405"/>
      <c r="GON99" s="405"/>
      <c r="GOO99" s="405"/>
      <c r="GOP99" s="405"/>
      <c r="GOQ99" s="405"/>
      <c r="GOR99" s="405"/>
      <c r="GOS99" s="405"/>
      <c r="GOT99" s="405"/>
      <c r="GOU99" s="405"/>
      <c r="GOV99" s="405"/>
      <c r="GOW99" s="405"/>
      <c r="GOX99" s="405"/>
      <c r="GOY99" s="405"/>
      <c r="GOZ99" s="405"/>
      <c r="GPA99" s="405"/>
      <c r="GPB99" s="405"/>
      <c r="GPC99" s="405"/>
      <c r="GPD99" s="405"/>
      <c r="GPE99" s="405"/>
      <c r="GPF99" s="405"/>
      <c r="GPG99" s="405"/>
      <c r="GPH99" s="405"/>
      <c r="GPI99" s="405"/>
      <c r="GPJ99" s="405"/>
      <c r="GPK99" s="405"/>
      <c r="GPL99" s="405"/>
      <c r="GPM99" s="405"/>
      <c r="GPN99" s="405"/>
      <c r="GPO99" s="405"/>
      <c r="GPP99" s="405"/>
      <c r="GPQ99" s="405"/>
      <c r="GPR99" s="405"/>
      <c r="GPS99" s="405"/>
      <c r="GPT99" s="405"/>
      <c r="GPU99" s="405"/>
      <c r="GPV99" s="405"/>
      <c r="GPW99" s="405"/>
      <c r="GPX99" s="405"/>
      <c r="GPY99" s="405"/>
      <c r="GPZ99" s="405"/>
      <c r="GQA99" s="405"/>
      <c r="GQB99" s="405"/>
      <c r="GQC99" s="405"/>
      <c r="GQD99" s="405"/>
      <c r="GQE99" s="405"/>
      <c r="GQF99" s="405"/>
      <c r="GQG99" s="405"/>
      <c r="GQH99" s="405"/>
      <c r="GQI99" s="405"/>
      <c r="GQJ99" s="405"/>
      <c r="GQK99" s="405"/>
      <c r="GQL99" s="405"/>
      <c r="GQM99" s="405"/>
      <c r="GQN99" s="405"/>
      <c r="GQO99" s="405"/>
      <c r="GQP99" s="405"/>
      <c r="GQQ99" s="405"/>
      <c r="GQR99" s="405"/>
      <c r="GQS99" s="405"/>
      <c r="GQT99" s="405"/>
      <c r="GQU99" s="405"/>
      <c r="GQV99" s="405"/>
      <c r="GQW99" s="405"/>
      <c r="GQX99" s="405"/>
      <c r="GQY99" s="405"/>
      <c r="GQZ99" s="405"/>
      <c r="GRA99" s="405"/>
      <c r="GRB99" s="405"/>
      <c r="GRC99" s="405"/>
      <c r="GRD99" s="405"/>
      <c r="GRE99" s="405"/>
      <c r="GRF99" s="405"/>
      <c r="GRG99" s="405"/>
      <c r="GRH99" s="405"/>
      <c r="GRI99" s="405"/>
      <c r="GRJ99" s="405"/>
      <c r="GRK99" s="405"/>
      <c r="GRL99" s="405"/>
      <c r="GRM99" s="405"/>
      <c r="GRN99" s="405"/>
      <c r="GRO99" s="405"/>
      <c r="GRP99" s="405"/>
      <c r="GRQ99" s="405"/>
      <c r="GRR99" s="405"/>
      <c r="GRS99" s="405"/>
      <c r="GRT99" s="405"/>
      <c r="GRU99" s="405"/>
      <c r="GRV99" s="405"/>
      <c r="GRW99" s="405"/>
      <c r="GRX99" s="405"/>
      <c r="GRY99" s="405"/>
      <c r="GRZ99" s="405"/>
      <c r="GSA99" s="405"/>
      <c r="GSB99" s="405"/>
      <c r="GSC99" s="405"/>
      <c r="GSD99" s="405"/>
      <c r="GSE99" s="405"/>
      <c r="GSF99" s="405"/>
      <c r="GSG99" s="405"/>
      <c r="GSH99" s="405"/>
      <c r="GSI99" s="405"/>
      <c r="GSJ99" s="405"/>
      <c r="GSK99" s="405"/>
      <c r="GSL99" s="405"/>
      <c r="GSM99" s="405"/>
      <c r="GSN99" s="405"/>
      <c r="GSO99" s="405"/>
      <c r="GSP99" s="405"/>
      <c r="GSQ99" s="405"/>
      <c r="GSR99" s="405"/>
      <c r="GSS99" s="405"/>
      <c r="GST99" s="405"/>
      <c r="GSU99" s="405"/>
      <c r="GSV99" s="405"/>
      <c r="GSW99" s="405"/>
      <c r="GSX99" s="405"/>
      <c r="GSY99" s="405"/>
      <c r="GSZ99" s="405"/>
      <c r="GTA99" s="405"/>
      <c r="GTB99" s="405"/>
      <c r="GTC99" s="405"/>
      <c r="GTD99" s="405"/>
      <c r="GTE99" s="405"/>
      <c r="GTF99" s="405"/>
      <c r="GTG99" s="405"/>
      <c r="GTH99" s="405"/>
      <c r="GTI99" s="405"/>
      <c r="GTJ99" s="405"/>
      <c r="GTK99" s="405"/>
      <c r="GTL99" s="405"/>
      <c r="GTM99" s="405"/>
      <c r="GTN99" s="405"/>
      <c r="GTO99" s="405"/>
      <c r="GTP99" s="405"/>
      <c r="GTQ99" s="405"/>
      <c r="GTR99" s="405"/>
      <c r="GTS99" s="405"/>
      <c r="GTT99" s="405"/>
      <c r="GTU99" s="405"/>
      <c r="GTV99" s="405"/>
      <c r="GTW99" s="405"/>
      <c r="GTX99" s="405"/>
      <c r="GTY99" s="405"/>
      <c r="GTZ99" s="405"/>
      <c r="GUA99" s="405"/>
      <c r="GUB99" s="405"/>
      <c r="GUC99" s="405"/>
      <c r="GUD99" s="405"/>
      <c r="GUE99" s="405"/>
      <c r="GUF99" s="405"/>
      <c r="GUG99" s="405"/>
      <c r="GUH99" s="405"/>
      <c r="GUI99" s="405"/>
      <c r="GUJ99" s="405"/>
      <c r="GUK99" s="405"/>
      <c r="GUL99" s="405"/>
      <c r="GUM99" s="405"/>
      <c r="GUN99" s="405"/>
      <c r="GUO99" s="405"/>
      <c r="GUP99" s="405"/>
      <c r="GUQ99" s="405"/>
      <c r="GUR99" s="405"/>
      <c r="GUS99" s="405"/>
      <c r="GUT99" s="405"/>
      <c r="GUU99" s="405"/>
      <c r="GUV99" s="405"/>
      <c r="GUW99" s="405"/>
      <c r="GUX99" s="405"/>
      <c r="GUY99" s="405"/>
      <c r="GUZ99" s="405"/>
      <c r="GVA99" s="405"/>
      <c r="GVB99" s="405"/>
      <c r="GVC99" s="405"/>
      <c r="GVD99" s="405"/>
      <c r="GVE99" s="405"/>
      <c r="GVF99" s="405"/>
      <c r="GVG99" s="405"/>
      <c r="GVH99" s="405"/>
      <c r="GVI99" s="405"/>
      <c r="GVJ99" s="405"/>
      <c r="GVK99" s="405"/>
      <c r="GVL99" s="405"/>
      <c r="GVM99" s="405"/>
      <c r="GVN99" s="405"/>
      <c r="GVO99" s="405"/>
      <c r="GVP99" s="405"/>
      <c r="GVQ99" s="405"/>
      <c r="GVR99" s="405"/>
      <c r="GVS99" s="405"/>
      <c r="GVT99" s="405"/>
      <c r="GVU99" s="405"/>
      <c r="GVV99" s="405"/>
      <c r="GVW99" s="405"/>
      <c r="GVX99" s="405"/>
      <c r="GVY99" s="405"/>
      <c r="GVZ99" s="405"/>
      <c r="GWA99" s="405"/>
      <c r="GWB99" s="405"/>
      <c r="GWC99" s="405"/>
      <c r="GWD99" s="405"/>
      <c r="GWE99" s="405"/>
      <c r="GWF99" s="405"/>
      <c r="GWG99" s="405"/>
      <c r="GWH99" s="405"/>
      <c r="GWI99" s="405"/>
      <c r="GWJ99" s="405"/>
      <c r="GWK99" s="405"/>
      <c r="GWL99" s="405"/>
      <c r="GWM99" s="405"/>
      <c r="GWN99" s="405"/>
      <c r="GWO99" s="405"/>
      <c r="GWP99" s="405"/>
      <c r="GWQ99" s="405"/>
      <c r="GWR99" s="405"/>
      <c r="GWS99" s="405"/>
      <c r="GWT99" s="405"/>
      <c r="GWU99" s="405"/>
      <c r="GWV99" s="405"/>
      <c r="GWW99" s="405"/>
      <c r="GWX99" s="405"/>
      <c r="GWY99" s="405"/>
      <c r="GWZ99" s="405"/>
      <c r="GXA99" s="405"/>
      <c r="GXB99" s="405"/>
      <c r="GXC99" s="405"/>
      <c r="GXD99" s="405"/>
      <c r="GXE99" s="405"/>
      <c r="GXF99" s="405"/>
      <c r="GXG99" s="405"/>
      <c r="GXH99" s="405"/>
      <c r="GXI99" s="405"/>
      <c r="GXJ99" s="405"/>
      <c r="GXK99" s="405"/>
      <c r="GXL99" s="405"/>
      <c r="GXM99" s="405"/>
      <c r="GXN99" s="405"/>
      <c r="GXO99" s="405"/>
      <c r="GXP99" s="405"/>
      <c r="GXQ99" s="405"/>
      <c r="GXR99" s="405"/>
      <c r="GXS99" s="405"/>
      <c r="GXT99" s="405"/>
      <c r="GXU99" s="405"/>
      <c r="GXV99" s="405"/>
      <c r="GXW99" s="405"/>
      <c r="GXX99" s="405"/>
      <c r="GXY99" s="405"/>
      <c r="GXZ99" s="405"/>
      <c r="GYA99" s="405"/>
      <c r="GYB99" s="405"/>
      <c r="GYC99" s="405"/>
      <c r="GYD99" s="405"/>
      <c r="GYE99" s="405"/>
      <c r="GYF99" s="405"/>
      <c r="GYG99" s="405"/>
      <c r="GYH99" s="405"/>
      <c r="GYI99" s="405"/>
      <c r="GYJ99" s="405"/>
      <c r="GYK99" s="405"/>
      <c r="GYL99" s="405"/>
      <c r="GYM99" s="405"/>
      <c r="GYN99" s="405"/>
      <c r="GYO99" s="405"/>
      <c r="GYP99" s="405"/>
      <c r="GYQ99" s="405"/>
      <c r="GYR99" s="405"/>
      <c r="GYS99" s="405"/>
      <c r="GYT99" s="405"/>
      <c r="GYU99" s="405"/>
      <c r="GYV99" s="405"/>
      <c r="GYW99" s="405"/>
      <c r="GYX99" s="405"/>
      <c r="GYY99" s="405"/>
      <c r="GYZ99" s="405"/>
      <c r="GZA99" s="405"/>
      <c r="GZB99" s="405"/>
      <c r="GZC99" s="405"/>
      <c r="GZD99" s="405"/>
      <c r="GZE99" s="405"/>
      <c r="GZF99" s="405"/>
      <c r="GZG99" s="405"/>
      <c r="GZH99" s="405"/>
      <c r="GZI99" s="405"/>
      <c r="GZJ99" s="405"/>
      <c r="GZK99" s="405"/>
      <c r="GZL99" s="405"/>
      <c r="GZM99" s="405"/>
      <c r="GZN99" s="405"/>
      <c r="GZO99" s="405"/>
      <c r="GZP99" s="405"/>
      <c r="GZQ99" s="405"/>
      <c r="GZR99" s="405"/>
      <c r="GZS99" s="405"/>
      <c r="GZT99" s="405"/>
      <c r="GZU99" s="405"/>
      <c r="GZV99" s="405"/>
      <c r="GZW99" s="405"/>
      <c r="GZX99" s="405"/>
      <c r="GZY99" s="405"/>
      <c r="GZZ99" s="405"/>
      <c r="HAA99" s="405"/>
      <c r="HAB99" s="405"/>
      <c r="HAC99" s="405"/>
      <c r="HAD99" s="405"/>
      <c r="HAE99" s="405"/>
      <c r="HAF99" s="405"/>
      <c r="HAG99" s="405"/>
      <c r="HAH99" s="405"/>
      <c r="HAI99" s="405"/>
      <c r="HAJ99" s="405"/>
      <c r="HAK99" s="405"/>
      <c r="HAL99" s="405"/>
      <c r="HAM99" s="405"/>
      <c r="HAN99" s="405"/>
      <c r="HAO99" s="405"/>
      <c r="HAP99" s="405"/>
      <c r="HAQ99" s="405"/>
      <c r="HAR99" s="405"/>
      <c r="HAS99" s="405"/>
      <c r="HAT99" s="405"/>
      <c r="HAU99" s="405"/>
      <c r="HAV99" s="405"/>
      <c r="HAW99" s="405"/>
      <c r="HAX99" s="405"/>
      <c r="HAY99" s="405"/>
      <c r="HAZ99" s="405"/>
      <c r="HBA99" s="405"/>
      <c r="HBB99" s="405"/>
      <c r="HBC99" s="405"/>
      <c r="HBD99" s="405"/>
      <c r="HBE99" s="405"/>
      <c r="HBF99" s="405"/>
      <c r="HBG99" s="405"/>
      <c r="HBH99" s="405"/>
      <c r="HBI99" s="405"/>
      <c r="HBJ99" s="405"/>
      <c r="HBK99" s="405"/>
      <c r="HBL99" s="405"/>
      <c r="HBM99" s="405"/>
      <c r="HBN99" s="405"/>
      <c r="HBO99" s="405"/>
      <c r="HBP99" s="405"/>
      <c r="HBQ99" s="405"/>
      <c r="HBR99" s="405"/>
      <c r="HBS99" s="405"/>
      <c r="HBT99" s="405"/>
      <c r="HBU99" s="405"/>
      <c r="HBV99" s="405"/>
      <c r="HBW99" s="405"/>
      <c r="HBX99" s="405"/>
      <c r="HBY99" s="405"/>
      <c r="HBZ99" s="405"/>
      <c r="HCA99" s="405"/>
      <c r="HCB99" s="405"/>
      <c r="HCC99" s="405"/>
      <c r="HCD99" s="405"/>
      <c r="HCE99" s="405"/>
      <c r="HCF99" s="405"/>
      <c r="HCG99" s="405"/>
      <c r="HCH99" s="405"/>
      <c r="HCI99" s="405"/>
      <c r="HCJ99" s="405"/>
      <c r="HCK99" s="405"/>
      <c r="HCL99" s="405"/>
      <c r="HCM99" s="405"/>
      <c r="HCN99" s="405"/>
      <c r="HCO99" s="405"/>
      <c r="HCP99" s="405"/>
      <c r="HCQ99" s="405"/>
      <c r="HCR99" s="405"/>
      <c r="HCS99" s="405"/>
      <c r="HCT99" s="405"/>
      <c r="HCU99" s="405"/>
      <c r="HCV99" s="405"/>
      <c r="HCW99" s="405"/>
      <c r="HCX99" s="405"/>
      <c r="HCY99" s="405"/>
      <c r="HCZ99" s="405"/>
      <c r="HDA99" s="405"/>
      <c r="HDB99" s="405"/>
      <c r="HDC99" s="405"/>
      <c r="HDD99" s="405"/>
      <c r="HDE99" s="405"/>
      <c r="HDF99" s="405"/>
      <c r="HDG99" s="405"/>
      <c r="HDH99" s="405"/>
      <c r="HDI99" s="405"/>
      <c r="HDJ99" s="405"/>
      <c r="HDK99" s="405"/>
      <c r="HDL99" s="405"/>
      <c r="HDM99" s="405"/>
      <c r="HDN99" s="405"/>
      <c r="HDO99" s="405"/>
      <c r="HDP99" s="405"/>
      <c r="HDQ99" s="405"/>
      <c r="HDR99" s="405"/>
      <c r="HDS99" s="405"/>
      <c r="HDT99" s="405"/>
      <c r="HDU99" s="405"/>
      <c r="HDV99" s="405"/>
      <c r="HDW99" s="405"/>
      <c r="HDX99" s="405"/>
      <c r="HDY99" s="405"/>
      <c r="HDZ99" s="405"/>
      <c r="HEA99" s="405"/>
      <c r="HEB99" s="405"/>
      <c r="HEC99" s="405"/>
      <c r="HED99" s="405"/>
      <c r="HEE99" s="405"/>
      <c r="HEF99" s="405"/>
      <c r="HEG99" s="405"/>
      <c r="HEH99" s="405"/>
      <c r="HEI99" s="405"/>
      <c r="HEJ99" s="405"/>
      <c r="HEK99" s="405"/>
      <c r="HEL99" s="405"/>
      <c r="HEM99" s="405"/>
      <c r="HEN99" s="405"/>
      <c r="HEO99" s="405"/>
      <c r="HEP99" s="405"/>
      <c r="HEQ99" s="405"/>
      <c r="HER99" s="405"/>
      <c r="HES99" s="405"/>
      <c r="HET99" s="405"/>
      <c r="HEU99" s="405"/>
      <c r="HEV99" s="405"/>
      <c r="HEW99" s="405"/>
      <c r="HEX99" s="405"/>
      <c r="HEY99" s="405"/>
      <c r="HEZ99" s="405"/>
      <c r="HFA99" s="405"/>
      <c r="HFB99" s="405"/>
      <c r="HFC99" s="405"/>
      <c r="HFD99" s="405"/>
      <c r="HFE99" s="405"/>
      <c r="HFF99" s="405"/>
      <c r="HFG99" s="405"/>
      <c r="HFH99" s="405"/>
      <c r="HFI99" s="405"/>
      <c r="HFJ99" s="405"/>
      <c r="HFK99" s="405"/>
      <c r="HFL99" s="405"/>
      <c r="HFM99" s="405"/>
      <c r="HFN99" s="405"/>
      <c r="HFO99" s="405"/>
      <c r="HFP99" s="405"/>
      <c r="HFQ99" s="405"/>
      <c r="HFR99" s="405"/>
      <c r="HFS99" s="405"/>
      <c r="HFT99" s="405"/>
      <c r="HFU99" s="405"/>
      <c r="HFV99" s="405"/>
      <c r="HFW99" s="405"/>
      <c r="HFX99" s="405"/>
      <c r="HFY99" s="405"/>
      <c r="HFZ99" s="405"/>
      <c r="HGA99" s="405"/>
      <c r="HGB99" s="405"/>
      <c r="HGC99" s="405"/>
      <c r="HGD99" s="405"/>
      <c r="HGE99" s="405"/>
      <c r="HGF99" s="405"/>
      <c r="HGG99" s="405"/>
      <c r="HGH99" s="405"/>
      <c r="HGI99" s="405"/>
      <c r="HGJ99" s="405"/>
      <c r="HGK99" s="405"/>
      <c r="HGL99" s="405"/>
      <c r="HGM99" s="405"/>
      <c r="HGN99" s="405"/>
      <c r="HGO99" s="405"/>
      <c r="HGP99" s="405"/>
      <c r="HGQ99" s="405"/>
      <c r="HGR99" s="405"/>
      <c r="HGS99" s="405"/>
      <c r="HGT99" s="405"/>
      <c r="HGU99" s="405"/>
      <c r="HGV99" s="405"/>
      <c r="HGW99" s="405"/>
      <c r="HGX99" s="405"/>
      <c r="HGY99" s="405"/>
      <c r="HGZ99" s="405"/>
      <c r="HHA99" s="405"/>
      <c r="HHB99" s="405"/>
      <c r="HHC99" s="405"/>
      <c r="HHD99" s="405"/>
      <c r="HHE99" s="405"/>
      <c r="HHF99" s="405"/>
      <c r="HHG99" s="405"/>
      <c r="HHH99" s="405"/>
      <c r="HHI99" s="405"/>
      <c r="HHJ99" s="405"/>
      <c r="HHK99" s="405"/>
      <c r="HHL99" s="405"/>
      <c r="HHM99" s="405"/>
      <c r="HHN99" s="405"/>
      <c r="HHO99" s="405"/>
      <c r="HHP99" s="405"/>
      <c r="HHQ99" s="405"/>
      <c r="HHR99" s="405"/>
      <c r="HHS99" s="405"/>
      <c r="HHT99" s="405"/>
      <c r="HHU99" s="405"/>
      <c r="HHV99" s="405"/>
      <c r="HHW99" s="405"/>
      <c r="HHX99" s="405"/>
      <c r="HHY99" s="405"/>
      <c r="HHZ99" s="405"/>
      <c r="HIA99" s="405"/>
      <c r="HIB99" s="405"/>
      <c r="HIC99" s="405"/>
      <c r="HID99" s="405"/>
      <c r="HIE99" s="405"/>
      <c r="HIF99" s="405"/>
      <c r="HIG99" s="405"/>
      <c r="HIH99" s="405"/>
      <c r="HII99" s="405"/>
      <c r="HIJ99" s="405"/>
      <c r="HIK99" s="405"/>
      <c r="HIL99" s="405"/>
      <c r="HIM99" s="405"/>
      <c r="HIN99" s="405"/>
      <c r="HIO99" s="405"/>
      <c r="HIP99" s="405"/>
      <c r="HIQ99" s="405"/>
      <c r="HIR99" s="405"/>
      <c r="HIS99" s="405"/>
      <c r="HIT99" s="405"/>
      <c r="HIU99" s="405"/>
      <c r="HIV99" s="405"/>
      <c r="HIW99" s="405"/>
      <c r="HIX99" s="405"/>
      <c r="HIY99" s="405"/>
      <c r="HIZ99" s="405"/>
      <c r="HJA99" s="405"/>
      <c r="HJB99" s="405"/>
      <c r="HJC99" s="405"/>
      <c r="HJD99" s="405"/>
      <c r="HJE99" s="405"/>
      <c r="HJF99" s="405"/>
      <c r="HJG99" s="405"/>
      <c r="HJH99" s="405"/>
      <c r="HJI99" s="405"/>
      <c r="HJJ99" s="405"/>
      <c r="HJK99" s="405"/>
      <c r="HJL99" s="405"/>
      <c r="HJM99" s="405"/>
      <c r="HJN99" s="405"/>
      <c r="HJO99" s="405"/>
      <c r="HJP99" s="405"/>
      <c r="HJQ99" s="405"/>
      <c r="HJR99" s="405"/>
      <c r="HJS99" s="405"/>
      <c r="HJT99" s="405"/>
      <c r="HJU99" s="405"/>
      <c r="HJV99" s="405"/>
      <c r="HJW99" s="405"/>
      <c r="HJX99" s="405"/>
      <c r="HJY99" s="405"/>
      <c r="HJZ99" s="405"/>
      <c r="HKA99" s="405"/>
      <c r="HKB99" s="405"/>
      <c r="HKC99" s="405"/>
      <c r="HKD99" s="405"/>
      <c r="HKE99" s="405"/>
      <c r="HKF99" s="405"/>
      <c r="HKG99" s="405"/>
      <c r="HKH99" s="405"/>
      <c r="HKI99" s="405"/>
      <c r="HKJ99" s="405"/>
      <c r="HKK99" s="405"/>
      <c r="HKL99" s="405"/>
      <c r="HKM99" s="405"/>
      <c r="HKN99" s="405"/>
      <c r="HKO99" s="405"/>
      <c r="HKP99" s="405"/>
      <c r="HKQ99" s="405"/>
      <c r="HKR99" s="405"/>
      <c r="HKS99" s="405"/>
      <c r="HKT99" s="405"/>
      <c r="HKU99" s="405"/>
      <c r="HKV99" s="405"/>
      <c r="HKW99" s="405"/>
      <c r="HKX99" s="405"/>
      <c r="HKY99" s="405"/>
      <c r="HKZ99" s="405"/>
      <c r="HLA99" s="405"/>
      <c r="HLB99" s="405"/>
      <c r="HLC99" s="405"/>
      <c r="HLD99" s="405"/>
      <c r="HLE99" s="405"/>
      <c r="HLF99" s="405"/>
      <c r="HLG99" s="405"/>
      <c r="HLH99" s="405"/>
      <c r="HLI99" s="405"/>
      <c r="HLJ99" s="405"/>
      <c r="HLK99" s="405"/>
      <c r="HLL99" s="405"/>
      <c r="HLM99" s="405"/>
      <c r="HLN99" s="405"/>
      <c r="HLO99" s="405"/>
      <c r="HLP99" s="405"/>
      <c r="HLQ99" s="405"/>
      <c r="HLR99" s="405"/>
      <c r="HLS99" s="405"/>
      <c r="HLT99" s="405"/>
      <c r="HLU99" s="405"/>
      <c r="HLV99" s="405"/>
      <c r="HLW99" s="405"/>
      <c r="HLX99" s="405"/>
      <c r="HLY99" s="405"/>
      <c r="HLZ99" s="405"/>
      <c r="HMA99" s="405"/>
      <c r="HMB99" s="405"/>
      <c r="HMC99" s="405"/>
      <c r="HMD99" s="405"/>
      <c r="HME99" s="405"/>
      <c r="HMF99" s="405"/>
      <c r="HMG99" s="405"/>
      <c r="HMH99" s="405"/>
      <c r="HMI99" s="405"/>
      <c r="HMJ99" s="405"/>
      <c r="HMK99" s="405"/>
      <c r="HML99" s="405"/>
      <c r="HMM99" s="405"/>
      <c r="HMN99" s="405"/>
      <c r="HMO99" s="405"/>
      <c r="HMP99" s="405"/>
      <c r="HMQ99" s="405"/>
      <c r="HMR99" s="405"/>
      <c r="HMS99" s="405"/>
      <c r="HMT99" s="405"/>
      <c r="HMU99" s="405"/>
      <c r="HMV99" s="405"/>
      <c r="HMW99" s="405"/>
      <c r="HMX99" s="405"/>
      <c r="HMY99" s="405"/>
      <c r="HMZ99" s="405"/>
      <c r="HNA99" s="405"/>
      <c r="HNB99" s="405"/>
      <c r="HNC99" s="405"/>
      <c r="HND99" s="405"/>
      <c r="HNE99" s="405"/>
      <c r="HNF99" s="405"/>
      <c r="HNG99" s="405"/>
      <c r="HNH99" s="405"/>
      <c r="HNI99" s="405"/>
      <c r="HNJ99" s="405"/>
      <c r="HNK99" s="405"/>
      <c r="HNL99" s="405"/>
      <c r="HNM99" s="405"/>
      <c r="HNN99" s="405"/>
      <c r="HNO99" s="405"/>
      <c r="HNP99" s="405"/>
      <c r="HNQ99" s="405"/>
      <c r="HNR99" s="405"/>
      <c r="HNS99" s="405"/>
      <c r="HNT99" s="405"/>
      <c r="HNU99" s="405"/>
      <c r="HNV99" s="405"/>
      <c r="HNW99" s="405"/>
      <c r="HNX99" s="405"/>
      <c r="HNY99" s="405"/>
      <c r="HNZ99" s="405"/>
      <c r="HOA99" s="405"/>
      <c r="HOB99" s="405"/>
      <c r="HOC99" s="405"/>
      <c r="HOD99" s="405"/>
      <c r="HOE99" s="405"/>
      <c r="HOF99" s="405"/>
      <c r="HOG99" s="405"/>
      <c r="HOH99" s="405"/>
      <c r="HOI99" s="405"/>
      <c r="HOJ99" s="405"/>
      <c r="HOK99" s="405"/>
      <c r="HOL99" s="405"/>
      <c r="HOM99" s="405"/>
      <c r="HON99" s="405"/>
      <c r="HOO99" s="405"/>
      <c r="HOP99" s="405"/>
      <c r="HOQ99" s="405"/>
      <c r="HOR99" s="405"/>
      <c r="HOS99" s="405"/>
      <c r="HOT99" s="405"/>
      <c r="HOU99" s="405"/>
      <c r="HOV99" s="405"/>
      <c r="HOW99" s="405"/>
      <c r="HOX99" s="405"/>
      <c r="HOY99" s="405"/>
      <c r="HOZ99" s="405"/>
      <c r="HPA99" s="405"/>
      <c r="HPB99" s="405"/>
      <c r="HPC99" s="405"/>
      <c r="HPD99" s="405"/>
      <c r="HPE99" s="405"/>
      <c r="HPF99" s="405"/>
      <c r="HPG99" s="405"/>
      <c r="HPH99" s="405"/>
      <c r="HPI99" s="405"/>
      <c r="HPJ99" s="405"/>
      <c r="HPK99" s="405"/>
      <c r="HPL99" s="405"/>
      <c r="HPM99" s="405"/>
      <c r="HPN99" s="405"/>
      <c r="HPO99" s="405"/>
      <c r="HPP99" s="405"/>
      <c r="HPQ99" s="405"/>
      <c r="HPR99" s="405"/>
      <c r="HPS99" s="405"/>
      <c r="HPT99" s="405"/>
      <c r="HPU99" s="405"/>
      <c r="HPV99" s="405"/>
      <c r="HPW99" s="405"/>
      <c r="HPX99" s="405"/>
      <c r="HPY99" s="405"/>
      <c r="HPZ99" s="405"/>
      <c r="HQA99" s="405"/>
      <c r="HQB99" s="405"/>
      <c r="HQC99" s="405"/>
      <c r="HQD99" s="405"/>
      <c r="HQE99" s="405"/>
      <c r="HQF99" s="405"/>
      <c r="HQG99" s="405"/>
      <c r="HQH99" s="405"/>
      <c r="HQI99" s="405"/>
      <c r="HQJ99" s="405"/>
      <c r="HQK99" s="405"/>
      <c r="HQL99" s="405"/>
      <c r="HQM99" s="405"/>
      <c r="HQN99" s="405"/>
      <c r="HQO99" s="405"/>
      <c r="HQP99" s="405"/>
      <c r="HQQ99" s="405"/>
      <c r="HQR99" s="405"/>
      <c r="HQS99" s="405"/>
      <c r="HQT99" s="405"/>
      <c r="HQU99" s="405"/>
      <c r="HQV99" s="405"/>
      <c r="HQW99" s="405"/>
      <c r="HQX99" s="405"/>
      <c r="HQY99" s="405"/>
      <c r="HQZ99" s="405"/>
      <c r="HRA99" s="405"/>
      <c r="HRB99" s="405"/>
      <c r="HRC99" s="405"/>
      <c r="HRD99" s="405"/>
      <c r="HRE99" s="405"/>
      <c r="HRF99" s="405"/>
      <c r="HRG99" s="405"/>
      <c r="HRH99" s="405"/>
      <c r="HRI99" s="405"/>
      <c r="HRJ99" s="405"/>
      <c r="HRK99" s="405"/>
      <c r="HRL99" s="405"/>
      <c r="HRM99" s="405"/>
      <c r="HRN99" s="405"/>
      <c r="HRO99" s="405"/>
      <c r="HRP99" s="405"/>
      <c r="HRQ99" s="405"/>
      <c r="HRR99" s="405"/>
      <c r="HRS99" s="405"/>
      <c r="HRT99" s="405"/>
      <c r="HRU99" s="405"/>
      <c r="HRV99" s="405"/>
      <c r="HRW99" s="405"/>
      <c r="HRX99" s="405"/>
      <c r="HRY99" s="405"/>
      <c r="HRZ99" s="405"/>
      <c r="HSA99" s="405"/>
      <c r="HSB99" s="405"/>
      <c r="HSC99" s="405"/>
      <c r="HSD99" s="405"/>
      <c r="HSE99" s="405"/>
      <c r="HSF99" s="405"/>
      <c r="HSG99" s="405"/>
      <c r="HSH99" s="405"/>
      <c r="HSI99" s="405"/>
      <c r="HSJ99" s="405"/>
      <c r="HSK99" s="405"/>
      <c r="HSL99" s="405"/>
      <c r="HSM99" s="405"/>
      <c r="HSN99" s="405"/>
      <c r="HSO99" s="405"/>
      <c r="HSP99" s="405"/>
      <c r="HSQ99" s="405"/>
      <c r="HSR99" s="405"/>
      <c r="HSS99" s="405"/>
      <c r="HST99" s="405"/>
      <c r="HSU99" s="405"/>
      <c r="HSV99" s="405"/>
      <c r="HSW99" s="405"/>
      <c r="HSX99" s="405"/>
      <c r="HSY99" s="405"/>
      <c r="HSZ99" s="405"/>
      <c r="HTA99" s="405"/>
      <c r="HTB99" s="405"/>
      <c r="HTC99" s="405"/>
      <c r="HTD99" s="405"/>
      <c r="HTE99" s="405"/>
      <c r="HTF99" s="405"/>
      <c r="HTG99" s="405"/>
      <c r="HTH99" s="405"/>
      <c r="HTI99" s="405"/>
      <c r="HTJ99" s="405"/>
      <c r="HTK99" s="405"/>
      <c r="HTL99" s="405"/>
      <c r="HTM99" s="405"/>
      <c r="HTN99" s="405"/>
      <c r="HTO99" s="405"/>
      <c r="HTP99" s="405"/>
      <c r="HTQ99" s="405"/>
      <c r="HTR99" s="405"/>
      <c r="HTS99" s="405"/>
      <c r="HTT99" s="405"/>
      <c r="HTU99" s="405"/>
      <c r="HTV99" s="405"/>
      <c r="HTW99" s="405"/>
      <c r="HTX99" s="405"/>
      <c r="HTY99" s="405"/>
      <c r="HTZ99" s="405"/>
      <c r="HUA99" s="405"/>
      <c r="HUB99" s="405"/>
      <c r="HUC99" s="405"/>
      <c r="HUD99" s="405"/>
      <c r="HUE99" s="405"/>
      <c r="HUF99" s="405"/>
      <c r="HUG99" s="405"/>
      <c r="HUH99" s="405"/>
      <c r="HUI99" s="405"/>
      <c r="HUJ99" s="405"/>
      <c r="HUK99" s="405"/>
      <c r="HUL99" s="405"/>
      <c r="HUM99" s="405"/>
      <c r="HUN99" s="405"/>
      <c r="HUO99" s="405"/>
      <c r="HUP99" s="405"/>
      <c r="HUQ99" s="405"/>
      <c r="HUR99" s="405"/>
      <c r="HUS99" s="405"/>
      <c r="HUT99" s="405"/>
      <c r="HUU99" s="405"/>
      <c r="HUV99" s="405"/>
      <c r="HUW99" s="405"/>
      <c r="HUX99" s="405"/>
      <c r="HUY99" s="405"/>
      <c r="HUZ99" s="405"/>
      <c r="HVA99" s="405"/>
      <c r="HVB99" s="405"/>
      <c r="HVC99" s="405"/>
      <c r="HVD99" s="405"/>
      <c r="HVE99" s="405"/>
      <c r="HVF99" s="405"/>
      <c r="HVG99" s="405"/>
      <c r="HVH99" s="405"/>
      <c r="HVI99" s="405"/>
      <c r="HVJ99" s="405"/>
      <c r="HVK99" s="405"/>
      <c r="HVL99" s="405"/>
      <c r="HVM99" s="405"/>
      <c r="HVN99" s="405"/>
      <c r="HVO99" s="405"/>
      <c r="HVP99" s="405"/>
      <c r="HVQ99" s="405"/>
      <c r="HVR99" s="405"/>
      <c r="HVS99" s="405"/>
      <c r="HVT99" s="405"/>
      <c r="HVU99" s="405"/>
      <c r="HVV99" s="405"/>
      <c r="HVW99" s="405"/>
      <c r="HVX99" s="405"/>
      <c r="HVY99" s="405"/>
      <c r="HVZ99" s="405"/>
      <c r="HWA99" s="405"/>
      <c r="HWB99" s="405"/>
      <c r="HWC99" s="405"/>
      <c r="HWD99" s="405"/>
      <c r="HWE99" s="405"/>
      <c r="HWF99" s="405"/>
      <c r="HWG99" s="405"/>
      <c r="HWH99" s="405"/>
      <c r="HWI99" s="405"/>
      <c r="HWJ99" s="405"/>
      <c r="HWK99" s="405"/>
      <c r="HWL99" s="405"/>
      <c r="HWM99" s="405"/>
      <c r="HWN99" s="405"/>
      <c r="HWO99" s="405"/>
      <c r="HWP99" s="405"/>
      <c r="HWQ99" s="405"/>
      <c r="HWR99" s="405"/>
      <c r="HWS99" s="405"/>
      <c r="HWT99" s="405"/>
      <c r="HWU99" s="405"/>
      <c r="HWV99" s="405"/>
      <c r="HWW99" s="405"/>
      <c r="HWX99" s="405"/>
      <c r="HWY99" s="405"/>
      <c r="HWZ99" s="405"/>
      <c r="HXA99" s="405"/>
      <c r="HXB99" s="405"/>
      <c r="HXC99" s="405"/>
      <c r="HXD99" s="405"/>
      <c r="HXE99" s="405"/>
      <c r="HXF99" s="405"/>
      <c r="HXG99" s="405"/>
      <c r="HXH99" s="405"/>
      <c r="HXI99" s="405"/>
      <c r="HXJ99" s="405"/>
      <c r="HXK99" s="405"/>
      <c r="HXL99" s="405"/>
      <c r="HXM99" s="405"/>
      <c r="HXN99" s="405"/>
      <c r="HXO99" s="405"/>
      <c r="HXP99" s="405"/>
      <c r="HXQ99" s="405"/>
      <c r="HXR99" s="405"/>
      <c r="HXS99" s="405"/>
      <c r="HXT99" s="405"/>
      <c r="HXU99" s="405"/>
      <c r="HXV99" s="405"/>
      <c r="HXW99" s="405"/>
      <c r="HXX99" s="405"/>
      <c r="HXY99" s="405"/>
      <c r="HXZ99" s="405"/>
      <c r="HYA99" s="405"/>
      <c r="HYB99" s="405"/>
      <c r="HYC99" s="405"/>
      <c r="HYD99" s="405"/>
      <c r="HYE99" s="405"/>
      <c r="HYF99" s="405"/>
      <c r="HYG99" s="405"/>
      <c r="HYH99" s="405"/>
      <c r="HYI99" s="405"/>
      <c r="HYJ99" s="405"/>
      <c r="HYK99" s="405"/>
      <c r="HYL99" s="405"/>
      <c r="HYM99" s="405"/>
      <c r="HYN99" s="405"/>
      <c r="HYO99" s="405"/>
      <c r="HYP99" s="405"/>
      <c r="HYQ99" s="405"/>
      <c r="HYR99" s="405"/>
      <c r="HYS99" s="405"/>
      <c r="HYT99" s="405"/>
      <c r="HYU99" s="405"/>
      <c r="HYV99" s="405"/>
      <c r="HYW99" s="405"/>
      <c r="HYX99" s="405"/>
      <c r="HYY99" s="405"/>
      <c r="HYZ99" s="405"/>
      <c r="HZA99" s="405"/>
      <c r="HZB99" s="405"/>
      <c r="HZC99" s="405"/>
      <c r="HZD99" s="405"/>
      <c r="HZE99" s="405"/>
      <c r="HZF99" s="405"/>
      <c r="HZG99" s="405"/>
      <c r="HZH99" s="405"/>
      <c r="HZI99" s="405"/>
      <c r="HZJ99" s="405"/>
      <c r="HZK99" s="405"/>
      <c r="HZL99" s="405"/>
      <c r="HZM99" s="405"/>
      <c r="HZN99" s="405"/>
      <c r="HZO99" s="405"/>
      <c r="HZP99" s="405"/>
      <c r="HZQ99" s="405"/>
      <c r="HZR99" s="405"/>
      <c r="HZS99" s="405"/>
      <c r="HZT99" s="405"/>
      <c r="HZU99" s="405"/>
      <c r="HZV99" s="405"/>
      <c r="HZW99" s="405"/>
      <c r="HZX99" s="405"/>
      <c r="HZY99" s="405"/>
      <c r="HZZ99" s="405"/>
      <c r="IAA99" s="405"/>
      <c r="IAB99" s="405"/>
      <c r="IAC99" s="405"/>
      <c r="IAD99" s="405"/>
      <c r="IAE99" s="405"/>
      <c r="IAF99" s="405"/>
      <c r="IAG99" s="405"/>
      <c r="IAH99" s="405"/>
      <c r="IAI99" s="405"/>
      <c r="IAJ99" s="405"/>
      <c r="IAK99" s="405"/>
      <c r="IAL99" s="405"/>
      <c r="IAM99" s="405"/>
      <c r="IAN99" s="405"/>
      <c r="IAO99" s="405"/>
      <c r="IAP99" s="405"/>
      <c r="IAQ99" s="405"/>
      <c r="IAR99" s="405"/>
      <c r="IAS99" s="405"/>
      <c r="IAT99" s="405"/>
      <c r="IAU99" s="405"/>
      <c r="IAV99" s="405"/>
      <c r="IAW99" s="405"/>
      <c r="IAX99" s="405"/>
      <c r="IAY99" s="405"/>
      <c r="IAZ99" s="405"/>
      <c r="IBA99" s="405"/>
      <c r="IBB99" s="405"/>
      <c r="IBC99" s="405"/>
      <c r="IBD99" s="405"/>
      <c r="IBE99" s="405"/>
      <c r="IBF99" s="405"/>
      <c r="IBG99" s="405"/>
      <c r="IBH99" s="405"/>
      <c r="IBI99" s="405"/>
      <c r="IBJ99" s="405"/>
      <c r="IBK99" s="405"/>
      <c r="IBL99" s="405"/>
      <c r="IBM99" s="405"/>
      <c r="IBN99" s="405"/>
      <c r="IBO99" s="405"/>
      <c r="IBP99" s="405"/>
      <c r="IBQ99" s="405"/>
      <c r="IBR99" s="405"/>
      <c r="IBS99" s="405"/>
      <c r="IBT99" s="405"/>
      <c r="IBU99" s="405"/>
      <c r="IBV99" s="405"/>
      <c r="IBW99" s="405"/>
      <c r="IBX99" s="405"/>
      <c r="IBY99" s="405"/>
      <c r="IBZ99" s="405"/>
      <c r="ICA99" s="405"/>
      <c r="ICB99" s="405"/>
      <c r="ICC99" s="405"/>
      <c r="ICD99" s="405"/>
      <c r="ICE99" s="405"/>
      <c r="ICF99" s="405"/>
      <c r="ICG99" s="405"/>
      <c r="ICH99" s="405"/>
      <c r="ICI99" s="405"/>
      <c r="ICJ99" s="405"/>
      <c r="ICK99" s="405"/>
      <c r="ICL99" s="405"/>
      <c r="ICM99" s="405"/>
      <c r="ICN99" s="405"/>
      <c r="ICO99" s="405"/>
      <c r="ICP99" s="405"/>
      <c r="ICQ99" s="405"/>
      <c r="ICR99" s="405"/>
      <c r="ICS99" s="405"/>
      <c r="ICT99" s="405"/>
      <c r="ICU99" s="405"/>
      <c r="ICV99" s="405"/>
      <c r="ICW99" s="405"/>
      <c r="ICX99" s="405"/>
      <c r="ICY99" s="405"/>
      <c r="ICZ99" s="405"/>
      <c r="IDA99" s="405"/>
      <c r="IDB99" s="405"/>
      <c r="IDC99" s="405"/>
      <c r="IDD99" s="405"/>
      <c r="IDE99" s="405"/>
      <c r="IDF99" s="405"/>
      <c r="IDG99" s="405"/>
      <c r="IDH99" s="405"/>
      <c r="IDI99" s="405"/>
      <c r="IDJ99" s="405"/>
      <c r="IDK99" s="405"/>
      <c r="IDL99" s="405"/>
      <c r="IDM99" s="405"/>
      <c r="IDN99" s="405"/>
      <c r="IDO99" s="405"/>
      <c r="IDP99" s="405"/>
      <c r="IDQ99" s="405"/>
      <c r="IDR99" s="405"/>
      <c r="IDS99" s="405"/>
      <c r="IDT99" s="405"/>
      <c r="IDU99" s="405"/>
      <c r="IDV99" s="405"/>
      <c r="IDW99" s="405"/>
      <c r="IDX99" s="405"/>
      <c r="IDY99" s="405"/>
      <c r="IDZ99" s="405"/>
      <c r="IEA99" s="405"/>
      <c r="IEB99" s="405"/>
      <c r="IEC99" s="405"/>
      <c r="IED99" s="405"/>
      <c r="IEE99" s="405"/>
      <c r="IEF99" s="405"/>
      <c r="IEG99" s="405"/>
      <c r="IEH99" s="405"/>
      <c r="IEI99" s="405"/>
      <c r="IEJ99" s="405"/>
      <c r="IEK99" s="405"/>
      <c r="IEL99" s="405"/>
      <c r="IEM99" s="405"/>
      <c r="IEN99" s="405"/>
      <c r="IEO99" s="405"/>
      <c r="IEP99" s="405"/>
      <c r="IEQ99" s="405"/>
      <c r="IER99" s="405"/>
      <c r="IES99" s="405"/>
      <c r="IET99" s="405"/>
      <c r="IEU99" s="405"/>
      <c r="IEV99" s="405"/>
      <c r="IEW99" s="405"/>
      <c r="IEX99" s="405"/>
      <c r="IEY99" s="405"/>
      <c r="IEZ99" s="405"/>
      <c r="IFA99" s="405"/>
      <c r="IFB99" s="405"/>
      <c r="IFC99" s="405"/>
      <c r="IFD99" s="405"/>
      <c r="IFE99" s="405"/>
      <c r="IFF99" s="405"/>
      <c r="IFG99" s="405"/>
      <c r="IFH99" s="405"/>
      <c r="IFI99" s="405"/>
      <c r="IFJ99" s="405"/>
      <c r="IFK99" s="405"/>
      <c r="IFL99" s="405"/>
      <c r="IFM99" s="405"/>
      <c r="IFN99" s="405"/>
      <c r="IFO99" s="405"/>
      <c r="IFP99" s="405"/>
      <c r="IFQ99" s="405"/>
      <c r="IFR99" s="405"/>
      <c r="IFS99" s="405"/>
      <c r="IFT99" s="405"/>
      <c r="IFU99" s="405"/>
      <c r="IFV99" s="405"/>
      <c r="IFW99" s="405"/>
      <c r="IFX99" s="405"/>
      <c r="IFY99" s="405"/>
      <c r="IFZ99" s="405"/>
      <c r="IGA99" s="405"/>
      <c r="IGB99" s="405"/>
      <c r="IGC99" s="405"/>
      <c r="IGD99" s="405"/>
      <c r="IGE99" s="405"/>
      <c r="IGF99" s="405"/>
      <c r="IGG99" s="405"/>
      <c r="IGH99" s="405"/>
      <c r="IGI99" s="405"/>
      <c r="IGJ99" s="405"/>
      <c r="IGK99" s="405"/>
      <c r="IGL99" s="405"/>
      <c r="IGM99" s="405"/>
      <c r="IGN99" s="405"/>
      <c r="IGO99" s="405"/>
      <c r="IGP99" s="405"/>
      <c r="IGQ99" s="405"/>
      <c r="IGR99" s="405"/>
      <c r="IGS99" s="405"/>
      <c r="IGT99" s="405"/>
      <c r="IGU99" s="405"/>
      <c r="IGV99" s="405"/>
      <c r="IGW99" s="405"/>
      <c r="IGX99" s="405"/>
      <c r="IGY99" s="405"/>
      <c r="IGZ99" s="405"/>
      <c r="IHA99" s="405"/>
      <c r="IHB99" s="405"/>
      <c r="IHC99" s="405"/>
      <c r="IHD99" s="405"/>
      <c r="IHE99" s="405"/>
      <c r="IHF99" s="405"/>
      <c r="IHG99" s="405"/>
      <c r="IHH99" s="405"/>
      <c r="IHI99" s="405"/>
      <c r="IHJ99" s="405"/>
      <c r="IHK99" s="405"/>
      <c r="IHL99" s="405"/>
      <c r="IHM99" s="405"/>
      <c r="IHN99" s="405"/>
      <c r="IHO99" s="405"/>
      <c r="IHP99" s="405"/>
      <c r="IHQ99" s="405"/>
      <c r="IHR99" s="405"/>
      <c r="IHS99" s="405"/>
      <c r="IHT99" s="405"/>
      <c r="IHU99" s="405"/>
      <c r="IHV99" s="405"/>
      <c r="IHW99" s="405"/>
      <c r="IHX99" s="405"/>
      <c r="IHY99" s="405"/>
      <c r="IHZ99" s="405"/>
      <c r="IIA99" s="405"/>
      <c r="IIB99" s="405"/>
      <c r="IIC99" s="405"/>
      <c r="IID99" s="405"/>
      <c r="IIE99" s="405"/>
      <c r="IIF99" s="405"/>
      <c r="IIG99" s="405"/>
      <c r="IIH99" s="405"/>
      <c r="III99" s="405"/>
      <c r="IIJ99" s="405"/>
      <c r="IIK99" s="405"/>
      <c r="IIL99" s="405"/>
      <c r="IIM99" s="405"/>
      <c r="IIN99" s="405"/>
      <c r="IIO99" s="405"/>
      <c r="IIP99" s="405"/>
      <c r="IIQ99" s="405"/>
      <c r="IIR99" s="405"/>
      <c r="IIS99" s="405"/>
      <c r="IIT99" s="405"/>
      <c r="IIU99" s="405"/>
      <c r="IIV99" s="405"/>
      <c r="IIW99" s="405"/>
      <c r="IIX99" s="405"/>
      <c r="IIY99" s="405"/>
      <c r="IIZ99" s="405"/>
      <c r="IJA99" s="405"/>
      <c r="IJB99" s="405"/>
      <c r="IJC99" s="405"/>
      <c r="IJD99" s="405"/>
      <c r="IJE99" s="405"/>
      <c r="IJF99" s="405"/>
      <c r="IJG99" s="405"/>
      <c r="IJH99" s="405"/>
      <c r="IJI99" s="405"/>
      <c r="IJJ99" s="405"/>
      <c r="IJK99" s="405"/>
      <c r="IJL99" s="405"/>
      <c r="IJM99" s="405"/>
      <c r="IJN99" s="405"/>
      <c r="IJO99" s="405"/>
      <c r="IJP99" s="405"/>
      <c r="IJQ99" s="405"/>
      <c r="IJR99" s="405"/>
      <c r="IJS99" s="405"/>
      <c r="IJT99" s="405"/>
      <c r="IJU99" s="405"/>
      <c r="IJV99" s="405"/>
      <c r="IJW99" s="405"/>
      <c r="IJX99" s="405"/>
      <c r="IJY99" s="405"/>
      <c r="IJZ99" s="405"/>
      <c r="IKA99" s="405"/>
      <c r="IKB99" s="405"/>
      <c r="IKC99" s="405"/>
      <c r="IKD99" s="405"/>
      <c r="IKE99" s="405"/>
      <c r="IKF99" s="405"/>
      <c r="IKG99" s="405"/>
      <c r="IKH99" s="405"/>
      <c r="IKI99" s="405"/>
      <c r="IKJ99" s="405"/>
      <c r="IKK99" s="405"/>
      <c r="IKL99" s="405"/>
      <c r="IKM99" s="405"/>
      <c r="IKN99" s="405"/>
      <c r="IKO99" s="405"/>
      <c r="IKP99" s="405"/>
      <c r="IKQ99" s="405"/>
      <c r="IKR99" s="405"/>
      <c r="IKS99" s="405"/>
      <c r="IKT99" s="405"/>
      <c r="IKU99" s="405"/>
      <c r="IKV99" s="405"/>
      <c r="IKW99" s="405"/>
      <c r="IKX99" s="405"/>
      <c r="IKY99" s="405"/>
      <c r="IKZ99" s="405"/>
      <c r="ILA99" s="405"/>
      <c r="ILB99" s="405"/>
      <c r="ILC99" s="405"/>
      <c r="ILD99" s="405"/>
      <c r="ILE99" s="405"/>
      <c r="ILF99" s="405"/>
      <c r="ILG99" s="405"/>
      <c r="ILH99" s="405"/>
      <c r="ILI99" s="405"/>
      <c r="ILJ99" s="405"/>
      <c r="ILK99" s="405"/>
      <c r="ILL99" s="405"/>
      <c r="ILM99" s="405"/>
      <c r="ILN99" s="405"/>
      <c r="ILO99" s="405"/>
      <c r="ILP99" s="405"/>
      <c r="ILQ99" s="405"/>
      <c r="ILR99" s="405"/>
      <c r="ILS99" s="405"/>
      <c r="ILT99" s="405"/>
      <c r="ILU99" s="405"/>
      <c r="ILV99" s="405"/>
      <c r="ILW99" s="405"/>
      <c r="ILX99" s="405"/>
      <c r="ILY99" s="405"/>
      <c r="ILZ99" s="405"/>
      <c r="IMA99" s="405"/>
      <c r="IMB99" s="405"/>
      <c r="IMC99" s="405"/>
      <c r="IMD99" s="405"/>
      <c r="IME99" s="405"/>
      <c r="IMF99" s="405"/>
      <c r="IMG99" s="405"/>
      <c r="IMH99" s="405"/>
      <c r="IMI99" s="405"/>
      <c r="IMJ99" s="405"/>
      <c r="IMK99" s="405"/>
      <c r="IML99" s="405"/>
      <c r="IMM99" s="405"/>
      <c r="IMN99" s="405"/>
      <c r="IMO99" s="405"/>
      <c r="IMP99" s="405"/>
      <c r="IMQ99" s="405"/>
      <c r="IMR99" s="405"/>
      <c r="IMS99" s="405"/>
      <c r="IMT99" s="405"/>
      <c r="IMU99" s="405"/>
      <c r="IMV99" s="405"/>
      <c r="IMW99" s="405"/>
      <c r="IMX99" s="405"/>
      <c r="IMY99" s="405"/>
      <c r="IMZ99" s="405"/>
      <c r="INA99" s="405"/>
      <c r="INB99" s="405"/>
      <c r="INC99" s="405"/>
      <c r="IND99" s="405"/>
      <c r="INE99" s="405"/>
      <c r="INF99" s="405"/>
      <c r="ING99" s="405"/>
      <c r="INH99" s="405"/>
      <c r="INI99" s="405"/>
      <c r="INJ99" s="405"/>
      <c r="INK99" s="405"/>
      <c r="INL99" s="405"/>
      <c r="INM99" s="405"/>
      <c r="INN99" s="405"/>
      <c r="INO99" s="405"/>
      <c r="INP99" s="405"/>
      <c r="INQ99" s="405"/>
      <c r="INR99" s="405"/>
      <c r="INS99" s="405"/>
      <c r="INT99" s="405"/>
      <c r="INU99" s="405"/>
      <c r="INV99" s="405"/>
      <c r="INW99" s="405"/>
      <c r="INX99" s="405"/>
      <c r="INY99" s="405"/>
      <c r="INZ99" s="405"/>
      <c r="IOA99" s="405"/>
      <c r="IOB99" s="405"/>
      <c r="IOC99" s="405"/>
      <c r="IOD99" s="405"/>
      <c r="IOE99" s="405"/>
      <c r="IOF99" s="405"/>
      <c r="IOG99" s="405"/>
      <c r="IOH99" s="405"/>
      <c r="IOI99" s="405"/>
      <c r="IOJ99" s="405"/>
      <c r="IOK99" s="405"/>
      <c r="IOL99" s="405"/>
      <c r="IOM99" s="405"/>
      <c r="ION99" s="405"/>
      <c r="IOO99" s="405"/>
      <c r="IOP99" s="405"/>
      <c r="IOQ99" s="405"/>
      <c r="IOR99" s="405"/>
      <c r="IOS99" s="405"/>
      <c r="IOT99" s="405"/>
      <c r="IOU99" s="405"/>
      <c r="IOV99" s="405"/>
      <c r="IOW99" s="405"/>
      <c r="IOX99" s="405"/>
      <c r="IOY99" s="405"/>
      <c r="IOZ99" s="405"/>
      <c r="IPA99" s="405"/>
      <c r="IPB99" s="405"/>
      <c r="IPC99" s="405"/>
      <c r="IPD99" s="405"/>
      <c r="IPE99" s="405"/>
      <c r="IPF99" s="405"/>
      <c r="IPG99" s="405"/>
      <c r="IPH99" s="405"/>
      <c r="IPI99" s="405"/>
      <c r="IPJ99" s="405"/>
      <c r="IPK99" s="405"/>
      <c r="IPL99" s="405"/>
      <c r="IPM99" s="405"/>
      <c r="IPN99" s="405"/>
      <c r="IPO99" s="405"/>
      <c r="IPP99" s="405"/>
      <c r="IPQ99" s="405"/>
      <c r="IPR99" s="405"/>
      <c r="IPS99" s="405"/>
      <c r="IPT99" s="405"/>
      <c r="IPU99" s="405"/>
      <c r="IPV99" s="405"/>
      <c r="IPW99" s="405"/>
      <c r="IPX99" s="405"/>
      <c r="IPY99" s="405"/>
      <c r="IPZ99" s="405"/>
      <c r="IQA99" s="405"/>
      <c r="IQB99" s="405"/>
      <c r="IQC99" s="405"/>
      <c r="IQD99" s="405"/>
      <c r="IQE99" s="405"/>
      <c r="IQF99" s="405"/>
      <c r="IQG99" s="405"/>
      <c r="IQH99" s="405"/>
      <c r="IQI99" s="405"/>
      <c r="IQJ99" s="405"/>
      <c r="IQK99" s="405"/>
      <c r="IQL99" s="405"/>
      <c r="IQM99" s="405"/>
      <c r="IQN99" s="405"/>
      <c r="IQO99" s="405"/>
      <c r="IQP99" s="405"/>
      <c r="IQQ99" s="405"/>
      <c r="IQR99" s="405"/>
      <c r="IQS99" s="405"/>
      <c r="IQT99" s="405"/>
      <c r="IQU99" s="405"/>
      <c r="IQV99" s="405"/>
      <c r="IQW99" s="405"/>
      <c r="IQX99" s="405"/>
      <c r="IQY99" s="405"/>
      <c r="IQZ99" s="405"/>
      <c r="IRA99" s="405"/>
      <c r="IRB99" s="405"/>
      <c r="IRC99" s="405"/>
      <c r="IRD99" s="405"/>
      <c r="IRE99" s="405"/>
      <c r="IRF99" s="405"/>
      <c r="IRG99" s="405"/>
      <c r="IRH99" s="405"/>
      <c r="IRI99" s="405"/>
      <c r="IRJ99" s="405"/>
      <c r="IRK99" s="405"/>
      <c r="IRL99" s="405"/>
      <c r="IRM99" s="405"/>
      <c r="IRN99" s="405"/>
      <c r="IRO99" s="405"/>
      <c r="IRP99" s="405"/>
      <c r="IRQ99" s="405"/>
      <c r="IRR99" s="405"/>
      <c r="IRS99" s="405"/>
      <c r="IRT99" s="405"/>
      <c r="IRU99" s="405"/>
      <c r="IRV99" s="405"/>
      <c r="IRW99" s="405"/>
      <c r="IRX99" s="405"/>
      <c r="IRY99" s="405"/>
      <c r="IRZ99" s="405"/>
      <c r="ISA99" s="405"/>
      <c r="ISB99" s="405"/>
      <c r="ISC99" s="405"/>
      <c r="ISD99" s="405"/>
      <c r="ISE99" s="405"/>
      <c r="ISF99" s="405"/>
      <c r="ISG99" s="405"/>
      <c r="ISH99" s="405"/>
      <c r="ISI99" s="405"/>
      <c r="ISJ99" s="405"/>
      <c r="ISK99" s="405"/>
      <c r="ISL99" s="405"/>
      <c r="ISM99" s="405"/>
      <c r="ISN99" s="405"/>
      <c r="ISO99" s="405"/>
      <c r="ISP99" s="405"/>
      <c r="ISQ99" s="405"/>
      <c r="ISR99" s="405"/>
      <c r="ISS99" s="405"/>
      <c r="IST99" s="405"/>
      <c r="ISU99" s="405"/>
      <c r="ISV99" s="405"/>
      <c r="ISW99" s="405"/>
      <c r="ISX99" s="405"/>
      <c r="ISY99" s="405"/>
      <c r="ISZ99" s="405"/>
      <c r="ITA99" s="405"/>
      <c r="ITB99" s="405"/>
      <c r="ITC99" s="405"/>
      <c r="ITD99" s="405"/>
      <c r="ITE99" s="405"/>
      <c r="ITF99" s="405"/>
      <c r="ITG99" s="405"/>
      <c r="ITH99" s="405"/>
      <c r="ITI99" s="405"/>
      <c r="ITJ99" s="405"/>
      <c r="ITK99" s="405"/>
      <c r="ITL99" s="405"/>
      <c r="ITM99" s="405"/>
      <c r="ITN99" s="405"/>
      <c r="ITO99" s="405"/>
      <c r="ITP99" s="405"/>
      <c r="ITQ99" s="405"/>
      <c r="ITR99" s="405"/>
      <c r="ITS99" s="405"/>
      <c r="ITT99" s="405"/>
      <c r="ITU99" s="405"/>
      <c r="ITV99" s="405"/>
      <c r="ITW99" s="405"/>
      <c r="ITX99" s="405"/>
      <c r="ITY99" s="405"/>
      <c r="ITZ99" s="405"/>
      <c r="IUA99" s="405"/>
      <c r="IUB99" s="405"/>
      <c r="IUC99" s="405"/>
      <c r="IUD99" s="405"/>
      <c r="IUE99" s="405"/>
      <c r="IUF99" s="405"/>
      <c r="IUG99" s="405"/>
      <c r="IUH99" s="405"/>
      <c r="IUI99" s="405"/>
      <c r="IUJ99" s="405"/>
      <c r="IUK99" s="405"/>
      <c r="IUL99" s="405"/>
      <c r="IUM99" s="405"/>
      <c r="IUN99" s="405"/>
      <c r="IUO99" s="405"/>
      <c r="IUP99" s="405"/>
      <c r="IUQ99" s="405"/>
      <c r="IUR99" s="405"/>
      <c r="IUS99" s="405"/>
      <c r="IUT99" s="405"/>
      <c r="IUU99" s="405"/>
      <c r="IUV99" s="405"/>
      <c r="IUW99" s="405"/>
      <c r="IUX99" s="405"/>
      <c r="IUY99" s="405"/>
      <c r="IUZ99" s="405"/>
      <c r="IVA99" s="405"/>
      <c r="IVB99" s="405"/>
      <c r="IVC99" s="405"/>
      <c r="IVD99" s="405"/>
      <c r="IVE99" s="405"/>
      <c r="IVF99" s="405"/>
      <c r="IVG99" s="405"/>
      <c r="IVH99" s="405"/>
      <c r="IVI99" s="405"/>
      <c r="IVJ99" s="405"/>
      <c r="IVK99" s="405"/>
      <c r="IVL99" s="405"/>
      <c r="IVM99" s="405"/>
      <c r="IVN99" s="405"/>
      <c r="IVO99" s="405"/>
      <c r="IVP99" s="405"/>
      <c r="IVQ99" s="405"/>
      <c r="IVR99" s="405"/>
      <c r="IVS99" s="405"/>
      <c r="IVT99" s="405"/>
      <c r="IVU99" s="405"/>
      <c r="IVV99" s="405"/>
      <c r="IVW99" s="405"/>
      <c r="IVX99" s="405"/>
      <c r="IVY99" s="405"/>
      <c r="IVZ99" s="405"/>
      <c r="IWA99" s="405"/>
      <c r="IWB99" s="405"/>
      <c r="IWC99" s="405"/>
      <c r="IWD99" s="405"/>
      <c r="IWE99" s="405"/>
      <c r="IWF99" s="405"/>
      <c r="IWG99" s="405"/>
      <c r="IWH99" s="405"/>
      <c r="IWI99" s="405"/>
      <c r="IWJ99" s="405"/>
      <c r="IWK99" s="405"/>
      <c r="IWL99" s="405"/>
      <c r="IWM99" s="405"/>
      <c r="IWN99" s="405"/>
      <c r="IWO99" s="405"/>
      <c r="IWP99" s="405"/>
      <c r="IWQ99" s="405"/>
      <c r="IWR99" s="405"/>
      <c r="IWS99" s="405"/>
      <c r="IWT99" s="405"/>
      <c r="IWU99" s="405"/>
      <c r="IWV99" s="405"/>
      <c r="IWW99" s="405"/>
      <c r="IWX99" s="405"/>
      <c r="IWY99" s="405"/>
      <c r="IWZ99" s="405"/>
      <c r="IXA99" s="405"/>
      <c r="IXB99" s="405"/>
      <c r="IXC99" s="405"/>
      <c r="IXD99" s="405"/>
      <c r="IXE99" s="405"/>
      <c r="IXF99" s="405"/>
      <c r="IXG99" s="405"/>
      <c r="IXH99" s="405"/>
      <c r="IXI99" s="405"/>
      <c r="IXJ99" s="405"/>
      <c r="IXK99" s="405"/>
      <c r="IXL99" s="405"/>
      <c r="IXM99" s="405"/>
      <c r="IXN99" s="405"/>
      <c r="IXO99" s="405"/>
      <c r="IXP99" s="405"/>
      <c r="IXQ99" s="405"/>
      <c r="IXR99" s="405"/>
      <c r="IXS99" s="405"/>
      <c r="IXT99" s="405"/>
      <c r="IXU99" s="405"/>
      <c r="IXV99" s="405"/>
      <c r="IXW99" s="405"/>
      <c r="IXX99" s="405"/>
      <c r="IXY99" s="405"/>
      <c r="IXZ99" s="405"/>
      <c r="IYA99" s="405"/>
      <c r="IYB99" s="405"/>
      <c r="IYC99" s="405"/>
      <c r="IYD99" s="405"/>
      <c r="IYE99" s="405"/>
      <c r="IYF99" s="405"/>
      <c r="IYG99" s="405"/>
      <c r="IYH99" s="405"/>
      <c r="IYI99" s="405"/>
      <c r="IYJ99" s="405"/>
      <c r="IYK99" s="405"/>
      <c r="IYL99" s="405"/>
      <c r="IYM99" s="405"/>
      <c r="IYN99" s="405"/>
      <c r="IYO99" s="405"/>
      <c r="IYP99" s="405"/>
      <c r="IYQ99" s="405"/>
      <c r="IYR99" s="405"/>
      <c r="IYS99" s="405"/>
      <c r="IYT99" s="405"/>
      <c r="IYU99" s="405"/>
      <c r="IYV99" s="405"/>
      <c r="IYW99" s="405"/>
      <c r="IYX99" s="405"/>
      <c r="IYY99" s="405"/>
      <c r="IYZ99" s="405"/>
      <c r="IZA99" s="405"/>
      <c r="IZB99" s="405"/>
      <c r="IZC99" s="405"/>
      <c r="IZD99" s="405"/>
      <c r="IZE99" s="405"/>
      <c r="IZF99" s="405"/>
      <c r="IZG99" s="405"/>
      <c r="IZH99" s="405"/>
      <c r="IZI99" s="405"/>
      <c r="IZJ99" s="405"/>
      <c r="IZK99" s="405"/>
      <c r="IZL99" s="405"/>
      <c r="IZM99" s="405"/>
      <c r="IZN99" s="405"/>
      <c r="IZO99" s="405"/>
      <c r="IZP99" s="405"/>
      <c r="IZQ99" s="405"/>
      <c r="IZR99" s="405"/>
      <c r="IZS99" s="405"/>
      <c r="IZT99" s="405"/>
      <c r="IZU99" s="405"/>
      <c r="IZV99" s="405"/>
      <c r="IZW99" s="405"/>
      <c r="IZX99" s="405"/>
      <c r="IZY99" s="405"/>
      <c r="IZZ99" s="405"/>
      <c r="JAA99" s="405"/>
      <c r="JAB99" s="405"/>
      <c r="JAC99" s="405"/>
      <c r="JAD99" s="405"/>
      <c r="JAE99" s="405"/>
      <c r="JAF99" s="405"/>
      <c r="JAG99" s="405"/>
      <c r="JAH99" s="405"/>
      <c r="JAI99" s="405"/>
      <c r="JAJ99" s="405"/>
      <c r="JAK99" s="405"/>
      <c r="JAL99" s="405"/>
      <c r="JAM99" s="405"/>
      <c r="JAN99" s="405"/>
      <c r="JAO99" s="405"/>
      <c r="JAP99" s="405"/>
      <c r="JAQ99" s="405"/>
      <c r="JAR99" s="405"/>
      <c r="JAS99" s="405"/>
      <c r="JAT99" s="405"/>
      <c r="JAU99" s="405"/>
      <c r="JAV99" s="405"/>
      <c r="JAW99" s="405"/>
      <c r="JAX99" s="405"/>
      <c r="JAY99" s="405"/>
      <c r="JAZ99" s="405"/>
      <c r="JBA99" s="405"/>
      <c r="JBB99" s="405"/>
      <c r="JBC99" s="405"/>
      <c r="JBD99" s="405"/>
      <c r="JBE99" s="405"/>
      <c r="JBF99" s="405"/>
      <c r="JBG99" s="405"/>
      <c r="JBH99" s="405"/>
      <c r="JBI99" s="405"/>
      <c r="JBJ99" s="405"/>
      <c r="JBK99" s="405"/>
      <c r="JBL99" s="405"/>
      <c r="JBM99" s="405"/>
      <c r="JBN99" s="405"/>
      <c r="JBO99" s="405"/>
      <c r="JBP99" s="405"/>
      <c r="JBQ99" s="405"/>
      <c r="JBR99" s="405"/>
      <c r="JBS99" s="405"/>
      <c r="JBT99" s="405"/>
      <c r="JBU99" s="405"/>
      <c r="JBV99" s="405"/>
      <c r="JBW99" s="405"/>
      <c r="JBX99" s="405"/>
      <c r="JBY99" s="405"/>
      <c r="JBZ99" s="405"/>
      <c r="JCA99" s="405"/>
      <c r="JCB99" s="405"/>
      <c r="JCC99" s="405"/>
      <c r="JCD99" s="405"/>
      <c r="JCE99" s="405"/>
      <c r="JCF99" s="405"/>
      <c r="JCG99" s="405"/>
      <c r="JCH99" s="405"/>
      <c r="JCI99" s="405"/>
      <c r="JCJ99" s="405"/>
      <c r="JCK99" s="405"/>
      <c r="JCL99" s="405"/>
      <c r="JCM99" s="405"/>
      <c r="JCN99" s="405"/>
      <c r="JCO99" s="405"/>
      <c r="JCP99" s="405"/>
      <c r="JCQ99" s="405"/>
      <c r="JCR99" s="405"/>
      <c r="JCS99" s="405"/>
      <c r="JCT99" s="405"/>
      <c r="JCU99" s="405"/>
      <c r="JCV99" s="405"/>
      <c r="JCW99" s="405"/>
      <c r="JCX99" s="405"/>
      <c r="JCY99" s="405"/>
      <c r="JCZ99" s="405"/>
      <c r="JDA99" s="405"/>
      <c r="JDB99" s="405"/>
      <c r="JDC99" s="405"/>
      <c r="JDD99" s="405"/>
      <c r="JDE99" s="405"/>
      <c r="JDF99" s="405"/>
      <c r="JDG99" s="405"/>
      <c r="JDH99" s="405"/>
      <c r="JDI99" s="405"/>
      <c r="JDJ99" s="405"/>
      <c r="JDK99" s="405"/>
      <c r="JDL99" s="405"/>
      <c r="JDM99" s="405"/>
      <c r="JDN99" s="405"/>
      <c r="JDO99" s="405"/>
      <c r="JDP99" s="405"/>
      <c r="JDQ99" s="405"/>
      <c r="JDR99" s="405"/>
      <c r="JDS99" s="405"/>
      <c r="JDT99" s="405"/>
      <c r="JDU99" s="405"/>
      <c r="JDV99" s="405"/>
      <c r="JDW99" s="405"/>
      <c r="JDX99" s="405"/>
      <c r="JDY99" s="405"/>
      <c r="JDZ99" s="405"/>
      <c r="JEA99" s="405"/>
      <c r="JEB99" s="405"/>
      <c r="JEC99" s="405"/>
      <c r="JED99" s="405"/>
      <c r="JEE99" s="405"/>
      <c r="JEF99" s="405"/>
      <c r="JEG99" s="405"/>
      <c r="JEH99" s="405"/>
      <c r="JEI99" s="405"/>
      <c r="JEJ99" s="405"/>
      <c r="JEK99" s="405"/>
      <c r="JEL99" s="405"/>
      <c r="JEM99" s="405"/>
      <c r="JEN99" s="405"/>
      <c r="JEO99" s="405"/>
      <c r="JEP99" s="405"/>
      <c r="JEQ99" s="405"/>
      <c r="JER99" s="405"/>
      <c r="JES99" s="405"/>
      <c r="JET99" s="405"/>
      <c r="JEU99" s="405"/>
      <c r="JEV99" s="405"/>
      <c r="JEW99" s="405"/>
      <c r="JEX99" s="405"/>
      <c r="JEY99" s="405"/>
      <c r="JEZ99" s="405"/>
      <c r="JFA99" s="405"/>
      <c r="JFB99" s="405"/>
      <c r="JFC99" s="405"/>
      <c r="JFD99" s="405"/>
      <c r="JFE99" s="405"/>
      <c r="JFF99" s="405"/>
      <c r="JFG99" s="405"/>
      <c r="JFH99" s="405"/>
      <c r="JFI99" s="405"/>
      <c r="JFJ99" s="405"/>
      <c r="JFK99" s="405"/>
      <c r="JFL99" s="405"/>
      <c r="JFM99" s="405"/>
      <c r="JFN99" s="405"/>
      <c r="JFO99" s="405"/>
      <c r="JFP99" s="405"/>
      <c r="JFQ99" s="405"/>
      <c r="JFR99" s="405"/>
      <c r="JFS99" s="405"/>
      <c r="JFT99" s="405"/>
      <c r="JFU99" s="405"/>
      <c r="JFV99" s="405"/>
      <c r="JFW99" s="405"/>
      <c r="JFX99" s="405"/>
      <c r="JFY99" s="405"/>
      <c r="JFZ99" s="405"/>
      <c r="JGA99" s="405"/>
      <c r="JGB99" s="405"/>
      <c r="JGC99" s="405"/>
      <c r="JGD99" s="405"/>
      <c r="JGE99" s="405"/>
      <c r="JGF99" s="405"/>
      <c r="JGG99" s="405"/>
      <c r="JGH99" s="405"/>
      <c r="JGI99" s="405"/>
      <c r="JGJ99" s="405"/>
      <c r="JGK99" s="405"/>
      <c r="JGL99" s="405"/>
      <c r="JGM99" s="405"/>
      <c r="JGN99" s="405"/>
      <c r="JGO99" s="405"/>
      <c r="JGP99" s="405"/>
      <c r="JGQ99" s="405"/>
      <c r="JGR99" s="405"/>
      <c r="JGS99" s="405"/>
      <c r="JGT99" s="405"/>
      <c r="JGU99" s="405"/>
      <c r="JGV99" s="405"/>
      <c r="JGW99" s="405"/>
      <c r="JGX99" s="405"/>
      <c r="JGY99" s="405"/>
      <c r="JGZ99" s="405"/>
      <c r="JHA99" s="405"/>
      <c r="JHB99" s="405"/>
      <c r="JHC99" s="405"/>
      <c r="JHD99" s="405"/>
      <c r="JHE99" s="405"/>
      <c r="JHF99" s="405"/>
      <c r="JHG99" s="405"/>
      <c r="JHH99" s="405"/>
      <c r="JHI99" s="405"/>
      <c r="JHJ99" s="405"/>
      <c r="JHK99" s="405"/>
      <c r="JHL99" s="405"/>
      <c r="JHM99" s="405"/>
      <c r="JHN99" s="405"/>
      <c r="JHO99" s="405"/>
      <c r="JHP99" s="405"/>
      <c r="JHQ99" s="405"/>
      <c r="JHR99" s="405"/>
      <c r="JHS99" s="405"/>
      <c r="JHT99" s="405"/>
      <c r="JHU99" s="405"/>
      <c r="JHV99" s="405"/>
      <c r="JHW99" s="405"/>
      <c r="JHX99" s="405"/>
      <c r="JHY99" s="405"/>
      <c r="JHZ99" s="405"/>
      <c r="JIA99" s="405"/>
      <c r="JIB99" s="405"/>
      <c r="JIC99" s="405"/>
      <c r="JID99" s="405"/>
      <c r="JIE99" s="405"/>
      <c r="JIF99" s="405"/>
      <c r="JIG99" s="405"/>
      <c r="JIH99" s="405"/>
      <c r="JII99" s="405"/>
      <c r="JIJ99" s="405"/>
      <c r="JIK99" s="405"/>
      <c r="JIL99" s="405"/>
      <c r="JIM99" s="405"/>
      <c r="JIN99" s="405"/>
      <c r="JIO99" s="405"/>
      <c r="JIP99" s="405"/>
      <c r="JIQ99" s="405"/>
      <c r="JIR99" s="405"/>
      <c r="JIS99" s="405"/>
      <c r="JIT99" s="405"/>
      <c r="JIU99" s="405"/>
      <c r="JIV99" s="405"/>
      <c r="JIW99" s="405"/>
      <c r="JIX99" s="405"/>
      <c r="JIY99" s="405"/>
      <c r="JIZ99" s="405"/>
      <c r="JJA99" s="405"/>
      <c r="JJB99" s="405"/>
      <c r="JJC99" s="405"/>
      <c r="JJD99" s="405"/>
      <c r="JJE99" s="405"/>
      <c r="JJF99" s="405"/>
      <c r="JJG99" s="405"/>
      <c r="JJH99" s="405"/>
      <c r="JJI99" s="405"/>
      <c r="JJJ99" s="405"/>
      <c r="JJK99" s="405"/>
      <c r="JJL99" s="405"/>
      <c r="JJM99" s="405"/>
      <c r="JJN99" s="405"/>
      <c r="JJO99" s="405"/>
      <c r="JJP99" s="405"/>
      <c r="JJQ99" s="405"/>
      <c r="JJR99" s="405"/>
      <c r="JJS99" s="405"/>
      <c r="JJT99" s="405"/>
      <c r="JJU99" s="405"/>
      <c r="JJV99" s="405"/>
      <c r="JJW99" s="405"/>
      <c r="JJX99" s="405"/>
      <c r="JJY99" s="405"/>
      <c r="JJZ99" s="405"/>
      <c r="JKA99" s="405"/>
      <c r="JKB99" s="405"/>
      <c r="JKC99" s="405"/>
      <c r="JKD99" s="405"/>
      <c r="JKE99" s="405"/>
      <c r="JKF99" s="405"/>
      <c r="JKG99" s="405"/>
      <c r="JKH99" s="405"/>
      <c r="JKI99" s="405"/>
      <c r="JKJ99" s="405"/>
      <c r="JKK99" s="405"/>
      <c r="JKL99" s="405"/>
      <c r="JKM99" s="405"/>
      <c r="JKN99" s="405"/>
      <c r="JKO99" s="405"/>
      <c r="JKP99" s="405"/>
      <c r="JKQ99" s="405"/>
      <c r="JKR99" s="405"/>
      <c r="JKS99" s="405"/>
      <c r="JKT99" s="405"/>
      <c r="JKU99" s="405"/>
      <c r="JKV99" s="405"/>
      <c r="JKW99" s="405"/>
      <c r="JKX99" s="405"/>
      <c r="JKY99" s="405"/>
      <c r="JKZ99" s="405"/>
      <c r="JLA99" s="405"/>
      <c r="JLB99" s="405"/>
      <c r="JLC99" s="405"/>
      <c r="JLD99" s="405"/>
      <c r="JLE99" s="405"/>
      <c r="JLF99" s="405"/>
      <c r="JLG99" s="405"/>
      <c r="JLH99" s="405"/>
      <c r="JLI99" s="405"/>
      <c r="JLJ99" s="405"/>
      <c r="JLK99" s="405"/>
      <c r="JLL99" s="405"/>
      <c r="JLM99" s="405"/>
      <c r="JLN99" s="405"/>
      <c r="JLO99" s="405"/>
      <c r="JLP99" s="405"/>
      <c r="JLQ99" s="405"/>
      <c r="JLR99" s="405"/>
      <c r="JLS99" s="405"/>
      <c r="JLT99" s="405"/>
      <c r="JLU99" s="405"/>
      <c r="JLV99" s="405"/>
      <c r="JLW99" s="405"/>
      <c r="JLX99" s="405"/>
      <c r="JLY99" s="405"/>
      <c r="JLZ99" s="405"/>
      <c r="JMA99" s="405"/>
      <c r="JMB99" s="405"/>
      <c r="JMC99" s="405"/>
      <c r="JMD99" s="405"/>
      <c r="JME99" s="405"/>
      <c r="JMF99" s="405"/>
      <c r="JMG99" s="405"/>
      <c r="JMH99" s="405"/>
      <c r="JMI99" s="405"/>
      <c r="JMJ99" s="405"/>
      <c r="JMK99" s="405"/>
      <c r="JML99" s="405"/>
      <c r="JMM99" s="405"/>
      <c r="JMN99" s="405"/>
      <c r="JMO99" s="405"/>
      <c r="JMP99" s="405"/>
      <c r="JMQ99" s="405"/>
      <c r="JMR99" s="405"/>
      <c r="JMS99" s="405"/>
      <c r="JMT99" s="405"/>
      <c r="JMU99" s="405"/>
      <c r="JMV99" s="405"/>
      <c r="JMW99" s="405"/>
      <c r="JMX99" s="405"/>
      <c r="JMY99" s="405"/>
      <c r="JMZ99" s="405"/>
      <c r="JNA99" s="405"/>
      <c r="JNB99" s="405"/>
      <c r="JNC99" s="405"/>
      <c r="JND99" s="405"/>
      <c r="JNE99" s="405"/>
      <c r="JNF99" s="405"/>
      <c r="JNG99" s="405"/>
      <c r="JNH99" s="405"/>
      <c r="JNI99" s="405"/>
      <c r="JNJ99" s="405"/>
      <c r="JNK99" s="405"/>
      <c r="JNL99" s="405"/>
      <c r="JNM99" s="405"/>
      <c r="JNN99" s="405"/>
      <c r="JNO99" s="405"/>
      <c r="JNP99" s="405"/>
      <c r="JNQ99" s="405"/>
      <c r="JNR99" s="405"/>
      <c r="JNS99" s="405"/>
      <c r="JNT99" s="405"/>
      <c r="JNU99" s="405"/>
      <c r="JNV99" s="405"/>
      <c r="JNW99" s="405"/>
      <c r="JNX99" s="405"/>
      <c r="JNY99" s="405"/>
      <c r="JNZ99" s="405"/>
      <c r="JOA99" s="405"/>
      <c r="JOB99" s="405"/>
      <c r="JOC99" s="405"/>
      <c r="JOD99" s="405"/>
      <c r="JOE99" s="405"/>
      <c r="JOF99" s="405"/>
      <c r="JOG99" s="405"/>
      <c r="JOH99" s="405"/>
      <c r="JOI99" s="405"/>
      <c r="JOJ99" s="405"/>
      <c r="JOK99" s="405"/>
      <c r="JOL99" s="405"/>
      <c r="JOM99" s="405"/>
      <c r="JON99" s="405"/>
      <c r="JOO99" s="405"/>
      <c r="JOP99" s="405"/>
      <c r="JOQ99" s="405"/>
      <c r="JOR99" s="405"/>
      <c r="JOS99" s="405"/>
      <c r="JOT99" s="405"/>
      <c r="JOU99" s="405"/>
      <c r="JOV99" s="405"/>
      <c r="JOW99" s="405"/>
      <c r="JOX99" s="405"/>
      <c r="JOY99" s="405"/>
      <c r="JOZ99" s="405"/>
      <c r="JPA99" s="405"/>
      <c r="JPB99" s="405"/>
      <c r="JPC99" s="405"/>
      <c r="JPD99" s="405"/>
      <c r="JPE99" s="405"/>
      <c r="JPF99" s="405"/>
      <c r="JPG99" s="405"/>
      <c r="JPH99" s="405"/>
      <c r="JPI99" s="405"/>
      <c r="JPJ99" s="405"/>
      <c r="JPK99" s="405"/>
      <c r="JPL99" s="405"/>
      <c r="JPM99" s="405"/>
      <c r="JPN99" s="405"/>
      <c r="JPO99" s="405"/>
      <c r="JPP99" s="405"/>
      <c r="JPQ99" s="405"/>
      <c r="JPR99" s="405"/>
      <c r="JPS99" s="405"/>
      <c r="JPT99" s="405"/>
      <c r="JPU99" s="405"/>
      <c r="JPV99" s="405"/>
      <c r="JPW99" s="405"/>
      <c r="JPX99" s="405"/>
      <c r="JPY99" s="405"/>
      <c r="JPZ99" s="405"/>
      <c r="JQA99" s="405"/>
      <c r="JQB99" s="405"/>
      <c r="JQC99" s="405"/>
      <c r="JQD99" s="405"/>
      <c r="JQE99" s="405"/>
      <c r="JQF99" s="405"/>
      <c r="JQG99" s="405"/>
      <c r="JQH99" s="405"/>
      <c r="JQI99" s="405"/>
      <c r="JQJ99" s="405"/>
      <c r="JQK99" s="405"/>
      <c r="JQL99" s="405"/>
      <c r="JQM99" s="405"/>
      <c r="JQN99" s="405"/>
      <c r="JQO99" s="405"/>
      <c r="JQP99" s="405"/>
      <c r="JQQ99" s="405"/>
      <c r="JQR99" s="405"/>
      <c r="JQS99" s="405"/>
      <c r="JQT99" s="405"/>
      <c r="JQU99" s="405"/>
      <c r="JQV99" s="405"/>
      <c r="JQW99" s="405"/>
      <c r="JQX99" s="405"/>
      <c r="JQY99" s="405"/>
      <c r="JQZ99" s="405"/>
      <c r="JRA99" s="405"/>
      <c r="JRB99" s="405"/>
      <c r="JRC99" s="405"/>
      <c r="JRD99" s="405"/>
      <c r="JRE99" s="405"/>
      <c r="JRF99" s="405"/>
      <c r="JRG99" s="405"/>
      <c r="JRH99" s="405"/>
      <c r="JRI99" s="405"/>
      <c r="JRJ99" s="405"/>
      <c r="JRK99" s="405"/>
      <c r="JRL99" s="405"/>
      <c r="JRM99" s="405"/>
      <c r="JRN99" s="405"/>
      <c r="JRO99" s="405"/>
      <c r="JRP99" s="405"/>
      <c r="JRQ99" s="405"/>
      <c r="JRR99" s="405"/>
      <c r="JRS99" s="405"/>
      <c r="JRT99" s="405"/>
      <c r="JRU99" s="405"/>
      <c r="JRV99" s="405"/>
      <c r="JRW99" s="405"/>
      <c r="JRX99" s="405"/>
      <c r="JRY99" s="405"/>
      <c r="JRZ99" s="405"/>
      <c r="JSA99" s="405"/>
      <c r="JSB99" s="405"/>
      <c r="JSC99" s="405"/>
      <c r="JSD99" s="405"/>
      <c r="JSE99" s="405"/>
      <c r="JSF99" s="405"/>
      <c r="JSG99" s="405"/>
      <c r="JSH99" s="405"/>
      <c r="JSI99" s="405"/>
      <c r="JSJ99" s="405"/>
      <c r="JSK99" s="405"/>
      <c r="JSL99" s="405"/>
      <c r="JSM99" s="405"/>
      <c r="JSN99" s="405"/>
      <c r="JSO99" s="405"/>
      <c r="JSP99" s="405"/>
      <c r="JSQ99" s="405"/>
      <c r="JSR99" s="405"/>
      <c r="JSS99" s="405"/>
      <c r="JST99" s="405"/>
      <c r="JSU99" s="405"/>
      <c r="JSV99" s="405"/>
      <c r="JSW99" s="405"/>
      <c r="JSX99" s="405"/>
      <c r="JSY99" s="405"/>
      <c r="JSZ99" s="405"/>
      <c r="JTA99" s="405"/>
      <c r="JTB99" s="405"/>
      <c r="JTC99" s="405"/>
      <c r="JTD99" s="405"/>
      <c r="JTE99" s="405"/>
      <c r="JTF99" s="405"/>
      <c r="JTG99" s="405"/>
      <c r="JTH99" s="405"/>
      <c r="JTI99" s="405"/>
      <c r="JTJ99" s="405"/>
      <c r="JTK99" s="405"/>
      <c r="JTL99" s="405"/>
      <c r="JTM99" s="405"/>
      <c r="JTN99" s="405"/>
      <c r="JTO99" s="405"/>
      <c r="JTP99" s="405"/>
      <c r="JTQ99" s="405"/>
      <c r="JTR99" s="405"/>
      <c r="JTS99" s="405"/>
      <c r="JTT99" s="405"/>
      <c r="JTU99" s="405"/>
      <c r="JTV99" s="405"/>
      <c r="JTW99" s="405"/>
      <c r="JTX99" s="405"/>
      <c r="JTY99" s="405"/>
      <c r="JTZ99" s="405"/>
      <c r="JUA99" s="405"/>
      <c r="JUB99" s="405"/>
      <c r="JUC99" s="405"/>
      <c r="JUD99" s="405"/>
      <c r="JUE99" s="405"/>
      <c r="JUF99" s="405"/>
      <c r="JUG99" s="405"/>
      <c r="JUH99" s="405"/>
      <c r="JUI99" s="405"/>
      <c r="JUJ99" s="405"/>
      <c r="JUK99" s="405"/>
      <c r="JUL99" s="405"/>
      <c r="JUM99" s="405"/>
      <c r="JUN99" s="405"/>
      <c r="JUO99" s="405"/>
      <c r="JUP99" s="405"/>
      <c r="JUQ99" s="405"/>
      <c r="JUR99" s="405"/>
      <c r="JUS99" s="405"/>
      <c r="JUT99" s="405"/>
      <c r="JUU99" s="405"/>
      <c r="JUV99" s="405"/>
      <c r="JUW99" s="405"/>
      <c r="JUX99" s="405"/>
      <c r="JUY99" s="405"/>
      <c r="JUZ99" s="405"/>
      <c r="JVA99" s="405"/>
      <c r="JVB99" s="405"/>
      <c r="JVC99" s="405"/>
      <c r="JVD99" s="405"/>
      <c r="JVE99" s="405"/>
      <c r="JVF99" s="405"/>
      <c r="JVG99" s="405"/>
      <c r="JVH99" s="405"/>
      <c r="JVI99" s="405"/>
      <c r="JVJ99" s="405"/>
      <c r="JVK99" s="405"/>
      <c r="JVL99" s="405"/>
      <c r="JVM99" s="405"/>
      <c r="JVN99" s="405"/>
      <c r="JVO99" s="405"/>
      <c r="JVP99" s="405"/>
      <c r="JVQ99" s="405"/>
      <c r="JVR99" s="405"/>
      <c r="JVS99" s="405"/>
      <c r="JVT99" s="405"/>
      <c r="JVU99" s="405"/>
      <c r="JVV99" s="405"/>
      <c r="JVW99" s="405"/>
      <c r="JVX99" s="405"/>
      <c r="JVY99" s="405"/>
      <c r="JVZ99" s="405"/>
      <c r="JWA99" s="405"/>
      <c r="JWB99" s="405"/>
      <c r="JWC99" s="405"/>
      <c r="JWD99" s="405"/>
      <c r="JWE99" s="405"/>
      <c r="JWF99" s="405"/>
      <c r="JWG99" s="405"/>
      <c r="JWH99" s="405"/>
      <c r="JWI99" s="405"/>
      <c r="JWJ99" s="405"/>
      <c r="JWK99" s="405"/>
      <c r="JWL99" s="405"/>
      <c r="JWM99" s="405"/>
      <c r="JWN99" s="405"/>
      <c r="JWO99" s="405"/>
      <c r="JWP99" s="405"/>
      <c r="JWQ99" s="405"/>
      <c r="JWR99" s="405"/>
      <c r="JWS99" s="405"/>
      <c r="JWT99" s="405"/>
      <c r="JWU99" s="405"/>
      <c r="JWV99" s="405"/>
      <c r="JWW99" s="405"/>
      <c r="JWX99" s="405"/>
      <c r="JWY99" s="405"/>
      <c r="JWZ99" s="405"/>
      <c r="JXA99" s="405"/>
      <c r="JXB99" s="405"/>
      <c r="JXC99" s="405"/>
      <c r="JXD99" s="405"/>
      <c r="JXE99" s="405"/>
      <c r="JXF99" s="405"/>
      <c r="JXG99" s="405"/>
      <c r="JXH99" s="405"/>
      <c r="JXI99" s="405"/>
      <c r="JXJ99" s="405"/>
      <c r="JXK99" s="405"/>
      <c r="JXL99" s="405"/>
      <c r="JXM99" s="405"/>
      <c r="JXN99" s="405"/>
      <c r="JXO99" s="405"/>
      <c r="JXP99" s="405"/>
      <c r="JXQ99" s="405"/>
      <c r="JXR99" s="405"/>
      <c r="JXS99" s="405"/>
      <c r="JXT99" s="405"/>
      <c r="JXU99" s="405"/>
      <c r="JXV99" s="405"/>
      <c r="JXW99" s="405"/>
      <c r="JXX99" s="405"/>
      <c r="JXY99" s="405"/>
      <c r="JXZ99" s="405"/>
      <c r="JYA99" s="405"/>
      <c r="JYB99" s="405"/>
      <c r="JYC99" s="405"/>
      <c r="JYD99" s="405"/>
      <c r="JYE99" s="405"/>
      <c r="JYF99" s="405"/>
      <c r="JYG99" s="405"/>
      <c r="JYH99" s="405"/>
      <c r="JYI99" s="405"/>
      <c r="JYJ99" s="405"/>
      <c r="JYK99" s="405"/>
      <c r="JYL99" s="405"/>
      <c r="JYM99" s="405"/>
      <c r="JYN99" s="405"/>
      <c r="JYO99" s="405"/>
      <c r="JYP99" s="405"/>
      <c r="JYQ99" s="405"/>
      <c r="JYR99" s="405"/>
      <c r="JYS99" s="405"/>
      <c r="JYT99" s="405"/>
      <c r="JYU99" s="405"/>
      <c r="JYV99" s="405"/>
      <c r="JYW99" s="405"/>
      <c r="JYX99" s="405"/>
      <c r="JYY99" s="405"/>
      <c r="JYZ99" s="405"/>
      <c r="JZA99" s="405"/>
      <c r="JZB99" s="405"/>
      <c r="JZC99" s="405"/>
      <c r="JZD99" s="405"/>
      <c r="JZE99" s="405"/>
      <c r="JZF99" s="405"/>
      <c r="JZG99" s="405"/>
      <c r="JZH99" s="405"/>
      <c r="JZI99" s="405"/>
      <c r="JZJ99" s="405"/>
      <c r="JZK99" s="405"/>
      <c r="JZL99" s="405"/>
      <c r="JZM99" s="405"/>
      <c r="JZN99" s="405"/>
      <c r="JZO99" s="405"/>
      <c r="JZP99" s="405"/>
      <c r="JZQ99" s="405"/>
      <c r="JZR99" s="405"/>
      <c r="JZS99" s="405"/>
      <c r="JZT99" s="405"/>
      <c r="JZU99" s="405"/>
      <c r="JZV99" s="405"/>
      <c r="JZW99" s="405"/>
      <c r="JZX99" s="405"/>
      <c r="JZY99" s="405"/>
      <c r="JZZ99" s="405"/>
      <c r="KAA99" s="405"/>
      <c r="KAB99" s="405"/>
      <c r="KAC99" s="405"/>
      <c r="KAD99" s="405"/>
      <c r="KAE99" s="405"/>
      <c r="KAF99" s="405"/>
      <c r="KAG99" s="405"/>
      <c r="KAH99" s="405"/>
      <c r="KAI99" s="405"/>
      <c r="KAJ99" s="405"/>
      <c r="KAK99" s="405"/>
      <c r="KAL99" s="405"/>
      <c r="KAM99" s="405"/>
      <c r="KAN99" s="405"/>
      <c r="KAO99" s="405"/>
      <c r="KAP99" s="405"/>
      <c r="KAQ99" s="405"/>
      <c r="KAR99" s="405"/>
      <c r="KAS99" s="405"/>
      <c r="KAT99" s="405"/>
      <c r="KAU99" s="405"/>
      <c r="KAV99" s="405"/>
      <c r="KAW99" s="405"/>
      <c r="KAX99" s="405"/>
      <c r="KAY99" s="405"/>
      <c r="KAZ99" s="405"/>
      <c r="KBA99" s="405"/>
      <c r="KBB99" s="405"/>
      <c r="KBC99" s="405"/>
      <c r="KBD99" s="405"/>
      <c r="KBE99" s="405"/>
      <c r="KBF99" s="405"/>
      <c r="KBG99" s="405"/>
      <c r="KBH99" s="405"/>
      <c r="KBI99" s="405"/>
      <c r="KBJ99" s="405"/>
      <c r="KBK99" s="405"/>
      <c r="KBL99" s="405"/>
      <c r="KBM99" s="405"/>
      <c r="KBN99" s="405"/>
      <c r="KBO99" s="405"/>
      <c r="KBP99" s="405"/>
      <c r="KBQ99" s="405"/>
      <c r="KBR99" s="405"/>
      <c r="KBS99" s="405"/>
      <c r="KBT99" s="405"/>
      <c r="KBU99" s="405"/>
      <c r="KBV99" s="405"/>
      <c r="KBW99" s="405"/>
      <c r="KBX99" s="405"/>
      <c r="KBY99" s="405"/>
      <c r="KBZ99" s="405"/>
      <c r="KCA99" s="405"/>
      <c r="KCB99" s="405"/>
      <c r="KCC99" s="405"/>
      <c r="KCD99" s="405"/>
      <c r="KCE99" s="405"/>
      <c r="KCF99" s="405"/>
      <c r="KCG99" s="405"/>
      <c r="KCH99" s="405"/>
      <c r="KCI99" s="405"/>
      <c r="KCJ99" s="405"/>
      <c r="KCK99" s="405"/>
      <c r="KCL99" s="405"/>
      <c r="KCM99" s="405"/>
      <c r="KCN99" s="405"/>
      <c r="KCO99" s="405"/>
      <c r="KCP99" s="405"/>
      <c r="KCQ99" s="405"/>
      <c r="KCR99" s="405"/>
      <c r="KCS99" s="405"/>
      <c r="KCT99" s="405"/>
      <c r="KCU99" s="405"/>
      <c r="KCV99" s="405"/>
      <c r="KCW99" s="405"/>
      <c r="KCX99" s="405"/>
      <c r="KCY99" s="405"/>
      <c r="KCZ99" s="405"/>
      <c r="KDA99" s="405"/>
      <c r="KDB99" s="405"/>
      <c r="KDC99" s="405"/>
      <c r="KDD99" s="405"/>
      <c r="KDE99" s="405"/>
      <c r="KDF99" s="405"/>
      <c r="KDG99" s="405"/>
      <c r="KDH99" s="405"/>
      <c r="KDI99" s="405"/>
      <c r="KDJ99" s="405"/>
      <c r="KDK99" s="405"/>
      <c r="KDL99" s="405"/>
      <c r="KDM99" s="405"/>
      <c r="KDN99" s="405"/>
      <c r="KDO99" s="405"/>
      <c r="KDP99" s="405"/>
      <c r="KDQ99" s="405"/>
      <c r="KDR99" s="405"/>
      <c r="KDS99" s="405"/>
      <c r="KDT99" s="405"/>
      <c r="KDU99" s="405"/>
      <c r="KDV99" s="405"/>
      <c r="KDW99" s="405"/>
      <c r="KDX99" s="405"/>
      <c r="KDY99" s="405"/>
      <c r="KDZ99" s="405"/>
      <c r="KEA99" s="405"/>
      <c r="KEB99" s="405"/>
      <c r="KEC99" s="405"/>
      <c r="KED99" s="405"/>
      <c r="KEE99" s="405"/>
      <c r="KEF99" s="405"/>
      <c r="KEG99" s="405"/>
      <c r="KEH99" s="405"/>
      <c r="KEI99" s="405"/>
      <c r="KEJ99" s="405"/>
      <c r="KEK99" s="405"/>
      <c r="KEL99" s="405"/>
      <c r="KEM99" s="405"/>
      <c r="KEN99" s="405"/>
      <c r="KEO99" s="405"/>
      <c r="KEP99" s="405"/>
      <c r="KEQ99" s="405"/>
      <c r="KER99" s="405"/>
      <c r="KES99" s="405"/>
      <c r="KET99" s="405"/>
      <c r="KEU99" s="405"/>
      <c r="KEV99" s="405"/>
      <c r="KEW99" s="405"/>
      <c r="KEX99" s="405"/>
      <c r="KEY99" s="405"/>
      <c r="KEZ99" s="405"/>
      <c r="KFA99" s="405"/>
      <c r="KFB99" s="405"/>
      <c r="KFC99" s="405"/>
      <c r="KFD99" s="405"/>
      <c r="KFE99" s="405"/>
      <c r="KFF99" s="405"/>
      <c r="KFG99" s="405"/>
      <c r="KFH99" s="405"/>
      <c r="KFI99" s="405"/>
      <c r="KFJ99" s="405"/>
      <c r="KFK99" s="405"/>
      <c r="KFL99" s="405"/>
      <c r="KFM99" s="405"/>
      <c r="KFN99" s="405"/>
      <c r="KFO99" s="405"/>
      <c r="KFP99" s="405"/>
      <c r="KFQ99" s="405"/>
      <c r="KFR99" s="405"/>
      <c r="KFS99" s="405"/>
      <c r="KFT99" s="405"/>
      <c r="KFU99" s="405"/>
      <c r="KFV99" s="405"/>
      <c r="KFW99" s="405"/>
      <c r="KFX99" s="405"/>
      <c r="KFY99" s="405"/>
      <c r="KFZ99" s="405"/>
      <c r="KGA99" s="405"/>
      <c r="KGB99" s="405"/>
      <c r="KGC99" s="405"/>
      <c r="KGD99" s="405"/>
      <c r="KGE99" s="405"/>
      <c r="KGF99" s="405"/>
      <c r="KGG99" s="405"/>
      <c r="KGH99" s="405"/>
      <c r="KGI99" s="405"/>
      <c r="KGJ99" s="405"/>
      <c r="KGK99" s="405"/>
      <c r="KGL99" s="405"/>
      <c r="KGM99" s="405"/>
      <c r="KGN99" s="405"/>
      <c r="KGO99" s="405"/>
      <c r="KGP99" s="405"/>
      <c r="KGQ99" s="405"/>
      <c r="KGR99" s="405"/>
      <c r="KGS99" s="405"/>
      <c r="KGT99" s="405"/>
      <c r="KGU99" s="405"/>
      <c r="KGV99" s="405"/>
      <c r="KGW99" s="405"/>
      <c r="KGX99" s="405"/>
      <c r="KGY99" s="405"/>
      <c r="KGZ99" s="405"/>
      <c r="KHA99" s="405"/>
      <c r="KHB99" s="405"/>
      <c r="KHC99" s="405"/>
      <c r="KHD99" s="405"/>
      <c r="KHE99" s="405"/>
      <c r="KHF99" s="405"/>
      <c r="KHG99" s="405"/>
      <c r="KHH99" s="405"/>
      <c r="KHI99" s="405"/>
      <c r="KHJ99" s="405"/>
      <c r="KHK99" s="405"/>
      <c r="KHL99" s="405"/>
      <c r="KHM99" s="405"/>
      <c r="KHN99" s="405"/>
      <c r="KHO99" s="405"/>
      <c r="KHP99" s="405"/>
      <c r="KHQ99" s="405"/>
      <c r="KHR99" s="405"/>
      <c r="KHS99" s="405"/>
      <c r="KHT99" s="405"/>
      <c r="KHU99" s="405"/>
      <c r="KHV99" s="405"/>
      <c r="KHW99" s="405"/>
      <c r="KHX99" s="405"/>
      <c r="KHY99" s="405"/>
      <c r="KHZ99" s="405"/>
      <c r="KIA99" s="405"/>
      <c r="KIB99" s="405"/>
      <c r="KIC99" s="405"/>
      <c r="KID99" s="405"/>
      <c r="KIE99" s="405"/>
      <c r="KIF99" s="405"/>
      <c r="KIG99" s="405"/>
      <c r="KIH99" s="405"/>
      <c r="KII99" s="405"/>
      <c r="KIJ99" s="405"/>
      <c r="KIK99" s="405"/>
      <c r="KIL99" s="405"/>
      <c r="KIM99" s="405"/>
      <c r="KIN99" s="405"/>
      <c r="KIO99" s="405"/>
      <c r="KIP99" s="405"/>
      <c r="KIQ99" s="405"/>
      <c r="KIR99" s="405"/>
      <c r="KIS99" s="405"/>
      <c r="KIT99" s="405"/>
      <c r="KIU99" s="405"/>
      <c r="KIV99" s="405"/>
      <c r="KIW99" s="405"/>
      <c r="KIX99" s="405"/>
      <c r="KIY99" s="405"/>
      <c r="KIZ99" s="405"/>
      <c r="KJA99" s="405"/>
      <c r="KJB99" s="405"/>
      <c r="KJC99" s="405"/>
      <c r="KJD99" s="405"/>
      <c r="KJE99" s="405"/>
      <c r="KJF99" s="405"/>
      <c r="KJG99" s="405"/>
      <c r="KJH99" s="405"/>
      <c r="KJI99" s="405"/>
      <c r="KJJ99" s="405"/>
      <c r="KJK99" s="405"/>
      <c r="KJL99" s="405"/>
      <c r="KJM99" s="405"/>
      <c r="KJN99" s="405"/>
      <c r="KJO99" s="405"/>
      <c r="KJP99" s="405"/>
      <c r="KJQ99" s="405"/>
      <c r="KJR99" s="405"/>
      <c r="KJS99" s="405"/>
      <c r="KJT99" s="405"/>
      <c r="KJU99" s="405"/>
      <c r="KJV99" s="405"/>
      <c r="KJW99" s="405"/>
      <c r="KJX99" s="405"/>
      <c r="KJY99" s="405"/>
      <c r="KJZ99" s="405"/>
      <c r="KKA99" s="405"/>
      <c r="KKB99" s="405"/>
      <c r="KKC99" s="405"/>
      <c r="KKD99" s="405"/>
      <c r="KKE99" s="405"/>
      <c r="KKF99" s="405"/>
      <c r="KKG99" s="405"/>
      <c r="KKH99" s="405"/>
      <c r="KKI99" s="405"/>
      <c r="KKJ99" s="405"/>
      <c r="KKK99" s="405"/>
      <c r="KKL99" s="405"/>
      <c r="KKM99" s="405"/>
      <c r="KKN99" s="405"/>
      <c r="KKO99" s="405"/>
      <c r="KKP99" s="405"/>
      <c r="KKQ99" s="405"/>
      <c r="KKR99" s="405"/>
      <c r="KKS99" s="405"/>
      <c r="KKT99" s="405"/>
      <c r="KKU99" s="405"/>
      <c r="KKV99" s="405"/>
      <c r="KKW99" s="405"/>
      <c r="KKX99" s="405"/>
      <c r="KKY99" s="405"/>
      <c r="KKZ99" s="405"/>
      <c r="KLA99" s="405"/>
      <c r="KLB99" s="405"/>
      <c r="KLC99" s="405"/>
      <c r="KLD99" s="405"/>
      <c r="KLE99" s="405"/>
      <c r="KLF99" s="405"/>
      <c r="KLG99" s="405"/>
      <c r="KLH99" s="405"/>
      <c r="KLI99" s="405"/>
      <c r="KLJ99" s="405"/>
      <c r="KLK99" s="405"/>
      <c r="KLL99" s="405"/>
      <c r="KLM99" s="405"/>
      <c r="KLN99" s="405"/>
      <c r="KLO99" s="405"/>
      <c r="KLP99" s="405"/>
      <c r="KLQ99" s="405"/>
      <c r="KLR99" s="405"/>
      <c r="KLS99" s="405"/>
      <c r="KLT99" s="405"/>
      <c r="KLU99" s="405"/>
      <c r="KLV99" s="405"/>
      <c r="KLW99" s="405"/>
      <c r="KLX99" s="405"/>
      <c r="KLY99" s="405"/>
      <c r="KLZ99" s="405"/>
      <c r="KMA99" s="405"/>
      <c r="KMB99" s="405"/>
      <c r="KMC99" s="405"/>
      <c r="KMD99" s="405"/>
      <c r="KME99" s="405"/>
      <c r="KMF99" s="405"/>
      <c r="KMG99" s="405"/>
      <c r="KMH99" s="405"/>
      <c r="KMI99" s="405"/>
      <c r="KMJ99" s="405"/>
      <c r="KMK99" s="405"/>
      <c r="KML99" s="405"/>
      <c r="KMM99" s="405"/>
      <c r="KMN99" s="405"/>
      <c r="KMO99" s="405"/>
      <c r="KMP99" s="405"/>
      <c r="KMQ99" s="405"/>
      <c r="KMR99" s="405"/>
      <c r="KMS99" s="405"/>
      <c r="KMT99" s="405"/>
      <c r="KMU99" s="405"/>
      <c r="KMV99" s="405"/>
      <c r="KMW99" s="405"/>
      <c r="KMX99" s="405"/>
      <c r="KMY99" s="405"/>
      <c r="KMZ99" s="405"/>
      <c r="KNA99" s="405"/>
      <c r="KNB99" s="405"/>
      <c r="KNC99" s="405"/>
      <c r="KND99" s="405"/>
      <c r="KNE99" s="405"/>
      <c r="KNF99" s="405"/>
      <c r="KNG99" s="405"/>
      <c r="KNH99" s="405"/>
      <c r="KNI99" s="405"/>
      <c r="KNJ99" s="405"/>
      <c r="KNK99" s="405"/>
      <c r="KNL99" s="405"/>
      <c r="KNM99" s="405"/>
      <c r="KNN99" s="405"/>
      <c r="KNO99" s="405"/>
      <c r="KNP99" s="405"/>
      <c r="KNQ99" s="405"/>
      <c r="KNR99" s="405"/>
      <c r="KNS99" s="405"/>
      <c r="KNT99" s="405"/>
      <c r="KNU99" s="405"/>
      <c r="KNV99" s="405"/>
      <c r="KNW99" s="405"/>
      <c r="KNX99" s="405"/>
      <c r="KNY99" s="405"/>
      <c r="KNZ99" s="405"/>
      <c r="KOA99" s="405"/>
      <c r="KOB99" s="405"/>
      <c r="KOC99" s="405"/>
      <c r="KOD99" s="405"/>
      <c r="KOE99" s="405"/>
      <c r="KOF99" s="405"/>
      <c r="KOG99" s="405"/>
      <c r="KOH99" s="405"/>
      <c r="KOI99" s="405"/>
      <c r="KOJ99" s="405"/>
      <c r="KOK99" s="405"/>
      <c r="KOL99" s="405"/>
      <c r="KOM99" s="405"/>
      <c r="KON99" s="405"/>
      <c r="KOO99" s="405"/>
      <c r="KOP99" s="405"/>
      <c r="KOQ99" s="405"/>
      <c r="KOR99" s="405"/>
      <c r="KOS99" s="405"/>
      <c r="KOT99" s="405"/>
      <c r="KOU99" s="405"/>
      <c r="KOV99" s="405"/>
      <c r="KOW99" s="405"/>
      <c r="KOX99" s="405"/>
      <c r="KOY99" s="405"/>
      <c r="KOZ99" s="405"/>
      <c r="KPA99" s="405"/>
      <c r="KPB99" s="405"/>
      <c r="KPC99" s="405"/>
      <c r="KPD99" s="405"/>
      <c r="KPE99" s="405"/>
      <c r="KPF99" s="405"/>
      <c r="KPG99" s="405"/>
      <c r="KPH99" s="405"/>
      <c r="KPI99" s="405"/>
      <c r="KPJ99" s="405"/>
      <c r="KPK99" s="405"/>
      <c r="KPL99" s="405"/>
      <c r="KPM99" s="405"/>
      <c r="KPN99" s="405"/>
      <c r="KPO99" s="405"/>
      <c r="KPP99" s="405"/>
      <c r="KPQ99" s="405"/>
      <c r="KPR99" s="405"/>
      <c r="KPS99" s="405"/>
      <c r="KPT99" s="405"/>
      <c r="KPU99" s="405"/>
      <c r="KPV99" s="405"/>
      <c r="KPW99" s="405"/>
      <c r="KPX99" s="405"/>
      <c r="KPY99" s="405"/>
      <c r="KPZ99" s="405"/>
      <c r="KQA99" s="405"/>
      <c r="KQB99" s="405"/>
      <c r="KQC99" s="405"/>
      <c r="KQD99" s="405"/>
      <c r="KQE99" s="405"/>
      <c r="KQF99" s="405"/>
      <c r="KQG99" s="405"/>
      <c r="KQH99" s="405"/>
      <c r="KQI99" s="405"/>
      <c r="KQJ99" s="405"/>
      <c r="KQK99" s="405"/>
      <c r="KQL99" s="405"/>
      <c r="KQM99" s="405"/>
      <c r="KQN99" s="405"/>
      <c r="KQO99" s="405"/>
      <c r="KQP99" s="405"/>
      <c r="KQQ99" s="405"/>
      <c r="KQR99" s="405"/>
      <c r="KQS99" s="405"/>
      <c r="KQT99" s="405"/>
      <c r="KQU99" s="405"/>
      <c r="KQV99" s="405"/>
      <c r="KQW99" s="405"/>
      <c r="KQX99" s="405"/>
      <c r="KQY99" s="405"/>
      <c r="KQZ99" s="405"/>
      <c r="KRA99" s="405"/>
      <c r="KRB99" s="405"/>
      <c r="KRC99" s="405"/>
      <c r="KRD99" s="405"/>
      <c r="KRE99" s="405"/>
      <c r="KRF99" s="405"/>
      <c r="KRG99" s="405"/>
      <c r="KRH99" s="405"/>
      <c r="KRI99" s="405"/>
      <c r="KRJ99" s="405"/>
      <c r="KRK99" s="405"/>
      <c r="KRL99" s="405"/>
      <c r="KRM99" s="405"/>
      <c r="KRN99" s="405"/>
      <c r="KRO99" s="405"/>
      <c r="KRP99" s="405"/>
      <c r="KRQ99" s="405"/>
      <c r="KRR99" s="405"/>
      <c r="KRS99" s="405"/>
      <c r="KRT99" s="405"/>
      <c r="KRU99" s="405"/>
      <c r="KRV99" s="405"/>
      <c r="KRW99" s="405"/>
      <c r="KRX99" s="405"/>
      <c r="KRY99" s="405"/>
      <c r="KRZ99" s="405"/>
      <c r="KSA99" s="405"/>
      <c r="KSB99" s="405"/>
      <c r="KSC99" s="405"/>
      <c r="KSD99" s="405"/>
      <c r="KSE99" s="405"/>
      <c r="KSF99" s="405"/>
      <c r="KSG99" s="405"/>
      <c r="KSH99" s="405"/>
      <c r="KSI99" s="405"/>
      <c r="KSJ99" s="405"/>
      <c r="KSK99" s="405"/>
      <c r="KSL99" s="405"/>
      <c r="KSM99" s="405"/>
      <c r="KSN99" s="405"/>
      <c r="KSO99" s="405"/>
      <c r="KSP99" s="405"/>
      <c r="KSQ99" s="405"/>
      <c r="KSR99" s="405"/>
      <c r="KSS99" s="405"/>
      <c r="KST99" s="405"/>
      <c r="KSU99" s="405"/>
      <c r="KSV99" s="405"/>
      <c r="KSW99" s="405"/>
      <c r="KSX99" s="405"/>
      <c r="KSY99" s="405"/>
      <c r="KSZ99" s="405"/>
      <c r="KTA99" s="405"/>
      <c r="KTB99" s="405"/>
      <c r="KTC99" s="405"/>
      <c r="KTD99" s="405"/>
      <c r="KTE99" s="405"/>
      <c r="KTF99" s="405"/>
      <c r="KTG99" s="405"/>
      <c r="KTH99" s="405"/>
      <c r="KTI99" s="405"/>
      <c r="KTJ99" s="405"/>
      <c r="KTK99" s="405"/>
      <c r="KTL99" s="405"/>
      <c r="KTM99" s="405"/>
      <c r="KTN99" s="405"/>
      <c r="KTO99" s="405"/>
      <c r="KTP99" s="405"/>
      <c r="KTQ99" s="405"/>
      <c r="KTR99" s="405"/>
      <c r="KTS99" s="405"/>
      <c r="KTT99" s="405"/>
      <c r="KTU99" s="405"/>
      <c r="KTV99" s="405"/>
      <c r="KTW99" s="405"/>
      <c r="KTX99" s="405"/>
      <c r="KTY99" s="405"/>
      <c r="KTZ99" s="405"/>
      <c r="KUA99" s="405"/>
      <c r="KUB99" s="405"/>
      <c r="KUC99" s="405"/>
      <c r="KUD99" s="405"/>
      <c r="KUE99" s="405"/>
      <c r="KUF99" s="405"/>
      <c r="KUG99" s="405"/>
      <c r="KUH99" s="405"/>
      <c r="KUI99" s="405"/>
      <c r="KUJ99" s="405"/>
      <c r="KUK99" s="405"/>
      <c r="KUL99" s="405"/>
      <c r="KUM99" s="405"/>
      <c r="KUN99" s="405"/>
      <c r="KUO99" s="405"/>
      <c r="KUP99" s="405"/>
      <c r="KUQ99" s="405"/>
      <c r="KUR99" s="405"/>
      <c r="KUS99" s="405"/>
      <c r="KUT99" s="405"/>
      <c r="KUU99" s="405"/>
      <c r="KUV99" s="405"/>
      <c r="KUW99" s="405"/>
      <c r="KUX99" s="405"/>
      <c r="KUY99" s="405"/>
      <c r="KUZ99" s="405"/>
      <c r="KVA99" s="405"/>
      <c r="KVB99" s="405"/>
      <c r="KVC99" s="405"/>
      <c r="KVD99" s="405"/>
      <c r="KVE99" s="405"/>
      <c r="KVF99" s="405"/>
      <c r="KVG99" s="405"/>
      <c r="KVH99" s="405"/>
      <c r="KVI99" s="405"/>
      <c r="KVJ99" s="405"/>
      <c r="KVK99" s="405"/>
      <c r="KVL99" s="405"/>
      <c r="KVM99" s="405"/>
      <c r="KVN99" s="405"/>
      <c r="KVO99" s="405"/>
      <c r="KVP99" s="405"/>
      <c r="KVQ99" s="405"/>
      <c r="KVR99" s="405"/>
      <c r="KVS99" s="405"/>
      <c r="KVT99" s="405"/>
      <c r="KVU99" s="405"/>
      <c r="KVV99" s="405"/>
      <c r="KVW99" s="405"/>
      <c r="KVX99" s="405"/>
      <c r="KVY99" s="405"/>
      <c r="KVZ99" s="405"/>
      <c r="KWA99" s="405"/>
      <c r="KWB99" s="405"/>
      <c r="KWC99" s="405"/>
      <c r="KWD99" s="405"/>
      <c r="KWE99" s="405"/>
      <c r="KWF99" s="405"/>
      <c r="KWG99" s="405"/>
      <c r="KWH99" s="405"/>
      <c r="KWI99" s="405"/>
      <c r="KWJ99" s="405"/>
      <c r="KWK99" s="405"/>
      <c r="KWL99" s="405"/>
      <c r="KWM99" s="405"/>
      <c r="KWN99" s="405"/>
      <c r="KWO99" s="405"/>
      <c r="KWP99" s="405"/>
      <c r="KWQ99" s="405"/>
      <c r="KWR99" s="405"/>
      <c r="KWS99" s="405"/>
      <c r="KWT99" s="405"/>
      <c r="KWU99" s="405"/>
      <c r="KWV99" s="405"/>
      <c r="KWW99" s="405"/>
      <c r="KWX99" s="405"/>
      <c r="KWY99" s="405"/>
      <c r="KWZ99" s="405"/>
      <c r="KXA99" s="405"/>
      <c r="KXB99" s="405"/>
      <c r="KXC99" s="405"/>
      <c r="KXD99" s="405"/>
      <c r="KXE99" s="405"/>
      <c r="KXF99" s="405"/>
      <c r="KXG99" s="405"/>
      <c r="KXH99" s="405"/>
      <c r="KXI99" s="405"/>
      <c r="KXJ99" s="405"/>
      <c r="KXK99" s="405"/>
      <c r="KXL99" s="405"/>
      <c r="KXM99" s="405"/>
      <c r="KXN99" s="405"/>
      <c r="KXO99" s="405"/>
      <c r="KXP99" s="405"/>
      <c r="KXQ99" s="405"/>
      <c r="KXR99" s="405"/>
      <c r="KXS99" s="405"/>
      <c r="KXT99" s="405"/>
      <c r="KXU99" s="405"/>
      <c r="KXV99" s="405"/>
      <c r="KXW99" s="405"/>
      <c r="KXX99" s="405"/>
      <c r="KXY99" s="405"/>
      <c r="KXZ99" s="405"/>
      <c r="KYA99" s="405"/>
      <c r="KYB99" s="405"/>
      <c r="KYC99" s="405"/>
      <c r="KYD99" s="405"/>
      <c r="KYE99" s="405"/>
      <c r="KYF99" s="405"/>
      <c r="KYG99" s="405"/>
      <c r="KYH99" s="405"/>
      <c r="KYI99" s="405"/>
      <c r="KYJ99" s="405"/>
      <c r="KYK99" s="405"/>
      <c r="KYL99" s="405"/>
      <c r="KYM99" s="405"/>
      <c r="KYN99" s="405"/>
      <c r="KYO99" s="405"/>
      <c r="KYP99" s="405"/>
      <c r="KYQ99" s="405"/>
      <c r="KYR99" s="405"/>
      <c r="KYS99" s="405"/>
      <c r="KYT99" s="405"/>
      <c r="KYU99" s="405"/>
      <c r="KYV99" s="405"/>
      <c r="KYW99" s="405"/>
      <c r="KYX99" s="405"/>
      <c r="KYY99" s="405"/>
      <c r="KYZ99" s="405"/>
      <c r="KZA99" s="405"/>
      <c r="KZB99" s="405"/>
      <c r="KZC99" s="405"/>
      <c r="KZD99" s="405"/>
      <c r="KZE99" s="405"/>
      <c r="KZF99" s="405"/>
      <c r="KZG99" s="405"/>
      <c r="KZH99" s="405"/>
      <c r="KZI99" s="405"/>
      <c r="KZJ99" s="405"/>
      <c r="KZK99" s="405"/>
      <c r="KZL99" s="405"/>
      <c r="KZM99" s="405"/>
      <c r="KZN99" s="405"/>
      <c r="KZO99" s="405"/>
      <c r="KZP99" s="405"/>
      <c r="KZQ99" s="405"/>
      <c r="KZR99" s="405"/>
      <c r="KZS99" s="405"/>
      <c r="KZT99" s="405"/>
      <c r="KZU99" s="405"/>
      <c r="KZV99" s="405"/>
      <c r="KZW99" s="405"/>
      <c r="KZX99" s="405"/>
      <c r="KZY99" s="405"/>
      <c r="KZZ99" s="405"/>
      <c r="LAA99" s="405"/>
      <c r="LAB99" s="405"/>
      <c r="LAC99" s="405"/>
      <c r="LAD99" s="405"/>
      <c r="LAE99" s="405"/>
      <c r="LAF99" s="405"/>
      <c r="LAG99" s="405"/>
      <c r="LAH99" s="405"/>
      <c r="LAI99" s="405"/>
      <c r="LAJ99" s="405"/>
      <c r="LAK99" s="405"/>
      <c r="LAL99" s="405"/>
      <c r="LAM99" s="405"/>
      <c r="LAN99" s="405"/>
      <c r="LAO99" s="405"/>
      <c r="LAP99" s="405"/>
      <c r="LAQ99" s="405"/>
      <c r="LAR99" s="405"/>
      <c r="LAS99" s="405"/>
      <c r="LAT99" s="405"/>
      <c r="LAU99" s="405"/>
      <c r="LAV99" s="405"/>
      <c r="LAW99" s="405"/>
      <c r="LAX99" s="405"/>
      <c r="LAY99" s="405"/>
      <c r="LAZ99" s="405"/>
      <c r="LBA99" s="405"/>
      <c r="LBB99" s="405"/>
      <c r="LBC99" s="405"/>
      <c r="LBD99" s="405"/>
      <c r="LBE99" s="405"/>
      <c r="LBF99" s="405"/>
      <c r="LBG99" s="405"/>
      <c r="LBH99" s="405"/>
      <c r="LBI99" s="405"/>
      <c r="LBJ99" s="405"/>
      <c r="LBK99" s="405"/>
      <c r="LBL99" s="405"/>
      <c r="LBM99" s="405"/>
      <c r="LBN99" s="405"/>
      <c r="LBO99" s="405"/>
      <c r="LBP99" s="405"/>
      <c r="LBQ99" s="405"/>
      <c r="LBR99" s="405"/>
      <c r="LBS99" s="405"/>
      <c r="LBT99" s="405"/>
      <c r="LBU99" s="405"/>
      <c r="LBV99" s="405"/>
      <c r="LBW99" s="405"/>
      <c r="LBX99" s="405"/>
      <c r="LBY99" s="405"/>
      <c r="LBZ99" s="405"/>
      <c r="LCA99" s="405"/>
      <c r="LCB99" s="405"/>
      <c r="LCC99" s="405"/>
      <c r="LCD99" s="405"/>
      <c r="LCE99" s="405"/>
      <c r="LCF99" s="405"/>
      <c r="LCG99" s="405"/>
      <c r="LCH99" s="405"/>
      <c r="LCI99" s="405"/>
      <c r="LCJ99" s="405"/>
      <c r="LCK99" s="405"/>
      <c r="LCL99" s="405"/>
      <c r="LCM99" s="405"/>
      <c r="LCN99" s="405"/>
      <c r="LCO99" s="405"/>
      <c r="LCP99" s="405"/>
      <c r="LCQ99" s="405"/>
      <c r="LCR99" s="405"/>
      <c r="LCS99" s="405"/>
      <c r="LCT99" s="405"/>
      <c r="LCU99" s="405"/>
      <c r="LCV99" s="405"/>
      <c r="LCW99" s="405"/>
      <c r="LCX99" s="405"/>
      <c r="LCY99" s="405"/>
      <c r="LCZ99" s="405"/>
      <c r="LDA99" s="405"/>
      <c r="LDB99" s="405"/>
      <c r="LDC99" s="405"/>
      <c r="LDD99" s="405"/>
      <c r="LDE99" s="405"/>
      <c r="LDF99" s="405"/>
      <c r="LDG99" s="405"/>
      <c r="LDH99" s="405"/>
      <c r="LDI99" s="405"/>
      <c r="LDJ99" s="405"/>
      <c r="LDK99" s="405"/>
      <c r="LDL99" s="405"/>
      <c r="LDM99" s="405"/>
      <c r="LDN99" s="405"/>
      <c r="LDO99" s="405"/>
      <c r="LDP99" s="405"/>
      <c r="LDQ99" s="405"/>
      <c r="LDR99" s="405"/>
      <c r="LDS99" s="405"/>
      <c r="LDT99" s="405"/>
      <c r="LDU99" s="405"/>
      <c r="LDV99" s="405"/>
      <c r="LDW99" s="405"/>
      <c r="LDX99" s="405"/>
      <c r="LDY99" s="405"/>
      <c r="LDZ99" s="405"/>
      <c r="LEA99" s="405"/>
      <c r="LEB99" s="405"/>
      <c r="LEC99" s="405"/>
      <c r="LED99" s="405"/>
      <c r="LEE99" s="405"/>
      <c r="LEF99" s="405"/>
      <c r="LEG99" s="405"/>
      <c r="LEH99" s="405"/>
      <c r="LEI99" s="405"/>
      <c r="LEJ99" s="405"/>
      <c r="LEK99" s="405"/>
      <c r="LEL99" s="405"/>
      <c r="LEM99" s="405"/>
      <c r="LEN99" s="405"/>
      <c r="LEO99" s="405"/>
      <c r="LEP99" s="405"/>
      <c r="LEQ99" s="405"/>
      <c r="LER99" s="405"/>
      <c r="LES99" s="405"/>
      <c r="LET99" s="405"/>
      <c r="LEU99" s="405"/>
      <c r="LEV99" s="405"/>
      <c r="LEW99" s="405"/>
      <c r="LEX99" s="405"/>
      <c r="LEY99" s="405"/>
      <c r="LEZ99" s="405"/>
      <c r="LFA99" s="405"/>
      <c r="LFB99" s="405"/>
      <c r="LFC99" s="405"/>
      <c r="LFD99" s="405"/>
      <c r="LFE99" s="405"/>
      <c r="LFF99" s="405"/>
      <c r="LFG99" s="405"/>
      <c r="LFH99" s="405"/>
      <c r="LFI99" s="405"/>
      <c r="LFJ99" s="405"/>
      <c r="LFK99" s="405"/>
      <c r="LFL99" s="405"/>
      <c r="LFM99" s="405"/>
      <c r="LFN99" s="405"/>
      <c r="LFO99" s="405"/>
      <c r="LFP99" s="405"/>
      <c r="LFQ99" s="405"/>
      <c r="LFR99" s="405"/>
      <c r="LFS99" s="405"/>
      <c r="LFT99" s="405"/>
      <c r="LFU99" s="405"/>
      <c r="LFV99" s="405"/>
      <c r="LFW99" s="405"/>
      <c r="LFX99" s="405"/>
      <c r="LFY99" s="405"/>
      <c r="LFZ99" s="405"/>
      <c r="LGA99" s="405"/>
      <c r="LGB99" s="405"/>
      <c r="LGC99" s="405"/>
      <c r="LGD99" s="405"/>
      <c r="LGE99" s="405"/>
      <c r="LGF99" s="405"/>
      <c r="LGG99" s="405"/>
      <c r="LGH99" s="405"/>
      <c r="LGI99" s="405"/>
      <c r="LGJ99" s="405"/>
      <c r="LGK99" s="405"/>
      <c r="LGL99" s="405"/>
      <c r="LGM99" s="405"/>
      <c r="LGN99" s="405"/>
      <c r="LGO99" s="405"/>
      <c r="LGP99" s="405"/>
      <c r="LGQ99" s="405"/>
      <c r="LGR99" s="405"/>
      <c r="LGS99" s="405"/>
      <c r="LGT99" s="405"/>
      <c r="LGU99" s="405"/>
      <c r="LGV99" s="405"/>
      <c r="LGW99" s="405"/>
      <c r="LGX99" s="405"/>
      <c r="LGY99" s="405"/>
      <c r="LGZ99" s="405"/>
      <c r="LHA99" s="405"/>
      <c r="LHB99" s="405"/>
      <c r="LHC99" s="405"/>
      <c r="LHD99" s="405"/>
      <c r="LHE99" s="405"/>
      <c r="LHF99" s="405"/>
      <c r="LHG99" s="405"/>
      <c r="LHH99" s="405"/>
      <c r="LHI99" s="405"/>
      <c r="LHJ99" s="405"/>
      <c r="LHK99" s="405"/>
      <c r="LHL99" s="405"/>
      <c r="LHM99" s="405"/>
      <c r="LHN99" s="405"/>
      <c r="LHO99" s="405"/>
      <c r="LHP99" s="405"/>
      <c r="LHQ99" s="405"/>
      <c r="LHR99" s="405"/>
      <c r="LHS99" s="405"/>
      <c r="LHT99" s="405"/>
      <c r="LHU99" s="405"/>
      <c r="LHV99" s="405"/>
      <c r="LHW99" s="405"/>
      <c r="LHX99" s="405"/>
      <c r="LHY99" s="405"/>
      <c r="LHZ99" s="405"/>
      <c r="LIA99" s="405"/>
      <c r="LIB99" s="405"/>
      <c r="LIC99" s="405"/>
      <c r="LID99" s="405"/>
      <c r="LIE99" s="405"/>
      <c r="LIF99" s="405"/>
      <c r="LIG99" s="405"/>
      <c r="LIH99" s="405"/>
      <c r="LII99" s="405"/>
      <c r="LIJ99" s="405"/>
      <c r="LIK99" s="405"/>
      <c r="LIL99" s="405"/>
      <c r="LIM99" s="405"/>
      <c r="LIN99" s="405"/>
      <c r="LIO99" s="405"/>
      <c r="LIP99" s="405"/>
      <c r="LIQ99" s="405"/>
      <c r="LIR99" s="405"/>
      <c r="LIS99" s="405"/>
      <c r="LIT99" s="405"/>
      <c r="LIU99" s="405"/>
      <c r="LIV99" s="405"/>
      <c r="LIW99" s="405"/>
      <c r="LIX99" s="405"/>
      <c r="LIY99" s="405"/>
      <c r="LIZ99" s="405"/>
      <c r="LJA99" s="405"/>
      <c r="LJB99" s="405"/>
      <c r="LJC99" s="405"/>
      <c r="LJD99" s="405"/>
      <c r="LJE99" s="405"/>
      <c r="LJF99" s="405"/>
      <c r="LJG99" s="405"/>
      <c r="LJH99" s="405"/>
      <c r="LJI99" s="405"/>
      <c r="LJJ99" s="405"/>
      <c r="LJK99" s="405"/>
      <c r="LJL99" s="405"/>
      <c r="LJM99" s="405"/>
      <c r="LJN99" s="405"/>
      <c r="LJO99" s="405"/>
      <c r="LJP99" s="405"/>
      <c r="LJQ99" s="405"/>
      <c r="LJR99" s="405"/>
      <c r="LJS99" s="405"/>
      <c r="LJT99" s="405"/>
      <c r="LJU99" s="405"/>
      <c r="LJV99" s="405"/>
      <c r="LJW99" s="405"/>
      <c r="LJX99" s="405"/>
      <c r="LJY99" s="405"/>
      <c r="LJZ99" s="405"/>
      <c r="LKA99" s="405"/>
      <c r="LKB99" s="405"/>
      <c r="LKC99" s="405"/>
      <c r="LKD99" s="405"/>
      <c r="LKE99" s="405"/>
      <c r="LKF99" s="405"/>
      <c r="LKG99" s="405"/>
      <c r="LKH99" s="405"/>
      <c r="LKI99" s="405"/>
      <c r="LKJ99" s="405"/>
      <c r="LKK99" s="405"/>
      <c r="LKL99" s="405"/>
      <c r="LKM99" s="405"/>
      <c r="LKN99" s="405"/>
      <c r="LKO99" s="405"/>
      <c r="LKP99" s="405"/>
      <c r="LKQ99" s="405"/>
      <c r="LKR99" s="405"/>
      <c r="LKS99" s="405"/>
      <c r="LKT99" s="405"/>
      <c r="LKU99" s="405"/>
      <c r="LKV99" s="405"/>
      <c r="LKW99" s="405"/>
      <c r="LKX99" s="405"/>
      <c r="LKY99" s="405"/>
      <c r="LKZ99" s="405"/>
      <c r="LLA99" s="405"/>
      <c r="LLB99" s="405"/>
      <c r="LLC99" s="405"/>
      <c r="LLD99" s="405"/>
      <c r="LLE99" s="405"/>
      <c r="LLF99" s="405"/>
      <c r="LLG99" s="405"/>
      <c r="LLH99" s="405"/>
      <c r="LLI99" s="405"/>
      <c r="LLJ99" s="405"/>
      <c r="LLK99" s="405"/>
      <c r="LLL99" s="405"/>
      <c r="LLM99" s="405"/>
      <c r="LLN99" s="405"/>
      <c r="LLO99" s="405"/>
      <c r="LLP99" s="405"/>
      <c r="LLQ99" s="405"/>
      <c r="LLR99" s="405"/>
      <c r="LLS99" s="405"/>
      <c r="LLT99" s="405"/>
      <c r="LLU99" s="405"/>
      <c r="LLV99" s="405"/>
      <c r="LLW99" s="405"/>
      <c r="LLX99" s="405"/>
      <c r="LLY99" s="405"/>
      <c r="LLZ99" s="405"/>
      <c r="LMA99" s="405"/>
      <c r="LMB99" s="405"/>
      <c r="LMC99" s="405"/>
      <c r="LMD99" s="405"/>
      <c r="LME99" s="405"/>
      <c r="LMF99" s="405"/>
      <c r="LMG99" s="405"/>
      <c r="LMH99" s="405"/>
      <c r="LMI99" s="405"/>
      <c r="LMJ99" s="405"/>
      <c r="LMK99" s="405"/>
      <c r="LML99" s="405"/>
      <c r="LMM99" s="405"/>
      <c r="LMN99" s="405"/>
      <c r="LMO99" s="405"/>
      <c r="LMP99" s="405"/>
      <c r="LMQ99" s="405"/>
      <c r="LMR99" s="405"/>
      <c r="LMS99" s="405"/>
      <c r="LMT99" s="405"/>
      <c r="LMU99" s="405"/>
      <c r="LMV99" s="405"/>
      <c r="LMW99" s="405"/>
      <c r="LMX99" s="405"/>
      <c r="LMY99" s="405"/>
      <c r="LMZ99" s="405"/>
      <c r="LNA99" s="405"/>
      <c r="LNB99" s="405"/>
      <c r="LNC99" s="405"/>
      <c r="LND99" s="405"/>
      <c r="LNE99" s="405"/>
      <c r="LNF99" s="405"/>
      <c r="LNG99" s="405"/>
      <c r="LNH99" s="405"/>
      <c r="LNI99" s="405"/>
      <c r="LNJ99" s="405"/>
      <c r="LNK99" s="405"/>
      <c r="LNL99" s="405"/>
      <c r="LNM99" s="405"/>
      <c r="LNN99" s="405"/>
      <c r="LNO99" s="405"/>
      <c r="LNP99" s="405"/>
      <c r="LNQ99" s="405"/>
      <c r="LNR99" s="405"/>
      <c r="LNS99" s="405"/>
      <c r="LNT99" s="405"/>
      <c r="LNU99" s="405"/>
      <c r="LNV99" s="405"/>
      <c r="LNW99" s="405"/>
      <c r="LNX99" s="405"/>
      <c r="LNY99" s="405"/>
      <c r="LNZ99" s="405"/>
      <c r="LOA99" s="405"/>
      <c r="LOB99" s="405"/>
      <c r="LOC99" s="405"/>
      <c r="LOD99" s="405"/>
      <c r="LOE99" s="405"/>
      <c r="LOF99" s="405"/>
      <c r="LOG99" s="405"/>
      <c r="LOH99" s="405"/>
      <c r="LOI99" s="405"/>
      <c r="LOJ99" s="405"/>
      <c r="LOK99" s="405"/>
      <c r="LOL99" s="405"/>
      <c r="LOM99" s="405"/>
      <c r="LON99" s="405"/>
      <c r="LOO99" s="405"/>
      <c r="LOP99" s="405"/>
      <c r="LOQ99" s="405"/>
      <c r="LOR99" s="405"/>
      <c r="LOS99" s="405"/>
      <c r="LOT99" s="405"/>
      <c r="LOU99" s="405"/>
      <c r="LOV99" s="405"/>
      <c r="LOW99" s="405"/>
      <c r="LOX99" s="405"/>
      <c r="LOY99" s="405"/>
      <c r="LOZ99" s="405"/>
      <c r="LPA99" s="405"/>
      <c r="LPB99" s="405"/>
      <c r="LPC99" s="405"/>
      <c r="LPD99" s="405"/>
      <c r="LPE99" s="405"/>
      <c r="LPF99" s="405"/>
      <c r="LPG99" s="405"/>
      <c r="LPH99" s="405"/>
      <c r="LPI99" s="405"/>
      <c r="LPJ99" s="405"/>
      <c r="LPK99" s="405"/>
      <c r="LPL99" s="405"/>
      <c r="LPM99" s="405"/>
      <c r="LPN99" s="405"/>
      <c r="LPO99" s="405"/>
      <c r="LPP99" s="405"/>
      <c r="LPQ99" s="405"/>
      <c r="LPR99" s="405"/>
      <c r="LPS99" s="405"/>
      <c r="LPT99" s="405"/>
      <c r="LPU99" s="405"/>
      <c r="LPV99" s="405"/>
      <c r="LPW99" s="405"/>
      <c r="LPX99" s="405"/>
      <c r="LPY99" s="405"/>
      <c r="LPZ99" s="405"/>
      <c r="LQA99" s="405"/>
      <c r="LQB99" s="405"/>
      <c r="LQC99" s="405"/>
      <c r="LQD99" s="405"/>
      <c r="LQE99" s="405"/>
      <c r="LQF99" s="405"/>
      <c r="LQG99" s="405"/>
      <c r="LQH99" s="405"/>
      <c r="LQI99" s="405"/>
      <c r="LQJ99" s="405"/>
      <c r="LQK99" s="405"/>
      <c r="LQL99" s="405"/>
      <c r="LQM99" s="405"/>
      <c r="LQN99" s="405"/>
      <c r="LQO99" s="405"/>
      <c r="LQP99" s="405"/>
      <c r="LQQ99" s="405"/>
      <c r="LQR99" s="405"/>
      <c r="LQS99" s="405"/>
      <c r="LQT99" s="405"/>
      <c r="LQU99" s="405"/>
      <c r="LQV99" s="405"/>
      <c r="LQW99" s="405"/>
      <c r="LQX99" s="405"/>
      <c r="LQY99" s="405"/>
      <c r="LQZ99" s="405"/>
      <c r="LRA99" s="405"/>
      <c r="LRB99" s="405"/>
      <c r="LRC99" s="405"/>
      <c r="LRD99" s="405"/>
      <c r="LRE99" s="405"/>
      <c r="LRF99" s="405"/>
      <c r="LRG99" s="405"/>
      <c r="LRH99" s="405"/>
      <c r="LRI99" s="405"/>
      <c r="LRJ99" s="405"/>
      <c r="LRK99" s="405"/>
      <c r="LRL99" s="405"/>
      <c r="LRM99" s="405"/>
      <c r="LRN99" s="405"/>
      <c r="LRO99" s="405"/>
      <c r="LRP99" s="405"/>
      <c r="LRQ99" s="405"/>
      <c r="LRR99" s="405"/>
      <c r="LRS99" s="405"/>
      <c r="LRT99" s="405"/>
      <c r="LRU99" s="405"/>
      <c r="LRV99" s="405"/>
      <c r="LRW99" s="405"/>
      <c r="LRX99" s="405"/>
      <c r="LRY99" s="405"/>
      <c r="LRZ99" s="405"/>
      <c r="LSA99" s="405"/>
      <c r="LSB99" s="405"/>
      <c r="LSC99" s="405"/>
      <c r="LSD99" s="405"/>
      <c r="LSE99" s="405"/>
      <c r="LSF99" s="405"/>
      <c r="LSG99" s="405"/>
      <c r="LSH99" s="405"/>
      <c r="LSI99" s="405"/>
      <c r="LSJ99" s="405"/>
      <c r="LSK99" s="405"/>
      <c r="LSL99" s="405"/>
      <c r="LSM99" s="405"/>
      <c r="LSN99" s="405"/>
      <c r="LSO99" s="405"/>
      <c r="LSP99" s="405"/>
      <c r="LSQ99" s="405"/>
      <c r="LSR99" s="405"/>
      <c r="LSS99" s="405"/>
      <c r="LST99" s="405"/>
      <c r="LSU99" s="405"/>
      <c r="LSV99" s="405"/>
      <c r="LSW99" s="405"/>
      <c r="LSX99" s="405"/>
      <c r="LSY99" s="405"/>
      <c r="LSZ99" s="405"/>
      <c r="LTA99" s="405"/>
      <c r="LTB99" s="405"/>
      <c r="LTC99" s="405"/>
      <c r="LTD99" s="405"/>
      <c r="LTE99" s="405"/>
      <c r="LTF99" s="405"/>
      <c r="LTG99" s="405"/>
      <c r="LTH99" s="405"/>
      <c r="LTI99" s="405"/>
      <c r="LTJ99" s="405"/>
      <c r="LTK99" s="405"/>
      <c r="LTL99" s="405"/>
      <c r="LTM99" s="405"/>
      <c r="LTN99" s="405"/>
      <c r="LTO99" s="405"/>
      <c r="LTP99" s="405"/>
      <c r="LTQ99" s="405"/>
      <c r="LTR99" s="405"/>
      <c r="LTS99" s="405"/>
      <c r="LTT99" s="405"/>
      <c r="LTU99" s="405"/>
      <c r="LTV99" s="405"/>
      <c r="LTW99" s="405"/>
      <c r="LTX99" s="405"/>
      <c r="LTY99" s="405"/>
      <c r="LTZ99" s="405"/>
      <c r="LUA99" s="405"/>
      <c r="LUB99" s="405"/>
      <c r="LUC99" s="405"/>
      <c r="LUD99" s="405"/>
      <c r="LUE99" s="405"/>
      <c r="LUF99" s="405"/>
      <c r="LUG99" s="405"/>
      <c r="LUH99" s="405"/>
      <c r="LUI99" s="405"/>
      <c r="LUJ99" s="405"/>
      <c r="LUK99" s="405"/>
      <c r="LUL99" s="405"/>
      <c r="LUM99" s="405"/>
      <c r="LUN99" s="405"/>
      <c r="LUO99" s="405"/>
      <c r="LUP99" s="405"/>
      <c r="LUQ99" s="405"/>
      <c r="LUR99" s="405"/>
      <c r="LUS99" s="405"/>
      <c r="LUT99" s="405"/>
      <c r="LUU99" s="405"/>
      <c r="LUV99" s="405"/>
      <c r="LUW99" s="405"/>
      <c r="LUX99" s="405"/>
      <c r="LUY99" s="405"/>
      <c r="LUZ99" s="405"/>
      <c r="LVA99" s="405"/>
      <c r="LVB99" s="405"/>
      <c r="LVC99" s="405"/>
      <c r="LVD99" s="405"/>
      <c r="LVE99" s="405"/>
      <c r="LVF99" s="405"/>
      <c r="LVG99" s="405"/>
      <c r="LVH99" s="405"/>
      <c r="LVI99" s="405"/>
      <c r="LVJ99" s="405"/>
      <c r="LVK99" s="405"/>
      <c r="LVL99" s="405"/>
      <c r="LVM99" s="405"/>
      <c r="LVN99" s="405"/>
      <c r="LVO99" s="405"/>
      <c r="LVP99" s="405"/>
      <c r="LVQ99" s="405"/>
      <c r="LVR99" s="405"/>
      <c r="LVS99" s="405"/>
      <c r="LVT99" s="405"/>
      <c r="LVU99" s="405"/>
      <c r="LVV99" s="405"/>
      <c r="LVW99" s="405"/>
      <c r="LVX99" s="405"/>
      <c r="LVY99" s="405"/>
      <c r="LVZ99" s="405"/>
      <c r="LWA99" s="405"/>
      <c r="LWB99" s="405"/>
      <c r="LWC99" s="405"/>
      <c r="LWD99" s="405"/>
      <c r="LWE99" s="405"/>
      <c r="LWF99" s="405"/>
      <c r="LWG99" s="405"/>
      <c r="LWH99" s="405"/>
      <c r="LWI99" s="405"/>
      <c r="LWJ99" s="405"/>
      <c r="LWK99" s="405"/>
      <c r="LWL99" s="405"/>
      <c r="LWM99" s="405"/>
      <c r="LWN99" s="405"/>
      <c r="LWO99" s="405"/>
      <c r="LWP99" s="405"/>
      <c r="LWQ99" s="405"/>
      <c r="LWR99" s="405"/>
      <c r="LWS99" s="405"/>
      <c r="LWT99" s="405"/>
      <c r="LWU99" s="405"/>
      <c r="LWV99" s="405"/>
      <c r="LWW99" s="405"/>
      <c r="LWX99" s="405"/>
      <c r="LWY99" s="405"/>
      <c r="LWZ99" s="405"/>
      <c r="LXA99" s="405"/>
      <c r="LXB99" s="405"/>
      <c r="LXC99" s="405"/>
      <c r="LXD99" s="405"/>
      <c r="LXE99" s="405"/>
      <c r="LXF99" s="405"/>
      <c r="LXG99" s="405"/>
      <c r="LXH99" s="405"/>
      <c r="LXI99" s="405"/>
      <c r="LXJ99" s="405"/>
      <c r="LXK99" s="405"/>
      <c r="LXL99" s="405"/>
      <c r="LXM99" s="405"/>
      <c r="LXN99" s="405"/>
      <c r="LXO99" s="405"/>
      <c r="LXP99" s="405"/>
      <c r="LXQ99" s="405"/>
      <c r="LXR99" s="405"/>
      <c r="LXS99" s="405"/>
      <c r="LXT99" s="405"/>
      <c r="LXU99" s="405"/>
      <c r="LXV99" s="405"/>
      <c r="LXW99" s="405"/>
      <c r="LXX99" s="405"/>
      <c r="LXY99" s="405"/>
      <c r="LXZ99" s="405"/>
      <c r="LYA99" s="405"/>
      <c r="LYB99" s="405"/>
      <c r="LYC99" s="405"/>
      <c r="LYD99" s="405"/>
      <c r="LYE99" s="405"/>
      <c r="LYF99" s="405"/>
      <c r="LYG99" s="405"/>
      <c r="LYH99" s="405"/>
      <c r="LYI99" s="405"/>
      <c r="LYJ99" s="405"/>
      <c r="LYK99" s="405"/>
      <c r="LYL99" s="405"/>
      <c r="LYM99" s="405"/>
      <c r="LYN99" s="405"/>
      <c r="LYO99" s="405"/>
      <c r="LYP99" s="405"/>
      <c r="LYQ99" s="405"/>
      <c r="LYR99" s="405"/>
      <c r="LYS99" s="405"/>
      <c r="LYT99" s="405"/>
      <c r="LYU99" s="405"/>
      <c r="LYV99" s="405"/>
      <c r="LYW99" s="405"/>
      <c r="LYX99" s="405"/>
      <c r="LYY99" s="405"/>
      <c r="LYZ99" s="405"/>
      <c r="LZA99" s="405"/>
      <c r="LZB99" s="405"/>
      <c r="LZC99" s="405"/>
      <c r="LZD99" s="405"/>
      <c r="LZE99" s="405"/>
      <c r="LZF99" s="405"/>
      <c r="LZG99" s="405"/>
      <c r="LZH99" s="405"/>
      <c r="LZI99" s="405"/>
      <c r="LZJ99" s="405"/>
      <c r="LZK99" s="405"/>
      <c r="LZL99" s="405"/>
      <c r="LZM99" s="405"/>
      <c r="LZN99" s="405"/>
      <c r="LZO99" s="405"/>
      <c r="LZP99" s="405"/>
      <c r="LZQ99" s="405"/>
      <c r="LZR99" s="405"/>
      <c r="LZS99" s="405"/>
      <c r="LZT99" s="405"/>
      <c r="LZU99" s="405"/>
      <c r="LZV99" s="405"/>
      <c r="LZW99" s="405"/>
      <c r="LZX99" s="405"/>
      <c r="LZY99" s="405"/>
      <c r="LZZ99" s="405"/>
      <c r="MAA99" s="405"/>
      <c r="MAB99" s="405"/>
      <c r="MAC99" s="405"/>
      <c r="MAD99" s="405"/>
      <c r="MAE99" s="405"/>
      <c r="MAF99" s="405"/>
      <c r="MAG99" s="405"/>
      <c r="MAH99" s="405"/>
      <c r="MAI99" s="405"/>
      <c r="MAJ99" s="405"/>
      <c r="MAK99" s="405"/>
      <c r="MAL99" s="405"/>
      <c r="MAM99" s="405"/>
      <c r="MAN99" s="405"/>
      <c r="MAO99" s="405"/>
      <c r="MAP99" s="405"/>
      <c r="MAQ99" s="405"/>
      <c r="MAR99" s="405"/>
      <c r="MAS99" s="405"/>
      <c r="MAT99" s="405"/>
      <c r="MAU99" s="405"/>
      <c r="MAV99" s="405"/>
      <c r="MAW99" s="405"/>
      <c r="MAX99" s="405"/>
      <c r="MAY99" s="405"/>
      <c r="MAZ99" s="405"/>
      <c r="MBA99" s="405"/>
      <c r="MBB99" s="405"/>
      <c r="MBC99" s="405"/>
      <c r="MBD99" s="405"/>
      <c r="MBE99" s="405"/>
      <c r="MBF99" s="405"/>
      <c r="MBG99" s="405"/>
      <c r="MBH99" s="405"/>
      <c r="MBI99" s="405"/>
      <c r="MBJ99" s="405"/>
      <c r="MBK99" s="405"/>
      <c r="MBL99" s="405"/>
      <c r="MBM99" s="405"/>
      <c r="MBN99" s="405"/>
      <c r="MBO99" s="405"/>
      <c r="MBP99" s="405"/>
      <c r="MBQ99" s="405"/>
      <c r="MBR99" s="405"/>
      <c r="MBS99" s="405"/>
      <c r="MBT99" s="405"/>
      <c r="MBU99" s="405"/>
      <c r="MBV99" s="405"/>
      <c r="MBW99" s="405"/>
      <c r="MBX99" s="405"/>
      <c r="MBY99" s="405"/>
      <c r="MBZ99" s="405"/>
      <c r="MCA99" s="405"/>
      <c r="MCB99" s="405"/>
      <c r="MCC99" s="405"/>
      <c r="MCD99" s="405"/>
      <c r="MCE99" s="405"/>
      <c r="MCF99" s="405"/>
      <c r="MCG99" s="405"/>
      <c r="MCH99" s="405"/>
      <c r="MCI99" s="405"/>
      <c r="MCJ99" s="405"/>
      <c r="MCK99" s="405"/>
      <c r="MCL99" s="405"/>
      <c r="MCM99" s="405"/>
      <c r="MCN99" s="405"/>
      <c r="MCO99" s="405"/>
      <c r="MCP99" s="405"/>
      <c r="MCQ99" s="405"/>
      <c r="MCR99" s="405"/>
      <c r="MCS99" s="405"/>
      <c r="MCT99" s="405"/>
      <c r="MCU99" s="405"/>
      <c r="MCV99" s="405"/>
      <c r="MCW99" s="405"/>
      <c r="MCX99" s="405"/>
      <c r="MCY99" s="405"/>
      <c r="MCZ99" s="405"/>
      <c r="MDA99" s="405"/>
      <c r="MDB99" s="405"/>
      <c r="MDC99" s="405"/>
      <c r="MDD99" s="405"/>
      <c r="MDE99" s="405"/>
      <c r="MDF99" s="405"/>
      <c r="MDG99" s="405"/>
      <c r="MDH99" s="405"/>
      <c r="MDI99" s="405"/>
      <c r="MDJ99" s="405"/>
      <c r="MDK99" s="405"/>
      <c r="MDL99" s="405"/>
      <c r="MDM99" s="405"/>
      <c r="MDN99" s="405"/>
      <c r="MDO99" s="405"/>
      <c r="MDP99" s="405"/>
      <c r="MDQ99" s="405"/>
      <c r="MDR99" s="405"/>
      <c r="MDS99" s="405"/>
      <c r="MDT99" s="405"/>
      <c r="MDU99" s="405"/>
      <c r="MDV99" s="405"/>
      <c r="MDW99" s="405"/>
      <c r="MDX99" s="405"/>
      <c r="MDY99" s="405"/>
      <c r="MDZ99" s="405"/>
      <c r="MEA99" s="405"/>
      <c r="MEB99" s="405"/>
      <c r="MEC99" s="405"/>
      <c r="MED99" s="405"/>
      <c r="MEE99" s="405"/>
      <c r="MEF99" s="405"/>
      <c r="MEG99" s="405"/>
      <c r="MEH99" s="405"/>
      <c r="MEI99" s="405"/>
      <c r="MEJ99" s="405"/>
      <c r="MEK99" s="405"/>
      <c r="MEL99" s="405"/>
      <c r="MEM99" s="405"/>
      <c r="MEN99" s="405"/>
      <c r="MEO99" s="405"/>
      <c r="MEP99" s="405"/>
      <c r="MEQ99" s="405"/>
      <c r="MER99" s="405"/>
      <c r="MES99" s="405"/>
      <c r="MET99" s="405"/>
      <c r="MEU99" s="405"/>
      <c r="MEV99" s="405"/>
      <c r="MEW99" s="405"/>
      <c r="MEX99" s="405"/>
      <c r="MEY99" s="405"/>
      <c r="MEZ99" s="405"/>
      <c r="MFA99" s="405"/>
      <c r="MFB99" s="405"/>
      <c r="MFC99" s="405"/>
      <c r="MFD99" s="405"/>
      <c r="MFE99" s="405"/>
      <c r="MFF99" s="405"/>
      <c r="MFG99" s="405"/>
      <c r="MFH99" s="405"/>
      <c r="MFI99" s="405"/>
      <c r="MFJ99" s="405"/>
      <c r="MFK99" s="405"/>
      <c r="MFL99" s="405"/>
      <c r="MFM99" s="405"/>
      <c r="MFN99" s="405"/>
      <c r="MFO99" s="405"/>
      <c r="MFP99" s="405"/>
      <c r="MFQ99" s="405"/>
      <c r="MFR99" s="405"/>
      <c r="MFS99" s="405"/>
      <c r="MFT99" s="405"/>
      <c r="MFU99" s="405"/>
      <c r="MFV99" s="405"/>
      <c r="MFW99" s="405"/>
      <c r="MFX99" s="405"/>
      <c r="MFY99" s="405"/>
      <c r="MFZ99" s="405"/>
      <c r="MGA99" s="405"/>
      <c r="MGB99" s="405"/>
      <c r="MGC99" s="405"/>
      <c r="MGD99" s="405"/>
      <c r="MGE99" s="405"/>
      <c r="MGF99" s="405"/>
      <c r="MGG99" s="405"/>
      <c r="MGH99" s="405"/>
      <c r="MGI99" s="405"/>
      <c r="MGJ99" s="405"/>
      <c r="MGK99" s="405"/>
      <c r="MGL99" s="405"/>
      <c r="MGM99" s="405"/>
      <c r="MGN99" s="405"/>
      <c r="MGO99" s="405"/>
      <c r="MGP99" s="405"/>
      <c r="MGQ99" s="405"/>
      <c r="MGR99" s="405"/>
      <c r="MGS99" s="405"/>
      <c r="MGT99" s="405"/>
      <c r="MGU99" s="405"/>
      <c r="MGV99" s="405"/>
      <c r="MGW99" s="405"/>
      <c r="MGX99" s="405"/>
      <c r="MGY99" s="405"/>
      <c r="MGZ99" s="405"/>
      <c r="MHA99" s="405"/>
      <c r="MHB99" s="405"/>
      <c r="MHC99" s="405"/>
      <c r="MHD99" s="405"/>
      <c r="MHE99" s="405"/>
      <c r="MHF99" s="405"/>
      <c r="MHG99" s="405"/>
      <c r="MHH99" s="405"/>
      <c r="MHI99" s="405"/>
      <c r="MHJ99" s="405"/>
      <c r="MHK99" s="405"/>
      <c r="MHL99" s="405"/>
      <c r="MHM99" s="405"/>
      <c r="MHN99" s="405"/>
      <c r="MHO99" s="405"/>
      <c r="MHP99" s="405"/>
      <c r="MHQ99" s="405"/>
      <c r="MHR99" s="405"/>
      <c r="MHS99" s="405"/>
      <c r="MHT99" s="405"/>
      <c r="MHU99" s="405"/>
      <c r="MHV99" s="405"/>
      <c r="MHW99" s="405"/>
      <c r="MHX99" s="405"/>
      <c r="MHY99" s="405"/>
      <c r="MHZ99" s="405"/>
      <c r="MIA99" s="405"/>
      <c r="MIB99" s="405"/>
      <c r="MIC99" s="405"/>
      <c r="MID99" s="405"/>
      <c r="MIE99" s="405"/>
      <c r="MIF99" s="405"/>
      <c r="MIG99" s="405"/>
      <c r="MIH99" s="405"/>
      <c r="MII99" s="405"/>
      <c r="MIJ99" s="405"/>
      <c r="MIK99" s="405"/>
      <c r="MIL99" s="405"/>
      <c r="MIM99" s="405"/>
      <c r="MIN99" s="405"/>
      <c r="MIO99" s="405"/>
      <c r="MIP99" s="405"/>
      <c r="MIQ99" s="405"/>
      <c r="MIR99" s="405"/>
      <c r="MIS99" s="405"/>
      <c r="MIT99" s="405"/>
      <c r="MIU99" s="405"/>
      <c r="MIV99" s="405"/>
      <c r="MIW99" s="405"/>
      <c r="MIX99" s="405"/>
      <c r="MIY99" s="405"/>
      <c r="MIZ99" s="405"/>
      <c r="MJA99" s="405"/>
      <c r="MJB99" s="405"/>
      <c r="MJC99" s="405"/>
      <c r="MJD99" s="405"/>
      <c r="MJE99" s="405"/>
      <c r="MJF99" s="405"/>
      <c r="MJG99" s="405"/>
      <c r="MJH99" s="405"/>
      <c r="MJI99" s="405"/>
      <c r="MJJ99" s="405"/>
      <c r="MJK99" s="405"/>
      <c r="MJL99" s="405"/>
      <c r="MJM99" s="405"/>
      <c r="MJN99" s="405"/>
      <c r="MJO99" s="405"/>
      <c r="MJP99" s="405"/>
      <c r="MJQ99" s="405"/>
      <c r="MJR99" s="405"/>
      <c r="MJS99" s="405"/>
      <c r="MJT99" s="405"/>
      <c r="MJU99" s="405"/>
      <c r="MJV99" s="405"/>
      <c r="MJW99" s="405"/>
      <c r="MJX99" s="405"/>
      <c r="MJY99" s="405"/>
      <c r="MJZ99" s="405"/>
      <c r="MKA99" s="405"/>
      <c r="MKB99" s="405"/>
      <c r="MKC99" s="405"/>
      <c r="MKD99" s="405"/>
      <c r="MKE99" s="405"/>
      <c r="MKF99" s="405"/>
      <c r="MKG99" s="405"/>
      <c r="MKH99" s="405"/>
      <c r="MKI99" s="405"/>
      <c r="MKJ99" s="405"/>
      <c r="MKK99" s="405"/>
      <c r="MKL99" s="405"/>
      <c r="MKM99" s="405"/>
      <c r="MKN99" s="405"/>
      <c r="MKO99" s="405"/>
      <c r="MKP99" s="405"/>
      <c r="MKQ99" s="405"/>
      <c r="MKR99" s="405"/>
      <c r="MKS99" s="405"/>
      <c r="MKT99" s="405"/>
      <c r="MKU99" s="405"/>
      <c r="MKV99" s="405"/>
      <c r="MKW99" s="405"/>
      <c r="MKX99" s="405"/>
      <c r="MKY99" s="405"/>
      <c r="MKZ99" s="405"/>
      <c r="MLA99" s="405"/>
      <c r="MLB99" s="405"/>
      <c r="MLC99" s="405"/>
      <c r="MLD99" s="405"/>
      <c r="MLE99" s="405"/>
      <c r="MLF99" s="405"/>
      <c r="MLG99" s="405"/>
      <c r="MLH99" s="405"/>
      <c r="MLI99" s="405"/>
      <c r="MLJ99" s="405"/>
      <c r="MLK99" s="405"/>
      <c r="MLL99" s="405"/>
      <c r="MLM99" s="405"/>
      <c r="MLN99" s="405"/>
      <c r="MLO99" s="405"/>
      <c r="MLP99" s="405"/>
      <c r="MLQ99" s="405"/>
      <c r="MLR99" s="405"/>
      <c r="MLS99" s="405"/>
      <c r="MLT99" s="405"/>
      <c r="MLU99" s="405"/>
      <c r="MLV99" s="405"/>
      <c r="MLW99" s="405"/>
      <c r="MLX99" s="405"/>
      <c r="MLY99" s="405"/>
      <c r="MLZ99" s="405"/>
      <c r="MMA99" s="405"/>
      <c r="MMB99" s="405"/>
      <c r="MMC99" s="405"/>
      <c r="MMD99" s="405"/>
      <c r="MME99" s="405"/>
      <c r="MMF99" s="405"/>
      <c r="MMG99" s="405"/>
      <c r="MMH99" s="405"/>
      <c r="MMI99" s="405"/>
      <c r="MMJ99" s="405"/>
      <c r="MMK99" s="405"/>
      <c r="MML99" s="405"/>
      <c r="MMM99" s="405"/>
      <c r="MMN99" s="405"/>
      <c r="MMO99" s="405"/>
      <c r="MMP99" s="405"/>
      <c r="MMQ99" s="405"/>
      <c r="MMR99" s="405"/>
      <c r="MMS99" s="405"/>
      <c r="MMT99" s="405"/>
      <c r="MMU99" s="405"/>
      <c r="MMV99" s="405"/>
      <c r="MMW99" s="405"/>
      <c r="MMX99" s="405"/>
      <c r="MMY99" s="405"/>
      <c r="MMZ99" s="405"/>
      <c r="MNA99" s="405"/>
      <c r="MNB99" s="405"/>
      <c r="MNC99" s="405"/>
      <c r="MND99" s="405"/>
      <c r="MNE99" s="405"/>
      <c r="MNF99" s="405"/>
      <c r="MNG99" s="405"/>
      <c r="MNH99" s="405"/>
      <c r="MNI99" s="405"/>
      <c r="MNJ99" s="405"/>
      <c r="MNK99" s="405"/>
      <c r="MNL99" s="405"/>
      <c r="MNM99" s="405"/>
      <c r="MNN99" s="405"/>
      <c r="MNO99" s="405"/>
      <c r="MNP99" s="405"/>
      <c r="MNQ99" s="405"/>
      <c r="MNR99" s="405"/>
      <c r="MNS99" s="405"/>
      <c r="MNT99" s="405"/>
      <c r="MNU99" s="405"/>
      <c r="MNV99" s="405"/>
      <c r="MNW99" s="405"/>
      <c r="MNX99" s="405"/>
      <c r="MNY99" s="405"/>
      <c r="MNZ99" s="405"/>
      <c r="MOA99" s="405"/>
      <c r="MOB99" s="405"/>
      <c r="MOC99" s="405"/>
      <c r="MOD99" s="405"/>
      <c r="MOE99" s="405"/>
      <c r="MOF99" s="405"/>
      <c r="MOG99" s="405"/>
      <c r="MOH99" s="405"/>
      <c r="MOI99" s="405"/>
      <c r="MOJ99" s="405"/>
      <c r="MOK99" s="405"/>
      <c r="MOL99" s="405"/>
      <c r="MOM99" s="405"/>
      <c r="MON99" s="405"/>
      <c r="MOO99" s="405"/>
      <c r="MOP99" s="405"/>
      <c r="MOQ99" s="405"/>
      <c r="MOR99" s="405"/>
      <c r="MOS99" s="405"/>
      <c r="MOT99" s="405"/>
      <c r="MOU99" s="405"/>
      <c r="MOV99" s="405"/>
      <c r="MOW99" s="405"/>
      <c r="MOX99" s="405"/>
      <c r="MOY99" s="405"/>
      <c r="MOZ99" s="405"/>
      <c r="MPA99" s="405"/>
      <c r="MPB99" s="405"/>
      <c r="MPC99" s="405"/>
      <c r="MPD99" s="405"/>
      <c r="MPE99" s="405"/>
      <c r="MPF99" s="405"/>
      <c r="MPG99" s="405"/>
      <c r="MPH99" s="405"/>
      <c r="MPI99" s="405"/>
      <c r="MPJ99" s="405"/>
      <c r="MPK99" s="405"/>
      <c r="MPL99" s="405"/>
      <c r="MPM99" s="405"/>
      <c r="MPN99" s="405"/>
      <c r="MPO99" s="405"/>
      <c r="MPP99" s="405"/>
      <c r="MPQ99" s="405"/>
      <c r="MPR99" s="405"/>
      <c r="MPS99" s="405"/>
      <c r="MPT99" s="405"/>
      <c r="MPU99" s="405"/>
      <c r="MPV99" s="405"/>
      <c r="MPW99" s="405"/>
      <c r="MPX99" s="405"/>
      <c r="MPY99" s="405"/>
      <c r="MPZ99" s="405"/>
      <c r="MQA99" s="405"/>
      <c r="MQB99" s="405"/>
      <c r="MQC99" s="405"/>
      <c r="MQD99" s="405"/>
      <c r="MQE99" s="405"/>
      <c r="MQF99" s="405"/>
      <c r="MQG99" s="405"/>
      <c r="MQH99" s="405"/>
      <c r="MQI99" s="405"/>
      <c r="MQJ99" s="405"/>
      <c r="MQK99" s="405"/>
      <c r="MQL99" s="405"/>
      <c r="MQM99" s="405"/>
      <c r="MQN99" s="405"/>
      <c r="MQO99" s="405"/>
      <c r="MQP99" s="405"/>
      <c r="MQQ99" s="405"/>
      <c r="MQR99" s="405"/>
      <c r="MQS99" s="405"/>
      <c r="MQT99" s="405"/>
      <c r="MQU99" s="405"/>
      <c r="MQV99" s="405"/>
      <c r="MQW99" s="405"/>
      <c r="MQX99" s="405"/>
      <c r="MQY99" s="405"/>
      <c r="MQZ99" s="405"/>
      <c r="MRA99" s="405"/>
      <c r="MRB99" s="405"/>
      <c r="MRC99" s="405"/>
      <c r="MRD99" s="405"/>
      <c r="MRE99" s="405"/>
      <c r="MRF99" s="405"/>
      <c r="MRG99" s="405"/>
      <c r="MRH99" s="405"/>
      <c r="MRI99" s="405"/>
      <c r="MRJ99" s="405"/>
      <c r="MRK99" s="405"/>
      <c r="MRL99" s="405"/>
      <c r="MRM99" s="405"/>
      <c r="MRN99" s="405"/>
      <c r="MRO99" s="405"/>
      <c r="MRP99" s="405"/>
      <c r="MRQ99" s="405"/>
      <c r="MRR99" s="405"/>
      <c r="MRS99" s="405"/>
      <c r="MRT99" s="405"/>
      <c r="MRU99" s="405"/>
      <c r="MRV99" s="405"/>
      <c r="MRW99" s="405"/>
      <c r="MRX99" s="405"/>
      <c r="MRY99" s="405"/>
      <c r="MRZ99" s="405"/>
      <c r="MSA99" s="405"/>
      <c r="MSB99" s="405"/>
      <c r="MSC99" s="405"/>
      <c r="MSD99" s="405"/>
      <c r="MSE99" s="405"/>
      <c r="MSF99" s="405"/>
      <c r="MSG99" s="405"/>
      <c r="MSH99" s="405"/>
      <c r="MSI99" s="405"/>
      <c r="MSJ99" s="405"/>
      <c r="MSK99" s="405"/>
      <c r="MSL99" s="405"/>
      <c r="MSM99" s="405"/>
      <c r="MSN99" s="405"/>
      <c r="MSO99" s="405"/>
      <c r="MSP99" s="405"/>
      <c r="MSQ99" s="405"/>
      <c r="MSR99" s="405"/>
      <c r="MSS99" s="405"/>
      <c r="MST99" s="405"/>
      <c r="MSU99" s="405"/>
      <c r="MSV99" s="405"/>
      <c r="MSW99" s="405"/>
      <c r="MSX99" s="405"/>
      <c r="MSY99" s="405"/>
      <c r="MSZ99" s="405"/>
      <c r="MTA99" s="405"/>
      <c r="MTB99" s="405"/>
      <c r="MTC99" s="405"/>
      <c r="MTD99" s="405"/>
      <c r="MTE99" s="405"/>
      <c r="MTF99" s="405"/>
      <c r="MTG99" s="405"/>
      <c r="MTH99" s="405"/>
      <c r="MTI99" s="405"/>
      <c r="MTJ99" s="405"/>
      <c r="MTK99" s="405"/>
      <c r="MTL99" s="405"/>
      <c r="MTM99" s="405"/>
      <c r="MTN99" s="405"/>
      <c r="MTO99" s="405"/>
      <c r="MTP99" s="405"/>
      <c r="MTQ99" s="405"/>
      <c r="MTR99" s="405"/>
      <c r="MTS99" s="405"/>
      <c r="MTT99" s="405"/>
      <c r="MTU99" s="405"/>
      <c r="MTV99" s="405"/>
      <c r="MTW99" s="405"/>
      <c r="MTX99" s="405"/>
      <c r="MTY99" s="405"/>
      <c r="MTZ99" s="405"/>
      <c r="MUA99" s="405"/>
      <c r="MUB99" s="405"/>
      <c r="MUC99" s="405"/>
      <c r="MUD99" s="405"/>
      <c r="MUE99" s="405"/>
      <c r="MUF99" s="405"/>
      <c r="MUG99" s="405"/>
      <c r="MUH99" s="405"/>
      <c r="MUI99" s="405"/>
      <c r="MUJ99" s="405"/>
      <c r="MUK99" s="405"/>
      <c r="MUL99" s="405"/>
      <c r="MUM99" s="405"/>
      <c r="MUN99" s="405"/>
      <c r="MUO99" s="405"/>
      <c r="MUP99" s="405"/>
      <c r="MUQ99" s="405"/>
      <c r="MUR99" s="405"/>
      <c r="MUS99" s="405"/>
      <c r="MUT99" s="405"/>
      <c r="MUU99" s="405"/>
      <c r="MUV99" s="405"/>
      <c r="MUW99" s="405"/>
      <c r="MUX99" s="405"/>
      <c r="MUY99" s="405"/>
      <c r="MUZ99" s="405"/>
      <c r="MVA99" s="405"/>
      <c r="MVB99" s="405"/>
      <c r="MVC99" s="405"/>
      <c r="MVD99" s="405"/>
      <c r="MVE99" s="405"/>
      <c r="MVF99" s="405"/>
      <c r="MVG99" s="405"/>
      <c r="MVH99" s="405"/>
      <c r="MVI99" s="405"/>
      <c r="MVJ99" s="405"/>
      <c r="MVK99" s="405"/>
      <c r="MVL99" s="405"/>
      <c r="MVM99" s="405"/>
      <c r="MVN99" s="405"/>
      <c r="MVO99" s="405"/>
      <c r="MVP99" s="405"/>
      <c r="MVQ99" s="405"/>
      <c r="MVR99" s="405"/>
      <c r="MVS99" s="405"/>
      <c r="MVT99" s="405"/>
      <c r="MVU99" s="405"/>
      <c r="MVV99" s="405"/>
      <c r="MVW99" s="405"/>
      <c r="MVX99" s="405"/>
      <c r="MVY99" s="405"/>
      <c r="MVZ99" s="405"/>
      <c r="MWA99" s="405"/>
      <c r="MWB99" s="405"/>
      <c r="MWC99" s="405"/>
      <c r="MWD99" s="405"/>
      <c r="MWE99" s="405"/>
      <c r="MWF99" s="405"/>
      <c r="MWG99" s="405"/>
      <c r="MWH99" s="405"/>
      <c r="MWI99" s="405"/>
      <c r="MWJ99" s="405"/>
      <c r="MWK99" s="405"/>
      <c r="MWL99" s="405"/>
      <c r="MWM99" s="405"/>
      <c r="MWN99" s="405"/>
      <c r="MWO99" s="405"/>
      <c r="MWP99" s="405"/>
      <c r="MWQ99" s="405"/>
      <c r="MWR99" s="405"/>
      <c r="MWS99" s="405"/>
      <c r="MWT99" s="405"/>
      <c r="MWU99" s="405"/>
      <c r="MWV99" s="405"/>
      <c r="MWW99" s="405"/>
      <c r="MWX99" s="405"/>
      <c r="MWY99" s="405"/>
      <c r="MWZ99" s="405"/>
      <c r="MXA99" s="405"/>
      <c r="MXB99" s="405"/>
      <c r="MXC99" s="405"/>
      <c r="MXD99" s="405"/>
      <c r="MXE99" s="405"/>
      <c r="MXF99" s="405"/>
      <c r="MXG99" s="405"/>
      <c r="MXH99" s="405"/>
      <c r="MXI99" s="405"/>
      <c r="MXJ99" s="405"/>
      <c r="MXK99" s="405"/>
      <c r="MXL99" s="405"/>
      <c r="MXM99" s="405"/>
      <c r="MXN99" s="405"/>
      <c r="MXO99" s="405"/>
      <c r="MXP99" s="405"/>
      <c r="MXQ99" s="405"/>
      <c r="MXR99" s="405"/>
      <c r="MXS99" s="405"/>
      <c r="MXT99" s="405"/>
      <c r="MXU99" s="405"/>
      <c r="MXV99" s="405"/>
      <c r="MXW99" s="405"/>
      <c r="MXX99" s="405"/>
      <c r="MXY99" s="405"/>
      <c r="MXZ99" s="405"/>
      <c r="MYA99" s="405"/>
      <c r="MYB99" s="405"/>
      <c r="MYC99" s="405"/>
      <c r="MYD99" s="405"/>
      <c r="MYE99" s="405"/>
      <c r="MYF99" s="405"/>
      <c r="MYG99" s="405"/>
      <c r="MYH99" s="405"/>
      <c r="MYI99" s="405"/>
      <c r="MYJ99" s="405"/>
      <c r="MYK99" s="405"/>
      <c r="MYL99" s="405"/>
      <c r="MYM99" s="405"/>
      <c r="MYN99" s="405"/>
      <c r="MYO99" s="405"/>
      <c r="MYP99" s="405"/>
      <c r="MYQ99" s="405"/>
      <c r="MYR99" s="405"/>
      <c r="MYS99" s="405"/>
      <c r="MYT99" s="405"/>
      <c r="MYU99" s="405"/>
      <c r="MYV99" s="405"/>
      <c r="MYW99" s="405"/>
      <c r="MYX99" s="405"/>
      <c r="MYY99" s="405"/>
      <c r="MYZ99" s="405"/>
      <c r="MZA99" s="405"/>
      <c r="MZB99" s="405"/>
      <c r="MZC99" s="405"/>
      <c r="MZD99" s="405"/>
      <c r="MZE99" s="405"/>
      <c r="MZF99" s="405"/>
      <c r="MZG99" s="405"/>
      <c r="MZH99" s="405"/>
      <c r="MZI99" s="405"/>
      <c r="MZJ99" s="405"/>
      <c r="MZK99" s="405"/>
      <c r="MZL99" s="405"/>
      <c r="MZM99" s="405"/>
      <c r="MZN99" s="405"/>
      <c r="MZO99" s="405"/>
      <c r="MZP99" s="405"/>
      <c r="MZQ99" s="405"/>
      <c r="MZR99" s="405"/>
      <c r="MZS99" s="405"/>
      <c r="MZT99" s="405"/>
      <c r="MZU99" s="405"/>
      <c r="MZV99" s="405"/>
      <c r="MZW99" s="405"/>
      <c r="MZX99" s="405"/>
      <c r="MZY99" s="405"/>
      <c r="MZZ99" s="405"/>
      <c r="NAA99" s="405"/>
      <c r="NAB99" s="405"/>
      <c r="NAC99" s="405"/>
      <c r="NAD99" s="405"/>
      <c r="NAE99" s="405"/>
      <c r="NAF99" s="405"/>
      <c r="NAG99" s="405"/>
      <c r="NAH99" s="405"/>
      <c r="NAI99" s="405"/>
      <c r="NAJ99" s="405"/>
      <c r="NAK99" s="405"/>
      <c r="NAL99" s="405"/>
      <c r="NAM99" s="405"/>
      <c r="NAN99" s="405"/>
      <c r="NAO99" s="405"/>
      <c r="NAP99" s="405"/>
      <c r="NAQ99" s="405"/>
      <c r="NAR99" s="405"/>
      <c r="NAS99" s="405"/>
      <c r="NAT99" s="405"/>
      <c r="NAU99" s="405"/>
      <c r="NAV99" s="405"/>
      <c r="NAW99" s="405"/>
      <c r="NAX99" s="405"/>
      <c r="NAY99" s="405"/>
      <c r="NAZ99" s="405"/>
      <c r="NBA99" s="405"/>
      <c r="NBB99" s="405"/>
      <c r="NBC99" s="405"/>
      <c r="NBD99" s="405"/>
      <c r="NBE99" s="405"/>
      <c r="NBF99" s="405"/>
      <c r="NBG99" s="405"/>
      <c r="NBH99" s="405"/>
      <c r="NBI99" s="405"/>
      <c r="NBJ99" s="405"/>
      <c r="NBK99" s="405"/>
      <c r="NBL99" s="405"/>
      <c r="NBM99" s="405"/>
      <c r="NBN99" s="405"/>
      <c r="NBO99" s="405"/>
      <c r="NBP99" s="405"/>
      <c r="NBQ99" s="405"/>
      <c r="NBR99" s="405"/>
      <c r="NBS99" s="405"/>
      <c r="NBT99" s="405"/>
      <c r="NBU99" s="405"/>
      <c r="NBV99" s="405"/>
      <c r="NBW99" s="405"/>
      <c r="NBX99" s="405"/>
      <c r="NBY99" s="405"/>
      <c r="NBZ99" s="405"/>
      <c r="NCA99" s="405"/>
      <c r="NCB99" s="405"/>
      <c r="NCC99" s="405"/>
      <c r="NCD99" s="405"/>
      <c r="NCE99" s="405"/>
      <c r="NCF99" s="405"/>
      <c r="NCG99" s="405"/>
      <c r="NCH99" s="405"/>
      <c r="NCI99" s="405"/>
      <c r="NCJ99" s="405"/>
      <c r="NCK99" s="405"/>
      <c r="NCL99" s="405"/>
      <c r="NCM99" s="405"/>
      <c r="NCN99" s="405"/>
      <c r="NCO99" s="405"/>
      <c r="NCP99" s="405"/>
      <c r="NCQ99" s="405"/>
      <c r="NCR99" s="405"/>
      <c r="NCS99" s="405"/>
      <c r="NCT99" s="405"/>
      <c r="NCU99" s="405"/>
      <c r="NCV99" s="405"/>
      <c r="NCW99" s="405"/>
      <c r="NCX99" s="405"/>
      <c r="NCY99" s="405"/>
      <c r="NCZ99" s="405"/>
      <c r="NDA99" s="405"/>
      <c r="NDB99" s="405"/>
      <c r="NDC99" s="405"/>
      <c r="NDD99" s="405"/>
      <c r="NDE99" s="405"/>
      <c r="NDF99" s="405"/>
      <c r="NDG99" s="405"/>
      <c r="NDH99" s="405"/>
      <c r="NDI99" s="405"/>
      <c r="NDJ99" s="405"/>
      <c r="NDK99" s="405"/>
      <c r="NDL99" s="405"/>
      <c r="NDM99" s="405"/>
      <c r="NDN99" s="405"/>
      <c r="NDO99" s="405"/>
      <c r="NDP99" s="405"/>
      <c r="NDQ99" s="405"/>
      <c r="NDR99" s="405"/>
      <c r="NDS99" s="405"/>
      <c r="NDT99" s="405"/>
      <c r="NDU99" s="405"/>
      <c r="NDV99" s="405"/>
      <c r="NDW99" s="405"/>
      <c r="NDX99" s="405"/>
      <c r="NDY99" s="405"/>
      <c r="NDZ99" s="405"/>
      <c r="NEA99" s="405"/>
      <c r="NEB99" s="405"/>
      <c r="NEC99" s="405"/>
      <c r="NED99" s="405"/>
      <c r="NEE99" s="405"/>
      <c r="NEF99" s="405"/>
      <c r="NEG99" s="405"/>
      <c r="NEH99" s="405"/>
      <c r="NEI99" s="405"/>
      <c r="NEJ99" s="405"/>
      <c r="NEK99" s="405"/>
      <c r="NEL99" s="405"/>
      <c r="NEM99" s="405"/>
      <c r="NEN99" s="405"/>
      <c r="NEO99" s="405"/>
      <c r="NEP99" s="405"/>
      <c r="NEQ99" s="405"/>
      <c r="NER99" s="405"/>
      <c r="NES99" s="405"/>
      <c r="NET99" s="405"/>
      <c r="NEU99" s="405"/>
      <c r="NEV99" s="405"/>
      <c r="NEW99" s="405"/>
      <c r="NEX99" s="405"/>
      <c r="NEY99" s="405"/>
      <c r="NEZ99" s="405"/>
      <c r="NFA99" s="405"/>
      <c r="NFB99" s="405"/>
      <c r="NFC99" s="405"/>
      <c r="NFD99" s="405"/>
      <c r="NFE99" s="405"/>
      <c r="NFF99" s="405"/>
      <c r="NFG99" s="405"/>
      <c r="NFH99" s="405"/>
      <c r="NFI99" s="405"/>
      <c r="NFJ99" s="405"/>
      <c r="NFK99" s="405"/>
      <c r="NFL99" s="405"/>
      <c r="NFM99" s="405"/>
      <c r="NFN99" s="405"/>
      <c r="NFO99" s="405"/>
      <c r="NFP99" s="405"/>
      <c r="NFQ99" s="405"/>
      <c r="NFR99" s="405"/>
      <c r="NFS99" s="405"/>
      <c r="NFT99" s="405"/>
      <c r="NFU99" s="405"/>
      <c r="NFV99" s="405"/>
      <c r="NFW99" s="405"/>
      <c r="NFX99" s="405"/>
      <c r="NFY99" s="405"/>
      <c r="NFZ99" s="405"/>
      <c r="NGA99" s="405"/>
      <c r="NGB99" s="405"/>
      <c r="NGC99" s="405"/>
      <c r="NGD99" s="405"/>
      <c r="NGE99" s="405"/>
      <c r="NGF99" s="405"/>
      <c r="NGG99" s="405"/>
      <c r="NGH99" s="405"/>
      <c r="NGI99" s="405"/>
      <c r="NGJ99" s="405"/>
      <c r="NGK99" s="405"/>
      <c r="NGL99" s="405"/>
      <c r="NGM99" s="405"/>
      <c r="NGN99" s="405"/>
      <c r="NGO99" s="405"/>
      <c r="NGP99" s="405"/>
      <c r="NGQ99" s="405"/>
      <c r="NGR99" s="405"/>
      <c r="NGS99" s="405"/>
      <c r="NGT99" s="405"/>
      <c r="NGU99" s="405"/>
      <c r="NGV99" s="405"/>
      <c r="NGW99" s="405"/>
      <c r="NGX99" s="405"/>
      <c r="NGY99" s="405"/>
      <c r="NGZ99" s="405"/>
      <c r="NHA99" s="405"/>
      <c r="NHB99" s="405"/>
      <c r="NHC99" s="405"/>
      <c r="NHD99" s="405"/>
      <c r="NHE99" s="405"/>
      <c r="NHF99" s="405"/>
      <c r="NHG99" s="405"/>
      <c r="NHH99" s="405"/>
      <c r="NHI99" s="405"/>
      <c r="NHJ99" s="405"/>
      <c r="NHK99" s="405"/>
      <c r="NHL99" s="405"/>
      <c r="NHM99" s="405"/>
      <c r="NHN99" s="405"/>
      <c r="NHO99" s="405"/>
      <c r="NHP99" s="405"/>
      <c r="NHQ99" s="405"/>
      <c r="NHR99" s="405"/>
      <c r="NHS99" s="405"/>
      <c r="NHT99" s="405"/>
      <c r="NHU99" s="405"/>
      <c r="NHV99" s="405"/>
      <c r="NHW99" s="405"/>
      <c r="NHX99" s="405"/>
      <c r="NHY99" s="405"/>
      <c r="NHZ99" s="405"/>
      <c r="NIA99" s="405"/>
      <c r="NIB99" s="405"/>
      <c r="NIC99" s="405"/>
      <c r="NID99" s="405"/>
      <c r="NIE99" s="405"/>
      <c r="NIF99" s="405"/>
      <c r="NIG99" s="405"/>
      <c r="NIH99" s="405"/>
      <c r="NII99" s="405"/>
      <c r="NIJ99" s="405"/>
      <c r="NIK99" s="405"/>
      <c r="NIL99" s="405"/>
      <c r="NIM99" s="405"/>
      <c r="NIN99" s="405"/>
      <c r="NIO99" s="405"/>
      <c r="NIP99" s="405"/>
      <c r="NIQ99" s="405"/>
      <c r="NIR99" s="405"/>
      <c r="NIS99" s="405"/>
      <c r="NIT99" s="405"/>
      <c r="NIU99" s="405"/>
      <c r="NIV99" s="405"/>
      <c r="NIW99" s="405"/>
      <c r="NIX99" s="405"/>
      <c r="NIY99" s="405"/>
      <c r="NIZ99" s="405"/>
      <c r="NJA99" s="405"/>
      <c r="NJB99" s="405"/>
      <c r="NJC99" s="405"/>
      <c r="NJD99" s="405"/>
      <c r="NJE99" s="405"/>
      <c r="NJF99" s="405"/>
      <c r="NJG99" s="405"/>
      <c r="NJH99" s="405"/>
      <c r="NJI99" s="405"/>
      <c r="NJJ99" s="405"/>
      <c r="NJK99" s="405"/>
      <c r="NJL99" s="405"/>
      <c r="NJM99" s="405"/>
      <c r="NJN99" s="405"/>
      <c r="NJO99" s="405"/>
      <c r="NJP99" s="405"/>
      <c r="NJQ99" s="405"/>
      <c r="NJR99" s="405"/>
      <c r="NJS99" s="405"/>
      <c r="NJT99" s="405"/>
      <c r="NJU99" s="405"/>
      <c r="NJV99" s="405"/>
      <c r="NJW99" s="405"/>
      <c r="NJX99" s="405"/>
      <c r="NJY99" s="405"/>
      <c r="NJZ99" s="405"/>
      <c r="NKA99" s="405"/>
      <c r="NKB99" s="405"/>
      <c r="NKC99" s="405"/>
      <c r="NKD99" s="405"/>
      <c r="NKE99" s="405"/>
      <c r="NKF99" s="405"/>
      <c r="NKG99" s="405"/>
      <c r="NKH99" s="405"/>
      <c r="NKI99" s="405"/>
      <c r="NKJ99" s="405"/>
      <c r="NKK99" s="405"/>
      <c r="NKL99" s="405"/>
      <c r="NKM99" s="405"/>
      <c r="NKN99" s="405"/>
      <c r="NKO99" s="405"/>
      <c r="NKP99" s="405"/>
      <c r="NKQ99" s="405"/>
      <c r="NKR99" s="405"/>
      <c r="NKS99" s="405"/>
      <c r="NKT99" s="405"/>
      <c r="NKU99" s="405"/>
      <c r="NKV99" s="405"/>
      <c r="NKW99" s="405"/>
      <c r="NKX99" s="405"/>
      <c r="NKY99" s="405"/>
      <c r="NKZ99" s="405"/>
      <c r="NLA99" s="405"/>
      <c r="NLB99" s="405"/>
      <c r="NLC99" s="405"/>
      <c r="NLD99" s="405"/>
      <c r="NLE99" s="405"/>
      <c r="NLF99" s="405"/>
      <c r="NLG99" s="405"/>
      <c r="NLH99" s="405"/>
      <c r="NLI99" s="405"/>
      <c r="NLJ99" s="405"/>
      <c r="NLK99" s="405"/>
      <c r="NLL99" s="405"/>
      <c r="NLM99" s="405"/>
      <c r="NLN99" s="405"/>
      <c r="NLO99" s="405"/>
      <c r="NLP99" s="405"/>
      <c r="NLQ99" s="405"/>
      <c r="NLR99" s="405"/>
      <c r="NLS99" s="405"/>
      <c r="NLT99" s="405"/>
      <c r="NLU99" s="405"/>
      <c r="NLV99" s="405"/>
      <c r="NLW99" s="405"/>
      <c r="NLX99" s="405"/>
      <c r="NLY99" s="405"/>
      <c r="NLZ99" s="405"/>
      <c r="NMA99" s="405"/>
      <c r="NMB99" s="405"/>
      <c r="NMC99" s="405"/>
      <c r="NMD99" s="405"/>
      <c r="NME99" s="405"/>
      <c r="NMF99" s="405"/>
      <c r="NMG99" s="405"/>
      <c r="NMH99" s="405"/>
      <c r="NMI99" s="405"/>
      <c r="NMJ99" s="405"/>
      <c r="NMK99" s="405"/>
      <c r="NML99" s="405"/>
      <c r="NMM99" s="405"/>
      <c r="NMN99" s="405"/>
      <c r="NMO99" s="405"/>
      <c r="NMP99" s="405"/>
      <c r="NMQ99" s="405"/>
      <c r="NMR99" s="405"/>
      <c r="NMS99" s="405"/>
      <c r="NMT99" s="405"/>
      <c r="NMU99" s="405"/>
      <c r="NMV99" s="405"/>
      <c r="NMW99" s="405"/>
      <c r="NMX99" s="405"/>
      <c r="NMY99" s="405"/>
      <c r="NMZ99" s="405"/>
      <c r="NNA99" s="405"/>
      <c r="NNB99" s="405"/>
      <c r="NNC99" s="405"/>
      <c r="NND99" s="405"/>
      <c r="NNE99" s="405"/>
      <c r="NNF99" s="405"/>
      <c r="NNG99" s="405"/>
      <c r="NNH99" s="405"/>
      <c r="NNI99" s="405"/>
      <c r="NNJ99" s="405"/>
      <c r="NNK99" s="405"/>
      <c r="NNL99" s="405"/>
      <c r="NNM99" s="405"/>
      <c r="NNN99" s="405"/>
      <c r="NNO99" s="405"/>
      <c r="NNP99" s="405"/>
      <c r="NNQ99" s="405"/>
      <c r="NNR99" s="405"/>
      <c r="NNS99" s="405"/>
      <c r="NNT99" s="405"/>
      <c r="NNU99" s="405"/>
      <c r="NNV99" s="405"/>
      <c r="NNW99" s="405"/>
      <c r="NNX99" s="405"/>
      <c r="NNY99" s="405"/>
      <c r="NNZ99" s="405"/>
      <c r="NOA99" s="405"/>
      <c r="NOB99" s="405"/>
      <c r="NOC99" s="405"/>
      <c r="NOD99" s="405"/>
      <c r="NOE99" s="405"/>
      <c r="NOF99" s="405"/>
      <c r="NOG99" s="405"/>
      <c r="NOH99" s="405"/>
      <c r="NOI99" s="405"/>
      <c r="NOJ99" s="405"/>
      <c r="NOK99" s="405"/>
      <c r="NOL99" s="405"/>
      <c r="NOM99" s="405"/>
      <c r="NON99" s="405"/>
      <c r="NOO99" s="405"/>
      <c r="NOP99" s="405"/>
      <c r="NOQ99" s="405"/>
      <c r="NOR99" s="405"/>
      <c r="NOS99" s="405"/>
      <c r="NOT99" s="405"/>
      <c r="NOU99" s="405"/>
      <c r="NOV99" s="405"/>
      <c r="NOW99" s="405"/>
      <c r="NOX99" s="405"/>
      <c r="NOY99" s="405"/>
      <c r="NOZ99" s="405"/>
      <c r="NPA99" s="405"/>
      <c r="NPB99" s="405"/>
      <c r="NPC99" s="405"/>
      <c r="NPD99" s="405"/>
      <c r="NPE99" s="405"/>
      <c r="NPF99" s="405"/>
      <c r="NPG99" s="405"/>
      <c r="NPH99" s="405"/>
      <c r="NPI99" s="405"/>
      <c r="NPJ99" s="405"/>
      <c r="NPK99" s="405"/>
      <c r="NPL99" s="405"/>
      <c r="NPM99" s="405"/>
      <c r="NPN99" s="405"/>
      <c r="NPO99" s="405"/>
      <c r="NPP99" s="405"/>
      <c r="NPQ99" s="405"/>
      <c r="NPR99" s="405"/>
      <c r="NPS99" s="405"/>
      <c r="NPT99" s="405"/>
      <c r="NPU99" s="405"/>
      <c r="NPV99" s="405"/>
      <c r="NPW99" s="405"/>
      <c r="NPX99" s="405"/>
      <c r="NPY99" s="405"/>
      <c r="NPZ99" s="405"/>
      <c r="NQA99" s="405"/>
      <c r="NQB99" s="405"/>
      <c r="NQC99" s="405"/>
      <c r="NQD99" s="405"/>
      <c r="NQE99" s="405"/>
      <c r="NQF99" s="405"/>
      <c r="NQG99" s="405"/>
      <c r="NQH99" s="405"/>
      <c r="NQI99" s="405"/>
      <c r="NQJ99" s="405"/>
      <c r="NQK99" s="405"/>
      <c r="NQL99" s="405"/>
      <c r="NQM99" s="405"/>
      <c r="NQN99" s="405"/>
      <c r="NQO99" s="405"/>
      <c r="NQP99" s="405"/>
      <c r="NQQ99" s="405"/>
      <c r="NQR99" s="405"/>
      <c r="NQS99" s="405"/>
      <c r="NQT99" s="405"/>
      <c r="NQU99" s="405"/>
      <c r="NQV99" s="405"/>
      <c r="NQW99" s="405"/>
      <c r="NQX99" s="405"/>
      <c r="NQY99" s="405"/>
      <c r="NQZ99" s="405"/>
      <c r="NRA99" s="405"/>
      <c r="NRB99" s="405"/>
      <c r="NRC99" s="405"/>
      <c r="NRD99" s="405"/>
      <c r="NRE99" s="405"/>
      <c r="NRF99" s="405"/>
      <c r="NRG99" s="405"/>
      <c r="NRH99" s="405"/>
      <c r="NRI99" s="405"/>
      <c r="NRJ99" s="405"/>
      <c r="NRK99" s="405"/>
      <c r="NRL99" s="405"/>
      <c r="NRM99" s="405"/>
      <c r="NRN99" s="405"/>
      <c r="NRO99" s="405"/>
      <c r="NRP99" s="405"/>
      <c r="NRQ99" s="405"/>
      <c r="NRR99" s="405"/>
      <c r="NRS99" s="405"/>
      <c r="NRT99" s="405"/>
      <c r="NRU99" s="405"/>
      <c r="NRV99" s="405"/>
      <c r="NRW99" s="405"/>
      <c r="NRX99" s="405"/>
      <c r="NRY99" s="405"/>
      <c r="NRZ99" s="405"/>
      <c r="NSA99" s="405"/>
      <c r="NSB99" s="405"/>
      <c r="NSC99" s="405"/>
      <c r="NSD99" s="405"/>
      <c r="NSE99" s="405"/>
      <c r="NSF99" s="405"/>
      <c r="NSG99" s="405"/>
      <c r="NSH99" s="405"/>
      <c r="NSI99" s="405"/>
      <c r="NSJ99" s="405"/>
      <c r="NSK99" s="405"/>
      <c r="NSL99" s="405"/>
      <c r="NSM99" s="405"/>
      <c r="NSN99" s="405"/>
      <c r="NSO99" s="405"/>
      <c r="NSP99" s="405"/>
      <c r="NSQ99" s="405"/>
      <c r="NSR99" s="405"/>
      <c r="NSS99" s="405"/>
      <c r="NST99" s="405"/>
      <c r="NSU99" s="405"/>
      <c r="NSV99" s="405"/>
      <c r="NSW99" s="405"/>
      <c r="NSX99" s="405"/>
      <c r="NSY99" s="405"/>
      <c r="NSZ99" s="405"/>
      <c r="NTA99" s="405"/>
      <c r="NTB99" s="405"/>
      <c r="NTC99" s="405"/>
      <c r="NTD99" s="405"/>
      <c r="NTE99" s="405"/>
      <c r="NTF99" s="405"/>
      <c r="NTG99" s="405"/>
      <c r="NTH99" s="405"/>
      <c r="NTI99" s="405"/>
      <c r="NTJ99" s="405"/>
      <c r="NTK99" s="405"/>
      <c r="NTL99" s="405"/>
      <c r="NTM99" s="405"/>
      <c r="NTN99" s="405"/>
      <c r="NTO99" s="405"/>
      <c r="NTP99" s="405"/>
      <c r="NTQ99" s="405"/>
      <c r="NTR99" s="405"/>
      <c r="NTS99" s="405"/>
      <c r="NTT99" s="405"/>
      <c r="NTU99" s="405"/>
      <c r="NTV99" s="405"/>
      <c r="NTW99" s="405"/>
      <c r="NTX99" s="405"/>
      <c r="NTY99" s="405"/>
      <c r="NTZ99" s="405"/>
      <c r="NUA99" s="405"/>
      <c r="NUB99" s="405"/>
      <c r="NUC99" s="405"/>
      <c r="NUD99" s="405"/>
      <c r="NUE99" s="405"/>
      <c r="NUF99" s="405"/>
      <c r="NUG99" s="405"/>
      <c r="NUH99" s="405"/>
      <c r="NUI99" s="405"/>
      <c r="NUJ99" s="405"/>
      <c r="NUK99" s="405"/>
      <c r="NUL99" s="405"/>
      <c r="NUM99" s="405"/>
      <c r="NUN99" s="405"/>
      <c r="NUO99" s="405"/>
      <c r="NUP99" s="405"/>
      <c r="NUQ99" s="405"/>
      <c r="NUR99" s="405"/>
      <c r="NUS99" s="405"/>
      <c r="NUT99" s="405"/>
      <c r="NUU99" s="405"/>
      <c r="NUV99" s="405"/>
      <c r="NUW99" s="405"/>
      <c r="NUX99" s="405"/>
      <c r="NUY99" s="405"/>
      <c r="NUZ99" s="405"/>
      <c r="NVA99" s="405"/>
      <c r="NVB99" s="405"/>
      <c r="NVC99" s="405"/>
      <c r="NVD99" s="405"/>
      <c r="NVE99" s="405"/>
      <c r="NVF99" s="405"/>
      <c r="NVG99" s="405"/>
      <c r="NVH99" s="405"/>
      <c r="NVI99" s="405"/>
      <c r="NVJ99" s="405"/>
      <c r="NVK99" s="405"/>
      <c r="NVL99" s="405"/>
      <c r="NVM99" s="405"/>
      <c r="NVN99" s="405"/>
      <c r="NVO99" s="405"/>
      <c r="NVP99" s="405"/>
      <c r="NVQ99" s="405"/>
      <c r="NVR99" s="405"/>
      <c r="NVS99" s="405"/>
      <c r="NVT99" s="405"/>
      <c r="NVU99" s="405"/>
      <c r="NVV99" s="405"/>
      <c r="NVW99" s="405"/>
      <c r="NVX99" s="405"/>
      <c r="NVY99" s="405"/>
      <c r="NVZ99" s="405"/>
      <c r="NWA99" s="405"/>
      <c r="NWB99" s="405"/>
      <c r="NWC99" s="405"/>
      <c r="NWD99" s="405"/>
      <c r="NWE99" s="405"/>
      <c r="NWF99" s="405"/>
      <c r="NWG99" s="405"/>
      <c r="NWH99" s="405"/>
      <c r="NWI99" s="405"/>
      <c r="NWJ99" s="405"/>
      <c r="NWK99" s="405"/>
      <c r="NWL99" s="405"/>
      <c r="NWM99" s="405"/>
      <c r="NWN99" s="405"/>
      <c r="NWO99" s="405"/>
      <c r="NWP99" s="405"/>
      <c r="NWQ99" s="405"/>
      <c r="NWR99" s="405"/>
      <c r="NWS99" s="405"/>
      <c r="NWT99" s="405"/>
      <c r="NWU99" s="405"/>
      <c r="NWV99" s="405"/>
      <c r="NWW99" s="405"/>
      <c r="NWX99" s="405"/>
      <c r="NWY99" s="405"/>
      <c r="NWZ99" s="405"/>
      <c r="NXA99" s="405"/>
      <c r="NXB99" s="405"/>
      <c r="NXC99" s="405"/>
      <c r="NXD99" s="405"/>
      <c r="NXE99" s="405"/>
      <c r="NXF99" s="405"/>
      <c r="NXG99" s="405"/>
      <c r="NXH99" s="405"/>
      <c r="NXI99" s="405"/>
      <c r="NXJ99" s="405"/>
      <c r="NXK99" s="405"/>
      <c r="NXL99" s="405"/>
      <c r="NXM99" s="405"/>
      <c r="NXN99" s="405"/>
      <c r="NXO99" s="405"/>
      <c r="NXP99" s="405"/>
      <c r="NXQ99" s="405"/>
      <c r="NXR99" s="405"/>
      <c r="NXS99" s="405"/>
      <c r="NXT99" s="405"/>
      <c r="NXU99" s="405"/>
      <c r="NXV99" s="405"/>
      <c r="NXW99" s="405"/>
      <c r="NXX99" s="405"/>
      <c r="NXY99" s="405"/>
      <c r="NXZ99" s="405"/>
      <c r="NYA99" s="405"/>
      <c r="NYB99" s="405"/>
      <c r="NYC99" s="405"/>
      <c r="NYD99" s="405"/>
      <c r="NYE99" s="405"/>
      <c r="NYF99" s="405"/>
      <c r="NYG99" s="405"/>
      <c r="NYH99" s="405"/>
      <c r="NYI99" s="405"/>
      <c r="NYJ99" s="405"/>
      <c r="NYK99" s="405"/>
      <c r="NYL99" s="405"/>
      <c r="NYM99" s="405"/>
      <c r="NYN99" s="405"/>
      <c r="NYO99" s="405"/>
      <c r="NYP99" s="405"/>
      <c r="NYQ99" s="405"/>
      <c r="NYR99" s="405"/>
      <c r="NYS99" s="405"/>
      <c r="NYT99" s="405"/>
      <c r="NYU99" s="405"/>
      <c r="NYV99" s="405"/>
      <c r="NYW99" s="405"/>
      <c r="NYX99" s="405"/>
      <c r="NYY99" s="405"/>
      <c r="NYZ99" s="405"/>
      <c r="NZA99" s="405"/>
      <c r="NZB99" s="405"/>
      <c r="NZC99" s="405"/>
      <c r="NZD99" s="405"/>
      <c r="NZE99" s="405"/>
      <c r="NZF99" s="405"/>
      <c r="NZG99" s="405"/>
      <c r="NZH99" s="405"/>
      <c r="NZI99" s="405"/>
      <c r="NZJ99" s="405"/>
      <c r="NZK99" s="405"/>
      <c r="NZL99" s="405"/>
      <c r="NZM99" s="405"/>
      <c r="NZN99" s="405"/>
      <c r="NZO99" s="405"/>
      <c r="NZP99" s="405"/>
      <c r="NZQ99" s="405"/>
      <c r="NZR99" s="405"/>
      <c r="NZS99" s="405"/>
      <c r="NZT99" s="405"/>
      <c r="NZU99" s="405"/>
      <c r="NZV99" s="405"/>
      <c r="NZW99" s="405"/>
      <c r="NZX99" s="405"/>
      <c r="NZY99" s="405"/>
      <c r="NZZ99" s="405"/>
      <c r="OAA99" s="405"/>
      <c r="OAB99" s="405"/>
      <c r="OAC99" s="405"/>
      <c r="OAD99" s="405"/>
      <c r="OAE99" s="405"/>
      <c r="OAF99" s="405"/>
      <c r="OAG99" s="405"/>
      <c r="OAH99" s="405"/>
      <c r="OAI99" s="405"/>
      <c r="OAJ99" s="405"/>
      <c r="OAK99" s="405"/>
      <c r="OAL99" s="405"/>
      <c r="OAM99" s="405"/>
      <c r="OAN99" s="405"/>
      <c r="OAO99" s="405"/>
      <c r="OAP99" s="405"/>
      <c r="OAQ99" s="405"/>
      <c r="OAR99" s="405"/>
      <c r="OAS99" s="405"/>
      <c r="OAT99" s="405"/>
      <c r="OAU99" s="405"/>
      <c r="OAV99" s="405"/>
      <c r="OAW99" s="405"/>
      <c r="OAX99" s="405"/>
      <c r="OAY99" s="405"/>
      <c r="OAZ99" s="405"/>
      <c r="OBA99" s="405"/>
      <c r="OBB99" s="405"/>
      <c r="OBC99" s="405"/>
      <c r="OBD99" s="405"/>
      <c r="OBE99" s="405"/>
      <c r="OBF99" s="405"/>
      <c r="OBG99" s="405"/>
      <c r="OBH99" s="405"/>
      <c r="OBI99" s="405"/>
      <c r="OBJ99" s="405"/>
      <c r="OBK99" s="405"/>
      <c r="OBL99" s="405"/>
      <c r="OBM99" s="405"/>
      <c r="OBN99" s="405"/>
      <c r="OBO99" s="405"/>
      <c r="OBP99" s="405"/>
      <c r="OBQ99" s="405"/>
      <c r="OBR99" s="405"/>
      <c r="OBS99" s="405"/>
      <c r="OBT99" s="405"/>
      <c r="OBU99" s="405"/>
      <c r="OBV99" s="405"/>
      <c r="OBW99" s="405"/>
      <c r="OBX99" s="405"/>
      <c r="OBY99" s="405"/>
      <c r="OBZ99" s="405"/>
      <c r="OCA99" s="405"/>
      <c r="OCB99" s="405"/>
      <c r="OCC99" s="405"/>
      <c r="OCD99" s="405"/>
      <c r="OCE99" s="405"/>
      <c r="OCF99" s="405"/>
      <c r="OCG99" s="405"/>
      <c r="OCH99" s="405"/>
      <c r="OCI99" s="405"/>
      <c r="OCJ99" s="405"/>
      <c r="OCK99" s="405"/>
      <c r="OCL99" s="405"/>
      <c r="OCM99" s="405"/>
      <c r="OCN99" s="405"/>
      <c r="OCO99" s="405"/>
      <c r="OCP99" s="405"/>
      <c r="OCQ99" s="405"/>
      <c r="OCR99" s="405"/>
      <c r="OCS99" s="405"/>
      <c r="OCT99" s="405"/>
      <c r="OCU99" s="405"/>
      <c r="OCV99" s="405"/>
      <c r="OCW99" s="405"/>
      <c r="OCX99" s="405"/>
      <c r="OCY99" s="405"/>
      <c r="OCZ99" s="405"/>
      <c r="ODA99" s="405"/>
      <c r="ODB99" s="405"/>
      <c r="ODC99" s="405"/>
      <c r="ODD99" s="405"/>
      <c r="ODE99" s="405"/>
      <c r="ODF99" s="405"/>
      <c r="ODG99" s="405"/>
      <c r="ODH99" s="405"/>
      <c r="ODI99" s="405"/>
      <c r="ODJ99" s="405"/>
      <c r="ODK99" s="405"/>
      <c r="ODL99" s="405"/>
      <c r="ODM99" s="405"/>
      <c r="ODN99" s="405"/>
      <c r="ODO99" s="405"/>
      <c r="ODP99" s="405"/>
      <c r="ODQ99" s="405"/>
      <c r="ODR99" s="405"/>
      <c r="ODS99" s="405"/>
      <c r="ODT99" s="405"/>
      <c r="ODU99" s="405"/>
      <c r="ODV99" s="405"/>
      <c r="ODW99" s="405"/>
      <c r="ODX99" s="405"/>
      <c r="ODY99" s="405"/>
      <c r="ODZ99" s="405"/>
      <c r="OEA99" s="405"/>
      <c r="OEB99" s="405"/>
      <c r="OEC99" s="405"/>
      <c r="OED99" s="405"/>
      <c r="OEE99" s="405"/>
      <c r="OEF99" s="405"/>
      <c r="OEG99" s="405"/>
      <c r="OEH99" s="405"/>
      <c r="OEI99" s="405"/>
      <c r="OEJ99" s="405"/>
      <c r="OEK99" s="405"/>
      <c r="OEL99" s="405"/>
      <c r="OEM99" s="405"/>
      <c r="OEN99" s="405"/>
      <c r="OEO99" s="405"/>
      <c r="OEP99" s="405"/>
      <c r="OEQ99" s="405"/>
      <c r="OER99" s="405"/>
      <c r="OES99" s="405"/>
      <c r="OET99" s="405"/>
      <c r="OEU99" s="405"/>
      <c r="OEV99" s="405"/>
      <c r="OEW99" s="405"/>
      <c r="OEX99" s="405"/>
      <c r="OEY99" s="405"/>
      <c r="OEZ99" s="405"/>
      <c r="OFA99" s="405"/>
      <c r="OFB99" s="405"/>
      <c r="OFC99" s="405"/>
      <c r="OFD99" s="405"/>
      <c r="OFE99" s="405"/>
      <c r="OFF99" s="405"/>
      <c r="OFG99" s="405"/>
      <c r="OFH99" s="405"/>
      <c r="OFI99" s="405"/>
      <c r="OFJ99" s="405"/>
      <c r="OFK99" s="405"/>
      <c r="OFL99" s="405"/>
      <c r="OFM99" s="405"/>
      <c r="OFN99" s="405"/>
      <c r="OFO99" s="405"/>
      <c r="OFP99" s="405"/>
      <c r="OFQ99" s="405"/>
      <c r="OFR99" s="405"/>
      <c r="OFS99" s="405"/>
      <c r="OFT99" s="405"/>
      <c r="OFU99" s="405"/>
      <c r="OFV99" s="405"/>
      <c r="OFW99" s="405"/>
      <c r="OFX99" s="405"/>
      <c r="OFY99" s="405"/>
      <c r="OFZ99" s="405"/>
      <c r="OGA99" s="405"/>
      <c r="OGB99" s="405"/>
      <c r="OGC99" s="405"/>
      <c r="OGD99" s="405"/>
      <c r="OGE99" s="405"/>
      <c r="OGF99" s="405"/>
      <c r="OGG99" s="405"/>
      <c r="OGH99" s="405"/>
      <c r="OGI99" s="405"/>
      <c r="OGJ99" s="405"/>
      <c r="OGK99" s="405"/>
      <c r="OGL99" s="405"/>
      <c r="OGM99" s="405"/>
      <c r="OGN99" s="405"/>
      <c r="OGO99" s="405"/>
      <c r="OGP99" s="405"/>
      <c r="OGQ99" s="405"/>
      <c r="OGR99" s="405"/>
      <c r="OGS99" s="405"/>
      <c r="OGT99" s="405"/>
      <c r="OGU99" s="405"/>
      <c r="OGV99" s="405"/>
      <c r="OGW99" s="405"/>
      <c r="OGX99" s="405"/>
      <c r="OGY99" s="405"/>
      <c r="OGZ99" s="405"/>
      <c r="OHA99" s="405"/>
      <c r="OHB99" s="405"/>
      <c r="OHC99" s="405"/>
      <c r="OHD99" s="405"/>
      <c r="OHE99" s="405"/>
      <c r="OHF99" s="405"/>
      <c r="OHG99" s="405"/>
      <c r="OHH99" s="405"/>
      <c r="OHI99" s="405"/>
      <c r="OHJ99" s="405"/>
      <c r="OHK99" s="405"/>
      <c r="OHL99" s="405"/>
      <c r="OHM99" s="405"/>
      <c r="OHN99" s="405"/>
      <c r="OHO99" s="405"/>
      <c r="OHP99" s="405"/>
      <c r="OHQ99" s="405"/>
      <c r="OHR99" s="405"/>
      <c r="OHS99" s="405"/>
      <c r="OHT99" s="405"/>
      <c r="OHU99" s="405"/>
      <c r="OHV99" s="405"/>
      <c r="OHW99" s="405"/>
      <c r="OHX99" s="405"/>
      <c r="OHY99" s="405"/>
      <c r="OHZ99" s="405"/>
      <c r="OIA99" s="405"/>
      <c r="OIB99" s="405"/>
      <c r="OIC99" s="405"/>
      <c r="OID99" s="405"/>
      <c r="OIE99" s="405"/>
      <c r="OIF99" s="405"/>
      <c r="OIG99" s="405"/>
      <c r="OIH99" s="405"/>
      <c r="OII99" s="405"/>
      <c r="OIJ99" s="405"/>
      <c r="OIK99" s="405"/>
      <c r="OIL99" s="405"/>
      <c r="OIM99" s="405"/>
      <c r="OIN99" s="405"/>
      <c r="OIO99" s="405"/>
      <c r="OIP99" s="405"/>
      <c r="OIQ99" s="405"/>
      <c r="OIR99" s="405"/>
      <c r="OIS99" s="405"/>
      <c r="OIT99" s="405"/>
      <c r="OIU99" s="405"/>
      <c r="OIV99" s="405"/>
      <c r="OIW99" s="405"/>
      <c r="OIX99" s="405"/>
      <c r="OIY99" s="405"/>
      <c r="OIZ99" s="405"/>
      <c r="OJA99" s="405"/>
      <c r="OJB99" s="405"/>
      <c r="OJC99" s="405"/>
      <c r="OJD99" s="405"/>
      <c r="OJE99" s="405"/>
      <c r="OJF99" s="405"/>
      <c r="OJG99" s="405"/>
      <c r="OJH99" s="405"/>
      <c r="OJI99" s="405"/>
      <c r="OJJ99" s="405"/>
      <c r="OJK99" s="405"/>
      <c r="OJL99" s="405"/>
      <c r="OJM99" s="405"/>
      <c r="OJN99" s="405"/>
      <c r="OJO99" s="405"/>
      <c r="OJP99" s="405"/>
      <c r="OJQ99" s="405"/>
      <c r="OJR99" s="405"/>
      <c r="OJS99" s="405"/>
      <c r="OJT99" s="405"/>
      <c r="OJU99" s="405"/>
      <c r="OJV99" s="405"/>
      <c r="OJW99" s="405"/>
      <c r="OJX99" s="405"/>
      <c r="OJY99" s="405"/>
      <c r="OJZ99" s="405"/>
      <c r="OKA99" s="405"/>
      <c r="OKB99" s="405"/>
      <c r="OKC99" s="405"/>
      <c r="OKD99" s="405"/>
      <c r="OKE99" s="405"/>
      <c r="OKF99" s="405"/>
      <c r="OKG99" s="405"/>
      <c r="OKH99" s="405"/>
      <c r="OKI99" s="405"/>
      <c r="OKJ99" s="405"/>
      <c r="OKK99" s="405"/>
      <c r="OKL99" s="405"/>
      <c r="OKM99" s="405"/>
      <c r="OKN99" s="405"/>
      <c r="OKO99" s="405"/>
      <c r="OKP99" s="405"/>
      <c r="OKQ99" s="405"/>
      <c r="OKR99" s="405"/>
      <c r="OKS99" s="405"/>
      <c r="OKT99" s="405"/>
      <c r="OKU99" s="405"/>
      <c r="OKV99" s="405"/>
      <c r="OKW99" s="405"/>
      <c r="OKX99" s="405"/>
      <c r="OKY99" s="405"/>
      <c r="OKZ99" s="405"/>
      <c r="OLA99" s="405"/>
      <c r="OLB99" s="405"/>
      <c r="OLC99" s="405"/>
      <c r="OLD99" s="405"/>
      <c r="OLE99" s="405"/>
      <c r="OLF99" s="405"/>
      <c r="OLG99" s="405"/>
      <c r="OLH99" s="405"/>
      <c r="OLI99" s="405"/>
      <c r="OLJ99" s="405"/>
      <c r="OLK99" s="405"/>
      <c r="OLL99" s="405"/>
      <c r="OLM99" s="405"/>
      <c r="OLN99" s="405"/>
      <c r="OLO99" s="405"/>
      <c r="OLP99" s="405"/>
      <c r="OLQ99" s="405"/>
      <c r="OLR99" s="405"/>
      <c r="OLS99" s="405"/>
      <c r="OLT99" s="405"/>
      <c r="OLU99" s="405"/>
      <c r="OLV99" s="405"/>
      <c r="OLW99" s="405"/>
      <c r="OLX99" s="405"/>
      <c r="OLY99" s="405"/>
      <c r="OLZ99" s="405"/>
      <c r="OMA99" s="405"/>
      <c r="OMB99" s="405"/>
      <c r="OMC99" s="405"/>
      <c r="OMD99" s="405"/>
      <c r="OME99" s="405"/>
      <c r="OMF99" s="405"/>
      <c r="OMG99" s="405"/>
      <c r="OMH99" s="405"/>
      <c r="OMI99" s="405"/>
      <c r="OMJ99" s="405"/>
      <c r="OMK99" s="405"/>
      <c r="OML99" s="405"/>
      <c r="OMM99" s="405"/>
      <c r="OMN99" s="405"/>
      <c r="OMO99" s="405"/>
      <c r="OMP99" s="405"/>
      <c r="OMQ99" s="405"/>
      <c r="OMR99" s="405"/>
      <c r="OMS99" s="405"/>
      <c r="OMT99" s="405"/>
      <c r="OMU99" s="405"/>
      <c r="OMV99" s="405"/>
      <c r="OMW99" s="405"/>
      <c r="OMX99" s="405"/>
      <c r="OMY99" s="405"/>
      <c r="OMZ99" s="405"/>
      <c r="ONA99" s="405"/>
      <c r="ONB99" s="405"/>
      <c r="ONC99" s="405"/>
      <c r="OND99" s="405"/>
      <c r="ONE99" s="405"/>
      <c r="ONF99" s="405"/>
      <c r="ONG99" s="405"/>
      <c r="ONH99" s="405"/>
      <c r="ONI99" s="405"/>
      <c r="ONJ99" s="405"/>
      <c r="ONK99" s="405"/>
      <c r="ONL99" s="405"/>
      <c r="ONM99" s="405"/>
      <c r="ONN99" s="405"/>
      <c r="ONO99" s="405"/>
      <c r="ONP99" s="405"/>
      <c r="ONQ99" s="405"/>
      <c r="ONR99" s="405"/>
      <c r="ONS99" s="405"/>
      <c r="ONT99" s="405"/>
      <c r="ONU99" s="405"/>
      <c r="ONV99" s="405"/>
      <c r="ONW99" s="405"/>
      <c r="ONX99" s="405"/>
      <c r="ONY99" s="405"/>
      <c r="ONZ99" s="405"/>
      <c r="OOA99" s="405"/>
      <c r="OOB99" s="405"/>
      <c r="OOC99" s="405"/>
      <c r="OOD99" s="405"/>
      <c r="OOE99" s="405"/>
      <c r="OOF99" s="405"/>
      <c r="OOG99" s="405"/>
      <c r="OOH99" s="405"/>
      <c r="OOI99" s="405"/>
      <c r="OOJ99" s="405"/>
      <c r="OOK99" s="405"/>
      <c r="OOL99" s="405"/>
      <c r="OOM99" s="405"/>
      <c r="OON99" s="405"/>
      <c r="OOO99" s="405"/>
      <c r="OOP99" s="405"/>
      <c r="OOQ99" s="405"/>
      <c r="OOR99" s="405"/>
      <c r="OOS99" s="405"/>
      <c r="OOT99" s="405"/>
      <c r="OOU99" s="405"/>
      <c r="OOV99" s="405"/>
      <c r="OOW99" s="405"/>
      <c r="OOX99" s="405"/>
      <c r="OOY99" s="405"/>
      <c r="OOZ99" s="405"/>
      <c r="OPA99" s="405"/>
      <c r="OPB99" s="405"/>
      <c r="OPC99" s="405"/>
      <c r="OPD99" s="405"/>
      <c r="OPE99" s="405"/>
      <c r="OPF99" s="405"/>
      <c r="OPG99" s="405"/>
      <c r="OPH99" s="405"/>
      <c r="OPI99" s="405"/>
      <c r="OPJ99" s="405"/>
      <c r="OPK99" s="405"/>
      <c r="OPL99" s="405"/>
      <c r="OPM99" s="405"/>
      <c r="OPN99" s="405"/>
      <c r="OPO99" s="405"/>
      <c r="OPP99" s="405"/>
      <c r="OPQ99" s="405"/>
      <c r="OPR99" s="405"/>
      <c r="OPS99" s="405"/>
      <c r="OPT99" s="405"/>
      <c r="OPU99" s="405"/>
      <c r="OPV99" s="405"/>
      <c r="OPW99" s="405"/>
      <c r="OPX99" s="405"/>
      <c r="OPY99" s="405"/>
      <c r="OPZ99" s="405"/>
      <c r="OQA99" s="405"/>
      <c r="OQB99" s="405"/>
      <c r="OQC99" s="405"/>
      <c r="OQD99" s="405"/>
      <c r="OQE99" s="405"/>
      <c r="OQF99" s="405"/>
      <c r="OQG99" s="405"/>
      <c r="OQH99" s="405"/>
      <c r="OQI99" s="405"/>
      <c r="OQJ99" s="405"/>
      <c r="OQK99" s="405"/>
      <c r="OQL99" s="405"/>
      <c r="OQM99" s="405"/>
      <c r="OQN99" s="405"/>
      <c r="OQO99" s="405"/>
      <c r="OQP99" s="405"/>
      <c r="OQQ99" s="405"/>
      <c r="OQR99" s="405"/>
      <c r="OQS99" s="405"/>
      <c r="OQT99" s="405"/>
      <c r="OQU99" s="405"/>
      <c r="OQV99" s="405"/>
      <c r="OQW99" s="405"/>
      <c r="OQX99" s="405"/>
      <c r="OQY99" s="405"/>
      <c r="OQZ99" s="405"/>
      <c r="ORA99" s="405"/>
      <c r="ORB99" s="405"/>
      <c r="ORC99" s="405"/>
      <c r="ORD99" s="405"/>
      <c r="ORE99" s="405"/>
      <c r="ORF99" s="405"/>
      <c r="ORG99" s="405"/>
      <c r="ORH99" s="405"/>
      <c r="ORI99" s="405"/>
      <c r="ORJ99" s="405"/>
      <c r="ORK99" s="405"/>
      <c r="ORL99" s="405"/>
      <c r="ORM99" s="405"/>
      <c r="ORN99" s="405"/>
      <c r="ORO99" s="405"/>
      <c r="ORP99" s="405"/>
      <c r="ORQ99" s="405"/>
      <c r="ORR99" s="405"/>
      <c r="ORS99" s="405"/>
      <c r="ORT99" s="405"/>
      <c r="ORU99" s="405"/>
      <c r="ORV99" s="405"/>
      <c r="ORW99" s="405"/>
      <c r="ORX99" s="405"/>
      <c r="ORY99" s="405"/>
      <c r="ORZ99" s="405"/>
      <c r="OSA99" s="405"/>
      <c r="OSB99" s="405"/>
      <c r="OSC99" s="405"/>
      <c r="OSD99" s="405"/>
      <c r="OSE99" s="405"/>
      <c r="OSF99" s="405"/>
      <c r="OSG99" s="405"/>
      <c r="OSH99" s="405"/>
      <c r="OSI99" s="405"/>
      <c r="OSJ99" s="405"/>
      <c r="OSK99" s="405"/>
      <c r="OSL99" s="405"/>
      <c r="OSM99" s="405"/>
      <c r="OSN99" s="405"/>
      <c r="OSO99" s="405"/>
      <c r="OSP99" s="405"/>
      <c r="OSQ99" s="405"/>
      <c r="OSR99" s="405"/>
      <c r="OSS99" s="405"/>
      <c r="OST99" s="405"/>
      <c r="OSU99" s="405"/>
      <c r="OSV99" s="405"/>
      <c r="OSW99" s="405"/>
      <c r="OSX99" s="405"/>
      <c r="OSY99" s="405"/>
      <c r="OSZ99" s="405"/>
      <c r="OTA99" s="405"/>
      <c r="OTB99" s="405"/>
      <c r="OTC99" s="405"/>
      <c r="OTD99" s="405"/>
      <c r="OTE99" s="405"/>
      <c r="OTF99" s="405"/>
      <c r="OTG99" s="405"/>
      <c r="OTH99" s="405"/>
      <c r="OTI99" s="405"/>
      <c r="OTJ99" s="405"/>
      <c r="OTK99" s="405"/>
      <c r="OTL99" s="405"/>
      <c r="OTM99" s="405"/>
      <c r="OTN99" s="405"/>
      <c r="OTO99" s="405"/>
      <c r="OTP99" s="405"/>
      <c r="OTQ99" s="405"/>
      <c r="OTR99" s="405"/>
      <c r="OTS99" s="405"/>
      <c r="OTT99" s="405"/>
      <c r="OTU99" s="405"/>
      <c r="OTV99" s="405"/>
      <c r="OTW99" s="405"/>
      <c r="OTX99" s="405"/>
      <c r="OTY99" s="405"/>
      <c r="OTZ99" s="405"/>
      <c r="OUA99" s="405"/>
      <c r="OUB99" s="405"/>
      <c r="OUC99" s="405"/>
      <c r="OUD99" s="405"/>
      <c r="OUE99" s="405"/>
      <c r="OUF99" s="405"/>
      <c r="OUG99" s="405"/>
      <c r="OUH99" s="405"/>
      <c r="OUI99" s="405"/>
      <c r="OUJ99" s="405"/>
      <c r="OUK99" s="405"/>
      <c r="OUL99" s="405"/>
      <c r="OUM99" s="405"/>
      <c r="OUN99" s="405"/>
      <c r="OUO99" s="405"/>
      <c r="OUP99" s="405"/>
      <c r="OUQ99" s="405"/>
      <c r="OUR99" s="405"/>
      <c r="OUS99" s="405"/>
      <c r="OUT99" s="405"/>
      <c r="OUU99" s="405"/>
      <c r="OUV99" s="405"/>
      <c r="OUW99" s="405"/>
      <c r="OUX99" s="405"/>
      <c r="OUY99" s="405"/>
      <c r="OUZ99" s="405"/>
      <c r="OVA99" s="405"/>
      <c r="OVB99" s="405"/>
      <c r="OVC99" s="405"/>
      <c r="OVD99" s="405"/>
      <c r="OVE99" s="405"/>
      <c r="OVF99" s="405"/>
      <c r="OVG99" s="405"/>
      <c r="OVH99" s="405"/>
      <c r="OVI99" s="405"/>
      <c r="OVJ99" s="405"/>
      <c r="OVK99" s="405"/>
      <c r="OVL99" s="405"/>
      <c r="OVM99" s="405"/>
      <c r="OVN99" s="405"/>
      <c r="OVO99" s="405"/>
      <c r="OVP99" s="405"/>
      <c r="OVQ99" s="405"/>
      <c r="OVR99" s="405"/>
      <c r="OVS99" s="405"/>
      <c r="OVT99" s="405"/>
      <c r="OVU99" s="405"/>
      <c r="OVV99" s="405"/>
      <c r="OVW99" s="405"/>
      <c r="OVX99" s="405"/>
      <c r="OVY99" s="405"/>
      <c r="OVZ99" s="405"/>
      <c r="OWA99" s="405"/>
      <c r="OWB99" s="405"/>
      <c r="OWC99" s="405"/>
      <c r="OWD99" s="405"/>
      <c r="OWE99" s="405"/>
      <c r="OWF99" s="405"/>
      <c r="OWG99" s="405"/>
      <c r="OWH99" s="405"/>
      <c r="OWI99" s="405"/>
      <c r="OWJ99" s="405"/>
      <c r="OWK99" s="405"/>
      <c r="OWL99" s="405"/>
      <c r="OWM99" s="405"/>
      <c r="OWN99" s="405"/>
      <c r="OWO99" s="405"/>
      <c r="OWP99" s="405"/>
      <c r="OWQ99" s="405"/>
      <c r="OWR99" s="405"/>
      <c r="OWS99" s="405"/>
      <c r="OWT99" s="405"/>
      <c r="OWU99" s="405"/>
      <c r="OWV99" s="405"/>
      <c r="OWW99" s="405"/>
      <c r="OWX99" s="405"/>
      <c r="OWY99" s="405"/>
      <c r="OWZ99" s="405"/>
      <c r="OXA99" s="405"/>
      <c r="OXB99" s="405"/>
      <c r="OXC99" s="405"/>
      <c r="OXD99" s="405"/>
      <c r="OXE99" s="405"/>
      <c r="OXF99" s="405"/>
      <c r="OXG99" s="405"/>
      <c r="OXH99" s="405"/>
      <c r="OXI99" s="405"/>
      <c r="OXJ99" s="405"/>
      <c r="OXK99" s="405"/>
      <c r="OXL99" s="405"/>
      <c r="OXM99" s="405"/>
      <c r="OXN99" s="405"/>
      <c r="OXO99" s="405"/>
      <c r="OXP99" s="405"/>
      <c r="OXQ99" s="405"/>
      <c r="OXR99" s="405"/>
      <c r="OXS99" s="405"/>
      <c r="OXT99" s="405"/>
      <c r="OXU99" s="405"/>
      <c r="OXV99" s="405"/>
      <c r="OXW99" s="405"/>
      <c r="OXX99" s="405"/>
      <c r="OXY99" s="405"/>
      <c r="OXZ99" s="405"/>
      <c r="OYA99" s="405"/>
      <c r="OYB99" s="405"/>
      <c r="OYC99" s="405"/>
      <c r="OYD99" s="405"/>
      <c r="OYE99" s="405"/>
      <c r="OYF99" s="405"/>
      <c r="OYG99" s="405"/>
      <c r="OYH99" s="405"/>
      <c r="OYI99" s="405"/>
      <c r="OYJ99" s="405"/>
      <c r="OYK99" s="405"/>
      <c r="OYL99" s="405"/>
      <c r="OYM99" s="405"/>
      <c r="OYN99" s="405"/>
      <c r="OYO99" s="405"/>
      <c r="OYP99" s="405"/>
      <c r="OYQ99" s="405"/>
      <c r="OYR99" s="405"/>
      <c r="OYS99" s="405"/>
      <c r="OYT99" s="405"/>
      <c r="OYU99" s="405"/>
      <c r="OYV99" s="405"/>
      <c r="OYW99" s="405"/>
      <c r="OYX99" s="405"/>
      <c r="OYY99" s="405"/>
      <c r="OYZ99" s="405"/>
      <c r="OZA99" s="405"/>
      <c r="OZB99" s="405"/>
      <c r="OZC99" s="405"/>
      <c r="OZD99" s="405"/>
      <c r="OZE99" s="405"/>
      <c r="OZF99" s="405"/>
      <c r="OZG99" s="405"/>
      <c r="OZH99" s="405"/>
      <c r="OZI99" s="405"/>
      <c r="OZJ99" s="405"/>
      <c r="OZK99" s="405"/>
      <c r="OZL99" s="405"/>
      <c r="OZM99" s="405"/>
      <c r="OZN99" s="405"/>
      <c r="OZO99" s="405"/>
      <c r="OZP99" s="405"/>
      <c r="OZQ99" s="405"/>
      <c r="OZR99" s="405"/>
      <c r="OZS99" s="405"/>
      <c r="OZT99" s="405"/>
      <c r="OZU99" s="405"/>
      <c r="OZV99" s="405"/>
      <c r="OZW99" s="405"/>
      <c r="OZX99" s="405"/>
      <c r="OZY99" s="405"/>
      <c r="OZZ99" s="405"/>
      <c r="PAA99" s="405"/>
      <c r="PAB99" s="405"/>
      <c r="PAC99" s="405"/>
      <c r="PAD99" s="405"/>
      <c r="PAE99" s="405"/>
      <c r="PAF99" s="405"/>
      <c r="PAG99" s="405"/>
      <c r="PAH99" s="405"/>
      <c r="PAI99" s="405"/>
      <c r="PAJ99" s="405"/>
      <c r="PAK99" s="405"/>
      <c r="PAL99" s="405"/>
      <c r="PAM99" s="405"/>
      <c r="PAN99" s="405"/>
      <c r="PAO99" s="405"/>
      <c r="PAP99" s="405"/>
      <c r="PAQ99" s="405"/>
      <c r="PAR99" s="405"/>
      <c r="PAS99" s="405"/>
      <c r="PAT99" s="405"/>
      <c r="PAU99" s="405"/>
      <c r="PAV99" s="405"/>
      <c r="PAW99" s="405"/>
      <c r="PAX99" s="405"/>
      <c r="PAY99" s="405"/>
      <c r="PAZ99" s="405"/>
      <c r="PBA99" s="405"/>
      <c r="PBB99" s="405"/>
      <c r="PBC99" s="405"/>
      <c r="PBD99" s="405"/>
      <c r="PBE99" s="405"/>
      <c r="PBF99" s="405"/>
      <c r="PBG99" s="405"/>
      <c r="PBH99" s="405"/>
      <c r="PBI99" s="405"/>
      <c r="PBJ99" s="405"/>
      <c r="PBK99" s="405"/>
      <c r="PBL99" s="405"/>
      <c r="PBM99" s="405"/>
      <c r="PBN99" s="405"/>
      <c r="PBO99" s="405"/>
      <c r="PBP99" s="405"/>
      <c r="PBQ99" s="405"/>
      <c r="PBR99" s="405"/>
      <c r="PBS99" s="405"/>
      <c r="PBT99" s="405"/>
      <c r="PBU99" s="405"/>
      <c r="PBV99" s="405"/>
      <c r="PBW99" s="405"/>
      <c r="PBX99" s="405"/>
      <c r="PBY99" s="405"/>
      <c r="PBZ99" s="405"/>
      <c r="PCA99" s="405"/>
      <c r="PCB99" s="405"/>
      <c r="PCC99" s="405"/>
      <c r="PCD99" s="405"/>
      <c r="PCE99" s="405"/>
      <c r="PCF99" s="405"/>
      <c r="PCG99" s="405"/>
      <c r="PCH99" s="405"/>
      <c r="PCI99" s="405"/>
      <c r="PCJ99" s="405"/>
      <c r="PCK99" s="405"/>
      <c r="PCL99" s="405"/>
      <c r="PCM99" s="405"/>
      <c r="PCN99" s="405"/>
      <c r="PCO99" s="405"/>
      <c r="PCP99" s="405"/>
      <c r="PCQ99" s="405"/>
      <c r="PCR99" s="405"/>
      <c r="PCS99" s="405"/>
      <c r="PCT99" s="405"/>
      <c r="PCU99" s="405"/>
      <c r="PCV99" s="405"/>
      <c r="PCW99" s="405"/>
      <c r="PCX99" s="405"/>
      <c r="PCY99" s="405"/>
      <c r="PCZ99" s="405"/>
      <c r="PDA99" s="405"/>
      <c r="PDB99" s="405"/>
      <c r="PDC99" s="405"/>
      <c r="PDD99" s="405"/>
      <c r="PDE99" s="405"/>
      <c r="PDF99" s="405"/>
      <c r="PDG99" s="405"/>
      <c r="PDH99" s="405"/>
      <c r="PDI99" s="405"/>
      <c r="PDJ99" s="405"/>
      <c r="PDK99" s="405"/>
      <c r="PDL99" s="405"/>
      <c r="PDM99" s="405"/>
      <c r="PDN99" s="405"/>
      <c r="PDO99" s="405"/>
      <c r="PDP99" s="405"/>
      <c r="PDQ99" s="405"/>
      <c r="PDR99" s="405"/>
      <c r="PDS99" s="405"/>
      <c r="PDT99" s="405"/>
      <c r="PDU99" s="405"/>
      <c r="PDV99" s="405"/>
      <c r="PDW99" s="405"/>
      <c r="PDX99" s="405"/>
      <c r="PDY99" s="405"/>
      <c r="PDZ99" s="405"/>
      <c r="PEA99" s="405"/>
      <c r="PEB99" s="405"/>
      <c r="PEC99" s="405"/>
      <c r="PED99" s="405"/>
      <c r="PEE99" s="405"/>
      <c r="PEF99" s="405"/>
      <c r="PEG99" s="405"/>
      <c r="PEH99" s="405"/>
      <c r="PEI99" s="405"/>
      <c r="PEJ99" s="405"/>
      <c r="PEK99" s="405"/>
      <c r="PEL99" s="405"/>
      <c r="PEM99" s="405"/>
      <c r="PEN99" s="405"/>
      <c r="PEO99" s="405"/>
      <c r="PEP99" s="405"/>
      <c r="PEQ99" s="405"/>
      <c r="PER99" s="405"/>
      <c r="PES99" s="405"/>
      <c r="PET99" s="405"/>
      <c r="PEU99" s="405"/>
      <c r="PEV99" s="405"/>
      <c r="PEW99" s="405"/>
      <c r="PEX99" s="405"/>
      <c r="PEY99" s="405"/>
      <c r="PEZ99" s="405"/>
      <c r="PFA99" s="405"/>
      <c r="PFB99" s="405"/>
      <c r="PFC99" s="405"/>
      <c r="PFD99" s="405"/>
      <c r="PFE99" s="405"/>
      <c r="PFF99" s="405"/>
      <c r="PFG99" s="405"/>
      <c r="PFH99" s="405"/>
      <c r="PFI99" s="405"/>
      <c r="PFJ99" s="405"/>
      <c r="PFK99" s="405"/>
      <c r="PFL99" s="405"/>
      <c r="PFM99" s="405"/>
      <c r="PFN99" s="405"/>
      <c r="PFO99" s="405"/>
      <c r="PFP99" s="405"/>
      <c r="PFQ99" s="405"/>
      <c r="PFR99" s="405"/>
      <c r="PFS99" s="405"/>
      <c r="PFT99" s="405"/>
      <c r="PFU99" s="405"/>
      <c r="PFV99" s="405"/>
      <c r="PFW99" s="405"/>
      <c r="PFX99" s="405"/>
      <c r="PFY99" s="405"/>
      <c r="PFZ99" s="405"/>
      <c r="PGA99" s="405"/>
      <c r="PGB99" s="405"/>
      <c r="PGC99" s="405"/>
      <c r="PGD99" s="405"/>
      <c r="PGE99" s="405"/>
      <c r="PGF99" s="405"/>
      <c r="PGG99" s="405"/>
      <c r="PGH99" s="405"/>
      <c r="PGI99" s="405"/>
      <c r="PGJ99" s="405"/>
      <c r="PGK99" s="405"/>
      <c r="PGL99" s="405"/>
      <c r="PGM99" s="405"/>
      <c r="PGN99" s="405"/>
      <c r="PGO99" s="405"/>
      <c r="PGP99" s="405"/>
      <c r="PGQ99" s="405"/>
      <c r="PGR99" s="405"/>
      <c r="PGS99" s="405"/>
      <c r="PGT99" s="405"/>
      <c r="PGU99" s="405"/>
      <c r="PGV99" s="405"/>
      <c r="PGW99" s="405"/>
      <c r="PGX99" s="405"/>
      <c r="PGY99" s="405"/>
      <c r="PGZ99" s="405"/>
      <c r="PHA99" s="405"/>
      <c r="PHB99" s="405"/>
      <c r="PHC99" s="405"/>
      <c r="PHD99" s="405"/>
      <c r="PHE99" s="405"/>
      <c r="PHF99" s="405"/>
      <c r="PHG99" s="405"/>
      <c r="PHH99" s="405"/>
      <c r="PHI99" s="405"/>
      <c r="PHJ99" s="405"/>
      <c r="PHK99" s="405"/>
      <c r="PHL99" s="405"/>
      <c r="PHM99" s="405"/>
      <c r="PHN99" s="405"/>
      <c r="PHO99" s="405"/>
      <c r="PHP99" s="405"/>
      <c r="PHQ99" s="405"/>
      <c r="PHR99" s="405"/>
      <c r="PHS99" s="405"/>
      <c r="PHT99" s="405"/>
      <c r="PHU99" s="405"/>
      <c r="PHV99" s="405"/>
      <c r="PHW99" s="405"/>
      <c r="PHX99" s="405"/>
      <c r="PHY99" s="405"/>
      <c r="PHZ99" s="405"/>
      <c r="PIA99" s="405"/>
      <c r="PIB99" s="405"/>
      <c r="PIC99" s="405"/>
      <c r="PID99" s="405"/>
      <c r="PIE99" s="405"/>
      <c r="PIF99" s="405"/>
      <c r="PIG99" s="405"/>
      <c r="PIH99" s="405"/>
      <c r="PII99" s="405"/>
      <c r="PIJ99" s="405"/>
      <c r="PIK99" s="405"/>
      <c r="PIL99" s="405"/>
      <c r="PIM99" s="405"/>
      <c r="PIN99" s="405"/>
      <c r="PIO99" s="405"/>
      <c r="PIP99" s="405"/>
      <c r="PIQ99" s="405"/>
      <c r="PIR99" s="405"/>
      <c r="PIS99" s="405"/>
      <c r="PIT99" s="405"/>
      <c r="PIU99" s="405"/>
      <c r="PIV99" s="405"/>
      <c r="PIW99" s="405"/>
      <c r="PIX99" s="405"/>
      <c r="PIY99" s="405"/>
      <c r="PIZ99" s="405"/>
      <c r="PJA99" s="405"/>
      <c r="PJB99" s="405"/>
      <c r="PJC99" s="405"/>
      <c r="PJD99" s="405"/>
      <c r="PJE99" s="405"/>
      <c r="PJF99" s="405"/>
      <c r="PJG99" s="405"/>
      <c r="PJH99" s="405"/>
      <c r="PJI99" s="405"/>
      <c r="PJJ99" s="405"/>
      <c r="PJK99" s="405"/>
      <c r="PJL99" s="405"/>
      <c r="PJM99" s="405"/>
      <c r="PJN99" s="405"/>
      <c r="PJO99" s="405"/>
      <c r="PJP99" s="405"/>
      <c r="PJQ99" s="405"/>
      <c r="PJR99" s="405"/>
      <c r="PJS99" s="405"/>
      <c r="PJT99" s="405"/>
      <c r="PJU99" s="405"/>
      <c r="PJV99" s="405"/>
      <c r="PJW99" s="405"/>
      <c r="PJX99" s="405"/>
      <c r="PJY99" s="405"/>
      <c r="PJZ99" s="405"/>
      <c r="PKA99" s="405"/>
      <c r="PKB99" s="405"/>
      <c r="PKC99" s="405"/>
      <c r="PKD99" s="405"/>
      <c r="PKE99" s="405"/>
      <c r="PKF99" s="405"/>
      <c r="PKG99" s="405"/>
      <c r="PKH99" s="405"/>
      <c r="PKI99" s="405"/>
      <c r="PKJ99" s="405"/>
      <c r="PKK99" s="405"/>
      <c r="PKL99" s="405"/>
      <c r="PKM99" s="405"/>
      <c r="PKN99" s="405"/>
      <c r="PKO99" s="405"/>
      <c r="PKP99" s="405"/>
      <c r="PKQ99" s="405"/>
      <c r="PKR99" s="405"/>
      <c r="PKS99" s="405"/>
      <c r="PKT99" s="405"/>
      <c r="PKU99" s="405"/>
      <c r="PKV99" s="405"/>
      <c r="PKW99" s="405"/>
      <c r="PKX99" s="405"/>
      <c r="PKY99" s="405"/>
      <c r="PKZ99" s="405"/>
      <c r="PLA99" s="405"/>
      <c r="PLB99" s="405"/>
      <c r="PLC99" s="405"/>
      <c r="PLD99" s="405"/>
      <c r="PLE99" s="405"/>
      <c r="PLF99" s="405"/>
      <c r="PLG99" s="405"/>
      <c r="PLH99" s="405"/>
      <c r="PLI99" s="405"/>
      <c r="PLJ99" s="405"/>
      <c r="PLK99" s="405"/>
      <c r="PLL99" s="405"/>
      <c r="PLM99" s="405"/>
      <c r="PLN99" s="405"/>
      <c r="PLO99" s="405"/>
      <c r="PLP99" s="405"/>
      <c r="PLQ99" s="405"/>
      <c r="PLR99" s="405"/>
      <c r="PLS99" s="405"/>
      <c r="PLT99" s="405"/>
      <c r="PLU99" s="405"/>
      <c r="PLV99" s="405"/>
      <c r="PLW99" s="405"/>
      <c r="PLX99" s="405"/>
      <c r="PLY99" s="405"/>
      <c r="PLZ99" s="405"/>
      <c r="PMA99" s="405"/>
      <c r="PMB99" s="405"/>
      <c r="PMC99" s="405"/>
      <c r="PMD99" s="405"/>
      <c r="PME99" s="405"/>
      <c r="PMF99" s="405"/>
      <c r="PMG99" s="405"/>
      <c r="PMH99" s="405"/>
      <c r="PMI99" s="405"/>
      <c r="PMJ99" s="405"/>
      <c r="PMK99" s="405"/>
      <c r="PML99" s="405"/>
      <c r="PMM99" s="405"/>
      <c r="PMN99" s="405"/>
      <c r="PMO99" s="405"/>
      <c r="PMP99" s="405"/>
      <c r="PMQ99" s="405"/>
      <c r="PMR99" s="405"/>
      <c r="PMS99" s="405"/>
      <c r="PMT99" s="405"/>
      <c r="PMU99" s="405"/>
      <c r="PMV99" s="405"/>
      <c r="PMW99" s="405"/>
      <c r="PMX99" s="405"/>
      <c r="PMY99" s="405"/>
      <c r="PMZ99" s="405"/>
      <c r="PNA99" s="405"/>
      <c r="PNB99" s="405"/>
      <c r="PNC99" s="405"/>
      <c r="PND99" s="405"/>
      <c r="PNE99" s="405"/>
      <c r="PNF99" s="405"/>
      <c r="PNG99" s="405"/>
      <c r="PNH99" s="405"/>
      <c r="PNI99" s="405"/>
      <c r="PNJ99" s="405"/>
      <c r="PNK99" s="405"/>
      <c r="PNL99" s="405"/>
      <c r="PNM99" s="405"/>
      <c r="PNN99" s="405"/>
      <c r="PNO99" s="405"/>
      <c r="PNP99" s="405"/>
      <c r="PNQ99" s="405"/>
      <c r="PNR99" s="405"/>
      <c r="PNS99" s="405"/>
      <c r="PNT99" s="405"/>
      <c r="PNU99" s="405"/>
      <c r="PNV99" s="405"/>
      <c r="PNW99" s="405"/>
      <c r="PNX99" s="405"/>
      <c r="PNY99" s="405"/>
      <c r="PNZ99" s="405"/>
      <c r="POA99" s="405"/>
      <c r="POB99" s="405"/>
      <c r="POC99" s="405"/>
      <c r="POD99" s="405"/>
      <c r="POE99" s="405"/>
      <c r="POF99" s="405"/>
      <c r="POG99" s="405"/>
      <c r="POH99" s="405"/>
      <c r="POI99" s="405"/>
      <c r="POJ99" s="405"/>
      <c r="POK99" s="405"/>
      <c r="POL99" s="405"/>
      <c r="POM99" s="405"/>
      <c r="PON99" s="405"/>
      <c r="POO99" s="405"/>
      <c r="POP99" s="405"/>
      <c r="POQ99" s="405"/>
      <c r="POR99" s="405"/>
      <c r="POS99" s="405"/>
      <c r="POT99" s="405"/>
      <c r="POU99" s="405"/>
      <c r="POV99" s="405"/>
      <c r="POW99" s="405"/>
      <c r="POX99" s="405"/>
      <c r="POY99" s="405"/>
      <c r="POZ99" s="405"/>
      <c r="PPA99" s="405"/>
      <c r="PPB99" s="405"/>
      <c r="PPC99" s="405"/>
      <c r="PPD99" s="405"/>
      <c r="PPE99" s="405"/>
      <c r="PPF99" s="405"/>
      <c r="PPG99" s="405"/>
      <c r="PPH99" s="405"/>
      <c r="PPI99" s="405"/>
      <c r="PPJ99" s="405"/>
      <c r="PPK99" s="405"/>
      <c r="PPL99" s="405"/>
      <c r="PPM99" s="405"/>
      <c r="PPN99" s="405"/>
      <c r="PPO99" s="405"/>
      <c r="PPP99" s="405"/>
      <c r="PPQ99" s="405"/>
      <c r="PPR99" s="405"/>
      <c r="PPS99" s="405"/>
      <c r="PPT99" s="405"/>
      <c r="PPU99" s="405"/>
      <c r="PPV99" s="405"/>
      <c r="PPW99" s="405"/>
      <c r="PPX99" s="405"/>
      <c r="PPY99" s="405"/>
      <c r="PPZ99" s="405"/>
      <c r="PQA99" s="405"/>
      <c r="PQB99" s="405"/>
      <c r="PQC99" s="405"/>
      <c r="PQD99" s="405"/>
      <c r="PQE99" s="405"/>
      <c r="PQF99" s="405"/>
      <c r="PQG99" s="405"/>
      <c r="PQH99" s="405"/>
      <c r="PQI99" s="405"/>
      <c r="PQJ99" s="405"/>
      <c r="PQK99" s="405"/>
      <c r="PQL99" s="405"/>
      <c r="PQM99" s="405"/>
      <c r="PQN99" s="405"/>
      <c r="PQO99" s="405"/>
      <c r="PQP99" s="405"/>
      <c r="PQQ99" s="405"/>
      <c r="PQR99" s="405"/>
      <c r="PQS99" s="405"/>
      <c r="PQT99" s="405"/>
      <c r="PQU99" s="405"/>
      <c r="PQV99" s="405"/>
      <c r="PQW99" s="405"/>
      <c r="PQX99" s="405"/>
      <c r="PQY99" s="405"/>
      <c r="PQZ99" s="405"/>
      <c r="PRA99" s="405"/>
      <c r="PRB99" s="405"/>
      <c r="PRC99" s="405"/>
      <c r="PRD99" s="405"/>
      <c r="PRE99" s="405"/>
      <c r="PRF99" s="405"/>
      <c r="PRG99" s="405"/>
      <c r="PRH99" s="405"/>
      <c r="PRI99" s="405"/>
      <c r="PRJ99" s="405"/>
      <c r="PRK99" s="405"/>
      <c r="PRL99" s="405"/>
      <c r="PRM99" s="405"/>
      <c r="PRN99" s="405"/>
      <c r="PRO99" s="405"/>
      <c r="PRP99" s="405"/>
      <c r="PRQ99" s="405"/>
      <c r="PRR99" s="405"/>
      <c r="PRS99" s="405"/>
      <c r="PRT99" s="405"/>
      <c r="PRU99" s="405"/>
      <c r="PRV99" s="405"/>
      <c r="PRW99" s="405"/>
      <c r="PRX99" s="405"/>
      <c r="PRY99" s="405"/>
      <c r="PRZ99" s="405"/>
      <c r="PSA99" s="405"/>
      <c r="PSB99" s="405"/>
      <c r="PSC99" s="405"/>
      <c r="PSD99" s="405"/>
      <c r="PSE99" s="405"/>
      <c r="PSF99" s="405"/>
      <c r="PSG99" s="405"/>
      <c r="PSH99" s="405"/>
      <c r="PSI99" s="405"/>
      <c r="PSJ99" s="405"/>
      <c r="PSK99" s="405"/>
      <c r="PSL99" s="405"/>
      <c r="PSM99" s="405"/>
      <c r="PSN99" s="405"/>
      <c r="PSO99" s="405"/>
      <c r="PSP99" s="405"/>
      <c r="PSQ99" s="405"/>
      <c r="PSR99" s="405"/>
      <c r="PSS99" s="405"/>
      <c r="PST99" s="405"/>
      <c r="PSU99" s="405"/>
      <c r="PSV99" s="405"/>
      <c r="PSW99" s="405"/>
      <c r="PSX99" s="405"/>
      <c r="PSY99" s="405"/>
      <c r="PSZ99" s="405"/>
      <c r="PTA99" s="405"/>
      <c r="PTB99" s="405"/>
      <c r="PTC99" s="405"/>
      <c r="PTD99" s="405"/>
      <c r="PTE99" s="405"/>
      <c r="PTF99" s="405"/>
      <c r="PTG99" s="405"/>
      <c r="PTH99" s="405"/>
      <c r="PTI99" s="405"/>
      <c r="PTJ99" s="405"/>
      <c r="PTK99" s="405"/>
      <c r="PTL99" s="405"/>
      <c r="PTM99" s="405"/>
      <c r="PTN99" s="405"/>
      <c r="PTO99" s="405"/>
      <c r="PTP99" s="405"/>
      <c r="PTQ99" s="405"/>
      <c r="PTR99" s="405"/>
      <c r="PTS99" s="405"/>
      <c r="PTT99" s="405"/>
      <c r="PTU99" s="405"/>
      <c r="PTV99" s="405"/>
      <c r="PTW99" s="405"/>
      <c r="PTX99" s="405"/>
      <c r="PTY99" s="405"/>
      <c r="PTZ99" s="405"/>
      <c r="PUA99" s="405"/>
      <c r="PUB99" s="405"/>
      <c r="PUC99" s="405"/>
      <c r="PUD99" s="405"/>
      <c r="PUE99" s="405"/>
      <c r="PUF99" s="405"/>
      <c r="PUG99" s="405"/>
      <c r="PUH99" s="405"/>
      <c r="PUI99" s="405"/>
      <c r="PUJ99" s="405"/>
      <c r="PUK99" s="405"/>
      <c r="PUL99" s="405"/>
      <c r="PUM99" s="405"/>
      <c r="PUN99" s="405"/>
      <c r="PUO99" s="405"/>
      <c r="PUP99" s="405"/>
      <c r="PUQ99" s="405"/>
      <c r="PUR99" s="405"/>
      <c r="PUS99" s="405"/>
      <c r="PUT99" s="405"/>
      <c r="PUU99" s="405"/>
      <c r="PUV99" s="405"/>
      <c r="PUW99" s="405"/>
      <c r="PUX99" s="405"/>
      <c r="PUY99" s="405"/>
      <c r="PUZ99" s="405"/>
      <c r="PVA99" s="405"/>
      <c r="PVB99" s="405"/>
      <c r="PVC99" s="405"/>
      <c r="PVD99" s="405"/>
      <c r="PVE99" s="405"/>
      <c r="PVF99" s="405"/>
      <c r="PVG99" s="405"/>
      <c r="PVH99" s="405"/>
      <c r="PVI99" s="405"/>
      <c r="PVJ99" s="405"/>
      <c r="PVK99" s="405"/>
      <c r="PVL99" s="405"/>
      <c r="PVM99" s="405"/>
      <c r="PVN99" s="405"/>
      <c r="PVO99" s="405"/>
      <c r="PVP99" s="405"/>
      <c r="PVQ99" s="405"/>
      <c r="PVR99" s="405"/>
      <c r="PVS99" s="405"/>
      <c r="PVT99" s="405"/>
      <c r="PVU99" s="405"/>
      <c r="PVV99" s="405"/>
      <c r="PVW99" s="405"/>
      <c r="PVX99" s="405"/>
      <c r="PVY99" s="405"/>
      <c r="PVZ99" s="405"/>
      <c r="PWA99" s="405"/>
      <c r="PWB99" s="405"/>
      <c r="PWC99" s="405"/>
      <c r="PWD99" s="405"/>
      <c r="PWE99" s="405"/>
      <c r="PWF99" s="405"/>
      <c r="PWG99" s="405"/>
      <c r="PWH99" s="405"/>
      <c r="PWI99" s="405"/>
      <c r="PWJ99" s="405"/>
      <c r="PWK99" s="405"/>
      <c r="PWL99" s="405"/>
      <c r="PWM99" s="405"/>
      <c r="PWN99" s="405"/>
      <c r="PWO99" s="405"/>
      <c r="PWP99" s="405"/>
      <c r="PWQ99" s="405"/>
      <c r="PWR99" s="405"/>
      <c r="PWS99" s="405"/>
      <c r="PWT99" s="405"/>
      <c r="PWU99" s="405"/>
      <c r="PWV99" s="405"/>
      <c r="PWW99" s="405"/>
      <c r="PWX99" s="405"/>
      <c r="PWY99" s="405"/>
      <c r="PWZ99" s="405"/>
      <c r="PXA99" s="405"/>
      <c r="PXB99" s="405"/>
      <c r="PXC99" s="405"/>
      <c r="PXD99" s="405"/>
      <c r="PXE99" s="405"/>
      <c r="PXF99" s="405"/>
      <c r="PXG99" s="405"/>
      <c r="PXH99" s="405"/>
      <c r="PXI99" s="405"/>
      <c r="PXJ99" s="405"/>
      <c r="PXK99" s="405"/>
      <c r="PXL99" s="405"/>
      <c r="PXM99" s="405"/>
      <c r="PXN99" s="405"/>
      <c r="PXO99" s="405"/>
      <c r="PXP99" s="405"/>
      <c r="PXQ99" s="405"/>
      <c r="PXR99" s="405"/>
      <c r="PXS99" s="405"/>
      <c r="PXT99" s="405"/>
      <c r="PXU99" s="405"/>
      <c r="PXV99" s="405"/>
      <c r="PXW99" s="405"/>
      <c r="PXX99" s="405"/>
      <c r="PXY99" s="405"/>
      <c r="PXZ99" s="405"/>
      <c r="PYA99" s="405"/>
      <c r="PYB99" s="405"/>
      <c r="PYC99" s="405"/>
      <c r="PYD99" s="405"/>
      <c r="PYE99" s="405"/>
      <c r="PYF99" s="405"/>
      <c r="PYG99" s="405"/>
      <c r="PYH99" s="405"/>
      <c r="PYI99" s="405"/>
      <c r="PYJ99" s="405"/>
      <c r="PYK99" s="405"/>
      <c r="PYL99" s="405"/>
      <c r="PYM99" s="405"/>
      <c r="PYN99" s="405"/>
      <c r="PYO99" s="405"/>
      <c r="PYP99" s="405"/>
      <c r="PYQ99" s="405"/>
      <c r="PYR99" s="405"/>
      <c r="PYS99" s="405"/>
      <c r="PYT99" s="405"/>
      <c r="PYU99" s="405"/>
      <c r="PYV99" s="405"/>
      <c r="PYW99" s="405"/>
      <c r="PYX99" s="405"/>
      <c r="PYY99" s="405"/>
      <c r="PYZ99" s="405"/>
      <c r="PZA99" s="405"/>
      <c r="PZB99" s="405"/>
      <c r="PZC99" s="405"/>
      <c r="PZD99" s="405"/>
      <c r="PZE99" s="405"/>
      <c r="PZF99" s="405"/>
      <c r="PZG99" s="405"/>
      <c r="PZH99" s="405"/>
      <c r="PZI99" s="405"/>
      <c r="PZJ99" s="405"/>
      <c r="PZK99" s="405"/>
      <c r="PZL99" s="405"/>
      <c r="PZM99" s="405"/>
      <c r="PZN99" s="405"/>
      <c r="PZO99" s="405"/>
      <c r="PZP99" s="405"/>
      <c r="PZQ99" s="405"/>
      <c r="PZR99" s="405"/>
      <c r="PZS99" s="405"/>
      <c r="PZT99" s="405"/>
      <c r="PZU99" s="405"/>
      <c r="PZV99" s="405"/>
      <c r="PZW99" s="405"/>
      <c r="PZX99" s="405"/>
      <c r="PZY99" s="405"/>
      <c r="PZZ99" s="405"/>
      <c r="QAA99" s="405"/>
      <c r="QAB99" s="405"/>
      <c r="QAC99" s="405"/>
      <c r="QAD99" s="405"/>
      <c r="QAE99" s="405"/>
      <c r="QAF99" s="405"/>
      <c r="QAG99" s="405"/>
      <c r="QAH99" s="405"/>
      <c r="QAI99" s="405"/>
      <c r="QAJ99" s="405"/>
      <c r="QAK99" s="405"/>
      <c r="QAL99" s="405"/>
      <c r="QAM99" s="405"/>
      <c r="QAN99" s="405"/>
      <c r="QAO99" s="405"/>
      <c r="QAP99" s="405"/>
      <c r="QAQ99" s="405"/>
      <c r="QAR99" s="405"/>
      <c r="QAS99" s="405"/>
      <c r="QAT99" s="405"/>
      <c r="QAU99" s="405"/>
      <c r="QAV99" s="405"/>
      <c r="QAW99" s="405"/>
      <c r="QAX99" s="405"/>
      <c r="QAY99" s="405"/>
      <c r="QAZ99" s="405"/>
      <c r="QBA99" s="405"/>
      <c r="QBB99" s="405"/>
      <c r="QBC99" s="405"/>
      <c r="QBD99" s="405"/>
      <c r="QBE99" s="405"/>
      <c r="QBF99" s="405"/>
      <c r="QBG99" s="405"/>
      <c r="QBH99" s="405"/>
      <c r="QBI99" s="405"/>
      <c r="QBJ99" s="405"/>
      <c r="QBK99" s="405"/>
      <c r="QBL99" s="405"/>
      <c r="QBM99" s="405"/>
      <c r="QBN99" s="405"/>
      <c r="QBO99" s="405"/>
      <c r="QBP99" s="405"/>
      <c r="QBQ99" s="405"/>
      <c r="QBR99" s="405"/>
      <c r="QBS99" s="405"/>
      <c r="QBT99" s="405"/>
      <c r="QBU99" s="405"/>
      <c r="QBV99" s="405"/>
      <c r="QBW99" s="405"/>
      <c r="QBX99" s="405"/>
      <c r="QBY99" s="405"/>
      <c r="QBZ99" s="405"/>
      <c r="QCA99" s="405"/>
      <c r="QCB99" s="405"/>
      <c r="QCC99" s="405"/>
      <c r="QCD99" s="405"/>
      <c r="QCE99" s="405"/>
      <c r="QCF99" s="405"/>
      <c r="QCG99" s="405"/>
      <c r="QCH99" s="405"/>
      <c r="QCI99" s="405"/>
      <c r="QCJ99" s="405"/>
      <c r="QCK99" s="405"/>
      <c r="QCL99" s="405"/>
      <c r="QCM99" s="405"/>
      <c r="QCN99" s="405"/>
      <c r="QCO99" s="405"/>
      <c r="QCP99" s="405"/>
      <c r="QCQ99" s="405"/>
      <c r="QCR99" s="405"/>
      <c r="QCS99" s="405"/>
      <c r="QCT99" s="405"/>
      <c r="QCU99" s="405"/>
      <c r="QCV99" s="405"/>
      <c r="QCW99" s="405"/>
      <c r="QCX99" s="405"/>
      <c r="QCY99" s="405"/>
      <c r="QCZ99" s="405"/>
      <c r="QDA99" s="405"/>
      <c r="QDB99" s="405"/>
      <c r="QDC99" s="405"/>
      <c r="QDD99" s="405"/>
      <c r="QDE99" s="405"/>
      <c r="QDF99" s="405"/>
      <c r="QDG99" s="405"/>
      <c r="QDH99" s="405"/>
      <c r="QDI99" s="405"/>
      <c r="QDJ99" s="405"/>
      <c r="QDK99" s="405"/>
      <c r="QDL99" s="405"/>
      <c r="QDM99" s="405"/>
      <c r="QDN99" s="405"/>
      <c r="QDO99" s="405"/>
      <c r="QDP99" s="405"/>
      <c r="QDQ99" s="405"/>
      <c r="QDR99" s="405"/>
      <c r="QDS99" s="405"/>
      <c r="QDT99" s="405"/>
      <c r="QDU99" s="405"/>
      <c r="QDV99" s="405"/>
      <c r="QDW99" s="405"/>
      <c r="QDX99" s="405"/>
      <c r="QDY99" s="405"/>
      <c r="QDZ99" s="405"/>
      <c r="QEA99" s="405"/>
      <c r="QEB99" s="405"/>
      <c r="QEC99" s="405"/>
      <c r="QED99" s="405"/>
      <c r="QEE99" s="405"/>
      <c r="QEF99" s="405"/>
      <c r="QEG99" s="405"/>
      <c r="QEH99" s="405"/>
      <c r="QEI99" s="405"/>
      <c r="QEJ99" s="405"/>
      <c r="QEK99" s="405"/>
      <c r="QEL99" s="405"/>
      <c r="QEM99" s="405"/>
      <c r="QEN99" s="405"/>
      <c r="QEO99" s="405"/>
      <c r="QEP99" s="405"/>
      <c r="QEQ99" s="405"/>
      <c r="QER99" s="405"/>
      <c r="QES99" s="405"/>
      <c r="QET99" s="405"/>
      <c r="QEU99" s="405"/>
      <c r="QEV99" s="405"/>
      <c r="QEW99" s="405"/>
      <c r="QEX99" s="405"/>
      <c r="QEY99" s="405"/>
      <c r="QEZ99" s="405"/>
      <c r="QFA99" s="405"/>
      <c r="QFB99" s="405"/>
      <c r="QFC99" s="405"/>
      <c r="QFD99" s="405"/>
      <c r="QFE99" s="405"/>
      <c r="QFF99" s="405"/>
      <c r="QFG99" s="405"/>
      <c r="QFH99" s="405"/>
      <c r="QFI99" s="405"/>
      <c r="QFJ99" s="405"/>
      <c r="QFK99" s="405"/>
      <c r="QFL99" s="405"/>
      <c r="QFM99" s="405"/>
      <c r="QFN99" s="405"/>
      <c r="QFO99" s="405"/>
      <c r="QFP99" s="405"/>
      <c r="QFQ99" s="405"/>
      <c r="QFR99" s="405"/>
      <c r="QFS99" s="405"/>
      <c r="QFT99" s="405"/>
      <c r="QFU99" s="405"/>
      <c r="QFV99" s="405"/>
      <c r="QFW99" s="405"/>
      <c r="QFX99" s="405"/>
      <c r="QFY99" s="405"/>
      <c r="QFZ99" s="405"/>
      <c r="QGA99" s="405"/>
      <c r="QGB99" s="405"/>
      <c r="QGC99" s="405"/>
      <c r="QGD99" s="405"/>
      <c r="QGE99" s="405"/>
      <c r="QGF99" s="405"/>
      <c r="QGG99" s="405"/>
      <c r="QGH99" s="405"/>
      <c r="QGI99" s="405"/>
      <c r="QGJ99" s="405"/>
      <c r="QGK99" s="405"/>
      <c r="QGL99" s="405"/>
      <c r="QGM99" s="405"/>
      <c r="QGN99" s="405"/>
      <c r="QGO99" s="405"/>
      <c r="QGP99" s="405"/>
      <c r="QGQ99" s="405"/>
      <c r="QGR99" s="405"/>
      <c r="QGS99" s="405"/>
      <c r="QGT99" s="405"/>
      <c r="QGU99" s="405"/>
      <c r="QGV99" s="405"/>
      <c r="QGW99" s="405"/>
      <c r="QGX99" s="405"/>
      <c r="QGY99" s="405"/>
      <c r="QGZ99" s="405"/>
      <c r="QHA99" s="405"/>
      <c r="QHB99" s="405"/>
      <c r="QHC99" s="405"/>
      <c r="QHD99" s="405"/>
      <c r="QHE99" s="405"/>
      <c r="QHF99" s="405"/>
      <c r="QHG99" s="405"/>
      <c r="QHH99" s="405"/>
      <c r="QHI99" s="405"/>
      <c r="QHJ99" s="405"/>
      <c r="QHK99" s="405"/>
      <c r="QHL99" s="405"/>
      <c r="QHM99" s="405"/>
      <c r="QHN99" s="405"/>
      <c r="QHO99" s="405"/>
      <c r="QHP99" s="405"/>
      <c r="QHQ99" s="405"/>
      <c r="QHR99" s="405"/>
      <c r="QHS99" s="405"/>
      <c r="QHT99" s="405"/>
      <c r="QHU99" s="405"/>
      <c r="QHV99" s="405"/>
      <c r="QHW99" s="405"/>
      <c r="QHX99" s="405"/>
      <c r="QHY99" s="405"/>
      <c r="QHZ99" s="405"/>
      <c r="QIA99" s="405"/>
      <c r="QIB99" s="405"/>
      <c r="QIC99" s="405"/>
      <c r="QID99" s="405"/>
      <c r="QIE99" s="405"/>
      <c r="QIF99" s="405"/>
      <c r="QIG99" s="405"/>
      <c r="QIH99" s="405"/>
      <c r="QII99" s="405"/>
      <c r="QIJ99" s="405"/>
      <c r="QIK99" s="405"/>
      <c r="QIL99" s="405"/>
      <c r="QIM99" s="405"/>
      <c r="QIN99" s="405"/>
      <c r="QIO99" s="405"/>
      <c r="QIP99" s="405"/>
      <c r="QIQ99" s="405"/>
      <c r="QIR99" s="405"/>
      <c r="QIS99" s="405"/>
      <c r="QIT99" s="405"/>
      <c r="QIU99" s="405"/>
      <c r="QIV99" s="405"/>
      <c r="QIW99" s="405"/>
      <c r="QIX99" s="405"/>
      <c r="QIY99" s="405"/>
      <c r="QIZ99" s="405"/>
      <c r="QJA99" s="405"/>
      <c r="QJB99" s="405"/>
      <c r="QJC99" s="405"/>
      <c r="QJD99" s="405"/>
      <c r="QJE99" s="405"/>
      <c r="QJF99" s="405"/>
      <c r="QJG99" s="405"/>
      <c r="QJH99" s="405"/>
      <c r="QJI99" s="405"/>
      <c r="QJJ99" s="405"/>
      <c r="QJK99" s="405"/>
      <c r="QJL99" s="405"/>
      <c r="QJM99" s="405"/>
      <c r="QJN99" s="405"/>
      <c r="QJO99" s="405"/>
      <c r="QJP99" s="405"/>
      <c r="QJQ99" s="405"/>
      <c r="QJR99" s="405"/>
      <c r="QJS99" s="405"/>
      <c r="QJT99" s="405"/>
      <c r="QJU99" s="405"/>
      <c r="QJV99" s="405"/>
      <c r="QJW99" s="405"/>
      <c r="QJX99" s="405"/>
      <c r="QJY99" s="405"/>
      <c r="QJZ99" s="405"/>
      <c r="QKA99" s="405"/>
      <c r="QKB99" s="405"/>
      <c r="QKC99" s="405"/>
      <c r="QKD99" s="405"/>
      <c r="QKE99" s="405"/>
      <c r="QKF99" s="405"/>
      <c r="QKG99" s="405"/>
      <c r="QKH99" s="405"/>
      <c r="QKI99" s="405"/>
      <c r="QKJ99" s="405"/>
      <c r="QKK99" s="405"/>
      <c r="QKL99" s="405"/>
      <c r="QKM99" s="405"/>
      <c r="QKN99" s="405"/>
      <c r="QKO99" s="405"/>
      <c r="QKP99" s="405"/>
      <c r="QKQ99" s="405"/>
      <c r="QKR99" s="405"/>
      <c r="QKS99" s="405"/>
      <c r="QKT99" s="405"/>
      <c r="QKU99" s="405"/>
      <c r="QKV99" s="405"/>
      <c r="QKW99" s="405"/>
      <c r="QKX99" s="405"/>
      <c r="QKY99" s="405"/>
      <c r="QKZ99" s="405"/>
      <c r="QLA99" s="405"/>
      <c r="QLB99" s="405"/>
      <c r="QLC99" s="405"/>
      <c r="QLD99" s="405"/>
      <c r="QLE99" s="405"/>
      <c r="QLF99" s="405"/>
      <c r="QLG99" s="405"/>
      <c r="QLH99" s="405"/>
      <c r="QLI99" s="405"/>
      <c r="QLJ99" s="405"/>
      <c r="QLK99" s="405"/>
      <c r="QLL99" s="405"/>
      <c r="QLM99" s="405"/>
      <c r="QLN99" s="405"/>
      <c r="QLO99" s="405"/>
      <c r="QLP99" s="405"/>
      <c r="QLQ99" s="405"/>
      <c r="QLR99" s="405"/>
      <c r="QLS99" s="405"/>
      <c r="QLT99" s="405"/>
      <c r="QLU99" s="405"/>
      <c r="QLV99" s="405"/>
      <c r="QLW99" s="405"/>
      <c r="QLX99" s="405"/>
      <c r="QLY99" s="405"/>
      <c r="QLZ99" s="405"/>
      <c r="QMA99" s="405"/>
      <c r="QMB99" s="405"/>
      <c r="QMC99" s="405"/>
      <c r="QMD99" s="405"/>
      <c r="QME99" s="405"/>
      <c r="QMF99" s="405"/>
      <c r="QMG99" s="405"/>
      <c r="QMH99" s="405"/>
      <c r="QMI99" s="405"/>
      <c r="QMJ99" s="405"/>
      <c r="QMK99" s="405"/>
      <c r="QML99" s="405"/>
      <c r="QMM99" s="405"/>
      <c r="QMN99" s="405"/>
      <c r="QMO99" s="405"/>
      <c r="QMP99" s="405"/>
      <c r="QMQ99" s="405"/>
      <c r="QMR99" s="405"/>
      <c r="QMS99" s="405"/>
      <c r="QMT99" s="405"/>
      <c r="QMU99" s="405"/>
      <c r="QMV99" s="405"/>
      <c r="QMW99" s="405"/>
      <c r="QMX99" s="405"/>
      <c r="QMY99" s="405"/>
      <c r="QMZ99" s="405"/>
      <c r="QNA99" s="405"/>
      <c r="QNB99" s="405"/>
      <c r="QNC99" s="405"/>
      <c r="QND99" s="405"/>
      <c r="QNE99" s="405"/>
      <c r="QNF99" s="405"/>
      <c r="QNG99" s="405"/>
      <c r="QNH99" s="405"/>
      <c r="QNI99" s="405"/>
      <c r="QNJ99" s="405"/>
      <c r="QNK99" s="405"/>
      <c r="QNL99" s="405"/>
      <c r="QNM99" s="405"/>
      <c r="QNN99" s="405"/>
      <c r="QNO99" s="405"/>
      <c r="QNP99" s="405"/>
      <c r="QNQ99" s="405"/>
      <c r="QNR99" s="405"/>
      <c r="QNS99" s="405"/>
      <c r="QNT99" s="405"/>
      <c r="QNU99" s="405"/>
      <c r="QNV99" s="405"/>
      <c r="QNW99" s="405"/>
      <c r="QNX99" s="405"/>
      <c r="QNY99" s="405"/>
      <c r="QNZ99" s="405"/>
      <c r="QOA99" s="405"/>
      <c r="QOB99" s="405"/>
      <c r="QOC99" s="405"/>
      <c r="QOD99" s="405"/>
      <c r="QOE99" s="405"/>
      <c r="QOF99" s="405"/>
      <c r="QOG99" s="405"/>
      <c r="QOH99" s="405"/>
      <c r="QOI99" s="405"/>
      <c r="QOJ99" s="405"/>
      <c r="QOK99" s="405"/>
      <c r="QOL99" s="405"/>
      <c r="QOM99" s="405"/>
      <c r="QON99" s="405"/>
      <c r="QOO99" s="405"/>
      <c r="QOP99" s="405"/>
      <c r="QOQ99" s="405"/>
      <c r="QOR99" s="405"/>
      <c r="QOS99" s="405"/>
      <c r="QOT99" s="405"/>
      <c r="QOU99" s="405"/>
      <c r="QOV99" s="405"/>
      <c r="QOW99" s="405"/>
      <c r="QOX99" s="405"/>
      <c r="QOY99" s="405"/>
      <c r="QOZ99" s="405"/>
      <c r="QPA99" s="405"/>
      <c r="QPB99" s="405"/>
      <c r="QPC99" s="405"/>
      <c r="QPD99" s="405"/>
      <c r="QPE99" s="405"/>
      <c r="QPF99" s="405"/>
      <c r="QPG99" s="405"/>
      <c r="QPH99" s="405"/>
      <c r="QPI99" s="405"/>
      <c r="QPJ99" s="405"/>
      <c r="QPK99" s="405"/>
      <c r="QPL99" s="405"/>
      <c r="QPM99" s="405"/>
      <c r="QPN99" s="405"/>
      <c r="QPO99" s="405"/>
      <c r="QPP99" s="405"/>
      <c r="QPQ99" s="405"/>
      <c r="QPR99" s="405"/>
      <c r="QPS99" s="405"/>
      <c r="QPT99" s="405"/>
      <c r="QPU99" s="405"/>
      <c r="QPV99" s="405"/>
      <c r="QPW99" s="405"/>
      <c r="QPX99" s="405"/>
      <c r="QPY99" s="405"/>
      <c r="QPZ99" s="405"/>
      <c r="QQA99" s="405"/>
      <c r="QQB99" s="405"/>
      <c r="QQC99" s="405"/>
      <c r="QQD99" s="405"/>
      <c r="QQE99" s="405"/>
      <c r="QQF99" s="405"/>
      <c r="QQG99" s="405"/>
      <c r="QQH99" s="405"/>
      <c r="QQI99" s="405"/>
      <c r="QQJ99" s="405"/>
      <c r="QQK99" s="405"/>
      <c r="QQL99" s="405"/>
      <c r="QQM99" s="405"/>
      <c r="QQN99" s="405"/>
      <c r="QQO99" s="405"/>
      <c r="QQP99" s="405"/>
      <c r="QQQ99" s="405"/>
      <c r="QQR99" s="405"/>
      <c r="QQS99" s="405"/>
      <c r="QQT99" s="405"/>
      <c r="QQU99" s="405"/>
      <c r="QQV99" s="405"/>
      <c r="QQW99" s="405"/>
      <c r="QQX99" s="405"/>
      <c r="QQY99" s="405"/>
      <c r="QQZ99" s="405"/>
      <c r="QRA99" s="405"/>
      <c r="QRB99" s="405"/>
      <c r="QRC99" s="405"/>
      <c r="QRD99" s="405"/>
      <c r="QRE99" s="405"/>
      <c r="QRF99" s="405"/>
      <c r="QRG99" s="405"/>
      <c r="QRH99" s="405"/>
      <c r="QRI99" s="405"/>
      <c r="QRJ99" s="405"/>
      <c r="QRK99" s="405"/>
      <c r="QRL99" s="405"/>
      <c r="QRM99" s="405"/>
      <c r="QRN99" s="405"/>
      <c r="QRO99" s="405"/>
      <c r="QRP99" s="405"/>
      <c r="QRQ99" s="405"/>
      <c r="QRR99" s="405"/>
      <c r="QRS99" s="405"/>
      <c r="QRT99" s="405"/>
      <c r="QRU99" s="405"/>
      <c r="QRV99" s="405"/>
      <c r="QRW99" s="405"/>
      <c r="QRX99" s="405"/>
      <c r="QRY99" s="405"/>
      <c r="QRZ99" s="405"/>
      <c r="QSA99" s="405"/>
      <c r="QSB99" s="405"/>
      <c r="QSC99" s="405"/>
      <c r="QSD99" s="405"/>
      <c r="QSE99" s="405"/>
      <c r="QSF99" s="405"/>
      <c r="QSG99" s="405"/>
      <c r="QSH99" s="405"/>
      <c r="QSI99" s="405"/>
      <c r="QSJ99" s="405"/>
      <c r="QSK99" s="405"/>
      <c r="QSL99" s="405"/>
      <c r="QSM99" s="405"/>
      <c r="QSN99" s="405"/>
      <c r="QSO99" s="405"/>
      <c r="QSP99" s="405"/>
      <c r="QSQ99" s="405"/>
      <c r="QSR99" s="405"/>
      <c r="QSS99" s="405"/>
      <c r="QST99" s="405"/>
      <c r="QSU99" s="405"/>
      <c r="QSV99" s="405"/>
      <c r="QSW99" s="405"/>
      <c r="QSX99" s="405"/>
      <c r="QSY99" s="405"/>
      <c r="QSZ99" s="405"/>
      <c r="QTA99" s="405"/>
      <c r="QTB99" s="405"/>
      <c r="QTC99" s="405"/>
      <c r="QTD99" s="405"/>
      <c r="QTE99" s="405"/>
      <c r="QTF99" s="405"/>
      <c r="QTG99" s="405"/>
      <c r="QTH99" s="405"/>
      <c r="QTI99" s="405"/>
      <c r="QTJ99" s="405"/>
      <c r="QTK99" s="405"/>
      <c r="QTL99" s="405"/>
      <c r="QTM99" s="405"/>
      <c r="QTN99" s="405"/>
      <c r="QTO99" s="405"/>
      <c r="QTP99" s="405"/>
      <c r="QTQ99" s="405"/>
      <c r="QTR99" s="405"/>
      <c r="QTS99" s="405"/>
      <c r="QTT99" s="405"/>
      <c r="QTU99" s="405"/>
      <c r="QTV99" s="405"/>
      <c r="QTW99" s="405"/>
      <c r="QTX99" s="405"/>
      <c r="QTY99" s="405"/>
      <c r="QTZ99" s="405"/>
      <c r="QUA99" s="405"/>
      <c r="QUB99" s="405"/>
      <c r="QUC99" s="405"/>
      <c r="QUD99" s="405"/>
      <c r="QUE99" s="405"/>
      <c r="QUF99" s="405"/>
      <c r="QUG99" s="405"/>
      <c r="QUH99" s="405"/>
      <c r="QUI99" s="405"/>
      <c r="QUJ99" s="405"/>
      <c r="QUK99" s="405"/>
      <c r="QUL99" s="405"/>
      <c r="QUM99" s="405"/>
      <c r="QUN99" s="405"/>
      <c r="QUO99" s="405"/>
      <c r="QUP99" s="405"/>
      <c r="QUQ99" s="405"/>
      <c r="QUR99" s="405"/>
      <c r="QUS99" s="405"/>
      <c r="QUT99" s="405"/>
      <c r="QUU99" s="405"/>
      <c r="QUV99" s="405"/>
      <c r="QUW99" s="405"/>
      <c r="QUX99" s="405"/>
      <c r="QUY99" s="405"/>
      <c r="QUZ99" s="405"/>
      <c r="QVA99" s="405"/>
      <c r="QVB99" s="405"/>
      <c r="QVC99" s="405"/>
      <c r="QVD99" s="405"/>
      <c r="QVE99" s="405"/>
      <c r="QVF99" s="405"/>
      <c r="QVG99" s="405"/>
      <c r="QVH99" s="405"/>
      <c r="QVI99" s="405"/>
      <c r="QVJ99" s="405"/>
      <c r="QVK99" s="405"/>
      <c r="QVL99" s="405"/>
      <c r="QVM99" s="405"/>
      <c r="QVN99" s="405"/>
      <c r="QVO99" s="405"/>
      <c r="QVP99" s="405"/>
      <c r="QVQ99" s="405"/>
      <c r="QVR99" s="405"/>
      <c r="QVS99" s="405"/>
      <c r="QVT99" s="405"/>
      <c r="QVU99" s="405"/>
      <c r="QVV99" s="405"/>
      <c r="QVW99" s="405"/>
      <c r="QVX99" s="405"/>
      <c r="QVY99" s="405"/>
      <c r="QVZ99" s="405"/>
      <c r="QWA99" s="405"/>
      <c r="QWB99" s="405"/>
      <c r="QWC99" s="405"/>
      <c r="QWD99" s="405"/>
      <c r="QWE99" s="405"/>
      <c r="QWF99" s="405"/>
      <c r="QWG99" s="405"/>
      <c r="QWH99" s="405"/>
      <c r="QWI99" s="405"/>
      <c r="QWJ99" s="405"/>
      <c r="QWK99" s="405"/>
      <c r="QWL99" s="405"/>
      <c r="QWM99" s="405"/>
      <c r="QWN99" s="405"/>
      <c r="QWO99" s="405"/>
      <c r="QWP99" s="405"/>
      <c r="QWQ99" s="405"/>
      <c r="QWR99" s="405"/>
      <c r="QWS99" s="405"/>
      <c r="QWT99" s="405"/>
      <c r="QWU99" s="405"/>
      <c r="QWV99" s="405"/>
      <c r="QWW99" s="405"/>
      <c r="QWX99" s="405"/>
      <c r="QWY99" s="405"/>
      <c r="QWZ99" s="405"/>
      <c r="QXA99" s="405"/>
      <c r="QXB99" s="405"/>
      <c r="QXC99" s="405"/>
      <c r="QXD99" s="405"/>
      <c r="QXE99" s="405"/>
      <c r="QXF99" s="405"/>
      <c r="QXG99" s="405"/>
      <c r="QXH99" s="405"/>
      <c r="QXI99" s="405"/>
      <c r="QXJ99" s="405"/>
      <c r="QXK99" s="405"/>
      <c r="QXL99" s="405"/>
      <c r="QXM99" s="405"/>
      <c r="QXN99" s="405"/>
      <c r="QXO99" s="405"/>
      <c r="QXP99" s="405"/>
      <c r="QXQ99" s="405"/>
      <c r="QXR99" s="405"/>
      <c r="QXS99" s="405"/>
      <c r="QXT99" s="405"/>
      <c r="QXU99" s="405"/>
      <c r="QXV99" s="405"/>
      <c r="QXW99" s="405"/>
      <c r="QXX99" s="405"/>
      <c r="QXY99" s="405"/>
      <c r="QXZ99" s="405"/>
      <c r="QYA99" s="405"/>
      <c r="QYB99" s="405"/>
      <c r="QYC99" s="405"/>
      <c r="QYD99" s="405"/>
      <c r="QYE99" s="405"/>
      <c r="QYF99" s="405"/>
      <c r="QYG99" s="405"/>
      <c r="QYH99" s="405"/>
      <c r="QYI99" s="405"/>
      <c r="QYJ99" s="405"/>
      <c r="QYK99" s="405"/>
      <c r="QYL99" s="405"/>
      <c r="QYM99" s="405"/>
      <c r="QYN99" s="405"/>
      <c r="QYO99" s="405"/>
      <c r="QYP99" s="405"/>
      <c r="QYQ99" s="405"/>
      <c r="QYR99" s="405"/>
      <c r="QYS99" s="405"/>
      <c r="QYT99" s="405"/>
      <c r="QYU99" s="405"/>
      <c r="QYV99" s="405"/>
      <c r="QYW99" s="405"/>
      <c r="QYX99" s="405"/>
      <c r="QYY99" s="405"/>
      <c r="QYZ99" s="405"/>
      <c r="QZA99" s="405"/>
      <c r="QZB99" s="405"/>
      <c r="QZC99" s="405"/>
      <c r="QZD99" s="405"/>
      <c r="QZE99" s="405"/>
      <c r="QZF99" s="405"/>
      <c r="QZG99" s="405"/>
      <c r="QZH99" s="405"/>
      <c r="QZI99" s="405"/>
      <c r="QZJ99" s="405"/>
      <c r="QZK99" s="405"/>
      <c r="QZL99" s="405"/>
      <c r="QZM99" s="405"/>
      <c r="QZN99" s="405"/>
      <c r="QZO99" s="405"/>
      <c r="QZP99" s="405"/>
      <c r="QZQ99" s="405"/>
      <c r="QZR99" s="405"/>
      <c r="QZS99" s="405"/>
      <c r="QZT99" s="405"/>
      <c r="QZU99" s="405"/>
      <c r="QZV99" s="405"/>
      <c r="QZW99" s="405"/>
      <c r="QZX99" s="405"/>
      <c r="QZY99" s="405"/>
      <c r="QZZ99" s="405"/>
      <c r="RAA99" s="405"/>
      <c r="RAB99" s="405"/>
      <c r="RAC99" s="405"/>
      <c r="RAD99" s="405"/>
      <c r="RAE99" s="405"/>
      <c r="RAF99" s="405"/>
      <c r="RAG99" s="405"/>
      <c r="RAH99" s="405"/>
      <c r="RAI99" s="405"/>
      <c r="RAJ99" s="405"/>
      <c r="RAK99" s="405"/>
      <c r="RAL99" s="405"/>
      <c r="RAM99" s="405"/>
      <c r="RAN99" s="405"/>
      <c r="RAO99" s="405"/>
      <c r="RAP99" s="405"/>
      <c r="RAQ99" s="405"/>
      <c r="RAR99" s="405"/>
      <c r="RAS99" s="405"/>
      <c r="RAT99" s="405"/>
      <c r="RAU99" s="405"/>
      <c r="RAV99" s="405"/>
      <c r="RAW99" s="405"/>
      <c r="RAX99" s="405"/>
      <c r="RAY99" s="405"/>
      <c r="RAZ99" s="405"/>
      <c r="RBA99" s="405"/>
      <c r="RBB99" s="405"/>
      <c r="RBC99" s="405"/>
      <c r="RBD99" s="405"/>
      <c r="RBE99" s="405"/>
      <c r="RBF99" s="405"/>
      <c r="RBG99" s="405"/>
      <c r="RBH99" s="405"/>
      <c r="RBI99" s="405"/>
      <c r="RBJ99" s="405"/>
      <c r="RBK99" s="405"/>
      <c r="RBL99" s="405"/>
      <c r="RBM99" s="405"/>
      <c r="RBN99" s="405"/>
      <c r="RBO99" s="405"/>
      <c r="RBP99" s="405"/>
      <c r="RBQ99" s="405"/>
      <c r="RBR99" s="405"/>
      <c r="RBS99" s="405"/>
      <c r="RBT99" s="405"/>
      <c r="RBU99" s="405"/>
      <c r="RBV99" s="405"/>
      <c r="RBW99" s="405"/>
      <c r="RBX99" s="405"/>
      <c r="RBY99" s="405"/>
      <c r="RBZ99" s="405"/>
      <c r="RCA99" s="405"/>
      <c r="RCB99" s="405"/>
      <c r="RCC99" s="405"/>
      <c r="RCD99" s="405"/>
      <c r="RCE99" s="405"/>
      <c r="RCF99" s="405"/>
      <c r="RCG99" s="405"/>
      <c r="RCH99" s="405"/>
      <c r="RCI99" s="405"/>
      <c r="RCJ99" s="405"/>
      <c r="RCK99" s="405"/>
      <c r="RCL99" s="405"/>
      <c r="RCM99" s="405"/>
      <c r="RCN99" s="405"/>
      <c r="RCO99" s="405"/>
      <c r="RCP99" s="405"/>
      <c r="RCQ99" s="405"/>
      <c r="RCR99" s="405"/>
      <c r="RCS99" s="405"/>
      <c r="RCT99" s="405"/>
      <c r="RCU99" s="405"/>
      <c r="RCV99" s="405"/>
      <c r="RCW99" s="405"/>
      <c r="RCX99" s="405"/>
      <c r="RCY99" s="405"/>
      <c r="RCZ99" s="405"/>
      <c r="RDA99" s="405"/>
      <c r="RDB99" s="405"/>
      <c r="RDC99" s="405"/>
      <c r="RDD99" s="405"/>
      <c r="RDE99" s="405"/>
      <c r="RDF99" s="405"/>
      <c r="RDG99" s="405"/>
      <c r="RDH99" s="405"/>
      <c r="RDI99" s="405"/>
      <c r="RDJ99" s="405"/>
      <c r="RDK99" s="405"/>
      <c r="RDL99" s="405"/>
      <c r="RDM99" s="405"/>
      <c r="RDN99" s="405"/>
      <c r="RDO99" s="405"/>
      <c r="RDP99" s="405"/>
      <c r="RDQ99" s="405"/>
      <c r="RDR99" s="405"/>
      <c r="RDS99" s="405"/>
      <c r="RDT99" s="405"/>
      <c r="RDU99" s="405"/>
      <c r="RDV99" s="405"/>
      <c r="RDW99" s="405"/>
      <c r="RDX99" s="405"/>
      <c r="RDY99" s="405"/>
      <c r="RDZ99" s="405"/>
      <c r="REA99" s="405"/>
      <c r="REB99" s="405"/>
      <c r="REC99" s="405"/>
      <c r="RED99" s="405"/>
      <c r="REE99" s="405"/>
      <c r="REF99" s="405"/>
      <c r="REG99" s="405"/>
      <c r="REH99" s="405"/>
      <c r="REI99" s="405"/>
      <c r="REJ99" s="405"/>
      <c r="REK99" s="405"/>
      <c r="REL99" s="405"/>
      <c r="REM99" s="405"/>
      <c r="REN99" s="405"/>
      <c r="REO99" s="405"/>
      <c r="REP99" s="405"/>
      <c r="REQ99" s="405"/>
      <c r="RER99" s="405"/>
      <c r="RES99" s="405"/>
      <c r="RET99" s="405"/>
      <c r="REU99" s="405"/>
      <c r="REV99" s="405"/>
      <c r="REW99" s="405"/>
      <c r="REX99" s="405"/>
      <c r="REY99" s="405"/>
      <c r="REZ99" s="405"/>
      <c r="RFA99" s="405"/>
      <c r="RFB99" s="405"/>
      <c r="RFC99" s="405"/>
      <c r="RFD99" s="405"/>
      <c r="RFE99" s="405"/>
      <c r="RFF99" s="405"/>
      <c r="RFG99" s="405"/>
      <c r="RFH99" s="405"/>
      <c r="RFI99" s="405"/>
      <c r="RFJ99" s="405"/>
      <c r="RFK99" s="405"/>
      <c r="RFL99" s="405"/>
      <c r="RFM99" s="405"/>
      <c r="RFN99" s="405"/>
      <c r="RFO99" s="405"/>
      <c r="RFP99" s="405"/>
      <c r="RFQ99" s="405"/>
      <c r="RFR99" s="405"/>
      <c r="RFS99" s="405"/>
      <c r="RFT99" s="405"/>
      <c r="RFU99" s="405"/>
      <c r="RFV99" s="405"/>
      <c r="RFW99" s="405"/>
      <c r="RFX99" s="405"/>
      <c r="RFY99" s="405"/>
      <c r="RFZ99" s="405"/>
      <c r="RGA99" s="405"/>
      <c r="RGB99" s="405"/>
      <c r="RGC99" s="405"/>
      <c r="RGD99" s="405"/>
      <c r="RGE99" s="405"/>
      <c r="RGF99" s="405"/>
      <c r="RGG99" s="405"/>
      <c r="RGH99" s="405"/>
      <c r="RGI99" s="405"/>
      <c r="RGJ99" s="405"/>
      <c r="RGK99" s="405"/>
      <c r="RGL99" s="405"/>
      <c r="RGM99" s="405"/>
      <c r="RGN99" s="405"/>
      <c r="RGO99" s="405"/>
      <c r="RGP99" s="405"/>
      <c r="RGQ99" s="405"/>
      <c r="RGR99" s="405"/>
      <c r="RGS99" s="405"/>
      <c r="RGT99" s="405"/>
      <c r="RGU99" s="405"/>
      <c r="RGV99" s="405"/>
      <c r="RGW99" s="405"/>
      <c r="RGX99" s="405"/>
      <c r="RGY99" s="405"/>
      <c r="RGZ99" s="405"/>
      <c r="RHA99" s="405"/>
      <c r="RHB99" s="405"/>
      <c r="RHC99" s="405"/>
      <c r="RHD99" s="405"/>
      <c r="RHE99" s="405"/>
      <c r="RHF99" s="405"/>
      <c r="RHG99" s="405"/>
      <c r="RHH99" s="405"/>
      <c r="RHI99" s="405"/>
      <c r="RHJ99" s="405"/>
      <c r="RHK99" s="405"/>
      <c r="RHL99" s="405"/>
      <c r="RHM99" s="405"/>
      <c r="RHN99" s="405"/>
      <c r="RHO99" s="405"/>
      <c r="RHP99" s="405"/>
      <c r="RHQ99" s="405"/>
      <c r="RHR99" s="405"/>
      <c r="RHS99" s="405"/>
      <c r="RHT99" s="405"/>
      <c r="RHU99" s="405"/>
      <c r="RHV99" s="405"/>
      <c r="RHW99" s="405"/>
      <c r="RHX99" s="405"/>
      <c r="RHY99" s="405"/>
      <c r="RHZ99" s="405"/>
      <c r="RIA99" s="405"/>
      <c r="RIB99" s="405"/>
      <c r="RIC99" s="405"/>
      <c r="RID99" s="405"/>
      <c r="RIE99" s="405"/>
      <c r="RIF99" s="405"/>
      <c r="RIG99" s="405"/>
      <c r="RIH99" s="405"/>
      <c r="RII99" s="405"/>
      <c r="RIJ99" s="405"/>
      <c r="RIK99" s="405"/>
      <c r="RIL99" s="405"/>
      <c r="RIM99" s="405"/>
      <c r="RIN99" s="405"/>
      <c r="RIO99" s="405"/>
      <c r="RIP99" s="405"/>
      <c r="RIQ99" s="405"/>
      <c r="RIR99" s="405"/>
      <c r="RIS99" s="405"/>
      <c r="RIT99" s="405"/>
      <c r="RIU99" s="405"/>
      <c r="RIV99" s="405"/>
      <c r="RIW99" s="405"/>
      <c r="RIX99" s="405"/>
      <c r="RIY99" s="405"/>
      <c r="RIZ99" s="405"/>
      <c r="RJA99" s="405"/>
      <c r="RJB99" s="405"/>
      <c r="RJC99" s="405"/>
      <c r="RJD99" s="405"/>
      <c r="RJE99" s="405"/>
      <c r="RJF99" s="405"/>
      <c r="RJG99" s="405"/>
      <c r="RJH99" s="405"/>
      <c r="RJI99" s="405"/>
      <c r="RJJ99" s="405"/>
      <c r="RJK99" s="405"/>
      <c r="RJL99" s="405"/>
      <c r="RJM99" s="405"/>
      <c r="RJN99" s="405"/>
      <c r="RJO99" s="405"/>
      <c r="RJP99" s="405"/>
      <c r="RJQ99" s="405"/>
      <c r="RJR99" s="405"/>
      <c r="RJS99" s="405"/>
      <c r="RJT99" s="405"/>
      <c r="RJU99" s="405"/>
      <c r="RJV99" s="405"/>
      <c r="RJW99" s="405"/>
      <c r="RJX99" s="405"/>
      <c r="RJY99" s="405"/>
      <c r="RJZ99" s="405"/>
      <c r="RKA99" s="405"/>
      <c r="RKB99" s="405"/>
      <c r="RKC99" s="405"/>
      <c r="RKD99" s="405"/>
      <c r="RKE99" s="405"/>
      <c r="RKF99" s="405"/>
      <c r="RKG99" s="405"/>
      <c r="RKH99" s="405"/>
      <c r="RKI99" s="405"/>
      <c r="RKJ99" s="405"/>
      <c r="RKK99" s="405"/>
      <c r="RKL99" s="405"/>
      <c r="RKM99" s="405"/>
      <c r="RKN99" s="405"/>
      <c r="RKO99" s="405"/>
      <c r="RKP99" s="405"/>
      <c r="RKQ99" s="405"/>
      <c r="RKR99" s="405"/>
      <c r="RKS99" s="405"/>
      <c r="RKT99" s="405"/>
      <c r="RKU99" s="405"/>
      <c r="RKV99" s="405"/>
      <c r="RKW99" s="405"/>
      <c r="RKX99" s="405"/>
      <c r="RKY99" s="405"/>
      <c r="RKZ99" s="405"/>
      <c r="RLA99" s="405"/>
      <c r="RLB99" s="405"/>
      <c r="RLC99" s="405"/>
      <c r="RLD99" s="405"/>
      <c r="RLE99" s="405"/>
      <c r="RLF99" s="405"/>
      <c r="RLG99" s="405"/>
      <c r="RLH99" s="405"/>
      <c r="RLI99" s="405"/>
      <c r="RLJ99" s="405"/>
      <c r="RLK99" s="405"/>
      <c r="RLL99" s="405"/>
      <c r="RLM99" s="405"/>
      <c r="RLN99" s="405"/>
      <c r="RLO99" s="405"/>
      <c r="RLP99" s="405"/>
      <c r="RLQ99" s="405"/>
      <c r="RLR99" s="405"/>
      <c r="RLS99" s="405"/>
      <c r="RLT99" s="405"/>
      <c r="RLU99" s="405"/>
      <c r="RLV99" s="405"/>
      <c r="RLW99" s="405"/>
      <c r="RLX99" s="405"/>
      <c r="RLY99" s="405"/>
      <c r="RLZ99" s="405"/>
      <c r="RMA99" s="405"/>
      <c r="RMB99" s="405"/>
      <c r="RMC99" s="405"/>
      <c r="RMD99" s="405"/>
      <c r="RME99" s="405"/>
      <c r="RMF99" s="405"/>
      <c r="RMG99" s="405"/>
      <c r="RMH99" s="405"/>
      <c r="RMI99" s="405"/>
      <c r="RMJ99" s="405"/>
      <c r="RMK99" s="405"/>
      <c r="RML99" s="405"/>
      <c r="RMM99" s="405"/>
      <c r="RMN99" s="405"/>
      <c r="RMO99" s="405"/>
      <c r="RMP99" s="405"/>
      <c r="RMQ99" s="405"/>
      <c r="RMR99" s="405"/>
      <c r="RMS99" s="405"/>
      <c r="RMT99" s="405"/>
      <c r="RMU99" s="405"/>
      <c r="RMV99" s="405"/>
      <c r="RMW99" s="405"/>
      <c r="RMX99" s="405"/>
      <c r="RMY99" s="405"/>
      <c r="RMZ99" s="405"/>
      <c r="RNA99" s="405"/>
      <c r="RNB99" s="405"/>
      <c r="RNC99" s="405"/>
      <c r="RND99" s="405"/>
      <c r="RNE99" s="405"/>
      <c r="RNF99" s="405"/>
      <c r="RNG99" s="405"/>
      <c r="RNH99" s="405"/>
      <c r="RNI99" s="405"/>
      <c r="RNJ99" s="405"/>
      <c r="RNK99" s="405"/>
      <c r="RNL99" s="405"/>
      <c r="RNM99" s="405"/>
      <c r="RNN99" s="405"/>
      <c r="RNO99" s="405"/>
      <c r="RNP99" s="405"/>
      <c r="RNQ99" s="405"/>
      <c r="RNR99" s="405"/>
      <c r="RNS99" s="405"/>
      <c r="RNT99" s="405"/>
      <c r="RNU99" s="405"/>
      <c r="RNV99" s="405"/>
      <c r="RNW99" s="405"/>
      <c r="RNX99" s="405"/>
      <c r="RNY99" s="405"/>
      <c r="RNZ99" s="405"/>
      <c r="ROA99" s="405"/>
      <c r="ROB99" s="405"/>
      <c r="ROC99" s="405"/>
      <c r="ROD99" s="405"/>
      <c r="ROE99" s="405"/>
      <c r="ROF99" s="405"/>
      <c r="ROG99" s="405"/>
      <c r="ROH99" s="405"/>
      <c r="ROI99" s="405"/>
      <c r="ROJ99" s="405"/>
      <c r="ROK99" s="405"/>
      <c r="ROL99" s="405"/>
      <c r="ROM99" s="405"/>
      <c r="RON99" s="405"/>
      <c r="ROO99" s="405"/>
      <c r="ROP99" s="405"/>
      <c r="ROQ99" s="405"/>
      <c r="ROR99" s="405"/>
      <c r="ROS99" s="405"/>
      <c r="ROT99" s="405"/>
      <c r="ROU99" s="405"/>
      <c r="ROV99" s="405"/>
      <c r="ROW99" s="405"/>
      <c r="ROX99" s="405"/>
      <c r="ROY99" s="405"/>
      <c r="ROZ99" s="405"/>
      <c r="RPA99" s="405"/>
      <c r="RPB99" s="405"/>
      <c r="RPC99" s="405"/>
      <c r="RPD99" s="405"/>
      <c r="RPE99" s="405"/>
      <c r="RPF99" s="405"/>
      <c r="RPG99" s="405"/>
      <c r="RPH99" s="405"/>
      <c r="RPI99" s="405"/>
      <c r="RPJ99" s="405"/>
      <c r="RPK99" s="405"/>
      <c r="RPL99" s="405"/>
      <c r="RPM99" s="405"/>
      <c r="RPN99" s="405"/>
      <c r="RPO99" s="405"/>
      <c r="RPP99" s="405"/>
      <c r="RPQ99" s="405"/>
      <c r="RPR99" s="405"/>
      <c r="RPS99" s="405"/>
      <c r="RPT99" s="405"/>
      <c r="RPU99" s="405"/>
      <c r="RPV99" s="405"/>
      <c r="RPW99" s="405"/>
      <c r="RPX99" s="405"/>
      <c r="RPY99" s="405"/>
      <c r="RPZ99" s="405"/>
      <c r="RQA99" s="405"/>
      <c r="RQB99" s="405"/>
      <c r="RQC99" s="405"/>
      <c r="RQD99" s="405"/>
      <c r="RQE99" s="405"/>
      <c r="RQF99" s="405"/>
      <c r="RQG99" s="405"/>
      <c r="RQH99" s="405"/>
      <c r="RQI99" s="405"/>
      <c r="RQJ99" s="405"/>
      <c r="RQK99" s="405"/>
      <c r="RQL99" s="405"/>
      <c r="RQM99" s="405"/>
      <c r="RQN99" s="405"/>
      <c r="RQO99" s="405"/>
      <c r="RQP99" s="405"/>
      <c r="RQQ99" s="405"/>
      <c r="RQR99" s="405"/>
      <c r="RQS99" s="405"/>
      <c r="RQT99" s="405"/>
      <c r="RQU99" s="405"/>
      <c r="RQV99" s="405"/>
      <c r="RQW99" s="405"/>
      <c r="RQX99" s="405"/>
      <c r="RQY99" s="405"/>
      <c r="RQZ99" s="405"/>
      <c r="RRA99" s="405"/>
      <c r="RRB99" s="405"/>
      <c r="RRC99" s="405"/>
      <c r="RRD99" s="405"/>
      <c r="RRE99" s="405"/>
      <c r="RRF99" s="405"/>
      <c r="RRG99" s="405"/>
      <c r="RRH99" s="405"/>
      <c r="RRI99" s="405"/>
      <c r="RRJ99" s="405"/>
      <c r="RRK99" s="405"/>
      <c r="RRL99" s="405"/>
      <c r="RRM99" s="405"/>
      <c r="RRN99" s="405"/>
      <c r="RRO99" s="405"/>
      <c r="RRP99" s="405"/>
      <c r="RRQ99" s="405"/>
      <c r="RRR99" s="405"/>
      <c r="RRS99" s="405"/>
      <c r="RRT99" s="405"/>
      <c r="RRU99" s="405"/>
      <c r="RRV99" s="405"/>
      <c r="RRW99" s="405"/>
      <c r="RRX99" s="405"/>
      <c r="RRY99" s="405"/>
      <c r="RRZ99" s="405"/>
      <c r="RSA99" s="405"/>
      <c r="RSB99" s="405"/>
      <c r="RSC99" s="405"/>
      <c r="RSD99" s="405"/>
      <c r="RSE99" s="405"/>
      <c r="RSF99" s="405"/>
      <c r="RSG99" s="405"/>
      <c r="RSH99" s="405"/>
      <c r="RSI99" s="405"/>
      <c r="RSJ99" s="405"/>
      <c r="RSK99" s="405"/>
      <c r="RSL99" s="405"/>
      <c r="RSM99" s="405"/>
      <c r="RSN99" s="405"/>
      <c r="RSO99" s="405"/>
      <c r="RSP99" s="405"/>
      <c r="RSQ99" s="405"/>
      <c r="RSR99" s="405"/>
      <c r="RSS99" s="405"/>
      <c r="RST99" s="405"/>
      <c r="RSU99" s="405"/>
      <c r="RSV99" s="405"/>
      <c r="RSW99" s="405"/>
      <c r="RSX99" s="405"/>
      <c r="RSY99" s="405"/>
      <c r="RSZ99" s="405"/>
      <c r="RTA99" s="405"/>
      <c r="RTB99" s="405"/>
      <c r="RTC99" s="405"/>
      <c r="RTD99" s="405"/>
      <c r="RTE99" s="405"/>
      <c r="RTF99" s="405"/>
      <c r="RTG99" s="405"/>
      <c r="RTH99" s="405"/>
      <c r="RTI99" s="405"/>
      <c r="RTJ99" s="405"/>
      <c r="RTK99" s="405"/>
      <c r="RTL99" s="405"/>
      <c r="RTM99" s="405"/>
      <c r="RTN99" s="405"/>
      <c r="RTO99" s="405"/>
      <c r="RTP99" s="405"/>
      <c r="RTQ99" s="405"/>
      <c r="RTR99" s="405"/>
      <c r="RTS99" s="405"/>
      <c r="RTT99" s="405"/>
      <c r="RTU99" s="405"/>
      <c r="RTV99" s="405"/>
      <c r="RTW99" s="405"/>
      <c r="RTX99" s="405"/>
      <c r="RTY99" s="405"/>
      <c r="RTZ99" s="405"/>
      <c r="RUA99" s="405"/>
      <c r="RUB99" s="405"/>
      <c r="RUC99" s="405"/>
      <c r="RUD99" s="405"/>
      <c r="RUE99" s="405"/>
      <c r="RUF99" s="405"/>
      <c r="RUG99" s="405"/>
      <c r="RUH99" s="405"/>
      <c r="RUI99" s="405"/>
      <c r="RUJ99" s="405"/>
      <c r="RUK99" s="405"/>
      <c r="RUL99" s="405"/>
      <c r="RUM99" s="405"/>
      <c r="RUN99" s="405"/>
      <c r="RUO99" s="405"/>
      <c r="RUP99" s="405"/>
      <c r="RUQ99" s="405"/>
      <c r="RUR99" s="405"/>
      <c r="RUS99" s="405"/>
      <c r="RUT99" s="405"/>
      <c r="RUU99" s="405"/>
      <c r="RUV99" s="405"/>
      <c r="RUW99" s="405"/>
      <c r="RUX99" s="405"/>
      <c r="RUY99" s="405"/>
      <c r="RUZ99" s="405"/>
      <c r="RVA99" s="405"/>
      <c r="RVB99" s="405"/>
      <c r="RVC99" s="405"/>
      <c r="RVD99" s="405"/>
      <c r="RVE99" s="405"/>
      <c r="RVF99" s="405"/>
      <c r="RVG99" s="405"/>
      <c r="RVH99" s="405"/>
      <c r="RVI99" s="405"/>
      <c r="RVJ99" s="405"/>
      <c r="RVK99" s="405"/>
      <c r="RVL99" s="405"/>
      <c r="RVM99" s="405"/>
      <c r="RVN99" s="405"/>
      <c r="RVO99" s="405"/>
      <c r="RVP99" s="405"/>
      <c r="RVQ99" s="405"/>
      <c r="RVR99" s="405"/>
      <c r="RVS99" s="405"/>
      <c r="RVT99" s="405"/>
      <c r="RVU99" s="405"/>
      <c r="RVV99" s="405"/>
      <c r="RVW99" s="405"/>
      <c r="RVX99" s="405"/>
      <c r="RVY99" s="405"/>
      <c r="RVZ99" s="405"/>
      <c r="RWA99" s="405"/>
      <c r="RWB99" s="405"/>
      <c r="RWC99" s="405"/>
      <c r="RWD99" s="405"/>
      <c r="RWE99" s="405"/>
      <c r="RWF99" s="405"/>
      <c r="RWG99" s="405"/>
      <c r="RWH99" s="405"/>
      <c r="RWI99" s="405"/>
      <c r="RWJ99" s="405"/>
      <c r="RWK99" s="405"/>
      <c r="RWL99" s="405"/>
      <c r="RWM99" s="405"/>
      <c r="RWN99" s="405"/>
      <c r="RWO99" s="405"/>
      <c r="RWP99" s="405"/>
      <c r="RWQ99" s="405"/>
      <c r="RWR99" s="405"/>
      <c r="RWS99" s="405"/>
      <c r="RWT99" s="405"/>
      <c r="RWU99" s="405"/>
      <c r="RWV99" s="405"/>
      <c r="RWW99" s="405"/>
      <c r="RWX99" s="405"/>
      <c r="RWY99" s="405"/>
      <c r="RWZ99" s="405"/>
      <c r="RXA99" s="405"/>
      <c r="RXB99" s="405"/>
      <c r="RXC99" s="405"/>
      <c r="RXD99" s="405"/>
      <c r="RXE99" s="405"/>
      <c r="RXF99" s="405"/>
      <c r="RXG99" s="405"/>
      <c r="RXH99" s="405"/>
      <c r="RXI99" s="405"/>
      <c r="RXJ99" s="405"/>
      <c r="RXK99" s="405"/>
      <c r="RXL99" s="405"/>
      <c r="RXM99" s="405"/>
      <c r="RXN99" s="405"/>
      <c r="RXO99" s="405"/>
      <c r="RXP99" s="405"/>
      <c r="RXQ99" s="405"/>
      <c r="RXR99" s="405"/>
      <c r="RXS99" s="405"/>
      <c r="RXT99" s="405"/>
      <c r="RXU99" s="405"/>
      <c r="RXV99" s="405"/>
      <c r="RXW99" s="405"/>
      <c r="RXX99" s="405"/>
      <c r="RXY99" s="405"/>
      <c r="RXZ99" s="405"/>
      <c r="RYA99" s="405"/>
      <c r="RYB99" s="405"/>
      <c r="RYC99" s="405"/>
      <c r="RYD99" s="405"/>
      <c r="RYE99" s="405"/>
      <c r="RYF99" s="405"/>
      <c r="RYG99" s="405"/>
      <c r="RYH99" s="405"/>
      <c r="RYI99" s="405"/>
      <c r="RYJ99" s="405"/>
      <c r="RYK99" s="405"/>
      <c r="RYL99" s="405"/>
      <c r="RYM99" s="405"/>
      <c r="RYN99" s="405"/>
      <c r="RYO99" s="405"/>
      <c r="RYP99" s="405"/>
      <c r="RYQ99" s="405"/>
      <c r="RYR99" s="405"/>
      <c r="RYS99" s="405"/>
      <c r="RYT99" s="405"/>
      <c r="RYU99" s="405"/>
      <c r="RYV99" s="405"/>
      <c r="RYW99" s="405"/>
      <c r="RYX99" s="405"/>
      <c r="RYY99" s="405"/>
      <c r="RYZ99" s="405"/>
      <c r="RZA99" s="405"/>
      <c r="RZB99" s="405"/>
      <c r="RZC99" s="405"/>
      <c r="RZD99" s="405"/>
      <c r="RZE99" s="405"/>
      <c r="RZF99" s="405"/>
      <c r="RZG99" s="405"/>
      <c r="RZH99" s="405"/>
      <c r="RZI99" s="405"/>
      <c r="RZJ99" s="405"/>
      <c r="RZK99" s="405"/>
      <c r="RZL99" s="405"/>
      <c r="RZM99" s="405"/>
      <c r="RZN99" s="405"/>
      <c r="RZO99" s="405"/>
      <c r="RZP99" s="405"/>
      <c r="RZQ99" s="405"/>
      <c r="RZR99" s="405"/>
      <c r="RZS99" s="405"/>
      <c r="RZT99" s="405"/>
      <c r="RZU99" s="405"/>
      <c r="RZV99" s="405"/>
      <c r="RZW99" s="405"/>
      <c r="RZX99" s="405"/>
      <c r="RZY99" s="405"/>
      <c r="RZZ99" s="405"/>
      <c r="SAA99" s="405"/>
      <c r="SAB99" s="405"/>
      <c r="SAC99" s="405"/>
      <c r="SAD99" s="405"/>
      <c r="SAE99" s="405"/>
      <c r="SAF99" s="405"/>
      <c r="SAG99" s="405"/>
      <c r="SAH99" s="405"/>
      <c r="SAI99" s="405"/>
      <c r="SAJ99" s="405"/>
      <c r="SAK99" s="405"/>
      <c r="SAL99" s="405"/>
      <c r="SAM99" s="405"/>
      <c r="SAN99" s="405"/>
      <c r="SAO99" s="405"/>
      <c r="SAP99" s="405"/>
      <c r="SAQ99" s="405"/>
      <c r="SAR99" s="405"/>
      <c r="SAS99" s="405"/>
      <c r="SAT99" s="405"/>
      <c r="SAU99" s="405"/>
      <c r="SAV99" s="405"/>
      <c r="SAW99" s="405"/>
      <c r="SAX99" s="405"/>
      <c r="SAY99" s="405"/>
      <c r="SAZ99" s="405"/>
      <c r="SBA99" s="405"/>
      <c r="SBB99" s="405"/>
      <c r="SBC99" s="405"/>
      <c r="SBD99" s="405"/>
      <c r="SBE99" s="405"/>
      <c r="SBF99" s="405"/>
      <c r="SBG99" s="405"/>
      <c r="SBH99" s="405"/>
      <c r="SBI99" s="405"/>
      <c r="SBJ99" s="405"/>
      <c r="SBK99" s="405"/>
      <c r="SBL99" s="405"/>
      <c r="SBM99" s="405"/>
      <c r="SBN99" s="405"/>
      <c r="SBO99" s="405"/>
      <c r="SBP99" s="405"/>
      <c r="SBQ99" s="405"/>
      <c r="SBR99" s="405"/>
      <c r="SBS99" s="405"/>
      <c r="SBT99" s="405"/>
      <c r="SBU99" s="405"/>
      <c r="SBV99" s="405"/>
      <c r="SBW99" s="405"/>
      <c r="SBX99" s="405"/>
      <c r="SBY99" s="405"/>
      <c r="SBZ99" s="405"/>
      <c r="SCA99" s="405"/>
      <c r="SCB99" s="405"/>
      <c r="SCC99" s="405"/>
      <c r="SCD99" s="405"/>
      <c r="SCE99" s="405"/>
      <c r="SCF99" s="405"/>
      <c r="SCG99" s="405"/>
      <c r="SCH99" s="405"/>
      <c r="SCI99" s="405"/>
      <c r="SCJ99" s="405"/>
      <c r="SCK99" s="405"/>
      <c r="SCL99" s="405"/>
      <c r="SCM99" s="405"/>
      <c r="SCN99" s="405"/>
      <c r="SCO99" s="405"/>
      <c r="SCP99" s="405"/>
      <c r="SCQ99" s="405"/>
      <c r="SCR99" s="405"/>
      <c r="SCS99" s="405"/>
      <c r="SCT99" s="405"/>
      <c r="SCU99" s="405"/>
      <c r="SCV99" s="405"/>
      <c r="SCW99" s="405"/>
      <c r="SCX99" s="405"/>
      <c r="SCY99" s="405"/>
      <c r="SCZ99" s="405"/>
      <c r="SDA99" s="405"/>
      <c r="SDB99" s="405"/>
      <c r="SDC99" s="405"/>
      <c r="SDD99" s="405"/>
      <c r="SDE99" s="405"/>
      <c r="SDF99" s="405"/>
      <c r="SDG99" s="405"/>
      <c r="SDH99" s="405"/>
      <c r="SDI99" s="405"/>
      <c r="SDJ99" s="405"/>
      <c r="SDK99" s="405"/>
      <c r="SDL99" s="405"/>
      <c r="SDM99" s="405"/>
      <c r="SDN99" s="405"/>
      <c r="SDO99" s="405"/>
      <c r="SDP99" s="405"/>
      <c r="SDQ99" s="405"/>
      <c r="SDR99" s="405"/>
      <c r="SDS99" s="405"/>
      <c r="SDT99" s="405"/>
      <c r="SDU99" s="405"/>
      <c r="SDV99" s="405"/>
      <c r="SDW99" s="405"/>
      <c r="SDX99" s="405"/>
      <c r="SDY99" s="405"/>
      <c r="SDZ99" s="405"/>
      <c r="SEA99" s="405"/>
      <c r="SEB99" s="405"/>
      <c r="SEC99" s="405"/>
      <c r="SED99" s="405"/>
      <c r="SEE99" s="405"/>
      <c r="SEF99" s="405"/>
      <c r="SEG99" s="405"/>
      <c r="SEH99" s="405"/>
      <c r="SEI99" s="405"/>
      <c r="SEJ99" s="405"/>
      <c r="SEK99" s="405"/>
      <c r="SEL99" s="405"/>
      <c r="SEM99" s="405"/>
      <c r="SEN99" s="405"/>
      <c r="SEO99" s="405"/>
      <c r="SEP99" s="405"/>
      <c r="SEQ99" s="405"/>
      <c r="SER99" s="405"/>
      <c r="SES99" s="405"/>
      <c r="SET99" s="405"/>
      <c r="SEU99" s="405"/>
      <c r="SEV99" s="405"/>
      <c r="SEW99" s="405"/>
      <c r="SEX99" s="405"/>
      <c r="SEY99" s="405"/>
      <c r="SEZ99" s="405"/>
      <c r="SFA99" s="405"/>
      <c r="SFB99" s="405"/>
      <c r="SFC99" s="405"/>
      <c r="SFD99" s="405"/>
      <c r="SFE99" s="405"/>
      <c r="SFF99" s="405"/>
      <c r="SFG99" s="405"/>
      <c r="SFH99" s="405"/>
      <c r="SFI99" s="405"/>
      <c r="SFJ99" s="405"/>
      <c r="SFK99" s="405"/>
      <c r="SFL99" s="405"/>
      <c r="SFM99" s="405"/>
      <c r="SFN99" s="405"/>
      <c r="SFO99" s="405"/>
      <c r="SFP99" s="405"/>
      <c r="SFQ99" s="405"/>
      <c r="SFR99" s="405"/>
      <c r="SFS99" s="405"/>
      <c r="SFT99" s="405"/>
      <c r="SFU99" s="405"/>
      <c r="SFV99" s="405"/>
      <c r="SFW99" s="405"/>
      <c r="SFX99" s="405"/>
      <c r="SFY99" s="405"/>
      <c r="SFZ99" s="405"/>
      <c r="SGA99" s="405"/>
      <c r="SGB99" s="405"/>
      <c r="SGC99" s="405"/>
      <c r="SGD99" s="405"/>
      <c r="SGE99" s="405"/>
      <c r="SGF99" s="405"/>
      <c r="SGG99" s="405"/>
      <c r="SGH99" s="405"/>
      <c r="SGI99" s="405"/>
      <c r="SGJ99" s="405"/>
      <c r="SGK99" s="405"/>
      <c r="SGL99" s="405"/>
      <c r="SGM99" s="405"/>
      <c r="SGN99" s="405"/>
      <c r="SGO99" s="405"/>
      <c r="SGP99" s="405"/>
      <c r="SGQ99" s="405"/>
      <c r="SGR99" s="405"/>
      <c r="SGS99" s="405"/>
      <c r="SGT99" s="405"/>
      <c r="SGU99" s="405"/>
      <c r="SGV99" s="405"/>
      <c r="SGW99" s="405"/>
      <c r="SGX99" s="405"/>
      <c r="SGY99" s="405"/>
      <c r="SGZ99" s="405"/>
      <c r="SHA99" s="405"/>
      <c r="SHB99" s="405"/>
      <c r="SHC99" s="405"/>
      <c r="SHD99" s="405"/>
      <c r="SHE99" s="405"/>
      <c r="SHF99" s="405"/>
      <c r="SHG99" s="405"/>
      <c r="SHH99" s="405"/>
      <c r="SHI99" s="405"/>
      <c r="SHJ99" s="405"/>
      <c r="SHK99" s="405"/>
      <c r="SHL99" s="405"/>
      <c r="SHM99" s="405"/>
      <c r="SHN99" s="405"/>
      <c r="SHO99" s="405"/>
      <c r="SHP99" s="405"/>
      <c r="SHQ99" s="405"/>
      <c r="SHR99" s="405"/>
      <c r="SHS99" s="405"/>
      <c r="SHT99" s="405"/>
      <c r="SHU99" s="405"/>
      <c r="SHV99" s="405"/>
      <c r="SHW99" s="405"/>
      <c r="SHX99" s="405"/>
      <c r="SHY99" s="405"/>
      <c r="SHZ99" s="405"/>
      <c r="SIA99" s="405"/>
      <c r="SIB99" s="405"/>
      <c r="SIC99" s="405"/>
      <c r="SID99" s="405"/>
      <c r="SIE99" s="405"/>
      <c r="SIF99" s="405"/>
      <c r="SIG99" s="405"/>
      <c r="SIH99" s="405"/>
      <c r="SII99" s="405"/>
      <c r="SIJ99" s="405"/>
      <c r="SIK99" s="405"/>
      <c r="SIL99" s="405"/>
      <c r="SIM99" s="405"/>
      <c r="SIN99" s="405"/>
      <c r="SIO99" s="405"/>
      <c r="SIP99" s="405"/>
      <c r="SIQ99" s="405"/>
      <c r="SIR99" s="405"/>
      <c r="SIS99" s="405"/>
      <c r="SIT99" s="405"/>
      <c r="SIU99" s="405"/>
      <c r="SIV99" s="405"/>
      <c r="SIW99" s="405"/>
      <c r="SIX99" s="405"/>
      <c r="SIY99" s="405"/>
      <c r="SIZ99" s="405"/>
      <c r="SJA99" s="405"/>
      <c r="SJB99" s="405"/>
      <c r="SJC99" s="405"/>
      <c r="SJD99" s="405"/>
      <c r="SJE99" s="405"/>
      <c r="SJF99" s="405"/>
      <c r="SJG99" s="405"/>
      <c r="SJH99" s="405"/>
      <c r="SJI99" s="405"/>
      <c r="SJJ99" s="405"/>
      <c r="SJK99" s="405"/>
      <c r="SJL99" s="405"/>
      <c r="SJM99" s="405"/>
      <c r="SJN99" s="405"/>
      <c r="SJO99" s="405"/>
      <c r="SJP99" s="405"/>
      <c r="SJQ99" s="405"/>
      <c r="SJR99" s="405"/>
      <c r="SJS99" s="405"/>
      <c r="SJT99" s="405"/>
      <c r="SJU99" s="405"/>
      <c r="SJV99" s="405"/>
      <c r="SJW99" s="405"/>
      <c r="SJX99" s="405"/>
      <c r="SJY99" s="405"/>
      <c r="SJZ99" s="405"/>
      <c r="SKA99" s="405"/>
      <c r="SKB99" s="405"/>
      <c r="SKC99" s="405"/>
      <c r="SKD99" s="405"/>
      <c r="SKE99" s="405"/>
      <c r="SKF99" s="405"/>
      <c r="SKG99" s="405"/>
      <c r="SKH99" s="405"/>
      <c r="SKI99" s="405"/>
      <c r="SKJ99" s="405"/>
      <c r="SKK99" s="405"/>
      <c r="SKL99" s="405"/>
      <c r="SKM99" s="405"/>
      <c r="SKN99" s="405"/>
      <c r="SKO99" s="405"/>
      <c r="SKP99" s="405"/>
      <c r="SKQ99" s="405"/>
      <c r="SKR99" s="405"/>
      <c r="SKS99" s="405"/>
      <c r="SKT99" s="405"/>
      <c r="SKU99" s="405"/>
      <c r="SKV99" s="405"/>
      <c r="SKW99" s="405"/>
      <c r="SKX99" s="405"/>
      <c r="SKY99" s="405"/>
      <c r="SKZ99" s="405"/>
      <c r="SLA99" s="405"/>
      <c r="SLB99" s="405"/>
      <c r="SLC99" s="405"/>
      <c r="SLD99" s="405"/>
      <c r="SLE99" s="405"/>
      <c r="SLF99" s="405"/>
      <c r="SLG99" s="405"/>
      <c r="SLH99" s="405"/>
      <c r="SLI99" s="405"/>
      <c r="SLJ99" s="405"/>
      <c r="SLK99" s="405"/>
      <c r="SLL99" s="405"/>
      <c r="SLM99" s="405"/>
      <c r="SLN99" s="405"/>
      <c r="SLO99" s="405"/>
      <c r="SLP99" s="405"/>
      <c r="SLQ99" s="405"/>
      <c r="SLR99" s="405"/>
      <c r="SLS99" s="405"/>
      <c r="SLT99" s="405"/>
      <c r="SLU99" s="405"/>
      <c r="SLV99" s="405"/>
      <c r="SLW99" s="405"/>
      <c r="SLX99" s="405"/>
      <c r="SLY99" s="405"/>
      <c r="SLZ99" s="405"/>
      <c r="SMA99" s="405"/>
      <c r="SMB99" s="405"/>
      <c r="SMC99" s="405"/>
      <c r="SMD99" s="405"/>
      <c r="SME99" s="405"/>
      <c r="SMF99" s="405"/>
      <c r="SMG99" s="405"/>
      <c r="SMH99" s="405"/>
      <c r="SMI99" s="405"/>
      <c r="SMJ99" s="405"/>
      <c r="SMK99" s="405"/>
      <c r="SML99" s="405"/>
      <c r="SMM99" s="405"/>
      <c r="SMN99" s="405"/>
      <c r="SMO99" s="405"/>
      <c r="SMP99" s="405"/>
      <c r="SMQ99" s="405"/>
      <c r="SMR99" s="405"/>
      <c r="SMS99" s="405"/>
      <c r="SMT99" s="405"/>
      <c r="SMU99" s="405"/>
      <c r="SMV99" s="405"/>
      <c r="SMW99" s="405"/>
      <c r="SMX99" s="405"/>
      <c r="SMY99" s="405"/>
      <c r="SMZ99" s="405"/>
      <c r="SNA99" s="405"/>
      <c r="SNB99" s="405"/>
      <c r="SNC99" s="405"/>
      <c r="SND99" s="405"/>
      <c r="SNE99" s="405"/>
      <c r="SNF99" s="405"/>
      <c r="SNG99" s="405"/>
      <c r="SNH99" s="405"/>
      <c r="SNI99" s="405"/>
      <c r="SNJ99" s="405"/>
      <c r="SNK99" s="405"/>
      <c r="SNL99" s="405"/>
      <c r="SNM99" s="405"/>
      <c r="SNN99" s="405"/>
      <c r="SNO99" s="405"/>
      <c r="SNP99" s="405"/>
      <c r="SNQ99" s="405"/>
      <c r="SNR99" s="405"/>
      <c r="SNS99" s="405"/>
      <c r="SNT99" s="405"/>
      <c r="SNU99" s="405"/>
      <c r="SNV99" s="405"/>
      <c r="SNW99" s="405"/>
      <c r="SNX99" s="405"/>
      <c r="SNY99" s="405"/>
      <c r="SNZ99" s="405"/>
      <c r="SOA99" s="405"/>
      <c r="SOB99" s="405"/>
      <c r="SOC99" s="405"/>
      <c r="SOD99" s="405"/>
      <c r="SOE99" s="405"/>
      <c r="SOF99" s="405"/>
      <c r="SOG99" s="405"/>
      <c r="SOH99" s="405"/>
      <c r="SOI99" s="405"/>
      <c r="SOJ99" s="405"/>
      <c r="SOK99" s="405"/>
      <c r="SOL99" s="405"/>
      <c r="SOM99" s="405"/>
      <c r="SON99" s="405"/>
      <c r="SOO99" s="405"/>
      <c r="SOP99" s="405"/>
      <c r="SOQ99" s="405"/>
      <c r="SOR99" s="405"/>
      <c r="SOS99" s="405"/>
      <c r="SOT99" s="405"/>
      <c r="SOU99" s="405"/>
      <c r="SOV99" s="405"/>
      <c r="SOW99" s="405"/>
      <c r="SOX99" s="405"/>
      <c r="SOY99" s="405"/>
      <c r="SOZ99" s="405"/>
      <c r="SPA99" s="405"/>
      <c r="SPB99" s="405"/>
      <c r="SPC99" s="405"/>
      <c r="SPD99" s="405"/>
      <c r="SPE99" s="405"/>
      <c r="SPF99" s="405"/>
      <c r="SPG99" s="405"/>
      <c r="SPH99" s="405"/>
      <c r="SPI99" s="405"/>
      <c r="SPJ99" s="405"/>
      <c r="SPK99" s="405"/>
      <c r="SPL99" s="405"/>
      <c r="SPM99" s="405"/>
      <c r="SPN99" s="405"/>
      <c r="SPO99" s="405"/>
      <c r="SPP99" s="405"/>
      <c r="SPQ99" s="405"/>
      <c r="SPR99" s="405"/>
      <c r="SPS99" s="405"/>
      <c r="SPT99" s="405"/>
      <c r="SPU99" s="405"/>
      <c r="SPV99" s="405"/>
      <c r="SPW99" s="405"/>
      <c r="SPX99" s="405"/>
      <c r="SPY99" s="405"/>
      <c r="SPZ99" s="405"/>
      <c r="SQA99" s="405"/>
      <c r="SQB99" s="405"/>
      <c r="SQC99" s="405"/>
      <c r="SQD99" s="405"/>
      <c r="SQE99" s="405"/>
      <c r="SQF99" s="405"/>
      <c r="SQG99" s="405"/>
      <c r="SQH99" s="405"/>
      <c r="SQI99" s="405"/>
      <c r="SQJ99" s="405"/>
      <c r="SQK99" s="405"/>
      <c r="SQL99" s="405"/>
      <c r="SQM99" s="405"/>
      <c r="SQN99" s="405"/>
      <c r="SQO99" s="405"/>
      <c r="SQP99" s="405"/>
      <c r="SQQ99" s="405"/>
      <c r="SQR99" s="405"/>
      <c r="SQS99" s="405"/>
      <c r="SQT99" s="405"/>
      <c r="SQU99" s="405"/>
      <c r="SQV99" s="405"/>
      <c r="SQW99" s="405"/>
      <c r="SQX99" s="405"/>
      <c r="SQY99" s="405"/>
      <c r="SQZ99" s="405"/>
      <c r="SRA99" s="405"/>
      <c r="SRB99" s="405"/>
      <c r="SRC99" s="405"/>
      <c r="SRD99" s="405"/>
      <c r="SRE99" s="405"/>
      <c r="SRF99" s="405"/>
      <c r="SRG99" s="405"/>
      <c r="SRH99" s="405"/>
      <c r="SRI99" s="405"/>
      <c r="SRJ99" s="405"/>
      <c r="SRK99" s="405"/>
      <c r="SRL99" s="405"/>
      <c r="SRM99" s="405"/>
      <c r="SRN99" s="405"/>
      <c r="SRO99" s="405"/>
      <c r="SRP99" s="405"/>
      <c r="SRQ99" s="405"/>
      <c r="SRR99" s="405"/>
      <c r="SRS99" s="405"/>
      <c r="SRT99" s="405"/>
      <c r="SRU99" s="405"/>
      <c r="SRV99" s="405"/>
      <c r="SRW99" s="405"/>
      <c r="SRX99" s="405"/>
      <c r="SRY99" s="405"/>
      <c r="SRZ99" s="405"/>
      <c r="SSA99" s="405"/>
      <c r="SSB99" s="405"/>
      <c r="SSC99" s="405"/>
      <c r="SSD99" s="405"/>
      <c r="SSE99" s="405"/>
      <c r="SSF99" s="405"/>
      <c r="SSG99" s="405"/>
      <c r="SSH99" s="405"/>
      <c r="SSI99" s="405"/>
      <c r="SSJ99" s="405"/>
      <c r="SSK99" s="405"/>
      <c r="SSL99" s="405"/>
      <c r="SSM99" s="405"/>
      <c r="SSN99" s="405"/>
      <c r="SSO99" s="405"/>
      <c r="SSP99" s="405"/>
      <c r="SSQ99" s="405"/>
      <c r="SSR99" s="405"/>
      <c r="SSS99" s="405"/>
      <c r="SST99" s="405"/>
      <c r="SSU99" s="405"/>
      <c r="SSV99" s="405"/>
      <c r="SSW99" s="405"/>
      <c r="SSX99" s="405"/>
      <c r="SSY99" s="405"/>
      <c r="SSZ99" s="405"/>
      <c r="STA99" s="405"/>
      <c r="STB99" s="405"/>
      <c r="STC99" s="405"/>
      <c r="STD99" s="405"/>
      <c r="STE99" s="405"/>
      <c r="STF99" s="405"/>
      <c r="STG99" s="405"/>
      <c r="STH99" s="405"/>
      <c r="STI99" s="405"/>
      <c r="STJ99" s="405"/>
      <c r="STK99" s="405"/>
      <c r="STL99" s="405"/>
      <c r="STM99" s="405"/>
      <c r="STN99" s="405"/>
      <c r="STO99" s="405"/>
      <c r="STP99" s="405"/>
      <c r="STQ99" s="405"/>
      <c r="STR99" s="405"/>
      <c r="STS99" s="405"/>
      <c r="STT99" s="405"/>
      <c r="STU99" s="405"/>
      <c r="STV99" s="405"/>
      <c r="STW99" s="405"/>
      <c r="STX99" s="405"/>
      <c r="STY99" s="405"/>
      <c r="STZ99" s="405"/>
      <c r="SUA99" s="405"/>
      <c r="SUB99" s="405"/>
      <c r="SUC99" s="405"/>
      <c r="SUD99" s="405"/>
      <c r="SUE99" s="405"/>
      <c r="SUF99" s="405"/>
      <c r="SUG99" s="405"/>
      <c r="SUH99" s="405"/>
      <c r="SUI99" s="405"/>
      <c r="SUJ99" s="405"/>
      <c r="SUK99" s="405"/>
      <c r="SUL99" s="405"/>
      <c r="SUM99" s="405"/>
      <c r="SUN99" s="405"/>
      <c r="SUO99" s="405"/>
      <c r="SUP99" s="405"/>
      <c r="SUQ99" s="405"/>
      <c r="SUR99" s="405"/>
      <c r="SUS99" s="405"/>
      <c r="SUT99" s="405"/>
      <c r="SUU99" s="405"/>
      <c r="SUV99" s="405"/>
      <c r="SUW99" s="405"/>
      <c r="SUX99" s="405"/>
      <c r="SUY99" s="405"/>
      <c r="SUZ99" s="405"/>
      <c r="SVA99" s="405"/>
      <c r="SVB99" s="405"/>
      <c r="SVC99" s="405"/>
      <c r="SVD99" s="405"/>
      <c r="SVE99" s="405"/>
      <c r="SVF99" s="405"/>
      <c r="SVG99" s="405"/>
      <c r="SVH99" s="405"/>
      <c r="SVI99" s="405"/>
      <c r="SVJ99" s="405"/>
      <c r="SVK99" s="405"/>
      <c r="SVL99" s="405"/>
      <c r="SVM99" s="405"/>
      <c r="SVN99" s="405"/>
      <c r="SVO99" s="405"/>
      <c r="SVP99" s="405"/>
      <c r="SVQ99" s="405"/>
      <c r="SVR99" s="405"/>
      <c r="SVS99" s="405"/>
      <c r="SVT99" s="405"/>
      <c r="SVU99" s="405"/>
      <c r="SVV99" s="405"/>
      <c r="SVW99" s="405"/>
      <c r="SVX99" s="405"/>
      <c r="SVY99" s="405"/>
      <c r="SVZ99" s="405"/>
      <c r="SWA99" s="405"/>
      <c r="SWB99" s="405"/>
      <c r="SWC99" s="405"/>
      <c r="SWD99" s="405"/>
      <c r="SWE99" s="405"/>
      <c r="SWF99" s="405"/>
      <c r="SWG99" s="405"/>
      <c r="SWH99" s="405"/>
      <c r="SWI99" s="405"/>
      <c r="SWJ99" s="405"/>
      <c r="SWK99" s="405"/>
      <c r="SWL99" s="405"/>
      <c r="SWM99" s="405"/>
      <c r="SWN99" s="405"/>
      <c r="SWO99" s="405"/>
      <c r="SWP99" s="405"/>
      <c r="SWQ99" s="405"/>
      <c r="SWR99" s="405"/>
      <c r="SWS99" s="405"/>
      <c r="SWT99" s="405"/>
      <c r="SWU99" s="405"/>
      <c r="SWV99" s="405"/>
      <c r="SWW99" s="405"/>
      <c r="SWX99" s="405"/>
      <c r="SWY99" s="405"/>
      <c r="SWZ99" s="405"/>
      <c r="SXA99" s="405"/>
      <c r="SXB99" s="405"/>
      <c r="SXC99" s="405"/>
      <c r="SXD99" s="405"/>
      <c r="SXE99" s="405"/>
      <c r="SXF99" s="405"/>
      <c r="SXG99" s="405"/>
      <c r="SXH99" s="405"/>
      <c r="SXI99" s="405"/>
      <c r="SXJ99" s="405"/>
      <c r="SXK99" s="405"/>
      <c r="SXL99" s="405"/>
      <c r="SXM99" s="405"/>
      <c r="SXN99" s="405"/>
      <c r="SXO99" s="405"/>
      <c r="SXP99" s="405"/>
      <c r="SXQ99" s="405"/>
      <c r="SXR99" s="405"/>
      <c r="SXS99" s="405"/>
      <c r="SXT99" s="405"/>
      <c r="SXU99" s="405"/>
      <c r="SXV99" s="405"/>
      <c r="SXW99" s="405"/>
      <c r="SXX99" s="405"/>
      <c r="SXY99" s="405"/>
      <c r="SXZ99" s="405"/>
      <c r="SYA99" s="405"/>
      <c r="SYB99" s="405"/>
      <c r="SYC99" s="405"/>
      <c r="SYD99" s="405"/>
      <c r="SYE99" s="405"/>
      <c r="SYF99" s="405"/>
      <c r="SYG99" s="405"/>
      <c r="SYH99" s="405"/>
      <c r="SYI99" s="405"/>
      <c r="SYJ99" s="405"/>
      <c r="SYK99" s="405"/>
      <c r="SYL99" s="405"/>
      <c r="SYM99" s="405"/>
      <c r="SYN99" s="405"/>
      <c r="SYO99" s="405"/>
      <c r="SYP99" s="405"/>
      <c r="SYQ99" s="405"/>
      <c r="SYR99" s="405"/>
      <c r="SYS99" s="405"/>
      <c r="SYT99" s="405"/>
      <c r="SYU99" s="405"/>
      <c r="SYV99" s="405"/>
      <c r="SYW99" s="405"/>
      <c r="SYX99" s="405"/>
      <c r="SYY99" s="405"/>
      <c r="SYZ99" s="405"/>
      <c r="SZA99" s="405"/>
      <c r="SZB99" s="405"/>
      <c r="SZC99" s="405"/>
      <c r="SZD99" s="405"/>
      <c r="SZE99" s="405"/>
      <c r="SZF99" s="405"/>
      <c r="SZG99" s="405"/>
      <c r="SZH99" s="405"/>
      <c r="SZI99" s="405"/>
      <c r="SZJ99" s="405"/>
      <c r="SZK99" s="405"/>
      <c r="SZL99" s="405"/>
      <c r="SZM99" s="405"/>
      <c r="SZN99" s="405"/>
      <c r="SZO99" s="405"/>
      <c r="SZP99" s="405"/>
      <c r="SZQ99" s="405"/>
      <c r="SZR99" s="405"/>
      <c r="SZS99" s="405"/>
      <c r="SZT99" s="405"/>
      <c r="SZU99" s="405"/>
      <c r="SZV99" s="405"/>
      <c r="SZW99" s="405"/>
      <c r="SZX99" s="405"/>
      <c r="SZY99" s="405"/>
      <c r="SZZ99" s="405"/>
      <c r="TAA99" s="405"/>
      <c r="TAB99" s="405"/>
      <c r="TAC99" s="405"/>
      <c r="TAD99" s="405"/>
      <c r="TAE99" s="405"/>
      <c r="TAF99" s="405"/>
      <c r="TAG99" s="405"/>
      <c r="TAH99" s="405"/>
      <c r="TAI99" s="405"/>
      <c r="TAJ99" s="405"/>
      <c r="TAK99" s="405"/>
      <c r="TAL99" s="405"/>
      <c r="TAM99" s="405"/>
      <c r="TAN99" s="405"/>
      <c r="TAO99" s="405"/>
      <c r="TAP99" s="405"/>
      <c r="TAQ99" s="405"/>
      <c r="TAR99" s="405"/>
      <c r="TAS99" s="405"/>
      <c r="TAT99" s="405"/>
      <c r="TAU99" s="405"/>
      <c r="TAV99" s="405"/>
      <c r="TAW99" s="405"/>
      <c r="TAX99" s="405"/>
      <c r="TAY99" s="405"/>
      <c r="TAZ99" s="405"/>
      <c r="TBA99" s="405"/>
      <c r="TBB99" s="405"/>
      <c r="TBC99" s="405"/>
      <c r="TBD99" s="405"/>
      <c r="TBE99" s="405"/>
      <c r="TBF99" s="405"/>
      <c r="TBG99" s="405"/>
      <c r="TBH99" s="405"/>
      <c r="TBI99" s="405"/>
      <c r="TBJ99" s="405"/>
      <c r="TBK99" s="405"/>
      <c r="TBL99" s="405"/>
      <c r="TBM99" s="405"/>
      <c r="TBN99" s="405"/>
      <c r="TBO99" s="405"/>
      <c r="TBP99" s="405"/>
      <c r="TBQ99" s="405"/>
      <c r="TBR99" s="405"/>
      <c r="TBS99" s="405"/>
      <c r="TBT99" s="405"/>
      <c r="TBU99" s="405"/>
      <c r="TBV99" s="405"/>
      <c r="TBW99" s="405"/>
      <c r="TBX99" s="405"/>
      <c r="TBY99" s="405"/>
      <c r="TBZ99" s="405"/>
      <c r="TCA99" s="405"/>
      <c r="TCB99" s="405"/>
      <c r="TCC99" s="405"/>
      <c r="TCD99" s="405"/>
      <c r="TCE99" s="405"/>
      <c r="TCF99" s="405"/>
      <c r="TCG99" s="405"/>
      <c r="TCH99" s="405"/>
      <c r="TCI99" s="405"/>
      <c r="TCJ99" s="405"/>
      <c r="TCK99" s="405"/>
      <c r="TCL99" s="405"/>
      <c r="TCM99" s="405"/>
      <c r="TCN99" s="405"/>
      <c r="TCO99" s="405"/>
      <c r="TCP99" s="405"/>
      <c r="TCQ99" s="405"/>
      <c r="TCR99" s="405"/>
      <c r="TCS99" s="405"/>
      <c r="TCT99" s="405"/>
      <c r="TCU99" s="405"/>
      <c r="TCV99" s="405"/>
      <c r="TCW99" s="405"/>
      <c r="TCX99" s="405"/>
      <c r="TCY99" s="405"/>
      <c r="TCZ99" s="405"/>
      <c r="TDA99" s="405"/>
      <c r="TDB99" s="405"/>
      <c r="TDC99" s="405"/>
      <c r="TDD99" s="405"/>
      <c r="TDE99" s="405"/>
      <c r="TDF99" s="405"/>
      <c r="TDG99" s="405"/>
      <c r="TDH99" s="405"/>
      <c r="TDI99" s="405"/>
      <c r="TDJ99" s="405"/>
      <c r="TDK99" s="405"/>
      <c r="TDL99" s="405"/>
      <c r="TDM99" s="405"/>
      <c r="TDN99" s="405"/>
      <c r="TDO99" s="405"/>
      <c r="TDP99" s="405"/>
      <c r="TDQ99" s="405"/>
      <c r="TDR99" s="405"/>
      <c r="TDS99" s="405"/>
      <c r="TDT99" s="405"/>
      <c r="TDU99" s="405"/>
      <c r="TDV99" s="405"/>
      <c r="TDW99" s="405"/>
      <c r="TDX99" s="405"/>
      <c r="TDY99" s="405"/>
      <c r="TDZ99" s="405"/>
      <c r="TEA99" s="405"/>
      <c r="TEB99" s="405"/>
      <c r="TEC99" s="405"/>
      <c r="TED99" s="405"/>
      <c r="TEE99" s="405"/>
      <c r="TEF99" s="405"/>
      <c r="TEG99" s="405"/>
      <c r="TEH99" s="405"/>
      <c r="TEI99" s="405"/>
      <c r="TEJ99" s="405"/>
      <c r="TEK99" s="405"/>
      <c r="TEL99" s="405"/>
      <c r="TEM99" s="405"/>
      <c r="TEN99" s="405"/>
      <c r="TEO99" s="405"/>
      <c r="TEP99" s="405"/>
      <c r="TEQ99" s="405"/>
      <c r="TER99" s="405"/>
      <c r="TES99" s="405"/>
      <c r="TET99" s="405"/>
      <c r="TEU99" s="405"/>
      <c r="TEV99" s="405"/>
      <c r="TEW99" s="405"/>
      <c r="TEX99" s="405"/>
      <c r="TEY99" s="405"/>
      <c r="TEZ99" s="405"/>
      <c r="TFA99" s="405"/>
      <c r="TFB99" s="405"/>
      <c r="TFC99" s="405"/>
      <c r="TFD99" s="405"/>
      <c r="TFE99" s="405"/>
      <c r="TFF99" s="405"/>
      <c r="TFG99" s="405"/>
      <c r="TFH99" s="405"/>
      <c r="TFI99" s="405"/>
      <c r="TFJ99" s="405"/>
      <c r="TFK99" s="405"/>
      <c r="TFL99" s="405"/>
      <c r="TFM99" s="405"/>
      <c r="TFN99" s="405"/>
      <c r="TFO99" s="405"/>
      <c r="TFP99" s="405"/>
      <c r="TFQ99" s="405"/>
      <c r="TFR99" s="405"/>
      <c r="TFS99" s="405"/>
      <c r="TFT99" s="405"/>
      <c r="TFU99" s="405"/>
      <c r="TFV99" s="405"/>
      <c r="TFW99" s="405"/>
      <c r="TFX99" s="405"/>
      <c r="TFY99" s="405"/>
      <c r="TFZ99" s="405"/>
      <c r="TGA99" s="405"/>
      <c r="TGB99" s="405"/>
      <c r="TGC99" s="405"/>
      <c r="TGD99" s="405"/>
      <c r="TGE99" s="405"/>
      <c r="TGF99" s="405"/>
      <c r="TGG99" s="405"/>
      <c r="TGH99" s="405"/>
      <c r="TGI99" s="405"/>
      <c r="TGJ99" s="405"/>
      <c r="TGK99" s="405"/>
      <c r="TGL99" s="405"/>
      <c r="TGM99" s="405"/>
      <c r="TGN99" s="405"/>
      <c r="TGO99" s="405"/>
      <c r="TGP99" s="405"/>
      <c r="TGQ99" s="405"/>
      <c r="TGR99" s="405"/>
      <c r="TGS99" s="405"/>
      <c r="TGT99" s="405"/>
      <c r="TGU99" s="405"/>
      <c r="TGV99" s="405"/>
      <c r="TGW99" s="405"/>
      <c r="TGX99" s="405"/>
      <c r="TGY99" s="405"/>
      <c r="TGZ99" s="405"/>
      <c r="THA99" s="405"/>
      <c r="THB99" s="405"/>
      <c r="THC99" s="405"/>
      <c r="THD99" s="405"/>
      <c r="THE99" s="405"/>
      <c r="THF99" s="405"/>
      <c r="THG99" s="405"/>
      <c r="THH99" s="405"/>
      <c r="THI99" s="405"/>
      <c r="THJ99" s="405"/>
      <c r="THK99" s="405"/>
      <c r="THL99" s="405"/>
      <c r="THM99" s="405"/>
      <c r="THN99" s="405"/>
      <c r="THO99" s="405"/>
      <c r="THP99" s="405"/>
      <c r="THQ99" s="405"/>
      <c r="THR99" s="405"/>
      <c r="THS99" s="405"/>
      <c r="THT99" s="405"/>
      <c r="THU99" s="405"/>
      <c r="THV99" s="405"/>
      <c r="THW99" s="405"/>
      <c r="THX99" s="405"/>
      <c r="THY99" s="405"/>
      <c r="THZ99" s="405"/>
      <c r="TIA99" s="405"/>
      <c r="TIB99" s="405"/>
      <c r="TIC99" s="405"/>
      <c r="TID99" s="405"/>
      <c r="TIE99" s="405"/>
      <c r="TIF99" s="405"/>
      <c r="TIG99" s="405"/>
      <c r="TIH99" s="405"/>
      <c r="TII99" s="405"/>
      <c r="TIJ99" s="405"/>
      <c r="TIK99" s="405"/>
      <c r="TIL99" s="405"/>
      <c r="TIM99" s="405"/>
      <c r="TIN99" s="405"/>
      <c r="TIO99" s="405"/>
      <c r="TIP99" s="405"/>
      <c r="TIQ99" s="405"/>
      <c r="TIR99" s="405"/>
      <c r="TIS99" s="405"/>
      <c r="TIT99" s="405"/>
      <c r="TIU99" s="405"/>
      <c r="TIV99" s="405"/>
      <c r="TIW99" s="405"/>
      <c r="TIX99" s="405"/>
      <c r="TIY99" s="405"/>
      <c r="TIZ99" s="405"/>
      <c r="TJA99" s="405"/>
      <c r="TJB99" s="405"/>
      <c r="TJC99" s="405"/>
      <c r="TJD99" s="405"/>
      <c r="TJE99" s="405"/>
      <c r="TJF99" s="405"/>
      <c r="TJG99" s="405"/>
      <c r="TJH99" s="405"/>
      <c r="TJI99" s="405"/>
      <c r="TJJ99" s="405"/>
      <c r="TJK99" s="405"/>
      <c r="TJL99" s="405"/>
      <c r="TJM99" s="405"/>
      <c r="TJN99" s="405"/>
      <c r="TJO99" s="405"/>
      <c r="TJP99" s="405"/>
      <c r="TJQ99" s="405"/>
      <c r="TJR99" s="405"/>
      <c r="TJS99" s="405"/>
      <c r="TJT99" s="405"/>
      <c r="TJU99" s="405"/>
      <c r="TJV99" s="405"/>
      <c r="TJW99" s="405"/>
      <c r="TJX99" s="405"/>
      <c r="TJY99" s="405"/>
      <c r="TJZ99" s="405"/>
      <c r="TKA99" s="405"/>
      <c r="TKB99" s="405"/>
      <c r="TKC99" s="405"/>
      <c r="TKD99" s="405"/>
      <c r="TKE99" s="405"/>
      <c r="TKF99" s="405"/>
      <c r="TKG99" s="405"/>
      <c r="TKH99" s="405"/>
      <c r="TKI99" s="405"/>
      <c r="TKJ99" s="405"/>
      <c r="TKK99" s="405"/>
      <c r="TKL99" s="405"/>
      <c r="TKM99" s="405"/>
      <c r="TKN99" s="405"/>
      <c r="TKO99" s="405"/>
      <c r="TKP99" s="405"/>
      <c r="TKQ99" s="405"/>
      <c r="TKR99" s="405"/>
      <c r="TKS99" s="405"/>
      <c r="TKT99" s="405"/>
      <c r="TKU99" s="405"/>
      <c r="TKV99" s="405"/>
      <c r="TKW99" s="405"/>
      <c r="TKX99" s="405"/>
      <c r="TKY99" s="405"/>
      <c r="TKZ99" s="405"/>
      <c r="TLA99" s="405"/>
      <c r="TLB99" s="405"/>
      <c r="TLC99" s="405"/>
      <c r="TLD99" s="405"/>
      <c r="TLE99" s="405"/>
      <c r="TLF99" s="405"/>
      <c r="TLG99" s="405"/>
      <c r="TLH99" s="405"/>
      <c r="TLI99" s="405"/>
      <c r="TLJ99" s="405"/>
      <c r="TLK99" s="405"/>
      <c r="TLL99" s="405"/>
      <c r="TLM99" s="405"/>
      <c r="TLN99" s="405"/>
      <c r="TLO99" s="405"/>
      <c r="TLP99" s="405"/>
      <c r="TLQ99" s="405"/>
      <c r="TLR99" s="405"/>
      <c r="TLS99" s="405"/>
      <c r="TLT99" s="405"/>
      <c r="TLU99" s="405"/>
      <c r="TLV99" s="405"/>
      <c r="TLW99" s="405"/>
      <c r="TLX99" s="405"/>
      <c r="TLY99" s="405"/>
      <c r="TLZ99" s="405"/>
      <c r="TMA99" s="405"/>
      <c r="TMB99" s="405"/>
      <c r="TMC99" s="405"/>
      <c r="TMD99" s="405"/>
      <c r="TME99" s="405"/>
      <c r="TMF99" s="405"/>
      <c r="TMG99" s="405"/>
      <c r="TMH99" s="405"/>
      <c r="TMI99" s="405"/>
      <c r="TMJ99" s="405"/>
      <c r="TMK99" s="405"/>
      <c r="TML99" s="405"/>
      <c r="TMM99" s="405"/>
      <c r="TMN99" s="405"/>
      <c r="TMO99" s="405"/>
      <c r="TMP99" s="405"/>
      <c r="TMQ99" s="405"/>
      <c r="TMR99" s="405"/>
      <c r="TMS99" s="405"/>
      <c r="TMT99" s="405"/>
      <c r="TMU99" s="405"/>
      <c r="TMV99" s="405"/>
      <c r="TMW99" s="405"/>
      <c r="TMX99" s="405"/>
      <c r="TMY99" s="405"/>
      <c r="TMZ99" s="405"/>
      <c r="TNA99" s="405"/>
      <c r="TNB99" s="405"/>
      <c r="TNC99" s="405"/>
      <c r="TND99" s="405"/>
      <c r="TNE99" s="405"/>
      <c r="TNF99" s="405"/>
      <c r="TNG99" s="405"/>
      <c r="TNH99" s="405"/>
      <c r="TNI99" s="405"/>
      <c r="TNJ99" s="405"/>
      <c r="TNK99" s="405"/>
      <c r="TNL99" s="405"/>
      <c r="TNM99" s="405"/>
      <c r="TNN99" s="405"/>
      <c r="TNO99" s="405"/>
      <c r="TNP99" s="405"/>
      <c r="TNQ99" s="405"/>
      <c r="TNR99" s="405"/>
      <c r="TNS99" s="405"/>
      <c r="TNT99" s="405"/>
      <c r="TNU99" s="405"/>
      <c r="TNV99" s="405"/>
      <c r="TNW99" s="405"/>
      <c r="TNX99" s="405"/>
      <c r="TNY99" s="405"/>
      <c r="TNZ99" s="405"/>
      <c r="TOA99" s="405"/>
      <c r="TOB99" s="405"/>
      <c r="TOC99" s="405"/>
      <c r="TOD99" s="405"/>
      <c r="TOE99" s="405"/>
      <c r="TOF99" s="405"/>
      <c r="TOG99" s="405"/>
      <c r="TOH99" s="405"/>
      <c r="TOI99" s="405"/>
      <c r="TOJ99" s="405"/>
      <c r="TOK99" s="405"/>
      <c r="TOL99" s="405"/>
      <c r="TOM99" s="405"/>
      <c r="TON99" s="405"/>
      <c r="TOO99" s="405"/>
      <c r="TOP99" s="405"/>
      <c r="TOQ99" s="405"/>
      <c r="TOR99" s="405"/>
      <c r="TOS99" s="405"/>
      <c r="TOT99" s="405"/>
      <c r="TOU99" s="405"/>
      <c r="TOV99" s="405"/>
      <c r="TOW99" s="405"/>
      <c r="TOX99" s="405"/>
      <c r="TOY99" s="405"/>
      <c r="TOZ99" s="405"/>
      <c r="TPA99" s="405"/>
      <c r="TPB99" s="405"/>
      <c r="TPC99" s="405"/>
      <c r="TPD99" s="405"/>
      <c r="TPE99" s="405"/>
      <c r="TPF99" s="405"/>
      <c r="TPG99" s="405"/>
      <c r="TPH99" s="405"/>
      <c r="TPI99" s="405"/>
      <c r="TPJ99" s="405"/>
      <c r="TPK99" s="405"/>
      <c r="TPL99" s="405"/>
      <c r="TPM99" s="405"/>
      <c r="TPN99" s="405"/>
      <c r="TPO99" s="405"/>
      <c r="TPP99" s="405"/>
      <c r="TPQ99" s="405"/>
      <c r="TPR99" s="405"/>
      <c r="TPS99" s="405"/>
      <c r="TPT99" s="405"/>
      <c r="TPU99" s="405"/>
      <c r="TPV99" s="405"/>
      <c r="TPW99" s="405"/>
      <c r="TPX99" s="405"/>
      <c r="TPY99" s="405"/>
      <c r="TPZ99" s="405"/>
      <c r="TQA99" s="405"/>
      <c r="TQB99" s="405"/>
      <c r="TQC99" s="405"/>
      <c r="TQD99" s="405"/>
      <c r="TQE99" s="405"/>
      <c r="TQF99" s="405"/>
      <c r="TQG99" s="405"/>
      <c r="TQH99" s="405"/>
      <c r="TQI99" s="405"/>
      <c r="TQJ99" s="405"/>
      <c r="TQK99" s="405"/>
      <c r="TQL99" s="405"/>
      <c r="TQM99" s="405"/>
      <c r="TQN99" s="405"/>
      <c r="TQO99" s="405"/>
      <c r="TQP99" s="405"/>
      <c r="TQQ99" s="405"/>
      <c r="TQR99" s="405"/>
      <c r="TQS99" s="405"/>
      <c r="TQT99" s="405"/>
      <c r="TQU99" s="405"/>
      <c r="TQV99" s="405"/>
      <c r="TQW99" s="405"/>
      <c r="TQX99" s="405"/>
      <c r="TQY99" s="405"/>
      <c r="TQZ99" s="405"/>
      <c r="TRA99" s="405"/>
      <c r="TRB99" s="405"/>
      <c r="TRC99" s="405"/>
      <c r="TRD99" s="405"/>
      <c r="TRE99" s="405"/>
      <c r="TRF99" s="405"/>
      <c r="TRG99" s="405"/>
      <c r="TRH99" s="405"/>
      <c r="TRI99" s="405"/>
      <c r="TRJ99" s="405"/>
      <c r="TRK99" s="405"/>
      <c r="TRL99" s="405"/>
      <c r="TRM99" s="405"/>
      <c r="TRN99" s="405"/>
      <c r="TRO99" s="405"/>
      <c r="TRP99" s="405"/>
      <c r="TRQ99" s="405"/>
      <c r="TRR99" s="405"/>
      <c r="TRS99" s="405"/>
      <c r="TRT99" s="405"/>
      <c r="TRU99" s="405"/>
      <c r="TRV99" s="405"/>
      <c r="TRW99" s="405"/>
      <c r="TRX99" s="405"/>
      <c r="TRY99" s="405"/>
      <c r="TRZ99" s="405"/>
      <c r="TSA99" s="405"/>
      <c r="TSB99" s="405"/>
      <c r="TSC99" s="405"/>
      <c r="TSD99" s="405"/>
      <c r="TSE99" s="405"/>
      <c r="TSF99" s="405"/>
      <c r="TSG99" s="405"/>
      <c r="TSH99" s="405"/>
      <c r="TSI99" s="405"/>
      <c r="TSJ99" s="405"/>
      <c r="TSK99" s="405"/>
      <c r="TSL99" s="405"/>
      <c r="TSM99" s="405"/>
      <c r="TSN99" s="405"/>
      <c r="TSO99" s="405"/>
      <c r="TSP99" s="405"/>
      <c r="TSQ99" s="405"/>
      <c r="TSR99" s="405"/>
      <c r="TSS99" s="405"/>
      <c r="TST99" s="405"/>
      <c r="TSU99" s="405"/>
      <c r="TSV99" s="405"/>
      <c r="TSW99" s="405"/>
      <c r="TSX99" s="405"/>
      <c r="TSY99" s="405"/>
      <c r="TSZ99" s="405"/>
      <c r="TTA99" s="405"/>
      <c r="TTB99" s="405"/>
      <c r="TTC99" s="405"/>
      <c r="TTD99" s="405"/>
      <c r="TTE99" s="405"/>
      <c r="TTF99" s="405"/>
      <c r="TTG99" s="405"/>
      <c r="TTH99" s="405"/>
      <c r="TTI99" s="405"/>
      <c r="TTJ99" s="405"/>
      <c r="TTK99" s="405"/>
      <c r="TTL99" s="405"/>
      <c r="TTM99" s="405"/>
      <c r="TTN99" s="405"/>
      <c r="TTO99" s="405"/>
      <c r="TTP99" s="405"/>
      <c r="TTQ99" s="405"/>
      <c r="TTR99" s="405"/>
      <c r="TTS99" s="405"/>
      <c r="TTT99" s="405"/>
      <c r="TTU99" s="405"/>
      <c r="TTV99" s="405"/>
      <c r="TTW99" s="405"/>
      <c r="TTX99" s="405"/>
      <c r="TTY99" s="405"/>
      <c r="TTZ99" s="405"/>
      <c r="TUA99" s="405"/>
      <c r="TUB99" s="405"/>
      <c r="TUC99" s="405"/>
      <c r="TUD99" s="405"/>
      <c r="TUE99" s="405"/>
      <c r="TUF99" s="405"/>
      <c r="TUG99" s="405"/>
      <c r="TUH99" s="405"/>
      <c r="TUI99" s="405"/>
      <c r="TUJ99" s="405"/>
      <c r="TUK99" s="405"/>
      <c r="TUL99" s="405"/>
      <c r="TUM99" s="405"/>
      <c r="TUN99" s="405"/>
      <c r="TUO99" s="405"/>
      <c r="TUP99" s="405"/>
      <c r="TUQ99" s="405"/>
      <c r="TUR99" s="405"/>
      <c r="TUS99" s="405"/>
      <c r="TUT99" s="405"/>
      <c r="TUU99" s="405"/>
      <c r="TUV99" s="405"/>
      <c r="TUW99" s="405"/>
      <c r="TUX99" s="405"/>
      <c r="TUY99" s="405"/>
      <c r="TUZ99" s="405"/>
      <c r="TVA99" s="405"/>
      <c r="TVB99" s="405"/>
      <c r="TVC99" s="405"/>
      <c r="TVD99" s="405"/>
      <c r="TVE99" s="405"/>
      <c r="TVF99" s="405"/>
      <c r="TVG99" s="405"/>
      <c r="TVH99" s="405"/>
      <c r="TVI99" s="405"/>
      <c r="TVJ99" s="405"/>
      <c r="TVK99" s="405"/>
      <c r="TVL99" s="405"/>
      <c r="TVM99" s="405"/>
      <c r="TVN99" s="405"/>
      <c r="TVO99" s="405"/>
      <c r="TVP99" s="405"/>
      <c r="TVQ99" s="405"/>
      <c r="TVR99" s="405"/>
      <c r="TVS99" s="405"/>
      <c r="TVT99" s="405"/>
      <c r="TVU99" s="405"/>
      <c r="TVV99" s="405"/>
      <c r="TVW99" s="405"/>
      <c r="TVX99" s="405"/>
      <c r="TVY99" s="405"/>
      <c r="TVZ99" s="405"/>
      <c r="TWA99" s="405"/>
      <c r="TWB99" s="405"/>
      <c r="TWC99" s="405"/>
      <c r="TWD99" s="405"/>
      <c r="TWE99" s="405"/>
      <c r="TWF99" s="405"/>
      <c r="TWG99" s="405"/>
      <c r="TWH99" s="405"/>
      <c r="TWI99" s="405"/>
      <c r="TWJ99" s="405"/>
      <c r="TWK99" s="405"/>
      <c r="TWL99" s="405"/>
      <c r="TWM99" s="405"/>
      <c r="TWN99" s="405"/>
      <c r="TWO99" s="405"/>
      <c r="TWP99" s="405"/>
      <c r="TWQ99" s="405"/>
      <c r="TWR99" s="405"/>
      <c r="TWS99" s="405"/>
      <c r="TWT99" s="405"/>
      <c r="TWU99" s="405"/>
      <c r="TWV99" s="405"/>
      <c r="TWW99" s="405"/>
      <c r="TWX99" s="405"/>
      <c r="TWY99" s="405"/>
      <c r="TWZ99" s="405"/>
      <c r="TXA99" s="405"/>
      <c r="TXB99" s="405"/>
      <c r="TXC99" s="405"/>
      <c r="TXD99" s="405"/>
      <c r="TXE99" s="405"/>
      <c r="TXF99" s="405"/>
      <c r="TXG99" s="405"/>
      <c r="TXH99" s="405"/>
      <c r="TXI99" s="405"/>
      <c r="TXJ99" s="405"/>
      <c r="TXK99" s="405"/>
      <c r="TXL99" s="405"/>
      <c r="TXM99" s="405"/>
      <c r="TXN99" s="405"/>
      <c r="TXO99" s="405"/>
      <c r="TXP99" s="405"/>
      <c r="TXQ99" s="405"/>
      <c r="TXR99" s="405"/>
      <c r="TXS99" s="405"/>
      <c r="TXT99" s="405"/>
      <c r="TXU99" s="405"/>
      <c r="TXV99" s="405"/>
      <c r="TXW99" s="405"/>
      <c r="TXX99" s="405"/>
      <c r="TXY99" s="405"/>
      <c r="TXZ99" s="405"/>
      <c r="TYA99" s="405"/>
      <c r="TYB99" s="405"/>
      <c r="TYC99" s="405"/>
      <c r="TYD99" s="405"/>
      <c r="TYE99" s="405"/>
      <c r="TYF99" s="405"/>
      <c r="TYG99" s="405"/>
      <c r="TYH99" s="405"/>
      <c r="TYI99" s="405"/>
      <c r="TYJ99" s="405"/>
      <c r="TYK99" s="405"/>
      <c r="TYL99" s="405"/>
      <c r="TYM99" s="405"/>
      <c r="TYN99" s="405"/>
      <c r="TYO99" s="405"/>
      <c r="TYP99" s="405"/>
      <c r="TYQ99" s="405"/>
      <c r="TYR99" s="405"/>
      <c r="TYS99" s="405"/>
      <c r="TYT99" s="405"/>
      <c r="TYU99" s="405"/>
      <c r="TYV99" s="405"/>
      <c r="TYW99" s="405"/>
      <c r="TYX99" s="405"/>
      <c r="TYY99" s="405"/>
      <c r="TYZ99" s="405"/>
      <c r="TZA99" s="405"/>
      <c r="TZB99" s="405"/>
      <c r="TZC99" s="405"/>
      <c r="TZD99" s="405"/>
      <c r="TZE99" s="405"/>
      <c r="TZF99" s="405"/>
      <c r="TZG99" s="405"/>
      <c r="TZH99" s="405"/>
      <c r="TZI99" s="405"/>
      <c r="TZJ99" s="405"/>
      <c r="TZK99" s="405"/>
      <c r="TZL99" s="405"/>
      <c r="TZM99" s="405"/>
      <c r="TZN99" s="405"/>
      <c r="TZO99" s="405"/>
      <c r="TZP99" s="405"/>
      <c r="TZQ99" s="405"/>
      <c r="TZR99" s="405"/>
      <c r="TZS99" s="405"/>
      <c r="TZT99" s="405"/>
      <c r="TZU99" s="405"/>
      <c r="TZV99" s="405"/>
      <c r="TZW99" s="405"/>
      <c r="TZX99" s="405"/>
      <c r="TZY99" s="405"/>
      <c r="TZZ99" s="405"/>
      <c r="UAA99" s="405"/>
      <c r="UAB99" s="405"/>
      <c r="UAC99" s="405"/>
      <c r="UAD99" s="405"/>
      <c r="UAE99" s="405"/>
      <c r="UAF99" s="405"/>
      <c r="UAG99" s="405"/>
      <c r="UAH99" s="405"/>
      <c r="UAI99" s="405"/>
      <c r="UAJ99" s="405"/>
      <c r="UAK99" s="405"/>
      <c r="UAL99" s="405"/>
      <c r="UAM99" s="405"/>
      <c r="UAN99" s="405"/>
      <c r="UAO99" s="405"/>
      <c r="UAP99" s="405"/>
      <c r="UAQ99" s="405"/>
      <c r="UAR99" s="405"/>
      <c r="UAS99" s="405"/>
      <c r="UAT99" s="405"/>
      <c r="UAU99" s="405"/>
      <c r="UAV99" s="405"/>
      <c r="UAW99" s="405"/>
      <c r="UAX99" s="405"/>
      <c r="UAY99" s="405"/>
      <c r="UAZ99" s="405"/>
      <c r="UBA99" s="405"/>
      <c r="UBB99" s="405"/>
      <c r="UBC99" s="405"/>
      <c r="UBD99" s="405"/>
      <c r="UBE99" s="405"/>
      <c r="UBF99" s="405"/>
      <c r="UBG99" s="405"/>
      <c r="UBH99" s="405"/>
      <c r="UBI99" s="405"/>
      <c r="UBJ99" s="405"/>
      <c r="UBK99" s="405"/>
      <c r="UBL99" s="405"/>
      <c r="UBM99" s="405"/>
      <c r="UBN99" s="405"/>
      <c r="UBO99" s="405"/>
      <c r="UBP99" s="405"/>
      <c r="UBQ99" s="405"/>
      <c r="UBR99" s="405"/>
      <c r="UBS99" s="405"/>
      <c r="UBT99" s="405"/>
      <c r="UBU99" s="405"/>
      <c r="UBV99" s="405"/>
      <c r="UBW99" s="405"/>
      <c r="UBX99" s="405"/>
      <c r="UBY99" s="405"/>
      <c r="UBZ99" s="405"/>
      <c r="UCA99" s="405"/>
      <c r="UCB99" s="405"/>
      <c r="UCC99" s="405"/>
      <c r="UCD99" s="405"/>
      <c r="UCE99" s="405"/>
      <c r="UCF99" s="405"/>
      <c r="UCG99" s="405"/>
      <c r="UCH99" s="405"/>
      <c r="UCI99" s="405"/>
      <c r="UCJ99" s="405"/>
      <c r="UCK99" s="405"/>
      <c r="UCL99" s="405"/>
      <c r="UCM99" s="405"/>
      <c r="UCN99" s="405"/>
      <c r="UCO99" s="405"/>
      <c r="UCP99" s="405"/>
      <c r="UCQ99" s="405"/>
      <c r="UCR99" s="405"/>
      <c r="UCS99" s="405"/>
      <c r="UCT99" s="405"/>
      <c r="UCU99" s="405"/>
      <c r="UCV99" s="405"/>
      <c r="UCW99" s="405"/>
      <c r="UCX99" s="405"/>
      <c r="UCY99" s="405"/>
      <c r="UCZ99" s="405"/>
      <c r="UDA99" s="405"/>
      <c r="UDB99" s="405"/>
      <c r="UDC99" s="405"/>
      <c r="UDD99" s="405"/>
      <c r="UDE99" s="405"/>
      <c r="UDF99" s="405"/>
      <c r="UDG99" s="405"/>
      <c r="UDH99" s="405"/>
      <c r="UDI99" s="405"/>
      <c r="UDJ99" s="405"/>
      <c r="UDK99" s="405"/>
      <c r="UDL99" s="405"/>
      <c r="UDM99" s="405"/>
      <c r="UDN99" s="405"/>
      <c r="UDO99" s="405"/>
      <c r="UDP99" s="405"/>
      <c r="UDQ99" s="405"/>
      <c r="UDR99" s="405"/>
      <c r="UDS99" s="405"/>
      <c r="UDT99" s="405"/>
      <c r="UDU99" s="405"/>
      <c r="UDV99" s="405"/>
      <c r="UDW99" s="405"/>
      <c r="UDX99" s="405"/>
      <c r="UDY99" s="405"/>
      <c r="UDZ99" s="405"/>
      <c r="UEA99" s="405"/>
      <c r="UEB99" s="405"/>
      <c r="UEC99" s="405"/>
      <c r="UED99" s="405"/>
      <c r="UEE99" s="405"/>
      <c r="UEF99" s="405"/>
      <c r="UEG99" s="405"/>
      <c r="UEH99" s="405"/>
      <c r="UEI99" s="405"/>
      <c r="UEJ99" s="405"/>
      <c r="UEK99" s="405"/>
      <c r="UEL99" s="405"/>
      <c r="UEM99" s="405"/>
      <c r="UEN99" s="405"/>
      <c r="UEO99" s="405"/>
      <c r="UEP99" s="405"/>
      <c r="UEQ99" s="405"/>
      <c r="UER99" s="405"/>
      <c r="UES99" s="405"/>
      <c r="UET99" s="405"/>
      <c r="UEU99" s="405"/>
      <c r="UEV99" s="405"/>
      <c r="UEW99" s="405"/>
      <c r="UEX99" s="405"/>
      <c r="UEY99" s="405"/>
      <c r="UEZ99" s="405"/>
      <c r="UFA99" s="405"/>
      <c r="UFB99" s="405"/>
      <c r="UFC99" s="405"/>
      <c r="UFD99" s="405"/>
      <c r="UFE99" s="405"/>
      <c r="UFF99" s="405"/>
      <c r="UFG99" s="405"/>
      <c r="UFH99" s="405"/>
      <c r="UFI99" s="405"/>
      <c r="UFJ99" s="405"/>
      <c r="UFK99" s="405"/>
      <c r="UFL99" s="405"/>
      <c r="UFM99" s="405"/>
      <c r="UFN99" s="405"/>
      <c r="UFO99" s="405"/>
      <c r="UFP99" s="405"/>
      <c r="UFQ99" s="405"/>
      <c r="UFR99" s="405"/>
      <c r="UFS99" s="405"/>
      <c r="UFT99" s="405"/>
      <c r="UFU99" s="405"/>
      <c r="UFV99" s="405"/>
      <c r="UFW99" s="405"/>
      <c r="UFX99" s="405"/>
      <c r="UFY99" s="405"/>
      <c r="UFZ99" s="405"/>
      <c r="UGA99" s="405"/>
      <c r="UGB99" s="405"/>
      <c r="UGC99" s="405"/>
      <c r="UGD99" s="405"/>
      <c r="UGE99" s="405"/>
      <c r="UGF99" s="405"/>
      <c r="UGG99" s="405"/>
      <c r="UGH99" s="405"/>
      <c r="UGI99" s="405"/>
      <c r="UGJ99" s="405"/>
      <c r="UGK99" s="405"/>
      <c r="UGL99" s="405"/>
      <c r="UGM99" s="405"/>
      <c r="UGN99" s="405"/>
      <c r="UGO99" s="405"/>
      <c r="UGP99" s="405"/>
      <c r="UGQ99" s="405"/>
      <c r="UGR99" s="405"/>
      <c r="UGS99" s="405"/>
      <c r="UGT99" s="405"/>
      <c r="UGU99" s="405"/>
      <c r="UGV99" s="405"/>
      <c r="UGW99" s="405"/>
      <c r="UGX99" s="405"/>
      <c r="UGY99" s="405"/>
      <c r="UGZ99" s="405"/>
      <c r="UHA99" s="405"/>
      <c r="UHB99" s="405"/>
      <c r="UHC99" s="405"/>
      <c r="UHD99" s="405"/>
      <c r="UHE99" s="405"/>
      <c r="UHF99" s="405"/>
      <c r="UHG99" s="405"/>
      <c r="UHH99" s="405"/>
      <c r="UHI99" s="405"/>
      <c r="UHJ99" s="405"/>
      <c r="UHK99" s="405"/>
      <c r="UHL99" s="405"/>
      <c r="UHM99" s="405"/>
      <c r="UHN99" s="405"/>
      <c r="UHO99" s="405"/>
      <c r="UHP99" s="405"/>
      <c r="UHQ99" s="405"/>
      <c r="UHR99" s="405"/>
      <c r="UHS99" s="405"/>
      <c r="UHT99" s="405"/>
      <c r="UHU99" s="405"/>
      <c r="UHV99" s="405"/>
      <c r="UHW99" s="405"/>
      <c r="UHX99" s="405"/>
      <c r="UHY99" s="405"/>
      <c r="UHZ99" s="405"/>
      <c r="UIA99" s="405"/>
      <c r="UIB99" s="405"/>
      <c r="UIC99" s="405"/>
      <c r="UID99" s="405"/>
      <c r="UIE99" s="405"/>
      <c r="UIF99" s="405"/>
      <c r="UIG99" s="405"/>
      <c r="UIH99" s="405"/>
      <c r="UII99" s="405"/>
      <c r="UIJ99" s="405"/>
      <c r="UIK99" s="405"/>
      <c r="UIL99" s="405"/>
      <c r="UIM99" s="405"/>
      <c r="UIN99" s="405"/>
      <c r="UIO99" s="405"/>
      <c r="UIP99" s="405"/>
      <c r="UIQ99" s="405"/>
      <c r="UIR99" s="405"/>
      <c r="UIS99" s="405"/>
      <c r="UIT99" s="405"/>
      <c r="UIU99" s="405"/>
      <c r="UIV99" s="405"/>
      <c r="UIW99" s="405"/>
      <c r="UIX99" s="405"/>
      <c r="UIY99" s="405"/>
      <c r="UIZ99" s="405"/>
      <c r="UJA99" s="405"/>
      <c r="UJB99" s="405"/>
      <c r="UJC99" s="405"/>
      <c r="UJD99" s="405"/>
      <c r="UJE99" s="405"/>
      <c r="UJF99" s="405"/>
      <c r="UJG99" s="405"/>
      <c r="UJH99" s="405"/>
      <c r="UJI99" s="405"/>
      <c r="UJJ99" s="405"/>
      <c r="UJK99" s="405"/>
      <c r="UJL99" s="405"/>
      <c r="UJM99" s="405"/>
      <c r="UJN99" s="405"/>
      <c r="UJO99" s="405"/>
      <c r="UJP99" s="405"/>
      <c r="UJQ99" s="405"/>
      <c r="UJR99" s="405"/>
      <c r="UJS99" s="405"/>
      <c r="UJT99" s="405"/>
      <c r="UJU99" s="405"/>
      <c r="UJV99" s="405"/>
      <c r="UJW99" s="405"/>
      <c r="UJX99" s="405"/>
      <c r="UJY99" s="405"/>
      <c r="UJZ99" s="405"/>
      <c r="UKA99" s="405"/>
      <c r="UKB99" s="405"/>
      <c r="UKC99" s="405"/>
      <c r="UKD99" s="405"/>
      <c r="UKE99" s="405"/>
      <c r="UKF99" s="405"/>
      <c r="UKG99" s="405"/>
      <c r="UKH99" s="405"/>
      <c r="UKI99" s="405"/>
      <c r="UKJ99" s="405"/>
      <c r="UKK99" s="405"/>
      <c r="UKL99" s="405"/>
      <c r="UKM99" s="405"/>
      <c r="UKN99" s="405"/>
      <c r="UKO99" s="405"/>
      <c r="UKP99" s="405"/>
      <c r="UKQ99" s="405"/>
      <c r="UKR99" s="405"/>
      <c r="UKS99" s="405"/>
      <c r="UKT99" s="405"/>
      <c r="UKU99" s="405"/>
      <c r="UKV99" s="405"/>
      <c r="UKW99" s="405"/>
      <c r="UKX99" s="405"/>
      <c r="UKY99" s="405"/>
      <c r="UKZ99" s="405"/>
      <c r="ULA99" s="405"/>
      <c r="ULB99" s="405"/>
      <c r="ULC99" s="405"/>
      <c r="ULD99" s="405"/>
      <c r="ULE99" s="405"/>
      <c r="ULF99" s="405"/>
      <c r="ULG99" s="405"/>
      <c r="ULH99" s="405"/>
      <c r="ULI99" s="405"/>
      <c r="ULJ99" s="405"/>
      <c r="ULK99" s="405"/>
      <c r="ULL99" s="405"/>
      <c r="ULM99" s="405"/>
      <c r="ULN99" s="405"/>
      <c r="ULO99" s="405"/>
      <c r="ULP99" s="405"/>
      <c r="ULQ99" s="405"/>
      <c r="ULR99" s="405"/>
      <c r="ULS99" s="405"/>
      <c r="ULT99" s="405"/>
      <c r="ULU99" s="405"/>
      <c r="ULV99" s="405"/>
      <c r="ULW99" s="405"/>
      <c r="ULX99" s="405"/>
      <c r="ULY99" s="405"/>
      <c r="ULZ99" s="405"/>
      <c r="UMA99" s="405"/>
      <c r="UMB99" s="405"/>
      <c r="UMC99" s="405"/>
      <c r="UMD99" s="405"/>
      <c r="UME99" s="405"/>
      <c r="UMF99" s="405"/>
      <c r="UMG99" s="405"/>
      <c r="UMH99" s="405"/>
      <c r="UMI99" s="405"/>
      <c r="UMJ99" s="405"/>
      <c r="UMK99" s="405"/>
      <c r="UML99" s="405"/>
      <c r="UMM99" s="405"/>
      <c r="UMN99" s="405"/>
      <c r="UMO99" s="405"/>
      <c r="UMP99" s="405"/>
      <c r="UMQ99" s="405"/>
      <c r="UMR99" s="405"/>
      <c r="UMS99" s="405"/>
      <c r="UMT99" s="405"/>
      <c r="UMU99" s="405"/>
      <c r="UMV99" s="405"/>
      <c r="UMW99" s="405"/>
      <c r="UMX99" s="405"/>
      <c r="UMY99" s="405"/>
      <c r="UMZ99" s="405"/>
      <c r="UNA99" s="405"/>
      <c r="UNB99" s="405"/>
      <c r="UNC99" s="405"/>
      <c r="UND99" s="405"/>
      <c r="UNE99" s="405"/>
      <c r="UNF99" s="405"/>
      <c r="UNG99" s="405"/>
      <c r="UNH99" s="405"/>
      <c r="UNI99" s="405"/>
      <c r="UNJ99" s="405"/>
      <c r="UNK99" s="405"/>
      <c r="UNL99" s="405"/>
      <c r="UNM99" s="405"/>
      <c r="UNN99" s="405"/>
      <c r="UNO99" s="405"/>
      <c r="UNP99" s="405"/>
      <c r="UNQ99" s="405"/>
      <c r="UNR99" s="405"/>
      <c r="UNS99" s="405"/>
      <c r="UNT99" s="405"/>
      <c r="UNU99" s="405"/>
      <c r="UNV99" s="405"/>
      <c r="UNW99" s="405"/>
      <c r="UNX99" s="405"/>
      <c r="UNY99" s="405"/>
      <c r="UNZ99" s="405"/>
      <c r="UOA99" s="405"/>
      <c r="UOB99" s="405"/>
      <c r="UOC99" s="405"/>
      <c r="UOD99" s="405"/>
      <c r="UOE99" s="405"/>
      <c r="UOF99" s="405"/>
      <c r="UOG99" s="405"/>
      <c r="UOH99" s="405"/>
      <c r="UOI99" s="405"/>
      <c r="UOJ99" s="405"/>
      <c r="UOK99" s="405"/>
      <c r="UOL99" s="405"/>
      <c r="UOM99" s="405"/>
      <c r="UON99" s="405"/>
      <c r="UOO99" s="405"/>
      <c r="UOP99" s="405"/>
      <c r="UOQ99" s="405"/>
      <c r="UOR99" s="405"/>
      <c r="UOS99" s="405"/>
      <c r="UOT99" s="405"/>
      <c r="UOU99" s="405"/>
      <c r="UOV99" s="405"/>
      <c r="UOW99" s="405"/>
      <c r="UOX99" s="405"/>
      <c r="UOY99" s="405"/>
      <c r="UOZ99" s="405"/>
      <c r="UPA99" s="405"/>
      <c r="UPB99" s="405"/>
      <c r="UPC99" s="405"/>
      <c r="UPD99" s="405"/>
      <c r="UPE99" s="405"/>
      <c r="UPF99" s="405"/>
      <c r="UPG99" s="405"/>
      <c r="UPH99" s="405"/>
      <c r="UPI99" s="405"/>
      <c r="UPJ99" s="405"/>
      <c r="UPK99" s="405"/>
      <c r="UPL99" s="405"/>
      <c r="UPM99" s="405"/>
      <c r="UPN99" s="405"/>
      <c r="UPO99" s="405"/>
      <c r="UPP99" s="405"/>
      <c r="UPQ99" s="405"/>
      <c r="UPR99" s="405"/>
      <c r="UPS99" s="405"/>
      <c r="UPT99" s="405"/>
      <c r="UPU99" s="405"/>
      <c r="UPV99" s="405"/>
      <c r="UPW99" s="405"/>
      <c r="UPX99" s="405"/>
      <c r="UPY99" s="405"/>
      <c r="UPZ99" s="405"/>
      <c r="UQA99" s="405"/>
      <c r="UQB99" s="405"/>
      <c r="UQC99" s="405"/>
      <c r="UQD99" s="405"/>
      <c r="UQE99" s="405"/>
      <c r="UQF99" s="405"/>
      <c r="UQG99" s="405"/>
      <c r="UQH99" s="405"/>
      <c r="UQI99" s="405"/>
      <c r="UQJ99" s="405"/>
      <c r="UQK99" s="405"/>
      <c r="UQL99" s="405"/>
      <c r="UQM99" s="405"/>
      <c r="UQN99" s="405"/>
      <c r="UQO99" s="405"/>
      <c r="UQP99" s="405"/>
      <c r="UQQ99" s="405"/>
      <c r="UQR99" s="405"/>
      <c r="UQS99" s="405"/>
      <c r="UQT99" s="405"/>
      <c r="UQU99" s="405"/>
      <c r="UQV99" s="405"/>
      <c r="UQW99" s="405"/>
      <c r="UQX99" s="405"/>
      <c r="UQY99" s="405"/>
      <c r="UQZ99" s="405"/>
      <c r="URA99" s="405"/>
      <c r="URB99" s="405"/>
      <c r="URC99" s="405"/>
      <c r="URD99" s="405"/>
      <c r="URE99" s="405"/>
      <c r="URF99" s="405"/>
      <c r="URG99" s="405"/>
      <c r="URH99" s="405"/>
      <c r="URI99" s="405"/>
      <c r="URJ99" s="405"/>
      <c r="URK99" s="405"/>
      <c r="URL99" s="405"/>
      <c r="URM99" s="405"/>
      <c r="URN99" s="405"/>
      <c r="URO99" s="405"/>
      <c r="URP99" s="405"/>
      <c r="URQ99" s="405"/>
      <c r="URR99" s="405"/>
      <c r="URS99" s="405"/>
      <c r="URT99" s="405"/>
      <c r="URU99" s="405"/>
      <c r="URV99" s="405"/>
      <c r="URW99" s="405"/>
      <c r="URX99" s="405"/>
      <c r="URY99" s="405"/>
      <c r="URZ99" s="405"/>
      <c r="USA99" s="405"/>
      <c r="USB99" s="405"/>
      <c r="USC99" s="405"/>
      <c r="USD99" s="405"/>
      <c r="USE99" s="405"/>
      <c r="USF99" s="405"/>
      <c r="USG99" s="405"/>
      <c r="USH99" s="405"/>
      <c r="USI99" s="405"/>
      <c r="USJ99" s="405"/>
      <c r="USK99" s="405"/>
      <c r="USL99" s="405"/>
      <c r="USM99" s="405"/>
      <c r="USN99" s="405"/>
      <c r="USO99" s="405"/>
      <c r="USP99" s="405"/>
      <c r="USQ99" s="405"/>
      <c r="USR99" s="405"/>
      <c r="USS99" s="405"/>
      <c r="UST99" s="405"/>
      <c r="USU99" s="405"/>
      <c r="USV99" s="405"/>
      <c r="USW99" s="405"/>
      <c r="USX99" s="405"/>
      <c r="USY99" s="405"/>
      <c r="USZ99" s="405"/>
      <c r="UTA99" s="405"/>
      <c r="UTB99" s="405"/>
      <c r="UTC99" s="405"/>
      <c r="UTD99" s="405"/>
      <c r="UTE99" s="405"/>
      <c r="UTF99" s="405"/>
      <c r="UTG99" s="405"/>
      <c r="UTH99" s="405"/>
      <c r="UTI99" s="405"/>
      <c r="UTJ99" s="405"/>
      <c r="UTK99" s="405"/>
      <c r="UTL99" s="405"/>
      <c r="UTM99" s="405"/>
      <c r="UTN99" s="405"/>
      <c r="UTO99" s="405"/>
      <c r="UTP99" s="405"/>
      <c r="UTQ99" s="405"/>
      <c r="UTR99" s="405"/>
      <c r="UTS99" s="405"/>
      <c r="UTT99" s="405"/>
      <c r="UTU99" s="405"/>
      <c r="UTV99" s="405"/>
      <c r="UTW99" s="405"/>
      <c r="UTX99" s="405"/>
      <c r="UTY99" s="405"/>
      <c r="UTZ99" s="405"/>
      <c r="UUA99" s="405"/>
      <c r="UUB99" s="405"/>
      <c r="UUC99" s="405"/>
      <c r="UUD99" s="405"/>
      <c r="UUE99" s="405"/>
      <c r="UUF99" s="405"/>
      <c r="UUG99" s="405"/>
      <c r="UUH99" s="405"/>
      <c r="UUI99" s="405"/>
      <c r="UUJ99" s="405"/>
      <c r="UUK99" s="405"/>
      <c r="UUL99" s="405"/>
      <c r="UUM99" s="405"/>
      <c r="UUN99" s="405"/>
      <c r="UUO99" s="405"/>
      <c r="UUP99" s="405"/>
      <c r="UUQ99" s="405"/>
      <c r="UUR99" s="405"/>
      <c r="UUS99" s="405"/>
      <c r="UUT99" s="405"/>
      <c r="UUU99" s="405"/>
      <c r="UUV99" s="405"/>
      <c r="UUW99" s="405"/>
      <c r="UUX99" s="405"/>
      <c r="UUY99" s="405"/>
      <c r="UUZ99" s="405"/>
      <c r="UVA99" s="405"/>
      <c r="UVB99" s="405"/>
      <c r="UVC99" s="405"/>
      <c r="UVD99" s="405"/>
      <c r="UVE99" s="405"/>
      <c r="UVF99" s="405"/>
      <c r="UVG99" s="405"/>
      <c r="UVH99" s="405"/>
      <c r="UVI99" s="405"/>
      <c r="UVJ99" s="405"/>
      <c r="UVK99" s="405"/>
      <c r="UVL99" s="405"/>
      <c r="UVM99" s="405"/>
      <c r="UVN99" s="405"/>
      <c r="UVO99" s="405"/>
      <c r="UVP99" s="405"/>
      <c r="UVQ99" s="405"/>
      <c r="UVR99" s="405"/>
      <c r="UVS99" s="405"/>
      <c r="UVT99" s="405"/>
      <c r="UVU99" s="405"/>
      <c r="UVV99" s="405"/>
      <c r="UVW99" s="405"/>
      <c r="UVX99" s="405"/>
      <c r="UVY99" s="405"/>
      <c r="UVZ99" s="405"/>
      <c r="UWA99" s="405"/>
      <c r="UWB99" s="405"/>
      <c r="UWC99" s="405"/>
      <c r="UWD99" s="405"/>
      <c r="UWE99" s="405"/>
      <c r="UWF99" s="405"/>
      <c r="UWG99" s="405"/>
      <c r="UWH99" s="405"/>
      <c r="UWI99" s="405"/>
      <c r="UWJ99" s="405"/>
      <c r="UWK99" s="405"/>
      <c r="UWL99" s="405"/>
      <c r="UWM99" s="405"/>
      <c r="UWN99" s="405"/>
      <c r="UWO99" s="405"/>
      <c r="UWP99" s="405"/>
      <c r="UWQ99" s="405"/>
      <c r="UWR99" s="405"/>
      <c r="UWS99" s="405"/>
      <c r="UWT99" s="405"/>
      <c r="UWU99" s="405"/>
      <c r="UWV99" s="405"/>
      <c r="UWW99" s="405"/>
      <c r="UWX99" s="405"/>
      <c r="UWY99" s="405"/>
      <c r="UWZ99" s="405"/>
      <c r="UXA99" s="405"/>
      <c r="UXB99" s="405"/>
      <c r="UXC99" s="405"/>
      <c r="UXD99" s="405"/>
      <c r="UXE99" s="405"/>
      <c r="UXF99" s="405"/>
      <c r="UXG99" s="405"/>
      <c r="UXH99" s="405"/>
      <c r="UXI99" s="405"/>
      <c r="UXJ99" s="405"/>
      <c r="UXK99" s="405"/>
      <c r="UXL99" s="405"/>
      <c r="UXM99" s="405"/>
      <c r="UXN99" s="405"/>
      <c r="UXO99" s="405"/>
      <c r="UXP99" s="405"/>
      <c r="UXQ99" s="405"/>
      <c r="UXR99" s="405"/>
      <c r="UXS99" s="405"/>
      <c r="UXT99" s="405"/>
      <c r="UXU99" s="405"/>
      <c r="UXV99" s="405"/>
      <c r="UXW99" s="405"/>
      <c r="UXX99" s="405"/>
      <c r="UXY99" s="405"/>
      <c r="UXZ99" s="405"/>
      <c r="UYA99" s="405"/>
      <c r="UYB99" s="405"/>
      <c r="UYC99" s="405"/>
      <c r="UYD99" s="405"/>
      <c r="UYE99" s="405"/>
      <c r="UYF99" s="405"/>
      <c r="UYG99" s="405"/>
      <c r="UYH99" s="405"/>
      <c r="UYI99" s="405"/>
      <c r="UYJ99" s="405"/>
      <c r="UYK99" s="405"/>
      <c r="UYL99" s="405"/>
      <c r="UYM99" s="405"/>
      <c r="UYN99" s="405"/>
      <c r="UYO99" s="405"/>
      <c r="UYP99" s="405"/>
      <c r="UYQ99" s="405"/>
      <c r="UYR99" s="405"/>
      <c r="UYS99" s="405"/>
      <c r="UYT99" s="405"/>
      <c r="UYU99" s="405"/>
      <c r="UYV99" s="405"/>
      <c r="UYW99" s="405"/>
      <c r="UYX99" s="405"/>
      <c r="UYY99" s="405"/>
      <c r="UYZ99" s="405"/>
      <c r="UZA99" s="405"/>
      <c r="UZB99" s="405"/>
      <c r="UZC99" s="405"/>
      <c r="UZD99" s="405"/>
      <c r="UZE99" s="405"/>
      <c r="UZF99" s="405"/>
      <c r="UZG99" s="405"/>
      <c r="UZH99" s="405"/>
      <c r="UZI99" s="405"/>
      <c r="UZJ99" s="405"/>
      <c r="UZK99" s="405"/>
      <c r="UZL99" s="405"/>
      <c r="UZM99" s="405"/>
      <c r="UZN99" s="405"/>
      <c r="UZO99" s="405"/>
      <c r="UZP99" s="405"/>
      <c r="UZQ99" s="405"/>
      <c r="UZR99" s="405"/>
      <c r="UZS99" s="405"/>
      <c r="UZT99" s="405"/>
      <c r="UZU99" s="405"/>
      <c r="UZV99" s="405"/>
      <c r="UZW99" s="405"/>
      <c r="UZX99" s="405"/>
      <c r="UZY99" s="405"/>
      <c r="UZZ99" s="405"/>
      <c r="VAA99" s="405"/>
      <c r="VAB99" s="405"/>
      <c r="VAC99" s="405"/>
      <c r="VAD99" s="405"/>
      <c r="VAE99" s="405"/>
      <c r="VAF99" s="405"/>
      <c r="VAG99" s="405"/>
      <c r="VAH99" s="405"/>
      <c r="VAI99" s="405"/>
      <c r="VAJ99" s="405"/>
      <c r="VAK99" s="405"/>
      <c r="VAL99" s="405"/>
      <c r="VAM99" s="405"/>
      <c r="VAN99" s="405"/>
      <c r="VAO99" s="405"/>
      <c r="VAP99" s="405"/>
      <c r="VAQ99" s="405"/>
      <c r="VAR99" s="405"/>
      <c r="VAS99" s="405"/>
      <c r="VAT99" s="405"/>
      <c r="VAU99" s="405"/>
      <c r="VAV99" s="405"/>
      <c r="VAW99" s="405"/>
      <c r="VAX99" s="405"/>
      <c r="VAY99" s="405"/>
      <c r="VAZ99" s="405"/>
      <c r="VBA99" s="405"/>
      <c r="VBB99" s="405"/>
      <c r="VBC99" s="405"/>
      <c r="VBD99" s="405"/>
      <c r="VBE99" s="405"/>
      <c r="VBF99" s="405"/>
      <c r="VBG99" s="405"/>
      <c r="VBH99" s="405"/>
      <c r="VBI99" s="405"/>
      <c r="VBJ99" s="405"/>
      <c r="VBK99" s="405"/>
      <c r="VBL99" s="405"/>
      <c r="VBM99" s="405"/>
      <c r="VBN99" s="405"/>
      <c r="VBO99" s="405"/>
      <c r="VBP99" s="405"/>
      <c r="VBQ99" s="405"/>
      <c r="VBR99" s="405"/>
      <c r="VBS99" s="405"/>
      <c r="VBT99" s="405"/>
      <c r="VBU99" s="405"/>
      <c r="VBV99" s="405"/>
      <c r="VBW99" s="405"/>
      <c r="VBX99" s="405"/>
      <c r="VBY99" s="405"/>
      <c r="VBZ99" s="405"/>
      <c r="VCA99" s="405"/>
      <c r="VCB99" s="405"/>
      <c r="VCC99" s="405"/>
      <c r="VCD99" s="405"/>
      <c r="VCE99" s="405"/>
      <c r="VCF99" s="405"/>
      <c r="VCG99" s="405"/>
      <c r="VCH99" s="405"/>
      <c r="VCI99" s="405"/>
      <c r="VCJ99" s="405"/>
      <c r="VCK99" s="405"/>
      <c r="VCL99" s="405"/>
      <c r="VCM99" s="405"/>
      <c r="VCN99" s="405"/>
      <c r="VCO99" s="405"/>
      <c r="VCP99" s="405"/>
      <c r="VCQ99" s="405"/>
      <c r="VCR99" s="405"/>
      <c r="VCS99" s="405"/>
      <c r="VCT99" s="405"/>
      <c r="VCU99" s="405"/>
      <c r="VCV99" s="405"/>
      <c r="VCW99" s="405"/>
      <c r="VCX99" s="405"/>
      <c r="VCY99" s="405"/>
      <c r="VCZ99" s="405"/>
      <c r="VDA99" s="405"/>
      <c r="VDB99" s="405"/>
      <c r="VDC99" s="405"/>
      <c r="VDD99" s="405"/>
      <c r="VDE99" s="405"/>
      <c r="VDF99" s="405"/>
      <c r="VDG99" s="405"/>
      <c r="VDH99" s="405"/>
      <c r="VDI99" s="405"/>
      <c r="VDJ99" s="405"/>
      <c r="VDK99" s="405"/>
      <c r="VDL99" s="405"/>
      <c r="VDM99" s="405"/>
      <c r="VDN99" s="405"/>
      <c r="VDO99" s="405"/>
      <c r="VDP99" s="405"/>
      <c r="VDQ99" s="405"/>
      <c r="VDR99" s="405"/>
      <c r="VDS99" s="405"/>
      <c r="VDT99" s="405"/>
      <c r="VDU99" s="405"/>
      <c r="VDV99" s="405"/>
      <c r="VDW99" s="405"/>
      <c r="VDX99" s="405"/>
      <c r="VDY99" s="405"/>
      <c r="VDZ99" s="405"/>
      <c r="VEA99" s="405"/>
      <c r="VEB99" s="405"/>
      <c r="VEC99" s="405"/>
      <c r="VED99" s="405"/>
      <c r="VEE99" s="405"/>
      <c r="VEF99" s="405"/>
      <c r="VEG99" s="405"/>
      <c r="VEH99" s="405"/>
      <c r="VEI99" s="405"/>
      <c r="VEJ99" s="405"/>
      <c r="VEK99" s="405"/>
      <c r="VEL99" s="405"/>
      <c r="VEM99" s="405"/>
      <c r="VEN99" s="405"/>
      <c r="VEO99" s="405"/>
      <c r="VEP99" s="405"/>
      <c r="VEQ99" s="405"/>
      <c r="VER99" s="405"/>
      <c r="VES99" s="405"/>
      <c r="VET99" s="405"/>
      <c r="VEU99" s="405"/>
      <c r="VEV99" s="405"/>
      <c r="VEW99" s="405"/>
      <c r="VEX99" s="405"/>
      <c r="VEY99" s="405"/>
      <c r="VEZ99" s="405"/>
      <c r="VFA99" s="405"/>
      <c r="VFB99" s="405"/>
      <c r="VFC99" s="405"/>
      <c r="VFD99" s="405"/>
      <c r="VFE99" s="405"/>
      <c r="VFF99" s="405"/>
      <c r="VFG99" s="405"/>
      <c r="VFH99" s="405"/>
      <c r="VFI99" s="405"/>
      <c r="VFJ99" s="405"/>
      <c r="VFK99" s="405"/>
      <c r="VFL99" s="405"/>
      <c r="VFM99" s="405"/>
      <c r="VFN99" s="405"/>
      <c r="VFO99" s="405"/>
      <c r="VFP99" s="405"/>
      <c r="VFQ99" s="405"/>
      <c r="VFR99" s="405"/>
      <c r="VFS99" s="405"/>
      <c r="VFT99" s="405"/>
      <c r="VFU99" s="405"/>
      <c r="VFV99" s="405"/>
      <c r="VFW99" s="405"/>
      <c r="VFX99" s="405"/>
      <c r="VFY99" s="405"/>
      <c r="VFZ99" s="405"/>
      <c r="VGA99" s="405"/>
      <c r="VGB99" s="405"/>
      <c r="VGC99" s="405"/>
      <c r="VGD99" s="405"/>
      <c r="VGE99" s="405"/>
      <c r="VGF99" s="405"/>
      <c r="VGG99" s="405"/>
      <c r="VGH99" s="405"/>
      <c r="VGI99" s="405"/>
      <c r="VGJ99" s="405"/>
      <c r="VGK99" s="405"/>
      <c r="VGL99" s="405"/>
      <c r="VGM99" s="405"/>
      <c r="VGN99" s="405"/>
      <c r="VGO99" s="405"/>
      <c r="VGP99" s="405"/>
      <c r="VGQ99" s="405"/>
      <c r="VGR99" s="405"/>
      <c r="VGS99" s="405"/>
      <c r="VGT99" s="405"/>
      <c r="VGU99" s="405"/>
      <c r="VGV99" s="405"/>
      <c r="VGW99" s="405"/>
      <c r="VGX99" s="405"/>
      <c r="VGY99" s="405"/>
      <c r="VGZ99" s="405"/>
      <c r="VHA99" s="405"/>
      <c r="VHB99" s="405"/>
      <c r="VHC99" s="405"/>
      <c r="VHD99" s="405"/>
      <c r="VHE99" s="405"/>
      <c r="VHF99" s="405"/>
      <c r="VHG99" s="405"/>
      <c r="VHH99" s="405"/>
      <c r="VHI99" s="405"/>
      <c r="VHJ99" s="405"/>
      <c r="VHK99" s="405"/>
      <c r="VHL99" s="405"/>
      <c r="VHM99" s="405"/>
      <c r="VHN99" s="405"/>
      <c r="VHO99" s="405"/>
      <c r="VHP99" s="405"/>
      <c r="VHQ99" s="405"/>
      <c r="VHR99" s="405"/>
      <c r="VHS99" s="405"/>
      <c r="VHT99" s="405"/>
      <c r="VHU99" s="405"/>
      <c r="VHV99" s="405"/>
      <c r="VHW99" s="405"/>
      <c r="VHX99" s="405"/>
      <c r="VHY99" s="405"/>
      <c r="VHZ99" s="405"/>
      <c r="VIA99" s="405"/>
      <c r="VIB99" s="405"/>
      <c r="VIC99" s="405"/>
      <c r="VID99" s="405"/>
      <c r="VIE99" s="405"/>
      <c r="VIF99" s="405"/>
      <c r="VIG99" s="405"/>
      <c r="VIH99" s="405"/>
      <c r="VII99" s="405"/>
      <c r="VIJ99" s="405"/>
      <c r="VIK99" s="405"/>
      <c r="VIL99" s="405"/>
      <c r="VIM99" s="405"/>
      <c r="VIN99" s="405"/>
      <c r="VIO99" s="405"/>
      <c r="VIP99" s="405"/>
      <c r="VIQ99" s="405"/>
      <c r="VIR99" s="405"/>
      <c r="VIS99" s="405"/>
      <c r="VIT99" s="405"/>
      <c r="VIU99" s="405"/>
      <c r="VIV99" s="405"/>
      <c r="VIW99" s="405"/>
      <c r="VIX99" s="405"/>
      <c r="VIY99" s="405"/>
      <c r="VIZ99" s="405"/>
      <c r="VJA99" s="405"/>
      <c r="VJB99" s="405"/>
      <c r="VJC99" s="405"/>
      <c r="VJD99" s="405"/>
      <c r="VJE99" s="405"/>
      <c r="VJF99" s="405"/>
      <c r="VJG99" s="405"/>
      <c r="VJH99" s="405"/>
      <c r="VJI99" s="405"/>
      <c r="VJJ99" s="405"/>
      <c r="VJK99" s="405"/>
      <c r="VJL99" s="405"/>
      <c r="VJM99" s="405"/>
      <c r="VJN99" s="405"/>
      <c r="VJO99" s="405"/>
      <c r="VJP99" s="405"/>
      <c r="VJQ99" s="405"/>
      <c r="VJR99" s="405"/>
      <c r="VJS99" s="405"/>
      <c r="VJT99" s="405"/>
      <c r="VJU99" s="405"/>
      <c r="VJV99" s="405"/>
      <c r="VJW99" s="405"/>
      <c r="VJX99" s="405"/>
      <c r="VJY99" s="405"/>
      <c r="VJZ99" s="405"/>
      <c r="VKA99" s="405"/>
      <c r="VKB99" s="405"/>
      <c r="VKC99" s="405"/>
      <c r="VKD99" s="405"/>
      <c r="VKE99" s="405"/>
      <c r="VKF99" s="405"/>
      <c r="VKG99" s="405"/>
      <c r="VKH99" s="405"/>
      <c r="VKI99" s="405"/>
      <c r="VKJ99" s="405"/>
      <c r="VKK99" s="405"/>
      <c r="VKL99" s="405"/>
      <c r="VKM99" s="405"/>
      <c r="VKN99" s="405"/>
      <c r="VKO99" s="405"/>
      <c r="VKP99" s="405"/>
      <c r="VKQ99" s="405"/>
      <c r="VKR99" s="405"/>
      <c r="VKS99" s="405"/>
      <c r="VKT99" s="405"/>
      <c r="VKU99" s="405"/>
      <c r="VKV99" s="405"/>
      <c r="VKW99" s="405"/>
      <c r="VKX99" s="405"/>
      <c r="VKY99" s="405"/>
      <c r="VKZ99" s="405"/>
      <c r="VLA99" s="405"/>
      <c r="VLB99" s="405"/>
      <c r="VLC99" s="405"/>
      <c r="VLD99" s="405"/>
      <c r="VLE99" s="405"/>
      <c r="VLF99" s="405"/>
      <c r="VLG99" s="405"/>
      <c r="VLH99" s="405"/>
      <c r="VLI99" s="405"/>
      <c r="VLJ99" s="405"/>
      <c r="VLK99" s="405"/>
      <c r="VLL99" s="405"/>
      <c r="VLM99" s="405"/>
      <c r="VLN99" s="405"/>
      <c r="VLO99" s="405"/>
      <c r="VLP99" s="405"/>
      <c r="VLQ99" s="405"/>
      <c r="VLR99" s="405"/>
      <c r="VLS99" s="405"/>
      <c r="VLT99" s="405"/>
      <c r="VLU99" s="405"/>
      <c r="VLV99" s="405"/>
      <c r="VLW99" s="405"/>
      <c r="VLX99" s="405"/>
      <c r="VLY99" s="405"/>
      <c r="VLZ99" s="405"/>
      <c r="VMA99" s="405"/>
      <c r="VMB99" s="405"/>
      <c r="VMC99" s="405"/>
      <c r="VMD99" s="405"/>
      <c r="VME99" s="405"/>
      <c r="VMF99" s="405"/>
      <c r="VMG99" s="405"/>
      <c r="VMH99" s="405"/>
      <c r="VMI99" s="405"/>
      <c r="VMJ99" s="405"/>
      <c r="VMK99" s="405"/>
      <c r="VML99" s="405"/>
      <c r="VMM99" s="405"/>
      <c r="VMN99" s="405"/>
      <c r="VMO99" s="405"/>
      <c r="VMP99" s="405"/>
      <c r="VMQ99" s="405"/>
      <c r="VMR99" s="405"/>
      <c r="VMS99" s="405"/>
      <c r="VMT99" s="405"/>
      <c r="VMU99" s="405"/>
      <c r="VMV99" s="405"/>
      <c r="VMW99" s="405"/>
      <c r="VMX99" s="405"/>
      <c r="VMY99" s="405"/>
      <c r="VMZ99" s="405"/>
      <c r="VNA99" s="405"/>
      <c r="VNB99" s="405"/>
      <c r="VNC99" s="405"/>
      <c r="VND99" s="405"/>
      <c r="VNE99" s="405"/>
      <c r="VNF99" s="405"/>
      <c r="VNG99" s="405"/>
      <c r="VNH99" s="405"/>
      <c r="VNI99" s="405"/>
      <c r="VNJ99" s="405"/>
      <c r="VNK99" s="405"/>
      <c r="VNL99" s="405"/>
      <c r="VNM99" s="405"/>
      <c r="VNN99" s="405"/>
      <c r="VNO99" s="405"/>
      <c r="VNP99" s="405"/>
      <c r="VNQ99" s="405"/>
      <c r="VNR99" s="405"/>
      <c r="VNS99" s="405"/>
      <c r="VNT99" s="405"/>
      <c r="VNU99" s="405"/>
      <c r="VNV99" s="405"/>
      <c r="VNW99" s="405"/>
      <c r="VNX99" s="405"/>
      <c r="VNY99" s="405"/>
      <c r="VNZ99" s="405"/>
      <c r="VOA99" s="405"/>
      <c r="VOB99" s="405"/>
      <c r="VOC99" s="405"/>
      <c r="VOD99" s="405"/>
      <c r="VOE99" s="405"/>
      <c r="VOF99" s="405"/>
      <c r="VOG99" s="405"/>
      <c r="VOH99" s="405"/>
      <c r="VOI99" s="405"/>
      <c r="VOJ99" s="405"/>
      <c r="VOK99" s="405"/>
      <c r="VOL99" s="405"/>
      <c r="VOM99" s="405"/>
      <c r="VON99" s="405"/>
      <c r="VOO99" s="405"/>
      <c r="VOP99" s="405"/>
      <c r="VOQ99" s="405"/>
      <c r="VOR99" s="405"/>
      <c r="VOS99" s="405"/>
      <c r="VOT99" s="405"/>
      <c r="VOU99" s="405"/>
      <c r="VOV99" s="405"/>
      <c r="VOW99" s="405"/>
      <c r="VOX99" s="405"/>
      <c r="VOY99" s="405"/>
      <c r="VOZ99" s="405"/>
      <c r="VPA99" s="405"/>
      <c r="VPB99" s="405"/>
      <c r="VPC99" s="405"/>
      <c r="VPD99" s="405"/>
      <c r="VPE99" s="405"/>
      <c r="VPF99" s="405"/>
      <c r="VPG99" s="405"/>
      <c r="VPH99" s="405"/>
      <c r="VPI99" s="405"/>
      <c r="VPJ99" s="405"/>
      <c r="VPK99" s="405"/>
      <c r="VPL99" s="405"/>
      <c r="VPM99" s="405"/>
      <c r="VPN99" s="405"/>
      <c r="VPO99" s="405"/>
      <c r="VPP99" s="405"/>
      <c r="VPQ99" s="405"/>
      <c r="VPR99" s="405"/>
      <c r="VPS99" s="405"/>
      <c r="VPT99" s="405"/>
      <c r="VPU99" s="405"/>
      <c r="VPV99" s="405"/>
      <c r="VPW99" s="405"/>
      <c r="VPX99" s="405"/>
      <c r="VPY99" s="405"/>
      <c r="VPZ99" s="405"/>
      <c r="VQA99" s="405"/>
      <c r="VQB99" s="405"/>
      <c r="VQC99" s="405"/>
      <c r="VQD99" s="405"/>
      <c r="VQE99" s="405"/>
      <c r="VQF99" s="405"/>
      <c r="VQG99" s="405"/>
      <c r="VQH99" s="405"/>
      <c r="VQI99" s="405"/>
      <c r="VQJ99" s="405"/>
      <c r="VQK99" s="405"/>
      <c r="VQL99" s="405"/>
      <c r="VQM99" s="405"/>
      <c r="VQN99" s="405"/>
      <c r="VQO99" s="405"/>
      <c r="VQP99" s="405"/>
      <c r="VQQ99" s="405"/>
      <c r="VQR99" s="405"/>
      <c r="VQS99" s="405"/>
      <c r="VQT99" s="405"/>
      <c r="VQU99" s="405"/>
      <c r="VQV99" s="405"/>
      <c r="VQW99" s="405"/>
      <c r="VQX99" s="405"/>
      <c r="VQY99" s="405"/>
      <c r="VQZ99" s="405"/>
      <c r="VRA99" s="405"/>
      <c r="VRB99" s="405"/>
      <c r="VRC99" s="405"/>
      <c r="VRD99" s="405"/>
      <c r="VRE99" s="405"/>
      <c r="VRF99" s="405"/>
      <c r="VRG99" s="405"/>
      <c r="VRH99" s="405"/>
      <c r="VRI99" s="405"/>
      <c r="VRJ99" s="405"/>
      <c r="VRK99" s="405"/>
      <c r="VRL99" s="405"/>
      <c r="VRM99" s="405"/>
      <c r="VRN99" s="405"/>
      <c r="VRO99" s="405"/>
      <c r="VRP99" s="405"/>
      <c r="VRQ99" s="405"/>
      <c r="VRR99" s="405"/>
      <c r="VRS99" s="405"/>
      <c r="VRT99" s="405"/>
      <c r="VRU99" s="405"/>
      <c r="VRV99" s="405"/>
      <c r="VRW99" s="405"/>
      <c r="VRX99" s="405"/>
      <c r="VRY99" s="405"/>
      <c r="VRZ99" s="405"/>
      <c r="VSA99" s="405"/>
      <c r="VSB99" s="405"/>
      <c r="VSC99" s="405"/>
      <c r="VSD99" s="405"/>
      <c r="VSE99" s="405"/>
      <c r="VSF99" s="405"/>
      <c r="VSG99" s="405"/>
      <c r="VSH99" s="405"/>
      <c r="VSI99" s="405"/>
      <c r="VSJ99" s="405"/>
      <c r="VSK99" s="405"/>
      <c r="VSL99" s="405"/>
      <c r="VSM99" s="405"/>
      <c r="VSN99" s="405"/>
      <c r="VSO99" s="405"/>
      <c r="VSP99" s="405"/>
      <c r="VSQ99" s="405"/>
      <c r="VSR99" s="405"/>
      <c r="VSS99" s="405"/>
      <c r="VST99" s="405"/>
      <c r="VSU99" s="405"/>
      <c r="VSV99" s="405"/>
      <c r="VSW99" s="405"/>
      <c r="VSX99" s="405"/>
      <c r="VSY99" s="405"/>
      <c r="VSZ99" s="405"/>
      <c r="VTA99" s="405"/>
      <c r="VTB99" s="405"/>
      <c r="VTC99" s="405"/>
      <c r="VTD99" s="405"/>
      <c r="VTE99" s="405"/>
      <c r="VTF99" s="405"/>
      <c r="VTG99" s="405"/>
      <c r="VTH99" s="405"/>
      <c r="VTI99" s="405"/>
      <c r="VTJ99" s="405"/>
      <c r="VTK99" s="405"/>
      <c r="VTL99" s="405"/>
      <c r="VTM99" s="405"/>
      <c r="VTN99" s="405"/>
      <c r="VTO99" s="405"/>
      <c r="VTP99" s="405"/>
      <c r="VTQ99" s="405"/>
      <c r="VTR99" s="405"/>
      <c r="VTS99" s="405"/>
      <c r="VTT99" s="405"/>
      <c r="VTU99" s="405"/>
      <c r="VTV99" s="405"/>
      <c r="VTW99" s="405"/>
      <c r="VTX99" s="405"/>
      <c r="VTY99" s="405"/>
      <c r="VTZ99" s="405"/>
      <c r="VUA99" s="405"/>
      <c r="VUB99" s="405"/>
      <c r="VUC99" s="405"/>
      <c r="VUD99" s="405"/>
      <c r="VUE99" s="405"/>
      <c r="VUF99" s="405"/>
      <c r="VUG99" s="405"/>
      <c r="VUH99" s="405"/>
      <c r="VUI99" s="405"/>
      <c r="VUJ99" s="405"/>
      <c r="VUK99" s="405"/>
      <c r="VUL99" s="405"/>
      <c r="VUM99" s="405"/>
      <c r="VUN99" s="405"/>
      <c r="VUO99" s="405"/>
      <c r="VUP99" s="405"/>
      <c r="VUQ99" s="405"/>
      <c r="VUR99" s="405"/>
      <c r="VUS99" s="405"/>
      <c r="VUT99" s="405"/>
      <c r="VUU99" s="405"/>
      <c r="VUV99" s="405"/>
      <c r="VUW99" s="405"/>
      <c r="VUX99" s="405"/>
      <c r="VUY99" s="405"/>
      <c r="VUZ99" s="405"/>
      <c r="VVA99" s="405"/>
      <c r="VVB99" s="405"/>
      <c r="VVC99" s="405"/>
      <c r="VVD99" s="405"/>
      <c r="VVE99" s="405"/>
      <c r="VVF99" s="405"/>
      <c r="VVG99" s="405"/>
      <c r="VVH99" s="405"/>
      <c r="VVI99" s="405"/>
      <c r="VVJ99" s="405"/>
      <c r="VVK99" s="405"/>
      <c r="VVL99" s="405"/>
      <c r="VVM99" s="405"/>
      <c r="VVN99" s="405"/>
      <c r="VVO99" s="405"/>
      <c r="VVP99" s="405"/>
      <c r="VVQ99" s="405"/>
      <c r="VVR99" s="405"/>
      <c r="VVS99" s="405"/>
      <c r="VVT99" s="405"/>
      <c r="VVU99" s="405"/>
      <c r="VVV99" s="405"/>
      <c r="VVW99" s="405"/>
      <c r="VVX99" s="405"/>
      <c r="VVY99" s="405"/>
      <c r="VVZ99" s="405"/>
      <c r="VWA99" s="405"/>
      <c r="VWB99" s="405"/>
      <c r="VWC99" s="405"/>
      <c r="VWD99" s="405"/>
      <c r="VWE99" s="405"/>
      <c r="VWF99" s="405"/>
      <c r="VWG99" s="405"/>
      <c r="VWH99" s="405"/>
      <c r="VWI99" s="405"/>
      <c r="VWJ99" s="405"/>
      <c r="VWK99" s="405"/>
      <c r="VWL99" s="405"/>
      <c r="VWM99" s="405"/>
      <c r="VWN99" s="405"/>
      <c r="VWO99" s="405"/>
      <c r="VWP99" s="405"/>
      <c r="VWQ99" s="405"/>
      <c r="VWR99" s="405"/>
      <c r="VWS99" s="405"/>
      <c r="VWT99" s="405"/>
      <c r="VWU99" s="405"/>
      <c r="VWV99" s="405"/>
      <c r="VWW99" s="405"/>
      <c r="VWX99" s="405"/>
      <c r="VWY99" s="405"/>
      <c r="VWZ99" s="405"/>
      <c r="VXA99" s="405"/>
      <c r="VXB99" s="405"/>
      <c r="VXC99" s="405"/>
      <c r="VXD99" s="405"/>
      <c r="VXE99" s="405"/>
      <c r="VXF99" s="405"/>
      <c r="VXG99" s="405"/>
      <c r="VXH99" s="405"/>
      <c r="VXI99" s="405"/>
      <c r="VXJ99" s="405"/>
      <c r="VXK99" s="405"/>
      <c r="VXL99" s="405"/>
      <c r="VXM99" s="405"/>
      <c r="VXN99" s="405"/>
      <c r="VXO99" s="405"/>
      <c r="VXP99" s="405"/>
      <c r="VXQ99" s="405"/>
      <c r="VXR99" s="405"/>
      <c r="VXS99" s="405"/>
      <c r="VXT99" s="405"/>
      <c r="VXU99" s="405"/>
      <c r="VXV99" s="405"/>
      <c r="VXW99" s="405"/>
      <c r="VXX99" s="405"/>
      <c r="VXY99" s="405"/>
      <c r="VXZ99" s="405"/>
      <c r="VYA99" s="405"/>
      <c r="VYB99" s="405"/>
      <c r="VYC99" s="405"/>
      <c r="VYD99" s="405"/>
      <c r="VYE99" s="405"/>
      <c r="VYF99" s="405"/>
      <c r="VYG99" s="405"/>
      <c r="VYH99" s="405"/>
      <c r="VYI99" s="405"/>
      <c r="VYJ99" s="405"/>
      <c r="VYK99" s="405"/>
      <c r="VYL99" s="405"/>
      <c r="VYM99" s="405"/>
      <c r="VYN99" s="405"/>
      <c r="VYO99" s="405"/>
      <c r="VYP99" s="405"/>
      <c r="VYQ99" s="405"/>
      <c r="VYR99" s="405"/>
      <c r="VYS99" s="405"/>
      <c r="VYT99" s="405"/>
      <c r="VYU99" s="405"/>
      <c r="VYV99" s="405"/>
      <c r="VYW99" s="405"/>
      <c r="VYX99" s="405"/>
      <c r="VYY99" s="405"/>
      <c r="VYZ99" s="405"/>
      <c r="VZA99" s="405"/>
      <c r="VZB99" s="405"/>
      <c r="VZC99" s="405"/>
      <c r="VZD99" s="405"/>
      <c r="VZE99" s="405"/>
      <c r="VZF99" s="405"/>
      <c r="VZG99" s="405"/>
      <c r="VZH99" s="405"/>
      <c r="VZI99" s="405"/>
      <c r="VZJ99" s="405"/>
      <c r="VZK99" s="405"/>
      <c r="VZL99" s="405"/>
      <c r="VZM99" s="405"/>
      <c r="VZN99" s="405"/>
      <c r="VZO99" s="405"/>
      <c r="VZP99" s="405"/>
      <c r="VZQ99" s="405"/>
      <c r="VZR99" s="405"/>
      <c r="VZS99" s="405"/>
      <c r="VZT99" s="405"/>
      <c r="VZU99" s="405"/>
      <c r="VZV99" s="405"/>
      <c r="VZW99" s="405"/>
      <c r="VZX99" s="405"/>
      <c r="VZY99" s="405"/>
      <c r="VZZ99" s="405"/>
      <c r="WAA99" s="405"/>
      <c r="WAB99" s="405"/>
      <c r="WAC99" s="405"/>
      <c r="WAD99" s="405"/>
      <c r="WAE99" s="405"/>
      <c r="WAF99" s="405"/>
      <c r="WAG99" s="405"/>
      <c r="WAH99" s="405"/>
      <c r="WAI99" s="405"/>
      <c r="WAJ99" s="405"/>
      <c r="WAK99" s="405"/>
      <c r="WAL99" s="405"/>
      <c r="WAM99" s="405"/>
      <c r="WAN99" s="405"/>
      <c r="WAO99" s="405"/>
      <c r="WAP99" s="405"/>
      <c r="WAQ99" s="405"/>
      <c r="WAR99" s="405"/>
      <c r="WAS99" s="405"/>
      <c r="WAT99" s="405"/>
      <c r="WAU99" s="405"/>
      <c r="WAV99" s="405"/>
      <c r="WAW99" s="405"/>
      <c r="WAX99" s="405"/>
      <c r="WAY99" s="405"/>
      <c r="WAZ99" s="405"/>
      <c r="WBA99" s="405"/>
      <c r="WBB99" s="405"/>
      <c r="WBC99" s="405"/>
      <c r="WBD99" s="405"/>
      <c r="WBE99" s="405"/>
      <c r="WBF99" s="405"/>
      <c r="WBG99" s="405"/>
      <c r="WBH99" s="405"/>
      <c r="WBI99" s="405"/>
      <c r="WBJ99" s="405"/>
      <c r="WBK99" s="405"/>
      <c r="WBL99" s="405"/>
      <c r="WBM99" s="405"/>
      <c r="WBN99" s="405"/>
      <c r="WBO99" s="405"/>
      <c r="WBP99" s="405"/>
      <c r="WBQ99" s="405"/>
      <c r="WBR99" s="405"/>
      <c r="WBS99" s="405"/>
      <c r="WBT99" s="405"/>
      <c r="WBU99" s="405"/>
      <c r="WBV99" s="405"/>
      <c r="WBW99" s="405"/>
      <c r="WBX99" s="405"/>
      <c r="WBY99" s="405"/>
      <c r="WBZ99" s="405"/>
      <c r="WCA99" s="405"/>
      <c r="WCB99" s="405"/>
      <c r="WCC99" s="405"/>
      <c r="WCD99" s="405"/>
      <c r="WCE99" s="405"/>
      <c r="WCF99" s="405"/>
      <c r="WCG99" s="405"/>
      <c r="WCH99" s="405"/>
      <c r="WCI99" s="405"/>
      <c r="WCJ99" s="405"/>
      <c r="WCK99" s="405"/>
      <c r="WCL99" s="405"/>
      <c r="WCM99" s="405"/>
      <c r="WCN99" s="405"/>
      <c r="WCO99" s="405"/>
      <c r="WCP99" s="405"/>
      <c r="WCQ99" s="405"/>
      <c r="WCR99" s="405"/>
      <c r="WCS99" s="405"/>
      <c r="WCT99" s="405"/>
      <c r="WCU99" s="405"/>
      <c r="WCV99" s="405"/>
      <c r="WCW99" s="405"/>
      <c r="WCX99" s="405"/>
      <c r="WCY99" s="405"/>
      <c r="WCZ99" s="405"/>
      <c r="WDA99" s="405"/>
      <c r="WDB99" s="405"/>
      <c r="WDC99" s="405"/>
      <c r="WDD99" s="405"/>
      <c r="WDE99" s="405"/>
      <c r="WDF99" s="405"/>
      <c r="WDG99" s="405"/>
      <c r="WDH99" s="405"/>
      <c r="WDI99" s="405"/>
      <c r="WDJ99" s="405"/>
      <c r="WDK99" s="405"/>
      <c r="WDL99" s="405"/>
      <c r="WDM99" s="405"/>
      <c r="WDN99" s="405"/>
      <c r="WDO99" s="405"/>
      <c r="WDP99" s="405"/>
      <c r="WDQ99" s="405"/>
      <c r="WDR99" s="405"/>
      <c r="WDS99" s="405"/>
      <c r="WDT99" s="405"/>
      <c r="WDU99" s="405"/>
      <c r="WDV99" s="405"/>
      <c r="WDW99" s="405"/>
      <c r="WDX99" s="405"/>
      <c r="WDY99" s="405"/>
      <c r="WDZ99" s="405"/>
      <c r="WEA99" s="405"/>
      <c r="WEB99" s="405"/>
      <c r="WEC99" s="405"/>
      <c r="WED99" s="405"/>
      <c r="WEE99" s="405"/>
      <c r="WEF99" s="405"/>
      <c r="WEG99" s="405"/>
      <c r="WEH99" s="405"/>
      <c r="WEI99" s="405"/>
      <c r="WEJ99" s="405"/>
      <c r="WEK99" s="405"/>
      <c r="WEL99" s="405"/>
      <c r="WEM99" s="405"/>
      <c r="WEN99" s="405"/>
      <c r="WEO99" s="405"/>
      <c r="WEP99" s="405"/>
      <c r="WEQ99" s="405"/>
      <c r="WER99" s="405"/>
      <c r="WES99" s="405"/>
      <c r="WET99" s="405"/>
      <c r="WEU99" s="405"/>
      <c r="WEV99" s="405"/>
      <c r="WEW99" s="405"/>
      <c r="WEX99" s="405"/>
      <c r="WEY99" s="405"/>
      <c r="WEZ99" s="405"/>
      <c r="WFA99" s="405"/>
      <c r="WFB99" s="405"/>
      <c r="WFC99" s="405"/>
      <c r="WFD99" s="405"/>
      <c r="WFE99" s="405"/>
      <c r="WFF99" s="405"/>
      <c r="WFG99" s="405"/>
      <c r="WFH99" s="405"/>
      <c r="WFI99" s="405"/>
      <c r="WFJ99" s="405"/>
      <c r="WFK99" s="405"/>
      <c r="WFL99" s="405"/>
      <c r="WFM99" s="405"/>
      <c r="WFN99" s="405"/>
      <c r="WFO99" s="405"/>
      <c r="WFP99" s="405"/>
      <c r="WFQ99" s="405"/>
      <c r="WFR99" s="405"/>
      <c r="WFS99" s="405"/>
      <c r="WFT99" s="405"/>
      <c r="WFU99" s="405"/>
      <c r="WFV99" s="405"/>
      <c r="WFW99" s="405"/>
      <c r="WFX99" s="405"/>
      <c r="WFY99" s="405"/>
      <c r="WFZ99" s="405"/>
      <c r="WGA99" s="405"/>
      <c r="WGB99" s="405"/>
      <c r="WGC99" s="405"/>
      <c r="WGD99" s="405"/>
      <c r="WGE99" s="405"/>
      <c r="WGF99" s="405"/>
      <c r="WGG99" s="405"/>
      <c r="WGH99" s="405"/>
      <c r="WGI99" s="405"/>
      <c r="WGJ99" s="405"/>
      <c r="WGK99" s="405"/>
      <c r="WGL99" s="405"/>
      <c r="WGM99" s="405"/>
      <c r="WGN99" s="405"/>
      <c r="WGO99" s="405"/>
      <c r="WGP99" s="405"/>
      <c r="WGQ99" s="405"/>
      <c r="WGR99" s="405"/>
      <c r="WGS99" s="405"/>
      <c r="WGT99" s="405"/>
      <c r="WGU99" s="405"/>
      <c r="WGV99" s="405"/>
      <c r="WGW99" s="405"/>
      <c r="WGX99" s="405"/>
      <c r="WGY99" s="405"/>
      <c r="WGZ99" s="405"/>
      <c r="WHA99" s="405"/>
      <c r="WHB99" s="405"/>
      <c r="WHC99" s="405"/>
      <c r="WHD99" s="405"/>
      <c r="WHE99" s="405"/>
      <c r="WHF99" s="405"/>
      <c r="WHG99" s="405"/>
      <c r="WHH99" s="405"/>
      <c r="WHI99" s="405"/>
      <c r="WHJ99" s="405"/>
      <c r="WHK99" s="405"/>
      <c r="WHL99" s="405"/>
      <c r="WHM99" s="405"/>
      <c r="WHN99" s="405"/>
      <c r="WHO99" s="405"/>
      <c r="WHP99" s="405"/>
      <c r="WHQ99" s="405"/>
      <c r="WHR99" s="405"/>
      <c r="WHS99" s="405"/>
      <c r="WHT99" s="405"/>
      <c r="WHU99" s="405"/>
      <c r="WHV99" s="405"/>
      <c r="WHW99" s="405"/>
      <c r="WHX99" s="405"/>
      <c r="WHY99" s="405"/>
      <c r="WHZ99" s="405"/>
      <c r="WIA99" s="405"/>
      <c r="WIB99" s="405"/>
      <c r="WIC99" s="405"/>
      <c r="WID99" s="405"/>
      <c r="WIE99" s="405"/>
      <c r="WIF99" s="405"/>
      <c r="WIG99" s="405"/>
      <c r="WIH99" s="405"/>
      <c r="WII99" s="405"/>
      <c r="WIJ99" s="405"/>
      <c r="WIK99" s="405"/>
      <c r="WIL99" s="405"/>
      <c r="WIM99" s="405"/>
      <c r="WIN99" s="405"/>
      <c r="WIO99" s="405"/>
      <c r="WIP99" s="405"/>
      <c r="WIQ99" s="405"/>
      <c r="WIR99" s="405"/>
      <c r="WIS99" s="405"/>
      <c r="WIT99" s="405"/>
      <c r="WIU99" s="405"/>
      <c r="WIV99" s="405"/>
      <c r="WIW99" s="405"/>
      <c r="WIX99" s="405"/>
      <c r="WIY99" s="405"/>
      <c r="WIZ99" s="405"/>
      <c r="WJA99" s="405"/>
      <c r="WJB99" s="405"/>
      <c r="WJC99" s="405"/>
      <c r="WJD99" s="405"/>
      <c r="WJE99" s="405"/>
      <c r="WJF99" s="405"/>
      <c r="WJG99" s="405"/>
      <c r="WJH99" s="405"/>
      <c r="WJI99" s="405"/>
      <c r="WJJ99" s="405"/>
      <c r="WJK99" s="405"/>
      <c r="WJL99" s="405"/>
      <c r="WJM99" s="405"/>
      <c r="WJN99" s="405"/>
      <c r="WJO99" s="405"/>
      <c r="WJP99" s="405"/>
      <c r="WJQ99" s="405"/>
      <c r="WJR99" s="405"/>
      <c r="WJS99" s="405"/>
      <c r="WJT99" s="405"/>
      <c r="WJU99" s="405"/>
      <c r="WJV99" s="405"/>
      <c r="WJW99" s="405"/>
      <c r="WJX99" s="405"/>
      <c r="WJY99" s="405"/>
      <c r="WJZ99" s="405"/>
      <c r="WKA99" s="405"/>
      <c r="WKB99" s="405"/>
      <c r="WKC99" s="405"/>
      <c r="WKD99" s="405"/>
      <c r="WKE99" s="405"/>
      <c r="WKF99" s="405"/>
      <c r="WKG99" s="405"/>
      <c r="WKH99" s="405"/>
      <c r="WKI99" s="405"/>
      <c r="WKJ99" s="405"/>
      <c r="WKK99" s="405"/>
      <c r="WKL99" s="405"/>
      <c r="WKM99" s="405"/>
      <c r="WKN99" s="405"/>
      <c r="WKO99" s="405"/>
      <c r="WKP99" s="405"/>
      <c r="WKQ99" s="405"/>
      <c r="WKR99" s="405"/>
      <c r="WKS99" s="405"/>
      <c r="WKT99" s="405"/>
      <c r="WKU99" s="405"/>
      <c r="WKV99" s="405"/>
      <c r="WKW99" s="405"/>
      <c r="WKX99" s="405"/>
      <c r="WKY99" s="405"/>
      <c r="WKZ99" s="405"/>
      <c r="WLA99" s="405"/>
      <c r="WLB99" s="405"/>
      <c r="WLC99" s="405"/>
      <c r="WLD99" s="405"/>
      <c r="WLE99" s="405"/>
      <c r="WLF99" s="405"/>
      <c r="WLG99" s="405"/>
      <c r="WLH99" s="405"/>
      <c r="WLI99" s="405"/>
      <c r="WLJ99" s="405"/>
      <c r="WLK99" s="405"/>
      <c r="WLL99" s="405"/>
      <c r="WLM99" s="405"/>
      <c r="WLN99" s="405"/>
      <c r="WLO99" s="405"/>
      <c r="WLP99" s="405"/>
      <c r="WLQ99" s="405"/>
      <c r="WLR99" s="405"/>
      <c r="WLS99" s="405"/>
      <c r="WLT99" s="405"/>
      <c r="WLU99" s="405"/>
      <c r="WLV99" s="405"/>
      <c r="WLW99" s="405"/>
      <c r="WLX99" s="405"/>
      <c r="WLY99" s="405"/>
      <c r="WLZ99" s="405"/>
      <c r="WMA99" s="405"/>
      <c r="WMB99" s="405"/>
      <c r="WMC99" s="405"/>
      <c r="WMD99" s="405"/>
      <c r="WME99" s="405"/>
      <c r="WMF99" s="405"/>
      <c r="WMG99" s="405"/>
      <c r="WMH99" s="405"/>
      <c r="WMI99" s="405"/>
      <c r="WMJ99" s="405"/>
      <c r="WMK99" s="405"/>
      <c r="WML99" s="405"/>
      <c r="WMM99" s="405"/>
      <c r="WMN99" s="405"/>
      <c r="WMO99" s="405"/>
      <c r="WMP99" s="405"/>
      <c r="WMQ99" s="405"/>
      <c r="WMR99" s="405"/>
      <c r="WMS99" s="405"/>
      <c r="WMT99" s="405"/>
      <c r="WMU99" s="405"/>
      <c r="WMV99" s="405"/>
      <c r="WMW99" s="405"/>
      <c r="WMX99" s="405"/>
      <c r="WMY99" s="405"/>
      <c r="WMZ99" s="405"/>
      <c r="WNA99" s="405"/>
      <c r="WNB99" s="405"/>
      <c r="WNC99" s="405"/>
      <c r="WND99" s="405"/>
      <c r="WNE99" s="405"/>
      <c r="WNF99" s="405"/>
      <c r="WNG99" s="405"/>
      <c r="WNH99" s="405"/>
      <c r="WNI99" s="405"/>
      <c r="WNJ99" s="405"/>
      <c r="WNK99" s="405"/>
      <c r="WNL99" s="405"/>
      <c r="WNM99" s="405"/>
      <c r="WNN99" s="405"/>
      <c r="WNO99" s="405"/>
      <c r="WNP99" s="405"/>
      <c r="WNQ99" s="405"/>
      <c r="WNR99" s="405"/>
      <c r="WNS99" s="405"/>
      <c r="WNT99" s="405"/>
      <c r="WNU99" s="405"/>
      <c r="WNV99" s="405"/>
      <c r="WNW99" s="405"/>
      <c r="WNX99" s="405"/>
      <c r="WNY99" s="405"/>
      <c r="WNZ99" s="405"/>
      <c r="WOA99" s="405"/>
      <c r="WOB99" s="405"/>
      <c r="WOC99" s="405"/>
      <c r="WOD99" s="405"/>
      <c r="WOE99" s="405"/>
      <c r="WOF99" s="405"/>
      <c r="WOG99" s="405"/>
      <c r="WOH99" s="405"/>
      <c r="WOI99" s="405"/>
      <c r="WOJ99" s="405"/>
      <c r="WOK99" s="405"/>
      <c r="WOL99" s="405"/>
      <c r="WOM99" s="405"/>
      <c r="WON99" s="405"/>
      <c r="WOO99" s="405"/>
      <c r="WOP99" s="405"/>
      <c r="WOQ99" s="405"/>
      <c r="WOR99" s="405"/>
      <c r="WOS99" s="405"/>
      <c r="WOT99" s="405"/>
      <c r="WOU99" s="405"/>
      <c r="WOV99" s="405"/>
      <c r="WOW99" s="405"/>
      <c r="WOX99" s="405"/>
      <c r="WOY99" s="405"/>
      <c r="WOZ99" s="405"/>
      <c r="WPA99" s="405"/>
      <c r="WPB99" s="405"/>
      <c r="WPC99" s="405"/>
      <c r="WPD99" s="405"/>
      <c r="WPE99" s="405"/>
      <c r="WPF99" s="405"/>
      <c r="WPG99" s="405"/>
      <c r="WPH99" s="405"/>
      <c r="WPI99" s="405"/>
      <c r="WPJ99" s="405"/>
      <c r="WPK99" s="405"/>
      <c r="WPL99" s="405"/>
      <c r="WPM99" s="405"/>
      <c r="WPN99" s="405"/>
      <c r="WPO99" s="405"/>
      <c r="WPP99" s="405"/>
      <c r="WPQ99" s="405"/>
      <c r="WPR99" s="405"/>
      <c r="WPS99" s="405"/>
      <c r="WPT99" s="405"/>
      <c r="WPU99" s="405"/>
      <c r="WPV99" s="405"/>
      <c r="WPW99" s="405"/>
      <c r="WPX99" s="405"/>
      <c r="WPY99" s="405"/>
      <c r="WPZ99" s="405"/>
      <c r="WQA99" s="405"/>
      <c r="WQB99" s="405"/>
      <c r="WQC99" s="405"/>
      <c r="WQD99" s="405"/>
      <c r="WQE99" s="405"/>
      <c r="WQF99" s="405"/>
      <c r="WQG99" s="405"/>
      <c r="WQH99" s="405"/>
      <c r="WQI99" s="405"/>
      <c r="WQJ99" s="405"/>
      <c r="WQK99" s="405"/>
      <c r="WQL99" s="405"/>
      <c r="WQM99" s="405"/>
      <c r="WQN99" s="405"/>
      <c r="WQO99" s="405"/>
      <c r="WQP99" s="405"/>
      <c r="WQQ99" s="405"/>
      <c r="WQR99" s="405"/>
      <c r="WQS99" s="405"/>
      <c r="WQT99" s="405"/>
      <c r="WQU99" s="405"/>
      <c r="WQV99" s="405"/>
      <c r="WQW99" s="405"/>
      <c r="WQX99" s="405"/>
      <c r="WQY99" s="405"/>
      <c r="WQZ99" s="405"/>
      <c r="WRA99" s="405"/>
      <c r="WRB99" s="405"/>
      <c r="WRC99" s="405"/>
      <c r="WRD99" s="405"/>
      <c r="WRE99" s="405"/>
      <c r="WRF99" s="405"/>
      <c r="WRG99" s="405"/>
      <c r="WRH99" s="405"/>
      <c r="WRI99" s="405"/>
      <c r="WRJ99" s="405"/>
      <c r="WRK99" s="405"/>
      <c r="WRL99" s="405"/>
      <c r="WRM99" s="405"/>
      <c r="WRN99" s="405"/>
      <c r="WRO99" s="405"/>
      <c r="WRP99" s="405"/>
      <c r="WRQ99" s="405"/>
      <c r="WRR99" s="405"/>
      <c r="WRS99" s="405"/>
      <c r="WRT99" s="405"/>
      <c r="WRU99" s="405"/>
      <c r="WRV99" s="405"/>
      <c r="WRW99" s="405"/>
      <c r="WRX99" s="405"/>
      <c r="WRY99" s="405"/>
      <c r="WRZ99" s="405"/>
      <c r="WSA99" s="405"/>
      <c r="WSB99" s="405"/>
      <c r="WSC99" s="405"/>
      <c r="WSD99" s="405"/>
      <c r="WSE99" s="405"/>
      <c r="WSF99" s="405"/>
      <c r="WSG99" s="405"/>
      <c r="WSH99" s="405"/>
      <c r="WSI99" s="405"/>
      <c r="WSJ99" s="405"/>
      <c r="WSK99" s="405"/>
      <c r="WSL99" s="405"/>
      <c r="WSM99" s="405"/>
      <c r="WSN99" s="405"/>
      <c r="WSO99" s="405"/>
      <c r="WSP99" s="405"/>
      <c r="WSQ99" s="405"/>
      <c r="WSR99" s="405"/>
      <c r="WSS99" s="405"/>
      <c r="WST99" s="405"/>
      <c r="WSU99" s="405"/>
      <c r="WSV99" s="405"/>
      <c r="WSW99" s="405"/>
      <c r="WSX99" s="405"/>
      <c r="WSY99" s="405"/>
      <c r="WSZ99" s="405"/>
      <c r="WTA99" s="405"/>
      <c r="WTB99" s="405"/>
      <c r="WTC99" s="405"/>
      <c r="WTD99" s="405"/>
      <c r="WTE99" s="405"/>
      <c r="WTF99" s="405"/>
      <c r="WTG99" s="405"/>
      <c r="WTH99" s="405"/>
      <c r="WTI99" s="405"/>
      <c r="WTJ99" s="405"/>
      <c r="WTK99" s="405"/>
      <c r="WTL99" s="405"/>
      <c r="WTM99" s="405"/>
      <c r="WTN99" s="405"/>
      <c r="WTO99" s="405"/>
      <c r="WTP99" s="405"/>
      <c r="WTQ99" s="405"/>
      <c r="WTR99" s="405"/>
      <c r="WTS99" s="405"/>
      <c r="WTT99" s="405"/>
      <c r="WTU99" s="405"/>
      <c r="WTV99" s="405"/>
      <c r="WTW99" s="405"/>
      <c r="WTX99" s="405"/>
      <c r="WTY99" s="405"/>
      <c r="WTZ99" s="405"/>
      <c r="WUA99" s="405"/>
      <c r="WUB99" s="405"/>
      <c r="WUC99" s="405"/>
      <c r="WUD99" s="405"/>
      <c r="WUE99" s="405"/>
      <c r="WUF99" s="405"/>
      <c r="WUG99" s="405"/>
      <c r="WUH99" s="405"/>
      <c r="WUI99" s="405"/>
      <c r="WUJ99" s="405"/>
      <c r="WUK99" s="405"/>
      <c r="WUL99" s="405"/>
      <c r="WUM99" s="405"/>
      <c r="WUN99" s="405"/>
      <c r="WUO99" s="405"/>
      <c r="WUP99" s="405"/>
      <c r="WUQ99" s="405"/>
      <c r="WUR99" s="405"/>
      <c r="WUS99" s="405"/>
      <c r="WUT99" s="405"/>
      <c r="WUU99" s="405"/>
      <c r="WUV99" s="405"/>
      <c r="WUW99" s="405"/>
      <c r="WUX99" s="405"/>
      <c r="WUY99" s="405"/>
      <c r="WUZ99" s="405"/>
      <c r="WVA99" s="405"/>
      <c r="WVB99" s="405"/>
      <c r="WVC99" s="405"/>
      <c r="WVD99" s="405"/>
      <c r="WVE99" s="405"/>
      <c r="WVF99" s="405"/>
      <c r="WVG99" s="405"/>
      <c r="WVH99" s="405"/>
      <c r="WVI99" s="405"/>
      <c r="WVJ99" s="405"/>
      <c r="WVK99" s="405"/>
      <c r="WVL99" s="405"/>
      <c r="WVM99" s="405"/>
      <c r="WVN99" s="405"/>
      <c r="WVO99" s="405"/>
      <c r="WVP99" s="405"/>
      <c r="WVQ99" s="405"/>
      <c r="WVR99" s="405"/>
      <c r="WVS99" s="405"/>
      <c r="WVT99" s="405"/>
      <c r="WVU99" s="405"/>
      <c r="WVV99" s="405"/>
      <c r="WVW99" s="405"/>
      <c r="WVX99" s="405"/>
      <c r="WVY99" s="405"/>
      <c r="WVZ99" s="405"/>
      <c r="WWA99" s="405"/>
      <c r="WWB99" s="405"/>
      <c r="WWC99" s="405"/>
      <c r="WWD99" s="405"/>
      <c r="WWE99" s="405"/>
      <c r="WWF99" s="405"/>
      <c r="WWG99" s="405"/>
      <c r="WWH99" s="405"/>
      <c r="WWI99" s="405"/>
      <c r="WWJ99" s="405"/>
      <c r="WWK99" s="405"/>
      <c r="WWL99" s="405"/>
      <c r="WWM99" s="405"/>
      <c r="WWN99" s="405"/>
      <c r="WWO99" s="405"/>
      <c r="WWP99" s="405"/>
      <c r="WWQ99" s="405"/>
      <c r="WWR99" s="405"/>
      <c r="WWS99" s="405"/>
      <c r="WWT99" s="405"/>
      <c r="WWU99" s="405"/>
      <c r="WWV99" s="405"/>
      <c r="WWW99" s="405"/>
      <c r="WWX99" s="405"/>
      <c r="WWY99" s="405"/>
      <c r="WWZ99" s="405"/>
      <c r="WXA99" s="405"/>
      <c r="WXB99" s="405"/>
      <c r="WXC99" s="405"/>
      <c r="WXD99" s="405"/>
      <c r="WXE99" s="405"/>
      <c r="WXF99" s="405"/>
      <c r="WXG99" s="405"/>
      <c r="WXH99" s="405"/>
      <c r="WXI99" s="405"/>
      <c r="WXJ99" s="405"/>
      <c r="WXK99" s="405"/>
      <c r="WXL99" s="405"/>
      <c r="WXM99" s="405"/>
      <c r="WXN99" s="405"/>
      <c r="WXO99" s="405"/>
      <c r="WXP99" s="405"/>
      <c r="WXQ99" s="405"/>
      <c r="WXR99" s="405"/>
      <c r="WXS99" s="405"/>
      <c r="WXT99" s="405"/>
      <c r="WXU99" s="405"/>
      <c r="WXV99" s="405"/>
      <c r="WXW99" s="405"/>
      <c r="WXX99" s="405"/>
      <c r="WXY99" s="405"/>
      <c r="WXZ99" s="405"/>
      <c r="WYA99" s="405"/>
      <c r="WYB99" s="405"/>
      <c r="WYC99" s="405"/>
      <c r="WYD99" s="405"/>
      <c r="WYE99" s="405"/>
      <c r="WYF99" s="405"/>
      <c r="WYG99" s="405"/>
      <c r="WYH99" s="405"/>
      <c r="WYI99" s="405"/>
      <c r="WYJ99" s="405"/>
      <c r="WYK99" s="405"/>
      <c r="WYL99" s="405"/>
      <c r="WYM99" s="405"/>
      <c r="WYN99" s="405"/>
      <c r="WYO99" s="405"/>
      <c r="WYP99" s="405"/>
      <c r="WYQ99" s="405"/>
      <c r="WYR99" s="405"/>
      <c r="WYS99" s="405"/>
      <c r="WYT99" s="405"/>
      <c r="WYU99" s="405"/>
      <c r="WYV99" s="405"/>
      <c r="WYW99" s="405"/>
      <c r="WYX99" s="405"/>
      <c r="WYY99" s="405"/>
      <c r="WYZ99" s="405"/>
      <c r="WZA99" s="405"/>
      <c r="WZB99" s="405"/>
      <c r="WZC99" s="405"/>
      <c r="WZD99" s="405"/>
      <c r="WZE99" s="405"/>
      <c r="WZF99" s="405"/>
      <c r="WZG99" s="405"/>
      <c r="WZH99" s="405"/>
      <c r="WZI99" s="405"/>
      <c r="WZJ99" s="405"/>
      <c r="WZK99" s="405"/>
      <c r="WZL99" s="405"/>
      <c r="WZM99" s="405"/>
      <c r="WZN99" s="405"/>
      <c r="WZO99" s="405"/>
      <c r="WZP99" s="405"/>
      <c r="WZQ99" s="405"/>
      <c r="WZR99" s="405"/>
      <c r="WZS99" s="405"/>
      <c r="WZT99" s="405"/>
      <c r="WZU99" s="405"/>
      <c r="WZV99" s="405"/>
      <c r="WZW99" s="405"/>
      <c r="WZX99" s="405"/>
      <c r="WZY99" s="405"/>
      <c r="WZZ99" s="405"/>
      <c r="XAA99" s="405"/>
      <c r="XAB99" s="405"/>
      <c r="XAC99" s="405"/>
      <c r="XAD99" s="405"/>
      <c r="XAE99" s="405"/>
      <c r="XAF99" s="405"/>
      <c r="XAG99" s="405"/>
      <c r="XAH99" s="405"/>
      <c r="XAI99" s="405"/>
      <c r="XAJ99" s="405"/>
      <c r="XAK99" s="405"/>
      <c r="XAL99" s="405"/>
      <c r="XAM99" s="405"/>
      <c r="XAN99" s="405"/>
      <c r="XAO99" s="405"/>
      <c r="XAP99" s="405"/>
      <c r="XAQ99" s="405"/>
      <c r="XAR99" s="405"/>
      <c r="XAS99" s="405"/>
      <c r="XAT99" s="405"/>
      <c r="XAU99" s="405"/>
      <c r="XAV99" s="405"/>
      <c r="XAW99" s="405"/>
      <c r="XAX99" s="405"/>
      <c r="XAY99" s="405"/>
      <c r="XAZ99" s="405"/>
      <c r="XBA99" s="405"/>
      <c r="XBB99" s="405"/>
      <c r="XBC99" s="405"/>
      <c r="XBD99" s="405"/>
      <c r="XBE99" s="405"/>
      <c r="XBF99" s="405"/>
      <c r="XBG99" s="405"/>
      <c r="XBH99" s="405"/>
      <c r="XBI99" s="405"/>
      <c r="XBJ99" s="405"/>
      <c r="XBK99" s="405"/>
      <c r="XBL99" s="405"/>
      <c r="XBM99" s="405"/>
      <c r="XBN99" s="405"/>
      <c r="XBO99" s="405"/>
      <c r="XBP99" s="405"/>
      <c r="XBQ99" s="405"/>
      <c r="XBR99" s="405"/>
      <c r="XBS99" s="405"/>
      <c r="XBT99" s="405"/>
      <c r="XBU99" s="405"/>
      <c r="XBV99" s="405"/>
      <c r="XBW99" s="405"/>
      <c r="XBX99" s="405"/>
      <c r="XBY99" s="405"/>
      <c r="XBZ99" s="405"/>
      <c r="XCA99" s="405"/>
      <c r="XCB99" s="405"/>
      <c r="XCC99" s="405"/>
      <c r="XCD99" s="405"/>
      <c r="XCE99" s="405"/>
      <c r="XCF99" s="405"/>
      <c r="XCG99" s="405"/>
      <c r="XCH99" s="405"/>
      <c r="XCI99" s="405"/>
      <c r="XCJ99" s="405"/>
      <c r="XCK99" s="405"/>
      <c r="XCL99" s="405"/>
      <c r="XCM99" s="405"/>
      <c r="XCN99" s="405"/>
      <c r="XCO99" s="405"/>
      <c r="XCP99" s="405"/>
      <c r="XCQ99" s="405"/>
      <c r="XCR99" s="405"/>
      <c r="XCS99" s="405"/>
      <c r="XCT99" s="405"/>
      <c r="XCU99" s="405"/>
      <c r="XCV99" s="405"/>
      <c r="XCW99" s="405"/>
      <c r="XCX99" s="405"/>
      <c r="XCY99" s="405"/>
      <c r="XCZ99" s="405"/>
      <c r="XDA99" s="405"/>
      <c r="XDB99" s="405"/>
      <c r="XDC99" s="405"/>
      <c r="XDD99" s="405"/>
      <c r="XDE99" s="405"/>
      <c r="XDF99" s="405"/>
      <c r="XDG99" s="405"/>
      <c r="XDH99" s="405"/>
      <c r="XDI99" s="405"/>
      <c r="XDJ99" s="405"/>
      <c r="XDK99" s="405"/>
      <c r="XDL99" s="405"/>
      <c r="XDM99" s="405"/>
      <c r="XDN99" s="405"/>
      <c r="XDO99" s="405"/>
      <c r="XDP99" s="405"/>
      <c r="XDQ99" s="405"/>
      <c r="XDR99" s="405"/>
      <c r="XDS99" s="405"/>
      <c r="XDT99" s="405"/>
      <c r="XDU99" s="405"/>
      <c r="XDV99" s="405"/>
      <c r="XDW99" s="405"/>
      <c r="XDX99" s="405"/>
      <c r="XDY99" s="405"/>
      <c r="XDZ99" s="405"/>
      <c r="XEA99" s="405"/>
      <c r="XEB99" s="405"/>
      <c r="XEC99" s="405"/>
      <c r="XED99" s="405"/>
      <c r="XEE99" s="405"/>
      <c r="XEF99" s="405"/>
    </row>
    <row r="100" spans="1:16384" s="368" customFormat="1" ht="21.95" customHeight="1" thickBot="1" x14ac:dyDescent="0.3">
      <c r="A100" s="344"/>
      <c r="B100" s="345"/>
      <c r="C100" s="346"/>
      <c r="D100" s="346">
        <f t="shared" si="16"/>
        <v>246.5</v>
      </c>
      <c r="E100" s="347"/>
      <c r="F100" s="348"/>
      <c r="G100" s="349"/>
      <c r="H100" s="349">
        <f t="shared" si="20"/>
        <v>170.5</v>
      </c>
      <c r="I100" s="350"/>
      <c r="J100" s="351"/>
      <c r="K100" s="352"/>
      <c r="L100" s="352">
        <f t="shared" si="10"/>
        <v>322.39999999999998</v>
      </c>
      <c r="M100" s="353"/>
      <c r="N100" s="354"/>
      <c r="O100" s="355"/>
      <c r="P100" s="355">
        <f t="shared" si="19"/>
        <v>215</v>
      </c>
      <c r="Q100" s="356"/>
      <c r="R100" s="357"/>
      <c r="S100" s="358"/>
      <c r="T100" s="358">
        <f t="shared" si="13"/>
        <v>266</v>
      </c>
      <c r="U100" s="359"/>
      <c r="V100" s="360"/>
      <c r="W100" s="361"/>
      <c r="X100" s="361">
        <f t="shared" si="14"/>
        <v>164.7</v>
      </c>
      <c r="Y100" s="362"/>
      <c r="Z100" s="363"/>
      <c r="AA100" s="364"/>
      <c r="AB100" s="364">
        <f t="shared" si="17"/>
        <v>159.5</v>
      </c>
      <c r="AC100" s="365"/>
      <c r="AD100" s="366"/>
      <c r="AE100" s="366"/>
      <c r="AF100" s="367">
        <f t="shared" si="18"/>
        <v>155</v>
      </c>
      <c r="AG100" s="366"/>
      <c r="AH100" s="366"/>
      <c r="AI100" s="366"/>
      <c r="AJ100" s="367">
        <f t="shared" si="15"/>
        <v>84</v>
      </c>
      <c r="AK100" s="366"/>
      <c r="AL100" s="405"/>
      <c r="AM100" s="405"/>
      <c r="AN100" s="405"/>
      <c r="AO100" s="405"/>
      <c r="AP100" s="405"/>
      <c r="AQ100" s="405"/>
      <c r="AR100" s="405"/>
      <c r="AS100" s="405"/>
      <c r="AT100" s="405"/>
      <c r="AU100" s="405"/>
      <c r="AV100" s="405"/>
      <c r="AW100" s="405"/>
      <c r="AX100" s="405"/>
      <c r="AY100" s="405"/>
      <c r="AZ100" s="405"/>
      <c r="BA100" s="405"/>
      <c r="BB100" s="405"/>
      <c r="BC100" s="405"/>
      <c r="BD100" s="405"/>
      <c r="BE100" s="405"/>
      <c r="BF100" s="405"/>
      <c r="BG100" s="405"/>
      <c r="BH100" s="405"/>
      <c r="BI100" s="405"/>
      <c r="BJ100" s="405"/>
      <c r="BK100" s="405"/>
      <c r="BL100" s="405"/>
      <c r="BM100" s="405"/>
      <c r="BN100" s="405"/>
      <c r="BO100" s="405"/>
      <c r="BP100" s="405"/>
      <c r="BQ100" s="405"/>
      <c r="BR100" s="405"/>
      <c r="BS100" s="405"/>
      <c r="BT100" s="405"/>
      <c r="BU100" s="405"/>
      <c r="BV100" s="405"/>
      <c r="BW100" s="405"/>
      <c r="BX100" s="405"/>
      <c r="BY100" s="405"/>
      <c r="BZ100" s="405"/>
      <c r="CA100" s="405"/>
      <c r="CB100" s="405"/>
      <c r="CC100" s="405"/>
      <c r="CD100" s="405"/>
      <c r="CE100" s="405"/>
      <c r="CF100" s="405"/>
      <c r="CG100" s="405"/>
      <c r="CH100" s="405"/>
      <c r="CI100" s="405"/>
      <c r="CJ100" s="405"/>
      <c r="CK100" s="405"/>
      <c r="CL100" s="405"/>
      <c r="CM100" s="405"/>
      <c r="CN100" s="405"/>
      <c r="CO100" s="405"/>
      <c r="CP100" s="405"/>
      <c r="CQ100" s="405"/>
      <c r="CR100" s="405"/>
      <c r="CS100" s="405"/>
      <c r="CT100" s="405"/>
      <c r="CU100" s="405"/>
      <c r="CV100" s="405"/>
      <c r="CW100" s="405"/>
      <c r="CX100" s="405"/>
      <c r="CY100" s="405"/>
      <c r="CZ100" s="405"/>
      <c r="DA100" s="405"/>
      <c r="DB100" s="405"/>
      <c r="DC100" s="405"/>
      <c r="DD100" s="405"/>
      <c r="DE100" s="405"/>
      <c r="DF100" s="405"/>
      <c r="DG100" s="405"/>
      <c r="DH100" s="405"/>
      <c r="DI100" s="405"/>
      <c r="DJ100" s="405"/>
      <c r="DK100" s="405"/>
      <c r="DL100" s="405"/>
      <c r="DM100" s="405"/>
      <c r="DN100" s="405"/>
      <c r="DO100" s="405"/>
      <c r="DP100" s="405"/>
      <c r="DQ100" s="405"/>
      <c r="DR100" s="405"/>
      <c r="DS100" s="405"/>
      <c r="DT100" s="405"/>
      <c r="DU100" s="405"/>
      <c r="DV100" s="405"/>
      <c r="DW100" s="405"/>
      <c r="DX100" s="405"/>
      <c r="DY100" s="405"/>
      <c r="DZ100" s="405"/>
      <c r="EA100" s="405"/>
      <c r="EB100" s="405"/>
      <c r="EC100" s="405"/>
      <c r="ED100" s="405"/>
      <c r="EE100" s="405"/>
      <c r="EF100" s="405"/>
      <c r="EG100" s="405"/>
      <c r="EH100" s="405"/>
      <c r="EI100" s="405"/>
      <c r="EJ100" s="405"/>
      <c r="EK100" s="405"/>
      <c r="EL100" s="405"/>
      <c r="EM100" s="405"/>
      <c r="EN100" s="405"/>
      <c r="EO100" s="405"/>
      <c r="EP100" s="405"/>
      <c r="EQ100" s="405"/>
      <c r="ER100" s="405"/>
      <c r="ES100" s="405"/>
      <c r="ET100" s="405"/>
      <c r="EU100" s="405"/>
      <c r="EV100" s="405"/>
      <c r="EW100" s="405"/>
      <c r="EX100" s="405"/>
      <c r="EY100" s="405"/>
      <c r="EZ100" s="405"/>
      <c r="FA100" s="405"/>
      <c r="FB100" s="405"/>
      <c r="FC100" s="405"/>
      <c r="FD100" s="405"/>
      <c r="FE100" s="405"/>
      <c r="FF100" s="405"/>
      <c r="FG100" s="405"/>
      <c r="FH100" s="405"/>
      <c r="FI100" s="405"/>
      <c r="FJ100" s="405"/>
      <c r="FK100" s="405"/>
      <c r="FL100" s="405"/>
      <c r="FM100" s="405"/>
      <c r="FN100" s="405"/>
      <c r="FO100" s="405"/>
      <c r="FP100" s="405"/>
      <c r="FQ100" s="405"/>
      <c r="FR100" s="405"/>
      <c r="FS100" s="405"/>
      <c r="FT100" s="405"/>
      <c r="FU100" s="405"/>
      <c r="FV100" s="405"/>
      <c r="FW100" s="405"/>
      <c r="FX100" s="405"/>
      <c r="FY100" s="405"/>
      <c r="FZ100" s="405"/>
      <c r="GA100" s="405"/>
      <c r="GB100" s="405"/>
      <c r="GC100" s="405"/>
      <c r="GD100" s="405"/>
      <c r="GE100" s="405"/>
      <c r="GF100" s="405"/>
      <c r="GG100" s="405"/>
      <c r="GH100" s="405"/>
      <c r="GI100" s="405"/>
      <c r="GJ100" s="405"/>
      <c r="GK100" s="405"/>
      <c r="GL100" s="405"/>
      <c r="GM100" s="405"/>
      <c r="GN100" s="405"/>
      <c r="GO100" s="405"/>
      <c r="GP100" s="405"/>
      <c r="GQ100" s="405"/>
      <c r="GR100" s="405"/>
      <c r="GS100" s="405"/>
      <c r="GT100" s="405"/>
      <c r="GU100" s="405"/>
      <c r="GV100" s="405"/>
      <c r="GW100" s="405"/>
      <c r="GX100" s="405"/>
      <c r="GY100" s="405"/>
      <c r="GZ100" s="405"/>
      <c r="HA100" s="405"/>
      <c r="HB100" s="405"/>
      <c r="HC100" s="405"/>
      <c r="HD100" s="405"/>
      <c r="HE100" s="405"/>
      <c r="HF100" s="405"/>
      <c r="HG100" s="405"/>
      <c r="HH100" s="405"/>
      <c r="HI100" s="405"/>
      <c r="HJ100" s="405"/>
      <c r="HK100" s="405"/>
      <c r="HL100" s="405"/>
      <c r="HM100" s="405"/>
      <c r="HN100" s="405"/>
      <c r="HO100" s="405"/>
      <c r="HP100" s="405"/>
      <c r="HQ100" s="405"/>
      <c r="HR100" s="405"/>
      <c r="HS100" s="405"/>
      <c r="HT100" s="405"/>
      <c r="HU100" s="405"/>
      <c r="HV100" s="405"/>
      <c r="HW100" s="405"/>
      <c r="HX100" s="405"/>
      <c r="HY100" s="405"/>
      <c r="HZ100" s="405"/>
      <c r="IA100" s="405"/>
      <c r="IB100" s="405"/>
      <c r="IC100" s="405"/>
      <c r="ID100" s="405"/>
      <c r="IE100" s="405"/>
      <c r="IF100" s="405"/>
      <c r="IG100" s="405"/>
      <c r="IH100" s="405"/>
      <c r="II100" s="405"/>
      <c r="IJ100" s="405"/>
      <c r="IK100" s="405"/>
      <c r="IL100" s="405"/>
      <c r="IM100" s="405"/>
      <c r="IN100" s="405"/>
      <c r="IO100" s="405"/>
      <c r="IP100" s="405"/>
      <c r="IQ100" s="405"/>
      <c r="IR100" s="405"/>
      <c r="IS100" s="405"/>
      <c r="IT100" s="405"/>
      <c r="IU100" s="405"/>
      <c r="IV100" s="405"/>
      <c r="IW100" s="405"/>
      <c r="IX100" s="405"/>
      <c r="IY100" s="405"/>
      <c r="IZ100" s="405"/>
      <c r="JA100" s="405"/>
      <c r="JB100" s="405"/>
      <c r="JC100" s="405"/>
      <c r="JD100" s="405"/>
      <c r="JE100" s="405"/>
      <c r="JF100" s="405"/>
      <c r="JG100" s="405"/>
      <c r="JH100" s="405"/>
      <c r="JI100" s="405"/>
      <c r="JJ100" s="405"/>
      <c r="JK100" s="405"/>
      <c r="JL100" s="405"/>
      <c r="JM100" s="405"/>
      <c r="JN100" s="405"/>
      <c r="JO100" s="405"/>
      <c r="JP100" s="405"/>
      <c r="JQ100" s="405"/>
      <c r="JR100" s="405"/>
      <c r="JS100" s="405"/>
      <c r="JT100" s="405"/>
      <c r="JU100" s="405"/>
      <c r="JV100" s="405"/>
      <c r="JW100" s="405"/>
      <c r="JX100" s="405"/>
      <c r="JY100" s="405"/>
      <c r="JZ100" s="405"/>
      <c r="KA100" s="405"/>
      <c r="KB100" s="405"/>
      <c r="KC100" s="405"/>
      <c r="KD100" s="405"/>
      <c r="KE100" s="405"/>
      <c r="KF100" s="405"/>
      <c r="KG100" s="405"/>
      <c r="KH100" s="405"/>
      <c r="KI100" s="405"/>
      <c r="KJ100" s="405"/>
      <c r="KK100" s="405"/>
      <c r="KL100" s="405"/>
      <c r="KM100" s="405"/>
      <c r="KN100" s="405"/>
      <c r="KO100" s="405"/>
      <c r="KP100" s="405"/>
      <c r="KQ100" s="405"/>
      <c r="KR100" s="405"/>
      <c r="KS100" s="405"/>
      <c r="KT100" s="405"/>
      <c r="KU100" s="405"/>
      <c r="KV100" s="405"/>
      <c r="KW100" s="405"/>
      <c r="KX100" s="405"/>
      <c r="KY100" s="405"/>
      <c r="KZ100" s="405"/>
      <c r="LA100" s="405"/>
      <c r="LB100" s="405"/>
      <c r="LC100" s="405"/>
      <c r="LD100" s="405"/>
      <c r="LE100" s="405"/>
      <c r="LF100" s="405"/>
      <c r="LG100" s="405"/>
      <c r="LH100" s="405"/>
      <c r="LI100" s="405"/>
      <c r="LJ100" s="405"/>
      <c r="LK100" s="405"/>
      <c r="LL100" s="405"/>
      <c r="LM100" s="405"/>
      <c r="LN100" s="405"/>
      <c r="LO100" s="405"/>
      <c r="LP100" s="405"/>
      <c r="LQ100" s="405"/>
      <c r="LR100" s="405"/>
      <c r="LS100" s="405"/>
      <c r="LT100" s="405"/>
      <c r="LU100" s="405"/>
      <c r="LV100" s="405"/>
      <c r="LW100" s="405"/>
      <c r="LX100" s="405"/>
      <c r="LY100" s="405"/>
      <c r="LZ100" s="405"/>
      <c r="MA100" s="405"/>
      <c r="MB100" s="405"/>
      <c r="MC100" s="405"/>
      <c r="MD100" s="405"/>
      <c r="ME100" s="405"/>
      <c r="MF100" s="405"/>
      <c r="MG100" s="405"/>
      <c r="MH100" s="405"/>
      <c r="MI100" s="405"/>
      <c r="MJ100" s="405"/>
      <c r="MK100" s="405"/>
      <c r="ML100" s="405"/>
      <c r="MM100" s="405"/>
      <c r="MN100" s="405"/>
      <c r="MO100" s="405"/>
      <c r="MP100" s="405"/>
      <c r="MQ100" s="405"/>
      <c r="MR100" s="405"/>
      <c r="MS100" s="405"/>
      <c r="MT100" s="405"/>
      <c r="MU100" s="405"/>
      <c r="MV100" s="405"/>
      <c r="MW100" s="405"/>
      <c r="MX100" s="405"/>
      <c r="MY100" s="405"/>
      <c r="MZ100" s="405"/>
      <c r="NA100" s="405"/>
      <c r="NB100" s="405"/>
      <c r="NC100" s="405"/>
      <c r="ND100" s="405"/>
      <c r="NE100" s="405"/>
      <c r="NF100" s="405"/>
      <c r="NG100" s="405"/>
      <c r="NH100" s="405"/>
      <c r="NI100" s="405"/>
      <c r="NJ100" s="405"/>
      <c r="NK100" s="405"/>
      <c r="NL100" s="405"/>
      <c r="NM100" s="405"/>
      <c r="NN100" s="405"/>
      <c r="NO100" s="405"/>
      <c r="NP100" s="405"/>
      <c r="NQ100" s="405"/>
      <c r="NR100" s="405"/>
      <c r="NS100" s="405"/>
      <c r="NT100" s="405"/>
      <c r="NU100" s="405"/>
      <c r="NV100" s="405"/>
      <c r="NW100" s="405"/>
      <c r="NX100" s="405"/>
      <c r="NY100" s="405"/>
      <c r="NZ100" s="405"/>
      <c r="OA100" s="405"/>
      <c r="OB100" s="405"/>
      <c r="OC100" s="405"/>
      <c r="OD100" s="405"/>
      <c r="OE100" s="405"/>
      <c r="OF100" s="405"/>
      <c r="OG100" s="405"/>
      <c r="OH100" s="405"/>
      <c r="OI100" s="405"/>
      <c r="OJ100" s="405"/>
      <c r="OK100" s="405"/>
      <c r="OL100" s="405"/>
      <c r="OM100" s="405"/>
      <c r="ON100" s="405"/>
      <c r="OO100" s="405"/>
      <c r="OP100" s="405"/>
      <c r="OQ100" s="405"/>
      <c r="OR100" s="405"/>
      <c r="OS100" s="405"/>
      <c r="OT100" s="405"/>
      <c r="OU100" s="405"/>
      <c r="OV100" s="405"/>
      <c r="OW100" s="405"/>
      <c r="OX100" s="405"/>
      <c r="OY100" s="405"/>
      <c r="OZ100" s="405"/>
      <c r="PA100" s="405"/>
      <c r="PB100" s="405"/>
      <c r="PC100" s="405"/>
      <c r="PD100" s="405"/>
      <c r="PE100" s="405"/>
      <c r="PF100" s="405"/>
      <c r="PG100" s="405"/>
      <c r="PH100" s="405"/>
      <c r="PI100" s="405"/>
      <c r="PJ100" s="405"/>
      <c r="PK100" s="405"/>
      <c r="PL100" s="405"/>
      <c r="PM100" s="405"/>
      <c r="PN100" s="405"/>
      <c r="PO100" s="405"/>
      <c r="PP100" s="405"/>
      <c r="PQ100" s="405"/>
      <c r="PR100" s="405"/>
      <c r="PS100" s="405"/>
      <c r="PT100" s="405"/>
      <c r="PU100" s="405"/>
      <c r="PV100" s="405"/>
      <c r="PW100" s="405"/>
      <c r="PX100" s="405"/>
      <c r="PY100" s="405"/>
      <c r="PZ100" s="405"/>
      <c r="QA100" s="405"/>
      <c r="QB100" s="405"/>
      <c r="QC100" s="405"/>
      <c r="QD100" s="405"/>
      <c r="QE100" s="405"/>
      <c r="QF100" s="405"/>
      <c r="QG100" s="405"/>
      <c r="QH100" s="405"/>
      <c r="QI100" s="405"/>
      <c r="QJ100" s="405"/>
      <c r="QK100" s="405"/>
      <c r="QL100" s="405"/>
      <c r="QM100" s="405"/>
      <c r="QN100" s="405"/>
      <c r="QO100" s="405"/>
      <c r="QP100" s="405"/>
      <c r="QQ100" s="405"/>
      <c r="QR100" s="405"/>
      <c r="QS100" s="405"/>
      <c r="QT100" s="405"/>
      <c r="QU100" s="405"/>
      <c r="QV100" s="405"/>
      <c r="QW100" s="405"/>
      <c r="QX100" s="405"/>
      <c r="QY100" s="405"/>
      <c r="QZ100" s="405"/>
      <c r="RA100" s="405"/>
      <c r="RB100" s="405"/>
      <c r="RC100" s="405"/>
      <c r="RD100" s="405"/>
      <c r="RE100" s="405"/>
      <c r="RF100" s="405"/>
      <c r="RG100" s="405"/>
      <c r="RH100" s="405"/>
      <c r="RI100" s="405"/>
      <c r="RJ100" s="405"/>
      <c r="RK100" s="405"/>
      <c r="RL100" s="405"/>
      <c r="RM100" s="405"/>
      <c r="RN100" s="405"/>
      <c r="RO100" s="405"/>
      <c r="RP100" s="405"/>
      <c r="RQ100" s="405"/>
      <c r="RR100" s="405"/>
      <c r="RS100" s="405"/>
      <c r="RT100" s="405"/>
      <c r="RU100" s="405"/>
      <c r="RV100" s="405"/>
      <c r="RW100" s="405"/>
      <c r="RX100" s="405"/>
      <c r="RY100" s="405"/>
      <c r="RZ100" s="405"/>
      <c r="SA100" s="405"/>
      <c r="SB100" s="405"/>
      <c r="SC100" s="405"/>
      <c r="SD100" s="405"/>
      <c r="SE100" s="405"/>
      <c r="SF100" s="405"/>
      <c r="SG100" s="405"/>
      <c r="SH100" s="405"/>
      <c r="SI100" s="405"/>
      <c r="SJ100" s="405"/>
      <c r="SK100" s="405"/>
      <c r="SL100" s="405"/>
      <c r="SM100" s="405"/>
      <c r="SN100" s="405"/>
      <c r="SO100" s="405"/>
      <c r="SP100" s="405"/>
      <c r="SQ100" s="405"/>
      <c r="SR100" s="405"/>
      <c r="SS100" s="405"/>
      <c r="ST100" s="405"/>
      <c r="SU100" s="405"/>
      <c r="SV100" s="405"/>
      <c r="SW100" s="405"/>
      <c r="SX100" s="405"/>
      <c r="SY100" s="405"/>
      <c r="SZ100" s="405"/>
      <c r="TA100" s="405"/>
      <c r="TB100" s="405"/>
      <c r="TC100" s="405"/>
      <c r="TD100" s="405"/>
      <c r="TE100" s="405"/>
      <c r="TF100" s="405"/>
      <c r="TG100" s="405"/>
      <c r="TH100" s="405"/>
      <c r="TI100" s="405"/>
      <c r="TJ100" s="405"/>
      <c r="TK100" s="405"/>
      <c r="TL100" s="405"/>
      <c r="TM100" s="405"/>
      <c r="TN100" s="405"/>
      <c r="TO100" s="405"/>
      <c r="TP100" s="405"/>
      <c r="TQ100" s="405"/>
      <c r="TR100" s="405"/>
      <c r="TS100" s="405"/>
      <c r="TT100" s="405"/>
      <c r="TU100" s="405"/>
      <c r="TV100" s="405"/>
      <c r="TW100" s="405"/>
      <c r="TX100" s="405"/>
      <c r="TY100" s="405"/>
      <c r="TZ100" s="405"/>
      <c r="UA100" s="405"/>
      <c r="UB100" s="405"/>
      <c r="UC100" s="405"/>
      <c r="UD100" s="405"/>
      <c r="UE100" s="405"/>
      <c r="UF100" s="405"/>
      <c r="UG100" s="405"/>
      <c r="UH100" s="405"/>
      <c r="UI100" s="405"/>
      <c r="UJ100" s="405"/>
      <c r="UK100" s="405"/>
      <c r="UL100" s="405"/>
      <c r="UM100" s="405"/>
      <c r="UN100" s="405"/>
      <c r="UO100" s="405"/>
      <c r="UP100" s="405"/>
      <c r="UQ100" s="405"/>
      <c r="UR100" s="405"/>
      <c r="US100" s="405"/>
      <c r="UT100" s="405"/>
      <c r="UU100" s="405"/>
      <c r="UV100" s="405"/>
      <c r="UW100" s="405"/>
      <c r="UX100" s="405"/>
      <c r="UY100" s="405"/>
      <c r="UZ100" s="405"/>
      <c r="VA100" s="405"/>
      <c r="VB100" s="405"/>
      <c r="VC100" s="405"/>
      <c r="VD100" s="405"/>
      <c r="VE100" s="405"/>
      <c r="VF100" s="405"/>
      <c r="VG100" s="405"/>
      <c r="VH100" s="405"/>
      <c r="VI100" s="405"/>
      <c r="VJ100" s="405"/>
      <c r="VK100" s="405"/>
      <c r="VL100" s="405"/>
      <c r="VM100" s="405"/>
      <c r="VN100" s="405"/>
      <c r="VO100" s="405"/>
      <c r="VP100" s="405"/>
      <c r="VQ100" s="405"/>
      <c r="VR100" s="405"/>
      <c r="VS100" s="405"/>
      <c r="VT100" s="405"/>
      <c r="VU100" s="405"/>
      <c r="VV100" s="405"/>
      <c r="VW100" s="405"/>
      <c r="VX100" s="405"/>
      <c r="VY100" s="405"/>
      <c r="VZ100" s="405"/>
      <c r="WA100" s="405"/>
      <c r="WB100" s="405"/>
      <c r="WC100" s="405"/>
      <c r="WD100" s="405"/>
      <c r="WE100" s="405"/>
      <c r="WF100" s="405"/>
      <c r="WG100" s="405"/>
      <c r="WH100" s="405"/>
      <c r="WI100" s="405"/>
      <c r="WJ100" s="405"/>
      <c r="WK100" s="405"/>
      <c r="WL100" s="405"/>
      <c r="WM100" s="405"/>
      <c r="WN100" s="405"/>
      <c r="WO100" s="405"/>
      <c r="WP100" s="405"/>
      <c r="WQ100" s="405"/>
      <c r="WR100" s="405"/>
      <c r="WS100" s="405"/>
      <c r="WT100" s="405"/>
      <c r="WU100" s="405"/>
      <c r="WV100" s="405"/>
      <c r="WW100" s="405"/>
      <c r="WX100" s="405"/>
      <c r="WY100" s="405"/>
      <c r="WZ100" s="405"/>
      <c r="XA100" s="405"/>
      <c r="XB100" s="405"/>
      <c r="XC100" s="405"/>
      <c r="XD100" s="405"/>
      <c r="XE100" s="405"/>
      <c r="XF100" s="405"/>
      <c r="XG100" s="405"/>
      <c r="XH100" s="405"/>
      <c r="XI100" s="405"/>
      <c r="XJ100" s="405"/>
      <c r="XK100" s="405"/>
      <c r="XL100" s="405"/>
      <c r="XM100" s="405"/>
      <c r="XN100" s="405"/>
      <c r="XO100" s="405"/>
      <c r="XP100" s="405"/>
      <c r="XQ100" s="405"/>
      <c r="XR100" s="405"/>
      <c r="XS100" s="405"/>
      <c r="XT100" s="405"/>
      <c r="XU100" s="405"/>
      <c r="XV100" s="405"/>
      <c r="XW100" s="405"/>
      <c r="XX100" s="405"/>
      <c r="XY100" s="405"/>
      <c r="XZ100" s="405"/>
      <c r="YA100" s="405"/>
      <c r="YB100" s="405"/>
      <c r="YC100" s="405"/>
      <c r="YD100" s="405"/>
      <c r="YE100" s="405"/>
      <c r="YF100" s="405"/>
      <c r="YG100" s="405"/>
      <c r="YH100" s="405"/>
      <c r="YI100" s="405"/>
      <c r="YJ100" s="405"/>
      <c r="YK100" s="405"/>
      <c r="YL100" s="405"/>
      <c r="YM100" s="405"/>
      <c r="YN100" s="405"/>
      <c r="YO100" s="405"/>
      <c r="YP100" s="405"/>
      <c r="YQ100" s="405"/>
      <c r="YR100" s="405"/>
      <c r="YS100" s="405"/>
      <c r="YT100" s="405"/>
      <c r="YU100" s="405"/>
      <c r="YV100" s="405"/>
      <c r="YW100" s="405"/>
      <c r="YX100" s="405"/>
      <c r="YY100" s="405"/>
      <c r="YZ100" s="405"/>
      <c r="ZA100" s="405"/>
      <c r="ZB100" s="405"/>
      <c r="ZC100" s="405"/>
      <c r="ZD100" s="405"/>
      <c r="ZE100" s="405"/>
      <c r="ZF100" s="405"/>
      <c r="ZG100" s="405"/>
      <c r="ZH100" s="405"/>
      <c r="ZI100" s="405"/>
      <c r="ZJ100" s="405"/>
      <c r="ZK100" s="405"/>
      <c r="ZL100" s="405"/>
      <c r="ZM100" s="405"/>
      <c r="ZN100" s="405"/>
      <c r="ZO100" s="405"/>
      <c r="ZP100" s="405"/>
      <c r="ZQ100" s="405"/>
      <c r="ZR100" s="405"/>
      <c r="ZS100" s="405"/>
      <c r="ZT100" s="405"/>
      <c r="ZU100" s="405"/>
      <c r="ZV100" s="405"/>
      <c r="ZW100" s="405"/>
      <c r="ZX100" s="405"/>
      <c r="ZY100" s="405"/>
      <c r="ZZ100" s="405"/>
      <c r="AAA100" s="405"/>
      <c r="AAB100" s="405"/>
      <c r="AAC100" s="405"/>
      <c r="AAD100" s="405"/>
      <c r="AAE100" s="405"/>
      <c r="AAF100" s="405"/>
      <c r="AAG100" s="405"/>
      <c r="AAH100" s="405"/>
      <c r="AAI100" s="405"/>
      <c r="AAJ100" s="405"/>
      <c r="AAK100" s="405"/>
      <c r="AAL100" s="405"/>
      <c r="AAM100" s="405"/>
      <c r="AAN100" s="405"/>
      <c r="AAO100" s="405"/>
      <c r="AAP100" s="405"/>
      <c r="AAQ100" s="405"/>
      <c r="AAR100" s="405"/>
      <c r="AAS100" s="405"/>
      <c r="AAT100" s="405"/>
      <c r="AAU100" s="405"/>
      <c r="AAV100" s="405"/>
      <c r="AAW100" s="405"/>
      <c r="AAX100" s="405"/>
      <c r="AAY100" s="405"/>
      <c r="AAZ100" s="405"/>
      <c r="ABA100" s="405"/>
      <c r="ABB100" s="405"/>
      <c r="ABC100" s="405"/>
      <c r="ABD100" s="405"/>
      <c r="ABE100" s="405"/>
      <c r="ABF100" s="405"/>
      <c r="ABG100" s="405"/>
      <c r="ABH100" s="405"/>
      <c r="ABI100" s="405"/>
      <c r="ABJ100" s="405"/>
      <c r="ABK100" s="405"/>
      <c r="ABL100" s="405"/>
      <c r="ABM100" s="405"/>
      <c r="ABN100" s="405"/>
      <c r="ABO100" s="405"/>
      <c r="ABP100" s="405"/>
      <c r="ABQ100" s="405"/>
      <c r="ABR100" s="405"/>
      <c r="ABS100" s="405"/>
      <c r="ABT100" s="405"/>
      <c r="ABU100" s="405"/>
      <c r="ABV100" s="405"/>
      <c r="ABW100" s="405"/>
      <c r="ABX100" s="405"/>
      <c r="ABY100" s="405"/>
      <c r="ABZ100" s="405"/>
      <c r="ACA100" s="405"/>
      <c r="ACB100" s="405"/>
      <c r="ACC100" s="405"/>
      <c r="ACD100" s="405"/>
      <c r="ACE100" s="405"/>
      <c r="ACF100" s="405"/>
      <c r="ACG100" s="405"/>
      <c r="ACH100" s="405"/>
      <c r="ACI100" s="405"/>
      <c r="ACJ100" s="405"/>
      <c r="ACK100" s="405"/>
      <c r="ACL100" s="405"/>
      <c r="ACM100" s="405"/>
      <c r="ACN100" s="405"/>
      <c r="ACO100" s="405"/>
      <c r="ACP100" s="405"/>
      <c r="ACQ100" s="405"/>
      <c r="ACR100" s="405"/>
      <c r="ACS100" s="405"/>
      <c r="ACT100" s="405"/>
      <c r="ACU100" s="405"/>
      <c r="ACV100" s="405"/>
      <c r="ACW100" s="405"/>
      <c r="ACX100" s="405"/>
      <c r="ACY100" s="405"/>
      <c r="ACZ100" s="405"/>
      <c r="ADA100" s="405"/>
      <c r="ADB100" s="405"/>
      <c r="ADC100" s="405"/>
      <c r="ADD100" s="405"/>
      <c r="ADE100" s="405"/>
      <c r="ADF100" s="405"/>
      <c r="ADG100" s="405"/>
      <c r="ADH100" s="405"/>
      <c r="ADI100" s="405"/>
      <c r="ADJ100" s="405"/>
      <c r="ADK100" s="405"/>
      <c r="ADL100" s="405"/>
      <c r="ADM100" s="405"/>
      <c r="ADN100" s="405"/>
      <c r="ADO100" s="405"/>
      <c r="ADP100" s="405"/>
      <c r="ADQ100" s="405"/>
      <c r="ADR100" s="405"/>
      <c r="ADS100" s="405"/>
      <c r="ADT100" s="405"/>
      <c r="ADU100" s="405"/>
      <c r="ADV100" s="405"/>
      <c r="ADW100" s="405"/>
      <c r="ADX100" s="405"/>
      <c r="ADY100" s="405"/>
      <c r="ADZ100" s="405"/>
      <c r="AEA100" s="405"/>
      <c r="AEB100" s="405"/>
      <c r="AEC100" s="405"/>
      <c r="AED100" s="405"/>
      <c r="AEE100" s="405"/>
      <c r="AEF100" s="405"/>
      <c r="AEG100" s="405"/>
      <c r="AEH100" s="405"/>
      <c r="AEI100" s="405"/>
      <c r="AEJ100" s="405"/>
      <c r="AEK100" s="405"/>
      <c r="AEL100" s="405"/>
      <c r="AEM100" s="405"/>
      <c r="AEN100" s="405"/>
      <c r="AEO100" s="405"/>
      <c r="AEP100" s="405"/>
      <c r="AEQ100" s="405"/>
      <c r="AER100" s="405"/>
      <c r="AES100" s="405"/>
      <c r="AET100" s="405"/>
      <c r="AEU100" s="405"/>
      <c r="AEV100" s="405"/>
      <c r="AEW100" s="405"/>
      <c r="AEX100" s="405"/>
      <c r="AEY100" s="405"/>
      <c r="AEZ100" s="405"/>
      <c r="AFA100" s="405"/>
      <c r="AFB100" s="405"/>
      <c r="AFC100" s="405"/>
      <c r="AFD100" s="405"/>
      <c r="AFE100" s="405"/>
      <c r="AFF100" s="405"/>
      <c r="AFG100" s="405"/>
      <c r="AFH100" s="405"/>
      <c r="AFI100" s="405"/>
      <c r="AFJ100" s="405"/>
      <c r="AFK100" s="405"/>
      <c r="AFL100" s="405"/>
      <c r="AFM100" s="405"/>
      <c r="AFN100" s="405"/>
      <c r="AFO100" s="405"/>
      <c r="AFP100" s="405"/>
      <c r="AFQ100" s="405"/>
      <c r="AFR100" s="405"/>
      <c r="AFS100" s="405"/>
      <c r="AFT100" s="405"/>
      <c r="AFU100" s="405"/>
      <c r="AFV100" s="405"/>
      <c r="AFW100" s="405"/>
      <c r="AFX100" s="405"/>
      <c r="AFY100" s="405"/>
      <c r="AFZ100" s="405"/>
      <c r="AGA100" s="405"/>
      <c r="AGB100" s="405"/>
      <c r="AGC100" s="405"/>
      <c r="AGD100" s="405"/>
      <c r="AGE100" s="405"/>
      <c r="AGF100" s="405"/>
      <c r="AGG100" s="405"/>
      <c r="AGH100" s="405"/>
      <c r="AGI100" s="405"/>
      <c r="AGJ100" s="405"/>
      <c r="AGK100" s="405"/>
      <c r="AGL100" s="405"/>
      <c r="AGM100" s="405"/>
      <c r="AGN100" s="405"/>
      <c r="AGO100" s="405"/>
      <c r="AGP100" s="405"/>
      <c r="AGQ100" s="405"/>
      <c r="AGR100" s="405"/>
      <c r="AGS100" s="405"/>
      <c r="AGT100" s="405"/>
      <c r="AGU100" s="405"/>
      <c r="AGV100" s="405"/>
      <c r="AGW100" s="405"/>
      <c r="AGX100" s="405"/>
      <c r="AGY100" s="405"/>
      <c r="AGZ100" s="405"/>
      <c r="AHA100" s="405"/>
      <c r="AHB100" s="405"/>
      <c r="AHC100" s="405"/>
      <c r="AHD100" s="405"/>
      <c r="AHE100" s="405"/>
      <c r="AHF100" s="405"/>
      <c r="AHG100" s="405"/>
      <c r="AHH100" s="405"/>
      <c r="AHI100" s="405"/>
      <c r="AHJ100" s="405"/>
      <c r="AHK100" s="405"/>
      <c r="AHL100" s="405"/>
      <c r="AHM100" s="405"/>
      <c r="AHN100" s="405"/>
      <c r="AHO100" s="405"/>
      <c r="AHP100" s="405"/>
      <c r="AHQ100" s="405"/>
      <c r="AHR100" s="405"/>
      <c r="AHS100" s="405"/>
      <c r="AHT100" s="405"/>
      <c r="AHU100" s="405"/>
      <c r="AHV100" s="405"/>
      <c r="AHW100" s="405"/>
      <c r="AHX100" s="405"/>
      <c r="AHY100" s="405"/>
      <c r="AHZ100" s="405"/>
      <c r="AIA100" s="405"/>
      <c r="AIB100" s="405"/>
      <c r="AIC100" s="405"/>
      <c r="AID100" s="405"/>
      <c r="AIE100" s="405"/>
      <c r="AIF100" s="405"/>
      <c r="AIG100" s="405"/>
      <c r="AIH100" s="405"/>
      <c r="AII100" s="405"/>
      <c r="AIJ100" s="405"/>
      <c r="AIK100" s="405"/>
      <c r="AIL100" s="405"/>
      <c r="AIM100" s="405"/>
      <c r="AIN100" s="405"/>
      <c r="AIO100" s="405"/>
      <c r="AIP100" s="405"/>
      <c r="AIQ100" s="405"/>
      <c r="AIR100" s="405"/>
      <c r="AIS100" s="405"/>
      <c r="AIT100" s="405"/>
      <c r="AIU100" s="405"/>
      <c r="AIV100" s="405"/>
      <c r="AIW100" s="405"/>
      <c r="AIX100" s="405"/>
      <c r="AIY100" s="405"/>
      <c r="AIZ100" s="405"/>
      <c r="AJA100" s="405"/>
      <c r="AJB100" s="405"/>
      <c r="AJC100" s="405"/>
      <c r="AJD100" s="405"/>
      <c r="AJE100" s="405"/>
      <c r="AJF100" s="405"/>
      <c r="AJG100" s="405"/>
      <c r="AJH100" s="405"/>
      <c r="AJI100" s="405"/>
      <c r="AJJ100" s="405"/>
      <c r="AJK100" s="405"/>
      <c r="AJL100" s="405"/>
      <c r="AJM100" s="405"/>
      <c r="AJN100" s="405"/>
      <c r="AJO100" s="405"/>
      <c r="AJP100" s="405"/>
      <c r="AJQ100" s="405"/>
      <c r="AJR100" s="405"/>
      <c r="AJS100" s="405"/>
      <c r="AJT100" s="405"/>
      <c r="AJU100" s="405"/>
      <c r="AJV100" s="405"/>
      <c r="AJW100" s="405"/>
      <c r="AJX100" s="405"/>
      <c r="AJY100" s="405"/>
      <c r="AJZ100" s="405"/>
      <c r="AKA100" s="405"/>
      <c r="AKB100" s="405"/>
      <c r="AKC100" s="405"/>
      <c r="AKD100" s="405"/>
      <c r="AKE100" s="405"/>
      <c r="AKF100" s="405"/>
      <c r="AKG100" s="405"/>
      <c r="AKH100" s="405"/>
      <c r="AKI100" s="405"/>
      <c r="AKJ100" s="405"/>
      <c r="AKK100" s="405"/>
      <c r="AKL100" s="405"/>
      <c r="AKM100" s="405"/>
      <c r="AKN100" s="405"/>
      <c r="AKO100" s="405"/>
      <c r="AKP100" s="405"/>
      <c r="AKQ100" s="405"/>
      <c r="AKR100" s="405"/>
      <c r="AKS100" s="405"/>
      <c r="AKT100" s="405"/>
      <c r="AKU100" s="405"/>
      <c r="AKV100" s="405"/>
      <c r="AKW100" s="405"/>
      <c r="AKX100" s="405"/>
      <c r="AKY100" s="405"/>
      <c r="AKZ100" s="405"/>
      <c r="ALA100" s="405"/>
      <c r="ALB100" s="405"/>
      <c r="ALC100" s="405"/>
      <c r="ALD100" s="405"/>
      <c r="ALE100" s="405"/>
      <c r="ALF100" s="405"/>
      <c r="ALG100" s="405"/>
      <c r="ALH100" s="405"/>
      <c r="ALI100" s="405"/>
      <c r="ALJ100" s="405"/>
      <c r="ALK100" s="405"/>
      <c r="ALL100" s="405"/>
      <c r="ALM100" s="405"/>
      <c r="ALN100" s="405"/>
      <c r="ALO100" s="405"/>
      <c r="ALP100" s="405"/>
      <c r="ALQ100" s="405"/>
      <c r="ALR100" s="405"/>
      <c r="ALS100" s="405"/>
      <c r="ALT100" s="405"/>
      <c r="ALU100" s="405"/>
      <c r="ALV100" s="405"/>
      <c r="ALW100" s="405"/>
      <c r="ALX100" s="405"/>
      <c r="ALY100" s="405"/>
      <c r="ALZ100" s="405"/>
      <c r="AMA100" s="405"/>
      <c r="AMB100" s="405"/>
      <c r="AMC100" s="405"/>
      <c r="AMD100" s="405"/>
      <c r="AME100" s="405"/>
      <c r="AMF100" s="405"/>
      <c r="AMG100" s="405"/>
      <c r="AMH100" s="405"/>
      <c r="AMI100" s="405"/>
      <c r="AMJ100" s="405"/>
      <c r="AMK100" s="405"/>
      <c r="AML100" s="405"/>
      <c r="AMM100" s="405"/>
      <c r="AMN100" s="405"/>
      <c r="AMO100" s="405"/>
      <c r="AMP100" s="405"/>
      <c r="AMQ100" s="405"/>
      <c r="AMR100" s="405"/>
      <c r="AMS100" s="405"/>
      <c r="AMT100" s="405"/>
      <c r="AMU100" s="405"/>
      <c r="AMV100" s="405"/>
      <c r="AMW100" s="405"/>
      <c r="AMX100" s="405"/>
      <c r="AMY100" s="405"/>
      <c r="AMZ100" s="405"/>
      <c r="ANA100" s="405"/>
      <c r="ANB100" s="405"/>
      <c r="ANC100" s="405"/>
      <c r="AND100" s="405"/>
      <c r="ANE100" s="405"/>
      <c r="ANF100" s="405"/>
      <c r="ANG100" s="405"/>
      <c r="ANH100" s="405"/>
      <c r="ANI100" s="405"/>
      <c r="ANJ100" s="405"/>
      <c r="ANK100" s="405"/>
      <c r="ANL100" s="405"/>
      <c r="ANM100" s="405"/>
      <c r="ANN100" s="405"/>
      <c r="ANO100" s="405"/>
      <c r="ANP100" s="405"/>
      <c r="ANQ100" s="405"/>
      <c r="ANR100" s="405"/>
      <c r="ANS100" s="405"/>
      <c r="ANT100" s="405"/>
      <c r="ANU100" s="405"/>
      <c r="ANV100" s="405"/>
      <c r="ANW100" s="405"/>
      <c r="ANX100" s="405"/>
      <c r="ANY100" s="405"/>
      <c r="ANZ100" s="405"/>
      <c r="AOA100" s="405"/>
      <c r="AOB100" s="405"/>
      <c r="AOC100" s="405"/>
      <c r="AOD100" s="405"/>
      <c r="AOE100" s="405"/>
      <c r="AOF100" s="405"/>
      <c r="AOG100" s="405"/>
      <c r="AOH100" s="405"/>
      <c r="AOI100" s="405"/>
      <c r="AOJ100" s="405"/>
      <c r="AOK100" s="405"/>
      <c r="AOL100" s="405"/>
      <c r="AOM100" s="405"/>
      <c r="AON100" s="405"/>
      <c r="AOO100" s="405"/>
      <c r="AOP100" s="405"/>
      <c r="AOQ100" s="405"/>
      <c r="AOR100" s="405"/>
      <c r="AOS100" s="405"/>
      <c r="AOT100" s="405"/>
      <c r="AOU100" s="405"/>
      <c r="AOV100" s="405"/>
      <c r="AOW100" s="405"/>
      <c r="AOX100" s="405"/>
      <c r="AOY100" s="405"/>
      <c r="AOZ100" s="405"/>
      <c r="APA100" s="405"/>
      <c r="APB100" s="405"/>
      <c r="APC100" s="405"/>
      <c r="APD100" s="405"/>
      <c r="APE100" s="405"/>
      <c r="APF100" s="405"/>
      <c r="APG100" s="405"/>
      <c r="APH100" s="405"/>
      <c r="API100" s="405"/>
      <c r="APJ100" s="405"/>
      <c r="APK100" s="405"/>
      <c r="APL100" s="405"/>
      <c r="APM100" s="405"/>
      <c r="APN100" s="405"/>
      <c r="APO100" s="405"/>
      <c r="APP100" s="405"/>
      <c r="APQ100" s="405"/>
      <c r="APR100" s="405"/>
      <c r="APS100" s="405"/>
      <c r="APT100" s="405"/>
      <c r="APU100" s="405"/>
      <c r="APV100" s="405"/>
      <c r="APW100" s="405"/>
      <c r="APX100" s="405"/>
      <c r="APY100" s="405"/>
      <c r="APZ100" s="405"/>
      <c r="AQA100" s="405"/>
      <c r="AQB100" s="405"/>
      <c r="AQC100" s="405"/>
      <c r="AQD100" s="405"/>
      <c r="AQE100" s="405"/>
      <c r="AQF100" s="405"/>
      <c r="AQG100" s="405"/>
      <c r="AQH100" s="405"/>
      <c r="AQI100" s="405"/>
      <c r="AQJ100" s="405"/>
      <c r="AQK100" s="405"/>
      <c r="AQL100" s="405"/>
      <c r="AQM100" s="405"/>
      <c r="AQN100" s="405"/>
      <c r="AQO100" s="405"/>
      <c r="AQP100" s="405"/>
      <c r="AQQ100" s="405"/>
      <c r="AQR100" s="405"/>
      <c r="AQS100" s="405"/>
      <c r="AQT100" s="405"/>
      <c r="AQU100" s="405"/>
      <c r="AQV100" s="405"/>
      <c r="AQW100" s="405"/>
      <c r="AQX100" s="405"/>
      <c r="AQY100" s="405"/>
      <c r="AQZ100" s="405"/>
      <c r="ARA100" s="405"/>
      <c r="ARB100" s="405"/>
      <c r="ARC100" s="405"/>
      <c r="ARD100" s="405"/>
      <c r="ARE100" s="405"/>
      <c r="ARF100" s="405"/>
      <c r="ARG100" s="405"/>
      <c r="ARH100" s="405"/>
      <c r="ARI100" s="405"/>
      <c r="ARJ100" s="405"/>
      <c r="ARK100" s="405"/>
      <c r="ARL100" s="405"/>
      <c r="ARM100" s="405"/>
      <c r="ARN100" s="405"/>
      <c r="ARO100" s="405"/>
      <c r="ARP100" s="405"/>
      <c r="ARQ100" s="405"/>
      <c r="ARR100" s="405"/>
      <c r="ARS100" s="405"/>
      <c r="ART100" s="405"/>
      <c r="ARU100" s="405"/>
      <c r="ARV100" s="405"/>
      <c r="ARW100" s="405"/>
      <c r="ARX100" s="405"/>
      <c r="ARY100" s="405"/>
      <c r="ARZ100" s="405"/>
      <c r="ASA100" s="405"/>
      <c r="ASB100" s="405"/>
      <c r="ASC100" s="405"/>
      <c r="ASD100" s="405"/>
      <c r="ASE100" s="405"/>
      <c r="ASF100" s="405"/>
      <c r="ASG100" s="405"/>
      <c r="ASH100" s="405"/>
      <c r="ASI100" s="405"/>
      <c r="ASJ100" s="405"/>
      <c r="ASK100" s="405"/>
      <c r="ASL100" s="405"/>
      <c r="ASM100" s="405"/>
      <c r="ASN100" s="405"/>
      <c r="ASO100" s="405"/>
      <c r="ASP100" s="405"/>
      <c r="ASQ100" s="405"/>
      <c r="ASR100" s="405"/>
      <c r="ASS100" s="405"/>
      <c r="AST100" s="405"/>
      <c r="ASU100" s="405"/>
      <c r="ASV100" s="405"/>
      <c r="ASW100" s="405"/>
      <c r="ASX100" s="405"/>
      <c r="ASY100" s="405"/>
      <c r="ASZ100" s="405"/>
      <c r="ATA100" s="405"/>
      <c r="ATB100" s="405"/>
      <c r="ATC100" s="405"/>
      <c r="ATD100" s="405"/>
      <c r="ATE100" s="405"/>
      <c r="ATF100" s="405"/>
      <c r="ATG100" s="405"/>
      <c r="ATH100" s="405"/>
      <c r="ATI100" s="405"/>
      <c r="ATJ100" s="405"/>
      <c r="ATK100" s="405"/>
      <c r="ATL100" s="405"/>
      <c r="ATM100" s="405"/>
      <c r="ATN100" s="405"/>
      <c r="ATO100" s="405"/>
      <c r="ATP100" s="405"/>
      <c r="ATQ100" s="405"/>
      <c r="ATR100" s="405"/>
      <c r="ATS100" s="405"/>
      <c r="ATT100" s="405"/>
      <c r="ATU100" s="405"/>
      <c r="ATV100" s="405"/>
      <c r="ATW100" s="405"/>
      <c r="ATX100" s="405"/>
      <c r="ATY100" s="405"/>
      <c r="ATZ100" s="405"/>
      <c r="AUA100" s="405"/>
      <c r="AUB100" s="405"/>
      <c r="AUC100" s="405"/>
      <c r="AUD100" s="405"/>
      <c r="AUE100" s="405"/>
      <c r="AUF100" s="405"/>
      <c r="AUG100" s="405"/>
      <c r="AUH100" s="405"/>
      <c r="AUI100" s="405"/>
      <c r="AUJ100" s="405"/>
      <c r="AUK100" s="405"/>
      <c r="AUL100" s="405"/>
      <c r="AUM100" s="405"/>
      <c r="AUN100" s="405"/>
      <c r="AUO100" s="405"/>
      <c r="AUP100" s="405"/>
      <c r="AUQ100" s="405"/>
      <c r="AUR100" s="405"/>
      <c r="AUS100" s="405"/>
      <c r="AUT100" s="405"/>
      <c r="AUU100" s="405"/>
      <c r="AUV100" s="405"/>
      <c r="AUW100" s="405"/>
      <c r="AUX100" s="405"/>
      <c r="AUY100" s="405"/>
      <c r="AUZ100" s="405"/>
      <c r="AVA100" s="405"/>
      <c r="AVB100" s="405"/>
      <c r="AVC100" s="405"/>
      <c r="AVD100" s="405"/>
      <c r="AVE100" s="405"/>
      <c r="AVF100" s="405"/>
      <c r="AVG100" s="405"/>
      <c r="AVH100" s="405"/>
      <c r="AVI100" s="405"/>
      <c r="AVJ100" s="405"/>
      <c r="AVK100" s="405"/>
      <c r="AVL100" s="405"/>
      <c r="AVM100" s="405"/>
      <c r="AVN100" s="405"/>
      <c r="AVO100" s="405"/>
      <c r="AVP100" s="405"/>
      <c r="AVQ100" s="405"/>
      <c r="AVR100" s="405"/>
      <c r="AVS100" s="405"/>
      <c r="AVT100" s="405"/>
      <c r="AVU100" s="405"/>
      <c r="AVV100" s="405"/>
      <c r="AVW100" s="405"/>
      <c r="AVX100" s="405"/>
      <c r="AVY100" s="405"/>
      <c r="AVZ100" s="405"/>
      <c r="AWA100" s="405"/>
      <c r="AWB100" s="405"/>
      <c r="AWC100" s="405"/>
      <c r="AWD100" s="405"/>
      <c r="AWE100" s="405"/>
      <c r="AWF100" s="405"/>
      <c r="AWG100" s="405"/>
      <c r="AWH100" s="405"/>
      <c r="AWI100" s="405"/>
      <c r="AWJ100" s="405"/>
      <c r="AWK100" s="405"/>
      <c r="AWL100" s="405"/>
      <c r="AWM100" s="405"/>
      <c r="AWN100" s="405"/>
      <c r="AWO100" s="405"/>
      <c r="AWP100" s="405"/>
      <c r="AWQ100" s="405"/>
      <c r="AWR100" s="405"/>
      <c r="AWS100" s="405"/>
      <c r="AWT100" s="405"/>
      <c r="AWU100" s="405"/>
      <c r="AWV100" s="405"/>
      <c r="AWW100" s="405"/>
      <c r="AWX100" s="405"/>
      <c r="AWY100" s="405"/>
      <c r="AWZ100" s="405"/>
      <c r="AXA100" s="405"/>
      <c r="AXB100" s="405"/>
      <c r="AXC100" s="405"/>
      <c r="AXD100" s="405"/>
      <c r="AXE100" s="405"/>
      <c r="AXF100" s="405"/>
      <c r="AXG100" s="405"/>
      <c r="AXH100" s="405"/>
      <c r="AXI100" s="405"/>
      <c r="AXJ100" s="405"/>
      <c r="AXK100" s="405"/>
      <c r="AXL100" s="405"/>
      <c r="AXM100" s="405"/>
      <c r="AXN100" s="405"/>
      <c r="AXO100" s="405"/>
      <c r="AXP100" s="405"/>
      <c r="AXQ100" s="405"/>
      <c r="AXR100" s="405"/>
      <c r="AXS100" s="405"/>
      <c r="AXT100" s="405"/>
      <c r="AXU100" s="405"/>
      <c r="AXV100" s="405"/>
      <c r="AXW100" s="405"/>
      <c r="AXX100" s="405"/>
      <c r="AXY100" s="405"/>
      <c r="AXZ100" s="405"/>
      <c r="AYA100" s="405"/>
      <c r="AYB100" s="405"/>
      <c r="AYC100" s="405"/>
      <c r="AYD100" s="405"/>
      <c r="AYE100" s="405"/>
      <c r="AYF100" s="405"/>
      <c r="AYG100" s="405"/>
      <c r="AYH100" s="405"/>
      <c r="AYI100" s="405"/>
      <c r="AYJ100" s="405"/>
      <c r="AYK100" s="405"/>
      <c r="AYL100" s="405"/>
      <c r="AYM100" s="405"/>
      <c r="AYN100" s="405"/>
      <c r="AYO100" s="405"/>
      <c r="AYP100" s="405"/>
      <c r="AYQ100" s="405"/>
      <c r="AYR100" s="405"/>
      <c r="AYS100" s="405"/>
      <c r="AYT100" s="405"/>
      <c r="AYU100" s="405"/>
      <c r="AYV100" s="405"/>
      <c r="AYW100" s="405"/>
      <c r="AYX100" s="405"/>
      <c r="AYY100" s="405"/>
      <c r="AYZ100" s="405"/>
      <c r="AZA100" s="405"/>
      <c r="AZB100" s="405"/>
      <c r="AZC100" s="405"/>
      <c r="AZD100" s="405"/>
      <c r="AZE100" s="405"/>
      <c r="AZF100" s="405"/>
      <c r="AZG100" s="405"/>
      <c r="AZH100" s="405"/>
      <c r="AZI100" s="405"/>
      <c r="AZJ100" s="405"/>
      <c r="AZK100" s="405"/>
      <c r="AZL100" s="405"/>
      <c r="AZM100" s="405"/>
      <c r="AZN100" s="405"/>
      <c r="AZO100" s="405"/>
      <c r="AZP100" s="405"/>
      <c r="AZQ100" s="405"/>
      <c r="AZR100" s="405"/>
      <c r="AZS100" s="405"/>
      <c r="AZT100" s="405"/>
      <c r="AZU100" s="405"/>
      <c r="AZV100" s="405"/>
      <c r="AZW100" s="405"/>
      <c r="AZX100" s="405"/>
      <c r="AZY100" s="405"/>
      <c r="AZZ100" s="405"/>
      <c r="BAA100" s="405"/>
      <c r="BAB100" s="405"/>
      <c r="BAC100" s="405"/>
      <c r="BAD100" s="405"/>
      <c r="BAE100" s="405"/>
      <c r="BAF100" s="405"/>
      <c r="BAG100" s="405"/>
      <c r="BAH100" s="405"/>
      <c r="BAI100" s="405"/>
      <c r="BAJ100" s="405"/>
      <c r="BAK100" s="405"/>
      <c r="BAL100" s="405"/>
      <c r="BAM100" s="405"/>
      <c r="BAN100" s="405"/>
      <c r="BAO100" s="405"/>
      <c r="BAP100" s="405"/>
      <c r="BAQ100" s="405"/>
      <c r="BAR100" s="405"/>
      <c r="BAS100" s="405"/>
      <c r="BAT100" s="405"/>
      <c r="BAU100" s="405"/>
      <c r="BAV100" s="405"/>
      <c r="BAW100" s="405"/>
      <c r="BAX100" s="405"/>
      <c r="BAY100" s="405"/>
      <c r="BAZ100" s="405"/>
      <c r="BBA100" s="405"/>
      <c r="BBB100" s="405"/>
      <c r="BBC100" s="405"/>
      <c r="BBD100" s="405"/>
      <c r="BBE100" s="405"/>
      <c r="BBF100" s="405"/>
      <c r="BBG100" s="405"/>
      <c r="BBH100" s="405"/>
      <c r="BBI100" s="405"/>
      <c r="BBJ100" s="405"/>
      <c r="BBK100" s="405"/>
      <c r="BBL100" s="405"/>
      <c r="BBM100" s="405"/>
      <c r="BBN100" s="405"/>
      <c r="BBO100" s="405"/>
      <c r="BBP100" s="405"/>
      <c r="BBQ100" s="405"/>
      <c r="BBR100" s="405"/>
      <c r="BBS100" s="405"/>
      <c r="BBT100" s="405"/>
      <c r="BBU100" s="405"/>
      <c r="BBV100" s="405"/>
      <c r="BBW100" s="405"/>
      <c r="BBX100" s="405"/>
      <c r="BBY100" s="405"/>
      <c r="BBZ100" s="405"/>
      <c r="BCA100" s="405"/>
      <c r="BCB100" s="405"/>
      <c r="BCC100" s="405"/>
      <c r="BCD100" s="405"/>
      <c r="BCE100" s="405"/>
      <c r="BCF100" s="405"/>
      <c r="BCG100" s="405"/>
      <c r="BCH100" s="405"/>
      <c r="BCI100" s="405"/>
      <c r="BCJ100" s="405"/>
      <c r="BCK100" s="405"/>
      <c r="BCL100" s="405"/>
      <c r="BCM100" s="405"/>
      <c r="BCN100" s="405"/>
      <c r="BCO100" s="405"/>
      <c r="BCP100" s="405"/>
      <c r="BCQ100" s="405"/>
      <c r="BCR100" s="405"/>
      <c r="BCS100" s="405"/>
      <c r="BCT100" s="405"/>
      <c r="BCU100" s="405"/>
      <c r="BCV100" s="405"/>
      <c r="BCW100" s="405"/>
      <c r="BCX100" s="405"/>
      <c r="BCY100" s="405"/>
      <c r="BCZ100" s="405"/>
      <c r="BDA100" s="405"/>
      <c r="BDB100" s="405"/>
      <c r="BDC100" s="405"/>
      <c r="BDD100" s="405"/>
      <c r="BDE100" s="405"/>
      <c r="BDF100" s="405"/>
      <c r="BDG100" s="405"/>
      <c r="BDH100" s="405"/>
      <c r="BDI100" s="405"/>
      <c r="BDJ100" s="405"/>
      <c r="BDK100" s="405"/>
      <c r="BDL100" s="405"/>
      <c r="BDM100" s="405"/>
      <c r="BDN100" s="405"/>
      <c r="BDO100" s="405"/>
      <c r="BDP100" s="405"/>
      <c r="BDQ100" s="405"/>
      <c r="BDR100" s="405"/>
      <c r="BDS100" s="405"/>
      <c r="BDT100" s="405"/>
      <c r="BDU100" s="405"/>
      <c r="BDV100" s="405"/>
      <c r="BDW100" s="405"/>
      <c r="BDX100" s="405"/>
      <c r="BDY100" s="405"/>
      <c r="BDZ100" s="405"/>
      <c r="BEA100" s="405"/>
      <c r="BEB100" s="405"/>
      <c r="BEC100" s="405"/>
      <c r="BED100" s="405"/>
      <c r="BEE100" s="405"/>
      <c r="BEF100" s="405"/>
      <c r="BEG100" s="405"/>
      <c r="BEH100" s="405"/>
      <c r="BEI100" s="405"/>
      <c r="BEJ100" s="405"/>
      <c r="BEK100" s="405"/>
      <c r="BEL100" s="405"/>
      <c r="BEM100" s="405"/>
      <c r="BEN100" s="405"/>
      <c r="BEO100" s="405"/>
      <c r="BEP100" s="405"/>
      <c r="BEQ100" s="405"/>
      <c r="BER100" s="405"/>
      <c r="BES100" s="405"/>
      <c r="BET100" s="405"/>
      <c r="BEU100" s="405"/>
      <c r="BEV100" s="405"/>
      <c r="BEW100" s="405"/>
      <c r="BEX100" s="405"/>
      <c r="BEY100" s="405"/>
      <c r="BEZ100" s="405"/>
      <c r="BFA100" s="405"/>
      <c r="BFB100" s="405"/>
      <c r="BFC100" s="405"/>
      <c r="BFD100" s="405"/>
      <c r="BFE100" s="405"/>
      <c r="BFF100" s="405"/>
      <c r="BFG100" s="405"/>
      <c r="BFH100" s="405"/>
      <c r="BFI100" s="405"/>
      <c r="BFJ100" s="405"/>
      <c r="BFK100" s="405"/>
      <c r="BFL100" s="405"/>
      <c r="BFM100" s="405"/>
      <c r="BFN100" s="405"/>
      <c r="BFO100" s="405"/>
      <c r="BFP100" s="405"/>
      <c r="BFQ100" s="405"/>
      <c r="BFR100" s="405"/>
      <c r="BFS100" s="405"/>
      <c r="BFT100" s="405"/>
      <c r="BFU100" s="405"/>
      <c r="BFV100" s="405"/>
      <c r="BFW100" s="405"/>
      <c r="BFX100" s="405"/>
      <c r="BFY100" s="405"/>
      <c r="BFZ100" s="405"/>
      <c r="BGA100" s="405"/>
      <c r="BGB100" s="405"/>
      <c r="BGC100" s="405"/>
      <c r="BGD100" s="405"/>
      <c r="BGE100" s="405"/>
      <c r="BGF100" s="405"/>
      <c r="BGG100" s="405"/>
      <c r="BGH100" s="405"/>
      <c r="BGI100" s="405"/>
      <c r="BGJ100" s="405"/>
      <c r="BGK100" s="405"/>
      <c r="BGL100" s="405"/>
      <c r="BGM100" s="405"/>
      <c r="BGN100" s="405"/>
      <c r="BGO100" s="405"/>
      <c r="BGP100" s="405"/>
      <c r="BGQ100" s="405"/>
      <c r="BGR100" s="405"/>
      <c r="BGS100" s="405"/>
      <c r="BGT100" s="405"/>
      <c r="BGU100" s="405"/>
      <c r="BGV100" s="405"/>
      <c r="BGW100" s="405"/>
      <c r="BGX100" s="405"/>
      <c r="BGY100" s="405"/>
      <c r="BGZ100" s="405"/>
      <c r="BHA100" s="405"/>
      <c r="BHB100" s="405"/>
      <c r="BHC100" s="405"/>
      <c r="BHD100" s="405"/>
      <c r="BHE100" s="405"/>
      <c r="BHF100" s="405"/>
      <c r="BHG100" s="405"/>
      <c r="BHH100" s="405"/>
      <c r="BHI100" s="405"/>
      <c r="BHJ100" s="405"/>
      <c r="BHK100" s="405"/>
      <c r="BHL100" s="405"/>
      <c r="BHM100" s="405"/>
      <c r="BHN100" s="405"/>
      <c r="BHO100" s="405"/>
      <c r="BHP100" s="405"/>
      <c r="BHQ100" s="405"/>
      <c r="BHR100" s="405"/>
      <c r="BHS100" s="405"/>
      <c r="BHT100" s="405"/>
      <c r="BHU100" s="405"/>
      <c r="BHV100" s="405"/>
      <c r="BHW100" s="405"/>
      <c r="BHX100" s="405"/>
      <c r="BHY100" s="405"/>
      <c r="BHZ100" s="405"/>
      <c r="BIA100" s="405"/>
      <c r="BIB100" s="405"/>
      <c r="BIC100" s="405"/>
      <c r="BID100" s="405"/>
      <c r="BIE100" s="405"/>
      <c r="BIF100" s="405"/>
      <c r="BIG100" s="405"/>
      <c r="BIH100" s="405"/>
      <c r="BII100" s="405"/>
      <c r="BIJ100" s="405"/>
      <c r="BIK100" s="405"/>
      <c r="BIL100" s="405"/>
      <c r="BIM100" s="405"/>
      <c r="BIN100" s="405"/>
      <c r="BIO100" s="405"/>
      <c r="BIP100" s="405"/>
      <c r="BIQ100" s="405"/>
      <c r="BIR100" s="405"/>
      <c r="BIS100" s="405"/>
      <c r="BIT100" s="405"/>
      <c r="BIU100" s="405"/>
      <c r="BIV100" s="405"/>
      <c r="BIW100" s="405"/>
      <c r="BIX100" s="405"/>
      <c r="BIY100" s="405"/>
      <c r="BIZ100" s="405"/>
      <c r="BJA100" s="405"/>
      <c r="BJB100" s="405"/>
      <c r="BJC100" s="405"/>
      <c r="BJD100" s="405"/>
      <c r="BJE100" s="405"/>
      <c r="BJF100" s="405"/>
      <c r="BJG100" s="405"/>
      <c r="BJH100" s="405"/>
      <c r="BJI100" s="405"/>
      <c r="BJJ100" s="405"/>
      <c r="BJK100" s="405"/>
      <c r="BJL100" s="405"/>
      <c r="BJM100" s="405"/>
      <c r="BJN100" s="405"/>
      <c r="BJO100" s="405"/>
      <c r="BJP100" s="405"/>
      <c r="BJQ100" s="405"/>
      <c r="BJR100" s="405"/>
      <c r="BJS100" s="405"/>
      <c r="BJT100" s="405"/>
      <c r="BJU100" s="405"/>
      <c r="BJV100" s="405"/>
      <c r="BJW100" s="405"/>
      <c r="BJX100" s="405"/>
      <c r="BJY100" s="405"/>
      <c r="BJZ100" s="405"/>
      <c r="BKA100" s="405"/>
      <c r="BKB100" s="405"/>
      <c r="BKC100" s="405"/>
      <c r="BKD100" s="405"/>
      <c r="BKE100" s="405"/>
      <c r="BKF100" s="405"/>
      <c r="BKG100" s="405"/>
      <c r="BKH100" s="405"/>
      <c r="BKI100" s="405"/>
      <c r="BKJ100" s="405"/>
      <c r="BKK100" s="405"/>
      <c r="BKL100" s="405"/>
      <c r="BKM100" s="405"/>
      <c r="BKN100" s="405"/>
      <c r="BKO100" s="405"/>
      <c r="BKP100" s="405"/>
      <c r="BKQ100" s="405"/>
      <c r="BKR100" s="405"/>
      <c r="BKS100" s="405"/>
      <c r="BKT100" s="405"/>
      <c r="BKU100" s="405"/>
      <c r="BKV100" s="405"/>
      <c r="BKW100" s="405"/>
      <c r="BKX100" s="405"/>
      <c r="BKY100" s="405"/>
      <c r="BKZ100" s="405"/>
      <c r="BLA100" s="405"/>
      <c r="BLB100" s="405"/>
      <c r="BLC100" s="405"/>
      <c r="BLD100" s="405"/>
      <c r="BLE100" s="405"/>
      <c r="BLF100" s="405"/>
      <c r="BLG100" s="405"/>
      <c r="BLH100" s="405"/>
      <c r="BLI100" s="405"/>
      <c r="BLJ100" s="405"/>
      <c r="BLK100" s="405"/>
      <c r="BLL100" s="405"/>
      <c r="BLM100" s="405"/>
      <c r="BLN100" s="405"/>
      <c r="BLO100" s="405"/>
      <c r="BLP100" s="405"/>
      <c r="BLQ100" s="405"/>
      <c r="BLR100" s="405"/>
      <c r="BLS100" s="405"/>
      <c r="BLT100" s="405"/>
      <c r="BLU100" s="405"/>
      <c r="BLV100" s="405"/>
      <c r="BLW100" s="405"/>
      <c r="BLX100" s="405"/>
      <c r="BLY100" s="405"/>
      <c r="BLZ100" s="405"/>
      <c r="BMA100" s="405"/>
      <c r="BMB100" s="405"/>
      <c r="BMC100" s="405"/>
      <c r="BMD100" s="405"/>
      <c r="BME100" s="405"/>
      <c r="BMF100" s="405"/>
      <c r="BMG100" s="405"/>
      <c r="BMH100" s="405"/>
      <c r="BMI100" s="405"/>
      <c r="BMJ100" s="405"/>
      <c r="BMK100" s="405"/>
      <c r="BML100" s="405"/>
      <c r="BMM100" s="405"/>
      <c r="BMN100" s="405"/>
      <c r="BMO100" s="405"/>
      <c r="BMP100" s="405"/>
      <c r="BMQ100" s="405"/>
      <c r="BMR100" s="405"/>
      <c r="BMS100" s="405"/>
      <c r="BMT100" s="405"/>
      <c r="BMU100" s="405"/>
      <c r="BMV100" s="405"/>
      <c r="BMW100" s="405"/>
      <c r="BMX100" s="405"/>
      <c r="BMY100" s="405"/>
      <c r="BMZ100" s="405"/>
      <c r="BNA100" s="405"/>
      <c r="BNB100" s="405"/>
      <c r="BNC100" s="405"/>
      <c r="BND100" s="405"/>
      <c r="BNE100" s="405"/>
      <c r="BNF100" s="405"/>
      <c r="BNG100" s="405"/>
      <c r="BNH100" s="405"/>
      <c r="BNI100" s="405"/>
      <c r="BNJ100" s="405"/>
      <c r="BNK100" s="405"/>
      <c r="BNL100" s="405"/>
      <c r="BNM100" s="405"/>
      <c r="BNN100" s="405"/>
      <c r="BNO100" s="405"/>
      <c r="BNP100" s="405"/>
      <c r="BNQ100" s="405"/>
      <c r="BNR100" s="405"/>
      <c r="BNS100" s="405"/>
      <c r="BNT100" s="405"/>
      <c r="BNU100" s="405"/>
      <c r="BNV100" s="405"/>
      <c r="BNW100" s="405"/>
      <c r="BNX100" s="405"/>
      <c r="BNY100" s="405"/>
      <c r="BNZ100" s="405"/>
      <c r="BOA100" s="405"/>
      <c r="BOB100" s="405"/>
      <c r="BOC100" s="405"/>
      <c r="BOD100" s="405"/>
      <c r="BOE100" s="405"/>
      <c r="BOF100" s="405"/>
      <c r="BOG100" s="405"/>
      <c r="BOH100" s="405"/>
      <c r="BOI100" s="405"/>
      <c r="BOJ100" s="405"/>
      <c r="BOK100" s="405"/>
      <c r="BOL100" s="405"/>
      <c r="BOM100" s="405"/>
      <c r="BON100" s="405"/>
      <c r="BOO100" s="405"/>
      <c r="BOP100" s="405"/>
      <c r="BOQ100" s="405"/>
      <c r="BOR100" s="405"/>
      <c r="BOS100" s="405"/>
      <c r="BOT100" s="405"/>
      <c r="BOU100" s="405"/>
      <c r="BOV100" s="405"/>
      <c r="BOW100" s="405"/>
      <c r="BOX100" s="405"/>
      <c r="BOY100" s="405"/>
      <c r="BOZ100" s="405"/>
      <c r="BPA100" s="405"/>
      <c r="BPB100" s="405"/>
      <c r="BPC100" s="405"/>
      <c r="BPD100" s="405"/>
      <c r="BPE100" s="405"/>
      <c r="BPF100" s="405"/>
      <c r="BPG100" s="405"/>
      <c r="BPH100" s="405"/>
      <c r="BPI100" s="405"/>
      <c r="BPJ100" s="405"/>
      <c r="BPK100" s="405"/>
      <c r="BPL100" s="405"/>
      <c r="BPM100" s="405"/>
      <c r="BPN100" s="405"/>
      <c r="BPO100" s="405"/>
      <c r="BPP100" s="405"/>
      <c r="BPQ100" s="405"/>
      <c r="BPR100" s="405"/>
      <c r="BPS100" s="405"/>
      <c r="BPT100" s="405"/>
      <c r="BPU100" s="405"/>
      <c r="BPV100" s="405"/>
      <c r="BPW100" s="405"/>
      <c r="BPX100" s="405"/>
      <c r="BPY100" s="405"/>
      <c r="BPZ100" s="405"/>
      <c r="BQA100" s="405"/>
      <c r="BQB100" s="405"/>
      <c r="BQC100" s="405"/>
      <c r="BQD100" s="405"/>
      <c r="BQE100" s="405"/>
      <c r="BQF100" s="405"/>
      <c r="BQG100" s="405"/>
      <c r="BQH100" s="405"/>
      <c r="BQI100" s="405"/>
      <c r="BQJ100" s="405"/>
      <c r="BQK100" s="405"/>
      <c r="BQL100" s="405"/>
      <c r="BQM100" s="405"/>
      <c r="BQN100" s="405"/>
      <c r="BQO100" s="405"/>
      <c r="BQP100" s="405"/>
      <c r="BQQ100" s="405"/>
      <c r="BQR100" s="405"/>
      <c r="BQS100" s="405"/>
      <c r="BQT100" s="405"/>
      <c r="BQU100" s="405"/>
      <c r="BQV100" s="405"/>
      <c r="BQW100" s="405"/>
      <c r="BQX100" s="405"/>
      <c r="BQY100" s="405"/>
      <c r="BQZ100" s="405"/>
      <c r="BRA100" s="405"/>
      <c r="BRB100" s="405"/>
      <c r="BRC100" s="405"/>
      <c r="BRD100" s="405"/>
      <c r="BRE100" s="405"/>
      <c r="BRF100" s="405"/>
      <c r="BRG100" s="405"/>
      <c r="BRH100" s="405"/>
      <c r="BRI100" s="405"/>
      <c r="BRJ100" s="405"/>
      <c r="BRK100" s="405"/>
      <c r="BRL100" s="405"/>
      <c r="BRM100" s="405"/>
      <c r="BRN100" s="405"/>
      <c r="BRO100" s="405"/>
      <c r="BRP100" s="405"/>
      <c r="BRQ100" s="405"/>
      <c r="BRR100" s="405"/>
      <c r="BRS100" s="405"/>
      <c r="BRT100" s="405"/>
      <c r="BRU100" s="405"/>
      <c r="BRV100" s="405"/>
      <c r="BRW100" s="405"/>
      <c r="BRX100" s="405"/>
      <c r="BRY100" s="405"/>
      <c r="BRZ100" s="405"/>
      <c r="BSA100" s="405"/>
      <c r="BSB100" s="405"/>
      <c r="BSC100" s="405"/>
      <c r="BSD100" s="405"/>
      <c r="BSE100" s="405"/>
      <c r="BSF100" s="405"/>
      <c r="BSG100" s="405"/>
      <c r="BSH100" s="405"/>
      <c r="BSI100" s="405"/>
      <c r="BSJ100" s="405"/>
      <c r="BSK100" s="405"/>
      <c r="BSL100" s="405"/>
      <c r="BSM100" s="405"/>
      <c r="BSN100" s="405"/>
      <c r="BSO100" s="405"/>
      <c r="BSP100" s="405"/>
      <c r="BSQ100" s="405"/>
      <c r="BSR100" s="405"/>
      <c r="BSS100" s="405"/>
      <c r="BST100" s="405"/>
      <c r="BSU100" s="405"/>
      <c r="BSV100" s="405"/>
      <c r="BSW100" s="405"/>
      <c r="BSX100" s="405"/>
      <c r="BSY100" s="405"/>
      <c r="BSZ100" s="405"/>
      <c r="BTA100" s="405"/>
      <c r="BTB100" s="405"/>
      <c r="BTC100" s="405"/>
      <c r="BTD100" s="405"/>
      <c r="BTE100" s="405"/>
      <c r="BTF100" s="405"/>
      <c r="BTG100" s="405"/>
      <c r="BTH100" s="405"/>
      <c r="BTI100" s="405"/>
      <c r="BTJ100" s="405"/>
      <c r="BTK100" s="405"/>
      <c r="BTL100" s="405"/>
      <c r="BTM100" s="405"/>
      <c r="BTN100" s="405"/>
      <c r="BTO100" s="405"/>
      <c r="BTP100" s="405"/>
      <c r="BTQ100" s="405"/>
      <c r="BTR100" s="405"/>
      <c r="BTS100" s="405"/>
      <c r="BTT100" s="405"/>
      <c r="BTU100" s="405"/>
      <c r="BTV100" s="405"/>
      <c r="BTW100" s="405"/>
      <c r="BTX100" s="405"/>
      <c r="BTY100" s="405"/>
      <c r="BTZ100" s="405"/>
      <c r="BUA100" s="405"/>
      <c r="BUB100" s="405"/>
      <c r="BUC100" s="405"/>
      <c r="BUD100" s="405"/>
      <c r="BUE100" s="405"/>
      <c r="BUF100" s="405"/>
      <c r="BUG100" s="405"/>
      <c r="BUH100" s="405"/>
      <c r="BUI100" s="405"/>
      <c r="BUJ100" s="405"/>
      <c r="BUK100" s="405"/>
      <c r="BUL100" s="405"/>
      <c r="BUM100" s="405"/>
      <c r="BUN100" s="405"/>
      <c r="BUO100" s="405"/>
      <c r="BUP100" s="405"/>
      <c r="BUQ100" s="405"/>
      <c r="BUR100" s="405"/>
      <c r="BUS100" s="405"/>
      <c r="BUT100" s="405"/>
      <c r="BUU100" s="405"/>
      <c r="BUV100" s="405"/>
      <c r="BUW100" s="405"/>
      <c r="BUX100" s="405"/>
      <c r="BUY100" s="405"/>
      <c r="BUZ100" s="405"/>
      <c r="BVA100" s="405"/>
      <c r="BVB100" s="405"/>
      <c r="BVC100" s="405"/>
      <c r="BVD100" s="405"/>
      <c r="BVE100" s="405"/>
      <c r="BVF100" s="405"/>
      <c r="BVG100" s="405"/>
      <c r="BVH100" s="405"/>
      <c r="BVI100" s="405"/>
      <c r="BVJ100" s="405"/>
      <c r="BVK100" s="405"/>
      <c r="BVL100" s="405"/>
      <c r="BVM100" s="405"/>
      <c r="BVN100" s="405"/>
      <c r="BVO100" s="405"/>
      <c r="BVP100" s="405"/>
      <c r="BVQ100" s="405"/>
      <c r="BVR100" s="405"/>
      <c r="BVS100" s="405"/>
      <c r="BVT100" s="405"/>
      <c r="BVU100" s="405"/>
      <c r="BVV100" s="405"/>
      <c r="BVW100" s="405"/>
      <c r="BVX100" s="405"/>
      <c r="BVY100" s="405"/>
      <c r="BVZ100" s="405"/>
      <c r="BWA100" s="405"/>
      <c r="BWB100" s="405"/>
      <c r="BWC100" s="405"/>
      <c r="BWD100" s="405"/>
      <c r="BWE100" s="405"/>
      <c r="BWF100" s="405"/>
      <c r="BWG100" s="405"/>
      <c r="BWH100" s="405"/>
      <c r="BWI100" s="405"/>
      <c r="BWJ100" s="405"/>
      <c r="BWK100" s="405"/>
      <c r="BWL100" s="405"/>
      <c r="BWM100" s="405"/>
      <c r="BWN100" s="405"/>
      <c r="BWO100" s="405"/>
      <c r="BWP100" s="405"/>
      <c r="BWQ100" s="405"/>
      <c r="BWR100" s="405"/>
      <c r="BWS100" s="405"/>
      <c r="BWT100" s="405"/>
      <c r="BWU100" s="405"/>
      <c r="BWV100" s="405"/>
      <c r="BWW100" s="405"/>
      <c r="BWX100" s="405"/>
      <c r="BWY100" s="405"/>
      <c r="BWZ100" s="405"/>
      <c r="BXA100" s="405"/>
      <c r="BXB100" s="405"/>
      <c r="BXC100" s="405"/>
      <c r="BXD100" s="405"/>
      <c r="BXE100" s="405"/>
      <c r="BXF100" s="405"/>
      <c r="BXG100" s="405"/>
      <c r="BXH100" s="405"/>
      <c r="BXI100" s="405"/>
      <c r="BXJ100" s="405"/>
      <c r="BXK100" s="405"/>
      <c r="BXL100" s="405"/>
      <c r="BXM100" s="405"/>
      <c r="BXN100" s="405"/>
      <c r="BXO100" s="405"/>
      <c r="BXP100" s="405"/>
      <c r="BXQ100" s="405"/>
      <c r="BXR100" s="405"/>
      <c r="BXS100" s="405"/>
      <c r="BXT100" s="405"/>
      <c r="BXU100" s="405"/>
      <c r="BXV100" s="405"/>
      <c r="BXW100" s="405"/>
      <c r="BXX100" s="405"/>
      <c r="BXY100" s="405"/>
      <c r="BXZ100" s="405"/>
      <c r="BYA100" s="405"/>
      <c r="BYB100" s="405"/>
      <c r="BYC100" s="405"/>
      <c r="BYD100" s="405"/>
      <c r="BYE100" s="405"/>
      <c r="BYF100" s="405"/>
      <c r="BYG100" s="405"/>
      <c r="BYH100" s="405"/>
      <c r="BYI100" s="405"/>
      <c r="BYJ100" s="405"/>
      <c r="BYK100" s="405"/>
      <c r="BYL100" s="405"/>
      <c r="BYM100" s="405"/>
      <c r="BYN100" s="405"/>
      <c r="BYO100" s="405"/>
      <c r="BYP100" s="405"/>
      <c r="BYQ100" s="405"/>
      <c r="BYR100" s="405"/>
      <c r="BYS100" s="405"/>
      <c r="BYT100" s="405"/>
      <c r="BYU100" s="405"/>
      <c r="BYV100" s="405"/>
      <c r="BYW100" s="405"/>
      <c r="BYX100" s="405"/>
      <c r="BYY100" s="405"/>
      <c r="BYZ100" s="405"/>
      <c r="BZA100" s="405"/>
      <c r="BZB100" s="405"/>
      <c r="BZC100" s="405"/>
      <c r="BZD100" s="405"/>
      <c r="BZE100" s="405"/>
      <c r="BZF100" s="405"/>
      <c r="BZG100" s="405"/>
      <c r="BZH100" s="405"/>
      <c r="BZI100" s="405"/>
      <c r="BZJ100" s="405"/>
      <c r="BZK100" s="405"/>
      <c r="BZL100" s="405"/>
      <c r="BZM100" s="405"/>
      <c r="BZN100" s="405"/>
      <c r="BZO100" s="405"/>
      <c r="BZP100" s="405"/>
      <c r="BZQ100" s="405"/>
      <c r="BZR100" s="405"/>
      <c r="BZS100" s="405"/>
      <c r="BZT100" s="405"/>
      <c r="BZU100" s="405"/>
      <c r="BZV100" s="405"/>
      <c r="BZW100" s="405"/>
      <c r="BZX100" s="405"/>
      <c r="BZY100" s="405"/>
      <c r="BZZ100" s="405"/>
      <c r="CAA100" s="405"/>
      <c r="CAB100" s="405"/>
      <c r="CAC100" s="405"/>
      <c r="CAD100" s="405"/>
      <c r="CAE100" s="405"/>
      <c r="CAF100" s="405"/>
      <c r="CAG100" s="405"/>
      <c r="CAH100" s="405"/>
      <c r="CAI100" s="405"/>
      <c r="CAJ100" s="405"/>
      <c r="CAK100" s="405"/>
      <c r="CAL100" s="405"/>
      <c r="CAM100" s="405"/>
      <c r="CAN100" s="405"/>
      <c r="CAO100" s="405"/>
      <c r="CAP100" s="405"/>
      <c r="CAQ100" s="405"/>
      <c r="CAR100" s="405"/>
      <c r="CAS100" s="405"/>
      <c r="CAT100" s="405"/>
      <c r="CAU100" s="405"/>
      <c r="CAV100" s="405"/>
      <c r="CAW100" s="405"/>
      <c r="CAX100" s="405"/>
      <c r="CAY100" s="405"/>
      <c r="CAZ100" s="405"/>
      <c r="CBA100" s="405"/>
      <c r="CBB100" s="405"/>
      <c r="CBC100" s="405"/>
      <c r="CBD100" s="405"/>
      <c r="CBE100" s="405"/>
      <c r="CBF100" s="405"/>
      <c r="CBG100" s="405"/>
      <c r="CBH100" s="405"/>
      <c r="CBI100" s="405"/>
      <c r="CBJ100" s="405"/>
      <c r="CBK100" s="405"/>
      <c r="CBL100" s="405"/>
      <c r="CBM100" s="405"/>
      <c r="CBN100" s="405"/>
      <c r="CBO100" s="405"/>
      <c r="CBP100" s="405"/>
      <c r="CBQ100" s="405"/>
      <c r="CBR100" s="405"/>
      <c r="CBS100" s="405"/>
      <c r="CBT100" s="405"/>
      <c r="CBU100" s="405"/>
      <c r="CBV100" s="405"/>
      <c r="CBW100" s="405"/>
      <c r="CBX100" s="405"/>
      <c r="CBY100" s="405"/>
      <c r="CBZ100" s="405"/>
      <c r="CCA100" s="405"/>
      <c r="CCB100" s="405"/>
      <c r="CCC100" s="405"/>
      <c r="CCD100" s="405"/>
      <c r="CCE100" s="405"/>
      <c r="CCF100" s="405"/>
      <c r="CCG100" s="405"/>
      <c r="CCH100" s="405"/>
      <c r="CCI100" s="405"/>
      <c r="CCJ100" s="405"/>
      <c r="CCK100" s="405"/>
      <c r="CCL100" s="405"/>
      <c r="CCM100" s="405"/>
      <c r="CCN100" s="405"/>
      <c r="CCO100" s="405"/>
      <c r="CCP100" s="405"/>
      <c r="CCQ100" s="405"/>
      <c r="CCR100" s="405"/>
      <c r="CCS100" s="405"/>
      <c r="CCT100" s="405"/>
      <c r="CCU100" s="405"/>
      <c r="CCV100" s="405"/>
      <c r="CCW100" s="405"/>
      <c r="CCX100" s="405"/>
      <c r="CCY100" s="405"/>
      <c r="CCZ100" s="405"/>
      <c r="CDA100" s="405"/>
      <c r="CDB100" s="405"/>
      <c r="CDC100" s="405"/>
      <c r="CDD100" s="405"/>
      <c r="CDE100" s="405"/>
      <c r="CDF100" s="405"/>
      <c r="CDG100" s="405"/>
      <c r="CDH100" s="405"/>
      <c r="CDI100" s="405"/>
      <c r="CDJ100" s="405"/>
      <c r="CDK100" s="405"/>
      <c r="CDL100" s="405"/>
      <c r="CDM100" s="405"/>
      <c r="CDN100" s="405"/>
      <c r="CDO100" s="405"/>
      <c r="CDP100" s="405"/>
      <c r="CDQ100" s="405"/>
      <c r="CDR100" s="405"/>
      <c r="CDS100" s="405"/>
      <c r="CDT100" s="405"/>
      <c r="CDU100" s="405"/>
      <c r="CDV100" s="405"/>
      <c r="CDW100" s="405"/>
      <c r="CDX100" s="405"/>
      <c r="CDY100" s="405"/>
      <c r="CDZ100" s="405"/>
      <c r="CEA100" s="405"/>
      <c r="CEB100" s="405"/>
      <c r="CEC100" s="405"/>
      <c r="CED100" s="405"/>
      <c r="CEE100" s="405"/>
      <c r="CEF100" s="405"/>
      <c r="CEG100" s="405"/>
      <c r="CEH100" s="405"/>
      <c r="CEI100" s="405"/>
      <c r="CEJ100" s="405"/>
      <c r="CEK100" s="405"/>
      <c r="CEL100" s="405"/>
      <c r="CEM100" s="405"/>
      <c r="CEN100" s="405"/>
      <c r="CEO100" s="405"/>
      <c r="CEP100" s="405"/>
      <c r="CEQ100" s="405"/>
      <c r="CER100" s="405"/>
      <c r="CES100" s="405"/>
      <c r="CET100" s="405"/>
      <c r="CEU100" s="405"/>
      <c r="CEV100" s="405"/>
      <c r="CEW100" s="405"/>
      <c r="CEX100" s="405"/>
      <c r="CEY100" s="405"/>
      <c r="CEZ100" s="405"/>
      <c r="CFA100" s="405"/>
      <c r="CFB100" s="405"/>
      <c r="CFC100" s="405"/>
      <c r="CFD100" s="405"/>
      <c r="CFE100" s="405"/>
      <c r="CFF100" s="405"/>
      <c r="CFG100" s="405"/>
      <c r="CFH100" s="405"/>
      <c r="CFI100" s="405"/>
      <c r="CFJ100" s="405"/>
      <c r="CFK100" s="405"/>
      <c r="CFL100" s="405"/>
      <c r="CFM100" s="405"/>
      <c r="CFN100" s="405"/>
      <c r="CFO100" s="405"/>
      <c r="CFP100" s="405"/>
      <c r="CFQ100" s="405"/>
      <c r="CFR100" s="405"/>
      <c r="CFS100" s="405"/>
      <c r="CFT100" s="405"/>
      <c r="CFU100" s="405"/>
      <c r="CFV100" s="405"/>
      <c r="CFW100" s="405"/>
      <c r="CFX100" s="405"/>
      <c r="CFY100" s="405"/>
      <c r="CFZ100" s="405"/>
      <c r="CGA100" s="405"/>
      <c r="CGB100" s="405"/>
      <c r="CGC100" s="405"/>
      <c r="CGD100" s="405"/>
      <c r="CGE100" s="405"/>
      <c r="CGF100" s="405"/>
      <c r="CGG100" s="405"/>
      <c r="CGH100" s="405"/>
      <c r="CGI100" s="405"/>
      <c r="CGJ100" s="405"/>
      <c r="CGK100" s="405"/>
      <c r="CGL100" s="405"/>
      <c r="CGM100" s="405"/>
      <c r="CGN100" s="405"/>
      <c r="CGO100" s="405"/>
      <c r="CGP100" s="405"/>
      <c r="CGQ100" s="405"/>
      <c r="CGR100" s="405"/>
      <c r="CGS100" s="405"/>
      <c r="CGT100" s="405"/>
      <c r="CGU100" s="405"/>
      <c r="CGV100" s="405"/>
      <c r="CGW100" s="405"/>
      <c r="CGX100" s="405"/>
      <c r="CGY100" s="405"/>
      <c r="CGZ100" s="405"/>
      <c r="CHA100" s="405"/>
      <c r="CHB100" s="405"/>
      <c r="CHC100" s="405"/>
      <c r="CHD100" s="405"/>
      <c r="CHE100" s="405"/>
      <c r="CHF100" s="405"/>
      <c r="CHG100" s="405"/>
      <c r="CHH100" s="405"/>
      <c r="CHI100" s="405"/>
      <c r="CHJ100" s="405"/>
      <c r="CHK100" s="405"/>
      <c r="CHL100" s="405"/>
      <c r="CHM100" s="405"/>
      <c r="CHN100" s="405"/>
      <c r="CHO100" s="405"/>
      <c r="CHP100" s="405"/>
      <c r="CHQ100" s="405"/>
      <c r="CHR100" s="405"/>
      <c r="CHS100" s="405"/>
      <c r="CHT100" s="405"/>
      <c r="CHU100" s="405"/>
      <c r="CHV100" s="405"/>
      <c r="CHW100" s="405"/>
      <c r="CHX100" s="405"/>
      <c r="CHY100" s="405"/>
      <c r="CHZ100" s="405"/>
      <c r="CIA100" s="405"/>
      <c r="CIB100" s="405"/>
      <c r="CIC100" s="405"/>
      <c r="CID100" s="405"/>
      <c r="CIE100" s="405"/>
      <c r="CIF100" s="405"/>
      <c r="CIG100" s="405"/>
      <c r="CIH100" s="405"/>
      <c r="CII100" s="405"/>
      <c r="CIJ100" s="405"/>
      <c r="CIK100" s="405"/>
      <c r="CIL100" s="405"/>
      <c r="CIM100" s="405"/>
      <c r="CIN100" s="405"/>
      <c r="CIO100" s="405"/>
      <c r="CIP100" s="405"/>
      <c r="CIQ100" s="405"/>
      <c r="CIR100" s="405"/>
      <c r="CIS100" s="405"/>
      <c r="CIT100" s="405"/>
      <c r="CIU100" s="405"/>
      <c r="CIV100" s="405"/>
      <c r="CIW100" s="405"/>
      <c r="CIX100" s="405"/>
      <c r="CIY100" s="405"/>
      <c r="CIZ100" s="405"/>
      <c r="CJA100" s="405"/>
      <c r="CJB100" s="405"/>
      <c r="CJC100" s="405"/>
      <c r="CJD100" s="405"/>
      <c r="CJE100" s="405"/>
      <c r="CJF100" s="405"/>
      <c r="CJG100" s="405"/>
      <c r="CJH100" s="405"/>
      <c r="CJI100" s="405"/>
      <c r="CJJ100" s="405"/>
      <c r="CJK100" s="405"/>
      <c r="CJL100" s="405"/>
      <c r="CJM100" s="405"/>
      <c r="CJN100" s="405"/>
      <c r="CJO100" s="405"/>
      <c r="CJP100" s="405"/>
      <c r="CJQ100" s="405"/>
      <c r="CJR100" s="405"/>
      <c r="CJS100" s="405"/>
      <c r="CJT100" s="405"/>
      <c r="CJU100" s="405"/>
      <c r="CJV100" s="405"/>
      <c r="CJW100" s="405"/>
      <c r="CJX100" s="405"/>
      <c r="CJY100" s="405"/>
      <c r="CJZ100" s="405"/>
      <c r="CKA100" s="405"/>
      <c r="CKB100" s="405"/>
      <c r="CKC100" s="405"/>
      <c r="CKD100" s="405"/>
      <c r="CKE100" s="405"/>
      <c r="CKF100" s="405"/>
      <c r="CKG100" s="405"/>
      <c r="CKH100" s="405"/>
      <c r="CKI100" s="405"/>
      <c r="CKJ100" s="405"/>
      <c r="CKK100" s="405"/>
      <c r="CKL100" s="405"/>
      <c r="CKM100" s="405"/>
      <c r="CKN100" s="405"/>
      <c r="CKO100" s="405"/>
      <c r="CKP100" s="405"/>
      <c r="CKQ100" s="405"/>
      <c r="CKR100" s="405"/>
      <c r="CKS100" s="405"/>
      <c r="CKT100" s="405"/>
      <c r="CKU100" s="405"/>
      <c r="CKV100" s="405"/>
      <c r="CKW100" s="405"/>
      <c r="CKX100" s="405"/>
      <c r="CKY100" s="405"/>
      <c r="CKZ100" s="405"/>
      <c r="CLA100" s="405"/>
      <c r="CLB100" s="405"/>
      <c r="CLC100" s="405"/>
      <c r="CLD100" s="405"/>
      <c r="CLE100" s="405"/>
      <c r="CLF100" s="405"/>
      <c r="CLG100" s="405"/>
      <c r="CLH100" s="405"/>
      <c r="CLI100" s="405"/>
      <c r="CLJ100" s="405"/>
      <c r="CLK100" s="405"/>
      <c r="CLL100" s="405"/>
      <c r="CLM100" s="405"/>
      <c r="CLN100" s="405"/>
      <c r="CLO100" s="405"/>
      <c r="CLP100" s="405"/>
      <c r="CLQ100" s="405"/>
      <c r="CLR100" s="405"/>
      <c r="CLS100" s="405"/>
      <c r="CLT100" s="405"/>
      <c r="CLU100" s="405"/>
      <c r="CLV100" s="405"/>
      <c r="CLW100" s="405"/>
      <c r="CLX100" s="405"/>
      <c r="CLY100" s="405"/>
      <c r="CLZ100" s="405"/>
      <c r="CMA100" s="405"/>
      <c r="CMB100" s="405"/>
      <c r="CMC100" s="405"/>
      <c r="CMD100" s="405"/>
      <c r="CME100" s="405"/>
      <c r="CMF100" s="405"/>
      <c r="CMG100" s="405"/>
      <c r="CMH100" s="405"/>
      <c r="CMI100" s="405"/>
      <c r="CMJ100" s="405"/>
      <c r="CMK100" s="405"/>
      <c r="CML100" s="405"/>
      <c r="CMM100" s="405"/>
      <c r="CMN100" s="405"/>
      <c r="CMO100" s="405"/>
      <c r="CMP100" s="405"/>
      <c r="CMQ100" s="405"/>
      <c r="CMR100" s="405"/>
      <c r="CMS100" s="405"/>
      <c r="CMT100" s="405"/>
      <c r="CMU100" s="405"/>
      <c r="CMV100" s="405"/>
      <c r="CMW100" s="405"/>
      <c r="CMX100" s="405"/>
      <c r="CMY100" s="405"/>
      <c r="CMZ100" s="405"/>
      <c r="CNA100" s="405"/>
      <c r="CNB100" s="405"/>
      <c r="CNC100" s="405"/>
      <c r="CND100" s="405"/>
      <c r="CNE100" s="405"/>
      <c r="CNF100" s="405"/>
      <c r="CNG100" s="405"/>
      <c r="CNH100" s="405"/>
      <c r="CNI100" s="405"/>
      <c r="CNJ100" s="405"/>
      <c r="CNK100" s="405"/>
      <c r="CNL100" s="405"/>
      <c r="CNM100" s="405"/>
      <c r="CNN100" s="405"/>
      <c r="CNO100" s="405"/>
      <c r="CNP100" s="405"/>
      <c r="CNQ100" s="405"/>
      <c r="CNR100" s="405"/>
      <c r="CNS100" s="405"/>
      <c r="CNT100" s="405"/>
      <c r="CNU100" s="405"/>
      <c r="CNV100" s="405"/>
      <c r="CNW100" s="405"/>
      <c r="CNX100" s="405"/>
      <c r="CNY100" s="405"/>
      <c r="CNZ100" s="405"/>
      <c r="COA100" s="405"/>
      <c r="COB100" s="405"/>
      <c r="COC100" s="405"/>
      <c r="COD100" s="405"/>
      <c r="COE100" s="405"/>
      <c r="COF100" s="405"/>
      <c r="COG100" s="405"/>
      <c r="COH100" s="405"/>
      <c r="COI100" s="405"/>
      <c r="COJ100" s="405"/>
      <c r="COK100" s="405"/>
      <c r="COL100" s="405"/>
      <c r="COM100" s="405"/>
      <c r="CON100" s="405"/>
      <c r="COO100" s="405"/>
      <c r="COP100" s="405"/>
      <c r="COQ100" s="405"/>
      <c r="COR100" s="405"/>
      <c r="COS100" s="405"/>
      <c r="COT100" s="405"/>
      <c r="COU100" s="405"/>
      <c r="COV100" s="405"/>
      <c r="COW100" s="405"/>
      <c r="COX100" s="405"/>
      <c r="COY100" s="405"/>
      <c r="COZ100" s="405"/>
      <c r="CPA100" s="405"/>
      <c r="CPB100" s="405"/>
      <c r="CPC100" s="405"/>
      <c r="CPD100" s="405"/>
      <c r="CPE100" s="405"/>
      <c r="CPF100" s="405"/>
      <c r="CPG100" s="405"/>
      <c r="CPH100" s="405"/>
      <c r="CPI100" s="405"/>
      <c r="CPJ100" s="405"/>
      <c r="CPK100" s="405"/>
      <c r="CPL100" s="405"/>
      <c r="CPM100" s="405"/>
      <c r="CPN100" s="405"/>
      <c r="CPO100" s="405"/>
      <c r="CPP100" s="405"/>
      <c r="CPQ100" s="405"/>
      <c r="CPR100" s="405"/>
      <c r="CPS100" s="405"/>
      <c r="CPT100" s="405"/>
      <c r="CPU100" s="405"/>
      <c r="CPV100" s="405"/>
      <c r="CPW100" s="405"/>
      <c r="CPX100" s="405"/>
      <c r="CPY100" s="405"/>
      <c r="CPZ100" s="405"/>
      <c r="CQA100" s="405"/>
      <c r="CQB100" s="405"/>
      <c r="CQC100" s="405"/>
      <c r="CQD100" s="405"/>
      <c r="CQE100" s="405"/>
      <c r="CQF100" s="405"/>
      <c r="CQG100" s="405"/>
      <c r="CQH100" s="405"/>
      <c r="CQI100" s="405"/>
      <c r="CQJ100" s="405"/>
      <c r="CQK100" s="405"/>
      <c r="CQL100" s="405"/>
      <c r="CQM100" s="405"/>
      <c r="CQN100" s="405"/>
      <c r="CQO100" s="405"/>
      <c r="CQP100" s="405"/>
      <c r="CQQ100" s="405"/>
      <c r="CQR100" s="405"/>
      <c r="CQS100" s="405"/>
      <c r="CQT100" s="405"/>
      <c r="CQU100" s="405"/>
      <c r="CQV100" s="405"/>
      <c r="CQW100" s="405"/>
      <c r="CQX100" s="405"/>
      <c r="CQY100" s="405"/>
      <c r="CQZ100" s="405"/>
      <c r="CRA100" s="405"/>
      <c r="CRB100" s="405"/>
      <c r="CRC100" s="405"/>
      <c r="CRD100" s="405"/>
      <c r="CRE100" s="405"/>
      <c r="CRF100" s="405"/>
      <c r="CRG100" s="405"/>
      <c r="CRH100" s="405"/>
      <c r="CRI100" s="405"/>
      <c r="CRJ100" s="405"/>
      <c r="CRK100" s="405"/>
      <c r="CRL100" s="405"/>
      <c r="CRM100" s="405"/>
      <c r="CRN100" s="405"/>
      <c r="CRO100" s="405"/>
      <c r="CRP100" s="405"/>
      <c r="CRQ100" s="405"/>
      <c r="CRR100" s="405"/>
      <c r="CRS100" s="405"/>
      <c r="CRT100" s="405"/>
      <c r="CRU100" s="405"/>
      <c r="CRV100" s="405"/>
      <c r="CRW100" s="405"/>
      <c r="CRX100" s="405"/>
      <c r="CRY100" s="405"/>
      <c r="CRZ100" s="405"/>
      <c r="CSA100" s="405"/>
      <c r="CSB100" s="405"/>
      <c r="CSC100" s="405"/>
      <c r="CSD100" s="405"/>
      <c r="CSE100" s="405"/>
      <c r="CSF100" s="405"/>
      <c r="CSG100" s="405"/>
      <c r="CSH100" s="405"/>
      <c r="CSI100" s="405"/>
      <c r="CSJ100" s="405"/>
      <c r="CSK100" s="405"/>
      <c r="CSL100" s="405"/>
      <c r="CSM100" s="405"/>
      <c r="CSN100" s="405"/>
      <c r="CSO100" s="405"/>
      <c r="CSP100" s="405"/>
      <c r="CSQ100" s="405"/>
      <c r="CSR100" s="405"/>
      <c r="CSS100" s="405"/>
      <c r="CST100" s="405"/>
      <c r="CSU100" s="405"/>
      <c r="CSV100" s="405"/>
      <c r="CSW100" s="405"/>
      <c r="CSX100" s="405"/>
      <c r="CSY100" s="405"/>
      <c r="CSZ100" s="405"/>
      <c r="CTA100" s="405"/>
      <c r="CTB100" s="405"/>
      <c r="CTC100" s="405"/>
      <c r="CTD100" s="405"/>
      <c r="CTE100" s="405"/>
      <c r="CTF100" s="405"/>
      <c r="CTG100" s="405"/>
      <c r="CTH100" s="405"/>
      <c r="CTI100" s="405"/>
      <c r="CTJ100" s="405"/>
      <c r="CTK100" s="405"/>
      <c r="CTL100" s="405"/>
      <c r="CTM100" s="405"/>
      <c r="CTN100" s="405"/>
      <c r="CTO100" s="405"/>
      <c r="CTP100" s="405"/>
      <c r="CTQ100" s="405"/>
      <c r="CTR100" s="405"/>
      <c r="CTS100" s="405"/>
      <c r="CTT100" s="405"/>
      <c r="CTU100" s="405"/>
      <c r="CTV100" s="405"/>
      <c r="CTW100" s="405"/>
      <c r="CTX100" s="405"/>
      <c r="CTY100" s="405"/>
      <c r="CTZ100" s="405"/>
      <c r="CUA100" s="405"/>
      <c r="CUB100" s="405"/>
      <c r="CUC100" s="405"/>
      <c r="CUD100" s="405"/>
      <c r="CUE100" s="405"/>
      <c r="CUF100" s="405"/>
      <c r="CUG100" s="405"/>
      <c r="CUH100" s="405"/>
      <c r="CUI100" s="405"/>
      <c r="CUJ100" s="405"/>
      <c r="CUK100" s="405"/>
      <c r="CUL100" s="405"/>
      <c r="CUM100" s="405"/>
      <c r="CUN100" s="405"/>
      <c r="CUO100" s="405"/>
      <c r="CUP100" s="405"/>
      <c r="CUQ100" s="405"/>
      <c r="CUR100" s="405"/>
      <c r="CUS100" s="405"/>
      <c r="CUT100" s="405"/>
      <c r="CUU100" s="405"/>
      <c r="CUV100" s="405"/>
      <c r="CUW100" s="405"/>
      <c r="CUX100" s="405"/>
      <c r="CUY100" s="405"/>
      <c r="CUZ100" s="405"/>
      <c r="CVA100" s="405"/>
      <c r="CVB100" s="405"/>
      <c r="CVC100" s="405"/>
      <c r="CVD100" s="405"/>
      <c r="CVE100" s="405"/>
      <c r="CVF100" s="405"/>
      <c r="CVG100" s="405"/>
      <c r="CVH100" s="405"/>
      <c r="CVI100" s="405"/>
      <c r="CVJ100" s="405"/>
      <c r="CVK100" s="405"/>
      <c r="CVL100" s="405"/>
      <c r="CVM100" s="405"/>
      <c r="CVN100" s="405"/>
      <c r="CVO100" s="405"/>
      <c r="CVP100" s="405"/>
      <c r="CVQ100" s="405"/>
      <c r="CVR100" s="405"/>
      <c r="CVS100" s="405"/>
      <c r="CVT100" s="405"/>
      <c r="CVU100" s="405"/>
      <c r="CVV100" s="405"/>
      <c r="CVW100" s="405"/>
      <c r="CVX100" s="405"/>
      <c r="CVY100" s="405"/>
      <c r="CVZ100" s="405"/>
      <c r="CWA100" s="405"/>
      <c r="CWB100" s="405"/>
      <c r="CWC100" s="405"/>
      <c r="CWD100" s="405"/>
      <c r="CWE100" s="405"/>
      <c r="CWF100" s="405"/>
      <c r="CWG100" s="405"/>
      <c r="CWH100" s="405"/>
      <c r="CWI100" s="405"/>
      <c r="CWJ100" s="405"/>
      <c r="CWK100" s="405"/>
      <c r="CWL100" s="405"/>
      <c r="CWM100" s="405"/>
      <c r="CWN100" s="405"/>
      <c r="CWO100" s="405"/>
      <c r="CWP100" s="405"/>
      <c r="CWQ100" s="405"/>
      <c r="CWR100" s="405"/>
      <c r="CWS100" s="405"/>
      <c r="CWT100" s="405"/>
      <c r="CWU100" s="405"/>
      <c r="CWV100" s="405"/>
      <c r="CWW100" s="405"/>
      <c r="CWX100" s="405"/>
      <c r="CWY100" s="405"/>
      <c r="CWZ100" s="405"/>
      <c r="CXA100" s="405"/>
      <c r="CXB100" s="405"/>
      <c r="CXC100" s="405"/>
      <c r="CXD100" s="405"/>
      <c r="CXE100" s="405"/>
      <c r="CXF100" s="405"/>
      <c r="CXG100" s="405"/>
      <c r="CXH100" s="405"/>
      <c r="CXI100" s="405"/>
      <c r="CXJ100" s="405"/>
      <c r="CXK100" s="405"/>
      <c r="CXL100" s="405"/>
      <c r="CXM100" s="405"/>
      <c r="CXN100" s="405"/>
      <c r="CXO100" s="405"/>
      <c r="CXP100" s="405"/>
      <c r="CXQ100" s="405"/>
      <c r="CXR100" s="405"/>
      <c r="CXS100" s="405"/>
      <c r="CXT100" s="405"/>
      <c r="CXU100" s="405"/>
      <c r="CXV100" s="405"/>
      <c r="CXW100" s="405"/>
      <c r="CXX100" s="405"/>
      <c r="CXY100" s="405"/>
      <c r="CXZ100" s="405"/>
      <c r="CYA100" s="405"/>
      <c r="CYB100" s="405"/>
      <c r="CYC100" s="405"/>
      <c r="CYD100" s="405"/>
      <c r="CYE100" s="405"/>
      <c r="CYF100" s="405"/>
      <c r="CYG100" s="405"/>
      <c r="CYH100" s="405"/>
      <c r="CYI100" s="405"/>
      <c r="CYJ100" s="405"/>
      <c r="CYK100" s="405"/>
      <c r="CYL100" s="405"/>
      <c r="CYM100" s="405"/>
      <c r="CYN100" s="405"/>
      <c r="CYO100" s="405"/>
      <c r="CYP100" s="405"/>
      <c r="CYQ100" s="405"/>
      <c r="CYR100" s="405"/>
      <c r="CYS100" s="405"/>
      <c r="CYT100" s="405"/>
      <c r="CYU100" s="405"/>
      <c r="CYV100" s="405"/>
      <c r="CYW100" s="405"/>
      <c r="CYX100" s="405"/>
      <c r="CYY100" s="405"/>
      <c r="CYZ100" s="405"/>
      <c r="CZA100" s="405"/>
      <c r="CZB100" s="405"/>
      <c r="CZC100" s="405"/>
      <c r="CZD100" s="405"/>
      <c r="CZE100" s="405"/>
      <c r="CZF100" s="405"/>
      <c r="CZG100" s="405"/>
      <c r="CZH100" s="405"/>
      <c r="CZI100" s="405"/>
      <c r="CZJ100" s="405"/>
      <c r="CZK100" s="405"/>
      <c r="CZL100" s="405"/>
      <c r="CZM100" s="405"/>
      <c r="CZN100" s="405"/>
      <c r="CZO100" s="405"/>
      <c r="CZP100" s="405"/>
      <c r="CZQ100" s="405"/>
      <c r="CZR100" s="405"/>
      <c r="CZS100" s="405"/>
      <c r="CZT100" s="405"/>
      <c r="CZU100" s="405"/>
      <c r="CZV100" s="405"/>
      <c r="CZW100" s="405"/>
      <c r="CZX100" s="405"/>
      <c r="CZY100" s="405"/>
      <c r="CZZ100" s="405"/>
      <c r="DAA100" s="405"/>
      <c r="DAB100" s="405"/>
      <c r="DAC100" s="405"/>
      <c r="DAD100" s="405"/>
      <c r="DAE100" s="405"/>
      <c r="DAF100" s="405"/>
      <c r="DAG100" s="405"/>
      <c r="DAH100" s="405"/>
      <c r="DAI100" s="405"/>
      <c r="DAJ100" s="405"/>
      <c r="DAK100" s="405"/>
      <c r="DAL100" s="405"/>
      <c r="DAM100" s="405"/>
      <c r="DAN100" s="405"/>
      <c r="DAO100" s="405"/>
      <c r="DAP100" s="405"/>
      <c r="DAQ100" s="405"/>
      <c r="DAR100" s="405"/>
      <c r="DAS100" s="405"/>
      <c r="DAT100" s="405"/>
      <c r="DAU100" s="405"/>
      <c r="DAV100" s="405"/>
      <c r="DAW100" s="405"/>
      <c r="DAX100" s="405"/>
      <c r="DAY100" s="405"/>
      <c r="DAZ100" s="405"/>
      <c r="DBA100" s="405"/>
      <c r="DBB100" s="405"/>
      <c r="DBC100" s="405"/>
      <c r="DBD100" s="405"/>
      <c r="DBE100" s="405"/>
      <c r="DBF100" s="405"/>
      <c r="DBG100" s="405"/>
      <c r="DBH100" s="405"/>
      <c r="DBI100" s="405"/>
      <c r="DBJ100" s="405"/>
      <c r="DBK100" s="405"/>
      <c r="DBL100" s="405"/>
      <c r="DBM100" s="405"/>
      <c r="DBN100" s="405"/>
      <c r="DBO100" s="405"/>
      <c r="DBP100" s="405"/>
      <c r="DBQ100" s="405"/>
      <c r="DBR100" s="405"/>
      <c r="DBS100" s="405"/>
      <c r="DBT100" s="405"/>
      <c r="DBU100" s="405"/>
      <c r="DBV100" s="405"/>
      <c r="DBW100" s="405"/>
      <c r="DBX100" s="405"/>
      <c r="DBY100" s="405"/>
      <c r="DBZ100" s="405"/>
      <c r="DCA100" s="405"/>
      <c r="DCB100" s="405"/>
      <c r="DCC100" s="405"/>
      <c r="DCD100" s="405"/>
      <c r="DCE100" s="405"/>
      <c r="DCF100" s="405"/>
      <c r="DCG100" s="405"/>
      <c r="DCH100" s="405"/>
      <c r="DCI100" s="405"/>
      <c r="DCJ100" s="405"/>
      <c r="DCK100" s="405"/>
      <c r="DCL100" s="405"/>
      <c r="DCM100" s="405"/>
      <c r="DCN100" s="405"/>
      <c r="DCO100" s="405"/>
      <c r="DCP100" s="405"/>
      <c r="DCQ100" s="405"/>
      <c r="DCR100" s="405"/>
      <c r="DCS100" s="405"/>
      <c r="DCT100" s="405"/>
      <c r="DCU100" s="405"/>
      <c r="DCV100" s="405"/>
      <c r="DCW100" s="405"/>
      <c r="DCX100" s="405"/>
      <c r="DCY100" s="405"/>
      <c r="DCZ100" s="405"/>
      <c r="DDA100" s="405"/>
      <c r="DDB100" s="405"/>
      <c r="DDC100" s="405"/>
      <c r="DDD100" s="405"/>
      <c r="DDE100" s="405"/>
      <c r="DDF100" s="405"/>
      <c r="DDG100" s="405"/>
      <c r="DDH100" s="405"/>
      <c r="DDI100" s="405"/>
      <c r="DDJ100" s="405"/>
      <c r="DDK100" s="405"/>
      <c r="DDL100" s="405"/>
      <c r="DDM100" s="405"/>
      <c r="DDN100" s="405"/>
      <c r="DDO100" s="405"/>
      <c r="DDP100" s="405"/>
      <c r="DDQ100" s="405"/>
      <c r="DDR100" s="405"/>
      <c r="DDS100" s="405"/>
      <c r="DDT100" s="405"/>
      <c r="DDU100" s="405"/>
      <c r="DDV100" s="405"/>
      <c r="DDW100" s="405"/>
      <c r="DDX100" s="405"/>
      <c r="DDY100" s="405"/>
      <c r="DDZ100" s="405"/>
      <c r="DEA100" s="405"/>
      <c r="DEB100" s="405"/>
      <c r="DEC100" s="405"/>
      <c r="DED100" s="405"/>
      <c r="DEE100" s="405"/>
      <c r="DEF100" s="405"/>
      <c r="DEG100" s="405"/>
      <c r="DEH100" s="405"/>
      <c r="DEI100" s="405"/>
      <c r="DEJ100" s="405"/>
      <c r="DEK100" s="405"/>
      <c r="DEL100" s="405"/>
      <c r="DEM100" s="405"/>
      <c r="DEN100" s="405"/>
      <c r="DEO100" s="405"/>
      <c r="DEP100" s="405"/>
      <c r="DEQ100" s="405"/>
      <c r="DER100" s="405"/>
      <c r="DES100" s="405"/>
      <c r="DET100" s="405"/>
      <c r="DEU100" s="405"/>
      <c r="DEV100" s="405"/>
      <c r="DEW100" s="405"/>
      <c r="DEX100" s="405"/>
      <c r="DEY100" s="405"/>
      <c r="DEZ100" s="405"/>
      <c r="DFA100" s="405"/>
      <c r="DFB100" s="405"/>
      <c r="DFC100" s="405"/>
      <c r="DFD100" s="405"/>
      <c r="DFE100" s="405"/>
      <c r="DFF100" s="405"/>
      <c r="DFG100" s="405"/>
      <c r="DFH100" s="405"/>
      <c r="DFI100" s="405"/>
      <c r="DFJ100" s="405"/>
      <c r="DFK100" s="405"/>
      <c r="DFL100" s="405"/>
      <c r="DFM100" s="405"/>
      <c r="DFN100" s="405"/>
      <c r="DFO100" s="405"/>
      <c r="DFP100" s="405"/>
      <c r="DFQ100" s="405"/>
      <c r="DFR100" s="405"/>
      <c r="DFS100" s="405"/>
      <c r="DFT100" s="405"/>
      <c r="DFU100" s="405"/>
      <c r="DFV100" s="405"/>
      <c r="DFW100" s="405"/>
      <c r="DFX100" s="405"/>
      <c r="DFY100" s="405"/>
      <c r="DFZ100" s="405"/>
      <c r="DGA100" s="405"/>
      <c r="DGB100" s="405"/>
      <c r="DGC100" s="405"/>
      <c r="DGD100" s="405"/>
      <c r="DGE100" s="405"/>
      <c r="DGF100" s="405"/>
      <c r="DGG100" s="405"/>
      <c r="DGH100" s="405"/>
      <c r="DGI100" s="405"/>
      <c r="DGJ100" s="405"/>
      <c r="DGK100" s="405"/>
      <c r="DGL100" s="405"/>
      <c r="DGM100" s="405"/>
      <c r="DGN100" s="405"/>
      <c r="DGO100" s="405"/>
      <c r="DGP100" s="405"/>
      <c r="DGQ100" s="405"/>
      <c r="DGR100" s="405"/>
      <c r="DGS100" s="405"/>
      <c r="DGT100" s="405"/>
      <c r="DGU100" s="405"/>
      <c r="DGV100" s="405"/>
      <c r="DGW100" s="405"/>
      <c r="DGX100" s="405"/>
      <c r="DGY100" s="405"/>
      <c r="DGZ100" s="405"/>
      <c r="DHA100" s="405"/>
      <c r="DHB100" s="405"/>
      <c r="DHC100" s="405"/>
      <c r="DHD100" s="405"/>
      <c r="DHE100" s="405"/>
      <c r="DHF100" s="405"/>
      <c r="DHG100" s="405"/>
      <c r="DHH100" s="405"/>
      <c r="DHI100" s="405"/>
      <c r="DHJ100" s="405"/>
      <c r="DHK100" s="405"/>
      <c r="DHL100" s="405"/>
      <c r="DHM100" s="405"/>
      <c r="DHN100" s="405"/>
      <c r="DHO100" s="405"/>
      <c r="DHP100" s="405"/>
      <c r="DHQ100" s="405"/>
      <c r="DHR100" s="405"/>
      <c r="DHS100" s="405"/>
      <c r="DHT100" s="405"/>
      <c r="DHU100" s="405"/>
      <c r="DHV100" s="405"/>
      <c r="DHW100" s="405"/>
      <c r="DHX100" s="405"/>
      <c r="DHY100" s="405"/>
      <c r="DHZ100" s="405"/>
      <c r="DIA100" s="405"/>
      <c r="DIB100" s="405"/>
      <c r="DIC100" s="405"/>
      <c r="DID100" s="405"/>
      <c r="DIE100" s="405"/>
      <c r="DIF100" s="405"/>
      <c r="DIG100" s="405"/>
      <c r="DIH100" s="405"/>
      <c r="DII100" s="405"/>
      <c r="DIJ100" s="405"/>
      <c r="DIK100" s="405"/>
      <c r="DIL100" s="405"/>
      <c r="DIM100" s="405"/>
      <c r="DIN100" s="405"/>
      <c r="DIO100" s="405"/>
      <c r="DIP100" s="405"/>
      <c r="DIQ100" s="405"/>
      <c r="DIR100" s="405"/>
      <c r="DIS100" s="405"/>
      <c r="DIT100" s="405"/>
      <c r="DIU100" s="405"/>
      <c r="DIV100" s="405"/>
      <c r="DIW100" s="405"/>
      <c r="DIX100" s="405"/>
      <c r="DIY100" s="405"/>
      <c r="DIZ100" s="405"/>
      <c r="DJA100" s="405"/>
      <c r="DJB100" s="405"/>
      <c r="DJC100" s="405"/>
      <c r="DJD100" s="405"/>
      <c r="DJE100" s="405"/>
      <c r="DJF100" s="405"/>
      <c r="DJG100" s="405"/>
      <c r="DJH100" s="405"/>
      <c r="DJI100" s="405"/>
      <c r="DJJ100" s="405"/>
      <c r="DJK100" s="405"/>
      <c r="DJL100" s="405"/>
      <c r="DJM100" s="405"/>
      <c r="DJN100" s="405"/>
      <c r="DJO100" s="405"/>
      <c r="DJP100" s="405"/>
      <c r="DJQ100" s="405"/>
      <c r="DJR100" s="405"/>
      <c r="DJS100" s="405"/>
      <c r="DJT100" s="405"/>
      <c r="DJU100" s="405"/>
      <c r="DJV100" s="405"/>
      <c r="DJW100" s="405"/>
      <c r="DJX100" s="405"/>
      <c r="DJY100" s="405"/>
      <c r="DJZ100" s="405"/>
      <c r="DKA100" s="405"/>
      <c r="DKB100" s="405"/>
      <c r="DKC100" s="405"/>
      <c r="DKD100" s="405"/>
      <c r="DKE100" s="405"/>
      <c r="DKF100" s="405"/>
      <c r="DKG100" s="405"/>
      <c r="DKH100" s="405"/>
      <c r="DKI100" s="405"/>
      <c r="DKJ100" s="405"/>
      <c r="DKK100" s="405"/>
      <c r="DKL100" s="405"/>
      <c r="DKM100" s="405"/>
      <c r="DKN100" s="405"/>
      <c r="DKO100" s="405"/>
      <c r="DKP100" s="405"/>
      <c r="DKQ100" s="405"/>
      <c r="DKR100" s="405"/>
      <c r="DKS100" s="405"/>
      <c r="DKT100" s="405"/>
      <c r="DKU100" s="405"/>
      <c r="DKV100" s="405"/>
      <c r="DKW100" s="405"/>
      <c r="DKX100" s="405"/>
      <c r="DKY100" s="405"/>
      <c r="DKZ100" s="405"/>
      <c r="DLA100" s="405"/>
      <c r="DLB100" s="405"/>
      <c r="DLC100" s="405"/>
      <c r="DLD100" s="405"/>
      <c r="DLE100" s="405"/>
      <c r="DLF100" s="405"/>
      <c r="DLG100" s="405"/>
      <c r="DLH100" s="405"/>
      <c r="DLI100" s="405"/>
      <c r="DLJ100" s="405"/>
      <c r="DLK100" s="405"/>
      <c r="DLL100" s="405"/>
      <c r="DLM100" s="405"/>
      <c r="DLN100" s="405"/>
      <c r="DLO100" s="405"/>
      <c r="DLP100" s="405"/>
      <c r="DLQ100" s="405"/>
      <c r="DLR100" s="405"/>
      <c r="DLS100" s="405"/>
      <c r="DLT100" s="405"/>
      <c r="DLU100" s="405"/>
      <c r="DLV100" s="405"/>
      <c r="DLW100" s="405"/>
      <c r="DLX100" s="405"/>
      <c r="DLY100" s="405"/>
      <c r="DLZ100" s="405"/>
      <c r="DMA100" s="405"/>
      <c r="DMB100" s="405"/>
      <c r="DMC100" s="405"/>
      <c r="DMD100" s="405"/>
      <c r="DME100" s="405"/>
      <c r="DMF100" s="405"/>
      <c r="DMG100" s="405"/>
      <c r="DMH100" s="405"/>
      <c r="DMI100" s="405"/>
      <c r="DMJ100" s="405"/>
      <c r="DMK100" s="405"/>
      <c r="DML100" s="405"/>
      <c r="DMM100" s="405"/>
      <c r="DMN100" s="405"/>
      <c r="DMO100" s="405"/>
      <c r="DMP100" s="405"/>
      <c r="DMQ100" s="405"/>
      <c r="DMR100" s="405"/>
      <c r="DMS100" s="405"/>
      <c r="DMT100" s="405"/>
      <c r="DMU100" s="405"/>
      <c r="DMV100" s="405"/>
      <c r="DMW100" s="405"/>
      <c r="DMX100" s="405"/>
      <c r="DMY100" s="405"/>
      <c r="DMZ100" s="405"/>
      <c r="DNA100" s="405"/>
      <c r="DNB100" s="405"/>
      <c r="DNC100" s="405"/>
      <c r="DND100" s="405"/>
      <c r="DNE100" s="405"/>
      <c r="DNF100" s="405"/>
      <c r="DNG100" s="405"/>
      <c r="DNH100" s="405"/>
      <c r="DNI100" s="405"/>
      <c r="DNJ100" s="405"/>
      <c r="DNK100" s="405"/>
      <c r="DNL100" s="405"/>
      <c r="DNM100" s="405"/>
      <c r="DNN100" s="405"/>
      <c r="DNO100" s="405"/>
      <c r="DNP100" s="405"/>
      <c r="DNQ100" s="405"/>
      <c r="DNR100" s="405"/>
      <c r="DNS100" s="405"/>
      <c r="DNT100" s="405"/>
      <c r="DNU100" s="405"/>
      <c r="DNV100" s="405"/>
      <c r="DNW100" s="405"/>
      <c r="DNX100" s="405"/>
      <c r="DNY100" s="405"/>
      <c r="DNZ100" s="405"/>
      <c r="DOA100" s="405"/>
      <c r="DOB100" s="405"/>
      <c r="DOC100" s="405"/>
      <c r="DOD100" s="405"/>
      <c r="DOE100" s="405"/>
      <c r="DOF100" s="405"/>
      <c r="DOG100" s="405"/>
      <c r="DOH100" s="405"/>
      <c r="DOI100" s="405"/>
      <c r="DOJ100" s="405"/>
      <c r="DOK100" s="405"/>
      <c r="DOL100" s="405"/>
      <c r="DOM100" s="405"/>
      <c r="DON100" s="405"/>
      <c r="DOO100" s="405"/>
      <c r="DOP100" s="405"/>
      <c r="DOQ100" s="405"/>
      <c r="DOR100" s="405"/>
      <c r="DOS100" s="405"/>
      <c r="DOT100" s="405"/>
      <c r="DOU100" s="405"/>
      <c r="DOV100" s="405"/>
      <c r="DOW100" s="405"/>
      <c r="DOX100" s="405"/>
      <c r="DOY100" s="405"/>
      <c r="DOZ100" s="405"/>
      <c r="DPA100" s="405"/>
      <c r="DPB100" s="405"/>
      <c r="DPC100" s="405"/>
      <c r="DPD100" s="405"/>
      <c r="DPE100" s="405"/>
      <c r="DPF100" s="405"/>
      <c r="DPG100" s="405"/>
      <c r="DPH100" s="405"/>
      <c r="DPI100" s="405"/>
      <c r="DPJ100" s="405"/>
      <c r="DPK100" s="405"/>
      <c r="DPL100" s="405"/>
      <c r="DPM100" s="405"/>
      <c r="DPN100" s="405"/>
      <c r="DPO100" s="405"/>
      <c r="DPP100" s="405"/>
      <c r="DPQ100" s="405"/>
      <c r="DPR100" s="405"/>
      <c r="DPS100" s="405"/>
      <c r="DPT100" s="405"/>
      <c r="DPU100" s="405"/>
      <c r="DPV100" s="405"/>
      <c r="DPW100" s="405"/>
      <c r="DPX100" s="405"/>
      <c r="DPY100" s="405"/>
      <c r="DPZ100" s="405"/>
      <c r="DQA100" s="405"/>
      <c r="DQB100" s="405"/>
      <c r="DQC100" s="405"/>
      <c r="DQD100" s="405"/>
      <c r="DQE100" s="405"/>
      <c r="DQF100" s="405"/>
      <c r="DQG100" s="405"/>
      <c r="DQH100" s="405"/>
      <c r="DQI100" s="405"/>
      <c r="DQJ100" s="405"/>
      <c r="DQK100" s="405"/>
      <c r="DQL100" s="405"/>
      <c r="DQM100" s="405"/>
      <c r="DQN100" s="405"/>
      <c r="DQO100" s="405"/>
      <c r="DQP100" s="405"/>
      <c r="DQQ100" s="405"/>
      <c r="DQR100" s="405"/>
      <c r="DQS100" s="405"/>
      <c r="DQT100" s="405"/>
      <c r="DQU100" s="405"/>
      <c r="DQV100" s="405"/>
      <c r="DQW100" s="405"/>
      <c r="DQX100" s="405"/>
      <c r="DQY100" s="405"/>
      <c r="DQZ100" s="405"/>
      <c r="DRA100" s="405"/>
      <c r="DRB100" s="405"/>
      <c r="DRC100" s="405"/>
      <c r="DRD100" s="405"/>
      <c r="DRE100" s="405"/>
      <c r="DRF100" s="405"/>
      <c r="DRG100" s="405"/>
      <c r="DRH100" s="405"/>
      <c r="DRI100" s="405"/>
      <c r="DRJ100" s="405"/>
      <c r="DRK100" s="405"/>
      <c r="DRL100" s="405"/>
      <c r="DRM100" s="405"/>
      <c r="DRN100" s="405"/>
      <c r="DRO100" s="405"/>
      <c r="DRP100" s="405"/>
      <c r="DRQ100" s="405"/>
      <c r="DRR100" s="405"/>
      <c r="DRS100" s="405"/>
      <c r="DRT100" s="405"/>
      <c r="DRU100" s="405"/>
      <c r="DRV100" s="405"/>
      <c r="DRW100" s="405"/>
      <c r="DRX100" s="405"/>
      <c r="DRY100" s="405"/>
      <c r="DRZ100" s="405"/>
      <c r="DSA100" s="405"/>
      <c r="DSB100" s="405"/>
      <c r="DSC100" s="405"/>
      <c r="DSD100" s="405"/>
      <c r="DSE100" s="405"/>
      <c r="DSF100" s="405"/>
      <c r="DSG100" s="405"/>
      <c r="DSH100" s="405"/>
      <c r="DSI100" s="405"/>
      <c r="DSJ100" s="405"/>
      <c r="DSK100" s="405"/>
      <c r="DSL100" s="405"/>
      <c r="DSM100" s="405"/>
      <c r="DSN100" s="405"/>
      <c r="DSO100" s="405"/>
      <c r="DSP100" s="405"/>
      <c r="DSQ100" s="405"/>
      <c r="DSR100" s="405"/>
      <c r="DSS100" s="405"/>
      <c r="DST100" s="405"/>
      <c r="DSU100" s="405"/>
      <c r="DSV100" s="405"/>
      <c r="DSW100" s="405"/>
      <c r="DSX100" s="405"/>
      <c r="DSY100" s="405"/>
      <c r="DSZ100" s="405"/>
      <c r="DTA100" s="405"/>
      <c r="DTB100" s="405"/>
      <c r="DTC100" s="405"/>
      <c r="DTD100" s="405"/>
      <c r="DTE100" s="405"/>
      <c r="DTF100" s="405"/>
      <c r="DTG100" s="405"/>
      <c r="DTH100" s="405"/>
      <c r="DTI100" s="405"/>
      <c r="DTJ100" s="405"/>
      <c r="DTK100" s="405"/>
      <c r="DTL100" s="405"/>
      <c r="DTM100" s="405"/>
      <c r="DTN100" s="405"/>
      <c r="DTO100" s="405"/>
      <c r="DTP100" s="405"/>
      <c r="DTQ100" s="405"/>
      <c r="DTR100" s="405"/>
      <c r="DTS100" s="405"/>
      <c r="DTT100" s="405"/>
      <c r="DTU100" s="405"/>
      <c r="DTV100" s="405"/>
      <c r="DTW100" s="405"/>
      <c r="DTX100" s="405"/>
      <c r="DTY100" s="405"/>
      <c r="DTZ100" s="405"/>
      <c r="DUA100" s="405"/>
      <c r="DUB100" s="405"/>
      <c r="DUC100" s="405"/>
      <c r="DUD100" s="405"/>
      <c r="DUE100" s="405"/>
      <c r="DUF100" s="405"/>
      <c r="DUG100" s="405"/>
      <c r="DUH100" s="405"/>
      <c r="DUI100" s="405"/>
      <c r="DUJ100" s="405"/>
      <c r="DUK100" s="405"/>
      <c r="DUL100" s="405"/>
      <c r="DUM100" s="405"/>
      <c r="DUN100" s="405"/>
      <c r="DUO100" s="405"/>
      <c r="DUP100" s="405"/>
      <c r="DUQ100" s="405"/>
      <c r="DUR100" s="405"/>
      <c r="DUS100" s="405"/>
      <c r="DUT100" s="405"/>
      <c r="DUU100" s="405"/>
      <c r="DUV100" s="405"/>
      <c r="DUW100" s="405"/>
      <c r="DUX100" s="405"/>
      <c r="DUY100" s="405"/>
      <c r="DUZ100" s="405"/>
      <c r="DVA100" s="405"/>
      <c r="DVB100" s="405"/>
      <c r="DVC100" s="405"/>
      <c r="DVD100" s="405"/>
      <c r="DVE100" s="405"/>
      <c r="DVF100" s="405"/>
      <c r="DVG100" s="405"/>
      <c r="DVH100" s="405"/>
      <c r="DVI100" s="405"/>
      <c r="DVJ100" s="405"/>
      <c r="DVK100" s="405"/>
      <c r="DVL100" s="405"/>
      <c r="DVM100" s="405"/>
      <c r="DVN100" s="405"/>
      <c r="DVO100" s="405"/>
      <c r="DVP100" s="405"/>
      <c r="DVQ100" s="405"/>
      <c r="DVR100" s="405"/>
      <c r="DVS100" s="405"/>
      <c r="DVT100" s="405"/>
      <c r="DVU100" s="405"/>
      <c r="DVV100" s="405"/>
      <c r="DVW100" s="405"/>
      <c r="DVX100" s="405"/>
      <c r="DVY100" s="405"/>
      <c r="DVZ100" s="405"/>
      <c r="DWA100" s="405"/>
      <c r="DWB100" s="405"/>
      <c r="DWC100" s="405"/>
      <c r="DWD100" s="405"/>
      <c r="DWE100" s="405"/>
      <c r="DWF100" s="405"/>
      <c r="DWG100" s="405"/>
      <c r="DWH100" s="405"/>
      <c r="DWI100" s="405"/>
      <c r="DWJ100" s="405"/>
      <c r="DWK100" s="405"/>
      <c r="DWL100" s="405"/>
      <c r="DWM100" s="405"/>
      <c r="DWN100" s="405"/>
      <c r="DWO100" s="405"/>
      <c r="DWP100" s="405"/>
      <c r="DWQ100" s="405"/>
      <c r="DWR100" s="405"/>
      <c r="DWS100" s="405"/>
      <c r="DWT100" s="405"/>
      <c r="DWU100" s="405"/>
      <c r="DWV100" s="405"/>
      <c r="DWW100" s="405"/>
      <c r="DWX100" s="405"/>
      <c r="DWY100" s="405"/>
      <c r="DWZ100" s="405"/>
      <c r="DXA100" s="405"/>
      <c r="DXB100" s="405"/>
      <c r="DXC100" s="405"/>
      <c r="DXD100" s="405"/>
      <c r="DXE100" s="405"/>
      <c r="DXF100" s="405"/>
      <c r="DXG100" s="405"/>
      <c r="DXH100" s="405"/>
      <c r="DXI100" s="405"/>
      <c r="DXJ100" s="405"/>
      <c r="DXK100" s="405"/>
      <c r="DXL100" s="405"/>
      <c r="DXM100" s="405"/>
      <c r="DXN100" s="405"/>
      <c r="DXO100" s="405"/>
      <c r="DXP100" s="405"/>
      <c r="DXQ100" s="405"/>
      <c r="DXR100" s="405"/>
      <c r="DXS100" s="405"/>
      <c r="DXT100" s="405"/>
      <c r="DXU100" s="405"/>
      <c r="DXV100" s="405"/>
      <c r="DXW100" s="405"/>
      <c r="DXX100" s="405"/>
      <c r="DXY100" s="405"/>
      <c r="DXZ100" s="405"/>
      <c r="DYA100" s="405"/>
      <c r="DYB100" s="405"/>
      <c r="DYC100" s="405"/>
      <c r="DYD100" s="405"/>
      <c r="DYE100" s="405"/>
      <c r="DYF100" s="405"/>
      <c r="DYG100" s="405"/>
      <c r="DYH100" s="405"/>
      <c r="DYI100" s="405"/>
      <c r="DYJ100" s="405"/>
      <c r="DYK100" s="405"/>
      <c r="DYL100" s="405"/>
      <c r="DYM100" s="405"/>
      <c r="DYN100" s="405"/>
      <c r="DYO100" s="405"/>
      <c r="DYP100" s="405"/>
      <c r="DYQ100" s="405"/>
      <c r="DYR100" s="405"/>
      <c r="DYS100" s="405"/>
      <c r="DYT100" s="405"/>
      <c r="DYU100" s="405"/>
      <c r="DYV100" s="405"/>
      <c r="DYW100" s="405"/>
      <c r="DYX100" s="405"/>
      <c r="DYY100" s="405"/>
      <c r="DYZ100" s="405"/>
      <c r="DZA100" s="405"/>
      <c r="DZB100" s="405"/>
      <c r="DZC100" s="405"/>
      <c r="DZD100" s="405"/>
      <c r="DZE100" s="405"/>
      <c r="DZF100" s="405"/>
      <c r="DZG100" s="405"/>
      <c r="DZH100" s="405"/>
      <c r="DZI100" s="405"/>
      <c r="DZJ100" s="405"/>
      <c r="DZK100" s="405"/>
      <c r="DZL100" s="405"/>
      <c r="DZM100" s="405"/>
      <c r="DZN100" s="405"/>
      <c r="DZO100" s="405"/>
      <c r="DZP100" s="405"/>
      <c r="DZQ100" s="405"/>
      <c r="DZR100" s="405"/>
      <c r="DZS100" s="405"/>
      <c r="DZT100" s="405"/>
      <c r="DZU100" s="405"/>
      <c r="DZV100" s="405"/>
      <c r="DZW100" s="405"/>
      <c r="DZX100" s="405"/>
      <c r="DZY100" s="405"/>
      <c r="DZZ100" s="405"/>
      <c r="EAA100" s="405"/>
      <c r="EAB100" s="405"/>
      <c r="EAC100" s="405"/>
      <c r="EAD100" s="405"/>
      <c r="EAE100" s="405"/>
      <c r="EAF100" s="405"/>
      <c r="EAG100" s="405"/>
      <c r="EAH100" s="405"/>
      <c r="EAI100" s="405"/>
      <c r="EAJ100" s="405"/>
      <c r="EAK100" s="405"/>
      <c r="EAL100" s="405"/>
      <c r="EAM100" s="405"/>
      <c r="EAN100" s="405"/>
      <c r="EAO100" s="405"/>
      <c r="EAP100" s="405"/>
      <c r="EAQ100" s="405"/>
      <c r="EAR100" s="405"/>
      <c r="EAS100" s="405"/>
      <c r="EAT100" s="405"/>
      <c r="EAU100" s="405"/>
      <c r="EAV100" s="405"/>
      <c r="EAW100" s="405"/>
      <c r="EAX100" s="405"/>
      <c r="EAY100" s="405"/>
      <c r="EAZ100" s="405"/>
      <c r="EBA100" s="405"/>
      <c r="EBB100" s="405"/>
      <c r="EBC100" s="405"/>
      <c r="EBD100" s="405"/>
      <c r="EBE100" s="405"/>
      <c r="EBF100" s="405"/>
      <c r="EBG100" s="405"/>
      <c r="EBH100" s="405"/>
      <c r="EBI100" s="405"/>
      <c r="EBJ100" s="405"/>
      <c r="EBK100" s="405"/>
      <c r="EBL100" s="405"/>
      <c r="EBM100" s="405"/>
      <c r="EBN100" s="405"/>
      <c r="EBO100" s="405"/>
      <c r="EBP100" s="405"/>
      <c r="EBQ100" s="405"/>
      <c r="EBR100" s="405"/>
      <c r="EBS100" s="405"/>
      <c r="EBT100" s="405"/>
      <c r="EBU100" s="405"/>
      <c r="EBV100" s="405"/>
      <c r="EBW100" s="405"/>
      <c r="EBX100" s="405"/>
      <c r="EBY100" s="405"/>
      <c r="EBZ100" s="405"/>
      <c r="ECA100" s="405"/>
      <c r="ECB100" s="405"/>
      <c r="ECC100" s="405"/>
      <c r="ECD100" s="405"/>
      <c r="ECE100" s="405"/>
      <c r="ECF100" s="405"/>
      <c r="ECG100" s="405"/>
      <c r="ECH100" s="405"/>
      <c r="ECI100" s="405"/>
      <c r="ECJ100" s="405"/>
      <c r="ECK100" s="405"/>
      <c r="ECL100" s="405"/>
      <c r="ECM100" s="405"/>
      <c r="ECN100" s="405"/>
      <c r="ECO100" s="405"/>
      <c r="ECP100" s="405"/>
      <c r="ECQ100" s="405"/>
      <c r="ECR100" s="405"/>
      <c r="ECS100" s="405"/>
      <c r="ECT100" s="405"/>
      <c r="ECU100" s="405"/>
      <c r="ECV100" s="405"/>
      <c r="ECW100" s="405"/>
      <c r="ECX100" s="405"/>
      <c r="ECY100" s="405"/>
      <c r="ECZ100" s="405"/>
      <c r="EDA100" s="405"/>
      <c r="EDB100" s="405"/>
      <c r="EDC100" s="405"/>
      <c r="EDD100" s="405"/>
      <c r="EDE100" s="405"/>
      <c r="EDF100" s="405"/>
      <c r="EDG100" s="405"/>
      <c r="EDH100" s="405"/>
      <c r="EDI100" s="405"/>
      <c r="EDJ100" s="405"/>
      <c r="EDK100" s="405"/>
      <c r="EDL100" s="405"/>
      <c r="EDM100" s="405"/>
      <c r="EDN100" s="405"/>
      <c r="EDO100" s="405"/>
      <c r="EDP100" s="405"/>
      <c r="EDQ100" s="405"/>
      <c r="EDR100" s="405"/>
      <c r="EDS100" s="405"/>
      <c r="EDT100" s="405"/>
      <c r="EDU100" s="405"/>
      <c r="EDV100" s="405"/>
      <c r="EDW100" s="405"/>
      <c r="EDX100" s="405"/>
      <c r="EDY100" s="405"/>
      <c r="EDZ100" s="405"/>
      <c r="EEA100" s="405"/>
      <c r="EEB100" s="405"/>
      <c r="EEC100" s="405"/>
      <c r="EED100" s="405"/>
      <c r="EEE100" s="405"/>
      <c r="EEF100" s="405"/>
      <c r="EEG100" s="405"/>
      <c r="EEH100" s="405"/>
      <c r="EEI100" s="405"/>
      <c r="EEJ100" s="405"/>
      <c r="EEK100" s="405"/>
      <c r="EEL100" s="405"/>
      <c r="EEM100" s="405"/>
      <c r="EEN100" s="405"/>
      <c r="EEO100" s="405"/>
      <c r="EEP100" s="405"/>
      <c r="EEQ100" s="405"/>
      <c r="EER100" s="405"/>
      <c r="EES100" s="405"/>
      <c r="EET100" s="405"/>
      <c r="EEU100" s="405"/>
      <c r="EEV100" s="405"/>
      <c r="EEW100" s="405"/>
      <c r="EEX100" s="405"/>
      <c r="EEY100" s="405"/>
      <c r="EEZ100" s="405"/>
      <c r="EFA100" s="405"/>
      <c r="EFB100" s="405"/>
      <c r="EFC100" s="405"/>
      <c r="EFD100" s="405"/>
      <c r="EFE100" s="405"/>
      <c r="EFF100" s="405"/>
      <c r="EFG100" s="405"/>
      <c r="EFH100" s="405"/>
      <c r="EFI100" s="405"/>
      <c r="EFJ100" s="405"/>
      <c r="EFK100" s="405"/>
      <c r="EFL100" s="405"/>
      <c r="EFM100" s="405"/>
      <c r="EFN100" s="405"/>
      <c r="EFO100" s="405"/>
      <c r="EFP100" s="405"/>
      <c r="EFQ100" s="405"/>
      <c r="EFR100" s="405"/>
      <c r="EFS100" s="405"/>
      <c r="EFT100" s="405"/>
      <c r="EFU100" s="405"/>
      <c r="EFV100" s="405"/>
      <c r="EFW100" s="405"/>
      <c r="EFX100" s="405"/>
      <c r="EFY100" s="405"/>
      <c r="EFZ100" s="405"/>
      <c r="EGA100" s="405"/>
      <c r="EGB100" s="405"/>
      <c r="EGC100" s="405"/>
      <c r="EGD100" s="405"/>
      <c r="EGE100" s="405"/>
      <c r="EGF100" s="405"/>
      <c r="EGG100" s="405"/>
      <c r="EGH100" s="405"/>
      <c r="EGI100" s="405"/>
      <c r="EGJ100" s="405"/>
      <c r="EGK100" s="405"/>
      <c r="EGL100" s="405"/>
      <c r="EGM100" s="405"/>
      <c r="EGN100" s="405"/>
      <c r="EGO100" s="405"/>
      <c r="EGP100" s="405"/>
      <c r="EGQ100" s="405"/>
      <c r="EGR100" s="405"/>
      <c r="EGS100" s="405"/>
      <c r="EGT100" s="405"/>
      <c r="EGU100" s="405"/>
      <c r="EGV100" s="405"/>
      <c r="EGW100" s="405"/>
      <c r="EGX100" s="405"/>
      <c r="EGY100" s="405"/>
      <c r="EGZ100" s="405"/>
      <c r="EHA100" s="405"/>
      <c r="EHB100" s="405"/>
      <c r="EHC100" s="405"/>
      <c r="EHD100" s="405"/>
      <c r="EHE100" s="405"/>
      <c r="EHF100" s="405"/>
      <c r="EHG100" s="405"/>
      <c r="EHH100" s="405"/>
      <c r="EHI100" s="405"/>
      <c r="EHJ100" s="405"/>
      <c r="EHK100" s="405"/>
      <c r="EHL100" s="405"/>
      <c r="EHM100" s="405"/>
      <c r="EHN100" s="405"/>
      <c r="EHO100" s="405"/>
      <c r="EHP100" s="405"/>
      <c r="EHQ100" s="405"/>
      <c r="EHR100" s="405"/>
      <c r="EHS100" s="405"/>
      <c r="EHT100" s="405"/>
      <c r="EHU100" s="405"/>
      <c r="EHV100" s="405"/>
      <c r="EHW100" s="405"/>
      <c r="EHX100" s="405"/>
      <c r="EHY100" s="405"/>
      <c r="EHZ100" s="405"/>
      <c r="EIA100" s="405"/>
      <c r="EIB100" s="405"/>
      <c r="EIC100" s="405"/>
      <c r="EID100" s="405"/>
      <c r="EIE100" s="405"/>
      <c r="EIF100" s="405"/>
      <c r="EIG100" s="405"/>
      <c r="EIH100" s="405"/>
      <c r="EII100" s="405"/>
      <c r="EIJ100" s="405"/>
      <c r="EIK100" s="405"/>
      <c r="EIL100" s="405"/>
      <c r="EIM100" s="405"/>
      <c r="EIN100" s="405"/>
      <c r="EIO100" s="405"/>
      <c r="EIP100" s="405"/>
      <c r="EIQ100" s="405"/>
      <c r="EIR100" s="405"/>
      <c r="EIS100" s="405"/>
      <c r="EIT100" s="405"/>
      <c r="EIU100" s="405"/>
      <c r="EIV100" s="405"/>
      <c r="EIW100" s="405"/>
      <c r="EIX100" s="405"/>
      <c r="EIY100" s="405"/>
      <c r="EIZ100" s="405"/>
      <c r="EJA100" s="405"/>
      <c r="EJB100" s="405"/>
      <c r="EJC100" s="405"/>
      <c r="EJD100" s="405"/>
      <c r="EJE100" s="405"/>
      <c r="EJF100" s="405"/>
      <c r="EJG100" s="405"/>
      <c r="EJH100" s="405"/>
      <c r="EJI100" s="405"/>
      <c r="EJJ100" s="405"/>
      <c r="EJK100" s="405"/>
      <c r="EJL100" s="405"/>
      <c r="EJM100" s="405"/>
      <c r="EJN100" s="405"/>
      <c r="EJO100" s="405"/>
      <c r="EJP100" s="405"/>
      <c r="EJQ100" s="405"/>
      <c r="EJR100" s="405"/>
      <c r="EJS100" s="405"/>
      <c r="EJT100" s="405"/>
      <c r="EJU100" s="405"/>
      <c r="EJV100" s="405"/>
      <c r="EJW100" s="405"/>
      <c r="EJX100" s="405"/>
      <c r="EJY100" s="405"/>
      <c r="EJZ100" s="405"/>
      <c r="EKA100" s="405"/>
      <c r="EKB100" s="405"/>
      <c r="EKC100" s="405"/>
      <c r="EKD100" s="405"/>
      <c r="EKE100" s="405"/>
      <c r="EKF100" s="405"/>
      <c r="EKG100" s="405"/>
      <c r="EKH100" s="405"/>
      <c r="EKI100" s="405"/>
      <c r="EKJ100" s="405"/>
      <c r="EKK100" s="405"/>
      <c r="EKL100" s="405"/>
      <c r="EKM100" s="405"/>
      <c r="EKN100" s="405"/>
      <c r="EKO100" s="405"/>
      <c r="EKP100" s="405"/>
      <c r="EKQ100" s="405"/>
      <c r="EKR100" s="405"/>
      <c r="EKS100" s="405"/>
      <c r="EKT100" s="405"/>
      <c r="EKU100" s="405"/>
      <c r="EKV100" s="405"/>
      <c r="EKW100" s="405"/>
      <c r="EKX100" s="405"/>
      <c r="EKY100" s="405"/>
      <c r="EKZ100" s="405"/>
      <c r="ELA100" s="405"/>
      <c r="ELB100" s="405"/>
      <c r="ELC100" s="405"/>
      <c r="ELD100" s="405"/>
      <c r="ELE100" s="405"/>
      <c r="ELF100" s="405"/>
      <c r="ELG100" s="405"/>
      <c r="ELH100" s="405"/>
      <c r="ELI100" s="405"/>
      <c r="ELJ100" s="405"/>
      <c r="ELK100" s="405"/>
      <c r="ELL100" s="405"/>
      <c r="ELM100" s="405"/>
      <c r="ELN100" s="405"/>
      <c r="ELO100" s="405"/>
      <c r="ELP100" s="405"/>
      <c r="ELQ100" s="405"/>
      <c r="ELR100" s="405"/>
      <c r="ELS100" s="405"/>
      <c r="ELT100" s="405"/>
      <c r="ELU100" s="405"/>
      <c r="ELV100" s="405"/>
      <c r="ELW100" s="405"/>
      <c r="ELX100" s="405"/>
      <c r="ELY100" s="405"/>
      <c r="ELZ100" s="405"/>
      <c r="EMA100" s="405"/>
      <c r="EMB100" s="405"/>
      <c r="EMC100" s="405"/>
      <c r="EMD100" s="405"/>
      <c r="EME100" s="405"/>
      <c r="EMF100" s="405"/>
      <c r="EMG100" s="405"/>
      <c r="EMH100" s="405"/>
      <c r="EMI100" s="405"/>
      <c r="EMJ100" s="405"/>
      <c r="EMK100" s="405"/>
      <c r="EML100" s="405"/>
      <c r="EMM100" s="405"/>
      <c r="EMN100" s="405"/>
      <c r="EMO100" s="405"/>
      <c r="EMP100" s="405"/>
      <c r="EMQ100" s="405"/>
      <c r="EMR100" s="405"/>
      <c r="EMS100" s="405"/>
      <c r="EMT100" s="405"/>
      <c r="EMU100" s="405"/>
      <c r="EMV100" s="405"/>
      <c r="EMW100" s="405"/>
      <c r="EMX100" s="405"/>
      <c r="EMY100" s="405"/>
      <c r="EMZ100" s="405"/>
      <c r="ENA100" s="405"/>
      <c r="ENB100" s="405"/>
      <c r="ENC100" s="405"/>
      <c r="END100" s="405"/>
      <c r="ENE100" s="405"/>
      <c r="ENF100" s="405"/>
      <c r="ENG100" s="405"/>
      <c r="ENH100" s="405"/>
      <c r="ENI100" s="405"/>
      <c r="ENJ100" s="405"/>
      <c r="ENK100" s="405"/>
      <c r="ENL100" s="405"/>
      <c r="ENM100" s="405"/>
      <c r="ENN100" s="405"/>
      <c r="ENO100" s="405"/>
      <c r="ENP100" s="405"/>
      <c r="ENQ100" s="405"/>
      <c r="ENR100" s="405"/>
      <c r="ENS100" s="405"/>
      <c r="ENT100" s="405"/>
      <c r="ENU100" s="405"/>
      <c r="ENV100" s="405"/>
      <c r="ENW100" s="405"/>
      <c r="ENX100" s="405"/>
      <c r="ENY100" s="405"/>
      <c r="ENZ100" s="405"/>
      <c r="EOA100" s="405"/>
      <c r="EOB100" s="405"/>
      <c r="EOC100" s="405"/>
      <c r="EOD100" s="405"/>
      <c r="EOE100" s="405"/>
      <c r="EOF100" s="405"/>
      <c r="EOG100" s="405"/>
      <c r="EOH100" s="405"/>
      <c r="EOI100" s="405"/>
      <c r="EOJ100" s="405"/>
      <c r="EOK100" s="405"/>
      <c r="EOL100" s="405"/>
      <c r="EOM100" s="405"/>
      <c r="EON100" s="405"/>
      <c r="EOO100" s="405"/>
      <c r="EOP100" s="405"/>
      <c r="EOQ100" s="405"/>
      <c r="EOR100" s="405"/>
      <c r="EOS100" s="405"/>
      <c r="EOT100" s="405"/>
      <c r="EOU100" s="405"/>
      <c r="EOV100" s="405"/>
      <c r="EOW100" s="405"/>
      <c r="EOX100" s="405"/>
      <c r="EOY100" s="405"/>
      <c r="EOZ100" s="405"/>
      <c r="EPA100" s="405"/>
      <c r="EPB100" s="405"/>
      <c r="EPC100" s="405"/>
      <c r="EPD100" s="405"/>
      <c r="EPE100" s="405"/>
      <c r="EPF100" s="405"/>
      <c r="EPG100" s="405"/>
      <c r="EPH100" s="405"/>
      <c r="EPI100" s="405"/>
      <c r="EPJ100" s="405"/>
      <c r="EPK100" s="405"/>
      <c r="EPL100" s="405"/>
      <c r="EPM100" s="405"/>
      <c r="EPN100" s="405"/>
      <c r="EPO100" s="405"/>
      <c r="EPP100" s="405"/>
      <c r="EPQ100" s="405"/>
      <c r="EPR100" s="405"/>
      <c r="EPS100" s="405"/>
      <c r="EPT100" s="405"/>
      <c r="EPU100" s="405"/>
      <c r="EPV100" s="405"/>
      <c r="EPW100" s="405"/>
      <c r="EPX100" s="405"/>
      <c r="EPY100" s="405"/>
      <c r="EPZ100" s="405"/>
      <c r="EQA100" s="405"/>
      <c r="EQB100" s="405"/>
      <c r="EQC100" s="405"/>
      <c r="EQD100" s="405"/>
      <c r="EQE100" s="405"/>
      <c r="EQF100" s="405"/>
      <c r="EQG100" s="405"/>
      <c r="EQH100" s="405"/>
      <c r="EQI100" s="405"/>
      <c r="EQJ100" s="405"/>
      <c r="EQK100" s="405"/>
      <c r="EQL100" s="405"/>
      <c r="EQM100" s="405"/>
      <c r="EQN100" s="405"/>
      <c r="EQO100" s="405"/>
      <c r="EQP100" s="405"/>
      <c r="EQQ100" s="405"/>
      <c r="EQR100" s="405"/>
      <c r="EQS100" s="405"/>
      <c r="EQT100" s="405"/>
      <c r="EQU100" s="405"/>
      <c r="EQV100" s="405"/>
      <c r="EQW100" s="405"/>
      <c r="EQX100" s="405"/>
      <c r="EQY100" s="405"/>
      <c r="EQZ100" s="405"/>
      <c r="ERA100" s="405"/>
      <c r="ERB100" s="405"/>
      <c r="ERC100" s="405"/>
      <c r="ERD100" s="405"/>
      <c r="ERE100" s="405"/>
      <c r="ERF100" s="405"/>
      <c r="ERG100" s="405"/>
      <c r="ERH100" s="405"/>
      <c r="ERI100" s="405"/>
      <c r="ERJ100" s="405"/>
      <c r="ERK100" s="405"/>
      <c r="ERL100" s="405"/>
      <c r="ERM100" s="405"/>
      <c r="ERN100" s="405"/>
      <c r="ERO100" s="405"/>
      <c r="ERP100" s="405"/>
      <c r="ERQ100" s="405"/>
      <c r="ERR100" s="405"/>
      <c r="ERS100" s="405"/>
      <c r="ERT100" s="405"/>
      <c r="ERU100" s="405"/>
      <c r="ERV100" s="405"/>
      <c r="ERW100" s="405"/>
      <c r="ERX100" s="405"/>
      <c r="ERY100" s="405"/>
      <c r="ERZ100" s="405"/>
      <c r="ESA100" s="405"/>
      <c r="ESB100" s="405"/>
      <c r="ESC100" s="405"/>
      <c r="ESD100" s="405"/>
      <c r="ESE100" s="405"/>
      <c r="ESF100" s="405"/>
      <c r="ESG100" s="405"/>
      <c r="ESH100" s="405"/>
      <c r="ESI100" s="405"/>
      <c r="ESJ100" s="405"/>
      <c r="ESK100" s="405"/>
      <c r="ESL100" s="405"/>
      <c r="ESM100" s="405"/>
      <c r="ESN100" s="405"/>
      <c r="ESO100" s="405"/>
      <c r="ESP100" s="405"/>
      <c r="ESQ100" s="405"/>
      <c r="ESR100" s="405"/>
      <c r="ESS100" s="405"/>
      <c r="EST100" s="405"/>
      <c r="ESU100" s="405"/>
      <c r="ESV100" s="405"/>
      <c r="ESW100" s="405"/>
      <c r="ESX100" s="405"/>
      <c r="ESY100" s="405"/>
      <c r="ESZ100" s="405"/>
      <c r="ETA100" s="405"/>
      <c r="ETB100" s="405"/>
      <c r="ETC100" s="405"/>
      <c r="ETD100" s="405"/>
      <c r="ETE100" s="405"/>
      <c r="ETF100" s="405"/>
      <c r="ETG100" s="405"/>
      <c r="ETH100" s="405"/>
      <c r="ETI100" s="405"/>
      <c r="ETJ100" s="405"/>
      <c r="ETK100" s="405"/>
      <c r="ETL100" s="405"/>
      <c r="ETM100" s="405"/>
      <c r="ETN100" s="405"/>
      <c r="ETO100" s="405"/>
      <c r="ETP100" s="405"/>
      <c r="ETQ100" s="405"/>
      <c r="ETR100" s="405"/>
      <c r="ETS100" s="405"/>
      <c r="ETT100" s="405"/>
      <c r="ETU100" s="405"/>
      <c r="ETV100" s="405"/>
      <c r="ETW100" s="405"/>
      <c r="ETX100" s="405"/>
      <c r="ETY100" s="405"/>
      <c r="ETZ100" s="405"/>
      <c r="EUA100" s="405"/>
      <c r="EUB100" s="405"/>
      <c r="EUC100" s="405"/>
      <c r="EUD100" s="405"/>
      <c r="EUE100" s="405"/>
      <c r="EUF100" s="405"/>
      <c r="EUG100" s="405"/>
      <c r="EUH100" s="405"/>
      <c r="EUI100" s="405"/>
      <c r="EUJ100" s="405"/>
      <c r="EUK100" s="405"/>
      <c r="EUL100" s="405"/>
      <c r="EUM100" s="405"/>
      <c r="EUN100" s="405"/>
      <c r="EUO100" s="405"/>
      <c r="EUP100" s="405"/>
      <c r="EUQ100" s="405"/>
      <c r="EUR100" s="405"/>
      <c r="EUS100" s="405"/>
      <c r="EUT100" s="405"/>
      <c r="EUU100" s="405"/>
      <c r="EUV100" s="405"/>
      <c r="EUW100" s="405"/>
      <c r="EUX100" s="405"/>
      <c r="EUY100" s="405"/>
      <c r="EUZ100" s="405"/>
      <c r="EVA100" s="405"/>
      <c r="EVB100" s="405"/>
      <c r="EVC100" s="405"/>
      <c r="EVD100" s="405"/>
      <c r="EVE100" s="405"/>
      <c r="EVF100" s="405"/>
      <c r="EVG100" s="405"/>
      <c r="EVH100" s="405"/>
      <c r="EVI100" s="405"/>
      <c r="EVJ100" s="405"/>
      <c r="EVK100" s="405"/>
      <c r="EVL100" s="405"/>
      <c r="EVM100" s="405"/>
      <c r="EVN100" s="405"/>
      <c r="EVO100" s="405"/>
      <c r="EVP100" s="405"/>
      <c r="EVQ100" s="405"/>
      <c r="EVR100" s="405"/>
      <c r="EVS100" s="405"/>
      <c r="EVT100" s="405"/>
      <c r="EVU100" s="405"/>
      <c r="EVV100" s="405"/>
      <c r="EVW100" s="405"/>
      <c r="EVX100" s="405"/>
      <c r="EVY100" s="405"/>
      <c r="EVZ100" s="405"/>
      <c r="EWA100" s="405"/>
      <c r="EWB100" s="405"/>
      <c r="EWC100" s="405"/>
      <c r="EWD100" s="405"/>
      <c r="EWE100" s="405"/>
      <c r="EWF100" s="405"/>
      <c r="EWG100" s="405"/>
      <c r="EWH100" s="405"/>
      <c r="EWI100" s="405"/>
      <c r="EWJ100" s="405"/>
      <c r="EWK100" s="405"/>
      <c r="EWL100" s="405"/>
      <c r="EWM100" s="405"/>
      <c r="EWN100" s="405"/>
      <c r="EWO100" s="405"/>
      <c r="EWP100" s="405"/>
      <c r="EWQ100" s="405"/>
      <c r="EWR100" s="405"/>
      <c r="EWS100" s="405"/>
      <c r="EWT100" s="405"/>
      <c r="EWU100" s="405"/>
      <c r="EWV100" s="405"/>
      <c r="EWW100" s="405"/>
      <c r="EWX100" s="405"/>
      <c r="EWY100" s="405"/>
      <c r="EWZ100" s="405"/>
      <c r="EXA100" s="405"/>
      <c r="EXB100" s="405"/>
      <c r="EXC100" s="405"/>
      <c r="EXD100" s="405"/>
      <c r="EXE100" s="405"/>
      <c r="EXF100" s="405"/>
      <c r="EXG100" s="405"/>
      <c r="EXH100" s="405"/>
      <c r="EXI100" s="405"/>
      <c r="EXJ100" s="405"/>
      <c r="EXK100" s="405"/>
      <c r="EXL100" s="405"/>
      <c r="EXM100" s="405"/>
      <c r="EXN100" s="405"/>
      <c r="EXO100" s="405"/>
      <c r="EXP100" s="405"/>
      <c r="EXQ100" s="405"/>
      <c r="EXR100" s="405"/>
      <c r="EXS100" s="405"/>
      <c r="EXT100" s="405"/>
      <c r="EXU100" s="405"/>
      <c r="EXV100" s="405"/>
      <c r="EXW100" s="405"/>
      <c r="EXX100" s="405"/>
      <c r="EXY100" s="405"/>
      <c r="EXZ100" s="405"/>
      <c r="EYA100" s="405"/>
      <c r="EYB100" s="405"/>
      <c r="EYC100" s="405"/>
      <c r="EYD100" s="405"/>
      <c r="EYE100" s="405"/>
      <c r="EYF100" s="405"/>
      <c r="EYG100" s="405"/>
      <c r="EYH100" s="405"/>
      <c r="EYI100" s="405"/>
      <c r="EYJ100" s="405"/>
      <c r="EYK100" s="405"/>
      <c r="EYL100" s="405"/>
      <c r="EYM100" s="405"/>
      <c r="EYN100" s="405"/>
      <c r="EYO100" s="405"/>
      <c r="EYP100" s="405"/>
      <c r="EYQ100" s="405"/>
      <c r="EYR100" s="405"/>
      <c r="EYS100" s="405"/>
      <c r="EYT100" s="405"/>
      <c r="EYU100" s="405"/>
      <c r="EYV100" s="405"/>
      <c r="EYW100" s="405"/>
      <c r="EYX100" s="405"/>
      <c r="EYY100" s="405"/>
      <c r="EYZ100" s="405"/>
      <c r="EZA100" s="405"/>
      <c r="EZB100" s="405"/>
      <c r="EZC100" s="405"/>
      <c r="EZD100" s="405"/>
      <c r="EZE100" s="405"/>
      <c r="EZF100" s="405"/>
      <c r="EZG100" s="405"/>
      <c r="EZH100" s="405"/>
      <c r="EZI100" s="405"/>
      <c r="EZJ100" s="405"/>
      <c r="EZK100" s="405"/>
      <c r="EZL100" s="405"/>
      <c r="EZM100" s="405"/>
      <c r="EZN100" s="405"/>
      <c r="EZO100" s="405"/>
      <c r="EZP100" s="405"/>
      <c r="EZQ100" s="405"/>
      <c r="EZR100" s="405"/>
      <c r="EZS100" s="405"/>
      <c r="EZT100" s="405"/>
      <c r="EZU100" s="405"/>
      <c r="EZV100" s="405"/>
      <c r="EZW100" s="405"/>
      <c r="EZX100" s="405"/>
      <c r="EZY100" s="405"/>
      <c r="EZZ100" s="405"/>
      <c r="FAA100" s="405"/>
      <c r="FAB100" s="405"/>
      <c r="FAC100" s="405"/>
      <c r="FAD100" s="405"/>
      <c r="FAE100" s="405"/>
      <c r="FAF100" s="405"/>
      <c r="FAG100" s="405"/>
      <c r="FAH100" s="405"/>
      <c r="FAI100" s="405"/>
      <c r="FAJ100" s="405"/>
      <c r="FAK100" s="405"/>
      <c r="FAL100" s="405"/>
      <c r="FAM100" s="405"/>
      <c r="FAN100" s="405"/>
      <c r="FAO100" s="405"/>
      <c r="FAP100" s="405"/>
      <c r="FAQ100" s="405"/>
      <c r="FAR100" s="405"/>
      <c r="FAS100" s="405"/>
      <c r="FAT100" s="405"/>
      <c r="FAU100" s="405"/>
      <c r="FAV100" s="405"/>
      <c r="FAW100" s="405"/>
      <c r="FAX100" s="405"/>
      <c r="FAY100" s="405"/>
      <c r="FAZ100" s="405"/>
      <c r="FBA100" s="405"/>
      <c r="FBB100" s="405"/>
      <c r="FBC100" s="405"/>
      <c r="FBD100" s="405"/>
      <c r="FBE100" s="405"/>
      <c r="FBF100" s="405"/>
      <c r="FBG100" s="405"/>
      <c r="FBH100" s="405"/>
      <c r="FBI100" s="405"/>
      <c r="FBJ100" s="405"/>
      <c r="FBK100" s="405"/>
      <c r="FBL100" s="405"/>
      <c r="FBM100" s="405"/>
      <c r="FBN100" s="405"/>
      <c r="FBO100" s="405"/>
      <c r="FBP100" s="405"/>
      <c r="FBQ100" s="405"/>
      <c r="FBR100" s="405"/>
      <c r="FBS100" s="405"/>
      <c r="FBT100" s="405"/>
      <c r="FBU100" s="405"/>
      <c r="FBV100" s="405"/>
      <c r="FBW100" s="405"/>
      <c r="FBX100" s="405"/>
      <c r="FBY100" s="405"/>
      <c r="FBZ100" s="405"/>
      <c r="FCA100" s="405"/>
      <c r="FCB100" s="405"/>
      <c r="FCC100" s="405"/>
      <c r="FCD100" s="405"/>
      <c r="FCE100" s="405"/>
      <c r="FCF100" s="405"/>
      <c r="FCG100" s="405"/>
      <c r="FCH100" s="405"/>
      <c r="FCI100" s="405"/>
      <c r="FCJ100" s="405"/>
      <c r="FCK100" s="405"/>
      <c r="FCL100" s="405"/>
      <c r="FCM100" s="405"/>
      <c r="FCN100" s="405"/>
      <c r="FCO100" s="405"/>
      <c r="FCP100" s="405"/>
      <c r="FCQ100" s="405"/>
      <c r="FCR100" s="405"/>
      <c r="FCS100" s="405"/>
      <c r="FCT100" s="405"/>
      <c r="FCU100" s="405"/>
      <c r="FCV100" s="405"/>
      <c r="FCW100" s="405"/>
      <c r="FCX100" s="405"/>
      <c r="FCY100" s="405"/>
      <c r="FCZ100" s="405"/>
      <c r="FDA100" s="405"/>
      <c r="FDB100" s="405"/>
      <c r="FDC100" s="405"/>
      <c r="FDD100" s="405"/>
      <c r="FDE100" s="405"/>
      <c r="FDF100" s="405"/>
      <c r="FDG100" s="405"/>
      <c r="FDH100" s="405"/>
      <c r="FDI100" s="405"/>
      <c r="FDJ100" s="405"/>
      <c r="FDK100" s="405"/>
      <c r="FDL100" s="405"/>
      <c r="FDM100" s="405"/>
      <c r="FDN100" s="405"/>
      <c r="FDO100" s="405"/>
      <c r="FDP100" s="405"/>
      <c r="FDQ100" s="405"/>
      <c r="FDR100" s="405"/>
      <c r="FDS100" s="405"/>
      <c r="FDT100" s="405"/>
      <c r="FDU100" s="405"/>
      <c r="FDV100" s="405"/>
      <c r="FDW100" s="405"/>
      <c r="FDX100" s="405"/>
      <c r="FDY100" s="405"/>
      <c r="FDZ100" s="405"/>
      <c r="FEA100" s="405"/>
      <c r="FEB100" s="405"/>
      <c r="FEC100" s="405"/>
      <c r="FED100" s="405"/>
      <c r="FEE100" s="405"/>
      <c r="FEF100" s="405"/>
      <c r="FEG100" s="405"/>
      <c r="FEH100" s="405"/>
      <c r="FEI100" s="405"/>
      <c r="FEJ100" s="405"/>
      <c r="FEK100" s="405"/>
      <c r="FEL100" s="405"/>
      <c r="FEM100" s="405"/>
      <c r="FEN100" s="405"/>
      <c r="FEO100" s="405"/>
      <c r="FEP100" s="405"/>
      <c r="FEQ100" s="405"/>
      <c r="FER100" s="405"/>
      <c r="FES100" s="405"/>
      <c r="FET100" s="405"/>
      <c r="FEU100" s="405"/>
      <c r="FEV100" s="405"/>
      <c r="FEW100" s="405"/>
      <c r="FEX100" s="405"/>
      <c r="FEY100" s="405"/>
      <c r="FEZ100" s="405"/>
      <c r="FFA100" s="405"/>
      <c r="FFB100" s="405"/>
      <c r="FFC100" s="405"/>
      <c r="FFD100" s="405"/>
      <c r="FFE100" s="405"/>
      <c r="FFF100" s="405"/>
      <c r="FFG100" s="405"/>
      <c r="FFH100" s="405"/>
      <c r="FFI100" s="405"/>
      <c r="FFJ100" s="405"/>
      <c r="FFK100" s="405"/>
      <c r="FFL100" s="405"/>
      <c r="FFM100" s="405"/>
      <c r="FFN100" s="405"/>
      <c r="FFO100" s="405"/>
      <c r="FFP100" s="405"/>
      <c r="FFQ100" s="405"/>
      <c r="FFR100" s="405"/>
      <c r="FFS100" s="405"/>
      <c r="FFT100" s="405"/>
      <c r="FFU100" s="405"/>
      <c r="FFV100" s="405"/>
      <c r="FFW100" s="405"/>
      <c r="FFX100" s="405"/>
      <c r="FFY100" s="405"/>
      <c r="FFZ100" s="405"/>
      <c r="FGA100" s="405"/>
      <c r="FGB100" s="405"/>
      <c r="FGC100" s="405"/>
      <c r="FGD100" s="405"/>
      <c r="FGE100" s="405"/>
      <c r="FGF100" s="405"/>
      <c r="FGG100" s="405"/>
      <c r="FGH100" s="405"/>
      <c r="FGI100" s="405"/>
      <c r="FGJ100" s="405"/>
      <c r="FGK100" s="405"/>
      <c r="FGL100" s="405"/>
      <c r="FGM100" s="405"/>
      <c r="FGN100" s="405"/>
      <c r="FGO100" s="405"/>
      <c r="FGP100" s="405"/>
      <c r="FGQ100" s="405"/>
      <c r="FGR100" s="405"/>
      <c r="FGS100" s="405"/>
      <c r="FGT100" s="405"/>
      <c r="FGU100" s="405"/>
      <c r="FGV100" s="405"/>
      <c r="FGW100" s="405"/>
      <c r="FGX100" s="405"/>
      <c r="FGY100" s="405"/>
      <c r="FGZ100" s="405"/>
      <c r="FHA100" s="405"/>
      <c r="FHB100" s="405"/>
      <c r="FHC100" s="405"/>
      <c r="FHD100" s="405"/>
      <c r="FHE100" s="405"/>
      <c r="FHF100" s="405"/>
      <c r="FHG100" s="405"/>
      <c r="FHH100" s="405"/>
      <c r="FHI100" s="405"/>
      <c r="FHJ100" s="405"/>
      <c r="FHK100" s="405"/>
      <c r="FHL100" s="405"/>
      <c r="FHM100" s="405"/>
      <c r="FHN100" s="405"/>
      <c r="FHO100" s="405"/>
      <c r="FHP100" s="405"/>
      <c r="FHQ100" s="405"/>
      <c r="FHR100" s="405"/>
      <c r="FHS100" s="405"/>
      <c r="FHT100" s="405"/>
      <c r="FHU100" s="405"/>
      <c r="FHV100" s="405"/>
      <c r="FHW100" s="405"/>
      <c r="FHX100" s="405"/>
      <c r="FHY100" s="405"/>
      <c r="FHZ100" s="405"/>
      <c r="FIA100" s="405"/>
      <c r="FIB100" s="405"/>
      <c r="FIC100" s="405"/>
      <c r="FID100" s="405"/>
      <c r="FIE100" s="405"/>
      <c r="FIF100" s="405"/>
      <c r="FIG100" s="405"/>
      <c r="FIH100" s="405"/>
      <c r="FII100" s="405"/>
      <c r="FIJ100" s="405"/>
      <c r="FIK100" s="405"/>
      <c r="FIL100" s="405"/>
      <c r="FIM100" s="405"/>
      <c r="FIN100" s="405"/>
      <c r="FIO100" s="405"/>
      <c r="FIP100" s="405"/>
      <c r="FIQ100" s="405"/>
      <c r="FIR100" s="405"/>
      <c r="FIS100" s="405"/>
      <c r="FIT100" s="405"/>
      <c r="FIU100" s="405"/>
      <c r="FIV100" s="405"/>
      <c r="FIW100" s="405"/>
      <c r="FIX100" s="405"/>
      <c r="FIY100" s="405"/>
      <c r="FIZ100" s="405"/>
      <c r="FJA100" s="405"/>
      <c r="FJB100" s="405"/>
      <c r="FJC100" s="405"/>
      <c r="FJD100" s="405"/>
      <c r="FJE100" s="405"/>
      <c r="FJF100" s="405"/>
      <c r="FJG100" s="405"/>
      <c r="FJH100" s="405"/>
      <c r="FJI100" s="405"/>
      <c r="FJJ100" s="405"/>
      <c r="FJK100" s="405"/>
      <c r="FJL100" s="405"/>
      <c r="FJM100" s="405"/>
      <c r="FJN100" s="405"/>
      <c r="FJO100" s="405"/>
      <c r="FJP100" s="405"/>
      <c r="FJQ100" s="405"/>
      <c r="FJR100" s="405"/>
      <c r="FJS100" s="405"/>
      <c r="FJT100" s="405"/>
      <c r="FJU100" s="405"/>
      <c r="FJV100" s="405"/>
      <c r="FJW100" s="405"/>
      <c r="FJX100" s="405"/>
      <c r="FJY100" s="405"/>
      <c r="FJZ100" s="405"/>
      <c r="FKA100" s="405"/>
      <c r="FKB100" s="405"/>
      <c r="FKC100" s="405"/>
      <c r="FKD100" s="405"/>
      <c r="FKE100" s="405"/>
      <c r="FKF100" s="405"/>
      <c r="FKG100" s="405"/>
      <c r="FKH100" s="405"/>
      <c r="FKI100" s="405"/>
      <c r="FKJ100" s="405"/>
      <c r="FKK100" s="405"/>
      <c r="FKL100" s="405"/>
      <c r="FKM100" s="405"/>
      <c r="FKN100" s="405"/>
      <c r="FKO100" s="405"/>
      <c r="FKP100" s="405"/>
      <c r="FKQ100" s="405"/>
      <c r="FKR100" s="405"/>
      <c r="FKS100" s="405"/>
      <c r="FKT100" s="405"/>
      <c r="FKU100" s="405"/>
      <c r="FKV100" s="405"/>
      <c r="FKW100" s="405"/>
      <c r="FKX100" s="405"/>
      <c r="FKY100" s="405"/>
      <c r="FKZ100" s="405"/>
      <c r="FLA100" s="405"/>
      <c r="FLB100" s="405"/>
      <c r="FLC100" s="405"/>
      <c r="FLD100" s="405"/>
      <c r="FLE100" s="405"/>
      <c r="FLF100" s="405"/>
      <c r="FLG100" s="405"/>
      <c r="FLH100" s="405"/>
      <c r="FLI100" s="405"/>
      <c r="FLJ100" s="405"/>
      <c r="FLK100" s="405"/>
      <c r="FLL100" s="405"/>
      <c r="FLM100" s="405"/>
      <c r="FLN100" s="405"/>
      <c r="FLO100" s="405"/>
      <c r="FLP100" s="405"/>
      <c r="FLQ100" s="405"/>
      <c r="FLR100" s="405"/>
      <c r="FLS100" s="405"/>
      <c r="FLT100" s="405"/>
      <c r="FLU100" s="405"/>
      <c r="FLV100" s="405"/>
      <c r="FLW100" s="405"/>
      <c r="FLX100" s="405"/>
      <c r="FLY100" s="405"/>
      <c r="FLZ100" s="405"/>
      <c r="FMA100" s="405"/>
      <c r="FMB100" s="405"/>
      <c r="FMC100" s="405"/>
      <c r="FMD100" s="405"/>
      <c r="FME100" s="405"/>
      <c r="FMF100" s="405"/>
      <c r="FMG100" s="405"/>
      <c r="FMH100" s="405"/>
      <c r="FMI100" s="405"/>
      <c r="FMJ100" s="405"/>
      <c r="FMK100" s="405"/>
      <c r="FML100" s="405"/>
      <c r="FMM100" s="405"/>
      <c r="FMN100" s="405"/>
      <c r="FMO100" s="405"/>
      <c r="FMP100" s="405"/>
      <c r="FMQ100" s="405"/>
      <c r="FMR100" s="405"/>
      <c r="FMS100" s="405"/>
      <c r="FMT100" s="405"/>
      <c r="FMU100" s="405"/>
      <c r="FMV100" s="405"/>
      <c r="FMW100" s="405"/>
      <c r="FMX100" s="405"/>
      <c r="FMY100" s="405"/>
      <c r="FMZ100" s="405"/>
      <c r="FNA100" s="405"/>
      <c r="FNB100" s="405"/>
      <c r="FNC100" s="405"/>
      <c r="FND100" s="405"/>
      <c r="FNE100" s="405"/>
      <c r="FNF100" s="405"/>
      <c r="FNG100" s="405"/>
      <c r="FNH100" s="405"/>
      <c r="FNI100" s="405"/>
      <c r="FNJ100" s="405"/>
      <c r="FNK100" s="405"/>
      <c r="FNL100" s="405"/>
      <c r="FNM100" s="405"/>
      <c r="FNN100" s="405"/>
      <c r="FNO100" s="405"/>
      <c r="FNP100" s="405"/>
      <c r="FNQ100" s="405"/>
      <c r="FNR100" s="405"/>
      <c r="FNS100" s="405"/>
      <c r="FNT100" s="405"/>
      <c r="FNU100" s="405"/>
      <c r="FNV100" s="405"/>
      <c r="FNW100" s="405"/>
      <c r="FNX100" s="405"/>
      <c r="FNY100" s="405"/>
      <c r="FNZ100" s="405"/>
      <c r="FOA100" s="405"/>
      <c r="FOB100" s="405"/>
      <c r="FOC100" s="405"/>
      <c r="FOD100" s="405"/>
      <c r="FOE100" s="405"/>
      <c r="FOF100" s="405"/>
      <c r="FOG100" s="405"/>
      <c r="FOH100" s="405"/>
      <c r="FOI100" s="405"/>
      <c r="FOJ100" s="405"/>
      <c r="FOK100" s="405"/>
      <c r="FOL100" s="405"/>
      <c r="FOM100" s="405"/>
      <c r="FON100" s="405"/>
      <c r="FOO100" s="405"/>
      <c r="FOP100" s="405"/>
      <c r="FOQ100" s="405"/>
      <c r="FOR100" s="405"/>
      <c r="FOS100" s="405"/>
      <c r="FOT100" s="405"/>
      <c r="FOU100" s="405"/>
      <c r="FOV100" s="405"/>
      <c r="FOW100" s="405"/>
      <c r="FOX100" s="405"/>
      <c r="FOY100" s="405"/>
      <c r="FOZ100" s="405"/>
      <c r="FPA100" s="405"/>
      <c r="FPB100" s="405"/>
      <c r="FPC100" s="405"/>
      <c r="FPD100" s="405"/>
      <c r="FPE100" s="405"/>
      <c r="FPF100" s="405"/>
      <c r="FPG100" s="405"/>
      <c r="FPH100" s="405"/>
      <c r="FPI100" s="405"/>
      <c r="FPJ100" s="405"/>
      <c r="FPK100" s="405"/>
      <c r="FPL100" s="405"/>
      <c r="FPM100" s="405"/>
      <c r="FPN100" s="405"/>
      <c r="FPO100" s="405"/>
      <c r="FPP100" s="405"/>
      <c r="FPQ100" s="405"/>
      <c r="FPR100" s="405"/>
      <c r="FPS100" s="405"/>
      <c r="FPT100" s="405"/>
      <c r="FPU100" s="405"/>
      <c r="FPV100" s="405"/>
      <c r="FPW100" s="405"/>
      <c r="FPX100" s="405"/>
      <c r="FPY100" s="405"/>
      <c r="FPZ100" s="405"/>
      <c r="FQA100" s="405"/>
      <c r="FQB100" s="405"/>
      <c r="FQC100" s="405"/>
      <c r="FQD100" s="405"/>
      <c r="FQE100" s="405"/>
      <c r="FQF100" s="405"/>
      <c r="FQG100" s="405"/>
      <c r="FQH100" s="405"/>
      <c r="FQI100" s="405"/>
      <c r="FQJ100" s="405"/>
      <c r="FQK100" s="405"/>
      <c r="FQL100" s="405"/>
      <c r="FQM100" s="405"/>
      <c r="FQN100" s="405"/>
      <c r="FQO100" s="405"/>
      <c r="FQP100" s="405"/>
      <c r="FQQ100" s="405"/>
      <c r="FQR100" s="405"/>
      <c r="FQS100" s="405"/>
      <c r="FQT100" s="405"/>
      <c r="FQU100" s="405"/>
      <c r="FQV100" s="405"/>
      <c r="FQW100" s="405"/>
      <c r="FQX100" s="405"/>
      <c r="FQY100" s="405"/>
      <c r="FQZ100" s="405"/>
      <c r="FRA100" s="405"/>
      <c r="FRB100" s="405"/>
      <c r="FRC100" s="405"/>
      <c r="FRD100" s="405"/>
      <c r="FRE100" s="405"/>
      <c r="FRF100" s="405"/>
      <c r="FRG100" s="405"/>
      <c r="FRH100" s="405"/>
      <c r="FRI100" s="405"/>
      <c r="FRJ100" s="405"/>
      <c r="FRK100" s="405"/>
      <c r="FRL100" s="405"/>
      <c r="FRM100" s="405"/>
      <c r="FRN100" s="405"/>
      <c r="FRO100" s="405"/>
      <c r="FRP100" s="405"/>
      <c r="FRQ100" s="405"/>
      <c r="FRR100" s="405"/>
      <c r="FRS100" s="405"/>
      <c r="FRT100" s="405"/>
      <c r="FRU100" s="405"/>
      <c r="FRV100" s="405"/>
      <c r="FRW100" s="405"/>
      <c r="FRX100" s="405"/>
      <c r="FRY100" s="405"/>
      <c r="FRZ100" s="405"/>
      <c r="FSA100" s="405"/>
      <c r="FSB100" s="405"/>
      <c r="FSC100" s="405"/>
      <c r="FSD100" s="405"/>
      <c r="FSE100" s="405"/>
      <c r="FSF100" s="405"/>
      <c r="FSG100" s="405"/>
      <c r="FSH100" s="405"/>
      <c r="FSI100" s="405"/>
      <c r="FSJ100" s="405"/>
      <c r="FSK100" s="405"/>
      <c r="FSL100" s="405"/>
      <c r="FSM100" s="405"/>
      <c r="FSN100" s="405"/>
      <c r="FSO100" s="405"/>
      <c r="FSP100" s="405"/>
      <c r="FSQ100" s="405"/>
      <c r="FSR100" s="405"/>
      <c r="FSS100" s="405"/>
      <c r="FST100" s="405"/>
      <c r="FSU100" s="405"/>
      <c r="FSV100" s="405"/>
      <c r="FSW100" s="405"/>
      <c r="FSX100" s="405"/>
      <c r="FSY100" s="405"/>
      <c r="FSZ100" s="405"/>
      <c r="FTA100" s="405"/>
      <c r="FTB100" s="405"/>
      <c r="FTC100" s="405"/>
      <c r="FTD100" s="405"/>
      <c r="FTE100" s="405"/>
      <c r="FTF100" s="405"/>
      <c r="FTG100" s="405"/>
      <c r="FTH100" s="405"/>
      <c r="FTI100" s="405"/>
      <c r="FTJ100" s="405"/>
      <c r="FTK100" s="405"/>
      <c r="FTL100" s="405"/>
      <c r="FTM100" s="405"/>
      <c r="FTN100" s="405"/>
      <c r="FTO100" s="405"/>
      <c r="FTP100" s="405"/>
      <c r="FTQ100" s="405"/>
      <c r="FTR100" s="405"/>
      <c r="FTS100" s="405"/>
      <c r="FTT100" s="405"/>
      <c r="FTU100" s="405"/>
      <c r="FTV100" s="405"/>
      <c r="FTW100" s="405"/>
      <c r="FTX100" s="405"/>
      <c r="FTY100" s="405"/>
      <c r="FTZ100" s="405"/>
      <c r="FUA100" s="405"/>
      <c r="FUB100" s="405"/>
      <c r="FUC100" s="405"/>
      <c r="FUD100" s="405"/>
      <c r="FUE100" s="405"/>
      <c r="FUF100" s="405"/>
      <c r="FUG100" s="405"/>
      <c r="FUH100" s="405"/>
      <c r="FUI100" s="405"/>
      <c r="FUJ100" s="405"/>
      <c r="FUK100" s="405"/>
      <c r="FUL100" s="405"/>
      <c r="FUM100" s="405"/>
      <c r="FUN100" s="405"/>
      <c r="FUO100" s="405"/>
      <c r="FUP100" s="405"/>
      <c r="FUQ100" s="405"/>
      <c r="FUR100" s="405"/>
      <c r="FUS100" s="405"/>
      <c r="FUT100" s="405"/>
      <c r="FUU100" s="405"/>
      <c r="FUV100" s="405"/>
      <c r="FUW100" s="405"/>
      <c r="FUX100" s="405"/>
      <c r="FUY100" s="405"/>
      <c r="FUZ100" s="405"/>
      <c r="FVA100" s="405"/>
      <c r="FVB100" s="405"/>
      <c r="FVC100" s="405"/>
      <c r="FVD100" s="405"/>
      <c r="FVE100" s="405"/>
      <c r="FVF100" s="405"/>
      <c r="FVG100" s="405"/>
      <c r="FVH100" s="405"/>
      <c r="FVI100" s="405"/>
      <c r="FVJ100" s="405"/>
      <c r="FVK100" s="405"/>
      <c r="FVL100" s="405"/>
      <c r="FVM100" s="405"/>
      <c r="FVN100" s="405"/>
      <c r="FVO100" s="405"/>
      <c r="FVP100" s="405"/>
      <c r="FVQ100" s="405"/>
      <c r="FVR100" s="405"/>
      <c r="FVS100" s="405"/>
      <c r="FVT100" s="405"/>
      <c r="FVU100" s="405"/>
      <c r="FVV100" s="405"/>
      <c r="FVW100" s="405"/>
      <c r="FVX100" s="405"/>
      <c r="FVY100" s="405"/>
      <c r="FVZ100" s="405"/>
      <c r="FWA100" s="405"/>
      <c r="FWB100" s="405"/>
      <c r="FWC100" s="405"/>
      <c r="FWD100" s="405"/>
      <c r="FWE100" s="405"/>
      <c r="FWF100" s="405"/>
      <c r="FWG100" s="405"/>
      <c r="FWH100" s="405"/>
      <c r="FWI100" s="405"/>
      <c r="FWJ100" s="405"/>
      <c r="FWK100" s="405"/>
      <c r="FWL100" s="405"/>
      <c r="FWM100" s="405"/>
      <c r="FWN100" s="405"/>
      <c r="FWO100" s="405"/>
      <c r="FWP100" s="405"/>
      <c r="FWQ100" s="405"/>
      <c r="FWR100" s="405"/>
      <c r="FWS100" s="405"/>
      <c r="FWT100" s="405"/>
      <c r="FWU100" s="405"/>
      <c r="FWV100" s="405"/>
      <c r="FWW100" s="405"/>
      <c r="FWX100" s="405"/>
      <c r="FWY100" s="405"/>
      <c r="FWZ100" s="405"/>
      <c r="FXA100" s="405"/>
      <c r="FXB100" s="405"/>
      <c r="FXC100" s="405"/>
      <c r="FXD100" s="405"/>
      <c r="FXE100" s="405"/>
      <c r="FXF100" s="405"/>
      <c r="FXG100" s="405"/>
      <c r="FXH100" s="405"/>
      <c r="FXI100" s="405"/>
      <c r="FXJ100" s="405"/>
      <c r="FXK100" s="405"/>
      <c r="FXL100" s="405"/>
      <c r="FXM100" s="405"/>
      <c r="FXN100" s="405"/>
      <c r="FXO100" s="405"/>
      <c r="FXP100" s="405"/>
      <c r="FXQ100" s="405"/>
      <c r="FXR100" s="405"/>
      <c r="FXS100" s="405"/>
      <c r="FXT100" s="405"/>
      <c r="FXU100" s="405"/>
      <c r="FXV100" s="405"/>
      <c r="FXW100" s="405"/>
      <c r="FXX100" s="405"/>
      <c r="FXY100" s="405"/>
      <c r="FXZ100" s="405"/>
      <c r="FYA100" s="405"/>
      <c r="FYB100" s="405"/>
      <c r="FYC100" s="405"/>
      <c r="FYD100" s="405"/>
      <c r="FYE100" s="405"/>
      <c r="FYF100" s="405"/>
      <c r="FYG100" s="405"/>
      <c r="FYH100" s="405"/>
      <c r="FYI100" s="405"/>
      <c r="FYJ100" s="405"/>
      <c r="FYK100" s="405"/>
      <c r="FYL100" s="405"/>
      <c r="FYM100" s="405"/>
      <c r="FYN100" s="405"/>
      <c r="FYO100" s="405"/>
      <c r="FYP100" s="405"/>
      <c r="FYQ100" s="405"/>
      <c r="FYR100" s="405"/>
      <c r="FYS100" s="405"/>
      <c r="FYT100" s="405"/>
      <c r="FYU100" s="405"/>
      <c r="FYV100" s="405"/>
      <c r="FYW100" s="405"/>
      <c r="FYX100" s="405"/>
      <c r="FYY100" s="405"/>
      <c r="FYZ100" s="405"/>
      <c r="FZA100" s="405"/>
      <c r="FZB100" s="405"/>
      <c r="FZC100" s="405"/>
      <c r="FZD100" s="405"/>
      <c r="FZE100" s="405"/>
      <c r="FZF100" s="405"/>
      <c r="FZG100" s="405"/>
      <c r="FZH100" s="405"/>
      <c r="FZI100" s="405"/>
      <c r="FZJ100" s="405"/>
      <c r="FZK100" s="405"/>
      <c r="FZL100" s="405"/>
      <c r="FZM100" s="405"/>
      <c r="FZN100" s="405"/>
      <c r="FZO100" s="405"/>
      <c r="FZP100" s="405"/>
      <c r="FZQ100" s="405"/>
      <c r="FZR100" s="405"/>
      <c r="FZS100" s="405"/>
      <c r="FZT100" s="405"/>
      <c r="FZU100" s="405"/>
      <c r="FZV100" s="405"/>
      <c r="FZW100" s="405"/>
      <c r="FZX100" s="405"/>
      <c r="FZY100" s="405"/>
      <c r="FZZ100" s="405"/>
      <c r="GAA100" s="405"/>
      <c r="GAB100" s="405"/>
      <c r="GAC100" s="405"/>
      <c r="GAD100" s="405"/>
      <c r="GAE100" s="405"/>
      <c r="GAF100" s="405"/>
      <c r="GAG100" s="405"/>
      <c r="GAH100" s="405"/>
      <c r="GAI100" s="405"/>
      <c r="GAJ100" s="405"/>
      <c r="GAK100" s="405"/>
      <c r="GAL100" s="405"/>
      <c r="GAM100" s="405"/>
      <c r="GAN100" s="405"/>
      <c r="GAO100" s="405"/>
      <c r="GAP100" s="405"/>
      <c r="GAQ100" s="405"/>
      <c r="GAR100" s="405"/>
      <c r="GAS100" s="405"/>
      <c r="GAT100" s="405"/>
      <c r="GAU100" s="405"/>
      <c r="GAV100" s="405"/>
      <c r="GAW100" s="405"/>
      <c r="GAX100" s="405"/>
      <c r="GAY100" s="405"/>
      <c r="GAZ100" s="405"/>
      <c r="GBA100" s="405"/>
      <c r="GBB100" s="405"/>
      <c r="GBC100" s="405"/>
      <c r="GBD100" s="405"/>
      <c r="GBE100" s="405"/>
      <c r="GBF100" s="405"/>
      <c r="GBG100" s="405"/>
      <c r="GBH100" s="405"/>
      <c r="GBI100" s="405"/>
      <c r="GBJ100" s="405"/>
      <c r="GBK100" s="405"/>
      <c r="GBL100" s="405"/>
      <c r="GBM100" s="405"/>
      <c r="GBN100" s="405"/>
      <c r="GBO100" s="405"/>
      <c r="GBP100" s="405"/>
      <c r="GBQ100" s="405"/>
      <c r="GBR100" s="405"/>
      <c r="GBS100" s="405"/>
      <c r="GBT100" s="405"/>
      <c r="GBU100" s="405"/>
      <c r="GBV100" s="405"/>
      <c r="GBW100" s="405"/>
      <c r="GBX100" s="405"/>
      <c r="GBY100" s="405"/>
      <c r="GBZ100" s="405"/>
      <c r="GCA100" s="405"/>
      <c r="GCB100" s="405"/>
      <c r="GCC100" s="405"/>
      <c r="GCD100" s="405"/>
      <c r="GCE100" s="405"/>
      <c r="GCF100" s="405"/>
      <c r="GCG100" s="405"/>
      <c r="GCH100" s="405"/>
      <c r="GCI100" s="405"/>
      <c r="GCJ100" s="405"/>
      <c r="GCK100" s="405"/>
      <c r="GCL100" s="405"/>
      <c r="GCM100" s="405"/>
      <c r="GCN100" s="405"/>
      <c r="GCO100" s="405"/>
      <c r="GCP100" s="405"/>
      <c r="GCQ100" s="405"/>
      <c r="GCR100" s="405"/>
      <c r="GCS100" s="405"/>
      <c r="GCT100" s="405"/>
      <c r="GCU100" s="405"/>
      <c r="GCV100" s="405"/>
      <c r="GCW100" s="405"/>
      <c r="GCX100" s="405"/>
      <c r="GCY100" s="405"/>
      <c r="GCZ100" s="405"/>
      <c r="GDA100" s="405"/>
      <c r="GDB100" s="405"/>
      <c r="GDC100" s="405"/>
      <c r="GDD100" s="405"/>
      <c r="GDE100" s="405"/>
      <c r="GDF100" s="405"/>
      <c r="GDG100" s="405"/>
      <c r="GDH100" s="405"/>
      <c r="GDI100" s="405"/>
      <c r="GDJ100" s="405"/>
      <c r="GDK100" s="405"/>
      <c r="GDL100" s="405"/>
      <c r="GDM100" s="405"/>
      <c r="GDN100" s="405"/>
      <c r="GDO100" s="405"/>
      <c r="GDP100" s="405"/>
      <c r="GDQ100" s="405"/>
      <c r="GDR100" s="405"/>
      <c r="GDS100" s="405"/>
      <c r="GDT100" s="405"/>
      <c r="GDU100" s="405"/>
      <c r="GDV100" s="405"/>
      <c r="GDW100" s="405"/>
      <c r="GDX100" s="405"/>
      <c r="GDY100" s="405"/>
      <c r="GDZ100" s="405"/>
      <c r="GEA100" s="405"/>
      <c r="GEB100" s="405"/>
      <c r="GEC100" s="405"/>
      <c r="GED100" s="405"/>
      <c r="GEE100" s="405"/>
      <c r="GEF100" s="405"/>
      <c r="GEG100" s="405"/>
      <c r="GEH100" s="405"/>
      <c r="GEI100" s="405"/>
      <c r="GEJ100" s="405"/>
      <c r="GEK100" s="405"/>
      <c r="GEL100" s="405"/>
      <c r="GEM100" s="405"/>
      <c r="GEN100" s="405"/>
      <c r="GEO100" s="405"/>
      <c r="GEP100" s="405"/>
      <c r="GEQ100" s="405"/>
      <c r="GER100" s="405"/>
      <c r="GES100" s="405"/>
      <c r="GET100" s="405"/>
      <c r="GEU100" s="405"/>
      <c r="GEV100" s="405"/>
      <c r="GEW100" s="405"/>
      <c r="GEX100" s="405"/>
      <c r="GEY100" s="405"/>
      <c r="GEZ100" s="405"/>
      <c r="GFA100" s="405"/>
      <c r="GFB100" s="405"/>
      <c r="GFC100" s="405"/>
      <c r="GFD100" s="405"/>
      <c r="GFE100" s="405"/>
      <c r="GFF100" s="405"/>
      <c r="GFG100" s="405"/>
      <c r="GFH100" s="405"/>
      <c r="GFI100" s="405"/>
      <c r="GFJ100" s="405"/>
      <c r="GFK100" s="405"/>
      <c r="GFL100" s="405"/>
      <c r="GFM100" s="405"/>
      <c r="GFN100" s="405"/>
      <c r="GFO100" s="405"/>
      <c r="GFP100" s="405"/>
      <c r="GFQ100" s="405"/>
      <c r="GFR100" s="405"/>
      <c r="GFS100" s="405"/>
      <c r="GFT100" s="405"/>
      <c r="GFU100" s="405"/>
      <c r="GFV100" s="405"/>
      <c r="GFW100" s="405"/>
      <c r="GFX100" s="405"/>
      <c r="GFY100" s="405"/>
      <c r="GFZ100" s="405"/>
      <c r="GGA100" s="405"/>
      <c r="GGB100" s="405"/>
      <c r="GGC100" s="405"/>
      <c r="GGD100" s="405"/>
      <c r="GGE100" s="405"/>
      <c r="GGF100" s="405"/>
      <c r="GGG100" s="405"/>
      <c r="GGH100" s="405"/>
      <c r="GGI100" s="405"/>
      <c r="GGJ100" s="405"/>
      <c r="GGK100" s="405"/>
      <c r="GGL100" s="405"/>
      <c r="GGM100" s="405"/>
      <c r="GGN100" s="405"/>
      <c r="GGO100" s="405"/>
      <c r="GGP100" s="405"/>
      <c r="GGQ100" s="405"/>
      <c r="GGR100" s="405"/>
      <c r="GGS100" s="405"/>
      <c r="GGT100" s="405"/>
      <c r="GGU100" s="405"/>
      <c r="GGV100" s="405"/>
      <c r="GGW100" s="405"/>
      <c r="GGX100" s="405"/>
      <c r="GGY100" s="405"/>
      <c r="GGZ100" s="405"/>
      <c r="GHA100" s="405"/>
      <c r="GHB100" s="405"/>
      <c r="GHC100" s="405"/>
      <c r="GHD100" s="405"/>
      <c r="GHE100" s="405"/>
      <c r="GHF100" s="405"/>
      <c r="GHG100" s="405"/>
      <c r="GHH100" s="405"/>
      <c r="GHI100" s="405"/>
      <c r="GHJ100" s="405"/>
      <c r="GHK100" s="405"/>
      <c r="GHL100" s="405"/>
      <c r="GHM100" s="405"/>
      <c r="GHN100" s="405"/>
      <c r="GHO100" s="405"/>
      <c r="GHP100" s="405"/>
      <c r="GHQ100" s="405"/>
      <c r="GHR100" s="405"/>
      <c r="GHS100" s="405"/>
      <c r="GHT100" s="405"/>
      <c r="GHU100" s="405"/>
      <c r="GHV100" s="405"/>
      <c r="GHW100" s="405"/>
      <c r="GHX100" s="405"/>
      <c r="GHY100" s="405"/>
      <c r="GHZ100" s="405"/>
      <c r="GIA100" s="405"/>
      <c r="GIB100" s="405"/>
      <c r="GIC100" s="405"/>
      <c r="GID100" s="405"/>
      <c r="GIE100" s="405"/>
      <c r="GIF100" s="405"/>
      <c r="GIG100" s="405"/>
      <c r="GIH100" s="405"/>
      <c r="GII100" s="405"/>
      <c r="GIJ100" s="405"/>
      <c r="GIK100" s="405"/>
      <c r="GIL100" s="405"/>
      <c r="GIM100" s="405"/>
      <c r="GIN100" s="405"/>
      <c r="GIO100" s="405"/>
      <c r="GIP100" s="405"/>
      <c r="GIQ100" s="405"/>
      <c r="GIR100" s="405"/>
      <c r="GIS100" s="405"/>
      <c r="GIT100" s="405"/>
      <c r="GIU100" s="405"/>
      <c r="GIV100" s="405"/>
      <c r="GIW100" s="405"/>
      <c r="GIX100" s="405"/>
      <c r="GIY100" s="405"/>
      <c r="GIZ100" s="405"/>
      <c r="GJA100" s="405"/>
      <c r="GJB100" s="405"/>
      <c r="GJC100" s="405"/>
      <c r="GJD100" s="405"/>
      <c r="GJE100" s="405"/>
      <c r="GJF100" s="405"/>
      <c r="GJG100" s="405"/>
      <c r="GJH100" s="405"/>
      <c r="GJI100" s="405"/>
      <c r="GJJ100" s="405"/>
      <c r="GJK100" s="405"/>
      <c r="GJL100" s="405"/>
      <c r="GJM100" s="405"/>
      <c r="GJN100" s="405"/>
      <c r="GJO100" s="405"/>
      <c r="GJP100" s="405"/>
      <c r="GJQ100" s="405"/>
      <c r="GJR100" s="405"/>
      <c r="GJS100" s="405"/>
      <c r="GJT100" s="405"/>
      <c r="GJU100" s="405"/>
      <c r="GJV100" s="405"/>
      <c r="GJW100" s="405"/>
      <c r="GJX100" s="405"/>
      <c r="GJY100" s="405"/>
      <c r="GJZ100" s="405"/>
      <c r="GKA100" s="405"/>
      <c r="GKB100" s="405"/>
      <c r="GKC100" s="405"/>
      <c r="GKD100" s="405"/>
      <c r="GKE100" s="405"/>
      <c r="GKF100" s="405"/>
      <c r="GKG100" s="405"/>
      <c r="GKH100" s="405"/>
      <c r="GKI100" s="405"/>
      <c r="GKJ100" s="405"/>
      <c r="GKK100" s="405"/>
      <c r="GKL100" s="405"/>
      <c r="GKM100" s="405"/>
      <c r="GKN100" s="405"/>
      <c r="GKO100" s="405"/>
      <c r="GKP100" s="405"/>
      <c r="GKQ100" s="405"/>
      <c r="GKR100" s="405"/>
      <c r="GKS100" s="405"/>
      <c r="GKT100" s="405"/>
      <c r="GKU100" s="405"/>
      <c r="GKV100" s="405"/>
      <c r="GKW100" s="405"/>
      <c r="GKX100" s="405"/>
      <c r="GKY100" s="405"/>
      <c r="GKZ100" s="405"/>
      <c r="GLA100" s="405"/>
      <c r="GLB100" s="405"/>
      <c r="GLC100" s="405"/>
      <c r="GLD100" s="405"/>
      <c r="GLE100" s="405"/>
      <c r="GLF100" s="405"/>
      <c r="GLG100" s="405"/>
      <c r="GLH100" s="405"/>
      <c r="GLI100" s="405"/>
      <c r="GLJ100" s="405"/>
      <c r="GLK100" s="405"/>
      <c r="GLL100" s="405"/>
      <c r="GLM100" s="405"/>
      <c r="GLN100" s="405"/>
      <c r="GLO100" s="405"/>
      <c r="GLP100" s="405"/>
      <c r="GLQ100" s="405"/>
      <c r="GLR100" s="405"/>
      <c r="GLS100" s="405"/>
      <c r="GLT100" s="405"/>
      <c r="GLU100" s="405"/>
      <c r="GLV100" s="405"/>
      <c r="GLW100" s="405"/>
      <c r="GLX100" s="405"/>
      <c r="GLY100" s="405"/>
      <c r="GLZ100" s="405"/>
      <c r="GMA100" s="405"/>
      <c r="GMB100" s="405"/>
      <c r="GMC100" s="405"/>
      <c r="GMD100" s="405"/>
      <c r="GME100" s="405"/>
      <c r="GMF100" s="405"/>
      <c r="GMG100" s="405"/>
      <c r="GMH100" s="405"/>
      <c r="GMI100" s="405"/>
      <c r="GMJ100" s="405"/>
      <c r="GMK100" s="405"/>
      <c r="GML100" s="405"/>
      <c r="GMM100" s="405"/>
      <c r="GMN100" s="405"/>
      <c r="GMO100" s="405"/>
      <c r="GMP100" s="405"/>
      <c r="GMQ100" s="405"/>
      <c r="GMR100" s="405"/>
      <c r="GMS100" s="405"/>
      <c r="GMT100" s="405"/>
      <c r="GMU100" s="405"/>
      <c r="GMV100" s="405"/>
      <c r="GMW100" s="405"/>
      <c r="GMX100" s="405"/>
      <c r="GMY100" s="405"/>
      <c r="GMZ100" s="405"/>
      <c r="GNA100" s="405"/>
      <c r="GNB100" s="405"/>
      <c r="GNC100" s="405"/>
      <c r="GND100" s="405"/>
      <c r="GNE100" s="405"/>
      <c r="GNF100" s="405"/>
      <c r="GNG100" s="405"/>
      <c r="GNH100" s="405"/>
      <c r="GNI100" s="405"/>
      <c r="GNJ100" s="405"/>
      <c r="GNK100" s="405"/>
      <c r="GNL100" s="405"/>
      <c r="GNM100" s="405"/>
      <c r="GNN100" s="405"/>
      <c r="GNO100" s="405"/>
      <c r="GNP100" s="405"/>
      <c r="GNQ100" s="405"/>
      <c r="GNR100" s="405"/>
      <c r="GNS100" s="405"/>
      <c r="GNT100" s="405"/>
      <c r="GNU100" s="405"/>
      <c r="GNV100" s="405"/>
      <c r="GNW100" s="405"/>
      <c r="GNX100" s="405"/>
      <c r="GNY100" s="405"/>
      <c r="GNZ100" s="405"/>
      <c r="GOA100" s="405"/>
      <c r="GOB100" s="405"/>
      <c r="GOC100" s="405"/>
      <c r="GOD100" s="405"/>
      <c r="GOE100" s="405"/>
      <c r="GOF100" s="405"/>
      <c r="GOG100" s="405"/>
      <c r="GOH100" s="405"/>
      <c r="GOI100" s="405"/>
      <c r="GOJ100" s="405"/>
      <c r="GOK100" s="405"/>
      <c r="GOL100" s="405"/>
      <c r="GOM100" s="405"/>
      <c r="GON100" s="405"/>
      <c r="GOO100" s="405"/>
      <c r="GOP100" s="405"/>
      <c r="GOQ100" s="405"/>
      <c r="GOR100" s="405"/>
      <c r="GOS100" s="405"/>
      <c r="GOT100" s="405"/>
      <c r="GOU100" s="405"/>
      <c r="GOV100" s="405"/>
      <c r="GOW100" s="405"/>
      <c r="GOX100" s="405"/>
      <c r="GOY100" s="405"/>
      <c r="GOZ100" s="405"/>
      <c r="GPA100" s="405"/>
      <c r="GPB100" s="405"/>
      <c r="GPC100" s="405"/>
      <c r="GPD100" s="405"/>
      <c r="GPE100" s="405"/>
      <c r="GPF100" s="405"/>
      <c r="GPG100" s="405"/>
      <c r="GPH100" s="405"/>
      <c r="GPI100" s="405"/>
      <c r="GPJ100" s="405"/>
      <c r="GPK100" s="405"/>
      <c r="GPL100" s="405"/>
      <c r="GPM100" s="405"/>
      <c r="GPN100" s="405"/>
      <c r="GPO100" s="405"/>
      <c r="GPP100" s="405"/>
      <c r="GPQ100" s="405"/>
      <c r="GPR100" s="405"/>
      <c r="GPS100" s="405"/>
      <c r="GPT100" s="405"/>
      <c r="GPU100" s="405"/>
      <c r="GPV100" s="405"/>
      <c r="GPW100" s="405"/>
      <c r="GPX100" s="405"/>
      <c r="GPY100" s="405"/>
      <c r="GPZ100" s="405"/>
      <c r="GQA100" s="405"/>
      <c r="GQB100" s="405"/>
      <c r="GQC100" s="405"/>
      <c r="GQD100" s="405"/>
      <c r="GQE100" s="405"/>
      <c r="GQF100" s="405"/>
      <c r="GQG100" s="405"/>
      <c r="GQH100" s="405"/>
      <c r="GQI100" s="405"/>
      <c r="GQJ100" s="405"/>
      <c r="GQK100" s="405"/>
      <c r="GQL100" s="405"/>
      <c r="GQM100" s="405"/>
      <c r="GQN100" s="405"/>
      <c r="GQO100" s="405"/>
      <c r="GQP100" s="405"/>
      <c r="GQQ100" s="405"/>
      <c r="GQR100" s="405"/>
      <c r="GQS100" s="405"/>
      <c r="GQT100" s="405"/>
      <c r="GQU100" s="405"/>
      <c r="GQV100" s="405"/>
      <c r="GQW100" s="405"/>
      <c r="GQX100" s="405"/>
      <c r="GQY100" s="405"/>
      <c r="GQZ100" s="405"/>
      <c r="GRA100" s="405"/>
      <c r="GRB100" s="405"/>
      <c r="GRC100" s="405"/>
      <c r="GRD100" s="405"/>
      <c r="GRE100" s="405"/>
      <c r="GRF100" s="405"/>
      <c r="GRG100" s="405"/>
      <c r="GRH100" s="405"/>
      <c r="GRI100" s="405"/>
      <c r="GRJ100" s="405"/>
      <c r="GRK100" s="405"/>
      <c r="GRL100" s="405"/>
      <c r="GRM100" s="405"/>
      <c r="GRN100" s="405"/>
      <c r="GRO100" s="405"/>
      <c r="GRP100" s="405"/>
      <c r="GRQ100" s="405"/>
      <c r="GRR100" s="405"/>
      <c r="GRS100" s="405"/>
      <c r="GRT100" s="405"/>
      <c r="GRU100" s="405"/>
      <c r="GRV100" s="405"/>
      <c r="GRW100" s="405"/>
      <c r="GRX100" s="405"/>
      <c r="GRY100" s="405"/>
      <c r="GRZ100" s="405"/>
      <c r="GSA100" s="405"/>
      <c r="GSB100" s="405"/>
      <c r="GSC100" s="405"/>
      <c r="GSD100" s="405"/>
      <c r="GSE100" s="405"/>
      <c r="GSF100" s="405"/>
      <c r="GSG100" s="405"/>
      <c r="GSH100" s="405"/>
      <c r="GSI100" s="405"/>
      <c r="GSJ100" s="405"/>
      <c r="GSK100" s="405"/>
      <c r="GSL100" s="405"/>
      <c r="GSM100" s="405"/>
      <c r="GSN100" s="405"/>
      <c r="GSO100" s="405"/>
      <c r="GSP100" s="405"/>
      <c r="GSQ100" s="405"/>
      <c r="GSR100" s="405"/>
      <c r="GSS100" s="405"/>
      <c r="GST100" s="405"/>
      <c r="GSU100" s="405"/>
      <c r="GSV100" s="405"/>
      <c r="GSW100" s="405"/>
      <c r="GSX100" s="405"/>
      <c r="GSY100" s="405"/>
      <c r="GSZ100" s="405"/>
      <c r="GTA100" s="405"/>
      <c r="GTB100" s="405"/>
      <c r="GTC100" s="405"/>
      <c r="GTD100" s="405"/>
      <c r="GTE100" s="405"/>
      <c r="GTF100" s="405"/>
      <c r="GTG100" s="405"/>
      <c r="GTH100" s="405"/>
      <c r="GTI100" s="405"/>
      <c r="GTJ100" s="405"/>
      <c r="GTK100" s="405"/>
      <c r="GTL100" s="405"/>
      <c r="GTM100" s="405"/>
      <c r="GTN100" s="405"/>
      <c r="GTO100" s="405"/>
      <c r="GTP100" s="405"/>
      <c r="GTQ100" s="405"/>
      <c r="GTR100" s="405"/>
      <c r="GTS100" s="405"/>
      <c r="GTT100" s="405"/>
      <c r="GTU100" s="405"/>
      <c r="GTV100" s="405"/>
      <c r="GTW100" s="405"/>
      <c r="GTX100" s="405"/>
      <c r="GTY100" s="405"/>
      <c r="GTZ100" s="405"/>
      <c r="GUA100" s="405"/>
      <c r="GUB100" s="405"/>
      <c r="GUC100" s="405"/>
      <c r="GUD100" s="405"/>
      <c r="GUE100" s="405"/>
      <c r="GUF100" s="405"/>
      <c r="GUG100" s="405"/>
      <c r="GUH100" s="405"/>
      <c r="GUI100" s="405"/>
      <c r="GUJ100" s="405"/>
      <c r="GUK100" s="405"/>
      <c r="GUL100" s="405"/>
      <c r="GUM100" s="405"/>
      <c r="GUN100" s="405"/>
      <c r="GUO100" s="405"/>
      <c r="GUP100" s="405"/>
      <c r="GUQ100" s="405"/>
      <c r="GUR100" s="405"/>
      <c r="GUS100" s="405"/>
      <c r="GUT100" s="405"/>
      <c r="GUU100" s="405"/>
      <c r="GUV100" s="405"/>
      <c r="GUW100" s="405"/>
      <c r="GUX100" s="405"/>
      <c r="GUY100" s="405"/>
      <c r="GUZ100" s="405"/>
      <c r="GVA100" s="405"/>
      <c r="GVB100" s="405"/>
      <c r="GVC100" s="405"/>
      <c r="GVD100" s="405"/>
      <c r="GVE100" s="405"/>
      <c r="GVF100" s="405"/>
      <c r="GVG100" s="405"/>
      <c r="GVH100" s="405"/>
      <c r="GVI100" s="405"/>
      <c r="GVJ100" s="405"/>
      <c r="GVK100" s="405"/>
      <c r="GVL100" s="405"/>
      <c r="GVM100" s="405"/>
      <c r="GVN100" s="405"/>
      <c r="GVO100" s="405"/>
      <c r="GVP100" s="405"/>
      <c r="GVQ100" s="405"/>
      <c r="GVR100" s="405"/>
      <c r="GVS100" s="405"/>
      <c r="GVT100" s="405"/>
      <c r="GVU100" s="405"/>
      <c r="GVV100" s="405"/>
      <c r="GVW100" s="405"/>
      <c r="GVX100" s="405"/>
      <c r="GVY100" s="405"/>
      <c r="GVZ100" s="405"/>
      <c r="GWA100" s="405"/>
      <c r="GWB100" s="405"/>
      <c r="GWC100" s="405"/>
      <c r="GWD100" s="405"/>
      <c r="GWE100" s="405"/>
      <c r="GWF100" s="405"/>
      <c r="GWG100" s="405"/>
      <c r="GWH100" s="405"/>
      <c r="GWI100" s="405"/>
      <c r="GWJ100" s="405"/>
      <c r="GWK100" s="405"/>
      <c r="GWL100" s="405"/>
      <c r="GWM100" s="405"/>
      <c r="GWN100" s="405"/>
      <c r="GWO100" s="405"/>
      <c r="GWP100" s="405"/>
      <c r="GWQ100" s="405"/>
      <c r="GWR100" s="405"/>
      <c r="GWS100" s="405"/>
      <c r="GWT100" s="405"/>
      <c r="GWU100" s="405"/>
      <c r="GWV100" s="405"/>
      <c r="GWW100" s="405"/>
      <c r="GWX100" s="405"/>
      <c r="GWY100" s="405"/>
      <c r="GWZ100" s="405"/>
      <c r="GXA100" s="405"/>
      <c r="GXB100" s="405"/>
      <c r="GXC100" s="405"/>
      <c r="GXD100" s="405"/>
      <c r="GXE100" s="405"/>
      <c r="GXF100" s="405"/>
      <c r="GXG100" s="405"/>
      <c r="GXH100" s="405"/>
      <c r="GXI100" s="405"/>
      <c r="GXJ100" s="405"/>
      <c r="GXK100" s="405"/>
      <c r="GXL100" s="405"/>
      <c r="GXM100" s="405"/>
      <c r="GXN100" s="405"/>
      <c r="GXO100" s="405"/>
      <c r="GXP100" s="405"/>
      <c r="GXQ100" s="405"/>
      <c r="GXR100" s="405"/>
      <c r="GXS100" s="405"/>
      <c r="GXT100" s="405"/>
      <c r="GXU100" s="405"/>
      <c r="GXV100" s="405"/>
      <c r="GXW100" s="405"/>
      <c r="GXX100" s="405"/>
      <c r="GXY100" s="405"/>
      <c r="GXZ100" s="405"/>
      <c r="GYA100" s="405"/>
      <c r="GYB100" s="405"/>
      <c r="GYC100" s="405"/>
      <c r="GYD100" s="405"/>
      <c r="GYE100" s="405"/>
      <c r="GYF100" s="405"/>
      <c r="GYG100" s="405"/>
      <c r="GYH100" s="405"/>
      <c r="GYI100" s="405"/>
      <c r="GYJ100" s="405"/>
      <c r="GYK100" s="405"/>
      <c r="GYL100" s="405"/>
      <c r="GYM100" s="405"/>
      <c r="GYN100" s="405"/>
      <c r="GYO100" s="405"/>
      <c r="GYP100" s="405"/>
      <c r="GYQ100" s="405"/>
      <c r="GYR100" s="405"/>
      <c r="GYS100" s="405"/>
      <c r="GYT100" s="405"/>
      <c r="GYU100" s="405"/>
      <c r="GYV100" s="405"/>
      <c r="GYW100" s="405"/>
      <c r="GYX100" s="405"/>
      <c r="GYY100" s="405"/>
      <c r="GYZ100" s="405"/>
      <c r="GZA100" s="405"/>
      <c r="GZB100" s="405"/>
      <c r="GZC100" s="405"/>
      <c r="GZD100" s="405"/>
      <c r="GZE100" s="405"/>
      <c r="GZF100" s="405"/>
      <c r="GZG100" s="405"/>
      <c r="GZH100" s="405"/>
      <c r="GZI100" s="405"/>
      <c r="GZJ100" s="405"/>
      <c r="GZK100" s="405"/>
      <c r="GZL100" s="405"/>
      <c r="GZM100" s="405"/>
      <c r="GZN100" s="405"/>
      <c r="GZO100" s="405"/>
      <c r="GZP100" s="405"/>
      <c r="GZQ100" s="405"/>
      <c r="GZR100" s="405"/>
      <c r="GZS100" s="405"/>
      <c r="GZT100" s="405"/>
      <c r="GZU100" s="405"/>
      <c r="GZV100" s="405"/>
      <c r="GZW100" s="405"/>
      <c r="GZX100" s="405"/>
      <c r="GZY100" s="405"/>
      <c r="GZZ100" s="405"/>
      <c r="HAA100" s="405"/>
      <c r="HAB100" s="405"/>
      <c r="HAC100" s="405"/>
      <c r="HAD100" s="405"/>
      <c r="HAE100" s="405"/>
      <c r="HAF100" s="405"/>
      <c r="HAG100" s="405"/>
      <c r="HAH100" s="405"/>
      <c r="HAI100" s="405"/>
      <c r="HAJ100" s="405"/>
      <c r="HAK100" s="405"/>
      <c r="HAL100" s="405"/>
      <c r="HAM100" s="405"/>
      <c r="HAN100" s="405"/>
      <c r="HAO100" s="405"/>
      <c r="HAP100" s="405"/>
      <c r="HAQ100" s="405"/>
      <c r="HAR100" s="405"/>
      <c r="HAS100" s="405"/>
      <c r="HAT100" s="405"/>
      <c r="HAU100" s="405"/>
      <c r="HAV100" s="405"/>
      <c r="HAW100" s="405"/>
      <c r="HAX100" s="405"/>
      <c r="HAY100" s="405"/>
      <c r="HAZ100" s="405"/>
      <c r="HBA100" s="405"/>
      <c r="HBB100" s="405"/>
      <c r="HBC100" s="405"/>
      <c r="HBD100" s="405"/>
      <c r="HBE100" s="405"/>
      <c r="HBF100" s="405"/>
      <c r="HBG100" s="405"/>
      <c r="HBH100" s="405"/>
      <c r="HBI100" s="405"/>
      <c r="HBJ100" s="405"/>
      <c r="HBK100" s="405"/>
      <c r="HBL100" s="405"/>
      <c r="HBM100" s="405"/>
      <c r="HBN100" s="405"/>
      <c r="HBO100" s="405"/>
      <c r="HBP100" s="405"/>
      <c r="HBQ100" s="405"/>
      <c r="HBR100" s="405"/>
      <c r="HBS100" s="405"/>
      <c r="HBT100" s="405"/>
      <c r="HBU100" s="405"/>
      <c r="HBV100" s="405"/>
      <c r="HBW100" s="405"/>
      <c r="HBX100" s="405"/>
      <c r="HBY100" s="405"/>
      <c r="HBZ100" s="405"/>
      <c r="HCA100" s="405"/>
      <c r="HCB100" s="405"/>
      <c r="HCC100" s="405"/>
      <c r="HCD100" s="405"/>
      <c r="HCE100" s="405"/>
      <c r="HCF100" s="405"/>
      <c r="HCG100" s="405"/>
      <c r="HCH100" s="405"/>
      <c r="HCI100" s="405"/>
      <c r="HCJ100" s="405"/>
      <c r="HCK100" s="405"/>
      <c r="HCL100" s="405"/>
      <c r="HCM100" s="405"/>
      <c r="HCN100" s="405"/>
      <c r="HCO100" s="405"/>
      <c r="HCP100" s="405"/>
      <c r="HCQ100" s="405"/>
      <c r="HCR100" s="405"/>
      <c r="HCS100" s="405"/>
      <c r="HCT100" s="405"/>
      <c r="HCU100" s="405"/>
      <c r="HCV100" s="405"/>
      <c r="HCW100" s="405"/>
      <c r="HCX100" s="405"/>
      <c r="HCY100" s="405"/>
      <c r="HCZ100" s="405"/>
      <c r="HDA100" s="405"/>
      <c r="HDB100" s="405"/>
      <c r="HDC100" s="405"/>
      <c r="HDD100" s="405"/>
      <c r="HDE100" s="405"/>
      <c r="HDF100" s="405"/>
      <c r="HDG100" s="405"/>
      <c r="HDH100" s="405"/>
      <c r="HDI100" s="405"/>
      <c r="HDJ100" s="405"/>
      <c r="HDK100" s="405"/>
      <c r="HDL100" s="405"/>
      <c r="HDM100" s="405"/>
      <c r="HDN100" s="405"/>
      <c r="HDO100" s="405"/>
      <c r="HDP100" s="405"/>
      <c r="HDQ100" s="405"/>
      <c r="HDR100" s="405"/>
      <c r="HDS100" s="405"/>
      <c r="HDT100" s="405"/>
      <c r="HDU100" s="405"/>
      <c r="HDV100" s="405"/>
      <c r="HDW100" s="405"/>
      <c r="HDX100" s="405"/>
      <c r="HDY100" s="405"/>
      <c r="HDZ100" s="405"/>
      <c r="HEA100" s="405"/>
      <c r="HEB100" s="405"/>
      <c r="HEC100" s="405"/>
      <c r="HED100" s="405"/>
      <c r="HEE100" s="405"/>
      <c r="HEF100" s="405"/>
      <c r="HEG100" s="405"/>
      <c r="HEH100" s="405"/>
      <c r="HEI100" s="405"/>
      <c r="HEJ100" s="405"/>
      <c r="HEK100" s="405"/>
      <c r="HEL100" s="405"/>
      <c r="HEM100" s="405"/>
      <c r="HEN100" s="405"/>
      <c r="HEO100" s="405"/>
      <c r="HEP100" s="405"/>
      <c r="HEQ100" s="405"/>
      <c r="HER100" s="405"/>
      <c r="HES100" s="405"/>
      <c r="HET100" s="405"/>
      <c r="HEU100" s="405"/>
      <c r="HEV100" s="405"/>
      <c r="HEW100" s="405"/>
      <c r="HEX100" s="405"/>
      <c r="HEY100" s="405"/>
      <c r="HEZ100" s="405"/>
      <c r="HFA100" s="405"/>
      <c r="HFB100" s="405"/>
      <c r="HFC100" s="405"/>
      <c r="HFD100" s="405"/>
      <c r="HFE100" s="405"/>
      <c r="HFF100" s="405"/>
      <c r="HFG100" s="405"/>
      <c r="HFH100" s="405"/>
      <c r="HFI100" s="405"/>
      <c r="HFJ100" s="405"/>
      <c r="HFK100" s="405"/>
      <c r="HFL100" s="405"/>
      <c r="HFM100" s="405"/>
      <c r="HFN100" s="405"/>
      <c r="HFO100" s="405"/>
      <c r="HFP100" s="405"/>
      <c r="HFQ100" s="405"/>
      <c r="HFR100" s="405"/>
      <c r="HFS100" s="405"/>
      <c r="HFT100" s="405"/>
      <c r="HFU100" s="405"/>
      <c r="HFV100" s="405"/>
      <c r="HFW100" s="405"/>
      <c r="HFX100" s="405"/>
      <c r="HFY100" s="405"/>
      <c r="HFZ100" s="405"/>
      <c r="HGA100" s="405"/>
      <c r="HGB100" s="405"/>
      <c r="HGC100" s="405"/>
      <c r="HGD100" s="405"/>
      <c r="HGE100" s="405"/>
      <c r="HGF100" s="405"/>
      <c r="HGG100" s="405"/>
      <c r="HGH100" s="405"/>
      <c r="HGI100" s="405"/>
      <c r="HGJ100" s="405"/>
      <c r="HGK100" s="405"/>
      <c r="HGL100" s="405"/>
      <c r="HGM100" s="405"/>
      <c r="HGN100" s="405"/>
      <c r="HGO100" s="405"/>
      <c r="HGP100" s="405"/>
      <c r="HGQ100" s="405"/>
      <c r="HGR100" s="405"/>
      <c r="HGS100" s="405"/>
      <c r="HGT100" s="405"/>
      <c r="HGU100" s="405"/>
      <c r="HGV100" s="405"/>
      <c r="HGW100" s="405"/>
      <c r="HGX100" s="405"/>
      <c r="HGY100" s="405"/>
      <c r="HGZ100" s="405"/>
      <c r="HHA100" s="405"/>
      <c r="HHB100" s="405"/>
      <c r="HHC100" s="405"/>
      <c r="HHD100" s="405"/>
      <c r="HHE100" s="405"/>
      <c r="HHF100" s="405"/>
      <c r="HHG100" s="405"/>
      <c r="HHH100" s="405"/>
      <c r="HHI100" s="405"/>
      <c r="HHJ100" s="405"/>
      <c r="HHK100" s="405"/>
      <c r="HHL100" s="405"/>
      <c r="HHM100" s="405"/>
      <c r="HHN100" s="405"/>
      <c r="HHO100" s="405"/>
      <c r="HHP100" s="405"/>
      <c r="HHQ100" s="405"/>
      <c r="HHR100" s="405"/>
      <c r="HHS100" s="405"/>
      <c r="HHT100" s="405"/>
      <c r="HHU100" s="405"/>
      <c r="HHV100" s="405"/>
      <c r="HHW100" s="405"/>
      <c r="HHX100" s="405"/>
      <c r="HHY100" s="405"/>
      <c r="HHZ100" s="405"/>
      <c r="HIA100" s="405"/>
      <c r="HIB100" s="405"/>
      <c r="HIC100" s="405"/>
      <c r="HID100" s="405"/>
      <c r="HIE100" s="405"/>
      <c r="HIF100" s="405"/>
      <c r="HIG100" s="405"/>
      <c r="HIH100" s="405"/>
      <c r="HII100" s="405"/>
      <c r="HIJ100" s="405"/>
      <c r="HIK100" s="405"/>
      <c r="HIL100" s="405"/>
      <c r="HIM100" s="405"/>
      <c r="HIN100" s="405"/>
      <c r="HIO100" s="405"/>
      <c r="HIP100" s="405"/>
      <c r="HIQ100" s="405"/>
      <c r="HIR100" s="405"/>
      <c r="HIS100" s="405"/>
      <c r="HIT100" s="405"/>
      <c r="HIU100" s="405"/>
      <c r="HIV100" s="405"/>
      <c r="HIW100" s="405"/>
      <c r="HIX100" s="405"/>
      <c r="HIY100" s="405"/>
      <c r="HIZ100" s="405"/>
      <c r="HJA100" s="405"/>
      <c r="HJB100" s="405"/>
      <c r="HJC100" s="405"/>
      <c r="HJD100" s="405"/>
      <c r="HJE100" s="405"/>
      <c r="HJF100" s="405"/>
      <c r="HJG100" s="405"/>
      <c r="HJH100" s="405"/>
      <c r="HJI100" s="405"/>
      <c r="HJJ100" s="405"/>
      <c r="HJK100" s="405"/>
      <c r="HJL100" s="405"/>
      <c r="HJM100" s="405"/>
      <c r="HJN100" s="405"/>
      <c r="HJO100" s="405"/>
      <c r="HJP100" s="405"/>
      <c r="HJQ100" s="405"/>
      <c r="HJR100" s="405"/>
      <c r="HJS100" s="405"/>
      <c r="HJT100" s="405"/>
      <c r="HJU100" s="405"/>
      <c r="HJV100" s="405"/>
      <c r="HJW100" s="405"/>
      <c r="HJX100" s="405"/>
      <c r="HJY100" s="405"/>
      <c r="HJZ100" s="405"/>
      <c r="HKA100" s="405"/>
      <c r="HKB100" s="405"/>
      <c r="HKC100" s="405"/>
      <c r="HKD100" s="405"/>
      <c r="HKE100" s="405"/>
      <c r="HKF100" s="405"/>
      <c r="HKG100" s="405"/>
      <c r="HKH100" s="405"/>
      <c r="HKI100" s="405"/>
      <c r="HKJ100" s="405"/>
      <c r="HKK100" s="405"/>
      <c r="HKL100" s="405"/>
      <c r="HKM100" s="405"/>
      <c r="HKN100" s="405"/>
      <c r="HKO100" s="405"/>
      <c r="HKP100" s="405"/>
      <c r="HKQ100" s="405"/>
      <c r="HKR100" s="405"/>
      <c r="HKS100" s="405"/>
      <c r="HKT100" s="405"/>
      <c r="HKU100" s="405"/>
      <c r="HKV100" s="405"/>
      <c r="HKW100" s="405"/>
      <c r="HKX100" s="405"/>
      <c r="HKY100" s="405"/>
      <c r="HKZ100" s="405"/>
      <c r="HLA100" s="405"/>
      <c r="HLB100" s="405"/>
      <c r="HLC100" s="405"/>
      <c r="HLD100" s="405"/>
      <c r="HLE100" s="405"/>
      <c r="HLF100" s="405"/>
      <c r="HLG100" s="405"/>
      <c r="HLH100" s="405"/>
      <c r="HLI100" s="405"/>
      <c r="HLJ100" s="405"/>
      <c r="HLK100" s="405"/>
      <c r="HLL100" s="405"/>
      <c r="HLM100" s="405"/>
      <c r="HLN100" s="405"/>
      <c r="HLO100" s="405"/>
      <c r="HLP100" s="405"/>
      <c r="HLQ100" s="405"/>
      <c r="HLR100" s="405"/>
      <c r="HLS100" s="405"/>
      <c r="HLT100" s="405"/>
      <c r="HLU100" s="405"/>
      <c r="HLV100" s="405"/>
      <c r="HLW100" s="405"/>
      <c r="HLX100" s="405"/>
      <c r="HLY100" s="405"/>
      <c r="HLZ100" s="405"/>
      <c r="HMA100" s="405"/>
      <c r="HMB100" s="405"/>
      <c r="HMC100" s="405"/>
      <c r="HMD100" s="405"/>
      <c r="HME100" s="405"/>
      <c r="HMF100" s="405"/>
      <c r="HMG100" s="405"/>
      <c r="HMH100" s="405"/>
      <c r="HMI100" s="405"/>
      <c r="HMJ100" s="405"/>
      <c r="HMK100" s="405"/>
      <c r="HML100" s="405"/>
      <c r="HMM100" s="405"/>
      <c r="HMN100" s="405"/>
      <c r="HMO100" s="405"/>
      <c r="HMP100" s="405"/>
      <c r="HMQ100" s="405"/>
      <c r="HMR100" s="405"/>
      <c r="HMS100" s="405"/>
      <c r="HMT100" s="405"/>
      <c r="HMU100" s="405"/>
      <c r="HMV100" s="405"/>
      <c r="HMW100" s="405"/>
      <c r="HMX100" s="405"/>
      <c r="HMY100" s="405"/>
      <c r="HMZ100" s="405"/>
      <c r="HNA100" s="405"/>
      <c r="HNB100" s="405"/>
      <c r="HNC100" s="405"/>
      <c r="HND100" s="405"/>
      <c r="HNE100" s="405"/>
      <c r="HNF100" s="405"/>
      <c r="HNG100" s="405"/>
      <c r="HNH100" s="405"/>
      <c r="HNI100" s="405"/>
      <c r="HNJ100" s="405"/>
      <c r="HNK100" s="405"/>
      <c r="HNL100" s="405"/>
      <c r="HNM100" s="405"/>
      <c r="HNN100" s="405"/>
      <c r="HNO100" s="405"/>
      <c r="HNP100" s="405"/>
      <c r="HNQ100" s="405"/>
      <c r="HNR100" s="405"/>
      <c r="HNS100" s="405"/>
      <c r="HNT100" s="405"/>
      <c r="HNU100" s="405"/>
      <c r="HNV100" s="405"/>
      <c r="HNW100" s="405"/>
      <c r="HNX100" s="405"/>
      <c r="HNY100" s="405"/>
      <c r="HNZ100" s="405"/>
      <c r="HOA100" s="405"/>
      <c r="HOB100" s="405"/>
      <c r="HOC100" s="405"/>
      <c r="HOD100" s="405"/>
      <c r="HOE100" s="405"/>
      <c r="HOF100" s="405"/>
      <c r="HOG100" s="405"/>
      <c r="HOH100" s="405"/>
      <c r="HOI100" s="405"/>
      <c r="HOJ100" s="405"/>
      <c r="HOK100" s="405"/>
      <c r="HOL100" s="405"/>
      <c r="HOM100" s="405"/>
      <c r="HON100" s="405"/>
      <c r="HOO100" s="405"/>
      <c r="HOP100" s="405"/>
      <c r="HOQ100" s="405"/>
      <c r="HOR100" s="405"/>
      <c r="HOS100" s="405"/>
      <c r="HOT100" s="405"/>
      <c r="HOU100" s="405"/>
      <c r="HOV100" s="405"/>
      <c r="HOW100" s="405"/>
      <c r="HOX100" s="405"/>
      <c r="HOY100" s="405"/>
      <c r="HOZ100" s="405"/>
      <c r="HPA100" s="405"/>
      <c r="HPB100" s="405"/>
      <c r="HPC100" s="405"/>
      <c r="HPD100" s="405"/>
      <c r="HPE100" s="405"/>
      <c r="HPF100" s="405"/>
      <c r="HPG100" s="405"/>
      <c r="HPH100" s="405"/>
      <c r="HPI100" s="405"/>
      <c r="HPJ100" s="405"/>
      <c r="HPK100" s="405"/>
      <c r="HPL100" s="405"/>
      <c r="HPM100" s="405"/>
      <c r="HPN100" s="405"/>
      <c r="HPO100" s="405"/>
      <c r="HPP100" s="405"/>
      <c r="HPQ100" s="405"/>
      <c r="HPR100" s="405"/>
      <c r="HPS100" s="405"/>
      <c r="HPT100" s="405"/>
      <c r="HPU100" s="405"/>
      <c r="HPV100" s="405"/>
      <c r="HPW100" s="405"/>
      <c r="HPX100" s="405"/>
      <c r="HPY100" s="405"/>
      <c r="HPZ100" s="405"/>
      <c r="HQA100" s="405"/>
      <c r="HQB100" s="405"/>
      <c r="HQC100" s="405"/>
      <c r="HQD100" s="405"/>
      <c r="HQE100" s="405"/>
      <c r="HQF100" s="405"/>
      <c r="HQG100" s="405"/>
      <c r="HQH100" s="405"/>
      <c r="HQI100" s="405"/>
      <c r="HQJ100" s="405"/>
      <c r="HQK100" s="405"/>
      <c r="HQL100" s="405"/>
      <c r="HQM100" s="405"/>
      <c r="HQN100" s="405"/>
      <c r="HQO100" s="405"/>
      <c r="HQP100" s="405"/>
      <c r="HQQ100" s="405"/>
      <c r="HQR100" s="405"/>
      <c r="HQS100" s="405"/>
      <c r="HQT100" s="405"/>
      <c r="HQU100" s="405"/>
      <c r="HQV100" s="405"/>
      <c r="HQW100" s="405"/>
      <c r="HQX100" s="405"/>
      <c r="HQY100" s="405"/>
      <c r="HQZ100" s="405"/>
      <c r="HRA100" s="405"/>
      <c r="HRB100" s="405"/>
      <c r="HRC100" s="405"/>
      <c r="HRD100" s="405"/>
      <c r="HRE100" s="405"/>
      <c r="HRF100" s="405"/>
      <c r="HRG100" s="405"/>
      <c r="HRH100" s="405"/>
      <c r="HRI100" s="405"/>
      <c r="HRJ100" s="405"/>
      <c r="HRK100" s="405"/>
      <c r="HRL100" s="405"/>
      <c r="HRM100" s="405"/>
      <c r="HRN100" s="405"/>
      <c r="HRO100" s="405"/>
      <c r="HRP100" s="405"/>
      <c r="HRQ100" s="405"/>
      <c r="HRR100" s="405"/>
      <c r="HRS100" s="405"/>
      <c r="HRT100" s="405"/>
      <c r="HRU100" s="405"/>
      <c r="HRV100" s="405"/>
      <c r="HRW100" s="405"/>
      <c r="HRX100" s="405"/>
      <c r="HRY100" s="405"/>
      <c r="HRZ100" s="405"/>
      <c r="HSA100" s="405"/>
      <c r="HSB100" s="405"/>
      <c r="HSC100" s="405"/>
      <c r="HSD100" s="405"/>
      <c r="HSE100" s="405"/>
      <c r="HSF100" s="405"/>
      <c r="HSG100" s="405"/>
      <c r="HSH100" s="405"/>
      <c r="HSI100" s="405"/>
      <c r="HSJ100" s="405"/>
      <c r="HSK100" s="405"/>
      <c r="HSL100" s="405"/>
      <c r="HSM100" s="405"/>
      <c r="HSN100" s="405"/>
      <c r="HSO100" s="405"/>
      <c r="HSP100" s="405"/>
      <c r="HSQ100" s="405"/>
      <c r="HSR100" s="405"/>
      <c r="HSS100" s="405"/>
      <c r="HST100" s="405"/>
      <c r="HSU100" s="405"/>
      <c r="HSV100" s="405"/>
      <c r="HSW100" s="405"/>
      <c r="HSX100" s="405"/>
      <c r="HSY100" s="405"/>
      <c r="HSZ100" s="405"/>
      <c r="HTA100" s="405"/>
      <c r="HTB100" s="405"/>
      <c r="HTC100" s="405"/>
      <c r="HTD100" s="405"/>
      <c r="HTE100" s="405"/>
      <c r="HTF100" s="405"/>
      <c r="HTG100" s="405"/>
      <c r="HTH100" s="405"/>
      <c r="HTI100" s="405"/>
      <c r="HTJ100" s="405"/>
      <c r="HTK100" s="405"/>
      <c r="HTL100" s="405"/>
      <c r="HTM100" s="405"/>
      <c r="HTN100" s="405"/>
      <c r="HTO100" s="405"/>
      <c r="HTP100" s="405"/>
      <c r="HTQ100" s="405"/>
      <c r="HTR100" s="405"/>
      <c r="HTS100" s="405"/>
      <c r="HTT100" s="405"/>
      <c r="HTU100" s="405"/>
      <c r="HTV100" s="405"/>
      <c r="HTW100" s="405"/>
      <c r="HTX100" s="405"/>
      <c r="HTY100" s="405"/>
      <c r="HTZ100" s="405"/>
      <c r="HUA100" s="405"/>
      <c r="HUB100" s="405"/>
      <c r="HUC100" s="405"/>
      <c r="HUD100" s="405"/>
      <c r="HUE100" s="405"/>
      <c r="HUF100" s="405"/>
      <c r="HUG100" s="405"/>
      <c r="HUH100" s="405"/>
      <c r="HUI100" s="405"/>
      <c r="HUJ100" s="405"/>
      <c r="HUK100" s="405"/>
      <c r="HUL100" s="405"/>
      <c r="HUM100" s="405"/>
      <c r="HUN100" s="405"/>
      <c r="HUO100" s="405"/>
      <c r="HUP100" s="405"/>
      <c r="HUQ100" s="405"/>
      <c r="HUR100" s="405"/>
      <c r="HUS100" s="405"/>
      <c r="HUT100" s="405"/>
      <c r="HUU100" s="405"/>
      <c r="HUV100" s="405"/>
      <c r="HUW100" s="405"/>
      <c r="HUX100" s="405"/>
      <c r="HUY100" s="405"/>
      <c r="HUZ100" s="405"/>
      <c r="HVA100" s="405"/>
      <c r="HVB100" s="405"/>
      <c r="HVC100" s="405"/>
      <c r="HVD100" s="405"/>
      <c r="HVE100" s="405"/>
      <c r="HVF100" s="405"/>
      <c r="HVG100" s="405"/>
      <c r="HVH100" s="405"/>
      <c r="HVI100" s="405"/>
      <c r="HVJ100" s="405"/>
      <c r="HVK100" s="405"/>
      <c r="HVL100" s="405"/>
      <c r="HVM100" s="405"/>
      <c r="HVN100" s="405"/>
      <c r="HVO100" s="405"/>
      <c r="HVP100" s="405"/>
      <c r="HVQ100" s="405"/>
      <c r="HVR100" s="405"/>
      <c r="HVS100" s="405"/>
      <c r="HVT100" s="405"/>
      <c r="HVU100" s="405"/>
      <c r="HVV100" s="405"/>
      <c r="HVW100" s="405"/>
      <c r="HVX100" s="405"/>
      <c r="HVY100" s="405"/>
      <c r="HVZ100" s="405"/>
      <c r="HWA100" s="405"/>
      <c r="HWB100" s="405"/>
      <c r="HWC100" s="405"/>
      <c r="HWD100" s="405"/>
      <c r="HWE100" s="405"/>
      <c r="HWF100" s="405"/>
      <c r="HWG100" s="405"/>
      <c r="HWH100" s="405"/>
      <c r="HWI100" s="405"/>
      <c r="HWJ100" s="405"/>
      <c r="HWK100" s="405"/>
      <c r="HWL100" s="405"/>
      <c r="HWM100" s="405"/>
      <c r="HWN100" s="405"/>
      <c r="HWO100" s="405"/>
      <c r="HWP100" s="405"/>
      <c r="HWQ100" s="405"/>
      <c r="HWR100" s="405"/>
      <c r="HWS100" s="405"/>
      <c r="HWT100" s="405"/>
      <c r="HWU100" s="405"/>
      <c r="HWV100" s="405"/>
      <c r="HWW100" s="405"/>
      <c r="HWX100" s="405"/>
      <c r="HWY100" s="405"/>
      <c r="HWZ100" s="405"/>
      <c r="HXA100" s="405"/>
      <c r="HXB100" s="405"/>
      <c r="HXC100" s="405"/>
      <c r="HXD100" s="405"/>
      <c r="HXE100" s="405"/>
      <c r="HXF100" s="405"/>
      <c r="HXG100" s="405"/>
      <c r="HXH100" s="405"/>
      <c r="HXI100" s="405"/>
      <c r="HXJ100" s="405"/>
      <c r="HXK100" s="405"/>
      <c r="HXL100" s="405"/>
      <c r="HXM100" s="405"/>
      <c r="HXN100" s="405"/>
      <c r="HXO100" s="405"/>
      <c r="HXP100" s="405"/>
      <c r="HXQ100" s="405"/>
      <c r="HXR100" s="405"/>
      <c r="HXS100" s="405"/>
      <c r="HXT100" s="405"/>
      <c r="HXU100" s="405"/>
      <c r="HXV100" s="405"/>
      <c r="HXW100" s="405"/>
      <c r="HXX100" s="405"/>
      <c r="HXY100" s="405"/>
      <c r="HXZ100" s="405"/>
      <c r="HYA100" s="405"/>
      <c r="HYB100" s="405"/>
      <c r="HYC100" s="405"/>
      <c r="HYD100" s="405"/>
      <c r="HYE100" s="405"/>
      <c r="HYF100" s="405"/>
      <c r="HYG100" s="405"/>
      <c r="HYH100" s="405"/>
      <c r="HYI100" s="405"/>
      <c r="HYJ100" s="405"/>
      <c r="HYK100" s="405"/>
      <c r="HYL100" s="405"/>
      <c r="HYM100" s="405"/>
      <c r="HYN100" s="405"/>
      <c r="HYO100" s="405"/>
      <c r="HYP100" s="405"/>
      <c r="HYQ100" s="405"/>
      <c r="HYR100" s="405"/>
      <c r="HYS100" s="405"/>
      <c r="HYT100" s="405"/>
      <c r="HYU100" s="405"/>
      <c r="HYV100" s="405"/>
      <c r="HYW100" s="405"/>
      <c r="HYX100" s="405"/>
      <c r="HYY100" s="405"/>
      <c r="HYZ100" s="405"/>
      <c r="HZA100" s="405"/>
      <c r="HZB100" s="405"/>
      <c r="HZC100" s="405"/>
      <c r="HZD100" s="405"/>
      <c r="HZE100" s="405"/>
      <c r="HZF100" s="405"/>
      <c r="HZG100" s="405"/>
      <c r="HZH100" s="405"/>
      <c r="HZI100" s="405"/>
      <c r="HZJ100" s="405"/>
      <c r="HZK100" s="405"/>
      <c r="HZL100" s="405"/>
      <c r="HZM100" s="405"/>
      <c r="HZN100" s="405"/>
      <c r="HZO100" s="405"/>
      <c r="HZP100" s="405"/>
      <c r="HZQ100" s="405"/>
      <c r="HZR100" s="405"/>
      <c r="HZS100" s="405"/>
      <c r="HZT100" s="405"/>
      <c r="HZU100" s="405"/>
      <c r="HZV100" s="405"/>
      <c r="HZW100" s="405"/>
      <c r="HZX100" s="405"/>
      <c r="HZY100" s="405"/>
      <c r="HZZ100" s="405"/>
      <c r="IAA100" s="405"/>
      <c r="IAB100" s="405"/>
      <c r="IAC100" s="405"/>
      <c r="IAD100" s="405"/>
      <c r="IAE100" s="405"/>
      <c r="IAF100" s="405"/>
      <c r="IAG100" s="405"/>
      <c r="IAH100" s="405"/>
      <c r="IAI100" s="405"/>
      <c r="IAJ100" s="405"/>
      <c r="IAK100" s="405"/>
      <c r="IAL100" s="405"/>
      <c r="IAM100" s="405"/>
      <c r="IAN100" s="405"/>
      <c r="IAO100" s="405"/>
      <c r="IAP100" s="405"/>
      <c r="IAQ100" s="405"/>
      <c r="IAR100" s="405"/>
      <c r="IAS100" s="405"/>
      <c r="IAT100" s="405"/>
      <c r="IAU100" s="405"/>
      <c r="IAV100" s="405"/>
      <c r="IAW100" s="405"/>
      <c r="IAX100" s="405"/>
      <c r="IAY100" s="405"/>
      <c r="IAZ100" s="405"/>
      <c r="IBA100" s="405"/>
      <c r="IBB100" s="405"/>
      <c r="IBC100" s="405"/>
      <c r="IBD100" s="405"/>
      <c r="IBE100" s="405"/>
      <c r="IBF100" s="405"/>
      <c r="IBG100" s="405"/>
      <c r="IBH100" s="405"/>
      <c r="IBI100" s="405"/>
      <c r="IBJ100" s="405"/>
      <c r="IBK100" s="405"/>
      <c r="IBL100" s="405"/>
      <c r="IBM100" s="405"/>
      <c r="IBN100" s="405"/>
      <c r="IBO100" s="405"/>
      <c r="IBP100" s="405"/>
      <c r="IBQ100" s="405"/>
      <c r="IBR100" s="405"/>
      <c r="IBS100" s="405"/>
      <c r="IBT100" s="405"/>
      <c r="IBU100" s="405"/>
      <c r="IBV100" s="405"/>
      <c r="IBW100" s="405"/>
      <c r="IBX100" s="405"/>
      <c r="IBY100" s="405"/>
      <c r="IBZ100" s="405"/>
      <c r="ICA100" s="405"/>
      <c r="ICB100" s="405"/>
      <c r="ICC100" s="405"/>
      <c r="ICD100" s="405"/>
      <c r="ICE100" s="405"/>
      <c r="ICF100" s="405"/>
      <c r="ICG100" s="405"/>
      <c r="ICH100" s="405"/>
      <c r="ICI100" s="405"/>
      <c r="ICJ100" s="405"/>
      <c r="ICK100" s="405"/>
      <c r="ICL100" s="405"/>
      <c r="ICM100" s="405"/>
      <c r="ICN100" s="405"/>
      <c r="ICO100" s="405"/>
      <c r="ICP100" s="405"/>
      <c r="ICQ100" s="405"/>
      <c r="ICR100" s="405"/>
      <c r="ICS100" s="405"/>
      <c r="ICT100" s="405"/>
      <c r="ICU100" s="405"/>
      <c r="ICV100" s="405"/>
      <c r="ICW100" s="405"/>
      <c r="ICX100" s="405"/>
      <c r="ICY100" s="405"/>
      <c r="ICZ100" s="405"/>
      <c r="IDA100" s="405"/>
      <c r="IDB100" s="405"/>
      <c r="IDC100" s="405"/>
      <c r="IDD100" s="405"/>
      <c r="IDE100" s="405"/>
      <c r="IDF100" s="405"/>
      <c r="IDG100" s="405"/>
      <c r="IDH100" s="405"/>
      <c r="IDI100" s="405"/>
      <c r="IDJ100" s="405"/>
      <c r="IDK100" s="405"/>
      <c r="IDL100" s="405"/>
      <c r="IDM100" s="405"/>
      <c r="IDN100" s="405"/>
      <c r="IDO100" s="405"/>
      <c r="IDP100" s="405"/>
      <c r="IDQ100" s="405"/>
      <c r="IDR100" s="405"/>
      <c r="IDS100" s="405"/>
      <c r="IDT100" s="405"/>
      <c r="IDU100" s="405"/>
      <c r="IDV100" s="405"/>
      <c r="IDW100" s="405"/>
      <c r="IDX100" s="405"/>
      <c r="IDY100" s="405"/>
      <c r="IDZ100" s="405"/>
      <c r="IEA100" s="405"/>
      <c r="IEB100" s="405"/>
      <c r="IEC100" s="405"/>
      <c r="IED100" s="405"/>
      <c r="IEE100" s="405"/>
      <c r="IEF100" s="405"/>
      <c r="IEG100" s="405"/>
      <c r="IEH100" s="405"/>
      <c r="IEI100" s="405"/>
      <c r="IEJ100" s="405"/>
      <c r="IEK100" s="405"/>
      <c r="IEL100" s="405"/>
      <c r="IEM100" s="405"/>
      <c r="IEN100" s="405"/>
      <c r="IEO100" s="405"/>
      <c r="IEP100" s="405"/>
      <c r="IEQ100" s="405"/>
      <c r="IER100" s="405"/>
      <c r="IES100" s="405"/>
      <c r="IET100" s="405"/>
      <c r="IEU100" s="405"/>
      <c r="IEV100" s="405"/>
      <c r="IEW100" s="405"/>
      <c r="IEX100" s="405"/>
      <c r="IEY100" s="405"/>
      <c r="IEZ100" s="405"/>
      <c r="IFA100" s="405"/>
      <c r="IFB100" s="405"/>
      <c r="IFC100" s="405"/>
      <c r="IFD100" s="405"/>
      <c r="IFE100" s="405"/>
      <c r="IFF100" s="405"/>
      <c r="IFG100" s="405"/>
      <c r="IFH100" s="405"/>
      <c r="IFI100" s="405"/>
      <c r="IFJ100" s="405"/>
      <c r="IFK100" s="405"/>
      <c r="IFL100" s="405"/>
      <c r="IFM100" s="405"/>
      <c r="IFN100" s="405"/>
      <c r="IFO100" s="405"/>
      <c r="IFP100" s="405"/>
      <c r="IFQ100" s="405"/>
      <c r="IFR100" s="405"/>
      <c r="IFS100" s="405"/>
      <c r="IFT100" s="405"/>
      <c r="IFU100" s="405"/>
      <c r="IFV100" s="405"/>
      <c r="IFW100" s="405"/>
      <c r="IFX100" s="405"/>
      <c r="IFY100" s="405"/>
      <c r="IFZ100" s="405"/>
      <c r="IGA100" s="405"/>
      <c r="IGB100" s="405"/>
      <c r="IGC100" s="405"/>
      <c r="IGD100" s="405"/>
      <c r="IGE100" s="405"/>
      <c r="IGF100" s="405"/>
      <c r="IGG100" s="405"/>
      <c r="IGH100" s="405"/>
      <c r="IGI100" s="405"/>
      <c r="IGJ100" s="405"/>
      <c r="IGK100" s="405"/>
      <c r="IGL100" s="405"/>
      <c r="IGM100" s="405"/>
      <c r="IGN100" s="405"/>
      <c r="IGO100" s="405"/>
      <c r="IGP100" s="405"/>
      <c r="IGQ100" s="405"/>
      <c r="IGR100" s="405"/>
      <c r="IGS100" s="405"/>
      <c r="IGT100" s="405"/>
      <c r="IGU100" s="405"/>
      <c r="IGV100" s="405"/>
      <c r="IGW100" s="405"/>
      <c r="IGX100" s="405"/>
      <c r="IGY100" s="405"/>
      <c r="IGZ100" s="405"/>
      <c r="IHA100" s="405"/>
      <c r="IHB100" s="405"/>
      <c r="IHC100" s="405"/>
      <c r="IHD100" s="405"/>
      <c r="IHE100" s="405"/>
      <c r="IHF100" s="405"/>
      <c r="IHG100" s="405"/>
      <c r="IHH100" s="405"/>
      <c r="IHI100" s="405"/>
      <c r="IHJ100" s="405"/>
      <c r="IHK100" s="405"/>
      <c r="IHL100" s="405"/>
      <c r="IHM100" s="405"/>
      <c r="IHN100" s="405"/>
      <c r="IHO100" s="405"/>
      <c r="IHP100" s="405"/>
      <c r="IHQ100" s="405"/>
      <c r="IHR100" s="405"/>
      <c r="IHS100" s="405"/>
      <c r="IHT100" s="405"/>
      <c r="IHU100" s="405"/>
      <c r="IHV100" s="405"/>
      <c r="IHW100" s="405"/>
      <c r="IHX100" s="405"/>
      <c r="IHY100" s="405"/>
      <c r="IHZ100" s="405"/>
      <c r="IIA100" s="405"/>
      <c r="IIB100" s="405"/>
      <c r="IIC100" s="405"/>
      <c r="IID100" s="405"/>
      <c r="IIE100" s="405"/>
      <c r="IIF100" s="405"/>
      <c r="IIG100" s="405"/>
      <c r="IIH100" s="405"/>
      <c r="III100" s="405"/>
      <c r="IIJ100" s="405"/>
      <c r="IIK100" s="405"/>
      <c r="IIL100" s="405"/>
      <c r="IIM100" s="405"/>
      <c r="IIN100" s="405"/>
      <c r="IIO100" s="405"/>
      <c r="IIP100" s="405"/>
      <c r="IIQ100" s="405"/>
      <c r="IIR100" s="405"/>
      <c r="IIS100" s="405"/>
      <c r="IIT100" s="405"/>
      <c r="IIU100" s="405"/>
      <c r="IIV100" s="405"/>
      <c r="IIW100" s="405"/>
      <c r="IIX100" s="405"/>
      <c r="IIY100" s="405"/>
      <c r="IIZ100" s="405"/>
      <c r="IJA100" s="405"/>
      <c r="IJB100" s="405"/>
      <c r="IJC100" s="405"/>
      <c r="IJD100" s="405"/>
      <c r="IJE100" s="405"/>
      <c r="IJF100" s="405"/>
      <c r="IJG100" s="405"/>
      <c r="IJH100" s="405"/>
      <c r="IJI100" s="405"/>
      <c r="IJJ100" s="405"/>
      <c r="IJK100" s="405"/>
      <c r="IJL100" s="405"/>
      <c r="IJM100" s="405"/>
      <c r="IJN100" s="405"/>
      <c r="IJO100" s="405"/>
      <c r="IJP100" s="405"/>
      <c r="IJQ100" s="405"/>
      <c r="IJR100" s="405"/>
      <c r="IJS100" s="405"/>
      <c r="IJT100" s="405"/>
      <c r="IJU100" s="405"/>
      <c r="IJV100" s="405"/>
      <c r="IJW100" s="405"/>
      <c r="IJX100" s="405"/>
      <c r="IJY100" s="405"/>
      <c r="IJZ100" s="405"/>
      <c r="IKA100" s="405"/>
      <c r="IKB100" s="405"/>
      <c r="IKC100" s="405"/>
      <c r="IKD100" s="405"/>
      <c r="IKE100" s="405"/>
      <c r="IKF100" s="405"/>
      <c r="IKG100" s="405"/>
      <c r="IKH100" s="405"/>
      <c r="IKI100" s="405"/>
      <c r="IKJ100" s="405"/>
      <c r="IKK100" s="405"/>
      <c r="IKL100" s="405"/>
      <c r="IKM100" s="405"/>
      <c r="IKN100" s="405"/>
      <c r="IKO100" s="405"/>
      <c r="IKP100" s="405"/>
      <c r="IKQ100" s="405"/>
      <c r="IKR100" s="405"/>
      <c r="IKS100" s="405"/>
      <c r="IKT100" s="405"/>
      <c r="IKU100" s="405"/>
      <c r="IKV100" s="405"/>
      <c r="IKW100" s="405"/>
      <c r="IKX100" s="405"/>
      <c r="IKY100" s="405"/>
      <c r="IKZ100" s="405"/>
      <c r="ILA100" s="405"/>
      <c r="ILB100" s="405"/>
      <c r="ILC100" s="405"/>
      <c r="ILD100" s="405"/>
      <c r="ILE100" s="405"/>
      <c r="ILF100" s="405"/>
      <c r="ILG100" s="405"/>
      <c r="ILH100" s="405"/>
      <c r="ILI100" s="405"/>
      <c r="ILJ100" s="405"/>
      <c r="ILK100" s="405"/>
      <c r="ILL100" s="405"/>
      <c r="ILM100" s="405"/>
      <c r="ILN100" s="405"/>
      <c r="ILO100" s="405"/>
      <c r="ILP100" s="405"/>
      <c r="ILQ100" s="405"/>
      <c r="ILR100" s="405"/>
      <c r="ILS100" s="405"/>
      <c r="ILT100" s="405"/>
      <c r="ILU100" s="405"/>
      <c r="ILV100" s="405"/>
      <c r="ILW100" s="405"/>
      <c r="ILX100" s="405"/>
      <c r="ILY100" s="405"/>
      <c r="ILZ100" s="405"/>
      <c r="IMA100" s="405"/>
      <c r="IMB100" s="405"/>
      <c r="IMC100" s="405"/>
      <c r="IMD100" s="405"/>
      <c r="IME100" s="405"/>
      <c r="IMF100" s="405"/>
      <c r="IMG100" s="405"/>
      <c r="IMH100" s="405"/>
      <c r="IMI100" s="405"/>
      <c r="IMJ100" s="405"/>
      <c r="IMK100" s="405"/>
      <c r="IML100" s="405"/>
      <c r="IMM100" s="405"/>
      <c r="IMN100" s="405"/>
      <c r="IMO100" s="405"/>
      <c r="IMP100" s="405"/>
      <c r="IMQ100" s="405"/>
      <c r="IMR100" s="405"/>
      <c r="IMS100" s="405"/>
      <c r="IMT100" s="405"/>
      <c r="IMU100" s="405"/>
      <c r="IMV100" s="405"/>
      <c r="IMW100" s="405"/>
      <c r="IMX100" s="405"/>
      <c r="IMY100" s="405"/>
      <c r="IMZ100" s="405"/>
      <c r="INA100" s="405"/>
      <c r="INB100" s="405"/>
      <c r="INC100" s="405"/>
      <c r="IND100" s="405"/>
      <c r="INE100" s="405"/>
      <c r="INF100" s="405"/>
      <c r="ING100" s="405"/>
      <c r="INH100" s="405"/>
      <c r="INI100" s="405"/>
      <c r="INJ100" s="405"/>
      <c r="INK100" s="405"/>
      <c r="INL100" s="405"/>
      <c r="INM100" s="405"/>
      <c r="INN100" s="405"/>
      <c r="INO100" s="405"/>
      <c r="INP100" s="405"/>
      <c r="INQ100" s="405"/>
      <c r="INR100" s="405"/>
      <c r="INS100" s="405"/>
      <c r="INT100" s="405"/>
      <c r="INU100" s="405"/>
      <c r="INV100" s="405"/>
      <c r="INW100" s="405"/>
      <c r="INX100" s="405"/>
      <c r="INY100" s="405"/>
      <c r="INZ100" s="405"/>
      <c r="IOA100" s="405"/>
      <c r="IOB100" s="405"/>
      <c r="IOC100" s="405"/>
      <c r="IOD100" s="405"/>
      <c r="IOE100" s="405"/>
      <c r="IOF100" s="405"/>
      <c r="IOG100" s="405"/>
      <c r="IOH100" s="405"/>
      <c r="IOI100" s="405"/>
      <c r="IOJ100" s="405"/>
      <c r="IOK100" s="405"/>
      <c r="IOL100" s="405"/>
      <c r="IOM100" s="405"/>
      <c r="ION100" s="405"/>
      <c r="IOO100" s="405"/>
      <c r="IOP100" s="405"/>
      <c r="IOQ100" s="405"/>
      <c r="IOR100" s="405"/>
      <c r="IOS100" s="405"/>
      <c r="IOT100" s="405"/>
      <c r="IOU100" s="405"/>
      <c r="IOV100" s="405"/>
      <c r="IOW100" s="405"/>
      <c r="IOX100" s="405"/>
      <c r="IOY100" s="405"/>
      <c r="IOZ100" s="405"/>
      <c r="IPA100" s="405"/>
      <c r="IPB100" s="405"/>
      <c r="IPC100" s="405"/>
      <c r="IPD100" s="405"/>
      <c r="IPE100" s="405"/>
      <c r="IPF100" s="405"/>
      <c r="IPG100" s="405"/>
      <c r="IPH100" s="405"/>
      <c r="IPI100" s="405"/>
      <c r="IPJ100" s="405"/>
      <c r="IPK100" s="405"/>
      <c r="IPL100" s="405"/>
      <c r="IPM100" s="405"/>
      <c r="IPN100" s="405"/>
      <c r="IPO100" s="405"/>
      <c r="IPP100" s="405"/>
      <c r="IPQ100" s="405"/>
      <c r="IPR100" s="405"/>
      <c r="IPS100" s="405"/>
      <c r="IPT100" s="405"/>
      <c r="IPU100" s="405"/>
      <c r="IPV100" s="405"/>
      <c r="IPW100" s="405"/>
      <c r="IPX100" s="405"/>
      <c r="IPY100" s="405"/>
      <c r="IPZ100" s="405"/>
      <c r="IQA100" s="405"/>
      <c r="IQB100" s="405"/>
      <c r="IQC100" s="405"/>
      <c r="IQD100" s="405"/>
      <c r="IQE100" s="405"/>
      <c r="IQF100" s="405"/>
      <c r="IQG100" s="405"/>
      <c r="IQH100" s="405"/>
      <c r="IQI100" s="405"/>
      <c r="IQJ100" s="405"/>
      <c r="IQK100" s="405"/>
      <c r="IQL100" s="405"/>
      <c r="IQM100" s="405"/>
      <c r="IQN100" s="405"/>
      <c r="IQO100" s="405"/>
      <c r="IQP100" s="405"/>
      <c r="IQQ100" s="405"/>
      <c r="IQR100" s="405"/>
      <c r="IQS100" s="405"/>
      <c r="IQT100" s="405"/>
      <c r="IQU100" s="405"/>
      <c r="IQV100" s="405"/>
      <c r="IQW100" s="405"/>
      <c r="IQX100" s="405"/>
      <c r="IQY100" s="405"/>
      <c r="IQZ100" s="405"/>
      <c r="IRA100" s="405"/>
      <c r="IRB100" s="405"/>
      <c r="IRC100" s="405"/>
      <c r="IRD100" s="405"/>
      <c r="IRE100" s="405"/>
      <c r="IRF100" s="405"/>
      <c r="IRG100" s="405"/>
      <c r="IRH100" s="405"/>
      <c r="IRI100" s="405"/>
      <c r="IRJ100" s="405"/>
      <c r="IRK100" s="405"/>
      <c r="IRL100" s="405"/>
      <c r="IRM100" s="405"/>
      <c r="IRN100" s="405"/>
      <c r="IRO100" s="405"/>
      <c r="IRP100" s="405"/>
      <c r="IRQ100" s="405"/>
      <c r="IRR100" s="405"/>
      <c r="IRS100" s="405"/>
      <c r="IRT100" s="405"/>
      <c r="IRU100" s="405"/>
      <c r="IRV100" s="405"/>
      <c r="IRW100" s="405"/>
      <c r="IRX100" s="405"/>
      <c r="IRY100" s="405"/>
      <c r="IRZ100" s="405"/>
      <c r="ISA100" s="405"/>
      <c r="ISB100" s="405"/>
      <c r="ISC100" s="405"/>
      <c r="ISD100" s="405"/>
      <c r="ISE100" s="405"/>
      <c r="ISF100" s="405"/>
      <c r="ISG100" s="405"/>
      <c r="ISH100" s="405"/>
      <c r="ISI100" s="405"/>
      <c r="ISJ100" s="405"/>
      <c r="ISK100" s="405"/>
      <c r="ISL100" s="405"/>
      <c r="ISM100" s="405"/>
      <c r="ISN100" s="405"/>
      <c r="ISO100" s="405"/>
      <c r="ISP100" s="405"/>
      <c r="ISQ100" s="405"/>
      <c r="ISR100" s="405"/>
      <c r="ISS100" s="405"/>
      <c r="IST100" s="405"/>
      <c r="ISU100" s="405"/>
      <c r="ISV100" s="405"/>
      <c r="ISW100" s="405"/>
      <c r="ISX100" s="405"/>
      <c r="ISY100" s="405"/>
      <c r="ISZ100" s="405"/>
      <c r="ITA100" s="405"/>
      <c r="ITB100" s="405"/>
      <c r="ITC100" s="405"/>
      <c r="ITD100" s="405"/>
      <c r="ITE100" s="405"/>
      <c r="ITF100" s="405"/>
      <c r="ITG100" s="405"/>
      <c r="ITH100" s="405"/>
      <c r="ITI100" s="405"/>
      <c r="ITJ100" s="405"/>
      <c r="ITK100" s="405"/>
      <c r="ITL100" s="405"/>
      <c r="ITM100" s="405"/>
      <c r="ITN100" s="405"/>
      <c r="ITO100" s="405"/>
      <c r="ITP100" s="405"/>
      <c r="ITQ100" s="405"/>
      <c r="ITR100" s="405"/>
      <c r="ITS100" s="405"/>
      <c r="ITT100" s="405"/>
      <c r="ITU100" s="405"/>
      <c r="ITV100" s="405"/>
      <c r="ITW100" s="405"/>
      <c r="ITX100" s="405"/>
      <c r="ITY100" s="405"/>
      <c r="ITZ100" s="405"/>
      <c r="IUA100" s="405"/>
      <c r="IUB100" s="405"/>
      <c r="IUC100" s="405"/>
      <c r="IUD100" s="405"/>
      <c r="IUE100" s="405"/>
      <c r="IUF100" s="405"/>
      <c r="IUG100" s="405"/>
      <c r="IUH100" s="405"/>
      <c r="IUI100" s="405"/>
      <c r="IUJ100" s="405"/>
      <c r="IUK100" s="405"/>
      <c r="IUL100" s="405"/>
      <c r="IUM100" s="405"/>
      <c r="IUN100" s="405"/>
      <c r="IUO100" s="405"/>
      <c r="IUP100" s="405"/>
      <c r="IUQ100" s="405"/>
      <c r="IUR100" s="405"/>
      <c r="IUS100" s="405"/>
      <c r="IUT100" s="405"/>
      <c r="IUU100" s="405"/>
      <c r="IUV100" s="405"/>
      <c r="IUW100" s="405"/>
      <c r="IUX100" s="405"/>
      <c r="IUY100" s="405"/>
      <c r="IUZ100" s="405"/>
      <c r="IVA100" s="405"/>
      <c r="IVB100" s="405"/>
      <c r="IVC100" s="405"/>
      <c r="IVD100" s="405"/>
      <c r="IVE100" s="405"/>
      <c r="IVF100" s="405"/>
      <c r="IVG100" s="405"/>
      <c r="IVH100" s="405"/>
      <c r="IVI100" s="405"/>
      <c r="IVJ100" s="405"/>
      <c r="IVK100" s="405"/>
      <c r="IVL100" s="405"/>
      <c r="IVM100" s="405"/>
      <c r="IVN100" s="405"/>
      <c r="IVO100" s="405"/>
      <c r="IVP100" s="405"/>
      <c r="IVQ100" s="405"/>
      <c r="IVR100" s="405"/>
      <c r="IVS100" s="405"/>
      <c r="IVT100" s="405"/>
      <c r="IVU100" s="405"/>
      <c r="IVV100" s="405"/>
      <c r="IVW100" s="405"/>
      <c r="IVX100" s="405"/>
      <c r="IVY100" s="405"/>
      <c r="IVZ100" s="405"/>
      <c r="IWA100" s="405"/>
      <c r="IWB100" s="405"/>
      <c r="IWC100" s="405"/>
      <c r="IWD100" s="405"/>
      <c r="IWE100" s="405"/>
      <c r="IWF100" s="405"/>
      <c r="IWG100" s="405"/>
      <c r="IWH100" s="405"/>
      <c r="IWI100" s="405"/>
      <c r="IWJ100" s="405"/>
      <c r="IWK100" s="405"/>
      <c r="IWL100" s="405"/>
      <c r="IWM100" s="405"/>
      <c r="IWN100" s="405"/>
      <c r="IWO100" s="405"/>
      <c r="IWP100" s="405"/>
      <c r="IWQ100" s="405"/>
      <c r="IWR100" s="405"/>
      <c r="IWS100" s="405"/>
      <c r="IWT100" s="405"/>
      <c r="IWU100" s="405"/>
      <c r="IWV100" s="405"/>
      <c r="IWW100" s="405"/>
      <c r="IWX100" s="405"/>
      <c r="IWY100" s="405"/>
      <c r="IWZ100" s="405"/>
      <c r="IXA100" s="405"/>
      <c r="IXB100" s="405"/>
      <c r="IXC100" s="405"/>
      <c r="IXD100" s="405"/>
      <c r="IXE100" s="405"/>
      <c r="IXF100" s="405"/>
      <c r="IXG100" s="405"/>
      <c r="IXH100" s="405"/>
      <c r="IXI100" s="405"/>
      <c r="IXJ100" s="405"/>
      <c r="IXK100" s="405"/>
      <c r="IXL100" s="405"/>
      <c r="IXM100" s="405"/>
      <c r="IXN100" s="405"/>
      <c r="IXO100" s="405"/>
      <c r="IXP100" s="405"/>
      <c r="IXQ100" s="405"/>
      <c r="IXR100" s="405"/>
      <c r="IXS100" s="405"/>
      <c r="IXT100" s="405"/>
      <c r="IXU100" s="405"/>
      <c r="IXV100" s="405"/>
      <c r="IXW100" s="405"/>
      <c r="IXX100" s="405"/>
      <c r="IXY100" s="405"/>
      <c r="IXZ100" s="405"/>
      <c r="IYA100" s="405"/>
      <c r="IYB100" s="405"/>
      <c r="IYC100" s="405"/>
      <c r="IYD100" s="405"/>
      <c r="IYE100" s="405"/>
      <c r="IYF100" s="405"/>
      <c r="IYG100" s="405"/>
      <c r="IYH100" s="405"/>
      <c r="IYI100" s="405"/>
      <c r="IYJ100" s="405"/>
      <c r="IYK100" s="405"/>
      <c r="IYL100" s="405"/>
      <c r="IYM100" s="405"/>
      <c r="IYN100" s="405"/>
      <c r="IYO100" s="405"/>
      <c r="IYP100" s="405"/>
      <c r="IYQ100" s="405"/>
      <c r="IYR100" s="405"/>
      <c r="IYS100" s="405"/>
      <c r="IYT100" s="405"/>
      <c r="IYU100" s="405"/>
      <c r="IYV100" s="405"/>
      <c r="IYW100" s="405"/>
      <c r="IYX100" s="405"/>
      <c r="IYY100" s="405"/>
      <c r="IYZ100" s="405"/>
      <c r="IZA100" s="405"/>
      <c r="IZB100" s="405"/>
      <c r="IZC100" s="405"/>
      <c r="IZD100" s="405"/>
      <c r="IZE100" s="405"/>
      <c r="IZF100" s="405"/>
      <c r="IZG100" s="405"/>
      <c r="IZH100" s="405"/>
      <c r="IZI100" s="405"/>
      <c r="IZJ100" s="405"/>
      <c r="IZK100" s="405"/>
      <c r="IZL100" s="405"/>
      <c r="IZM100" s="405"/>
      <c r="IZN100" s="405"/>
      <c r="IZO100" s="405"/>
      <c r="IZP100" s="405"/>
      <c r="IZQ100" s="405"/>
      <c r="IZR100" s="405"/>
      <c r="IZS100" s="405"/>
      <c r="IZT100" s="405"/>
      <c r="IZU100" s="405"/>
      <c r="IZV100" s="405"/>
      <c r="IZW100" s="405"/>
      <c r="IZX100" s="405"/>
      <c r="IZY100" s="405"/>
      <c r="IZZ100" s="405"/>
      <c r="JAA100" s="405"/>
      <c r="JAB100" s="405"/>
      <c r="JAC100" s="405"/>
      <c r="JAD100" s="405"/>
      <c r="JAE100" s="405"/>
      <c r="JAF100" s="405"/>
      <c r="JAG100" s="405"/>
      <c r="JAH100" s="405"/>
      <c r="JAI100" s="405"/>
      <c r="JAJ100" s="405"/>
      <c r="JAK100" s="405"/>
      <c r="JAL100" s="405"/>
      <c r="JAM100" s="405"/>
      <c r="JAN100" s="405"/>
      <c r="JAO100" s="405"/>
      <c r="JAP100" s="405"/>
      <c r="JAQ100" s="405"/>
      <c r="JAR100" s="405"/>
      <c r="JAS100" s="405"/>
      <c r="JAT100" s="405"/>
      <c r="JAU100" s="405"/>
      <c r="JAV100" s="405"/>
      <c r="JAW100" s="405"/>
      <c r="JAX100" s="405"/>
      <c r="JAY100" s="405"/>
      <c r="JAZ100" s="405"/>
      <c r="JBA100" s="405"/>
      <c r="JBB100" s="405"/>
      <c r="JBC100" s="405"/>
      <c r="JBD100" s="405"/>
      <c r="JBE100" s="405"/>
      <c r="JBF100" s="405"/>
      <c r="JBG100" s="405"/>
      <c r="JBH100" s="405"/>
      <c r="JBI100" s="405"/>
      <c r="JBJ100" s="405"/>
      <c r="JBK100" s="405"/>
      <c r="JBL100" s="405"/>
      <c r="JBM100" s="405"/>
      <c r="JBN100" s="405"/>
      <c r="JBO100" s="405"/>
      <c r="JBP100" s="405"/>
      <c r="JBQ100" s="405"/>
      <c r="JBR100" s="405"/>
      <c r="JBS100" s="405"/>
      <c r="JBT100" s="405"/>
      <c r="JBU100" s="405"/>
      <c r="JBV100" s="405"/>
      <c r="JBW100" s="405"/>
      <c r="JBX100" s="405"/>
      <c r="JBY100" s="405"/>
      <c r="JBZ100" s="405"/>
      <c r="JCA100" s="405"/>
      <c r="JCB100" s="405"/>
      <c r="JCC100" s="405"/>
      <c r="JCD100" s="405"/>
      <c r="JCE100" s="405"/>
      <c r="JCF100" s="405"/>
      <c r="JCG100" s="405"/>
      <c r="JCH100" s="405"/>
      <c r="JCI100" s="405"/>
      <c r="JCJ100" s="405"/>
      <c r="JCK100" s="405"/>
      <c r="JCL100" s="405"/>
      <c r="JCM100" s="405"/>
      <c r="JCN100" s="405"/>
      <c r="JCO100" s="405"/>
      <c r="JCP100" s="405"/>
      <c r="JCQ100" s="405"/>
      <c r="JCR100" s="405"/>
      <c r="JCS100" s="405"/>
      <c r="JCT100" s="405"/>
      <c r="JCU100" s="405"/>
      <c r="JCV100" s="405"/>
      <c r="JCW100" s="405"/>
      <c r="JCX100" s="405"/>
      <c r="JCY100" s="405"/>
      <c r="JCZ100" s="405"/>
      <c r="JDA100" s="405"/>
      <c r="JDB100" s="405"/>
      <c r="JDC100" s="405"/>
      <c r="JDD100" s="405"/>
      <c r="JDE100" s="405"/>
      <c r="JDF100" s="405"/>
      <c r="JDG100" s="405"/>
      <c r="JDH100" s="405"/>
      <c r="JDI100" s="405"/>
      <c r="JDJ100" s="405"/>
      <c r="JDK100" s="405"/>
      <c r="JDL100" s="405"/>
      <c r="JDM100" s="405"/>
      <c r="JDN100" s="405"/>
      <c r="JDO100" s="405"/>
      <c r="JDP100" s="405"/>
      <c r="JDQ100" s="405"/>
      <c r="JDR100" s="405"/>
      <c r="JDS100" s="405"/>
      <c r="JDT100" s="405"/>
      <c r="JDU100" s="405"/>
      <c r="JDV100" s="405"/>
      <c r="JDW100" s="405"/>
      <c r="JDX100" s="405"/>
      <c r="JDY100" s="405"/>
      <c r="JDZ100" s="405"/>
      <c r="JEA100" s="405"/>
      <c r="JEB100" s="405"/>
      <c r="JEC100" s="405"/>
      <c r="JED100" s="405"/>
      <c r="JEE100" s="405"/>
      <c r="JEF100" s="405"/>
      <c r="JEG100" s="405"/>
      <c r="JEH100" s="405"/>
      <c r="JEI100" s="405"/>
      <c r="JEJ100" s="405"/>
      <c r="JEK100" s="405"/>
      <c r="JEL100" s="405"/>
      <c r="JEM100" s="405"/>
      <c r="JEN100" s="405"/>
      <c r="JEO100" s="405"/>
      <c r="JEP100" s="405"/>
      <c r="JEQ100" s="405"/>
      <c r="JER100" s="405"/>
      <c r="JES100" s="405"/>
      <c r="JET100" s="405"/>
      <c r="JEU100" s="405"/>
      <c r="JEV100" s="405"/>
      <c r="JEW100" s="405"/>
      <c r="JEX100" s="405"/>
      <c r="JEY100" s="405"/>
      <c r="JEZ100" s="405"/>
      <c r="JFA100" s="405"/>
      <c r="JFB100" s="405"/>
      <c r="JFC100" s="405"/>
      <c r="JFD100" s="405"/>
      <c r="JFE100" s="405"/>
      <c r="JFF100" s="405"/>
      <c r="JFG100" s="405"/>
      <c r="JFH100" s="405"/>
      <c r="JFI100" s="405"/>
      <c r="JFJ100" s="405"/>
      <c r="JFK100" s="405"/>
      <c r="JFL100" s="405"/>
      <c r="JFM100" s="405"/>
      <c r="JFN100" s="405"/>
      <c r="JFO100" s="405"/>
      <c r="JFP100" s="405"/>
      <c r="JFQ100" s="405"/>
      <c r="JFR100" s="405"/>
      <c r="JFS100" s="405"/>
      <c r="JFT100" s="405"/>
      <c r="JFU100" s="405"/>
      <c r="JFV100" s="405"/>
      <c r="JFW100" s="405"/>
      <c r="JFX100" s="405"/>
      <c r="JFY100" s="405"/>
      <c r="JFZ100" s="405"/>
      <c r="JGA100" s="405"/>
      <c r="JGB100" s="405"/>
      <c r="JGC100" s="405"/>
      <c r="JGD100" s="405"/>
      <c r="JGE100" s="405"/>
      <c r="JGF100" s="405"/>
      <c r="JGG100" s="405"/>
      <c r="JGH100" s="405"/>
      <c r="JGI100" s="405"/>
      <c r="JGJ100" s="405"/>
      <c r="JGK100" s="405"/>
      <c r="JGL100" s="405"/>
      <c r="JGM100" s="405"/>
      <c r="JGN100" s="405"/>
      <c r="JGO100" s="405"/>
      <c r="JGP100" s="405"/>
      <c r="JGQ100" s="405"/>
      <c r="JGR100" s="405"/>
      <c r="JGS100" s="405"/>
      <c r="JGT100" s="405"/>
      <c r="JGU100" s="405"/>
      <c r="JGV100" s="405"/>
      <c r="JGW100" s="405"/>
      <c r="JGX100" s="405"/>
      <c r="JGY100" s="405"/>
      <c r="JGZ100" s="405"/>
      <c r="JHA100" s="405"/>
      <c r="JHB100" s="405"/>
      <c r="JHC100" s="405"/>
      <c r="JHD100" s="405"/>
      <c r="JHE100" s="405"/>
      <c r="JHF100" s="405"/>
      <c r="JHG100" s="405"/>
      <c r="JHH100" s="405"/>
      <c r="JHI100" s="405"/>
      <c r="JHJ100" s="405"/>
      <c r="JHK100" s="405"/>
      <c r="JHL100" s="405"/>
      <c r="JHM100" s="405"/>
      <c r="JHN100" s="405"/>
      <c r="JHO100" s="405"/>
      <c r="JHP100" s="405"/>
      <c r="JHQ100" s="405"/>
      <c r="JHR100" s="405"/>
      <c r="JHS100" s="405"/>
      <c r="JHT100" s="405"/>
      <c r="JHU100" s="405"/>
      <c r="JHV100" s="405"/>
      <c r="JHW100" s="405"/>
      <c r="JHX100" s="405"/>
      <c r="JHY100" s="405"/>
      <c r="JHZ100" s="405"/>
      <c r="JIA100" s="405"/>
      <c r="JIB100" s="405"/>
      <c r="JIC100" s="405"/>
      <c r="JID100" s="405"/>
      <c r="JIE100" s="405"/>
      <c r="JIF100" s="405"/>
      <c r="JIG100" s="405"/>
      <c r="JIH100" s="405"/>
      <c r="JII100" s="405"/>
      <c r="JIJ100" s="405"/>
      <c r="JIK100" s="405"/>
      <c r="JIL100" s="405"/>
      <c r="JIM100" s="405"/>
      <c r="JIN100" s="405"/>
      <c r="JIO100" s="405"/>
      <c r="JIP100" s="405"/>
      <c r="JIQ100" s="405"/>
      <c r="JIR100" s="405"/>
      <c r="JIS100" s="405"/>
      <c r="JIT100" s="405"/>
      <c r="JIU100" s="405"/>
      <c r="JIV100" s="405"/>
      <c r="JIW100" s="405"/>
      <c r="JIX100" s="405"/>
      <c r="JIY100" s="405"/>
      <c r="JIZ100" s="405"/>
      <c r="JJA100" s="405"/>
      <c r="JJB100" s="405"/>
      <c r="JJC100" s="405"/>
      <c r="JJD100" s="405"/>
      <c r="JJE100" s="405"/>
      <c r="JJF100" s="405"/>
      <c r="JJG100" s="405"/>
      <c r="JJH100" s="405"/>
      <c r="JJI100" s="405"/>
      <c r="JJJ100" s="405"/>
      <c r="JJK100" s="405"/>
      <c r="JJL100" s="405"/>
      <c r="JJM100" s="405"/>
      <c r="JJN100" s="405"/>
      <c r="JJO100" s="405"/>
      <c r="JJP100" s="405"/>
      <c r="JJQ100" s="405"/>
      <c r="JJR100" s="405"/>
      <c r="JJS100" s="405"/>
      <c r="JJT100" s="405"/>
      <c r="JJU100" s="405"/>
      <c r="JJV100" s="405"/>
      <c r="JJW100" s="405"/>
      <c r="JJX100" s="405"/>
      <c r="JJY100" s="405"/>
      <c r="JJZ100" s="405"/>
      <c r="JKA100" s="405"/>
      <c r="JKB100" s="405"/>
      <c r="JKC100" s="405"/>
      <c r="JKD100" s="405"/>
      <c r="JKE100" s="405"/>
      <c r="JKF100" s="405"/>
      <c r="JKG100" s="405"/>
      <c r="JKH100" s="405"/>
      <c r="JKI100" s="405"/>
      <c r="JKJ100" s="405"/>
      <c r="JKK100" s="405"/>
      <c r="JKL100" s="405"/>
      <c r="JKM100" s="405"/>
      <c r="JKN100" s="405"/>
      <c r="JKO100" s="405"/>
      <c r="JKP100" s="405"/>
      <c r="JKQ100" s="405"/>
      <c r="JKR100" s="405"/>
      <c r="JKS100" s="405"/>
      <c r="JKT100" s="405"/>
      <c r="JKU100" s="405"/>
      <c r="JKV100" s="405"/>
      <c r="JKW100" s="405"/>
      <c r="JKX100" s="405"/>
      <c r="JKY100" s="405"/>
      <c r="JKZ100" s="405"/>
      <c r="JLA100" s="405"/>
      <c r="JLB100" s="405"/>
      <c r="JLC100" s="405"/>
      <c r="JLD100" s="405"/>
      <c r="JLE100" s="405"/>
      <c r="JLF100" s="405"/>
      <c r="JLG100" s="405"/>
      <c r="JLH100" s="405"/>
      <c r="JLI100" s="405"/>
      <c r="JLJ100" s="405"/>
      <c r="JLK100" s="405"/>
      <c r="JLL100" s="405"/>
      <c r="JLM100" s="405"/>
      <c r="JLN100" s="405"/>
      <c r="JLO100" s="405"/>
      <c r="JLP100" s="405"/>
      <c r="JLQ100" s="405"/>
      <c r="JLR100" s="405"/>
      <c r="JLS100" s="405"/>
      <c r="JLT100" s="405"/>
      <c r="JLU100" s="405"/>
      <c r="JLV100" s="405"/>
      <c r="JLW100" s="405"/>
      <c r="JLX100" s="405"/>
      <c r="JLY100" s="405"/>
      <c r="JLZ100" s="405"/>
      <c r="JMA100" s="405"/>
      <c r="JMB100" s="405"/>
      <c r="JMC100" s="405"/>
      <c r="JMD100" s="405"/>
      <c r="JME100" s="405"/>
      <c r="JMF100" s="405"/>
      <c r="JMG100" s="405"/>
      <c r="JMH100" s="405"/>
      <c r="JMI100" s="405"/>
      <c r="JMJ100" s="405"/>
      <c r="JMK100" s="405"/>
      <c r="JML100" s="405"/>
      <c r="JMM100" s="405"/>
      <c r="JMN100" s="405"/>
      <c r="JMO100" s="405"/>
      <c r="JMP100" s="405"/>
      <c r="JMQ100" s="405"/>
      <c r="JMR100" s="405"/>
      <c r="JMS100" s="405"/>
      <c r="JMT100" s="405"/>
      <c r="JMU100" s="405"/>
      <c r="JMV100" s="405"/>
      <c r="JMW100" s="405"/>
      <c r="JMX100" s="405"/>
      <c r="JMY100" s="405"/>
      <c r="JMZ100" s="405"/>
      <c r="JNA100" s="405"/>
      <c r="JNB100" s="405"/>
      <c r="JNC100" s="405"/>
      <c r="JND100" s="405"/>
      <c r="JNE100" s="405"/>
      <c r="JNF100" s="405"/>
      <c r="JNG100" s="405"/>
      <c r="JNH100" s="405"/>
      <c r="JNI100" s="405"/>
      <c r="JNJ100" s="405"/>
      <c r="JNK100" s="405"/>
      <c r="JNL100" s="405"/>
      <c r="JNM100" s="405"/>
      <c r="JNN100" s="405"/>
      <c r="JNO100" s="405"/>
      <c r="JNP100" s="405"/>
      <c r="JNQ100" s="405"/>
      <c r="JNR100" s="405"/>
      <c r="JNS100" s="405"/>
      <c r="JNT100" s="405"/>
      <c r="JNU100" s="405"/>
      <c r="JNV100" s="405"/>
      <c r="JNW100" s="405"/>
      <c r="JNX100" s="405"/>
      <c r="JNY100" s="405"/>
      <c r="JNZ100" s="405"/>
      <c r="JOA100" s="405"/>
      <c r="JOB100" s="405"/>
      <c r="JOC100" s="405"/>
      <c r="JOD100" s="405"/>
      <c r="JOE100" s="405"/>
      <c r="JOF100" s="405"/>
      <c r="JOG100" s="405"/>
      <c r="JOH100" s="405"/>
      <c r="JOI100" s="405"/>
      <c r="JOJ100" s="405"/>
      <c r="JOK100" s="405"/>
      <c r="JOL100" s="405"/>
      <c r="JOM100" s="405"/>
      <c r="JON100" s="405"/>
      <c r="JOO100" s="405"/>
      <c r="JOP100" s="405"/>
      <c r="JOQ100" s="405"/>
      <c r="JOR100" s="405"/>
      <c r="JOS100" s="405"/>
      <c r="JOT100" s="405"/>
      <c r="JOU100" s="405"/>
      <c r="JOV100" s="405"/>
      <c r="JOW100" s="405"/>
      <c r="JOX100" s="405"/>
      <c r="JOY100" s="405"/>
      <c r="JOZ100" s="405"/>
      <c r="JPA100" s="405"/>
      <c r="JPB100" s="405"/>
      <c r="JPC100" s="405"/>
      <c r="JPD100" s="405"/>
      <c r="JPE100" s="405"/>
      <c r="JPF100" s="405"/>
      <c r="JPG100" s="405"/>
      <c r="JPH100" s="405"/>
      <c r="JPI100" s="405"/>
      <c r="JPJ100" s="405"/>
      <c r="JPK100" s="405"/>
      <c r="JPL100" s="405"/>
      <c r="JPM100" s="405"/>
      <c r="JPN100" s="405"/>
      <c r="JPO100" s="405"/>
      <c r="JPP100" s="405"/>
      <c r="JPQ100" s="405"/>
      <c r="JPR100" s="405"/>
      <c r="JPS100" s="405"/>
      <c r="JPT100" s="405"/>
      <c r="JPU100" s="405"/>
      <c r="JPV100" s="405"/>
      <c r="JPW100" s="405"/>
      <c r="JPX100" s="405"/>
      <c r="JPY100" s="405"/>
      <c r="JPZ100" s="405"/>
      <c r="JQA100" s="405"/>
      <c r="JQB100" s="405"/>
      <c r="JQC100" s="405"/>
      <c r="JQD100" s="405"/>
      <c r="JQE100" s="405"/>
      <c r="JQF100" s="405"/>
      <c r="JQG100" s="405"/>
      <c r="JQH100" s="405"/>
      <c r="JQI100" s="405"/>
      <c r="JQJ100" s="405"/>
      <c r="JQK100" s="405"/>
      <c r="JQL100" s="405"/>
      <c r="JQM100" s="405"/>
      <c r="JQN100" s="405"/>
      <c r="JQO100" s="405"/>
      <c r="JQP100" s="405"/>
      <c r="JQQ100" s="405"/>
      <c r="JQR100" s="405"/>
      <c r="JQS100" s="405"/>
      <c r="JQT100" s="405"/>
      <c r="JQU100" s="405"/>
      <c r="JQV100" s="405"/>
      <c r="JQW100" s="405"/>
      <c r="JQX100" s="405"/>
      <c r="JQY100" s="405"/>
      <c r="JQZ100" s="405"/>
      <c r="JRA100" s="405"/>
      <c r="JRB100" s="405"/>
      <c r="JRC100" s="405"/>
      <c r="JRD100" s="405"/>
      <c r="JRE100" s="405"/>
      <c r="JRF100" s="405"/>
      <c r="JRG100" s="405"/>
      <c r="JRH100" s="405"/>
      <c r="JRI100" s="405"/>
      <c r="JRJ100" s="405"/>
      <c r="JRK100" s="405"/>
      <c r="JRL100" s="405"/>
      <c r="JRM100" s="405"/>
      <c r="JRN100" s="405"/>
      <c r="JRO100" s="405"/>
      <c r="JRP100" s="405"/>
      <c r="JRQ100" s="405"/>
      <c r="JRR100" s="405"/>
      <c r="JRS100" s="405"/>
      <c r="JRT100" s="405"/>
      <c r="JRU100" s="405"/>
      <c r="JRV100" s="405"/>
      <c r="JRW100" s="405"/>
      <c r="JRX100" s="405"/>
      <c r="JRY100" s="405"/>
      <c r="JRZ100" s="405"/>
      <c r="JSA100" s="405"/>
      <c r="JSB100" s="405"/>
      <c r="JSC100" s="405"/>
      <c r="JSD100" s="405"/>
      <c r="JSE100" s="405"/>
      <c r="JSF100" s="405"/>
      <c r="JSG100" s="405"/>
      <c r="JSH100" s="405"/>
      <c r="JSI100" s="405"/>
      <c r="JSJ100" s="405"/>
      <c r="JSK100" s="405"/>
      <c r="JSL100" s="405"/>
      <c r="JSM100" s="405"/>
      <c r="JSN100" s="405"/>
      <c r="JSO100" s="405"/>
      <c r="JSP100" s="405"/>
      <c r="JSQ100" s="405"/>
      <c r="JSR100" s="405"/>
      <c r="JSS100" s="405"/>
      <c r="JST100" s="405"/>
      <c r="JSU100" s="405"/>
      <c r="JSV100" s="405"/>
      <c r="JSW100" s="405"/>
      <c r="JSX100" s="405"/>
      <c r="JSY100" s="405"/>
      <c r="JSZ100" s="405"/>
      <c r="JTA100" s="405"/>
      <c r="JTB100" s="405"/>
      <c r="JTC100" s="405"/>
      <c r="JTD100" s="405"/>
      <c r="JTE100" s="405"/>
      <c r="JTF100" s="405"/>
      <c r="JTG100" s="405"/>
      <c r="JTH100" s="405"/>
      <c r="JTI100" s="405"/>
      <c r="JTJ100" s="405"/>
      <c r="JTK100" s="405"/>
      <c r="JTL100" s="405"/>
      <c r="JTM100" s="405"/>
      <c r="JTN100" s="405"/>
      <c r="JTO100" s="405"/>
      <c r="JTP100" s="405"/>
      <c r="JTQ100" s="405"/>
      <c r="JTR100" s="405"/>
      <c r="JTS100" s="405"/>
      <c r="JTT100" s="405"/>
      <c r="JTU100" s="405"/>
      <c r="JTV100" s="405"/>
      <c r="JTW100" s="405"/>
      <c r="JTX100" s="405"/>
      <c r="JTY100" s="405"/>
      <c r="JTZ100" s="405"/>
      <c r="JUA100" s="405"/>
      <c r="JUB100" s="405"/>
      <c r="JUC100" s="405"/>
      <c r="JUD100" s="405"/>
      <c r="JUE100" s="405"/>
      <c r="JUF100" s="405"/>
      <c r="JUG100" s="405"/>
      <c r="JUH100" s="405"/>
      <c r="JUI100" s="405"/>
      <c r="JUJ100" s="405"/>
      <c r="JUK100" s="405"/>
      <c r="JUL100" s="405"/>
      <c r="JUM100" s="405"/>
      <c r="JUN100" s="405"/>
      <c r="JUO100" s="405"/>
      <c r="JUP100" s="405"/>
      <c r="JUQ100" s="405"/>
      <c r="JUR100" s="405"/>
      <c r="JUS100" s="405"/>
      <c r="JUT100" s="405"/>
      <c r="JUU100" s="405"/>
      <c r="JUV100" s="405"/>
      <c r="JUW100" s="405"/>
      <c r="JUX100" s="405"/>
      <c r="JUY100" s="405"/>
      <c r="JUZ100" s="405"/>
      <c r="JVA100" s="405"/>
      <c r="JVB100" s="405"/>
      <c r="JVC100" s="405"/>
      <c r="JVD100" s="405"/>
      <c r="JVE100" s="405"/>
      <c r="JVF100" s="405"/>
      <c r="JVG100" s="405"/>
      <c r="JVH100" s="405"/>
      <c r="JVI100" s="405"/>
      <c r="JVJ100" s="405"/>
      <c r="JVK100" s="405"/>
      <c r="JVL100" s="405"/>
      <c r="JVM100" s="405"/>
      <c r="JVN100" s="405"/>
      <c r="JVO100" s="405"/>
      <c r="JVP100" s="405"/>
      <c r="JVQ100" s="405"/>
      <c r="JVR100" s="405"/>
      <c r="JVS100" s="405"/>
      <c r="JVT100" s="405"/>
      <c r="JVU100" s="405"/>
      <c r="JVV100" s="405"/>
      <c r="JVW100" s="405"/>
      <c r="JVX100" s="405"/>
      <c r="JVY100" s="405"/>
      <c r="JVZ100" s="405"/>
      <c r="JWA100" s="405"/>
      <c r="JWB100" s="405"/>
      <c r="JWC100" s="405"/>
      <c r="JWD100" s="405"/>
      <c r="JWE100" s="405"/>
      <c r="JWF100" s="405"/>
      <c r="JWG100" s="405"/>
      <c r="JWH100" s="405"/>
      <c r="JWI100" s="405"/>
      <c r="JWJ100" s="405"/>
      <c r="JWK100" s="405"/>
      <c r="JWL100" s="405"/>
      <c r="JWM100" s="405"/>
      <c r="JWN100" s="405"/>
      <c r="JWO100" s="405"/>
      <c r="JWP100" s="405"/>
      <c r="JWQ100" s="405"/>
      <c r="JWR100" s="405"/>
      <c r="JWS100" s="405"/>
      <c r="JWT100" s="405"/>
      <c r="JWU100" s="405"/>
      <c r="JWV100" s="405"/>
      <c r="JWW100" s="405"/>
      <c r="JWX100" s="405"/>
      <c r="JWY100" s="405"/>
      <c r="JWZ100" s="405"/>
      <c r="JXA100" s="405"/>
      <c r="JXB100" s="405"/>
      <c r="JXC100" s="405"/>
      <c r="JXD100" s="405"/>
      <c r="JXE100" s="405"/>
      <c r="JXF100" s="405"/>
      <c r="JXG100" s="405"/>
      <c r="JXH100" s="405"/>
      <c r="JXI100" s="405"/>
      <c r="JXJ100" s="405"/>
      <c r="JXK100" s="405"/>
      <c r="JXL100" s="405"/>
      <c r="JXM100" s="405"/>
      <c r="JXN100" s="405"/>
      <c r="JXO100" s="405"/>
      <c r="JXP100" s="405"/>
      <c r="JXQ100" s="405"/>
      <c r="JXR100" s="405"/>
      <c r="JXS100" s="405"/>
      <c r="JXT100" s="405"/>
      <c r="JXU100" s="405"/>
      <c r="JXV100" s="405"/>
      <c r="JXW100" s="405"/>
      <c r="JXX100" s="405"/>
      <c r="JXY100" s="405"/>
      <c r="JXZ100" s="405"/>
      <c r="JYA100" s="405"/>
      <c r="JYB100" s="405"/>
      <c r="JYC100" s="405"/>
      <c r="JYD100" s="405"/>
      <c r="JYE100" s="405"/>
      <c r="JYF100" s="405"/>
      <c r="JYG100" s="405"/>
      <c r="JYH100" s="405"/>
      <c r="JYI100" s="405"/>
      <c r="JYJ100" s="405"/>
      <c r="JYK100" s="405"/>
      <c r="JYL100" s="405"/>
      <c r="JYM100" s="405"/>
      <c r="JYN100" s="405"/>
      <c r="JYO100" s="405"/>
      <c r="JYP100" s="405"/>
      <c r="JYQ100" s="405"/>
      <c r="JYR100" s="405"/>
      <c r="JYS100" s="405"/>
      <c r="JYT100" s="405"/>
      <c r="JYU100" s="405"/>
      <c r="JYV100" s="405"/>
      <c r="JYW100" s="405"/>
      <c r="JYX100" s="405"/>
      <c r="JYY100" s="405"/>
      <c r="JYZ100" s="405"/>
      <c r="JZA100" s="405"/>
      <c r="JZB100" s="405"/>
      <c r="JZC100" s="405"/>
      <c r="JZD100" s="405"/>
      <c r="JZE100" s="405"/>
      <c r="JZF100" s="405"/>
      <c r="JZG100" s="405"/>
      <c r="JZH100" s="405"/>
      <c r="JZI100" s="405"/>
      <c r="JZJ100" s="405"/>
      <c r="JZK100" s="405"/>
      <c r="JZL100" s="405"/>
      <c r="JZM100" s="405"/>
      <c r="JZN100" s="405"/>
      <c r="JZO100" s="405"/>
      <c r="JZP100" s="405"/>
      <c r="JZQ100" s="405"/>
      <c r="JZR100" s="405"/>
      <c r="JZS100" s="405"/>
      <c r="JZT100" s="405"/>
      <c r="JZU100" s="405"/>
      <c r="JZV100" s="405"/>
      <c r="JZW100" s="405"/>
      <c r="JZX100" s="405"/>
      <c r="JZY100" s="405"/>
      <c r="JZZ100" s="405"/>
      <c r="KAA100" s="405"/>
      <c r="KAB100" s="405"/>
      <c r="KAC100" s="405"/>
      <c r="KAD100" s="405"/>
      <c r="KAE100" s="405"/>
      <c r="KAF100" s="405"/>
      <c r="KAG100" s="405"/>
      <c r="KAH100" s="405"/>
      <c r="KAI100" s="405"/>
      <c r="KAJ100" s="405"/>
      <c r="KAK100" s="405"/>
      <c r="KAL100" s="405"/>
      <c r="KAM100" s="405"/>
      <c r="KAN100" s="405"/>
      <c r="KAO100" s="405"/>
      <c r="KAP100" s="405"/>
      <c r="KAQ100" s="405"/>
      <c r="KAR100" s="405"/>
      <c r="KAS100" s="405"/>
      <c r="KAT100" s="405"/>
      <c r="KAU100" s="405"/>
      <c r="KAV100" s="405"/>
      <c r="KAW100" s="405"/>
      <c r="KAX100" s="405"/>
      <c r="KAY100" s="405"/>
      <c r="KAZ100" s="405"/>
      <c r="KBA100" s="405"/>
      <c r="KBB100" s="405"/>
      <c r="KBC100" s="405"/>
      <c r="KBD100" s="405"/>
      <c r="KBE100" s="405"/>
      <c r="KBF100" s="405"/>
      <c r="KBG100" s="405"/>
      <c r="KBH100" s="405"/>
      <c r="KBI100" s="405"/>
      <c r="KBJ100" s="405"/>
      <c r="KBK100" s="405"/>
      <c r="KBL100" s="405"/>
      <c r="KBM100" s="405"/>
      <c r="KBN100" s="405"/>
      <c r="KBO100" s="405"/>
      <c r="KBP100" s="405"/>
      <c r="KBQ100" s="405"/>
      <c r="KBR100" s="405"/>
      <c r="KBS100" s="405"/>
      <c r="KBT100" s="405"/>
      <c r="KBU100" s="405"/>
      <c r="KBV100" s="405"/>
      <c r="KBW100" s="405"/>
      <c r="KBX100" s="405"/>
      <c r="KBY100" s="405"/>
      <c r="KBZ100" s="405"/>
      <c r="KCA100" s="405"/>
      <c r="KCB100" s="405"/>
      <c r="KCC100" s="405"/>
      <c r="KCD100" s="405"/>
      <c r="KCE100" s="405"/>
      <c r="KCF100" s="405"/>
      <c r="KCG100" s="405"/>
      <c r="KCH100" s="405"/>
      <c r="KCI100" s="405"/>
      <c r="KCJ100" s="405"/>
      <c r="KCK100" s="405"/>
      <c r="KCL100" s="405"/>
      <c r="KCM100" s="405"/>
      <c r="KCN100" s="405"/>
      <c r="KCO100" s="405"/>
      <c r="KCP100" s="405"/>
      <c r="KCQ100" s="405"/>
      <c r="KCR100" s="405"/>
      <c r="KCS100" s="405"/>
      <c r="KCT100" s="405"/>
      <c r="KCU100" s="405"/>
      <c r="KCV100" s="405"/>
      <c r="KCW100" s="405"/>
      <c r="KCX100" s="405"/>
      <c r="KCY100" s="405"/>
      <c r="KCZ100" s="405"/>
      <c r="KDA100" s="405"/>
      <c r="KDB100" s="405"/>
      <c r="KDC100" s="405"/>
      <c r="KDD100" s="405"/>
      <c r="KDE100" s="405"/>
      <c r="KDF100" s="405"/>
      <c r="KDG100" s="405"/>
      <c r="KDH100" s="405"/>
      <c r="KDI100" s="405"/>
      <c r="KDJ100" s="405"/>
      <c r="KDK100" s="405"/>
      <c r="KDL100" s="405"/>
      <c r="KDM100" s="405"/>
      <c r="KDN100" s="405"/>
      <c r="KDO100" s="405"/>
      <c r="KDP100" s="405"/>
      <c r="KDQ100" s="405"/>
      <c r="KDR100" s="405"/>
      <c r="KDS100" s="405"/>
      <c r="KDT100" s="405"/>
      <c r="KDU100" s="405"/>
      <c r="KDV100" s="405"/>
      <c r="KDW100" s="405"/>
      <c r="KDX100" s="405"/>
      <c r="KDY100" s="405"/>
      <c r="KDZ100" s="405"/>
      <c r="KEA100" s="405"/>
      <c r="KEB100" s="405"/>
      <c r="KEC100" s="405"/>
      <c r="KED100" s="405"/>
      <c r="KEE100" s="405"/>
      <c r="KEF100" s="405"/>
      <c r="KEG100" s="405"/>
      <c r="KEH100" s="405"/>
      <c r="KEI100" s="405"/>
      <c r="KEJ100" s="405"/>
      <c r="KEK100" s="405"/>
      <c r="KEL100" s="405"/>
      <c r="KEM100" s="405"/>
      <c r="KEN100" s="405"/>
      <c r="KEO100" s="405"/>
      <c r="KEP100" s="405"/>
      <c r="KEQ100" s="405"/>
      <c r="KER100" s="405"/>
      <c r="KES100" s="405"/>
      <c r="KET100" s="405"/>
      <c r="KEU100" s="405"/>
      <c r="KEV100" s="405"/>
      <c r="KEW100" s="405"/>
      <c r="KEX100" s="405"/>
      <c r="KEY100" s="405"/>
      <c r="KEZ100" s="405"/>
      <c r="KFA100" s="405"/>
      <c r="KFB100" s="405"/>
      <c r="KFC100" s="405"/>
      <c r="KFD100" s="405"/>
      <c r="KFE100" s="405"/>
      <c r="KFF100" s="405"/>
      <c r="KFG100" s="405"/>
      <c r="KFH100" s="405"/>
      <c r="KFI100" s="405"/>
      <c r="KFJ100" s="405"/>
      <c r="KFK100" s="405"/>
      <c r="KFL100" s="405"/>
      <c r="KFM100" s="405"/>
      <c r="KFN100" s="405"/>
      <c r="KFO100" s="405"/>
      <c r="KFP100" s="405"/>
      <c r="KFQ100" s="405"/>
      <c r="KFR100" s="405"/>
      <c r="KFS100" s="405"/>
      <c r="KFT100" s="405"/>
      <c r="KFU100" s="405"/>
      <c r="KFV100" s="405"/>
      <c r="KFW100" s="405"/>
      <c r="KFX100" s="405"/>
      <c r="KFY100" s="405"/>
      <c r="KFZ100" s="405"/>
      <c r="KGA100" s="405"/>
      <c r="KGB100" s="405"/>
      <c r="KGC100" s="405"/>
      <c r="KGD100" s="405"/>
      <c r="KGE100" s="405"/>
      <c r="KGF100" s="405"/>
      <c r="KGG100" s="405"/>
      <c r="KGH100" s="405"/>
      <c r="KGI100" s="405"/>
      <c r="KGJ100" s="405"/>
      <c r="KGK100" s="405"/>
      <c r="KGL100" s="405"/>
      <c r="KGM100" s="405"/>
      <c r="KGN100" s="405"/>
      <c r="KGO100" s="405"/>
      <c r="KGP100" s="405"/>
      <c r="KGQ100" s="405"/>
      <c r="KGR100" s="405"/>
      <c r="KGS100" s="405"/>
      <c r="KGT100" s="405"/>
      <c r="KGU100" s="405"/>
      <c r="KGV100" s="405"/>
      <c r="KGW100" s="405"/>
      <c r="KGX100" s="405"/>
      <c r="KGY100" s="405"/>
      <c r="KGZ100" s="405"/>
      <c r="KHA100" s="405"/>
      <c r="KHB100" s="405"/>
      <c r="KHC100" s="405"/>
      <c r="KHD100" s="405"/>
      <c r="KHE100" s="405"/>
      <c r="KHF100" s="405"/>
      <c r="KHG100" s="405"/>
      <c r="KHH100" s="405"/>
      <c r="KHI100" s="405"/>
      <c r="KHJ100" s="405"/>
      <c r="KHK100" s="405"/>
      <c r="KHL100" s="405"/>
      <c r="KHM100" s="405"/>
      <c r="KHN100" s="405"/>
      <c r="KHO100" s="405"/>
      <c r="KHP100" s="405"/>
      <c r="KHQ100" s="405"/>
      <c r="KHR100" s="405"/>
      <c r="KHS100" s="405"/>
      <c r="KHT100" s="405"/>
      <c r="KHU100" s="405"/>
      <c r="KHV100" s="405"/>
      <c r="KHW100" s="405"/>
      <c r="KHX100" s="405"/>
      <c r="KHY100" s="405"/>
      <c r="KHZ100" s="405"/>
      <c r="KIA100" s="405"/>
      <c r="KIB100" s="405"/>
      <c r="KIC100" s="405"/>
      <c r="KID100" s="405"/>
      <c r="KIE100" s="405"/>
      <c r="KIF100" s="405"/>
      <c r="KIG100" s="405"/>
      <c r="KIH100" s="405"/>
      <c r="KII100" s="405"/>
      <c r="KIJ100" s="405"/>
      <c r="KIK100" s="405"/>
      <c r="KIL100" s="405"/>
      <c r="KIM100" s="405"/>
      <c r="KIN100" s="405"/>
      <c r="KIO100" s="405"/>
      <c r="KIP100" s="405"/>
      <c r="KIQ100" s="405"/>
      <c r="KIR100" s="405"/>
      <c r="KIS100" s="405"/>
      <c r="KIT100" s="405"/>
      <c r="KIU100" s="405"/>
      <c r="KIV100" s="405"/>
      <c r="KIW100" s="405"/>
      <c r="KIX100" s="405"/>
      <c r="KIY100" s="405"/>
      <c r="KIZ100" s="405"/>
      <c r="KJA100" s="405"/>
      <c r="KJB100" s="405"/>
      <c r="KJC100" s="405"/>
      <c r="KJD100" s="405"/>
      <c r="KJE100" s="405"/>
      <c r="KJF100" s="405"/>
      <c r="KJG100" s="405"/>
      <c r="KJH100" s="405"/>
      <c r="KJI100" s="405"/>
      <c r="KJJ100" s="405"/>
      <c r="KJK100" s="405"/>
      <c r="KJL100" s="405"/>
      <c r="KJM100" s="405"/>
      <c r="KJN100" s="405"/>
      <c r="KJO100" s="405"/>
      <c r="KJP100" s="405"/>
      <c r="KJQ100" s="405"/>
      <c r="KJR100" s="405"/>
      <c r="KJS100" s="405"/>
      <c r="KJT100" s="405"/>
      <c r="KJU100" s="405"/>
      <c r="KJV100" s="405"/>
      <c r="KJW100" s="405"/>
      <c r="KJX100" s="405"/>
      <c r="KJY100" s="405"/>
      <c r="KJZ100" s="405"/>
      <c r="KKA100" s="405"/>
      <c r="KKB100" s="405"/>
      <c r="KKC100" s="405"/>
      <c r="KKD100" s="405"/>
      <c r="KKE100" s="405"/>
      <c r="KKF100" s="405"/>
      <c r="KKG100" s="405"/>
      <c r="KKH100" s="405"/>
      <c r="KKI100" s="405"/>
      <c r="KKJ100" s="405"/>
      <c r="KKK100" s="405"/>
      <c r="KKL100" s="405"/>
      <c r="KKM100" s="405"/>
      <c r="KKN100" s="405"/>
      <c r="KKO100" s="405"/>
      <c r="KKP100" s="405"/>
      <c r="KKQ100" s="405"/>
      <c r="KKR100" s="405"/>
      <c r="KKS100" s="405"/>
      <c r="KKT100" s="405"/>
      <c r="KKU100" s="405"/>
      <c r="KKV100" s="405"/>
      <c r="KKW100" s="405"/>
      <c r="KKX100" s="405"/>
      <c r="KKY100" s="405"/>
      <c r="KKZ100" s="405"/>
      <c r="KLA100" s="405"/>
      <c r="KLB100" s="405"/>
      <c r="KLC100" s="405"/>
      <c r="KLD100" s="405"/>
      <c r="KLE100" s="405"/>
      <c r="KLF100" s="405"/>
      <c r="KLG100" s="405"/>
      <c r="KLH100" s="405"/>
      <c r="KLI100" s="405"/>
      <c r="KLJ100" s="405"/>
      <c r="KLK100" s="405"/>
      <c r="KLL100" s="405"/>
      <c r="KLM100" s="405"/>
      <c r="KLN100" s="405"/>
      <c r="KLO100" s="405"/>
      <c r="KLP100" s="405"/>
      <c r="KLQ100" s="405"/>
      <c r="KLR100" s="405"/>
      <c r="KLS100" s="405"/>
      <c r="KLT100" s="405"/>
      <c r="KLU100" s="405"/>
      <c r="KLV100" s="405"/>
      <c r="KLW100" s="405"/>
      <c r="KLX100" s="405"/>
      <c r="KLY100" s="405"/>
      <c r="KLZ100" s="405"/>
      <c r="KMA100" s="405"/>
      <c r="KMB100" s="405"/>
      <c r="KMC100" s="405"/>
      <c r="KMD100" s="405"/>
      <c r="KME100" s="405"/>
      <c r="KMF100" s="405"/>
      <c r="KMG100" s="405"/>
      <c r="KMH100" s="405"/>
      <c r="KMI100" s="405"/>
      <c r="KMJ100" s="405"/>
      <c r="KMK100" s="405"/>
      <c r="KML100" s="405"/>
      <c r="KMM100" s="405"/>
      <c r="KMN100" s="405"/>
      <c r="KMO100" s="405"/>
      <c r="KMP100" s="405"/>
      <c r="KMQ100" s="405"/>
      <c r="KMR100" s="405"/>
      <c r="KMS100" s="405"/>
      <c r="KMT100" s="405"/>
      <c r="KMU100" s="405"/>
      <c r="KMV100" s="405"/>
      <c r="KMW100" s="405"/>
      <c r="KMX100" s="405"/>
      <c r="KMY100" s="405"/>
      <c r="KMZ100" s="405"/>
      <c r="KNA100" s="405"/>
      <c r="KNB100" s="405"/>
      <c r="KNC100" s="405"/>
      <c r="KND100" s="405"/>
      <c r="KNE100" s="405"/>
      <c r="KNF100" s="405"/>
      <c r="KNG100" s="405"/>
      <c r="KNH100" s="405"/>
      <c r="KNI100" s="405"/>
      <c r="KNJ100" s="405"/>
      <c r="KNK100" s="405"/>
      <c r="KNL100" s="405"/>
      <c r="KNM100" s="405"/>
      <c r="KNN100" s="405"/>
      <c r="KNO100" s="405"/>
      <c r="KNP100" s="405"/>
      <c r="KNQ100" s="405"/>
      <c r="KNR100" s="405"/>
      <c r="KNS100" s="405"/>
      <c r="KNT100" s="405"/>
      <c r="KNU100" s="405"/>
      <c r="KNV100" s="405"/>
      <c r="KNW100" s="405"/>
      <c r="KNX100" s="405"/>
      <c r="KNY100" s="405"/>
      <c r="KNZ100" s="405"/>
      <c r="KOA100" s="405"/>
      <c r="KOB100" s="405"/>
      <c r="KOC100" s="405"/>
      <c r="KOD100" s="405"/>
      <c r="KOE100" s="405"/>
      <c r="KOF100" s="405"/>
      <c r="KOG100" s="405"/>
      <c r="KOH100" s="405"/>
      <c r="KOI100" s="405"/>
      <c r="KOJ100" s="405"/>
      <c r="KOK100" s="405"/>
      <c r="KOL100" s="405"/>
      <c r="KOM100" s="405"/>
      <c r="KON100" s="405"/>
      <c r="KOO100" s="405"/>
      <c r="KOP100" s="405"/>
      <c r="KOQ100" s="405"/>
      <c r="KOR100" s="405"/>
      <c r="KOS100" s="405"/>
      <c r="KOT100" s="405"/>
      <c r="KOU100" s="405"/>
      <c r="KOV100" s="405"/>
      <c r="KOW100" s="405"/>
      <c r="KOX100" s="405"/>
      <c r="KOY100" s="405"/>
      <c r="KOZ100" s="405"/>
      <c r="KPA100" s="405"/>
      <c r="KPB100" s="405"/>
      <c r="KPC100" s="405"/>
      <c r="KPD100" s="405"/>
      <c r="KPE100" s="405"/>
      <c r="KPF100" s="405"/>
      <c r="KPG100" s="405"/>
      <c r="KPH100" s="405"/>
      <c r="KPI100" s="405"/>
      <c r="KPJ100" s="405"/>
      <c r="KPK100" s="405"/>
      <c r="KPL100" s="405"/>
      <c r="KPM100" s="405"/>
      <c r="KPN100" s="405"/>
      <c r="KPO100" s="405"/>
      <c r="KPP100" s="405"/>
      <c r="KPQ100" s="405"/>
      <c r="KPR100" s="405"/>
      <c r="KPS100" s="405"/>
      <c r="KPT100" s="405"/>
      <c r="KPU100" s="405"/>
      <c r="KPV100" s="405"/>
      <c r="KPW100" s="405"/>
      <c r="KPX100" s="405"/>
      <c r="KPY100" s="405"/>
      <c r="KPZ100" s="405"/>
      <c r="KQA100" s="405"/>
      <c r="KQB100" s="405"/>
      <c r="KQC100" s="405"/>
      <c r="KQD100" s="405"/>
      <c r="KQE100" s="405"/>
      <c r="KQF100" s="405"/>
      <c r="KQG100" s="405"/>
      <c r="KQH100" s="405"/>
      <c r="KQI100" s="405"/>
      <c r="KQJ100" s="405"/>
      <c r="KQK100" s="405"/>
      <c r="KQL100" s="405"/>
      <c r="KQM100" s="405"/>
      <c r="KQN100" s="405"/>
      <c r="KQO100" s="405"/>
      <c r="KQP100" s="405"/>
      <c r="KQQ100" s="405"/>
      <c r="KQR100" s="405"/>
      <c r="KQS100" s="405"/>
      <c r="KQT100" s="405"/>
      <c r="KQU100" s="405"/>
      <c r="KQV100" s="405"/>
      <c r="KQW100" s="405"/>
      <c r="KQX100" s="405"/>
      <c r="KQY100" s="405"/>
      <c r="KQZ100" s="405"/>
      <c r="KRA100" s="405"/>
      <c r="KRB100" s="405"/>
      <c r="KRC100" s="405"/>
      <c r="KRD100" s="405"/>
      <c r="KRE100" s="405"/>
      <c r="KRF100" s="405"/>
      <c r="KRG100" s="405"/>
      <c r="KRH100" s="405"/>
      <c r="KRI100" s="405"/>
      <c r="KRJ100" s="405"/>
      <c r="KRK100" s="405"/>
      <c r="KRL100" s="405"/>
      <c r="KRM100" s="405"/>
      <c r="KRN100" s="405"/>
      <c r="KRO100" s="405"/>
      <c r="KRP100" s="405"/>
      <c r="KRQ100" s="405"/>
      <c r="KRR100" s="405"/>
      <c r="KRS100" s="405"/>
      <c r="KRT100" s="405"/>
      <c r="KRU100" s="405"/>
      <c r="KRV100" s="405"/>
      <c r="KRW100" s="405"/>
      <c r="KRX100" s="405"/>
      <c r="KRY100" s="405"/>
      <c r="KRZ100" s="405"/>
      <c r="KSA100" s="405"/>
      <c r="KSB100" s="405"/>
      <c r="KSC100" s="405"/>
      <c r="KSD100" s="405"/>
      <c r="KSE100" s="405"/>
      <c r="KSF100" s="405"/>
      <c r="KSG100" s="405"/>
      <c r="KSH100" s="405"/>
      <c r="KSI100" s="405"/>
      <c r="KSJ100" s="405"/>
      <c r="KSK100" s="405"/>
      <c r="KSL100" s="405"/>
      <c r="KSM100" s="405"/>
      <c r="KSN100" s="405"/>
      <c r="KSO100" s="405"/>
      <c r="KSP100" s="405"/>
      <c r="KSQ100" s="405"/>
      <c r="KSR100" s="405"/>
      <c r="KSS100" s="405"/>
      <c r="KST100" s="405"/>
      <c r="KSU100" s="405"/>
      <c r="KSV100" s="405"/>
      <c r="KSW100" s="405"/>
      <c r="KSX100" s="405"/>
      <c r="KSY100" s="405"/>
      <c r="KSZ100" s="405"/>
      <c r="KTA100" s="405"/>
      <c r="KTB100" s="405"/>
      <c r="KTC100" s="405"/>
      <c r="KTD100" s="405"/>
      <c r="KTE100" s="405"/>
      <c r="KTF100" s="405"/>
      <c r="KTG100" s="405"/>
      <c r="KTH100" s="405"/>
      <c r="KTI100" s="405"/>
      <c r="KTJ100" s="405"/>
      <c r="KTK100" s="405"/>
      <c r="KTL100" s="405"/>
      <c r="KTM100" s="405"/>
      <c r="KTN100" s="405"/>
      <c r="KTO100" s="405"/>
      <c r="KTP100" s="405"/>
      <c r="KTQ100" s="405"/>
      <c r="KTR100" s="405"/>
      <c r="KTS100" s="405"/>
      <c r="KTT100" s="405"/>
      <c r="KTU100" s="405"/>
      <c r="KTV100" s="405"/>
      <c r="KTW100" s="405"/>
      <c r="KTX100" s="405"/>
      <c r="KTY100" s="405"/>
      <c r="KTZ100" s="405"/>
      <c r="KUA100" s="405"/>
      <c r="KUB100" s="405"/>
      <c r="KUC100" s="405"/>
      <c r="KUD100" s="405"/>
      <c r="KUE100" s="405"/>
      <c r="KUF100" s="405"/>
      <c r="KUG100" s="405"/>
      <c r="KUH100" s="405"/>
      <c r="KUI100" s="405"/>
      <c r="KUJ100" s="405"/>
      <c r="KUK100" s="405"/>
      <c r="KUL100" s="405"/>
      <c r="KUM100" s="405"/>
      <c r="KUN100" s="405"/>
      <c r="KUO100" s="405"/>
      <c r="KUP100" s="405"/>
      <c r="KUQ100" s="405"/>
      <c r="KUR100" s="405"/>
      <c r="KUS100" s="405"/>
      <c r="KUT100" s="405"/>
      <c r="KUU100" s="405"/>
      <c r="KUV100" s="405"/>
      <c r="KUW100" s="405"/>
      <c r="KUX100" s="405"/>
      <c r="KUY100" s="405"/>
      <c r="KUZ100" s="405"/>
      <c r="KVA100" s="405"/>
      <c r="KVB100" s="405"/>
      <c r="KVC100" s="405"/>
      <c r="KVD100" s="405"/>
      <c r="KVE100" s="405"/>
      <c r="KVF100" s="405"/>
      <c r="KVG100" s="405"/>
      <c r="KVH100" s="405"/>
      <c r="KVI100" s="405"/>
      <c r="KVJ100" s="405"/>
      <c r="KVK100" s="405"/>
      <c r="KVL100" s="405"/>
      <c r="KVM100" s="405"/>
      <c r="KVN100" s="405"/>
      <c r="KVO100" s="405"/>
      <c r="KVP100" s="405"/>
      <c r="KVQ100" s="405"/>
      <c r="KVR100" s="405"/>
      <c r="KVS100" s="405"/>
      <c r="KVT100" s="405"/>
      <c r="KVU100" s="405"/>
      <c r="KVV100" s="405"/>
      <c r="KVW100" s="405"/>
      <c r="KVX100" s="405"/>
      <c r="KVY100" s="405"/>
      <c r="KVZ100" s="405"/>
      <c r="KWA100" s="405"/>
      <c r="KWB100" s="405"/>
      <c r="KWC100" s="405"/>
      <c r="KWD100" s="405"/>
      <c r="KWE100" s="405"/>
      <c r="KWF100" s="405"/>
      <c r="KWG100" s="405"/>
      <c r="KWH100" s="405"/>
      <c r="KWI100" s="405"/>
      <c r="KWJ100" s="405"/>
      <c r="KWK100" s="405"/>
      <c r="KWL100" s="405"/>
      <c r="KWM100" s="405"/>
      <c r="KWN100" s="405"/>
      <c r="KWO100" s="405"/>
      <c r="KWP100" s="405"/>
      <c r="KWQ100" s="405"/>
      <c r="KWR100" s="405"/>
      <c r="KWS100" s="405"/>
      <c r="KWT100" s="405"/>
      <c r="KWU100" s="405"/>
      <c r="KWV100" s="405"/>
      <c r="KWW100" s="405"/>
      <c r="KWX100" s="405"/>
      <c r="KWY100" s="405"/>
      <c r="KWZ100" s="405"/>
      <c r="KXA100" s="405"/>
      <c r="KXB100" s="405"/>
      <c r="KXC100" s="405"/>
      <c r="KXD100" s="405"/>
      <c r="KXE100" s="405"/>
      <c r="KXF100" s="405"/>
      <c r="KXG100" s="405"/>
      <c r="KXH100" s="405"/>
      <c r="KXI100" s="405"/>
      <c r="KXJ100" s="405"/>
      <c r="KXK100" s="405"/>
      <c r="KXL100" s="405"/>
      <c r="KXM100" s="405"/>
      <c r="KXN100" s="405"/>
      <c r="KXO100" s="405"/>
      <c r="KXP100" s="405"/>
      <c r="KXQ100" s="405"/>
      <c r="KXR100" s="405"/>
      <c r="KXS100" s="405"/>
      <c r="KXT100" s="405"/>
      <c r="KXU100" s="405"/>
      <c r="KXV100" s="405"/>
      <c r="KXW100" s="405"/>
      <c r="KXX100" s="405"/>
      <c r="KXY100" s="405"/>
      <c r="KXZ100" s="405"/>
      <c r="KYA100" s="405"/>
      <c r="KYB100" s="405"/>
      <c r="KYC100" s="405"/>
      <c r="KYD100" s="405"/>
      <c r="KYE100" s="405"/>
      <c r="KYF100" s="405"/>
      <c r="KYG100" s="405"/>
      <c r="KYH100" s="405"/>
      <c r="KYI100" s="405"/>
      <c r="KYJ100" s="405"/>
      <c r="KYK100" s="405"/>
      <c r="KYL100" s="405"/>
      <c r="KYM100" s="405"/>
      <c r="KYN100" s="405"/>
      <c r="KYO100" s="405"/>
      <c r="KYP100" s="405"/>
      <c r="KYQ100" s="405"/>
      <c r="KYR100" s="405"/>
      <c r="KYS100" s="405"/>
      <c r="KYT100" s="405"/>
      <c r="KYU100" s="405"/>
      <c r="KYV100" s="405"/>
      <c r="KYW100" s="405"/>
      <c r="KYX100" s="405"/>
      <c r="KYY100" s="405"/>
      <c r="KYZ100" s="405"/>
      <c r="KZA100" s="405"/>
      <c r="KZB100" s="405"/>
      <c r="KZC100" s="405"/>
      <c r="KZD100" s="405"/>
      <c r="KZE100" s="405"/>
      <c r="KZF100" s="405"/>
      <c r="KZG100" s="405"/>
      <c r="KZH100" s="405"/>
      <c r="KZI100" s="405"/>
      <c r="KZJ100" s="405"/>
      <c r="KZK100" s="405"/>
      <c r="KZL100" s="405"/>
      <c r="KZM100" s="405"/>
      <c r="KZN100" s="405"/>
      <c r="KZO100" s="405"/>
      <c r="KZP100" s="405"/>
      <c r="KZQ100" s="405"/>
      <c r="KZR100" s="405"/>
      <c r="KZS100" s="405"/>
      <c r="KZT100" s="405"/>
      <c r="KZU100" s="405"/>
      <c r="KZV100" s="405"/>
      <c r="KZW100" s="405"/>
      <c r="KZX100" s="405"/>
      <c r="KZY100" s="405"/>
      <c r="KZZ100" s="405"/>
      <c r="LAA100" s="405"/>
      <c r="LAB100" s="405"/>
      <c r="LAC100" s="405"/>
      <c r="LAD100" s="405"/>
      <c r="LAE100" s="405"/>
      <c r="LAF100" s="405"/>
      <c r="LAG100" s="405"/>
      <c r="LAH100" s="405"/>
      <c r="LAI100" s="405"/>
      <c r="LAJ100" s="405"/>
      <c r="LAK100" s="405"/>
      <c r="LAL100" s="405"/>
      <c r="LAM100" s="405"/>
      <c r="LAN100" s="405"/>
      <c r="LAO100" s="405"/>
      <c r="LAP100" s="405"/>
      <c r="LAQ100" s="405"/>
      <c r="LAR100" s="405"/>
      <c r="LAS100" s="405"/>
      <c r="LAT100" s="405"/>
      <c r="LAU100" s="405"/>
      <c r="LAV100" s="405"/>
      <c r="LAW100" s="405"/>
      <c r="LAX100" s="405"/>
      <c r="LAY100" s="405"/>
      <c r="LAZ100" s="405"/>
      <c r="LBA100" s="405"/>
      <c r="LBB100" s="405"/>
      <c r="LBC100" s="405"/>
      <c r="LBD100" s="405"/>
      <c r="LBE100" s="405"/>
      <c r="LBF100" s="405"/>
      <c r="LBG100" s="405"/>
      <c r="LBH100" s="405"/>
      <c r="LBI100" s="405"/>
      <c r="LBJ100" s="405"/>
      <c r="LBK100" s="405"/>
      <c r="LBL100" s="405"/>
      <c r="LBM100" s="405"/>
      <c r="LBN100" s="405"/>
      <c r="LBO100" s="405"/>
      <c r="LBP100" s="405"/>
      <c r="LBQ100" s="405"/>
      <c r="LBR100" s="405"/>
      <c r="LBS100" s="405"/>
      <c r="LBT100" s="405"/>
      <c r="LBU100" s="405"/>
      <c r="LBV100" s="405"/>
      <c r="LBW100" s="405"/>
      <c r="LBX100" s="405"/>
      <c r="LBY100" s="405"/>
      <c r="LBZ100" s="405"/>
      <c r="LCA100" s="405"/>
      <c r="LCB100" s="405"/>
      <c r="LCC100" s="405"/>
      <c r="LCD100" s="405"/>
      <c r="LCE100" s="405"/>
      <c r="LCF100" s="405"/>
      <c r="LCG100" s="405"/>
      <c r="LCH100" s="405"/>
      <c r="LCI100" s="405"/>
      <c r="LCJ100" s="405"/>
      <c r="LCK100" s="405"/>
      <c r="LCL100" s="405"/>
      <c r="LCM100" s="405"/>
      <c r="LCN100" s="405"/>
      <c r="LCO100" s="405"/>
      <c r="LCP100" s="405"/>
      <c r="LCQ100" s="405"/>
      <c r="LCR100" s="405"/>
      <c r="LCS100" s="405"/>
      <c r="LCT100" s="405"/>
      <c r="LCU100" s="405"/>
      <c r="LCV100" s="405"/>
      <c r="LCW100" s="405"/>
      <c r="LCX100" s="405"/>
      <c r="LCY100" s="405"/>
      <c r="LCZ100" s="405"/>
      <c r="LDA100" s="405"/>
      <c r="LDB100" s="405"/>
      <c r="LDC100" s="405"/>
      <c r="LDD100" s="405"/>
      <c r="LDE100" s="405"/>
      <c r="LDF100" s="405"/>
      <c r="LDG100" s="405"/>
      <c r="LDH100" s="405"/>
      <c r="LDI100" s="405"/>
      <c r="LDJ100" s="405"/>
      <c r="LDK100" s="405"/>
      <c r="LDL100" s="405"/>
      <c r="LDM100" s="405"/>
      <c r="LDN100" s="405"/>
      <c r="LDO100" s="405"/>
      <c r="LDP100" s="405"/>
      <c r="LDQ100" s="405"/>
      <c r="LDR100" s="405"/>
      <c r="LDS100" s="405"/>
      <c r="LDT100" s="405"/>
      <c r="LDU100" s="405"/>
      <c r="LDV100" s="405"/>
      <c r="LDW100" s="405"/>
      <c r="LDX100" s="405"/>
      <c r="LDY100" s="405"/>
      <c r="LDZ100" s="405"/>
      <c r="LEA100" s="405"/>
      <c r="LEB100" s="405"/>
      <c r="LEC100" s="405"/>
      <c r="LED100" s="405"/>
      <c r="LEE100" s="405"/>
      <c r="LEF100" s="405"/>
      <c r="LEG100" s="405"/>
      <c r="LEH100" s="405"/>
      <c r="LEI100" s="405"/>
      <c r="LEJ100" s="405"/>
      <c r="LEK100" s="405"/>
      <c r="LEL100" s="405"/>
      <c r="LEM100" s="405"/>
      <c r="LEN100" s="405"/>
      <c r="LEO100" s="405"/>
      <c r="LEP100" s="405"/>
      <c r="LEQ100" s="405"/>
      <c r="LER100" s="405"/>
      <c r="LES100" s="405"/>
      <c r="LET100" s="405"/>
      <c r="LEU100" s="405"/>
      <c r="LEV100" s="405"/>
      <c r="LEW100" s="405"/>
      <c r="LEX100" s="405"/>
      <c r="LEY100" s="405"/>
      <c r="LEZ100" s="405"/>
      <c r="LFA100" s="405"/>
      <c r="LFB100" s="405"/>
      <c r="LFC100" s="405"/>
      <c r="LFD100" s="405"/>
      <c r="LFE100" s="405"/>
      <c r="LFF100" s="405"/>
      <c r="LFG100" s="405"/>
      <c r="LFH100" s="405"/>
      <c r="LFI100" s="405"/>
      <c r="LFJ100" s="405"/>
      <c r="LFK100" s="405"/>
      <c r="LFL100" s="405"/>
      <c r="LFM100" s="405"/>
      <c r="LFN100" s="405"/>
      <c r="LFO100" s="405"/>
      <c r="LFP100" s="405"/>
      <c r="LFQ100" s="405"/>
      <c r="LFR100" s="405"/>
      <c r="LFS100" s="405"/>
      <c r="LFT100" s="405"/>
      <c r="LFU100" s="405"/>
      <c r="LFV100" s="405"/>
      <c r="LFW100" s="405"/>
      <c r="LFX100" s="405"/>
      <c r="LFY100" s="405"/>
      <c r="LFZ100" s="405"/>
      <c r="LGA100" s="405"/>
      <c r="LGB100" s="405"/>
      <c r="LGC100" s="405"/>
      <c r="LGD100" s="405"/>
      <c r="LGE100" s="405"/>
      <c r="LGF100" s="405"/>
      <c r="LGG100" s="405"/>
      <c r="LGH100" s="405"/>
      <c r="LGI100" s="405"/>
      <c r="LGJ100" s="405"/>
      <c r="LGK100" s="405"/>
      <c r="LGL100" s="405"/>
      <c r="LGM100" s="405"/>
      <c r="LGN100" s="405"/>
      <c r="LGO100" s="405"/>
      <c r="LGP100" s="405"/>
      <c r="LGQ100" s="405"/>
      <c r="LGR100" s="405"/>
      <c r="LGS100" s="405"/>
      <c r="LGT100" s="405"/>
      <c r="LGU100" s="405"/>
      <c r="LGV100" s="405"/>
      <c r="LGW100" s="405"/>
      <c r="LGX100" s="405"/>
      <c r="LGY100" s="405"/>
      <c r="LGZ100" s="405"/>
      <c r="LHA100" s="405"/>
      <c r="LHB100" s="405"/>
      <c r="LHC100" s="405"/>
      <c r="LHD100" s="405"/>
      <c r="LHE100" s="405"/>
      <c r="LHF100" s="405"/>
      <c r="LHG100" s="405"/>
      <c r="LHH100" s="405"/>
      <c r="LHI100" s="405"/>
      <c r="LHJ100" s="405"/>
      <c r="LHK100" s="405"/>
      <c r="LHL100" s="405"/>
      <c r="LHM100" s="405"/>
      <c r="LHN100" s="405"/>
      <c r="LHO100" s="405"/>
      <c r="LHP100" s="405"/>
      <c r="LHQ100" s="405"/>
      <c r="LHR100" s="405"/>
      <c r="LHS100" s="405"/>
      <c r="LHT100" s="405"/>
      <c r="LHU100" s="405"/>
      <c r="LHV100" s="405"/>
      <c r="LHW100" s="405"/>
      <c r="LHX100" s="405"/>
      <c r="LHY100" s="405"/>
      <c r="LHZ100" s="405"/>
      <c r="LIA100" s="405"/>
      <c r="LIB100" s="405"/>
      <c r="LIC100" s="405"/>
      <c r="LID100" s="405"/>
      <c r="LIE100" s="405"/>
      <c r="LIF100" s="405"/>
      <c r="LIG100" s="405"/>
      <c r="LIH100" s="405"/>
      <c r="LII100" s="405"/>
      <c r="LIJ100" s="405"/>
      <c r="LIK100" s="405"/>
      <c r="LIL100" s="405"/>
      <c r="LIM100" s="405"/>
      <c r="LIN100" s="405"/>
      <c r="LIO100" s="405"/>
      <c r="LIP100" s="405"/>
      <c r="LIQ100" s="405"/>
      <c r="LIR100" s="405"/>
      <c r="LIS100" s="405"/>
      <c r="LIT100" s="405"/>
      <c r="LIU100" s="405"/>
      <c r="LIV100" s="405"/>
      <c r="LIW100" s="405"/>
      <c r="LIX100" s="405"/>
      <c r="LIY100" s="405"/>
      <c r="LIZ100" s="405"/>
      <c r="LJA100" s="405"/>
      <c r="LJB100" s="405"/>
      <c r="LJC100" s="405"/>
      <c r="LJD100" s="405"/>
      <c r="LJE100" s="405"/>
      <c r="LJF100" s="405"/>
      <c r="LJG100" s="405"/>
      <c r="LJH100" s="405"/>
      <c r="LJI100" s="405"/>
      <c r="LJJ100" s="405"/>
      <c r="LJK100" s="405"/>
      <c r="LJL100" s="405"/>
      <c r="LJM100" s="405"/>
      <c r="LJN100" s="405"/>
      <c r="LJO100" s="405"/>
      <c r="LJP100" s="405"/>
      <c r="LJQ100" s="405"/>
      <c r="LJR100" s="405"/>
      <c r="LJS100" s="405"/>
      <c r="LJT100" s="405"/>
      <c r="LJU100" s="405"/>
      <c r="LJV100" s="405"/>
      <c r="LJW100" s="405"/>
      <c r="LJX100" s="405"/>
      <c r="LJY100" s="405"/>
      <c r="LJZ100" s="405"/>
      <c r="LKA100" s="405"/>
      <c r="LKB100" s="405"/>
      <c r="LKC100" s="405"/>
      <c r="LKD100" s="405"/>
      <c r="LKE100" s="405"/>
      <c r="LKF100" s="405"/>
      <c r="LKG100" s="405"/>
      <c r="LKH100" s="405"/>
      <c r="LKI100" s="405"/>
      <c r="LKJ100" s="405"/>
      <c r="LKK100" s="405"/>
      <c r="LKL100" s="405"/>
      <c r="LKM100" s="405"/>
      <c r="LKN100" s="405"/>
      <c r="LKO100" s="405"/>
      <c r="LKP100" s="405"/>
      <c r="LKQ100" s="405"/>
      <c r="LKR100" s="405"/>
      <c r="LKS100" s="405"/>
      <c r="LKT100" s="405"/>
      <c r="LKU100" s="405"/>
      <c r="LKV100" s="405"/>
      <c r="LKW100" s="405"/>
      <c r="LKX100" s="405"/>
      <c r="LKY100" s="405"/>
      <c r="LKZ100" s="405"/>
      <c r="LLA100" s="405"/>
      <c r="LLB100" s="405"/>
      <c r="LLC100" s="405"/>
      <c r="LLD100" s="405"/>
      <c r="LLE100" s="405"/>
      <c r="LLF100" s="405"/>
      <c r="LLG100" s="405"/>
      <c r="LLH100" s="405"/>
      <c r="LLI100" s="405"/>
      <c r="LLJ100" s="405"/>
      <c r="LLK100" s="405"/>
      <c r="LLL100" s="405"/>
      <c r="LLM100" s="405"/>
      <c r="LLN100" s="405"/>
      <c r="LLO100" s="405"/>
      <c r="LLP100" s="405"/>
      <c r="LLQ100" s="405"/>
      <c r="LLR100" s="405"/>
      <c r="LLS100" s="405"/>
      <c r="LLT100" s="405"/>
      <c r="LLU100" s="405"/>
      <c r="LLV100" s="405"/>
      <c r="LLW100" s="405"/>
      <c r="LLX100" s="405"/>
      <c r="LLY100" s="405"/>
      <c r="LLZ100" s="405"/>
      <c r="LMA100" s="405"/>
      <c r="LMB100" s="405"/>
      <c r="LMC100" s="405"/>
      <c r="LMD100" s="405"/>
      <c r="LME100" s="405"/>
      <c r="LMF100" s="405"/>
      <c r="LMG100" s="405"/>
      <c r="LMH100" s="405"/>
      <c r="LMI100" s="405"/>
      <c r="LMJ100" s="405"/>
      <c r="LMK100" s="405"/>
      <c r="LML100" s="405"/>
      <c r="LMM100" s="405"/>
      <c r="LMN100" s="405"/>
      <c r="LMO100" s="405"/>
      <c r="LMP100" s="405"/>
      <c r="LMQ100" s="405"/>
      <c r="LMR100" s="405"/>
      <c r="LMS100" s="405"/>
      <c r="LMT100" s="405"/>
      <c r="LMU100" s="405"/>
      <c r="LMV100" s="405"/>
      <c r="LMW100" s="405"/>
      <c r="LMX100" s="405"/>
      <c r="LMY100" s="405"/>
      <c r="LMZ100" s="405"/>
      <c r="LNA100" s="405"/>
      <c r="LNB100" s="405"/>
      <c r="LNC100" s="405"/>
      <c r="LND100" s="405"/>
      <c r="LNE100" s="405"/>
      <c r="LNF100" s="405"/>
      <c r="LNG100" s="405"/>
      <c r="LNH100" s="405"/>
      <c r="LNI100" s="405"/>
      <c r="LNJ100" s="405"/>
      <c r="LNK100" s="405"/>
      <c r="LNL100" s="405"/>
      <c r="LNM100" s="405"/>
      <c r="LNN100" s="405"/>
      <c r="LNO100" s="405"/>
      <c r="LNP100" s="405"/>
      <c r="LNQ100" s="405"/>
      <c r="LNR100" s="405"/>
      <c r="LNS100" s="405"/>
      <c r="LNT100" s="405"/>
      <c r="LNU100" s="405"/>
      <c r="LNV100" s="405"/>
      <c r="LNW100" s="405"/>
      <c r="LNX100" s="405"/>
      <c r="LNY100" s="405"/>
      <c r="LNZ100" s="405"/>
      <c r="LOA100" s="405"/>
      <c r="LOB100" s="405"/>
      <c r="LOC100" s="405"/>
      <c r="LOD100" s="405"/>
      <c r="LOE100" s="405"/>
      <c r="LOF100" s="405"/>
      <c r="LOG100" s="405"/>
      <c r="LOH100" s="405"/>
      <c r="LOI100" s="405"/>
      <c r="LOJ100" s="405"/>
      <c r="LOK100" s="405"/>
      <c r="LOL100" s="405"/>
      <c r="LOM100" s="405"/>
      <c r="LON100" s="405"/>
      <c r="LOO100" s="405"/>
      <c r="LOP100" s="405"/>
      <c r="LOQ100" s="405"/>
      <c r="LOR100" s="405"/>
      <c r="LOS100" s="405"/>
      <c r="LOT100" s="405"/>
      <c r="LOU100" s="405"/>
      <c r="LOV100" s="405"/>
      <c r="LOW100" s="405"/>
      <c r="LOX100" s="405"/>
      <c r="LOY100" s="405"/>
      <c r="LOZ100" s="405"/>
      <c r="LPA100" s="405"/>
      <c r="LPB100" s="405"/>
      <c r="LPC100" s="405"/>
      <c r="LPD100" s="405"/>
      <c r="LPE100" s="405"/>
      <c r="LPF100" s="405"/>
      <c r="LPG100" s="405"/>
      <c r="LPH100" s="405"/>
      <c r="LPI100" s="405"/>
      <c r="LPJ100" s="405"/>
      <c r="LPK100" s="405"/>
      <c r="LPL100" s="405"/>
      <c r="LPM100" s="405"/>
      <c r="LPN100" s="405"/>
      <c r="LPO100" s="405"/>
      <c r="LPP100" s="405"/>
      <c r="LPQ100" s="405"/>
      <c r="LPR100" s="405"/>
      <c r="LPS100" s="405"/>
      <c r="LPT100" s="405"/>
      <c r="LPU100" s="405"/>
      <c r="LPV100" s="405"/>
      <c r="LPW100" s="405"/>
      <c r="LPX100" s="405"/>
      <c r="LPY100" s="405"/>
      <c r="LPZ100" s="405"/>
      <c r="LQA100" s="405"/>
      <c r="LQB100" s="405"/>
      <c r="LQC100" s="405"/>
      <c r="LQD100" s="405"/>
      <c r="LQE100" s="405"/>
      <c r="LQF100" s="405"/>
      <c r="LQG100" s="405"/>
      <c r="LQH100" s="405"/>
      <c r="LQI100" s="405"/>
      <c r="LQJ100" s="405"/>
      <c r="LQK100" s="405"/>
      <c r="LQL100" s="405"/>
      <c r="LQM100" s="405"/>
      <c r="LQN100" s="405"/>
      <c r="LQO100" s="405"/>
      <c r="LQP100" s="405"/>
      <c r="LQQ100" s="405"/>
      <c r="LQR100" s="405"/>
      <c r="LQS100" s="405"/>
      <c r="LQT100" s="405"/>
      <c r="LQU100" s="405"/>
      <c r="LQV100" s="405"/>
      <c r="LQW100" s="405"/>
      <c r="LQX100" s="405"/>
      <c r="LQY100" s="405"/>
      <c r="LQZ100" s="405"/>
      <c r="LRA100" s="405"/>
      <c r="LRB100" s="405"/>
      <c r="LRC100" s="405"/>
      <c r="LRD100" s="405"/>
      <c r="LRE100" s="405"/>
      <c r="LRF100" s="405"/>
      <c r="LRG100" s="405"/>
      <c r="LRH100" s="405"/>
      <c r="LRI100" s="405"/>
      <c r="LRJ100" s="405"/>
      <c r="LRK100" s="405"/>
      <c r="LRL100" s="405"/>
      <c r="LRM100" s="405"/>
      <c r="LRN100" s="405"/>
      <c r="LRO100" s="405"/>
      <c r="LRP100" s="405"/>
      <c r="LRQ100" s="405"/>
      <c r="LRR100" s="405"/>
      <c r="LRS100" s="405"/>
      <c r="LRT100" s="405"/>
      <c r="LRU100" s="405"/>
      <c r="LRV100" s="405"/>
      <c r="LRW100" s="405"/>
      <c r="LRX100" s="405"/>
      <c r="LRY100" s="405"/>
      <c r="LRZ100" s="405"/>
      <c r="LSA100" s="405"/>
      <c r="LSB100" s="405"/>
      <c r="LSC100" s="405"/>
      <c r="LSD100" s="405"/>
      <c r="LSE100" s="405"/>
      <c r="LSF100" s="405"/>
      <c r="LSG100" s="405"/>
      <c r="LSH100" s="405"/>
      <c r="LSI100" s="405"/>
      <c r="LSJ100" s="405"/>
      <c r="LSK100" s="405"/>
      <c r="LSL100" s="405"/>
      <c r="LSM100" s="405"/>
      <c r="LSN100" s="405"/>
      <c r="LSO100" s="405"/>
      <c r="LSP100" s="405"/>
      <c r="LSQ100" s="405"/>
      <c r="LSR100" s="405"/>
      <c r="LSS100" s="405"/>
      <c r="LST100" s="405"/>
      <c r="LSU100" s="405"/>
      <c r="LSV100" s="405"/>
      <c r="LSW100" s="405"/>
      <c r="LSX100" s="405"/>
      <c r="LSY100" s="405"/>
      <c r="LSZ100" s="405"/>
      <c r="LTA100" s="405"/>
      <c r="LTB100" s="405"/>
      <c r="LTC100" s="405"/>
      <c r="LTD100" s="405"/>
      <c r="LTE100" s="405"/>
      <c r="LTF100" s="405"/>
      <c r="LTG100" s="405"/>
      <c r="LTH100" s="405"/>
      <c r="LTI100" s="405"/>
      <c r="LTJ100" s="405"/>
      <c r="LTK100" s="405"/>
      <c r="LTL100" s="405"/>
      <c r="LTM100" s="405"/>
      <c r="LTN100" s="405"/>
      <c r="LTO100" s="405"/>
      <c r="LTP100" s="405"/>
      <c r="LTQ100" s="405"/>
      <c r="LTR100" s="405"/>
      <c r="LTS100" s="405"/>
      <c r="LTT100" s="405"/>
      <c r="LTU100" s="405"/>
      <c r="LTV100" s="405"/>
      <c r="LTW100" s="405"/>
      <c r="LTX100" s="405"/>
      <c r="LTY100" s="405"/>
      <c r="LTZ100" s="405"/>
      <c r="LUA100" s="405"/>
      <c r="LUB100" s="405"/>
      <c r="LUC100" s="405"/>
      <c r="LUD100" s="405"/>
      <c r="LUE100" s="405"/>
      <c r="LUF100" s="405"/>
      <c r="LUG100" s="405"/>
      <c r="LUH100" s="405"/>
      <c r="LUI100" s="405"/>
      <c r="LUJ100" s="405"/>
      <c r="LUK100" s="405"/>
      <c r="LUL100" s="405"/>
      <c r="LUM100" s="405"/>
      <c r="LUN100" s="405"/>
      <c r="LUO100" s="405"/>
      <c r="LUP100" s="405"/>
      <c r="LUQ100" s="405"/>
      <c r="LUR100" s="405"/>
      <c r="LUS100" s="405"/>
      <c r="LUT100" s="405"/>
      <c r="LUU100" s="405"/>
      <c r="LUV100" s="405"/>
      <c r="LUW100" s="405"/>
      <c r="LUX100" s="405"/>
      <c r="LUY100" s="405"/>
      <c r="LUZ100" s="405"/>
      <c r="LVA100" s="405"/>
      <c r="LVB100" s="405"/>
      <c r="LVC100" s="405"/>
      <c r="LVD100" s="405"/>
      <c r="LVE100" s="405"/>
      <c r="LVF100" s="405"/>
      <c r="LVG100" s="405"/>
      <c r="LVH100" s="405"/>
      <c r="LVI100" s="405"/>
      <c r="LVJ100" s="405"/>
      <c r="LVK100" s="405"/>
      <c r="LVL100" s="405"/>
      <c r="LVM100" s="405"/>
      <c r="LVN100" s="405"/>
      <c r="LVO100" s="405"/>
      <c r="LVP100" s="405"/>
      <c r="LVQ100" s="405"/>
      <c r="LVR100" s="405"/>
      <c r="LVS100" s="405"/>
      <c r="LVT100" s="405"/>
      <c r="LVU100" s="405"/>
      <c r="LVV100" s="405"/>
      <c r="LVW100" s="405"/>
      <c r="LVX100" s="405"/>
      <c r="LVY100" s="405"/>
      <c r="LVZ100" s="405"/>
      <c r="LWA100" s="405"/>
      <c r="LWB100" s="405"/>
      <c r="LWC100" s="405"/>
      <c r="LWD100" s="405"/>
      <c r="LWE100" s="405"/>
      <c r="LWF100" s="405"/>
      <c r="LWG100" s="405"/>
      <c r="LWH100" s="405"/>
      <c r="LWI100" s="405"/>
      <c r="LWJ100" s="405"/>
      <c r="LWK100" s="405"/>
      <c r="LWL100" s="405"/>
      <c r="LWM100" s="405"/>
      <c r="LWN100" s="405"/>
      <c r="LWO100" s="405"/>
      <c r="LWP100" s="405"/>
      <c r="LWQ100" s="405"/>
      <c r="LWR100" s="405"/>
      <c r="LWS100" s="405"/>
      <c r="LWT100" s="405"/>
      <c r="LWU100" s="405"/>
      <c r="LWV100" s="405"/>
      <c r="LWW100" s="405"/>
      <c r="LWX100" s="405"/>
      <c r="LWY100" s="405"/>
      <c r="LWZ100" s="405"/>
      <c r="LXA100" s="405"/>
      <c r="LXB100" s="405"/>
      <c r="LXC100" s="405"/>
      <c r="LXD100" s="405"/>
      <c r="LXE100" s="405"/>
      <c r="LXF100" s="405"/>
      <c r="LXG100" s="405"/>
      <c r="LXH100" s="405"/>
      <c r="LXI100" s="405"/>
      <c r="LXJ100" s="405"/>
      <c r="LXK100" s="405"/>
      <c r="LXL100" s="405"/>
      <c r="LXM100" s="405"/>
      <c r="LXN100" s="405"/>
      <c r="LXO100" s="405"/>
      <c r="LXP100" s="405"/>
      <c r="LXQ100" s="405"/>
      <c r="LXR100" s="405"/>
      <c r="LXS100" s="405"/>
      <c r="LXT100" s="405"/>
      <c r="LXU100" s="405"/>
      <c r="LXV100" s="405"/>
      <c r="LXW100" s="405"/>
      <c r="LXX100" s="405"/>
      <c r="LXY100" s="405"/>
      <c r="LXZ100" s="405"/>
      <c r="LYA100" s="405"/>
      <c r="LYB100" s="405"/>
      <c r="LYC100" s="405"/>
      <c r="LYD100" s="405"/>
      <c r="LYE100" s="405"/>
      <c r="LYF100" s="405"/>
      <c r="LYG100" s="405"/>
      <c r="LYH100" s="405"/>
      <c r="LYI100" s="405"/>
      <c r="LYJ100" s="405"/>
      <c r="LYK100" s="405"/>
      <c r="LYL100" s="405"/>
      <c r="LYM100" s="405"/>
      <c r="LYN100" s="405"/>
      <c r="LYO100" s="405"/>
      <c r="LYP100" s="405"/>
      <c r="LYQ100" s="405"/>
      <c r="LYR100" s="405"/>
      <c r="LYS100" s="405"/>
      <c r="LYT100" s="405"/>
      <c r="LYU100" s="405"/>
      <c r="LYV100" s="405"/>
      <c r="LYW100" s="405"/>
      <c r="LYX100" s="405"/>
      <c r="LYY100" s="405"/>
      <c r="LYZ100" s="405"/>
      <c r="LZA100" s="405"/>
      <c r="LZB100" s="405"/>
      <c r="LZC100" s="405"/>
      <c r="LZD100" s="405"/>
      <c r="LZE100" s="405"/>
      <c r="LZF100" s="405"/>
      <c r="LZG100" s="405"/>
      <c r="LZH100" s="405"/>
      <c r="LZI100" s="405"/>
      <c r="LZJ100" s="405"/>
      <c r="LZK100" s="405"/>
      <c r="LZL100" s="405"/>
      <c r="LZM100" s="405"/>
      <c r="LZN100" s="405"/>
      <c r="LZO100" s="405"/>
      <c r="LZP100" s="405"/>
      <c r="LZQ100" s="405"/>
      <c r="LZR100" s="405"/>
      <c r="LZS100" s="405"/>
      <c r="LZT100" s="405"/>
      <c r="LZU100" s="405"/>
      <c r="LZV100" s="405"/>
      <c r="LZW100" s="405"/>
      <c r="LZX100" s="405"/>
      <c r="LZY100" s="405"/>
      <c r="LZZ100" s="405"/>
      <c r="MAA100" s="405"/>
      <c r="MAB100" s="405"/>
      <c r="MAC100" s="405"/>
      <c r="MAD100" s="405"/>
      <c r="MAE100" s="405"/>
      <c r="MAF100" s="405"/>
      <c r="MAG100" s="405"/>
      <c r="MAH100" s="405"/>
      <c r="MAI100" s="405"/>
      <c r="MAJ100" s="405"/>
      <c r="MAK100" s="405"/>
      <c r="MAL100" s="405"/>
      <c r="MAM100" s="405"/>
      <c r="MAN100" s="405"/>
      <c r="MAO100" s="405"/>
      <c r="MAP100" s="405"/>
      <c r="MAQ100" s="405"/>
      <c r="MAR100" s="405"/>
      <c r="MAS100" s="405"/>
      <c r="MAT100" s="405"/>
      <c r="MAU100" s="405"/>
      <c r="MAV100" s="405"/>
      <c r="MAW100" s="405"/>
      <c r="MAX100" s="405"/>
      <c r="MAY100" s="405"/>
      <c r="MAZ100" s="405"/>
      <c r="MBA100" s="405"/>
      <c r="MBB100" s="405"/>
      <c r="MBC100" s="405"/>
      <c r="MBD100" s="405"/>
      <c r="MBE100" s="405"/>
      <c r="MBF100" s="405"/>
      <c r="MBG100" s="405"/>
      <c r="MBH100" s="405"/>
      <c r="MBI100" s="405"/>
      <c r="MBJ100" s="405"/>
      <c r="MBK100" s="405"/>
      <c r="MBL100" s="405"/>
      <c r="MBM100" s="405"/>
      <c r="MBN100" s="405"/>
      <c r="MBO100" s="405"/>
      <c r="MBP100" s="405"/>
      <c r="MBQ100" s="405"/>
      <c r="MBR100" s="405"/>
      <c r="MBS100" s="405"/>
      <c r="MBT100" s="405"/>
      <c r="MBU100" s="405"/>
      <c r="MBV100" s="405"/>
      <c r="MBW100" s="405"/>
      <c r="MBX100" s="405"/>
      <c r="MBY100" s="405"/>
      <c r="MBZ100" s="405"/>
      <c r="MCA100" s="405"/>
      <c r="MCB100" s="405"/>
      <c r="MCC100" s="405"/>
      <c r="MCD100" s="405"/>
      <c r="MCE100" s="405"/>
      <c r="MCF100" s="405"/>
      <c r="MCG100" s="405"/>
      <c r="MCH100" s="405"/>
      <c r="MCI100" s="405"/>
      <c r="MCJ100" s="405"/>
      <c r="MCK100" s="405"/>
      <c r="MCL100" s="405"/>
      <c r="MCM100" s="405"/>
      <c r="MCN100" s="405"/>
      <c r="MCO100" s="405"/>
      <c r="MCP100" s="405"/>
      <c r="MCQ100" s="405"/>
      <c r="MCR100" s="405"/>
      <c r="MCS100" s="405"/>
      <c r="MCT100" s="405"/>
      <c r="MCU100" s="405"/>
      <c r="MCV100" s="405"/>
      <c r="MCW100" s="405"/>
      <c r="MCX100" s="405"/>
      <c r="MCY100" s="405"/>
      <c r="MCZ100" s="405"/>
      <c r="MDA100" s="405"/>
      <c r="MDB100" s="405"/>
      <c r="MDC100" s="405"/>
      <c r="MDD100" s="405"/>
      <c r="MDE100" s="405"/>
      <c r="MDF100" s="405"/>
      <c r="MDG100" s="405"/>
      <c r="MDH100" s="405"/>
      <c r="MDI100" s="405"/>
      <c r="MDJ100" s="405"/>
      <c r="MDK100" s="405"/>
      <c r="MDL100" s="405"/>
      <c r="MDM100" s="405"/>
      <c r="MDN100" s="405"/>
      <c r="MDO100" s="405"/>
      <c r="MDP100" s="405"/>
      <c r="MDQ100" s="405"/>
      <c r="MDR100" s="405"/>
      <c r="MDS100" s="405"/>
      <c r="MDT100" s="405"/>
      <c r="MDU100" s="405"/>
      <c r="MDV100" s="405"/>
      <c r="MDW100" s="405"/>
      <c r="MDX100" s="405"/>
      <c r="MDY100" s="405"/>
      <c r="MDZ100" s="405"/>
      <c r="MEA100" s="405"/>
      <c r="MEB100" s="405"/>
      <c r="MEC100" s="405"/>
      <c r="MED100" s="405"/>
      <c r="MEE100" s="405"/>
      <c r="MEF100" s="405"/>
      <c r="MEG100" s="405"/>
      <c r="MEH100" s="405"/>
      <c r="MEI100" s="405"/>
      <c r="MEJ100" s="405"/>
      <c r="MEK100" s="405"/>
      <c r="MEL100" s="405"/>
      <c r="MEM100" s="405"/>
      <c r="MEN100" s="405"/>
      <c r="MEO100" s="405"/>
      <c r="MEP100" s="405"/>
      <c r="MEQ100" s="405"/>
      <c r="MER100" s="405"/>
      <c r="MES100" s="405"/>
      <c r="MET100" s="405"/>
      <c r="MEU100" s="405"/>
      <c r="MEV100" s="405"/>
      <c r="MEW100" s="405"/>
      <c r="MEX100" s="405"/>
      <c r="MEY100" s="405"/>
      <c r="MEZ100" s="405"/>
      <c r="MFA100" s="405"/>
      <c r="MFB100" s="405"/>
      <c r="MFC100" s="405"/>
      <c r="MFD100" s="405"/>
      <c r="MFE100" s="405"/>
      <c r="MFF100" s="405"/>
      <c r="MFG100" s="405"/>
      <c r="MFH100" s="405"/>
      <c r="MFI100" s="405"/>
      <c r="MFJ100" s="405"/>
      <c r="MFK100" s="405"/>
      <c r="MFL100" s="405"/>
      <c r="MFM100" s="405"/>
      <c r="MFN100" s="405"/>
      <c r="MFO100" s="405"/>
      <c r="MFP100" s="405"/>
      <c r="MFQ100" s="405"/>
      <c r="MFR100" s="405"/>
      <c r="MFS100" s="405"/>
      <c r="MFT100" s="405"/>
      <c r="MFU100" s="405"/>
      <c r="MFV100" s="405"/>
      <c r="MFW100" s="405"/>
      <c r="MFX100" s="405"/>
      <c r="MFY100" s="405"/>
      <c r="MFZ100" s="405"/>
      <c r="MGA100" s="405"/>
      <c r="MGB100" s="405"/>
      <c r="MGC100" s="405"/>
      <c r="MGD100" s="405"/>
      <c r="MGE100" s="405"/>
      <c r="MGF100" s="405"/>
      <c r="MGG100" s="405"/>
      <c r="MGH100" s="405"/>
      <c r="MGI100" s="405"/>
      <c r="MGJ100" s="405"/>
      <c r="MGK100" s="405"/>
      <c r="MGL100" s="405"/>
      <c r="MGM100" s="405"/>
      <c r="MGN100" s="405"/>
      <c r="MGO100" s="405"/>
      <c r="MGP100" s="405"/>
      <c r="MGQ100" s="405"/>
      <c r="MGR100" s="405"/>
      <c r="MGS100" s="405"/>
      <c r="MGT100" s="405"/>
      <c r="MGU100" s="405"/>
      <c r="MGV100" s="405"/>
      <c r="MGW100" s="405"/>
      <c r="MGX100" s="405"/>
      <c r="MGY100" s="405"/>
      <c r="MGZ100" s="405"/>
      <c r="MHA100" s="405"/>
      <c r="MHB100" s="405"/>
      <c r="MHC100" s="405"/>
      <c r="MHD100" s="405"/>
      <c r="MHE100" s="405"/>
      <c r="MHF100" s="405"/>
      <c r="MHG100" s="405"/>
      <c r="MHH100" s="405"/>
      <c r="MHI100" s="405"/>
      <c r="MHJ100" s="405"/>
      <c r="MHK100" s="405"/>
      <c r="MHL100" s="405"/>
      <c r="MHM100" s="405"/>
      <c r="MHN100" s="405"/>
      <c r="MHO100" s="405"/>
      <c r="MHP100" s="405"/>
      <c r="MHQ100" s="405"/>
      <c r="MHR100" s="405"/>
      <c r="MHS100" s="405"/>
      <c r="MHT100" s="405"/>
      <c r="MHU100" s="405"/>
      <c r="MHV100" s="405"/>
      <c r="MHW100" s="405"/>
      <c r="MHX100" s="405"/>
      <c r="MHY100" s="405"/>
      <c r="MHZ100" s="405"/>
      <c r="MIA100" s="405"/>
      <c r="MIB100" s="405"/>
      <c r="MIC100" s="405"/>
      <c r="MID100" s="405"/>
      <c r="MIE100" s="405"/>
      <c r="MIF100" s="405"/>
      <c r="MIG100" s="405"/>
      <c r="MIH100" s="405"/>
      <c r="MII100" s="405"/>
      <c r="MIJ100" s="405"/>
      <c r="MIK100" s="405"/>
      <c r="MIL100" s="405"/>
      <c r="MIM100" s="405"/>
      <c r="MIN100" s="405"/>
      <c r="MIO100" s="405"/>
      <c r="MIP100" s="405"/>
      <c r="MIQ100" s="405"/>
      <c r="MIR100" s="405"/>
      <c r="MIS100" s="405"/>
      <c r="MIT100" s="405"/>
      <c r="MIU100" s="405"/>
      <c r="MIV100" s="405"/>
      <c r="MIW100" s="405"/>
      <c r="MIX100" s="405"/>
      <c r="MIY100" s="405"/>
      <c r="MIZ100" s="405"/>
      <c r="MJA100" s="405"/>
      <c r="MJB100" s="405"/>
      <c r="MJC100" s="405"/>
      <c r="MJD100" s="405"/>
      <c r="MJE100" s="405"/>
      <c r="MJF100" s="405"/>
      <c r="MJG100" s="405"/>
      <c r="MJH100" s="405"/>
      <c r="MJI100" s="405"/>
      <c r="MJJ100" s="405"/>
      <c r="MJK100" s="405"/>
      <c r="MJL100" s="405"/>
      <c r="MJM100" s="405"/>
      <c r="MJN100" s="405"/>
      <c r="MJO100" s="405"/>
      <c r="MJP100" s="405"/>
      <c r="MJQ100" s="405"/>
      <c r="MJR100" s="405"/>
      <c r="MJS100" s="405"/>
      <c r="MJT100" s="405"/>
      <c r="MJU100" s="405"/>
      <c r="MJV100" s="405"/>
      <c r="MJW100" s="405"/>
      <c r="MJX100" s="405"/>
      <c r="MJY100" s="405"/>
      <c r="MJZ100" s="405"/>
      <c r="MKA100" s="405"/>
      <c r="MKB100" s="405"/>
      <c r="MKC100" s="405"/>
      <c r="MKD100" s="405"/>
      <c r="MKE100" s="405"/>
      <c r="MKF100" s="405"/>
      <c r="MKG100" s="405"/>
      <c r="MKH100" s="405"/>
      <c r="MKI100" s="405"/>
      <c r="MKJ100" s="405"/>
      <c r="MKK100" s="405"/>
      <c r="MKL100" s="405"/>
      <c r="MKM100" s="405"/>
      <c r="MKN100" s="405"/>
      <c r="MKO100" s="405"/>
      <c r="MKP100" s="405"/>
      <c r="MKQ100" s="405"/>
      <c r="MKR100" s="405"/>
      <c r="MKS100" s="405"/>
      <c r="MKT100" s="405"/>
      <c r="MKU100" s="405"/>
      <c r="MKV100" s="405"/>
      <c r="MKW100" s="405"/>
      <c r="MKX100" s="405"/>
      <c r="MKY100" s="405"/>
      <c r="MKZ100" s="405"/>
      <c r="MLA100" s="405"/>
      <c r="MLB100" s="405"/>
      <c r="MLC100" s="405"/>
      <c r="MLD100" s="405"/>
      <c r="MLE100" s="405"/>
      <c r="MLF100" s="405"/>
      <c r="MLG100" s="405"/>
      <c r="MLH100" s="405"/>
      <c r="MLI100" s="405"/>
      <c r="MLJ100" s="405"/>
      <c r="MLK100" s="405"/>
      <c r="MLL100" s="405"/>
      <c r="MLM100" s="405"/>
      <c r="MLN100" s="405"/>
      <c r="MLO100" s="405"/>
      <c r="MLP100" s="405"/>
      <c r="MLQ100" s="405"/>
      <c r="MLR100" s="405"/>
      <c r="MLS100" s="405"/>
      <c r="MLT100" s="405"/>
      <c r="MLU100" s="405"/>
      <c r="MLV100" s="405"/>
      <c r="MLW100" s="405"/>
      <c r="MLX100" s="405"/>
      <c r="MLY100" s="405"/>
      <c r="MLZ100" s="405"/>
      <c r="MMA100" s="405"/>
      <c r="MMB100" s="405"/>
      <c r="MMC100" s="405"/>
      <c r="MMD100" s="405"/>
      <c r="MME100" s="405"/>
      <c r="MMF100" s="405"/>
      <c r="MMG100" s="405"/>
      <c r="MMH100" s="405"/>
      <c r="MMI100" s="405"/>
      <c r="MMJ100" s="405"/>
      <c r="MMK100" s="405"/>
      <c r="MML100" s="405"/>
      <c r="MMM100" s="405"/>
      <c r="MMN100" s="405"/>
      <c r="MMO100" s="405"/>
      <c r="MMP100" s="405"/>
      <c r="MMQ100" s="405"/>
      <c r="MMR100" s="405"/>
      <c r="MMS100" s="405"/>
      <c r="MMT100" s="405"/>
      <c r="MMU100" s="405"/>
      <c r="MMV100" s="405"/>
      <c r="MMW100" s="405"/>
      <c r="MMX100" s="405"/>
      <c r="MMY100" s="405"/>
      <c r="MMZ100" s="405"/>
      <c r="MNA100" s="405"/>
      <c r="MNB100" s="405"/>
      <c r="MNC100" s="405"/>
      <c r="MND100" s="405"/>
      <c r="MNE100" s="405"/>
      <c r="MNF100" s="405"/>
      <c r="MNG100" s="405"/>
      <c r="MNH100" s="405"/>
      <c r="MNI100" s="405"/>
      <c r="MNJ100" s="405"/>
      <c r="MNK100" s="405"/>
      <c r="MNL100" s="405"/>
      <c r="MNM100" s="405"/>
      <c r="MNN100" s="405"/>
      <c r="MNO100" s="405"/>
      <c r="MNP100" s="405"/>
      <c r="MNQ100" s="405"/>
      <c r="MNR100" s="405"/>
      <c r="MNS100" s="405"/>
      <c r="MNT100" s="405"/>
      <c r="MNU100" s="405"/>
      <c r="MNV100" s="405"/>
      <c r="MNW100" s="405"/>
      <c r="MNX100" s="405"/>
      <c r="MNY100" s="405"/>
      <c r="MNZ100" s="405"/>
      <c r="MOA100" s="405"/>
      <c r="MOB100" s="405"/>
      <c r="MOC100" s="405"/>
      <c r="MOD100" s="405"/>
      <c r="MOE100" s="405"/>
      <c r="MOF100" s="405"/>
      <c r="MOG100" s="405"/>
      <c r="MOH100" s="405"/>
      <c r="MOI100" s="405"/>
      <c r="MOJ100" s="405"/>
      <c r="MOK100" s="405"/>
      <c r="MOL100" s="405"/>
      <c r="MOM100" s="405"/>
      <c r="MON100" s="405"/>
      <c r="MOO100" s="405"/>
      <c r="MOP100" s="405"/>
      <c r="MOQ100" s="405"/>
      <c r="MOR100" s="405"/>
      <c r="MOS100" s="405"/>
      <c r="MOT100" s="405"/>
      <c r="MOU100" s="405"/>
      <c r="MOV100" s="405"/>
      <c r="MOW100" s="405"/>
      <c r="MOX100" s="405"/>
      <c r="MOY100" s="405"/>
      <c r="MOZ100" s="405"/>
      <c r="MPA100" s="405"/>
      <c r="MPB100" s="405"/>
      <c r="MPC100" s="405"/>
      <c r="MPD100" s="405"/>
      <c r="MPE100" s="405"/>
      <c r="MPF100" s="405"/>
      <c r="MPG100" s="405"/>
      <c r="MPH100" s="405"/>
      <c r="MPI100" s="405"/>
      <c r="MPJ100" s="405"/>
      <c r="MPK100" s="405"/>
      <c r="MPL100" s="405"/>
      <c r="MPM100" s="405"/>
      <c r="MPN100" s="405"/>
      <c r="MPO100" s="405"/>
      <c r="MPP100" s="405"/>
      <c r="MPQ100" s="405"/>
      <c r="MPR100" s="405"/>
      <c r="MPS100" s="405"/>
      <c r="MPT100" s="405"/>
      <c r="MPU100" s="405"/>
      <c r="MPV100" s="405"/>
      <c r="MPW100" s="405"/>
      <c r="MPX100" s="405"/>
      <c r="MPY100" s="405"/>
      <c r="MPZ100" s="405"/>
      <c r="MQA100" s="405"/>
      <c r="MQB100" s="405"/>
      <c r="MQC100" s="405"/>
      <c r="MQD100" s="405"/>
      <c r="MQE100" s="405"/>
      <c r="MQF100" s="405"/>
      <c r="MQG100" s="405"/>
      <c r="MQH100" s="405"/>
      <c r="MQI100" s="405"/>
      <c r="MQJ100" s="405"/>
      <c r="MQK100" s="405"/>
      <c r="MQL100" s="405"/>
      <c r="MQM100" s="405"/>
      <c r="MQN100" s="405"/>
      <c r="MQO100" s="405"/>
      <c r="MQP100" s="405"/>
      <c r="MQQ100" s="405"/>
      <c r="MQR100" s="405"/>
      <c r="MQS100" s="405"/>
      <c r="MQT100" s="405"/>
      <c r="MQU100" s="405"/>
      <c r="MQV100" s="405"/>
      <c r="MQW100" s="405"/>
      <c r="MQX100" s="405"/>
      <c r="MQY100" s="405"/>
      <c r="MQZ100" s="405"/>
      <c r="MRA100" s="405"/>
      <c r="MRB100" s="405"/>
      <c r="MRC100" s="405"/>
      <c r="MRD100" s="405"/>
      <c r="MRE100" s="405"/>
      <c r="MRF100" s="405"/>
      <c r="MRG100" s="405"/>
      <c r="MRH100" s="405"/>
      <c r="MRI100" s="405"/>
      <c r="MRJ100" s="405"/>
      <c r="MRK100" s="405"/>
      <c r="MRL100" s="405"/>
      <c r="MRM100" s="405"/>
      <c r="MRN100" s="405"/>
      <c r="MRO100" s="405"/>
      <c r="MRP100" s="405"/>
      <c r="MRQ100" s="405"/>
      <c r="MRR100" s="405"/>
      <c r="MRS100" s="405"/>
      <c r="MRT100" s="405"/>
      <c r="MRU100" s="405"/>
      <c r="MRV100" s="405"/>
      <c r="MRW100" s="405"/>
      <c r="MRX100" s="405"/>
      <c r="MRY100" s="405"/>
      <c r="MRZ100" s="405"/>
      <c r="MSA100" s="405"/>
      <c r="MSB100" s="405"/>
      <c r="MSC100" s="405"/>
      <c r="MSD100" s="405"/>
      <c r="MSE100" s="405"/>
      <c r="MSF100" s="405"/>
      <c r="MSG100" s="405"/>
      <c r="MSH100" s="405"/>
      <c r="MSI100" s="405"/>
      <c r="MSJ100" s="405"/>
      <c r="MSK100" s="405"/>
      <c r="MSL100" s="405"/>
      <c r="MSM100" s="405"/>
      <c r="MSN100" s="405"/>
      <c r="MSO100" s="405"/>
      <c r="MSP100" s="405"/>
      <c r="MSQ100" s="405"/>
      <c r="MSR100" s="405"/>
      <c r="MSS100" s="405"/>
      <c r="MST100" s="405"/>
      <c r="MSU100" s="405"/>
      <c r="MSV100" s="405"/>
      <c r="MSW100" s="405"/>
      <c r="MSX100" s="405"/>
      <c r="MSY100" s="405"/>
      <c r="MSZ100" s="405"/>
      <c r="MTA100" s="405"/>
      <c r="MTB100" s="405"/>
      <c r="MTC100" s="405"/>
      <c r="MTD100" s="405"/>
      <c r="MTE100" s="405"/>
      <c r="MTF100" s="405"/>
      <c r="MTG100" s="405"/>
      <c r="MTH100" s="405"/>
      <c r="MTI100" s="405"/>
      <c r="MTJ100" s="405"/>
      <c r="MTK100" s="405"/>
      <c r="MTL100" s="405"/>
      <c r="MTM100" s="405"/>
      <c r="MTN100" s="405"/>
      <c r="MTO100" s="405"/>
      <c r="MTP100" s="405"/>
      <c r="MTQ100" s="405"/>
      <c r="MTR100" s="405"/>
      <c r="MTS100" s="405"/>
      <c r="MTT100" s="405"/>
      <c r="MTU100" s="405"/>
      <c r="MTV100" s="405"/>
      <c r="MTW100" s="405"/>
      <c r="MTX100" s="405"/>
      <c r="MTY100" s="405"/>
      <c r="MTZ100" s="405"/>
      <c r="MUA100" s="405"/>
      <c r="MUB100" s="405"/>
      <c r="MUC100" s="405"/>
      <c r="MUD100" s="405"/>
      <c r="MUE100" s="405"/>
      <c r="MUF100" s="405"/>
      <c r="MUG100" s="405"/>
      <c r="MUH100" s="405"/>
      <c r="MUI100" s="405"/>
      <c r="MUJ100" s="405"/>
      <c r="MUK100" s="405"/>
      <c r="MUL100" s="405"/>
      <c r="MUM100" s="405"/>
      <c r="MUN100" s="405"/>
      <c r="MUO100" s="405"/>
      <c r="MUP100" s="405"/>
      <c r="MUQ100" s="405"/>
      <c r="MUR100" s="405"/>
      <c r="MUS100" s="405"/>
      <c r="MUT100" s="405"/>
      <c r="MUU100" s="405"/>
      <c r="MUV100" s="405"/>
      <c r="MUW100" s="405"/>
      <c r="MUX100" s="405"/>
      <c r="MUY100" s="405"/>
      <c r="MUZ100" s="405"/>
      <c r="MVA100" s="405"/>
      <c r="MVB100" s="405"/>
      <c r="MVC100" s="405"/>
      <c r="MVD100" s="405"/>
      <c r="MVE100" s="405"/>
      <c r="MVF100" s="405"/>
      <c r="MVG100" s="405"/>
      <c r="MVH100" s="405"/>
      <c r="MVI100" s="405"/>
      <c r="MVJ100" s="405"/>
      <c r="MVK100" s="405"/>
      <c r="MVL100" s="405"/>
      <c r="MVM100" s="405"/>
      <c r="MVN100" s="405"/>
      <c r="MVO100" s="405"/>
      <c r="MVP100" s="405"/>
      <c r="MVQ100" s="405"/>
      <c r="MVR100" s="405"/>
      <c r="MVS100" s="405"/>
      <c r="MVT100" s="405"/>
      <c r="MVU100" s="405"/>
      <c r="MVV100" s="405"/>
      <c r="MVW100" s="405"/>
      <c r="MVX100" s="405"/>
      <c r="MVY100" s="405"/>
      <c r="MVZ100" s="405"/>
      <c r="MWA100" s="405"/>
      <c r="MWB100" s="405"/>
      <c r="MWC100" s="405"/>
      <c r="MWD100" s="405"/>
      <c r="MWE100" s="405"/>
      <c r="MWF100" s="405"/>
      <c r="MWG100" s="405"/>
      <c r="MWH100" s="405"/>
      <c r="MWI100" s="405"/>
      <c r="MWJ100" s="405"/>
      <c r="MWK100" s="405"/>
      <c r="MWL100" s="405"/>
      <c r="MWM100" s="405"/>
      <c r="MWN100" s="405"/>
      <c r="MWO100" s="405"/>
      <c r="MWP100" s="405"/>
      <c r="MWQ100" s="405"/>
      <c r="MWR100" s="405"/>
      <c r="MWS100" s="405"/>
      <c r="MWT100" s="405"/>
      <c r="MWU100" s="405"/>
      <c r="MWV100" s="405"/>
      <c r="MWW100" s="405"/>
      <c r="MWX100" s="405"/>
      <c r="MWY100" s="405"/>
      <c r="MWZ100" s="405"/>
      <c r="MXA100" s="405"/>
      <c r="MXB100" s="405"/>
      <c r="MXC100" s="405"/>
      <c r="MXD100" s="405"/>
      <c r="MXE100" s="405"/>
      <c r="MXF100" s="405"/>
      <c r="MXG100" s="405"/>
      <c r="MXH100" s="405"/>
      <c r="MXI100" s="405"/>
      <c r="MXJ100" s="405"/>
      <c r="MXK100" s="405"/>
      <c r="MXL100" s="405"/>
      <c r="MXM100" s="405"/>
      <c r="MXN100" s="405"/>
      <c r="MXO100" s="405"/>
      <c r="MXP100" s="405"/>
      <c r="MXQ100" s="405"/>
      <c r="MXR100" s="405"/>
      <c r="MXS100" s="405"/>
      <c r="MXT100" s="405"/>
      <c r="MXU100" s="405"/>
      <c r="MXV100" s="405"/>
      <c r="MXW100" s="405"/>
      <c r="MXX100" s="405"/>
      <c r="MXY100" s="405"/>
      <c r="MXZ100" s="405"/>
      <c r="MYA100" s="405"/>
      <c r="MYB100" s="405"/>
      <c r="MYC100" s="405"/>
      <c r="MYD100" s="405"/>
      <c r="MYE100" s="405"/>
      <c r="MYF100" s="405"/>
      <c r="MYG100" s="405"/>
      <c r="MYH100" s="405"/>
      <c r="MYI100" s="405"/>
      <c r="MYJ100" s="405"/>
      <c r="MYK100" s="405"/>
      <c r="MYL100" s="405"/>
      <c r="MYM100" s="405"/>
      <c r="MYN100" s="405"/>
      <c r="MYO100" s="405"/>
      <c r="MYP100" s="405"/>
      <c r="MYQ100" s="405"/>
      <c r="MYR100" s="405"/>
      <c r="MYS100" s="405"/>
      <c r="MYT100" s="405"/>
      <c r="MYU100" s="405"/>
      <c r="MYV100" s="405"/>
      <c r="MYW100" s="405"/>
      <c r="MYX100" s="405"/>
      <c r="MYY100" s="405"/>
      <c r="MYZ100" s="405"/>
      <c r="MZA100" s="405"/>
      <c r="MZB100" s="405"/>
      <c r="MZC100" s="405"/>
      <c r="MZD100" s="405"/>
      <c r="MZE100" s="405"/>
      <c r="MZF100" s="405"/>
      <c r="MZG100" s="405"/>
      <c r="MZH100" s="405"/>
      <c r="MZI100" s="405"/>
      <c r="MZJ100" s="405"/>
      <c r="MZK100" s="405"/>
      <c r="MZL100" s="405"/>
      <c r="MZM100" s="405"/>
      <c r="MZN100" s="405"/>
      <c r="MZO100" s="405"/>
      <c r="MZP100" s="405"/>
      <c r="MZQ100" s="405"/>
      <c r="MZR100" s="405"/>
      <c r="MZS100" s="405"/>
      <c r="MZT100" s="405"/>
      <c r="MZU100" s="405"/>
      <c r="MZV100" s="405"/>
      <c r="MZW100" s="405"/>
      <c r="MZX100" s="405"/>
      <c r="MZY100" s="405"/>
      <c r="MZZ100" s="405"/>
      <c r="NAA100" s="405"/>
      <c r="NAB100" s="405"/>
      <c r="NAC100" s="405"/>
      <c r="NAD100" s="405"/>
      <c r="NAE100" s="405"/>
      <c r="NAF100" s="405"/>
      <c r="NAG100" s="405"/>
      <c r="NAH100" s="405"/>
      <c r="NAI100" s="405"/>
      <c r="NAJ100" s="405"/>
      <c r="NAK100" s="405"/>
      <c r="NAL100" s="405"/>
      <c r="NAM100" s="405"/>
      <c r="NAN100" s="405"/>
      <c r="NAO100" s="405"/>
      <c r="NAP100" s="405"/>
      <c r="NAQ100" s="405"/>
      <c r="NAR100" s="405"/>
      <c r="NAS100" s="405"/>
      <c r="NAT100" s="405"/>
      <c r="NAU100" s="405"/>
      <c r="NAV100" s="405"/>
      <c r="NAW100" s="405"/>
      <c r="NAX100" s="405"/>
      <c r="NAY100" s="405"/>
      <c r="NAZ100" s="405"/>
      <c r="NBA100" s="405"/>
      <c r="NBB100" s="405"/>
      <c r="NBC100" s="405"/>
      <c r="NBD100" s="405"/>
      <c r="NBE100" s="405"/>
      <c r="NBF100" s="405"/>
      <c r="NBG100" s="405"/>
      <c r="NBH100" s="405"/>
      <c r="NBI100" s="405"/>
      <c r="NBJ100" s="405"/>
      <c r="NBK100" s="405"/>
      <c r="NBL100" s="405"/>
      <c r="NBM100" s="405"/>
      <c r="NBN100" s="405"/>
      <c r="NBO100" s="405"/>
      <c r="NBP100" s="405"/>
      <c r="NBQ100" s="405"/>
      <c r="NBR100" s="405"/>
      <c r="NBS100" s="405"/>
      <c r="NBT100" s="405"/>
      <c r="NBU100" s="405"/>
      <c r="NBV100" s="405"/>
      <c r="NBW100" s="405"/>
      <c r="NBX100" s="405"/>
      <c r="NBY100" s="405"/>
      <c r="NBZ100" s="405"/>
      <c r="NCA100" s="405"/>
      <c r="NCB100" s="405"/>
      <c r="NCC100" s="405"/>
      <c r="NCD100" s="405"/>
      <c r="NCE100" s="405"/>
      <c r="NCF100" s="405"/>
      <c r="NCG100" s="405"/>
      <c r="NCH100" s="405"/>
      <c r="NCI100" s="405"/>
      <c r="NCJ100" s="405"/>
      <c r="NCK100" s="405"/>
      <c r="NCL100" s="405"/>
      <c r="NCM100" s="405"/>
      <c r="NCN100" s="405"/>
      <c r="NCO100" s="405"/>
      <c r="NCP100" s="405"/>
      <c r="NCQ100" s="405"/>
      <c r="NCR100" s="405"/>
      <c r="NCS100" s="405"/>
      <c r="NCT100" s="405"/>
      <c r="NCU100" s="405"/>
      <c r="NCV100" s="405"/>
      <c r="NCW100" s="405"/>
      <c r="NCX100" s="405"/>
      <c r="NCY100" s="405"/>
      <c r="NCZ100" s="405"/>
      <c r="NDA100" s="405"/>
      <c r="NDB100" s="405"/>
      <c r="NDC100" s="405"/>
      <c r="NDD100" s="405"/>
      <c r="NDE100" s="405"/>
      <c r="NDF100" s="405"/>
      <c r="NDG100" s="405"/>
      <c r="NDH100" s="405"/>
      <c r="NDI100" s="405"/>
      <c r="NDJ100" s="405"/>
      <c r="NDK100" s="405"/>
      <c r="NDL100" s="405"/>
      <c r="NDM100" s="405"/>
      <c r="NDN100" s="405"/>
      <c r="NDO100" s="405"/>
      <c r="NDP100" s="405"/>
      <c r="NDQ100" s="405"/>
      <c r="NDR100" s="405"/>
      <c r="NDS100" s="405"/>
      <c r="NDT100" s="405"/>
      <c r="NDU100" s="405"/>
      <c r="NDV100" s="405"/>
      <c r="NDW100" s="405"/>
      <c r="NDX100" s="405"/>
      <c r="NDY100" s="405"/>
      <c r="NDZ100" s="405"/>
      <c r="NEA100" s="405"/>
      <c r="NEB100" s="405"/>
      <c r="NEC100" s="405"/>
      <c r="NED100" s="405"/>
      <c r="NEE100" s="405"/>
      <c r="NEF100" s="405"/>
      <c r="NEG100" s="405"/>
      <c r="NEH100" s="405"/>
      <c r="NEI100" s="405"/>
      <c r="NEJ100" s="405"/>
      <c r="NEK100" s="405"/>
      <c r="NEL100" s="405"/>
      <c r="NEM100" s="405"/>
      <c r="NEN100" s="405"/>
      <c r="NEO100" s="405"/>
      <c r="NEP100" s="405"/>
      <c r="NEQ100" s="405"/>
      <c r="NER100" s="405"/>
      <c r="NES100" s="405"/>
      <c r="NET100" s="405"/>
      <c r="NEU100" s="405"/>
      <c r="NEV100" s="405"/>
      <c r="NEW100" s="405"/>
      <c r="NEX100" s="405"/>
      <c r="NEY100" s="405"/>
      <c r="NEZ100" s="405"/>
      <c r="NFA100" s="405"/>
      <c r="NFB100" s="405"/>
      <c r="NFC100" s="405"/>
      <c r="NFD100" s="405"/>
      <c r="NFE100" s="405"/>
      <c r="NFF100" s="405"/>
      <c r="NFG100" s="405"/>
      <c r="NFH100" s="405"/>
      <c r="NFI100" s="405"/>
      <c r="NFJ100" s="405"/>
      <c r="NFK100" s="405"/>
      <c r="NFL100" s="405"/>
      <c r="NFM100" s="405"/>
      <c r="NFN100" s="405"/>
      <c r="NFO100" s="405"/>
      <c r="NFP100" s="405"/>
      <c r="NFQ100" s="405"/>
      <c r="NFR100" s="405"/>
      <c r="NFS100" s="405"/>
      <c r="NFT100" s="405"/>
      <c r="NFU100" s="405"/>
      <c r="NFV100" s="405"/>
      <c r="NFW100" s="405"/>
      <c r="NFX100" s="405"/>
      <c r="NFY100" s="405"/>
      <c r="NFZ100" s="405"/>
      <c r="NGA100" s="405"/>
      <c r="NGB100" s="405"/>
      <c r="NGC100" s="405"/>
      <c r="NGD100" s="405"/>
      <c r="NGE100" s="405"/>
      <c r="NGF100" s="405"/>
      <c r="NGG100" s="405"/>
      <c r="NGH100" s="405"/>
      <c r="NGI100" s="405"/>
      <c r="NGJ100" s="405"/>
      <c r="NGK100" s="405"/>
      <c r="NGL100" s="405"/>
      <c r="NGM100" s="405"/>
      <c r="NGN100" s="405"/>
      <c r="NGO100" s="405"/>
      <c r="NGP100" s="405"/>
      <c r="NGQ100" s="405"/>
      <c r="NGR100" s="405"/>
      <c r="NGS100" s="405"/>
      <c r="NGT100" s="405"/>
      <c r="NGU100" s="405"/>
      <c r="NGV100" s="405"/>
      <c r="NGW100" s="405"/>
      <c r="NGX100" s="405"/>
      <c r="NGY100" s="405"/>
      <c r="NGZ100" s="405"/>
      <c r="NHA100" s="405"/>
      <c r="NHB100" s="405"/>
      <c r="NHC100" s="405"/>
      <c r="NHD100" s="405"/>
      <c r="NHE100" s="405"/>
      <c r="NHF100" s="405"/>
      <c r="NHG100" s="405"/>
      <c r="NHH100" s="405"/>
      <c r="NHI100" s="405"/>
      <c r="NHJ100" s="405"/>
      <c r="NHK100" s="405"/>
      <c r="NHL100" s="405"/>
      <c r="NHM100" s="405"/>
      <c r="NHN100" s="405"/>
      <c r="NHO100" s="405"/>
      <c r="NHP100" s="405"/>
      <c r="NHQ100" s="405"/>
      <c r="NHR100" s="405"/>
      <c r="NHS100" s="405"/>
      <c r="NHT100" s="405"/>
      <c r="NHU100" s="405"/>
      <c r="NHV100" s="405"/>
      <c r="NHW100" s="405"/>
      <c r="NHX100" s="405"/>
      <c r="NHY100" s="405"/>
      <c r="NHZ100" s="405"/>
      <c r="NIA100" s="405"/>
      <c r="NIB100" s="405"/>
      <c r="NIC100" s="405"/>
      <c r="NID100" s="405"/>
      <c r="NIE100" s="405"/>
      <c r="NIF100" s="405"/>
      <c r="NIG100" s="405"/>
      <c r="NIH100" s="405"/>
      <c r="NII100" s="405"/>
      <c r="NIJ100" s="405"/>
      <c r="NIK100" s="405"/>
      <c r="NIL100" s="405"/>
      <c r="NIM100" s="405"/>
      <c r="NIN100" s="405"/>
      <c r="NIO100" s="405"/>
      <c r="NIP100" s="405"/>
      <c r="NIQ100" s="405"/>
      <c r="NIR100" s="405"/>
      <c r="NIS100" s="405"/>
      <c r="NIT100" s="405"/>
      <c r="NIU100" s="405"/>
      <c r="NIV100" s="405"/>
      <c r="NIW100" s="405"/>
      <c r="NIX100" s="405"/>
      <c r="NIY100" s="405"/>
      <c r="NIZ100" s="405"/>
      <c r="NJA100" s="405"/>
      <c r="NJB100" s="405"/>
      <c r="NJC100" s="405"/>
      <c r="NJD100" s="405"/>
      <c r="NJE100" s="405"/>
      <c r="NJF100" s="405"/>
      <c r="NJG100" s="405"/>
      <c r="NJH100" s="405"/>
      <c r="NJI100" s="405"/>
      <c r="NJJ100" s="405"/>
      <c r="NJK100" s="405"/>
      <c r="NJL100" s="405"/>
      <c r="NJM100" s="405"/>
      <c r="NJN100" s="405"/>
      <c r="NJO100" s="405"/>
      <c r="NJP100" s="405"/>
      <c r="NJQ100" s="405"/>
      <c r="NJR100" s="405"/>
      <c r="NJS100" s="405"/>
      <c r="NJT100" s="405"/>
      <c r="NJU100" s="405"/>
      <c r="NJV100" s="405"/>
      <c r="NJW100" s="405"/>
      <c r="NJX100" s="405"/>
      <c r="NJY100" s="405"/>
      <c r="NJZ100" s="405"/>
      <c r="NKA100" s="405"/>
      <c r="NKB100" s="405"/>
      <c r="NKC100" s="405"/>
      <c r="NKD100" s="405"/>
      <c r="NKE100" s="405"/>
      <c r="NKF100" s="405"/>
      <c r="NKG100" s="405"/>
      <c r="NKH100" s="405"/>
      <c r="NKI100" s="405"/>
      <c r="NKJ100" s="405"/>
      <c r="NKK100" s="405"/>
      <c r="NKL100" s="405"/>
      <c r="NKM100" s="405"/>
      <c r="NKN100" s="405"/>
      <c r="NKO100" s="405"/>
      <c r="NKP100" s="405"/>
      <c r="NKQ100" s="405"/>
      <c r="NKR100" s="405"/>
      <c r="NKS100" s="405"/>
      <c r="NKT100" s="405"/>
      <c r="NKU100" s="405"/>
      <c r="NKV100" s="405"/>
      <c r="NKW100" s="405"/>
      <c r="NKX100" s="405"/>
      <c r="NKY100" s="405"/>
      <c r="NKZ100" s="405"/>
      <c r="NLA100" s="405"/>
      <c r="NLB100" s="405"/>
      <c r="NLC100" s="405"/>
      <c r="NLD100" s="405"/>
      <c r="NLE100" s="405"/>
      <c r="NLF100" s="405"/>
      <c r="NLG100" s="405"/>
      <c r="NLH100" s="405"/>
      <c r="NLI100" s="405"/>
      <c r="NLJ100" s="405"/>
      <c r="NLK100" s="405"/>
      <c r="NLL100" s="405"/>
      <c r="NLM100" s="405"/>
      <c r="NLN100" s="405"/>
      <c r="NLO100" s="405"/>
      <c r="NLP100" s="405"/>
      <c r="NLQ100" s="405"/>
      <c r="NLR100" s="405"/>
      <c r="NLS100" s="405"/>
      <c r="NLT100" s="405"/>
      <c r="NLU100" s="405"/>
      <c r="NLV100" s="405"/>
      <c r="NLW100" s="405"/>
      <c r="NLX100" s="405"/>
      <c r="NLY100" s="405"/>
      <c r="NLZ100" s="405"/>
      <c r="NMA100" s="405"/>
      <c r="NMB100" s="405"/>
      <c r="NMC100" s="405"/>
      <c r="NMD100" s="405"/>
      <c r="NME100" s="405"/>
      <c r="NMF100" s="405"/>
      <c r="NMG100" s="405"/>
      <c r="NMH100" s="405"/>
      <c r="NMI100" s="405"/>
      <c r="NMJ100" s="405"/>
      <c r="NMK100" s="405"/>
      <c r="NML100" s="405"/>
      <c r="NMM100" s="405"/>
      <c r="NMN100" s="405"/>
      <c r="NMO100" s="405"/>
      <c r="NMP100" s="405"/>
      <c r="NMQ100" s="405"/>
      <c r="NMR100" s="405"/>
      <c r="NMS100" s="405"/>
      <c r="NMT100" s="405"/>
      <c r="NMU100" s="405"/>
      <c r="NMV100" s="405"/>
      <c r="NMW100" s="405"/>
      <c r="NMX100" s="405"/>
      <c r="NMY100" s="405"/>
      <c r="NMZ100" s="405"/>
      <c r="NNA100" s="405"/>
      <c r="NNB100" s="405"/>
      <c r="NNC100" s="405"/>
      <c r="NND100" s="405"/>
      <c r="NNE100" s="405"/>
      <c r="NNF100" s="405"/>
      <c r="NNG100" s="405"/>
      <c r="NNH100" s="405"/>
      <c r="NNI100" s="405"/>
      <c r="NNJ100" s="405"/>
      <c r="NNK100" s="405"/>
      <c r="NNL100" s="405"/>
      <c r="NNM100" s="405"/>
      <c r="NNN100" s="405"/>
      <c r="NNO100" s="405"/>
      <c r="NNP100" s="405"/>
      <c r="NNQ100" s="405"/>
      <c r="NNR100" s="405"/>
      <c r="NNS100" s="405"/>
      <c r="NNT100" s="405"/>
      <c r="NNU100" s="405"/>
      <c r="NNV100" s="405"/>
      <c r="NNW100" s="405"/>
      <c r="NNX100" s="405"/>
      <c r="NNY100" s="405"/>
      <c r="NNZ100" s="405"/>
      <c r="NOA100" s="405"/>
      <c r="NOB100" s="405"/>
      <c r="NOC100" s="405"/>
      <c r="NOD100" s="405"/>
      <c r="NOE100" s="405"/>
      <c r="NOF100" s="405"/>
      <c r="NOG100" s="405"/>
      <c r="NOH100" s="405"/>
      <c r="NOI100" s="405"/>
      <c r="NOJ100" s="405"/>
      <c r="NOK100" s="405"/>
      <c r="NOL100" s="405"/>
      <c r="NOM100" s="405"/>
      <c r="NON100" s="405"/>
      <c r="NOO100" s="405"/>
      <c r="NOP100" s="405"/>
      <c r="NOQ100" s="405"/>
      <c r="NOR100" s="405"/>
      <c r="NOS100" s="405"/>
      <c r="NOT100" s="405"/>
      <c r="NOU100" s="405"/>
      <c r="NOV100" s="405"/>
      <c r="NOW100" s="405"/>
      <c r="NOX100" s="405"/>
      <c r="NOY100" s="405"/>
      <c r="NOZ100" s="405"/>
      <c r="NPA100" s="405"/>
      <c r="NPB100" s="405"/>
      <c r="NPC100" s="405"/>
      <c r="NPD100" s="405"/>
      <c r="NPE100" s="405"/>
      <c r="NPF100" s="405"/>
      <c r="NPG100" s="405"/>
      <c r="NPH100" s="405"/>
      <c r="NPI100" s="405"/>
      <c r="NPJ100" s="405"/>
      <c r="NPK100" s="405"/>
      <c r="NPL100" s="405"/>
      <c r="NPM100" s="405"/>
      <c r="NPN100" s="405"/>
      <c r="NPO100" s="405"/>
      <c r="NPP100" s="405"/>
      <c r="NPQ100" s="405"/>
      <c r="NPR100" s="405"/>
      <c r="NPS100" s="405"/>
      <c r="NPT100" s="405"/>
      <c r="NPU100" s="405"/>
      <c r="NPV100" s="405"/>
      <c r="NPW100" s="405"/>
      <c r="NPX100" s="405"/>
      <c r="NPY100" s="405"/>
      <c r="NPZ100" s="405"/>
      <c r="NQA100" s="405"/>
      <c r="NQB100" s="405"/>
      <c r="NQC100" s="405"/>
      <c r="NQD100" s="405"/>
      <c r="NQE100" s="405"/>
      <c r="NQF100" s="405"/>
      <c r="NQG100" s="405"/>
      <c r="NQH100" s="405"/>
      <c r="NQI100" s="405"/>
      <c r="NQJ100" s="405"/>
      <c r="NQK100" s="405"/>
      <c r="NQL100" s="405"/>
      <c r="NQM100" s="405"/>
      <c r="NQN100" s="405"/>
      <c r="NQO100" s="405"/>
      <c r="NQP100" s="405"/>
      <c r="NQQ100" s="405"/>
      <c r="NQR100" s="405"/>
      <c r="NQS100" s="405"/>
      <c r="NQT100" s="405"/>
      <c r="NQU100" s="405"/>
      <c r="NQV100" s="405"/>
      <c r="NQW100" s="405"/>
      <c r="NQX100" s="405"/>
      <c r="NQY100" s="405"/>
      <c r="NQZ100" s="405"/>
      <c r="NRA100" s="405"/>
      <c r="NRB100" s="405"/>
      <c r="NRC100" s="405"/>
      <c r="NRD100" s="405"/>
      <c r="NRE100" s="405"/>
      <c r="NRF100" s="405"/>
      <c r="NRG100" s="405"/>
      <c r="NRH100" s="405"/>
      <c r="NRI100" s="405"/>
      <c r="NRJ100" s="405"/>
      <c r="NRK100" s="405"/>
      <c r="NRL100" s="405"/>
      <c r="NRM100" s="405"/>
      <c r="NRN100" s="405"/>
      <c r="NRO100" s="405"/>
      <c r="NRP100" s="405"/>
      <c r="NRQ100" s="405"/>
      <c r="NRR100" s="405"/>
      <c r="NRS100" s="405"/>
      <c r="NRT100" s="405"/>
      <c r="NRU100" s="405"/>
      <c r="NRV100" s="405"/>
      <c r="NRW100" s="405"/>
      <c r="NRX100" s="405"/>
      <c r="NRY100" s="405"/>
      <c r="NRZ100" s="405"/>
      <c r="NSA100" s="405"/>
      <c r="NSB100" s="405"/>
      <c r="NSC100" s="405"/>
      <c r="NSD100" s="405"/>
      <c r="NSE100" s="405"/>
      <c r="NSF100" s="405"/>
      <c r="NSG100" s="405"/>
      <c r="NSH100" s="405"/>
      <c r="NSI100" s="405"/>
      <c r="NSJ100" s="405"/>
      <c r="NSK100" s="405"/>
      <c r="NSL100" s="405"/>
      <c r="NSM100" s="405"/>
      <c r="NSN100" s="405"/>
      <c r="NSO100" s="405"/>
      <c r="NSP100" s="405"/>
      <c r="NSQ100" s="405"/>
      <c r="NSR100" s="405"/>
      <c r="NSS100" s="405"/>
      <c r="NST100" s="405"/>
      <c r="NSU100" s="405"/>
      <c r="NSV100" s="405"/>
      <c r="NSW100" s="405"/>
      <c r="NSX100" s="405"/>
      <c r="NSY100" s="405"/>
      <c r="NSZ100" s="405"/>
      <c r="NTA100" s="405"/>
      <c r="NTB100" s="405"/>
      <c r="NTC100" s="405"/>
      <c r="NTD100" s="405"/>
      <c r="NTE100" s="405"/>
      <c r="NTF100" s="405"/>
      <c r="NTG100" s="405"/>
      <c r="NTH100" s="405"/>
      <c r="NTI100" s="405"/>
      <c r="NTJ100" s="405"/>
      <c r="NTK100" s="405"/>
      <c r="NTL100" s="405"/>
      <c r="NTM100" s="405"/>
      <c r="NTN100" s="405"/>
      <c r="NTO100" s="405"/>
      <c r="NTP100" s="405"/>
      <c r="NTQ100" s="405"/>
      <c r="NTR100" s="405"/>
      <c r="NTS100" s="405"/>
      <c r="NTT100" s="405"/>
      <c r="NTU100" s="405"/>
      <c r="NTV100" s="405"/>
      <c r="NTW100" s="405"/>
      <c r="NTX100" s="405"/>
      <c r="NTY100" s="405"/>
      <c r="NTZ100" s="405"/>
      <c r="NUA100" s="405"/>
      <c r="NUB100" s="405"/>
      <c r="NUC100" s="405"/>
      <c r="NUD100" s="405"/>
      <c r="NUE100" s="405"/>
      <c r="NUF100" s="405"/>
      <c r="NUG100" s="405"/>
      <c r="NUH100" s="405"/>
      <c r="NUI100" s="405"/>
      <c r="NUJ100" s="405"/>
      <c r="NUK100" s="405"/>
      <c r="NUL100" s="405"/>
      <c r="NUM100" s="405"/>
      <c r="NUN100" s="405"/>
      <c r="NUO100" s="405"/>
      <c r="NUP100" s="405"/>
      <c r="NUQ100" s="405"/>
      <c r="NUR100" s="405"/>
      <c r="NUS100" s="405"/>
      <c r="NUT100" s="405"/>
      <c r="NUU100" s="405"/>
      <c r="NUV100" s="405"/>
      <c r="NUW100" s="405"/>
      <c r="NUX100" s="405"/>
      <c r="NUY100" s="405"/>
      <c r="NUZ100" s="405"/>
      <c r="NVA100" s="405"/>
      <c r="NVB100" s="405"/>
      <c r="NVC100" s="405"/>
      <c r="NVD100" s="405"/>
      <c r="NVE100" s="405"/>
      <c r="NVF100" s="405"/>
      <c r="NVG100" s="405"/>
      <c r="NVH100" s="405"/>
      <c r="NVI100" s="405"/>
      <c r="NVJ100" s="405"/>
      <c r="NVK100" s="405"/>
      <c r="NVL100" s="405"/>
      <c r="NVM100" s="405"/>
      <c r="NVN100" s="405"/>
      <c r="NVO100" s="405"/>
      <c r="NVP100" s="405"/>
      <c r="NVQ100" s="405"/>
      <c r="NVR100" s="405"/>
      <c r="NVS100" s="405"/>
      <c r="NVT100" s="405"/>
      <c r="NVU100" s="405"/>
      <c r="NVV100" s="405"/>
      <c r="NVW100" s="405"/>
      <c r="NVX100" s="405"/>
      <c r="NVY100" s="405"/>
      <c r="NVZ100" s="405"/>
      <c r="NWA100" s="405"/>
      <c r="NWB100" s="405"/>
      <c r="NWC100" s="405"/>
      <c r="NWD100" s="405"/>
      <c r="NWE100" s="405"/>
      <c r="NWF100" s="405"/>
      <c r="NWG100" s="405"/>
      <c r="NWH100" s="405"/>
      <c r="NWI100" s="405"/>
      <c r="NWJ100" s="405"/>
      <c r="NWK100" s="405"/>
      <c r="NWL100" s="405"/>
      <c r="NWM100" s="405"/>
      <c r="NWN100" s="405"/>
      <c r="NWO100" s="405"/>
      <c r="NWP100" s="405"/>
      <c r="NWQ100" s="405"/>
      <c r="NWR100" s="405"/>
      <c r="NWS100" s="405"/>
      <c r="NWT100" s="405"/>
      <c r="NWU100" s="405"/>
      <c r="NWV100" s="405"/>
      <c r="NWW100" s="405"/>
      <c r="NWX100" s="405"/>
      <c r="NWY100" s="405"/>
      <c r="NWZ100" s="405"/>
      <c r="NXA100" s="405"/>
      <c r="NXB100" s="405"/>
      <c r="NXC100" s="405"/>
      <c r="NXD100" s="405"/>
      <c r="NXE100" s="405"/>
      <c r="NXF100" s="405"/>
      <c r="NXG100" s="405"/>
      <c r="NXH100" s="405"/>
      <c r="NXI100" s="405"/>
      <c r="NXJ100" s="405"/>
      <c r="NXK100" s="405"/>
      <c r="NXL100" s="405"/>
      <c r="NXM100" s="405"/>
      <c r="NXN100" s="405"/>
      <c r="NXO100" s="405"/>
      <c r="NXP100" s="405"/>
      <c r="NXQ100" s="405"/>
      <c r="NXR100" s="405"/>
      <c r="NXS100" s="405"/>
      <c r="NXT100" s="405"/>
      <c r="NXU100" s="405"/>
      <c r="NXV100" s="405"/>
      <c r="NXW100" s="405"/>
      <c r="NXX100" s="405"/>
      <c r="NXY100" s="405"/>
      <c r="NXZ100" s="405"/>
      <c r="NYA100" s="405"/>
      <c r="NYB100" s="405"/>
      <c r="NYC100" s="405"/>
      <c r="NYD100" s="405"/>
      <c r="NYE100" s="405"/>
      <c r="NYF100" s="405"/>
      <c r="NYG100" s="405"/>
      <c r="NYH100" s="405"/>
      <c r="NYI100" s="405"/>
      <c r="NYJ100" s="405"/>
      <c r="NYK100" s="405"/>
      <c r="NYL100" s="405"/>
      <c r="NYM100" s="405"/>
      <c r="NYN100" s="405"/>
      <c r="NYO100" s="405"/>
      <c r="NYP100" s="405"/>
      <c r="NYQ100" s="405"/>
      <c r="NYR100" s="405"/>
      <c r="NYS100" s="405"/>
      <c r="NYT100" s="405"/>
      <c r="NYU100" s="405"/>
      <c r="NYV100" s="405"/>
      <c r="NYW100" s="405"/>
      <c r="NYX100" s="405"/>
      <c r="NYY100" s="405"/>
      <c r="NYZ100" s="405"/>
      <c r="NZA100" s="405"/>
      <c r="NZB100" s="405"/>
      <c r="NZC100" s="405"/>
      <c r="NZD100" s="405"/>
      <c r="NZE100" s="405"/>
      <c r="NZF100" s="405"/>
      <c r="NZG100" s="405"/>
      <c r="NZH100" s="405"/>
      <c r="NZI100" s="405"/>
      <c r="NZJ100" s="405"/>
      <c r="NZK100" s="405"/>
      <c r="NZL100" s="405"/>
      <c r="NZM100" s="405"/>
      <c r="NZN100" s="405"/>
      <c r="NZO100" s="405"/>
      <c r="NZP100" s="405"/>
      <c r="NZQ100" s="405"/>
      <c r="NZR100" s="405"/>
      <c r="NZS100" s="405"/>
      <c r="NZT100" s="405"/>
      <c r="NZU100" s="405"/>
      <c r="NZV100" s="405"/>
      <c r="NZW100" s="405"/>
      <c r="NZX100" s="405"/>
      <c r="NZY100" s="405"/>
      <c r="NZZ100" s="405"/>
      <c r="OAA100" s="405"/>
      <c r="OAB100" s="405"/>
      <c r="OAC100" s="405"/>
      <c r="OAD100" s="405"/>
      <c r="OAE100" s="405"/>
      <c r="OAF100" s="405"/>
      <c r="OAG100" s="405"/>
      <c r="OAH100" s="405"/>
      <c r="OAI100" s="405"/>
      <c r="OAJ100" s="405"/>
      <c r="OAK100" s="405"/>
      <c r="OAL100" s="405"/>
      <c r="OAM100" s="405"/>
      <c r="OAN100" s="405"/>
      <c r="OAO100" s="405"/>
      <c r="OAP100" s="405"/>
      <c r="OAQ100" s="405"/>
      <c r="OAR100" s="405"/>
      <c r="OAS100" s="405"/>
      <c r="OAT100" s="405"/>
      <c r="OAU100" s="405"/>
      <c r="OAV100" s="405"/>
      <c r="OAW100" s="405"/>
      <c r="OAX100" s="405"/>
      <c r="OAY100" s="405"/>
      <c r="OAZ100" s="405"/>
      <c r="OBA100" s="405"/>
      <c r="OBB100" s="405"/>
      <c r="OBC100" s="405"/>
      <c r="OBD100" s="405"/>
      <c r="OBE100" s="405"/>
      <c r="OBF100" s="405"/>
      <c r="OBG100" s="405"/>
      <c r="OBH100" s="405"/>
      <c r="OBI100" s="405"/>
      <c r="OBJ100" s="405"/>
      <c r="OBK100" s="405"/>
      <c r="OBL100" s="405"/>
      <c r="OBM100" s="405"/>
      <c r="OBN100" s="405"/>
      <c r="OBO100" s="405"/>
      <c r="OBP100" s="405"/>
      <c r="OBQ100" s="405"/>
      <c r="OBR100" s="405"/>
      <c r="OBS100" s="405"/>
      <c r="OBT100" s="405"/>
      <c r="OBU100" s="405"/>
      <c r="OBV100" s="405"/>
      <c r="OBW100" s="405"/>
      <c r="OBX100" s="405"/>
      <c r="OBY100" s="405"/>
      <c r="OBZ100" s="405"/>
      <c r="OCA100" s="405"/>
      <c r="OCB100" s="405"/>
      <c r="OCC100" s="405"/>
      <c r="OCD100" s="405"/>
      <c r="OCE100" s="405"/>
      <c r="OCF100" s="405"/>
      <c r="OCG100" s="405"/>
      <c r="OCH100" s="405"/>
      <c r="OCI100" s="405"/>
      <c r="OCJ100" s="405"/>
      <c r="OCK100" s="405"/>
      <c r="OCL100" s="405"/>
      <c r="OCM100" s="405"/>
      <c r="OCN100" s="405"/>
      <c r="OCO100" s="405"/>
      <c r="OCP100" s="405"/>
      <c r="OCQ100" s="405"/>
      <c r="OCR100" s="405"/>
      <c r="OCS100" s="405"/>
      <c r="OCT100" s="405"/>
      <c r="OCU100" s="405"/>
      <c r="OCV100" s="405"/>
      <c r="OCW100" s="405"/>
      <c r="OCX100" s="405"/>
      <c r="OCY100" s="405"/>
      <c r="OCZ100" s="405"/>
      <c r="ODA100" s="405"/>
      <c r="ODB100" s="405"/>
      <c r="ODC100" s="405"/>
      <c r="ODD100" s="405"/>
      <c r="ODE100" s="405"/>
      <c r="ODF100" s="405"/>
      <c r="ODG100" s="405"/>
      <c r="ODH100" s="405"/>
      <c r="ODI100" s="405"/>
      <c r="ODJ100" s="405"/>
      <c r="ODK100" s="405"/>
      <c r="ODL100" s="405"/>
      <c r="ODM100" s="405"/>
      <c r="ODN100" s="405"/>
      <c r="ODO100" s="405"/>
      <c r="ODP100" s="405"/>
      <c r="ODQ100" s="405"/>
      <c r="ODR100" s="405"/>
      <c r="ODS100" s="405"/>
      <c r="ODT100" s="405"/>
      <c r="ODU100" s="405"/>
      <c r="ODV100" s="405"/>
      <c r="ODW100" s="405"/>
      <c r="ODX100" s="405"/>
      <c r="ODY100" s="405"/>
      <c r="ODZ100" s="405"/>
      <c r="OEA100" s="405"/>
      <c r="OEB100" s="405"/>
      <c r="OEC100" s="405"/>
      <c r="OED100" s="405"/>
      <c r="OEE100" s="405"/>
      <c r="OEF100" s="405"/>
      <c r="OEG100" s="405"/>
      <c r="OEH100" s="405"/>
      <c r="OEI100" s="405"/>
      <c r="OEJ100" s="405"/>
      <c r="OEK100" s="405"/>
      <c r="OEL100" s="405"/>
      <c r="OEM100" s="405"/>
      <c r="OEN100" s="405"/>
      <c r="OEO100" s="405"/>
      <c r="OEP100" s="405"/>
      <c r="OEQ100" s="405"/>
      <c r="OER100" s="405"/>
      <c r="OES100" s="405"/>
      <c r="OET100" s="405"/>
      <c r="OEU100" s="405"/>
      <c r="OEV100" s="405"/>
      <c r="OEW100" s="405"/>
      <c r="OEX100" s="405"/>
      <c r="OEY100" s="405"/>
      <c r="OEZ100" s="405"/>
      <c r="OFA100" s="405"/>
      <c r="OFB100" s="405"/>
      <c r="OFC100" s="405"/>
      <c r="OFD100" s="405"/>
      <c r="OFE100" s="405"/>
      <c r="OFF100" s="405"/>
      <c r="OFG100" s="405"/>
      <c r="OFH100" s="405"/>
      <c r="OFI100" s="405"/>
      <c r="OFJ100" s="405"/>
      <c r="OFK100" s="405"/>
      <c r="OFL100" s="405"/>
      <c r="OFM100" s="405"/>
      <c r="OFN100" s="405"/>
      <c r="OFO100" s="405"/>
      <c r="OFP100" s="405"/>
      <c r="OFQ100" s="405"/>
      <c r="OFR100" s="405"/>
      <c r="OFS100" s="405"/>
      <c r="OFT100" s="405"/>
      <c r="OFU100" s="405"/>
      <c r="OFV100" s="405"/>
      <c r="OFW100" s="405"/>
      <c r="OFX100" s="405"/>
      <c r="OFY100" s="405"/>
      <c r="OFZ100" s="405"/>
      <c r="OGA100" s="405"/>
      <c r="OGB100" s="405"/>
      <c r="OGC100" s="405"/>
      <c r="OGD100" s="405"/>
      <c r="OGE100" s="405"/>
      <c r="OGF100" s="405"/>
      <c r="OGG100" s="405"/>
      <c r="OGH100" s="405"/>
      <c r="OGI100" s="405"/>
      <c r="OGJ100" s="405"/>
      <c r="OGK100" s="405"/>
      <c r="OGL100" s="405"/>
      <c r="OGM100" s="405"/>
      <c r="OGN100" s="405"/>
      <c r="OGO100" s="405"/>
      <c r="OGP100" s="405"/>
      <c r="OGQ100" s="405"/>
      <c r="OGR100" s="405"/>
      <c r="OGS100" s="405"/>
      <c r="OGT100" s="405"/>
      <c r="OGU100" s="405"/>
      <c r="OGV100" s="405"/>
      <c r="OGW100" s="405"/>
      <c r="OGX100" s="405"/>
      <c r="OGY100" s="405"/>
      <c r="OGZ100" s="405"/>
      <c r="OHA100" s="405"/>
      <c r="OHB100" s="405"/>
      <c r="OHC100" s="405"/>
      <c r="OHD100" s="405"/>
      <c r="OHE100" s="405"/>
      <c r="OHF100" s="405"/>
      <c r="OHG100" s="405"/>
      <c r="OHH100" s="405"/>
      <c r="OHI100" s="405"/>
      <c r="OHJ100" s="405"/>
      <c r="OHK100" s="405"/>
      <c r="OHL100" s="405"/>
      <c r="OHM100" s="405"/>
      <c r="OHN100" s="405"/>
      <c r="OHO100" s="405"/>
      <c r="OHP100" s="405"/>
      <c r="OHQ100" s="405"/>
      <c r="OHR100" s="405"/>
      <c r="OHS100" s="405"/>
      <c r="OHT100" s="405"/>
      <c r="OHU100" s="405"/>
      <c r="OHV100" s="405"/>
      <c r="OHW100" s="405"/>
      <c r="OHX100" s="405"/>
      <c r="OHY100" s="405"/>
      <c r="OHZ100" s="405"/>
      <c r="OIA100" s="405"/>
      <c r="OIB100" s="405"/>
      <c r="OIC100" s="405"/>
      <c r="OID100" s="405"/>
      <c r="OIE100" s="405"/>
      <c r="OIF100" s="405"/>
      <c r="OIG100" s="405"/>
      <c r="OIH100" s="405"/>
      <c r="OII100" s="405"/>
      <c r="OIJ100" s="405"/>
      <c r="OIK100" s="405"/>
      <c r="OIL100" s="405"/>
      <c r="OIM100" s="405"/>
      <c r="OIN100" s="405"/>
      <c r="OIO100" s="405"/>
      <c r="OIP100" s="405"/>
      <c r="OIQ100" s="405"/>
      <c r="OIR100" s="405"/>
      <c r="OIS100" s="405"/>
      <c r="OIT100" s="405"/>
      <c r="OIU100" s="405"/>
      <c r="OIV100" s="405"/>
      <c r="OIW100" s="405"/>
      <c r="OIX100" s="405"/>
      <c r="OIY100" s="405"/>
      <c r="OIZ100" s="405"/>
      <c r="OJA100" s="405"/>
      <c r="OJB100" s="405"/>
      <c r="OJC100" s="405"/>
      <c r="OJD100" s="405"/>
      <c r="OJE100" s="405"/>
      <c r="OJF100" s="405"/>
      <c r="OJG100" s="405"/>
      <c r="OJH100" s="405"/>
      <c r="OJI100" s="405"/>
      <c r="OJJ100" s="405"/>
      <c r="OJK100" s="405"/>
      <c r="OJL100" s="405"/>
      <c r="OJM100" s="405"/>
      <c r="OJN100" s="405"/>
      <c r="OJO100" s="405"/>
      <c r="OJP100" s="405"/>
      <c r="OJQ100" s="405"/>
      <c r="OJR100" s="405"/>
      <c r="OJS100" s="405"/>
      <c r="OJT100" s="405"/>
      <c r="OJU100" s="405"/>
      <c r="OJV100" s="405"/>
      <c r="OJW100" s="405"/>
      <c r="OJX100" s="405"/>
      <c r="OJY100" s="405"/>
      <c r="OJZ100" s="405"/>
      <c r="OKA100" s="405"/>
      <c r="OKB100" s="405"/>
      <c r="OKC100" s="405"/>
      <c r="OKD100" s="405"/>
      <c r="OKE100" s="405"/>
      <c r="OKF100" s="405"/>
      <c r="OKG100" s="405"/>
      <c r="OKH100" s="405"/>
      <c r="OKI100" s="405"/>
      <c r="OKJ100" s="405"/>
      <c r="OKK100" s="405"/>
      <c r="OKL100" s="405"/>
      <c r="OKM100" s="405"/>
      <c r="OKN100" s="405"/>
      <c r="OKO100" s="405"/>
      <c r="OKP100" s="405"/>
      <c r="OKQ100" s="405"/>
      <c r="OKR100" s="405"/>
      <c r="OKS100" s="405"/>
      <c r="OKT100" s="405"/>
      <c r="OKU100" s="405"/>
      <c r="OKV100" s="405"/>
      <c r="OKW100" s="405"/>
      <c r="OKX100" s="405"/>
      <c r="OKY100" s="405"/>
      <c r="OKZ100" s="405"/>
      <c r="OLA100" s="405"/>
      <c r="OLB100" s="405"/>
      <c r="OLC100" s="405"/>
      <c r="OLD100" s="405"/>
      <c r="OLE100" s="405"/>
      <c r="OLF100" s="405"/>
      <c r="OLG100" s="405"/>
      <c r="OLH100" s="405"/>
      <c r="OLI100" s="405"/>
      <c r="OLJ100" s="405"/>
      <c r="OLK100" s="405"/>
      <c r="OLL100" s="405"/>
      <c r="OLM100" s="405"/>
      <c r="OLN100" s="405"/>
      <c r="OLO100" s="405"/>
      <c r="OLP100" s="405"/>
      <c r="OLQ100" s="405"/>
      <c r="OLR100" s="405"/>
      <c r="OLS100" s="405"/>
      <c r="OLT100" s="405"/>
      <c r="OLU100" s="405"/>
      <c r="OLV100" s="405"/>
      <c r="OLW100" s="405"/>
      <c r="OLX100" s="405"/>
      <c r="OLY100" s="405"/>
      <c r="OLZ100" s="405"/>
      <c r="OMA100" s="405"/>
      <c r="OMB100" s="405"/>
      <c r="OMC100" s="405"/>
      <c r="OMD100" s="405"/>
      <c r="OME100" s="405"/>
      <c r="OMF100" s="405"/>
      <c r="OMG100" s="405"/>
      <c r="OMH100" s="405"/>
      <c r="OMI100" s="405"/>
      <c r="OMJ100" s="405"/>
      <c r="OMK100" s="405"/>
      <c r="OML100" s="405"/>
      <c r="OMM100" s="405"/>
      <c r="OMN100" s="405"/>
      <c r="OMO100" s="405"/>
      <c r="OMP100" s="405"/>
      <c r="OMQ100" s="405"/>
      <c r="OMR100" s="405"/>
      <c r="OMS100" s="405"/>
      <c r="OMT100" s="405"/>
      <c r="OMU100" s="405"/>
      <c r="OMV100" s="405"/>
      <c r="OMW100" s="405"/>
      <c r="OMX100" s="405"/>
      <c r="OMY100" s="405"/>
      <c r="OMZ100" s="405"/>
      <c r="ONA100" s="405"/>
      <c r="ONB100" s="405"/>
      <c r="ONC100" s="405"/>
      <c r="OND100" s="405"/>
      <c r="ONE100" s="405"/>
      <c r="ONF100" s="405"/>
      <c r="ONG100" s="405"/>
      <c r="ONH100" s="405"/>
      <c r="ONI100" s="405"/>
      <c r="ONJ100" s="405"/>
      <c r="ONK100" s="405"/>
      <c r="ONL100" s="405"/>
      <c r="ONM100" s="405"/>
      <c r="ONN100" s="405"/>
      <c r="ONO100" s="405"/>
      <c r="ONP100" s="405"/>
      <c r="ONQ100" s="405"/>
      <c r="ONR100" s="405"/>
      <c r="ONS100" s="405"/>
      <c r="ONT100" s="405"/>
      <c r="ONU100" s="405"/>
      <c r="ONV100" s="405"/>
      <c r="ONW100" s="405"/>
      <c r="ONX100" s="405"/>
      <c r="ONY100" s="405"/>
      <c r="ONZ100" s="405"/>
      <c r="OOA100" s="405"/>
      <c r="OOB100" s="405"/>
      <c r="OOC100" s="405"/>
      <c r="OOD100" s="405"/>
      <c r="OOE100" s="405"/>
      <c r="OOF100" s="405"/>
      <c r="OOG100" s="405"/>
      <c r="OOH100" s="405"/>
      <c r="OOI100" s="405"/>
      <c r="OOJ100" s="405"/>
      <c r="OOK100" s="405"/>
      <c r="OOL100" s="405"/>
      <c r="OOM100" s="405"/>
      <c r="OON100" s="405"/>
      <c r="OOO100" s="405"/>
      <c r="OOP100" s="405"/>
      <c r="OOQ100" s="405"/>
      <c r="OOR100" s="405"/>
      <c r="OOS100" s="405"/>
      <c r="OOT100" s="405"/>
      <c r="OOU100" s="405"/>
      <c r="OOV100" s="405"/>
      <c r="OOW100" s="405"/>
      <c r="OOX100" s="405"/>
      <c r="OOY100" s="405"/>
      <c r="OOZ100" s="405"/>
      <c r="OPA100" s="405"/>
      <c r="OPB100" s="405"/>
      <c r="OPC100" s="405"/>
      <c r="OPD100" s="405"/>
      <c r="OPE100" s="405"/>
      <c r="OPF100" s="405"/>
      <c r="OPG100" s="405"/>
      <c r="OPH100" s="405"/>
      <c r="OPI100" s="405"/>
      <c r="OPJ100" s="405"/>
      <c r="OPK100" s="405"/>
      <c r="OPL100" s="405"/>
      <c r="OPM100" s="405"/>
      <c r="OPN100" s="405"/>
      <c r="OPO100" s="405"/>
      <c r="OPP100" s="405"/>
      <c r="OPQ100" s="405"/>
      <c r="OPR100" s="405"/>
      <c r="OPS100" s="405"/>
      <c r="OPT100" s="405"/>
      <c r="OPU100" s="405"/>
      <c r="OPV100" s="405"/>
      <c r="OPW100" s="405"/>
      <c r="OPX100" s="405"/>
      <c r="OPY100" s="405"/>
      <c r="OPZ100" s="405"/>
      <c r="OQA100" s="405"/>
      <c r="OQB100" s="405"/>
      <c r="OQC100" s="405"/>
      <c r="OQD100" s="405"/>
      <c r="OQE100" s="405"/>
      <c r="OQF100" s="405"/>
      <c r="OQG100" s="405"/>
      <c r="OQH100" s="405"/>
      <c r="OQI100" s="405"/>
      <c r="OQJ100" s="405"/>
      <c r="OQK100" s="405"/>
      <c r="OQL100" s="405"/>
      <c r="OQM100" s="405"/>
      <c r="OQN100" s="405"/>
      <c r="OQO100" s="405"/>
      <c r="OQP100" s="405"/>
      <c r="OQQ100" s="405"/>
      <c r="OQR100" s="405"/>
      <c r="OQS100" s="405"/>
      <c r="OQT100" s="405"/>
      <c r="OQU100" s="405"/>
      <c r="OQV100" s="405"/>
      <c r="OQW100" s="405"/>
      <c r="OQX100" s="405"/>
      <c r="OQY100" s="405"/>
      <c r="OQZ100" s="405"/>
      <c r="ORA100" s="405"/>
      <c r="ORB100" s="405"/>
      <c r="ORC100" s="405"/>
      <c r="ORD100" s="405"/>
      <c r="ORE100" s="405"/>
      <c r="ORF100" s="405"/>
      <c r="ORG100" s="405"/>
      <c r="ORH100" s="405"/>
      <c r="ORI100" s="405"/>
      <c r="ORJ100" s="405"/>
      <c r="ORK100" s="405"/>
      <c r="ORL100" s="405"/>
      <c r="ORM100" s="405"/>
      <c r="ORN100" s="405"/>
      <c r="ORO100" s="405"/>
      <c r="ORP100" s="405"/>
      <c r="ORQ100" s="405"/>
      <c r="ORR100" s="405"/>
      <c r="ORS100" s="405"/>
      <c r="ORT100" s="405"/>
      <c r="ORU100" s="405"/>
      <c r="ORV100" s="405"/>
      <c r="ORW100" s="405"/>
      <c r="ORX100" s="405"/>
      <c r="ORY100" s="405"/>
      <c r="ORZ100" s="405"/>
      <c r="OSA100" s="405"/>
      <c r="OSB100" s="405"/>
      <c r="OSC100" s="405"/>
      <c r="OSD100" s="405"/>
      <c r="OSE100" s="405"/>
      <c r="OSF100" s="405"/>
      <c r="OSG100" s="405"/>
      <c r="OSH100" s="405"/>
      <c r="OSI100" s="405"/>
      <c r="OSJ100" s="405"/>
      <c r="OSK100" s="405"/>
      <c r="OSL100" s="405"/>
      <c r="OSM100" s="405"/>
      <c r="OSN100" s="405"/>
      <c r="OSO100" s="405"/>
      <c r="OSP100" s="405"/>
      <c r="OSQ100" s="405"/>
      <c r="OSR100" s="405"/>
      <c r="OSS100" s="405"/>
      <c r="OST100" s="405"/>
      <c r="OSU100" s="405"/>
      <c r="OSV100" s="405"/>
      <c r="OSW100" s="405"/>
      <c r="OSX100" s="405"/>
      <c r="OSY100" s="405"/>
      <c r="OSZ100" s="405"/>
      <c r="OTA100" s="405"/>
      <c r="OTB100" s="405"/>
      <c r="OTC100" s="405"/>
      <c r="OTD100" s="405"/>
      <c r="OTE100" s="405"/>
      <c r="OTF100" s="405"/>
      <c r="OTG100" s="405"/>
      <c r="OTH100" s="405"/>
      <c r="OTI100" s="405"/>
      <c r="OTJ100" s="405"/>
      <c r="OTK100" s="405"/>
      <c r="OTL100" s="405"/>
      <c r="OTM100" s="405"/>
      <c r="OTN100" s="405"/>
      <c r="OTO100" s="405"/>
      <c r="OTP100" s="405"/>
      <c r="OTQ100" s="405"/>
      <c r="OTR100" s="405"/>
      <c r="OTS100" s="405"/>
      <c r="OTT100" s="405"/>
      <c r="OTU100" s="405"/>
      <c r="OTV100" s="405"/>
      <c r="OTW100" s="405"/>
      <c r="OTX100" s="405"/>
      <c r="OTY100" s="405"/>
      <c r="OTZ100" s="405"/>
      <c r="OUA100" s="405"/>
      <c r="OUB100" s="405"/>
      <c r="OUC100" s="405"/>
      <c r="OUD100" s="405"/>
      <c r="OUE100" s="405"/>
      <c r="OUF100" s="405"/>
      <c r="OUG100" s="405"/>
      <c r="OUH100" s="405"/>
      <c r="OUI100" s="405"/>
      <c r="OUJ100" s="405"/>
      <c r="OUK100" s="405"/>
      <c r="OUL100" s="405"/>
      <c r="OUM100" s="405"/>
      <c r="OUN100" s="405"/>
      <c r="OUO100" s="405"/>
      <c r="OUP100" s="405"/>
      <c r="OUQ100" s="405"/>
      <c r="OUR100" s="405"/>
      <c r="OUS100" s="405"/>
      <c r="OUT100" s="405"/>
      <c r="OUU100" s="405"/>
      <c r="OUV100" s="405"/>
      <c r="OUW100" s="405"/>
      <c r="OUX100" s="405"/>
      <c r="OUY100" s="405"/>
      <c r="OUZ100" s="405"/>
      <c r="OVA100" s="405"/>
      <c r="OVB100" s="405"/>
      <c r="OVC100" s="405"/>
      <c r="OVD100" s="405"/>
      <c r="OVE100" s="405"/>
      <c r="OVF100" s="405"/>
      <c r="OVG100" s="405"/>
      <c r="OVH100" s="405"/>
      <c r="OVI100" s="405"/>
      <c r="OVJ100" s="405"/>
      <c r="OVK100" s="405"/>
      <c r="OVL100" s="405"/>
      <c r="OVM100" s="405"/>
      <c r="OVN100" s="405"/>
      <c r="OVO100" s="405"/>
      <c r="OVP100" s="405"/>
      <c r="OVQ100" s="405"/>
      <c r="OVR100" s="405"/>
      <c r="OVS100" s="405"/>
      <c r="OVT100" s="405"/>
      <c r="OVU100" s="405"/>
      <c r="OVV100" s="405"/>
      <c r="OVW100" s="405"/>
      <c r="OVX100" s="405"/>
      <c r="OVY100" s="405"/>
      <c r="OVZ100" s="405"/>
      <c r="OWA100" s="405"/>
      <c r="OWB100" s="405"/>
      <c r="OWC100" s="405"/>
      <c r="OWD100" s="405"/>
      <c r="OWE100" s="405"/>
      <c r="OWF100" s="405"/>
      <c r="OWG100" s="405"/>
      <c r="OWH100" s="405"/>
      <c r="OWI100" s="405"/>
      <c r="OWJ100" s="405"/>
      <c r="OWK100" s="405"/>
      <c r="OWL100" s="405"/>
      <c r="OWM100" s="405"/>
      <c r="OWN100" s="405"/>
      <c r="OWO100" s="405"/>
      <c r="OWP100" s="405"/>
      <c r="OWQ100" s="405"/>
      <c r="OWR100" s="405"/>
      <c r="OWS100" s="405"/>
      <c r="OWT100" s="405"/>
      <c r="OWU100" s="405"/>
      <c r="OWV100" s="405"/>
      <c r="OWW100" s="405"/>
      <c r="OWX100" s="405"/>
      <c r="OWY100" s="405"/>
      <c r="OWZ100" s="405"/>
      <c r="OXA100" s="405"/>
      <c r="OXB100" s="405"/>
      <c r="OXC100" s="405"/>
      <c r="OXD100" s="405"/>
      <c r="OXE100" s="405"/>
      <c r="OXF100" s="405"/>
      <c r="OXG100" s="405"/>
      <c r="OXH100" s="405"/>
      <c r="OXI100" s="405"/>
      <c r="OXJ100" s="405"/>
      <c r="OXK100" s="405"/>
      <c r="OXL100" s="405"/>
      <c r="OXM100" s="405"/>
      <c r="OXN100" s="405"/>
      <c r="OXO100" s="405"/>
      <c r="OXP100" s="405"/>
      <c r="OXQ100" s="405"/>
      <c r="OXR100" s="405"/>
      <c r="OXS100" s="405"/>
      <c r="OXT100" s="405"/>
      <c r="OXU100" s="405"/>
      <c r="OXV100" s="405"/>
      <c r="OXW100" s="405"/>
      <c r="OXX100" s="405"/>
      <c r="OXY100" s="405"/>
      <c r="OXZ100" s="405"/>
      <c r="OYA100" s="405"/>
      <c r="OYB100" s="405"/>
      <c r="OYC100" s="405"/>
      <c r="OYD100" s="405"/>
      <c r="OYE100" s="405"/>
      <c r="OYF100" s="405"/>
      <c r="OYG100" s="405"/>
      <c r="OYH100" s="405"/>
      <c r="OYI100" s="405"/>
      <c r="OYJ100" s="405"/>
      <c r="OYK100" s="405"/>
      <c r="OYL100" s="405"/>
      <c r="OYM100" s="405"/>
      <c r="OYN100" s="405"/>
      <c r="OYO100" s="405"/>
      <c r="OYP100" s="405"/>
      <c r="OYQ100" s="405"/>
      <c r="OYR100" s="405"/>
      <c r="OYS100" s="405"/>
      <c r="OYT100" s="405"/>
      <c r="OYU100" s="405"/>
      <c r="OYV100" s="405"/>
      <c r="OYW100" s="405"/>
      <c r="OYX100" s="405"/>
      <c r="OYY100" s="405"/>
      <c r="OYZ100" s="405"/>
      <c r="OZA100" s="405"/>
      <c r="OZB100" s="405"/>
      <c r="OZC100" s="405"/>
      <c r="OZD100" s="405"/>
      <c r="OZE100" s="405"/>
      <c r="OZF100" s="405"/>
      <c r="OZG100" s="405"/>
      <c r="OZH100" s="405"/>
      <c r="OZI100" s="405"/>
      <c r="OZJ100" s="405"/>
      <c r="OZK100" s="405"/>
      <c r="OZL100" s="405"/>
      <c r="OZM100" s="405"/>
      <c r="OZN100" s="405"/>
      <c r="OZO100" s="405"/>
      <c r="OZP100" s="405"/>
      <c r="OZQ100" s="405"/>
      <c r="OZR100" s="405"/>
      <c r="OZS100" s="405"/>
      <c r="OZT100" s="405"/>
      <c r="OZU100" s="405"/>
      <c r="OZV100" s="405"/>
      <c r="OZW100" s="405"/>
      <c r="OZX100" s="405"/>
      <c r="OZY100" s="405"/>
      <c r="OZZ100" s="405"/>
      <c r="PAA100" s="405"/>
      <c r="PAB100" s="405"/>
      <c r="PAC100" s="405"/>
      <c r="PAD100" s="405"/>
      <c r="PAE100" s="405"/>
      <c r="PAF100" s="405"/>
      <c r="PAG100" s="405"/>
      <c r="PAH100" s="405"/>
      <c r="PAI100" s="405"/>
      <c r="PAJ100" s="405"/>
      <c r="PAK100" s="405"/>
      <c r="PAL100" s="405"/>
      <c r="PAM100" s="405"/>
      <c r="PAN100" s="405"/>
      <c r="PAO100" s="405"/>
      <c r="PAP100" s="405"/>
      <c r="PAQ100" s="405"/>
      <c r="PAR100" s="405"/>
      <c r="PAS100" s="405"/>
      <c r="PAT100" s="405"/>
      <c r="PAU100" s="405"/>
      <c r="PAV100" s="405"/>
      <c r="PAW100" s="405"/>
      <c r="PAX100" s="405"/>
      <c r="PAY100" s="405"/>
      <c r="PAZ100" s="405"/>
      <c r="PBA100" s="405"/>
      <c r="PBB100" s="405"/>
      <c r="PBC100" s="405"/>
      <c r="PBD100" s="405"/>
      <c r="PBE100" s="405"/>
      <c r="PBF100" s="405"/>
      <c r="PBG100" s="405"/>
      <c r="PBH100" s="405"/>
      <c r="PBI100" s="405"/>
      <c r="PBJ100" s="405"/>
      <c r="PBK100" s="405"/>
      <c r="PBL100" s="405"/>
      <c r="PBM100" s="405"/>
      <c r="PBN100" s="405"/>
      <c r="PBO100" s="405"/>
      <c r="PBP100" s="405"/>
      <c r="PBQ100" s="405"/>
      <c r="PBR100" s="405"/>
      <c r="PBS100" s="405"/>
      <c r="PBT100" s="405"/>
      <c r="PBU100" s="405"/>
      <c r="PBV100" s="405"/>
      <c r="PBW100" s="405"/>
      <c r="PBX100" s="405"/>
      <c r="PBY100" s="405"/>
      <c r="PBZ100" s="405"/>
      <c r="PCA100" s="405"/>
      <c r="PCB100" s="405"/>
      <c r="PCC100" s="405"/>
      <c r="PCD100" s="405"/>
      <c r="PCE100" s="405"/>
      <c r="PCF100" s="405"/>
      <c r="PCG100" s="405"/>
      <c r="PCH100" s="405"/>
      <c r="PCI100" s="405"/>
      <c r="PCJ100" s="405"/>
      <c r="PCK100" s="405"/>
      <c r="PCL100" s="405"/>
      <c r="PCM100" s="405"/>
      <c r="PCN100" s="405"/>
      <c r="PCO100" s="405"/>
      <c r="PCP100" s="405"/>
      <c r="PCQ100" s="405"/>
      <c r="PCR100" s="405"/>
      <c r="PCS100" s="405"/>
      <c r="PCT100" s="405"/>
      <c r="PCU100" s="405"/>
      <c r="PCV100" s="405"/>
      <c r="PCW100" s="405"/>
      <c r="PCX100" s="405"/>
      <c r="PCY100" s="405"/>
      <c r="PCZ100" s="405"/>
      <c r="PDA100" s="405"/>
      <c r="PDB100" s="405"/>
      <c r="PDC100" s="405"/>
      <c r="PDD100" s="405"/>
      <c r="PDE100" s="405"/>
      <c r="PDF100" s="405"/>
      <c r="PDG100" s="405"/>
      <c r="PDH100" s="405"/>
      <c r="PDI100" s="405"/>
      <c r="PDJ100" s="405"/>
      <c r="PDK100" s="405"/>
      <c r="PDL100" s="405"/>
      <c r="PDM100" s="405"/>
      <c r="PDN100" s="405"/>
      <c r="PDO100" s="405"/>
      <c r="PDP100" s="405"/>
      <c r="PDQ100" s="405"/>
      <c r="PDR100" s="405"/>
      <c r="PDS100" s="405"/>
      <c r="PDT100" s="405"/>
      <c r="PDU100" s="405"/>
      <c r="PDV100" s="405"/>
      <c r="PDW100" s="405"/>
      <c r="PDX100" s="405"/>
      <c r="PDY100" s="405"/>
      <c r="PDZ100" s="405"/>
      <c r="PEA100" s="405"/>
      <c r="PEB100" s="405"/>
      <c r="PEC100" s="405"/>
      <c r="PED100" s="405"/>
      <c r="PEE100" s="405"/>
      <c r="PEF100" s="405"/>
      <c r="PEG100" s="405"/>
      <c r="PEH100" s="405"/>
      <c r="PEI100" s="405"/>
      <c r="PEJ100" s="405"/>
      <c r="PEK100" s="405"/>
      <c r="PEL100" s="405"/>
      <c r="PEM100" s="405"/>
      <c r="PEN100" s="405"/>
      <c r="PEO100" s="405"/>
      <c r="PEP100" s="405"/>
      <c r="PEQ100" s="405"/>
      <c r="PER100" s="405"/>
      <c r="PES100" s="405"/>
      <c r="PET100" s="405"/>
      <c r="PEU100" s="405"/>
      <c r="PEV100" s="405"/>
      <c r="PEW100" s="405"/>
      <c r="PEX100" s="405"/>
      <c r="PEY100" s="405"/>
      <c r="PEZ100" s="405"/>
      <c r="PFA100" s="405"/>
      <c r="PFB100" s="405"/>
      <c r="PFC100" s="405"/>
      <c r="PFD100" s="405"/>
      <c r="PFE100" s="405"/>
      <c r="PFF100" s="405"/>
      <c r="PFG100" s="405"/>
      <c r="PFH100" s="405"/>
      <c r="PFI100" s="405"/>
      <c r="PFJ100" s="405"/>
      <c r="PFK100" s="405"/>
      <c r="PFL100" s="405"/>
      <c r="PFM100" s="405"/>
      <c r="PFN100" s="405"/>
      <c r="PFO100" s="405"/>
      <c r="PFP100" s="405"/>
      <c r="PFQ100" s="405"/>
      <c r="PFR100" s="405"/>
      <c r="PFS100" s="405"/>
      <c r="PFT100" s="405"/>
      <c r="PFU100" s="405"/>
      <c r="PFV100" s="405"/>
      <c r="PFW100" s="405"/>
      <c r="PFX100" s="405"/>
      <c r="PFY100" s="405"/>
      <c r="PFZ100" s="405"/>
      <c r="PGA100" s="405"/>
      <c r="PGB100" s="405"/>
      <c r="PGC100" s="405"/>
      <c r="PGD100" s="405"/>
      <c r="PGE100" s="405"/>
      <c r="PGF100" s="405"/>
      <c r="PGG100" s="405"/>
      <c r="PGH100" s="405"/>
      <c r="PGI100" s="405"/>
      <c r="PGJ100" s="405"/>
      <c r="PGK100" s="405"/>
      <c r="PGL100" s="405"/>
      <c r="PGM100" s="405"/>
      <c r="PGN100" s="405"/>
      <c r="PGO100" s="405"/>
      <c r="PGP100" s="405"/>
      <c r="PGQ100" s="405"/>
      <c r="PGR100" s="405"/>
      <c r="PGS100" s="405"/>
      <c r="PGT100" s="405"/>
      <c r="PGU100" s="405"/>
      <c r="PGV100" s="405"/>
      <c r="PGW100" s="405"/>
      <c r="PGX100" s="405"/>
      <c r="PGY100" s="405"/>
      <c r="PGZ100" s="405"/>
      <c r="PHA100" s="405"/>
      <c r="PHB100" s="405"/>
      <c r="PHC100" s="405"/>
      <c r="PHD100" s="405"/>
      <c r="PHE100" s="405"/>
      <c r="PHF100" s="405"/>
      <c r="PHG100" s="405"/>
      <c r="PHH100" s="405"/>
      <c r="PHI100" s="405"/>
      <c r="PHJ100" s="405"/>
      <c r="PHK100" s="405"/>
      <c r="PHL100" s="405"/>
      <c r="PHM100" s="405"/>
      <c r="PHN100" s="405"/>
      <c r="PHO100" s="405"/>
      <c r="PHP100" s="405"/>
      <c r="PHQ100" s="405"/>
      <c r="PHR100" s="405"/>
      <c r="PHS100" s="405"/>
      <c r="PHT100" s="405"/>
      <c r="PHU100" s="405"/>
      <c r="PHV100" s="405"/>
      <c r="PHW100" s="405"/>
      <c r="PHX100" s="405"/>
      <c r="PHY100" s="405"/>
      <c r="PHZ100" s="405"/>
      <c r="PIA100" s="405"/>
      <c r="PIB100" s="405"/>
      <c r="PIC100" s="405"/>
      <c r="PID100" s="405"/>
      <c r="PIE100" s="405"/>
      <c r="PIF100" s="405"/>
      <c r="PIG100" s="405"/>
      <c r="PIH100" s="405"/>
      <c r="PII100" s="405"/>
      <c r="PIJ100" s="405"/>
      <c r="PIK100" s="405"/>
      <c r="PIL100" s="405"/>
      <c r="PIM100" s="405"/>
      <c r="PIN100" s="405"/>
      <c r="PIO100" s="405"/>
      <c r="PIP100" s="405"/>
      <c r="PIQ100" s="405"/>
      <c r="PIR100" s="405"/>
      <c r="PIS100" s="405"/>
      <c r="PIT100" s="405"/>
      <c r="PIU100" s="405"/>
      <c r="PIV100" s="405"/>
      <c r="PIW100" s="405"/>
      <c r="PIX100" s="405"/>
      <c r="PIY100" s="405"/>
      <c r="PIZ100" s="405"/>
      <c r="PJA100" s="405"/>
      <c r="PJB100" s="405"/>
      <c r="PJC100" s="405"/>
      <c r="PJD100" s="405"/>
      <c r="PJE100" s="405"/>
      <c r="PJF100" s="405"/>
      <c r="PJG100" s="405"/>
      <c r="PJH100" s="405"/>
      <c r="PJI100" s="405"/>
      <c r="PJJ100" s="405"/>
      <c r="PJK100" s="405"/>
      <c r="PJL100" s="405"/>
      <c r="PJM100" s="405"/>
      <c r="PJN100" s="405"/>
      <c r="PJO100" s="405"/>
      <c r="PJP100" s="405"/>
      <c r="PJQ100" s="405"/>
      <c r="PJR100" s="405"/>
      <c r="PJS100" s="405"/>
      <c r="PJT100" s="405"/>
      <c r="PJU100" s="405"/>
      <c r="PJV100" s="405"/>
      <c r="PJW100" s="405"/>
      <c r="PJX100" s="405"/>
      <c r="PJY100" s="405"/>
      <c r="PJZ100" s="405"/>
      <c r="PKA100" s="405"/>
      <c r="PKB100" s="405"/>
      <c r="PKC100" s="405"/>
      <c r="PKD100" s="405"/>
      <c r="PKE100" s="405"/>
      <c r="PKF100" s="405"/>
      <c r="PKG100" s="405"/>
      <c r="PKH100" s="405"/>
      <c r="PKI100" s="405"/>
      <c r="PKJ100" s="405"/>
      <c r="PKK100" s="405"/>
      <c r="PKL100" s="405"/>
      <c r="PKM100" s="405"/>
      <c r="PKN100" s="405"/>
      <c r="PKO100" s="405"/>
      <c r="PKP100" s="405"/>
      <c r="PKQ100" s="405"/>
      <c r="PKR100" s="405"/>
      <c r="PKS100" s="405"/>
      <c r="PKT100" s="405"/>
      <c r="PKU100" s="405"/>
      <c r="PKV100" s="405"/>
      <c r="PKW100" s="405"/>
      <c r="PKX100" s="405"/>
      <c r="PKY100" s="405"/>
      <c r="PKZ100" s="405"/>
      <c r="PLA100" s="405"/>
      <c r="PLB100" s="405"/>
      <c r="PLC100" s="405"/>
      <c r="PLD100" s="405"/>
      <c r="PLE100" s="405"/>
      <c r="PLF100" s="405"/>
      <c r="PLG100" s="405"/>
      <c r="PLH100" s="405"/>
      <c r="PLI100" s="405"/>
      <c r="PLJ100" s="405"/>
      <c r="PLK100" s="405"/>
      <c r="PLL100" s="405"/>
      <c r="PLM100" s="405"/>
      <c r="PLN100" s="405"/>
      <c r="PLO100" s="405"/>
      <c r="PLP100" s="405"/>
      <c r="PLQ100" s="405"/>
      <c r="PLR100" s="405"/>
      <c r="PLS100" s="405"/>
      <c r="PLT100" s="405"/>
      <c r="PLU100" s="405"/>
      <c r="PLV100" s="405"/>
      <c r="PLW100" s="405"/>
      <c r="PLX100" s="405"/>
      <c r="PLY100" s="405"/>
      <c r="PLZ100" s="405"/>
      <c r="PMA100" s="405"/>
      <c r="PMB100" s="405"/>
      <c r="PMC100" s="405"/>
      <c r="PMD100" s="405"/>
      <c r="PME100" s="405"/>
      <c r="PMF100" s="405"/>
      <c r="PMG100" s="405"/>
      <c r="PMH100" s="405"/>
      <c r="PMI100" s="405"/>
      <c r="PMJ100" s="405"/>
      <c r="PMK100" s="405"/>
      <c r="PML100" s="405"/>
      <c r="PMM100" s="405"/>
      <c r="PMN100" s="405"/>
      <c r="PMO100" s="405"/>
      <c r="PMP100" s="405"/>
      <c r="PMQ100" s="405"/>
      <c r="PMR100" s="405"/>
      <c r="PMS100" s="405"/>
      <c r="PMT100" s="405"/>
      <c r="PMU100" s="405"/>
      <c r="PMV100" s="405"/>
      <c r="PMW100" s="405"/>
      <c r="PMX100" s="405"/>
      <c r="PMY100" s="405"/>
      <c r="PMZ100" s="405"/>
      <c r="PNA100" s="405"/>
      <c r="PNB100" s="405"/>
      <c r="PNC100" s="405"/>
      <c r="PND100" s="405"/>
      <c r="PNE100" s="405"/>
      <c r="PNF100" s="405"/>
      <c r="PNG100" s="405"/>
      <c r="PNH100" s="405"/>
      <c r="PNI100" s="405"/>
      <c r="PNJ100" s="405"/>
      <c r="PNK100" s="405"/>
      <c r="PNL100" s="405"/>
      <c r="PNM100" s="405"/>
      <c r="PNN100" s="405"/>
      <c r="PNO100" s="405"/>
      <c r="PNP100" s="405"/>
      <c r="PNQ100" s="405"/>
      <c r="PNR100" s="405"/>
      <c r="PNS100" s="405"/>
      <c r="PNT100" s="405"/>
      <c r="PNU100" s="405"/>
      <c r="PNV100" s="405"/>
      <c r="PNW100" s="405"/>
      <c r="PNX100" s="405"/>
      <c r="PNY100" s="405"/>
      <c r="PNZ100" s="405"/>
      <c r="POA100" s="405"/>
      <c r="POB100" s="405"/>
      <c r="POC100" s="405"/>
      <c r="POD100" s="405"/>
      <c r="POE100" s="405"/>
      <c r="POF100" s="405"/>
      <c r="POG100" s="405"/>
      <c r="POH100" s="405"/>
      <c r="POI100" s="405"/>
      <c r="POJ100" s="405"/>
      <c r="POK100" s="405"/>
      <c r="POL100" s="405"/>
      <c r="POM100" s="405"/>
      <c r="PON100" s="405"/>
      <c r="POO100" s="405"/>
      <c r="POP100" s="405"/>
      <c r="POQ100" s="405"/>
      <c r="POR100" s="405"/>
      <c r="POS100" s="405"/>
      <c r="POT100" s="405"/>
      <c r="POU100" s="405"/>
      <c r="POV100" s="405"/>
      <c r="POW100" s="405"/>
      <c r="POX100" s="405"/>
      <c r="POY100" s="405"/>
      <c r="POZ100" s="405"/>
      <c r="PPA100" s="405"/>
      <c r="PPB100" s="405"/>
      <c r="PPC100" s="405"/>
      <c r="PPD100" s="405"/>
      <c r="PPE100" s="405"/>
      <c r="PPF100" s="405"/>
      <c r="PPG100" s="405"/>
      <c r="PPH100" s="405"/>
      <c r="PPI100" s="405"/>
      <c r="PPJ100" s="405"/>
      <c r="PPK100" s="405"/>
      <c r="PPL100" s="405"/>
      <c r="PPM100" s="405"/>
      <c r="PPN100" s="405"/>
      <c r="PPO100" s="405"/>
      <c r="PPP100" s="405"/>
      <c r="PPQ100" s="405"/>
      <c r="PPR100" s="405"/>
      <c r="PPS100" s="405"/>
      <c r="PPT100" s="405"/>
      <c r="PPU100" s="405"/>
      <c r="PPV100" s="405"/>
      <c r="PPW100" s="405"/>
      <c r="PPX100" s="405"/>
      <c r="PPY100" s="405"/>
      <c r="PPZ100" s="405"/>
      <c r="PQA100" s="405"/>
      <c r="PQB100" s="405"/>
      <c r="PQC100" s="405"/>
      <c r="PQD100" s="405"/>
      <c r="PQE100" s="405"/>
      <c r="PQF100" s="405"/>
      <c r="PQG100" s="405"/>
      <c r="PQH100" s="405"/>
      <c r="PQI100" s="405"/>
      <c r="PQJ100" s="405"/>
      <c r="PQK100" s="405"/>
      <c r="PQL100" s="405"/>
      <c r="PQM100" s="405"/>
      <c r="PQN100" s="405"/>
      <c r="PQO100" s="405"/>
      <c r="PQP100" s="405"/>
      <c r="PQQ100" s="405"/>
      <c r="PQR100" s="405"/>
      <c r="PQS100" s="405"/>
      <c r="PQT100" s="405"/>
      <c r="PQU100" s="405"/>
      <c r="PQV100" s="405"/>
      <c r="PQW100" s="405"/>
      <c r="PQX100" s="405"/>
      <c r="PQY100" s="405"/>
      <c r="PQZ100" s="405"/>
      <c r="PRA100" s="405"/>
      <c r="PRB100" s="405"/>
      <c r="PRC100" s="405"/>
      <c r="PRD100" s="405"/>
      <c r="PRE100" s="405"/>
      <c r="PRF100" s="405"/>
      <c r="PRG100" s="405"/>
      <c r="PRH100" s="405"/>
      <c r="PRI100" s="405"/>
      <c r="PRJ100" s="405"/>
      <c r="PRK100" s="405"/>
      <c r="PRL100" s="405"/>
      <c r="PRM100" s="405"/>
      <c r="PRN100" s="405"/>
      <c r="PRO100" s="405"/>
      <c r="PRP100" s="405"/>
      <c r="PRQ100" s="405"/>
      <c r="PRR100" s="405"/>
      <c r="PRS100" s="405"/>
      <c r="PRT100" s="405"/>
      <c r="PRU100" s="405"/>
      <c r="PRV100" s="405"/>
      <c r="PRW100" s="405"/>
      <c r="PRX100" s="405"/>
      <c r="PRY100" s="405"/>
      <c r="PRZ100" s="405"/>
      <c r="PSA100" s="405"/>
      <c r="PSB100" s="405"/>
      <c r="PSC100" s="405"/>
      <c r="PSD100" s="405"/>
      <c r="PSE100" s="405"/>
      <c r="PSF100" s="405"/>
      <c r="PSG100" s="405"/>
      <c r="PSH100" s="405"/>
      <c r="PSI100" s="405"/>
      <c r="PSJ100" s="405"/>
      <c r="PSK100" s="405"/>
      <c r="PSL100" s="405"/>
      <c r="PSM100" s="405"/>
      <c r="PSN100" s="405"/>
      <c r="PSO100" s="405"/>
      <c r="PSP100" s="405"/>
      <c r="PSQ100" s="405"/>
      <c r="PSR100" s="405"/>
      <c r="PSS100" s="405"/>
      <c r="PST100" s="405"/>
      <c r="PSU100" s="405"/>
      <c r="PSV100" s="405"/>
      <c r="PSW100" s="405"/>
      <c r="PSX100" s="405"/>
      <c r="PSY100" s="405"/>
      <c r="PSZ100" s="405"/>
      <c r="PTA100" s="405"/>
      <c r="PTB100" s="405"/>
      <c r="PTC100" s="405"/>
      <c r="PTD100" s="405"/>
      <c r="PTE100" s="405"/>
      <c r="PTF100" s="405"/>
      <c r="PTG100" s="405"/>
      <c r="PTH100" s="405"/>
      <c r="PTI100" s="405"/>
      <c r="PTJ100" s="405"/>
      <c r="PTK100" s="405"/>
      <c r="PTL100" s="405"/>
      <c r="PTM100" s="405"/>
      <c r="PTN100" s="405"/>
      <c r="PTO100" s="405"/>
      <c r="PTP100" s="405"/>
      <c r="PTQ100" s="405"/>
      <c r="PTR100" s="405"/>
      <c r="PTS100" s="405"/>
      <c r="PTT100" s="405"/>
      <c r="PTU100" s="405"/>
      <c r="PTV100" s="405"/>
      <c r="PTW100" s="405"/>
      <c r="PTX100" s="405"/>
      <c r="PTY100" s="405"/>
      <c r="PTZ100" s="405"/>
      <c r="PUA100" s="405"/>
      <c r="PUB100" s="405"/>
      <c r="PUC100" s="405"/>
      <c r="PUD100" s="405"/>
      <c r="PUE100" s="405"/>
      <c r="PUF100" s="405"/>
      <c r="PUG100" s="405"/>
      <c r="PUH100" s="405"/>
      <c r="PUI100" s="405"/>
      <c r="PUJ100" s="405"/>
      <c r="PUK100" s="405"/>
      <c r="PUL100" s="405"/>
      <c r="PUM100" s="405"/>
      <c r="PUN100" s="405"/>
      <c r="PUO100" s="405"/>
      <c r="PUP100" s="405"/>
      <c r="PUQ100" s="405"/>
      <c r="PUR100" s="405"/>
      <c r="PUS100" s="405"/>
      <c r="PUT100" s="405"/>
      <c r="PUU100" s="405"/>
      <c r="PUV100" s="405"/>
      <c r="PUW100" s="405"/>
      <c r="PUX100" s="405"/>
      <c r="PUY100" s="405"/>
      <c r="PUZ100" s="405"/>
      <c r="PVA100" s="405"/>
      <c r="PVB100" s="405"/>
      <c r="PVC100" s="405"/>
      <c r="PVD100" s="405"/>
      <c r="PVE100" s="405"/>
      <c r="PVF100" s="405"/>
      <c r="PVG100" s="405"/>
      <c r="PVH100" s="405"/>
      <c r="PVI100" s="405"/>
      <c r="PVJ100" s="405"/>
      <c r="PVK100" s="405"/>
      <c r="PVL100" s="405"/>
      <c r="PVM100" s="405"/>
      <c r="PVN100" s="405"/>
      <c r="PVO100" s="405"/>
      <c r="PVP100" s="405"/>
      <c r="PVQ100" s="405"/>
      <c r="PVR100" s="405"/>
      <c r="PVS100" s="405"/>
      <c r="PVT100" s="405"/>
      <c r="PVU100" s="405"/>
      <c r="PVV100" s="405"/>
      <c r="PVW100" s="405"/>
      <c r="PVX100" s="405"/>
      <c r="PVY100" s="405"/>
      <c r="PVZ100" s="405"/>
      <c r="PWA100" s="405"/>
      <c r="PWB100" s="405"/>
      <c r="PWC100" s="405"/>
      <c r="PWD100" s="405"/>
      <c r="PWE100" s="405"/>
      <c r="PWF100" s="405"/>
      <c r="PWG100" s="405"/>
      <c r="PWH100" s="405"/>
      <c r="PWI100" s="405"/>
      <c r="PWJ100" s="405"/>
      <c r="PWK100" s="405"/>
      <c r="PWL100" s="405"/>
      <c r="PWM100" s="405"/>
      <c r="PWN100" s="405"/>
      <c r="PWO100" s="405"/>
      <c r="PWP100" s="405"/>
      <c r="PWQ100" s="405"/>
      <c r="PWR100" s="405"/>
      <c r="PWS100" s="405"/>
      <c r="PWT100" s="405"/>
      <c r="PWU100" s="405"/>
      <c r="PWV100" s="405"/>
      <c r="PWW100" s="405"/>
      <c r="PWX100" s="405"/>
      <c r="PWY100" s="405"/>
      <c r="PWZ100" s="405"/>
      <c r="PXA100" s="405"/>
      <c r="PXB100" s="405"/>
      <c r="PXC100" s="405"/>
      <c r="PXD100" s="405"/>
      <c r="PXE100" s="405"/>
      <c r="PXF100" s="405"/>
      <c r="PXG100" s="405"/>
      <c r="PXH100" s="405"/>
      <c r="PXI100" s="405"/>
      <c r="PXJ100" s="405"/>
      <c r="PXK100" s="405"/>
      <c r="PXL100" s="405"/>
      <c r="PXM100" s="405"/>
      <c r="PXN100" s="405"/>
      <c r="PXO100" s="405"/>
      <c r="PXP100" s="405"/>
      <c r="PXQ100" s="405"/>
      <c r="PXR100" s="405"/>
      <c r="PXS100" s="405"/>
      <c r="PXT100" s="405"/>
      <c r="PXU100" s="405"/>
      <c r="PXV100" s="405"/>
      <c r="PXW100" s="405"/>
      <c r="PXX100" s="405"/>
      <c r="PXY100" s="405"/>
      <c r="PXZ100" s="405"/>
      <c r="PYA100" s="405"/>
      <c r="PYB100" s="405"/>
      <c r="PYC100" s="405"/>
      <c r="PYD100" s="405"/>
      <c r="PYE100" s="405"/>
      <c r="PYF100" s="405"/>
      <c r="PYG100" s="405"/>
      <c r="PYH100" s="405"/>
      <c r="PYI100" s="405"/>
      <c r="PYJ100" s="405"/>
      <c r="PYK100" s="405"/>
      <c r="PYL100" s="405"/>
      <c r="PYM100" s="405"/>
      <c r="PYN100" s="405"/>
      <c r="PYO100" s="405"/>
      <c r="PYP100" s="405"/>
      <c r="PYQ100" s="405"/>
      <c r="PYR100" s="405"/>
      <c r="PYS100" s="405"/>
      <c r="PYT100" s="405"/>
      <c r="PYU100" s="405"/>
      <c r="PYV100" s="405"/>
      <c r="PYW100" s="405"/>
      <c r="PYX100" s="405"/>
      <c r="PYY100" s="405"/>
      <c r="PYZ100" s="405"/>
      <c r="PZA100" s="405"/>
      <c r="PZB100" s="405"/>
      <c r="PZC100" s="405"/>
      <c r="PZD100" s="405"/>
      <c r="PZE100" s="405"/>
      <c r="PZF100" s="405"/>
      <c r="PZG100" s="405"/>
      <c r="PZH100" s="405"/>
      <c r="PZI100" s="405"/>
      <c r="PZJ100" s="405"/>
      <c r="PZK100" s="405"/>
      <c r="PZL100" s="405"/>
      <c r="PZM100" s="405"/>
      <c r="PZN100" s="405"/>
      <c r="PZO100" s="405"/>
      <c r="PZP100" s="405"/>
      <c r="PZQ100" s="405"/>
      <c r="PZR100" s="405"/>
      <c r="PZS100" s="405"/>
      <c r="PZT100" s="405"/>
      <c r="PZU100" s="405"/>
      <c r="PZV100" s="405"/>
      <c r="PZW100" s="405"/>
      <c r="PZX100" s="405"/>
      <c r="PZY100" s="405"/>
      <c r="PZZ100" s="405"/>
      <c r="QAA100" s="405"/>
      <c r="QAB100" s="405"/>
      <c r="QAC100" s="405"/>
      <c r="QAD100" s="405"/>
      <c r="QAE100" s="405"/>
      <c r="QAF100" s="405"/>
      <c r="QAG100" s="405"/>
      <c r="QAH100" s="405"/>
      <c r="QAI100" s="405"/>
      <c r="QAJ100" s="405"/>
      <c r="QAK100" s="405"/>
      <c r="QAL100" s="405"/>
      <c r="QAM100" s="405"/>
      <c r="QAN100" s="405"/>
      <c r="QAO100" s="405"/>
      <c r="QAP100" s="405"/>
      <c r="QAQ100" s="405"/>
      <c r="QAR100" s="405"/>
      <c r="QAS100" s="405"/>
      <c r="QAT100" s="405"/>
      <c r="QAU100" s="405"/>
      <c r="QAV100" s="405"/>
      <c r="QAW100" s="405"/>
      <c r="QAX100" s="405"/>
      <c r="QAY100" s="405"/>
      <c r="QAZ100" s="405"/>
      <c r="QBA100" s="405"/>
      <c r="QBB100" s="405"/>
      <c r="QBC100" s="405"/>
      <c r="QBD100" s="405"/>
      <c r="QBE100" s="405"/>
      <c r="QBF100" s="405"/>
      <c r="QBG100" s="405"/>
      <c r="QBH100" s="405"/>
      <c r="QBI100" s="405"/>
      <c r="QBJ100" s="405"/>
      <c r="QBK100" s="405"/>
      <c r="QBL100" s="405"/>
      <c r="QBM100" s="405"/>
      <c r="QBN100" s="405"/>
      <c r="QBO100" s="405"/>
      <c r="QBP100" s="405"/>
      <c r="QBQ100" s="405"/>
      <c r="QBR100" s="405"/>
      <c r="QBS100" s="405"/>
      <c r="QBT100" s="405"/>
      <c r="QBU100" s="405"/>
      <c r="QBV100" s="405"/>
      <c r="QBW100" s="405"/>
      <c r="QBX100" s="405"/>
      <c r="QBY100" s="405"/>
      <c r="QBZ100" s="405"/>
      <c r="QCA100" s="405"/>
      <c r="QCB100" s="405"/>
      <c r="QCC100" s="405"/>
      <c r="QCD100" s="405"/>
      <c r="QCE100" s="405"/>
      <c r="QCF100" s="405"/>
      <c r="QCG100" s="405"/>
      <c r="QCH100" s="405"/>
      <c r="QCI100" s="405"/>
      <c r="QCJ100" s="405"/>
      <c r="QCK100" s="405"/>
      <c r="QCL100" s="405"/>
      <c r="QCM100" s="405"/>
      <c r="QCN100" s="405"/>
      <c r="QCO100" s="405"/>
      <c r="QCP100" s="405"/>
      <c r="QCQ100" s="405"/>
      <c r="QCR100" s="405"/>
      <c r="QCS100" s="405"/>
      <c r="QCT100" s="405"/>
      <c r="QCU100" s="405"/>
      <c r="QCV100" s="405"/>
      <c r="QCW100" s="405"/>
      <c r="QCX100" s="405"/>
      <c r="QCY100" s="405"/>
      <c r="QCZ100" s="405"/>
      <c r="QDA100" s="405"/>
      <c r="QDB100" s="405"/>
      <c r="QDC100" s="405"/>
      <c r="QDD100" s="405"/>
      <c r="QDE100" s="405"/>
      <c r="QDF100" s="405"/>
      <c r="QDG100" s="405"/>
      <c r="QDH100" s="405"/>
      <c r="QDI100" s="405"/>
      <c r="QDJ100" s="405"/>
      <c r="QDK100" s="405"/>
      <c r="QDL100" s="405"/>
      <c r="QDM100" s="405"/>
      <c r="QDN100" s="405"/>
      <c r="QDO100" s="405"/>
      <c r="QDP100" s="405"/>
      <c r="QDQ100" s="405"/>
      <c r="QDR100" s="405"/>
      <c r="QDS100" s="405"/>
      <c r="QDT100" s="405"/>
      <c r="QDU100" s="405"/>
      <c r="QDV100" s="405"/>
      <c r="QDW100" s="405"/>
      <c r="QDX100" s="405"/>
      <c r="QDY100" s="405"/>
      <c r="QDZ100" s="405"/>
      <c r="QEA100" s="405"/>
      <c r="QEB100" s="405"/>
      <c r="QEC100" s="405"/>
      <c r="QED100" s="405"/>
      <c r="QEE100" s="405"/>
      <c r="QEF100" s="405"/>
      <c r="QEG100" s="405"/>
      <c r="QEH100" s="405"/>
      <c r="QEI100" s="405"/>
      <c r="QEJ100" s="405"/>
      <c r="QEK100" s="405"/>
      <c r="QEL100" s="405"/>
      <c r="QEM100" s="405"/>
      <c r="QEN100" s="405"/>
      <c r="QEO100" s="405"/>
      <c r="QEP100" s="405"/>
      <c r="QEQ100" s="405"/>
      <c r="QER100" s="405"/>
      <c r="QES100" s="405"/>
      <c r="QET100" s="405"/>
      <c r="QEU100" s="405"/>
      <c r="QEV100" s="405"/>
      <c r="QEW100" s="405"/>
      <c r="QEX100" s="405"/>
      <c r="QEY100" s="405"/>
      <c r="QEZ100" s="405"/>
      <c r="QFA100" s="405"/>
      <c r="QFB100" s="405"/>
      <c r="QFC100" s="405"/>
      <c r="QFD100" s="405"/>
      <c r="QFE100" s="405"/>
      <c r="QFF100" s="405"/>
      <c r="QFG100" s="405"/>
      <c r="QFH100" s="405"/>
      <c r="QFI100" s="405"/>
      <c r="QFJ100" s="405"/>
      <c r="QFK100" s="405"/>
      <c r="QFL100" s="405"/>
      <c r="QFM100" s="405"/>
      <c r="QFN100" s="405"/>
      <c r="QFO100" s="405"/>
      <c r="QFP100" s="405"/>
      <c r="QFQ100" s="405"/>
      <c r="QFR100" s="405"/>
      <c r="QFS100" s="405"/>
      <c r="QFT100" s="405"/>
      <c r="QFU100" s="405"/>
      <c r="QFV100" s="405"/>
      <c r="QFW100" s="405"/>
      <c r="QFX100" s="405"/>
      <c r="QFY100" s="405"/>
      <c r="QFZ100" s="405"/>
      <c r="QGA100" s="405"/>
      <c r="QGB100" s="405"/>
      <c r="QGC100" s="405"/>
      <c r="QGD100" s="405"/>
      <c r="QGE100" s="405"/>
      <c r="QGF100" s="405"/>
      <c r="QGG100" s="405"/>
      <c r="QGH100" s="405"/>
      <c r="QGI100" s="405"/>
      <c r="QGJ100" s="405"/>
      <c r="QGK100" s="405"/>
      <c r="QGL100" s="405"/>
      <c r="QGM100" s="405"/>
      <c r="QGN100" s="405"/>
      <c r="QGO100" s="405"/>
      <c r="QGP100" s="405"/>
      <c r="QGQ100" s="405"/>
      <c r="QGR100" s="405"/>
      <c r="QGS100" s="405"/>
      <c r="QGT100" s="405"/>
      <c r="QGU100" s="405"/>
      <c r="QGV100" s="405"/>
      <c r="QGW100" s="405"/>
      <c r="QGX100" s="405"/>
      <c r="QGY100" s="405"/>
      <c r="QGZ100" s="405"/>
      <c r="QHA100" s="405"/>
      <c r="QHB100" s="405"/>
      <c r="QHC100" s="405"/>
      <c r="QHD100" s="405"/>
      <c r="QHE100" s="405"/>
      <c r="QHF100" s="405"/>
      <c r="QHG100" s="405"/>
      <c r="QHH100" s="405"/>
      <c r="QHI100" s="405"/>
      <c r="QHJ100" s="405"/>
      <c r="QHK100" s="405"/>
      <c r="QHL100" s="405"/>
      <c r="QHM100" s="405"/>
      <c r="QHN100" s="405"/>
      <c r="QHO100" s="405"/>
      <c r="QHP100" s="405"/>
      <c r="QHQ100" s="405"/>
      <c r="QHR100" s="405"/>
      <c r="QHS100" s="405"/>
      <c r="QHT100" s="405"/>
      <c r="QHU100" s="405"/>
      <c r="QHV100" s="405"/>
      <c r="QHW100" s="405"/>
      <c r="QHX100" s="405"/>
      <c r="QHY100" s="405"/>
      <c r="QHZ100" s="405"/>
      <c r="QIA100" s="405"/>
      <c r="QIB100" s="405"/>
      <c r="QIC100" s="405"/>
      <c r="QID100" s="405"/>
      <c r="QIE100" s="405"/>
      <c r="QIF100" s="405"/>
      <c r="QIG100" s="405"/>
      <c r="QIH100" s="405"/>
      <c r="QII100" s="405"/>
      <c r="QIJ100" s="405"/>
      <c r="QIK100" s="405"/>
      <c r="QIL100" s="405"/>
      <c r="QIM100" s="405"/>
      <c r="QIN100" s="405"/>
      <c r="QIO100" s="405"/>
      <c r="QIP100" s="405"/>
      <c r="QIQ100" s="405"/>
      <c r="QIR100" s="405"/>
      <c r="QIS100" s="405"/>
      <c r="QIT100" s="405"/>
      <c r="QIU100" s="405"/>
      <c r="QIV100" s="405"/>
      <c r="QIW100" s="405"/>
      <c r="QIX100" s="405"/>
      <c r="QIY100" s="405"/>
      <c r="QIZ100" s="405"/>
      <c r="QJA100" s="405"/>
      <c r="QJB100" s="405"/>
      <c r="QJC100" s="405"/>
      <c r="QJD100" s="405"/>
      <c r="QJE100" s="405"/>
      <c r="QJF100" s="405"/>
      <c r="QJG100" s="405"/>
      <c r="QJH100" s="405"/>
      <c r="QJI100" s="405"/>
      <c r="QJJ100" s="405"/>
      <c r="QJK100" s="405"/>
      <c r="QJL100" s="405"/>
      <c r="QJM100" s="405"/>
      <c r="QJN100" s="405"/>
      <c r="QJO100" s="405"/>
      <c r="QJP100" s="405"/>
      <c r="QJQ100" s="405"/>
      <c r="QJR100" s="405"/>
      <c r="QJS100" s="405"/>
      <c r="QJT100" s="405"/>
      <c r="QJU100" s="405"/>
      <c r="QJV100" s="405"/>
      <c r="QJW100" s="405"/>
      <c r="QJX100" s="405"/>
      <c r="QJY100" s="405"/>
      <c r="QJZ100" s="405"/>
      <c r="QKA100" s="405"/>
      <c r="QKB100" s="405"/>
      <c r="QKC100" s="405"/>
      <c r="QKD100" s="405"/>
      <c r="QKE100" s="405"/>
      <c r="QKF100" s="405"/>
      <c r="QKG100" s="405"/>
      <c r="QKH100" s="405"/>
      <c r="QKI100" s="405"/>
      <c r="QKJ100" s="405"/>
      <c r="QKK100" s="405"/>
      <c r="QKL100" s="405"/>
      <c r="QKM100" s="405"/>
      <c r="QKN100" s="405"/>
      <c r="QKO100" s="405"/>
      <c r="QKP100" s="405"/>
      <c r="QKQ100" s="405"/>
      <c r="QKR100" s="405"/>
      <c r="QKS100" s="405"/>
      <c r="QKT100" s="405"/>
      <c r="QKU100" s="405"/>
      <c r="QKV100" s="405"/>
      <c r="QKW100" s="405"/>
      <c r="QKX100" s="405"/>
      <c r="QKY100" s="405"/>
      <c r="QKZ100" s="405"/>
      <c r="QLA100" s="405"/>
      <c r="QLB100" s="405"/>
      <c r="QLC100" s="405"/>
      <c r="QLD100" s="405"/>
      <c r="QLE100" s="405"/>
      <c r="QLF100" s="405"/>
      <c r="QLG100" s="405"/>
      <c r="QLH100" s="405"/>
      <c r="QLI100" s="405"/>
      <c r="QLJ100" s="405"/>
      <c r="QLK100" s="405"/>
      <c r="QLL100" s="405"/>
      <c r="QLM100" s="405"/>
      <c r="QLN100" s="405"/>
      <c r="QLO100" s="405"/>
      <c r="QLP100" s="405"/>
      <c r="QLQ100" s="405"/>
      <c r="QLR100" s="405"/>
      <c r="QLS100" s="405"/>
      <c r="QLT100" s="405"/>
      <c r="QLU100" s="405"/>
      <c r="QLV100" s="405"/>
      <c r="QLW100" s="405"/>
      <c r="QLX100" s="405"/>
      <c r="QLY100" s="405"/>
      <c r="QLZ100" s="405"/>
      <c r="QMA100" s="405"/>
      <c r="QMB100" s="405"/>
      <c r="QMC100" s="405"/>
      <c r="QMD100" s="405"/>
      <c r="QME100" s="405"/>
      <c r="QMF100" s="405"/>
      <c r="QMG100" s="405"/>
      <c r="QMH100" s="405"/>
      <c r="QMI100" s="405"/>
      <c r="QMJ100" s="405"/>
      <c r="QMK100" s="405"/>
      <c r="QML100" s="405"/>
      <c r="QMM100" s="405"/>
      <c r="QMN100" s="405"/>
      <c r="QMO100" s="405"/>
      <c r="QMP100" s="405"/>
      <c r="QMQ100" s="405"/>
      <c r="QMR100" s="405"/>
      <c r="QMS100" s="405"/>
      <c r="QMT100" s="405"/>
      <c r="QMU100" s="405"/>
      <c r="QMV100" s="405"/>
      <c r="QMW100" s="405"/>
      <c r="QMX100" s="405"/>
      <c r="QMY100" s="405"/>
      <c r="QMZ100" s="405"/>
      <c r="QNA100" s="405"/>
      <c r="QNB100" s="405"/>
      <c r="QNC100" s="405"/>
      <c r="QND100" s="405"/>
      <c r="QNE100" s="405"/>
      <c r="QNF100" s="405"/>
      <c r="QNG100" s="405"/>
      <c r="QNH100" s="405"/>
      <c r="QNI100" s="405"/>
      <c r="QNJ100" s="405"/>
      <c r="QNK100" s="405"/>
      <c r="QNL100" s="405"/>
      <c r="QNM100" s="405"/>
      <c r="QNN100" s="405"/>
      <c r="QNO100" s="405"/>
      <c r="QNP100" s="405"/>
      <c r="QNQ100" s="405"/>
      <c r="QNR100" s="405"/>
      <c r="QNS100" s="405"/>
      <c r="QNT100" s="405"/>
      <c r="QNU100" s="405"/>
      <c r="QNV100" s="405"/>
      <c r="QNW100" s="405"/>
      <c r="QNX100" s="405"/>
      <c r="QNY100" s="405"/>
      <c r="QNZ100" s="405"/>
      <c r="QOA100" s="405"/>
      <c r="QOB100" s="405"/>
      <c r="QOC100" s="405"/>
      <c r="QOD100" s="405"/>
      <c r="QOE100" s="405"/>
      <c r="QOF100" s="405"/>
      <c r="QOG100" s="405"/>
      <c r="QOH100" s="405"/>
      <c r="QOI100" s="405"/>
      <c r="QOJ100" s="405"/>
      <c r="QOK100" s="405"/>
      <c r="QOL100" s="405"/>
      <c r="QOM100" s="405"/>
      <c r="QON100" s="405"/>
      <c r="QOO100" s="405"/>
      <c r="QOP100" s="405"/>
      <c r="QOQ100" s="405"/>
      <c r="QOR100" s="405"/>
      <c r="QOS100" s="405"/>
      <c r="QOT100" s="405"/>
      <c r="QOU100" s="405"/>
      <c r="QOV100" s="405"/>
      <c r="QOW100" s="405"/>
      <c r="QOX100" s="405"/>
      <c r="QOY100" s="405"/>
      <c r="QOZ100" s="405"/>
      <c r="QPA100" s="405"/>
      <c r="QPB100" s="405"/>
      <c r="QPC100" s="405"/>
      <c r="QPD100" s="405"/>
      <c r="QPE100" s="405"/>
      <c r="QPF100" s="405"/>
      <c r="QPG100" s="405"/>
      <c r="QPH100" s="405"/>
      <c r="QPI100" s="405"/>
      <c r="QPJ100" s="405"/>
      <c r="QPK100" s="405"/>
      <c r="QPL100" s="405"/>
      <c r="QPM100" s="405"/>
      <c r="QPN100" s="405"/>
      <c r="QPO100" s="405"/>
      <c r="QPP100" s="405"/>
      <c r="QPQ100" s="405"/>
      <c r="QPR100" s="405"/>
      <c r="QPS100" s="405"/>
      <c r="QPT100" s="405"/>
      <c r="QPU100" s="405"/>
      <c r="QPV100" s="405"/>
      <c r="QPW100" s="405"/>
      <c r="QPX100" s="405"/>
      <c r="QPY100" s="405"/>
      <c r="QPZ100" s="405"/>
      <c r="QQA100" s="405"/>
      <c r="QQB100" s="405"/>
      <c r="QQC100" s="405"/>
      <c r="QQD100" s="405"/>
      <c r="QQE100" s="405"/>
      <c r="QQF100" s="405"/>
      <c r="QQG100" s="405"/>
      <c r="QQH100" s="405"/>
      <c r="QQI100" s="405"/>
      <c r="QQJ100" s="405"/>
      <c r="QQK100" s="405"/>
      <c r="QQL100" s="405"/>
      <c r="QQM100" s="405"/>
      <c r="QQN100" s="405"/>
      <c r="QQO100" s="405"/>
      <c r="QQP100" s="405"/>
      <c r="QQQ100" s="405"/>
      <c r="QQR100" s="405"/>
      <c r="QQS100" s="405"/>
      <c r="QQT100" s="405"/>
      <c r="QQU100" s="405"/>
      <c r="QQV100" s="405"/>
      <c r="QQW100" s="405"/>
      <c r="QQX100" s="405"/>
      <c r="QQY100" s="405"/>
      <c r="QQZ100" s="405"/>
      <c r="QRA100" s="405"/>
      <c r="QRB100" s="405"/>
      <c r="QRC100" s="405"/>
      <c r="QRD100" s="405"/>
      <c r="QRE100" s="405"/>
      <c r="QRF100" s="405"/>
      <c r="QRG100" s="405"/>
      <c r="QRH100" s="405"/>
      <c r="QRI100" s="405"/>
      <c r="QRJ100" s="405"/>
      <c r="QRK100" s="405"/>
      <c r="QRL100" s="405"/>
      <c r="QRM100" s="405"/>
      <c r="QRN100" s="405"/>
      <c r="QRO100" s="405"/>
      <c r="QRP100" s="405"/>
      <c r="QRQ100" s="405"/>
      <c r="QRR100" s="405"/>
      <c r="QRS100" s="405"/>
      <c r="QRT100" s="405"/>
      <c r="QRU100" s="405"/>
      <c r="QRV100" s="405"/>
      <c r="QRW100" s="405"/>
      <c r="QRX100" s="405"/>
      <c r="QRY100" s="405"/>
      <c r="QRZ100" s="405"/>
      <c r="QSA100" s="405"/>
      <c r="QSB100" s="405"/>
      <c r="QSC100" s="405"/>
      <c r="QSD100" s="405"/>
      <c r="QSE100" s="405"/>
      <c r="QSF100" s="405"/>
      <c r="QSG100" s="405"/>
      <c r="QSH100" s="405"/>
      <c r="QSI100" s="405"/>
      <c r="QSJ100" s="405"/>
      <c r="QSK100" s="405"/>
      <c r="QSL100" s="405"/>
      <c r="QSM100" s="405"/>
      <c r="QSN100" s="405"/>
      <c r="QSO100" s="405"/>
      <c r="QSP100" s="405"/>
      <c r="QSQ100" s="405"/>
      <c r="QSR100" s="405"/>
      <c r="QSS100" s="405"/>
      <c r="QST100" s="405"/>
      <c r="QSU100" s="405"/>
      <c r="QSV100" s="405"/>
      <c r="QSW100" s="405"/>
      <c r="QSX100" s="405"/>
      <c r="QSY100" s="405"/>
      <c r="QSZ100" s="405"/>
      <c r="QTA100" s="405"/>
      <c r="QTB100" s="405"/>
      <c r="QTC100" s="405"/>
      <c r="QTD100" s="405"/>
      <c r="QTE100" s="405"/>
      <c r="QTF100" s="405"/>
      <c r="QTG100" s="405"/>
      <c r="QTH100" s="405"/>
      <c r="QTI100" s="405"/>
      <c r="QTJ100" s="405"/>
      <c r="QTK100" s="405"/>
      <c r="QTL100" s="405"/>
      <c r="QTM100" s="405"/>
      <c r="QTN100" s="405"/>
      <c r="QTO100" s="405"/>
      <c r="QTP100" s="405"/>
      <c r="QTQ100" s="405"/>
      <c r="QTR100" s="405"/>
      <c r="QTS100" s="405"/>
      <c r="QTT100" s="405"/>
      <c r="QTU100" s="405"/>
      <c r="QTV100" s="405"/>
      <c r="QTW100" s="405"/>
      <c r="QTX100" s="405"/>
      <c r="QTY100" s="405"/>
      <c r="QTZ100" s="405"/>
      <c r="QUA100" s="405"/>
      <c r="QUB100" s="405"/>
      <c r="QUC100" s="405"/>
      <c r="QUD100" s="405"/>
      <c r="QUE100" s="405"/>
      <c r="QUF100" s="405"/>
      <c r="QUG100" s="405"/>
      <c r="QUH100" s="405"/>
      <c r="QUI100" s="405"/>
      <c r="QUJ100" s="405"/>
      <c r="QUK100" s="405"/>
      <c r="QUL100" s="405"/>
      <c r="QUM100" s="405"/>
      <c r="QUN100" s="405"/>
      <c r="QUO100" s="405"/>
      <c r="QUP100" s="405"/>
      <c r="QUQ100" s="405"/>
      <c r="QUR100" s="405"/>
      <c r="QUS100" s="405"/>
      <c r="QUT100" s="405"/>
      <c r="QUU100" s="405"/>
      <c r="QUV100" s="405"/>
      <c r="QUW100" s="405"/>
      <c r="QUX100" s="405"/>
      <c r="QUY100" s="405"/>
      <c r="QUZ100" s="405"/>
      <c r="QVA100" s="405"/>
      <c r="QVB100" s="405"/>
      <c r="QVC100" s="405"/>
      <c r="QVD100" s="405"/>
      <c r="QVE100" s="405"/>
      <c r="QVF100" s="405"/>
      <c r="QVG100" s="405"/>
      <c r="QVH100" s="405"/>
      <c r="QVI100" s="405"/>
      <c r="QVJ100" s="405"/>
      <c r="QVK100" s="405"/>
      <c r="QVL100" s="405"/>
      <c r="QVM100" s="405"/>
      <c r="QVN100" s="405"/>
      <c r="QVO100" s="405"/>
      <c r="QVP100" s="405"/>
      <c r="QVQ100" s="405"/>
      <c r="QVR100" s="405"/>
      <c r="QVS100" s="405"/>
      <c r="QVT100" s="405"/>
      <c r="QVU100" s="405"/>
      <c r="QVV100" s="405"/>
      <c r="QVW100" s="405"/>
      <c r="QVX100" s="405"/>
      <c r="QVY100" s="405"/>
      <c r="QVZ100" s="405"/>
      <c r="QWA100" s="405"/>
      <c r="QWB100" s="405"/>
      <c r="QWC100" s="405"/>
      <c r="QWD100" s="405"/>
      <c r="QWE100" s="405"/>
      <c r="QWF100" s="405"/>
      <c r="QWG100" s="405"/>
      <c r="QWH100" s="405"/>
      <c r="QWI100" s="405"/>
      <c r="QWJ100" s="405"/>
      <c r="QWK100" s="405"/>
      <c r="QWL100" s="405"/>
      <c r="QWM100" s="405"/>
      <c r="QWN100" s="405"/>
      <c r="QWO100" s="405"/>
      <c r="QWP100" s="405"/>
      <c r="QWQ100" s="405"/>
      <c r="QWR100" s="405"/>
      <c r="QWS100" s="405"/>
      <c r="QWT100" s="405"/>
      <c r="QWU100" s="405"/>
      <c r="QWV100" s="405"/>
      <c r="QWW100" s="405"/>
      <c r="QWX100" s="405"/>
      <c r="QWY100" s="405"/>
      <c r="QWZ100" s="405"/>
      <c r="QXA100" s="405"/>
      <c r="QXB100" s="405"/>
      <c r="QXC100" s="405"/>
      <c r="QXD100" s="405"/>
      <c r="QXE100" s="405"/>
      <c r="QXF100" s="405"/>
      <c r="QXG100" s="405"/>
      <c r="QXH100" s="405"/>
      <c r="QXI100" s="405"/>
      <c r="QXJ100" s="405"/>
      <c r="QXK100" s="405"/>
      <c r="QXL100" s="405"/>
      <c r="QXM100" s="405"/>
      <c r="QXN100" s="405"/>
      <c r="QXO100" s="405"/>
      <c r="QXP100" s="405"/>
      <c r="QXQ100" s="405"/>
      <c r="QXR100" s="405"/>
      <c r="QXS100" s="405"/>
      <c r="QXT100" s="405"/>
      <c r="QXU100" s="405"/>
      <c r="QXV100" s="405"/>
      <c r="QXW100" s="405"/>
      <c r="QXX100" s="405"/>
      <c r="QXY100" s="405"/>
      <c r="QXZ100" s="405"/>
      <c r="QYA100" s="405"/>
      <c r="QYB100" s="405"/>
      <c r="QYC100" s="405"/>
      <c r="QYD100" s="405"/>
      <c r="QYE100" s="405"/>
      <c r="QYF100" s="405"/>
      <c r="QYG100" s="405"/>
      <c r="QYH100" s="405"/>
      <c r="QYI100" s="405"/>
      <c r="QYJ100" s="405"/>
      <c r="QYK100" s="405"/>
      <c r="QYL100" s="405"/>
      <c r="QYM100" s="405"/>
      <c r="QYN100" s="405"/>
      <c r="QYO100" s="405"/>
      <c r="QYP100" s="405"/>
      <c r="QYQ100" s="405"/>
      <c r="QYR100" s="405"/>
      <c r="QYS100" s="405"/>
      <c r="QYT100" s="405"/>
      <c r="QYU100" s="405"/>
      <c r="QYV100" s="405"/>
      <c r="QYW100" s="405"/>
      <c r="QYX100" s="405"/>
      <c r="QYY100" s="405"/>
      <c r="QYZ100" s="405"/>
      <c r="QZA100" s="405"/>
      <c r="QZB100" s="405"/>
      <c r="QZC100" s="405"/>
      <c r="QZD100" s="405"/>
      <c r="QZE100" s="405"/>
      <c r="QZF100" s="405"/>
      <c r="QZG100" s="405"/>
      <c r="QZH100" s="405"/>
      <c r="QZI100" s="405"/>
      <c r="QZJ100" s="405"/>
      <c r="QZK100" s="405"/>
      <c r="QZL100" s="405"/>
      <c r="QZM100" s="405"/>
      <c r="QZN100" s="405"/>
      <c r="QZO100" s="405"/>
      <c r="QZP100" s="405"/>
      <c r="QZQ100" s="405"/>
      <c r="QZR100" s="405"/>
      <c r="QZS100" s="405"/>
      <c r="QZT100" s="405"/>
      <c r="QZU100" s="405"/>
      <c r="QZV100" s="405"/>
      <c r="QZW100" s="405"/>
      <c r="QZX100" s="405"/>
      <c r="QZY100" s="405"/>
      <c r="QZZ100" s="405"/>
      <c r="RAA100" s="405"/>
      <c r="RAB100" s="405"/>
      <c r="RAC100" s="405"/>
      <c r="RAD100" s="405"/>
      <c r="RAE100" s="405"/>
      <c r="RAF100" s="405"/>
      <c r="RAG100" s="405"/>
      <c r="RAH100" s="405"/>
      <c r="RAI100" s="405"/>
      <c r="RAJ100" s="405"/>
      <c r="RAK100" s="405"/>
      <c r="RAL100" s="405"/>
      <c r="RAM100" s="405"/>
      <c r="RAN100" s="405"/>
      <c r="RAO100" s="405"/>
      <c r="RAP100" s="405"/>
      <c r="RAQ100" s="405"/>
      <c r="RAR100" s="405"/>
      <c r="RAS100" s="405"/>
      <c r="RAT100" s="405"/>
      <c r="RAU100" s="405"/>
      <c r="RAV100" s="405"/>
      <c r="RAW100" s="405"/>
      <c r="RAX100" s="405"/>
      <c r="RAY100" s="405"/>
      <c r="RAZ100" s="405"/>
      <c r="RBA100" s="405"/>
      <c r="RBB100" s="405"/>
      <c r="RBC100" s="405"/>
      <c r="RBD100" s="405"/>
      <c r="RBE100" s="405"/>
      <c r="RBF100" s="405"/>
      <c r="RBG100" s="405"/>
      <c r="RBH100" s="405"/>
      <c r="RBI100" s="405"/>
      <c r="RBJ100" s="405"/>
      <c r="RBK100" s="405"/>
      <c r="RBL100" s="405"/>
      <c r="RBM100" s="405"/>
      <c r="RBN100" s="405"/>
      <c r="RBO100" s="405"/>
      <c r="RBP100" s="405"/>
      <c r="RBQ100" s="405"/>
      <c r="RBR100" s="405"/>
      <c r="RBS100" s="405"/>
      <c r="RBT100" s="405"/>
      <c r="RBU100" s="405"/>
      <c r="RBV100" s="405"/>
      <c r="RBW100" s="405"/>
      <c r="RBX100" s="405"/>
      <c r="RBY100" s="405"/>
      <c r="RBZ100" s="405"/>
      <c r="RCA100" s="405"/>
      <c r="RCB100" s="405"/>
      <c r="RCC100" s="405"/>
      <c r="RCD100" s="405"/>
      <c r="RCE100" s="405"/>
      <c r="RCF100" s="405"/>
      <c r="RCG100" s="405"/>
      <c r="RCH100" s="405"/>
      <c r="RCI100" s="405"/>
      <c r="RCJ100" s="405"/>
      <c r="RCK100" s="405"/>
      <c r="RCL100" s="405"/>
      <c r="RCM100" s="405"/>
      <c r="RCN100" s="405"/>
      <c r="RCO100" s="405"/>
      <c r="RCP100" s="405"/>
      <c r="RCQ100" s="405"/>
      <c r="RCR100" s="405"/>
      <c r="RCS100" s="405"/>
      <c r="RCT100" s="405"/>
      <c r="RCU100" s="405"/>
      <c r="RCV100" s="405"/>
      <c r="RCW100" s="405"/>
      <c r="RCX100" s="405"/>
      <c r="RCY100" s="405"/>
      <c r="RCZ100" s="405"/>
      <c r="RDA100" s="405"/>
      <c r="RDB100" s="405"/>
      <c r="RDC100" s="405"/>
      <c r="RDD100" s="405"/>
      <c r="RDE100" s="405"/>
      <c r="RDF100" s="405"/>
      <c r="RDG100" s="405"/>
      <c r="RDH100" s="405"/>
      <c r="RDI100" s="405"/>
      <c r="RDJ100" s="405"/>
      <c r="RDK100" s="405"/>
      <c r="RDL100" s="405"/>
      <c r="RDM100" s="405"/>
      <c r="RDN100" s="405"/>
      <c r="RDO100" s="405"/>
      <c r="RDP100" s="405"/>
      <c r="RDQ100" s="405"/>
      <c r="RDR100" s="405"/>
      <c r="RDS100" s="405"/>
      <c r="RDT100" s="405"/>
      <c r="RDU100" s="405"/>
      <c r="RDV100" s="405"/>
      <c r="RDW100" s="405"/>
      <c r="RDX100" s="405"/>
      <c r="RDY100" s="405"/>
      <c r="RDZ100" s="405"/>
      <c r="REA100" s="405"/>
      <c r="REB100" s="405"/>
      <c r="REC100" s="405"/>
      <c r="RED100" s="405"/>
      <c r="REE100" s="405"/>
      <c r="REF100" s="405"/>
      <c r="REG100" s="405"/>
      <c r="REH100" s="405"/>
      <c r="REI100" s="405"/>
      <c r="REJ100" s="405"/>
      <c r="REK100" s="405"/>
      <c r="REL100" s="405"/>
      <c r="REM100" s="405"/>
      <c r="REN100" s="405"/>
      <c r="REO100" s="405"/>
      <c r="REP100" s="405"/>
      <c r="REQ100" s="405"/>
      <c r="RER100" s="405"/>
      <c r="RES100" s="405"/>
      <c r="RET100" s="405"/>
      <c r="REU100" s="405"/>
      <c r="REV100" s="405"/>
      <c r="REW100" s="405"/>
      <c r="REX100" s="405"/>
      <c r="REY100" s="405"/>
      <c r="REZ100" s="405"/>
      <c r="RFA100" s="405"/>
      <c r="RFB100" s="405"/>
      <c r="RFC100" s="405"/>
      <c r="RFD100" s="405"/>
      <c r="RFE100" s="405"/>
      <c r="RFF100" s="405"/>
      <c r="RFG100" s="405"/>
      <c r="RFH100" s="405"/>
      <c r="RFI100" s="405"/>
      <c r="RFJ100" s="405"/>
      <c r="RFK100" s="405"/>
      <c r="RFL100" s="405"/>
      <c r="RFM100" s="405"/>
      <c r="RFN100" s="405"/>
      <c r="RFO100" s="405"/>
      <c r="RFP100" s="405"/>
      <c r="RFQ100" s="405"/>
      <c r="RFR100" s="405"/>
      <c r="RFS100" s="405"/>
      <c r="RFT100" s="405"/>
      <c r="RFU100" s="405"/>
      <c r="RFV100" s="405"/>
      <c r="RFW100" s="405"/>
      <c r="RFX100" s="405"/>
      <c r="RFY100" s="405"/>
      <c r="RFZ100" s="405"/>
      <c r="RGA100" s="405"/>
      <c r="RGB100" s="405"/>
      <c r="RGC100" s="405"/>
      <c r="RGD100" s="405"/>
      <c r="RGE100" s="405"/>
      <c r="RGF100" s="405"/>
      <c r="RGG100" s="405"/>
      <c r="RGH100" s="405"/>
      <c r="RGI100" s="405"/>
      <c r="RGJ100" s="405"/>
      <c r="RGK100" s="405"/>
      <c r="RGL100" s="405"/>
      <c r="RGM100" s="405"/>
      <c r="RGN100" s="405"/>
      <c r="RGO100" s="405"/>
      <c r="RGP100" s="405"/>
      <c r="RGQ100" s="405"/>
      <c r="RGR100" s="405"/>
      <c r="RGS100" s="405"/>
      <c r="RGT100" s="405"/>
      <c r="RGU100" s="405"/>
      <c r="RGV100" s="405"/>
      <c r="RGW100" s="405"/>
      <c r="RGX100" s="405"/>
      <c r="RGY100" s="405"/>
      <c r="RGZ100" s="405"/>
      <c r="RHA100" s="405"/>
      <c r="RHB100" s="405"/>
      <c r="RHC100" s="405"/>
      <c r="RHD100" s="405"/>
      <c r="RHE100" s="405"/>
      <c r="RHF100" s="405"/>
      <c r="RHG100" s="405"/>
      <c r="RHH100" s="405"/>
      <c r="RHI100" s="405"/>
      <c r="RHJ100" s="405"/>
      <c r="RHK100" s="405"/>
      <c r="RHL100" s="405"/>
      <c r="RHM100" s="405"/>
      <c r="RHN100" s="405"/>
      <c r="RHO100" s="405"/>
      <c r="RHP100" s="405"/>
      <c r="RHQ100" s="405"/>
      <c r="RHR100" s="405"/>
      <c r="RHS100" s="405"/>
      <c r="RHT100" s="405"/>
      <c r="RHU100" s="405"/>
      <c r="RHV100" s="405"/>
      <c r="RHW100" s="405"/>
      <c r="RHX100" s="405"/>
      <c r="RHY100" s="405"/>
      <c r="RHZ100" s="405"/>
      <c r="RIA100" s="405"/>
      <c r="RIB100" s="405"/>
      <c r="RIC100" s="405"/>
      <c r="RID100" s="405"/>
      <c r="RIE100" s="405"/>
      <c r="RIF100" s="405"/>
      <c r="RIG100" s="405"/>
      <c r="RIH100" s="405"/>
      <c r="RII100" s="405"/>
      <c r="RIJ100" s="405"/>
      <c r="RIK100" s="405"/>
      <c r="RIL100" s="405"/>
      <c r="RIM100" s="405"/>
      <c r="RIN100" s="405"/>
      <c r="RIO100" s="405"/>
      <c r="RIP100" s="405"/>
      <c r="RIQ100" s="405"/>
      <c r="RIR100" s="405"/>
      <c r="RIS100" s="405"/>
      <c r="RIT100" s="405"/>
      <c r="RIU100" s="405"/>
      <c r="RIV100" s="405"/>
      <c r="RIW100" s="405"/>
      <c r="RIX100" s="405"/>
      <c r="RIY100" s="405"/>
      <c r="RIZ100" s="405"/>
      <c r="RJA100" s="405"/>
      <c r="RJB100" s="405"/>
      <c r="RJC100" s="405"/>
      <c r="RJD100" s="405"/>
      <c r="RJE100" s="405"/>
      <c r="RJF100" s="405"/>
      <c r="RJG100" s="405"/>
      <c r="RJH100" s="405"/>
      <c r="RJI100" s="405"/>
      <c r="RJJ100" s="405"/>
      <c r="RJK100" s="405"/>
      <c r="RJL100" s="405"/>
      <c r="RJM100" s="405"/>
      <c r="RJN100" s="405"/>
      <c r="RJO100" s="405"/>
      <c r="RJP100" s="405"/>
      <c r="RJQ100" s="405"/>
      <c r="RJR100" s="405"/>
      <c r="RJS100" s="405"/>
      <c r="RJT100" s="405"/>
      <c r="RJU100" s="405"/>
      <c r="RJV100" s="405"/>
      <c r="RJW100" s="405"/>
      <c r="RJX100" s="405"/>
      <c r="RJY100" s="405"/>
      <c r="RJZ100" s="405"/>
      <c r="RKA100" s="405"/>
      <c r="RKB100" s="405"/>
      <c r="RKC100" s="405"/>
      <c r="RKD100" s="405"/>
      <c r="RKE100" s="405"/>
      <c r="RKF100" s="405"/>
      <c r="RKG100" s="405"/>
      <c r="RKH100" s="405"/>
      <c r="RKI100" s="405"/>
      <c r="RKJ100" s="405"/>
      <c r="RKK100" s="405"/>
      <c r="RKL100" s="405"/>
      <c r="RKM100" s="405"/>
      <c r="RKN100" s="405"/>
      <c r="RKO100" s="405"/>
      <c r="RKP100" s="405"/>
      <c r="RKQ100" s="405"/>
      <c r="RKR100" s="405"/>
      <c r="RKS100" s="405"/>
      <c r="RKT100" s="405"/>
      <c r="RKU100" s="405"/>
      <c r="RKV100" s="405"/>
      <c r="RKW100" s="405"/>
      <c r="RKX100" s="405"/>
      <c r="RKY100" s="405"/>
      <c r="RKZ100" s="405"/>
      <c r="RLA100" s="405"/>
      <c r="RLB100" s="405"/>
      <c r="RLC100" s="405"/>
      <c r="RLD100" s="405"/>
      <c r="RLE100" s="405"/>
      <c r="RLF100" s="405"/>
      <c r="RLG100" s="405"/>
      <c r="RLH100" s="405"/>
      <c r="RLI100" s="405"/>
      <c r="RLJ100" s="405"/>
      <c r="RLK100" s="405"/>
      <c r="RLL100" s="405"/>
      <c r="RLM100" s="405"/>
      <c r="RLN100" s="405"/>
      <c r="RLO100" s="405"/>
      <c r="RLP100" s="405"/>
      <c r="RLQ100" s="405"/>
      <c r="RLR100" s="405"/>
      <c r="RLS100" s="405"/>
      <c r="RLT100" s="405"/>
      <c r="RLU100" s="405"/>
      <c r="RLV100" s="405"/>
      <c r="RLW100" s="405"/>
      <c r="RLX100" s="405"/>
      <c r="RLY100" s="405"/>
      <c r="RLZ100" s="405"/>
      <c r="RMA100" s="405"/>
      <c r="RMB100" s="405"/>
      <c r="RMC100" s="405"/>
      <c r="RMD100" s="405"/>
      <c r="RME100" s="405"/>
      <c r="RMF100" s="405"/>
      <c r="RMG100" s="405"/>
      <c r="RMH100" s="405"/>
      <c r="RMI100" s="405"/>
      <c r="RMJ100" s="405"/>
      <c r="RMK100" s="405"/>
      <c r="RML100" s="405"/>
      <c r="RMM100" s="405"/>
      <c r="RMN100" s="405"/>
      <c r="RMO100" s="405"/>
      <c r="RMP100" s="405"/>
      <c r="RMQ100" s="405"/>
      <c r="RMR100" s="405"/>
      <c r="RMS100" s="405"/>
      <c r="RMT100" s="405"/>
      <c r="RMU100" s="405"/>
      <c r="RMV100" s="405"/>
      <c r="RMW100" s="405"/>
      <c r="RMX100" s="405"/>
      <c r="RMY100" s="405"/>
      <c r="RMZ100" s="405"/>
      <c r="RNA100" s="405"/>
      <c r="RNB100" s="405"/>
      <c r="RNC100" s="405"/>
      <c r="RND100" s="405"/>
      <c r="RNE100" s="405"/>
      <c r="RNF100" s="405"/>
      <c r="RNG100" s="405"/>
      <c r="RNH100" s="405"/>
      <c r="RNI100" s="405"/>
      <c r="RNJ100" s="405"/>
      <c r="RNK100" s="405"/>
      <c r="RNL100" s="405"/>
      <c r="RNM100" s="405"/>
      <c r="RNN100" s="405"/>
      <c r="RNO100" s="405"/>
      <c r="RNP100" s="405"/>
      <c r="RNQ100" s="405"/>
      <c r="RNR100" s="405"/>
      <c r="RNS100" s="405"/>
      <c r="RNT100" s="405"/>
      <c r="RNU100" s="405"/>
      <c r="RNV100" s="405"/>
      <c r="RNW100" s="405"/>
      <c r="RNX100" s="405"/>
      <c r="RNY100" s="405"/>
      <c r="RNZ100" s="405"/>
      <c r="ROA100" s="405"/>
      <c r="ROB100" s="405"/>
      <c r="ROC100" s="405"/>
      <c r="ROD100" s="405"/>
      <c r="ROE100" s="405"/>
      <c r="ROF100" s="405"/>
      <c r="ROG100" s="405"/>
      <c r="ROH100" s="405"/>
      <c r="ROI100" s="405"/>
      <c r="ROJ100" s="405"/>
      <c r="ROK100" s="405"/>
      <c r="ROL100" s="405"/>
      <c r="ROM100" s="405"/>
      <c r="RON100" s="405"/>
      <c r="ROO100" s="405"/>
      <c r="ROP100" s="405"/>
      <c r="ROQ100" s="405"/>
      <c r="ROR100" s="405"/>
      <c r="ROS100" s="405"/>
      <c r="ROT100" s="405"/>
      <c r="ROU100" s="405"/>
      <c r="ROV100" s="405"/>
      <c r="ROW100" s="405"/>
      <c r="ROX100" s="405"/>
      <c r="ROY100" s="405"/>
      <c r="ROZ100" s="405"/>
      <c r="RPA100" s="405"/>
      <c r="RPB100" s="405"/>
      <c r="RPC100" s="405"/>
      <c r="RPD100" s="405"/>
      <c r="RPE100" s="405"/>
      <c r="RPF100" s="405"/>
      <c r="RPG100" s="405"/>
      <c r="RPH100" s="405"/>
      <c r="RPI100" s="405"/>
      <c r="RPJ100" s="405"/>
      <c r="RPK100" s="405"/>
      <c r="RPL100" s="405"/>
      <c r="RPM100" s="405"/>
      <c r="RPN100" s="405"/>
      <c r="RPO100" s="405"/>
      <c r="RPP100" s="405"/>
      <c r="RPQ100" s="405"/>
      <c r="RPR100" s="405"/>
      <c r="RPS100" s="405"/>
      <c r="RPT100" s="405"/>
      <c r="RPU100" s="405"/>
      <c r="RPV100" s="405"/>
      <c r="RPW100" s="405"/>
      <c r="RPX100" s="405"/>
      <c r="RPY100" s="405"/>
      <c r="RPZ100" s="405"/>
      <c r="RQA100" s="405"/>
      <c r="RQB100" s="405"/>
      <c r="RQC100" s="405"/>
      <c r="RQD100" s="405"/>
      <c r="RQE100" s="405"/>
      <c r="RQF100" s="405"/>
      <c r="RQG100" s="405"/>
      <c r="RQH100" s="405"/>
      <c r="RQI100" s="405"/>
      <c r="RQJ100" s="405"/>
      <c r="RQK100" s="405"/>
      <c r="RQL100" s="405"/>
      <c r="RQM100" s="405"/>
      <c r="RQN100" s="405"/>
      <c r="RQO100" s="405"/>
      <c r="RQP100" s="405"/>
      <c r="RQQ100" s="405"/>
      <c r="RQR100" s="405"/>
      <c r="RQS100" s="405"/>
      <c r="RQT100" s="405"/>
      <c r="RQU100" s="405"/>
      <c r="RQV100" s="405"/>
      <c r="RQW100" s="405"/>
      <c r="RQX100" s="405"/>
      <c r="RQY100" s="405"/>
      <c r="RQZ100" s="405"/>
      <c r="RRA100" s="405"/>
      <c r="RRB100" s="405"/>
      <c r="RRC100" s="405"/>
      <c r="RRD100" s="405"/>
      <c r="RRE100" s="405"/>
      <c r="RRF100" s="405"/>
      <c r="RRG100" s="405"/>
      <c r="RRH100" s="405"/>
      <c r="RRI100" s="405"/>
      <c r="RRJ100" s="405"/>
      <c r="RRK100" s="405"/>
      <c r="RRL100" s="405"/>
      <c r="RRM100" s="405"/>
      <c r="RRN100" s="405"/>
      <c r="RRO100" s="405"/>
      <c r="RRP100" s="405"/>
      <c r="RRQ100" s="405"/>
      <c r="RRR100" s="405"/>
      <c r="RRS100" s="405"/>
      <c r="RRT100" s="405"/>
      <c r="RRU100" s="405"/>
      <c r="RRV100" s="405"/>
      <c r="RRW100" s="405"/>
      <c r="RRX100" s="405"/>
      <c r="RRY100" s="405"/>
      <c r="RRZ100" s="405"/>
      <c r="RSA100" s="405"/>
      <c r="RSB100" s="405"/>
      <c r="RSC100" s="405"/>
      <c r="RSD100" s="405"/>
      <c r="RSE100" s="405"/>
      <c r="RSF100" s="405"/>
      <c r="RSG100" s="405"/>
      <c r="RSH100" s="405"/>
      <c r="RSI100" s="405"/>
      <c r="RSJ100" s="405"/>
      <c r="RSK100" s="405"/>
      <c r="RSL100" s="405"/>
      <c r="RSM100" s="405"/>
      <c r="RSN100" s="405"/>
      <c r="RSO100" s="405"/>
      <c r="RSP100" s="405"/>
      <c r="RSQ100" s="405"/>
      <c r="RSR100" s="405"/>
      <c r="RSS100" s="405"/>
      <c r="RST100" s="405"/>
      <c r="RSU100" s="405"/>
      <c r="RSV100" s="405"/>
      <c r="RSW100" s="405"/>
      <c r="RSX100" s="405"/>
      <c r="RSY100" s="405"/>
      <c r="RSZ100" s="405"/>
      <c r="RTA100" s="405"/>
      <c r="RTB100" s="405"/>
      <c r="RTC100" s="405"/>
      <c r="RTD100" s="405"/>
      <c r="RTE100" s="405"/>
      <c r="RTF100" s="405"/>
      <c r="RTG100" s="405"/>
      <c r="RTH100" s="405"/>
      <c r="RTI100" s="405"/>
      <c r="RTJ100" s="405"/>
      <c r="RTK100" s="405"/>
      <c r="RTL100" s="405"/>
      <c r="RTM100" s="405"/>
      <c r="RTN100" s="405"/>
      <c r="RTO100" s="405"/>
      <c r="RTP100" s="405"/>
      <c r="RTQ100" s="405"/>
      <c r="RTR100" s="405"/>
      <c r="RTS100" s="405"/>
      <c r="RTT100" s="405"/>
      <c r="RTU100" s="405"/>
      <c r="RTV100" s="405"/>
      <c r="RTW100" s="405"/>
      <c r="RTX100" s="405"/>
      <c r="RTY100" s="405"/>
      <c r="RTZ100" s="405"/>
      <c r="RUA100" s="405"/>
      <c r="RUB100" s="405"/>
      <c r="RUC100" s="405"/>
      <c r="RUD100" s="405"/>
      <c r="RUE100" s="405"/>
      <c r="RUF100" s="405"/>
      <c r="RUG100" s="405"/>
      <c r="RUH100" s="405"/>
      <c r="RUI100" s="405"/>
      <c r="RUJ100" s="405"/>
      <c r="RUK100" s="405"/>
      <c r="RUL100" s="405"/>
      <c r="RUM100" s="405"/>
      <c r="RUN100" s="405"/>
      <c r="RUO100" s="405"/>
      <c r="RUP100" s="405"/>
      <c r="RUQ100" s="405"/>
      <c r="RUR100" s="405"/>
      <c r="RUS100" s="405"/>
      <c r="RUT100" s="405"/>
      <c r="RUU100" s="405"/>
      <c r="RUV100" s="405"/>
      <c r="RUW100" s="405"/>
      <c r="RUX100" s="405"/>
      <c r="RUY100" s="405"/>
      <c r="RUZ100" s="405"/>
      <c r="RVA100" s="405"/>
      <c r="RVB100" s="405"/>
      <c r="RVC100" s="405"/>
      <c r="RVD100" s="405"/>
      <c r="RVE100" s="405"/>
      <c r="RVF100" s="405"/>
      <c r="RVG100" s="405"/>
      <c r="RVH100" s="405"/>
      <c r="RVI100" s="405"/>
      <c r="RVJ100" s="405"/>
      <c r="RVK100" s="405"/>
      <c r="RVL100" s="405"/>
      <c r="RVM100" s="405"/>
      <c r="RVN100" s="405"/>
      <c r="RVO100" s="405"/>
      <c r="RVP100" s="405"/>
      <c r="RVQ100" s="405"/>
      <c r="RVR100" s="405"/>
      <c r="RVS100" s="405"/>
      <c r="RVT100" s="405"/>
      <c r="RVU100" s="405"/>
      <c r="RVV100" s="405"/>
      <c r="RVW100" s="405"/>
      <c r="RVX100" s="405"/>
      <c r="RVY100" s="405"/>
      <c r="RVZ100" s="405"/>
      <c r="RWA100" s="405"/>
      <c r="RWB100" s="405"/>
      <c r="RWC100" s="405"/>
      <c r="RWD100" s="405"/>
      <c r="RWE100" s="405"/>
      <c r="RWF100" s="405"/>
      <c r="RWG100" s="405"/>
      <c r="RWH100" s="405"/>
      <c r="RWI100" s="405"/>
      <c r="RWJ100" s="405"/>
      <c r="RWK100" s="405"/>
      <c r="RWL100" s="405"/>
      <c r="RWM100" s="405"/>
      <c r="RWN100" s="405"/>
      <c r="RWO100" s="405"/>
      <c r="RWP100" s="405"/>
      <c r="RWQ100" s="405"/>
      <c r="RWR100" s="405"/>
      <c r="RWS100" s="405"/>
      <c r="RWT100" s="405"/>
      <c r="RWU100" s="405"/>
      <c r="RWV100" s="405"/>
      <c r="RWW100" s="405"/>
      <c r="RWX100" s="405"/>
      <c r="RWY100" s="405"/>
      <c r="RWZ100" s="405"/>
      <c r="RXA100" s="405"/>
      <c r="RXB100" s="405"/>
      <c r="RXC100" s="405"/>
      <c r="RXD100" s="405"/>
      <c r="RXE100" s="405"/>
      <c r="RXF100" s="405"/>
      <c r="RXG100" s="405"/>
      <c r="RXH100" s="405"/>
      <c r="RXI100" s="405"/>
      <c r="RXJ100" s="405"/>
      <c r="RXK100" s="405"/>
      <c r="RXL100" s="405"/>
      <c r="RXM100" s="405"/>
      <c r="RXN100" s="405"/>
      <c r="RXO100" s="405"/>
      <c r="RXP100" s="405"/>
      <c r="RXQ100" s="405"/>
      <c r="RXR100" s="405"/>
      <c r="RXS100" s="405"/>
      <c r="RXT100" s="405"/>
      <c r="RXU100" s="405"/>
      <c r="RXV100" s="405"/>
      <c r="RXW100" s="405"/>
      <c r="RXX100" s="405"/>
      <c r="RXY100" s="405"/>
      <c r="RXZ100" s="405"/>
      <c r="RYA100" s="405"/>
      <c r="RYB100" s="405"/>
      <c r="RYC100" s="405"/>
      <c r="RYD100" s="405"/>
      <c r="RYE100" s="405"/>
      <c r="RYF100" s="405"/>
      <c r="RYG100" s="405"/>
      <c r="RYH100" s="405"/>
      <c r="RYI100" s="405"/>
      <c r="RYJ100" s="405"/>
      <c r="RYK100" s="405"/>
      <c r="RYL100" s="405"/>
      <c r="RYM100" s="405"/>
      <c r="RYN100" s="405"/>
      <c r="RYO100" s="405"/>
      <c r="RYP100" s="405"/>
      <c r="RYQ100" s="405"/>
      <c r="RYR100" s="405"/>
      <c r="RYS100" s="405"/>
      <c r="RYT100" s="405"/>
      <c r="RYU100" s="405"/>
      <c r="RYV100" s="405"/>
      <c r="RYW100" s="405"/>
      <c r="RYX100" s="405"/>
      <c r="RYY100" s="405"/>
      <c r="RYZ100" s="405"/>
      <c r="RZA100" s="405"/>
      <c r="RZB100" s="405"/>
      <c r="RZC100" s="405"/>
      <c r="RZD100" s="405"/>
      <c r="RZE100" s="405"/>
      <c r="RZF100" s="405"/>
      <c r="RZG100" s="405"/>
      <c r="RZH100" s="405"/>
      <c r="RZI100" s="405"/>
      <c r="RZJ100" s="405"/>
      <c r="RZK100" s="405"/>
      <c r="RZL100" s="405"/>
      <c r="RZM100" s="405"/>
      <c r="RZN100" s="405"/>
      <c r="RZO100" s="405"/>
      <c r="RZP100" s="405"/>
      <c r="RZQ100" s="405"/>
      <c r="RZR100" s="405"/>
      <c r="RZS100" s="405"/>
      <c r="RZT100" s="405"/>
      <c r="RZU100" s="405"/>
      <c r="RZV100" s="405"/>
      <c r="RZW100" s="405"/>
      <c r="RZX100" s="405"/>
      <c r="RZY100" s="405"/>
      <c r="RZZ100" s="405"/>
      <c r="SAA100" s="405"/>
      <c r="SAB100" s="405"/>
      <c r="SAC100" s="405"/>
      <c r="SAD100" s="405"/>
      <c r="SAE100" s="405"/>
      <c r="SAF100" s="405"/>
      <c r="SAG100" s="405"/>
      <c r="SAH100" s="405"/>
      <c r="SAI100" s="405"/>
      <c r="SAJ100" s="405"/>
      <c r="SAK100" s="405"/>
      <c r="SAL100" s="405"/>
      <c r="SAM100" s="405"/>
      <c r="SAN100" s="405"/>
      <c r="SAO100" s="405"/>
      <c r="SAP100" s="405"/>
      <c r="SAQ100" s="405"/>
      <c r="SAR100" s="405"/>
      <c r="SAS100" s="405"/>
      <c r="SAT100" s="405"/>
      <c r="SAU100" s="405"/>
      <c r="SAV100" s="405"/>
      <c r="SAW100" s="405"/>
      <c r="SAX100" s="405"/>
      <c r="SAY100" s="405"/>
      <c r="SAZ100" s="405"/>
      <c r="SBA100" s="405"/>
      <c r="SBB100" s="405"/>
      <c r="SBC100" s="405"/>
      <c r="SBD100" s="405"/>
      <c r="SBE100" s="405"/>
      <c r="SBF100" s="405"/>
      <c r="SBG100" s="405"/>
      <c r="SBH100" s="405"/>
      <c r="SBI100" s="405"/>
      <c r="SBJ100" s="405"/>
      <c r="SBK100" s="405"/>
      <c r="SBL100" s="405"/>
      <c r="SBM100" s="405"/>
      <c r="SBN100" s="405"/>
      <c r="SBO100" s="405"/>
      <c r="SBP100" s="405"/>
      <c r="SBQ100" s="405"/>
      <c r="SBR100" s="405"/>
      <c r="SBS100" s="405"/>
      <c r="SBT100" s="405"/>
      <c r="SBU100" s="405"/>
      <c r="SBV100" s="405"/>
      <c r="SBW100" s="405"/>
      <c r="SBX100" s="405"/>
      <c r="SBY100" s="405"/>
      <c r="SBZ100" s="405"/>
      <c r="SCA100" s="405"/>
      <c r="SCB100" s="405"/>
      <c r="SCC100" s="405"/>
      <c r="SCD100" s="405"/>
      <c r="SCE100" s="405"/>
      <c r="SCF100" s="405"/>
      <c r="SCG100" s="405"/>
      <c r="SCH100" s="405"/>
      <c r="SCI100" s="405"/>
      <c r="SCJ100" s="405"/>
      <c r="SCK100" s="405"/>
      <c r="SCL100" s="405"/>
      <c r="SCM100" s="405"/>
      <c r="SCN100" s="405"/>
      <c r="SCO100" s="405"/>
      <c r="SCP100" s="405"/>
      <c r="SCQ100" s="405"/>
      <c r="SCR100" s="405"/>
      <c r="SCS100" s="405"/>
      <c r="SCT100" s="405"/>
      <c r="SCU100" s="405"/>
      <c r="SCV100" s="405"/>
      <c r="SCW100" s="405"/>
      <c r="SCX100" s="405"/>
      <c r="SCY100" s="405"/>
      <c r="SCZ100" s="405"/>
      <c r="SDA100" s="405"/>
      <c r="SDB100" s="405"/>
      <c r="SDC100" s="405"/>
      <c r="SDD100" s="405"/>
      <c r="SDE100" s="405"/>
      <c r="SDF100" s="405"/>
      <c r="SDG100" s="405"/>
      <c r="SDH100" s="405"/>
      <c r="SDI100" s="405"/>
      <c r="SDJ100" s="405"/>
      <c r="SDK100" s="405"/>
      <c r="SDL100" s="405"/>
      <c r="SDM100" s="405"/>
      <c r="SDN100" s="405"/>
      <c r="SDO100" s="405"/>
      <c r="SDP100" s="405"/>
      <c r="SDQ100" s="405"/>
      <c r="SDR100" s="405"/>
      <c r="SDS100" s="405"/>
      <c r="SDT100" s="405"/>
      <c r="SDU100" s="405"/>
      <c r="SDV100" s="405"/>
      <c r="SDW100" s="405"/>
      <c r="SDX100" s="405"/>
      <c r="SDY100" s="405"/>
      <c r="SDZ100" s="405"/>
      <c r="SEA100" s="405"/>
      <c r="SEB100" s="405"/>
      <c r="SEC100" s="405"/>
      <c r="SED100" s="405"/>
      <c r="SEE100" s="405"/>
      <c r="SEF100" s="405"/>
      <c r="SEG100" s="405"/>
      <c r="SEH100" s="405"/>
      <c r="SEI100" s="405"/>
      <c r="SEJ100" s="405"/>
      <c r="SEK100" s="405"/>
      <c r="SEL100" s="405"/>
      <c r="SEM100" s="405"/>
      <c r="SEN100" s="405"/>
      <c r="SEO100" s="405"/>
      <c r="SEP100" s="405"/>
      <c r="SEQ100" s="405"/>
      <c r="SER100" s="405"/>
      <c r="SES100" s="405"/>
      <c r="SET100" s="405"/>
      <c r="SEU100" s="405"/>
      <c r="SEV100" s="405"/>
      <c r="SEW100" s="405"/>
      <c r="SEX100" s="405"/>
      <c r="SEY100" s="405"/>
      <c r="SEZ100" s="405"/>
      <c r="SFA100" s="405"/>
      <c r="SFB100" s="405"/>
      <c r="SFC100" s="405"/>
      <c r="SFD100" s="405"/>
      <c r="SFE100" s="405"/>
      <c r="SFF100" s="405"/>
      <c r="SFG100" s="405"/>
      <c r="SFH100" s="405"/>
      <c r="SFI100" s="405"/>
      <c r="SFJ100" s="405"/>
      <c r="SFK100" s="405"/>
      <c r="SFL100" s="405"/>
      <c r="SFM100" s="405"/>
      <c r="SFN100" s="405"/>
      <c r="SFO100" s="405"/>
      <c r="SFP100" s="405"/>
      <c r="SFQ100" s="405"/>
      <c r="SFR100" s="405"/>
      <c r="SFS100" s="405"/>
      <c r="SFT100" s="405"/>
      <c r="SFU100" s="405"/>
      <c r="SFV100" s="405"/>
      <c r="SFW100" s="405"/>
      <c r="SFX100" s="405"/>
      <c r="SFY100" s="405"/>
      <c r="SFZ100" s="405"/>
      <c r="SGA100" s="405"/>
      <c r="SGB100" s="405"/>
      <c r="SGC100" s="405"/>
      <c r="SGD100" s="405"/>
      <c r="SGE100" s="405"/>
      <c r="SGF100" s="405"/>
      <c r="SGG100" s="405"/>
      <c r="SGH100" s="405"/>
      <c r="SGI100" s="405"/>
      <c r="SGJ100" s="405"/>
      <c r="SGK100" s="405"/>
      <c r="SGL100" s="405"/>
      <c r="SGM100" s="405"/>
      <c r="SGN100" s="405"/>
      <c r="SGO100" s="405"/>
      <c r="SGP100" s="405"/>
      <c r="SGQ100" s="405"/>
      <c r="SGR100" s="405"/>
      <c r="SGS100" s="405"/>
      <c r="SGT100" s="405"/>
      <c r="SGU100" s="405"/>
      <c r="SGV100" s="405"/>
      <c r="SGW100" s="405"/>
      <c r="SGX100" s="405"/>
      <c r="SGY100" s="405"/>
      <c r="SGZ100" s="405"/>
      <c r="SHA100" s="405"/>
      <c r="SHB100" s="405"/>
      <c r="SHC100" s="405"/>
      <c r="SHD100" s="405"/>
      <c r="SHE100" s="405"/>
      <c r="SHF100" s="405"/>
      <c r="SHG100" s="405"/>
      <c r="SHH100" s="405"/>
      <c r="SHI100" s="405"/>
      <c r="SHJ100" s="405"/>
      <c r="SHK100" s="405"/>
      <c r="SHL100" s="405"/>
      <c r="SHM100" s="405"/>
      <c r="SHN100" s="405"/>
      <c r="SHO100" s="405"/>
      <c r="SHP100" s="405"/>
      <c r="SHQ100" s="405"/>
      <c r="SHR100" s="405"/>
      <c r="SHS100" s="405"/>
      <c r="SHT100" s="405"/>
      <c r="SHU100" s="405"/>
      <c r="SHV100" s="405"/>
      <c r="SHW100" s="405"/>
      <c r="SHX100" s="405"/>
      <c r="SHY100" s="405"/>
      <c r="SHZ100" s="405"/>
      <c r="SIA100" s="405"/>
      <c r="SIB100" s="405"/>
      <c r="SIC100" s="405"/>
      <c r="SID100" s="405"/>
      <c r="SIE100" s="405"/>
      <c r="SIF100" s="405"/>
      <c r="SIG100" s="405"/>
      <c r="SIH100" s="405"/>
      <c r="SII100" s="405"/>
      <c r="SIJ100" s="405"/>
      <c r="SIK100" s="405"/>
      <c r="SIL100" s="405"/>
      <c r="SIM100" s="405"/>
      <c r="SIN100" s="405"/>
      <c r="SIO100" s="405"/>
      <c r="SIP100" s="405"/>
      <c r="SIQ100" s="405"/>
      <c r="SIR100" s="405"/>
      <c r="SIS100" s="405"/>
      <c r="SIT100" s="405"/>
      <c r="SIU100" s="405"/>
      <c r="SIV100" s="405"/>
      <c r="SIW100" s="405"/>
      <c r="SIX100" s="405"/>
      <c r="SIY100" s="405"/>
      <c r="SIZ100" s="405"/>
      <c r="SJA100" s="405"/>
      <c r="SJB100" s="405"/>
      <c r="SJC100" s="405"/>
      <c r="SJD100" s="405"/>
      <c r="SJE100" s="405"/>
      <c r="SJF100" s="405"/>
      <c r="SJG100" s="405"/>
      <c r="SJH100" s="405"/>
      <c r="SJI100" s="405"/>
      <c r="SJJ100" s="405"/>
      <c r="SJK100" s="405"/>
      <c r="SJL100" s="405"/>
      <c r="SJM100" s="405"/>
      <c r="SJN100" s="405"/>
      <c r="SJO100" s="405"/>
      <c r="SJP100" s="405"/>
      <c r="SJQ100" s="405"/>
      <c r="SJR100" s="405"/>
      <c r="SJS100" s="405"/>
      <c r="SJT100" s="405"/>
      <c r="SJU100" s="405"/>
      <c r="SJV100" s="405"/>
      <c r="SJW100" s="405"/>
      <c r="SJX100" s="405"/>
      <c r="SJY100" s="405"/>
      <c r="SJZ100" s="405"/>
      <c r="SKA100" s="405"/>
      <c r="SKB100" s="405"/>
      <c r="SKC100" s="405"/>
      <c r="SKD100" s="405"/>
      <c r="SKE100" s="405"/>
      <c r="SKF100" s="405"/>
      <c r="SKG100" s="405"/>
      <c r="SKH100" s="405"/>
      <c r="SKI100" s="405"/>
      <c r="SKJ100" s="405"/>
      <c r="SKK100" s="405"/>
      <c r="SKL100" s="405"/>
      <c r="SKM100" s="405"/>
      <c r="SKN100" s="405"/>
      <c r="SKO100" s="405"/>
      <c r="SKP100" s="405"/>
      <c r="SKQ100" s="405"/>
      <c r="SKR100" s="405"/>
      <c r="SKS100" s="405"/>
      <c r="SKT100" s="405"/>
      <c r="SKU100" s="405"/>
      <c r="SKV100" s="405"/>
      <c r="SKW100" s="405"/>
      <c r="SKX100" s="405"/>
      <c r="SKY100" s="405"/>
      <c r="SKZ100" s="405"/>
      <c r="SLA100" s="405"/>
      <c r="SLB100" s="405"/>
      <c r="SLC100" s="405"/>
      <c r="SLD100" s="405"/>
      <c r="SLE100" s="405"/>
      <c r="SLF100" s="405"/>
      <c r="SLG100" s="405"/>
      <c r="SLH100" s="405"/>
      <c r="SLI100" s="405"/>
      <c r="SLJ100" s="405"/>
      <c r="SLK100" s="405"/>
      <c r="SLL100" s="405"/>
      <c r="SLM100" s="405"/>
      <c r="SLN100" s="405"/>
      <c r="SLO100" s="405"/>
      <c r="SLP100" s="405"/>
      <c r="SLQ100" s="405"/>
      <c r="SLR100" s="405"/>
      <c r="SLS100" s="405"/>
      <c r="SLT100" s="405"/>
      <c r="SLU100" s="405"/>
      <c r="SLV100" s="405"/>
      <c r="SLW100" s="405"/>
      <c r="SLX100" s="405"/>
      <c r="SLY100" s="405"/>
      <c r="SLZ100" s="405"/>
      <c r="SMA100" s="405"/>
      <c r="SMB100" s="405"/>
      <c r="SMC100" s="405"/>
      <c r="SMD100" s="405"/>
      <c r="SME100" s="405"/>
      <c r="SMF100" s="405"/>
      <c r="SMG100" s="405"/>
      <c r="SMH100" s="405"/>
      <c r="SMI100" s="405"/>
      <c r="SMJ100" s="405"/>
      <c r="SMK100" s="405"/>
      <c r="SML100" s="405"/>
      <c r="SMM100" s="405"/>
      <c r="SMN100" s="405"/>
      <c r="SMO100" s="405"/>
      <c r="SMP100" s="405"/>
      <c r="SMQ100" s="405"/>
      <c r="SMR100" s="405"/>
      <c r="SMS100" s="405"/>
      <c r="SMT100" s="405"/>
      <c r="SMU100" s="405"/>
      <c r="SMV100" s="405"/>
      <c r="SMW100" s="405"/>
      <c r="SMX100" s="405"/>
      <c r="SMY100" s="405"/>
      <c r="SMZ100" s="405"/>
      <c r="SNA100" s="405"/>
      <c r="SNB100" s="405"/>
      <c r="SNC100" s="405"/>
      <c r="SND100" s="405"/>
      <c r="SNE100" s="405"/>
      <c r="SNF100" s="405"/>
      <c r="SNG100" s="405"/>
      <c r="SNH100" s="405"/>
      <c r="SNI100" s="405"/>
      <c r="SNJ100" s="405"/>
      <c r="SNK100" s="405"/>
      <c r="SNL100" s="405"/>
      <c r="SNM100" s="405"/>
      <c r="SNN100" s="405"/>
      <c r="SNO100" s="405"/>
      <c r="SNP100" s="405"/>
      <c r="SNQ100" s="405"/>
      <c r="SNR100" s="405"/>
      <c r="SNS100" s="405"/>
      <c r="SNT100" s="405"/>
      <c r="SNU100" s="405"/>
      <c r="SNV100" s="405"/>
      <c r="SNW100" s="405"/>
      <c r="SNX100" s="405"/>
      <c r="SNY100" s="405"/>
      <c r="SNZ100" s="405"/>
      <c r="SOA100" s="405"/>
      <c r="SOB100" s="405"/>
      <c r="SOC100" s="405"/>
      <c r="SOD100" s="405"/>
      <c r="SOE100" s="405"/>
      <c r="SOF100" s="405"/>
      <c r="SOG100" s="405"/>
      <c r="SOH100" s="405"/>
      <c r="SOI100" s="405"/>
      <c r="SOJ100" s="405"/>
      <c r="SOK100" s="405"/>
      <c r="SOL100" s="405"/>
      <c r="SOM100" s="405"/>
      <c r="SON100" s="405"/>
      <c r="SOO100" s="405"/>
      <c r="SOP100" s="405"/>
      <c r="SOQ100" s="405"/>
      <c r="SOR100" s="405"/>
      <c r="SOS100" s="405"/>
      <c r="SOT100" s="405"/>
      <c r="SOU100" s="405"/>
      <c r="SOV100" s="405"/>
      <c r="SOW100" s="405"/>
      <c r="SOX100" s="405"/>
      <c r="SOY100" s="405"/>
      <c r="SOZ100" s="405"/>
      <c r="SPA100" s="405"/>
      <c r="SPB100" s="405"/>
      <c r="SPC100" s="405"/>
      <c r="SPD100" s="405"/>
      <c r="SPE100" s="405"/>
      <c r="SPF100" s="405"/>
      <c r="SPG100" s="405"/>
      <c r="SPH100" s="405"/>
      <c r="SPI100" s="405"/>
      <c r="SPJ100" s="405"/>
      <c r="SPK100" s="405"/>
      <c r="SPL100" s="405"/>
      <c r="SPM100" s="405"/>
      <c r="SPN100" s="405"/>
      <c r="SPO100" s="405"/>
      <c r="SPP100" s="405"/>
      <c r="SPQ100" s="405"/>
      <c r="SPR100" s="405"/>
      <c r="SPS100" s="405"/>
      <c r="SPT100" s="405"/>
      <c r="SPU100" s="405"/>
      <c r="SPV100" s="405"/>
      <c r="SPW100" s="405"/>
      <c r="SPX100" s="405"/>
      <c r="SPY100" s="405"/>
      <c r="SPZ100" s="405"/>
      <c r="SQA100" s="405"/>
      <c r="SQB100" s="405"/>
      <c r="SQC100" s="405"/>
      <c r="SQD100" s="405"/>
      <c r="SQE100" s="405"/>
      <c r="SQF100" s="405"/>
      <c r="SQG100" s="405"/>
      <c r="SQH100" s="405"/>
      <c r="SQI100" s="405"/>
      <c r="SQJ100" s="405"/>
      <c r="SQK100" s="405"/>
      <c r="SQL100" s="405"/>
      <c r="SQM100" s="405"/>
      <c r="SQN100" s="405"/>
      <c r="SQO100" s="405"/>
      <c r="SQP100" s="405"/>
      <c r="SQQ100" s="405"/>
      <c r="SQR100" s="405"/>
      <c r="SQS100" s="405"/>
      <c r="SQT100" s="405"/>
      <c r="SQU100" s="405"/>
      <c r="SQV100" s="405"/>
      <c r="SQW100" s="405"/>
      <c r="SQX100" s="405"/>
      <c r="SQY100" s="405"/>
      <c r="SQZ100" s="405"/>
      <c r="SRA100" s="405"/>
      <c r="SRB100" s="405"/>
      <c r="SRC100" s="405"/>
      <c r="SRD100" s="405"/>
      <c r="SRE100" s="405"/>
      <c r="SRF100" s="405"/>
      <c r="SRG100" s="405"/>
      <c r="SRH100" s="405"/>
      <c r="SRI100" s="405"/>
      <c r="SRJ100" s="405"/>
      <c r="SRK100" s="405"/>
      <c r="SRL100" s="405"/>
      <c r="SRM100" s="405"/>
      <c r="SRN100" s="405"/>
      <c r="SRO100" s="405"/>
      <c r="SRP100" s="405"/>
      <c r="SRQ100" s="405"/>
      <c r="SRR100" s="405"/>
      <c r="SRS100" s="405"/>
      <c r="SRT100" s="405"/>
      <c r="SRU100" s="405"/>
      <c r="SRV100" s="405"/>
      <c r="SRW100" s="405"/>
      <c r="SRX100" s="405"/>
      <c r="SRY100" s="405"/>
      <c r="SRZ100" s="405"/>
      <c r="SSA100" s="405"/>
      <c r="SSB100" s="405"/>
      <c r="SSC100" s="405"/>
      <c r="SSD100" s="405"/>
      <c r="SSE100" s="405"/>
      <c r="SSF100" s="405"/>
      <c r="SSG100" s="405"/>
      <c r="SSH100" s="405"/>
      <c r="SSI100" s="405"/>
      <c r="SSJ100" s="405"/>
      <c r="SSK100" s="405"/>
      <c r="SSL100" s="405"/>
      <c r="SSM100" s="405"/>
      <c r="SSN100" s="405"/>
      <c r="SSO100" s="405"/>
      <c r="SSP100" s="405"/>
      <c r="SSQ100" s="405"/>
      <c r="SSR100" s="405"/>
      <c r="SSS100" s="405"/>
      <c r="SST100" s="405"/>
      <c r="SSU100" s="405"/>
      <c r="SSV100" s="405"/>
      <c r="SSW100" s="405"/>
      <c r="SSX100" s="405"/>
      <c r="SSY100" s="405"/>
      <c r="SSZ100" s="405"/>
      <c r="STA100" s="405"/>
      <c r="STB100" s="405"/>
      <c r="STC100" s="405"/>
      <c r="STD100" s="405"/>
      <c r="STE100" s="405"/>
      <c r="STF100" s="405"/>
      <c r="STG100" s="405"/>
      <c r="STH100" s="405"/>
      <c r="STI100" s="405"/>
      <c r="STJ100" s="405"/>
      <c r="STK100" s="405"/>
      <c r="STL100" s="405"/>
      <c r="STM100" s="405"/>
      <c r="STN100" s="405"/>
      <c r="STO100" s="405"/>
      <c r="STP100" s="405"/>
      <c r="STQ100" s="405"/>
      <c r="STR100" s="405"/>
      <c r="STS100" s="405"/>
      <c r="STT100" s="405"/>
      <c r="STU100" s="405"/>
      <c r="STV100" s="405"/>
      <c r="STW100" s="405"/>
      <c r="STX100" s="405"/>
      <c r="STY100" s="405"/>
      <c r="STZ100" s="405"/>
      <c r="SUA100" s="405"/>
      <c r="SUB100" s="405"/>
      <c r="SUC100" s="405"/>
      <c r="SUD100" s="405"/>
      <c r="SUE100" s="405"/>
      <c r="SUF100" s="405"/>
      <c r="SUG100" s="405"/>
      <c r="SUH100" s="405"/>
      <c r="SUI100" s="405"/>
      <c r="SUJ100" s="405"/>
      <c r="SUK100" s="405"/>
      <c r="SUL100" s="405"/>
      <c r="SUM100" s="405"/>
      <c r="SUN100" s="405"/>
      <c r="SUO100" s="405"/>
      <c r="SUP100" s="405"/>
      <c r="SUQ100" s="405"/>
      <c r="SUR100" s="405"/>
      <c r="SUS100" s="405"/>
      <c r="SUT100" s="405"/>
      <c r="SUU100" s="405"/>
      <c r="SUV100" s="405"/>
      <c r="SUW100" s="405"/>
      <c r="SUX100" s="405"/>
      <c r="SUY100" s="405"/>
      <c r="SUZ100" s="405"/>
      <c r="SVA100" s="405"/>
      <c r="SVB100" s="405"/>
      <c r="SVC100" s="405"/>
      <c r="SVD100" s="405"/>
      <c r="SVE100" s="405"/>
      <c r="SVF100" s="405"/>
      <c r="SVG100" s="405"/>
      <c r="SVH100" s="405"/>
      <c r="SVI100" s="405"/>
      <c r="SVJ100" s="405"/>
      <c r="SVK100" s="405"/>
      <c r="SVL100" s="405"/>
      <c r="SVM100" s="405"/>
      <c r="SVN100" s="405"/>
      <c r="SVO100" s="405"/>
      <c r="SVP100" s="405"/>
      <c r="SVQ100" s="405"/>
      <c r="SVR100" s="405"/>
      <c r="SVS100" s="405"/>
      <c r="SVT100" s="405"/>
      <c r="SVU100" s="405"/>
      <c r="SVV100" s="405"/>
      <c r="SVW100" s="405"/>
      <c r="SVX100" s="405"/>
      <c r="SVY100" s="405"/>
      <c r="SVZ100" s="405"/>
      <c r="SWA100" s="405"/>
      <c r="SWB100" s="405"/>
      <c r="SWC100" s="405"/>
      <c r="SWD100" s="405"/>
      <c r="SWE100" s="405"/>
      <c r="SWF100" s="405"/>
      <c r="SWG100" s="405"/>
      <c r="SWH100" s="405"/>
      <c r="SWI100" s="405"/>
      <c r="SWJ100" s="405"/>
      <c r="SWK100" s="405"/>
      <c r="SWL100" s="405"/>
      <c r="SWM100" s="405"/>
      <c r="SWN100" s="405"/>
      <c r="SWO100" s="405"/>
      <c r="SWP100" s="405"/>
      <c r="SWQ100" s="405"/>
      <c r="SWR100" s="405"/>
      <c r="SWS100" s="405"/>
      <c r="SWT100" s="405"/>
      <c r="SWU100" s="405"/>
      <c r="SWV100" s="405"/>
      <c r="SWW100" s="405"/>
      <c r="SWX100" s="405"/>
      <c r="SWY100" s="405"/>
      <c r="SWZ100" s="405"/>
      <c r="SXA100" s="405"/>
      <c r="SXB100" s="405"/>
      <c r="SXC100" s="405"/>
      <c r="SXD100" s="405"/>
      <c r="SXE100" s="405"/>
      <c r="SXF100" s="405"/>
      <c r="SXG100" s="405"/>
      <c r="SXH100" s="405"/>
      <c r="SXI100" s="405"/>
      <c r="SXJ100" s="405"/>
      <c r="SXK100" s="405"/>
      <c r="SXL100" s="405"/>
      <c r="SXM100" s="405"/>
      <c r="SXN100" s="405"/>
      <c r="SXO100" s="405"/>
      <c r="SXP100" s="405"/>
      <c r="SXQ100" s="405"/>
      <c r="SXR100" s="405"/>
      <c r="SXS100" s="405"/>
      <c r="SXT100" s="405"/>
      <c r="SXU100" s="405"/>
      <c r="SXV100" s="405"/>
      <c r="SXW100" s="405"/>
      <c r="SXX100" s="405"/>
      <c r="SXY100" s="405"/>
      <c r="SXZ100" s="405"/>
      <c r="SYA100" s="405"/>
      <c r="SYB100" s="405"/>
      <c r="SYC100" s="405"/>
      <c r="SYD100" s="405"/>
      <c r="SYE100" s="405"/>
      <c r="SYF100" s="405"/>
      <c r="SYG100" s="405"/>
      <c r="SYH100" s="405"/>
      <c r="SYI100" s="405"/>
      <c r="SYJ100" s="405"/>
      <c r="SYK100" s="405"/>
      <c r="SYL100" s="405"/>
      <c r="SYM100" s="405"/>
      <c r="SYN100" s="405"/>
      <c r="SYO100" s="405"/>
      <c r="SYP100" s="405"/>
      <c r="SYQ100" s="405"/>
      <c r="SYR100" s="405"/>
      <c r="SYS100" s="405"/>
      <c r="SYT100" s="405"/>
      <c r="SYU100" s="405"/>
      <c r="SYV100" s="405"/>
      <c r="SYW100" s="405"/>
      <c r="SYX100" s="405"/>
      <c r="SYY100" s="405"/>
      <c r="SYZ100" s="405"/>
      <c r="SZA100" s="405"/>
      <c r="SZB100" s="405"/>
      <c r="SZC100" s="405"/>
      <c r="SZD100" s="405"/>
      <c r="SZE100" s="405"/>
      <c r="SZF100" s="405"/>
      <c r="SZG100" s="405"/>
      <c r="SZH100" s="405"/>
      <c r="SZI100" s="405"/>
      <c r="SZJ100" s="405"/>
      <c r="SZK100" s="405"/>
      <c r="SZL100" s="405"/>
      <c r="SZM100" s="405"/>
      <c r="SZN100" s="405"/>
      <c r="SZO100" s="405"/>
      <c r="SZP100" s="405"/>
      <c r="SZQ100" s="405"/>
      <c r="SZR100" s="405"/>
      <c r="SZS100" s="405"/>
      <c r="SZT100" s="405"/>
      <c r="SZU100" s="405"/>
      <c r="SZV100" s="405"/>
      <c r="SZW100" s="405"/>
      <c r="SZX100" s="405"/>
      <c r="SZY100" s="405"/>
      <c r="SZZ100" s="405"/>
      <c r="TAA100" s="405"/>
      <c r="TAB100" s="405"/>
      <c r="TAC100" s="405"/>
      <c r="TAD100" s="405"/>
      <c r="TAE100" s="405"/>
      <c r="TAF100" s="405"/>
      <c r="TAG100" s="405"/>
      <c r="TAH100" s="405"/>
      <c r="TAI100" s="405"/>
      <c r="TAJ100" s="405"/>
      <c r="TAK100" s="405"/>
      <c r="TAL100" s="405"/>
      <c r="TAM100" s="405"/>
      <c r="TAN100" s="405"/>
      <c r="TAO100" s="405"/>
      <c r="TAP100" s="405"/>
      <c r="TAQ100" s="405"/>
      <c r="TAR100" s="405"/>
      <c r="TAS100" s="405"/>
      <c r="TAT100" s="405"/>
      <c r="TAU100" s="405"/>
      <c r="TAV100" s="405"/>
      <c r="TAW100" s="405"/>
      <c r="TAX100" s="405"/>
      <c r="TAY100" s="405"/>
      <c r="TAZ100" s="405"/>
      <c r="TBA100" s="405"/>
      <c r="TBB100" s="405"/>
      <c r="TBC100" s="405"/>
      <c r="TBD100" s="405"/>
      <c r="TBE100" s="405"/>
      <c r="TBF100" s="405"/>
      <c r="TBG100" s="405"/>
      <c r="TBH100" s="405"/>
      <c r="TBI100" s="405"/>
      <c r="TBJ100" s="405"/>
      <c r="TBK100" s="405"/>
      <c r="TBL100" s="405"/>
      <c r="TBM100" s="405"/>
      <c r="TBN100" s="405"/>
      <c r="TBO100" s="405"/>
      <c r="TBP100" s="405"/>
      <c r="TBQ100" s="405"/>
      <c r="TBR100" s="405"/>
      <c r="TBS100" s="405"/>
      <c r="TBT100" s="405"/>
      <c r="TBU100" s="405"/>
      <c r="TBV100" s="405"/>
      <c r="TBW100" s="405"/>
      <c r="TBX100" s="405"/>
      <c r="TBY100" s="405"/>
      <c r="TBZ100" s="405"/>
      <c r="TCA100" s="405"/>
      <c r="TCB100" s="405"/>
      <c r="TCC100" s="405"/>
      <c r="TCD100" s="405"/>
      <c r="TCE100" s="405"/>
      <c r="TCF100" s="405"/>
      <c r="TCG100" s="405"/>
      <c r="TCH100" s="405"/>
      <c r="TCI100" s="405"/>
      <c r="TCJ100" s="405"/>
      <c r="TCK100" s="405"/>
      <c r="TCL100" s="405"/>
      <c r="TCM100" s="405"/>
      <c r="TCN100" s="405"/>
      <c r="TCO100" s="405"/>
      <c r="TCP100" s="405"/>
      <c r="TCQ100" s="405"/>
      <c r="TCR100" s="405"/>
      <c r="TCS100" s="405"/>
      <c r="TCT100" s="405"/>
      <c r="TCU100" s="405"/>
      <c r="TCV100" s="405"/>
      <c r="TCW100" s="405"/>
      <c r="TCX100" s="405"/>
      <c r="TCY100" s="405"/>
      <c r="TCZ100" s="405"/>
      <c r="TDA100" s="405"/>
      <c r="TDB100" s="405"/>
      <c r="TDC100" s="405"/>
      <c r="TDD100" s="405"/>
      <c r="TDE100" s="405"/>
      <c r="TDF100" s="405"/>
      <c r="TDG100" s="405"/>
      <c r="TDH100" s="405"/>
      <c r="TDI100" s="405"/>
      <c r="TDJ100" s="405"/>
      <c r="TDK100" s="405"/>
      <c r="TDL100" s="405"/>
      <c r="TDM100" s="405"/>
      <c r="TDN100" s="405"/>
      <c r="TDO100" s="405"/>
      <c r="TDP100" s="405"/>
      <c r="TDQ100" s="405"/>
      <c r="TDR100" s="405"/>
      <c r="TDS100" s="405"/>
      <c r="TDT100" s="405"/>
      <c r="TDU100" s="405"/>
      <c r="TDV100" s="405"/>
      <c r="TDW100" s="405"/>
      <c r="TDX100" s="405"/>
      <c r="TDY100" s="405"/>
      <c r="TDZ100" s="405"/>
      <c r="TEA100" s="405"/>
      <c r="TEB100" s="405"/>
      <c r="TEC100" s="405"/>
      <c r="TED100" s="405"/>
      <c r="TEE100" s="405"/>
      <c r="TEF100" s="405"/>
      <c r="TEG100" s="405"/>
      <c r="TEH100" s="405"/>
      <c r="TEI100" s="405"/>
      <c r="TEJ100" s="405"/>
      <c r="TEK100" s="405"/>
      <c r="TEL100" s="405"/>
      <c r="TEM100" s="405"/>
      <c r="TEN100" s="405"/>
      <c r="TEO100" s="405"/>
      <c r="TEP100" s="405"/>
      <c r="TEQ100" s="405"/>
      <c r="TER100" s="405"/>
      <c r="TES100" s="405"/>
      <c r="TET100" s="405"/>
      <c r="TEU100" s="405"/>
      <c r="TEV100" s="405"/>
      <c r="TEW100" s="405"/>
      <c r="TEX100" s="405"/>
      <c r="TEY100" s="405"/>
      <c r="TEZ100" s="405"/>
      <c r="TFA100" s="405"/>
      <c r="TFB100" s="405"/>
      <c r="TFC100" s="405"/>
      <c r="TFD100" s="405"/>
      <c r="TFE100" s="405"/>
      <c r="TFF100" s="405"/>
      <c r="TFG100" s="405"/>
      <c r="TFH100" s="405"/>
      <c r="TFI100" s="405"/>
      <c r="TFJ100" s="405"/>
      <c r="TFK100" s="405"/>
      <c r="TFL100" s="405"/>
      <c r="TFM100" s="405"/>
      <c r="TFN100" s="405"/>
      <c r="TFO100" s="405"/>
      <c r="TFP100" s="405"/>
      <c r="TFQ100" s="405"/>
      <c r="TFR100" s="405"/>
      <c r="TFS100" s="405"/>
      <c r="TFT100" s="405"/>
      <c r="TFU100" s="405"/>
      <c r="TFV100" s="405"/>
      <c r="TFW100" s="405"/>
      <c r="TFX100" s="405"/>
      <c r="TFY100" s="405"/>
      <c r="TFZ100" s="405"/>
      <c r="TGA100" s="405"/>
      <c r="TGB100" s="405"/>
      <c r="TGC100" s="405"/>
      <c r="TGD100" s="405"/>
      <c r="TGE100" s="405"/>
      <c r="TGF100" s="405"/>
      <c r="TGG100" s="405"/>
      <c r="TGH100" s="405"/>
      <c r="TGI100" s="405"/>
      <c r="TGJ100" s="405"/>
      <c r="TGK100" s="405"/>
      <c r="TGL100" s="405"/>
      <c r="TGM100" s="405"/>
      <c r="TGN100" s="405"/>
      <c r="TGO100" s="405"/>
      <c r="TGP100" s="405"/>
      <c r="TGQ100" s="405"/>
      <c r="TGR100" s="405"/>
      <c r="TGS100" s="405"/>
      <c r="TGT100" s="405"/>
      <c r="TGU100" s="405"/>
      <c r="TGV100" s="405"/>
      <c r="TGW100" s="405"/>
      <c r="TGX100" s="405"/>
      <c r="TGY100" s="405"/>
      <c r="TGZ100" s="405"/>
      <c r="THA100" s="405"/>
      <c r="THB100" s="405"/>
      <c r="THC100" s="405"/>
      <c r="THD100" s="405"/>
      <c r="THE100" s="405"/>
      <c r="THF100" s="405"/>
      <c r="THG100" s="405"/>
      <c r="THH100" s="405"/>
      <c r="THI100" s="405"/>
      <c r="THJ100" s="405"/>
      <c r="THK100" s="405"/>
      <c r="THL100" s="405"/>
      <c r="THM100" s="405"/>
      <c r="THN100" s="405"/>
      <c r="THO100" s="405"/>
      <c r="THP100" s="405"/>
      <c r="THQ100" s="405"/>
      <c r="THR100" s="405"/>
      <c r="THS100" s="405"/>
      <c r="THT100" s="405"/>
      <c r="THU100" s="405"/>
      <c r="THV100" s="405"/>
      <c r="THW100" s="405"/>
      <c r="THX100" s="405"/>
      <c r="THY100" s="405"/>
      <c r="THZ100" s="405"/>
      <c r="TIA100" s="405"/>
      <c r="TIB100" s="405"/>
      <c r="TIC100" s="405"/>
      <c r="TID100" s="405"/>
      <c r="TIE100" s="405"/>
      <c r="TIF100" s="405"/>
      <c r="TIG100" s="405"/>
      <c r="TIH100" s="405"/>
      <c r="TII100" s="405"/>
      <c r="TIJ100" s="405"/>
      <c r="TIK100" s="405"/>
      <c r="TIL100" s="405"/>
      <c r="TIM100" s="405"/>
      <c r="TIN100" s="405"/>
      <c r="TIO100" s="405"/>
      <c r="TIP100" s="405"/>
      <c r="TIQ100" s="405"/>
      <c r="TIR100" s="405"/>
      <c r="TIS100" s="405"/>
      <c r="TIT100" s="405"/>
      <c r="TIU100" s="405"/>
      <c r="TIV100" s="405"/>
      <c r="TIW100" s="405"/>
      <c r="TIX100" s="405"/>
      <c r="TIY100" s="405"/>
      <c r="TIZ100" s="405"/>
      <c r="TJA100" s="405"/>
      <c r="TJB100" s="405"/>
      <c r="TJC100" s="405"/>
      <c r="TJD100" s="405"/>
      <c r="TJE100" s="405"/>
      <c r="TJF100" s="405"/>
      <c r="TJG100" s="405"/>
      <c r="TJH100" s="405"/>
      <c r="TJI100" s="405"/>
      <c r="TJJ100" s="405"/>
      <c r="TJK100" s="405"/>
      <c r="TJL100" s="405"/>
      <c r="TJM100" s="405"/>
      <c r="TJN100" s="405"/>
      <c r="TJO100" s="405"/>
      <c r="TJP100" s="405"/>
      <c r="TJQ100" s="405"/>
      <c r="TJR100" s="405"/>
      <c r="TJS100" s="405"/>
      <c r="TJT100" s="405"/>
      <c r="TJU100" s="405"/>
      <c r="TJV100" s="405"/>
      <c r="TJW100" s="405"/>
      <c r="TJX100" s="405"/>
      <c r="TJY100" s="405"/>
      <c r="TJZ100" s="405"/>
      <c r="TKA100" s="405"/>
      <c r="TKB100" s="405"/>
      <c r="TKC100" s="405"/>
      <c r="TKD100" s="405"/>
      <c r="TKE100" s="405"/>
      <c r="TKF100" s="405"/>
      <c r="TKG100" s="405"/>
      <c r="TKH100" s="405"/>
      <c r="TKI100" s="405"/>
      <c r="TKJ100" s="405"/>
      <c r="TKK100" s="405"/>
      <c r="TKL100" s="405"/>
      <c r="TKM100" s="405"/>
      <c r="TKN100" s="405"/>
      <c r="TKO100" s="405"/>
      <c r="TKP100" s="405"/>
      <c r="TKQ100" s="405"/>
      <c r="TKR100" s="405"/>
      <c r="TKS100" s="405"/>
      <c r="TKT100" s="405"/>
      <c r="TKU100" s="405"/>
      <c r="TKV100" s="405"/>
      <c r="TKW100" s="405"/>
      <c r="TKX100" s="405"/>
      <c r="TKY100" s="405"/>
      <c r="TKZ100" s="405"/>
      <c r="TLA100" s="405"/>
      <c r="TLB100" s="405"/>
      <c r="TLC100" s="405"/>
      <c r="TLD100" s="405"/>
      <c r="TLE100" s="405"/>
      <c r="TLF100" s="405"/>
      <c r="TLG100" s="405"/>
      <c r="TLH100" s="405"/>
      <c r="TLI100" s="405"/>
      <c r="TLJ100" s="405"/>
      <c r="TLK100" s="405"/>
      <c r="TLL100" s="405"/>
      <c r="TLM100" s="405"/>
      <c r="TLN100" s="405"/>
      <c r="TLO100" s="405"/>
      <c r="TLP100" s="405"/>
      <c r="TLQ100" s="405"/>
      <c r="TLR100" s="405"/>
      <c r="TLS100" s="405"/>
      <c r="TLT100" s="405"/>
      <c r="TLU100" s="405"/>
      <c r="TLV100" s="405"/>
      <c r="TLW100" s="405"/>
      <c r="TLX100" s="405"/>
      <c r="TLY100" s="405"/>
      <c r="TLZ100" s="405"/>
      <c r="TMA100" s="405"/>
      <c r="TMB100" s="405"/>
      <c r="TMC100" s="405"/>
      <c r="TMD100" s="405"/>
      <c r="TME100" s="405"/>
      <c r="TMF100" s="405"/>
      <c r="TMG100" s="405"/>
      <c r="TMH100" s="405"/>
      <c r="TMI100" s="405"/>
      <c r="TMJ100" s="405"/>
      <c r="TMK100" s="405"/>
      <c r="TML100" s="405"/>
      <c r="TMM100" s="405"/>
      <c r="TMN100" s="405"/>
      <c r="TMO100" s="405"/>
      <c r="TMP100" s="405"/>
      <c r="TMQ100" s="405"/>
      <c r="TMR100" s="405"/>
      <c r="TMS100" s="405"/>
      <c r="TMT100" s="405"/>
      <c r="TMU100" s="405"/>
      <c r="TMV100" s="405"/>
      <c r="TMW100" s="405"/>
      <c r="TMX100" s="405"/>
      <c r="TMY100" s="405"/>
      <c r="TMZ100" s="405"/>
      <c r="TNA100" s="405"/>
      <c r="TNB100" s="405"/>
      <c r="TNC100" s="405"/>
      <c r="TND100" s="405"/>
      <c r="TNE100" s="405"/>
      <c r="TNF100" s="405"/>
      <c r="TNG100" s="405"/>
      <c r="TNH100" s="405"/>
      <c r="TNI100" s="405"/>
      <c r="TNJ100" s="405"/>
      <c r="TNK100" s="405"/>
      <c r="TNL100" s="405"/>
      <c r="TNM100" s="405"/>
      <c r="TNN100" s="405"/>
      <c r="TNO100" s="405"/>
      <c r="TNP100" s="405"/>
      <c r="TNQ100" s="405"/>
      <c r="TNR100" s="405"/>
      <c r="TNS100" s="405"/>
      <c r="TNT100" s="405"/>
      <c r="TNU100" s="405"/>
      <c r="TNV100" s="405"/>
      <c r="TNW100" s="405"/>
      <c r="TNX100" s="405"/>
      <c r="TNY100" s="405"/>
      <c r="TNZ100" s="405"/>
      <c r="TOA100" s="405"/>
      <c r="TOB100" s="405"/>
      <c r="TOC100" s="405"/>
      <c r="TOD100" s="405"/>
      <c r="TOE100" s="405"/>
      <c r="TOF100" s="405"/>
      <c r="TOG100" s="405"/>
      <c r="TOH100" s="405"/>
      <c r="TOI100" s="405"/>
      <c r="TOJ100" s="405"/>
      <c r="TOK100" s="405"/>
      <c r="TOL100" s="405"/>
      <c r="TOM100" s="405"/>
      <c r="TON100" s="405"/>
      <c r="TOO100" s="405"/>
      <c r="TOP100" s="405"/>
      <c r="TOQ100" s="405"/>
      <c r="TOR100" s="405"/>
      <c r="TOS100" s="405"/>
      <c r="TOT100" s="405"/>
      <c r="TOU100" s="405"/>
      <c r="TOV100" s="405"/>
      <c r="TOW100" s="405"/>
      <c r="TOX100" s="405"/>
      <c r="TOY100" s="405"/>
      <c r="TOZ100" s="405"/>
      <c r="TPA100" s="405"/>
      <c r="TPB100" s="405"/>
      <c r="TPC100" s="405"/>
      <c r="TPD100" s="405"/>
      <c r="TPE100" s="405"/>
      <c r="TPF100" s="405"/>
      <c r="TPG100" s="405"/>
      <c r="TPH100" s="405"/>
      <c r="TPI100" s="405"/>
      <c r="TPJ100" s="405"/>
      <c r="TPK100" s="405"/>
      <c r="TPL100" s="405"/>
      <c r="TPM100" s="405"/>
      <c r="TPN100" s="405"/>
      <c r="TPO100" s="405"/>
      <c r="TPP100" s="405"/>
      <c r="TPQ100" s="405"/>
      <c r="TPR100" s="405"/>
      <c r="TPS100" s="405"/>
      <c r="TPT100" s="405"/>
      <c r="TPU100" s="405"/>
      <c r="TPV100" s="405"/>
      <c r="TPW100" s="405"/>
      <c r="TPX100" s="405"/>
      <c r="TPY100" s="405"/>
      <c r="TPZ100" s="405"/>
      <c r="TQA100" s="405"/>
      <c r="TQB100" s="405"/>
      <c r="TQC100" s="405"/>
      <c r="TQD100" s="405"/>
      <c r="TQE100" s="405"/>
      <c r="TQF100" s="405"/>
      <c r="TQG100" s="405"/>
      <c r="TQH100" s="405"/>
      <c r="TQI100" s="405"/>
      <c r="TQJ100" s="405"/>
      <c r="TQK100" s="405"/>
      <c r="TQL100" s="405"/>
      <c r="TQM100" s="405"/>
      <c r="TQN100" s="405"/>
      <c r="TQO100" s="405"/>
      <c r="TQP100" s="405"/>
      <c r="TQQ100" s="405"/>
      <c r="TQR100" s="405"/>
      <c r="TQS100" s="405"/>
      <c r="TQT100" s="405"/>
      <c r="TQU100" s="405"/>
      <c r="TQV100" s="405"/>
      <c r="TQW100" s="405"/>
      <c r="TQX100" s="405"/>
      <c r="TQY100" s="405"/>
      <c r="TQZ100" s="405"/>
      <c r="TRA100" s="405"/>
      <c r="TRB100" s="405"/>
      <c r="TRC100" s="405"/>
      <c r="TRD100" s="405"/>
      <c r="TRE100" s="405"/>
      <c r="TRF100" s="405"/>
      <c r="TRG100" s="405"/>
      <c r="TRH100" s="405"/>
      <c r="TRI100" s="405"/>
      <c r="TRJ100" s="405"/>
      <c r="TRK100" s="405"/>
      <c r="TRL100" s="405"/>
      <c r="TRM100" s="405"/>
      <c r="TRN100" s="405"/>
      <c r="TRO100" s="405"/>
      <c r="TRP100" s="405"/>
      <c r="TRQ100" s="405"/>
      <c r="TRR100" s="405"/>
      <c r="TRS100" s="405"/>
      <c r="TRT100" s="405"/>
      <c r="TRU100" s="405"/>
      <c r="TRV100" s="405"/>
      <c r="TRW100" s="405"/>
      <c r="TRX100" s="405"/>
      <c r="TRY100" s="405"/>
      <c r="TRZ100" s="405"/>
      <c r="TSA100" s="405"/>
      <c r="TSB100" s="405"/>
      <c r="TSC100" s="405"/>
      <c r="TSD100" s="405"/>
      <c r="TSE100" s="405"/>
      <c r="TSF100" s="405"/>
      <c r="TSG100" s="405"/>
      <c r="TSH100" s="405"/>
      <c r="TSI100" s="405"/>
      <c r="TSJ100" s="405"/>
      <c r="TSK100" s="405"/>
      <c r="TSL100" s="405"/>
      <c r="TSM100" s="405"/>
      <c r="TSN100" s="405"/>
      <c r="TSO100" s="405"/>
      <c r="TSP100" s="405"/>
      <c r="TSQ100" s="405"/>
      <c r="TSR100" s="405"/>
      <c r="TSS100" s="405"/>
      <c r="TST100" s="405"/>
      <c r="TSU100" s="405"/>
      <c r="TSV100" s="405"/>
      <c r="TSW100" s="405"/>
      <c r="TSX100" s="405"/>
      <c r="TSY100" s="405"/>
      <c r="TSZ100" s="405"/>
      <c r="TTA100" s="405"/>
      <c r="TTB100" s="405"/>
      <c r="TTC100" s="405"/>
      <c r="TTD100" s="405"/>
      <c r="TTE100" s="405"/>
      <c r="TTF100" s="405"/>
      <c r="TTG100" s="405"/>
      <c r="TTH100" s="405"/>
      <c r="TTI100" s="405"/>
      <c r="TTJ100" s="405"/>
      <c r="TTK100" s="405"/>
      <c r="TTL100" s="405"/>
      <c r="TTM100" s="405"/>
      <c r="TTN100" s="405"/>
      <c r="TTO100" s="405"/>
      <c r="TTP100" s="405"/>
      <c r="TTQ100" s="405"/>
      <c r="TTR100" s="405"/>
      <c r="TTS100" s="405"/>
      <c r="TTT100" s="405"/>
      <c r="TTU100" s="405"/>
      <c r="TTV100" s="405"/>
      <c r="TTW100" s="405"/>
      <c r="TTX100" s="405"/>
      <c r="TTY100" s="405"/>
      <c r="TTZ100" s="405"/>
      <c r="TUA100" s="405"/>
      <c r="TUB100" s="405"/>
      <c r="TUC100" s="405"/>
      <c r="TUD100" s="405"/>
      <c r="TUE100" s="405"/>
      <c r="TUF100" s="405"/>
      <c r="TUG100" s="405"/>
      <c r="TUH100" s="405"/>
      <c r="TUI100" s="405"/>
      <c r="TUJ100" s="405"/>
      <c r="TUK100" s="405"/>
      <c r="TUL100" s="405"/>
      <c r="TUM100" s="405"/>
      <c r="TUN100" s="405"/>
      <c r="TUO100" s="405"/>
      <c r="TUP100" s="405"/>
      <c r="TUQ100" s="405"/>
      <c r="TUR100" s="405"/>
      <c r="TUS100" s="405"/>
      <c r="TUT100" s="405"/>
      <c r="TUU100" s="405"/>
      <c r="TUV100" s="405"/>
      <c r="TUW100" s="405"/>
      <c r="TUX100" s="405"/>
      <c r="TUY100" s="405"/>
      <c r="TUZ100" s="405"/>
      <c r="TVA100" s="405"/>
      <c r="TVB100" s="405"/>
      <c r="TVC100" s="405"/>
      <c r="TVD100" s="405"/>
      <c r="TVE100" s="405"/>
      <c r="TVF100" s="405"/>
      <c r="TVG100" s="405"/>
      <c r="TVH100" s="405"/>
      <c r="TVI100" s="405"/>
      <c r="TVJ100" s="405"/>
      <c r="TVK100" s="405"/>
      <c r="TVL100" s="405"/>
      <c r="TVM100" s="405"/>
      <c r="TVN100" s="405"/>
      <c r="TVO100" s="405"/>
      <c r="TVP100" s="405"/>
      <c r="TVQ100" s="405"/>
      <c r="TVR100" s="405"/>
      <c r="TVS100" s="405"/>
      <c r="TVT100" s="405"/>
      <c r="TVU100" s="405"/>
      <c r="TVV100" s="405"/>
      <c r="TVW100" s="405"/>
      <c r="TVX100" s="405"/>
      <c r="TVY100" s="405"/>
      <c r="TVZ100" s="405"/>
      <c r="TWA100" s="405"/>
      <c r="TWB100" s="405"/>
      <c r="TWC100" s="405"/>
      <c r="TWD100" s="405"/>
      <c r="TWE100" s="405"/>
      <c r="TWF100" s="405"/>
      <c r="TWG100" s="405"/>
      <c r="TWH100" s="405"/>
      <c r="TWI100" s="405"/>
      <c r="TWJ100" s="405"/>
      <c r="TWK100" s="405"/>
      <c r="TWL100" s="405"/>
      <c r="TWM100" s="405"/>
      <c r="TWN100" s="405"/>
      <c r="TWO100" s="405"/>
      <c r="TWP100" s="405"/>
      <c r="TWQ100" s="405"/>
      <c r="TWR100" s="405"/>
      <c r="TWS100" s="405"/>
      <c r="TWT100" s="405"/>
      <c r="TWU100" s="405"/>
      <c r="TWV100" s="405"/>
      <c r="TWW100" s="405"/>
      <c r="TWX100" s="405"/>
      <c r="TWY100" s="405"/>
      <c r="TWZ100" s="405"/>
      <c r="TXA100" s="405"/>
      <c r="TXB100" s="405"/>
      <c r="TXC100" s="405"/>
      <c r="TXD100" s="405"/>
      <c r="TXE100" s="405"/>
      <c r="TXF100" s="405"/>
      <c r="TXG100" s="405"/>
      <c r="TXH100" s="405"/>
      <c r="TXI100" s="405"/>
      <c r="TXJ100" s="405"/>
      <c r="TXK100" s="405"/>
      <c r="TXL100" s="405"/>
      <c r="TXM100" s="405"/>
      <c r="TXN100" s="405"/>
      <c r="TXO100" s="405"/>
      <c r="TXP100" s="405"/>
      <c r="TXQ100" s="405"/>
      <c r="TXR100" s="405"/>
      <c r="TXS100" s="405"/>
      <c r="TXT100" s="405"/>
      <c r="TXU100" s="405"/>
      <c r="TXV100" s="405"/>
      <c r="TXW100" s="405"/>
      <c r="TXX100" s="405"/>
      <c r="TXY100" s="405"/>
      <c r="TXZ100" s="405"/>
      <c r="TYA100" s="405"/>
      <c r="TYB100" s="405"/>
      <c r="TYC100" s="405"/>
      <c r="TYD100" s="405"/>
      <c r="TYE100" s="405"/>
      <c r="TYF100" s="405"/>
      <c r="TYG100" s="405"/>
      <c r="TYH100" s="405"/>
      <c r="TYI100" s="405"/>
      <c r="TYJ100" s="405"/>
      <c r="TYK100" s="405"/>
      <c r="TYL100" s="405"/>
      <c r="TYM100" s="405"/>
      <c r="TYN100" s="405"/>
      <c r="TYO100" s="405"/>
      <c r="TYP100" s="405"/>
      <c r="TYQ100" s="405"/>
      <c r="TYR100" s="405"/>
      <c r="TYS100" s="405"/>
      <c r="TYT100" s="405"/>
      <c r="TYU100" s="405"/>
      <c r="TYV100" s="405"/>
      <c r="TYW100" s="405"/>
      <c r="TYX100" s="405"/>
      <c r="TYY100" s="405"/>
      <c r="TYZ100" s="405"/>
      <c r="TZA100" s="405"/>
      <c r="TZB100" s="405"/>
      <c r="TZC100" s="405"/>
      <c r="TZD100" s="405"/>
      <c r="TZE100" s="405"/>
      <c r="TZF100" s="405"/>
      <c r="TZG100" s="405"/>
      <c r="TZH100" s="405"/>
      <c r="TZI100" s="405"/>
      <c r="TZJ100" s="405"/>
      <c r="TZK100" s="405"/>
      <c r="TZL100" s="405"/>
      <c r="TZM100" s="405"/>
      <c r="TZN100" s="405"/>
      <c r="TZO100" s="405"/>
      <c r="TZP100" s="405"/>
      <c r="TZQ100" s="405"/>
      <c r="TZR100" s="405"/>
      <c r="TZS100" s="405"/>
      <c r="TZT100" s="405"/>
      <c r="TZU100" s="405"/>
      <c r="TZV100" s="405"/>
      <c r="TZW100" s="405"/>
      <c r="TZX100" s="405"/>
      <c r="TZY100" s="405"/>
      <c r="TZZ100" s="405"/>
      <c r="UAA100" s="405"/>
      <c r="UAB100" s="405"/>
      <c r="UAC100" s="405"/>
      <c r="UAD100" s="405"/>
      <c r="UAE100" s="405"/>
      <c r="UAF100" s="405"/>
      <c r="UAG100" s="405"/>
      <c r="UAH100" s="405"/>
      <c r="UAI100" s="405"/>
      <c r="UAJ100" s="405"/>
      <c r="UAK100" s="405"/>
      <c r="UAL100" s="405"/>
      <c r="UAM100" s="405"/>
      <c r="UAN100" s="405"/>
      <c r="UAO100" s="405"/>
      <c r="UAP100" s="405"/>
      <c r="UAQ100" s="405"/>
      <c r="UAR100" s="405"/>
      <c r="UAS100" s="405"/>
      <c r="UAT100" s="405"/>
      <c r="UAU100" s="405"/>
      <c r="UAV100" s="405"/>
      <c r="UAW100" s="405"/>
      <c r="UAX100" s="405"/>
      <c r="UAY100" s="405"/>
      <c r="UAZ100" s="405"/>
      <c r="UBA100" s="405"/>
      <c r="UBB100" s="405"/>
      <c r="UBC100" s="405"/>
      <c r="UBD100" s="405"/>
      <c r="UBE100" s="405"/>
      <c r="UBF100" s="405"/>
      <c r="UBG100" s="405"/>
      <c r="UBH100" s="405"/>
      <c r="UBI100" s="405"/>
      <c r="UBJ100" s="405"/>
      <c r="UBK100" s="405"/>
      <c r="UBL100" s="405"/>
      <c r="UBM100" s="405"/>
      <c r="UBN100" s="405"/>
      <c r="UBO100" s="405"/>
      <c r="UBP100" s="405"/>
      <c r="UBQ100" s="405"/>
      <c r="UBR100" s="405"/>
      <c r="UBS100" s="405"/>
      <c r="UBT100" s="405"/>
      <c r="UBU100" s="405"/>
      <c r="UBV100" s="405"/>
      <c r="UBW100" s="405"/>
      <c r="UBX100" s="405"/>
      <c r="UBY100" s="405"/>
      <c r="UBZ100" s="405"/>
      <c r="UCA100" s="405"/>
      <c r="UCB100" s="405"/>
      <c r="UCC100" s="405"/>
      <c r="UCD100" s="405"/>
      <c r="UCE100" s="405"/>
      <c r="UCF100" s="405"/>
      <c r="UCG100" s="405"/>
      <c r="UCH100" s="405"/>
      <c r="UCI100" s="405"/>
      <c r="UCJ100" s="405"/>
      <c r="UCK100" s="405"/>
      <c r="UCL100" s="405"/>
      <c r="UCM100" s="405"/>
      <c r="UCN100" s="405"/>
      <c r="UCO100" s="405"/>
      <c r="UCP100" s="405"/>
      <c r="UCQ100" s="405"/>
      <c r="UCR100" s="405"/>
      <c r="UCS100" s="405"/>
      <c r="UCT100" s="405"/>
      <c r="UCU100" s="405"/>
      <c r="UCV100" s="405"/>
      <c r="UCW100" s="405"/>
      <c r="UCX100" s="405"/>
      <c r="UCY100" s="405"/>
      <c r="UCZ100" s="405"/>
      <c r="UDA100" s="405"/>
      <c r="UDB100" s="405"/>
      <c r="UDC100" s="405"/>
      <c r="UDD100" s="405"/>
      <c r="UDE100" s="405"/>
      <c r="UDF100" s="405"/>
      <c r="UDG100" s="405"/>
      <c r="UDH100" s="405"/>
      <c r="UDI100" s="405"/>
      <c r="UDJ100" s="405"/>
      <c r="UDK100" s="405"/>
      <c r="UDL100" s="405"/>
      <c r="UDM100" s="405"/>
      <c r="UDN100" s="405"/>
      <c r="UDO100" s="405"/>
      <c r="UDP100" s="405"/>
      <c r="UDQ100" s="405"/>
      <c r="UDR100" s="405"/>
      <c r="UDS100" s="405"/>
      <c r="UDT100" s="405"/>
      <c r="UDU100" s="405"/>
      <c r="UDV100" s="405"/>
      <c r="UDW100" s="405"/>
      <c r="UDX100" s="405"/>
      <c r="UDY100" s="405"/>
      <c r="UDZ100" s="405"/>
      <c r="UEA100" s="405"/>
      <c r="UEB100" s="405"/>
      <c r="UEC100" s="405"/>
      <c r="UED100" s="405"/>
      <c r="UEE100" s="405"/>
      <c r="UEF100" s="405"/>
      <c r="UEG100" s="405"/>
      <c r="UEH100" s="405"/>
      <c r="UEI100" s="405"/>
      <c r="UEJ100" s="405"/>
      <c r="UEK100" s="405"/>
      <c r="UEL100" s="405"/>
      <c r="UEM100" s="405"/>
      <c r="UEN100" s="405"/>
      <c r="UEO100" s="405"/>
      <c r="UEP100" s="405"/>
      <c r="UEQ100" s="405"/>
      <c r="UER100" s="405"/>
      <c r="UES100" s="405"/>
      <c r="UET100" s="405"/>
      <c r="UEU100" s="405"/>
      <c r="UEV100" s="405"/>
      <c r="UEW100" s="405"/>
      <c r="UEX100" s="405"/>
      <c r="UEY100" s="405"/>
      <c r="UEZ100" s="405"/>
      <c r="UFA100" s="405"/>
      <c r="UFB100" s="405"/>
      <c r="UFC100" s="405"/>
      <c r="UFD100" s="405"/>
      <c r="UFE100" s="405"/>
      <c r="UFF100" s="405"/>
      <c r="UFG100" s="405"/>
      <c r="UFH100" s="405"/>
      <c r="UFI100" s="405"/>
      <c r="UFJ100" s="405"/>
      <c r="UFK100" s="405"/>
      <c r="UFL100" s="405"/>
      <c r="UFM100" s="405"/>
      <c r="UFN100" s="405"/>
      <c r="UFO100" s="405"/>
      <c r="UFP100" s="405"/>
      <c r="UFQ100" s="405"/>
      <c r="UFR100" s="405"/>
      <c r="UFS100" s="405"/>
      <c r="UFT100" s="405"/>
      <c r="UFU100" s="405"/>
      <c r="UFV100" s="405"/>
      <c r="UFW100" s="405"/>
      <c r="UFX100" s="405"/>
      <c r="UFY100" s="405"/>
      <c r="UFZ100" s="405"/>
      <c r="UGA100" s="405"/>
      <c r="UGB100" s="405"/>
      <c r="UGC100" s="405"/>
      <c r="UGD100" s="405"/>
      <c r="UGE100" s="405"/>
      <c r="UGF100" s="405"/>
      <c r="UGG100" s="405"/>
      <c r="UGH100" s="405"/>
      <c r="UGI100" s="405"/>
      <c r="UGJ100" s="405"/>
      <c r="UGK100" s="405"/>
      <c r="UGL100" s="405"/>
      <c r="UGM100" s="405"/>
      <c r="UGN100" s="405"/>
      <c r="UGO100" s="405"/>
      <c r="UGP100" s="405"/>
      <c r="UGQ100" s="405"/>
      <c r="UGR100" s="405"/>
      <c r="UGS100" s="405"/>
      <c r="UGT100" s="405"/>
      <c r="UGU100" s="405"/>
      <c r="UGV100" s="405"/>
      <c r="UGW100" s="405"/>
      <c r="UGX100" s="405"/>
      <c r="UGY100" s="405"/>
      <c r="UGZ100" s="405"/>
      <c r="UHA100" s="405"/>
      <c r="UHB100" s="405"/>
      <c r="UHC100" s="405"/>
      <c r="UHD100" s="405"/>
      <c r="UHE100" s="405"/>
      <c r="UHF100" s="405"/>
      <c r="UHG100" s="405"/>
      <c r="UHH100" s="405"/>
      <c r="UHI100" s="405"/>
      <c r="UHJ100" s="405"/>
      <c r="UHK100" s="405"/>
      <c r="UHL100" s="405"/>
      <c r="UHM100" s="405"/>
      <c r="UHN100" s="405"/>
      <c r="UHO100" s="405"/>
      <c r="UHP100" s="405"/>
      <c r="UHQ100" s="405"/>
      <c r="UHR100" s="405"/>
      <c r="UHS100" s="405"/>
      <c r="UHT100" s="405"/>
      <c r="UHU100" s="405"/>
      <c r="UHV100" s="405"/>
      <c r="UHW100" s="405"/>
      <c r="UHX100" s="405"/>
      <c r="UHY100" s="405"/>
      <c r="UHZ100" s="405"/>
      <c r="UIA100" s="405"/>
      <c r="UIB100" s="405"/>
      <c r="UIC100" s="405"/>
      <c r="UID100" s="405"/>
      <c r="UIE100" s="405"/>
      <c r="UIF100" s="405"/>
      <c r="UIG100" s="405"/>
      <c r="UIH100" s="405"/>
      <c r="UII100" s="405"/>
      <c r="UIJ100" s="405"/>
      <c r="UIK100" s="405"/>
      <c r="UIL100" s="405"/>
      <c r="UIM100" s="405"/>
      <c r="UIN100" s="405"/>
      <c r="UIO100" s="405"/>
      <c r="UIP100" s="405"/>
      <c r="UIQ100" s="405"/>
      <c r="UIR100" s="405"/>
      <c r="UIS100" s="405"/>
      <c r="UIT100" s="405"/>
      <c r="UIU100" s="405"/>
      <c r="UIV100" s="405"/>
      <c r="UIW100" s="405"/>
      <c r="UIX100" s="405"/>
      <c r="UIY100" s="405"/>
      <c r="UIZ100" s="405"/>
      <c r="UJA100" s="405"/>
      <c r="UJB100" s="405"/>
      <c r="UJC100" s="405"/>
      <c r="UJD100" s="405"/>
      <c r="UJE100" s="405"/>
      <c r="UJF100" s="405"/>
      <c r="UJG100" s="405"/>
      <c r="UJH100" s="405"/>
      <c r="UJI100" s="405"/>
      <c r="UJJ100" s="405"/>
      <c r="UJK100" s="405"/>
      <c r="UJL100" s="405"/>
      <c r="UJM100" s="405"/>
      <c r="UJN100" s="405"/>
      <c r="UJO100" s="405"/>
      <c r="UJP100" s="405"/>
      <c r="UJQ100" s="405"/>
      <c r="UJR100" s="405"/>
      <c r="UJS100" s="405"/>
      <c r="UJT100" s="405"/>
      <c r="UJU100" s="405"/>
      <c r="UJV100" s="405"/>
      <c r="UJW100" s="405"/>
      <c r="UJX100" s="405"/>
      <c r="UJY100" s="405"/>
      <c r="UJZ100" s="405"/>
      <c r="UKA100" s="405"/>
      <c r="UKB100" s="405"/>
      <c r="UKC100" s="405"/>
      <c r="UKD100" s="405"/>
      <c r="UKE100" s="405"/>
      <c r="UKF100" s="405"/>
      <c r="UKG100" s="405"/>
      <c r="UKH100" s="405"/>
      <c r="UKI100" s="405"/>
      <c r="UKJ100" s="405"/>
      <c r="UKK100" s="405"/>
      <c r="UKL100" s="405"/>
      <c r="UKM100" s="405"/>
      <c r="UKN100" s="405"/>
      <c r="UKO100" s="405"/>
      <c r="UKP100" s="405"/>
      <c r="UKQ100" s="405"/>
      <c r="UKR100" s="405"/>
      <c r="UKS100" s="405"/>
      <c r="UKT100" s="405"/>
      <c r="UKU100" s="405"/>
      <c r="UKV100" s="405"/>
      <c r="UKW100" s="405"/>
      <c r="UKX100" s="405"/>
      <c r="UKY100" s="405"/>
      <c r="UKZ100" s="405"/>
      <c r="ULA100" s="405"/>
      <c r="ULB100" s="405"/>
      <c r="ULC100" s="405"/>
      <c r="ULD100" s="405"/>
      <c r="ULE100" s="405"/>
      <c r="ULF100" s="405"/>
      <c r="ULG100" s="405"/>
      <c r="ULH100" s="405"/>
      <c r="ULI100" s="405"/>
      <c r="ULJ100" s="405"/>
      <c r="ULK100" s="405"/>
      <c r="ULL100" s="405"/>
      <c r="ULM100" s="405"/>
      <c r="ULN100" s="405"/>
      <c r="ULO100" s="405"/>
      <c r="ULP100" s="405"/>
      <c r="ULQ100" s="405"/>
      <c r="ULR100" s="405"/>
      <c r="ULS100" s="405"/>
      <c r="ULT100" s="405"/>
      <c r="ULU100" s="405"/>
      <c r="ULV100" s="405"/>
      <c r="ULW100" s="405"/>
      <c r="ULX100" s="405"/>
      <c r="ULY100" s="405"/>
      <c r="ULZ100" s="405"/>
      <c r="UMA100" s="405"/>
      <c r="UMB100" s="405"/>
      <c r="UMC100" s="405"/>
      <c r="UMD100" s="405"/>
      <c r="UME100" s="405"/>
      <c r="UMF100" s="405"/>
      <c r="UMG100" s="405"/>
      <c r="UMH100" s="405"/>
      <c r="UMI100" s="405"/>
      <c r="UMJ100" s="405"/>
      <c r="UMK100" s="405"/>
      <c r="UML100" s="405"/>
      <c r="UMM100" s="405"/>
      <c r="UMN100" s="405"/>
      <c r="UMO100" s="405"/>
      <c r="UMP100" s="405"/>
      <c r="UMQ100" s="405"/>
      <c r="UMR100" s="405"/>
      <c r="UMS100" s="405"/>
      <c r="UMT100" s="405"/>
      <c r="UMU100" s="405"/>
      <c r="UMV100" s="405"/>
      <c r="UMW100" s="405"/>
      <c r="UMX100" s="405"/>
      <c r="UMY100" s="405"/>
      <c r="UMZ100" s="405"/>
      <c r="UNA100" s="405"/>
      <c r="UNB100" s="405"/>
      <c r="UNC100" s="405"/>
      <c r="UND100" s="405"/>
      <c r="UNE100" s="405"/>
      <c r="UNF100" s="405"/>
      <c r="UNG100" s="405"/>
      <c r="UNH100" s="405"/>
      <c r="UNI100" s="405"/>
      <c r="UNJ100" s="405"/>
      <c r="UNK100" s="405"/>
      <c r="UNL100" s="405"/>
      <c r="UNM100" s="405"/>
      <c r="UNN100" s="405"/>
      <c r="UNO100" s="405"/>
      <c r="UNP100" s="405"/>
      <c r="UNQ100" s="405"/>
      <c r="UNR100" s="405"/>
      <c r="UNS100" s="405"/>
      <c r="UNT100" s="405"/>
      <c r="UNU100" s="405"/>
      <c r="UNV100" s="405"/>
      <c r="UNW100" s="405"/>
      <c r="UNX100" s="405"/>
      <c r="UNY100" s="405"/>
      <c r="UNZ100" s="405"/>
      <c r="UOA100" s="405"/>
      <c r="UOB100" s="405"/>
      <c r="UOC100" s="405"/>
      <c r="UOD100" s="405"/>
      <c r="UOE100" s="405"/>
      <c r="UOF100" s="405"/>
      <c r="UOG100" s="405"/>
      <c r="UOH100" s="405"/>
      <c r="UOI100" s="405"/>
      <c r="UOJ100" s="405"/>
      <c r="UOK100" s="405"/>
      <c r="UOL100" s="405"/>
      <c r="UOM100" s="405"/>
      <c r="UON100" s="405"/>
      <c r="UOO100" s="405"/>
      <c r="UOP100" s="405"/>
      <c r="UOQ100" s="405"/>
      <c r="UOR100" s="405"/>
      <c r="UOS100" s="405"/>
      <c r="UOT100" s="405"/>
      <c r="UOU100" s="405"/>
      <c r="UOV100" s="405"/>
      <c r="UOW100" s="405"/>
      <c r="UOX100" s="405"/>
      <c r="UOY100" s="405"/>
      <c r="UOZ100" s="405"/>
      <c r="UPA100" s="405"/>
      <c r="UPB100" s="405"/>
      <c r="UPC100" s="405"/>
      <c r="UPD100" s="405"/>
      <c r="UPE100" s="405"/>
      <c r="UPF100" s="405"/>
      <c r="UPG100" s="405"/>
      <c r="UPH100" s="405"/>
      <c r="UPI100" s="405"/>
      <c r="UPJ100" s="405"/>
      <c r="UPK100" s="405"/>
      <c r="UPL100" s="405"/>
      <c r="UPM100" s="405"/>
      <c r="UPN100" s="405"/>
      <c r="UPO100" s="405"/>
      <c r="UPP100" s="405"/>
      <c r="UPQ100" s="405"/>
      <c r="UPR100" s="405"/>
      <c r="UPS100" s="405"/>
      <c r="UPT100" s="405"/>
      <c r="UPU100" s="405"/>
      <c r="UPV100" s="405"/>
      <c r="UPW100" s="405"/>
      <c r="UPX100" s="405"/>
      <c r="UPY100" s="405"/>
      <c r="UPZ100" s="405"/>
      <c r="UQA100" s="405"/>
      <c r="UQB100" s="405"/>
      <c r="UQC100" s="405"/>
      <c r="UQD100" s="405"/>
      <c r="UQE100" s="405"/>
      <c r="UQF100" s="405"/>
      <c r="UQG100" s="405"/>
      <c r="UQH100" s="405"/>
      <c r="UQI100" s="405"/>
      <c r="UQJ100" s="405"/>
      <c r="UQK100" s="405"/>
      <c r="UQL100" s="405"/>
      <c r="UQM100" s="405"/>
      <c r="UQN100" s="405"/>
      <c r="UQO100" s="405"/>
      <c r="UQP100" s="405"/>
      <c r="UQQ100" s="405"/>
      <c r="UQR100" s="405"/>
      <c r="UQS100" s="405"/>
      <c r="UQT100" s="405"/>
      <c r="UQU100" s="405"/>
      <c r="UQV100" s="405"/>
      <c r="UQW100" s="405"/>
      <c r="UQX100" s="405"/>
      <c r="UQY100" s="405"/>
      <c r="UQZ100" s="405"/>
      <c r="URA100" s="405"/>
      <c r="URB100" s="405"/>
      <c r="URC100" s="405"/>
      <c r="URD100" s="405"/>
      <c r="URE100" s="405"/>
      <c r="URF100" s="405"/>
      <c r="URG100" s="405"/>
      <c r="URH100" s="405"/>
      <c r="URI100" s="405"/>
      <c r="URJ100" s="405"/>
      <c r="URK100" s="405"/>
      <c r="URL100" s="405"/>
      <c r="URM100" s="405"/>
      <c r="URN100" s="405"/>
      <c r="URO100" s="405"/>
      <c r="URP100" s="405"/>
      <c r="URQ100" s="405"/>
      <c r="URR100" s="405"/>
      <c r="URS100" s="405"/>
      <c r="URT100" s="405"/>
      <c r="URU100" s="405"/>
      <c r="URV100" s="405"/>
      <c r="URW100" s="405"/>
      <c r="URX100" s="405"/>
      <c r="URY100" s="405"/>
      <c r="URZ100" s="405"/>
      <c r="USA100" s="405"/>
      <c r="USB100" s="405"/>
      <c r="USC100" s="405"/>
      <c r="USD100" s="405"/>
      <c r="USE100" s="405"/>
      <c r="USF100" s="405"/>
      <c r="USG100" s="405"/>
      <c r="USH100" s="405"/>
      <c r="USI100" s="405"/>
      <c r="USJ100" s="405"/>
      <c r="USK100" s="405"/>
      <c r="USL100" s="405"/>
      <c r="USM100" s="405"/>
      <c r="USN100" s="405"/>
      <c r="USO100" s="405"/>
      <c r="USP100" s="405"/>
      <c r="USQ100" s="405"/>
      <c r="USR100" s="405"/>
      <c r="USS100" s="405"/>
      <c r="UST100" s="405"/>
      <c r="USU100" s="405"/>
      <c r="USV100" s="405"/>
      <c r="USW100" s="405"/>
      <c r="USX100" s="405"/>
      <c r="USY100" s="405"/>
      <c r="USZ100" s="405"/>
      <c r="UTA100" s="405"/>
      <c r="UTB100" s="405"/>
      <c r="UTC100" s="405"/>
      <c r="UTD100" s="405"/>
      <c r="UTE100" s="405"/>
      <c r="UTF100" s="405"/>
      <c r="UTG100" s="405"/>
      <c r="UTH100" s="405"/>
      <c r="UTI100" s="405"/>
      <c r="UTJ100" s="405"/>
      <c r="UTK100" s="405"/>
      <c r="UTL100" s="405"/>
      <c r="UTM100" s="405"/>
      <c r="UTN100" s="405"/>
      <c r="UTO100" s="405"/>
      <c r="UTP100" s="405"/>
      <c r="UTQ100" s="405"/>
      <c r="UTR100" s="405"/>
      <c r="UTS100" s="405"/>
      <c r="UTT100" s="405"/>
      <c r="UTU100" s="405"/>
      <c r="UTV100" s="405"/>
      <c r="UTW100" s="405"/>
      <c r="UTX100" s="405"/>
      <c r="UTY100" s="405"/>
      <c r="UTZ100" s="405"/>
      <c r="UUA100" s="405"/>
      <c r="UUB100" s="405"/>
      <c r="UUC100" s="405"/>
      <c r="UUD100" s="405"/>
      <c r="UUE100" s="405"/>
      <c r="UUF100" s="405"/>
      <c r="UUG100" s="405"/>
      <c r="UUH100" s="405"/>
      <c r="UUI100" s="405"/>
      <c r="UUJ100" s="405"/>
      <c r="UUK100" s="405"/>
      <c r="UUL100" s="405"/>
      <c r="UUM100" s="405"/>
      <c r="UUN100" s="405"/>
      <c r="UUO100" s="405"/>
      <c r="UUP100" s="405"/>
      <c r="UUQ100" s="405"/>
      <c r="UUR100" s="405"/>
      <c r="UUS100" s="405"/>
      <c r="UUT100" s="405"/>
      <c r="UUU100" s="405"/>
      <c r="UUV100" s="405"/>
      <c r="UUW100" s="405"/>
      <c r="UUX100" s="405"/>
      <c r="UUY100" s="405"/>
      <c r="UUZ100" s="405"/>
      <c r="UVA100" s="405"/>
      <c r="UVB100" s="405"/>
      <c r="UVC100" s="405"/>
      <c r="UVD100" s="405"/>
      <c r="UVE100" s="405"/>
      <c r="UVF100" s="405"/>
      <c r="UVG100" s="405"/>
      <c r="UVH100" s="405"/>
      <c r="UVI100" s="405"/>
      <c r="UVJ100" s="405"/>
      <c r="UVK100" s="405"/>
      <c r="UVL100" s="405"/>
      <c r="UVM100" s="405"/>
      <c r="UVN100" s="405"/>
      <c r="UVO100" s="405"/>
      <c r="UVP100" s="405"/>
      <c r="UVQ100" s="405"/>
      <c r="UVR100" s="405"/>
      <c r="UVS100" s="405"/>
      <c r="UVT100" s="405"/>
      <c r="UVU100" s="405"/>
      <c r="UVV100" s="405"/>
      <c r="UVW100" s="405"/>
      <c r="UVX100" s="405"/>
      <c r="UVY100" s="405"/>
      <c r="UVZ100" s="405"/>
      <c r="UWA100" s="405"/>
      <c r="UWB100" s="405"/>
      <c r="UWC100" s="405"/>
      <c r="UWD100" s="405"/>
      <c r="UWE100" s="405"/>
      <c r="UWF100" s="405"/>
      <c r="UWG100" s="405"/>
      <c r="UWH100" s="405"/>
      <c r="UWI100" s="405"/>
      <c r="UWJ100" s="405"/>
      <c r="UWK100" s="405"/>
      <c r="UWL100" s="405"/>
      <c r="UWM100" s="405"/>
      <c r="UWN100" s="405"/>
      <c r="UWO100" s="405"/>
      <c r="UWP100" s="405"/>
      <c r="UWQ100" s="405"/>
      <c r="UWR100" s="405"/>
      <c r="UWS100" s="405"/>
      <c r="UWT100" s="405"/>
      <c r="UWU100" s="405"/>
      <c r="UWV100" s="405"/>
      <c r="UWW100" s="405"/>
      <c r="UWX100" s="405"/>
      <c r="UWY100" s="405"/>
      <c r="UWZ100" s="405"/>
      <c r="UXA100" s="405"/>
      <c r="UXB100" s="405"/>
      <c r="UXC100" s="405"/>
      <c r="UXD100" s="405"/>
      <c r="UXE100" s="405"/>
      <c r="UXF100" s="405"/>
      <c r="UXG100" s="405"/>
      <c r="UXH100" s="405"/>
      <c r="UXI100" s="405"/>
      <c r="UXJ100" s="405"/>
      <c r="UXK100" s="405"/>
      <c r="UXL100" s="405"/>
      <c r="UXM100" s="405"/>
      <c r="UXN100" s="405"/>
      <c r="UXO100" s="405"/>
      <c r="UXP100" s="405"/>
      <c r="UXQ100" s="405"/>
      <c r="UXR100" s="405"/>
      <c r="UXS100" s="405"/>
      <c r="UXT100" s="405"/>
      <c r="UXU100" s="405"/>
      <c r="UXV100" s="405"/>
      <c r="UXW100" s="405"/>
      <c r="UXX100" s="405"/>
      <c r="UXY100" s="405"/>
      <c r="UXZ100" s="405"/>
      <c r="UYA100" s="405"/>
      <c r="UYB100" s="405"/>
      <c r="UYC100" s="405"/>
      <c r="UYD100" s="405"/>
      <c r="UYE100" s="405"/>
      <c r="UYF100" s="405"/>
      <c r="UYG100" s="405"/>
      <c r="UYH100" s="405"/>
      <c r="UYI100" s="405"/>
      <c r="UYJ100" s="405"/>
      <c r="UYK100" s="405"/>
      <c r="UYL100" s="405"/>
      <c r="UYM100" s="405"/>
      <c r="UYN100" s="405"/>
      <c r="UYO100" s="405"/>
      <c r="UYP100" s="405"/>
      <c r="UYQ100" s="405"/>
      <c r="UYR100" s="405"/>
      <c r="UYS100" s="405"/>
      <c r="UYT100" s="405"/>
      <c r="UYU100" s="405"/>
      <c r="UYV100" s="405"/>
      <c r="UYW100" s="405"/>
      <c r="UYX100" s="405"/>
      <c r="UYY100" s="405"/>
      <c r="UYZ100" s="405"/>
      <c r="UZA100" s="405"/>
      <c r="UZB100" s="405"/>
      <c r="UZC100" s="405"/>
      <c r="UZD100" s="405"/>
      <c r="UZE100" s="405"/>
      <c r="UZF100" s="405"/>
      <c r="UZG100" s="405"/>
      <c r="UZH100" s="405"/>
      <c r="UZI100" s="405"/>
      <c r="UZJ100" s="405"/>
      <c r="UZK100" s="405"/>
      <c r="UZL100" s="405"/>
      <c r="UZM100" s="405"/>
      <c r="UZN100" s="405"/>
      <c r="UZO100" s="405"/>
      <c r="UZP100" s="405"/>
      <c r="UZQ100" s="405"/>
      <c r="UZR100" s="405"/>
      <c r="UZS100" s="405"/>
      <c r="UZT100" s="405"/>
      <c r="UZU100" s="405"/>
      <c r="UZV100" s="405"/>
      <c r="UZW100" s="405"/>
      <c r="UZX100" s="405"/>
      <c r="UZY100" s="405"/>
      <c r="UZZ100" s="405"/>
      <c r="VAA100" s="405"/>
      <c r="VAB100" s="405"/>
      <c r="VAC100" s="405"/>
      <c r="VAD100" s="405"/>
      <c r="VAE100" s="405"/>
      <c r="VAF100" s="405"/>
      <c r="VAG100" s="405"/>
      <c r="VAH100" s="405"/>
      <c r="VAI100" s="405"/>
      <c r="VAJ100" s="405"/>
      <c r="VAK100" s="405"/>
      <c r="VAL100" s="405"/>
      <c r="VAM100" s="405"/>
      <c r="VAN100" s="405"/>
      <c r="VAO100" s="405"/>
      <c r="VAP100" s="405"/>
      <c r="VAQ100" s="405"/>
      <c r="VAR100" s="405"/>
      <c r="VAS100" s="405"/>
      <c r="VAT100" s="405"/>
      <c r="VAU100" s="405"/>
      <c r="VAV100" s="405"/>
      <c r="VAW100" s="405"/>
      <c r="VAX100" s="405"/>
      <c r="VAY100" s="405"/>
      <c r="VAZ100" s="405"/>
      <c r="VBA100" s="405"/>
      <c r="VBB100" s="405"/>
      <c r="VBC100" s="405"/>
      <c r="VBD100" s="405"/>
      <c r="VBE100" s="405"/>
      <c r="VBF100" s="405"/>
      <c r="VBG100" s="405"/>
      <c r="VBH100" s="405"/>
      <c r="VBI100" s="405"/>
      <c r="VBJ100" s="405"/>
      <c r="VBK100" s="405"/>
      <c r="VBL100" s="405"/>
      <c r="VBM100" s="405"/>
      <c r="VBN100" s="405"/>
      <c r="VBO100" s="405"/>
      <c r="VBP100" s="405"/>
      <c r="VBQ100" s="405"/>
      <c r="VBR100" s="405"/>
      <c r="VBS100" s="405"/>
      <c r="VBT100" s="405"/>
      <c r="VBU100" s="405"/>
      <c r="VBV100" s="405"/>
      <c r="VBW100" s="405"/>
      <c r="VBX100" s="405"/>
      <c r="VBY100" s="405"/>
      <c r="VBZ100" s="405"/>
      <c r="VCA100" s="405"/>
      <c r="VCB100" s="405"/>
      <c r="VCC100" s="405"/>
      <c r="VCD100" s="405"/>
      <c r="VCE100" s="405"/>
      <c r="VCF100" s="405"/>
      <c r="VCG100" s="405"/>
      <c r="VCH100" s="405"/>
      <c r="VCI100" s="405"/>
      <c r="VCJ100" s="405"/>
      <c r="VCK100" s="405"/>
      <c r="VCL100" s="405"/>
      <c r="VCM100" s="405"/>
      <c r="VCN100" s="405"/>
      <c r="VCO100" s="405"/>
      <c r="VCP100" s="405"/>
      <c r="VCQ100" s="405"/>
      <c r="VCR100" s="405"/>
      <c r="VCS100" s="405"/>
      <c r="VCT100" s="405"/>
      <c r="VCU100" s="405"/>
      <c r="VCV100" s="405"/>
      <c r="VCW100" s="405"/>
      <c r="VCX100" s="405"/>
      <c r="VCY100" s="405"/>
      <c r="VCZ100" s="405"/>
      <c r="VDA100" s="405"/>
      <c r="VDB100" s="405"/>
      <c r="VDC100" s="405"/>
      <c r="VDD100" s="405"/>
      <c r="VDE100" s="405"/>
      <c r="VDF100" s="405"/>
      <c r="VDG100" s="405"/>
      <c r="VDH100" s="405"/>
      <c r="VDI100" s="405"/>
      <c r="VDJ100" s="405"/>
      <c r="VDK100" s="405"/>
      <c r="VDL100" s="405"/>
      <c r="VDM100" s="405"/>
      <c r="VDN100" s="405"/>
      <c r="VDO100" s="405"/>
      <c r="VDP100" s="405"/>
      <c r="VDQ100" s="405"/>
      <c r="VDR100" s="405"/>
      <c r="VDS100" s="405"/>
      <c r="VDT100" s="405"/>
      <c r="VDU100" s="405"/>
      <c r="VDV100" s="405"/>
      <c r="VDW100" s="405"/>
      <c r="VDX100" s="405"/>
      <c r="VDY100" s="405"/>
      <c r="VDZ100" s="405"/>
      <c r="VEA100" s="405"/>
      <c r="VEB100" s="405"/>
      <c r="VEC100" s="405"/>
      <c r="VED100" s="405"/>
      <c r="VEE100" s="405"/>
      <c r="VEF100" s="405"/>
      <c r="VEG100" s="405"/>
      <c r="VEH100" s="405"/>
      <c r="VEI100" s="405"/>
      <c r="VEJ100" s="405"/>
      <c r="VEK100" s="405"/>
      <c r="VEL100" s="405"/>
      <c r="VEM100" s="405"/>
      <c r="VEN100" s="405"/>
      <c r="VEO100" s="405"/>
      <c r="VEP100" s="405"/>
      <c r="VEQ100" s="405"/>
      <c r="VER100" s="405"/>
      <c r="VES100" s="405"/>
      <c r="VET100" s="405"/>
      <c r="VEU100" s="405"/>
      <c r="VEV100" s="405"/>
      <c r="VEW100" s="405"/>
      <c r="VEX100" s="405"/>
      <c r="VEY100" s="405"/>
      <c r="VEZ100" s="405"/>
      <c r="VFA100" s="405"/>
      <c r="VFB100" s="405"/>
      <c r="VFC100" s="405"/>
      <c r="VFD100" s="405"/>
      <c r="VFE100" s="405"/>
      <c r="VFF100" s="405"/>
      <c r="VFG100" s="405"/>
      <c r="VFH100" s="405"/>
      <c r="VFI100" s="405"/>
      <c r="VFJ100" s="405"/>
      <c r="VFK100" s="405"/>
      <c r="VFL100" s="405"/>
      <c r="VFM100" s="405"/>
      <c r="VFN100" s="405"/>
      <c r="VFO100" s="405"/>
      <c r="VFP100" s="405"/>
      <c r="VFQ100" s="405"/>
      <c r="VFR100" s="405"/>
      <c r="VFS100" s="405"/>
      <c r="VFT100" s="405"/>
      <c r="VFU100" s="405"/>
      <c r="VFV100" s="405"/>
      <c r="VFW100" s="405"/>
      <c r="VFX100" s="405"/>
      <c r="VFY100" s="405"/>
      <c r="VFZ100" s="405"/>
      <c r="VGA100" s="405"/>
      <c r="VGB100" s="405"/>
      <c r="VGC100" s="405"/>
      <c r="VGD100" s="405"/>
      <c r="VGE100" s="405"/>
      <c r="VGF100" s="405"/>
      <c r="VGG100" s="405"/>
      <c r="VGH100" s="405"/>
      <c r="VGI100" s="405"/>
      <c r="VGJ100" s="405"/>
      <c r="VGK100" s="405"/>
      <c r="VGL100" s="405"/>
      <c r="VGM100" s="405"/>
      <c r="VGN100" s="405"/>
      <c r="VGO100" s="405"/>
      <c r="VGP100" s="405"/>
      <c r="VGQ100" s="405"/>
      <c r="VGR100" s="405"/>
      <c r="VGS100" s="405"/>
      <c r="VGT100" s="405"/>
      <c r="VGU100" s="405"/>
      <c r="VGV100" s="405"/>
      <c r="VGW100" s="405"/>
      <c r="VGX100" s="405"/>
      <c r="VGY100" s="405"/>
      <c r="VGZ100" s="405"/>
      <c r="VHA100" s="405"/>
      <c r="VHB100" s="405"/>
      <c r="VHC100" s="405"/>
      <c r="VHD100" s="405"/>
      <c r="VHE100" s="405"/>
      <c r="VHF100" s="405"/>
      <c r="VHG100" s="405"/>
      <c r="VHH100" s="405"/>
      <c r="VHI100" s="405"/>
      <c r="VHJ100" s="405"/>
      <c r="VHK100" s="405"/>
      <c r="VHL100" s="405"/>
      <c r="VHM100" s="405"/>
      <c r="VHN100" s="405"/>
      <c r="VHO100" s="405"/>
      <c r="VHP100" s="405"/>
      <c r="VHQ100" s="405"/>
      <c r="VHR100" s="405"/>
      <c r="VHS100" s="405"/>
      <c r="VHT100" s="405"/>
      <c r="VHU100" s="405"/>
      <c r="VHV100" s="405"/>
      <c r="VHW100" s="405"/>
      <c r="VHX100" s="405"/>
      <c r="VHY100" s="405"/>
      <c r="VHZ100" s="405"/>
      <c r="VIA100" s="405"/>
      <c r="VIB100" s="405"/>
      <c r="VIC100" s="405"/>
      <c r="VID100" s="405"/>
      <c r="VIE100" s="405"/>
      <c r="VIF100" s="405"/>
      <c r="VIG100" s="405"/>
      <c r="VIH100" s="405"/>
      <c r="VII100" s="405"/>
      <c r="VIJ100" s="405"/>
      <c r="VIK100" s="405"/>
      <c r="VIL100" s="405"/>
      <c r="VIM100" s="405"/>
      <c r="VIN100" s="405"/>
      <c r="VIO100" s="405"/>
      <c r="VIP100" s="405"/>
      <c r="VIQ100" s="405"/>
      <c r="VIR100" s="405"/>
      <c r="VIS100" s="405"/>
      <c r="VIT100" s="405"/>
      <c r="VIU100" s="405"/>
      <c r="VIV100" s="405"/>
      <c r="VIW100" s="405"/>
      <c r="VIX100" s="405"/>
      <c r="VIY100" s="405"/>
      <c r="VIZ100" s="405"/>
      <c r="VJA100" s="405"/>
      <c r="VJB100" s="405"/>
      <c r="VJC100" s="405"/>
      <c r="VJD100" s="405"/>
      <c r="VJE100" s="405"/>
      <c r="VJF100" s="405"/>
      <c r="VJG100" s="405"/>
      <c r="VJH100" s="405"/>
      <c r="VJI100" s="405"/>
      <c r="VJJ100" s="405"/>
      <c r="VJK100" s="405"/>
      <c r="VJL100" s="405"/>
      <c r="VJM100" s="405"/>
      <c r="VJN100" s="405"/>
      <c r="VJO100" s="405"/>
      <c r="VJP100" s="405"/>
      <c r="VJQ100" s="405"/>
      <c r="VJR100" s="405"/>
      <c r="VJS100" s="405"/>
      <c r="VJT100" s="405"/>
      <c r="VJU100" s="405"/>
      <c r="VJV100" s="405"/>
      <c r="VJW100" s="405"/>
      <c r="VJX100" s="405"/>
      <c r="VJY100" s="405"/>
      <c r="VJZ100" s="405"/>
      <c r="VKA100" s="405"/>
      <c r="VKB100" s="405"/>
      <c r="VKC100" s="405"/>
      <c r="VKD100" s="405"/>
      <c r="VKE100" s="405"/>
      <c r="VKF100" s="405"/>
      <c r="VKG100" s="405"/>
      <c r="VKH100" s="405"/>
      <c r="VKI100" s="405"/>
      <c r="VKJ100" s="405"/>
      <c r="VKK100" s="405"/>
      <c r="VKL100" s="405"/>
      <c r="VKM100" s="405"/>
      <c r="VKN100" s="405"/>
      <c r="VKO100" s="405"/>
      <c r="VKP100" s="405"/>
      <c r="VKQ100" s="405"/>
      <c r="VKR100" s="405"/>
      <c r="VKS100" s="405"/>
      <c r="VKT100" s="405"/>
      <c r="VKU100" s="405"/>
      <c r="VKV100" s="405"/>
      <c r="VKW100" s="405"/>
      <c r="VKX100" s="405"/>
      <c r="VKY100" s="405"/>
      <c r="VKZ100" s="405"/>
      <c r="VLA100" s="405"/>
      <c r="VLB100" s="405"/>
      <c r="VLC100" s="405"/>
      <c r="VLD100" s="405"/>
      <c r="VLE100" s="405"/>
      <c r="VLF100" s="405"/>
      <c r="VLG100" s="405"/>
      <c r="VLH100" s="405"/>
      <c r="VLI100" s="405"/>
      <c r="VLJ100" s="405"/>
      <c r="VLK100" s="405"/>
      <c r="VLL100" s="405"/>
      <c r="VLM100" s="405"/>
      <c r="VLN100" s="405"/>
      <c r="VLO100" s="405"/>
      <c r="VLP100" s="405"/>
      <c r="VLQ100" s="405"/>
      <c r="VLR100" s="405"/>
      <c r="VLS100" s="405"/>
      <c r="VLT100" s="405"/>
      <c r="VLU100" s="405"/>
      <c r="VLV100" s="405"/>
      <c r="VLW100" s="405"/>
      <c r="VLX100" s="405"/>
      <c r="VLY100" s="405"/>
      <c r="VLZ100" s="405"/>
      <c r="VMA100" s="405"/>
      <c r="VMB100" s="405"/>
      <c r="VMC100" s="405"/>
      <c r="VMD100" s="405"/>
      <c r="VME100" s="405"/>
      <c r="VMF100" s="405"/>
      <c r="VMG100" s="405"/>
      <c r="VMH100" s="405"/>
      <c r="VMI100" s="405"/>
      <c r="VMJ100" s="405"/>
      <c r="VMK100" s="405"/>
      <c r="VML100" s="405"/>
      <c r="VMM100" s="405"/>
      <c r="VMN100" s="405"/>
      <c r="VMO100" s="405"/>
      <c r="VMP100" s="405"/>
      <c r="VMQ100" s="405"/>
      <c r="VMR100" s="405"/>
      <c r="VMS100" s="405"/>
      <c r="VMT100" s="405"/>
      <c r="VMU100" s="405"/>
      <c r="VMV100" s="405"/>
      <c r="VMW100" s="405"/>
      <c r="VMX100" s="405"/>
      <c r="VMY100" s="405"/>
      <c r="VMZ100" s="405"/>
      <c r="VNA100" s="405"/>
      <c r="VNB100" s="405"/>
      <c r="VNC100" s="405"/>
      <c r="VND100" s="405"/>
      <c r="VNE100" s="405"/>
      <c r="VNF100" s="405"/>
      <c r="VNG100" s="405"/>
      <c r="VNH100" s="405"/>
      <c r="VNI100" s="405"/>
      <c r="VNJ100" s="405"/>
      <c r="VNK100" s="405"/>
      <c r="VNL100" s="405"/>
      <c r="VNM100" s="405"/>
      <c r="VNN100" s="405"/>
      <c r="VNO100" s="405"/>
      <c r="VNP100" s="405"/>
      <c r="VNQ100" s="405"/>
      <c r="VNR100" s="405"/>
      <c r="VNS100" s="405"/>
      <c r="VNT100" s="405"/>
      <c r="VNU100" s="405"/>
      <c r="VNV100" s="405"/>
      <c r="VNW100" s="405"/>
      <c r="VNX100" s="405"/>
      <c r="VNY100" s="405"/>
      <c r="VNZ100" s="405"/>
      <c r="VOA100" s="405"/>
      <c r="VOB100" s="405"/>
      <c r="VOC100" s="405"/>
      <c r="VOD100" s="405"/>
      <c r="VOE100" s="405"/>
      <c r="VOF100" s="405"/>
      <c r="VOG100" s="405"/>
      <c r="VOH100" s="405"/>
      <c r="VOI100" s="405"/>
      <c r="VOJ100" s="405"/>
      <c r="VOK100" s="405"/>
      <c r="VOL100" s="405"/>
      <c r="VOM100" s="405"/>
      <c r="VON100" s="405"/>
      <c r="VOO100" s="405"/>
      <c r="VOP100" s="405"/>
      <c r="VOQ100" s="405"/>
      <c r="VOR100" s="405"/>
      <c r="VOS100" s="405"/>
      <c r="VOT100" s="405"/>
      <c r="VOU100" s="405"/>
      <c r="VOV100" s="405"/>
      <c r="VOW100" s="405"/>
      <c r="VOX100" s="405"/>
      <c r="VOY100" s="405"/>
      <c r="VOZ100" s="405"/>
      <c r="VPA100" s="405"/>
      <c r="VPB100" s="405"/>
      <c r="VPC100" s="405"/>
      <c r="VPD100" s="405"/>
      <c r="VPE100" s="405"/>
      <c r="VPF100" s="405"/>
      <c r="VPG100" s="405"/>
      <c r="VPH100" s="405"/>
      <c r="VPI100" s="405"/>
      <c r="VPJ100" s="405"/>
      <c r="VPK100" s="405"/>
      <c r="VPL100" s="405"/>
      <c r="VPM100" s="405"/>
      <c r="VPN100" s="405"/>
      <c r="VPO100" s="405"/>
      <c r="VPP100" s="405"/>
      <c r="VPQ100" s="405"/>
      <c r="VPR100" s="405"/>
      <c r="VPS100" s="405"/>
      <c r="VPT100" s="405"/>
      <c r="VPU100" s="405"/>
      <c r="VPV100" s="405"/>
      <c r="VPW100" s="405"/>
      <c r="VPX100" s="405"/>
      <c r="VPY100" s="405"/>
      <c r="VPZ100" s="405"/>
      <c r="VQA100" s="405"/>
      <c r="VQB100" s="405"/>
      <c r="VQC100" s="405"/>
      <c r="VQD100" s="405"/>
      <c r="VQE100" s="405"/>
      <c r="VQF100" s="405"/>
      <c r="VQG100" s="405"/>
      <c r="VQH100" s="405"/>
      <c r="VQI100" s="405"/>
      <c r="VQJ100" s="405"/>
      <c r="VQK100" s="405"/>
      <c r="VQL100" s="405"/>
      <c r="VQM100" s="405"/>
      <c r="VQN100" s="405"/>
      <c r="VQO100" s="405"/>
      <c r="VQP100" s="405"/>
      <c r="VQQ100" s="405"/>
      <c r="VQR100" s="405"/>
      <c r="VQS100" s="405"/>
      <c r="VQT100" s="405"/>
      <c r="VQU100" s="405"/>
      <c r="VQV100" s="405"/>
      <c r="VQW100" s="405"/>
      <c r="VQX100" s="405"/>
      <c r="VQY100" s="405"/>
      <c r="VQZ100" s="405"/>
      <c r="VRA100" s="405"/>
      <c r="VRB100" s="405"/>
      <c r="VRC100" s="405"/>
      <c r="VRD100" s="405"/>
      <c r="VRE100" s="405"/>
      <c r="VRF100" s="405"/>
      <c r="VRG100" s="405"/>
      <c r="VRH100" s="405"/>
      <c r="VRI100" s="405"/>
      <c r="VRJ100" s="405"/>
      <c r="VRK100" s="405"/>
      <c r="VRL100" s="405"/>
      <c r="VRM100" s="405"/>
      <c r="VRN100" s="405"/>
      <c r="VRO100" s="405"/>
      <c r="VRP100" s="405"/>
      <c r="VRQ100" s="405"/>
      <c r="VRR100" s="405"/>
      <c r="VRS100" s="405"/>
      <c r="VRT100" s="405"/>
      <c r="VRU100" s="405"/>
      <c r="VRV100" s="405"/>
      <c r="VRW100" s="405"/>
      <c r="VRX100" s="405"/>
      <c r="VRY100" s="405"/>
      <c r="VRZ100" s="405"/>
      <c r="VSA100" s="405"/>
      <c r="VSB100" s="405"/>
      <c r="VSC100" s="405"/>
      <c r="VSD100" s="405"/>
      <c r="VSE100" s="405"/>
      <c r="VSF100" s="405"/>
      <c r="VSG100" s="405"/>
      <c r="VSH100" s="405"/>
      <c r="VSI100" s="405"/>
      <c r="VSJ100" s="405"/>
      <c r="VSK100" s="405"/>
      <c r="VSL100" s="405"/>
      <c r="VSM100" s="405"/>
      <c r="VSN100" s="405"/>
      <c r="VSO100" s="405"/>
      <c r="VSP100" s="405"/>
      <c r="VSQ100" s="405"/>
      <c r="VSR100" s="405"/>
      <c r="VSS100" s="405"/>
      <c r="VST100" s="405"/>
      <c r="VSU100" s="405"/>
      <c r="VSV100" s="405"/>
      <c r="VSW100" s="405"/>
      <c r="VSX100" s="405"/>
      <c r="VSY100" s="405"/>
      <c r="VSZ100" s="405"/>
      <c r="VTA100" s="405"/>
      <c r="VTB100" s="405"/>
      <c r="VTC100" s="405"/>
      <c r="VTD100" s="405"/>
      <c r="VTE100" s="405"/>
      <c r="VTF100" s="405"/>
      <c r="VTG100" s="405"/>
      <c r="VTH100" s="405"/>
      <c r="VTI100" s="405"/>
      <c r="VTJ100" s="405"/>
      <c r="VTK100" s="405"/>
      <c r="VTL100" s="405"/>
      <c r="VTM100" s="405"/>
      <c r="VTN100" s="405"/>
      <c r="VTO100" s="405"/>
      <c r="VTP100" s="405"/>
      <c r="VTQ100" s="405"/>
      <c r="VTR100" s="405"/>
      <c r="VTS100" s="405"/>
      <c r="VTT100" s="405"/>
      <c r="VTU100" s="405"/>
      <c r="VTV100" s="405"/>
      <c r="VTW100" s="405"/>
      <c r="VTX100" s="405"/>
      <c r="VTY100" s="405"/>
      <c r="VTZ100" s="405"/>
      <c r="VUA100" s="405"/>
      <c r="VUB100" s="405"/>
      <c r="VUC100" s="405"/>
      <c r="VUD100" s="405"/>
      <c r="VUE100" s="405"/>
      <c r="VUF100" s="405"/>
      <c r="VUG100" s="405"/>
      <c r="VUH100" s="405"/>
      <c r="VUI100" s="405"/>
      <c r="VUJ100" s="405"/>
      <c r="VUK100" s="405"/>
      <c r="VUL100" s="405"/>
      <c r="VUM100" s="405"/>
      <c r="VUN100" s="405"/>
      <c r="VUO100" s="405"/>
      <c r="VUP100" s="405"/>
      <c r="VUQ100" s="405"/>
      <c r="VUR100" s="405"/>
      <c r="VUS100" s="405"/>
      <c r="VUT100" s="405"/>
      <c r="VUU100" s="405"/>
      <c r="VUV100" s="405"/>
      <c r="VUW100" s="405"/>
      <c r="VUX100" s="405"/>
      <c r="VUY100" s="405"/>
      <c r="VUZ100" s="405"/>
      <c r="VVA100" s="405"/>
      <c r="VVB100" s="405"/>
      <c r="VVC100" s="405"/>
      <c r="VVD100" s="405"/>
      <c r="VVE100" s="405"/>
      <c r="VVF100" s="405"/>
      <c r="VVG100" s="405"/>
      <c r="VVH100" s="405"/>
      <c r="VVI100" s="405"/>
      <c r="VVJ100" s="405"/>
      <c r="VVK100" s="405"/>
      <c r="VVL100" s="405"/>
      <c r="VVM100" s="405"/>
      <c r="VVN100" s="405"/>
      <c r="VVO100" s="405"/>
      <c r="VVP100" s="405"/>
      <c r="VVQ100" s="405"/>
      <c r="VVR100" s="405"/>
      <c r="VVS100" s="405"/>
      <c r="VVT100" s="405"/>
      <c r="VVU100" s="405"/>
      <c r="VVV100" s="405"/>
      <c r="VVW100" s="405"/>
      <c r="VVX100" s="405"/>
      <c r="VVY100" s="405"/>
      <c r="VVZ100" s="405"/>
      <c r="VWA100" s="405"/>
      <c r="VWB100" s="405"/>
      <c r="VWC100" s="405"/>
      <c r="VWD100" s="405"/>
      <c r="VWE100" s="405"/>
      <c r="VWF100" s="405"/>
      <c r="VWG100" s="405"/>
      <c r="VWH100" s="405"/>
      <c r="VWI100" s="405"/>
      <c r="VWJ100" s="405"/>
      <c r="VWK100" s="405"/>
      <c r="VWL100" s="405"/>
      <c r="VWM100" s="405"/>
      <c r="VWN100" s="405"/>
      <c r="VWO100" s="405"/>
      <c r="VWP100" s="405"/>
      <c r="VWQ100" s="405"/>
      <c r="VWR100" s="405"/>
      <c r="VWS100" s="405"/>
      <c r="VWT100" s="405"/>
      <c r="VWU100" s="405"/>
      <c r="VWV100" s="405"/>
      <c r="VWW100" s="405"/>
      <c r="VWX100" s="405"/>
      <c r="VWY100" s="405"/>
      <c r="VWZ100" s="405"/>
      <c r="VXA100" s="405"/>
      <c r="VXB100" s="405"/>
      <c r="VXC100" s="405"/>
      <c r="VXD100" s="405"/>
      <c r="VXE100" s="405"/>
      <c r="VXF100" s="405"/>
      <c r="VXG100" s="405"/>
      <c r="VXH100" s="405"/>
      <c r="VXI100" s="405"/>
      <c r="VXJ100" s="405"/>
      <c r="VXK100" s="405"/>
      <c r="VXL100" s="405"/>
      <c r="VXM100" s="405"/>
      <c r="VXN100" s="405"/>
      <c r="VXO100" s="405"/>
      <c r="VXP100" s="405"/>
      <c r="VXQ100" s="405"/>
      <c r="VXR100" s="405"/>
      <c r="VXS100" s="405"/>
      <c r="VXT100" s="405"/>
      <c r="VXU100" s="405"/>
      <c r="VXV100" s="405"/>
      <c r="VXW100" s="405"/>
      <c r="VXX100" s="405"/>
      <c r="VXY100" s="405"/>
      <c r="VXZ100" s="405"/>
      <c r="VYA100" s="405"/>
      <c r="VYB100" s="405"/>
      <c r="VYC100" s="405"/>
      <c r="VYD100" s="405"/>
      <c r="VYE100" s="405"/>
      <c r="VYF100" s="405"/>
      <c r="VYG100" s="405"/>
      <c r="VYH100" s="405"/>
      <c r="VYI100" s="405"/>
      <c r="VYJ100" s="405"/>
      <c r="VYK100" s="405"/>
      <c r="VYL100" s="405"/>
      <c r="VYM100" s="405"/>
      <c r="VYN100" s="405"/>
      <c r="VYO100" s="405"/>
      <c r="VYP100" s="405"/>
      <c r="VYQ100" s="405"/>
      <c r="VYR100" s="405"/>
      <c r="VYS100" s="405"/>
      <c r="VYT100" s="405"/>
      <c r="VYU100" s="405"/>
      <c r="VYV100" s="405"/>
      <c r="VYW100" s="405"/>
      <c r="VYX100" s="405"/>
      <c r="VYY100" s="405"/>
      <c r="VYZ100" s="405"/>
      <c r="VZA100" s="405"/>
      <c r="VZB100" s="405"/>
      <c r="VZC100" s="405"/>
      <c r="VZD100" s="405"/>
      <c r="VZE100" s="405"/>
      <c r="VZF100" s="405"/>
      <c r="VZG100" s="405"/>
      <c r="VZH100" s="405"/>
      <c r="VZI100" s="405"/>
      <c r="VZJ100" s="405"/>
      <c r="VZK100" s="405"/>
      <c r="VZL100" s="405"/>
      <c r="VZM100" s="405"/>
      <c r="VZN100" s="405"/>
      <c r="VZO100" s="405"/>
      <c r="VZP100" s="405"/>
      <c r="VZQ100" s="405"/>
      <c r="VZR100" s="405"/>
      <c r="VZS100" s="405"/>
      <c r="VZT100" s="405"/>
      <c r="VZU100" s="405"/>
      <c r="VZV100" s="405"/>
      <c r="VZW100" s="405"/>
      <c r="VZX100" s="405"/>
      <c r="VZY100" s="405"/>
      <c r="VZZ100" s="405"/>
      <c r="WAA100" s="405"/>
      <c r="WAB100" s="405"/>
      <c r="WAC100" s="405"/>
      <c r="WAD100" s="405"/>
      <c r="WAE100" s="405"/>
      <c r="WAF100" s="405"/>
      <c r="WAG100" s="405"/>
      <c r="WAH100" s="405"/>
      <c r="WAI100" s="405"/>
      <c r="WAJ100" s="405"/>
      <c r="WAK100" s="405"/>
      <c r="WAL100" s="405"/>
      <c r="WAM100" s="405"/>
      <c r="WAN100" s="405"/>
      <c r="WAO100" s="405"/>
      <c r="WAP100" s="405"/>
      <c r="WAQ100" s="405"/>
      <c r="WAR100" s="405"/>
      <c r="WAS100" s="405"/>
      <c r="WAT100" s="405"/>
      <c r="WAU100" s="405"/>
      <c r="WAV100" s="405"/>
      <c r="WAW100" s="405"/>
      <c r="WAX100" s="405"/>
      <c r="WAY100" s="405"/>
      <c r="WAZ100" s="405"/>
      <c r="WBA100" s="405"/>
      <c r="WBB100" s="405"/>
      <c r="WBC100" s="405"/>
      <c r="WBD100" s="405"/>
      <c r="WBE100" s="405"/>
      <c r="WBF100" s="405"/>
      <c r="WBG100" s="405"/>
      <c r="WBH100" s="405"/>
      <c r="WBI100" s="405"/>
      <c r="WBJ100" s="405"/>
      <c r="WBK100" s="405"/>
      <c r="WBL100" s="405"/>
      <c r="WBM100" s="405"/>
      <c r="WBN100" s="405"/>
      <c r="WBO100" s="405"/>
      <c r="WBP100" s="405"/>
      <c r="WBQ100" s="405"/>
      <c r="WBR100" s="405"/>
      <c r="WBS100" s="405"/>
      <c r="WBT100" s="405"/>
      <c r="WBU100" s="405"/>
      <c r="WBV100" s="405"/>
      <c r="WBW100" s="405"/>
      <c r="WBX100" s="405"/>
      <c r="WBY100" s="405"/>
      <c r="WBZ100" s="405"/>
      <c r="WCA100" s="405"/>
      <c r="WCB100" s="405"/>
      <c r="WCC100" s="405"/>
      <c r="WCD100" s="405"/>
      <c r="WCE100" s="405"/>
      <c r="WCF100" s="405"/>
      <c r="WCG100" s="405"/>
      <c r="WCH100" s="405"/>
      <c r="WCI100" s="405"/>
      <c r="WCJ100" s="405"/>
      <c r="WCK100" s="405"/>
      <c r="WCL100" s="405"/>
      <c r="WCM100" s="405"/>
      <c r="WCN100" s="405"/>
      <c r="WCO100" s="405"/>
      <c r="WCP100" s="405"/>
      <c r="WCQ100" s="405"/>
      <c r="WCR100" s="405"/>
      <c r="WCS100" s="405"/>
      <c r="WCT100" s="405"/>
      <c r="WCU100" s="405"/>
      <c r="WCV100" s="405"/>
      <c r="WCW100" s="405"/>
      <c r="WCX100" s="405"/>
      <c r="WCY100" s="405"/>
      <c r="WCZ100" s="405"/>
      <c r="WDA100" s="405"/>
      <c r="WDB100" s="405"/>
      <c r="WDC100" s="405"/>
      <c r="WDD100" s="405"/>
      <c r="WDE100" s="405"/>
      <c r="WDF100" s="405"/>
      <c r="WDG100" s="405"/>
      <c r="WDH100" s="405"/>
      <c r="WDI100" s="405"/>
      <c r="WDJ100" s="405"/>
      <c r="WDK100" s="405"/>
      <c r="WDL100" s="405"/>
      <c r="WDM100" s="405"/>
      <c r="WDN100" s="405"/>
      <c r="WDO100" s="405"/>
      <c r="WDP100" s="405"/>
      <c r="WDQ100" s="405"/>
      <c r="WDR100" s="405"/>
      <c r="WDS100" s="405"/>
      <c r="WDT100" s="405"/>
      <c r="WDU100" s="405"/>
      <c r="WDV100" s="405"/>
      <c r="WDW100" s="405"/>
      <c r="WDX100" s="405"/>
      <c r="WDY100" s="405"/>
      <c r="WDZ100" s="405"/>
      <c r="WEA100" s="405"/>
      <c r="WEB100" s="405"/>
      <c r="WEC100" s="405"/>
      <c r="WED100" s="405"/>
      <c r="WEE100" s="405"/>
      <c r="WEF100" s="405"/>
      <c r="WEG100" s="405"/>
      <c r="WEH100" s="405"/>
      <c r="WEI100" s="405"/>
      <c r="WEJ100" s="405"/>
      <c r="WEK100" s="405"/>
      <c r="WEL100" s="405"/>
      <c r="WEM100" s="405"/>
      <c r="WEN100" s="405"/>
      <c r="WEO100" s="405"/>
      <c r="WEP100" s="405"/>
      <c r="WEQ100" s="405"/>
      <c r="WER100" s="405"/>
      <c r="WES100" s="405"/>
      <c r="WET100" s="405"/>
      <c r="WEU100" s="405"/>
      <c r="WEV100" s="405"/>
      <c r="WEW100" s="405"/>
      <c r="WEX100" s="405"/>
      <c r="WEY100" s="405"/>
      <c r="WEZ100" s="405"/>
      <c r="WFA100" s="405"/>
      <c r="WFB100" s="405"/>
      <c r="WFC100" s="405"/>
      <c r="WFD100" s="405"/>
      <c r="WFE100" s="405"/>
      <c r="WFF100" s="405"/>
      <c r="WFG100" s="405"/>
      <c r="WFH100" s="405"/>
      <c r="WFI100" s="405"/>
      <c r="WFJ100" s="405"/>
      <c r="WFK100" s="405"/>
      <c r="WFL100" s="405"/>
      <c r="WFM100" s="405"/>
      <c r="WFN100" s="405"/>
      <c r="WFO100" s="405"/>
      <c r="WFP100" s="405"/>
      <c r="WFQ100" s="405"/>
      <c r="WFR100" s="405"/>
      <c r="WFS100" s="405"/>
      <c r="WFT100" s="405"/>
      <c r="WFU100" s="405"/>
      <c r="WFV100" s="405"/>
      <c r="WFW100" s="405"/>
      <c r="WFX100" s="405"/>
      <c r="WFY100" s="405"/>
      <c r="WFZ100" s="405"/>
      <c r="WGA100" s="405"/>
      <c r="WGB100" s="405"/>
      <c r="WGC100" s="405"/>
      <c r="WGD100" s="405"/>
      <c r="WGE100" s="405"/>
      <c r="WGF100" s="405"/>
      <c r="WGG100" s="405"/>
      <c r="WGH100" s="405"/>
      <c r="WGI100" s="405"/>
      <c r="WGJ100" s="405"/>
      <c r="WGK100" s="405"/>
      <c r="WGL100" s="405"/>
      <c r="WGM100" s="405"/>
      <c r="WGN100" s="405"/>
      <c r="WGO100" s="405"/>
      <c r="WGP100" s="405"/>
      <c r="WGQ100" s="405"/>
      <c r="WGR100" s="405"/>
      <c r="WGS100" s="405"/>
      <c r="WGT100" s="405"/>
      <c r="WGU100" s="405"/>
      <c r="WGV100" s="405"/>
      <c r="WGW100" s="405"/>
      <c r="WGX100" s="405"/>
      <c r="WGY100" s="405"/>
      <c r="WGZ100" s="405"/>
      <c r="WHA100" s="405"/>
      <c r="WHB100" s="405"/>
      <c r="WHC100" s="405"/>
      <c r="WHD100" s="405"/>
      <c r="WHE100" s="405"/>
      <c r="WHF100" s="405"/>
      <c r="WHG100" s="405"/>
      <c r="WHH100" s="405"/>
      <c r="WHI100" s="405"/>
      <c r="WHJ100" s="405"/>
      <c r="WHK100" s="405"/>
      <c r="WHL100" s="405"/>
      <c r="WHM100" s="405"/>
      <c r="WHN100" s="405"/>
      <c r="WHO100" s="405"/>
      <c r="WHP100" s="405"/>
      <c r="WHQ100" s="405"/>
      <c r="WHR100" s="405"/>
      <c r="WHS100" s="405"/>
      <c r="WHT100" s="405"/>
      <c r="WHU100" s="405"/>
      <c r="WHV100" s="405"/>
      <c r="WHW100" s="405"/>
      <c r="WHX100" s="405"/>
      <c r="WHY100" s="405"/>
      <c r="WHZ100" s="405"/>
      <c r="WIA100" s="405"/>
      <c r="WIB100" s="405"/>
      <c r="WIC100" s="405"/>
      <c r="WID100" s="405"/>
      <c r="WIE100" s="405"/>
      <c r="WIF100" s="405"/>
      <c r="WIG100" s="405"/>
      <c r="WIH100" s="405"/>
      <c r="WII100" s="405"/>
      <c r="WIJ100" s="405"/>
      <c r="WIK100" s="405"/>
      <c r="WIL100" s="405"/>
      <c r="WIM100" s="405"/>
      <c r="WIN100" s="405"/>
      <c r="WIO100" s="405"/>
      <c r="WIP100" s="405"/>
      <c r="WIQ100" s="405"/>
      <c r="WIR100" s="405"/>
      <c r="WIS100" s="405"/>
      <c r="WIT100" s="405"/>
      <c r="WIU100" s="405"/>
      <c r="WIV100" s="405"/>
      <c r="WIW100" s="405"/>
      <c r="WIX100" s="405"/>
      <c r="WIY100" s="405"/>
      <c r="WIZ100" s="405"/>
      <c r="WJA100" s="405"/>
      <c r="WJB100" s="405"/>
      <c r="WJC100" s="405"/>
      <c r="WJD100" s="405"/>
      <c r="WJE100" s="405"/>
      <c r="WJF100" s="405"/>
      <c r="WJG100" s="405"/>
      <c r="WJH100" s="405"/>
      <c r="WJI100" s="405"/>
      <c r="WJJ100" s="405"/>
      <c r="WJK100" s="405"/>
      <c r="WJL100" s="405"/>
      <c r="WJM100" s="405"/>
      <c r="WJN100" s="405"/>
      <c r="WJO100" s="405"/>
      <c r="WJP100" s="405"/>
      <c r="WJQ100" s="405"/>
      <c r="WJR100" s="405"/>
      <c r="WJS100" s="405"/>
      <c r="WJT100" s="405"/>
      <c r="WJU100" s="405"/>
      <c r="WJV100" s="405"/>
      <c r="WJW100" s="405"/>
      <c r="WJX100" s="405"/>
      <c r="WJY100" s="405"/>
      <c r="WJZ100" s="405"/>
      <c r="WKA100" s="405"/>
      <c r="WKB100" s="405"/>
      <c r="WKC100" s="405"/>
      <c r="WKD100" s="405"/>
      <c r="WKE100" s="405"/>
      <c r="WKF100" s="405"/>
      <c r="WKG100" s="405"/>
      <c r="WKH100" s="405"/>
      <c r="WKI100" s="405"/>
      <c r="WKJ100" s="405"/>
      <c r="WKK100" s="405"/>
      <c r="WKL100" s="405"/>
      <c r="WKM100" s="405"/>
      <c r="WKN100" s="405"/>
      <c r="WKO100" s="405"/>
      <c r="WKP100" s="405"/>
      <c r="WKQ100" s="405"/>
      <c r="WKR100" s="405"/>
      <c r="WKS100" s="405"/>
      <c r="WKT100" s="405"/>
      <c r="WKU100" s="405"/>
      <c r="WKV100" s="405"/>
      <c r="WKW100" s="405"/>
      <c r="WKX100" s="405"/>
      <c r="WKY100" s="405"/>
      <c r="WKZ100" s="405"/>
      <c r="WLA100" s="405"/>
      <c r="WLB100" s="405"/>
      <c r="WLC100" s="405"/>
      <c r="WLD100" s="405"/>
      <c r="WLE100" s="405"/>
      <c r="WLF100" s="405"/>
      <c r="WLG100" s="405"/>
      <c r="WLH100" s="405"/>
      <c r="WLI100" s="405"/>
      <c r="WLJ100" s="405"/>
      <c r="WLK100" s="405"/>
      <c r="WLL100" s="405"/>
      <c r="WLM100" s="405"/>
      <c r="WLN100" s="405"/>
      <c r="WLO100" s="405"/>
      <c r="WLP100" s="405"/>
      <c r="WLQ100" s="405"/>
      <c r="WLR100" s="405"/>
      <c r="WLS100" s="405"/>
      <c r="WLT100" s="405"/>
      <c r="WLU100" s="405"/>
      <c r="WLV100" s="405"/>
      <c r="WLW100" s="405"/>
      <c r="WLX100" s="405"/>
      <c r="WLY100" s="405"/>
      <c r="WLZ100" s="405"/>
      <c r="WMA100" s="405"/>
      <c r="WMB100" s="405"/>
      <c r="WMC100" s="405"/>
      <c r="WMD100" s="405"/>
      <c r="WME100" s="405"/>
      <c r="WMF100" s="405"/>
      <c r="WMG100" s="405"/>
      <c r="WMH100" s="405"/>
      <c r="WMI100" s="405"/>
      <c r="WMJ100" s="405"/>
      <c r="WMK100" s="405"/>
      <c r="WML100" s="405"/>
      <c r="WMM100" s="405"/>
      <c r="WMN100" s="405"/>
      <c r="WMO100" s="405"/>
      <c r="WMP100" s="405"/>
      <c r="WMQ100" s="405"/>
      <c r="WMR100" s="405"/>
      <c r="WMS100" s="405"/>
      <c r="WMT100" s="405"/>
      <c r="WMU100" s="405"/>
      <c r="WMV100" s="405"/>
      <c r="WMW100" s="405"/>
      <c r="WMX100" s="405"/>
      <c r="WMY100" s="405"/>
      <c r="WMZ100" s="405"/>
      <c r="WNA100" s="405"/>
      <c r="WNB100" s="405"/>
      <c r="WNC100" s="405"/>
      <c r="WND100" s="405"/>
      <c r="WNE100" s="405"/>
      <c r="WNF100" s="405"/>
      <c r="WNG100" s="405"/>
      <c r="WNH100" s="405"/>
      <c r="WNI100" s="405"/>
      <c r="WNJ100" s="405"/>
      <c r="WNK100" s="405"/>
      <c r="WNL100" s="405"/>
      <c r="WNM100" s="405"/>
      <c r="WNN100" s="405"/>
      <c r="WNO100" s="405"/>
      <c r="WNP100" s="405"/>
      <c r="WNQ100" s="405"/>
      <c r="WNR100" s="405"/>
      <c r="WNS100" s="405"/>
      <c r="WNT100" s="405"/>
      <c r="WNU100" s="405"/>
      <c r="WNV100" s="405"/>
      <c r="WNW100" s="405"/>
      <c r="WNX100" s="405"/>
      <c r="WNY100" s="405"/>
      <c r="WNZ100" s="405"/>
      <c r="WOA100" s="405"/>
      <c r="WOB100" s="405"/>
      <c r="WOC100" s="405"/>
      <c r="WOD100" s="405"/>
      <c r="WOE100" s="405"/>
      <c r="WOF100" s="405"/>
      <c r="WOG100" s="405"/>
      <c r="WOH100" s="405"/>
      <c r="WOI100" s="405"/>
      <c r="WOJ100" s="405"/>
      <c r="WOK100" s="405"/>
      <c r="WOL100" s="405"/>
      <c r="WOM100" s="405"/>
      <c r="WON100" s="405"/>
      <c r="WOO100" s="405"/>
      <c r="WOP100" s="405"/>
      <c r="WOQ100" s="405"/>
      <c r="WOR100" s="405"/>
      <c r="WOS100" s="405"/>
      <c r="WOT100" s="405"/>
      <c r="WOU100" s="405"/>
      <c r="WOV100" s="405"/>
      <c r="WOW100" s="405"/>
      <c r="WOX100" s="405"/>
      <c r="WOY100" s="405"/>
      <c r="WOZ100" s="405"/>
      <c r="WPA100" s="405"/>
      <c r="WPB100" s="405"/>
      <c r="WPC100" s="405"/>
      <c r="WPD100" s="405"/>
      <c r="WPE100" s="405"/>
      <c r="WPF100" s="405"/>
      <c r="WPG100" s="405"/>
      <c r="WPH100" s="405"/>
      <c r="WPI100" s="405"/>
      <c r="WPJ100" s="405"/>
      <c r="WPK100" s="405"/>
      <c r="WPL100" s="405"/>
      <c r="WPM100" s="405"/>
      <c r="WPN100" s="405"/>
      <c r="WPO100" s="405"/>
      <c r="WPP100" s="405"/>
      <c r="WPQ100" s="405"/>
      <c r="WPR100" s="405"/>
      <c r="WPS100" s="405"/>
      <c r="WPT100" s="405"/>
      <c r="WPU100" s="405"/>
      <c r="WPV100" s="405"/>
      <c r="WPW100" s="405"/>
      <c r="WPX100" s="405"/>
      <c r="WPY100" s="405"/>
      <c r="WPZ100" s="405"/>
      <c r="WQA100" s="405"/>
      <c r="WQB100" s="405"/>
      <c r="WQC100" s="405"/>
      <c r="WQD100" s="405"/>
      <c r="WQE100" s="405"/>
      <c r="WQF100" s="405"/>
      <c r="WQG100" s="405"/>
      <c r="WQH100" s="405"/>
      <c r="WQI100" s="405"/>
      <c r="WQJ100" s="405"/>
      <c r="WQK100" s="405"/>
      <c r="WQL100" s="405"/>
      <c r="WQM100" s="405"/>
      <c r="WQN100" s="405"/>
      <c r="WQO100" s="405"/>
      <c r="WQP100" s="405"/>
      <c r="WQQ100" s="405"/>
      <c r="WQR100" s="405"/>
      <c r="WQS100" s="405"/>
      <c r="WQT100" s="405"/>
      <c r="WQU100" s="405"/>
      <c r="WQV100" s="405"/>
      <c r="WQW100" s="405"/>
      <c r="WQX100" s="405"/>
      <c r="WQY100" s="405"/>
      <c r="WQZ100" s="405"/>
      <c r="WRA100" s="405"/>
      <c r="WRB100" s="405"/>
      <c r="WRC100" s="405"/>
      <c r="WRD100" s="405"/>
      <c r="WRE100" s="405"/>
      <c r="WRF100" s="405"/>
      <c r="WRG100" s="405"/>
      <c r="WRH100" s="405"/>
      <c r="WRI100" s="405"/>
      <c r="WRJ100" s="405"/>
      <c r="WRK100" s="405"/>
      <c r="WRL100" s="405"/>
      <c r="WRM100" s="405"/>
      <c r="WRN100" s="405"/>
      <c r="WRO100" s="405"/>
      <c r="WRP100" s="405"/>
      <c r="WRQ100" s="405"/>
      <c r="WRR100" s="405"/>
      <c r="WRS100" s="405"/>
      <c r="WRT100" s="405"/>
      <c r="WRU100" s="405"/>
      <c r="WRV100" s="405"/>
      <c r="WRW100" s="405"/>
      <c r="WRX100" s="405"/>
      <c r="WRY100" s="405"/>
      <c r="WRZ100" s="405"/>
      <c r="WSA100" s="405"/>
      <c r="WSB100" s="405"/>
      <c r="WSC100" s="405"/>
      <c r="WSD100" s="405"/>
      <c r="WSE100" s="405"/>
      <c r="WSF100" s="405"/>
      <c r="WSG100" s="405"/>
      <c r="WSH100" s="405"/>
      <c r="WSI100" s="405"/>
      <c r="WSJ100" s="405"/>
      <c r="WSK100" s="405"/>
      <c r="WSL100" s="405"/>
      <c r="WSM100" s="405"/>
      <c r="WSN100" s="405"/>
      <c r="WSO100" s="405"/>
      <c r="WSP100" s="405"/>
      <c r="WSQ100" s="405"/>
      <c r="WSR100" s="405"/>
      <c r="WSS100" s="405"/>
      <c r="WST100" s="405"/>
      <c r="WSU100" s="405"/>
      <c r="WSV100" s="405"/>
      <c r="WSW100" s="405"/>
      <c r="WSX100" s="405"/>
      <c r="WSY100" s="405"/>
      <c r="WSZ100" s="405"/>
      <c r="WTA100" s="405"/>
      <c r="WTB100" s="405"/>
      <c r="WTC100" s="405"/>
      <c r="WTD100" s="405"/>
      <c r="WTE100" s="405"/>
      <c r="WTF100" s="405"/>
      <c r="WTG100" s="405"/>
      <c r="WTH100" s="405"/>
      <c r="WTI100" s="405"/>
      <c r="WTJ100" s="405"/>
      <c r="WTK100" s="405"/>
      <c r="WTL100" s="405"/>
      <c r="WTM100" s="405"/>
      <c r="WTN100" s="405"/>
      <c r="WTO100" s="405"/>
      <c r="WTP100" s="405"/>
      <c r="WTQ100" s="405"/>
      <c r="WTR100" s="405"/>
      <c r="WTS100" s="405"/>
      <c r="WTT100" s="405"/>
      <c r="WTU100" s="405"/>
      <c r="WTV100" s="405"/>
      <c r="WTW100" s="405"/>
      <c r="WTX100" s="405"/>
      <c r="WTY100" s="405"/>
      <c r="WTZ100" s="405"/>
      <c r="WUA100" s="405"/>
      <c r="WUB100" s="405"/>
      <c r="WUC100" s="405"/>
      <c r="WUD100" s="405"/>
      <c r="WUE100" s="405"/>
      <c r="WUF100" s="405"/>
      <c r="WUG100" s="405"/>
      <c r="WUH100" s="405"/>
      <c r="WUI100" s="405"/>
      <c r="WUJ100" s="405"/>
      <c r="WUK100" s="405"/>
      <c r="WUL100" s="405"/>
      <c r="WUM100" s="405"/>
      <c r="WUN100" s="405"/>
      <c r="WUO100" s="405"/>
      <c r="WUP100" s="405"/>
      <c r="WUQ100" s="405"/>
      <c r="WUR100" s="405"/>
      <c r="WUS100" s="405"/>
      <c r="WUT100" s="405"/>
      <c r="WUU100" s="405"/>
      <c r="WUV100" s="405"/>
      <c r="WUW100" s="405"/>
      <c r="WUX100" s="405"/>
      <c r="WUY100" s="405"/>
      <c r="WUZ100" s="405"/>
      <c r="WVA100" s="405"/>
      <c r="WVB100" s="405"/>
      <c r="WVC100" s="405"/>
      <c r="WVD100" s="405"/>
      <c r="WVE100" s="405"/>
      <c r="WVF100" s="405"/>
      <c r="WVG100" s="405"/>
      <c r="WVH100" s="405"/>
      <c r="WVI100" s="405"/>
      <c r="WVJ100" s="405"/>
      <c r="WVK100" s="405"/>
      <c r="WVL100" s="405"/>
      <c r="WVM100" s="405"/>
      <c r="WVN100" s="405"/>
      <c r="WVO100" s="405"/>
      <c r="WVP100" s="405"/>
      <c r="WVQ100" s="405"/>
      <c r="WVR100" s="405"/>
      <c r="WVS100" s="405"/>
      <c r="WVT100" s="405"/>
      <c r="WVU100" s="405"/>
      <c r="WVV100" s="405"/>
      <c r="WVW100" s="405"/>
      <c r="WVX100" s="405"/>
      <c r="WVY100" s="405"/>
      <c r="WVZ100" s="405"/>
      <c r="WWA100" s="405"/>
      <c r="WWB100" s="405"/>
      <c r="WWC100" s="405"/>
      <c r="WWD100" s="405"/>
      <c r="WWE100" s="405"/>
      <c r="WWF100" s="405"/>
      <c r="WWG100" s="405"/>
      <c r="WWH100" s="405"/>
      <c r="WWI100" s="405"/>
      <c r="WWJ100" s="405"/>
      <c r="WWK100" s="405"/>
      <c r="WWL100" s="405"/>
      <c r="WWM100" s="405"/>
      <c r="WWN100" s="405"/>
      <c r="WWO100" s="405"/>
      <c r="WWP100" s="405"/>
      <c r="WWQ100" s="405"/>
      <c r="WWR100" s="405"/>
      <c r="WWS100" s="405"/>
      <c r="WWT100" s="405"/>
      <c r="WWU100" s="405"/>
      <c r="WWV100" s="405"/>
      <c r="WWW100" s="405"/>
      <c r="WWX100" s="405"/>
      <c r="WWY100" s="405"/>
      <c r="WWZ100" s="405"/>
      <c r="WXA100" s="405"/>
      <c r="WXB100" s="405"/>
      <c r="WXC100" s="405"/>
      <c r="WXD100" s="405"/>
      <c r="WXE100" s="405"/>
      <c r="WXF100" s="405"/>
      <c r="WXG100" s="405"/>
      <c r="WXH100" s="405"/>
      <c r="WXI100" s="405"/>
      <c r="WXJ100" s="405"/>
      <c r="WXK100" s="405"/>
      <c r="WXL100" s="405"/>
      <c r="WXM100" s="405"/>
      <c r="WXN100" s="405"/>
      <c r="WXO100" s="405"/>
      <c r="WXP100" s="405"/>
      <c r="WXQ100" s="405"/>
      <c r="WXR100" s="405"/>
      <c r="WXS100" s="405"/>
      <c r="WXT100" s="405"/>
      <c r="WXU100" s="405"/>
      <c r="WXV100" s="405"/>
      <c r="WXW100" s="405"/>
      <c r="WXX100" s="405"/>
      <c r="WXY100" s="405"/>
      <c r="WXZ100" s="405"/>
      <c r="WYA100" s="405"/>
      <c r="WYB100" s="405"/>
      <c r="WYC100" s="405"/>
      <c r="WYD100" s="405"/>
      <c r="WYE100" s="405"/>
      <c r="WYF100" s="405"/>
      <c r="WYG100" s="405"/>
      <c r="WYH100" s="405"/>
      <c r="WYI100" s="405"/>
      <c r="WYJ100" s="405"/>
      <c r="WYK100" s="405"/>
      <c r="WYL100" s="405"/>
      <c r="WYM100" s="405"/>
      <c r="WYN100" s="405"/>
      <c r="WYO100" s="405"/>
      <c r="WYP100" s="405"/>
      <c r="WYQ100" s="405"/>
      <c r="WYR100" s="405"/>
      <c r="WYS100" s="405"/>
      <c r="WYT100" s="405"/>
      <c r="WYU100" s="405"/>
      <c r="WYV100" s="405"/>
      <c r="WYW100" s="405"/>
      <c r="WYX100" s="405"/>
      <c r="WYY100" s="405"/>
      <c r="WYZ100" s="405"/>
      <c r="WZA100" s="405"/>
      <c r="WZB100" s="405"/>
      <c r="WZC100" s="405"/>
      <c r="WZD100" s="405"/>
      <c r="WZE100" s="405"/>
      <c r="WZF100" s="405"/>
      <c r="WZG100" s="405"/>
      <c r="WZH100" s="405"/>
      <c r="WZI100" s="405"/>
      <c r="WZJ100" s="405"/>
      <c r="WZK100" s="405"/>
      <c r="WZL100" s="405"/>
      <c r="WZM100" s="405"/>
      <c r="WZN100" s="405"/>
      <c r="WZO100" s="405"/>
      <c r="WZP100" s="405"/>
      <c r="WZQ100" s="405"/>
      <c r="WZR100" s="405"/>
      <c r="WZS100" s="405"/>
      <c r="WZT100" s="405"/>
      <c r="WZU100" s="405"/>
      <c r="WZV100" s="405"/>
      <c r="WZW100" s="405"/>
      <c r="WZX100" s="405"/>
      <c r="WZY100" s="405"/>
      <c r="WZZ100" s="405"/>
      <c r="XAA100" s="405"/>
      <c r="XAB100" s="405"/>
      <c r="XAC100" s="405"/>
      <c r="XAD100" s="405"/>
      <c r="XAE100" s="405"/>
      <c r="XAF100" s="405"/>
      <c r="XAG100" s="405"/>
      <c r="XAH100" s="405"/>
      <c r="XAI100" s="405"/>
      <c r="XAJ100" s="405"/>
      <c r="XAK100" s="405"/>
      <c r="XAL100" s="405"/>
      <c r="XAM100" s="405"/>
      <c r="XAN100" s="405"/>
      <c r="XAO100" s="405"/>
      <c r="XAP100" s="405"/>
      <c r="XAQ100" s="405"/>
      <c r="XAR100" s="405"/>
      <c r="XAS100" s="405"/>
      <c r="XAT100" s="405"/>
      <c r="XAU100" s="405"/>
      <c r="XAV100" s="405"/>
      <c r="XAW100" s="405"/>
      <c r="XAX100" s="405"/>
      <c r="XAY100" s="405"/>
      <c r="XAZ100" s="405"/>
      <c r="XBA100" s="405"/>
      <c r="XBB100" s="405"/>
      <c r="XBC100" s="405"/>
      <c r="XBD100" s="405"/>
      <c r="XBE100" s="405"/>
      <c r="XBF100" s="405"/>
      <c r="XBG100" s="405"/>
      <c r="XBH100" s="405"/>
      <c r="XBI100" s="405"/>
      <c r="XBJ100" s="405"/>
      <c r="XBK100" s="405"/>
      <c r="XBL100" s="405"/>
      <c r="XBM100" s="405"/>
      <c r="XBN100" s="405"/>
      <c r="XBO100" s="405"/>
      <c r="XBP100" s="405"/>
      <c r="XBQ100" s="405"/>
      <c r="XBR100" s="405"/>
      <c r="XBS100" s="405"/>
      <c r="XBT100" s="405"/>
      <c r="XBU100" s="405"/>
      <c r="XBV100" s="405"/>
      <c r="XBW100" s="405"/>
      <c r="XBX100" s="405"/>
      <c r="XBY100" s="405"/>
      <c r="XBZ100" s="405"/>
      <c r="XCA100" s="405"/>
      <c r="XCB100" s="405"/>
      <c r="XCC100" s="405"/>
      <c r="XCD100" s="405"/>
      <c r="XCE100" s="405"/>
      <c r="XCF100" s="405"/>
      <c r="XCG100" s="405"/>
      <c r="XCH100" s="405"/>
      <c r="XCI100" s="405"/>
      <c r="XCJ100" s="405"/>
      <c r="XCK100" s="405"/>
      <c r="XCL100" s="405"/>
      <c r="XCM100" s="405"/>
      <c r="XCN100" s="405"/>
      <c r="XCO100" s="405"/>
      <c r="XCP100" s="405"/>
      <c r="XCQ100" s="405"/>
      <c r="XCR100" s="405"/>
      <c r="XCS100" s="405"/>
      <c r="XCT100" s="405"/>
      <c r="XCU100" s="405"/>
      <c r="XCV100" s="405"/>
      <c r="XCW100" s="405"/>
      <c r="XCX100" s="405"/>
      <c r="XCY100" s="405"/>
      <c r="XCZ100" s="405"/>
      <c r="XDA100" s="405"/>
      <c r="XDB100" s="405"/>
      <c r="XDC100" s="405"/>
      <c r="XDD100" s="405"/>
      <c r="XDE100" s="405"/>
      <c r="XDF100" s="405"/>
      <c r="XDG100" s="405"/>
      <c r="XDH100" s="405"/>
      <c r="XDI100" s="405"/>
      <c r="XDJ100" s="405"/>
      <c r="XDK100" s="405"/>
      <c r="XDL100" s="405"/>
      <c r="XDM100" s="405"/>
      <c r="XDN100" s="405"/>
      <c r="XDO100" s="405"/>
      <c r="XDP100" s="405"/>
      <c r="XDQ100" s="405"/>
      <c r="XDR100" s="405"/>
      <c r="XDS100" s="405"/>
      <c r="XDT100" s="405"/>
      <c r="XDU100" s="405"/>
      <c r="XDV100" s="405"/>
      <c r="XDW100" s="405"/>
      <c r="XDX100" s="405"/>
      <c r="XDY100" s="405"/>
      <c r="XDZ100" s="405"/>
      <c r="XEA100" s="405"/>
      <c r="XEB100" s="405"/>
      <c r="XEC100" s="405"/>
      <c r="XED100" s="405"/>
      <c r="XEE100" s="405"/>
      <c r="XEF100" s="405"/>
      <c r="XEG100" s="286"/>
      <c r="XEH100" s="286"/>
      <c r="XEI100" s="286"/>
      <c r="XEJ100" s="286"/>
      <c r="XEK100" s="286"/>
      <c r="XEL100" s="286"/>
      <c r="XEM100" s="286"/>
      <c r="XEN100" s="286"/>
      <c r="XEO100" s="286"/>
      <c r="XEP100" s="286"/>
      <c r="XEQ100" s="286"/>
      <c r="XER100" s="286"/>
      <c r="XES100" s="286"/>
      <c r="XET100" s="286"/>
      <c r="XEU100" s="286"/>
      <c r="XEV100" s="286"/>
      <c r="XEW100" s="286"/>
      <c r="XEX100" s="286"/>
      <c r="XEY100" s="286"/>
      <c r="XEZ100" s="286"/>
      <c r="XFA100" s="286"/>
      <c r="XFB100" s="286"/>
      <c r="XFC100" s="286"/>
      <c r="XFD100" s="286"/>
    </row>
    <row r="101" spans="1:16384" s="399" customFormat="1" ht="21.95" customHeight="1" thickTop="1" x14ac:dyDescent="0.25">
      <c r="A101" s="369" t="s">
        <v>865</v>
      </c>
      <c r="B101" s="370">
        <f>SUM(B5:B100)</f>
        <v>0</v>
      </c>
      <c r="C101" s="370">
        <f>SUM(C5:C100)</f>
        <v>49</v>
      </c>
      <c r="D101" s="371">
        <f>D100</f>
        <v>246.5</v>
      </c>
      <c r="E101" s="371"/>
      <c r="F101" s="372">
        <f>SUM(F5:F100)</f>
        <v>1045</v>
      </c>
      <c r="G101" s="373">
        <f>SUM(G5:G100)</f>
        <v>1241.5</v>
      </c>
      <c r="H101" s="373">
        <f>H100</f>
        <v>170.5</v>
      </c>
      <c r="I101" s="374"/>
      <c r="J101" s="375">
        <f>SUM(J5:J100)</f>
        <v>418</v>
      </c>
      <c r="K101" s="376">
        <f>SUM(K5:K100)</f>
        <v>417</v>
      </c>
      <c r="L101" s="377">
        <f>L100</f>
        <v>322.39999999999998</v>
      </c>
      <c r="M101" s="378"/>
      <c r="N101" s="379">
        <f>SUM(N5:N100)</f>
        <v>0</v>
      </c>
      <c r="O101" s="380">
        <f>SUM(O5:O100)</f>
        <v>46</v>
      </c>
      <c r="P101" s="381">
        <f>P100</f>
        <v>215</v>
      </c>
      <c r="Q101" s="382"/>
      <c r="R101" s="383">
        <f>SUM(R5:R100)</f>
        <v>209</v>
      </c>
      <c r="S101" s="384">
        <f>SUM(S5:S100)</f>
        <v>37</v>
      </c>
      <c r="T101" s="385">
        <f>T100</f>
        <v>266</v>
      </c>
      <c r="U101" s="386"/>
      <c r="V101" s="387">
        <f>SUM(V5:V100)</f>
        <v>0</v>
      </c>
      <c r="W101" s="388">
        <f>SUM(W5:W100)</f>
        <v>20</v>
      </c>
      <c r="X101" s="389">
        <f>X100</f>
        <v>164.7</v>
      </c>
      <c r="Y101" s="390"/>
      <c r="Z101" s="391">
        <f>SUM(Z5:Z100)</f>
        <v>0</v>
      </c>
      <c r="AA101" s="392">
        <f>SUM(AA5:AA100)</f>
        <v>24</v>
      </c>
      <c r="AB101" s="393">
        <f>AB100</f>
        <v>159.5</v>
      </c>
      <c r="AC101" s="394"/>
      <c r="AD101" s="395">
        <f>SUM(AD5:AD100)</f>
        <v>0</v>
      </c>
      <c r="AE101" s="396">
        <f>SUM(AE5:AE100)</f>
        <v>0</v>
      </c>
      <c r="AF101" s="397">
        <v>169</v>
      </c>
      <c r="AG101" s="397"/>
      <c r="AH101" s="395">
        <f>SUM(AH5:AH100)</f>
        <v>0</v>
      </c>
      <c r="AI101" s="396">
        <f>SUM(AI5:AI100)</f>
        <v>0</v>
      </c>
      <c r="AJ101" s="398">
        <v>75</v>
      </c>
      <c r="AK101" s="397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  <c r="BM101" s="286"/>
      <c r="BN101" s="286"/>
      <c r="BO101" s="286"/>
      <c r="BP101" s="286"/>
      <c r="BQ101" s="286"/>
      <c r="BR101" s="286"/>
      <c r="BS101" s="286"/>
      <c r="BT101" s="286"/>
      <c r="BU101" s="286"/>
      <c r="BV101" s="286"/>
      <c r="BW101" s="286"/>
      <c r="BX101" s="286"/>
      <c r="BY101" s="286"/>
      <c r="BZ101" s="286"/>
      <c r="CA101" s="286"/>
      <c r="CB101" s="286"/>
      <c r="CC101" s="286"/>
      <c r="CD101" s="286"/>
      <c r="CE101" s="286"/>
      <c r="CF101" s="286"/>
      <c r="CG101" s="286"/>
      <c r="CH101" s="286"/>
      <c r="CI101" s="286"/>
      <c r="CJ101" s="286"/>
      <c r="CK101" s="286"/>
      <c r="CL101" s="286"/>
      <c r="CM101" s="286"/>
      <c r="CN101" s="286"/>
      <c r="CO101" s="286"/>
      <c r="CP101" s="286"/>
      <c r="CQ101" s="286"/>
      <c r="CR101" s="286"/>
      <c r="CS101" s="286"/>
      <c r="CT101" s="286"/>
      <c r="CU101" s="286"/>
      <c r="CV101" s="286"/>
      <c r="CW101" s="286"/>
      <c r="CX101" s="286"/>
      <c r="CY101" s="286"/>
      <c r="CZ101" s="286"/>
      <c r="DA101" s="286"/>
      <c r="DB101" s="286"/>
      <c r="DC101" s="286"/>
      <c r="DD101" s="286"/>
      <c r="DE101" s="286"/>
      <c r="DF101" s="286"/>
      <c r="DG101" s="286"/>
      <c r="DH101" s="286"/>
      <c r="DI101" s="286"/>
      <c r="DJ101" s="286"/>
      <c r="DK101" s="286"/>
      <c r="DL101" s="286"/>
      <c r="DM101" s="286"/>
      <c r="DN101" s="286"/>
      <c r="DO101" s="286"/>
      <c r="DP101" s="286"/>
      <c r="DQ101" s="286"/>
      <c r="DR101" s="286"/>
      <c r="DS101" s="286"/>
      <c r="DT101" s="286"/>
      <c r="DU101" s="286"/>
      <c r="DV101" s="286"/>
      <c r="DW101" s="286"/>
      <c r="DX101" s="286"/>
      <c r="DY101" s="286"/>
      <c r="DZ101" s="286"/>
      <c r="EA101" s="286"/>
      <c r="EB101" s="286"/>
      <c r="EC101" s="286"/>
      <c r="ED101" s="286"/>
      <c r="EE101" s="286"/>
      <c r="EF101" s="286"/>
      <c r="EG101" s="286"/>
      <c r="EH101" s="286"/>
      <c r="EI101" s="286"/>
      <c r="EJ101" s="286"/>
      <c r="EK101" s="286"/>
      <c r="EL101" s="286"/>
      <c r="EM101" s="286"/>
      <c r="EN101" s="286"/>
      <c r="EO101" s="286"/>
      <c r="EP101" s="286"/>
      <c r="EQ101" s="286"/>
      <c r="ER101" s="286"/>
      <c r="ES101" s="286"/>
      <c r="ET101" s="286"/>
      <c r="EU101" s="286"/>
      <c r="EV101" s="286"/>
      <c r="EW101" s="286"/>
      <c r="EX101" s="286"/>
      <c r="EY101" s="286"/>
      <c r="EZ101" s="286"/>
      <c r="FA101" s="286"/>
      <c r="FB101" s="286"/>
      <c r="FC101" s="286"/>
      <c r="FD101" s="286"/>
      <c r="FE101" s="286"/>
      <c r="FF101" s="286"/>
      <c r="FG101" s="286"/>
      <c r="FH101" s="286"/>
      <c r="FI101" s="286"/>
      <c r="FJ101" s="286"/>
      <c r="FK101" s="286"/>
      <c r="FL101" s="286"/>
      <c r="FM101" s="286"/>
      <c r="FN101" s="286"/>
      <c r="FO101" s="286"/>
      <c r="FP101" s="286"/>
      <c r="FQ101" s="286"/>
      <c r="FR101" s="286"/>
      <c r="FS101" s="286"/>
      <c r="FT101" s="286"/>
      <c r="FU101" s="286"/>
      <c r="FV101" s="286"/>
      <c r="FW101" s="286"/>
      <c r="FX101" s="286"/>
      <c r="FY101" s="286"/>
      <c r="FZ101" s="286"/>
      <c r="GA101" s="286"/>
      <c r="GB101" s="286"/>
      <c r="GC101" s="286"/>
      <c r="GD101" s="286"/>
      <c r="GE101" s="286"/>
      <c r="GF101" s="286"/>
      <c r="GG101" s="286"/>
      <c r="GH101" s="286"/>
      <c r="GI101" s="286"/>
      <c r="GJ101" s="286"/>
      <c r="GK101" s="286"/>
      <c r="GL101" s="286"/>
      <c r="GM101" s="286"/>
      <c r="GN101" s="286"/>
      <c r="GO101" s="286"/>
      <c r="GP101" s="286"/>
      <c r="GQ101" s="286"/>
      <c r="GR101" s="286"/>
      <c r="GS101" s="286"/>
      <c r="GT101" s="286"/>
      <c r="GU101" s="286"/>
      <c r="GV101" s="286"/>
      <c r="GW101" s="286"/>
      <c r="GX101" s="286"/>
      <c r="GY101" s="286"/>
      <c r="GZ101" s="286"/>
      <c r="HA101" s="286"/>
      <c r="HB101" s="286"/>
      <c r="HC101" s="286"/>
      <c r="HD101" s="286"/>
      <c r="HE101" s="286"/>
      <c r="HF101" s="286"/>
      <c r="HG101" s="286"/>
      <c r="HH101" s="286"/>
      <c r="HI101" s="286"/>
      <c r="HJ101" s="286"/>
      <c r="HK101" s="286"/>
      <c r="HL101" s="286"/>
      <c r="HM101" s="286"/>
      <c r="HN101" s="286"/>
      <c r="HO101" s="286"/>
      <c r="HP101" s="286"/>
      <c r="HQ101" s="286"/>
      <c r="HR101" s="286"/>
      <c r="HS101" s="286"/>
      <c r="HT101" s="286"/>
      <c r="HU101" s="286"/>
      <c r="HV101" s="286"/>
      <c r="HW101" s="286"/>
      <c r="HX101" s="286"/>
      <c r="HY101" s="286"/>
      <c r="HZ101" s="286"/>
      <c r="IA101" s="286"/>
      <c r="IB101" s="286"/>
      <c r="IC101" s="286"/>
      <c r="ID101" s="286"/>
      <c r="IE101" s="286"/>
      <c r="IF101" s="286"/>
      <c r="IG101" s="286"/>
      <c r="IH101" s="286"/>
      <c r="II101" s="286"/>
      <c r="IJ101" s="286"/>
      <c r="IK101" s="286"/>
      <c r="IL101" s="286"/>
      <c r="IM101" s="286"/>
      <c r="IN101" s="286"/>
      <c r="IO101" s="286"/>
      <c r="IP101" s="286"/>
      <c r="IQ101" s="286"/>
      <c r="IR101" s="286"/>
      <c r="IS101" s="286"/>
      <c r="IT101" s="286"/>
      <c r="IU101" s="286"/>
      <c r="IV101" s="286"/>
      <c r="IW101" s="286"/>
      <c r="IX101" s="286"/>
      <c r="IY101" s="286"/>
      <c r="IZ101" s="286"/>
      <c r="JA101" s="286"/>
      <c r="JB101" s="286"/>
      <c r="JC101" s="286"/>
      <c r="JD101" s="286"/>
      <c r="JE101" s="286"/>
      <c r="JF101" s="286"/>
      <c r="JG101" s="286"/>
      <c r="JH101" s="286"/>
      <c r="JI101" s="286"/>
      <c r="JJ101" s="286"/>
      <c r="JK101" s="286"/>
      <c r="JL101" s="286"/>
      <c r="JM101" s="286"/>
      <c r="JN101" s="286"/>
      <c r="JO101" s="286"/>
      <c r="JP101" s="286"/>
      <c r="JQ101" s="286"/>
      <c r="JR101" s="286"/>
      <c r="JS101" s="286"/>
      <c r="JT101" s="286"/>
      <c r="JU101" s="286"/>
      <c r="JV101" s="286"/>
      <c r="JW101" s="286"/>
      <c r="JX101" s="286"/>
      <c r="JY101" s="286"/>
      <c r="JZ101" s="286"/>
      <c r="KA101" s="286"/>
      <c r="KB101" s="286"/>
      <c r="KC101" s="286"/>
      <c r="KD101" s="286"/>
      <c r="KE101" s="286"/>
      <c r="KF101" s="286"/>
      <c r="KG101" s="286"/>
      <c r="KH101" s="286"/>
      <c r="KI101" s="286"/>
      <c r="KJ101" s="286"/>
      <c r="KK101" s="286"/>
      <c r="KL101" s="286"/>
      <c r="KM101" s="286"/>
      <c r="KN101" s="286"/>
      <c r="KO101" s="286"/>
      <c r="KP101" s="286"/>
      <c r="KQ101" s="286"/>
      <c r="KR101" s="286"/>
      <c r="KS101" s="286"/>
      <c r="KT101" s="286"/>
      <c r="KU101" s="286"/>
      <c r="KV101" s="286"/>
      <c r="KW101" s="286"/>
      <c r="KX101" s="286"/>
      <c r="KY101" s="286"/>
      <c r="KZ101" s="286"/>
      <c r="LA101" s="286"/>
      <c r="LB101" s="286"/>
      <c r="LC101" s="286"/>
      <c r="LD101" s="286"/>
      <c r="LE101" s="286"/>
      <c r="LF101" s="286"/>
      <c r="LG101" s="286"/>
      <c r="LH101" s="286"/>
      <c r="LI101" s="286"/>
      <c r="LJ101" s="286"/>
      <c r="LK101" s="286"/>
      <c r="LL101" s="286"/>
      <c r="LM101" s="286"/>
      <c r="LN101" s="286"/>
      <c r="LO101" s="286"/>
      <c r="LP101" s="286"/>
      <c r="LQ101" s="286"/>
      <c r="LR101" s="286"/>
      <c r="LS101" s="286"/>
      <c r="LT101" s="286"/>
      <c r="LU101" s="286"/>
      <c r="LV101" s="286"/>
      <c r="LW101" s="286"/>
      <c r="LX101" s="286"/>
      <c r="LY101" s="286"/>
      <c r="LZ101" s="286"/>
      <c r="MA101" s="286"/>
      <c r="MB101" s="286"/>
      <c r="MC101" s="286"/>
      <c r="MD101" s="286"/>
      <c r="ME101" s="286"/>
      <c r="MF101" s="286"/>
      <c r="MG101" s="286"/>
      <c r="MH101" s="286"/>
      <c r="MI101" s="286"/>
      <c r="MJ101" s="286"/>
      <c r="MK101" s="286"/>
      <c r="ML101" s="286"/>
      <c r="MM101" s="286"/>
      <c r="MN101" s="286"/>
      <c r="MO101" s="286"/>
      <c r="MP101" s="286"/>
      <c r="MQ101" s="286"/>
      <c r="MR101" s="286"/>
      <c r="MS101" s="286"/>
      <c r="MT101" s="286"/>
      <c r="MU101" s="286"/>
      <c r="MV101" s="286"/>
      <c r="MW101" s="286"/>
      <c r="MX101" s="286"/>
      <c r="MY101" s="286"/>
      <c r="MZ101" s="286"/>
      <c r="NA101" s="286"/>
      <c r="NB101" s="286"/>
      <c r="NC101" s="286"/>
      <c r="ND101" s="286"/>
      <c r="NE101" s="286"/>
      <c r="NF101" s="286"/>
      <c r="NG101" s="286"/>
      <c r="NH101" s="286"/>
      <c r="NI101" s="286"/>
      <c r="NJ101" s="286"/>
      <c r="NK101" s="286"/>
      <c r="NL101" s="286"/>
      <c r="NM101" s="286"/>
      <c r="NN101" s="286"/>
      <c r="NO101" s="286"/>
      <c r="NP101" s="286"/>
      <c r="NQ101" s="286"/>
      <c r="NR101" s="286"/>
      <c r="NS101" s="286"/>
      <c r="NT101" s="286"/>
      <c r="NU101" s="286"/>
      <c r="NV101" s="286"/>
      <c r="NW101" s="286"/>
      <c r="NX101" s="286"/>
      <c r="NY101" s="286"/>
      <c r="NZ101" s="286"/>
      <c r="OA101" s="286"/>
      <c r="OB101" s="286"/>
      <c r="OC101" s="286"/>
      <c r="OD101" s="286"/>
      <c r="OE101" s="286"/>
      <c r="OF101" s="286"/>
      <c r="OG101" s="286"/>
      <c r="OH101" s="286"/>
      <c r="OI101" s="286"/>
      <c r="OJ101" s="286"/>
      <c r="OK101" s="286"/>
      <c r="OL101" s="286"/>
      <c r="OM101" s="286"/>
      <c r="ON101" s="286"/>
      <c r="OO101" s="286"/>
      <c r="OP101" s="286"/>
      <c r="OQ101" s="286"/>
      <c r="OR101" s="286"/>
      <c r="OS101" s="286"/>
      <c r="OT101" s="286"/>
      <c r="OU101" s="286"/>
      <c r="OV101" s="286"/>
      <c r="OW101" s="286"/>
      <c r="OX101" s="286"/>
      <c r="OY101" s="286"/>
      <c r="OZ101" s="286"/>
      <c r="PA101" s="286"/>
      <c r="PB101" s="286"/>
      <c r="PC101" s="286"/>
      <c r="PD101" s="286"/>
      <c r="PE101" s="286"/>
      <c r="PF101" s="286"/>
      <c r="PG101" s="286"/>
      <c r="PH101" s="286"/>
      <c r="PI101" s="286"/>
      <c r="PJ101" s="286"/>
      <c r="PK101" s="286"/>
      <c r="PL101" s="286"/>
      <c r="PM101" s="286"/>
      <c r="PN101" s="286"/>
      <c r="PO101" s="286"/>
      <c r="PP101" s="286"/>
      <c r="PQ101" s="286"/>
      <c r="PR101" s="286"/>
      <c r="PS101" s="286"/>
      <c r="PT101" s="286"/>
      <c r="PU101" s="286"/>
      <c r="PV101" s="286"/>
      <c r="PW101" s="286"/>
      <c r="PX101" s="286"/>
      <c r="PY101" s="286"/>
      <c r="PZ101" s="286"/>
      <c r="QA101" s="286"/>
      <c r="QB101" s="286"/>
      <c r="QC101" s="286"/>
      <c r="QD101" s="286"/>
      <c r="QE101" s="286"/>
      <c r="QF101" s="286"/>
      <c r="QG101" s="286"/>
      <c r="QH101" s="286"/>
      <c r="QI101" s="286"/>
      <c r="QJ101" s="286"/>
      <c r="QK101" s="286"/>
      <c r="QL101" s="286"/>
      <c r="QM101" s="286"/>
      <c r="QN101" s="286"/>
      <c r="QO101" s="286"/>
      <c r="QP101" s="286"/>
      <c r="QQ101" s="286"/>
      <c r="QR101" s="286"/>
      <c r="QS101" s="286"/>
      <c r="QT101" s="286"/>
      <c r="QU101" s="286"/>
      <c r="QV101" s="286"/>
      <c r="QW101" s="286"/>
      <c r="QX101" s="286"/>
      <c r="QY101" s="286"/>
      <c r="QZ101" s="286"/>
      <c r="RA101" s="286"/>
      <c r="RB101" s="286"/>
      <c r="RC101" s="286"/>
      <c r="RD101" s="286"/>
      <c r="RE101" s="286"/>
      <c r="RF101" s="286"/>
      <c r="RG101" s="286"/>
      <c r="RH101" s="286"/>
      <c r="RI101" s="286"/>
      <c r="RJ101" s="286"/>
      <c r="RK101" s="286"/>
      <c r="RL101" s="286"/>
      <c r="RM101" s="286"/>
      <c r="RN101" s="286"/>
      <c r="RO101" s="286"/>
      <c r="RP101" s="286"/>
      <c r="RQ101" s="286"/>
      <c r="RR101" s="286"/>
      <c r="RS101" s="286"/>
      <c r="RT101" s="286"/>
      <c r="RU101" s="286"/>
      <c r="RV101" s="286"/>
      <c r="RW101" s="286"/>
      <c r="RX101" s="286"/>
      <c r="RY101" s="286"/>
      <c r="RZ101" s="286"/>
      <c r="SA101" s="286"/>
      <c r="SB101" s="286"/>
      <c r="SC101" s="286"/>
      <c r="SD101" s="286"/>
      <c r="SE101" s="286"/>
      <c r="SF101" s="286"/>
      <c r="SG101" s="286"/>
      <c r="SH101" s="286"/>
      <c r="SI101" s="286"/>
      <c r="SJ101" s="286"/>
      <c r="SK101" s="286"/>
      <c r="SL101" s="286"/>
      <c r="SM101" s="286"/>
      <c r="SN101" s="286"/>
      <c r="SO101" s="286"/>
      <c r="SP101" s="286"/>
      <c r="SQ101" s="286"/>
      <c r="SR101" s="286"/>
      <c r="SS101" s="286"/>
      <c r="ST101" s="286"/>
      <c r="SU101" s="286"/>
      <c r="SV101" s="286"/>
      <c r="SW101" s="286"/>
      <c r="SX101" s="286"/>
      <c r="SY101" s="286"/>
      <c r="SZ101" s="286"/>
      <c r="TA101" s="286"/>
      <c r="TB101" s="286"/>
      <c r="TC101" s="286"/>
      <c r="TD101" s="286"/>
      <c r="TE101" s="286"/>
      <c r="TF101" s="286"/>
      <c r="TG101" s="286"/>
      <c r="TH101" s="286"/>
      <c r="TI101" s="286"/>
      <c r="TJ101" s="286"/>
      <c r="TK101" s="286"/>
      <c r="TL101" s="286"/>
      <c r="TM101" s="286"/>
      <c r="TN101" s="286"/>
      <c r="TO101" s="286"/>
      <c r="TP101" s="286"/>
      <c r="TQ101" s="286"/>
      <c r="TR101" s="286"/>
      <c r="TS101" s="286"/>
      <c r="TT101" s="286"/>
      <c r="TU101" s="286"/>
      <c r="TV101" s="286"/>
      <c r="TW101" s="286"/>
      <c r="TX101" s="286"/>
      <c r="TY101" s="286"/>
      <c r="TZ101" s="286"/>
      <c r="UA101" s="286"/>
      <c r="UB101" s="286"/>
      <c r="UC101" s="286"/>
      <c r="UD101" s="286"/>
      <c r="UE101" s="286"/>
      <c r="UF101" s="286"/>
      <c r="UG101" s="286"/>
      <c r="UH101" s="286"/>
      <c r="UI101" s="286"/>
      <c r="UJ101" s="286"/>
      <c r="UK101" s="286"/>
      <c r="UL101" s="286"/>
      <c r="UM101" s="286"/>
      <c r="UN101" s="286"/>
      <c r="UO101" s="286"/>
      <c r="UP101" s="286"/>
      <c r="UQ101" s="286"/>
      <c r="UR101" s="286"/>
      <c r="US101" s="286"/>
      <c r="UT101" s="286"/>
      <c r="UU101" s="286"/>
      <c r="UV101" s="286"/>
      <c r="UW101" s="286"/>
      <c r="UX101" s="286"/>
      <c r="UY101" s="286"/>
      <c r="UZ101" s="286"/>
      <c r="VA101" s="286"/>
      <c r="VB101" s="286"/>
      <c r="VC101" s="286"/>
      <c r="VD101" s="286"/>
      <c r="VE101" s="286"/>
      <c r="VF101" s="286"/>
      <c r="VG101" s="286"/>
      <c r="VH101" s="286"/>
      <c r="VI101" s="286"/>
      <c r="VJ101" s="286"/>
      <c r="VK101" s="286"/>
      <c r="VL101" s="286"/>
      <c r="VM101" s="286"/>
      <c r="VN101" s="286"/>
      <c r="VO101" s="286"/>
      <c r="VP101" s="286"/>
      <c r="VQ101" s="286"/>
      <c r="VR101" s="286"/>
      <c r="VS101" s="286"/>
      <c r="VT101" s="286"/>
      <c r="VU101" s="286"/>
      <c r="VV101" s="286"/>
      <c r="VW101" s="286"/>
      <c r="VX101" s="286"/>
      <c r="VY101" s="286"/>
      <c r="VZ101" s="286"/>
      <c r="WA101" s="286"/>
      <c r="WB101" s="286"/>
      <c r="WC101" s="286"/>
      <c r="WD101" s="286"/>
      <c r="WE101" s="286"/>
      <c r="WF101" s="286"/>
      <c r="WG101" s="286"/>
      <c r="WH101" s="286"/>
      <c r="WI101" s="286"/>
      <c r="WJ101" s="286"/>
      <c r="WK101" s="286"/>
      <c r="WL101" s="286"/>
      <c r="WM101" s="286"/>
      <c r="WN101" s="286"/>
      <c r="WO101" s="286"/>
      <c r="WP101" s="286"/>
      <c r="WQ101" s="286"/>
      <c r="WR101" s="286"/>
      <c r="WS101" s="286"/>
      <c r="WT101" s="286"/>
      <c r="WU101" s="286"/>
      <c r="WV101" s="286"/>
      <c r="WW101" s="286"/>
      <c r="WX101" s="286"/>
      <c r="WY101" s="286"/>
      <c r="WZ101" s="286"/>
      <c r="XA101" s="286"/>
      <c r="XB101" s="286"/>
      <c r="XC101" s="286"/>
      <c r="XD101" s="286"/>
      <c r="XE101" s="286"/>
      <c r="XF101" s="286"/>
      <c r="XG101" s="286"/>
      <c r="XH101" s="286"/>
      <c r="XI101" s="286"/>
      <c r="XJ101" s="286"/>
      <c r="XK101" s="286"/>
      <c r="XL101" s="286"/>
      <c r="XM101" s="286"/>
      <c r="XN101" s="286"/>
      <c r="XO101" s="286"/>
      <c r="XP101" s="286"/>
      <c r="XQ101" s="286"/>
      <c r="XR101" s="286"/>
      <c r="XS101" s="286"/>
      <c r="XT101" s="286"/>
      <c r="XU101" s="286"/>
      <c r="XV101" s="286"/>
      <c r="XW101" s="286"/>
      <c r="XX101" s="286"/>
      <c r="XY101" s="286"/>
      <c r="XZ101" s="286"/>
      <c r="YA101" s="286"/>
      <c r="YB101" s="286"/>
      <c r="YC101" s="286"/>
      <c r="YD101" s="286"/>
      <c r="YE101" s="286"/>
      <c r="YF101" s="286"/>
      <c r="YG101" s="286"/>
      <c r="YH101" s="286"/>
      <c r="YI101" s="286"/>
      <c r="YJ101" s="286"/>
      <c r="YK101" s="286"/>
      <c r="YL101" s="286"/>
      <c r="YM101" s="286"/>
      <c r="YN101" s="286"/>
      <c r="YO101" s="286"/>
      <c r="YP101" s="286"/>
      <c r="YQ101" s="286"/>
      <c r="YR101" s="286"/>
      <c r="YS101" s="286"/>
      <c r="YT101" s="286"/>
      <c r="YU101" s="286"/>
      <c r="YV101" s="286"/>
      <c r="YW101" s="286"/>
      <c r="YX101" s="286"/>
      <c r="YY101" s="286"/>
      <c r="YZ101" s="286"/>
      <c r="ZA101" s="286"/>
      <c r="ZB101" s="286"/>
      <c r="ZC101" s="286"/>
      <c r="ZD101" s="286"/>
      <c r="ZE101" s="286"/>
      <c r="ZF101" s="286"/>
      <c r="ZG101" s="286"/>
      <c r="ZH101" s="286"/>
      <c r="ZI101" s="286"/>
      <c r="ZJ101" s="286"/>
      <c r="ZK101" s="286"/>
      <c r="ZL101" s="286"/>
      <c r="ZM101" s="286"/>
      <c r="ZN101" s="286"/>
      <c r="ZO101" s="286"/>
      <c r="ZP101" s="286"/>
      <c r="ZQ101" s="286"/>
      <c r="ZR101" s="286"/>
      <c r="ZS101" s="286"/>
      <c r="ZT101" s="286"/>
      <c r="ZU101" s="286"/>
      <c r="ZV101" s="286"/>
      <c r="ZW101" s="286"/>
      <c r="ZX101" s="286"/>
      <c r="ZY101" s="286"/>
      <c r="ZZ101" s="286"/>
      <c r="AAA101" s="286"/>
      <c r="AAB101" s="286"/>
      <c r="AAC101" s="286"/>
      <c r="AAD101" s="286"/>
      <c r="AAE101" s="286"/>
      <c r="AAF101" s="286"/>
      <c r="AAG101" s="286"/>
      <c r="AAH101" s="286"/>
      <c r="AAI101" s="286"/>
      <c r="AAJ101" s="286"/>
      <c r="AAK101" s="286"/>
      <c r="AAL101" s="286"/>
      <c r="AAM101" s="286"/>
      <c r="AAN101" s="286"/>
      <c r="AAO101" s="286"/>
      <c r="AAP101" s="286"/>
      <c r="AAQ101" s="286"/>
      <c r="AAR101" s="286"/>
      <c r="AAS101" s="286"/>
      <c r="AAT101" s="286"/>
      <c r="AAU101" s="286"/>
      <c r="AAV101" s="286"/>
      <c r="AAW101" s="286"/>
      <c r="AAX101" s="286"/>
      <c r="AAY101" s="286"/>
      <c r="AAZ101" s="286"/>
      <c r="ABA101" s="286"/>
      <c r="ABB101" s="286"/>
      <c r="ABC101" s="286"/>
      <c r="ABD101" s="286"/>
      <c r="ABE101" s="286"/>
      <c r="ABF101" s="286"/>
      <c r="ABG101" s="286"/>
      <c r="ABH101" s="286"/>
      <c r="ABI101" s="286"/>
      <c r="ABJ101" s="286"/>
      <c r="ABK101" s="286"/>
      <c r="ABL101" s="286"/>
      <c r="ABM101" s="286"/>
      <c r="ABN101" s="286"/>
      <c r="ABO101" s="286"/>
      <c r="ABP101" s="286"/>
      <c r="ABQ101" s="286"/>
      <c r="ABR101" s="286"/>
      <c r="ABS101" s="286"/>
      <c r="ABT101" s="286"/>
      <c r="ABU101" s="286"/>
      <c r="ABV101" s="286"/>
      <c r="ABW101" s="286"/>
      <c r="ABX101" s="286"/>
      <c r="ABY101" s="286"/>
      <c r="ABZ101" s="286"/>
      <c r="ACA101" s="286"/>
      <c r="ACB101" s="286"/>
      <c r="ACC101" s="286"/>
      <c r="ACD101" s="286"/>
      <c r="ACE101" s="286"/>
      <c r="ACF101" s="286"/>
      <c r="ACG101" s="286"/>
      <c r="ACH101" s="286"/>
      <c r="ACI101" s="286"/>
      <c r="ACJ101" s="286"/>
      <c r="ACK101" s="286"/>
      <c r="ACL101" s="286"/>
      <c r="ACM101" s="286"/>
      <c r="ACN101" s="286"/>
      <c r="ACO101" s="286"/>
      <c r="ACP101" s="286"/>
      <c r="ACQ101" s="286"/>
      <c r="ACR101" s="286"/>
      <c r="ACS101" s="286"/>
      <c r="ACT101" s="286"/>
      <c r="ACU101" s="286"/>
      <c r="ACV101" s="286"/>
      <c r="ACW101" s="286"/>
      <c r="ACX101" s="286"/>
      <c r="ACY101" s="286"/>
      <c r="ACZ101" s="286"/>
      <c r="ADA101" s="286"/>
      <c r="ADB101" s="286"/>
      <c r="ADC101" s="286"/>
      <c r="ADD101" s="286"/>
      <c r="ADE101" s="286"/>
      <c r="ADF101" s="286"/>
      <c r="ADG101" s="286"/>
      <c r="ADH101" s="286"/>
      <c r="ADI101" s="286"/>
      <c r="ADJ101" s="286"/>
      <c r="ADK101" s="286"/>
      <c r="ADL101" s="286"/>
      <c r="ADM101" s="286"/>
      <c r="ADN101" s="286"/>
      <c r="ADO101" s="286"/>
      <c r="ADP101" s="286"/>
      <c r="ADQ101" s="286"/>
      <c r="ADR101" s="286"/>
      <c r="ADS101" s="286"/>
      <c r="ADT101" s="286"/>
      <c r="ADU101" s="286"/>
      <c r="ADV101" s="286"/>
      <c r="ADW101" s="286"/>
      <c r="ADX101" s="286"/>
      <c r="ADY101" s="286"/>
      <c r="ADZ101" s="286"/>
      <c r="AEA101" s="286"/>
      <c r="AEB101" s="286"/>
      <c r="AEC101" s="286"/>
      <c r="AED101" s="286"/>
      <c r="AEE101" s="286"/>
      <c r="AEF101" s="286"/>
      <c r="AEG101" s="286"/>
      <c r="AEH101" s="286"/>
      <c r="AEI101" s="286"/>
      <c r="AEJ101" s="286"/>
      <c r="AEK101" s="286"/>
      <c r="AEL101" s="286"/>
      <c r="AEM101" s="286"/>
      <c r="AEN101" s="286"/>
      <c r="AEO101" s="286"/>
      <c r="AEP101" s="286"/>
      <c r="AEQ101" s="286"/>
      <c r="AER101" s="286"/>
      <c r="AES101" s="286"/>
      <c r="AET101" s="286"/>
      <c r="AEU101" s="286"/>
      <c r="AEV101" s="286"/>
      <c r="AEW101" s="286"/>
      <c r="AEX101" s="286"/>
      <c r="AEY101" s="286"/>
      <c r="AEZ101" s="286"/>
      <c r="AFA101" s="286"/>
      <c r="AFB101" s="286"/>
      <c r="AFC101" s="286"/>
      <c r="AFD101" s="286"/>
      <c r="AFE101" s="286"/>
      <c r="AFF101" s="286"/>
      <c r="AFG101" s="286"/>
      <c r="AFH101" s="286"/>
      <c r="AFI101" s="286"/>
      <c r="AFJ101" s="286"/>
      <c r="AFK101" s="286"/>
      <c r="AFL101" s="286"/>
      <c r="AFM101" s="286"/>
      <c r="AFN101" s="286"/>
      <c r="AFO101" s="286"/>
      <c r="AFP101" s="286"/>
      <c r="AFQ101" s="286"/>
      <c r="AFR101" s="286"/>
      <c r="AFS101" s="286"/>
      <c r="AFT101" s="286"/>
      <c r="AFU101" s="286"/>
      <c r="AFV101" s="286"/>
      <c r="AFW101" s="286"/>
      <c r="AFX101" s="286"/>
      <c r="AFY101" s="286"/>
      <c r="AFZ101" s="286"/>
      <c r="AGA101" s="286"/>
      <c r="AGB101" s="286"/>
      <c r="AGC101" s="286"/>
      <c r="AGD101" s="286"/>
      <c r="AGE101" s="286"/>
      <c r="AGF101" s="286"/>
      <c r="AGG101" s="286"/>
      <c r="AGH101" s="286"/>
      <c r="AGI101" s="286"/>
      <c r="AGJ101" s="286"/>
      <c r="AGK101" s="286"/>
      <c r="AGL101" s="286"/>
      <c r="AGM101" s="286"/>
      <c r="AGN101" s="286"/>
      <c r="AGO101" s="286"/>
      <c r="AGP101" s="286"/>
      <c r="AGQ101" s="286"/>
      <c r="AGR101" s="286"/>
      <c r="AGS101" s="286"/>
      <c r="AGT101" s="286"/>
      <c r="AGU101" s="286"/>
      <c r="AGV101" s="286"/>
      <c r="AGW101" s="286"/>
      <c r="AGX101" s="286"/>
      <c r="AGY101" s="286"/>
      <c r="AGZ101" s="286"/>
      <c r="AHA101" s="286"/>
      <c r="AHB101" s="286"/>
      <c r="AHC101" s="286"/>
      <c r="AHD101" s="286"/>
      <c r="AHE101" s="286"/>
      <c r="AHF101" s="286"/>
      <c r="AHG101" s="286"/>
      <c r="AHH101" s="286"/>
      <c r="AHI101" s="286"/>
      <c r="AHJ101" s="286"/>
      <c r="AHK101" s="286"/>
      <c r="AHL101" s="286"/>
      <c r="AHM101" s="286"/>
      <c r="AHN101" s="286"/>
      <c r="AHO101" s="286"/>
      <c r="AHP101" s="286"/>
      <c r="AHQ101" s="286"/>
      <c r="AHR101" s="286"/>
      <c r="AHS101" s="286"/>
      <c r="AHT101" s="286"/>
      <c r="AHU101" s="286"/>
      <c r="AHV101" s="286"/>
      <c r="AHW101" s="286"/>
      <c r="AHX101" s="286"/>
      <c r="AHY101" s="286"/>
      <c r="AHZ101" s="286"/>
      <c r="AIA101" s="286"/>
      <c r="AIB101" s="286"/>
      <c r="AIC101" s="286"/>
      <c r="AID101" s="286"/>
      <c r="AIE101" s="286"/>
      <c r="AIF101" s="286"/>
      <c r="AIG101" s="286"/>
      <c r="AIH101" s="286"/>
      <c r="AII101" s="286"/>
      <c r="AIJ101" s="286"/>
      <c r="AIK101" s="286"/>
      <c r="AIL101" s="286"/>
      <c r="AIM101" s="286"/>
      <c r="AIN101" s="286"/>
      <c r="AIO101" s="286"/>
      <c r="AIP101" s="286"/>
      <c r="AIQ101" s="286"/>
      <c r="AIR101" s="286"/>
      <c r="AIS101" s="286"/>
      <c r="AIT101" s="286"/>
      <c r="AIU101" s="286"/>
      <c r="AIV101" s="286"/>
      <c r="AIW101" s="286"/>
      <c r="AIX101" s="286"/>
      <c r="AIY101" s="286"/>
      <c r="AIZ101" s="286"/>
      <c r="AJA101" s="286"/>
      <c r="AJB101" s="286"/>
      <c r="AJC101" s="286"/>
      <c r="AJD101" s="286"/>
      <c r="AJE101" s="286"/>
      <c r="AJF101" s="286"/>
      <c r="AJG101" s="286"/>
      <c r="AJH101" s="286"/>
      <c r="AJI101" s="286"/>
      <c r="AJJ101" s="286"/>
      <c r="AJK101" s="286"/>
      <c r="AJL101" s="286"/>
      <c r="AJM101" s="286"/>
      <c r="AJN101" s="286"/>
      <c r="AJO101" s="286"/>
      <c r="AJP101" s="286"/>
      <c r="AJQ101" s="286"/>
      <c r="AJR101" s="286"/>
      <c r="AJS101" s="286"/>
      <c r="AJT101" s="286"/>
      <c r="AJU101" s="286"/>
      <c r="AJV101" s="286"/>
      <c r="AJW101" s="286"/>
      <c r="AJX101" s="286"/>
      <c r="AJY101" s="286"/>
      <c r="AJZ101" s="286"/>
      <c r="AKA101" s="286"/>
      <c r="AKB101" s="286"/>
      <c r="AKC101" s="286"/>
      <c r="AKD101" s="286"/>
      <c r="AKE101" s="286"/>
      <c r="AKF101" s="286"/>
      <c r="AKG101" s="286"/>
      <c r="AKH101" s="286"/>
      <c r="AKI101" s="286"/>
      <c r="AKJ101" s="286"/>
      <c r="AKK101" s="286"/>
      <c r="AKL101" s="286"/>
      <c r="AKM101" s="286"/>
      <c r="AKN101" s="286"/>
      <c r="AKO101" s="286"/>
      <c r="AKP101" s="286"/>
      <c r="AKQ101" s="286"/>
      <c r="AKR101" s="286"/>
      <c r="AKS101" s="286"/>
      <c r="AKT101" s="286"/>
      <c r="AKU101" s="286"/>
      <c r="AKV101" s="286"/>
      <c r="AKW101" s="286"/>
      <c r="AKX101" s="286"/>
      <c r="AKY101" s="286"/>
      <c r="AKZ101" s="286"/>
      <c r="ALA101" s="286"/>
      <c r="ALB101" s="286"/>
      <c r="ALC101" s="286"/>
      <c r="ALD101" s="286"/>
      <c r="ALE101" s="286"/>
      <c r="ALF101" s="286"/>
      <c r="ALG101" s="286"/>
      <c r="ALH101" s="286"/>
      <c r="ALI101" s="286"/>
      <c r="ALJ101" s="286"/>
      <c r="ALK101" s="286"/>
      <c r="ALL101" s="286"/>
      <c r="ALM101" s="286"/>
      <c r="ALN101" s="286"/>
      <c r="ALO101" s="286"/>
      <c r="ALP101" s="286"/>
      <c r="ALQ101" s="286"/>
      <c r="ALR101" s="286"/>
      <c r="ALS101" s="286"/>
      <c r="ALT101" s="286"/>
      <c r="ALU101" s="286"/>
      <c r="ALV101" s="286"/>
      <c r="ALW101" s="286"/>
      <c r="ALX101" s="286"/>
      <c r="ALY101" s="286"/>
      <c r="ALZ101" s="286"/>
      <c r="AMA101" s="286"/>
      <c r="AMB101" s="286"/>
      <c r="AMC101" s="286"/>
      <c r="AMD101" s="286"/>
      <c r="AME101" s="286"/>
      <c r="AMF101" s="286"/>
      <c r="AMG101" s="286"/>
      <c r="AMH101" s="286"/>
      <c r="AMI101" s="286"/>
      <c r="AMJ101" s="286"/>
      <c r="AMK101" s="286"/>
      <c r="AML101" s="286"/>
      <c r="AMM101" s="286"/>
      <c r="AMN101" s="286"/>
      <c r="AMO101" s="286"/>
      <c r="AMP101" s="286"/>
      <c r="AMQ101" s="286"/>
      <c r="AMR101" s="286"/>
      <c r="AMS101" s="286"/>
      <c r="AMT101" s="286"/>
      <c r="AMU101" s="286"/>
      <c r="AMV101" s="286"/>
      <c r="AMW101" s="286"/>
      <c r="AMX101" s="286"/>
      <c r="AMY101" s="286"/>
      <c r="AMZ101" s="286"/>
      <c r="ANA101" s="286"/>
      <c r="ANB101" s="286"/>
      <c r="ANC101" s="286"/>
      <c r="AND101" s="286"/>
      <c r="ANE101" s="286"/>
      <c r="ANF101" s="286"/>
      <c r="ANG101" s="286"/>
      <c r="ANH101" s="286"/>
      <c r="ANI101" s="286"/>
      <c r="ANJ101" s="286"/>
      <c r="ANK101" s="286"/>
      <c r="ANL101" s="286"/>
      <c r="ANM101" s="286"/>
      <c r="ANN101" s="286"/>
      <c r="ANO101" s="286"/>
      <c r="ANP101" s="286"/>
      <c r="ANQ101" s="286"/>
      <c r="ANR101" s="286"/>
      <c r="ANS101" s="286"/>
      <c r="ANT101" s="286"/>
      <c r="ANU101" s="286"/>
      <c r="ANV101" s="286"/>
      <c r="ANW101" s="286"/>
      <c r="ANX101" s="286"/>
      <c r="ANY101" s="286"/>
      <c r="ANZ101" s="286"/>
      <c r="AOA101" s="286"/>
      <c r="AOB101" s="286"/>
      <c r="AOC101" s="286"/>
      <c r="AOD101" s="286"/>
      <c r="AOE101" s="286"/>
      <c r="AOF101" s="286"/>
      <c r="AOG101" s="286"/>
      <c r="AOH101" s="286"/>
      <c r="AOI101" s="286"/>
      <c r="AOJ101" s="286"/>
      <c r="AOK101" s="286"/>
      <c r="AOL101" s="286"/>
      <c r="AOM101" s="286"/>
      <c r="AON101" s="286"/>
      <c r="AOO101" s="286"/>
      <c r="AOP101" s="286"/>
      <c r="AOQ101" s="286"/>
      <c r="AOR101" s="286"/>
      <c r="AOS101" s="286"/>
      <c r="AOT101" s="286"/>
      <c r="AOU101" s="286"/>
      <c r="AOV101" s="286"/>
      <c r="AOW101" s="286"/>
      <c r="AOX101" s="286"/>
      <c r="AOY101" s="286"/>
      <c r="AOZ101" s="286"/>
      <c r="APA101" s="286"/>
      <c r="APB101" s="286"/>
      <c r="APC101" s="286"/>
      <c r="APD101" s="286"/>
      <c r="APE101" s="286"/>
      <c r="APF101" s="286"/>
      <c r="APG101" s="286"/>
      <c r="APH101" s="286"/>
      <c r="API101" s="286"/>
      <c r="APJ101" s="286"/>
      <c r="APK101" s="286"/>
      <c r="APL101" s="286"/>
      <c r="APM101" s="286"/>
      <c r="APN101" s="286"/>
      <c r="APO101" s="286"/>
      <c r="APP101" s="286"/>
      <c r="APQ101" s="286"/>
      <c r="APR101" s="286"/>
      <c r="APS101" s="286"/>
      <c r="APT101" s="286"/>
      <c r="APU101" s="286"/>
      <c r="APV101" s="286"/>
      <c r="APW101" s="286"/>
      <c r="APX101" s="286"/>
      <c r="APY101" s="286"/>
      <c r="APZ101" s="286"/>
      <c r="AQA101" s="286"/>
      <c r="AQB101" s="286"/>
      <c r="AQC101" s="286"/>
      <c r="AQD101" s="286"/>
      <c r="AQE101" s="286"/>
      <c r="AQF101" s="286"/>
      <c r="AQG101" s="286"/>
      <c r="AQH101" s="286"/>
      <c r="AQI101" s="286"/>
      <c r="AQJ101" s="286"/>
      <c r="AQK101" s="286"/>
      <c r="AQL101" s="286"/>
      <c r="AQM101" s="286"/>
      <c r="AQN101" s="286"/>
      <c r="AQO101" s="286"/>
      <c r="AQP101" s="286"/>
      <c r="AQQ101" s="286"/>
      <c r="AQR101" s="286"/>
      <c r="AQS101" s="286"/>
      <c r="AQT101" s="286"/>
      <c r="AQU101" s="286"/>
      <c r="AQV101" s="286"/>
      <c r="AQW101" s="286"/>
      <c r="AQX101" s="286"/>
      <c r="AQY101" s="286"/>
      <c r="AQZ101" s="286"/>
      <c r="ARA101" s="286"/>
      <c r="ARB101" s="286"/>
      <c r="ARC101" s="286"/>
      <c r="ARD101" s="286"/>
      <c r="ARE101" s="286"/>
      <c r="ARF101" s="286"/>
      <c r="ARG101" s="286"/>
      <c r="ARH101" s="286"/>
      <c r="ARI101" s="286"/>
      <c r="ARJ101" s="286"/>
      <c r="ARK101" s="286"/>
      <c r="ARL101" s="286"/>
      <c r="ARM101" s="286"/>
      <c r="ARN101" s="286"/>
      <c r="ARO101" s="286"/>
      <c r="ARP101" s="286"/>
      <c r="ARQ101" s="286"/>
      <c r="ARR101" s="286"/>
      <c r="ARS101" s="286"/>
      <c r="ART101" s="286"/>
      <c r="ARU101" s="286"/>
      <c r="ARV101" s="286"/>
      <c r="ARW101" s="286"/>
      <c r="ARX101" s="286"/>
      <c r="ARY101" s="286"/>
      <c r="ARZ101" s="286"/>
      <c r="ASA101" s="286"/>
      <c r="ASB101" s="286"/>
      <c r="ASC101" s="286"/>
      <c r="ASD101" s="286"/>
      <c r="ASE101" s="286"/>
      <c r="ASF101" s="286"/>
      <c r="ASG101" s="286"/>
      <c r="ASH101" s="286"/>
      <c r="ASI101" s="286"/>
      <c r="ASJ101" s="286"/>
      <c r="ASK101" s="286"/>
      <c r="ASL101" s="286"/>
      <c r="ASM101" s="286"/>
      <c r="ASN101" s="286"/>
      <c r="ASO101" s="286"/>
      <c r="ASP101" s="286"/>
      <c r="ASQ101" s="286"/>
      <c r="ASR101" s="286"/>
      <c r="ASS101" s="286"/>
      <c r="AST101" s="286"/>
      <c r="ASU101" s="286"/>
      <c r="ASV101" s="286"/>
      <c r="ASW101" s="286"/>
      <c r="ASX101" s="286"/>
      <c r="ASY101" s="286"/>
      <c r="ASZ101" s="286"/>
      <c r="ATA101" s="286"/>
      <c r="ATB101" s="286"/>
      <c r="ATC101" s="286"/>
      <c r="ATD101" s="286"/>
      <c r="ATE101" s="286"/>
      <c r="ATF101" s="286"/>
      <c r="ATG101" s="286"/>
      <c r="ATH101" s="286"/>
      <c r="ATI101" s="286"/>
      <c r="ATJ101" s="286"/>
      <c r="ATK101" s="286"/>
      <c r="ATL101" s="286"/>
      <c r="ATM101" s="286"/>
      <c r="ATN101" s="286"/>
      <c r="ATO101" s="286"/>
      <c r="ATP101" s="286"/>
      <c r="ATQ101" s="286"/>
      <c r="ATR101" s="286"/>
      <c r="ATS101" s="286"/>
      <c r="ATT101" s="286"/>
      <c r="ATU101" s="286"/>
      <c r="ATV101" s="286"/>
      <c r="ATW101" s="286"/>
      <c r="ATX101" s="286"/>
      <c r="ATY101" s="286"/>
      <c r="ATZ101" s="286"/>
      <c r="AUA101" s="286"/>
      <c r="AUB101" s="286"/>
      <c r="AUC101" s="286"/>
      <c r="AUD101" s="286"/>
      <c r="AUE101" s="286"/>
      <c r="AUF101" s="286"/>
      <c r="AUG101" s="286"/>
      <c r="AUH101" s="286"/>
      <c r="AUI101" s="286"/>
      <c r="AUJ101" s="286"/>
      <c r="AUK101" s="286"/>
      <c r="AUL101" s="286"/>
      <c r="AUM101" s="286"/>
      <c r="AUN101" s="286"/>
      <c r="AUO101" s="286"/>
      <c r="AUP101" s="286"/>
      <c r="AUQ101" s="286"/>
      <c r="AUR101" s="286"/>
      <c r="AUS101" s="286"/>
      <c r="AUT101" s="286"/>
      <c r="AUU101" s="286"/>
      <c r="AUV101" s="286"/>
      <c r="AUW101" s="286"/>
      <c r="AUX101" s="286"/>
      <c r="AUY101" s="286"/>
      <c r="AUZ101" s="286"/>
      <c r="AVA101" s="286"/>
      <c r="AVB101" s="286"/>
      <c r="AVC101" s="286"/>
      <c r="AVD101" s="286"/>
      <c r="AVE101" s="286"/>
      <c r="AVF101" s="286"/>
      <c r="AVG101" s="286"/>
      <c r="AVH101" s="286"/>
      <c r="AVI101" s="286"/>
      <c r="AVJ101" s="286"/>
      <c r="AVK101" s="286"/>
      <c r="AVL101" s="286"/>
      <c r="AVM101" s="286"/>
      <c r="AVN101" s="286"/>
      <c r="AVO101" s="286"/>
      <c r="AVP101" s="286"/>
      <c r="AVQ101" s="286"/>
      <c r="AVR101" s="286"/>
      <c r="AVS101" s="286"/>
      <c r="AVT101" s="286"/>
      <c r="AVU101" s="286"/>
      <c r="AVV101" s="286"/>
      <c r="AVW101" s="286"/>
      <c r="AVX101" s="286"/>
      <c r="AVY101" s="286"/>
      <c r="AVZ101" s="286"/>
      <c r="AWA101" s="286"/>
      <c r="AWB101" s="286"/>
      <c r="AWC101" s="286"/>
      <c r="AWD101" s="286"/>
      <c r="AWE101" s="286"/>
      <c r="AWF101" s="286"/>
      <c r="AWG101" s="286"/>
      <c r="AWH101" s="286"/>
      <c r="AWI101" s="286"/>
      <c r="AWJ101" s="286"/>
      <c r="AWK101" s="286"/>
      <c r="AWL101" s="286"/>
      <c r="AWM101" s="286"/>
      <c r="AWN101" s="286"/>
      <c r="AWO101" s="286"/>
      <c r="AWP101" s="286"/>
      <c r="AWQ101" s="286"/>
      <c r="AWR101" s="286"/>
      <c r="AWS101" s="286"/>
      <c r="AWT101" s="286"/>
      <c r="AWU101" s="286"/>
      <c r="AWV101" s="286"/>
      <c r="AWW101" s="286"/>
      <c r="AWX101" s="286"/>
      <c r="AWY101" s="286"/>
      <c r="AWZ101" s="286"/>
      <c r="AXA101" s="286"/>
      <c r="AXB101" s="286"/>
      <c r="AXC101" s="286"/>
      <c r="AXD101" s="286"/>
      <c r="AXE101" s="286"/>
      <c r="AXF101" s="286"/>
      <c r="AXG101" s="286"/>
      <c r="AXH101" s="286"/>
      <c r="AXI101" s="286"/>
      <c r="AXJ101" s="286"/>
      <c r="AXK101" s="286"/>
      <c r="AXL101" s="286"/>
      <c r="AXM101" s="286"/>
      <c r="AXN101" s="286"/>
      <c r="AXO101" s="286"/>
      <c r="AXP101" s="286"/>
      <c r="AXQ101" s="286"/>
      <c r="AXR101" s="286"/>
      <c r="AXS101" s="286"/>
      <c r="AXT101" s="286"/>
      <c r="AXU101" s="286"/>
      <c r="AXV101" s="286"/>
      <c r="AXW101" s="286"/>
      <c r="AXX101" s="286"/>
      <c r="AXY101" s="286"/>
      <c r="AXZ101" s="286"/>
      <c r="AYA101" s="286"/>
      <c r="AYB101" s="286"/>
      <c r="AYC101" s="286"/>
      <c r="AYD101" s="286"/>
      <c r="AYE101" s="286"/>
      <c r="AYF101" s="286"/>
      <c r="AYG101" s="286"/>
      <c r="AYH101" s="286"/>
      <c r="AYI101" s="286"/>
      <c r="AYJ101" s="286"/>
      <c r="AYK101" s="286"/>
      <c r="AYL101" s="286"/>
      <c r="AYM101" s="286"/>
      <c r="AYN101" s="286"/>
      <c r="AYO101" s="286"/>
      <c r="AYP101" s="286"/>
      <c r="AYQ101" s="286"/>
      <c r="AYR101" s="286"/>
      <c r="AYS101" s="286"/>
      <c r="AYT101" s="286"/>
      <c r="AYU101" s="286"/>
      <c r="AYV101" s="286"/>
      <c r="AYW101" s="286"/>
      <c r="AYX101" s="286"/>
      <c r="AYY101" s="286"/>
      <c r="AYZ101" s="286"/>
      <c r="AZA101" s="286"/>
      <c r="AZB101" s="286"/>
      <c r="AZC101" s="286"/>
      <c r="AZD101" s="286"/>
      <c r="AZE101" s="286"/>
      <c r="AZF101" s="286"/>
      <c r="AZG101" s="286"/>
      <c r="AZH101" s="286"/>
      <c r="AZI101" s="286"/>
      <c r="AZJ101" s="286"/>
      <c r="AZK101" s="286"/>
      <c r="AZL101" s="286"/>
      <c r="AZM101" s="286"/>
      <c r="AZN101" s="286"/>
      <c r="AZO101" s="286"/>
      <c r="AZP101" s="286"/>
      <c r="AZQ101" s="286"/>
      <c r="AZR101" s="286"/>
      <c r="AZS101" s="286"/>
      <c r="AZT101" s="286"/>
      <c r="AZU101" s="286"/>
      <c r="AZV101" s="286"/>
      <c r="AZW101" s="286"/>
      <c r="AZX101" s="286"/>
      <c r="AZY101" s="286"/>
      <c r="AZZ101" s="286"/>
      <c r="BAA101" s="286"/>
      <c r="BAB101" s="286"/>
      <c r="BAC101" s="286"/>
      <c r="BAD101" s="286"/>
      <c r="BAE101" s="286"/>
      <c r="BAF101" s="286"/>
      <c r="BAG101" s="286"/>
      <c r="BAH101" s="286"/>
      <c r="BAI101" s="286"/>
      <c r="BAJ101" s="286"/>
      <c r="BAK101" s="286"/>
      <c r="BAL101" s="286"/>
      <c r="BAM101" s="286"/>
      <c r="BAN101" s="286"/>
      <c r="BAO101" s="286"/>
      <c r="BAP101" s="286"/>
      <c r="BAQ101" s="286"/>
      <c r="BAR101" s="286"/>
      <c r="BAS101" s="286"/>
      <c r="BAT101" s="286"/>
      <c r="BAU101" s="286"/>
      <c r="BAV101" s="286"/>
      <c r="BAW101" s="286"/>
      <c r="BAX101" s="286"/>
      <c r="BAY101" s="286"/>
      <c r="BAZ101" s="286"/>
      <c r="BBA101" s="286"/>
      <c r="BBB101" s="286"/>
      <c r="BBC101" s="286"/>
      <c r="BBD101" s="286"/>
      <c r="BBE101" s="286"/>
      <c r="BBF101" s="286"/>
      <c r="BBG101" s="286"/>
      <c r="BBH101" s="286"/>
      <c r="BBI101" s="286"/>
      <c r="BBJ101" s="286"/>
      <c r="BBK101" s="286"/>
      <c r="BBL101" s="286"/>
      <c r="BBM101" s="286"/>
      <c r="BBN101" s="286"/>
      <c r="BBO101" s="286"/>
      <c r="BBP101" s="286"/>
      <c r="BBQ101" s="286"/>
      <c r="BBR101" s="286"/>
      <c r="BBS101" s="286"/>
      <c r="BBT101" s="286"/>
      <c r="BBU101" s="286"/>
      <c r="BBV101" s="286"/>
      <c r="BBW101" s="286"/>
      <c r="BBX101" s="286"/>
      <c r="BBY101" s="286"/>
      <c r="BBZ101" s="286"/>
      <c r="BCA101" s="286"/>
      <c r="BCB101" s="286"/>
      <c r="BCC101" s="286"/>
      <c r="BCD101" s="286"/>
      <c r="BCE101" s="286"/>
      <c r="BCF101" s="286"/>
      <c r="BCG101" s="286"/>
      <c r="BCH101" s="286"/>
      <c r="BCI101" s="286"/>
      <c r="BCJ101" s="286"/>
      <c r="BCK101" s="286"/>
      <c r="BCL101" s="286"/>
      <c r="BCM101" s="286"/>
      <c r="BCN101" s="286"/>
      <c r="BCO101" s="286"/>
      <c r="BCP101" s="286"/>
      <c r="BCQ101" s="286"/>
      <c r="BCR101" s="286"/>
      <c r="BCS101" s="286"/>
      <c r="BCT101" s="286"/>
      <c r="BCU101" s="286"/>
      <c r="BCV101" s="286"/>
      <c r="BCW101" s="286"/>
      <c r="BCX101" s="286"/>
      <c r="BCY101" s="286"/>
      <c r="BCZ101" s="286"/>
      <c r="BDA101" s="286"/>
      <c r="BDB101" s="286"/>
      <c r="BDC101" s="286"/>
      <c r="BDD101" s="286"/>
      <c r="BDE101" s="286"/>
      <c r="BDF101" s="286"/>
      <c r="BDG101" s="286"/>
      <c r="BDH101" s="286"/>
      <c r="BDI101" s="286"/>
      <c r="BDJ101" s="286"/>
      <c r="BDK101" s="286"/>
      <c r="BDL101" s="286"/>
      <c r="BDM101" s="286"/>
      <c r="BDN101" s="286"/>
      <c r="BDO101" s="286"/>
      <c r="BDP101" s="286"/>
      <c r="BDQ101" s="286"/>
      <c r="BDR101" s="286"/>
      <c r="BDS101" s="286"/>
      <c r="BDT101" s="286"/>
      <c r="BDU101" s="286"/>
      <c r="BDV101" s="286"/>
      <c r="BDW101" s="286"/>
      <c r="BDX101" s="286"/>
      <c r="BDY101" s="286"/>
      <c r="BDZ101" s="286"/>
      <c r="BEA101" s="286"/>
      <c r="BEB101" s="286"/>
      <c r="BEC101" s="286"/>
      <c r="BED101" s="286"/>
      <c r="BEE101" s="286"/>
      <c r="BEF101" s="286"/>
      <c r="BEG101" s="286"/>
      <c r="BEH101" s="286"/>
      <c r="BEI101" s="286"/>
      <c r="BEJ101" s="286"/>
      <c r="BEK101" s="286"/>
      <c r="BEL101" s="286"/>
      <c r="BEM101" s="286"/>
      <c r="BEN101" s="286"/>
      <c r="BEO101" s="286"/>
      <c r="BEP101" s="286"/>
      <c r="BEQ101" s="286"/>
      <c r="BER101" s="286"/>
      <c r="BES101" s="286"/>
      <c r="BET101" s="286"/>
      <c r="BEU101" s="286"/>
      <c r="BEV101" s="286"/>
      <c r="BEW101" s="286"/>
      <c r="BEX101" s="286"/>
      <c r="BEY101" s="286"/>
      <c r="BEZ101" s="286"/>
      <c r="BFA101" s="286"/>
      <c r="BFB101" s="286"/>
      <c r="BFC101" s="286"/>
      <c r="BFD101" s="286"/>
      <c r="BFE101" s="286"/>
      <c r="BFF101" s="286"/>
      <c r="BFG101" s="286"/>
      <c r="BFH101" s="286"/>
      <c r="BFI101" s="286"/>
      <c r="BFJ101" s="286"/>
      <c r="BFK101" s="286"/>
      <c r="BFL101" s="286"/>
      <c r="BFM101" s="286"/>
      <c r="BFN101" s="286"/>
      <c r="BFO101" s="286"/>
      <c r="BFP101" s="286"/>
      <c r="BFQ101" s="286"/>
      <c r="BFR101" s="286"/>
      <c r="BFS101" s="286"/>
      <c r="BFT101" s="286"/>
      <c r="BFU101" s="286"/>
      <c r="BFV101" s="286"/>
      <c r="BFW101" s="286"/>
      <c r="BFX101" s="286"/>
      <c r="BFY101" s="286"/>
      <c r="BFZ101" s="286"/>
      <c r="BGA101" s="286"/>
      <c r="BGB101" s="286"/>
      <c r="BGC101" s="286"/>
      <c r="BGD101" s="286"/>
      <c r="BGE101" s="286"/>
      <c r="BGF101" s="286"/>
      <c r="BGG101" s="286"/>
      <c r="BGH101" s="286"/>
      <c r="BGI101" s="286"/>
      <c r="BGJ101" s="286"/>
      <c r="BGK101" s="286"/>
      <c r="BGL101" s="286"/>
      <c r="BGM101" s="286"/>
      <c r="BGN101" s="286"/>
      <c r="BGO101" s="286"/>
      <c r="BGP101" s="286"/>
      <c r="BGQ101" s="286"/>
      <c r="BGR101" s="286"/>
      <c r="BGS101" s="286"/>
      <c r="BGT101" s="286"/>
      <c r="BGU101" s="286"/>
      <c r="BGV101" s="286"/>
      <c r="BGW101" s="286"/>
      <c r="BGX101" s="286"/>
      <c r="BGY101" s="286"/>
      <c r="BGZ101" s="286"/>
      <c r="BHA101" s="286"/>
      <c r="BHB101" s="286"/>
      <c r="BHC101" s="286"/>
      <c r="BHD101" s="286"/>
      <c r="BHE101" s="286"/>
      <c r="BHF101" s="286"/>
      <c r="BHG101" s="286"/>
      <c r="BHH101" s="286"/>
      <c r="BHI101" s="286"/>
      <c r="BHJ101" s="286"/>
      <c r="BHK101" s="286"/>
      <c r="BHL101" s="286"/>
      <c r="BHM101" s="286"/>
      <c r="BHN101" s="286"/>
      <c r="BHO101" s="286"/>
      <c r="BHP101" s="286"/>
      <c r="BHQ101" s="286"/>
      <c r="BHR101" s="286"/>
      <c r="BHS101" s="286"/>
      <c r="BHT101" s="286"/>
      <c r="BHU101" s="286"/>
      <c r="BHV101" s="286"/>
      <c r="BHW101" s="286"/>
      <c r="BHX101" s="286"/>
      <c r="BHY101" s="286"/>
      <c r="BHZ101" s="286"/>
      <c r="BIA101" s="286"/>
      <c r="BIB101" s="286"/>
      <c r="BIC101" s="286"/>
      <c r="BID101" s="286"/>
      <c r="BIE101" s="286"/>
      <c r="BIF101" s="286"/>
      <c r="BIG101" s="286"/>
      <c r="BIH101" s="286"/>
      <c r="BII101" s="286"/>
      <c r="BIJ101" s="286"/>
      <c r="BIK101" s="286"/>
      <c r="BIL101" s="286"/>
      <c r="BIM101" s="286"/>
      <c r="BIN101" s="286"/>
      <c r="BIO101" s="286"/>
      <c r="BIP101" s="286"/>
      <c r="BIQ101" s="286"/>
      <c r="BIR101" s="286"/>
      <c r="BIS101" s="286"/>
      <c r="BIT101" s="286"/>
      <c r="BIU101" s="286"/>
      <c r="BIV101" s="286"/>
      <c r="BIW101" s="286"/>
      <c r="BIX101" s="286"/>
      <c r="BIY101" s="286"/>
      <c r="BIZ101" s="286"/>
      <c r="BJA101" s="286"/>
      <c r="BJB101" s="286"/>
      <c r="BJC101" s="286"/>
      <c r="BJD101" s="286"/>
      <c r="BJE101" s="286"/>
      <c r="BJF101" s="286"/>
      <c r="BJG101" s="286"/>
      <c r="BJH101" s="286"/>
      <c r="BJI101" s="286"/>
      <c r="BJJ101" s="286"/>
      <c r="BJK101" s="286"/>
      <c r="BJL101" s="286"/>
      <c r="BJM101" s="286"/>
      <c r="BJN101" s="286"/>
      <c r="BJO101" s="286"/>
      <c r="BJP101" s="286"/>
      <c r="BJQ101" s="286"/>
      <c r="BJR101" s="286"/>
      <c r="BJS101" s="286"/>
      <c r="BJT101" s="286"/>
      <c r="BJU101" s="286"/>
      <c r="BJV101" s="286"/>
      <c r="BJW101" s="286"/>
      <c r="BJX101" s="286"/>
      <c r="BJY101" s="286"/>
      <c r="BJZ101" s="286"/>
      <c r="BKA101" s="286"/>
      <c r="BKB101" s="286"/>
      <c r="BKC101" s="286"/>
      <c r="BKD101" s="286"/>
      <c r="BKE101" s="286"/>
      <c r="BKF101" s="286"/>
      <c r="BKG101" s="286"/>
      <c r="BKH101" s="286"/>
      <c r="BKI101" s="286"/>
      <c r="BKJ101" s="286"/>
      <c r="BKK101" s="286"/>
      <c r="BKL101" s="286"/>
      <c r="BKM101" s="286"/>
      <c r="BKN101" s="286"/>
      <c r="BKO101" s="286"/>
      <c r="BKP101" s="286"/>
      <c r="BKQ101" s="286"/>
      <c r="BKR101" s="286"/>
      <c r="BKS101" s="286"/>
      <c r="BKT101" s="286"/>
      <c r="BKU101" s="286"/>
      <c r="BKV101" s="286"/>
      <c r="BKW101" s="286"/>
      <c r="BKX101" s="286"/>
      <c r="BKY101" s="286"/>
      <c r="BKZ101" s="286"/>
      <c r="BLA101" s="286"/>
      <c r="BLB101" s="286"/>
      <c r="BLC101" s="286"/>
      <c r="BLD101" s="286"/>
      <c r="BLE101" s="286"/>
      <c r="BLF101" s="286"/>
      <c r="BLG101" s="286"/>
      <c r="BLH101" s="286"/>
      <c r="BLI101" s="286"/>
      <c r="BLJ101" s="286"/>
      <c r="BLK101" s="286"/>
      <c r="BLL101" s="286"/>
      <c r="BLM101" s="286"/>
      <c r="BLN101" s="286"/>
      <c r="BLO101" s="286"/>
      <c r="BLP101" s="286"/>
      <c r="BLQ101" s="286"/>
      <c r="BLR101" s="286"/>
      <c r="BLS101" s="286"/>
      <c r="BLT101" s="286"/>
      <c r="BLU101" s="286"/>
      <c r="BLV101" s="286"/>
      <c r="BLW101" s="286"/>
      <c r="BLX101" s="286"/>
      <c r="BLY101" s="286"/>
      <c r="BLZ101" s="286"/>
      <c r="BMA101" s="286"/>
      <c r="BMB101" s="286"/>
      <c r="BMC101" s="286"/>
      <c r="BMD101" s="286"/>
      <c r="BME101" s="286"/>
      <c r="BMF101" s="286"/>
      <c r="BMG101" s="286"/>
      <c r="BMH101" s="286"/>
      <c r="BMI101" s="286"/>
      <c r="BMJ101" s="286"/>
      <c r="BMK101" s="286"/>
      <c r="BML101" s="286"/>
      <c r="BMM101" s="286"/>
      <c r="BMN101" s="286"/>
      <c r="BMO101" s="286"/>
      <c r="BMP101" s="286"/>
      <c r="BMQ101" s="286"/>
      <c r="BMR101" s="286"/>
      <c r="BMS101" s="286"/>
      <c r="BMT101" s="286"/>
      <c r="BMU101" s="286"/>
      <c r="BMV101" s="286"/>
      <c r="BMW101" s="286"/>
      <c r="BMX101" s="286"/>
      <c r="BMY101" s="286"/>
      <c r="BMZ101" s="286"/>
      <c r="BNA101" s="286"/>
      <c r="BNB101" s="286"/>
      <c r="BNC101" s="286"/>
      <c r="BND101" s="286"/>
      <c r="BNE101" s="286"/>
      <c r="BNF101" s="286"/>
      <c r="BNG101" s="286"/>
      <c r="BNH101" s="286"/>
      <c r="BNI101" s="286"/>
      <c r="BNJ101" s="286"/>
      <c r="BNK101" s="286"/>
      <c r="BNL101" s="286"/>
      <c r="BNM101" s="286"/>
      <c r="BNN101" s="286"/>
      <c r="BNO101" s="286"/>
      <c r="BNP101" s="286"/>
      <c r="BNQ101" s="286"/>
      <c r="BNR101" s="286"/>
      <c r="BNS101" s="286"/>
      <c r="BNT101" s="286"/>
      <c r="BNU101" s="286"/>
      <c r="BNV101" s="286"/>
      <c r="BNW101" s="286"/>
      <c r="BNX101" s="286"/>
      <c r="BNY101" s="286"/>
      <c r="BNZ101" s="286"/>
      <c r="BOA101" s="286"/>
      <c r="BOB101" s="286"/>
      <c r="BOC101" s="286"/>
      <c r="BOD101" s="286"/>
      <c r="BOE101" s="286"/>
      <c r="BOF101" s="286"/>
      <c r="BOG101" s="286"/>
      <c r="BOH101" s="286"/>
      <c r="BOI101" s="286"/>
      <c r="BOJ101" s="286"/>
      <c r="BOK101" s="286"/>
      <c r="BOL101" s="286"/>
      <c r="BOM101" s="286"/>
      <c r="BON101" s="286"/>
      <c r="BOO101" s="286"/>
      <c r="BOP101" s="286"/>
      <c r="BOQ101" s="286"/>
      <c r="BOR101" s="286"/>
      <c r="BOS101" s="286"/>
      <c r="BOT101" s="286"/>
      <c r="BOU101" s="286"/>
      <c r="BOV101" s="286"/>
      <c r="BOW101" s="286"/>
      <c r="BOX101" s="286"/>
      <c r="BOY101" s="286"/>
      <c r="BOZ101" s="286"/>
      <c r="BPA101" s="286"/>
      <c r="BPB101" s="286"/>
      <c r="BPC101" s="286"/>
      <c r="BPD101" s="286"/>
      <c r="BPE101" s="286"/>
      <c r="BPF101" s="286"/>
      <c r="BPG101" s="286"/>
      <c r="BPH101" s="286"/>
      <c r="BPI101" s="286"/>
      <c r="BPJ101" s="286"/>
      <c r="BPK101" s="286"/>
      <c r="BPL101" s="286"/>
      <c r="BPM101" s="286"/>
      <c r="BPN101" s="286"/>
      <c r="BPO101" s="286"/>
      <c r="BPP101" s="286"/>
      <c r="BPQ101" s="286"/>
      <c r="BPR101" s="286"/>
      <c r="BPS101" s="286"/>
      <c r="BPT101" s="286"/>
      <c r="BPU101" s="286"/>
      <c r="BPV101" s="286"/>
      <c r="BPW101" s="286"/>
      <c r="BPX101" s="286"/>
      <c r="BPY101" s="286"/>
      <c r="BPZ101" s="286"/>
      <c r="BQA101" s="286"/>
      <c r="BQB101" s="286"/>
      <c r="BQC101" s="286"/>
      <c r="BQD101" s="286"/>
      <c r="BQE101" s="286"/>
      <c r="BQF101" s="286"/>
      <c r="BQG101" s="286"/>
      <c r="BQH101" s="286"/>
      <c r="BQI101" s="286"/>
      <c r="BQJ101" s="286"/>
      <c r="BQK101" s="286"/>
      <c r="BQL101" s="286"/>
      <c r="BQM101" s="286"/>
      <c r="BQN101" s="286"/>
      <c r="BQO101" s="286"/>
      <c r="BQP101" s="286"/>
      <c r="BQQ101" s="286"/>
      <c r="BQR101" s="286"/>
      <c r="BQS101" s="286"/>
      <c r="BQT101" s="286"/>
      <c r="BQU101" s="286"/>
      <c r="BQV101" s="286"/>
      <c r="BQW101" s="286"/>
      <c r="BQX101" s="286"/>
      <c r="BQY101" s="286"/>
      <c r="BQZ101" s="286"/>
      <c r="BRA101" s="286"/>
      <c r="BRB101" s="286"/>
      <c r="BRC101" s="286"/>
      <c r="BRD101" s="286"/>
      <c r="BRE101" s="286"/>
      <c r="BRF101" s="286"/>
      <c r="BRG101" s="286"/>
      <c r="BRH101" s="286"/>
      <c r="BRI101" s="286"/>
      <c r="BRJ101" s="286"/>
      <c r="BRK101" s="286"/>
      <c r="BRL101" s="286"/>
      <c r="BRM101" s="286"/>
      <c r="BRN101" s="286"/>
      <c r="BRO101" s="286"/>
      <c r="BRP101" s="286"/>
      <c r="BRQ101" s="286"/>
      <c r="BRR101" s="286"/>
      <c r="BRS101" s="286"/>
      <c r="BRT101" s="286"/>
      <c r="BRU101" s="286"/>
      <c r="BRV101" s="286"/>
      <c r="BRW101" s="286"/>
      <c r="BRX101" s="286"/>
      <c r="BRY101" s="286"/>
      <c r="BRZ101" s="286"/>
      <c r="BSA101" s="286"/>
      <c r="BSB101" s="286"/>
      <c r="BSC101" s="286"/>
      <c r="BSD101" s="286"/>
      <c r="BSE101" s="286"/>
      <c r="BSF101" s="286"/>
      <c r="BSG101" s="286"/>
      <c r="BSH101" s="286"/>
      <c r="BSI101" s="286"/>
      <c r="BSJ101" s="286"/>
      <c r="BSK101" s="286"/>
      <c r="BSL101" s="286"/>
      <c r="BSM101" s="286"/>
      <c r="BSN101" s="286"/>
      <c r="BSO101" s="286"/>
      <c r="BSP101" s="286"/>
      <c r="BSQ101" s="286"/>
      <c r="BSR101" s="286"/>
      <c r="BSS101" s="286"/>
      <c r="BST101" s="286"/>
      <c r="BSU101" s="286"/>
      <c r="BSV101" s="286"/>
      <c r="BSW101" s="286"/>
      <c r="BSX101" s="286"/>
      <c r="BSY101" s="286"/>
      <c r="BSZ101" s="286"/>
      <c r="BTA101" s="286"/>
      <c r="BTB101" s="286"/>
      <c r="BTC101" s="286"/>
      <c r="BTD101" s="286"/>
      <c r="BTE101" s="286"/>
      <c r="BTF101" s="286"/>
      <c r="BTG101" s="286"/>
      <c r="BTH101" s="286"/>
      <c r="BTI101" s="286"/>
      <c r="BTJ101" s="286"/>
      <c r="BTK101" s="286"/>
      <c r="BTL101" s="286"/>
      <c r="BTM101" s="286"/>
      <c r="BTN101" s="286"/>
      <c r="BTO101" s="286"/>
      <c r="BTP101" s="286"/>
      <c r="BTQ101" s="286"/>
      <c r="BTR101" s="286"/>
      <c r="BTS101" s="286"/>
      <c r="BTT101" s="286"/>
      <c r="BTU101" s="286"/>
      <c r="BTV101" s="286"/>
      <c r="BTW101" s="286"/>
      <c r="BTX101" s="286"/>
      <c r="BTY101" s="286"/>
      <c r="BTZ101" s="286"/>
      <c r="BUA101" s="286"/>
      <c r="BUB101" s="286"/>
      <c r="BUC101" s="286"/>
      <c r="BUD101" s="286"/>
      <c r="BUE101" s="286"/>
      <c r="BUF101" s="286"/>
      <c r="BUG101" s="286"/>
      <c r="BUH101" s="286"/>
      <c r="BUI101" s="286"/>
      <c r="BUJ101" s="286"/>
      <c r="BUK101" s="286"/>
      <c r="BUL101" s="286"/>
      <c r="BUM101" s="286"/>
      <c r="BUN101" s="286"/>
      <c r="BUO101" s="286"/>
      <c r="BUP101" s="286"/>
      <c r="BUQ101" s="286"/>
      <c r="BUR101" s="286"/>
      <c r="BUS101" s="286"/>
      <c r="BUT101" s="286"/>
      <c r="BUU101" s="286"/>
      <c r="BUV101" s="286"/>
      <c r="BUW101" s="286"/>
      <c r="BUX101" s="286"/>
      <c r="BUY101" s="286"/>
      <c r="BUZ101" s="286"/>
      <c r="BVA101" s="286"/>
      <c r="BVB101" s="286"/>
      <c r="BVC101" s="286"/>
      <c r="BVD101" s="286"/>
      <c r="BVE101" s="286"/>
      <c r="BVF101" s="286"/>
      <c r="BVG101" s="286"/>
      <c r="BVH101" s="286"/>
      <c r="BVI101" s="286"/>
      <c r="BVJ101" s="286"/>
      <c r="BVK101" s="286"/>
      <c r="BVL101" s="286"/>
      <c r="BVM101" s="286"/>
      <c r="BVN101" s="286"/>
      <c r="BVO101" s="286"/>
      <c r="BVP101" s="286"/>
      <c r="BVQ101" s="286"/>
      <c r="BVR101" s="286"/>
      <c r="BVS101" s="286"/>
      <c r="BVT101" s="286"/>
      <c r="BVU101" s="286"/>
      <c r="BVV101" s="286"/>
      <c r="BVW101" s="286"/>
      <c r="BVX101" s="286"/>
      <c r="BVY101" s="286"/>
      <c r="BVZ101" s="286"/>
      <c r="BWA101" s="286"/>
      <c r="BWB101" s="286"/>
      <c r="BWC101" s="286"/>
      <c r="BWD101" s="286"/>
      <c r="BWE101" s="286"/>
      <c r="BWF101" s="286"/>
      <c r="BWG101" s="286"/>
      <c r="BWH101" s="286"/>
      <c r="BWI101" s="286"/>
      <c r="BWJ101" s="286"/>
      <c r="BWK101" s="286"/>
      <c r="BWL101" s="286"/>
      <c r="BWM101" s="286"/>
      <c r="BWN101" s="286"/>
      <c r="BWO101" s="286"/>
      <c r="BWP101" s="286"/>
      <c r="BWQ101" s="286"/>
      <c r="BWR101" s="286"/>
      <c r="BWS101" s="286"/>
      <c r="BWT101" s="286"/>
      <c r="BWU101" s="286"/>
      <c r="BWV101" s="286"/>
      <c r="BWW101" s="286"/>
      <c r="BWX101" s="286"/>
      <c r="BWY101" s="286"/>
      <c r="BWZ101" s="286"/>
      <c r="BXA101" s="286"/>
      <c r="BXB101" s="286"/>
      <c r="BXC101" s="286"/>
      <c r="BXD101" s="286"/>
      <c r="BXE101" s="286"/>
      <c r="BXF101" s="286"/>
      <c r="BXG101" s="286"/>
      <c r="BXH101" s="286"/>
      <c r="BXI101" s="286"/>
      <c r="BXJ101" s="286"/>
      <c r="BXK101" s="286"/>
      <c r="BXL101" s="286"/>
      <c r="BXM101" s="286"/>
      <c r="BXN101" s="286"/>
      <c r="BXO101" s="286"/>
      <c r="BXP101" s="286"/>
      <c r="BXQ101" s="286"/>
      <c r="BXR101" s="286"/>
      <c r="BXS101" s="286"/>
      <c r="BXT101" s="286"/>
      <c r="BXU101" s="286"/>
      <c r="BXV101" s="286"/>
      <c r="BXW101" s="286"/>
      <c r="BXX101" s="286"/>
      <c r="BXY101" s="286"/>
      <c r="BXZ101" s="286"/>
      <c r="BYA101" s="286"/>
      <c r="BYB101" s="286"/>
      <c r="BYC101" s="286"/>
      <c r="BYD101" s="286"/>
      <c r="BYE101" s="286"/>
      <c r="BYF101" s="286"/>
      <c r="BYG101" s="286"/>
      <c r="BYH101" s="286"/>
      <c r="BYI101" s="286"/>
      <c r="BYJ101" s="286"/>
      <c r="BYK101" s="286"/>
      <c r="BYL101" s="286"/>
      <c r="BYM101" s="286"/>
      <c r="BYN101" s="286"/>
      <c r="BYO101" s="286"/>
      <c r="BYP101" s="286"/>
      <c r="BYQ101" s="286"/>
      <c r="BYR101" s="286"/>
      <c r="BYS101" s="286"/>
      <c r="BYT101" s="286"/>
      <c r="BYU101" s="286"/>
      <c r="BYV101" s="286"/>
      <c r="BYW101" s="286"/>
      <c r="BYX101" s="286"/>
      <c r="BYY101" s="286"/>
      <c r="BYZ101" s="286"/>
      <c r="BZA101" s="286"/>
      <c r="BZB101" s="286"/>
      <c r="BZC101" s="286"/>
      <c r="BZD101" s="286"/>
      <c r="BZE101" s="286"/>
      <c r="BZF101" s="286"/>
      <c r="BZG101" s="286"/>
      <c r="BZH101" s="286"/>
      <c r="BZI101" s="286"/>
      <c r="BZJ101" s="286"/>
      <c r="BZK101" s="286"/>
      <c r="BZL101" s="286"/>
      <c r="BZM101" s="286"/>
      <c r="BZN101" s="286"/>
      <c r="BZO101" s="286"/>
      <c r="BZP101" s="286"/>
      <c r="BZQ101" s="286"/>
      <c r="BZR101" s="286"/>
      <c r="BZS101" s="286"/>
      <c r="BZT101" s="286"/>
      <c r="BZU101" s="286"/>
      <c r="BZV101" s="286"/>
      <c r="BZW101" s="286"/>
      <c r="BZX101" s="286"/>
      <c r="BZY101" s="286"/>
      <c r="BZZ101" s="286"/>
      <c r="CAA101" s="286"/>
      <c r="CAB101" s="286"/>
      <c r="CAC101" s="286"/>
      <c r="CAD101" s="286"/>
      <c r="CAE101" s="286"/>
      <c r="CAF101" s="286"/>
      <c r="CAG101" s="286"/>
      <c r="CAH101" s="286"/>
      <c r="CAI101" s="286"/>
      <c r="CAJ101" s="286"/>
      <c r="CAK101" s="286"/>
      <c r="CAL101" s="286"/>
      <c r="CAM101" s="286"/>
      <c r="CAN101" s="286"/>
      <c r="CAO101" s="286"/>
      <c r="CAP101" s="286"/>
      <c r="CAQ101" s="286"/>
      <c r="CAR101" s="286"/>
      <c r="CAS101" s="286"/>
      <c r="CAT101" s="286"/>
      <c r="CAU101" s="286"/>
      <c r="CAV101" s="286"/>
      <c r="CAW101" s="286"/>
      <c r="CAX101" s="286"/>
      <c r="CAY101" s="286"/>
      <c r="CAZ101" s="286"/>
      <c r="CBA101" s="286"/>
      <c r="CBB101" s="286"/>
      <c r="CBC101" s="286"/>
      <c r="CBD101" s="286"/>
      <c r="CBE101" s="286"/>
      <c r="CBF101" s="286"/>
      <c r="CBG101" s="286"/>
      <c r="CBH101" s="286"/>
      <c r="CBI101" s="286"/>
      <c r="CBJ101" s="286"/>
      <c r="CBK101" s="286"/>
      <c r="CBL101" s="286"/>
      <c r="CBM101" s="286"/>
      <c r="CBN101" s="286"/>
      <c r="CBO101" s="286"/>
      <c r="CBP101" s="286"/>
      <c r="CBQ101" s="286"/>
      <c r="CBR101" s="286"/>
      <c r="CBS101" s="286"/>
      <c r="CBT101" s="286"/>
      <c r="CBU101" s="286"/>
      <c r="CBV101" s="286"/>
      <c r="CBW101" s="286"/>
      <c r="CBX101" s="286"/>
      <c r="CBY101" s="286"/>
      <c r="CBZ101" s="286"/>
      <c r="CCA101" s="286"/>
      <c r="CCB101" s="286"/>
      <c r="CCC101" s="286"/>
      <c r="CCD101" s="286"/>
      <c r="CCE101" s="286"/>
      <c r="CCF101" s="286"/>
      <c r="CCG101" s="286"/>
      <c r="CCH101" s="286"/>
      <c r="CCI101" s="286"/>
      <c r="CCJ101" s="286"/>
      <c r="CCK101" s="286"/>
      <c r="CCL101" s="286"/>
      <c r="CCM101" s="286"/>
      <c r="CCN101" s="286"/>
      <c r="CCO101" s="286"/>
      <c r="CCP101" s="286"/>
      <c r="CCQ101" s="286"/>
      <c r="CCR101" s="286"/>
      <c r="CCS101" s="286"/>
      <c r="CCT101" s="286"/>
      <c r="CCU101" s="286"/>
      <c r="CCV101" s="286"/>
      <c r="CCW101" s="286"/>
      <c r="CCX101" s="286"/>
      <c r="CCY101" s="286"/>
      <c r="CCZ101" s="286"/>
      <c r="CDA101" s="286"/>
      <c r="CDB101" s="286"/>
      <c r="CDC101" s="286"/>
      <c r="CDD101" s="286"/>
      <c r="CDE101" s="286"/>
      <c r="CDF101" s="286"/>
      <c r="CDG101" s="286"/>
      <c r="CDH101" s="286"/>
      <c r="CDI101" s="286"/>
      <c r="CDJ101" s="286"/>
      <c r="CDK101" s="286"/>
      <c r="CDL101" s="286"/>
      <c r="CDM101" s="286"/>
      <c r="CDN101" s="286"/>
      <c r="CDO101" s="286"/>
      <c r="CDP101" s="286"/>
      <c r="CDQ101" s="286"/>
      <c r="CDR101" s="286"/>
      <c r="CDS101" s="286"/>
      <c r="CDT101" s="286"/>
      <c r="CDU101" s="286"/>
      <c r="CDV101" s="286"/>
      <c r="CDW101" s="286"/>
      <c r="CDX101" s="286"/>
      <c r="CDY101" s="286"/>
      <c r="CDZ101" s="286"/>
      <c r="CEA101" s="286"/>
      <c r="CEB101" s="286"/>
      <c r="CEC101" s="286"/>
      <c r="CED101" s="286"/>
      <c r="CEE101" s="286"/>
      <c r="CEF101" s="286"/>
      <c r="CEG101" s="286"/>
      <c r="CEH101" s="286"/>
      <c r="CEI101" s="286"/>
      <c r="CEJ101" s="286"/>
      <c r="CEK101" s="286"/>
      <c r="CEL101" s="286"/>
      <c r="CEM101" s="286"/>
      <c r="CEN101" s="286"/>
      <c r="CEO101" s="286"/>
      <c r="CEP101" s="286"/>
      <c r="CEQ101" s="286"/>
      <c r="CER101" s="286"/>
      <c r="CES101" s="286"/>
      <c r="CET101" s="286"/>
      <c r="CEU101" s="286"/>
      <c r="CEV101" s="286"/>
      <c r="CEW101" s="286"/>
      <c r="CEX101" s="286"/>
      <c r="CEY101" s="286"/>
      <c r="CEZ101" s="286"/>
      <c r="CFA101" s="286"/>
      <c r="CFB101" s="286"/>
      <c r="CFC101" s="286"/>
      <c r="CFD101" s="286"/>
      <c r="CFE101" s="286"/>
      <c r="CFF101" s="286"/>
      <c r="CFG101" s="286"/>
      <c r="CFH101" s="286"/>
      <c r="CFI101" s="286"/>
      <c r="CFJ101" s="286"/>
      <c r="CFK101" s="286"/>
      <c r="CFL101" s="286"/>
      <c r="CFM101" s="286"/>
      <c r="CFN101" s="286"/>
      <c r="CFO101" s="286"/>
      <c r="CFP101" s="286"/>
      <c r="CFQ101" s="286"/>
      <c r="CFR101" s="286"/>
      <c r="CFS101" s="286"/>
      <c r="CFT101" s="286"/>
      <c r="CFU101" s="286"/>
      <c r="CFV101" s="286"/>
      <c r="CFW101" s="286"/>
      <c r="CFX101" s="286"/>
      <c r="CFY101" s="286"/>
      <c r="CFZ101" s="286"/>
      <c r="CGA101" s="286"/>
      <c r="CGB101" s="286"/>
      <c r="CGC101" s="286"/>
      <c r="CGD101" s="286"/>
      <c r="CGE101" s="286"/>
      <c r="CGF101" s="286"/>
      <c r="CGG101" s="286"/>
      <c r="CGH101" s="286"/>
      <c r="CGI101" s="286"/>
      <c r="CGJ101" s="286"/>
      <c r="CGK101" s="286"/>
      <c r="CGL101" s="286"/>
      <c r="CGM101" s="286"/>
      <c r="CGN101" s="286"/>
      <c r="CGO101" s="286"/>
      <c r="CGP101" s="286"/>
      <c r="CGQ101" s="286"/>
      <c r="CGR101" s="286"/>
      <c r="CGS101" s="286"/>
      <c r="CGT101" s="286"/>
      <c r="CGU101" s="286"/>
      <c r="CGV101" s="286"/>
      <c r="CGW101" s="286"/>
      <c r="CGX101" s="286"/>
      <c r="CGY101" s="286"/>
      <c r="CGZ101" s="286"/>
      <c r="CHA101" s="286"/>
      <c r="CHB101" s="286"/>
      <c r="CHC101" s="286"/>
      <c r="CHD101" s="286"/>
      <c r="CHE101" s="286"/>
      <c r="CHF101" s="286"/>
      <c r="CHG101" s="286"/>
      <c r="CHH101" s="286"/>
      <c r="CHI101" s="286"/>
      <c r="CHJ101" s="286"/>
      <c r="CHK101" s="286"/>
      <c r="CHL101" s="286"/>
      <c r="CHM101" s="286"/>
      <c r="CHN101" s="286"/>
      <c r="CHO101" s="286"/>
      <c r="CHP101" s="286"/>
      <c r="CHQ101" s="286"/>
      <c r="CHR101" s="286"/>
      <c r="CHS101" s="286"/>
      <c r="CHT101" s="286"/>
      <c r="CHU101" s="286"/>
      <c r="CHV101" s="286"/>
      <c r="CHW101" s="286"/>
      <c r="CHX101" s="286"/>
      <c r="CHY101" s="286"/>
      <c r="CHZ101" s="286"/>
      <c r="CIA101" s="286"/>
      <c r="CIB101" s="286"/>
      <c r="CIC101" s="286"/>
      <c r="CID101" s="286"/>
      <c r="CIE101" s="286"/>
      <c r="CIF101" s="286"/>
      <c r="CIG101" s="286"/>
      <c r="CIH101" s="286"/>
      <c r="CII101" s="286"/>
      <c r="CIJ101" s="286"/>
      <c r="CIK101" s="286"/>
      <c r="CIL101" s="286"/>
      <c r="CIM101" s="286"/>
      <c r="CIN101" s="286"/>
      <c r="CIO101" s="286"/>
      <c r="CIP101" s="286"/>
      <c r="CIQ101" s="286"/>
      <c r="CIR101" s="286"/>
      <c r="CIS101" s="286"/>
      <c r="CIT101" s="286"/>
      <c r="CIU101" s="286"/>
      <c r="CIV101" s="286"/>
      <c r="CIW101" s="286"/>
      <c r="CIX101" s="286"/>
      <c r="CIY101" s="286"/>
      <c r="CIZ101" s="286"/>
      <c r="CJA101" s="286"/>
      <c r="CJB101" s="286"/>
      <c r="CJC101" s="286"/>
      <c r="CJD101" s="286"/>
      <c r="CJE101" s="286"/>
      <c r="CJF101" s="286"/>
      <c r="CJG101" s="286"/>
      <c r="CJH101" s="286"/>
      <c r="CJI101" s="286"/>
      <c r="CJJ101" s="286"/>
      <c r="CJK101" s="286"/>
      <c r="CJL101" s="286"/>
      <c r="CJM101" s="286"/>
      <c r="CJN101" s="286"/>
      <c r="CJO101" s="286"/>
      <c r="CJP101" s="286"/>
      <c r="CJQ101" s="286"/>
      <c r="CJR101" s="286"/>
      <c r="CJS101" s="286"/>
      <c r="CJT101" s="286"/>
      <c r="CJU101" s="286"/>
      <c r="CJV101" s="286"/>
      <c r="CJW101" s="286"/>
      <c r="CJX101" s="286"/>
      <c r="CJY101" s="286"/>
      <c r="CJZ101" s="286"/>
      <c r="CKA101" s="286"/>
      <c r="CKB101" s="286"/>
      <c r="CKC101" s="286"/>
      <c r="CKD101" s="286"/>
      <c r="CKE101" s="286"/>
      <c r="CKF101" s="286"/>
      <c r="CKG101" s="286"/>
      <c r="CKH101" s="286"/>
      <c r="CKI101" s="286"/>
      <c r="CKJ101" s="286"/>
      <c r="CKK101" s="286"/>
      <c r="CKL101" s="286"/>
      <c r="CKM101" s="286"/>
      <c r="CKN101" s="286"/>
      <c r="CKO101" s="286"/>
      <c r="CKP101" s="286"/>
      <c r="CKQ101" s="286"/>
      <c r="CKR101" s="286"/>
      <c r="CKS101" s="286"/>
      <c r="CKT101" s="286"/>
      <c r="CKU101" s="286"/>
      <c r="CKV101" s="286"/>
      <c r="CKW101" s="286"/>
      <c r="CKX101" s="286"/>
      <c r="CKY101" s="286"/>
      <c r="CKZ101" s="286"/>
      <c r="CLA101" s="286"/>
      <c r="CLB101" s="286"/>
      <c r="CLC101" s="286"/>
      <c r="CLD101" s="286"/>
      <c r="CLE101" s="286"/>
      <c r="CLF101" s="286"/>
      <c r="CLG101" s="286"/>
      <c r="CLH101" s="286"/>
      <c r="CLI101" s="286"/>
      <c r="CLJ101" s="286"/>
      <c r="CLK101" s="286"/>
      <c r="CLL101" s="286"/>
      <c r="CLM101" s="286"/>
      <c r="CLN101" s="286"/>
      <c r="CLO101" s="286"/>
      <c r="CLP101" s="286"/>
      <c r="CLQ101" s="286"/>
      <c r="CLR101" s="286"/>
      <c r="CLS101" s="286"/>
      <c r="CLT101" s="286"/>
      <c r="CLU101" s="286"/>
      <c r="CLV101" s="286"/>
      <c r="CLW101" s="286"/>
      <c r="CLX101" s="286"/>
      <c r="CLY101" s="286"/>
      <c r="CLZ101" s="286"/>
      <c r="CMA101" s="286"/>
      <c r="CMB101" s="286"/>
      <c r="CMC101" s="286"/>
      <c r="CMD101" s="286"/>
      <c r="CME101" s="286"/>
      <c r="CMF101" s="286"/>
      <c r="CMG101" s="286"/>
      <c r="CMH101" s="286"/>
      <c r="CMI101" s="286"/>
      <c r="CMJ101" s="286"/>
      <c r="CMK101" s="286"/>
      <c r="CML101" s="286"/>
      <c r="CMM101" s="286"/>
      <c r="CMN101" s="286"/>
      <c r="CMO101" s="286"/>
      <c r="CMP101" s="286"/>
      <c r="CMQ101" s="286"/>
      <c r="CMR101" s="286"/>
      <c r="CMS101" s="286"/>
      <c r="CMT101" s="286"/>
      <c r="CMU101" s="286"/>
      <c r="CMV101" s="286"/>
      <c r="CMW101" s="286"/>
      <c r="CMX101" s="286"/>
      <c r="CMY101" s="286"/>
      <c r="CMZ101" s="286"/>
      <c r="CNA101" s="286"/>
      <c r="CNB101" s="286"/>
      <c r="CNC101" s="286"/>
      <c r="CND101" s="286"/>
      <c r="CNE101" s="286"/>
      <c r="CNF101" s="286"/>
      <c r="CNG101" s="286"/>
      <c r="CNH101" s="286"/>
      <c r="CNI101" s="286"/>
      <c r="CNJ101" s="286"/>
      <c r="CNK101" s="286"/>
      <c r="CNL101" s="286"/>
      <c r="CNM101" s="286"/>
      <c r="CNN101" s="286"/>
      <c r="CNO101" s="286"/>
      <c r="CNP101" s="286"/>
      <c r="CNQ101" s="286"/>
      <c r="CNR101" s="286"/>
      <c r="CNS101" s="286"/>
      <c r="CNT101" s="286"/>
      <c r="CNU101" s="286"/>
      <c r="CNV101" s="286"/>
      <c r="CNW101" s="286"/>
      <c r="CNX101" s="286"/>
      <c r="CNY101" s="286"/>
      <c r="CNZ101" s="286"/>
      <c r="COA101" s="286"/>
      <c r="COB101" s="286"/>
      <c r="COC101" s="286"/>
      <c r="COD101" s="286"/>
      <c r="COE101" s="286"/>
      <c r="COF101" s="286"/>
      <c r="COG101" s="286"/>
      <c r="COH101" s="286"/>
      <c r="COI101" s="286"/>
      <c r="COJ101" s="286"/>
      <c r="COK101" s="286"/>
      <c r="COL101" s="286"/>
      <c r="COM101" s="286"/>
      <c r="CON101" s="286"/>
      <c r="COO101" s="286"/>
      <c r="COP101" s="286"/>
      <c r="COQ101" s="286"/>
      <c r="COR101" s="286"/>
      <c r="COS101" s="286"/>
      <c r="COT101" s="286"/>
      <c r="COU101" s="286"/>
      <c r="COV101" s="286"/>
      <c r="COW101" s="286"/>
      <c r="COX101" s="286"/>
      <c r="COY101" s="286"/>
      <c r="COZ101" s="286"/>
      <c r="CPA101" s="286"/>
      <c r="CPB101" s="286"/>
      <c r="CPC101" s="286"/>
      <c r="CPD101" s="286"/>
      <c r="CPE101" s="286"/>
      <c r="CPF101" s="286"/>
      <c r="CPG101" s="286"/>
      <c r="CPH101" s="286"/>
      <c r="CPI101" s="286"/>
      <c r="CPJ101" s="286"/>
      <c r="CPK101" s="286"/>
      <c r="CPL101" s="286"/>
      <c r="CPM101" s="286"/>
      <c r="CPN101" s="286"/>
      <c r="CPO101" s="286"/>
      <c r="CPP101" s="286"/>
      <c r="CPQ101" s="286"/>
      <c r="CPR101" s="286"/>
      <c r="CPS101" s="286"/>
      <c r="CPT101" s="286"/>
      <c r="CPU101" s="286"/>
      <c r="CPV101" s="286"/>
      <c r="CPW101" s="286"/>
      <c r="CPX101" s="286"/>
      <c r="CPY101" s="286"/>
      <c r="CPZ101" s="286"/>
      <c r="CQA101" s="286"/>
      <c r="CQB101" s="286"/>
      <c r="CQC101" s="286"/>
      <c r="CQD101" s="286"/>
      <c r="CQE101" s="286"/>
      <c r="CQF101" s="286"/>
      <c r="CQG101" s="286"/>
      <c r="CQH101" s="286"/>
      <c r="CQI101" s="286"/>
      <c r="CQJ101" s="286"/>
      <c r="CQK101" s="286"/>
      <c r="CQL101" s="286"/>
      <c r="CQM101" s="286"/>
      <c r="CQN101" s="286"/>
      <c r="CQO101" s="286"/>
      <c r="CQP101" s="286"/>
      <c r="CQQ101" s="286"/>
      <c r="CQR101" s="286"/>
      <c r="CQS101" s="286"/>
      <c r="CQT101" s="286"/>
      <c r="CQU101" s="286"/>
      <c r="CQV101" s="286"/>
      <c r="CQW101" s="286"/>
      <c r="CQX101" s="286"/>
      <c r="CQY101" s="286"/>
      <c r="CQZ101" s="286"/>
      <c r="CRA101" s="286"/>
      <c r="CRB101" s="286"/>
      <c r="CRC101" s="286"/>
      <c r="CRD101" s="286"/>
      <c r="CRE101" s="286"/>
      <c r="CRF101" s="286"/>
      <c r="CRG101" s="286"/>
      <c r="CRH101" s="286"/>
      <c r="CRI101" s="286"/>
      <c r="CRJ101" s="286"/>
      <c r="CRK101" s="286"/>
      <c r="CRL101" s="286"/>
      <c r="CRM101" s="286"/>
      <c r="CRN101" s="286"/>
      <c r="CRO101" s="286"/>
      <c r="CRP101" s="286"/>
      <c r="CRQ101" s="286"/>
      <c r="CRR101" s="286"/>
      <c r="CRS101" s="286"/>
      <c r="CRT101" s="286"/>
      <c r="CRU101" s="286"/>
      <c r="CRV101" s="286"/>
      <c r="CRW101" s="286"/>
      <c r="CRX101" s="286"/>
      <c r="CRY101" s="286"/>
      <c r="CRZ101" s="286"/>
      <c r="CSA101" s="286"/>
      <c r="CSB101" s="286"/>
      <c r="CSC101" s="286"/>
      <c r="CSD101" s="286"/>
      <c r="CSE101" s="286"/>
      <c r="CSF101" s="286"/>
      <c r="CSG101" s="286"/>
      <c r="CSH101" s="286"/>
      <c r="CSI101" s="286"/>
      <c r="CSJ101" s="286"/>
      <c r="CSK101" s="286"/>
      <c r="CSL101" s="286"/>
      <c r="CSM101" s="286"/>
      <c r="CSN101" s="286"/>
      <c r="CSO101" s="286"/>
      <c r="CSP101" s="286"/>
      <c r="CSQ101" s="286"/>
      <c r="CSR101" s="286"/>
      <c r="CSS101" s="286"/>
      <c r="CST101" s="286"/>
      <c r="CSU101" s="286"/>
      <c r="CSV101" s="286"/>
      <c r="CSW101" s="286"/>
      <c r="CSX101" s="286"/>
      <c r="CSY101" s="286"/>
      <c r="CSZ101" s="286"/>
      <c r="CTA101" s="286"/>
      <c r="CTB101" s="286"/>
      <c r="CTC101" s="286"/>
      <c r="CTD101" s="286"/>
      <c r="CTE101" s="286"/>
      <c r="CTF101" s="286"/>
      <c r="CTG101" s="286"/>
      <c r="CTH101" s="286"/>
      <c r="CTI101" s="286"/>
      <c r="CTJ101" s="286"/>
      <c r="CTK101" s="286"/>
      <c r="CTL101" s="286"/>
      <c r="CTM101" s="286"/>
      <c r="CTN101" s="286"/>
      <c r="CTO101" s="286"/>
      <c r="CTP101" s="286"/>
      <c r="CTQ101" s="286"/>
      <c r="CTR101" s="286"/>
      <c r="CTS101" s="286"/>
      <c r="CTT101" s="286"/>
      <c r="CTU101" s="286"/>
      <c r="CTV101" s="286"/>
      <c r="CTW101" s="286"/>
      <c r="CTX101" s="286"/>
      <c r="CTY101" s="286"/>
      <c r="CTZ101" s="286"/>
      <c r="CUA101" s="286"/>
      <c r="CUB101" s="286"/>
      <c r="CUC101" s="286"/>
      <c r="CUD101" s="286"/>
      <c r="CUE101" s="286"/>
      <c r="CUF101" s="286"/>
      <c r="CUG101" s="286"/>
      <c r="CUH101" s="286"/>
      <c r="CUI101" s="286"/>
      <c r="CUJ101" s="286"/>
      <c r="CUK101" s="286"/>
      <c r="CUL101" s="286"/>
      <c r="CUM101" s="286"/>
      <c r="CUN101" s="286"/>
      <c r="CUO101" s="286"/>
      <c r="CUP101" s="286"/>
      <c r="CUQ101" s="286"/>
      <c r="CUR101" s="286"/>
      <c r="CUS101" s="286"/>
      <c r="CUT101" s="286"/>
      <c r="CUU101" s="286"/>
      <c r="CUV101" s="286"/>
      <c r="CUW101" s="286"/>
      <c r="CUX101" s="286"/>
      <c r="CUY101" s="286"/>
      <c r="CUZ101" s="286"/>
      <c r="CVA101" s="286"/>
      <c r="CVB101" s="286"/>
      <c r="CVC101" s="286"/>
      <c r="CVD101" s="286"/>
      <c r="CVE101" s="286"/>
      <c r="CVF101" s="286"/>
      <c r="CVG101" s="286"/>
      <c r="CVH101" s="286"/>
      <c r="CVI101" s="286"/>
      <c r="CVJ101" s="286"/>
      <c r="CVK101" s="286"/>
      <c r="CVL101" s="286"/>
      <c r="CVM101" s="286"/>
      <c r="CVN101" s="286"/>
      <c r="CVO101" s="286"/>
      <c r="CVP101" s="286"/>
      <c r="CVQ101" s="286"/>
      <c r="CVR101" s="286"/>
      <c r="CVS101" s="286"/>
      <c r="CVT101" s="286"/>
      <c r="CVU101" s="286"/>
      <c r="CVV101" s="286"/>
      <c r="CVW101" s="286"/>
      <c r="CVX101" s="286"/>
      <c r="CVY101" s="286"/>
      <c r="CVZ101" s="286"/>
      <c r="CWA101" s="286"/>
      <c r="CWB101" s="286"/>
      <c r="CWC101" s="286"/>
      <c r="CWD101" s="286"/>
      <c r="CWE101" s="286"/>
      <c r="CWF101" s="286"/>
      <c r="CWG101" s="286"/>
      <c r="CWH101" s="286"/>
      <c r="CWI101" s="286"/>
      <c r="CWJ101" s="286"/>
      <c r="CWK101" s="286"/>
      <c r="CWL101" s="286"/>
      <c r="CWM101" s="286"/>
      <c r="CWN101" s="286"/>
      <c r="CWO101" s="286"/>
      <c r="CWP101" s="286"/>
      <c r="CWQ101" s="286"/>
      <c r="CWR101" s="286"/>
      <c r="CWS101" s="286"/>
      <c r="CWT101" s="286"/>
      <c r="CWU101" s="286"/>
      <c r="CWV101" s="286"/>
      <c r="CWW101" s="286"/>
      <c r="CWX101" s="286"/>
      <c r="CWY101" s="286"/>
      <c r="CWZ101" s="286"/>
      <c r="CXA101" s="286"/>
      <c r="CXB101" s="286"/>
      <c r="CXC101" s="286"/>
      <c r="CXD101" s="286"/>
      <c r="CXE101" s="286"/>
      <c r="CXF101" s="286"/>
      <c r="CXG101" s="286"/>
      <c r="CXH101" s="286"/>
      <c r="CXI101" s="286"/>
      <c r="CXJ101" s="286"/>
      <c r="CXK101" s="286"/>
      <c r="CXL101" s="286"/>
      <c r="CXM101" s="286"/>
      <c r="CXN101" s="286"/>
      <c r="CXO101" s="286"/>
      <c r="CXP101" s="286"/>
      <c r="CXQ101" s="286"/>
      <c r="CXR101" s="286"/>
      <c r="CXS101" s="286"/>
      <c r="CXT101" s="286"/>
      <c r="CXU101" s="286"/>
      <c r="CXV101" s="286"/>
      <c r="CXW101" s="286"/>
      <c r="CXX101" s="286"/>
      <c r="CXY101" s="286"/>
      <c r="CXZ101" s="286"/>
      <c r="CYA101" s="286"/>
      <c r="CYB101" s="286"/>
      <c r="CYC101" s="286"/>
      <c r="CYD101" s="286"/>
      <c r="CYE101" s="286"/>
      <c r="CYF101" s="286"/>
      <c r="CYG101" s="286"/>
      <c r="CYH101" s="286"/>
      <c r="CYI101" s="286"/>
      <c r="CYJ101" s="286"/>
      <c r="CYK101" s="286"/>
      <c r="CYL101" s="286"/>
      <c r="CYM101" s="286"/>
      <c r="CYN101" s="286"/>
      <c r="CYO101" s="286"/>
      <c r="CYP101" s="286"/>
      <c r="CYQ101" s="286"/>
      <c r="CYR101" s="286"/>
      <c r="CYS101" s="286"/>
      <c r="CYT101" s="286"/>
      <c r="CYU101" s="286"/>
      <c r="CYV101" s="286"/>
      <c r="CYW101" s="286"/>
      <c r="CYX101" s="286"/>
      <c r="CYY101" s="286"/>
      <c r="CYZ101" s="286"/>
      <c r="CZA101" s="286"/>
      <c r="CZB101" s="286"/>
      <c r="CZC101" s="286"/>
      <c r="CZD101" s="286"/>
      <c r="CZE101" s="286"/>
      <c r="CZF101" s="286"/>
      <c r="CZG101" s="286"/>
      <c r="CZH101" s="286"/>
      <c r="CZI101" s="286"/>
      <c r="CZJ101" s="286"/>
      <c r="CZK101" s="286"/>
      <c r="CZL101" s="286"/>
      <c r="CZM101" s="286"/>
      <c r="CZN101" s="286"/>
      <c r="CZO101" s="286"/>
      <c r="CZP101" s="286"/>
      <c r="CZQ101" s="286"/>
      <c r="CZR101" s="286"/>
      <c r="CZS101" s="286"/>
      <c r="CZT101" s="286"/>
      <c r="CZU101" s="286"/>
      <c r="CZV101" s="286"/>
      <c r="CZW101" s="286"/>
      <c r="CZX101" s="286"/>
      <c r="CZY101" s="286"/>
      <c r="CZZ101" s="286"/>
      <c r="DAA101" s="286"/>
      <c r="DAB101" s="286"/>
      <c r="DAC101" s="286"/>
      <c r="DAD101" s="286"/>
      <c r="DAE101" s="286"/>
      <c r="DAF101" s="286"/>
      <c r="DAG101" s="286"/>
      <c r="DAH101" s="286"/>
      <c r="DAI101" s="286"/>
      <c r="DAJ101" s="286"/>
      <c r="DAK101" s="286"/>
      <c r="DAL101" s="286"/>
      <c r="DAM101" s="286"/>
      <c r="DAN101" s="286"/>
      <c r="DAO101" s="286"/>
      <c r="DAP101" s="286"/>
      <c r="DAQ101" s="286"/>
      <c r="DAR101" s="286"/>
      <c r="DAS101" s="286"/>
      <c r="DAT101" s="286"/>
      <c r="DAU101" s="286"/>
      <c r="DAV101" s="286"/>
      <c r="DAW101" s="286"/>
      <c r="DAX101" s="286"/>
      <c r="DAY101" s="286"/>
      <c r="DAZ101" s="286"/>
      <c r="DBA101" s="286"/>
      <c r="DBB101" s="286"/>
      <c r="DBC101" s="286"/>
      <c r="DBD101" s="286"/>
      <c r="DBE101" s="286"/>
      <c r="DBF101" s="286"/>
      <c r="DBG101" s="286"/>
      <c r="DBH101" s="286"/>
      <c r="DBI101" s="286"/>
      <c r="DBJ101" s="286"/>
      <c r="DBK101" s="286"/>
      <c r="DBL101" s="286"/>
      <c r="DBM101" s="286"/>
      <c r="DBN101" s="286"/>
      <c r="DBO101" s="286"/>
      <c r="DBP101" s="286"/>
      <c r="DBQ101" s="286"/>
      <c r="DBR101" s="286"/>
      <c r="DBS101" s="286"/>
      <c r="DBT101" s="286"/>
      <c r="DBU101" s="286"/>
      <c r="DBV101" s="286"/>
      <c r="DBW101" s="286"/>
      <c r="DBX101" s="286"/>
      <c r="DBY101" s="286"/>
      <c r="DBZ101" s="286"/>
      <c r="DCA101" s="286"/>
      <c r="DCB101" s="286"/>
      <c r="DCC101" s="286"/>
      <c r="DCD101" s="286"/>
      <c r="DCE101" s="286"/>
      <c r="DCF101" s="286"/>
      <c r="DCG101" s="286"/>
      <c r="DCH101" s="286"/>
      <c r="DCI101" s="286"/>
      <c r="DCJ101" s="286"/>
      <c r="DCK101" s="286"/>
      <c r="DCL101" s="286"/>
      <c r="DCM101" s="286"/>
      <c r="DCN101" s="286"/>
      <c r="DCO101" s="286"/>
      <c r="DCP101" s="286"/>
      <c r="DCQ101" s="286"/>
      <c r="DCR101" s="286"/>
      <c r="DCS101" s="286"/>
      <c r="DCT101" s="286"/>
      <c r="DCU101" s="286"/>
      <c r="DCV101" s="286"/>
      <c r="DCW101" s="286"/>
      <c r="DCX101" s="286"/>
      <c r="DCY101" s="286"/>
      <c r="DCZ101" s="286"/>
      <c r="DDA101" s="286"/>
      <c r="DDB101" s="286"/>
      <c r="DDC101" s="286"/>
      <c r="DDD101" s="286"/>
      <c r="DDE101" s="286"/>
      <c r="DDF101" s="286"/>
      <c r="DDG101" s="286"/>
      <c r="DDH101" s="286"/>
      <c r="DDI101" s="286"/>
      <c r="DDJ101" s="286"/>
      <c r="DDK101" s="286"/>
      <c r="DDL101" s="286"/>
      <c r="DDM101" s="286"/>
      <c r="DDN101" s="286"/>
      <c r="DDO101" s="286"/>
      <c r="DDP101" s="286"/>
      <c r="DDQ101" s="286"/>
      <c r="DDR101" s="286"/>
      <c r="DDS101" s="286"/>
      <c r="DDT101" s="286"/>
      <c r="DDU101" s="286"/>
      <c r="DDV101" s="286"/>
      <c r="DDW101" s="286"/>
      <c r="DDX101" s="286"/>
      <c r="DDY101" s="286"/>
      <c r="DDZ101" s="286"/>
      <c r="DEA101" s="286"/>
      <c r="DEB101" s="286"/>
      <c r="DEC101" s="286"/>
      <c r="DED101" s="286"/>
      <c r="DEE101" s="286"/>
      <c r="DEF101" s="286"/>
      <c r="DEG101" s="286"/>
      <c r="DEH101" s="286"/>
      <c r="DEI101" s="286"/>
      <c r="DEJ101" s="286"/>
      <c r="DEK101" s="286"/>
      <c r="DEL101" s="286"/>
      <c r="DEM101" s="286"/>
      <c r="DEN101" s="286"/>
      <c r="DEO101" s="286"/>
      <c r="DEP101" s="286"/>
      <c r="DEQ101" s="286"/>
      <c r="DER101" s="286"/>
      <c r="DES101" s="286"/>
      <c r="DET101" s="286"/>
      <c r="DEU101" s="286"/>
      <c r="DEV101" s="286"/>
      <c r="DEW101" s="286"/>
      <c r="DEX101" s="286"/>
      <c r="DEY101" s="286"/>
      <c r="DEZ101" s="286"/>
      <c r="DFA101" s="286"/>
      <c r="DFB101" s="286"/>
      <c r="DFC101" s="286"/>
      <c r="DFD101" s="286"/>
      <c r="DFE101" s="286"/>
      <c r="DFF101" s="286"/>
      <c r="DFG101" s="286"/>
      <c r="DFH101" s="286"/>
      <c r="DFI101" s="286"/>
      <c r="DFJ101" s="286"/>
      <c r="DFK101" s="286"/>
      <c r="DFL101" s="286"/>
      <c r="DFM101" s="286"/>
      <c r="DFN101" s="286"/>
      <c r="DFO101" s="286"/>
      <c r="DFP101" s="286"/>
      <c r="DFQ101" s="286"/>
      <c r="DFR101" s="286"/>
      <c r="DFS101" s="286"/>
      <c r="DFT101" s="286"/>
      <c r="DFU101" s="286"/>
      <c r="DFV101" s="286"/>
      <c r="DFW101" s="286"/>
      <c r="DFX101" s="286"/>
      <c r="DFY101" s="286"/>
      <c r="DFZ101" s="286"/>
      <c r="DGA101" s="286"/>
      <c r="DGB101" s="286"/>
      <c r="DGC101" s="286"/>
      <c r="DGD101" s="286"/>
      <c r="DGE101" s="286"/>
      <c r="DGF101" s="286"/>
      <c r="DGG101" s="286"/>
      <c r="DGH101" s="286"/>
      <c r="DGI101" s="286"/>
      <c r="DGJ101" s="286"/>
      <c r="DGK101" s="286"/>
      <c r="DGL101" s="286"/>
      <c r="DGM101" s="286"/>
      <c r="DGN101" s="286"/>
      <c r="DGO101" s="286"/>
      <c r="DGP101" s="286"/>
      <c r="DGQ101" s="286"/>
      <c r="DGR101" s="286"/>
      <c r="DGS101" s="286"/>
      <c r="DGT101" s="286"/>
      <c r="DGU101" s="286"/>
      <c r="DGV101" s="286"/>
      <c r="DGW101" s="286"/>
      <c r="DGX101" s="286"/>
      <c r="DGY101" s="286"/>
      <c r="DGZ101" s="286"/>
      <c r="DHA101" s="286"/>
      <c r="DHB101" s="286"/>
      <c r="DHC101" s="286"/>
      <c r="DHD101" s="286"/>
      <c r="DHE101" s="286"/>
      <c r="DHF101" s="286"/>
      <c r="DHG101" s="286"/>
      <c r="DHH101" s="286"/>
      <c r="DHI101" s="286"/>
      <c r="DHJ101" s="286"/>
      <c r="DHK101" s="286"/>
      <c r="DHL101" s="286"/>
      <c r="DHM101" s="286"/>
      <c r="DHN101" s="286"/>
      <c r="DHO101" s="286"/>
      <c r="DHP101" s="286"/>
      <c r="DHQ101" s="286"/>
      <c r="DHR101" s="286"/>
      <c r="DHS101" s="286"/>
      <c r="DHT101" s="286"/>
      <c r="DHU101" s="286"/>
      <c r="DHV101" s="286"/>
      <c r="DHW101" s="286"/>
      <c r="DHX101" s="286"/>
      <c r="DHY101" s="286"/>
      <c r="DHZ101" s="286"/>
      <c r="DIA101" s="286"/>
      <c r="DIB101" s="286"/>
      <c r="DIC101" s="286"/>
      <c r="DID101" s="286"/>
      <c r="DIE101" s="286"/>
      <c r="DIF101" s="286"/>
      <c r="DIG101" s="286"/>
      <c r="DIH101" s="286"/>
      <c r="DII101" s="286"/>
      <c r="DIJ101" s="286"/>
      <c r="DIK101" s="286"/>
      <c r="DIL101" s="286"/>
      <c r="DIM101" s="286"/>
      <c r="DIN101" s="286"/>
      <c r="DIO101" s="286"/>
      <c r="DIP101" s="286"/>
      <c r="DIQ101" s="286"/>
      <c r="DIR101" s="286"/>
      <c r="DIS101" s="286"/>
      <c r="DIT101" s="286"/>
      <c r="DIU101" s="286"/>
      <c r="DIV101" s="286"/>
      <c r="DIW101" s="286"/>
      <c r="DIX101" s="286"/>
      <c r="DIY101" s="286"/>
      <c r="DIZ101" s="286"/>
      <c r="DJA101" s="286"/>
      <c r="DJB101" s="286"/>
      <c r="DJC101" s="286"/>
      <c r="DJD101" s="286"/>
      <c r="DJE101" s="286"/>
      <c r="DJF101" s="286"/>
      <c r="DJG101" s="286"/>
      <c r="DJH101" s="286"/>
      <c r="DJI101" s="286"/>
      <c r="DJJ101" s="286"/>
      <c r="DJK101" s="286"/>
      <c r="DJL101" s="286"/>
      <c r="DJM101" s="286"/>
      <c r="DJN101" s="286"/>
      <c r="DJO101" s="286"/>
      <c r="DJP101" s="286"/>
      <c r="DJQ101" s="286"/>
      <c r="DJR101" s="286"/>
      <c r="DJS101" s="286"/>
      <c r="DJT101" s="286"/>
      <c r="DJU101" s="286"/>
      <c r="DJV101" s="286"/>
      <c r="DJW101" s="286"/>
      <c r="DJX101" s="286"/>
      <c r="DJY101" s="286"/>
      <c r="DJZ101" s="286"/>
      <c r="DKA101" s="286"/>
      <c r="DKB101" s="286"/>
      <c r="DKC101" s="286"/>
      <c r="DKD101" s="286"/>
      <c r="DKE101" s="286"/>
      <c r="DKF101" s="286"/>
      <c r="DKG101" s="286"/>
      <c r="DKH101" s="286"/>
      <c r="DKI101" s="286"/>
      <c r="DKJ101" s="286"/>
      <c r="DKK101" s="286"/>
      <c r="DKL101" s="286"/>
      <c r="DKM101" s="286"/>
      <c r="DKN101" s="286"/>
      <c r="DKO101" s="286"/>
      <c r="DKP101" s="286"/>
      <c r="DKQ101" s="286"/>
      <c r="DKR101" s="286"/>
      <c r="DKS101" s="286"/>
      <c r="DKT101" s="286"/>
      <c r="DKU101" s="286"/>
      <c r="DKV101" s="286"/>
      <c r="DKW101" s="286"/>
      <c r="DKX101" s="286"/>
      <c r="DKY101" s="286"/>
      <c r="DKZ101" s="286"/>
      <c r="DLA101" s="286"/>
      <c r="DLB101" s="286"/>
      <c r="DLC101" s="286"/>
      <c r="DLD101" s="286"/>
      <c r="DLE101" s="286"/>
      <c r="DLF101" s="286"/>
      <c r="DLG101" s="286"/>
      <c r="DLH101" s="286"/>
      <c r="DLI101" s="286"/>
      <c r="DLJ101" s="286"/>
      <c r="DLK101" s="286"/>
      <c r="DLL101" s="286"/>
      <c r="DLM101" s="286"/>
      <c r="DLN101" s="286"/>
      <c r="DLO101" s="286"/>
      <c r="DLP101" s="286"/>
      <c r="DLQ101" s="286"/>
      <c r="DLR101" s="286"/>
      <c r="DLS101" s="286"/>
      <c r="DLT101" s="286"/>
      <c r="DLU101" s="286"/>
      <c r="DLV101" s="286"/>
      <c r="DLW101" s="286"/>
      <c r="DLX101" s="286"/>
      <c r="DLY101" s="286"/>
      <c r="DLZ101" s="286"/>
      <c r="DMA101" s="286"/>
      <c r="DMB101" s="286"/>
      <c r="DMC101" s="286"/>
      <c r="DMD101" s="286"/>
      <c r="DME101" s="286"/>
      <c r="DMF101" s="286"/>
      <c r="DMG101" s="286"/>
      <c r="DMH101" s="286"/>
      <c r="DMI101" s="286"/>
      <c r="DMJ101" s="286"/>
      <c r="DMK101" s="286"/>
      <c r="DML101" s="286"/>
      <c r="DMM101" s="286"/>
      <c r="DMN101" s="286"/>
      <c r="DMO101" s="286"/>
      <c r="DMP101" s="286"/>
      <c r="DMQ101" s="286"/>
      <c r="DMR101" s="286"/>
      <c r="DMS101" s="286"/>
      <c r="DMT101" s="286"/>
      <c r="DMU101" s="286"/>
      <c r="DMV101" s="286"/>
      <c r="DMW101" s="286"/>
      <c r="DMX101" s="286"/>
      <c r="DMY101" s="286"/>
      <c r="DMZ101" s="286"/>
      <c r="DNA101" s="286"/>
      <c r="DNB101" s="286"/>
      <c r="DNC101" s="286"/>
      <c r="DND101" s="286"/>
      <c r="DNE101" s="286"/>
      <c r="DNF101" s="286"/>
      <c r="DNG101" s="286"/>
      <c r="DNH101" s="286"/>
      <c r="DNI101" s="286"/>
      <c r="DNJ101" s="286"/>
      <c r="DNK101" s="286"/>
      <c r="DNL101" s="286"/>
      <c r="DNM101" s="286"/>
      <c r="DNN101" s="286"/>
      <c r="DNO101" s="286"/>
      <c r="DNP101" s="286"/>
      <c r="DNQ101" s="286"/>
      <c r="DNR101" s="286"/>
      <c r="DNS101" s="286"/>
      <c r="DNT101" s="286"/>
      <c r="DNU101" s="286"/>
      <c r="DNV101" s="286"/>
      <c r="DNW101" s="286"/>
      <c r="DNX101" s="286"/>
      <c r="DNY101" s="286"/>
      <c r="DNZ101" s="286"/>
      <c r="DOA101" s="286"/>
      <c r="DOB101" s="286"/>
      <c r="DOC101" s="286"/>
      <c r="DOD101" s="286"/>
      <c r="DOE101" s="286"/>
      <c r="DOF101" s="286"/>
      <c r="DOG101" s="286"/>
      <c r="DOH101" s="286"/>
      <c r="DOI101" s="286"/>
      <c r="DOJ101" s="286"/>
      <c r="DOK101" s="286"/>
      <c r="DOL101" s="286"/>
      <c r="DOM101" s="286"/>
      <c r="DON101" s="286"/>
      <c r="DOO101" s="286"/>
      <c r="DOP101" s="286"/>
      <c r="DOQ101" s="286"/>
      <c r="DOR101" s="286"/>
      <c r="DOS101" s="286"/>
      <c r="DOT101" s="286"/>
      <c r="DOU101" s="286"/>
      <c r="DOV101" s="286"/>
      <c r="DOW101" s="286"/>
      <c r="DOX101" s="286"/>
      <c r="DOY101" s="286"/>
      <c r="DOZ101" s="286"/>
      <c r="DPA101" s="286"/>
      <c r="DPB101" s="286"/>
      <c r="DPC101" s="286"/>
      <c r="DPD101" s="286"/>
      <c r="DPE101" s="286"/>
      <c r="DPF101" s="286"/>
      <c r="DPG101" s="286"/>
      <c r="DPH101" s="286"/>
      <c r="DPI101" s="286"/>
      <c r="DPJ101" s="286"/>
      <c r="DPK101" s="286"/>
      <c r="DPL101" s="286"/>
      <c r="DPM101" s="286"/>
      <c r="DPN101" s="286"/>
      <c r="DPO101" s="286"/>
      <c r="DPP101" s="286"/>
      <c r="DPQ101" s="286"/>
      <c r="DPR101" s="286"/>
      <c r="DPS101" s="286"/>
      <c r="DPT101" s="286"/>
      <c r="DPU101" s="286"/>
      <c r="DPV101" s="286"/>
      <c r="DPW101" s="286"/>
      <c r="DPX101" s="286"/>
      <c r="DPY101" s="286"/>
      <c r="DPZ101" s="286"/>
      <c r="DQA101" s="286"/>
      <c r="DQB101" s="286"/>
      <c r="DQC101" s="286"/>
      <c r="DQD101" s="286"/>
      <c r="DQE101" s="286"/>
      <c r="DQF101" s="286"/>
      <c r="DQG101" s="286"/>
      <c r="DQH101" s="286"/>
      <c r="DQI101" s="286"/>
      <c r="DQJ101" s="286"/>
      <c r="DQK101" s="286"/>
      <c r="DQL101" s="286"/>
      <c r="DQM101" s="286"/>
      <c r="DQN101" s="286"/>
      <c r="DQO101" s="286"/>
      <c r="DQP101" s="286"/>
      <c r="DQQ101" s="286"/>
      <c r="DQR101" s="286"/>
      <c r="DQS101" s="286"/>
      <c r="DQT101" s="286"/>
      <c r="DQU101" s="286"/>
      <c r="DQV101" s="286"/>
      <c r="DQW101" s="286"/>
      <c r="DQX101" s="286"/>
      <c r="DQY101" s="286"/>
      <c r="DQZ101" s="286"/>
      <c r="DRA101" s="286"/>
      <c r="DRB101" s="286"/>
      <c r="DRC101" s="286"/>
      <c r="DRD101" s="286"/>
      <c r="DRE101" s="286"/>
      <c r="DRF101" s="286"/>
      <c r="DRG101" s="286"/>
      <c r="DRH101" s="286"/>
      <c r="DRI101" s="286"/>
      <c r="DRJ101" s="286"/>
      <c r="DRK101" s="286"/>
      <c r="DRL101" s="286"/>
      <c r="DRM101" s="286"/>
      <c r="DRN101" s="286"/>
      <c r="DRO101" s="286"/>
      <c r="DRP101" s="286"/>
      <c r="DRQ101" s="286"/>
      <c r="DRR101" s="286"/>
      <c r="DRS101" s="286"/>
      <c r="DRT101" s="286"/>
      <c r="DRU101" s="286"/>
      <c r="DRV101" s="286"/>
      <c r="DRW101" s="286"/>
      <c r="DRX101" s="286"/>
      <c r="DRY101" s="286"/>
      <c r="DRZ101" s="286"/>
      <c r="DSA101" s="286"/>
      <c r="DSB101" s="286"/>
      <c r="DSC101" s="286"/>
      <c r="DSD101" s="286"/>
      <c r="DSE101" s="286"/>
      <c r="DSF101" s="286"/>
      <c r="DSG101" s="286"/>
      <c r="DSH101" s="286"/>
      <c r="DSI101" s="286"/>
      <c r="DSJ101" s="286"/>
      <c r="DSK101" s="286"/>
      <c r="DSL101" s="286"/>
      <c r="DSM101" s="286"/>
      <c r="DSN101" s="286"/>
      <c r="DSO101" s="286"/>
      <c r="DSP101" s="286"/>
      <c r="DSQ101" s="286"/>
      <c r="DSR101" s="286"/>
      <c r="DSS101" s="286"/>
      <c r="DST101" s="286"/>
      <c r="DSU101" s="286"/>
      <c r="DSV101" s="286"/>
      <c r="DSW101" s="286"/>
      <c r="DSX101" s="286"/>
      <c r="DSY101" s="286"/>
      <c r="DSZ101" s="286"/>
      <c r="DTA101" s="286"/>
      <c r="DTB101" s="286"/>
      <c r="DTC101" s="286"/>
      <c r="DTD101" s="286"/>
      <c r="DTE101" s="286"/>
      <c r="DTF101" s="286"/>
      <c r="DTG101" s="286"/>
      <c r="DTH101" s="286"/>
      <c r="DTI101" s="286"/>
      <c r="DTJ101" s="286"/>
      <c r="DTK101" s="286"/>
      <c r="DTL101" s="286"/>
      <c r="DTM101" s="286"/>
      <c r="DTN101" s="286"/>
      <c r="DTO101" s="286"/>
      <c r="DTP101" s="286"/>
      <c r="DTQ101" s="286"/>
      <c r="DTR101" s="286"/>
      <c r="DTS101" s="286"/>
      <c r="DTT101" s="286"/>
      <c r="DTU101" s="286"/>
      <c r="DTV101" s="286"/>
      <c r="DTW101" s="286"/>
      <c r="DTX101" s="286"/>
      <c r="DTY101" s="286"/>
      <c r="DTZ101" s="286"/>
      <c r="DUA101" s="286"/>
      <c r="DUB101" s="286"/>
      <c r="DUC101" s="286"/>
      <c r="DUD101" s="286"/>
      <c r="DUE101" s="286"/>
      <c r="DUF101" s="286"/>
      <c r="DUG101" s="286"/>
      <c r="DUH101" s="286"/>
      <c r="DUI101" s="286"/>
      <c r="DUJ101" s="286"/>
      <c r="DUK101" s="286"/>
      <c r="DUL101" s="286"/>
      <c r="DUM101" s="286"/>
      <c r="DUN101" s="286"/>
      <c r="DUO101" s="286"/>
      <c r="DUP101" s="286"/>
      <c r="DUQ101" s="286"/>
      <c r="DUR101" s="286"/>
      <c r="DUS101" s="286"/>
      <c r="DUT101" s="286"/>
      <c r="DUU101" s="286"/>
      <c r="DUV101" s="286"/>
      <c r="DUW101" s="286"/>
      <c r="DUX101" s="286"/>
      <c r="DUY101" s="286"/>
      <c r="DUZ101" s="286"/>
      <c r="DVA101" s="286"/>
      <c r="DVB101" s="286"/>
      <c r="DVC101" s="286"/>
      <c r="DVD101" s="286"/>
      <c r="DVE101" s="286"/>
      <c r="DVF101" s="286"/>
      <c r="DVG101" s="286"/>
      <c r="DVH101" s="286"/>
      <c r="DVI101" s="286"/>
      <c r="DVJ101" s="286"/>
      <c r="DVK101" s="286"/>
      <c r="DVL101" s="286"/>
      <c r="DVM101" s="286"/>
      <c r="DVN101" s="286"/>
      <c r="DVO101" s="286"/>
      <c r="DVP101" s="286"/>
      <c r="DVQ101" s="286"/>
      <c r="DVR101" s="286"/>
      <c r="DVS101" s="286"/>
      <c r="DVT101" s="286"/>
      <c r="DVU101" s="286"/>
      <c r="DVV101" s="286"/>
      <c r="DVW101" s="286"/>
      <c r="DVX101" s="286"/>
      <c r="DVY101" s="286"/>
      <c r="DVZ101" s="286"/>
      <c r="DWA101" s="286"/>
      <c r="DWB101" s="286"/>
      <c r="DWC101" s="286"/>
      <c r="DWD101" s="286"/>
      <c r="DWE101" s="286"/>
      <c r="DWF101" s="286"/>
      <c r="DWG101" s="286"/>
      <c r="DWH101" s="286"/>
      <c r="DWI101" s="286"/>
      <c r="DWJ101" s="286"/>
      <c r="DWK101" s="286"/>
      <c r="DWL101" s="286"/>
      <c r="DWM101" s="286"/>
      <c r="DWN101" s="286"/>
      <c r="DWO101" s="286"/>
      <c r="DWP101" s="286"/>
      <c r="DWQ101" s="286"/>
      <c r="DWR101" s="286"/>
      <c r="DWS101" s="286"/>
      <c r="DWT101" s="286"/>
      <c r="DWU101" s="286"/>
      <c r="DWV101" s="286"/>
      <c r="DWW101" s="286"/>
      <c r="DWX101" s="286"/>
      <c r="DWY101" s="286"/>
      <c r="DWZ101" s="286"/>
      <c r="DXA101" s="286"/>
      <c r="DXB101" s="286"/>
      <c r="DXC101" s="286"/>
      <c r="DXD101" s="286"/>
      <c r="DXE101" s="286"/>
      <c r="DXF101" s="286"/>
      <c r="DXG101" s="286"/>
      <c r="DXH101" s="286"/>
      <c r="DXI101" s="286"/>
      <c r="DXJ101" s="286"/>
      <c r="DXK101" s="286"/>
      <c r="DXL101" s="286"/>
      <c r="DXM101" s="286"/>
      <c r="DXN101" s="286"/>
      <c r="DXO101" s="286"/>
      <c r="DXP101" s="286"/>
      <c r="DXQ101" s="286"/>
      <c r="DXR101" s="286"/>
      <c r="DXS101" s="286"/>
      <c r="DXT101" s="286"/>
      <c r="DXU101" s="286"/>
      <c r="DXV101" s="286"/>
      <c r="DXW101" s="286"/>
      <c r="DXX101" s="286"/>
      <c r="DXY101" s="286"/>
      <c r="DXZ101" s="286"/>
      <c r="DYA101" s="286"/>
      <c r="DYB101" s="286"/>
      <c r="DYC101" s="286"/>
      <c r="DYD101" s="286"/>
      <c r="DYE101" s="286"/>
      <c r="DYF101" s="286"/>
      <c r="DYG101" s="286"/>
      <c r="DYH101" s="286"/>
      <c r="DYI101" s="286"/>
      <c r="DYJ101" s="286"/>
      <c r="DYK101" s="286"/>
      <c r="DYL101" s="286"/>
      <c r="DYM101" s="286"/>
      <c r="DYN101" s="286"/>
      <c r="DYO101" s="286"/>
      <c r="DYP101" s="286"/>
      <c r="DYQ101" s="286"/>
      <c r="DYR101" s="286"/>
      <c r="DYS101" s="286"/>
      <c r="DYT101" s="286"/>
      <c r="DYU101" s="286"/>
      <c r="DYV101" s="286"/>
      <c r="DYW101" s="286"/>
      <c r="DYX101" s="286"/>
      <c r="DYY101" s="286"/>
      <c r="DYZ101" s="286"/>
      <c r="DZA101" s="286"/>
      <c r="DZB101" s="286"/>
      <c r="DZC101" s="286"/>
      <c r="DZD101" s="286"/>
      <c r="DZE101" s="286"/>
      <c r="DZF101" s="286"/>
      <c r="DZG101" s="286"/>
      <c r="DZH101" s="286"/>
      <c r="DZI101" s="286"/>
      <c r="DZJ101" s="286"/>
      <c r="DZK101" s="286"/>
      <c r="DZL101" s="286"/>
      <c r="DZM101" s="286"/>
      <c r="DZN101" s="286"/>
      <c r="DZO101" s="286"/>
      <c r="DZP101" s="286"/>
      <c r="DZQ101" s="286"/>
      <c r="DZR101" s="286"/>
      <c r="DZS101" s="286"/>
      <c r="DZT101" s="286"/>
      <c r="DZU101" s="286"/>
      <c r="DZV101" s="286"/>
      <c r="DZW101" s="286"/>
      <c r="DZX101" s="286"/>
      <c r="DZY101" s="286"/>
      <c r="DZZ101" s="286"/>
      <c r="EAA101" s="286"/>
      <c r="EAB101" s="286"/>
      <c r="EAC101" s="286"/>
      <c r="EAD101" s="286"/>
      <c r="EAE101" s="286"/>
      <c r="EAF101" s="286"/>
      <c r="EAG101" s="286"/>
      <c r="EAH101" s="286"/>
      <c r="EAI101" s="286"/>
      <c r="EAJ101" s="286"/>
      <c r="EAK101" s="286"/>
      <c r="EAL101" s="286"/>
      <c r="EAM101" s="286"/>
      <c r="EAN101" s="286"/>
      <c r="EAO101" s="286"/>
      <c r="EAP101" s="286"/>
      <c r="EAQ101" s="286"/>
      <c r="EAR101" s="286"/>
      <c r="EAS101" s="286"/>
      <c r="EAT101" s="286"/>
      <c r="EAU101" s="286"/>
      <c r="EAV101" s="286"/>
      <c r="EAW101" s="286"/>
      <c r="EAX101" s="286"/>
      <c r="EAY101" s="286"/>
      <c r="EAZ101" s="286"/>
      <c r="EBA101" s="286"/>
      <c r="EBB101" s="286"/>
      <c r="EBC101" s="286"/>
      <c r="EBD101" s="286"/>
      <c r="EBE101" s="286"/>
      <c r="EBF101" s="286"/>
      <c r="EBG101" s="286"/>
      <c r="EBH101" s="286"/>
      <c r="EBI101" s="286"/>
      <c r="EBJ101" s="286"/>
      <c r="EBK101" s="286"/>
      <c r="EBL101" s="286"/>
      <c r="EBM101" s="286"/>
      <c r="EBN101" s="286"/>
      <c r="EBO101" s="286"/>
      <c r="EBP101" s="286"/>
      <c r="EBQ101" s="286"/>
      <c r="EBR101" s="286"/>
      <c r="EBS101" s="286"/>
      <c r="EBT101" s="286"/>
      <c r="EBU101" s="286"/>
      <c r="EBV101" s="286"/>
      <c r="EBW101" s="286"/>
      <c r="EBX101" s="286"/>
      <c r="EBY101" s="286"/>
      <c r="EBZ101" s="286"/>
      <c r="ECA101" s="286"/>
      <c r="ECB101" s="286"/>
      <c r="ECC101" s="286"/>
      <c r="ECD101" s="286"/>
      <c r="ECE101" s="286"/>
      <c r="ECF101" s="286"/>
      <c r="ECG101" s="286"/>
      <c r="ECH101" s="286"/>
      <c r="ECI101" s="286"/>
      <c r="ECJ101" s="286"/>
      <c r="ECK101" s="286"/>
      <c r="ECL101" s="286"/>
      <c r="ECM101" s="286"/>
      <c r="ECN101" s="286"/>
      <c r="ECO101" s="286"/>
      <c r="ECP101" s="286"/>
      <c r="ECQ101" s="286"/>
      <c r="ECR101" s="286"/>
      <c r="ECS101" s="286"/>
      <c r="ECT101" s="286"/>
      <c r="ECU101" s="286"/>
      <c r="ECV101" s="286"/>
      <c r="ECW101" s="286"/>
      <c r="ECX101" s="286"/>
      <c r="ECY101" s="286"/>
      <c r="ECZ101" s="286"/>
      <c r="EDA101" s="286"/>
      <c r="EDB101" s="286"/>
      <c r="EDC101" s="286"/>
      <c r="EDD101" s="286"/>
      <c r="EDE101" s="286"/>
      <c r="EDF101" s="286"/>
      <c r="EDG101" s="286"/>
      <c r="EDH101" s="286"/>
      <c r="EDI101" s="286"/>
      <c r="EDJ101" s="286"/>
      <c r="EDK101" s="286"/>
      <c r="EDL101" s="286"/>
      <c r="EDM101" s="286"/>
      <c r="EDN101" s="286"/>
      <c r="EDO101" s="286"/>
      <c r="EDP101" s="286"/>
      <c r="EDQ101" s="286"/>
      <c r="EDR101" s="286"/>
      <c r="EDS101" s="286"/>
      <c r="EDT101" s="286"/>
      <c r="EDU101" s="286"/>
      <c r="EDV101" s="286"/>
      <c r="EDW101" s="286"/>
      <c r="EDX101" s="286"/>
      <c r="EDY101" s="286"/>
      <c r="EDZ101" s="286"/>
      <c r="EEA101" s="286"/>
      <c r="EEB101" s="286"/>
      <c r="EEC101" s="286"/>
      <c r="EED101" s="286"/>
      <c r="EEE101" s="286"/>
      <c r="EEF101" s="286"/>
      <c r="EEG101" s="286"/>
      <c r="EEH101" s="286"/>
      <c r="EEI101" s="286"/>
      <c r="EEJ101" s="286"/>
      <c r="EEK101" s="286"/>
      <c r="EEL101" s="286"/>
      <c r="EEM101" s="286"/>
      <c r="EEN101" s="286"/>
      <c r="EEO101" s="286"/>
      <c r="EEP101" s="286"/>
      <c r="EEQ101" s="286"/>
      <c r="EER101" s="286"/>
      <c r="EES101" s="286"/>
      <c r="EET101" s="286"/>
      <c r="EEU101" s="286"/>
      <c r="EEV101" s="286"/>
      <c r="EEW101" s="286"/>
      <c r="EEX101" s="286"/>
      <c r="EEY101" s="286"/>
      <c r="EEZ101" s="286"/>
      <c r="EFA101" s="286"/>
      <c r="EFB101" s="286"/>
      <c r="EFC101" s="286"/>
      <c r="EFD101" s="286"/>
      <c r="EFE101" s="286"/>
      <c r="EFF101" s="286"/>
      <c r="EFG101" s="286"/>
      <c r="EFH101" s="286"/>
      <c r="EFI101" s="286"/>
      <c r="EFJ101" s="286"/>
      <c r="EFK101" s="286"/>
      <c r="EFL101" s="286"/>
      <c r="EFM101" s="286"/>
      <c r="EFN101" s="286"/>
      <c r="EFO101" s="286"/>
      <c r="EFP101" s="286"/>
      <c r="EFQ101" s="286"/>
      <c r="EFR101" s="286"/>
      <c r="EFS101" s="286"/>
      <c r="EFT101" s="286"/>
      <c r="EFU101" s="286"/>
      <c r="EFV101" s="286"/>
      <c r="EFW101" s="286"/>
      <c r="EFX101" s="286"/>
      <c r="EFY101" s="286"/>
      <c r="EFZ101" s="286"/>
      <c r="EGA101" s="286"/>
      <c r="EGB101" s="286"/>
      <c r="EGC101" s="286"/>
      <c r="EGD101" s="286"/>
      <c r="EGE101" s="286"/>
      <c r="EGF101" s="286"/>
      <c r="EGG101" s="286"/>
      <c r="EGH101" s="286"/>
      <c r="EGI101" s="286"/>
      <c r="EGJ101" s="286"/>
      <c r="EGK101" s="286"/>
      <c r="EGL101" s="286"/>
      <c r="EGM101" s="286"/>
      <c r="EGN101" s="286"/>
      <c r="EGO101" s="286"/>
      <c r="EGP101" s="286"/>
      <c r="EGQ101" s="286"/>
      <c r="EGR101" s="286"/>
      <c r="EGS101" s="286"/>
      <c r="EGT101" s="286"/>
      <c r="EGU101" s="286"/>
      <c r="EGV101" s="286"/>
      <c r="EGW101" s="286"/>
      <c r="EGX101" s="286"/>
      <c r="EGY101" s="286"/>
      <c r="EGZ101" s="286"/>
      <c r="EHA101" s="286"/>
      <c r="EHB101" s="286"/>
      <c r="EHC101" s="286"/>
      <c r="EHD101" s="286"/>
      <c r="EHE101" s="286"/>
      <c r="EHF101" s="286"/>
      <c r="EHG101" s="286"/>
      <c r="EHH101" s="286"/>
      <c r="EHI101" s="286"/>
      <c r="EHJ101" s="286"/>
      <c r="EHK101" s="286"/>
      <c r="EHL101" s="286"/>
      <c r="EHM101" s="286"/>
      <c r="EHN101" s="286"/>
      <c r="EHO101" s="286"/>
      <c r="EHP101" s="286"/>
      <c r="EHQ101" s="286"/>
      <c r="EHR101" s="286"/>
      <c r="EHS101" s="286"/>
      <c r="EHT101" s="286"/>
      <c r="EHU101" s="286"/>
      <c r="EHV101" s="286"/>
      <c r="EHW101" s="286"/>
      <c r="EHX101" s="286"/>
      <c r="EHY101" s="286"/>
      <c r="EHZ101" s="286"/>
      <c r="EIA101" s="286"/>
      <c r="EIB101" s="286"/>
      <c r="EIC101" s="286"/>
      <c r="EID101" s="286"/>
      <c r="EIE101" s="286"/>
      <c r="EIF101" s="286"/>
      <c r="EIG101" s="286"/>
      <c r="EIH101" s="286"/>
      <c r="EII101" s="286"/>
      <c r="EIJ101" s="286"/>
      <c r="EIK101" s="286"/>
      <c r="EIL101" s="286"/>
      <c r="EIM101" s="286"/>
      <c r="EIN101" s="286"/>
      <c r="EIO101" s="286"/>
      <c r="EIP101" s="286"/>
      <c r="EIQ101" s="286"/>
      <c r="EIR101" s="286"/>
      <c r="EIS101" s="286"/>
      <c r="EIT101" s="286"/>
      <c r="EIU101" s="286"/>
      <c r="EIV101" s="286"/>
      <c r="EIW101" s="286"/>
      <c r="EIX101" s="286"/>
      <c r="EIY101" s="286"/>
      <c r="EIZ101" s="286"/>
      <c r="EJA101" s="286"/>
      <c r="EJB101" s="286"/>
      <c r="EJC101" s="286"/>
      <c r="EJD101" s="286"/>
      <c r="EJE101" s="286"/>
      <c r="EJF101" s="286"/>
      <c r="EJG101" s="286"/>
      <c r="EJH101" s="286"/>
      <c r="EJI101" s="286"/>
      <c r="EJJ101" s="286"/>
      <c r="EJK101" s="286"/>
      <c r="EJL101" s="286"/>
      <c r="EJM101" s="286"/>
      <c r="EJN101" s="286"/>
      <c r="EJO101" s="286"/>
      <c r="EJP101" s="286"/>
      <c r="EJQ101" s="286"/>
      <c r="EJR101" s="286"/>
      <c r="EJS101" s="286"/>
      <c r="EJT101" s="286"/>
      <c r="EJU101" s="286"/>
      <c r="EJV101" s="286"/>
      <c r="EJW101" s="286"/>
      <c r="EJX101" s="286"/>
      <c r="EJY101" s="286"/>
      <c r="EJZ101" s="286"/>
      <c r="EKA101" s="286"/>
      <c r="EKB101" s="286"/>
      <c r="EKC101" s="286"/>
      <c r="EKD101" s="286"/>
      <c r="EKE101" s="286"/>
      <c r="EKF101" s="286"/>
      <c r="EKG101" s="286"/>
      <c r="EKH101" s="286"/>
      <c r="EKI101" s="286"/>
      <c r="EKJ101" s="286"/>
      <c r="EKK101" s="286"/>
      <c r="EKL101" s="286"/>
      <c r="EKM101" s="286"/>
      <c r="EKN101" s="286"/>
      <c r="EKO101" s="286"/>
      <c r="EKP101" s="286"/>
      <c r="EKQ101" s="286"/>
      <c r="EKR101" s="286"/>
      <c r="EKS101" s="286"/>
      <c r="EKT101" s="286"/>
      <c r="EKU101" s="286"/>
      <c r="EKV101" s="286"/>
      <c r="EKW101" s="286"/>
      <c r="EKX101" s="286"/>
      <c r="EKY101" s="286"/>
      <c r="EKZ101" s="286"/>
      <c r="ELA101" s="286"/>
      <c r="ELB101" s="286"/>
      <c r="ELC101" s="286"/>
      <c r="ELD101" s="286"/>
      <c r="ELE101" s="286"/>
      <c r="ELF101" s="286"/>
      <c r="ELG101" s="286"/>
      <c r="ELH101" s="286"/>
      <c r="ELI101" s="286"/>
      <c r="ELJ101" s="286"/>
      <c r="ELK101" s="286"/>
      <c r="ELL101" s="286"/>
      <c r="ELM101" s="286"/>
      <c r="ELN101" s="286"/>
      <c r="ELO101" s="286"/>
      <c r="ELP101" s="286"/>
      <c r="ELQ101" s="286"/>
      <c r="ELR101" s="286"/>
      <c r="ELS101" s="286"/>
      <c r="ELT101" s="286"/>
      <c r="ELU101" s="286"/>
      <c r="ELV101" s="286"/>
      <c r="ELW101" s="286"/>
      <c r="ELX101" s="286"/>
      <c r="ELY101" s="286"/>
      <c r="ELZ101" s="286"/>
      <c r="EMA101" s="286"/>
      <c r="EMB101" s="286"/>
      <c r="EMC101" s="286"/>
      <c r="EMD101" s="286"/>
      <c r="EME101" s="286"/>
      <c r="EMF101" s="286"/>
      <c r="EMG101" s="286"/>
      <c r="EMH101" s="286"/>
      <c r="EMI101" s="286"/>
      <c r="EMJ101" s="286"/>
      <c r="EMK101" s="286"/>
      <c r="EML101" s="286"/>
      <c r="EMM101" s="286"/>
      <c r="EMN101" s="286"/>
      <c r="EMO101" s="286"/>
      <c r="EMP101" s="286"/>
      <c r="EMQ101" s="286"/>
      <c r="EMR101" s="286"/>
      <c r="EMS101" s="286"/>
      <c r="EMT101" s="286"/>
      <c r="EMU101" s="286"/>
      <c r="EMV101" s="286"/>
      <c r="EMW101" s="286"/>
      <c r="EMX101" s="286"/>
      <c r="EMY101" s="286"/>
      <c r="EMZ101" s="286"/>
      <c r="ENA101" s="286"/>
      <c r="ENB101" s="286"/>
      <c r="ENC101" s="286"/>
      <c r="END101" s="286"/>
      <c r="ENE101" s="286"/>
      <c r="ENF101" s="286"/>
      <c r="ENG101" s="286"/>
      <c r="ENH101" s="286"/>
      <c r="ENI101" s="286"/>
      <c r="ENJ101" s="286"/>
      <c r="ENK101" s="286"/>
      <c r="ENL101" s="286"/>
      <c r="ENM101" s="286"/>
      <c r="ENN101" s="286"/>
      <c r="ENO101" s="286"/>
      <c r="ENP101" s="286"/>
      <c r="ENQ101" s="286"/>
      <c r="ENR101" s="286"/>
      <c r="ENS101" s="286"/>
      <c r="ENT101" s="286"/>
      <c r="ENU101" s="286"/>
      <c r="ENV101" s="286"/>
      <c r="ENW101" s="286"/>
      <c r="ENX101" s="286"/>
      <c r="ENY101" s="286"/>
      <c r="ENZ101" s="286"/>
      <c r="EOA101" s="286"/>
      <c r="EOB101" s="286"/>
      <c r="EOC101" s="286"/>
      <c r="EOD101" s="286"/>
      <c r="EOE101" s="286"/>
      <c r="EOF101" s="286"/>
      <c r="EOG101" s="286"/>
      <c r="EOH101" s="286"/>
      <c r="EOI101" s="286"/>
      <c r="EOJ101" s="286"/>
      <c r="EOK101" s="286"/>
      <c r="EOL101" s="286"/>
      <c r="EOM101" s="286"/>
      <c r="EON101" s="286"/>
      <c r="EOO101" s="286"/>
      <c r="EOP101" s="286"/>
      <c r="EOQ101" s="286"/>
      <c r="EOR101" s="286"/>
      <c r="EOS101" s="286"/>
      <c r="EOT101" s="286"/>
      <c r="EOU101" s="286"/>
      <c r="EOV101" s="286"/>
      <c r="EOW101" s="286"/>
      <c r="EOX101" s="286"/>
      <c r="EOY101" s="286"/>
      <c r="EOZ101" s="286"/>
      <c r="EPA101" s="286"/>
      <c r="EPB101" s="286"/>
      <c r="EPC101" s="286"/>
      <c r="EPD101" s="286"/>
      <c r="EPE101" s="286"/>
      <c r="EPF101" s="286"/>
      <c r="EPG101" s="286"/>
      <c r="EPH101" s="286"/>
      <c r="EPI101" s="286"/>
      <c r="EPJ101" s="286"/>
      <c r="EPK101" s="286"/>
      <c r="EPL101" s="286"/>
      <c r="EPM101" s="286"/>
      <c r="EPN101" s="286"/>
      <c r="EPO101" s="286"/>
      <c r="EPP101" s="286"/>
      <c r="EPQ101" s="286"/>
      <c r="EPR101" s="286"/>
      <c r="EPS101" s="286"/>
      <c r="EPT101" s="286"/>
      <c r="EPU101" s="286"/>
      <c r="EPV101" s="286"/>
      <c r="EPW101" s="286"/>
      <c r="EPX101" s="286"/>
      <c r="EPY101" s="286"/>
      <c r="EPZ101" s="286"/>
      <c r="EQA101" s="286"/>
      <c r="EQB101" s="286"/>
      <c r="EQC101" s="286"/>
      <c r="EQD101" s="286"/>
      <c r="EQE101" s="286"/>
      <c r="EQF101" s="286"/>
      <c r="EQG101" s="286"/>
      <c r="EQH101" s="286"/>
      <c r="EQI101" s="286"/>
      <c r="EQJ101" s="286"/>
      <c r="EQK101" s="286"/>
      <c r="EQL101" s="286"/>
      <c r="EQM101" s="286"/>
      <c r="EQN101" s="286"/>
      <c r="EQO101" s="286"/>
      <c r="EQP101" s="286"/>
      <c r="EQQ101" s="286"/>
      <c r="EQR101" s="286"/>
      <c r="EQS101" s="286"/>
      <c r="EQT101" s="286"/>
      <c r="EQU101" s="286"/>
      <c r="EQV101" s="286"/>
      <c r="EQW101" s="286"/>
      <c r="EQX101" s="286"/>
      <c r="EQY101" s="286"/>
      <c r="EQZ101" s="286"/>
      <c r="ERA101" s="286"/>
      <c r="ERB101" s="286"/>
      <c r="ERC101" s="286"/>
      <c r="ERD101" s="286"/>
      <c r="ERE101" s="286"/>
      <c r="ERF101" s="286"/>
      <c r="ERG101" s="286"/>
      <c r="ERH101" s="286"/>
      <c r="ERI101" s="286"/>
      <c r="ERJ101" s="286"/>
      <c r="ERK101" s="286"/>
      <c r="ERL101" s="286"/>
      <c r="ERM101" s="286"/>
      <c r="ERN101" s="286"/>
      <c r="ERO101" s="286"/>
      <c r="ERP101" s="286"/>
      <c r="ERQ101" s="286"/>
      <c r="ERR101" s="286"/>
      <c r="ERS101" s="286"/>
      <c r="ERT101" s="286"/>
      <c r="ERU101" s="286"/>
      <c r="ERV101" s="286"/>
      <c r="ERW101" s="286"/>
      <c r="ERX101" s="286"/>
      <c r="ERY101" s="286"/>
      <c r="ERZ101" s="286"/>
      <c r="ESA101" s="286"/>
      <c r="ESB101" s="286"/>
      <c r="ESC101" s="286"/>
      <c r="ESD101" s="286"/>
      <c r="ESE101" s="286"/>
      <c r="ESF101" s="286"/>
      <c r="ESG101" s="286"/>
      <c r="ESH101" s="286"/>
      <c r="ESI101" s="286"/>
      <c r="ESJ101" s="286"/>
      <c r="ESK101" s="286"/>
      <c r="ESL101" s="286"/>
      <c r="ESM101" s="286"/>
      <c r="ESN101" s="286"/>
      <c r="ESO101" s="286"/>
      <c r="ESP101" s="286"/>
      <c r="ESQ101" s="286"/>
      <c r="ESR101" s="286"/>
      <c r="ESS101" s="286"/>
      <c r="EST101" s="286"/>
      <c r="ESU101" s="286"/>
      <c r="ESV101" s="286"/>
      <c r="ESW101" s="286"/>
      <c r="ESX101" s="286"/>
      <c r="ESY101" s="286"/>
      <c r="ESZ101" s="286"/>
      <c r="ETA101" s="286"/>
      <c r="ETB101" s="286"/>
      <c r="ETC101" s="286"/>
      <c r="ETD101" s="286"/>
      <c r="ETE101" s="286"/>
      <c r="ETF101" s="286"/>
      <c r="ETG101" s="286"/>
      <c r="ETH101" s="286"/>
      <c r="ETI101" s="286"/>
      <c r="ETJ101" s="286"/>
      <c r="ETK101" s="286"/>
      <c r="ETL101" s="286"/>
      <c r="ETM101" s="286"/>
      <c r="ETN101" s="286"/>
      <c r="ETO101" s="286"/>
      <c r="ETP101" s="286"/>
      <c r="ETQ101" s="286"/>
      <c r="ETR101" s="286"/>
      <c r="ETS101" s="286"/>
      <c r="ETT101" s="286"/>
      <c r="ETU101" s="286"/>
      <c r="ETV101" s="286"/>
      <c r="ETW101" s="286"/>
      <c r="ETX101" s="286"/>
      <c r="ETY101" s="286"/>
      <c r="ETZ101" s="286"/>
      <c r="EUA101" s="286"/>
      <c r="EUB101" s="286"/>
      <c r="EUC101" s="286"/>
      <c r="EUD101" s="286"/>
      <c r="EUE101" s="286"/>
      <c r="EUF101" s="286"/>
      <c r="EUG101" s="286"/>
      <c r="EUH101" s="286"/>
      <c r="EUI101" s="286"/>
      <c r="EUJ101" s="286"/>
      <c r="EUK101" s="286"/>
      <c r="EUL101" s="286"/>
      <c r="EUM101" s="286"/>
      <c r="EUN101" s="286"/>
      <c r="EUO101" s="286"/>
      <c r="EUP101" s="286"/>
      <c r="EUQ101" s="286"/>
      <c r="EUR101" s="286"/>
      <c r="EUS101" s="286"/>
      <c r="EUT101" s="286"/>
      <c r="EUU101" s="286"/>
      <c r="EUV101" s="286"/>
      <c r="EUW101" s="286"/>
      <c r="EUX101" s="286"/>
      <c r="EUY101" s="286"/>
      <c r="EUZ101" s="286"/>
      <c r="EVA101" s="286"/>
      <c r="EVB101" s="286"/>
      <c r="EVC101" s="286"/>
      <c r="EVD101" s="286"/>
      <c r="EVE101" s="286"/>
      <c r="EVF101" s="286"/>
      <c r="EVG101" s="286"/>
      <c r="EVH101" s="286"/>
      <c r="EVI101" s="286"/>
      <c r="EVJ101" s="286"/>
      <c r="EVK101" s="286"/>
      <c r="EVL101" s="286"/>
      <c r="EVM101" s="286"/>
      <c r="EVN101" s="286"/>
      <c r="EVO101" s="286"/>
      <c r="EVP101" s="286"/>
      <c r="EVQ101" s="286"/>
      <c r="EVR101" s="286"/>
      <c r="EVS101" s="286"/>
      <c r="EVT101" s="286"/>
      <c r="EVU101" s="286"/>
      <c r="EVV101" s="286"/>
      <c r="EVW101" s="286"/>
      <c r="EVX101" s="286"/>
      <c r="EVY101" s="286"/>
      <c r="EVZ101" s="286"/>
      <c r="EWA101" s="286"/>
      <c r="EWB101" s="286"/>
      <c r="EWC101" s="286"/>
      <c r="EWD101" s="286"/>
      <c r="EWE101" s="286"/>
      <c r="EWF101" s="286"/>
      <c r="EWG101" s="286"/>
      <c r="EWH101" s="286"/>
      <c r="EWI101" s="286"/>
      <c r="EWJ101" s="286"/>
      <c r="EWK101" s="286"/>
      <c r="EWL101" s="286"/>
      <c r="EWM101" s="286"/>
      <c r="EWN101" s="286"/>
      <c r="EWO101" s="286"/>
      <c r="EWP101" s="286"/>
      <c r="EWQ101" s="286"/>
      <c r="EWR101" s="286"/>
      <c r="EWS101" s="286"/>
      <c r="EWT101" s="286"/>
      <c r="EWU101" s="286"/>
      <c r="EWV101" s="286"/>
      <c r="EWW101" s="286"/>
      <c r="EWX101" s="286"/>
      <c r="EWY101" s="286"/>
      <c r="EWZ101" s="286"/>
      <c r="EXA101" s="286"/>
      <c r="EXB101" s="286"/>
      <c r="EXC101" s="286"/>
      <c r="EXD101" s="286"/>
      <c r="EXE101" s="286"/>
      <c r="EXF101" s="286"/>
      <c r="EXG101" s="286"/>
      <c r="EXH101" s="286"/>
      <c r="EXI101" s="286"/>
      <c r="EXJ101" s="286"/>
      <c r="EXK101" s="286"/>
      <c r="EXL101" s="286"/>
      <c r="EXM101" s="286"/>
      <c r="EXN101" s="286"/>
      <c r="EXO101" s="286"/>
      <c r="EXP101" s="286"/>
      <c r="EXQ101" s="286"/>
      <c r="EXR101" s="286"/>
      <c r="EXS101" s="286"/>
      <c r="EXT101" s="286"/>
      <c r="EXU101" s="286"/>
      <c r="EXV101" s="286"/>
      <c r="EXW101" s="286"/>
      <c r="EXX101" s="286"/>
      <c r="EXY101" s="286"/>
      <c r="EXZ101" s="286"/>
      <c r="EYA101" s="286"/>
      <c r="EYB101" s="286"/>
      <c r="EYC101" s="286"/>
      <c r="EYD101" s="286"/>
      <c r="EYE101" s="286"/>
      <c r="EYF101" s="286"/>
      <c r="EYG101" s="286"/>
      <c r="EYH101" s="286"/>
      <c r="EYI101" s="286"/>
      <c r="EYJ101" s="286"/>
      <c r="EYK101" s="286"/>
      <c r="EYL101" s="286"/>
      <c r="EYM101" s="286"/>
      <c r="EYN101" s="286"/>
      <c r="EYO101" s="286"/>
      <c r="EYP101" s="286"/>
      <c r="EYQ101" s="286"/>
      <c r="EYR101" s="286"/>
      <c r="EYS101" s="286"/>
      <c r="EYT101" s="286"/>
      <c r="EYU101" s="286"/>
      <c r="EYV101" s="286"/>
      <c r="EYW101" s="286"/>
      <c r="EYX101" s="286"/>
      <c r="EYY101" s="286"/>
      <c r="EYZ101" s="286"/>
      <c r="EZA101" s="286"/>
      <c r="EZB101" s="286"/>
      <c r="EZC101" s="286"/>
      <c r="EZD101" s="286"/>
      <c r="EZE101" s="286"/>
      <c r="EZF101" s="286"/>
      <c r="EZG101" s="286"/>
      <c r="EZH101" s="286"/>
      <c r="EZI101" s="286"/>
      <c r="EZJ101" s="286"/>
      <c r="EZK101" s="286"/>
      <c r="EZL101" s="286"/>
      <c r="EZM101" s="286"/>
      <c r="EZN101" s="286"/>
      <c r="EZO101" s="286"/>
      <c r="EZP101" s="286"/>
      <c r="EZQ101" s="286"/>
      <c r="EZR101" s="286"/>
      <c r="EZS101" s="286"/>
      <c r="EZT101" s="286"/>
      <c r="EZU101" s="286"/>
      <c r="EZV101" s="286"/>
      <c r="EZW101" s="286"/>
      <c r="EZX101" s="286"/>
      <c r="EZY101" s="286"/>
      <c r="EZZ101" s="286"/>
      <c r="FAA101" s="286"/>
      <c r="FAB101" s="286"/>
      <c r="FAC101" s="286"/>
      <c r="FAD101" s="286"/>
      <c r="FAE101" s="286"/>
      <c r="FAF101" s="286"/>
      <c r="FAG101" s="286"/>
      <c r="FAH101" s="286"/>
      <c r="FAI101" s="286"/>
      <c r="FAJ101" s="286"/>
      <c r="FAK101" s="286"/>
      <c r="FAL101" s="286"/>
      <c r="FAM101" s="286"/>
      <c r="FAN101" s="286"/>
      <c r="FAO101" s="286"/>
      <c r="FAP101" s="286"/>
      <c r="FAQ101" s="286"/>
      <c r="FAR101" s="286"/>
      <c r="FAS101" s="286"/>
      <c r="FAT101" s="286"/>
      <c r="FAU101" s="286"/>
      <c r="FAV101" s="286"/>
      <c r="FAW101" s="286"/>
      <c r="FAX101" s="286"/>
      <c r="FAY101" s="286"/>
      <c r="FAZ101" s="286"/>
      <c r="FBA101" s="286"/>
      <c r="FBB101" s="286"/>
      <c r="FBC101" s="286"/>
      <c r="FBD101" s="286"/>
      <c r="FBE101" s="286"/>
      <c r="FBF101" s="286"/>
      <c r="FBG101" s="286"/>
      <c r="FBH101" s="286"/>
      <c r="FBI101" s="286"/>
      <c r="FBJ101" s="286"/>
      <c r="FBK101" s="286"/>
      <c r="FBL101" s="286"/>
      <c r="FBM101" s="286"/>
      <c r="FBN101" s="286"/>
      <c r="FBO101" s="286"/>
      <c r="FBP101" s="286"/>
      <c r="FBQ101" s="286"/>
      <c r="FBR101" s="286"/>
      <c r="FBS101" s="286"/>
      <c r="FBT101" s="286"/>
      <c r="FBU101" s="286"/>
      <c r="FBV101" s="286"/>
      <c r="FBW101" s="286"/>
      <c r="FBX101" s="286"/>
      <c r="FBY101" s="286"/>
      <c r="FBZ101" s="286"/>
      <c r="FCA101" s="286"/>
      <c r="FCB101" s="286"/>
      <c r="FCC101" s="286"/>
      <c r="FCD101" s="286"/>
      <c r="FCE101" s="286"/>
      <c r="FCF101" s="286"/>
      <c r="FCG101" s="286"/>
      <c r="FCH101" s="286"/>
      <c r="FCI101" s="286"/>
      <c r="FCJ101" s="286"/>
      <c r="FCK101" s="286"/>
      <c r="FCL101" s="286"/>
      <c r="FCM101" s="286"/>
      <c r="FCN101" s="286"/>
      <c r="FCO101" s="286"/>
      <c r="FCP101" s="286"/>
      <c r="FCQ101" s="286"/>
      <c r="FCR101" s="286"/>
      <c r="FCS101" s="286"/>
      <c r="FCT101" s="286"/>
      <c r="FCU101" s="286"/>
      <c r="FCV101" s="286"/>
      <c r="FCW101" s="286"/>
      <c r="FCX101" s="286"/>
      <c r="FCY101" s="286"/>
      <c r="FCZ101" s="286"/>
      <c r="FDA101" s="286"/>
      <c r="FDB101" s="286"/>
      <c r="FDC101" s="286"/>
      <c r="FDD101" s="286"/>
      <c r="FDE101" s="286"/>
      <c r="FDF101" s="286"/>
      <c r="FDG101" s="286"/>
      <c r="FDH101" s="286"/>
      <c r="FDI101" s="286"/>
      <c r="FDJ101" s="286"/>
      <c r="FDK101" s="286"/>
      <c r="FDL101" s="286"/>
      <c r="FDM101" s="286"/>
      <c r="FDN101" s="286"/>
      <c r="FDO101" s="286"/>
      <c r="FDP101" s="286"/>
      <c r="FDQ101" s="286"/>
      <c r="FDR101" s="286"/>
      <c r="FDS101" s="286"/>
      <c r="FDT101" s="286"/>
      <c r="FDU101" s="286"/>
      <c r="FDV101" s="286"/>
      <c r="FDW101" s="286"/>
      <c r="FDX101" s="286"/>
      <c r="FDY101" s="286"/>
      <c r="FDZ101" s="286"/>
      <c r="FEA101" s="286"/>
      <c r="FEB101" s="286"/>
      <c r="FEC101" s="286"/>
      <c r="FED101" s="286"/>
      <c r="FEE101" s="286"/>
      <c r="FEF101" s="286"/>
      <c r="FEG101" s="286"/>
      <c r="FEH101" s="286"/>
      <c r="FEI101" s="286"/>
      <c r="FEJ101" s="286"/>
      <c r="FEK101" s="286"/>
      <c r="FEL101" s="286"/>
      <c r="FEM101" s="286"/>
      <c r="FEN101" s="286"/>
      <c r="FEO101" s="286"/>
      <c r="FEP101" s="286"/>
      <c r="FEQ101" s="286"/>
      <c r="FER101" s="286"/>
      <c r="FES101" s="286"/>
      <c r="FET101" s="286"/>
      <c r="FEU101" s="286"/>
      <c r="FEV101" s="286"/>
      <c r="FEW101" s="286"/>
      <c r="FEX101" s="286"/>
      <c r="FEY101" s="286"/>
      <c r="FEZ101" s="286"/>
      <c r="FFA101" s="286"/>
      <c r="FFB101" s="286"/>
      <c r="FFC101" s="286"/>
      <c r="FFD101" s="286"/>
      <c r="FFE101" s="286"/>
      <c r="FFF101" s="286"/>
      <c r="FFG101" s="286"/>
      <c r="FFH101" s="286"/>
      <c r="FFI101" s="286"/>
      <c r="FFJ101" s="286"/>
      <c r="FFK101" s="286"/>
      <c r="FFL101" s="286"/>
      <c r="FFM101" s="286"/>
      <c r="FFN101" s="286"/>
      <c r="FFO101" s="286"/>
      <c r="FFP101" s="286"/>
      <c r="FFQ101" s="286"/>
      <c r="FFR101" s="286"/>
      <c r="FFS101" s="286"/>
      <c r="FFT101" s="286"/>
      <c r="FFU101" s="286"/>
      <c r="FFV101" s="286"/>
      <c r="FFW101" s="286"/>
      <c r="FFX101" s="286"/>
      <c r="FFY101" s="286"/>
      <c r="FFZ101" s="286"/>
      <c r="FGA101" s="286"/>
      <c r="FGB101" s="286"/>
      <c r="FGC101" s="286"/>
      <c r="FGD101" s="286"/>
      <c r="FGE101" s="286"/>
      <c r="FGF101" s="286"/>
      <c r="FGG101" s="286"/>
      <c r="FGH101" s="286"/>
      <c r="FGI101" s="286"/>
      <c r="FGJ101" s="286"/>
      <c r="FGK101" s="286"/>
      <c r="FGL101" s="286"/>
      <c r="FGM101" s="286"/>
      <c r="FGN101" s="286"/>
      <c r="FGO101" s="286"/>
      <c r="FGP101" s="286"/>
      <c r="FGQ101" s="286"/>
      <c r="FGR101" s="286"/>
      <c r="FGS101" s="286"/>
      <c r="FGT101" s="286"/>
      <c r="FGU101" s="286"/>
      <c r="FGV101" s="286"/>
      <c r="FGW101" s="286"/>
      <c r="FGX101" s="286"/>
      <c r="FGY101" s="286"/>
      <c r="FGZ101" s="286"/>
      <c r="FHA101" s="286"/>
      <c r="FHB101" s="286"/>
      <c r="FHC101" s="286"/>
      <c r="FHD101" s="286"/>
      <c r="FHE101" s="286"/>
      <c r="FHF101" s="286"/>
      <c r="FHG101" s="286"/>
      <c r="FHH101" s="286"/>
      <c r="FHI101" s="286"/>
      <c r="FHJ101" s="286"/>
      <c r="FHK101" s="286"/>
      <c r="FHL101" s="286"/>
      <c r="FHM101" s="286"/>
      <c r="FHN101" s="286"/>
      <c r="FHO101" s="286"/>
      <c r="FHP101" s="286"/>
      <c r="FHQ101" s="286"/>
      <c r="FHR101" s="286"/>
      <c r="FHS101" s="286"/>
      <c r="FHT101" s="286"/>
      <c r="FHU101" s="286"/>
      <c r="FHV101" s="286"/>
      <c r="FHW101" s="286"/>
      <c r="FHX101" s="286"/>
      <c r="FHY101" s="286"/>
      <c r="FHZ101" s="286"/>
      <c r="FIA101" s="286"/>
      <c r="FIB101" s="286"/>
      <c r="FIC101" s="286"/>
      <c r="FID101" s="286"/>
      <c r="FIE101" s="286"/>
      <c r="FIF101" s="286"/>
      <c r="FIG101" s="286"/>
      <c r="FIH101" s="286"/>
      <c r="FII101" s="286"/>
      <c r="FIJ101" s="286"/>
      <c r="FIK101" s="286"/>
      <c r="FIL101" s="286"/>
      <c r="FIM101" s="286"/>
      <c r="FIN101" s="286"/>
      <c r="FIO101" s="286"/>
      <c r="FIP101" s="286"/>
      <c r="FIQ101" s="286"/>
      <c r="FIR101" s="286"/>
      <c r="FIS101" s="286"/>
      <c r="FIT101" s="286"/>
      <c r="FIU101" s="286"/>
      <c r="FIV101" s="286"/>
      <c r="FIW101" s="286"/>
      <c r="FIX101" s="286"/>
      <c r="FIY101" s="286"/>
      <c r="FIZ101" s="286"/>
      <c r="FJA101" s="286"/>
      <c r="FJB101" s="286"/>
      <c r="FJC101" s="286"/>
      <c r="FJD101" s="286"/>
      <c r="FJE101" s="286"/>
      <c r="FJF101" s="286"/>
      <c r="FJG101" s="286"/>
      <c r="FJH101" s="286"/>
      <c r="FJI101" s="286"/>
      <c r="FJJ101" s="286"/>
      <c r="FJK101" s="286"/>
      <c r="FJL101" s="286"/>
      <c r="FJM101" s="286"/>
      <c r="FJN101" s="286"/>
      <c r="FJO101" s="286"/>
      <c r="FJP101" s="286"/>
      <c r="FJQ101" s="286"/>
      <c r="FJR101" s="286"/>
      <c r="FJS101" s="286"/>
      <c r="FJT101" s="286"/>
      <c r="FJU101" s="286"/>
      <c r="FJV101" s="286"/>
      <c r="FJW101" s="286"/>
      <c r="FJX101" s="286"/>
      <c r="FJY101" s="286"/>
      <c r="FJZ101" s="286"/>
      <c r="FKA101" s="286"/>
      <c r="FKB101" s="286"/>
      <c r="FKC101" s="286"/>
      <c r="FKD101" s="286"/>
      <c r="FKE101" s="286"/>
      <c r="FKF101" s="286"/>
      <c r="FKG101" s="286"/>
      <c r="FKH101" s="286"/>
      <c r="FKI101" s="286"/>
      <c r="FKJ101" s="286"/>
      <c r="FKK101" s="286"/>
      <c r="FKL101" s="286"/>
      <c r="FKM101" s="286"/>
      <c r="FKN101" s="286"/>
      <c r="FKO101" s="286"/>
      <c r="FKP101" s="286"/>
      <c r="FKQ101" s="286"/>
      <c r="FKR101" s="286"/>
      <c r="FKS101" s="286"/>
      <c r="FKT101" s="286"/>
      <c r="FKU101" s="286"/>
      <c r="FKV101" s="286"/>
      <c r="FKW101" s="286"/>
      <c r="FKX101" s="286"/>
      <c r="FKY101" s="286"/>
      <c r="FKZ101" s="286"/>
      <c r="FLA101" s="286"/>
      <c r="FLB101" s="286"/>
      <c r="FLC101" s="286"/>
      <c r="FLD101" s="286"/>
      <c r="FLE101" s="286"/>
      <c r="FLF101" s="286"/>
      <c r="FLG101" s="286"/>
      <c r="FLH101" s="286"/>
      <c r="FLI101" s="286"/>
      <c r="FLJ101" s="286"/>
      <c r="FLK101" s="286"/>
      <c r="FLL101" s="286"/>
      <c r="FLM101" s="286"/>
      <c r="FLN101" s="286"/>
      <c r="FLO101" s="286"/>
      <c r="FLP101" s="286"/>
      <c r="FLQ101" s="286"/>
      <c r="FLR101" s="286"/>
      <c r="FLS101" s="286"/>
      <c r="FLT101" s="286"/>
      <c r="FLU101" s="286"/>
      <c r="FLV101" s="286"/>
      <c r="FLW101" s="286"/>
      <c r="FLX101" s="286"/>
      <c r="FLY101" s="286"/>
      <c r="FLZ101" s="286"/>
      <c r="FMA101" s="286"/>
      <c r="FMB101" s="286"/>
      <c r="FMC101" s="286"/>
      <c r="FMD101" s="286"/>
      <c r="FME101" s="286"/>
      <c r="FMF101" s="286"/>
      <c r="FMG101" s="286"/>
      <c r="FMH101" s="286"/>
      <c r="FMI101" s="286"/>
      <c r="FMJ101" s="286"/>
      <c r="FMK101" s="286"/>
      <c r="FML101" s="286"/>
      <c r="FMM101" s="286"/>
      <c r="FMN101" s="286"/>
      <c r="FMO101" s="286"/>
      <c r="FMP101" s="286"/>
      <c r="FMQ101" s="286"/>
      <c r="FMR101" s="286"/>
      <c r="FMS101" s="286"/>
      <c r="FMT101" s="286"/>
      <c r="FMU101" s="286"/>
      <c r="FMV101" s="286"/>
      <c r="FMW101" s="286"/>
      <c r="FMX101" s="286"/>
      <c r="FMY101" s="286"/>
      <c r="FMZ101" s="286"/>
      <c r="FNA101" s="286"/>
      <c r="FNB101" s="286"/>
      <c r="FNC101" s="286"/>
      <c r="FND101" s="286"/>
      <c r="FNE101" s="286"/>
      <c r="FNF101" s="286"/>
      <c r="FNG101" s="286"/>
      <c r="FNH101" s="286"/>
      <c r="FNI101" s="286"/>
      <c r="FNJ101" s="286"/>
      <c r="FNK101" s="286"/>
      <c r="FNL101" s="286"/>
      <c r="FNM101" s="286"/>
      <c r="FNN101" s="286"/>
      <c r="FNO101" s="286"/>
      <c r="FNP101" s="286"/>
      <c r="FNQ101" s="286"/>
      <c r="FNR101" s="286"/>
      <c r="FNS101" s="286"/>
      <c r="FNT101" s="286"/>
      <c r="FNU101" s="286"/>
      <c r="FNV101" s="286"/>
      <c r="FNW101" s="286"/>
      <c r="FNX101" s="286"/>
      <c r="FNY101" s="286"/>
      <c r="FNZ101" s="286"/>
      <c r="FOA101" s="286"/>
      <c r="FOB101" s="286"/>
      <c r="FOC101" s="286"/>
      <c r="FOD101" s="286"/>
      <c r="FOE101" s="286"/>
      <c r="FOF101" s="286"/>
      <c r="FOG101" s="286"/>
      <c r="FOH101" s="286"/>
      <c r="FOI101" s="286"/>
      <c r="FOJ101" s="286"/>
      <c r="FOK101" s="286"/>
      <c r="FOL101" s="286"/>
      <c r="FOM101" s="286"/>
      <c r="FON101" s="286"/>
      <c r="FOO101" s="286"/>
      <c r="FOP101" s="286"/>
      <c r="FOQ101" s="286"/>
      <c r="FOR101" s="286"/>
      <c r="FOS101" s="286"/>
      <c r="FOT101" s="286"/>
      <c r="FOU101" s="286"/>
      <c r="FOV101" s="286"/>
      <c r="FOW101" s="286"/>
      <c r="FOX101" s="286"/>
      <c r="FOY101" s="286"/>
      <c r="FOZ101" s="286"/>
      <c r="FPA101" s="286"/>
      <c r="FPB101" s="286"/>
      <c r="FPC101" s="286"/>
      <c r="FPD101" s="286"/>
      <c r="FPE101" s="286"/>
      <c r="FPF101" s="286"/>
      <c r="FPG101" s="286"/>
      <c r="FPH101" s="286"/>
      <c r="FPI101" s="286"/>
      <c r="FPJ101" s="286"/>
      <c r="FPK101" s="286"/>
      <c r="FPL101" s="286"/>
      <c r="FPM101" s="286"/>
      <c r="FPN101" s="286"/>
      <c r="FPO101" s="286"/>
      <c r="FPP101" s="286"/>
      <c r="FPQ101" s="286"/>
      <c r="FPR101" s="286"/>
      <c r="FPS101" s="286"/>
      <c r="FPT101" s="286"/>
      <c r="FPU101" s="286"/>
      <c r="FPV101" s="286"/>
      <c r="FPW101" s="286"/>
      <c r="FPX101" s="286"/>
      <c r="FPY101" s="286"/>
      <c r="FPZ101" s="286"/>
      <c r="FQA101" s="286"/>
      <c r="FQB101" s="286"/>
      <c r="FQC101" s="286"/>
      <c r="FQD101" s="286"/>
      <c r="FQE101" s="286"/>
      <c r="FQF101" s="286"/>
      <c r="FQG101" s="286"/>
      <c r="FQH101" s="286"/>
      <c r="FQI101" s="286"/>
      <c r="FQJ101" s="286"/>
      <c r="FQK101" s="286"/>
      <c r="FQL101" s="286"/>
      <c r="FQM101" s="286"/>
      <c r="FQN101" s="286"/>
      <c r="FQO101" s="286"/>
      <c r="FQP101" s="286"/>
      <c r="FQQ101" s="286"/>
      <c r="FQR101" s="286"/>
      <c r="FQS101" s="286"/>
      <c r="FQT101" s="286"/>
      <c r="FQU101" s="286"/>
      <c r="FQV101" s="286"/>
      <c r="FQW101" s="286"/>
      <c r="FQX101" s="286"/>
      <c r="FQY101" s="286"/>
      <c r="FQZ101" s="286"/>
      <c r="FRA101" s="286"/>
      <c r="FRB101" s="286"/>
      <c r="FRC101" s="286"/>
      <c r="FRD101" s="286"/>
      <c r="FRE101" s="286"/>
      <c r="FRF101" s="286"/>
      <c r="FRG101" s="286"/>
      <c r="FRH101" s="286"/>
      <c r="FRI101" s="286"/>
      <c r="FRJ101" s="286"/>
      <c r="FRK101" s="286"/>
      <c r="FRL101" s="286"/>
      <c r="FRM101" s="286"/>
      <c r="FRN101" s="286"/>
      <c r="FRO101" s="286"/>
      <c r="FRP101" s="286"/>
      <c r="FRQ101" s="286"/>
      <c r="FRR101" s="286"/>
      <c r="FRS101" s="286"/>
      <c r="FRT101" s="286"/>
      <c r="FRU101" s="286"/>
      <c r="FRV101" s="286"/>
      <c r="FRW101" s="286"/>
      <c r="FRX101" s="286"/>
      <c r="FRY101" s="286"/>
      <c r="FRZ101" s="286"/>
      <c r="FSA101" s="286"/>
      <c r="FSB101" s="286"/>
      <c r="FSC101" s="286"/>
      <c r="FSD101" s="286"/>
      <c r="FSE101" s="286"/>
      <c r="FSF101" s="286"/>
      <c r="FSG101" s="286"/>
      <c r="FSH101" s="286"/>
      <c r="FSI101" s="286"/>
      <c r="FSJ101" s="286"/>
      <c r="FSK101" s="286"/>
      <c r="FSL101" s="286"/>
      <c r="FSM101" s="286"/>
      <c r="FSN101" s="286"/>
      <c r="FSO101" s="286"/>
      <c r="FSP101" s="286"/>
      <c r="FSQ101" s="286"/>
      <c r="FSR101" s="286"/>
      <c r="FSS101" s="286"/>
      <c r="FST101" s="286"/>
      <c r="FSU101" s="286"/>
      <c r="FSV101" s="286"/>
      <c r="FSW101" s="286"/>
      <c r="FSX101" s="286"/>
      <c r="FSY101" s="286"/>
      <c r="FSZ101" s="286"/>
      <c r="FTA101" s="286"/>
      <c r="FTB101" s="286"/>
      <c r="FTC101" s="286"/>
      <c r="FTD101" s="286"/>
      <c r="FTE101" s="286"/>
      <c r="FTF101" s="286"/>
      <c r="FTG101" s="286"/>
      <c r="FTH101" s="286"/>
      <c r="FTI101" s="286"/>
      <c r="FTJ101" s="286"/>
      <c r="FTK101" s="286"/>
      <c r="FTL101" s="286"/>
      <c r="FTM101" s="286"/>
      <c r="FTN101" s="286"/>
      <c r="FTO101" s="286"/>
      <c r="FTP101" s="286"/>
      <c r="FTQ101" s="286"/>
      <c r="FTR101" s="286"/>
      <c r="FTS101" s="286"/>
      <c r="FTT101" s="286"/>
      <c r="FTU101" s="286"/>
      <c r="FTV101" s="286"/>
      <c r="FTW101" s="286"/>
      <c r="FTX101" s="286"/>
      <c r="FTY101" s="286"/>
      <c r="FTZ101" s="286"/>
      <c r="FUA101" s="286"/>
      <c r="FUB101" s="286"/>
      <c r="FUC101" s="286"/>
      <c r="FUD101" s="286"/>
      <c r="FUE101" s="286"/>
      <c r="FUF101" s="286"/>
      <c r="FUG101" s="286"/>
      <c r="FUH101" s="286"/>
      <c r="FUI101" s="286"/>
      <c r="FUJ101" s="286"/>
      <c r="FUK101" s="286"/>
      <c r="FUL101" s="286"/>
      <c r="FUM101" s="286"/>
      <c r="FUN101" s="286"/>
      <c r="FUO101" s="286"/>
      <c r="FUP101" s="286"/>
      <c r="FUQ101" s="286"/>
      <c r="FUR101" s="286"/>
      <c r="FUS101" s="286"/>
      <c r="FUT101" s="286"/>
      <c r="FUU101" s="286"/>
      <c r="FUV101" s="286"/>
      <c r="FUW101" s="286"/>
      <c r="FUX101" s="286"/>
      <c r="FUY101" s="286"/>
      <c r="FUZ101" s="286"/>
      <c r="FVA101" s="286"/>
      <c r="FVB101" s="286"/>
      <c r="FVC101" s="286"/>
      <c r="FVD101" s="286"/>
      <c r="FVE101" s="286"/>
      <c r="FVF101" s="286"/>
      <c r="FVG101" s="286"/>
      <c r="FVH101" s="286"/>
      <c r="FVI101" s="286"/>
      <c r="FVJ101" s="286"/>
      <c r="FVK101" s="286"/>
      <c r="FVL101" s="286"/>
      <c r="FVM101" s="286"/>
      <c r="FVN101" s="286"/>
      <c r="FVO101" s="286"/>
      <c r="FVP101" s="286"/>
      <c r="FVQ101" s="286"/>
      <c r="FVR101" s="286"/>
      <c r="FVS101" s="286"/>
      <c r="FVT101" s="286"/>
      <c r="FVU101" s="286"/>
      <c r="FVV101" s="286"/>
      <c r="FVW101" s="286"/>
      <c r="FVX101" s="286"/>
      <c r="FVY101" s="286"/>
      <c r="FVZ101" s="286"/>
      <c r="FWA101" s="286"/>
      <c r="FWB101" s="286"/>
      <c r="FWC101" s="286"/>
      <c r="FWD101" s="286"/>
      <c r="FWE101" s="286"/>
      <c r="FWF101" s="286"/>
      <c r="FWG101" s="286"/>
      <c r="FWH101" s="286"/>
      <c r="FWI101" s="286"/>
      <c r="FWJ101" s="286"/>
      <c r="FWK101" s="286"/>
      <c r="FWL101" s="286"/>
      <c r="FWM101" s="286"/>
      <c r="FWN101" s="286"/>
      <c r="FWO101" s="286"/>
      <c r="FWP101" s="286"/>
      <c r="FWQ101" s="286"/>
      <c r="FWR101" s="286"/>
      <c r="FWS101" s="286"/>
      <c r="FWT101" s="286"/>
      <c r="FWU101" s="286"/>
      <c r="FWV101" s="286"/>
      <c r="FWW101" s="286"/>
      <c r="FWX101" s="286"/>
      <c r="FWY101" s="286"/>
      <c r="FWZ101" s="286"/>
      <c r="FXA101" s="286"/>
      <c r="FXB101" s="286"/>
      <c r="FXC101" s="286"/>
      <c r="FXD101" s="286"/>
      <c r="FXE101" s="286"/>
      <c r="FXF101" s="286"/>
      <c r="FXG101" s="286"/>
      <c r="FXH101" s="286"/>
      <c r="FXI101" s="286"/>
      <c r="FXJ101" s="286"/>
      <c r="FXK101" s="286"/>
      <c r="FXL101" s="286"/>
      <c r="FXM101" s="286"/>
      <c r="FXN101" s="286"/>
      <c r="FXO101" s="286"/>
      <c r="FXP101" s="286"/>
      <c r="FXQ101" s="286"/>
      <c r="FXR101" s="286"/>
      <c r="FXS101" s="286"/>
      <c r="FXT101" s="286"/>
      <c r="FXU101" s="286"/>
      <c r="FXV101" s="286"/>
      <c r="FXW101" s="286"/>
      <c r="FXX101" s="286"/>
      <c r="FXY101" s="286"/>
      <c r="FXZ101" s="286"/>
      <c r="FYA101" s="286"/>
      <c r="FYB101" s="286"/>
      <c r="FYC101" s="286"/>
      <c r="FYD101" s="286"/>
      <c r="FYE101" s="286"/>
      <c r="FYF101" s="286"/>
      <c r="FYG101" s="286"/>
      <c r="FYH101" s="286"/>
      <c r="FYI101" s="286"/>
      <c r="FYJ101" s="286"/>
      <c r="FYK101" s="286"/>
      <c r="FYL101" s="286"/>
      <c r="FYM101" s="286"/>
      <c r="FYN101" s="286"/>
      <c r="FYO101" s="286"/>
      <c r="FYP101" s="286"/>
      <c r="FYQ101" s="286"/>
      <c r="FYR101" s="286"/>
      <c r="FYS101" s="286"/>
      <c r="FYT101" s="286"/>
      <c r="FYU101" s="286"/>
      <c r="FYV101" s="286"/>
      <c r="FYW101" s="286"/>
      <c r="FYX101" s="286"/>
      <c r="FYY101" s="286"/>
      <c r="FYZ101" s="286"/>
      <c r="FZA101" s="286"/>
      <c r="FZB101" s="286"/>
      <c r="FZC101" s="286"/>
      <c r="FZD101" s="286"/>
      <c r="FZE101" s="286"/>
      <c r="FZF101" s="286"/>
      <c r="FZG101" s="286"/>
      <c r="FZH101" s="286"/>
      <c r="FZI101" s="286"/>
      <c r="FZJ101" s="286"/>
      <c r="FZK101" s="286"/>
      <c r="FZL101" s="286"/>
      <c r="FZM101" s="286"/>
      <c r="FZN101" s="286"/>
      <c r="FZO101" s="286"/>
      <c r="FZP101" s="286"/>
      <c r="FZQ101" s="286"/>
      <c r="FZR101" s="286"/>
      <c r="FZS101" s="286"/>
      <c r="FZT101" s="286"/>
      <c r="FZU101" s="286"/>
      <c r="FZV101" s="286"/>
      <c r="FZW101" s="286"/>
      <c r="FZX101" s="286"/>
      <c r="FZY101" s="286"/>
      <c r="FZZ101" s="286"/>
      <c r="GAA101" s="286"/>
      <c r="GAB101" s="286"/>
      <c r="GAC101" s="286"/>
      <c r="GAD101" s="286"/>
      <c r="GAE101" s="286"/>
      <c r="GAF101" s="286"/>
      <c r="GAG101" s="286"/>
      <c r="GAH101" s="286"/>
      <c r="GAI101" s="286"/>
      <c r="GAJ101" s="286"/>
      <c r="GAK101" s="286"/>
      <c r="GAL101" s="286"/>
      <c r="GAM101" s="286"/>
      <c r="GAN101" s="286"/>
      <c r="GAO101" s="286"/>
      <c r="GAP101" s="286"/>
      <c r="GAQ101" s="286"/>
      <c r="GAR101" s="286"/>
      <c r="GAS101" s="286"/>
      <c r="GAT101" s="286"/>
      <c r="GAU101" s="286"/>
      <c r="GAV101" s="286"/>
      <c r="GAW101" s="286"/>
      <c r="GAX101" s="286"/>
      <c r="GAY101" s="286"/>
      <c r="GAZ101" s="286"/>
      <c r="GBA101" s="286"/>
      <c r="GBB101" s="286"/>
      <c r="GBC101" s="286"/>
      <c r="GBD101" s="286"/>
      <c r="GBE101" s="286"/>
      <c r="GBF101" s="286"/>
      <c r="GBG101" s="286"/>
      <c r="GBH101" s="286"/>
      <c r="GBI101" s="286"/>
      <c r="GBJ101" s="286"/>
      <c r="GBK101" s="286"/>
      <c r="GBL101" s="286"/>
      <c r="GBM101" s="286"/>
      <c r="GBN101" s="286"/>
      <c r="GBO101" s="286"/>
      <c r="GBP101" s="286"/>
      <c r="GBQ101" s="286"/>
      <c r="GBR101" s="286"/>
      <c r="GBS101" s="286"/>
      <c r="GBT101" s="286"/>
      <c r="GBU101" s="286"/>
      <c r="GBV101" s="286"/>
      <c r="GBW101" s="286"/>
      <c r="GBX101" s="286"/>
      <c r="GBY101" s="286"/>
      <c r="GBZ101" s="286"/>
      <c r="GCA101" s="286"/>
      <c r="GCB101" s="286"/>
      <c r="GCC101" s="286"/>
      <c r="GCD101" s="286"/>
      <c r="GCE101" s="286"/>
      <c r="GCF101" s="286"/>
      <c r="GCG101" s="286"/>
      <c r="GCH101" s="286"/>
      <c r="GCI101" s="286"/>
      <c r="GCJ101" s="286"/>
      <c r="GCK101" s="286"/>
      <c r="GCL101" s="286"/>
      <c r="GCM101" s="286"/>
      <c r="GCN101" s="286"/>
      <c r="GCO101" s="286"/>
      <c r="GCP101" s="286"/>
      <c r="GCQ101" s="286"/>
      <c r="GCR101" s="286"/>
      <c r="GCS101" s="286"/>
      <c r="GCT101" s="286"/>
      <c r="GCU101" s="286"/>
      <c r="GCV101" s="286"/>
      <c r="GCW101" s="286"/>
      <c r="GCX101" s="286"/>
      <c r="GCY101" s="286"/>
      <c r="GCZ101" s="286"/>
      <c r="GDA101" s="286"/>
      <c r="GDB101" s="286"/>
      <c r="GDC101" s="286"/>
      <c r="GDD101" s="286"/>
      <c r="GDE101" s="286"/>
      <c r="GDF101" s="286"/>
      <c r="GDG101" s="286"/>
      <c r="GDH101" s="286"/>
      <c r="GDI101" s="286"/>
      <c r="GDJ101" s="286"/>
      <c r="GDK101" s="286"/>
      <c r="GDL101" s="286"/>
      <c r="GDM101" s="286"/>
      <c r="GDN101" s="286"/>
      <c r="GDO101" s="286"/>
      <c r="GDP101" s="286"/>
      <c r="GDQ101" s="286"/>
      <c r="GDR101" s="286"/>
      <c r="GDS101" s="286"/>
      <c r="GDT101" s="286"/>
      <c r="GDU101" s="286"/>
      <c r="GDV101" s="286"/>
      <c r="GDW101" s="286"/>
      <c r="GDX101" s="286"/>
      <c r="GDY101" s="286"/>
      <c r="GDZ101" s="286"/>
      <c r="GEA101" s="286"/>
      <c r="GEB101" s="286"/>
      <c r="GEC101" s="286"/>
      <c r="GED101" s="286"/>
      <c r="GEE101" s="286"/>
      <c r="GEF101" s="286"/>
      <c r="GEG101" s="286"/>
      <c r="GEH101" s="286"/>
      <c r="GEI101" s="286"/>
      <c r="GEJ101" s="286"/>
      <c r="GEK101" s="286"/>
      <c r="GEL101" s="286"/>
      <c r="GEM101" s="286"/>
      <c r="GEN101" s="286"/>
      <c r="GEO101" s="286"/>
      <c r="GEP101" s="286"/>
      <c r="GEQ101" s="286"/>
      <c r="GER101" s="286"/>
      <c r="GES101" s="286"/>
      <c r="GET101" s="286"/>
      <c r="GEU101" s="286"/>
      <c r="GEV101" s="286"/>
      <c r="GEW101" s="286"/>
      <c r="GEX101" s="286"/>
      <c r="GEY101" s="286"/>
      <c r="GEZ101" s="286"/>
      <c r="GFA101" s="286"/>
      <c r="GFB101" s="286"/>
      <c r="GFC101" s="286"/>
      <c r="GFD101" s="286"/>
      <c r="GFE101" s="286"/>
      <c r="GFF101" s="286"/>
      <c r="GFG101" s="286"/>
      <c r="GFH101" s="286"/>
      <c r="GFI101" s="286"/>
      <c r="GFJ101" s="286"/>
      <c r="GFK101" s="286"/>
      <c r="GFL101" s="286"/>
      <c r="GFM101" s="286"/>
      <c r="GFN101" s="286"/>
      <c r="GFO101" s="286"/>
      <c r="GFP101" s="286"/>
      <c r="GFQ101" s="286"/>
      <c r="GFR101" s="286"/>
      <c r="GFS101" s="286"/>
      <c r="GFT101" s="286"/>
      <c r="GFU101" s="286"/>
      <c r="GFV101" s="286"/>
      <c r="GFW101" s="286"/>
      <c r="GFX101" s="286"/>
      <c r="GFY101" s="286"/>
      <c r="GFZ101" s="286"/>
      <c r="GGA101" s="286"/>
      <c r="GGB101" s="286"/>
      <c r="GGC101" s="286"/>
      <c r="GGD101" s="286"/>
      <c r="GGE101" s="286"/>
      <c r="GGF101" s="286"/>
      <c r="GGG101" s="286"/>
      <c r="GGH101" s="286"/>
      <c r="GGI101" s="286"/>
      <c r="GGJ101" s="286"/>
      <c r="GGK101" s="286"/>
      <c r="GGL101" s="286"/>
      <c r="GGM101" s="286"/>
      <c r="GGN101" s="286"/>
      <c r="GGO101" s="286"/>
      <c r="GGP101" s="286"/>
      <c r="GGQ101" s="286"/>
      <c r="GGR101" s="286"/>
      <c r="GGS101" s="286"/>
      <c r="GGT101" s="286"/>
      <c r="GGU101" s="286"/>
      <c r="GGV101" s="286"/>
      <c r="GGW101" s="286"/>
      <c r="GGX101" s="286"/>
      <c r="GGY101" s="286"/>
      <c r="GGZ101" s="286"/>
      <c r="GHA101" s="286"/>
      <c r="GHB101" s="286"/>
      <c r="GHC101" s="286"/>
      <c r="GHD101" s="286"/>
      <c r="GHE101" s="286"/>
      <c r="GHF101" s="286"/>
      <c r="GHG101" s="286"/>
      <c r="GHH101" s="286"/>
      <c r="GHI101" s="286"/>
      <c r="GHJ101" s="286"/>
      <c r="GHK101" s="286"/>
      <c r="GHL101" s="286"/>
      <c r="GHM101" s="286"/>
      <c r="GHN101" s="286"/>
      <c r="GHO101" s="286"/>
      <c r="GHP101" s="286"/>
      <c r="GHQ101" s="286"/>
      <c r="GHR101" s="286"/>
      <c r="GHS101" s="286"/>
      <c r="GHT101" s="286"/>
      <c r="GHU101" s="286"/>
      <c r="GHV101" s="286"/>
      <c r="GHW101" s="286"/>
      <c r="GHX101" s="286"/>
      <c r="GHY101" s="286"/>
      <c r="GHZ101" s="286"/>
      <c r="GIA101" s="286"/>
      <c r="GIB101" s="286"/>
      <c r="GIC101" s="286"/>
      <c r="GID101" s="286"/>
      <c r="GIE101" s="286"/>
      <c r="GIF101" s="286"/>
      <c r="GIG101" s="286"/>
      <c r="GIH101" s="286"/>
      <c r="GII101" s="286"/>
      <c r="GIJ101" s="286"/>
      <c r="GIK101" s="286"/>
      <c r="GIL101" s="286"/>
      <c r="GIM101" s="286"/>
      <c r="GIN101" s="286"/>
      <c r="GIO101" s="286"/>
      <c r="GIP101" s="286"/>
      <c r="GIQ101" s="286"/>
      <c r="GIR101" s="286"/>
      <c r="GIS101" s="286"/>
      <c r="GIT101" s="286"/>
      <c r="GIU101" s="286"/>
      <c r="GIV101" s="286"/>
      <c r="GIW101" s="286"/>
      <c r="GIX101" s="286"/>
      <c r="GIY101" s="286"/>
      <c r="GIZ101" s="286"/>
      <c r="GJA101" s="286"/>
      <c r="GJB101" s="286"/>
      <c r="GJC101" s="286"/>
      <c r="GJD101" s="286"/>
      <c r="GJE101" s="286"/>
      <c r="GJF101" s="286"/>
      <c r="GJG101" s="286"/>
      <c r="GJH101" s="286"/>
      <c r="GJI101" s="286"/>
      <c r="GJJ101" s="286"/>
      <c r="GJK101" s="286"/>
      <c r="GJL101" s="286"/>
      <c r="GJM101" s="286"/>
      <c r="GJN101" s="286"/>
      <c r="GJO101" s="286"/>
      <c r="GJP101" s="286"/>
      <c r="GJQ101" s="286"/>
      <c r="GJR101" s="286"/>
      <c r="GJS101" s="286"/>
      <c r="GJT101" s="286"/>
      <c r="GJU101" s="286"/>
      <c r="GJV101" s="286"/>
      <c r="GJW101" s="286"/>
      <c r="GJX101" s="286"/>
      <c r="GJY101" s="286"/>
      <c r="GJZ101" s="286"/>
      <c r="GKA101" s="286"/>
      <c r="GKB101" s="286"/>
      <c r="GKC101" s="286"/>
      <c r="GKD101" s="286"/>
      <c r="GKE101" s="286"/>
      <c r="GKF101" s="286"/>
      <c r="GKG101" s="286"/>
      <c r="GKH101" s="286"/>
      <c r="GKI101" s="286"/>
      <c r="GKJ101" s="286"/>
      <c r="GKK101" s="286"/>
      <c r="GKL101" s="286"/>
      <c r="GKM101" s="286"/>
      <c r="GKN101" s="286"/>
      <c r="GKO101" s="286"/>
      <c r="GKP101" s="286"/>
      <c r="GKQ101" s="286"/>
      <c r="GKR101" s="286"/>
      <c r="GKS101" s="286"/>
      <c r="GKT101" s="286"/>
      <c r="GKU101" s="286"/>
      <c r="GKV101" s="286"/>
      <c r="GKW101" s="286"/>
      <c r="GKX101" s="286"/>
      <c r="GKY101" s="286"/>
      <c r="GKZ101" s="286"/>
      <c r="GLA101" s="286"/>
      <c r="GLB101" s="286"/>
      <c r="GLC101" s="286"/>
      <c r="GLD101" s="286"/>
      <c r="GLE101" s="286"/>
      <c r="GLF101" s="286"/>
      <c r="GLG101" s="286"/>
      <c r="GLH101" s="286"/>
      <c r="GLI101" s="286"/>
      <c r="GLJ101" s="286"/>
      <c r="GLK101" s="286"/>
      <c r="GLL101" s="286"/>
      <c r="GLM101" s="286"/>
      <c r="GLN101" s="286"/>
      <c r="GLO101" s="286"/>
      <c r="GLP101" s="286"/>
      <c r="GLQ101" s="286"/>
      <c r="GLR101" s="286"/>
      <c r="GLS101" s="286"/>
      <c r="GLT101" s="286"/>
      <c r="GLU101" s="286"/>
      <c r="GLV101" s="286"/>
      <c r="GLW101" s="286"/>
      <c r="GLX101" s="286"/>
      <c r="GLY101" s="286"/>
      <c r="GLZ101" s="286"/>
      <c r="GMA101" s="286"/>
      <c r="GMB101" s="286"/>
      <c r="GMC101" s="286"/>
      <c r="GMD101" s="286"/>
      <c r="GME101" s="286"/>
      <c r="GMF101" s="286"/>
      <c r="GMG101" s="286"/>
      <c r="GMH101" s="286"/>
      <c r="GMI101" s="286"/>
      <c r="GMJ101" s="286"/>
      <c r="GMK101" s="286"/>
      <c r="GML101" s="286"/>
      <c r="GMM101" s="286"/>
      <c r="GMN101" s="286"/>
      <c r="GMO101" s="286"/>
      <c r="GMP101" s="286"/>
      <c r="GMQ101" s="286"/>
      <c r="GMR101" s="286"/>
      <c r="GMS101" s="286"/>
      <c r="GMT101" s="286"/>
      <c r="GMU101" s="286"/>
      <c r="GMV101" s="286"/>
      <c r="GMW101" s="286"/>
      <c r="GMX101" s="286"/>
      <c r="GMY101" s="286"/>
      <c r="GMZ101" s="286"/>
      <c r="GNA101" s="286"/>
      <c r="GNB101" s="286"/>
      <c r="GNC101" s="286"/>
      <c r="GND101" s="286"/>
      <c r="GNE101" s="286"/>
      <c r="GNF101" s="286"/>
      <c r="GNG101" s="286"/>
      <c r="GNH101" s="286"/>
      <c r="GNI101" s="286"/>
      <c r="GNJ101" s="286"/>
      <c r="GNK101" s="286"/>
      <c r="GNL101" s="286"/>
      <c r="GNM101" s="286"/>
      <c r="GNN101" s="286"/>
      <c r="GNO101" s="286"/>
      <c r="GNP101" s="286"/>
      <c r="GNQ101" s="286"/>
      <c r="GNR101" s="286"/>
      <c r="GNS101" s="286"/>
      <c r="GNT101" s="286"/>
      <c r="GNU101" s="286"/>
      <c r="GNV101" s="286"/>
      <c r="GNW101" s="286"/>
      <c r="GNX101" s="286"/>
      <c r="GNY101" s="286"/>
      <c r="GNZ101" s="286"/>
      <c r="GOA101" s="286"/>
      <c r="GOB101" s="286"/>
      <c r="GOC101" s="286"/>
      <c r="GOD101" s="286"/>
      <c r="GOE101" s="286"/>
      <c r="GOF101" s="286"/>
      <c r="GOG101" s="286"/>
      <c r="GOH101" s="286"/>
      <c r="GOI101" s="286"/>
      <c r="GOJ101" s="286"/>
      <c r="GOK101" s="286"/>
      <c r="GOL101" s="286"/>
      <c r="GOM101" s="286"/>
      <c r="GON101" s="286"/>
      <c r="GOO101" s="286"/>
      <c r="GOP101" s="286"/>
      <c r="GOQ101" s="286"/>
      <c r="GOR101" s="286"/>
      <c r="GOS101" s="286"/>
      <c r="GOT101" s="286"/>
      <c r="GOU101" s="286"/>
      <c r="GOV101" s="286"/>
      <c r="GOW101" s="286"/>
      <c r="GOX101" s="286"/>
      <c r="GOY101" s="286"/>
      <c r="GOZ101" s="286"/>
      <c r="GPA101" s="286"/>
      <c r="GPB101" s="286"/>
      <c r="GPC101" s="286"/>
      <c r="GPD101" s="286"/>
      <c r="GPE101" s="286"/>
      <c r="GPF101" s="286"/>
      <c r="GPG101" s="286"/>
      <c r="GPH101" s="286"/>
      <c r="GPI101" s="286"/>
      <c r="GPJ101" s="286"/>
      <c r="GPK101" s="286"/>
      <c r="GPL101" s="286"/>
      <c r="GPM101" s="286"/>
      <c r="GPN101" s="286"/>
      <c r="GPO101" s="286"/>
      <c r="GPP101" s="286"/>
      <c r="GPQ101" s="286"/>
      <c r="GPR101" s="286"/>
      <c r="GPS101" s="286"/>
      <c r="GPT101" s="286"/>
      <c r="GPU101" s="286"/>
      <c r="GPV101" s="286"/>
      <c r="GPW101" s="286"/>
      <c r="GPX101" s="286"/>
      <c r="GPY101" s="286"/>
      <c r="GPZ101" s="286"/>
      <c r="GQA101" s="286"/>
      <c r="GQB101" s="286"/>
      <c r="GQC101" s="286"/>
      <c r="GQD101" s="286"/>
      <c r="GQE101" s="286"/>
      <c r="GQF101" s="286"/>
      <c r="GQG101" s="286"/>
      <c r="GQH101" s="286"/>
      <c r="GQI101" s="286"/>
      <c r="GQJ101" s="286"/>
      <c r="GQK101" s="286"/>
      <c r="GQL101" s="286"/>
      <c r="GQM101" s="286"/>
      <c r="GQN101" s="286"/>
      <c r="GQO101" s="286"/>
      <c r="GQP101" s="286"/>
      <c r="GQQ101" s="286"/>
      <c r="GQR101" s="286"/>
      <c r="GQS101" s="286"/>
      <c r="GQT101" s="286"/>
      <c r="GQU101" s="286"/>
      <c r="GQV101" s="286"/>
      <c r="GQW101" s="286"/>
      <c r="GQX101" s="286"/>
      <c r="GQY101" s="286"/>
      <c r="GQZ101" s="286"/>
      <c r="GRA101" s="286"/>
      <c r="GRB101" s="286"/>
      <c r="GRC101" s="286"/>
      <c r="GRD101" s="286"/>
      <c r="GRE101" s="286"/>
      <c r="GRF101" s="286"/>
      <c r="GRG101" s="286"/>
      <c r="GRH101" s="286"/>
      <c r="GRI101" s="286"/>
      <c r="GRJ101" s="286"/>
      <c r="GRK101" s="286"/>
      <c r="GRL101" s="286"/>
      <c r="GRM101" s="286"/>
      <c r="GRN101" s="286"/>
      <c r="GRO101" s="286"/>
      <c r="GRP101" s="286"/>
      <c r="GRQ101" s="286"/>
      <c r="GRR101" s="286"/>
      <c r="GRS101" s="286"/>
      <c r="GRT101" s="286"/>
      <c r="GRU101" s="286"/>
      <c r="GRV101" s="286"/>
      <c r="GRW101" s="286"/>
      <c r="GRX101" s="286"/>
      <c r="GRY101" s="286"/>
      <c r="GRZ101" s="286"/>
      <c r="GSA101" s="286"/>
      <c r="GSB101" s="286"/>
      <c r="GSC101" s="286"/>
      <c r="GSD101" s="286"/>
      <c r="GSE101" s="286"/>
      <c r="GSF101" s="286"/>
      <c r="GSG101" s="286"/>
      <c r="GSH101" s="286"/>
      <c r="GSI101" s="286"/>
      <c r="GSJ101" s="286"/>
      <c r="GSK101" s="286"/>
      <c r="GSL101" s="286"/>
      <c r="GSM101" s="286"/>
      <c r="GSN101" s="286"/>
      <c r="GSO101" s="286"/>
      <c r="GSP101" s="286"/>
      <c r="GSQ101" s="286"/>
      <c r="GSR101" s="286"/>
      <c r="GSS101" s="286"/>
      <c r="GST101" s="286"/>
      <c r="GSU101" s="286"/>
      <c r="GSV101" s="286"/>
      <c r="GSW101" s="286"/>
      <c r="GSX101" s="286"/>
      <c r="GSY101" s="286"/>
      <c r="GSZ101" s="286"/>
      <c r="GTA101" s="286"/>
      <c r="GTB101" s="286"/>
      <c r="GTC101" s="286"/>
      <c r="GTD101" s="286"/>
      <c r="GTE101" s="286"/>
      <c r="GTF101" s="286"/>
      <c r="GTG101" s="286"/>
      <c r="GTH101" s="286"/>
      <c r="GTI101" s="286"/>
      <c r="GTJ101" s="286"/>
      <c r="GTK101" s="286"/>
      <c r="GTL101" s="286"/>
      <c r="GTM101" s="286"/>
      <c r="GTN101" s="286"/>
      <c r="GTO101" s="286"/>
      <c r="GTP101" s="286"/>
      <c r="GTQ101" s="286"/>
      <c r="GTR101" s="286"/>
      <c r="GTS101" s="286"/>
      <c r="GTT101" s="286"/>
      <c r="GTU101" s="286"/>
      <c r="GTV101" s="286"/>
      <c r="GTW101" s="286"/>
      <c r="GTX101" s="286"/>
      <c r="GTY101" s="286"/>
      <c r="GTZ101" s="286"/>
      <c r="GUA101" s="286"/>
      <c r="GUB101" s="286"/>
      <c r="GUC101" s="286"/>
      <c r="GUD101" s="286"/>
      <c r="GUE101" s="286"/>
      <c r="GUF101" s="286"/>
      <c r="GUG101" s="286"/>
      <c r="GUH101" s="286"/>
      <c r="GUI101" s="286"/>
      <c r="GUJ101" s="286"/>
      <c r="GUK101" s="286"/>
      <c r="GUL101" s="286"/>
      <c r="GUM101" s="286"/>
      <c r="GUN101" s="286"/>
      <c r="GUO101" s="286"/>
      <c r="GUP101" s="286"/>
      <c r="GUQ101" s="286"/>
      <c r="GUR101" s="286"/>
      <c r="GUS101" s="286"/>
      <c r="GUT101" s="286"/>
      <c r="GUU101" s="286"/>
      <c r="GUV101" s="286"/>
      <c r="GUW101" s="286"/>
      <c r="GUX101" s="286"/>
      <c r="GUY101" s="286"/>
      <c r="GUZ101" s="286"/>
      <c r="GVA101" s="286"/>
      <c r="GVB101" s="286"/>
      <c r="GVC101" s="286"/>
      <c r="GVD101" s="286"/>
      <c r="GVE101" s="286"/>
      <c r="GVF101" s="286"/>
      <c r="GVG101" s="286"/>
      <c r="GVH101" s="286"/>
      <c r="GVI101" s="286"/>
      <c r="GVJ101" s="286"/>
      <c r="GVK101" s="286"/>
      <c r="GVL101" s="286"/>
      <c r="GVM101" s="286"/>
      <c r="GVN101" s="286"/>
      <c r="GVO101" s="286"/>
      <c r="GVP101" s="286"/>
      <c r="GVQ101" s="286"/>
      <c r="GVR101" s="286"/>
      <c r="GVS101" s="286"/>
      <c r="GVT101" s="286"/>
      <c r="GVU101" s="286"/>
      <c r="GVV101" s="286"/>
      <c r="GVW101" s="286"/>
      <c r="GVX101" s="286"/>
      <c r="GVY101" s="286"/>
      <c r="GVZ101" s="286"/>
      <c r="GWA101" s="286"/>
      <c r="GWB101" s="286"/>
      <c r="GWC101" s="286"/>
      <c r="GWD101" s="286"/>
      <c r="GWE101" s="286"/>
      <c r="GWF101" s="286"/>
      <c r="GWG101" s="286"/>
      <c r="GWH101" s="286"/>
      <c r="GWI101" s="286"/>
      <c r="GWJ101" s="286"/>
      <c r="GWK101" s="286"/>
      <c r="GWL101" s="286"/>
      <c r="GWM101" s="286"/>
      <c r="GWN101" s="286"/>
      <c r="GWO101" s="286"/>
      <c r="GWP101" s="286"/>
      <c r="GWQ101" s="286"/>
      <c r="GWR101" s="286"/>
      <c r="GWS101" s="286"/>
      <c r="GWT101" s="286"/>
      <c r="GWU101" s="286"/>
      <c r="GWV101" s="286"/>
      <c r="GWW101" s="286"/>
      <c r="GWX101" s="286"/>
      <c r="GWY101" s="286"/>
      <c r="GWZ101" s="286"/>
      <c r="GXA101" s="286"/>
      <c r="GXB101" s="286"/>
      <c r="GXC101" s="286"/>
      <c r="GXD101" s="286"/>
      <c r="GXE101" s="286"/>
      <c r="GXF101" s="286"/>
      <c r="GXG101" s="286"/>
      <c r="GXH101" s="286"/>
      <c r="GXI101" s="286"/>
      <c r="GXJ101" s="286"/>
      <c r="GXK101" s="286"/>
      <c r="GXL101" s="286"/>
      <c r="GXM101" s="286"/>
      <c r="GXN101" s="286"/>
      <c r="GXO101" s="286"/>
      <c r="GXP101" s="286"/>
      <c r="GXQ101" s="286"/>
      <c r="GXR101" s="286"/>
      <c r="GXS101" s="286"/>
      <c r="GXT101" s="286"/>
      <c r="GXU101" s="286"/>
      <c r="GXV101" s="286"/>
      <c r="GXW101" s="286"/>
      <c r="GXX101" s="286"/>
      <c r="GXY101" s="286"/>
      <c r="GXZ101" s="286"/>
      <c r="GYA101" s="286"/>
      <c r="GYB101" s="286"/>
      <c r="GYC101" s="286"/>
      <c r="GYD101" s="286"/>
      <c r="GYE101" s="286"/>
      <c r="GYF101" s="286"/>
      <c r="GYG101" s="286"/>
      <c r="GYH101" s="286"/>
      <c r="GYI101" s="286"/>
      <c r="GYJ101" s="286"/>
      <c r="GYK101" s="286"/>
      <c r="GYL101" s="286"/>
      <c r="GYM101" s="286"/>
      <c r="GYN101" s="286"/>
      <c r="GYO101" s="286"/>
      <c r="GYP101" s="286"/>
      <c r="GYQ101" s="286"/>
      <c r="GYR101" s="286"/>
      <c r="GYS101" s="286"/>
      <c r="GYT101" s="286"/>
      <c r="GYU101" s="286"/>
      <c r="GYV101" s="286"/>
      <c r="GYW101" s="286"/>
      <c r="GYX101" s="286"/>
      <c r="GYY101" s="286"/>
      <c r="GYZ101" s="286"/>
      <c r="GZA101" s="286"/>
      <c r="GZB101" s="286"/>
      <c r="GZC101" s="286"/>
      <c r="GZD101" s="286"/>
      <c r="GZE101" s="286"/>
      <c r="GZF101" s="286"/>
      <c r="GZG101" s="286"/>
      <c r="GZH101" s="286"/>
      <c r="GZI101" s="286"/>
      <c r="GZJ101" s="286"/>
      <c r="GZK101" s="286"/>
      <c r="GZL101" s="286"/>
      <c r="GZM101" s="286"/>
      <c r="GZN101" s="286"/>
      <c r="GZO101" s="286"/>
      <c r="GZP101" s="286"/>
      <c r="GZQ101" s="286"/>
      <c r="GZR101" s="286"/>
      <c r="GZS101" s="286"/>
      <c r="GZT101" s="286"/>
      <c r="GZU101" s="286"/>
      <c r="GZV101" s="286"/>
      <c r="GZW101" s="286"/>
      <c r="GZX101" s="286"/>
      <c r="GZY101" s="286"/>
      <c r="GZZ101" s="286"/>
      <c r="HAA101" s="286"/>
      <c r="HAB101" s="286"/>
      <c r="HAC101" s="286"/>
      <c r="HAD101" s="286"/>
      <c r="HAE101" s="286"/>
      <c r="HAF101" s="286"/>
      <c r="HAG101" s="286"/>
      <c r="HAH101" s="286"/>
      <c r="HAI101" s="286"/>
      <c r="HAJ101" s="286"/>
      <c r="HAK101" s="286"/>
      <c r="HAL101" s="286"/>
      <c r="HAM101" s="286"/>
      <c r="HAN101" s="286"/>
      <c r="HAO101" s="286"/>
      <c r="HAP101" s="286"/>
      <c r="HAQ101" s="286"/>
      <c r="HAR101" s="286"/>
      <c r="HAS101" s="286"/>
      <c r="HAT101" s="286"/>
      <c r="HAU101" s="286"/>
      <c r="HAV101" s="286"/>
      <c r="HAW101" s="286"/>
      <c r="HAX101" s="286"/>
      <c r="HAY101" s="286"/>
      <c r="HAZ101" s="286"/>
      <c r="HBA101" s="286"/>
      <c r="HBB101" s="286"/>
      <c r="HBC101" s="286"/>
      <c r="HBD101" s="286"/>
      <c r="HBE101" s="286"/>
      <c r="HBF101" s="286"/>
      <c r="HBG101" s="286"/>
      <c r="HBH101" s="286"/>
      <c r="HBI101" s="286"/>
      <c r="HBJ101" s="286"/>
      <c r="HBK101" s="286"/>
      <c r="HBL101" s="286"/>
      <c r="HBM101" s="286"/>
      <c r="HBN101" s="286"/>
      <c r="HBO101" s="286"/>
      <c r="HBP101" s="286"/>
      <c r="HBQ101" s="286"/>
      <c r="HBR101" s="286"/>
      <c r="HBS101" s="286"/>
      <c r="HBT101" s="286"/>
      <c r="HBU101" s="286"/>
      <c r="HBV101" s="286"/>
      <c r="HBW101" s="286"/>
      <c r="HBX101" s="286"/>
      <c r="HBY101" s="286"/>
      <c r="HBZ101" s="286"/>
      <c r="HCA101" s="286"/>
      <c r="HCB101" s="286"/>
      <c r="HCC101" s="286"/>
      <c r="HCD101" s="286"/>
      <c r="HCE101" s="286"/>
      <c r="HCF101" s="286"/>
      <c r="HCG101" s="286"/>
      <c r="HCH101" s="286"/>
      <c r="HCI101" s="286"/>
      <c r="HCJ101" s="286"/>
      <c r="HCK101" s="286"/>
      <c r="HCL101" s="286"/>
      <c r="HCM101" s="286"/>
      <c r="HCN101" s="286"/>
      <c r="HCO101" s="286"/>
      <c r="HCP101" s="286"/>
      <c r="HCQ101" s="286"/>
      <c r="HCR101" s="286"/>
      <c r="HCS101" s="286"/>
      <c r="HCT101" s="286"/>
      <c r="HCU101" s="286"/>
      <c r="HCV101" s="286"/>
      <c r="HCW101" s="286"/>
      <c r="HCX101" s="286"/>
      <c r="HCY101" s="286"/>
      <c r="HCZ101" s="286"/>
      <c r="HDA101" s="286"/>
      <c r="HDB101" s="286"/>
      <c r="HDC101" s="286"/>
      <c r="HDD101" s="286"/>
      <c r="HDE101" s="286"/>
      <c r="HDF101" s="286"/>
      <c r="HDG101" s="286"/>
      <c r="HDH101" s="286"/>
      <c r="HDI101" s="286"/>
      <c r="HDJ101" s="286"/>
      <c r="HDK101" s="286"/>
      <c r="HDL101" s="286"/>
      <c r="HDM101" s="286"/>
      <c r="HDN101" s="286"/>
      <c r="HDO101" s="286"/>
      <c r="HDP101" s="286"/>
      <c r="HDQ101" s="286"/>
      <c r="HDR101" s="286"/>
      <c r="HDS101" s="286"/>
      <c r="HDT101" s="286"/>
      <c r="HDU101" s="286"/>
      <c r="HDV101" s="286"/>
      <c r="HDW101" s="286"/>
      <c r="HDX101" s="286"/>
      <c r="HDY101" s="286"/>
      <c r="HDZ101" s="286"/>
      <c r="HEA101" s="286"/>
      <c r="HEB101" s="286"/>
      <c r="HEC101" s="286"/>
      <c r="HED101" s="286"/>
      <c r="HEE101" s="286"/>
      <c r="HEF101" s="286"/>
      <c r="HEG101" s="286"/>
      <c r="HEH101" s="286"/>
      <c r="HEI101" s="286"/>
      <c r="HEJ101" s="286"/>
      <c r="HEK101" s="286"/>
      <c r="HEL101" s="286"/>
      <c r="HEM101" s="286"/>
      <c r="HEN101" s="286"/>
      <c r="HEO101" s="286"/>
      <c r="HEP101" s="286"/>
      <c r="HEQ101" s="286"/>
      <c r="HER101" s="286"/>
      <c r="HES101" s="286"/>
      <c r="HET101" s="286"/>
      <c r="HEU101" s="286"/>
      <c r="HEV101" s="286"/>
      <c r="HEW101" s="286"/>
      <c r="HEX101" s="286"/>
      <c r="HEY101" s="286"/>
      <c r="HEZ101" s="286"/>
      <c r="HFA101" s="286"/>
      <c r="HFB101" s="286"/>
      <c r="HFC101" s="286"/>
      <c r="HFD101" s="286"/>
      <c r="HFE101" s="286"/>
      <c r="HFF101" s="286"/>
      <c r="HFG101" s="286"/>
      <c r="HFH101" s="286"/>
      <c r="HFI101" s="286"/>
      <c r="HFJ101" s="286"/>
      <c r="HFK101" s="286"/>
      <c r="HFL101" s="286"/>
      <c r="HFM101" s="286"/>
      <c r="HFN101" s="286"/>
      <c r="HFO101" s="286"/>
      <c r="HFP101" s="286"/>
      <c r="HFQ101" s="286"/>
      <c r="HFR101" s="286"/>
      <c r="HFS101" s="286"/>
      <c r="HFT101" s="286"/>
      <c r="HFU101" s="286"/>
      <c r="HFV101" s="286"/>
      <c r="HFW101" s="286"/>
      <c r="HFX101" s="286"/>
      <c r="HFY101" s="286"/>
      <c r="HFZ101" s="286"/>
      <c r="HGA101" s="286"/>
      <c r="HGB101" s="286"/>
      <c r="HGC101" s="286"/>
      <c r="HGD101" s="286"/>
      <c r="HGE101" s="286"/>
      <c r="HGF101" s="286"/>
      <c r="HGG101" s="286"/>
      <c r="HGH101" s="286"/>
      <c r="HGI101" s="286"/>
      <c r="HGJ101" s="286"/>
      <c r="HGK101" s="286"/>
      <c r="HGL101" s="286"/>
      <c r="HGM101" s="286"/>
      <c r="HGN101" s="286"/>
      <c r="HGO101" s="286"/>
      <c r="HGP101" s="286"/>
      <c r="HGQ101" s="286"/>
      <c r="HGR101" s="286"/>
      <c r="HGS101" s="286"/>
      <c r="HGT101" s="286"/>
      <c r="HGU101" s="286"/>
      <c r="HGV101" s="286"/>
      <c r="HGW101" s="286"/>
      <c r="HGX101" s="286"/>
      <c r="HGY101" s="286"/>
      <c r="HGZ101" s="286"/>
      <c r="HHA101" s="286"/>
      <c r="HHB101" s="286"/>
      <c r="HHC101" s="286"/>
      <c r="HHD101" s="286"/>
      <c r="HHE101" s="286"/>
      <c r="HHF101" s="286"/>
      <c r="HHG101" s="286"/>
      <c r="HHH101" s="286"/>
      <c r="HHI101" s="286"/>
      <c r="HHJ101" s="286"/>
      <c r="HHK101" s="286"/>
      <c r="HHL101" s="286"/>
      <c r="HHM101" s="286"/>
      <c r="HHN101" s="286"/>
      <c r="HHO101" s="286"/>
      <c r="HHP101" s="286"/>
      <c r="HHQ101" s="286"/>
      <c r="HHR101" s="286"/>
      <c r="HHS101" s="286"/>
      <c r="HHT101" s="286"/>
      <c r="HHU101" s="286"/>
      <c r="HHV101" s="286"/>
      <c r="HHW101" s="286"/>
      <c r="HHX101" s="286"/>
      <c r="HHY101" s="286"/>
      <c r="HHZ101" s="286"/>
      <c r="HIA101" s="286"/>
      <c r="HIB101" s="286"/>
      <c r="HIC101" s="286"/>
      <c r="HID101" s="286"/>
      <c r="HIE101" s="286"/>
      <c r="HIF101" s="286"/>
      <c r="HIG101" s="286"/>
      <c r="HIH101" s="286"/>
      <c r="HII101" s="286"/>
      <c r="HIJ101" s="286"/>
      <c r="HIK101" s="286"/>
      <c r="HIL101" s="286"/>
      <c r="HIM101" s="286"/>
      <c r="HIN101" s="286"/>
      <c r="HIO101" s="286"/>
      <c r="HIP101" s="286"/>
      <c r="HIQ101" s="286"/>
      <c r="HIR101" s="286"/>
      <c r="HIS101" s="286"/>
      <c r="HIT101" s="286"/>
      <c r="HIU101" s="286"/>
      <c r="HIV101" s="286"/>
      <c r="HIW101" s="286"/>
      <c r="HIX101" s="286"/>
      <c r="HIY101" s="286"/>
      <c r="HIZ101" s="286"/>
      <c r="HJA101" s="286"/>
      <c r="HJB101" s="286"/>
      <c r="HJC101" s="286"/>
      <c r="HJD101" s="286"/>
      <c r="HJE101" s="286"/>
      <c r="HJF101" s="286"/>
      <c r="HJG101" s="286"/>
      <c r="HJH101" s="286"/>
      <c r="HJI101" s="286"/>
      <c r="HJJ101" s="286"/>
      <c r="HJK101" s="286"/>
      <c r="HJL101" s="286"/>
      <c r="HJM101" s="286"/>
      <c r="HJN101" s="286"/>
      <c r="HJO101" s="286"/>
      <c r="HJP101" s="286"/>
      <c r="HJQ101" s="286"/>
      <c r="HJR101" s="286"/>
      <c r="HJS101" s="286"/>
      <c r="HJT101" s="286"/>
      <c r="HJU101" s="286"/>
      <c r="HJV101" s="286"/>
      <c r="HJW101" s="286"/>
      <c r="HJX101" s="286"/>
      <c r="HJY101" s="286"/>
      <c r="HJZ101" s="286"/>
      <c r="HKA101" s="286"/>
      <c r="HKB101" s="286"/>
      <c r="HKC101" s="286"/>
      <c r="HKD101" s="286"/>
      <c r="HKE101" s="286"/>
      <c r="HKF101" s="286"/>
      <c r="HKG101" s="286"/>
      <c r="HKH101" s="286"/>
      <c r="HKI101" s="286"/>
      <c r="HKJ101" s="286"/>
      <c r="HKK101" s="286"/>
      <c r="HKL101" s="286"/>
      <c r="HKM101" s="286"/>
      <c r="HKN101" s="286"/>
      <c r="HKO101" s="286"/>
      <c r="HKP101" s="286"/>
      <c r="HKQ101" s="286"/>
      <c r="HKR101" s="286"/>
      <c r="HKS101" s="286"/>
      <c r="HKT101" s="286"/>
      <c r="HKU101" s="286"/>
      <c r="HKV101" s="286"/>
      <c r="HKW101" s="286"/>
      <c r="HKX101" s="286"/>
      <c r="HKY101" s="286"/>
      <c r="HKZ101" s="286"/>
      <c r="HLA101" s="286"/>
      <c r="HLB101" s="286"/>
      <c r="HLC101" s="286"/>
      <c r="HLD101" s="286"/>
      <c r="HLE101" s="286"/>
      <c r="HLF101" s="286"/>
      <c r="HLG101" s="286"/>
      <c r="HLH101" s="286"/>
      <c r="HLI101" s="286"/>
      <c r="HLJ101" s="286"/>
      <c r="HLK101" s="286"/>
      <c r="HLL101" s="286"/>
      <c r="HLM101" s="286"/>
      <c r="HLN101" s="286"/>
      <c r="HLO101" s="286"/>
      <c r="HLP101" s="286"/>
      <c r="HLQ101" s="286"/>
      <c r="HLR101" s="286"/>
      <c r="HLS101" s="286"/>
      <c r="HLT101" s="286"/>
      <c r="HLU101" s="286"/>
      <c r="HLV101" s="286"/>
      <c r="HLW101" s="286"/>
      <c r="HLX101" s="286"/>
      <c r="HLY101" s="286"/>
      <c r="HLZ101" s="286"/>
      <c r="HMA101" s="286"/>
      <c r="HMB101" s="286"/>
      <c r="HMC101" s="286"/>
      <c r="HMD101" s="286"/>
      <c r="HME101" s="286"/>
      <c r="HMF101" s="286"/>
      <c r="HMG101" s="286"/>
      <c r="HMH101" s="286"/>
      <c r="HMI101" s="286"/>
      <c r="HMJ101" s="286"/>
      <c r="HMK101" s="286"/>
      <c r="HML101" s="286"/>
      <c r="HMM101" s="286"/>
      <c r="HMN101" s="286"/>
      <c r="HMO101" s="286"/>
      <c r="HMP101" s="286"/>
      <c r="HMQ101" s="286"/>
      <c r="HMR101" s="286"/>
      <c r="HMS101" s="286"/>
      <c r="HMT101" s="286"/>
      <c r="HMU101" s="286"/>
      <c r="HMV101" s="286"/>
      <c r="HMW101" s="286"/>
      <c r="HMX101" s="286"/>
      <c r="HMY101" s="286"/>
      <c r="HMZ101" s="286"/>
      <c r="HNA101" s="286"/>
      <c r="HNB101" s="286"/>
      <c r="HNC101" s="286"/>
      <c r="HND101" s="286"/>
      <c r="HNE101" s="286"/>
      <c r="HNF101" s="286"/>
      <c r="HNG101" s="286"/>
      <c r="HNH101" s="286"/>
      <c r="HNI101" s="286"/>
      <c r="HNJ101" s="286"/>
      <c r="HNK101" s="286"/>
      <c r="HNL101" s="286"/>
      <c r="HNM101" s="286"/>
      <c r="HNN101" s="286"/>
      <c r="HNO101" s="286"/>
      <c r="HNP101" s="286"/>
      <c r="HNQ101" s="286"/>
      <c r="HNR101" s="286"/>
      <c r="HNS101" s="286"/>
      <c r="HNT101" s="286"/>
      <c r="HNU101" s="286"/>
      <c r="HNV101" s="286"/>
      <c r="HNW101" s="286"/>
      <c r="HNX101" s="286"/>
      <c r="HNY101" s="286"/>
      <c r="HNZ101" s="286"/>
      <c r="HOA101" s="286"/>
      <c r="HOB101" s="286"/>
      <c r="HOC101" s="286"/>
      <c r="HOD101" s="286"/>
      <c r="HOE101" s="286"/>
      <c r="HOF101" s="286"/>
      <c r="HOG101" s="286"/>
      <c r="HOH101" s="286"/>
      <c r="HOI101" s="286"/>
      <c r="HOJ101" s="286"/>
      <c r="HOK101" s="286"/>
      <c r="HOL101" s="286"/>
      <c r="HOM101" s="286"/>
      <c r="HON101" s="286"/>
      <c r="HOO101" s="286"/>
      <c r="HOP101" s="286"/>
      <c r="HOQ101" s="286"/>
      <c r="HOR101" s="286"/>
      <c r="HOS101" s="286"/>
      <c r="HOT101" s="286"/>
      <c r="HOU101" s="286"/>
      <c r="HOV101" s="286"/>
      <c r="HOW101" s="286"/>
      <c r="HOX101" s="286"/>
      <c r="HOY101" s="286"/>
      <c r="HOZ101" s="286"/>
      <c r="HPA101" s="286"/>
      <c r="HPB101" s="286"/>
      <c r="HPC101" s="286"/>
      <c r="HPD101" s="286"/>
      <c r="HPE101" s="286"/>
      <c r="HPF101" s="286"/>
      <c r="HPG101" s="286"/>
      <c r="HPH101" s="286"/>
      <c r="HPI101" s="286"/>
      <c r="HPJ101" s="286"/>
      <c r="HPK101" s="286"/>
      <c r="HPL101" s="286"/>
      <c r="HPM101" s="286"/>
      <c r="HPN101" s="286"/>
      <c r="HPO101" s="286"/>
      <c r="HPP101" s="286"/>
      <c r="HPQ101" s="286"/>
      <c r="HPR101" s="286"/>
      <c r="HPS101" s="286"/>
      <c r="HPT101" s="286"/>
      <c r="HPU101" s="286"/>
      <c r="HPV101" s="286"/>
      <c r="HPW101" s="286"/>
      <c r="HPX101" s="286"/>
      <c r="HPY101" s="286"/>
      <c r="HPZ101" s="286"/>
      <c r="HQA101" s="286"/>
      <c r="HQB101" s="286"/>
      <c r="HQC101" s="286"/>
      <c r="HQD101" s="286"/>
      <c r="HQE101" s="286"/>
      <c r="HQF101" s="286"/>
      <c r="HQG101" s="286"/>
      <c r="HQH101" s="286"/>
      <c r="HQI101" s="286"/>
      <c r="HQJ101" s="286"/>
      <c r="HQK101" s="286"/>
      <c r="HQL101" s="286"/>
      <c r="HQM101" s="286"/>
      <c r="HQN101" s="286"/>
      <c r="HQO101" s="286"/>
      <c r="HQP101" s="286"/>
      <c r="HQQ101" s="286"/>
      <c r="HQR101" s="286"/>
      <c r="HQS101" s="286"/>
      <c r="HQT101" s="286"/>
      <c r="HQU101" s="286"/>
      <c r="HQV101" s="286"/>
      <c r="HQW101" s="286"/>
      <c r="HQX101" s="286"/>
      <c r="HQY101" s="286"/>
      <c r="HQZ101" s="286"/>
      <c r="HRA101" s="286"/>
      <c r="HRB101" s="286"/>
      <c r="HRC101" s="286"/>
      <c r="HRD101" s="286"/>
      <c r="HRE101" s="286"/>
      <c r="HRF101" s="286"/>
      <c r="HRG101" s="286"/>
      <c r="HRH101" s="286"/>
      <c r="HRI101" s="286"/>
      <c r="HRJ101" s="286"/>
      <c r="HRK101" s="286"/>
      <c r="HRL101" s="286"/>
      <c r="HRM101" s="286"/>
      <c r="HRN101" s="286"/>
      <c r="HRO101" s="286"/>
      <c r="HRP101" s="286"/>
      <c r="HRQ101" s="286"/>
      <c r="HRR101" s="286"/>
      <c r="HRS101" s="286"/>
      <c r="HRT101" s="286"/>
      <c r="HRU101" s="286"/>
      <c r="HRV101" s="286"/>
      <c r="HRW101" s="286"/>
      <c r="HRX101" s="286"/>
      <c r="HRY101" s="286"/>
      <c r="HRZ101" s="286"/>
      <c r="HSA101" s="286"/>
      <c r="HSB101" s="286"/>
      <c r="HSC101" s="286"/>
      <c r="HSD101" s="286"/>
      <c r="HSE101" s="286"/>
      <c r="HSF101" s="286"/>
      <c r="HSG101" s="286"/>
      <c r="HSH101" s="286"/>
      <c r="HSI101" s="286"/>
      <c r="HSJ101" s="286"/>
      <c r="HSK101" s="286"/>
      <c r="HSL101" s="286"/>
      <c r="HSM101" s="286"/>
      <c r="HSN101" s="286"/>
      <c r="HSO101" s="286"/>
      <c r="HSP101" s="286"/>
      <c r="HSQ101" s="286"/>
      <c r="HSR101" s="286"/>
      <c r="HSS101" s="286"/>
      <c r="HST101" s="286"/>
      <c r="HSU101" s="286"/>
      <c r="HSV101" s="286"/>
      <c r="HSW101" s="286"/>
      <c r="HSX101" s="286"/>
      <c r="HSY101" s="286"/>
      <c r="HSZ101" s="286"/>
      <c r="HTA101" s="286"/>
      <c r="HTB101" s="286"/>
      <c r="HTC101" s="286"/>
      <c r="HTD101" s="286"/>
      <c r="HTE101" s="286"/>
      <c r="HTF101" s="286"/>
      <c r="HTG101" s="286"/>
      <c r="HTH101" s="286"/>
      <c r="HTI101" s="286"/>
      <c r="HTJ101" s="286"/>
      <c r="HTK101" s="286"/>
      <c r="HTL101" s="286"/>
      <c r="HTM101" s="286"/>
      <c r="HTN101" s="286"/>
      <c r="HTO101" s="286"/>
      <c r="HTP101" s="286"/>
      <c r="HTQ101" s="286"/>
      <c r="HTR101" s="286"/>
      <c r="HTS101" s="286"/>
      <c r="HTT101" s="286"/>
      <c r="HTU101" s="286"/>
      <c r="HTV101" s="286"/>
      <c r="HTW101" s="286"/>
      <c r="HTX101" s="286"/>
      <c r="HTY101" s="286"/>
      <c r="HTZ101" s="286"/>
      <c r="HUA101" s="286"/>
      <c r="HUB101" s="286"/>
      <c r="HUC101" s="286"/>
      <c r="HUD101" s="286"/>
      <c r="HUE101" s="286"/>
      <c r="HUF101" s="286"/>
      <c r="HUG101" s="286"/>
      <c r="HUH101" s="286"/>
      <c r="HUI101" s="286"/>
      <c r="HUJ101" s="286"/>
      <c r="HUK101" s="286"/>
      <c r="HUL101" s="286"/>
      <c r="HUM101" s="286"/>
      <c r="HUN101" s="286"/>
      <c r="HUO101" s="286"/>
      <c r="HUP101" s="286"/>
      <c r="HUQ101" s="286"/>
      <c r="HUR101" s="286"/>
      <c r="HUS101" s="286"/>
      <c r="HUT101" s="286"/>
      <c r="HUU101" s="286"/>
      <c r="HUV101" s="286"/>
      <c r="HUW101" s="286"/>
      <c r="HUX101" s="286"/>
      <c r="HUY101" s="286"/>
      <c r="HUZ101" s="286"/>
      <c r="HVA101" s="286"/>
      <c r="HVB101" s="286"/>
      <c r="HVC101" s="286"/>
      <c r="HVD101" s="286"/>
      <c r="HVE101" s="286"/>
      <c r="HVF101" s="286"/>
      <c r="HVG101" s="286"/>
      <c r="HVH101" s="286"/>
      <c r="HVI101" s="286"/>
      <c r="HVJ101" s="286"/>
      <c r="HVK101" s="286"/>
      <c r="HVL101" s="286"/>
      <c r="HVM101" s="286"/>
      <c r="HVN101" s="286"/>
      <c r="HVO101" s="286"/>
      <c r="HVP101" s="286"/>
      <c r="HVQ101" s="286"/>
      <c r="HVR101" s="286"/>
      <c r="HVS101" s="286"/>
      <c r="HVT101" s="286"/>
      <c r="HVU101" s="286"/>
      <c r="HVV101" s="286"/>
      <c r="HVW101" s="286"/>
      <c r="HVX101" s="286"/>
      <c r="HVY101" s="286"/>
      <c r="HVZ101" s="286"/>
      <c r="HWA101" s="286"/>
      <c r="HWB101" s="286"/>
      <c r="HWC101" s="286"/>
      <c r="HWD101" s="286"/>
      <c r="HWE101" s="286"/>
      <c r="HWF101" s="286"/>
      <c r="HWG101" s="286"/>
      <c r="HWH101" s="286"/>
      <c r="HWI101" s="286"/>
      <c r="HWJ101" s="286"/>
      <c r="HWK101" s="286"/>
      <c r="HWL101" s="286"/>
      <c r="HWM101" s="286"/>
      <c r="HWN101" s="286"/>
      <c r="HWO101" s="286"/>
      <c r="HWP101" s="286"/>
      <c r="HWQ101" s="286"/>
      <c r="HWR101" s="286"/>
      <c r="HWS101" s="286"/>
      <c r="HWT101" s="286"/>
      <c r="HWU101" s="286"/>
      <c r="HWV101" s="286"/>
      <c r="HWW101" s="286"/>
      <c r="HWX101" s="286"/>
      <c r="HWY101" s="286"/>
      <c r="HWZ101" s="286"/>
      <c r="HXA101" s="286"/>
      <c r="HXB101" s="286"/>
      <c r="HXC101" s="286"/>
      <c r="HXD101" s="286"/>
      <c r="HXE101" s="286"/>
      <c r="HXF101" s="286"/>
      <c r="HXG101" s="286"/>
      <c r="HXH101" s="286"/>
      <c r="HXI101" s="286"/>
      <c r="HXJ101" s="286"/>
      <c r="HXK101" s="286"/>
      <c r="HXL101" s="286"/>
      <c r="HXM101" s="286"/>
      <c r="HXN101" s="286"/>
      <c r="HXO101" s="286"/>
      <c r="HXP101" s="286"/>
      <c r="HXQ101" s="286"/>
      <c r="HXR101" s="286"/>
      <c r="HXS101" s="286"/>
      <c r="HXT101" s="286"/>
      <c r="HXU101" s="286"/>
      <c r="HXV101" s="286"/>
      <c r="HXW101" s="286"/>
      <c r="HXX101" s="286"/>
      <c r="HXY101" s="286"/>
      <c r="HXZ101" s="286"/>
      <c r="HYA101" s="286"/>
      <c r="HYB101" s="286"/>
      <c r="HYC101" s="286"/>
      <c r="HYD101" s="286"/>
      <c r="HYE101" s="286"/>
      <c r="HYF101" s="286"/>
      <c r="HYG101" s="286"/>
      <c r="HYH101" s="286"/>
      <c r="HYI101" s="286"/>
      <c r="HYJ101" s="286"/>
      <c r="HYK101" s="286"/>
      <c r="HYL101" s="286"/>
      <c r="HYM101" s="286"/>
      <c r="HYN101" s="286"/>
      <c r="HYO101" s="286"/>
      <c r="HYP101" s="286"/>
      <c r="HYQ101" s="286"/>
      <c r="HYR101" s="286"/>
      <c r="HYS101" s="286"/>
      <c r="HYT101" s="286"/>
      <c r="HYU101" s="286"/>
      <c r="HYV101" s="286"/>
      <c r="HYW101" s="286"/>
      <c r="HYX101" s="286"/>
      <c r="HYY101" s="286"/>
      <c r="HYZ101" s="286"/>
      <c r="HZA101" s="286"/>
      <c r="HZB101" s="286"/>
      <c r="HZC101" s="286"/>
      <c r="HZD101" s="286"/>
      <c r="HZE101" s="286"/>
      <c r="HZF101" s="286"/>
      <c r="HZG101" s="286"/>
      <c r="HZH101" s="286"/>
      <c r="HZI101" s="286"/>
      <c r="HZJ101" s="286"/>
      <c r="HZK101" s="286"/>
      <c r="HZL101" s="286"/>
      <c r="HZM101" s="286"/>
      <c r="HZN101" s="286"/>
      <c r="HZO101" s="286"/>
      <c r="HZP101" s="286"/>
      <c r="HZQ101" s="286"/>
      <c r="HZR101" s="286"/>
      <c r="HZS101" s="286"/>
      <c r="HZT101" s="286"/>
      <c r="HZU101" s="286"/>
      <c r="HZV101" s="286"/>
      <c r="HZW101" s="286"/>
      <c r="HZX101" s="286"/>
      <c r="HZY101" s="286"/>
      <c r="HZZ101" s="286"/>
      <c r="IAA101" s="286"/>
      <c r="IAB101" s="286"/>
      <c r="IAC101" s="286"/>
      <c r="IAD101" s="286"/>
      <c r="IAE101" s="286"/>
      <c r="IAF101" s="286"/>
      <c r="IAG101" s="286"/>
      <c r="IAH101" s="286"/>
      <c r="IAI101" s="286"/>
      <c r="IAJ101" s="286"/>
      <c r="IAK101" s="286"/>
      <c r="IAL101" s="286"/>
      <c r="IAM101" s="286"/>
      <c r="IAN101" s="286"/>
      <c r="IAO101" s="286"/>
      <c r="IAP101" s="286"/>
      <c r="IAQ101" s="286"/>
      <c r="IAR101" s="286"/>
      <c r="IAS101" s="286"/>
      <c r="IAT101" s="286"/>
      <c r="IAU101" s="286"/>
      <c r="IAV101" s="286"/>
      <c r="IAW101" s="286"/>
      <c r="IAX101" s="286"/>
      <c r="IAY101" s="286"/>
      <c r="IAZ101" s="286"/>
      <c r="IBA101" s="286"/>
      <c r="IBB101" s="286"/>
      <c r="IBC101" s="286"/>
      <c r="IBD101" s="286"/>
      <c r="IBE101" s="286"/>
      <c r="IBF101" s="286"/>
      <c r="IBG101" s="286"/>
      <c r="IBH101" s="286"/>
      <c r="IBI101" s="286"/>
      <c r="IBJ101" s="286"/>
      <c r="IBK101" s="286"/>
      <c r="IBL101" s="286"/>
      <c r="IBM101" s="286"/>
      <c r="IBN101" s="286"/>
      <c r="IBO101" s="286"/>
      <c r="IBP101" s="286"/>
      <c r="IBQ101" s="286"/>
      <c r="IBR101" s="286"/>
      <c r="IBS101" s="286"/>
      <c r="IBT101" s="286"/>
      <c r="IBU101" s="286"/>
      <c r="IBV101" s="286"/>
      <c r="IBW101" s="286"/>
      <c r="IBX101" s="286"/>
      <c r="IBY101" s="286"/>
      <c r="IBZ101" s="286"/>
      <c r="ICA101" s="286"/>
      <c r="ICB101" s="286"/>
      <c r="ICC101" s="286"/>
      <c r="ICD101" s="286"/>
      <c r="ICE101" s="286"/>
      <c r="ICF101" s="286"/>
      <c r="ICG101" s="286"/>
      <c r="ICH101" s="286"/>
      <c r="ICI101" s="286"/>
      <c r="ICJ101" s="286"/>
      <c r="ICK101" s="286"/>
      <c r="ICL101" s="286"/>
      <c r="ICM101" s="286"/>
      <c r="ICN101" s="286"/>
      <c r="ICO101" s="286"/>
      <c r="ICP101" s="286"/>
      <c r="ICQ101" s="286"/>
      <c r="ICR101" s="286"/>
      <c r="ICS101" s="286"/>
      <c r="ICT101" s="286"/>
      <c r="ICU101" s="286"/>
      <c r="ICV101" s="286"/>
      <c r="ICW101" s="286"/>
      <c r="ICX101" s="286"/>
      <c r="ICY101" s="286"/>
      <c r="ICZ101" s="286"/>
      <c r="IDA101" s="286"/>
      <c r="IDB101" s="286"/>
      <c r="IDC101" s="286"/>
      <c r="IDD101" s="286"/>
      <c r="IDE101" s="286"/>
      <c r="IDF101" s="286"/>
      <c r="IDG101" s="286"/>
      <c r="IDH101" s="286"/>
      <c r="IDI101" s="286"/>
      <c r="IDJ101" s="286"/>
      <c r="IDK101" s="286"/>
      <c r="IDL101" s="286"/>
      <c r="IDM101" s="286"/>
      <c r="IDN101" s="286"/>
      <c r="IDO101" s="286"/>
      <c r="IDP101" s="286"/>
      <c r="IDQ101" s="286"/>
      <c r="IDR101" s="286"/>
      <c r="IDS101" s="286"/>
      <c r="IDT101" s="286"/>
      <c r="IDU101" s="286"/>
      <c r="IDV101" s="286"/>
      <c r="IDW101" s="286"/>
      <c r="IDX101" s="286"/>
      <c r="IDY101" s="286"/>
      <c r="IDZ101" s="286"/>
      <c r="IEA101" s="286"/>
      <c r="IEB101" s="286"/>
      <c r="IEC101" s="286"/>
      <c r="IED101" s="286"/>
      <c r="IEE101" s="286"/>
      <c r="IEF101" s="286"/>
      <c r="IEG101" s="286"/>
      <c r="IEH101" s="286"/>
      <c r="IEI101" s="286"/>
      <c r="IEJ101" s="286"/>
      <c r="IEK101" s="286"/>
      <c r="IEL101" s="286"/>
      <c r="IEM101" s="286"/>
      <c r="IEN101" s="286"/>
      <c r="IEO101" s="286"/>
      <c r="IEP101" s="286"/>
      <c r="IEQ101" s="286"/>
      <c r="IER101" s="286"/>
      <c r="IES101" s="286"/>
      <c r="IET101" s="286"/>
      <c r="IEU101" s="286"/>
      <c r="IEV101" s="286"/>
      <c r="IEW101" s="286"/>
      <c r="IEX101" s="286"/>
      <c r="IEY101" s="286"/>
      <c r="IEZ101" s="286"/>
      <c r="IFA101" s="286"/>
      <c r="IFB101" s="286"/>
      <c r="IFC101" s="286"/>
      <c r="IFD101" s="286"/>
      <c r="IFE101" s="286"/>
      <c r="IFF101" s="286"/>
      <c r="IFG101" s="286"/>
      <c r="IFH101" s="286"/>
      <c r="IFI101" s="286"/>
      <c r="IFJ101" s="286"/>
      <c r="IFK101" s="286"/>
      <c r="IFL101" s="286"/>
      <c r="IFM101" s="286"/>
      <c r="IFN101" s="286"/>
      <c r="IFO101" s="286"/>
      <c r="IFP101" s="286"/>
      <c r="IFQ101" s="286"/>
      <c r="IFR101" s="286"/>
      <c r="IFS101" s="286"/>
      <c r="IFT101" s="286"/>
      <c r="IFU101" s="286"/>
      <c r="IFV101" s="286"/>
      <c r="IFW101" s="286"/>
      <c r="IFX101" s="286"/>
      <c r="IFY101" s="286"/>
      <c r="IFZ101" s="286"/>
      <c r="IGA101" s="286"/>
      <c r="IGB101" s="286"/>
      <c r="IGC101" s="286"/>
      <c r="IGD101" s="286"/>
      <c r="IGE101" s="286"/>
      <c r="IGF101" s="286"/>
      <c r="IGG101" s="286"/>
      <c r="IGH101" s="286"/>
      <c r="IGI101" s="286"/>
      <c r="IGJ101" s="286"/>
      <c r="IGK101" s="286"/>
      <c r="IGL101" s="286"/>
      <c r="IGM101" s="286"/>
      <c r="IGN101" s="286"/>
      <c r="IGO101" s="286"/>
      <c r="IGP101" s="286"/>
      <c r="IGQ101" s="286"/>
      <c r="IGR101" s="286"/>
      <c r="IGS101" s="286"/>
      <c r="IGT101" s="286"/>
      <c r="IGU101" s="286"/>
      <c r="IGV101" s="286"/>
      <c r="IGW101" s="286"/>
      <c r="IGX101" s="286"/>
      <c r="IGY101" s="286"/>
      <c r="IGZ101" s="286"/>
      <c r="IHA101" s="286"/>
      <c r="IHB101" s="286"/>
      <c r="IHC101" s="286"/>
      <c r="IHD101" s="286"/>
      <c r="IHE101" s="286"/>
      <c r="IHF101" s="286"/>
      <c r="IHG101" s="286"/>
      <c r="IHH101" s="286"/>
      <c r="IHI101" s="286"/>
      <c r="IHJ101" s="286"/>
      <c r="IHK101" s="286"/>
      <c r="IHL101" s="286"/>
      <c r="IHM101" s="286"/>
      <c r="IHN101" s="286"/>
      <c r="IHO101" s="286"/>
      <c r="IHP101" s="286"/>
      <c r="IHQ101" s="286"/>
      <c r="IHR101" s="286"/>
      <c r="IHS101" s="286"/>
      <c r="IHT101" s="286"/>
      <c r="IHU101" s="286"/>
      <c r="IHV101" s="286"/>
      <c r="IHW101" s="286"/>
      <c r="IHX101" s="286"/>
      <c r="IHY101" s="286"/>
      <c r="IHZ101" s="286"/>
      <c r="IIA101" s="286"/>
      <c r="IIB101" s="286"/>
      <c r="IIC101" s="286"/>
      <c r="IID101" s="286"/>
      <c r="IIE101" s="286"/>
      <c r="IIF101" s="286"/>
      <c r="IIG101" s="286"/>
      <c r="IIH101" s="286"/>
      <c r="III101" s="286"/>
      <c r="IIJ101" s="286"/>
      <c r="IIK101" s="286"/>
      <c r="IIL101" s="286"/>
      <c r="IIM101" s="286"/>
      <c r="IIN101" s="286"/>
      <c r="IIO101" s="286"/>
      <c r="IIP101" s="286"/>
      <c r="IIQ101" s="286"/>
      <c r="IIR101" s="286"/>
      <c r="IIS101" s="286"/>
      <c r="IIT101" s="286"/>
      <c r="IIU101" s="286"/>
      <c r="IIV101" s="286"/>
      <c r="IIW101" s="286"/>
      <c r="IIX101" s="286"/>
      <c r="IIY101" s="286"/>
      <c r="IIZ101" s="286"/>
      <c r="IJA101" s="286"/>
      <c r="IJB101" s="286"/>
      <c r="IJC101" s="286"/>
      <c r="IJD101" s="286"/>
      <c r="IJE101" s="286"/>
      <c r="IJF101" s="286"/>
      <c r="IJG101" s="286"/>
      <c r="IJH101" s="286"/>
      <c r="IJI101" s="286"/>
      <c r="IJJ101" s="286"/>
      <c r="IJK101" s="286"/>
      <c r="IJL101" s="286"/>
      <c r="IJM101" s="286"/>
      <c r="IJN101" s="286"/>
      <c r="IJO101" s="286"/>
      <c r="IJP101" s="286"/>
      <c r="IJQ101" s="286"/>
      <c r="IJR101" s="286"/>
      <c r="IJS101" s="286"/>
      <c r="IJT101" s="286"/>
      <c r="IJU101" s="286"/>
      <c r="IJV101" s="286"/>
      <c r="IJW101" s="286"/>
      <c r="IJX101" s="286"/>
      <c r="IJY101" s="286"/>
      <c r="IJZ101" s="286"/>
      <c r="IKA101" s="286"/>
      <c r="IKB101" s="286"/>
      <c r="IKC101" s="286"/>
      <c r="IKD101" s="286"/>
      <c r="IKE101" s="286"/>
      <c r="IKF101" s="286"/>
      <c r="IKG101" s="286"/>
      <c r="IKH101" s="286"/>
      <c r="IKI101" s="286"/>
      <c r="IKJ101" s="286"/>
      <c r="IKK101" s="286"/>
      <c r="IKL101" s="286"/>
      <c r="IKM101" s="286"/>
      <c r="IKN101" s="286"/>
      <c r="IKO101" s="286"/>
      <c r="IKP101" s="286"/>
      <c r="IKQ101" s="286"/>
      <c r="IKR101" s="286"/>
      <c r="IKS101" s="286"/>
      <c r="IKT101" s="286"/>
      <c r="IKU101" s="286"/>
      <c r="IKV101" s="286"/>
      <c r="IKW101" s="286"/>
      <c r="IKX101" s="286"/>
      <c r="IKY101" s="286"/>
      <c r="IKZ101" s="286"/>
      <c r="ILA101" s="286"/>
      <c r="ILB101" s="286"/>
      <c r="ILC101" s="286"/>
      <c r="ILD101" s="286"/>
      <c r="ILE101" s="286"/>
      <c r="ILF101" s="286"/>
      <c r="ILG101" s="286"/>
      <c r="ILH101" s="286"/>
      <c r="ILI101" s="286"/>
      <c r="ILJ101" s="286"/>
      <c r="ILK101" s="286"/>
      <c r="ILL101" s="286"/>
      <c r="ILM101" s="286"/>
      <c r="ILN101" s="286"/>
      <c r="ILO101" s="286"/>
      <c r="ILP101" s="286"/>
      <c r="ILQ101" s="286"/>
      <c r="ILR101" s="286"/>
      <c r="ILS101" s="286"/>
      <c r="ILT101" s="286"/>
      <c r="ILU101" s="286"/>
      <c r="ILV101" s="286"/>
      <c r="ILW101" s="286"/>
      <c r="ILX101" s="286"/>
      <c r="ILY101" s="286"/>
      <c r="ILZ101" s="286"/>
      <c r="IMA101" s="286"/>
      <c r="IMB101" s="286"/>
      <c r="IMC101" s="286"/>
      <c r="IMD101" s="286"/>
      <c r="IME101" s="286"/>
      <c r="IMF101" s="286"/>
      <c r="IMG101" s="286"/>
      <c r="IMH101" s="286"/>
      <c r="IMI101" s="286"/>
      <c r="IMJ101" s="286"/>
      <c r="IMK101" s="286"/>
      <c r="IML101" s="286"/>
      <c r="IMM101" s="286"/>
      <c r="IMN101" s="286"/>
      <c r="IMO101" s="286"/>
      <c r="IMP101" s="286"/>
      <c r="IMQ101" s="286"/>
      <c r="IMR101" s="286"/>
      <c r="IMS101" s="286"/>
      <c r="IMT101" s="286"/>
      <c r="IMU101" s="286"/>
      <c r="IMV101" s="286"/>
      <c r="IMW101" s="286"/>
      <c r="IMX101" s="286"/>
      <c r="IMY101" s="286"/>
      <c r="IMZ101" s="286"/>
      <c r="INA101" s="286"/>
      <c r="INB101" s="286"/>
      <c r="INC101" s="286"/>
      <c r="IND101" s="286"/>
      <c r="INE101" s="286"/>
      <c r="INF101" s="286"/>
      <c r="ING101" s="286"/>
      <c r="INH101" s="286"/>
      <c r="INI101" s="286"/>
      <c r="INJ101" s="286"/>
      <c r="INK101" s="286"/>
      <c r="INL101" s="286"/>
      <c r="INM101" s="286"/>
      <c r="INN101" s="286"/>
      <c r="INO101" s="286"/>
      <c r="INP101" s="286"/>
      <c r="INQ101" s="286"/>
      <c r="INR101" s="286"/>
      <c r="INS101" s="286"/>
      <c r="INT101" s="286"/>
      <c r="INU101" s="286"/>
      <c r="INV101" s="286"/>
      <c r="INW101" s="286"/>
      <c r="INX101" s="286"/>
      <c r="INY101" s="286"/>
      <c r="INZ101" s="286"/>
      <c r="IOA101" s="286"/>
      <c r="IOB101" s="286"/>
      <c r="IOC101" s="286"/>
      <c r="IOD101" s="286"/>
      <c r="IOE101" s="286"/>
      <c r="IOF101" s="286"/>
      <c r="IOG101" s="286"/>
      <c r="IOH101" s="286"/>
      <c r="IOI101" s="286"/>
      <c r="IOJ101" s="286"/>
      <c r="IOK101" s="286"/>
      <c r="IOL101" s="286"/>
      <c r="IOM101" s="286"/>
      <c r="ION101" s="286"/>
      <c r="IOO101" s="286"/>
      <c r="IOP101" s="286"/>
      <c r="IOQ101" s="286"/>
      <c r="IOR101" s="286"/>
      <c r="IOS101" s="286"/>
      <c r="IOT101" s="286"/>
      <c r="IOU101" s="286"/>
      <c r="IOV101" s="286"/>
      <c r="IOW101" s="286"/>
      <c r="IOX101" s="286"/>
      <c r="IOY101" s="286"/>
      <c r="IOZ101" s="286"/>
      <c r="IPA101" s="286"/>
      <c r="IPB101" s="286"/>
      <c r="IPC101" s="286"/>
      <c r="IPD101" s="286"/>
      <c r="IPE101" s="286"/>
      <c r="IPF101" s="286"/>
      <c r="IPG101" s="286"/>
      <c r="IPH101" s="286"/>
      <c r="IPI101" s="286"/>
      <c r="IPJ101" s="286"/>
      <c r="IPK101" s="286"/>
      <c r="IPL101" s="286"/>
      <c r="IPM101" s="286"/>
      <c r="IPN101" s="286"/>
      <c r="IPO101" s="286"/>
      <c r="IPP101" s="286"/>
      <c r="IPQ101" s="286"/>
      <c r="IPR101" s="286"/>
      <c r="IPS101" s="286"/>
      <c r="IPT101" s="286"/>
      <c r="IPU101" s="286"/>
      <c r="IPV101" s="286"/>
      <c r="IPW101" s="286"/>
      <c r="IPX101" s="286"/>
      <c r="IPY101" s="286"/>
      <c r="IPZ101" s="286"/>
      <c r="IQA101" s="286"/>
      <c r="IQB101" s="286"/>
      <c r="IQC101" s="286"/>
      <c r="IQD101" s="286"/>
      <c r="IQE101" s="286"/>
      <c r="IQF101" s="286"/>
      <c r="IQG101" s="286"/>
      <c r="IQH101" s="286"/>
      <c r="IQI101" s="286"/>
      <c r="IQJ101" s="286"/>
      <c r="IQK101" s="286"/>
      <c r="IQL101" s="286"/>
      <c r="IQM101" s="286"/>
      <c r="IQN101" s="286"/>
      <c r="IQO101" s="286"/>
      <c r="IQP101" s="286"/>
      <c r="IQQ101" s="286"/>
      <c r="IQR101" s="286"/>
      <c r="IQS101" s="286"/>
      <c r="IQT101" s="286"/>
      <c r="IQU101" s="286"/>
      <c r="IQV101" s="286"/>
      <c r="IQW101" s="286"/>
      <c r="IQX101" s="286"/>
      <c r="IQY101" s="286"/>
      <c r="IQZ101" s="286"/>
      <c r="IRA101" s="286"/>
      <c r="IRB101" s="286"/>
      <c r="IRC101" s="286"/>
      <c r="IRD101" s="286"/>
      <c r="IRE101" s="286"/>
      <c r="IRF101" s="286"/>
      <c r="IRG101" s="286"/>
      <c r="IRH101" s="286"/>
      <c r="IRI101" s="286"/>
      <c r="IRJ101" s="286"/>
      <c r="IRK101" s="286"/>
      <c r="IRL101" s="286"/>
      <c r="IRM101" s="286"/>
      <c r="IRN101" s="286"/>
      <c r="IRO101" s="286"/>
      <c r="IRP101" s="286"/>
      <c r="IRQ101" s="286"/>
      <c r="IRR101" s="286"/>
      <c r="IRS101" s="286"/>
      <c r="IRT101" s="286"/>
      <c r="IRU101" s="286"/>
      <c r="IRV101" s="286"/>
      <c r="IRW101" s="286"/>
      <c r="IRX101" s="286"/>
      <c r="IRY101" s="286"/>
      <c r="IRZ101" s="286"/>
      <c r="ISA101" s="286"/>
      <c r="ISB101" s="286"/>
      <c r="ISC101" s="286"/>
      <c r="ISD101" s="286"/>
      <c r="ISE101" s="286"/>
      <c r="ISF101" s="286"/>
      <c r="ISG101" s="286"/>
      <c r="ISH101" s="286"/>
      <c r="ISI101" s="286"/>
      <c r="ISJ101" s="286"/>
      <c r="ISK101" s="286"/>
      <c r="ISL101" s="286"/>
      <c r="ISM101" s="286"/>
      <c r="ISN101" s="286"/>
      <c r="ISO101" s="286"/>
      <c r="ISP101" s="286"/>
      <c r="ISQ101" s="286"/>
      <c r="ISR101" s="286"/>
      <c r="ISS101" s="286"/>
      <c r="IST101" s="286"/>
      <c r="ISU101" s="286"/>
      <c r="ISV101" s="286"/>
      <c r="ISW101" s="286"/>
      <c r="ISX101" s="286"/>
      <c r="ISY101" s="286"/>
      <c r="ISZ101" s="286"/>
      <c r="ITA101" s="286"/>
      <c r="ITB101" s="286"/>
      <c r="ITC101" s="286"/>
      <c r="ITD101" s="286"/>
      <c r="ITE101" s="286"/>
      <c r="ITF101" s="286"/>
      <c r="ITG101" s="286"/>
      <c r="ITH101" s="286"/>
      <c r="ITI101" s="286"/>
      <c r="ITJ101" s="286"/>
      <c r="ITK101" s="286"/>
      <c r="ITL101" s="286"/>
      <c r="ITM101" s="286"/>
      <c r="ITN101" s="286"/>
      <c r="ITO101" s="286"/>
      <c r="ITP101" s="286"/>
      <c r="ITQ101" s="286"/>
      <c r="ITR101" s="286"/>
      <c r="ITS101" s="286"/>
      <c r="ITT101" s="286"/>
      <c r="ITU101" s="286"/>
      <c r="ITV101" s="286"/>
      <c r="ITW101" s="286"/>
      <c r="ITX101" s="286"/>
      <c r="ITY101" s="286"/>
      <c r="ITZ101" s="286"/>
      <c r="IUA101" s="286"/>
      <c r="IUB101" s="286"/>
      <c r="IUC101" s="286"/>
      <c r="IUD101" s="286"/>
      <c r="IUE101" s="286"/>
      <c r="IUF101" s="286"/>
      <c r="IUG101" s="286"/>
      <c r="IUH101" s="286"/>
      <c r="IUI101" s="286"/>
      <c r="IUJ101" s="286"/>
      <c r="IUK101" s="286"/>
      <c r="IUL101" s="286"/>
      <c r="IUM101" s="286"/>
      <c r="IUN101" s="286"/>
      <c r="IUO101" s="286"/>
      <c r="IUP101" s="286"/>
      <c r="IUQ101" s="286"/>
      <c r="IUR101" s="286"/>
      <c r="IUS101" s="286"/>
      <c r="IUT101" s="286"/>
      <c r="IUU101" s="286"/>
      <c r="IUV101" s="286"/>
      <c r="IUW101" s="286"/>
      <c r="IUX101" s="286"/>
      <c r="IUY101" s="286"/>
      <c r="IUZ101" s="286"/>
      <c r="IVA101" s="286"/>
      <c r="IVB101" s="286"/>
      <c r="IVC101" s="286"/>
      <c r="IVD101" s="286"/>
      <c r="IVE101" s="286"/>
      <c r="IVF101" s="286"/>
      <c r="IVG101" s="286"/>
      <c r="IVH101" s="286"/>
      <c r="IVI101" s="286"/>
      <c r="IVJ101" s="286"/>
      <c r="IVK101" s="286"/>
      <c r="IVL101" s="286"/>
      <c r="IVM101" s="286"/>
      <c r="IVN101" s="286"/>
      <c r="IVO101" s="286"/>
      <c r="IVP101" s="286"/>
      <c r="IVQ101" s="286"/>
      <c r="IVR101" s="286"/>
      <c r="IVS101" s="286"/>
      <c r="IVT101" s="286"/>
      <c r="IVU101" s="286"/>
      <c r="IVV101" s="286"/>
      <c r="IVW101" s="286"/>
      <c r="IVX101" s="286"/>
      <c r="IVY101" s="286"/>
      <c r="IVZ101" s="286"/>
      <c r="IWA101" s="286"/>
      <c r="IWB101" s="286"/>
      <c r="IWC101" s="286"/>
      <c r="IWD101" s="286"/>
      <c r="IWE101" s="286"/>
      <c r="IWF101" s="286"/>
      <c r="IWG101" s="286"/>
      <c r="IWH101" s="286"/>
      <c r="IWI101" s="286"/>
      <c r="IWJ101" s="286"/>
      <c r="IWK101" s="286"/>
      <c r="IWL101" s="286"/>
      <c r="IWM101" s="286"/>
      <c r="IWN101" s="286"/>
      <c r="IWO101" s="286"/>
      <c r="IWP101" s="286"/>
      <c r="IWQ101" s="286"/>
      <c r="IWR101" s="286"/>
      <c r="IWS101" s="286"/>
      <c r="IWT101" s="286"/>
      <c r="IWU101" s="286"/>
      <c r="IWV101" s="286"/>
      <c r="IWW101" s="286"/>
      <c r="IWX101" s="286"/>
      <c r="IWY101" s="286"/>
      <c r="IWZ101" s="286"/>
      <c r="IXA101" s="286"/>
      <c r="IXB101" s="286"/>
      <c r="IXC101" s="286"/>
      <c r="IXD101" s="286"/>
      <c r="IXE101" s="286"/>
      <c r="IXF101" s="286"/>
      <c r="IXG101" s="286"/>
      <c r="IXH101" s="286"/>
      <c r="IXI101" s="286"/>
      <c r="IXJ101" s="286"/>
      <c r="IXK101" s="286"/>
      <c r="IXL101" s="286"/>
      <c r="IXM101" s="286"/>
      <c r="IXN101" s="286"/>
      <c r="IXO101" s="286"/>
      <c r="IXP101" s="286"/>
      <c r="IXQ101" s="286"/>
      <c r="IXR101" s="286"/>
      <c r="IXS101" s="286"/>
      <c r="IXT101" s="286"/>
      <c r="IXU101" s="286"/>
      <c r="IXV101" s="286"/>
      <c r="IXW101" s="286"/>
      <c r="IXX101" s="286"/>
      <c r="IXY101" s="286"/>
      <c r="IXZ101" s="286"/>
      <c r="IYA101" s="286"/>
      <c r="IYB101" s="286"/>
      <c r="IYC101" s="286"/>
      <c r="IYD101" s="286"/>
      <c r="IYE101" s="286"/>
      <c r="IYF101" s="286"/>
      <c r="IYG101" s="286"/>
      <c r="IYH101" s="286"/>
      <c r="IYI101" s="286"/>
      <c r="IYJ101" s="286"/>
      <c r="IYK101" s="286"/>
      <c r="IYL101" s="286"/>
      <c r="IYM101" s="286"/>
      <c r="IYN101" s="286"/>
      <c r="IYO101" s="286"/>
      <c r="IYP101" s="286"/>
      <c r="IYQ101" s="286"/>
      <c r="IYR101" s="286"/>
      <c r="IYS101" s="286"/>
      <c r="IYT101" s="286"/>
      <c r="IYU101" s="286"/>
      <c r="IYV101" s="286"/>
      <c r="IYW101" s="286"/>
      <c r="IYX101" s="286"/>
      <c r="IYY101" s="286"/>
      <c r="IYZ101" s="286"/>
      <c r="IZA101" s="286"/>
      <c r="IZB101" s="286"/>
      <c r="IZC101" s="286"/>
      <c r="IZD101" s="286"/>
      <c r="IZE101" s="286"/>
      <c r="IZF101" s="286"/>
      <c r="IZG101" s="286"/>
      <c r="IZH101" s="286"/>
      <c r="IZI101" s="286"/>
      <c r="IZJ101" s="286"/>
      <c r="IZK101" s="286"/>
      <c r="IZL101" s="286"/>
      <c r="IZM101" s="286"/>
      <c r="IZN101" s="286"/>
      <c r="IZO101" s="286"/>
      <c r="IZP101" s="286"/>
      <c r="IZQ101" s="286"/>
      <c r="IZR101" s="286"/>
      <c r="IZS101" s="286"/>
      <c r="IZT101" s="286"/>
      <c r="IZU101" s="286"/>
      <c r="IZV101" s="286"/>
      <c r="IZW101" s="286"/>
      <c r="IZX101" s="286"/>
      <c r="IZY101" s="286"/>
      <c r="IZZ101" s="286"/>
      <c r="JAA101" s="286"/>
      <c r="JAB101" s="286"/>
      <c r="JAC101" s="286"/>
      <c r="JAD101" s="286"/>
      <c r="JAE101" s="286"/>
      <c r="JAF101" s="286"/>
      <c r="JAG101" s="286"/>
      <c r="JAH101" s="286"/>
      <c r="JAI101" s="286"/>
      <c r="JAJ101" s="286"/>
      <c r="JAK101" s="286"/>
      <c r="JAL101" s="286"/>
      <c r="JAM101" s="286"/>
      <c r="JAN101" s="286"/>
      <c r="JAO101" s="286"/>
      <c r="JAP101" s="286"/>
      <c r="JAQ101" s="286"/>
      <c r="JAR101" s="286"/>
      <c r="JAS101" s="286"/>
      <c r="JAT101" s="286"/>
      <c r="JAU101" s="286"/>
      <c r="JAV101" s="286"/>
      <c r="JAW101" s="286"/>
      <c r="JAX101" s="286"/>
      <c r="JAY101" s="286"/>
      <c r="JAZ101" s="286"/>
      <c r="JBA101" s="286"/>
      <c r="JBB101" s="286"/>
      <c r="JBC101" s="286"/>
      <c r="JBD101" s="286"/>
      <c r="JBE101" s="286"/>
      <c r="JBF101" s="286"/>
      <c r="JBG101" s="286"/>
      <c r="JBH101" s="286"/>
      <c r="JBI101" s="286"/>
      <c r="JBJ101" s="286"/>
      <c r="JBK101" s="286"/>
      <c r="JBL101" s="286"/>
      <c r="JBM101" s="286"/>
      <c r="JBN101" s="286"/>
      <c r="JBO101" s="286"/>
      <c r="JBP101" s="286"/>
      <c r="JBQ101" s="286"/>
      <c r="JBR101" s="286"/>
      <c r="JBS101" s="286"/>
      <c r="JBT101" s="286"/>
      <c r="JBU101" s="286"/>
      <c r="JBV101" s="286"/>
      <c r="JBW101" s="286"/>
      <c r="JBX101" s="286"/>
      <c r="JBY101" s="286"/>
      <c r="JBZ101" s="286"/>
      <c r="JCA101" s="286"/>
      <c r="JCB101" s="286"/>
      <c r="JCC101" s="286"/>
      <c r="JCD101" s="286"/>
      <c r="JCE101" s="286"/>
      <c r="JCF101" s="286"/>
      <c r="JCG101" s="286"/>
      <c r="JCH101" s="286"/>
      <c r="JCI101" s="286"/>
      <c r="JCJ101" s="286"/>
      <c r="JCK101" s="286"/>
      <c r="JCL101" s="286"/>
      <c r="JCM101" s="286"/>
      <c r="JCN101" s="286"/>
      <c r="JCO101" s="286"/>
      <c r="JCP101" s="286"/>
      <c r="JCQ101" s="286"/>
      <c r="JCR101" s="286"/>
      <c r="JCS101" s="286"/>
      <c r="JCT101" s="286"/>
      <c r="JCU101" s="286"/>
      <c r="JCV101" s="286"/>
      <c r="JCW101" s="286"/>
      <c r="JCX101" s="286"/>
      <c r="JCY101" s="286"/>
      <c r="JCZ101" s="286"/>
      <c r="JDA101" s="286"/>
      <c r="JDB101" s="286"/>
      <c r="JDC101" s="286"/>
      <c r="JDD101" s="286"/>
      <c r="JDE101" s="286"/>
      <c r="JDF101" s="286"/>
      <c r="JDG101" s="286"/>
      <c r="JDH101" s="286"/>
      <c r="JDI101" s="286"/>
      <c r="JDJ101" s="286"/>
      <c r="JDK101" s="286"/>
      <c r="JDL101" s="286"/>
      <c r="JDM101" s="286"/>
      <c r="JDN101" s="286"/>
      <c r="JDO101" s="286"/>
      <c r="JDP101" s="286"/>
      <c r="JDQ101" s="286"/>
      <c r="JDR101" s="286"/>
      <c r="JDS101" s="286"/>
      <c r="JDT101" s="286"/>
      <c r="JDU101" s="286"/>
      <c r="JDV101" s="286"/>
      <c r="JDW101" s="286"/>
      <c r="JDX101" s="286"/>
      <c r="JDY101" s="286"/>
      <c r="JDZ101" s="286"/>
      <c r="JEA101" s="286"/>
      <c r="JEB101" s="286"/>
      <c r="JEC101" s="286"/>
      <c r="JED101" s="286"/>
      <c r="JEE101" s="286"/>
      <c r="JEF101" s="286"/>
      <c r="JEG101" s="286"/>
      <c r="JEH101" s="286"/>
      <c r="JEI101" s="286"/>
      <c r="JEJ101" s="286"/>
      <c r="JEK101" s="286"/>
      <c r="JEL101" s="286"/>
      <c r="JEM101" s="286"/>
      <c r="JEN101" s="286"/>
      <c r="JEO101" s="286"/>
      <c r="JEP101" s="286"/>
      <c r="JEQ101" s="286"/>
      <c r="JER101" s="286"/>
      <c r="JES101" s="286"/>
      <c r="JET101" s="286"/>
      <c r="JEU101" s="286"/>
      <c r="JEV101" s="286"/>
      <c r="JEW101" s="286"/>
      <c r="JEX101" s="286"/>
      <c r="JEY101" s="286"/>
      <c r="JEZ101" s="286"/>
      <c r="JFA101" s="286"/>
      <c r="JFB101" s="286"/>
      <c r="JFC101" s="286"/>
      <c r="JFD101" s="286"/>
      <c r="JFE101" s="286"/>
      <c r="JFF101" s="286"/>
      <c r="JFG101" s="286"/>
      <c r="JFH101" s="286"/>
      <c r="JFI101" s="286"/>
      <c r="JFJ101" s="286"/>
      <c r="JFK101" s="286"/>
      <c r="JFL101" s="286"/>
      <c r="JFM101" s="286"/>
      <c r="JFN101" s="286"/>
      <c r="JFO101" s="286"/>
      <c r="JFP101" s="286"/>
      <c r="JFQ101" s="286"/>
      <c r="JFR101" s="286"/>
      <c r="JFS101" s="286"/>
      <c r="JFT101" s="286"/>
      <c r="JFU101" s="286"/>
      <c r="JFV101" s="286"/>
      <c r="JFW101" s="286"/>
      <c r="JFX101" s="286"/>
      <c r="JFY101" s="286"/>
      <c r="JFZ101" s="286"/>
      <c r="JGA101" s="286"/>
      <c r="JGB101" s="286"/>
      <c r="JGC101" s="286"/>
      <c r="JGD101" s="286"/>
      <c r="JGE101" s="286"/>
      <c r="JGF101" s="286"/>
      <c r="JGG101" s="286"/>
      <c r="JGH101" s="286"/>
      <c r="JGI101" s="286"/>
      <c r="JGJ101" s="286"/>
      <c r="JGK101" s="286"/>
      <c r="JGL101" s="286"/>
      <c r="JGM101" s="286"/>
      <c r="JGN101" s="286"/>
      <c r="JGO101" s="286"/>
      <c r="JGP101" s="286"/>
      <c r="JGQ101" s="286"/>
      <c r="JGR101" s="286"/>
      <c r="JGS101" s="286"/>
      <c r="JGT101" s="286"/>
      <c r="JGU101" s="286"/>
      <c r="JGV101" s="286"/>
      <c r="JGW101" s="286"/>
      <c r="JGX101" s="286"/>
      <c r="JGY101" s="286"/>
      <c r="JGZ101" s="286"/>
      <c r="JHA101" s="286"/>
      <c r="JHB101" s="286"/>
      <c r="JHC101" s="286"/>
      <c r="JHD101" s="286"/>
      <c r="JHE101" s="286"/>
      <c r="JHF101" s="286"/>
      <c r="JHG101" s="286"/>
      <c r="JHH101" s="286"/>
      <c r="JHI101" s="286"/>
      <c r="JHJ101" s="286"/>
      <c r="JHK101" s="286"/>
      <c r="JHL101" s="286"/>
      <c r="JHM101" s="286"/>
      <c r="JHN101" s="286"/>
      <c r="JHO101" s="286"/>
      <c r="JHP101" s="286"/>
      <c r="JHQ101" s="286"/>
      <c r="JHR101" s="286"/>
      <c r="JHS101" s="286"/>
      <c r="JHT101" s="286"/>
      <c r="JHU101" s="286"/>
      <c r="JHV101" s="286"/>
      <c r="JHW101" s="286"/>
      <c r="JHX101" s="286"/>
      <c r="JHY101" s="286"/>
      <c r="JHZ101" s="286"/>
      <c r="JIA101" s="286"/>
      <c r="JIB101" s="286"/>
      <c r="JIC101" s="286"/>
      <c r="JID101" s="286"/>
      <c r="JIE101" s="286"/>
      <c r="JIF101" s="286"/>
      <c r="JIG101" s="286"/>
      <c r="JIH101" s="286"/>
      <c r="JII101" s="286"/>
      <c r="JIJ101" s="286"/>
      <c r="JIK101" s="286"/>
      <c r="JIL101" s="286"/>
      <c r="JIM101" s="286"/>
      <c r="JIN101" s="286"/>
      <c r="JIO101" s="286"/>
      <c r="JIP101" s="286"/>
      <c r="JIQ101" s="286"/>
      <c r="JIR101" s="286"/>
      <c r="JIS101" s="286"/>
      <c r="JIT101" s="286"/>
      <c r="JIU101" s="286"/>
      <c r="JIV101" s="286"/>
      <c r="JIW101" s="286"/>
      <c r="JIX101" s="286"/>
      <c r="JIY101" s="286"/>
      <c r="JIZ101" s="286"/>
      <c r="JJA101" s="286"/>
      <c r="JJB101" s="286"/>
      <c r="JJC101" s="286"/>
      <c r="JJD101" s="286"/>
      <c r="JJE101" s="286"/>
      <c r="JJF101" s="286"/>
      <c r="JJG101" s="286"/>
      <c r="JJH101" s="286"/>
      <c r="JJI101" s="286"/>
      <c r="JJJ101" s="286"/>
      <c r="JJK101" s="286"/>
      <c r="JJL101" s="286"/>
      <c r="JJM101" s="286"/>
      <c r="JJN101" s="286"/>
      <c r="JJO101" s="286"/>
      <c r="JJP101" s="286"/>
      <c r="JJQ101" s="286"/>
      <c r="JJR101" s="286"/>
      <c r="JJS101" s="286"/>
      <c r="JJT101" s="286"/>
      <c r="JJU101" s="286"/>
      <c r="JJV101" s="286"/>
      <c r="JJW101" s="286"/>
      <c r="JJX101" s="286"/>
      <c r="JJY101" s="286"/>
      <c r="JJZ101" s="286"/>
      <c r="JKA101" s="286"/>
      <c r="JKB101" s="286"/>
      <c r="JKC101" s="286"/>
      <c r="JKD101" s="286"/>
      <c r="JKE101" s="286"/>
      <c r="JKF101" s="286"/>
      <c r="JKG101" s="286"/>
      <c r="JKH101" s="286"/>
      <c r="JKI101" s="286"/>
      <c r="JKJ101" s="286"/>
      <c r="JKK101" s="286"/>
      <c r="JKL101" s="286"/>
      <c r="JKM101" s="286"/>
      <c r="JKN101" s="286"/>
      <c r="JKO101" s="286"/>
      <c r="JKP101" s="286"/>
      <c r="JKQ101" s="286"/>
      <c r="JKR101" s="286"/>
      <c r="JKS101" s="286"/>
      <c r="JKT101" s="286"/>
      <c r="JKU101" s="286"/>
      <c r="JKV101" s="286"/>
      <c r="JKW101" s="286"/>
      <c r="JKX101" s="286"/>
      <c r="JKY101" s="286"/>
      <c r="JKZ101" s="286"/>
      <c r="JLA101" s="286"/>
      <c r="JLB101" s="286"/>
      <c r="JLC101" s="286"/>
      <c r="JLD101" s="286"/>
      <c r="JLE101" s="286"/>
      <c r="JLF101" s="286"/>
      <c r="JLG101" s="286"/>
      <c r="JLH101" s="286"/>
      <c r="JLI101" s="286"/>
      <c r="JLJ101" s="286"/>
      <c r="JLK101" s="286"/>
      <c r="JLL101" s="286"/>
      <c r="JLM101" s="286"/>
      <c r="JLN101" s="286"/>
      <c r="JLO101" s="286"/>
      <c r="JLP101" s="286"/>
      <c r="JLQ101" s="286"/>
      <c r="JLR101" s="286"/>
      <c r="JLS101" s="286"/>
      <c r="JLT101" s="286"/>
      <c r="JLU101" s="286"/>
      <c r="JLV101" s="286"/>
      <c r="JLW101" s="286"/>
      <c r="JLX101" s="286"/>
      <c r="JLY101" s="286"/>
      <c r="JLZ101" s="286"/>
      <c r="JMA101" s="286"/>
      <c r="JMB101" s="286"/>
      <c r="JMC101" s="286"/>
      <c r="JMD101" s="286"/>
      <c r="JME101" s="286"/>
      <c r="JMF101" s="286"/>
      <c r="JMG101" s="286"/>
      <c r="JMH101" s="286"/>
      <c r="JMI101" s="286"/>
      <c r="JMJ101" s="286"/>
      <c r="JMK101" s="286"/>
      <c r="JML101" s="286"/>
      <c r="JMM101" s="286"/>
      <c r="JMN101" s="286"/>
      <c r="JMO101" s="286"/>
      <c r="JMP101" s="286"/>
      <c r="JMQ101" s="286"/>
      <c r="JMR101" s="286"/>
      <c r="JMS101" s="286"/>
      <c r="JMT101" s="286"/>
      <c r="JMU101" s="286"/>
      <c r="JMV101" s="286"/>
      <c r="JMW101" s="286"/>
      <c r="JMX101" s="286"/>
      <c r="JMY101" s="286"/>
      <c r="JMZ101" s="286"/>
      <c r="JNA101" s="286"/>
      <c r="JNB101" s="286"/>
      <c r="JNC101" s="286"/>
      <c r="JND101" s="286"/>
      <c r="JNE101" s="286"/>
      <c r="JNF101" s="286"/>
      <c r="JNG101" s="286"/>
      <c r="JNH101" s="286"/>
      <c r="JNI101" s="286"/>
      <c r="JNJ101" s="286"/>
      <c r="JNK101" s="286"/>
      <c r="JNL101" s="286"/>
      <c r="JNM101" s="286"/>
      <c r="JNN101" s="286"/>
      <c r="JNO101" s="286"/>
      <c r="JNP101" s="286"/>
      <c r="JNQ101" s="286"/>
      <c r="JNR101" s="286"/>
      <c r="JNS101" s="286"/>
      <c r="JNT101" s="286"/>
      <c r="JNU101" s="286"/>
      <c r="JNV101" s="286"/>
      <c r="JNW101" s="286"/>
      <c r="JNX101" s="286"/>
      <c r="JNY101" s="286"/>
      <c r="JNZ101" s="286"/>
      <c r="JOA101" s="286"/>
      <c r="JOB101" s="286"/>
      <c r="JOC101" s="286"/>
      <c r="JOD101" s="286"/>
      <c r="JOE101" s="286"/>
      <c r="JOF101" s="286"/>
      <c r="JOG101" s="286"/>
      <c r="JOH101" s="286"/>
      <c r="JOI101" s="286"/>
      <c r="JOJ101" s="286"/>
      <c r="JOK101" s="286"/>
      <c r="JOL101" s="286"/>
      <c r="JOM101" s="286"/>
      <c r="JON101" s="286"/>
      <c r="JOO101" s="286"/>
      <c r="JOP101" s="286"/>
      <c r="JOQ101" s="286"/>
      <c r="JOR101" s="286"/>
      <c r="JOS101" s="286"/>
      <c r="JOT101" s="286"/>
      <c r="JOU101" s="286"/>
      <c r="JOV101" s="286"/>
      <c r="JOW101" s="286"/>
      <c r="JOX101" s="286"/>
      <c r="JOY101" s="286"/>
      <c r="JOZ101" s="286"/>
      <c r="JPA101" s="286"/>
      <c r="JPB101" s="286"/>
      <c r="JPC101" s="286"/>
      <c r="JPD101" s="286"/>
      <c r="JPE101" s="286"/>
      <c r="JPF101" s="286"/>
      <c r="JPG101" s="286"/>
      <c r="JPH101" s="286"/>
      <c r="JPI101" s="286"/>
      <c r="JPJ101" s="286"/>
      <c r="JPK101" s="286"/>
      <c r="JPL101" s="286"/>
      <c r="JPM101" s="286"/>
      <c r="JPN101" s="286"/>
      <c r="JPO101" s="286"/>
      <c r="JPP101" s="286"/>
      <c r="JPQ101" s="286"/>
      <c r="JPR101" s="286"/>
      <c r="JPS101" s="286"/>
      <c r="JPT101" s="286"/>
      <c r="JPU101" s="286"/>
      <c r="JPV101" s="286"/>
      <c r="JPW101" s="286"/>
      <c r="JPX101" s="286"/>
      <c r="JPY101" s="286"/>
      <c r="JPZ101" s="286"/>
      <c r="JQA101" s="286"/>
      <c r="JQB101" s="286"/>
      <c r="JQC101" s="286"/>
      <c r="JQD101" s="286"/>
      <c r="JQE101" s="286"/>
      <c r="JQF101" s="286"/>
      <c r="JQG101" s="286"/>
      <c r="JQH101" s="286"/>
      <c r="JQI101" s="286"/>
      <c r="JQJ101" s="286"/>
      <c r="JQK101" s="286"/>
      <c r="JQL101" s="286"/>
      <c r="JQM101" s="286"/>
      <c r="JQN101" s="286"/>
      <c r="JQO101" s="286"/>
      <c r="JQP101" s="286"/>
      <c r="JQQ101" s="286"/>
      <c r="JQR101" s="286"/>
      <c r="JQS101" s="286"/>
      <c r="JQT101" s="286"/>
      <c r="JQU101" s="286"/>
      <c r="JQV101" s="286"/>
      <c r="JQW101" s="286"/>
      <c r="JQX101" s="286"/>
      <c r="JQY101" s="286"/>
      <c r="JQZ101" s="286"/>
      <c r="JRA101" s="286"/>
      <c r="JRB101" s="286"/>
      <c r="JRC101" s="286"/>
      <c r="JRD101" s="286"/>
      <c r="JRE101" s="286"/>
      <c r="JRF101" s="286"/>
      <c r="JRG101" s="286"/>
      <c r="JRH101" s="286"/>
      <c r="JRI101" s="286"/>
      <c r="JRJ101" s="286"/>
      <c r="JRK101" s="286"/>
      <c r="JRL101" s="286"/>
      <c r="JRM101" s="286"/>
      <c r="JRN101" s="286"/>
      <c r="JRO101" s="286"/>
      <c r="JRP101" s="286"/>
      <c r="JRQ101" s="286"/>
      <c r="JRR101" s="286"/>
      <c r="JRS101" s="286"/>
      <c r="JRT101" s="286"/>
      <c r="JRU101" s="286"/>
      <c r="JRV101" s="286"/>
      <c r="JRW101" s="286"/>
      <c r="JRX101" s="286"/>
      <c r="JRY101" s="286"/>
      <c r="JRZ101" s="286"/>
      <c r="JSA101" s="286"/>
      <c r="JSB101" s="286"/>
      <c r="JSC101" s="286"/>
      <c r="JSD101" s="286"/>
      <c r="JSE101" s="286"/>
      <c r="JSF101" s="286"/>
      <c r="JSG101" s="286"/>
      <c r="JSH101" s="286"/>
      <c r="JSI101" s="286"/>
      <c r="JSJ101" s="286"/>
      <c r="JSK101" s="286"/>
      <c r="JSL101" s="286"/>
      <c r="JSM101" s="286"/>
      <c r="JSN101" s="286"/>
      <c r="JSO101" s="286"/>
      <c r="JSP101" s="286"/>
      <c r="JSQ101" s="286"/>
      <c r="JSR101" s="286"/>
      <c r="JSS101" s="286"/>
      <c r="JST101" s="286"/>
      <c r="JSU101" s="286"/>
      <c r="JSV101" s="286"/>
      <c r="JSW101" s="286"/>
      <c r="JSX101" s="286"/>
      <c r="JSY101" s="286"/>
      <c r="JSZ101" s="286"/>
      <c r="JTA101" s="286"/>
      <c r="JTB101" s="286"/>
      <c r="JTC101" s="286"/>
      <c r="JTD101" s="286"/>
      <c r="JTE101" s="286"/>
      <c r="JTF101" s="286"/>
      <c r="JTG101" s="286"/>
      <c r="JTH101" s="286"/>
      <c r="JTI101" s="286"/>
      <c r="JTJ101" s="286"/>
      <c r="JTK101" s="286"/>
      <c r="JTL101" s="286"/>
      <c r="JTM101" s="286"/>
      <c r="JTN101" s="286"/>
      <c r="JTO101" s="286"/>
      <c r="JTP101" s="286"/>
      <c r="JTQ101" s="286"/>
      <c r="JTR101" s="286"/>
      <c r="JTS101" s="286"/>
      <c r="JTT101" s="286"/>
      <c r="JTU101" s="286"/>
      <c r="JTV101" s="286"/>
      <c r="JTW101" s="286"/>
      <c r="JTX101" s="286"/>
      <c r="JTY101" s="286"/>
      <c r="JTZ101" s="286"/>
      <c r="JUA101" s="286"/>
      <c r="JUB101" s="286"/>
      <c r="JUC101" s="286"/>
      <c r="JUD101" s="286"/>
      <c r="JUE101" s="286"/>
      <c r="JUF101" s="286"/>
      <c r="JUG101" s="286"/>
      <c r="JUH101" s="286"/>
      <c r="JUI101" s="286"/>
      <c r="JUJ101" s="286"/>
      <c r="JUK101" s="286"/>
      <c r="JUL101" s="286"/>
      <c r="JUM101" s="286"/>
      <c r="JUN101" s="286"/>
      <c r="JUO101" s="286"/>
      <c r="JUP101" s="286"/>
      <c r="JUQ101" s="286"/>
      <c r="JUR101" s="286"/>
      <c r="JUS101" s="286"/>
      <c r="JUT101" s="286"/>
      <c r="JUU101" s="286"/>
      <c r="JUV101" s="286"/>
      <c r="JUW101" s="286"/>
      <c r="JUX101" s="286"/>
      <c r="JUY101" s="286"/>
      <c r="JUZ101" s="286"/>
      <c r="JVA101" s="286"/>
      <c r="JVB101" s="286"/>
      <c r="JVC101" s="286"/>
      <c r="JVD101" s="286"/>
      <c r="JVE101" s="286"/>
      <c r="JVF101" s="286"/>
      <c r="JVG101" s="286"/>
      <c r="JVH101" s="286"/>
      <c r="JVI101" s="286"/>
      <c r="JVJ101" s="286"/>
      <c r="JVK101" s="286"/>
      <c r="JVL101" s="286"/>
      <c r="JVM101" s="286"/>
      <c r="JVN101" s="286"/>
      <c r="JVO101" s="286"/>
      <c r="JVP101" s="286"/>
      <c r="JVQ101" s="286"/>
      <c r="JVR101" s="286"/>
      <c r="JVS101" s="286"/>
      <c r="JVT101" s="286"/>
      <c r="JVU101" s="286"/>
      <c r="JVV101" s="286"/>
      <c r="JVW101" s="286"/>
      <c r="JVX101" s="286"/>
      <c r="JVY101" s="286"/>
      <c r="JVZ101" s="286"/>
      <c r="JWA101" s="286"/>
      <c r="JWB101" s="286"/>
      <c r="JWC101" s="286"/>
      <c r="JWD101" s="286"/>
      <c r="JWE101" s="286"/>
      <c r="JWF101" s="286"/>
      <c r="JWG101" s="286"/>
      <c r="JWH101" s="286"/>
      <c r="JWI101" s="286"/>
      <c r="JWJ101" s="286"/>
      <c r="JWK101" s="286"/>
      <c r="JWL101" s="286"/>
      <c r="JWM101" s="286"/>
      <c r="JWN101" s="286"/>
      <c r="JWO101" s="286"/>
      <c r="JWP101" s="286"/>
      <c r="JWQ101" s="286"/>
      <c r="JWR101" s="286"/>
      <c r="JWS101" s="286"/>
      <c r="JWT101" s="286"/>
      <c r="JWU101" s="286"/>
      <c r="JWV101" s="286"/>
      <c r="JWW101" s="286"/>
      <c r="JWX101" s="286"/>
      <c r="JWY101" s="286"/>
      <c r="JWZ101" s="286"/>
      <c r="JXA101" s="286"/>
      <c r="JXB101" s="286"/>
      <c r="JXC101" s="286"/>
      <c r="JXD101" s="286"/>
      <c r="JXE101" s="286"/>
      <c r="JXF101" s="286"/>
      <c r="JXG101" s="286"/>
      <c r="JXH101" s="286"/>
      <c r="JXI101" s="286"/>
      <c r="JXJ101" s="286"/>
      <c r="JXK101" s="286"/>
      <c r="JXL101" s="286"/>
      <c r="JXM101" s="286"/>
      <c r="JXN101" s="286"/>
      <c r="JXO101" s="286"/>
      <c r="JXP101" s="286"/>
      <c r="JXQ101" s="286"/>
      <c r="JXR101" s="286"/>
      <c r="JXS101" s="286"/>
      <c r="JXT101" s="286"/>
      <c r="JXU101" s="286"/>
      <c r="JXV101" s="286"/>
      <c r="JXW101" s="286"/>
      <c r="JXX101" s="286"/>
      <c r="JXY101" s="286"/>
      <c r="JXZ101" s="286"/>
      <c r="JYA101" s="286"/>
      <c r="JYB101" s="286"/>
      <c r="JYC101" s="286"/>
      <c r="JYD101" s="286"/>
      <c r="JYE101" s="286"/>
      <c r="JYF101" s="286"/>
      <c r="JYG101" s="286"/>
      <c r="JYH101" s="286"/>
      <c r="JYI101" s="286"/>
      <c r="JYJ101" s="286"/>
      <c r="JYK101" s="286"/>
      <c r="JYL101" s="286"/>
      <c r="JYM101" s="286"/>
      <c r="JYN101" s="286"/>
      <c r="JYO101" s="286"/>
      <c r="JYP101" s="286"/>
      <c r="JYQ101" s="286"/>
      <c r="JYR101" s="286"/>
      <c r="JYS101" s="286"/>
      <c r="JYT101" s="286"/>
      <c r="JYU101" s="286"/>
      <c r="JYV101" s="286"/>
      <c r="JYW101" s="286"/>
      <c r="JYX101" s="286"/>
      <c r="JYY101" s="286"/>
      <c r="JYZ101" s="286"/>
      <c r="JZA101" s="286"/>
      <c r="JZB101" s="286"/>
      <c r="JZC101" s="286"/>
      <c r="JZD101" s="286"/>
      <c r="JZE101" s="286"/>
      <c r="JZF101" s="286"/>
      <c r="JZG101" s="286"/>
      <c r="JZH101" s="286"/>
      <c r="JZI101" s="286"/>
      <c r="JZJ101" s="286"/>
      <c r="JZK101" s="286"/>
      <c r="JZL101" s="286"/>
      <c r="JZM101" s="286"/>
      <c r="JZN101" s="286"/>
      <c r="JZO101" s="286"/>
      <c r="JZP101" s="286"/>
      <c r="JZQ101" s="286"/>
      <c r="JZR101" s="286"/>
      <c r="JZS101" s="286"/>
      <c r="JZT101" s="286"/>
      <c r="JZU101" s="286"/>
      <c r="JZV101" s="286"/>
      <c r="JZW101" s="286"/>
      <c r="JZX101" s="286"/>
      <c r="JZY101" s="286"/>
      <c r="JZZ101" s="286"/>
      <c r="KAA101" s="286"/>
      <c r="KAB101" s="286"/>
      <c r="KAC101" s="286"/>
      <c r="KAD101" s="286"/>
      <c r="KAE101" s="286"/>
      <c r="KAF101" s="286"/>
      <c r="KAG101" s="286"/>
      <c r="KAH101" s="286"/>
      <c r="KAI101" s="286"/>
      <c r="KAJ101" s="286"/>
      <c r="KAK101" s="286"/>
      <c r="KAL101" s="286"/>
      <c r="KAM101" s="286"/>
      <c r="KAN101" s="286"/>
      <c r="KAO101" s="286"/>
      <c r="KAP101" s="286"/>
      <c r="KAQ101" s="286"/>
      <c r="KAR101" s="286"/>
      <c r="KAS101" s="286"/>
      <c r="KAT101" s="286"/>
      <c r="KAU101" s="286"/>
      <c r="KAV101" s="286"/>
      <c r="KAW101" s="286"/>
      <c r="KAX101" s="286"/>
      <c r="KAY101" s="286"/>
      <c r="KAZ101" s="286"/>
      <c r="KBA101" s="286"/>
      <c r="KBB101" s="286"/>
      <c r="KBC101" s="286"/>
      <c r="KBD101" s="286"/>
      <c r="KBE101" s="286"/>
      <c r="KBF101" s="286"/>
      <c r="KBG101" s="286"/>
      <c r="KBH101" s="286"/>
      <c r="KBI101" s="286"/>
      <c r="KBJ101" s="286"/>
      <c r="KBK101" s="286"/>
      <c r="KBL101" s="286"/>
      <c r="KBM101" s="286"/>
      <c r="KBN101" s="286"/>
      <c r="KBO101" s="286"/>
      <c r="KBP101" s="286"/>
      <c r="KBQ101" s="286"/>
      <c r="KBR101" s="286"/>
      <c r="KBS101" s="286"/>
      <c r="KBT101" s="286"/>
      <c r="KBU101" s="286"/>
      <c r="KBV101" s="286"/>
      <c r="KBW101" s="286"/>
      <c r="KBX101" s="286"/>
      <c r="KBY101" s="286"/>
      <c r="KBZ101" s="286"/>
      <c r="KCA101" s="286"/>
      <c r="KCB101" s="286"/>
      <c r="KCC101" s="286"/>
      <c r="KCD101" s="286"/>
      <c r="KCE101" s="286"/>
      <c r="KCF101" s="286"/>
      <c r="KCG101" s="286"/>
      <c r="KCH101" s="286"/>
      <c r="KCI101" s="286"/>
      <c r="KCJ101" s="286"/>
      <c r="KCK101" s="286"/>
      <c r="KCL101" s="286"/>
      <c r="KCM101" s="286"/>
      <c r="KCN101" s="286"/>
      <c r="KCO101" s="286"/>
      <c r="KCP101" s="286"/>
      <c r="KCQ101" s="286"/>
      <c r="KCR101" s="286"/>
      <c r="KCS101" s="286"/>
      <c r="KCT101" s="286"/>
      <c r="KCU101" s="286"/>
      <c r="KCV101" s="286"/>
      <c r="KCW101" s="286"/>
      <c r="KCX101" s="286"/>
      <c r="KCY101" s="286"/>
      <c r="KCZ101" s="286"/>
      <c r="KDA101" s="286"/>
      <c r="KDB101" s="286"/>
      <c r="KDC101" s="286"/>
      <c r="KDD101" s="286"/>
      <c r="KDE101" s="286"/>
      <c r="KDF101" s="286"/>
      <c r="KDG101" s="286"/>
      <c r="KDH101" s="286"/>
      <c r="KDI101" s="286"/>
      <c r="KDJ101" s="286"/>
      <c r="KDK101" s="286"/>
      <c r="KDL101" s="286"/>
      <c r="KDM101" s="286"/>
      <c r="KDN101" s="286"/>
      <c r="KDO101" s="286"/>
      <c r="KDP101" s="286"/>
      <c r="KDQ101" s="286"/>
      <c r="KDR101" s="286"/>
      <c r="KDS101" s="286"/>
      <c r="KDT101" s="286"/>
      <c r="KDU101" s="286"/>
      <c r="KDV101" s="286"/>
      <c r="KDW101" s="286"/>
      <c r="KDX101" s="286"/>
      <c r="KDY101" s="286"/>
      <c r="KDZ101" s="286"/>
      <c r="KEA101" s="286"/>
      <c r="KEB101" s="286"/>
      <c r="KEC101" s="286"/>
      <c r="KED101" s="286"/>
      <c r="KEE101" s="286"/>
      <c r="KEF101" s="286"/>
      <c r="KEG101" s="286"/>
      <c r="KEH101" s="286"/>
      <c r="KEI101" s="286"/>
      <c r="KEJ101" s="286"/>
      <c r="KEK101" s="286"/>
      <c r="KEL101" s="286"/>
      <c r="KEM101" s="286"/>
      <c r="KEN101" s="286"/>
      <c r="KEO101" s="286"/>
      <c r="KEP101" s="286"/>
      <c r="KEQ101" s="286"/>
      <c r="KER101" s="286"/>
      <c r="KES101" s="286"/>
      <c r="KET101" s="286"/>
      <c r="KEU101" s="286"/>
      <c r="KEV101" s="286"/>
      <c r="KEW101" s="286"/>
      <c r="KEX101" s="286"/>
      <c r="KEY101" s="286"/>
      <c r="KEZ101" s="286"/>
      <c r="KFA101" s="286"/>
      <c r="KFB101" s="286"/>
      <c r="KFC101" s="286"/>
      <c r="KFD101" s="286"/>
      <c r="KFE101" s="286"/>
      <c r="KFF101" s="286"/>
      <c r="KFG101" s="286"/>
      <c r="KFH101" s="286"/>
      <c r="KFI101" s="286"/>
      <c r="KFJ101" s="286"/>
      <c r="KFK101" s="286"/>
      <c r="KFL101" s="286"/>
      <c r="KFM101" s="286"/>
      <c r="KFN101" s="286"/>
      <c r="KFO101" s="286"/>
      <c r="KFP101" s="286"/>
      <c r="KFQ101" s="286"/>
      <c r="KFR101" s="286"/>
      <c r="KFS101" s="286"/>
      <c r="KFT101" s="286"/>
      <c r="KFU101" s="286"/>
      <c r="KFV101" s="286"/>
      <c r="KFW101" s="286"/>
      <c r="KFX101" s="286"/>
      <c r="KFY101" s="286"/>
      <c r="KFZ101" s="286"/>
      <c r="KGA101" s="286"/>
      <c r="KGB101" s="286"/>
      <c r="KGC101" s="286"/>
      <c r="KGD101" s="286"/>
      <c r="KGE101" s="286"/>
      <c r="KGF101" s="286"/>
      <c r="KGG101" s="286"/>
      <c r="KGH101" s="286"/>
      <c r="KGI101" s="286"/>
      <c r="KGJ101" s="286"/>
      <c r="KGK101" s="286"/>
      <c r="KGL101" s="286"/>
      <c r="KGM101" s="286"/>
      <c r="KGN101" s="286"/>
      <c r="KGO101" s="286"/>
      <c r="KGP101" s="286"/>
      <c r="KGQ101" s="286"/>
      <c r="KGR101" s="286"/>
      <c r="KGS101" s="286"/>
      <c r="KGT101" s="286"/>
      <c r="KGU101" s="286"/>
      <c r="KGV101" s="286"/>
      <c r="KGW101" s="286"/>
      <c r="KGX101" s="286"/>
      <c r="KGY101" s="286"/>
      <c r="KGZ101" s="286"/>
      <c r="KHA101" s="286"/>
      <c r="KHB101" s="286"/>
      <c r="KHC101" s="286"/>
      <c r="KHD101" s="286"/>
      <c r="KHE101" s="286"/>
      <c r="KHF101" s="286"/>
      <c r="KHG101" s="286"/>
      <c r="KHH101" s="286"/>
      <c r="KHI101" s="286"/>
      <c r="KHJ101" s="286"/>
      <c r="KHK101" s="286"/>
      <c r="KHL101" s="286"/>
      <c r="KHM101" s="286"/>
      <c r="KHN101" s="286"/>
      <c r="KHO101" s="286"/>
      <c r="KHP101" s="286"/>
      <c r="KHQ101" s="286"/>
      <c r="KHR101" s="286"/>
      <c r="KHS101" s="286"/>
      <c r="KHT101" s="286"/>
      <c r="KHU101" s="286"/>
      <c r="KHV101" s="286"/>
      <c r="KHW101" s="286"/>
      <c r="KHX101" s="286"/>
      <c r="KHY101" s="286"/>
      <c r="KHZ101" s="286"/>
      <c r="KIA101" s="286"/>
      <c r="KIB101" s="286"/>
      <c r="KIC101" s="286"/>
      <c r="KID101" s="286"/>
      <c r="KIE101" s="286"/>
      <c r="KIF101" s="286"/>
      <c r="KIG101" s="286"/>
      <c r="KIH101" s="286"/>
      <c r="KII101" s="286"/>
      <c r="KIJ101" s="286"/>
      <c r="KIK101" s="286"/>
      <c r="KIL101" s="286"/>
      <c r="KIM101" s="286"/>
      <c r="KIN101" s="286"/>
      <c r="KIO101" s="286"/>
      <c r="KIP101" s="286"/>
      <c r="KIQ101" s="286"/>
      <c r="KIR101" s="286"/>
      <c r="KIS101" s="286"/>
      <c r="KIT101" s="286"/>
      <c r="KIU101" s="286"/>
      <c r="KIV101" s="286"/>
      <c r="KIW101" s="286"/>
      <c r="KIX101" s="286"/>
      <c r="KIY101" s="286"/>
      <c r="KIZ101" s="286"/>
      <c r="KJA101" s="286"/>
      <c r="KJB101" s="286"/>
      <c r="KJC101" s="286"/>
      <c r="KJD101" s="286"/>
      <c r="KJE101" s="286"/>
      <c r="KJF101" s="286"/>
      <c r="KJG101" s="286"/>
      <c r="KJH101" s="286"/>
      <c r="KJI101" s="286"/>
      <c r="KJJ101" s="286"/>
      <c r="KJK101" s="286"/>
      <c r="KJL101" s="286"/>
      <c r="KJM101" s="286"/>
      <c r="KJN101" s="286"/>
      <c r="KJO101" s="286"/>
      <c r="KJP101" s="286"/>
      <c r="KJQ101" s="286"/>
      <c r="KJR101" s="286"/>
      <c r="KJS101" s="286"/>
      <c r="KJT101" s="286"/>
      <c r="KJU101" s="286"/>
      <c r="KJV101" s="286"/>
      <c r="KJW101" s="286"/>
      <c r="KJX101" s="286"/>
      <c r="KJY101" s="286"/>
      <c r="KJZ101" s="286"/>
      <c r="KKA101" s="286"/>
      <c r="KKB101" s="286"/>
      <c r="KKC101" s="286"/>
      <c r="KKD101" s="286"/>
      <c r="KKE101" s="286"/>
      <c r="KKF101" s="286"/>
      <c r="KKG101" s="286"/>
      <c r="KKH101" s="286"/>
      <c r="KKI101" s="286"/>
      <c r="KKJ101" s="286"/>
      <c r="KKK101" s="286"/>
      <c r="KKL101" s="286"/>
      <c r="KKM101" s="286"/>
      <c r="KKN101" s="286"/>
      <c r="KKO101" s="286"/>
      <c r="KKP101" s="286"/>
      <c r="KKQ101" s="286"/>
      <c r="KKR101" s="286"/>
      <c r="KKS101" s="286"/>
      <c r="KKT101" s="286"/>
      <c r="KKU101" s="286"/>
      <c r="KKV101" s="286"/>
      <c r="KKW101" s="286"/>
      <c r="KKX101" s="286"/>
      <c r="KKY101" s="286"/>
      <c r="KKZ101" s="286"/>
      <c r="KLA101" s="286"/>
      <c r="KLB101" s="286"/>
      <c r="KLC101" s="286"/>
      <c r="KLD101" s="286"/>
      <c r="KLE101" s="286"/>
      <c r="KLF101" s="286"/>
      <c r="KLG101" s="286"/>
      <c r="KLH101" s="286"/>
      <c r="KLI101" s="286"/>
      <c r="KLJ101" s="286"/>
      <c r="KLK101" s="286"/>
      <c r="KLL101" s="286"/>
      <c r="KLM101" s="286"/>
      <c r="KLN101" s="286"/>
      <c r="KLO101" s="286"/>
      <c r="KLP101" s="286"/>
      <c r="KLQ101" s="286"/>
      <c r="KLR101" s="286"/>
      <c r="KLS101" s="286"/>
      <c r="KLT101" s="286"/>
      <c r="KLU101" s="286"/>
      <c r="KLV101" s="286"/>
      <c r="KLW101" s="286"/>
      <c r="KLX101" s="286"/>
      <c r="KLY101" s="286"/>
      <c r="KLZ101" s="286"/>
      <c r="KMA101" s="286"/>
      <c r="KMB101" s="286"/>
      <c r="KMC101" s="286"/>
      <c r="KMD101" s="286"/>
      <c r="KME101" s="286"/>
      <c r="KMF101" s="286"/>
      <c r="KMG101" s="286"/>
      <c r="KMH101" s="286"/>
      <c r="KMI101" s="286"/>
      <c r="KMJ101" s="286"/>
      <c r="KMK101" s="286"/>
      <c r="KML101" s="286"/>
      <c r="KMM101" s="286"/>
      <c r="KMN101" s="286"/>
      <c r="KMO101" s="286"/>
      <c r="KMP101" s="286"/>
      <c r="KMQ101" s="286"/>
      <c r="KMR101" s="286"/>
      <c r="KMS101" s="286"/>
      <c r="KMT101" s="286"/>
      <c r="KMU101" s="286"/>
      <c r="KMV101" s="286"/>
      <c r="KMW101" s="286"/>
      <c r="KMX101" s="286"/>
      <c r="KMY101" s="286"/>
      <c r="KMZ101" s="286"/>
      <c r="KNA101" s="286"/>
      <c r="KNB101" s="286"/>
      <c r="KNC101" s="286"/>
      <c r="KND101" s="286"/>
      <c r="KNE101" s="286"/>
      <c r="KNF101" s="286"/>
      <c r="KNG101" s="286"/>
      <c r="KNH101" s="286"/>
      <c r="KNI101" s="286"/>
      <c r="KNJ101" s="286"/>
      <c r="KNK101" s="286"/>
      <c r="KNL101" s="286"/>
      <c r="KNM101" s="286"/>
      <c r="KNN101" s="286"/>
      <c r="KNO101" s="286"/>
      <c r="KNP101" s="286"/>
      <c r="KNQ101" s="286"/>
      <c r="KNR101" s="286"/>
      <c r="KNS101" s="286"/>
      <c r="KNT101" s="286"/>
      <c r="KNU101" s="286"/>
      <c r="KNV101" s="286"/>
      <c r="KNW101" s="286"/>
      <c r="KNX101" s="286"/>
      <c r="KNY101" s="286"/>
      <c r="KNZ101" s="286"/>
      <c r="KOA101" s="286"/>
      <c r="KOB101" s="286"/>
      <c r="KOC101" s="286"/>
      <c r="KOD101" s="286"/>
      <c r="KOE101" s="286"/>
      <c r="KOF101" s="286"/>
      <c r="KOG101" s="286"/>
      <c r="KOH101" s="286"/>
      <c r="KOI101" s="286"/>
      <c r="KOJ101" s="286"/>
      <c r="KOK101" s="286"/>
      <c r="KOL101" s="286"/>
      <c r="KOM101" s="286"/>
      <c r="KON101" s="286"/>
      <c r="KOO101" s="286"/>
      <c r="KOP101" s="286"/>
      <c r="KOQ101" s="286"/>
      <c r="KOR101" s="286"/>
      <c r="KOS101" s="286"/>
      <c r="KOT101" s="286"/>
      <c r="KOU101" s="286"/>
      <c r="KOV101" s="286"/>
      <c r="KOW101" s="286"/>
      <c r="KOX101" s="286"/>
      <c r="KOY101" s="286"/>
      <c r="KOZ101" s="286"/>
      <c r="KPA101" s="286"/>
      <c r="KPB101" s="286"/>
      <c r="KPC101" s="286"/>
      <c r="KPD101" s="286"/>
      <c r="KPE101" s="286"/>
      <c r="KPF101" s="286"/>
      <c r="KPG101" s="286"/>
      <c r="KPH101" s="286"/>
      <c r="KPI101" s="286"/>
      <c r="KPJ101" s="286"/>
      <c r="KPK101" s="286"/>
      <c r="KPL101" s="286"/>
      <c r="KPM101" s="286"/>
      <c r="KPN101" s="286"/>
      <c r="KPO101" s="286"/>
      <c r="KPP101" s="286"/>
      <c r="KPQ101" s="286"/>
      <c r="KPR101" s="286"/>
      <c r="KPS101" s="286"/>
      <c r="KPT101" s="286"/>
      <c r="KPU101" s="286"/>
      <c r="KPV101" s="286"/>
      <c r="KPW101" s="286"/>
      <c r="KPX101" s="286"/>
      <c r="KPY101" s="286"/>
      <c r="KPZ101" s="286"/>
      <c r="KQA101" s="286"/>
      <c r="KQB101" s="286"/>
      <c r="KQC101" s="286"/>
      <c r="KQD101" s="286"/>
      <c r="KQE101" s="286"/>
      <c r="KQF101" s="286"/>
      <c r="KQG101" s="286"/>
      <c r="KQH101" s="286"/>
      <c r="KQI101" s="286"/>
      <c r="KQJ101" s="286"/>
      <c r="KQK101" s="286"/>
      <c r="KQL101" s="286"/>
      <c r="KQM101" s="286"/>
      <c r="KQN101" s="286"/>
      <c r="KQO101" s="286"/>
      <c r="KQP101" s="286"/>
      <c r="KQQ101" s="286"/>
      <c r="KQR101" s="286"/>
      <c r="KQS101" s="286"/>
      <c r="KQT101" s="286"/>
      <c r="KQU101" s="286"/>
      <c r="KQV101" s="286"/>
      <c r="KQW101" s="286"/>
      <c r="KQX101" s="286"/>
      <c r="KQY101" s="286"/>
      <c r="KQZ101" s="286"/>
      <c r="KRA101" s="286"/>
      <c r="KRB101" s="286"/>
      <c r="KRC101" s="286"/>
      <c r="KRD101" s="286"/>
      <c r="KRE101" s="286"/>
      <c r="KRF101" s="286"/>
      <c r="KRG101" s="286"/>
      <c r="KRH101" s="286"/>
      <c r="KRI101" s="286"/>
      <c r="KRJ101" s="286"/>
      <c r="KRK101" s="286"/>
      <c r="KRL101" s="286"/>
      <c r="KRM101" s="286"/>
      <c r="KRN101" s="286"/>
      <c r="KRO101" s="286"/>
      <c r="KRP101" s="286"/>
      <c r="KRQ101" s="286"/>
      <c r="KRR101" s="286"/>
      <c r="KRS101" s="286"/>
      <c r="KRT101" s="286"/>
      <c r="KRU101" s="286"/>
      <c r="KRV101" s="286"/>
      <c r="KRW101" s="286"/>
      <c r="KRX101" s="286"/>
      <c r="KRY101" s="286"/>
      <c r="KRZ101" s="286"/>
      <c r="KSA101" s="286"/>
      <c r="KSB101" s="286"/>
      <c r="KSC101" s="286"/>
      <c r="KSD101" s="286"/>
      <c r="KSE101" s="286"/>
      <c r="KSF101" s="286"/>
      <c r="KSG101" s="286"/>
      <c r="KSH101" s="286"/>
      <c r="KSI101" s="286"/>
      <c r="KSJ101" s="286"/>
      <c r="KSK101" s="286"/>
      <c r="KSL101" s="286"/>
      <c r="KSM101" s="286"/>
      <c r="KSN101" s="286"/>
      <c r="KSO101" s="286"/>
      <c r="KSP101" s="286"/>
      <c r="KSQ101" s="286"/>
      <c r="KSR101" s="286"/>
      <c r="KSS101" s="286"/>
      <c r="KST101" s="286"/>
      <c r="KSU101" s="286"/>
      <c r="KSV101" s="286"/>
      <c r="KSW101" s="286"/>
      <c r="KSX101" s="286"/>
      <c r="KSY101" s="286"/>
      <c r="KSZ101" s="286"/>
      <c r="KTA101" s="286"/>
      <c r="KTB101" s="286"/>
      <c r="KTC101" s="286"/>
      <c r="KTD101" s="286"/>
      <c r="KTE101" s="286"/>
      <c r="KTF101" s="286"/>
      <c r="KTG101" s="286"/>
      <c r="KTH101" s="286"/>
      <c r="KTI101" s="286"/>
      <c r="KTJ101" s="286"/>
      <c r="KTK101" s="286"/>
      <c r="KTL101" s="286"/>
      <c r="KTM101" s="286"/>
      <c r="KTN101" s="286"/>
      <c r="KTO101" s="286"/>
      <c r="KTP101" s="286"/>
      <c r="KTQ101" s="286"/>
      <c r="KTR101" s="286"/>
      <c r="KTS101" s="286"/>
      <c r="KTT101" s="286"/>
      <c r="KTU101" s="286"/>
      <c r="KTV101" s="286"/>
      <c r="KTW101" s="286"/>
      <c r="KTX101" s="286"/>
      <c r="KTY101" s="286"/>
      <c r="KTZ101" s="286"/>
      <c r="KUA101" s="286"/>
      <c r="KUB101" s="286"/>
      <c r="KUC101" s="286"/>
      <c r="KUD101" s="286"/>
      <c r="KUE101" s="286"/>
      <c r="KUF101" s="286"/>
      <c r="KUG101" s="286"/>
      <c r="KUH101" s="286"/>
      <c r="KUI101" s="286"/>
      <c r="KUJ101" s="286"/>
      <c r="KUK101" s="286"/>
      <c r="KUL101" s="286"/>
      <c r="KUM101" s="286"/>
      <c r="KUN101" s="286"/>
      <c r="KUO101" s="286"/>
      <c r="KUP101" s="286"/>
      <c r="KUQ101" s="286"/>
      <c r="KUR101" s="286"/>
      <c r="KUS101" s="286"/>
      <c r="KUT101" s="286"/>
      <c r="KUU101" s="286"/>
      <c r="KUV101" s="286"/>
      <c r="KUW101" s="286"/>
      <c r="KUX101" s="286"/>
      <c r="KUY101" s="286"/>
      <c r="KUZ101" s="286"/>
      <c r="KVA101" s="286"/>
      <c r="KVB101" s="286"/>
      <c r="KVC101" s="286"/>
      <c r="KVD101" s="286"/>
      <c r="KVE101" s="286"/>
      <c r="KVF101" s="286"/>
      <c r="KVG101" s="286"/>
      <c r="KVH101" s="286"/>
      <c r="KVI101" s="286"/>
      <c r="KVJ101" s="286"/>
      <c r="KVK101" s="286"/>
      <c r="KVL101" s="286"/>
      <c r="KVM101" s="286"/>
      <c r="KVN101" s="286"/>
      <c r="KVO101" s="286"/>
      <c r="KVP101" s="286"/>
      <c r="KVQ101" s="286"/>
      <c r="KVR101" s="286"/>
      <c r="KVS101" s="286"/>
      <c r="KVT101" s="286"/>
      <c r="KVU101" s="286"/>
      <c r="KVV101" s="286"/>
      <c r="KVW101" s="286"/>
      <c r="KVX101" s="286"/>
      <c r="KVY101" s="286"/>
      <c r="KVZ101" s="286"/>
      <c r="KWA101" s="286"/>
      <c r="KWB101" s="286"/>
      <c r="KWC101" s="286"/>
      <c r="KWD101" s="286"/>
      <c r="KWE101" s="286"/>
      <c r="KWF101" s="286"/>
      <c r="KWG101" s="286"/>
      <c r="KWH101" s="286"/>
      <c r="KWI101" s="286"/>
      <c r="KWJ101" s="286"/>
      <c r="KWK101" s="286"/>
      <c r="KWL101" s="286"/>
      <c r="KWM101" s="286"/>
      <c r="KWN101" s="286"/>
      <c r="KWO101" s="286"/>
      <c r="KWP101" s="286"/>
      <c r="KWQ101" s="286"/>
      <c r="KWR101" s="286"/>
      <c r="KWS101" s="286"/>
      <c r="KWT101" s="286"/>
      <c r="KWU101" s="286"/>
      <c r="KWV101" s="286"/>
      <c r="KWW101" s="286"/>
      <c r="KWX101" s="286"/>
      <c r="KWY101" s="286"/>
      <c r="KWZ101" s="286"/>
      <c r="KXA101" s="286"/>
      <c r="KXB101" s="286"/>
      <c r="KXC101" s="286"/>
      <c r="KXD101" s="286"/>
      <c r="KXE101" s="286"/>
      <c r="KXF101" s="286"/>
      <c r="KXG101" s="286"/>
      <c r="KXH101" s="286"/>
      <c r="KXI101" s="286"/>
      <c r="KXJ101" s="286"/>
      <c r="KXK101" s="286"/>
      <c r="KXL101" s="286"/>
      <c r="KXM101" s="286"/>
      <c r="KXN101" s="286"/>
      <c r="KXO101" s="286"/>
      <c r="KXP101" s="286"/>
      <c r="KXQ101" s="286"/>
      <c r="KXR101" s="286"/>
      <c r="KXS101" s="286"/>
      <c r="KXT101" s="286"/>
      <c r="KXU101" s="286"/>
      <c r="KXV101" s="286"/>
      <c r="KXW101" s="286"/>
      <c r="KXX101" s="286"/>
      <c r="KXY101" s="286"/>
      <c r="KXZ101" s="286"/>
      <c r="KYA101" s="286"/>
      <c r="KYB101" s="286"/>
      <c r="KYC101" s="286"/>
      <c r="KYD101" s="286"/>
      <c r="KYE101" s="286"/>
      <c r="KYF101" s="286"/>
      <c r="KYG101" s="286"/>
      <c r="KYH101" s="286"/>
      <c r="KYI101" s="286"/>
      <c r="KYJ101" s="286"/>
      <c r="KYK101" s="286"/>
      <c r="KYL101" s="286"/>
      <c r="KYM101" s="286"/>
      <c r="KYN101" s="286"/>
      <c r="KYO101" s="286"/>
      <c r="KYP101" s="286"/>
      <c r="KYQ101" s="286"/>
      <c r="KYR101" s="286"/>
      <c r="KYS101" s="286"/>
      <c r="KYT101" s="286"/>
      <c r="KYU101" s="286"/>
      <c r="KYV101" s="286"/>
      <c r="KYW101" s="286"/>
      <c r="KYX101" s="286"/>
      <c r="KYY101" s="286"/>
      <c r="KYZ101" s="286"/>
      <c r="KZA101" s="286"/>
      <c r="KZB101" s="286"/>
      <c r="KZC101" s="286"/>
      <c r="KZD101" s="286"/>
      <c r="KZE101" s="286"/>
      <c r="KZF101" s="286"/>
      <c r="KZG101" s="286"/>
      <c r="KZH101" s="286"/>
      <c r="KZI101" s="286"/>
      <c r="KZJ101" s="286"/>
      <c r="KZK101" s="286"/>
      <c r="KZL101" s="286"/>
      <c r="KZM101" s="286"/>
      <c r="KZN101" s="286"/>
      <c r="KZO101" s="286"/>
      <c r="KZP101" s="286"/>
      <c r="KZQ101" s="286"/>
      <c r="KZR101" s="286"/>
      <c r="KZS101" s="286"/>
      <c r="KZT101" s="286"/>
      <c r="KZU101" s="286"/>
      <c r="KZV101" s="286"/>
      <c r="KZW101" s="286"/>
      <c r="KZX101" s="286"/>
      <c r="KZY101" s="286"/>
      <c r="KZZ101" s="286"/>
      <c r="LAA101" s="286"/>
      <c r="LAB101" s="286"/>
      <c r="LAC101" s="286"/>
      <c r="LAD101" s="286"/>
      <c r="LAE101" s="286"/>
      <c r="LAF101" s="286"/>
      <c r="LAG101" s="286"/>
      <c r="LAH101" s="286"/>
      <c r="LAI101" s="286"/>
      <c r="LAJ101" s="286"/>
      <c r="LAK101" s="286"/>
      <c r="LAL101" s="286"/>
      <c r="LAM101" s="286"/>
      <c r="LAN101" s="286"/>
      <c r="LAO101" s="286"/>
      <c r="LAP101" s="286"/>
      <c r="LAQ101" s="286"/>
      <c r="LAR101" s="286"/>
      <c r="LAS101" s="286"/>
      <c r="LAT101" s="286"/>
      <c r="LAU101" s="286"/>
      <c r="LAV101" s="286"/>
      <c r="LAW101" s="286"/>
      <c r="LAX101" s="286"/>
      <c r="LAY101" s="286"/>
      <c r="LAZ101" s="286"/>
      <c r="LBA101" s="286"/>
      <c r="LBB101" s="286"/>
      <c r="LBC101" s="286"/>
      <c r="LBD101" s="286"/>
      <c r="LBE101" s="286"/>
      <c r="LBF101" s="286"/>
      <c r="LBG101" s="286"/>
      <c r="LBH101" s="286"/>
      <c r="LBI101" s="286"/>
      <c r="LBJ101" s="286"/>
      <c r="LBK101" s="286"/>
      <c r="LBL101" s="286"/>
      <c r="LBM101" s="286"/>
      <c r="LBN101" s="286"/>
      <c r="LBO101" s="286"/>
      <c r="LBP101" s="286"/>
      <c r="LBQ101" s="286"/>
      <c r="LBR101" s="286"/>
      <c r="LBS101" s="286"/>
      <c r="LBT101" s="286"/>
      <c r="LBU101" s="286"/>
      <c r="LBV101" s="286"/>
      <c r="LBW101" s="286"/>
      <c r="LBX101" s="286"/>
      <c r="LBY101" s="286"/>
      <c r="LBZ101" s="286"/>
      <c r="LCA101" s="286"/>
      <c r="LCB101" s="286"/>
      <c r="LCC101" s="286"/>
      <c r="LCD101" s="286"/>
      <c r="LCE101" s="286"/>
      <c r="LCF101" s="286"/>
      <c r="LCG101" s="286"/>
      <c r="LCH101" s="286"/>
      <c r="LCI101" s="286"/>
      <c r="LCJ101" s="286"/>
      <c r="LCK101" s="286"/>
      <c r="LCL101" s="286"/>
      <c r="LCM101" s="286"/>
      <c r="LCN101" s="286"/>
      <c r="LCO101" s="286"/>
      <c r="LCP101" s="286"/>
      <c r="LCQ101" s="286"/>
      <c r="LCR101" s="286"/>
      <c r="LCS101" s="286"/>
      <c r="LCT101" s="286"/>
      <c r="LCU101" s="286"/>
      <c r="LCV101" s="286"/>
      <c r="LCW101" s="286"/>
      <c r="LCX101" s="286"/>
      <c r="LCY101" s="286"/>
      <c r="LCZ101" s="286"/>
      <c r="LDA101" s="286"/>
      <c r="LDB101" s="286"/>
      <c r="LDC101" s="286"/>
      <c r="LDD101" s="286"/>
      <c r="LDE101" s="286"/>
      <c r="LDF101" s="286"/>
      <c r="LDG101" s="286"/>
      <c r="LDH101" s="286"/>
      <c r="LDI101" s="286"/>
      <c r="LDJ101" s="286"/>
      <c r="LDK101" s="286"/>
      <c r="LDL101" s="286"/>
      <c r="LDM101" s="286"/>
      <c r="LDN101" s="286"/>
      <c r="LDO101" s="286"/>
      <c r="LDP101" s="286"/>
      <c r="LDQ101" s="286"/>
      <c r="LDR101" s="286"/>
      <c r="LDS101" s="286"/>
      <c r="LDT101" s="286"/>
      <c r="LDU101" s="286"/>
      <c r="LDV101" s="286"/>
      <c r="LDW101" s="286"/>
      <c r="LDX101" s="286"/>
      <c r="LDY101" s="286"/>
      <c r="LDZ101" s="286"/>
      <c r="LEA101" s="286"/>
      <c r="LEB101" s="286"/>
      <c r="LEC101" s="286"/>
      <c r="LED101" s="286"/>
      <c r="LEE101" s="286"/>
      <c r="LEF101" s="286"/>
      <c r="LEG101" s="286"/>
      <c r="LEH101" s="286"/>
      <c r="LEI101" s="286"/>
      <c r="LEJ101" s="286"/>
      <c r="LEK101" s="286"/>
      <c r="LEL101" s="286"/>
      <c r="LEM101" s="286"/>
      <c r="LEN101" s="286"/>
      <c r="LEO101" s="286"/>
      <c r="LEP101" s="286"/>
      <c r="LEQ101" s="286"/>
      <c r="LER101" s="286"/>
      <c r="LES101" s="286"/>
      <c r="LET101" s="286"/>
      <c r="LEU101" s="286"/>
      <c r="LEV101" s="286"/>
      <c r="LEW101" s="286"/>
      <c r="LEX101" s="286"/>
      <c r="LEY101" s="286"/>
      <c r="LEZ101" s="286"/>
      <c r="LFA101" s="286"/>
      <c r="LFB101" s="286"/>
      <c r="LFC101" s="286"/>
      <c r="LFD101" s="286"/>
      <c r="LFE101" s="286"/>
      <c r="LFF101" s="286"/>
      <c r="LFG101" s="286"/>
      <c r="LFH101" s="286"/>
      <c r="LFI101" s="286"/>
      <c r="LFJ101" s="286"/>
      <c r="LFK101" s="286"/>
      <c r="LFL101" s="286"/>
      <c r="LFM101" s="286"/>
      <c r="LFN101" s="286"/>
      <c r="LFO101" s="286"/>
      <c r="LFP101" s="286"/>
      <c r="LFQ101" s="286"/>
      <c r="LFR101" s="286"/>
      <c r="LFS101" s="286"/>
      <c r="LFT101" s="286"/>
      <c r="LFU101" s="286"/>
      <c r="LFV101" s="286"/>
      <c r="LFW101" s="286"/>
      <c r="LFX101" s="286"/>
      <c r="LFY101" s="286"/>
      <c r="LFZ101" s="286"/>
      <c r="LGA101" s="286"/>
      <c r="LGB101" s="286"/>
      <c r="LGC101" s="286"/>
      <c r="LGD101" s="286"/>
      <c r="LGE101" s="286"/>
      <c r="LGF101" s="286"/>
      <c r="LGG101" s="286"/>
      <c r="LGH101" s="286"/>
      <c r="LGI101" s="286"/>
      <c r="LGJ101" s="286"/>
      <c r="LGK101" s="286"/>
      <c r="LGL101" s="286"/>
      <c r="LGM101" s="286"/>
      <c r="LGN101" s="286"/>
      <c r="LGO101" s="286"/>
      <c r="LGP101" s="286"/>
      <c r="LGQ101" s="286"/>
      <c r="LGR101" s="286"/>
      <c r="LGS101" s="286"/>
      <c r="LGT101" s="286"/>
      <c r="LGU101" s="286"/>
      <c r="LGV101" s="286"/>
      <c r="LGW101" s="286"/>
      <c r="LGX101" s="286"/>
      <c r="LGY101" s="286"/>
      <c r="LGZ101" s="286"/>
      <c r="LHA101" s="286"/>
      <c r="LHB101" s="286"/>
      <c r="LHC101" s="286"/>
      <c r="LHD101" s="286"/>
      <c r="LHE101" s="286"/>
      <c r="LHF101" s="286"/>
      <c r="LHG101" s="286"/>
      <c r="LHH101" s="286"/>
      <c r="LHI101" s="286"/>
      <c r="LHJ101" s="286"/>
      <c r="LHK101" s="286"/>
      <c r="LHL101" s="286"/>
      <c r="LHM101" s="286"/>
      <c r="LHN101" s="286"/>
      <c r="LHO101" s="286"/>
      <c r="LHP101" s="286"/>
      <c r="LHQ101" s="286"/>
      <c r="LHR101" s="286"/>
      <c r="LHS101" s="286"/>
      <c r="LHT101" s="286"/>
      <c r="LHU101" s="286"/>
      <c r="LHV101" s="286"/>
      <c r="LHW101" s="286"/>
      <c r="LHX101" s="286"/>
      <c r="LHY101" s="286"/>
      <c r="LHZ101" s="286"/>
      <c r="LIA101" s="286"/>
      <c r="LIB101" s="286"/>
      <c r="LIC101" s="286"/>
      <c r="LID101" s="286"/>
      <c r="LIE101" s="286"/>
      <c r="LIF101" s="286"/>
      <c r="LIG101" s="286"/>
      <c r="LIH101" s="286"/>
      <c r="LII101" s="286"/>
      <c r="LIJ101" s="286"/>
      <c r="LIK101" s="286"/>
      <c r="LIL101" s="286"/>
      <c r="LIM101" s="286"/>
      <c r="LIN101" s="286"/>
      <c r="LIO101" s="286"/>
      <c r="LIP101" s="286"/>
      <c r="LIQ101" s="286"/>
      <c r="LIR101" s="286"/>
      <c r="LIS101" s="286"/>
      <c r="LIT101" s="286"/>
      <c r="LIU101" s="286"/>
      <c r="LIV101" s="286"/>
      <c r="LIW101" s="286"/>
      <c r="LIX101" s="286"/>
      <c r="LIY101" s="286"/>
      <c r="LIZ101" s="286"/>
      <c r="LJA101" s="286"/>
      <c r="LJB101" s="286"/>
      <c r="LJC101" s="286"/>
      <c r="LJD101" s="286"/>
      <c r="LJE101" s="286"/>
      <c r="LJF101" s="286"/>
      <c r="LJG101" s="286"/>
      <c r="LJH101" s="286"/>
      <c r="LJI101" s="286"/>
      <c r="LJJ101" s="286"/>
      <c r="LJK101" s="286"/>
      <c r="LJL101" s="286"/>
      <c r="LJM101" s="286"/>
      <c r="LJN101" s="286"/>
      <c r="LJO101" s="286"/>
      <c r="LJP101" s="286"/>
      <c r="LJQ101" s="286"/>
      <c r="LJR101" s="286"/>
      <c r="LJS101" s="286"/>
      <c r="LJT101" s="286"/>
      <c r="LJU101" s="286"/>
      <c r="LJV101" s="286"/>
      <c r="LJW101" s="286"/>
      <c r="LJX101" s="286"/>
      <c r="LJY101" s="286"/>
      <c r="LJZ101" s="286"/>
      <c r="LKA101" s="286"/>
      <c r="LKB101" s="286"/>
      <c r="LKC101" s="286"/>
      <c r="LKD101" s="286"/>
      <c r="LKE101" s="286"/>
      <c r="LKF101" s="286"/>
      <c r="LKG101" s="286"/>
      <c r="LKH101" s="286"/>
      <c r="LKI101" s="286"/>
      <c r="LKJ101" s="286"/>
      <c r="LKK101" s="286"/>
      <c r="LKL101" s="286"/>
      <c r="LKM101" s="286"/>
      <c r="LKN101" s="286"/>
      <c r="LKO101" s="286"/>
      <c r="LKP101" s="286"/>
      <c r="LKQ101" s="286"/>
      <c r="LKR101" s="286"/>
      <c r="LKS101" s="286"/>
      <c r="LKT101" s="286"/>
      <c r="LKU101" s="286"/>
      <c r="LKV101" s="286"/>
      <c r="LKW101" s="286"/>
      <c r="LKX101" s="286"/>
      <c r="LKY101" s="286"/>
      <c r="LKZ101" s="286"/>
      <c r="LLA101" s="286"/>
      <c r="LLB101" s="286"/>
      <c r="LLC101" s="286"/>
      <c r="LLD101" s="286"/>
      <c r="LLE101" s="286"/>
      <c r="LLF101" s="286"/>
      <c r="LLG101" s="286"/>
      <c r="LLH101" s="286"/>
      <c r="LLI101" s="286"/>
      <c r="LLJ101" s="286"/>
      <c r="LLK101" s="286"/>
      <c r="LLL101" s="286"/>
      <c r="LLM101" s="286"/>
      <c r="LLN101" s="286"/>
      <c r="LLO101" s="286"/>
      <c r="LLP101" s="286"/>
      <c r="LLQ101" s="286"/>
      <c r="LLR101" s="286"/>
      <c r="LLS101" s="286"/>
      <c r="LLT101" s="286"/>
      <c r="LLU101" s="286"/>
      <c r="LLV101" s="286"/>
      <c r="LLW101" s="286"/>
      <c r="LLX101" s="286"/>
      <c r="LLY101" s="286"/>
      <c r="LLZ101" s="286"/>
      <c r="LMA101" s="286"/>
      <c r="LMB101" s="286"/>
      <c r="LMC101" s="286"/>
      <c r="LMD101" s="286"/>
      <c r="LME101" s="286"/>
      <c r="LMF101" s="286"/>
      <c r="LMG101" s="286"/>
      <c r="LMH101" s="286"/>
      <c r="LMI101" s="286"/>
      <c r="LMJ101" s="286"/>
      <c r="LMK101" s="286"/>
      <c r="LML101" s="286"/>
      <c r="LMM101" s="286"/>
      <c r="LMN101" s="286"/>
      <c r="LMO101" s="286"/>
      <c r="LMP101" s="286"/>
      <c r="LMQ101" s="286"/>
      <c r="LMR101" s="286"/>
      <c r="LMS101" s="286"/>
      <c r="LMT101" s="286"/>
      <c r="LMU101" s="286"/>
      <c r="LMV101" s="286"/>
      <c r="LMW101" s="286"/>
      <c r="LMX101" s="286"/>
      <c r="LMY101" s="286"/>
      <c r="LMZ101" s="286"/>
      <c r="LNA101" s="286"/>
      <c r="LNB101" s="286"/>
      <c r="LNC101" s="286"/>
      <c r="LND101" s="286"/>
      <c r="LNE101" s="286"/>
      <c r="LNF101" s="286"/>
      <c r="LNG101" s="286"/>
      <c r="LNH101" s="286"/>
      <c r="LNI101" s="286"/>
      <c r="LNJ101" s="286"/>
      <c r="LNK101" s="286"/>
      <c r="LNL101" s="286"/>
      <c r="LNM101" s="286"/>
      <c r="LNN101" s="286"/>
      <c r="LNO101" s="286"/>
      <c r="LNP101" s="286"/>
      <c r="LNQ101" s="286"/>
      <c r="LNR101" s="286"/>
      <c r="LNS101" s="286"/>
      <c r="LNT101" s="286"/>
      <c r="LNU101" s="286"/>
      <c r="LNV101" s="286"/>
      <c r="LNW101" s="286"/>
      <c r="LNX101" s="286"/>
      <c r="LNY101" s="286"/>
      <c r="LNZ101" s="286"/>
      <c r="LOA101" s="286"/>
      <c r="LOB101" s="286"/>
      <c r="LOC101" s="286"/>
      <c r="LOD101" s="286"/>
      <c r="LOE101" s="286"/>
      <c r="LOF101" s="286"/>
      <c r="LOG101" s="286"/>
      <c r="LOH101" s="286"/>
      <c r="LOI101" s="286"/>
      <c r="LOJ101" s="286"/>
      <c r="LOK101" s="286"/>
      <c r="LOL101" s="286"/>
      <c r="LOM101" s="286"/>
      <c r="LON101" s="286"/>
      <c r="LOO101" s="286"/>
      <c r="LOP101" s="286"/>
      <c r="LOQ101" s="286"/>
      <c r="LOR101" s="286"/>
      <c r="LOS101" s="286"/>
      <c r="LOT101" s="286"/>
      <c r="LOU101" s="286"/>
      <c r="LOV101" s="286"/>
      <c r="LOW101" s="286"/>
      <c r="LOX101" s="286"/>
      <c r="LOY101" s="286"/>
      <c r="LOZ101" s="286"/>
      <c r="LPA101" s="286"/>
      <c r="LPB101" s="286"/>
      <c r="LPC101" s="286"/>
      <c r="LPD101" s="286"/>
      <c r="LPE101" s="286"/>
      <c r="LPF101" s="286"/>
      <c r="LPG101" s="286"/>
      <c r="LPH101" s="286"/>
      <c r="LPI101" s="286"/>
      <c r="LPJ101" s="286"/>
      <c r="LPK101" s="286"/>
      <c r="LPL101" s="286"/>
      <c r="LPM101" s="286"/>
      <c r="LPN101" s="286"/>
      <c r="LPO101" s="286"/>
      <c r="LPP101" s="286"/>
      <c r="LPQ101" s="286"/>
      <c r="LPR101" s="286"/>
      <c r="LPS101" s="286"/>
      <c r="LPT101" s="286"/>
      <c r="LPU101" s="286"/>
      <c r="LPV101" s="286"/>
      <c r="LPW101" s="286"/>
      <c r="LPX101" s="286"/>
      <c r="LPY101" s="286"/>
      <c r="LPZ101" s="286"/>
      <c r="LQA101" s="286"/>
      <c r="LQB101" s="286"/>
      <c r="LQC101" s="286"/>
      <c r="LQD101" s="286"/>
      <c r="LQE101" s="286"/>
      <c r="LQF101" s="286"/>
      <c r="LQG101" s="286"/>
      <c r="LQH101" s="286"/>
      <c r="LQI101" s="286"/>
      <c r="LQJ101" s="286"/>
      <c r="LQK101" s="286"/>
      <c r="LQL101" s="286"/>
      <c r="LQM101" s="286"/>
      <c r="LQN101" s="286"/>
      <c r="LQO101" s="286"/>
      <c r="LQP101" s="286"/>
      <c r="LQQ101" s="286"/>
      <c r="LQR101" s="286"/>
      <c r="LQS101" s="286"/>
      <c r="LQT101" s="286"/>
      <c r="LQU101" s="286"/>
      <c r="LQV101" s="286"/>
      <c r="LQW101" s="286"/>
      <c r="LQX101" s="286"/>
      <c r="LQY101" s="286"/>
      <c r="LQZ101" s="286"/>
      <c r="LRA101" s="286"/>
      <c r="LRB101" s="286"/>
      <c r="LRC101" s="286"/>
      <c r="LRD101" s="286"/>
      <c r="LRE101" s="286"/>
      <c r="LRF101" s="286"/>
      <c r="LRG101" s="286"/>
      <c r="LRH101" s="286"/>
      <c r="LRI101" s="286"/>
      <c r="LRJ101" s="286"/>
      <c r="LRK101" s="286"/>
      <c r="LRL101" s="286"/>
      <c r="LRM101" s="286"/>
      <c r="LRN101" s="286"/>
      <c r="LRO101" s="286"/>
      <c r="LRP101" s="286"/>
      <c r="LRQ101" s="286"/>
      <c r="LRR101" s="286"/>
      <c r="LRS101" s="286"/>
      <c r="LRT101" s="286"/>
      <c r="LRU101" s="286"/>
      <c r="LRV101" s="286"/>
      <c r="LRW101" s="286"/>
      <c r="LRX101" s="286"/>
      <c r="LRY101" s="286"/>
      <c r="LRZ101" s="286"/>
      <c r="LSA101" s="286"/>
      <c r="LSB101" s="286"/>
      <c r="LSC101" s="286"/>
      <c r="LSD101" s="286"/>
      <c r="LSE101" s="286"/>
      <c r="LSF101" s="286"/>
      <c r="LSG101" s="286"/>
      <c r="LSH101" s="286"/>
      <c r="LSI101" s="286"/>
      <c r="LSJ101" s="286"/>
      <c r="LSK101" s="286"/>
      <c r="LSL101" s="286"/>
      <c r="LSM101" s="286"/>
      <c r="LSN101" s="286"/>
      <c r="LSO101" s="286"/>
      <c r="LSP101" s="286"/>
      <c r="LSQ101" s="286"/>
      <c r="LSR101" s="286"/>
      <c r="LSS101" s="286"/>
      <c r="LST101" s="286"/>
      <c r="LSU101" s="286"/>
      <c r="LSV101" s="286"/>
      <c r="LSW101" s="286"/>
      <c r="LSX101" s="286"/>
      <c r="LSY101" s="286"/>
      <c r="LSZ101" s="286"/>
      <c r="LTA101" s="286"/>
      <c r="LTB101" s="286"/>
      <c r="LTC101" s="286"/>
      <c r="LTD101" s="286"/>
      <c r="LTE101" s="286"/>
      <c r="LTF101" s="286"/>
      <c r="LTG101" s="286"/>
      <c r="LTH101" s="286"/>
      <c r="LTI101" s="286"/>
      <c r="LTJ101" s="286"/>
      <c r="LTK101" s="286"/>
      <c r="LTL101" s="286"/>
      <c r="LTM101" s="286"/>
      <c r="LTN101" s="286"/>
      <c r="LTO101" s="286"/>
      <c r="LTP101" s="286"/>
      <c r="LTQ101" s="286"/>
      <c r="LTR101" s="286"/>
      <c r="LTS101" s="286"/>
      <c r="LTT101" s="286"/>
      <c r="LTU101" s="286"/>
      <c r="LTV101" s="286"/>
      <c r="LTW101" s="286"/>
      <c r="LTX101" s="286"/>
      <c r="LTY101" s="286"/>
      <c r="LTZ101" s="286"/>
      <c r="LUA101" s="286"/>
      <c r="LUB101" s="286"/>
      <c r="LUC101" s="286"/>
      <c r="LUD101" s="286"/>
      <c r="LUE101" s="286"/>
      <c r="LUF101" s="286"/>
      <c r="LUG101" s="286"/>
      <c r="LUH101" s="286"/>
      <c r="LUI101" s="286"/>
      <c r="LUJ101" s="286"/>
      <c r="LUK101" s="286"/>
      <c r="LUL101" s="286"/>
      <c r="LUM101" s="286"/>
      <c r="LUN101" s="286"/>
      <c r="LUO101" s="286"/>
      <c r="LUP101" s="286"/>
      <c r="LUQ101" s="286"/>
      <c r="LUR101" s="286"/>
      <c r="LUS101" s="286"/>
      <c r="LUT101" s="286"/>
      <c r="LUU101" s="286"/>
      <c r="LUV101" s="286"/>
      <c r="LUW101" s="286"/>
      <c r="LUX101" s="286"/>
      <c r="LUY101" s="286"/>
      <c r="LUZ101" s="286"/>
      <c r="LVA101" s="286"/>
      <c r="LVB101" s="286"/>
      <c r="LVC101" s="286"/>
      <c r="LVD101" s="286"/>
      <c r="LVE101" s="286"/>
      <c r="LVF101" s="286"/>
      <c r="LVG101" s="286"/>
      <c r="LVH101" s="286"/>
      <c r="LVI101" s="286"/>
      <c r="LVJ101" s="286"/>
      <c r="LVK101" s="286"/>
      <c r="LVL101" s="286"/>
      <c r="LVM101" s="286"/>
      <c r="LVN101" s="286"/>
      <c r="LVO101" s="286"/>
      <c r="LVP101" s="286"/>
      <c r="LVQ101" s="286"/>
      <c r="LVR101" s="286"/>
      <c r="LVS101" s="286"/>
      <c r="LVT101" s="286"/>
      <c r="LVU101" s="286"/>
      <c r="LVV101" s="286"/>
      <c r="LVW101" s="286"/>
      <c r="LVX101" s="286"/>
      <c r="LVY101" s="286"/>
      <c r="LVZ101" s="286"/>
      <c r="LWA101" s="286"/>
      <c r="LWB101" s="286"/>
      <c r="LWC101" s="286"/>
      <c r="LWD101" s="286"/>
      <c r="LWE101" s="286"/>
      <c r="LWF101" s="286"/>
      <c r="LWG101" s="286"/>
      <c r="LWH101" s="286"/>
      <c r="LWI101" s="286"/>
      <c r="LWJ101" s="286"/>
      <c r="LWK101" s="286"/>
      <c r="LWL101" s="286"/>
      <c r="LWM101" s="286"/>
      <c r="LWN101" s="286"/>
      <c r="LWO101" s="286"/>
      <c r="LWP101" s="286"/>
      <c r="LWQ101" s="286"/>
      <c r="LWR101" s="286"/>
      <c r="LWS101" s="286"/>
      <c r="LWT101" s="286"/>
      <c r="LWU101" s="286"/>
      <c r="LWV101" s="286"/>
      <c r="LWW101" s="286"/>
      <c r="LWX101" s="286"/>
      <c r="LWY101" s="286"/>
      <c r="LWZ101" s="286"/>
      <c r="LXA101" s="286"/>
      <c r="LXB101" s="286"/>
      <c r="LXC101" s="286"/>
      <c r="LXD101" s="286"/>
      <c r="LXE101" s="286"/>
      <c r="LXF101" s="286"/>
      <c r="LXG101" s="286"/>
      <c r="LXH101" s="286"/>
      <c r="LXI101" s="286"/>
      <c r="LXJ101" s="286"/>
      <c r="LXK101" s="286"/>
      <c r="LXL101" s="286"/>
      <c r="LXM101" s="286"/>
      <c r="LXN101" s="286"/>
      <c r="LXO101" s="286"/>
      <c r="LXP101" s="286"/>
      <c r="LXQ101" s="286"/>
      <c r="LXR101" s="286"/>
      <c r="LXS101" s="286"/>
      <c r="LXT101" s="286"/>
      <c r="LXU101" s="286"/>
      <c r="LXV101" s="286"/>
      <c r="LXW101" s="286"/>
      <c r="LXX101" s="286"/>
      <c r="LXY101" s="286"/>
      <c r="LXZ101" s="286"/>
      <c r="LYA101" s="286"/>
      <c r="LYB101" s="286"/>
      <c r="LYC101" s="286"/>
      <c r="LYD101" s="286"/>
      <c r="LYE101" s="286"/>
      <c r="LYF101" s="286"/>
      <c r="LYG101" s="286"/>
      <c r="LYH101" s="286"/>
      <c r="LYI101" s="286"/>
      <c r="LYJ101" s="286"/>
      <c r="LYK101" s="286"/>
      <c r="LYL101" s="286"/>
      <c r="LYM101" s="286"/>
      <c r="LYN101" s="286"/>
      <c r="LYO101" s="286"/>
      <c r="LYP101" s="286"/>
      <c r="LYQ101" s="286"/>
      <c r="LYR101" s="286"/>
      <c r="LYS101" s="286"/>
      <c r="LYT101" s="286"/>
      <c r="LYU101" s="286"/>
      <c r="LYV101" s="286"/>
      <c r="LYW101" s="286"/>
      <c r="LYX101" s="286"/>
      <c r="LYY101" s="286"/>
      <c r="LYZ101" s="286"/>
      <c r="LZA101" s="286"/>
      <c r="LZB101" s="286"/>
      <c r="LZC101" s="286"/>
      <c r="LZD101" s="286"/>
      <c r="LZE101" s="286"/>
      <c r="LZF101" s="286"/>
      <c r="LZG101" s="286"/>
      <c r="LZH101" s="286"/>
      <c r="LZI101" s="286"/>
      <c r="LZJ101" s="286"/>
      <c r="LZK101" s="286"/>
      <c r="LZL101" s="286"/>
      <c r="LZM101" s="286"/>
      <c r="LZN101" s="286"/>
      <c r="LZO101" s="286"/>
      <c r="LZP101" s="286"/>
      <c r="LZQ101" s="286"/>
      <c r="LZR101" s="286"/>
      <c r="LZS101" s="286"/>
      <c r="LZT101" s="286"/>
      <c r="LZU101" s="286"/>
      <c r="LZV101" s="286"/>
      <c r="LZW101" s="286"/>
      <c r="LZX101" s="286"/>
      <c r="LZY101" s="286"/>
      <c r="LZZ101" s="286"/>
      <c r="MAA101" s="286"/>
      <c r="MAB101" s="286"/>
      <c r="MAC101" s="286"/>
      <c r="MAD101" s="286"/>
      <c r="MAE101" s="286"/>
      <c r="MAF101" s="286"/>
      <c r="MAG101" s="286"/>
      <c r="MAH101" s="286"/>
      <c r="MAI101" s="286"/>
      <c r="MAJ101" s="286"/>
      <c r="MAK101" s="286"/>
      <c r="MAL101" s="286"/>
      <c r="MAM101" s="286"/>
      <c r="MAN101" s="286"/>
      <c r="MAO101" s="286"/>
      <c r="MAP101" s="286"/>
      <c r="MAQ101" s="286"/>
      <c r="MAR101" s="286"/>
      <c r="MAS101" s="286"/>
      <c r="MAT101" s="286"/>
      <c r="MAU101" s="286"/>
      <c r="MAV101" s="286"/>
      <c r="MAW101" s="286"/>
      <c r="MAX101" s="286"/>
      <c r="MAY101" s="286"/>
      <c r="MAZ101" s="286"/>
      <c r="MBA101" s="286"/>
      <c r="MBB101" s="286"/>
      <c r="MBC101" s="286"/>
      <c r="MBD101" s="286"/>
      <c r="MBE101" s="286"/>
      <c r="MBF101" s="286"/>
      <c r="MBG101" s="286"/>
      <c r="MBH101" s="286"/>
      <c r="MBI101" s="286"/>
      <c r="MBJ101" s="286"/>
      <c r="MBK101" s="286"/>
      <c r="MBL101" s="286"/>
      <c r="MBM101" s="286"/>
      <c r="MBN101" s="286"/>
      <c r="MBO101" s="286"/>
      <c r="MBP101" s="286"/>
      <c r="MBQ101" s="286"/>
      <c r="MBR101" s="286"/>
      <c r="MBS101" s="286"/>
      <c r="MBT101" s="286"/>
      <c r="MBU101" s="286"/>
      <c r="MBV101" s="286"/>
      <c r="MBW101" s="286"/>
      <c r="MBX101" s="286"/>
      <c r="MBY101" s="286"/>
      <c r="MBZ101" s="286"/>
      <c r="MCA101" s="286"/>
      <c r="MCB101" s="286"/>
      <c r="MCC101" s="286"/>
      <c r="MCD101" s="286"/>
      <c r="MCE101" s="286"/>
      <c r="MCF101" s="286"/>
      <c r="MCG101" s="286"/>
      <c r="MCH101" s="286"/>
      <c r="MCI101" s="286"/>
      <c r="MCJ101" s="286"/>
      <c r="MCK101" s="286"/>
      <c r="MCL101" s="286"/>
      <c r="MCM101" s="286"/>
      <c r="MCN101" s="286"/>
      <c r="MCO101" s="286"/>
      <c r="MCP101" s="286"/>
      <c r="MCQ101" s="286"/>
      <c r="MCR101" s="286"/>
      <c r="MCS101" s="286"/>
      <c r="MCT101" s="286"/>
      <c r="MCU101" s="286"/>
      <c r="MCV101" s="286"/>
      <c r="MCW101" s="286"/>
      <c r="MCX101" s="286"/>
      <c r="MCY101" s="286"/>
      <c r="MCZ101" s="286"/>
      <c r="MDA101" s="286"/>
      <c r="MDB101" s="286"/>
      <c r="MDC101" s="286"/>
      <c r="MDD101" s="286"/>
      <c r="MDE101" s="286"/>
      <c r="MDF101" s="286"/>
      <c r="MDG101" s="286"/>
      <c r="MDH101" s="286"/>
      <c r="MDI101" s="286"/>
      <c r="MDJ101" s="286"/>
      <c r="MDK101" s="286"/>
      <c r="MDL101" s="286"/>
      <c r="MDM101" s="286"/>
      <c r="MDN101" s="286"/>
      <c r="MDO101" s="286"/>
      <c r="MDP101" s="286"/>
      <c r="MDQ101" s="286"/>
      <c r="MDR101" s="286"/>
      <c r="MDS101" s="286"/>
      <c r="MDT101" s="286"/>
      <c r="MDU101" s="286"/>
      <c r="MDV101" s="286"/>
      <c r="MDW101" s="286"/>
      <c r="MDX101" s="286"/>
      <c r="MDY101" s="286"/>
      <c r="MDZ101" s="286"/>
      <c r="MEA101" s="286"/>
      <c r="MEB101" s="286"/>
      <c r="MEC101" s="286"/>
      <c r="MED101" s="286"/>
      <c r="MEE101" s="286"/>
      <c r="MEF101" s="286"/>
      <c r="MEG101" s="286"/>
      <c r="MEH101" s="286"/>
      <c r="MEI101" s="286"/>
      <c r="MEJ101" s="286"/>
      <c r="MEK101" s="286"/>
      <c r="MEL101" s="286"/>
      <c r="MEM101" s="286"/>
      <c r="MEN101" s="286"/>
      <c r="MEO101" s="286"/>
      <c r="MEP101" s="286"/>
      <c r="MEQ101" s="286"/>
      <c r="MER101" s="286"/>
      <c r="MES101" s="286"/>
      <c r="MET101" s="286"/>
      <c r="MEU101" s="286"/>
      <c r="MEV101" s="286"/>
      <c r="MEW101" s="286"/>
      <c r="MEX101" s="286"/>
      <c r="MEY101" s="286"/>
      <c r="MEZ101" s="286"/>
      <c r="MFA101" s="286"/>
      <c r="MFB101" s="286"/>
      <c r="MFC101" s="286"/>
      <c r="MFD101" s="286"/>
      <c r="MFE101" s="286"/>
      <c r="MFF101" s="286"/>
      <c r="MFG101" s="286"/>
      <c r="MFH101" s="286"/>
      <c r="MFI101" s="286"/>
      <c r="MFJ101" s="286"/>
      <c r="MFK101" s="286"/>
      <c r="MFL101" s="286"/>
      <c r="MFM101" s="286"/>
      <c r="MFN101" s="286"/>
      <c r="MFO101" s="286"/>
      <c r="MFP101" s="286"/>
      <c r="MFQ101" s="286"/>
      <c r="MFR101" s="286"/>
      <c r="MFS101" s="286"/>
      <c r="MFT101" s="286"/>
      <c r="MFU101" s="286"/>
      <c r="MFV101" s="286"/>
      <c r="MFW101" s="286"/>
      <c r="MFX101" s="286"/>
      <c r="MFY101" s="286"/>
      <c r="MFZ101" s="286"/>
      <c r="MGA101" s="286"/>
      <c r="MGB101" s="286"/>
      <c r="MGC101" s="286"/>
      <c r="MGD101" s="286"/>
      <c r="MGE101" s="286"/>
      <c r="MGF101" s="286"/>
      <c r="MGG101" s="286"/>
      <c r="MGH101" s="286"/>
      <c r="MGI101" s="286"/>
      <c r="MGJ101" s="286"/>
      <c r="MGK101" s="286"/>
      <c r="MGL101" s="286"/>
      <c r="MGM101" s="286"/>
      <c r="MGN101" s="286"/>
      <c r="MGO101" s="286"/>
      <c r="MGP101" s="286"/>
      <c r="MGQ101" s="286"/>
      <c r="MGR101" s="286"/>
      <c r="MGS101" s="286"/>
      <c r="MGT101" s="286"/>
      <c r="MGU101" s="286"/>
      <c r="MGV101" s="286"/>
      <c r="MGW101" s="286"/>
      <c r="MGX101" s="286"/>
      <c r="MGY101" s="286"/>
      <c r="MGZ101" s="286"/>
      <c r="MHA101" s="286"/>
      <c r="MHB101" s="286"/>
      <c r="MHC101" s="286"/>
      <c r="MHD101" s="286"/>
      <c r="MHE101" s="286"/>
      <c r="MHF101" s="286"/>
      <c r="MHG101" s="286"/>
      <c r="MHH101" s="286"/>
      <c r="MHI101" s="286"/>
      <c r="MHJ101" s="286"/>
      <c r="MHK101" s="286"/>
      <c r="MHL101" s="286"/>
      <c r="MHM101" s="286"/>
      <c r="MHN101" s="286"/>
      <c r="MHO101" s="286"/>
      <c r="MHP101" s="286"/>
      <c r="MHQ101" s="286"/>
      <c r="MHR101" s="286"/>
      <c r="MHS101" s="286"/>
      <c r="MHT101" s="286"/>
      <c r="MHU101" s="286"/>
      <c r="MHV101" s="286"/>
      <c r="MHW101" s="286"/>
      <c r="MHX101" s="286"/>
      <c r="MHY101" s="286"/>
      <c r="MHZ101" s="286"/>
      <c r="MIA101" s="286"/>
      <c r="MIB101" s="286"/>
      <c r="MIC101" s="286"/>
      <c r="MID101" s="286"/>
      <c r="MIE101" s="286"/>
      <c r="MIF101" s="286"/>
      <c r="MIG101" s="286"/>
      <c r="MIH101" s="286"/>
      <c r="MII101" s="286"/>
      <c r="MIJ101" s="286"/>
      <c r="MIK101" s="286"/>
      <c r="MIL101" s="286"/>
      <c r="MIM101" s="286"/>
      <c r="MIN101" s="286"/>
      <c r="MIO101" s="286"/>
      <c r="MIP101" s="286"/>
      <c r="MIQ101" s="286"/>
      <c r="MIR101" s="286"/>
      <c r="MIS101" s="286"/>
      <c r="MIT101" s="286"/>
      <c r="MIU101" s="286"/>
      <c r="MIV101" s="286"/>
      <c r="MIW101" s="286"/>
      <c r="MIX101" s="286"/>
      <c r="MIY101" s="286"/>
      <c r="MIZ101" s="286"/>
      <c r="MJA101" s="286"/>
      <c r="MJB101" s="286"/>
      <c r="MJC101" s="286"/>
      <c r="MJD101" s="286"/>
      <c r="MJE101" s="286"/>
      <c r="MJF101" s="286"/>
      <c r="MJG101" s="286"/>
      <c r="MJH101" s="286"/>
      <c r="MJI101" s="286"/>
      <c r="MJJ101" s="286"/>
      <c r="MJK101" s="286"/>
      <c r="MJL101" s="286"/>
      <c r="MJM101" s="286"/>
      <c r="MJN101" s="286"/>
      <c r="MJO101" s="286"/>
      <c r="MJP101" s="286"/>
      <c r="MJQ101" s="286"/>
      <c r="MJR101" s="286"/>
      <c r="MJS101" s="286"/>
      <c r="MJT101" s="286"/>
      <c r="MJU101" s="286"/>
      <c r="MJV101" s="286"/>
      <c r="MJW101" s="286"/>
      <c r="MJX101" s="286"/>
      <c r="MJY101" s="286"/>
      <c r="MJZ101" s="286"/>
      <c r="MKA101" s="286"/>
      <c r="MKB101" s="286"/>
      <c r="MKC101" s="286"/>
      <c r="MKD101" s="286"/>
      <c r="MKE101" s="286"/>
      <c r="MKF101" s="286"/>
      <c r="MKG101" s="286"/>
      <c r="MKH101" s="286"/>
      <c r="MKI101" s="286"/>
      <c r="MKJ101" s="286"/>
      <c r="MKK101" s="286"/>
      <c r="MKL101" s="286"/>
      <c r="MKM101" s="286"/>
      <c r="MKN101" s="286"/>
      <c r="MKO101" s="286"/>
      <c r="MKP101" s="286"/>
      <c r="MKQ101" s="286"/>
      <c r="MKR101" s="286"/>
      <c r="MKS101" s="286"/>
      <c r="MKT101" s="286"/>
      <c r="MKU101" s="286"/>
      <c r="MKV101" s="286"/>
      <c r="MKW101" s="286"/>
      <c r="MKX101" s="286"/>
      <c r="MKY101" s="286"/>
      <c r="MKZ101" s="286"/>
      <c r="MLA101" s="286"/>
      <c r="MLB101" s="286"/>
      <c r="MLC101" s="286"/>
      <c r="MLD101" s="286"/>
      <c r="MLE101" s="286"/>
      <c r="MLF101" s="286"/>
      <c r="MLG101" s="286"/>
      <c r="MLH101" s="286"/>
      <c r="MLI101" s="286"/>
      <c r="MLJ101" s="286"/>
      <c r="MLK101" s="286"/>
      <c r="MLL101" s="286"/>
      <c r="MLM101" s="286"/>
      <c r="MLN101" s="286"/>
      <c r="MLO101" s="286"/>
      <c r="MLP101" s="286"/>
      <c r="MLQ101" s="286"/>
      <c r="MLR101" s="286"/>
      <c r="MLS101" s="286"/>
      <c r="MLT101" s="286"/>
      <c r="MLU101" s="286"/>
      <c r="MLV101" s="286"/>
      <c r="MLW101" s="286"/>
      <c r="MLX101" s="286"/>
      <c r="MLY101" s="286"/>
      <c r="MLZ101" s="286"/>
      <c r="MMA101" s="286"/>
      <c r="MMB101" s="286"/>
      <c r="MMC101" s="286"/>
      <c r="MMD101" s="286"/>
      <c r="MME101" s="286"/>
      <c r="MMF101" s="286"/>
      <c r="MMG101" s="286"/>
      <c r="MMH101" s="286"/>
      <c r="MMI101" s="286"/>
      <c r="MMJ101" s="286"/>
      <c r="MMK101" s="286"/>
      <c r="MML101" s="286"/>
      <c r="MMM101" s="286"/>
      <c r="MMN101" s="286"/>
      <c r="MMO101" s="286"/>
      <c r="MMP101" s="286"/>
      <c r="MMQ101" s="286"/>
      <c r="MMR101" s="286"/>
      <c r="MMS101" s="286"/>
      <c r="MMT101" s="286"/>
      <c r="MMU101" s="286"/>
      <c r="MMV101" s="286"/>
      <c r="MMW101" s="286"/>
      <c r="MMX101" s="286"/>
      <c r="MMY101" s="286"/>
      <c r="MMZ101" s="286"/>
      <c r="MNA101" s="286"/>
      <c r="MNB101" s="286"/>
      <c r="MNC101" s="286"/>
      <c r="MND101" s="286"/>
      <c r="MNE101" s="286"/>
      <c r="MNF101" s="286"/>
      <c r="MNG101" s="286"/>
      <c r="MNH101" s="286"/>
      <c r="MNI101" s="286"/>
      <c r="MNJ101" s="286"/>
      <c r="MNK101" s="286"/>
      <c r="MNL101" s="286"/>
      <c r="MNM101" s="286"/>
      <c r="MNN101" s="286"/>
      <c r="MNO101" s="286"/>
      <c r="MNP101" s="286"/>
      <c r="MNQ101" s="286"/>
      <c r="MNR101" s="286"/>
      <c r="MNS101" s="286"/>
      <c r="MNT101" s="286"/>
      <c r="MNU101" s="286"/>
      <c r="MNV101" s="286"/>
      <c r="MNW101" s="286"/>
      <c r="MNX101" s="286"/>
      <c r="MNY101" s="286"/>
      <c r="MNZ101" s="286"/>
      <c r="MOA101" s="286"/>
      <c r="MOB101" s="286"/>
      <c r="MOC101" s="286"/>
      <c r="MOD101" s="286"/>
      <c r="MOE101" s="286"/>
      <c r="MOF101" s="286"/>
      <c r="MOG101" s="286"/>
      <c r="MOH101" s="286"/>
      <c r="MOI101" s="286"/>
      <c r="MOJ101" s="286"/>
      <c r="MOK101" s="286"/>
      <c r="MOL101" s="286"/>
      <c r="MOM101" s="286"/>
      <c r="MON101" s="286"/>
      <c r="MOO101" s="286"/>
      <c r="MOP101" s="286"/>
      <c r="MOQ101" s="286"/>
      <c r="MOR101" s="286"/>
      <c r="MOS101" s="286"/>
      <c r="MOT101" s="286"/>
      <c r="MOU101" s="286"/>
      <c r="MOV101" s="286"/>
      <c r="MOW101" s="286"/>
      <c r="MOX101" s="286"/>
      <c r="MOY101" s="286"/>
      <c r="MOZ101" s="286"/>
      <c r="MPA101" s="286"/>
      <c r="MPB101" s="286"/>
      <c r="MPC101" s="286"/>
      <c r="MPD101" s="286"/>
      <c r="MPE101" s="286"/>
      <c r="MPF101" s="286"/>
      <c r="MPG101" s="286"/>
      <c r="MPH101" s="286"/>
      <c r="MPI101" s="286"/>
      <c r="MPJ101" s="286"/>
      <c r="MPK101" s="286"/>
      <c r="MPL101" s="286"/>
      <c r="MPM101" s="286"/>
      <c r="MPN101" s="286"/>
      <c r="MPO101" s="286"/>
      <c r="MPP101" s="286"/>
      <c r="MPQ101" s="286"/>
      <c r="MPR101" s="286"/>
      <c r="MPS101" s="286"/>
      <c r="MPT101" s="286"/>
      <c r="MPU101" s="286"/>
      <c r="MPV101" s="286"/>
      <c r="MPW101" s="286"/>
      <c r="MPX101" s="286"/>
      <c r="MPY101" s="286"/>
      <c r="MPZ101" s="286"/>
      <c r="MQA101" s="286"/>
      <c r="MQB101" s="286"/>
      <c r="MQC101" s="286"/>
      <c r="MQD101" s="286"/>
      <c r="MQE101" s="286"/>
      <c r="MQF101" s="286"/>
      <c r="MQG101" s="286"/>
      <c r="MQH101" s="286"/>
      <c r="MQI101" s="286"/>
      <c r="MQJ101" s="286"/>
      <c r="MQK101" s="286"/>
      <c r="MQL101" s="286"/>
      <c r="MQM101" s="286"/>
      <c r="MQN101" s="286"/>
      <c r="MQO101" s="286"/>
      <c r="MQP101" s="286"/>
      <c r="MQQ101" s="286"/>
      <c r="MQR101" s="286"/>
      <c r="MQS101" s="286"/>
      <c r="MQT101" s="286"/>
      <c r="MQU101" s="286"/>
      <c r="MQV101" s="286"/>
      <c r="MQW101" s="286"/>
      <c r="MQX101" s="286"/>
      <c r="MQY101" s="286"/>
      <c r="MQZ101" s="286"/>
      <c r="MRA101" s="286"/>
      <c r="MRB101" s="286"/>
      <c r="MRC101" s="286"/>
      <c r="MRD101" s="286"/>
      <c r="MRE101" s="286"/>
      <c r="MRF101" s="286"/>
      <c r="MRG101" s="286"/>
      <c r="MRH101" s="286"/>
      <c r="MRI101" s="286"/>
      <c r="MRJ101" s="286"/>
      <c r="MRK101" s="286"/>
      <c r="MRL101" s="286"/>
      <c r="MRM101" s="286"/>
      <c r="MRN101" s="286"/>
      <c r="MRO101" s="286"/>
      <c r="MRP101" s="286"/>
      <c r="MRQ101" s="286"/>
      <c r="MRR101" s="286"/>
      <c r="MRS101" s="286"/>
      <c r="MRT101" s="286"/>
      <c r="MRU101" s="286"/>
      <c r="MRV101" s="286"/>
      <c r="MRW101" s="286"/>
      <c r="MRX101" s="286"/>
      <c r="MRY101" s="286"/>
      <c r="MRZ101" s="286"/>
      <c r="MSA101" s="286"/>
      <c r="MSB101" s="286"/>
      <c r="MSC101" s="286"/>
      <c r="MSD101" s="286"/>
      <c r="MSE101" s="286"/>
      <c r="MSF101" s="286"/>
      <c r="MSG101" s="286"/>
      <c r="MSH101" s="286"/>
      <c r="MSI101" s="286"/>
      <c r="MSJ101" s="286"/>
      <c r="MSK101" s="286"/>
      <c r="MSL101" s="286"/>
      <c r="MSM101" s="286"/>
      <c r="MSN101" s="286"/>
      <c r="MSO101" s="286"/>
      <c r="MSP101" s="286"/>
      <c r="MSQ101" s="286"/>
      <c r="MSR101" s="286"/>
      <c r="MSS101" s="286"/>
      <c r="MST101" s="286"/>
      <c r="MSU101" s="286"/>
      <c r="MSV101" s="286"/>
      <c r="MSW101" s="286"/>
      <c r="MSX101" s="286"/>
      <c r="MSY101" s="286"/>
      <c r="MSZ101" s="286"/>
      <c r="MTA101" s="286"/>
      <c r="MTB101" s="286"/>
      <c r="MTC101" s="286"/>
      <c r="MTD101" s="286"/>
      <c r="MTE101" s="286"/>
      <c r="MTF101" s="286"/>
      <c r="MTG101" s="286"/>
      <c r="MTH101" s="286"/>
      <c r="MTI101" s="286"/>
      <c r="MTJ101" s="286"/>
      <c r="MTK101" s="286"/>
      <c r="MTL101" s="286"/>
      <c r="MTM101" s="286"/>
      <c r="MTN101" s="286"/>
      <c r="MTO101" s="286"/>
      <c r="MTP101" s="286"/>
      <c r="MTQ101" s="286"/>
      <c r="MTR101" s="286"/>
      <c r="MTS101" s="286"/>
      <c r="MTT101" s="286"/>
      <c r="MTU101" s="286"/>
      <c r="MTV101" s="286"/>
      <c r="MTW101" s="286"/>
      <c r="MTX101" s="286"/>
      <c r="MTY101" s="286"/>
      <c r="MTZ101" s="286"/>
      <c r="MUA101" s="286"/>
      <c r="MUB101" s="286"/>
      <c r="MUC101" s="286"/>
      <c r="MUD101" s="286"/>
      <c r="MUE101" s="286"/>
      <c r="MUF101" s="286"/>
      <c r="MUG101" s="286"/>
      <c r="MUH101" s="286"/>
      <c r="MUI101" s="286"/>
      <c r="MUJ101" s="286"/>
      <c r="MUK101" s="286"/>
      <c r="MUL101" s="286"/>
      <c r="MUM101" s="286"/>
      <c r="MUN101" s="286"/>
      <c r="MUO101" s="286"/>
      <c r="MUP101" s="286"/>
      <c r="MUQ101" s="286"/>
      <c r="MUR101" s="286"/>
      <c r="MUS101" s="286"/>
      <c r="MUT101" s="286"/>
      <c r="MUU101" s="286"/>
      <c r="MUV101" s="286"/>
      <c r="MUW101" s="286"/>
      <c r="MUX101" s="286"/>
      <c r="MUY101" s="286"/>
      <c r="MUZ101" s="286"/>
      <c r="MVA101" s="286"/>
      <c r="MVB101" s="286"/>
      <c r="MVC101" s="286"/>
      <c r="MVD101" s="286"/>
      <c r="MVE101" s="286"/>
      <c r="MVF101" s="286"/>
      <c r="MVG101" s="286"/>
      <c r="MVH101" s="286"/>
      <c r="MVI101" s="286"/>
      <c r="MVJ101" s="286"/>
      <c r="MVK101" s="286"/>
      <c r="MVL101" s="286"/>
      <c r="MVM101" s="286"/>
      <c r="MVN101" s="286"/>
      <c r="MVO101" s="286"/>
      <c r="MVP101" s="286"/>
      <c r="MVQ101" s="286"/>
      <c r="MVR101" s="286"/>
      <c r="MVS101" s="286"/>
      <c r="MVT101" s="286"/>
      <c r="MVU101" s="286"/>
      <c r="MVV101" s="286"/>
      <c r="MVW101" s="286"/>
      <c r="MVX101" s="286"/>
      <c r="MVY101" s="286"/>
      <c r="MVZ101" s="286"/>
      <c r="MWA101" s="286"/>
      <c r="MWB101" s="286"/>
      <c r="MWC101" s="286"/>
      <c r="MWD101" s="286"/>
      <c r="MWE101" s="286"/>
      <c r="MWF101" s="286"/>
      <c r="MWG101" s="286"/>
      <c r="MWH101" s="286"/>
      <c r="MWI101" s="286"/>
      <c r="MWJ101" s="286"/>
      <c r="MWK101" s="286"/>
      <c r="MWL101" s="286"/>
      <c r="MWM101" s="286"/>
      <c r="MWN101" s="286"/>
      <c r="MWO101" s="286"/>
      <c r="MWP101" s="286"/>
      <c r="MWQ101" s="286"/>
      <c r="MWR101" s="286"/>
      <c r="MWS101" s="286"/>
      <c r="MWT101" s="286"/>
      <c r="MWU101" s="286"/>
      <c r="MWV101" s="286"/>
      <c r="MWW101" s="286"/>
      <c r="MWX101" s="286"/>
      <c r="MWY101" s="286"/>
      <c r="MWZ101" s="286"/>
      <c r="MXA101" s="286"/>
      <c r="MXB101" s="286"/>
      <c r="MXC101" s="286"/>
      <c r="MXD101" s="286"/>
      <c r="MXE101" s="286"/>
      <c r="MXF101" s="286"/>
      <c r="MXG101" s="286"/>
      <c r="MXH101" s="286"/>
      <c r="MXI101" s="286"/>
      <c r="MXJ101" s="286"/>
      <c r="MXK101" s="286"/>
      <c r="MXL101" s="286"/>
      <c r="MXM101" s="286"/>
      <c r="MXN101" s="286"/>
      <c r="MXO101" s="286"/>
      <c r="MXP101" s="286"/>
      <c r="MXQ101" s="286"/>
      <c r="MXR101" s="286"/>
      <c r="MXS101" s="286"/>
      <c r="MXT101" s="286"/>
      <c r="MXU101" s="286"/>
      <c r="MXV101" s="286"/>
      <c r="MXW101" s="286"/>
      <c r="MXX101" s="286"/>
      <c r="MXY101" s="286"/>
      <c r="MXZ101" s="286"/>
      <c r="MYA101" s="286"/>
      <c r="MYB101" s="286"/>
      <c r="MYC101" s="286"/>
      <c r="MYD101" s="286"/>
      <c r="MYE101" s="286"/>
      <c r="MYF101" s="286"/>
      <c r="MYG101" s="286"/>
      <c r="MYH101" s="286"/>
      <c r="MYI101" s="286"/>
      <c r="MYJ101" s="286"/>
      <c r="MYK101" s="286"/>
      <c r="MYL101" s="286"/>
      <c r="MYM101" s="286"/>
      <c r="MYN101" s="286"/>
      <c r="MYO101" s="286"/>
      <c r="MYP101" s="286"/>
      <c r="MYQ101" s="286"/>
      <c r="MYR101" s="286"/>
      <c r="MYS101" s="286"/>
      <c r="MYT101" s="286"/>
      <c r="MYU101" s="286"/>
      <c r="MYV101" s="286"/>
      <c r="MYW101" s="286"/>
      <c r="MYX101" s="286"/>
      <c r="MYY101" s="286"/>
      <c r="MYZ101" s="286"/>
      <c r="MZA101" s="286"/>
      <c r="MZB101" s="286"/>
      <c r="MZC101" s="286"/>
      <c r="MZD101" s="286"/>
      <c r="MZE101" s="286"/>
      <c r="MZF101" s="286"/>
      <c r="MZG101" s="286"/>
      <c r="MZH101" s="286"/>
      <c r="MZI101" s="286"/>
      <c r="MZJ101" s="286"/>
      <c r="MZK101" s="286"/>
      <c r="MZL101" s="286"/>
      <c r="MZM101" s="286"/>
      <c r="MZN101" s="286"/>
      <c r="MZO101" s="286"/>
      <c r="MZP101" s="286"/>
      <c r="MZQ101" s="286"/>
      <c r="MZR101" s="286"/>
      <c r="MZS101" s="286"/>
      <c r="MZT101" s="286"/>
      <c r="MZU101" s="286"/>
      <c r="MZV101" s="286"/>
      <c r="MZW101" s="286"/>
      <c r="MZX101" s="286"/>
      <c r="MZY101" s="286"/>
      <c r="MZZ101" s="286"/>
      <c r="NAA101" s="286"/>
      <c r="NAB101" s="286"/>
      <c r="NAC101" s="286"/>
      <c r="NAD101" s="286"/>
      <c r="NAE101" s="286"/>
      <c r="NAF101" s="286"/>
      <c r="NAG101" s="286"/>
      <c r="NAH101" s="286"/>
      <c r="NAI101" s="286"/>
      <c r="NAJ101" s="286"/>
      <c r="NAK101" s="286"/>
      <c r="NAL101" s="286"/>
      <c r="NAM101" s="286"/>
      <c r="NAN101" s="286"/>
      <c r="NAO101" s="286"/>
      <c r="NAP101" s="286"/>
      <c r="NAQ101" s="286"/>
      <c r="NAR101" s="286"/>
      <c r="NAS101" s="286"/>
      <c r="NAT101" s="286"/>
      <c r="NAU101" s="286"/>
      <c r="NAV101" s="286"/>
      <c r="NAW101" s="286"/>
      <c r="NAX101" s="286"/>
      <c r="NAY101" s="286"/>
      <c r="NAZ101" s="286"/>
      <c r="NBA101" s="286"/>
      <c r="NBB101" s="286"/>
      <c r="NBC101" s="286"/>
      <c r="NBD101" s="286"/>
      <c r="NBE101" s="286"/>
      <c r="NBF101" s="286"/>
      <c r="NBG101" s="286"/>
      <c r="NBH101" s="286"/>
      <c r="NBI101" s="286"/>
      <c r="NBJ101" s="286"/>
      <c r="NBK101" s="286"/>
      <c r="NBL101" s="286"/>
      <c r="NBM101" s="286"/>
      <c r="NBN101" s="286"/>
      <c r="NBO101" s="286"/>
      <c r="NBP101" s="286"/>
      <c r="NBQ101" s="286"/>
      <c r="NBR101" s="286"/>
      <c r="NBS101" s="286"/>
      <c r="NBT101" s="286"/>
      <c r="NBU101" s="286"/>
      <c r="NBV101" s="286"/>
      <c r="NBW101" s="286"/>
      <c r="NBX101" s="286"/>
      <c r="NBY101" s="286"/>
      <c r="NBZ101" s="286"/>
      <c r="NCA101" s="286"/>
      <c r="NCB101" s="286"/>
      <c r="NCC101" s="286"/>
      <c r="NCD101" s="286"/>
      <c r="NCE101" s="286"/>
      <c r="NCF101" s="286"/>
      <c r="NCG101" s="286"/>
      <c r="NCH101" s="286"/>
      <c r="NCI101" s="286"/>
      <c r="NCJ101" s="286"/>
      <c r="NCK101" s="286"/>
      <c r="NCL101" s="286"/>
      <c r="NCM101" s="286"/>
      <c r="NCN101" s="286"/>
      <c r="NCO101" s="286"/>
      <c r="NCP101" s="286"/>
      <c r="NCQ101" s="286"/>
      <c r="NCR101" s="286"/>
      <c r="NCS101" s="286"/>
      <c r="NCT101" s="286"/>
      <c r="NCU101" s="286"/>
      <c r="NCV101" s="286"/>
      <c r="NCW101" s="286"/>
      <c r="NCX101" s="286"/>
      <c r="NCY101" s="286"/>
      <c r="NCZ101" s="286"/>
      <c r="NDA101" s="286"/>
      <c r="NDB101" s="286"/>
      <c r="NDC101" s="286"/>
      <c r="NDD101" s="286"/>
      <c r="NDE101" s="286"/>
      <c r="NDF101" s="286"/>
      <c r="NDG101" s="286"/>
      <c r="NDH101" s="286"/>
      <c r="NDI101" s="286"/>
      <c r="NDJ101" s="286"/>
      <c r="NDK101" s="286"/>
      <c r="NDL101" s="286"/>
      <c r="NDM101" s="286"/>
      <c r="NDN101" s="286"/>
      <c r="NDO101" s="286"/>
      <c r="NDP101" s="286"/>
      <c r="NDQ101" s="286"/>
      <c r="NDR101" s="286"/>
      <c r="NDS101" s="286"/>
      <c r="NDT101" s="286"/>
      <c r="NDU101" s="286"/>
      <c r="NDV101" s="286"/>
      <c r="NDW101" s="286"/>
      <c r="NDX101" s="286"/>
      <c r="NDY101" s="286"/>
      <c r="NDZ101" s="286"/>
      <c r="NEA101" s="286"/>
      <c r="NEB101" s="286"/>
      <c r="NEC101" s="286"/>
      <c r="NED101" s="286"/>
      <c r="NEE101" s="286"/>
      <c r="NEF101" s="286"/>
      <c r="NEG101" s="286"/>
      <c r="NEH101" s="286"/>
      <c r="NEI101" s="286"/>
      <c r="NEJ101" s="286"/>
      <c r="NEK101" s="286"/>
      <c r="NEL101" s="286"/>
      <c r="NEM101" s="286"/>
      <c r="NEN101" s="286"/>
      <c r="NEO101" s="286"/>
      <c r="NEP101" s="286"/>
      <c r="NEQ101" s="286"/>
      <c r="NER101" s="286"/>
      <c r="NES101" s="286"/>
      <c r="NET101" s="286"/>
      <c r="NEU101" s="286"/>
      <c r="NEV101" s="286"/>
      <c r="NEW101" s="286"/>
      <c r="NEX101" s="286"/>
      <c r="NEY101" s="286"/>
      <c r="NEZ101" s="286"/>
      <c r="NFA101" s="286"/>
      <c r="NFB101" s="286"/>
      <c r="NFC101" s="286"/>
      <c r="NFD101" s="286"/>
      <c r="NFE101" s="286"/>
      <c r="NFF101" s="286"/>
      <c r="NFG101" s="286"/>
      <c r="NFH101" s="286"/>
      <c r="NFI101" s="286"/>
      <c r="NFJ101" s="286"/>
      <c r="NFK101" s="286"/>
      <c r="NFL101" s="286"/>
      <c r="NFM101" s="286"/>
      <c r="NFN101" s="286"/>
      <c r="NFO101" s="286"/>
      <c r="NFP101" s="286"/>
      <c r="NFQ101" s="286"/>
      <c r="NFR101" s="286"/>
      <c r="NFS101" s="286"/>
      <c r="NFT101" s="286"/>
      <c r="NFU101" s="286"/>
      <c r="NFV101" s="286"/>
      <c r="NFW101" s="286"/>
      <c r="NFX101" s="286"/>
      <c r="NFY101" s="286"/>
      <c r="NFZ101" s="286"/>
      <c r="NGA101" s="286"/>
      <c r="NGB101" s="286"/>
      <c r="NGC101" s="286"/>
      <c r="NGD101" s="286"/>
      <c r="NGE101" s="286"/>
      <c r="NGF101" s="286"/>
      <c r="NGG101" s="286"/>
      <c r="NGH101" s="286"/>
      <c r="NGI101" s="286"/>
      <c r="NGJ101" s="286"/>
      <c r="NGK101" s="286"/>
      <c r="NGL101" s="286"/>
      <c r="NGM101" s="286"/>
      <c r="NGN101" s="286"/>
      <c r="NGO101" s="286"/>
      <c r="NGP101" s="286"/>
      <c r="NGQ101" s="286"/>
      <c r="NGR101" s="286"/>
      <c r="NGS101" s="286"/>
      <c r="NGT101" s="286"/>
      <c r="NGU101" s="286"/>
      <c r="NGV101" s="286"/>
      <c r="NGW101" s="286"/>
      <c r="NGX101" s="286"/>
      <c r="NGY101" s="286"/>
      <c r="NGZ101" s="286"/>
      <c r="NHA101" s="286"/>
      <c r="NHB101" s="286"/>
      <c r="NHC101" s="286"/>
      <c r="NHD101" s="286"/>
      <c r="NHE101" s="286"/>
      <c r="NHF101" s="286"/>
      <c r="NHG101" s="286"/>
      <c r="NHH101" s="286"/>
      <c r="NHI101" s="286"/>
      <c r="NHJ101" s="286"/>
      <c r="NHK101" s="286"/>
      <c r="NHL101" s="286"/>
      <c r="NHM101" s="286"/>
      <c r="NHN101" s="286"/>
      <c r="NHO101" s="286"/>
      <c r="NHP101" s="286"/>
      <c r="NHQ101" s="286"/>
      <c r="NHR101" s="286"/>
      <c r="NHS101" s="286"/>
      <c r="NHT101" s="286"/>
      <c r="NHU101" s="286"/>
      <c r="NHV101" s="286"/>
      <c r="NHW101" s="286"/>
      <c r="NHX101" s="286"/>
      <c r="NHY101" s="286"/>
      <c r="NHZ101" s="286"/>
      <c r="NIA101" s="286"/>
      <c r="NIB101" s="286"/>
      <c r="NIC101" s="286"/>
      <c r="NID101" s="286"/>
      <c r="NIE101" s="286"/>
      <c r="NIF101" s="286"/>
      <c r="NIG101" s="286"/>
      <c r="NIH101" s="286"/>
      <c r="NII101" s="286"/>
      <c r="NIJ101" s="286"/>
      <c r="NIK101" s="286"/>
      <c r="NIL101" s="286"/>
      <c r="NIM101" s="286"/>
      <c r="NIN101" s="286"/>
      <c r="NIO101" s="286"/>
      <c r="NIP101" s="286"/>
      <c r="NIQ101" s="286"/>
      <c r="NIR101" s="286"/>
      <c r="NIS101" s="286"/>
      <c r="NIT101" s="286"/>
      <c r="NIU101" s="286"/>
      <c r="NIV101" s="286"/>
      <c r="NIW101" s="286"/>
      <c r="NIX101" s="286"/>
      <c r="NIY101" s="286"/>
      <c r="NIZ101" s="286"/>
      <c r="NJA101" s="286"/>
      <c r="NJB101" s="286"/>
      <c r="NJC101" s="286"/>
      <c r="NJD101" s="286"/>
      <c r="NJE101" s="286"/>
      <c r="NJF101" s="286"/>
      <c r="NJG101" s="286"/>
      <c r="NJH101" s="286"/>
      <c r="NJI101" s="286"/>
      <c r="NJJ101" s="286"/>
      <c r="NJK101" s="286"/>
      <c r="NJL101" s="286"/>
      <c r="NJM101" s="286"/>
      <c r="NJN101" s="286"/>
      <c r="NJO101" s="286"/>
      <c r="NJP101" s="286"/>
      <c r="NJQ101" s="286"/>
      <c r="NJR101" s="286"/>
      <c r="NJS101" s="286"/>
      <c r="NJT101" s="286"/>
      <c r="NJU101" s="286"/>
      <c r="NJV101" s="286"/>
      <c r="NJW101" s="286"/>
      <c r="NJX101" s="286"/>
      <c r="NJY101" s="286"/>
      <c r="NJZ101" s="286"/>
      <c r="NKA101" s="286"/>
      <c r="NKB101" s="286"/>
      <c r="NKC101" s="286"/>
      <c r="NKD101" s="286"/>
      <c r="NKE101" s="286"/>
      <c r="NKF101" s="286"/>
      <c r="NKG101" s="286"/>
      <c r="NKH101" s="286"/>
      <c r="NKI101" s="286"/>
      <c r="NKJ101" s="286"/>
      <c r="NKK101" s="286"/>
      <c r="NKL101" s="286"/>
      <c r="NKM101" s="286"/>
      <c r="NKN101" s="286"/>
      <c r="NKO101" s="286"/>
      <c r="NKP101" s="286"/>
      <c r="NKQ101" s="286"/>
      <c r="NKR101" s="286"/>
      <c r="NKS101" s="286"/>
      <c r="NKT101" s="286"/>
      <c r="NKU101" s="286"/>
      <c r="NKV101" s="286"/>
      <c r="NKW101" s="286"/>
      <c r="NKX101" s="286"/>
      <c r="NKY101" s="286"/>
      <c r="NKZ101" s="286"/>
      <c r="NLA101" s="286"/>
      <c r="NLB101" s="286"/>
      <c r="NLC101" s="286"/>
      <c r="NLD101" s="286"/>
      <c r="NLE101" s="286"/>
      <c r="NLF101" s="286"/>
      <c r="NLG101" s="286"/>
      <c r="NLH101" s="286"/>
      <c r="NLI101" s="286"/>
      <c r="NLJ101" s="286"/>
      <c r="NLK101" s="286"/>
      <c r="NLL101" s="286"/>
      <c r="NLM101" s="286"/>
      <c r="NLN101" s="286"/>
      <c r="NLO101" s="286"/>
      <c r="NLP101" s="286"/>
      <c r="NLQ101" s="286"/>
      <c r="NLR101" s="286"/>
      <c r="NLS101" s="286"/>
      <c r="NLT101" s="286"/>
      <c r="NLU101" s="286"/>
      <c r="NLV101" s="286"/>
      <c r="NLW101" s="286"/>
      <c r="NLX101" s="286"/>
      <c r="NLY101" s="286"/>
      <c r="NLZ101" s="286"/>
      <c r="NMA101" s="286"/>
      <c r="NMB101" s="286"/>
      <c r="NMC101" s="286"/>
      <c r="NMD101" s="286"/>
      <c r="NME101" s="286"/>
      <c r="NMF101" s="286"/>
      <c r="NMG101" s="286"/>
      <c r="NMH101" s="286"/>
      <c r="NMI101" s="286"/>
      <c r="NMJ101" s="286"/>
      <c r="NMK101" s="286"/>
      <c r="NML101" s="286"/>
      <c r="NMM101" s="286"/>
      <c r="NMN101" s="286"/>
      <c r="NMO101" s="286"/>
      <c r="NMP101" s="286"/>
      <c r="NMQ101" s="286"/>
      <c r="NMR101" s="286"/>
      <c r="NMS101" s="286"/>
      <c r="NMT101" s="286"/>
      <c r="NMU101" s="286"/>
      <c r="NMV101" s="286"/>
      <c r="NMW101" s="286"/>
      <c r="NMX101" s="286"/>
      <c r="NMY101" s="286"/>
      <c r="NMZ101" s="286"/>
      <c r="NNA101" s="286"/>
      <c r="NNB101" s="286"/>
      <c r="NNC101" s="286"/>
      <c r="NND101" s="286"/>
      <c r="NNE101" s="286"/>
      <c r="NNF101" s="286"/>
      <c r="NNG101" s="286"/>
      <c r="NNH101" s="286"/>
      <c r="NNI101" s="286"/>
      <c r="NNJ101" s="286"/>
      <c r="NNK101" s="286"/>
      <c r="NNL101" s="286"/>
      <c r="NNM101" s="286"/>
      <c r="NNN101" s="286"/>
      <c r="NNO101" s="286"/>
      <c r="NNP101" s="286"/>
      <c r="NNQ101" s="286"/>
      <c r="NNR101" s="286"/>
      <c r="NNS101" s="286"/>
      <c r="NNT101" s="286"/>
      <c r="NNU101" s="286"/>
      <c r="NNV101" s="286"/>
      <c r="NNW101" s="286"/>
      <c r="NNX101" s="286"/>
      <c r="NNY101" s="286"/>
      <c r="NNZ101" s="286"/>
      <c r="NOA101" s="286"/>
      <c r="NOB101" s="286"/>
      <c r="NOC101" s="286"/>
      <c r="NOD101" s="286"/>
      <c r="NOE101" s="286"/>
      <c r="NOF101" s="286"/>
      <c r="NOG101" s="286"/>
      <c r="NOH101" s="286"/>
      <c r="NOI101" s="286"/>
      <c r="NOJ101" s="286"/>
      <c r="NOK101" s="286"/>
      <c r="NOL101" s="286"/>
      <c r="NOM101" s="286"/>
      <c r="NON101" s="286"/>
      <c r="NOO101" s="286"/>
      <c r="NOP101" s="286"/>
      <c r="NOQ101" s="286"/>
      <c r="NOR101" s="286"/>
      <c r="NOS101" s="286"/>
      <c r="NOT101" s="286"/>
      <c r="NOU101" s="286"/>
      <c r="NOV101" s="286"/>
      <c r="NOW101" s="286"/>
      <c r="NOX101" s="286"/>
      <c r="NOY101" s="286"/>
      <c r="NOZ101" s="286"/>
      <c r="NPA101" s="286"/>
      <c r="NPB101" s="286"/>
      <c r="NPC101" s="286"/>
      <c r="NPD101" s="286"/>
      <c r="NPE101" s="286"/>
      <c r="NPF101" s="286"/>
      <c r="NPG101" s="286"/>
      <c r="NPH101" s="286"/>
      <c r="NPI101" s="286"/>
      <c r="NPJ101" s="286"/>
      <c r="NPK101" s="286"/>
      <c r="NPL101" s="286"/>
      <c r="NPM101" s="286"/>
      <c r="NPN101" s="286"/>
      <c r="NPO101" s="286"/>
      <c r="NPP101" s="286"/>
      <c r="NPQ101" s="286"/>
      <c r="NPR101" s="286"/>
      <c r="NPS101" s="286"/>
      <c r="NPT101" s="286"/>
      <c r="NPU101" s="286"/>
      <c r="NPV101" s="286"/>
      <c r="NPW101" s="286"/>
      <c r="NPX101" s="286"/>
      <c r="NPY101" s="286"/>
      <c r="NPZ101" s="286"/>
      <c r="NQA101" s="286"/>
      <c r="NQB101" s="286"/>
      <c r="NQC101" s="286"/>
      <c r="NQD101" s="286"/>
      <c r="NQE101" s="286"/>
      <c r="NQF101" s="286"/>
      <c r="NQG101" s="286"/>
      <c r="NQH101" s="286"/>
      <c r="NQI101" s="286"/>
      <c r="NQJ101" s="286"/>
      <c r="NQK101" s="286"/>
      <c r="NQL101" s="286"/>
      <c r="NQM101" s="286"/>
      <c r="NQN101" s="286"/>
      <c r="NQO101" s="286"/>
      <c r="NQP101" s="286"/>
      <c r="NQQ101" s="286"/>
      <c r="NQR101" s="286"/>
      <c r="NQS101" s="286"/>
      <c r="NQT101" s="286"/>
      <c r="NQU101" s="286"/>
      <c r="NQV101" s="286"/>
      <c r="NQW101" s="286"/>
      <c r="NQX101" s="286"/>
      <c r="NQY101" s="286"/>
      <c r="NQZ101" s="286"/>
      <c r="NRA101" s="286"/>
      <c r="NRB101" s="286"/>
      <c r="NRC101" s="286"/>
      <c r="NRD101" s="286"/>
      <c r="NRE101" s="286"/>
      <c r="NRF101" s="286"/>
      <c r="NRG101" s="286"/>
      <c r="NRH101" s="286"/>
      <c r="NRI101" s="286"/>
      <c r="NRJ101" s="286"/>
      <c r="NRK101" s="286"/>
      <c r="NRL101" s="286"/>
      <c r="NRM101" s="286"/>
      <c r="NRN101" s="286"/>
      <c r="NRO101" s="286"/>
      <c r="NRP101" s="286"/>
      <c r="NRQ101" s="286"/>
      <c r="NRR101" s="286"/>
      <c r="NRS101" s="286"/>
      <c r="NRT101" s="286"/>
      <c r="NRU101" s="286"/>
      <c r="NRV101" s="286"/>
      <c r="NRW101" s="286"/>
      <c r="NRX101" s="286"/>
      <c r="NRY101" s="286"/>
      <c r="NRZ101" s="286"/>
      <c r="NSA101" s="286"/>
      <c r="NSB101" s="286"/>
      <c r="NSC101" s="286"/>
      <c r="NSD101" s="286"/>
      <c r="NSE101" s="286"/>
      <c r="NSF101" s="286"/>
      <c r="NSG101" s="286"/>
      <c r="NSH101" s="286"/>
      <c r="NSI101" s="286"/>
      <c r="NSJ101" s="286"/>
      <c r="NSK101" s="286"/>
      <c r="NSL101" s="286"/>
      <c r="NSM101" s="286"/>
      <c r="NSN101" s="286"/>
      <c r="NSO101" s="286"/>
      <c r="NSP101" s="286"/>
      <c r="NSQ101" s="286"/>
      <c r="NSR101" s="286"/>
      <c r="NSS101" s="286"/>
      <c r="NST101" s="286"/>
      <c r="NSU101" s="286"/>
      <c r="NSV101" s="286"/>
      <c r="NSW101" s="286"/>
      <c r="NSX101" s="286"/>
      <c r="NSY101" s="286"/>
      <c r="NSZ101" s="286"/>
      <c r="NTA101" s="286"/>
      <c r="NTB101" s="286"/>
      <c r="NTC101" s="286"/>
      <c r="NTD101" s="286"/>
      <c r="NTE101" s="286"/>
      <c r="NTF101" s="286"/>
      <c r="NTG101" s="286"/>
      <c r="NTH101" s="286"/>
      <c r="NTI101" s="286"/>
      <c r="NTJ101" s="286"/>
      <c r="NTK101" s="286"/>
      <c r="NTL101" s="286"/>
      <c r="NTM101" s="286"/>
      <c r="NTN101" s="286"/>
      <c r="NTO101" s="286"/>
      <c r="NTP101" s="286"/>
      <c r="NTQ101" s="286"/>
      <c r="NTR101" s="286"/>
      <c r="NTS101" s="286"/>
      <c r="NTT101" s="286"/>
      <c r="NTU101" s="286"/>
      <c r="NTV101" s="286"/>
      <c r="NTW101" s="286"/>
      <c r="NTX101" s="286"/>
      <c r="NTY101" s="286"/>
      <c r="NTZ101" s="286"/>
      <c r="NUA101" s="286"/>
      <c r="NUB101" s="286"/>
      <c r="NUC101" s="286"/>
      <c r="NUD101" s="286"/>
      <c r="NUE101" s="286"/>
      <c r="NUF101" s="286"/>
      <c r="NUG101" s="286"/>
      <c r="NUH101" s="286"/>
      <c r="NUI101" s="286"/>
      <c r="NUJ101" s="286"/>
      <c r="NUK101" s="286"/>
      <c r="NUL101" s="286"/>
      <c r="NUM101" s="286"/>
      <c r="NUN101" s="286"/>
      <c r="NUO101" s="286"/>
      <c r="NUP101" s="286"/>
      <c r="NUQ101" s="286"/>
      <c r="NUR101" s="286"/>
      <c r="NUS101" s="286"/>
      <c r="NUT101" s="286"/>
      <c r="NUU101" s="286"/>
      <c r="NUV101" s="286"/>
      <c r="NUW101" s="286"/>
      <c r="NUX101" s="286"/>
      <c r="NUY101" s="286"/>
      <c r="NUZ101" s="286"/>
      <c r="NVA101" s="286"/>
      <c r="NVB101" s="286"/>
      <c r="NVC101" s="286"/>
      <c r="NVD101" s="286"/>
      <c r="NVE101" s="286"/>
      <c r="NVF101" s="286"/>
      <c r="NVG101" s="286"/>
      <c r="NVH101" s="286"/>
      <c r="NVI101" s="286"/>
      <c r="NVJ101" s="286"/>
      <c r="NVK101" s="286"/>
      <c r="NVL101" s="286"/>
      <c r="NVM101" s="286"/>
      <c r="NVN101" s="286"/>
      <c r="NVO101" s="286"/>
      <c r="NVP101" s="286"/>
      <c r="NVQ101" s="286"/>
      <c r="NVR101" s="286"/>
      <c r="NVS101" s="286"/>
      <c r="NVT101" s="286"/>
      <c r="NVU101" s="286"/>
      <c r="NVV101" s="286"/>
      <c r="NVW101" s="286"/>
      <c r="NVX101" s="286"/>
      <c r="NVY101" s="286"/>
      <c r="NVZ101" s="286"/>
      <c r="NWA101" s="286"/>
      <c r="NWB101" s="286"/>
      <c r="NWC101" s="286"/>
      <c r="NWD101" s="286"/>
      <c r="NWE101" s="286"/>
      <c r="NWF101" s="286"/>
      <c r="NWG101" s="286"/>
      <c r="NWH101" s="286"/>
      <c r="NWI101" s="286"/>
      <c r="NWJ101" s="286"/>
      <c r="NWK101" s="286"/>
      <c r="NWL101" s="286"/>
      <c r="NWM101" s="286"/>
      <c r="NWN101" s="286"/>
      <c r="NWO101" s="286"/>
      <c r="NWP101" s="286"/>
      <c r="NWQ101" s="286"/>
      <c r="NWR101" s="286"/>
      <c r="NWS101" s="286"/>
      <c r="NWT101" s="286"/>
      <c r="NWU101" s="286"/>
      <c r="NWV101" s="286"/>
      <c r="NWW101" s="286"/>
      <c r="NWX101" s="286"/>
      <c r="NWY101" s="286"/>
      <c r="NWZ101" s="286"/>
      <c r="NXA101" s="286"/>
      <c r="NXB101" s="286"/>
      <c r="NXC101" s="286"/>
      <c r="NXD101" s="286"/>
      <c r="NXE101" s="286"/>
      <c r="NXF101" s="286"/>
      <c r="NXG101" s="286"/>
      <c r="NXH101" s="286"/>
      <c r="NXI101" s="286"/>
      <c r="NXJ101" s="286"/>
      <c r="NXK101" s="286"/>
      <c r="NXL101" s="286"/>
      <c r="NXM101" s="286"/>
      <c r="NXN101" s="286"/>
      <c r="NXO101" s="286"/>
      <c r="NXP101" s="286"/>
      <c r="NXQ101" s="286"/>
      <c r="NXR101" s="286"/>
      <c r="NXS101" s="286"/>
      <c r="NXT101" s="286"/>
      <c r="NXU101" s="286"/>
      <c r="NXV101" s="286"/>
      <c r="NXW101" s="286"/>
      <c r="NXX101" s="286"/>
      <c r="NXY101" s="286"/>
      <c r="NXZ101" s="286"/>
      <c r="NYA101" s="286"/>
      <c r="NYB101" s="286"/>
      <c r="NYC101" s="286"/>
      <c r="NYD101" s="286"/>
      <c r="NYE101" s="286"/>
      <c r="NYF101" s="286"/>
      <c r="NYG101" s="286"/>
      <c r="NYH101" s="286"/>
      <c r="NYI101" s="286"/>
      <c r="NYJ101" s="286"/>
      <c r="NYK101" s="286"/>
      <c r="NYL101" s="286"/>
      <c r="NYM101" s="286"/>
      <c r="NYN101" s="286"/>
      <c r="NYO101" s="286"/>
      <c r="NYP101" s="286"/>
      <c r="NYQ101" s="286"/>
      <c r="NYR101" s="286"/>
      <c r="NYS101" s="286"/>
      <c r="NYT101" s="286"/>
      <c r="NYU101" s="286"/>
      <c r="NYV101" s="286"/>
      <c r="NYW101" s="286"/>
      <c r="NYX101" s="286"/>
      <c r="NYY101" s="286"/>
      <c r="NYZ101" s="286"/>
      <c r="NZA101" s="286"/>
      <c r="NZB101" s="286"/>
      <c r="NZC101" s="286"/>
      <c r="NZD101" s="286"/>
      <c r="NZE101" s="286"/>
      <c r="NZF101" s="286"/>
      <c r="NZG101" s="286"/>
      <c r="NZH101" s="286"/>
      <c r="NZI101" s="286"/>
      <c r="NZJ101" s="286"/>
      <c r="NZK101" s="286"/>
      <c r="NZL101" s="286"/>
      <c r="NZM101" s="286"/>
      <c r="NZN101" s="286"/>
      <c r="NZO101" s="286"/>
      <c r="NZP101" s="286"/>
      <c r="NZQ101" s="286"/>
      <c r="NZR101" s="286"/>
      <c r="NZS101" s="286"/>
      <c r="NZT101" s="286"/>
      <c r="NZU101" s="286"/>
      <c r="NZV101" s="286"/>
      <c r="NZW101" s="286"/>
      <c r="NZX101" s="286"/>
      <c r="NZY101" s="286"/>
      <c r="NZZ101" s="286"/>
      <c r="OAA101" s="286"/>
      <c r="OAB101" s="286"/>
      <c r="OAC101" s="286"/>
      <c r="OAD101" s="286"/>
      <c r="OAE101" s="286"/>
      <c r="OAF101" s="286"/>
      <c r="OAG101" s="286"/>
      <c r="OAH101" s="286"/>
      <c r="OAI101" s="286"/>
      <c r="OAJ101" s="286"/>
      <c r="OAK101" s="286"/>
      <c r="OAL101" s="286"/>
      <c r="OAM101" s="286"/>
      <c r="OAN101" s="286"/>
      <c r="OAO101" s="286"/>
      <c r="OAP101" s="286"/>
      <c r="OAQ101" s="286"/>
      <c r="OAR101" s="286"/>
      <c r="OAS101" s="286"/>
      <c r="OAT101" s="286"/>
      <c r="OAU101" s="286"/>
      <c r="OAV101" s="286"/>
      <c r="OAW101" s="286"/>
      <c r="OAX101" s="286"/>
      <c r="OAY101" s="286"/>
      <c r="OAZ101" s="286"/>
      <c r="OBA101" s="286"/>
      <c r="OBB101" s="286"/>
      <c r="OBC101" s="286"/>
      <c r="OBD101" s="286"/>
      <c r="OBE101" s="286"/>
      <c r="OBF101" s="286"/>
      <c r="OBG101" s="286"/>
      <c r="OBH101" s="286"/>
      <c r="OBI101" s="286"/>
      <c r="OBJ101" s="286"/>
      <c r="OBK101" s="286"/>
      <c r="OBL101" s="286"/>
      <c r="OBM101" s="286"/>
      <c r="OBN101" s="286"/>
      <c r="OBO101" s="286"/>
      <c r="OBP101" s="286"/>
      <c r="OBQ101" s="286"/>
      <c r="OBR101" s="286"/>
      <c r="OBS101" s="286"/>
      <c r="OBT101" s="286"/>
      <c r="OBU101" s="286"/>
      <c r="OBV101" s="286"/>
      <c r="OBW101" s="286"/>
      <c r="OBX101" s="286"/>
      <c r="OBY101" s="286"/>
      <c r="OBZ101" s="286"/>
      <c r="OCA101" s="286"/>
      <c r="OCB101" s="286"/>
      <c r="OCC101" s="286"/>
      <c r="OCD101" s="286"/>
      <c r="OCE101" s="286"/>
      <c r="OCF101" s="286"/>
      <c r="OCG101" s="286"/>
      <c r="OCH101" s="286"/>
      <c r="OCI101" s="286"/>
      <c r="OCJ101" s="286"/>
      <c r="OCK101" s="286"/>
      <c r="OCL101" s="286"/>
      <c r="OCM101" s="286"/>
      <c r="OCN101" s="286"/>
      <c r="OCO101" s="286"/>
      <c r="OCP101" s="286"/>
      <c r="OCQ101" s="286"/>
      <c r="OCR101" s="286"/>
      <c r="OCS101" s="286"/>
      <c r="OCT101" s="286"/>
      <c r="OCU101" s="286"/>
      <c r="OCV101" s="286"/>
      <c r="OCW101" s="286"/>
      <c r="OCX101" s="286"/>
      <c r="OCY101" s="286"/>
      <c r="OCZ101" s="286"/>
      <c r="ODA101" s="286"/>
      <c r="ODB101" s="286"/>
      <c r="ODC101" s="286"/>
      <c r="ODD101" s="286"/>
      <c r="ODE101" s="286"/>
      <c r="ODF101" s="286"/>
      <c r="ODG101" s="286"/>
      <c r="ODH101" s="286"/>
      <c r="ODI101" s="286"/>
      <c r="ODJ101" s="286"/>
      <c r="ODK101" s="286"/>
      <c r="ODL101" s="286"/>
      <c r="ODM101" s="286"/>
      <c r="ODN101" s="286"/>
      <c r="ODO101" s="286"/>
      <c r="ODP101" s="286"/>
      <c r="ODQ101" s="286"/>
      <c r="ODR101" s="286"/>
      <c r="ODS101" s="286"/>
      <c r="ODT101" s="286"/>
      <c r="ODU101" s="286"/>
      <c r="ODV101" s="286"/>
      <c r="ODW101" s="286"/>
      <c r="ODX101" s="286"/>
      <c r="ODY101" s="286"/>
      <c r="ODZ101" s="286"/>
      <c r="OEA101" s="286"/>
      <c r="OEB101" s="286"/>
      <c r="OEC101" s="286"/>
      <c r="OED101" s="286"/>
      <c r="OEE101" s="286"/>
      <c r="OEF101" s="286"/>
      <c r="OEG101" s="286"/>
      <c r="OEH101" s="286"/>
      <c r="OEI101" s="286"/>
      <c r="OEJ101" s="286"/>
      <c r="OEK101" s="286"/>
      <c r="OEL101" s="286"/>
      <c r="OEM101" s="286"/>
      <c r="OEN101" s="286"/>
      <c r="OEO101" s="286"/>
      <c r="OEP101" s="286"/>
      <c r="OEQ101" s="286"/>
      <c r="OER101" s="286"/>
      <c r="OES101" s="286"/>
      <c r="OET101" s="286"/>
      <c r="OEU101" s="286"/>
      <c r="OEV101" s="286"/>
      <c r="OEW101" s="286"/>
      <c r="OEX101" s="286"/>
      <c r="OEY101" s="286"/>
      <c r="OEZ101" s="286"/>
      <c r="OFA101" s="286"/>
      <c r="OFB101" s="286"/>
      <c r="OFC101" s="286"/>
      <c r="OFD101" s="286"/>
      <c r="OFE101" s="286"/>
      <c r="OFF101" s="286"/>
      <c r="OFG101" s="286"/>
      <c r="OFH101" s="286"/>
      <c r="OFI101" s="286"/>
      <c r="OFJ101" s="286"/>
      <c r="OFK101" s="286"/>
      <c r="OFL101" s="286"/>
      <c r="OFM101" s="286"/>
      <c r="OFN101" s="286"/>
      <c r="OFO101" s="286"/>
      <c r="OFP101" s="286"/>
      <c r="OFQ101" s="286"/>
      <c r="OFR101" s="286"/>
      <c r="OFS101" s="286"/>
      <c r="OFT101" s="286"/>
      <c r="OFU101" s="286"/>
      <c r="OFV101" s="286"/>
      <c r="OFW101" s="286"/>
      <c r="OFX101" s="286"/>
      <c r="OFY101" s="286"/>
      <c r="OFZ101" s="286"/>
      <c r="OGA101" s="286"/>
      <c r="OGB101" s="286"/>
      <c r="OGC101" s="286"/>
      <c r="OGD101" s="286"/>
      <c r="OGE101" s="286"/>
      <c r="OGF101" s="286"/>
      <c r="OGG101" s="286"/>
      <c r="OGH101" s="286"/>
      <c r="OGI101" s="286"/>
      <c r="OGJ101" s="286"/>
      <c r="OGK101" s="286"/>
      <c r="OGL101" s="286"/>
      <c r="OGM101" s="286"/>
      <c r="OGN101" s="286"/>
      <c r="OGO101" s="286"/>
      <c r="OGP101" s="286"/>
      <c r="OGQ101" s="286"/>
      <c r="OGR101" s="286"/>
      <c r="OGS101" s="286"/>
      <c r="OGT101" s="286"/>
      <c r="OGU101" s="286"/>
      <c r="OGV101" s="286"/>
      <c r="OGW101" s="286"/>
      <c r="OGX101" s="286"/>
      <c r="OGY101" s="286"/>
      <c r="OGZ101" s="286"/>
      <c r="OHA101" s="286"/>
      <c r="OHB101" s="286"/>
      <c r="OHC101" s="286"/>
      <c r="OHD101" s="286"/>
      <c r="OHE101" s="286"/>
      <c r="OHF101" s="286"/>
      <c r="OHG101" s="286"/>
      <c r="OHH101" s="286"/>
      <c r="OHI101" s="286"/>
      <c r="OHJ101" s="286"/>
      <c r="OHK101" s="286"/>
      <c r="OHL101" s="286"/>
      <c r="OHM101" s="286"/>
      <c r="OHN101" s="286"/>
      <c r="OHO101" s="286"/>
      <c r="OHP101" s="286"/>
      <c r="OHQ101" s="286"/>
      <c r="OHR101" s="286"/>
      <c r="OHS101" s="286"/>
      <c r="OHT101" s="286"/>
      <c r="OHU101" s="286"/>
      <c r="OHV101" s="286"/>
      <c r="OHW101" s="286"/>
      <c r="OHX101" s="286"/>
      <c r="OHY101" s="286"/>
      <c r="OHZ101" s="286"/>
      <c r="OIA101" s="286"/>
      <c r="OIB101" s="286"/>
      <c r="OIC101" s="286"/>
      <c r="OID101" s="286"/>
      <c r="OIE101" s="286"/>
      <c r="OIF101" s="286"/>
      <c r="OIG101" s="286"/>
      <c r="OIH101" s="286"/>
      <c r="OII101" s="286"/>
      <c r="OIJ101" s="286"/>
      <c r="OIK101" s="286"/>
      <c r="OIL101" s="286"/>
      <c r="OIM101" s="286"/>
      <c r="OIN101" s="286"/>
      <c r="OIO101" s="286"/>
      <c r="OIP101" s="286"/>
      <c r="OIQ101" s="286"/>
      <c r="OIR101" s="286"/>
      <c r="OIS101" s="286"/>
      <c r="OIT101" s="286"/>
      <c r="OIU101" s="286"/>
      <c r="OIV101" s="286"/>
      <c r="OIW101" s="286"/>
      <c r="OIX101" s="286"/>
      <c r="OIY101" s="286"/>
      <c r="OIZ101" s="286"/>
      <c r="OJA101" s="286"/>
      <c r="OJB101" s="286"/>
      <c r="OJC101" s="286"/>
      <c r="OJD101" s="286"/>
      <c r="OJE101" s="286"/>
      <c r="OJF101" s="286"/>
      <c r="OJG101" s="286"/>
      <c r="OJH101" s="286"/>
      <c r="OJI101" s="286"/>
      <c r="OJJ101" s="286"/>
      <c r="OJK101" s="286"/>
      <c r="OJL101" s="286"/>
      <c r="OJM101" s="286"/>
      <c r="OJN101" s="286"/>
      <c r="OJO101" s="286"/>
      <c r="OJP101" s="286"/>
      <c r="OJQ101" s="286"/>
      <c r="OJR101" s="286"/>
      <c r="OJS101" s="286"/>
      <c r="OJT101" s="286"/>
      <c r="OJU101" s="286"/>
      <c r="OJV101" s="286"/>
      <c r="OJW101" s="286"/>
      <c r="OJX101" s="286"/>
      <c r="OJY101" s="286"/>
      <c r="OJZ101" s="286"/>
      <c r="OKA101" s="286"/>
      <c r="OKB101" s="286"/>
      <c r="OKC101" s="286"/>
      <c r="OKD101" s="286"/>
      <c r="OKE101" s="286"/>
      <c r="OKF101" s="286"/>
      <c r="OKG101" s="286"/>
      <c r="OKH101" s="286"/>
      <c r="OKI101" s="286"/>
      <c r="OKJ101" s="286"/>
      <c r="OKK101" s="286"/>
      <c r="OKL101" s="286"/>
      <c r="OKM101" s="286"/>
      <c r="OKN101" s="286"/>
      <c r="OKO101" s="286"/>
      <c r="OKP101" s="286"/>
      <c r="OKQ101" s="286"/>
      <c r="OKR101" s="286"/>
      <c r="OKS101" s="286"/>
      <c r="OKT101" s="286"/>
      <c r="OKU101" s="286"/>
      <c r="OKV101" s="286"/>
      <c r="OKW101" s="286"/>
      <c r="OKX101" s="286"/>
      <c r="OKY101" s="286"/>
      <c r="OKZ101" s="286"/>
      <c r="OLA101" s="286"/>
      <c r="OLB101" s="286"/>
      <c r="OLC101" s="286"/>
      <c r="OLD101" s="286"/>
      <c r="OLE101" s="286"/>
      <c r="OLF101" s="286"/>
      <c r="OLG101" s="286"/>
      <c r="OLH101" s="286"/>
      <c r="OLI101" s="286"/>
      <c r="OLJ101" s="286"/>
      <c r="OLK101" s="286"/>
      <c r="OLL101" s="286"/>
      <c r="OLM101" s="286"/>
      <c r="OLN101" s="286"/>
      <c r="OLO101" s="286"/>
      <c r="OLP101" s="286"/>
      <c r="OLQ101" s="286"/>
      <c r="OLR101" s="286"/>
      <c r="OLS101" s="286"/>
      <c r="OLT101" s="286"/>
      <c r="OLU101" s="286"/>
      <c r="OLV101" s="286"/>
      <c r="OLW101" s="286"/>
      <c r="OLX101" s="286"/>
      <c r="OLY101" s="286"/>
      <c r="OLZ101" s="286"/>
      <c r="OMA101" s="286"/>
      <c r="OMB101" s="286"/>
      <c r="OMC101" s="286"/>
      <c r="OMD101" s="286"/>
      <c r="OME101" s="286"/>
      <c r="OMF101" s="286"/>
      <c r="OMG101" s="286"/>
      <c r="OMH101" s="286"/>
      <c r="OMI101" s="286"/>
      <c r="OMJ101" s="286"/>
      <c r="OMK101" s="286"/>
      <c r="OML101" s="286"/>
      <c r="OMM101" s="286"/>
      <c r="OMN101" s="286"/>
      <c r="OMO101" s="286"/>
      <c r="OMP101" s="286"/>
      <c r="OMQ101" s="286"/>
      <c r="OMR101" s="286"/>
      <c r="OMS101" s="286"/>
      <c r="OMT101" s="286"/>
      <c r="OMU101" s="286"/>
      <c r="OMV101" s="286"/>
      <c r="OMW101" s="286"/>
      <c r="OMX101" s="286"/>
      <c r="OMY101" s="286"/>
      <c r="OMZ101" s="286"/>
      <c r="ONA101" s="286"/>
      <c r="ONB101" s="286"/>
      <c r="ONC101" s="286"/>
      <c r="OND101" s="286"/>
      <c r="ONE101" s="286"/>
      <c r="ONF101" s="286"/>
      <c r="ONG101" s="286"/>
      <c r="ONH101" s="286"/>
      <c r="ONI101" s="286"/>
      <c r="ONJ101" s="286"/>
      <c r="ONK101" s="286"/>
      <c r="ONL101" s="286"/>
      <c r="ONM101" s="286"/>
      <c r="ONN101" s="286"/>
      <c r="ONO101" s="286"/>
      <c r="ONP101" s="286"/>
      <c r="ONQ101" s="286"/>
      <c r="ONR101" s="286"/>
      <c r="ONS101" s="286"/>
      <c r="ONT101" s="286"/>
      <c r="ONU101" s="286"/>
      <c r="ONV101" s="286"/>
      <c r="ONW101" s="286"/>
      <c r="ONX101" s="286"/>
      <c r="ONY101" s="286"/>
      <c r="ONZ101" s="286"/>
      <c r="OOA101" s="286"/>
      <c r="OOB101" s="286"/>
      <c r="OOC101" s="286"/>
      <c r="OOD101" s="286"/>
      <c r="OOE101" s="286"/>
      <c r="OOF101" s="286"/>
      <c r="OOG101" s="286"/>
      <c r="OOH101" s="286"/>
      <c r="OOI101" s="286"/>
      <c r="OOJ101" s="286"/>
      <c r="OOK101" s="286"/>
      <c r="OOL101" s="286"/>
      <c r="OOM101" s="286"/>
      <c r="OON101" s="286"/>
      <c r="OOO101" s="286"/>
      <c r="OOP101" s="286"/>
      <c r="OOQ101" s="286"/>
      <c r="OOR101" s="286"/>
      <c r="OOS101" s="286"/>
      <c r="OOT101" s="286"/>
      <c r="OOU101" s="286"/>
      <c r="OOV101" s="286"/>
      <c r="OOW101" s="286"/>
      <c r="OOX101" s="286"/>
      <c r="OOY101" s="286"/>
      <c r="OOZ101" s="286"/>
      <c r="OPA101" s="286"/>
      <c r="OPB101" s="286"/>
      <c r="OPC101" s="286"/>
      <c r="OPD101" s="286"/>
      <c r="OPE101" s="286"/>
      <c r="OPF101" s="286"/>
      <c r="OPG101" s="286"/>
      <c r="OPH101" s="286"/>
      <c r="OPI101" s="286"/>
      <c r="OPJ101" s="286"/>
      <c r="OPK101" s="286"/>
      <c r="OPL101" s="286"/>
      <c r="OPM101" s="286"/>
      <c r="OPN101" s="286"/>
      <c r="OPO101" s="286"/>
      <c r="OPP101" s="286"/>
      <c r="OPQ101" s="286"/>
      <c r="OPR101" s="286"/>
      <c r="OPS101" s="286"/>
      <c r="OPT101" s="286"/>
      <c r="OPU101" s="286"/>
      <c r="OPV101" s="286"/>
      <c r="OPW101" s="286"/>
      <c r="OPX101" s="286"/>
      <c r="OPY101" s="286"/>
      <c r="OPZ101" s="286"/>
      <c r="OQA101" s="286"/>
      <c r="OQB101" s="286"/>
      <c r="OQC101" s="286"/>
      <c r="OQD101" s="286"/>
      <c r="OQE101" s="286"/>
      <c r="OQF101" s="286"/>
      <c r="OQG101" s="286"/>
      <c r="OQH101" s="286"/>
      <c r="OQI101" s="286"/>
      <c r="OQJ101" s="286"/>
      <c r="OQK101" s="286"/>
      <c r="OQL101" s="286"/>
      <c r="OQM101" s="286"/>
      <c r="OQN101" s="286"/>
      <c r="OQO101" s="286"/>
      <c r="OQP101" s="286"/>
      <c r="OQQ101" s="286"/>
      <c r="OQR101" s="286"/>
      <c r="OQS101" s="286"/>
      <c r="OQT101" s="286"/>
      <c r="OQU101" s="286"/>
      <c r="OQV101" s="286"/>
      <c r="OQW101" s="286"/>
      <c r="OQX101" s="286"/>
      <c r="OQY101" s="286"/>
      <c r="OQZ101" s="286"/>
      <c r="ORA101" s="286"/>
      <c r="ORB101" s="286"/>
      <c r="ORC101" s="286"/>
      <c r="ORD101" s="286"/>
      <c r="ORE101" s="286"/>
      <c r="ORF101" s="286"/>
      <c r="ORG101" s="286"/>
      <c r="ORH101" s="286"/>
      <c r="ORI101" s="286"/>
      <c r="ORJ101" s="286"/>
      <c r="ORK101" s="286"/>
      <c r="ORL101" s="286"/>
      <c r="ORM101" s="286"/>
      <c r="ORN101" s="286"/>
      <c r="ORO101" s="286"/>
      <c r="ORP101" s="286"/>
      <c r="ORQ101" s="286"/>
      <c r="ORR101" s="286"/>
      <c r="ORS101" s="286"/>
      <c r="ORT101" s="286"/>
      <c r="ORU101" s="286"/>
      <c r="ORV101" s="286"/>
      <c r="ORW101" s="286"/>
      <c r="ORX101" s="286"/>
      <c r="ORY101" s="286"/>
      <c r="ORZ101" s="286"/>
      <c r="OSA101" s="286"/>
      <c r="OSB101" s="286"/>
      <c r="OSC101" s="286"/>
      <c r="OSD101" s="286"/>
      <c r="OSE101" s="286"/>
      <c r="OSF101" s="286"/>
      <c r="OSG101" s="286"/>
      <c r="OSH101" s="286"/>
      <c r="OSI101" s="286"/>
      <c r="OSJ101" s="286"/>
      <c r="OSK101" s="286"/>
      <c r="OSL101" s="286"/>
      <c r="OSM101" s="286"/>
      <c r="OSN101" s="286"/>
      <c r="OSO101" s="286"/>
      <c r="OSP101" s="286"/>
      <c r="OSQ101" s="286"/>
      <c r="OSR101" s="286"/>
      <c r="OSS101" s="286"/>
      <c r="OST101" s="286"/>
      <c r="OSU101" s="286"/>
      <c r="OSV101" s="286"/>
      <c r="OSW101" s="286"/>
      <c r="OSX101" s="286"/>
      <c r="OSY101" s="286"/>
      <c r="OSZ101" s="286"/>
      <c r="OTA101" s="286"/>
      <c r="OTB101" s="286"/>
      <c r="OTC101" s="286"/>
      <c r="OTD101" s="286"/>
      <c r="OTE101" s="286"/>
      <c r="OTF101" s="286"/>
      <c r="OTG101" s="286"/>
      <c r="OTH101" s="286"/>
      <c r="OTI101" s="286"/>
      <c r="OTJ101" s="286"/>
      <c r="OTK101" s="286"/>
      <c r="OTL101" s="286"/>
      <c r="OTM101" s="286"/>
      <c r="OTN101" s="286"/>
      <c r="OTO101" s="286"/>
      <c r="OTP101" s="286"/>
      <c r="OTQ101" s="286"/>
      <c r="OTR101" s="286"/>
      <c r="OTS101" s="286"/>
      <c r="OTT101" s="286"/>
      <c r="OTU101" s="286"/>
      <c r="OTV101" s="286"/>
      <c r="OTW101" s="286"/>
      <c r="OTX101" s="286"/>
      <c r="OTY101" s="286"/>
      <c r="OTZ101" s="286"/>
      <c r="OUA101" s="286"/>
      <c r="OUB101" s="286"/>
      <c r="OUC101" s="286"/>
      <c r="OUD101" s="286"/>
      <c r="OUE101" s="286"/>
      <c r="OUF101" s="286"/>
      <c r="OUG101" s="286"/>
      <c r="OUH101" s="286"/>
      <c r="OUI101" s="286"/>
      <c r="OUJ101" s="286"/>
      <c r="OUK101" s="286"/>
      <c r="OUL101" s="286"/>
      <c r="OUM101" s="286"/>
      <c r="OUN101" s="286"/>
      <c r="OUO101" s="286"/>
      <c r="OUP101" s="286"/>
      <c r="OUQ101" s="286"/>
      <c r="OUR101" s="286"/>
      <c r="OUS101" s="286"/>
      <c r="OUT101" s="286"/>
      <c r="OUU101" s="286"/>
      <c r="OUV101" s="286"/>
      <c r="OUW101" s="286"/>
      <c r="OUX101" s="286"/>
      <c r="OUY101" s="286"/>
      <c r="OUZ101" s="286"/>
      <c r="OVA101" s="286"/>
      <c r="OVB101" s="286"/>
      <c r="OVC101" s="286"/>
      <c r="OVD101" s="286"/>
      <c r="OVE101" s="286"/>
      <c r="OVF101" s="286"/>
      <c r="OVG101" s="286"/>
      <c r="OVH101" s="286"/>
      <c r="OVI101" s="286"/>
      <c r="OVJ101" s="286"/>
      <c r="OVK101" s="286"/>
      <c r="OVL101" s="286"/>
      <c r="OVM101" s="286"/>
      <c r="OVN101" s="286"/>
      <c r="OVO101" s="286"/>
      <c r="OVP101" s="286"/>
      <c r="OVQ101" s="286"/>
      <c r="OVR101" s="286"/>
      <c r="OVS101" s="286"/>
      <c r="OVT101" s="286"/>
      <c r="OVU101" s="286"/>
      <c r="OVV101" s="286"/>
      <c r="OVW101" s="286"/>
      <c r="OVX101" s="286"/>
      <c r="OVY101" s="286"/>
      <c r="OVZ101" s="286"/>
      <c r="OWA101" s="286"/>
      <c r="OWB101" s="286"/>
      <c r="OWC101" s="286"/>
      <c r="OWD101" s="286"/>
      <c r="OWE101" s="286"/>
      <c r="OWF101" s="286"/>
      <c r="OWG101" s="286"/>
      <c r="OWH101" s="286"/>
      <c r="OWI101" s="286"/>
      <c r="OWJ101" s="286"/>
      <c r="OWK101" s="286"/>
      <c r="OWL101" s="286"/>
      <c r="OWM101" s="286"/>
      <c r="OWN101" s="286"/>
      <c r="OWO101" s="286"/>
      <c r="OWP101" s="286"/>
      <c r="OWQ101" s="286"/>
      <c r="OWR101" s="286"/>
      <c r="OWS101" s="286"/>
      <c r="OWT101" s="286"/>
      <c r="OWU101" s="286"/>
      <c r="OWV101" s="286"/>
      <c r="OWW101" s="286"/>
      <c r="OWX101" s="286"/>
      <c r="OWY101" s="286"/>
      <c r="OWZ101" s="286"/>
      <c r="OXA101" s="286"/>
      <c r="OXB101" s="286"/>
      <c r="OXC101" s="286"/>
      <c r="OXD101" s="286"/>
      <c r="OXE101" s="286"/>
      <c r="OXF101" s="286"/>
      <c r="OXG101" s="286"/>
      <c r="OXH101" s="286"/>
      <c r="OXI101" s="286"/>
      <c r="OXJ101" s="286"/>
      <c r="OXK101" s="286"/>
      <c r="OXL101" s="286"/>
      <c r="OXM101" s="286"/>
      <c r="OXN101" s="286"/>
      <c r="OXO101" s="286"/>
      <c r="OXP101" s="286"/>
      <c r="OXQ101" s="286"/>
      <c r="OXR101" s="286"/>
      <c r="OXS101" s="286"/>
      <c r="OXT101" s="286"/>
      <c r="OXU101" s="286"/>
      <c r="OXV101" s="286"/>
      <c r="OXW101" s="286"/>
      <c r="OXX101" s="286"/>
      <c r="OXY101" s="286"/>
      <c r="OXZ101" s="286"/>
      <c r="OYA101" s="286"/>
      <c r="OYB101" s="286"/>
      <c r="OYC101" s="286"/>
      <c r="OYD101" s="286"/>
      <c r="OYE101" s="286"/>
      <c r="OYF101" s="286"/>
      <c r="OYG101" s="286"/>
      <c r="OYH101" s="286"/>
      <c r="OYI101" s="286"/>
      <c r="OYJ101" s="286"/>
      <c r="OYK101" s="286"/>
      <c r="OYL101" s="286"/>
      <c r="OYM101" s="286"/>
      <c r="OYN101" s="286"/>
      <c r="OYO101" s="286"/>
      <c r="OYP101" s="286"/>
      <c r="OYQ101" s="286"/>
      <c r="OYR101" s="286"/>
      <c r="OYS101" s="286"/>
      <c r="OYT101" s="286"/>
      <c r="OYU101" s="286"/>
      <c r="OYV101" s="286"/>
      <c r="OYW101" s="286"/>
      <c r="OYX101" s="286"/>
      <c r="OYY101" s="286"/>
      <c r="OYZ101" s="286"/>
      <c r="OZA101" s="286"/>
      <c r="OZB101" s="286"/>
      <c r="OZC101" s="286"/>
      <c r="OZD101" s="286"/>
      <c r="OZE101" s="286"/>
      <c r="OZF101" s="286"/>
      <c r="OZG101" s="286"/>
      <c r="OZH101" s="286"/>
      <c r="OZI101" s="286"/>
      <c r="OZJ101" s="286"/>
      <c r="OZK101" s="286"/>
      <c r="OZL101" s="286"/>
      <c r="OZM101" s="286"/>
      <c r="OZN101" s="286"/>
      <c r="OZO101" s="286"/>
      <c r="OZP101" s="286"/>
      <c r="OZQ101" s="286"/>
      <c r="OZR101" s="286"/>
      <c r="OZS101" s="286"/>
      <c r="OZT101" s="286"/>
      <c r="OZU101" s="286"/>
      <c r="OZV101" s="286"/>
      <c r="OZW101" s="286"/>
      <c r="OZX101" s="286"/>
      <c r="OZY101" s="286"/>
      <c r="OZZ101" s="286"/>
      <c r="PAA101" s="286"/>
      <c r="PAB101" s="286"/>
      <c r="PAC101" s="286"/>
      <c r="PAD101" s="286"/>
      <c r="PAE101" s="286"/>
      <c r="PAF101" s="286"/>
      <c r="PAG101" s="286"/>
      <c r="PAH101" s="286"/>
      <c r="PAI101" s="286"/>
      <c r="PAJ101" s="286"/>
      <c r="PAK101" s="286"/>
      <c r="PAL101" s="286"/>
      <c r="PAM101" s="286"/>
      <c r="PAN101" s="286"/>
      <c r="PAO101" s="286"/>
      <c r="PAP101" s="286"/>
      <c r="PAQ101" s="286"/>
      <c r="PAR101" s="286"/>
      <c r="PAS101" s="286"/>
      <c r="PAT101" s="286"/>
      <c r="PAU101" s="286"/>
      <c r="PAV101" s="286"/>
      <c r="PAW101" s="286"/>
      <c r="PAX101" s="286"/>
      <c r="PAY101" s="286"/>
      <c r="PAZ101" s="286"/>
      <c r="PBA101" s="286"/>
      <c r="PBB101" s="286"/>
      <c r="PBC101" s="286"/>
      <c r="PBD101" s="286"/>
      <c r="PBE101" s="286"/>
      <c r="PBF101" s="286"/>
      <c r="PBG101" s="286"/>
      <c r="PBH101" s="286"/>
      <c r="PBI101" s="286"/>
      <c r="PBJ101" s="286"/>
      <c r="PBK101" s="286"/>
      <c r="PBL101" s="286"/>
      <c r="PBM101" s="286"/>
      <c r="PBN101" s="286"/>
      <c r="PBO101" s="286"/>
      <c r="PBP101" s="286"/>
      <c r="PBQ101" s="286"/>
      <c r="PBR101" s="286"/>
      <c r="PBS101" s="286"/>
      <c r="PBT101" s="286"/>
      <c r="PBU101" s="286"/>
      <c r="PBV101" s="286"/>
      <c r="PBW101" s="286"/>
      <c r="PBX101" s="286"/>
      <c r="PBY101" s="286"/>
      <c r="PBZ101" s="286"/>
      <c r="PCA101" s="286"/>
      <c r="PCB101" s="286"/>
      <c r="PCC101" s="286"/>
      <c r="PCD101" s="286"/>
      <c r="PCE101" s="286"/>
      <c r="PCF101" s="286"/>
      <c r="PCG101" s="286"/>
      <c r="PCH101" s="286"/>
      <c r="PCI101" s="286"/>
      <c r="PCJ101" s="286"/>
      <c r="PCK101" s="286"/>
      <c r="PCL101" s="286"/>
      <c r="PCM101" s="286"/>
      <c r="PCN101" s="286"/>
      <c r="PCO101" s="286"/>
      <c r="PCP101" s="286"/>
      <c r="PCQ101" s="286"/>
      <c r="PCR101" s="286"/>
      <c r="PCS101" s="286"/>
      <c r="PCT101" s="286"/>
      <c r="PCU101" s="286"/>
      <c r="PCV101" s="286"/>
      <c r="PCW101" s="286"/>
      <c r="PCX101" s="286"/>
      <c r="PCY101" s="286"/>
      <c r="PCZ101" s="286"/>
      <c r="PDA101" s="286"/>
      <c r="PDB101" s="286"/>
      <c r="PDC101" s="286"/>
      <c r="PDD101" s="286"/>
      <c r="PDE101" s="286"/>
      <c r="PDF101" s="286"/>
      <c r="PDG101" s="286"/>
      <c r="PDH101" s="286"/>
      <c r="PDI101" s="286"/>
      <c r="PDJ101" s="286"/>
      <c r="PDK101" s="286"/>
      <c r="PDL101" s="286"/>
      <c r="PDM101" s="286"/>
      <c r="PDN101" s="286"/>
      <c r="PDO101" s="286"/>
      <c r="PDP101" s="286"/>
      <c r="PDQ101" s="286"/>
      <c r="PDR101" s="286"/>
      <c r="PDS101" s="286"/>
      <c r="PDT101" s="286"/>
      <c r="PDU101" s="286"/>
      <c r="PDV101" s="286"/>
      <c r="PDW101" s="286"/>
      <c r="PDX101" s="286"/>
      <c r="PDY101" s="286"/>
      <c r="PDZ101" s="286"/>
      <c r="PEA101" s="286"/>
      <c r="PEB101" s="286"/>
      <c r="PEC101" s="286"/>
      <c r="PED101" s="286"/>
      <c r="PEE101" s="286"/>
      <c r="PEF101" s="286"/>
      <c r="PEG101" s="286"/>
      <c r="PEH101" s="286"/>
      <c r="PEI101" s="286"/>
      <c r="PEJ101" s="286"/>
      <c r="PEK101" s="286"/>
      <c r="PEL101" s="286"/>
      <c r="PEM101" s="286"/>
      <c r="PEN101" s="286"/>
      <c r="PEO101" s="286"/>
      <c r="PEP101" s="286"/>
      <c r="PEQ101" s="286"/>
      <c r="PER101" s="286"/>
      <c r="PES101" s="286"/>
      <c r="PET101" s="286"/>
      <c r="PEU101" s="286"/>
      <c r="PEV101" s="286"/>
      <c r="PEW101" s="286"/>
      <c r="PEX101" s="286"/>
      <c r="PEY101" s="286"/>
      <c r="PEZ101" s="286"/>
      <c r="PFA101" s="286"/>
      <c r="PFB101" s="286"/>
      <c r="PFC101" s="286"/>
      <c r="PFD101" s="286"/>
      <c r="PFE101" s="286"/>
      <c r="PFF101" s="286"/>
      <c r="PFG101" s="286"/>
      <c r="PFH101" s="286"/>
      <c r="PFI101" s="286"/>
      <c r="PFJ101" s="286"/>
      <c r="PFK101" s="286"/>
      <c r="PFL101" s="286"/>
      <c r="PFM101" s="286"/>
      <c r="PFN101" s="286"/>
      <c r="PFO101" s="286"/>
      <c r="PFP101" s="286"/>
      <c r="PFQ101" s="286"/>
      <c r="PFR101" s="286"/>
      <c r="PFS101" s="286"/>
      <c r="PFT101" s="286"/>
      <c r="PFU101" s="286"/>
      <c r="PFV101" s="286"/>
      <c r="PFW101" s="286"/>
      <c r="PFX101" s="286"/>
      <c r="PFY101" s="286"/>
      <c r="PFZ101" s="286"/>
      <c r="PGA101" s="286"/>
      <c r="PGB101" s="286"/>
      <c r="PGC101" s="286"/>
      <c r="PGD101" s="286"/>
      <c r="PGE101" s="286"/>
      <c r="PGF101" s="286"/>
      <c r="PGG101" s="286"/>
      <c r="PGH101" s="286"/>
      <c r="PGI101" s="286"/>
      <c r="PGJ101" s="286"/>
      <c r="PGK101" s="286"/>
      <c r="PGL101" s="286"/>
      <c r="PGM101" s="286"/>
      <c r="PGN101" s="286"/>
      <c r="PGO101" s="286"/>
      <c r="PGP101" s="286"/>
      <c r="PGQ101" s="286"/>
      <c r="PGR101" s="286"/>
      <c r="PGS101" s="286"/>
      <c r="PGT101" s="286"/>
      <c r="PGU101" s="286"/>
      <c r="PGV101" s="286"/>
      <c r="PGW101" s="286"/>
      <c r="PGX101" s="286"/>
      <c r="PGY101" s="286"/>
      <c r="PGZ101" s="286"/>
      <c r="PHA101" s="286"/>
      <c r="PHB101" s="286"/>
      <c r="PHC101" s="286"/>
      <c r="PHD101" s="286"/>
      <c r="PHE101" s="286"/>
      <c r="PHF101" s="286"/>
      <c r="PHG101" s="286"/>
      <c r="PHH101" s="286"/>
      <c r="PHI101" s="286"/>
      <c r="PHJ101" s="286"/>
      <c r="PHK101" s="286"/>
      <c r="PHL101" s="286"/>
      <c r="PHM101" s="286"/>
      <c r="PHN101" s="286"/>
      <c r="PHO101" s="286"/>
      <c r="PHP101" s="286"/>
      <c r="PHQ101" s="286"/>
      <c r="PHR101" s="286"/>
      <c r="PHS101" s="286"/>
      <c r="PHT101" s="286"/>
      <c r="PHU101" s="286"/>
      <c r="PHV101" s="286"/>
      <c r="PHW101" s="286"/>
      <c r="PHX101" s="286"/>
      <c r="PHY101" s="286"/>
      <c r="PHZ101" s="286"/>
      <c r="PIA101" s="286"/>
      <c r="PIB101" s="286"/>
      <c r="PIC101" s="286"/>
      <c r="PID101" s="286"/>
      <c r="PIE101" s="286"/>
      <c r="PIF101" s="286"/>
      <c r="PIG101" s="286"/>
      <c r="PIH101" s="286"/>
      <c r="PII101" s="286"/>
      <c r="PIJ101" s="286"/>
      <c r="PIK101" s="286"/>
      <c r="PIL101" s="286"/>
      <c r="PIM101" s="286"/>
      <c r="PIN101" s="286"/>
      <c r="PIO101" s="286"/>
      <c r="PIP101" s="286"/>
      <c r="PIQ101" s="286"/>
      <c r="PIR101" s="286"/>
      <c r="PIS101" s="286"/>
      <c r="PIT101" s="286"/>
      <c r="PIU101" s="286"/>
      <c r="PIV101" s="286"/>
      <c r="PIW101" s="286"/>
      <c r="PIX101" s="286"/>
      <c r="PIY101" s="286"/>
      <c r="PIZ101" s="286"/>
      <c r="PJA101" s="286"/>
      <c r="PJB101" s="286"/>
      <c r="PJC101" s="286"/>
      <c r="PJD101" s="286"/>
      <c r="PJE101" s="286"/>
      <c r="PJF101" s="286"/>
      <c r="PJG101" s="286"/>
      <c r="PJH101" s="286"/>
      <c r="PJI101" s="286"/>
      <c r="PJJ101" s="286"/>
      <c r="PJK101" s="286"/>
      <c r="PJL101" s="286"/>
      <c r="PJM101" s="286"/>
      <c r="PJN101" s="286"/>
      <c r="PJO101" s="286"/>
      <c r="PJP101" s="286"/>
      <c r="PJQ101" s="286"/>
      <c r="PJR101" s="286"/>
      <c r="PJS101" s="286"/>
      <c r="PJT101" s="286"/>
      <c r="PJU101" s="286"/>
      <c r="PJV101" s="286"/>
      <c r="PJW101" s="286"/>
      <c r="PJX101" s="286"/>
      <c r="PJY101" s="286"/>
      <c r="PJZ101" s="286"/>
      <c r="PKA101" s="286"/>
      <c r="PKB101" s="286"/>
      <c r="PKC101" s="286"/>
      <c r="PKD101" s="286"/>
      <c r="PKE101" s="286"/>
      <c r="PKF101" s="286"/>
      <c r="PKG101" s="286"/>
      <c r="PKH101" s="286"/>
      <c r="PKI101" s="286"/>
      <c r="PKJ101" s="286"/>
      <c r="PKK101" s="286"/>
      <c r="PKL101" s="286"/>
      <c r="PKM101" s="286"/>
      <c r="PKN101" s="286"/>
      <c r="PKO101" s="286"/>
      <c r="PKP101" s="286"/>
      <c r="PKQ101" s="286"/>
      <c r="PKR101" s="286"/>
      <c r="PKS101" s="286"/>
      <c r="PKT101" s="286"/>
      <c r="PKU101" s="286"/>
      <c r="PKV101" s="286"/>
      <c r="PKW101" s="286"/>
      <c r="PKX101" s="286"/>
      <c r="PKY101" s="286"/>
      <c r="PKZ101" s="286"/>
      <c r="PLA101" s="286"/>
      <c r="PLB101" s="286"/>
      <c r="PLC101" s="286"/>
      <c r="PLD101" s="286"/>
      <c r="PLE101" s="286"/>
      <c r="PLF101" s="286"/>
      <c r="PLG101" s="286"/>
      <c r="PLH101" s="286"/>
      <c r="PLI101" s="286"/>
      <c r="PLJ101" s="286"/>
      <c r="PLK101" s="286"/>
      <c r="PLL101" s="286"/>
      <c r="PLM101" s="286"/>
      <c r="PLN101" s="286"/>
      <c r="PLO101" s="286"/>
      <c r="PLP101" s="286"/>
      <c r="PLQ101" s="286"/>
      <c r="PLR101" s="286"/>
      <c r="PLS101" s="286"/>
      <c r="PLT101" s="286"/>
      <c r="PLU101" s="286"/>
      <c r="PLV101" s="286"/>
      <c r="PLW101" s="286"/>
      <c r="PLX101" s="286"/>
      <c r="PLY101" s="286"/>
      <c r="PLZ101" s="286"/>
      <c r="PMA101" s="286"/>
      <c r="PMB101" s="286"/>
      <c r="PMC101" s="286"/>
      <c r="PMD101" s="286"/>
      <c r="PME101" s="286"/>
      <c r="PMF101" s="286"/>
      <c r="PMG101" s="286"/>
      <c r="PMH101" s="286"/>
      <c r="PMI101" s="286"/>
      <c r="PMJ101" s="286"/>
      <c r="PMK101" s="286"/>
      <c r="PML101" s="286"/>
      <c r="PMM101" s="286"/>
      <c r="PMN101" s="286"/>
      <c r="PMO101" s="286"/>
      <c r="PMP101" s="286"/>
      <c r="PMQ101" s="286"/>
      <c r="PMR101" s="286"/>
      <c r="PMS101" s="286"/>
      <c r="PMT101" s="286"/>
      <c r="PMU101" s="286"/>
      <c r="PMV101" s="286"/>
      <c r="PMW101" s="286"/>
      <c r="PMX101" s="286"/>
      <c r="PMY101" s="286"/>
      <c r="PMZ101" s="286"/>
      <c r="PNA101" s="286"/>
      <c r="PNB101" s="286"/>
      <c r="PNC101" s="286"/>
      <c r="PND101" s="286"/>
      <c r="PNE101" s="286"/>
      <c r="PNF101" s="286"/>
      <c r="PNG101" s="286"/>
      <c r="PNH101" s="286"/>
      <c r="PNI101" s="286"/>
      <c r="PNJ101" s="286"/>
      <c r="PNK101" s="286"/>
      <c r="PNL101" s="286"/>
      <c r="PNM101" s="286"/>
      <c r="PNN101" s="286"/>
      <c r="PNO101" s="286"/>
      <c r="PNP101" s="286"/>
      <c r="PNQ101" s="286"/>
      <c r="PNR101" s="286"/>
      <c r="PNS101" s="286"/>
      <c r="PNT101" s="286"/>
      <c r="PNU101" s="286"/>
      <c r="PNV101" s="286"/>
      <c r="PNW101" s="286"/>
      <c r="PNX101" s="286"/>
      <c r="PNY101" s="286"/>
      <c r="PNZ101" s="286"/>
      <c r="POA101" s="286"/>
      <c r="POB101" s="286"/>
      <c r="POC101" s="286"/>
      <c r="POD101" s="286"/>
      <c r="POE101" s="286"/>
      <c r="POF101" s="286"/>
      <c r="POG101" s="286"/>
      <c r="POH101" s="286"/>
      <c r="POI101" s="286"/>
      <c r="POJ101" s="286"/>
      <c r="POK101" s="286"/>
      <c r="POL101" s="286"/>
      <c r="POM101" s="286"/>
      <c r="PON101" s="286"/>
      <c r="POO101" s="286"/>
      <c r="POP101" s="286"/>
      <c r="POQ101" s="286"/>
      <c r="POR101" s="286"/>
      <c r="POS101" s="286"/>
      <c r="POT101" s="286"/>
      <c r="POU101" s="286"/>
      <c r="POV101" s="286"/>
      <c r="POW101" s="286"/>
      <c r="POX101" s="286"/>
      <c r="POY101" s="286"/>
      <c r="POZ101" s="286"/>
      <c r="PPA101" s="286"/>
      <c r="PPB101" s="286"/>
      <c r="PPC101" s="286"/>
      <c r="PPD101" s="286"/>
      <c r="PPE101" s="286"/>
      <c r="PPF101" s="286"/>
      <c r="PPG101" s="286"/>
      <c r="PPH101" s="286"/>
      <c r="PPI101" s="286"/>
      <c r="PPJ101" s="286"/>
      <c r="PPK101" s="286"/>
      <c r="PPL101" s="286"/>
      <c r="PPM101" s="286"/>
      <c r="PPN101" s="286"/>
      <c r="PPO101" s="286"/>
      <c r="PPP101" s="286"/>
      <c r="PPQ101" s="286"/>
      <c r="PPR101" s="286"/>
      <c r="PPS101" s="286"/>
      <c r="PPT101" s="286"/>
      <c r="PPU101" s="286"/>
      <c r="PPV101" s="286"/>
      <c r="PPW101" s="286"/>
      <c r="PPX101" s="286"/>
      <c r="PPY101" s="286"/>
      <c r="PPZ101" s="286"/>
      <c r="PQA101" s="286"/>
      <c r="PQB101" s="286"/>
      <c r="PQC101" s="286"/>
      <c r="PQD101" s="286"/>
      <c r="PQE101" s="286"/>
      <c r="PQF101" s="286"/>
      <c r="PQG101" s="286"/>
      <c r="PQH101" s="286"/>
      <c r="PQI101" s="286"/>
      <c r="PQJ101" s="286"/>
      <c r="PQK101" s="286"/>
      <c r="PQL101" s="286"/>
      <c r="PQM101" s="286"/>
      <c r="PQN101" s="286"/>
      <c r="PQO101" s="286"/>
      <c r="PQP101" s="286"/>
      <c r="PQQ101" s="286"/>
      <c r="PQR101" s="286"/>
      <c r="PQS101" s="286"/>
      <c r="PQT101" s="286"/>
      <c r="PQU101" s="286"/>
      <c r="PQV101" s="286"/>
      <c r="PQW101" s="286"/>
      <c r="PQX101" s="286"/>
      <c r="PQY101" s="286"/>
      <c r="PQZ101" s="286"/>
      <c r="PRA101" s="286"/>
      <c r="PRB101" s="286"/>
      <c r="PRC101" s="286"/>
      <c r="PRD101" s="286"/>
      <c r="PRE101" s="286"/>
      <c r="PRF101" s="286"/>
      <c r="PRG101" s="286"/>
      <c r="PRH101" s="286"/>
      <c r="PRI101" s="286"/>
      <c r="PRJ101" s="286"/>
      <c r="PRK101" s="286"/>
      <c r="PRL101" s="286"/>
      <c r="PRM101" s="286"/>
      <c r="PRN101" s="286"/>
      <c r="PRO101" s="286"/>
      <c r="PRP101" s="286"/>
      <c r="PRQ101" s="286"/>
      <c r="PRR101" s="286"/>
      <c r="PRS101" s="286"/>
      <c r="PRT101" s="286"/>
      <c r="PRU101" s="286"/>
      <c r="PRV101" s="286"/>
      <c r="PRW101" s="286"/>
      <c r="PRX101" s="286"/>
      <c r="PRY101" s="286"/>
      <c r="PRZ101" s="286"/>
      <c r="PSA101" s="286"/>
      <c r="PSB101" s="286"/>
      <c r="PSC101" s="286"/>
      <c r="PSD101" s="286"/>
      <c r="PSE101" s="286"/>
      <c r="PSF101" s="286"/>
      <c r="PSG101" s="286"/>
      <c r="PSH101" s="286"/>
      <c r="PSI101" s="286"/>
      <c r="PSJ101" s="286"/>
      <c r="PSK101" s="286"/>
      <c r="PSL101" s="286"/>
      <c r="PSM101" s="286"/>
      <c r="PSN101" s="286"/>
      <c r="PSO101" s="286"/>
      <c r="PSP101" s="286"/>
      <c r="PSQ101" s="286"/>
      <c r="PSR101" s="286"/>
      <c r="PSS101" s="286"/>
      <c r="PST101" s="286"/>
      <c r="PSU101" s="286"/>
      <c r="PSV101" s="286"/>
      <c r="PSW101" s="286"/>
      <c r="PSX101" s="286"/>
      <c r="PSY101" s="286"/>
      <c r="PSZ101" s="286"/>
      <c r="PTA101" s="286"/>
      <c r="PTB101" s="286"/>
      <c r="PTC101" s="286"/>
      <c r="PTD101" s="286"/>
      <c r="PTE101" s="286"/>
      <c r="PTF101" s="286"/>
      <c r="PTG101" s="286"/>
      <c r="PTH101" s="286"/>
      <c r="PTI101" s="286"/>
      <c r="PTJ101" s="286"/>
      <c r="PTK101" s="286"/>
      <c r="PTL101" s="286"/>
      <c r="PTM101" s="286"/>
      <c r="PTN101" s="286"/>
      <c r="PTO101" s="286"/>
      <c r="PTP101" s="286"/>
      <c r="PTQ101" s="286"/>
      <c r="PTR101" s="286"/>
      <c r="PTS101" s="286"/>
      <c r="PTT101" s="286"/>
      <c r="PTU101" s="286"/>
      <c r="PTV101" s="286"/>
      <c r="PTW101" s="286"/>
      <c r="PTX101" s="286"/>
      <c r="PTY101" s="286"/>
      <c r="PTZ101" s="286"/>
      <c r="PUA101" s="286"/>
      <c r="PUB101" s="286"/>
      <c r="PUC101" s="286"/>
      <c r="PUD101" s="286"/>
      <c r="PUE101" s="286"/>
      <c r="PUF101" s="286"/>
      <c r="PUG101" s="286"/>
      <c r="PUH101" s="286"/>
      <c r="PUI101" s="286"/>
      <c r="PUJ101" s="286"/>
      <c r="PUK101" s="286"/>
      <c r="PUL101" s="286"/>
      <c r="PUM101" s="286"/>
      <c r="PUN101" s="286"/>
      <c r="PUO101" s="286"/>
      <c r="PUP101" s="286"/>
      <c r="PUQ101" s="286"/>
      <c r="PUR101" s="286"/>
      <c r="PUS101" s="286"/>
      <c r="PUT101" s="286"/>
      <c r="PUU101" s="286"/>
      <c r="PUV101" s="286"/>
      <c r="PUW101" s="286"/>
      <c r="PUX101" s="286"/>
      <c r="PUY101" s="286"/>
      <c r="PUZ101" s="286"/>
      <c r="PVA101" s="286"/>
      <c r="PVB101" s="286"/>
      <c r="PVC101" s="286"/>
      <c r="PVD101" s="286"/>
      <c r="PVE101" s="286"/>
      <c r="PVF101" s="286"/>
      <c r="PVG101" s="286"/>
      <c r="PVH101" s="286"/>
      <c r="PVI101" s="286"/>
      <c r="PVJ101" s="286"/>
      <c r="PVK101" s="286"/>
      <c r="PVL101" s="286"/>
      <c r="PVM101" s="286"/>
      <c r="PVN101" s="286"/>
      <c r="PVO101" s="286"/>
      <c r="PVP101" s="286"/>
      <c r="PVQ101" s="286"/>
      <c r="PVR101" s="286"/>
      <c r="PVS101" s="286"/>
      <c r="PVT101" s="286"/>
      <c r="PVU101" s="286"/>
      <c r="PVV101" s="286"/>
      <c r="PVW101" s="286"/>
      <c r="PVX101" s="286"/>
      <c r="PVY101" s="286"/>
      <c r="PVZ101" s="286"/>
      <c r="PWA101" s="286"/>
      <c r="PWB101" s="286"/>
      <c r="PWC101" s="286"/>
      <c r="PWD101" s="286"/>
      <c r="PWE101" s="286"/>
      <c r="PWF101" s="286"/>
      <c r="PWG101" s="286"/>
      <c r="PWH101" s="286"/>
      <c r="PWI101" s="286"/>
      <c r="PWJ101" s="286"/>
      <c r="PWK101" s="286"/>
      <c r="PWL101" s="286"/>
      <c r="PWM101" s="286"/>
      <c r="PWN101" s="286"/>
      <c r="PWO101" s="286"/>
      <c r="PWP101" s="286"/>
      <c r="PWQ101" s="286"/>
      <c r="PWR101" s="286"/>
      <c r="PWS101" s="286"/>
      <c r="PWT101" s="286"/>
      <c r="PWU101" s="286"/>
      <c r="PWV101" s="286"/>
      <c r="PWW101" s="286"/>
      <c r="PWX101" s="286"/>
      <c r="PWY101" s="286"/>
      <c r="PWZ101" s="286"/>
      <c r="PXA101" s="286"/>
      <c r="PXB101" s="286"/>
      <c r="PXC101" s="286"/>
      <c r="PXD101" s="286"/>
      <c r="PXE101" s="286"/>
      <c r="PXF101" s="286"/>
      <c r="PXG101" s="286"/>
      <c r="PXH101" s="286"/>
      <c r="PXI101" s="286"/>
      <c r="PXJ101" s="286"/>
      <c r="PXK101" s="286"/>
      <c r="PXL101" s="286"/>
      <c r="PXM101" s="286"/>
      <c r="PXN101" s="286"/>
      <c r="PXO101" s="286"/>
      <c r="PXP101" s="286"/>
      <c r="PXQ101" s="286"/>
      <c r="PXR101" s="286"/>
      <c r="PXS101" s="286"/>
      <c r="PXT101" s="286"/>
      <c r="PXU101" s="286"/>
      <c r="PXV101" s="286"/>
      <c r="PXW101" s="286"/>
      <c r="PXX101" s="286"/>
      <c r="PXY101" s="286"/>
      <c r="PXZ101" s="286"/>
      <c r="PYA101" s="286"/>
      <c r="PYB101" s="286"/>
      <c r="PYC101" s="286"/>
      <c r="PYD101" s="286"/>
      <c r="PYE101" s="286"/>
      <c r="PYF101" s="286"/>
      <c r="PYG101" s="286"/>
      <c r="PYH101" s="286"/>
      <c r="PYI101" s="286"/>
      <c r="PYJ101" s="286"/>
      <c r="PYK101" s="286"/>
      <c r="PYL101" s="286"/>
      <c r="PYM101" s="286"/>
      <c r="PYN101" s="286"/>
      <c r="PYO101" s="286"/>
      <c r="PYP101" s="286"/>
      <c r="PYQ101" s="286"/>
      <c r="PYR101" s="286"/>
      <c r="PYS101" s="286"/>
      <c r="PYT101" s="286"/>
      <c r="PYU101" s="286"/>
      <c r="PYV101" s="286"/>
      <c r="PYW101" s="286"/>
      <c r="PYX101" s="286"/>
      <c r="PYY101" s="286"/>
      <c r="PYZ101" s="286"/>
      <c r="PZA101" s="286"/>
      <c r="PZB101" s="286"/>
      <c r="PZC101" s="286"/>
      <c r="PZD101" s="286"/>
      <c r="PZE101" s="286"/>
      <c r="PZF101" s="286"/>
      <c r="PZG101" s="286"/>
      <c r="PZH101" s="286"/>
      <c r="PZI101" s="286"/>
      <c r="PZJ101" s="286"/>
      <c r="PZK101" s="286"/>
      <c r="PZL101" s="286"/>
      <c r="PZM101" s="286"/>
      <c r="PZN101" s="286"/>
      <c r="PZO101" s="286"/>
      <c r="PZP101" s="286"/>
      <c r="PZQ101" s="286"/>
      <c r="PZR101" s="286"/>
      <c r="PZS101" s="286"/>
      <c r="PZT101" s="286"/>
      <c r="PZU101" s="286"/>
      <c r="PZV101" s="286"/>
      <c r="PZW101" s="286"/>
      <c r="PZX101" s="286"/>
      <c r="PZY101" s="286"/>
      <c r="PZZ101" s="286"/>
      <c r="QAA101" s="286"/>
      <c r="QAB101" s="286"/>
      <c r="QAC101" s="286"/>
      <c r="QAD101" s="286"/>
      <c r="QAE101" s="286"/>
      <c r="QAF101" s="286"/>
      <c r="QAG101" s="286"/>
      <c r="QAH101" s="286"/>
      <c r="QAI101" s="286"/>
      <c r="QAJ101" s="286"/>
      <c r="QAK101" s="286"/>
      <c r="QAL101" s="286"/>
      <c r="QAM101" s="286"/>
      <c r="QAN101" s="286"/>
      <c r="QAO101" s="286"/>
      <c r="QAP101" s="286"/>
      <c r="QAQ101" s="286"/>
      <c r="QAR101" s="286"/>
      <c r="QAS101" s="286"/>
      <c r="QAT101" s="286"/>
      <c r="QAU101" s="286"/>
      <c r="QAV101" s="286"/>
      <c r="QAW101" s="286"/>
      <c r="QAX101" s="286"/>
      <c r="QAY101" s="286"/>
      <c r="QAZ101" s="286"/>
      <c r="QBA101" s="286"/>
      <c r="QBB101" s="286"/>
      <c r="QBC101" s="286"/>
      <c r="QBD101" s="286"/>
      <c r="QBE101" s="286"/>
      <c r="QBF101" s="286"/>
      <c r="QBG101" s="286"/>
      <c r="QBH101" s="286"/>
      <c r="QBI101" s="286"/>
      <c r="QBJ101" s="286"/>
      <c r="QBK101" s="286"/>
      <c r="QBL101" s="286"/>
      <c r="QBM101" s="286"/>
      <c r="QBN101" s="286"/>
      <c r="QBO101" s="286"/>
      <c r="QBP101" s="286"/>
      <c r="QBQ101" s="286"/>
      <c r="QBR101" s="286"/>
      <c r="QBS101" s="286"/>
      <c r="QBT101" s="286"/>
      <c r="QBU101" s="286"/>
      <c r="QBV101" s="286"/>
      <c r="QBW101" s="286"/>
      <c r="QBX101" s="286"/>
      <c r="QBY101" s="286"/>
      <c r="QBZ101" s="286"/>
      <c r="QCA101" s="286"/>
      <c r="QCB101" s="286"/>
      <c r="QCC101" s="286"/>
      <c r="QCD101" s="286"/>
      <c r="QCE101" s="286"/>
      <c r="QCF101" s="286"/>
      <c r="QCG101" s="286"/>
      <c r="QCH101" s="286"/>
      <c r="QCI101" s="286"/>
      <c r="QCJ101" s="286"/>
      <c r="QCK101" s="286"/>
      <c r="QCL101" s="286"/>
      <c r="QCM101" s="286"/>
      <c r="QCN101" s="286"/>
      <c r="QCO101" s="286"/>
      <c r="QCP101" s="286"/>
      <c r="QCQ101" s="286"/>
      <c r="QCR101" s="286"/>
      <c r="QCS101" s="286"/>
      <c r="QCT101" s="286"/>
      <c r="QCU101" s="286"/>
      <c r="QCV101" s="286"/>
      <c r="QCW101" s="286"/>
      <c r="QCX101" s="286"/>
      <c r="QCY101" s="286"/>
      <c r="QCZ101" s="286"/>
      <c r="QDA101" s="286"/>
      <c r="QDB101" s="286"/>
      <c r="QDC101" s="286"/>
      <c r="QDD101" s="286"/>
      <c r="QDE101" s="286"/>
      <c r="QDF101" s="286"/>
      <c r="QDG101" s="286"/>
      <c r="QDH101" s="286"/>
      <c r="QDI101" s="286"/>
      <c r="QDJ101" s="286"/>
      <c r="QDK101" s="286"/>
      <c r="QDL101" s="286"/>
      <c r="QDM101" s="286"/>
      <c r="QDN101" s="286"/>
      <c r="QDO101" s="286"/>
      <c r="QDP101" s="286"/>
      <c r="QDQ101" s="286"/>
      <c r="QDR101" s="286"/>
      <c r="QDS101" s="286"/>
      <c r="QDT101" s="286"/>
      <c r="QDU101" s="286"/>
      <c r="QDV101" s="286"/>
      <c r="QDW101" s="286"/>
      <c r="QDX101" s="286"/>
      <c r="QDY101" s="286"/>
      <c r="QDZ101" s="286"/>
      <c r="QEA101" s="286"/>
      <c r="QEB101" s="286"/>
      <c r="QEC101" s="286"/>
      <c r="QED101" s="286"/>
      <c r="QEE101" s="286"/>
      <c r="QEF101" s="286"/>
      <c r="QEG101" s="286"/>
      <c r="QEH101" s="286"/>
      <c r="QEI101" s="286"/>
      <c r="QEJ101" s="286"/>
      <c r="QEK101" s="286"/>
      <c r="QEL101" s="286"/>
      <c r="QEM101" s="286"/>
      <c r="QEN101" s="286"/>
      <c r="QEO101" s="286"/>
      <c r="QEP101" s="286"/>
      <c r="QEQ101" s="286"/>
      <c r="QER101" s="286"/>
      <c r="QES101" s="286"/>
      <c r="QET101" s="286"/>
      <c r="QEU101" s="286"/>
      <c r="QEV101" s="286"/>
      <c r="QEW101" s="286"/>
      <c r="QEX101" s="286"/>
      <c r="QEY101" s="286"/>
      <c r="QEZ101" s="286"/>
      <c r="QFA101" s="286"/>
      <c r="QFB101" s="286"/>
      <c r="QFC101" s="286"/>
      <c r="QFD101" s="286"/>
      <c r="QFE101" s="286"/>
      <c r="QFF101" s="286"/>
      <c r="QFG101" s="286"/>
      <c r="QFH101" s="286"/>
      <c r="QFI101" s="286"/>
      <c r="QFJ101" s="286"/>
      <c r="QFK101" s="286"/>
      <c r="QFL101" s="286"/>
      <c r="QFM101" s="286"/>
      <c r="QFN101" s="286"/>
      <c r="QFO101" s="286"/>
      <c r="QFP101" s="286"/>
      <c r="QFQ101" s="286"/>
      <c r="QFR101" s="286"/>
      <c r="QFS101" s="286"/>
      <c r="QFT101" s="286"/>
      <c r="QFU101" s="286"/>
      <c r="QFV101" s="286"/>
      <c r="QFW101" s="286"/>
      <c r="QFX101" s="286"/>
      <c r="QFY101" s="286"/>
      <c r="QFZ101" s="286"/>
      <c r="QGA101" s="286"/>
      <c r="QGB101" s="286"/>
      <c r="QGC101" s="286"/>
      <c r="QGD101" s="286"/>
      <c r="QGE101" s="286"/>
      <c r="QGF101" s="286"/>
      <c r="QGG101" s="286"/>
      <c r="QGH101" s="286"/>
      <c r="QGI101" s="286"/>
      <c r="QGJ101" s="286"/>
      <c r="QGK101" s="286"/>
      <c r="QGL101" s="286"/>
      <c r="QGM101" s="286"/>
      <c r="QGN101" s="286"/>
      <c r="QGO101" s="286"/>
      <c r="QGP101" s="286"/>
      <c r="QGQ101" s="286"/>
      <c r="QGR101" s="286"/>
      <c r="QGS101" s="286"/>
      <c r="QGT101" s="286"/>
      <c r="QGU101" s="286"/>
      <c r="QGV101" s="286"/>
      <c r="QGW101" s="286"/>
      <c r="QGX101" s="286"/>
      <c r="QGY101" s="286"/>
      <c r="QGZ101" s="286"/>
      <c r="QHA101" s="286"/>
      <c r="QHB101" s="286"/>
      <c r="QHC101" s="286"/>
      <c r="QHD101" s="286"/>
      <c r="QHE101" s="286"/>
      <c r="QHF101" s="286"/>
      <c r="QHG101" s="286"/>
      <c r="QHH101" s="286"/>
      <c r="QHI101" s="286"/>
      <c r="QHJ101" s="286"/>
      <c r="QHK101" s="286"/>
      <c r="QHL101" s="286"/>
      <c r="QHM101" s="286"/>
      <c r="QHN101" s="286"/>
      <c r="QHO101" s="286"/>
      <c r="QHP101" s="286"/>
      <c r="QHQ101" s="286"/>
      <c r="QHR101" s="286"/>
      <c r="QHS101" s="286"/>
      <c r="QHT101" s="286"/>
      <c r="QHU101" s="286"/>
      <c r="QHV101" s="286"/>
      <c r="QHW101" s="286"/>
      <c r="QHX101" s="286"/>
      <c r="QHY101" s="286"/>
      <c r="QHZ101" s="286"/>
      <c r="QIA101" s="286"/>
      <c r="QIB101" s="286"/>
      <c r="QIC101" s="286"/>
      <c r="QID101" s="286"/>
      <c r="QIE101" s="286"/>
      <c r="QIF101" s="286"/>
      <c r="QIG101" s="286"/>
      <c r="QIH101" s="286"/>
      <c r="QII101" s="286"/>
      <c r="QIJ101" s="286"/>
      <c r="QIK101" s="286"/>
      <c r="QIL101" s="286"/>
      <c r="QIM101" s="286"/>
      <c r="QIN101" s="286"/>
      <c r="QIO101" s="286"/>
      <c r="QIP101" s="286"/>
      <c r="QIQ101" s="286"/>
      <c r="QIR101" s="286"/>
      <c r="QIS101" s="286"/>
      <c r="QIT101" s="286"/>
      <c r="QIU101" s="286"/>
      <c r="QIV101" s="286"/>
      <c r="QIW101" s="286"/>
      <c r="QIX101" s="286"/>
      <c r="QIY101" s="286"/>
      <c r="QIZ101" s="286"/>
      <c r="QJA101" s="286"/>
      <c r="QJB101" s="286"/>
      <c r="QJC101" s="286"/>
      <c r="QJD101" s="286"/>
      <c r="QJE101" s="286"/>
      <c r="QJF101" s="286"/>
      <c r="QJG101" s="286"/>
      <c r="QJH101" s="286"/>
      <c r="QJI101" s="286"/>
      <c r="QJJ101" s="286"/>
      <c r="QJK101" s="286"/>
      <c r="QJL101" s="286"/>
      <c r="QJM101" s="286"/>
      <c r="QJN101" s="286"/>
      <c r="QJO101" s="286"/>
      <c r="QJP101" s="286"/>
      <c r="QJQ101" s="286"/>
      <c r="QJR101" s="286"/>
      <c r="QJS101" s="286"/>
      <c r="QJT101" s="286"/>
      <c r="QJU101" s="286"/>
      <c r="QJV101" s="286"/>
      <c r="QJW101" s="286"/>
      <c r="QJX101" s="286"/>
      <c r="QJY101" s="286"/>
      <c r="QJZ101" s="286"/>
      <c r="QKA101" s="286"/>
      <c r="QKB101" s="286"/>
      <c r="QKC101" s="286"/>
      <c r="QKD101" s="286"/>
      <c r="QKE101" s="286"/>
      <c r="QKF101" s="286"/>
      <c r="QKG101" s="286"/>
      <c r="QKH101" s="286"/>
      <c r="QKI101" s="286"/>
      <c r="QKJ101" s="286"/>
      <c r="QKK101" s="286"/>
      <c r="QKL101" s="286"/>
      <c r="QKM101" s="286"/>
      <c r="QKN101" s="286"/>
      <c r="QKO101" s="286"/>
      <c r="QKP101" s="286"/>
      <c r="QKQ101" s="286"/>
      <c r="QKR101" s="286"/>
      <c r="QKS101" s="286"/>
      <c r="QKT101" s="286"/>
      <c r="QKU101" s="286"/>
      <c r="QKV101" s="286"/>
      <c r="QKW101" s="286"/>
      <c r="QKX101" s="286"/>
      <c r="QKY101" s="286"/>
      <c r="QKZ101" s="286"/>
      <c r="QLA101" s="286"/>
      <c r="QLB101" s="286"/>
      <c r="QLC101" s="286"/>
      <c r="QLD101" s="286"/>
      <c r="QLE101" s="286"/>
      <c r="QLF101" s="286"/>
      <c r="QLG101" s="286"/>
      <c r="QLH101" s="286"/>
      <c r="QLI101" s="286"/>
      <c r="QLJ101" s="286"/>
      <c r="QLK101" s="286"/>
      <c r="QLL101" s="286"/>
      <c r="QLM101" s="286"/>
      <c r="QLN101" s="286"/>
      <c r="QLO101" s="286"/>
      <c r="QLP101" s="286"/>
      <c r="QLQ101" s="286"/>
      <c r="QLR101" s="286"/>
      <c r="QLS101" s="286"/>
      <c r="QLT101" s="286"/>
      <c r="QLU101" s="286"/>
      <c r="QLV101" s="286"/>
      <c r="QLW101" s="286"/>
      <c r="QLX101" s="286"/>
      <c r="QLY101" s="286"/>
      <c r="QLZ101" s="286"/>
      <c r="QMA101" s="286"/>
      <c r="QMB101" s="286"/>
      <c r="QMC101" s="286"/>
      <c r="QMD101" s="286"/>
      <c r="QME101" s="286"/>
      <c r="QMF101" s="286"/>
      <c r="QMG101" s="286"/>
      <c r="QMH101" s="286"/>
      <c r="QMI101" s="286"/>
      <c r="QMJ101" s="286"/>
      <c r="QMK101" s="286"/>
      <c r="QML101" s="286"/>
      <c r="QMM101" s="286"/>
      <c r="QMN101" s="286"/>
      <c r="QMO101" s="286"/>
      <c r="QMP101" s="286"/>
      <c r="QMQ101" s="286"/>
      <c r="QMR101" s="286"/>
      <c r="QMS101" s="286"/>
      <c r="QMT101" s="286"/>
      <c r="QMU101" s="286"/>
      <c r="QMV101" s="286"/>
      <c r="QMW101" s="286"/>
      <c r="QMX101" s="286"/>
      <c r="QMY101" s="286"/>
      <c r="QMZ101" s="286"/>
      <c r="QNA101" s="286"/>
      <c r="QNB101" s="286"/>
      <c r="QNC101" s="286"/>
      <c r="QND101" s="286"/>
      <c r="QNE101" s="286"/>
      <c r="QNF101" s="286"/>
      <c r="QNG101" s="286"/>
      <c r="QNH101" s="286"/>
      <c r="QNI101" s="286"/>
      <c r="QNJ101" s="286"/>
      <c r="QNK101" s="286"/>
      <c r="QNL101" s="286"/>
      <c r="QNM101" s="286"/>
      <c r="QNN101" s="286"/>
      <c r="QNO101" s="286"/>
      <c r="QNP101" s="286"/>
      <c r="QNQ101" s="286"/>
      <c r="QNR101" s="286"/>
      <c r="QNS101" s="286"/>
      <c r="QNT101" s="286"/>
      <c r="QNU101" s="286"/>
      <c r="QNV101" s="286"/>
      <c r="QNW101" s="286"/>
      <c r="QNX101" s="286"/>
      <c r="QNY101" s="286"/>
      <c r="QNZ101" s="286"/>
      <c r="QOA101" s="286"/>
      <c r="QOB101" s="286"/>
      <c r="QOC101" s="286"/>
      <c r="QOD101" s="286"/>
      <c r="QOE101" s="286"/>
      <c r="QOF101" s="286"/>
      <c r="QOG101" s="286"/>
      <c r="QOH101" s="286"/>
      <c r="QOI101" s="286"/>
      <c r="QOJ101" s="286"/>
      <c r="QOK101" s="286"/>
      <c r="QOL101" s="286"/>
      <c r="QOM101" s="286"/>
      <c r="QON101" s="286"/>
      <c r="QOO101" s="286"/>
      <c r="QOP101" s="286"/>
      <c r="QOQ101" s="286"/>
      <c r="QOR101" s="286"/>
      <c r="QOS101" s="286"/>
      <c r="QOT101" s="286"/>
      <c r="QOU101" s="286"/>
      <c r="QOV101" s="286"/>
      <c r="QOW101" s="286"/>
      <c r="QOX101" s="286"/>
      <c r="QOY101" s="286"/>
      <c r="QOZ101" s="286"/>
      <c r="QPA101" s="286"/>
      <c r="QPB101" s="286"/>
      <c r="QPC101" s="286"/>
      <c r="QPD101" s="286"/>
      <c r="QPE101" s="286"/>
      <c r="QPF101" s="286"/>
      <c r="QPG101" s="286"/>
      <c r="QPH101" s="286"/>
      <c r="QPI101" s="286"/>
      <c r="QPJ101" s="286"/>
      <c r="QPK101" s="286"/>
      <c r="QPL101" s="286"/>
      <c r="QPM101" s="286"/>
      <c r="QPN101" s="286"/>
      <c r="QPO101" s="286"/>
      <c r="QPP101" s="286"/>
      <c r="QPQ101" s="286"/>
      <c r="QPR101" s="286"/>
      <c r="QPS101" s="286"/>
      <c r="QPT101" s="286"/>
      <c r="QPU101" s="286"/>
      <c r="QPV101" s="286"/>
      <c r="QPW101" s="286"/>
      <c r="QPX101" s="286"/>
      <c r="QPY101" s="286"/>
      <c r="QPZ101" s="286"/>
      <c r="QQA101" s="286"/>
      <c r="QQB101" s="286"/>
      <c r="QQC101" s="286"/>
      <c r="QQD101" s="286"/>
      <c r="QQE101" s="286"/>
      <c r="QQF101" s="286"/>
      <c r="QQG101" s="286"/>
      <c r="QQH101" s="286"/>
      <c r="QQI101" s="286"/>
      <c r="QQJ101" s="286"/>
      <c r="QQK101" s="286"/>
      <c r="QQL101" s="286"/>
      <c r="QQM101" s="286"/>
      <c r="QQN101" s="286"/>
      <c r="QQO101" s="286"/>
      <c r="QQP101" s="286"/>
      <c r="QQQ101" s="286"/>
      <c r="QQR101" s="286"/>
      <c r="QQS101" s="286"/>
      <c r="QQT101" s="286"/>
      <c r="QQU101" s="286"/>
      <c r="QQV101" s="286"/>
      <c r="QQW101" s="286"/>
      <c r="QQX101" s="286"/>
      <c r="QQY101" s="286"/>
      <c r="QQZ101" s="286"/>
      <c r="QRA101" s="286"/>
      <c r="QRB101" s="286"/>
      <c r="QRC101" s="286"/>
      <c r="QRD101" s="286"/>
      <c r="QRE101" s="286"/>
      <c r="QRF101" s="286"/>
      <c r="QRG101" s="286"/>
      <c r="QRH101" s="286"/>
      <c r="QRI101" s="286"/>
      <c r="QRJ101" s="286"/>
      <c r="QRK101" s="286"/>
      <c r="QRL101" s="286"/>
      <c r="QRM101" s="286"/>
      <c r="QRN101" s="286"/>
      <c r="QRO101" s="286"/>
      <c r="QRP101" s="286"/>
      <c r="QRQ101" s="286"/>
      <c r="QRR101" s="286"/>
      <c r="QRS101" s="286"/>
      <c r="QRT101" s="286"/>
      <c r="QRU101" s="286"/>
      <c r="QRV101" s="286"/>
      <c r="QRW101" s="286"/>
      <c r="QRX101" s="286"/>
      <c r="QRY101" s="286"/>
      <c r="QRZ101" s="286"/>
      <c r="QSA101" s="286"/>
      <c r="QSB101" s="286"/>
      <c r="QSC101" s="286"/>
      <c r="QSD101" s="286"/>
      <c r="QSE101" s="286"/>
      <c r="QSF101" s="286"/>
      <c r="QSG101" s="286"/>
      <c r="QSH101" s="286"/>
      <c r="QSI101" s="286"/>
      <c r="QSJ101" s="286"/>
      <c r="QSK101" s="286"/>
      <c r="QSL101" s="286"/>
      <c r="QSM101" s="286"/>
      <c r="QSN101" s="286"/>
      <c r="QSO101" s="286"/>
      <c r="QSP101" s="286"/>
      <c r="QSQ101" s="286"/>
      <c r="QSR101" s="286"/>
      <c r="QSS101" s="286"/>
      <c r="QST101" s="286"/>
      <c r="QSU101" s="286"/>
      <c r="QSV101" s="286"/>
      <c r="QSW101" s="286"/>
      <c r="QSX101" s="286"/>
      <c r="QSY101" s="286"/>
      <c r="QSZ101" s="286"/>
      <c r="QTA101" s="286"/>
      <c r="QTB101" s="286"/>
      <c r="QTC101" s="286"/>
      <c r="QTD101" s="286"/>
      <c r="QTE101" s="286"/>
      <c r="QTF101" s="286"/>
      <c r="QTG101" s="286"/>
      <c r="QTH101" s="286"/>
      <c r="QTI101" s="286"/>
      <c r="QTJ101" s="286"/>
      <c r="QTK101" s="286"/>
      <c r="QTL101" s="286"/>
      <c r="QTM101" s="286"/>
      <c r="QTN101" s="286"/>
      <c r="QTO101" s="286"/>
      <c r="QTP101" s="286"/>
      <c r="QTQ101" s="286"/>
      <c r="QTR101" s="286"/>
      <c r="QTS101" s="286"/>
      <c r="QTT101" s="286"/>
      <c r="QTU101" s="286"/>
      <c r="QTV101" s="286"/>
      <c r="QTW101" s="286"/>
      <c r="QTX101" s="286"/>
      <c r="QTY101" s="286"/>
      <c r="QTZ101" s="286"/>
      <c r="QUA101" s="286"/>
      <c r="QUB101" s="286"/>
      <c r="QUC101" s="286"/>
      <c r="QUD101" s="286"/>
      <c r="QUE101" s="286"/>
      <c r="QUF101" s="286"/>
      <c r="QUG101" s="286"/>
      <c r="QUH101" s="286"/>
      <c r="QUI101" s="286"/>
      <c r="QUJ101" s="286"/>
      <c r="QUK101" s="286"/>
      <c r="QUL101" s="286"/>
      <c r="QUM101" s="286"/>
      <c r="QUN101" s="286"/>
      <c r="QUO101" s="286"/>
      <c r="QUP101" s="286"/>
      <c r="QUQ101" s="286"/>
      <c r="QUR101" s="286"/>
      <c r="QUS101" s="286"/>
      <c r="QUT101" s="286"/>
      <c r="QUU101" s="286"/>
      <c r="QUV101" s="286"/>
      <c r="QUW101" s="286"/>
      <c r="QUX101" s="286"/>
      <c r="QUY101" s="286"/>
      <c r="QUZ101" s="286"/>
      <c r="QVA101" s="286"/>
      <c r="QVB101" s="286"/>
      <c r="QVC101" s="286"/>
      <c r="QVD101" s="286"/>
      <c r="QVE101" s="286"/>
      <c r="QVF101" s="286"/>
      <c r="QVG101" s="286"/>
      <c r="QVH101" s="286"/>
      <c r="QVI101" s="286"/>
      <c r="QVJ101" s="286"/>
      <c r="QVK101" s="286"/>
      <c r="QVL101" s="286"/>
      <c r="QVM101" s="286"/>
      <c r="QVN101" s="286"/>
      <c r="QVO101" s="286"/>
      <c r="QVP101" s="286"/>
      <c r="QVQ101" s="286"/>
      <c r="QVR101" s="286"/>
      <c r="QVS101" s="286"/>
      <c r="QVT101" s="286"/>
      <c r="QVU101" s="286"/>
      <c r="QVV101" s="286"/>
      <c r="QVW101" s="286"/>
      <c r="QVX101" s="286"/>
      <c r="QVY101" s="286"/>
      <c r="QVZ101" s="286"/>
      <c r="QWA101" s="286"/>
      <c r="QWB101" s="286"/>
      <c r="QWC101" s="286"/>
      <c r="QWD101" s="286"/>
      <c r="QWE101" s="286"/>
      <c r="QWF101" s="286"/>
      <c r="QWG101" s="286"/>
      <c r="QWH101" s="286"/>
      <c r="QWI101" s="286"/>
      <c r="QWJ101" s="286"/>
      <c r="QWK101" s="286"/>
      <c r="QWL101" s="286"/>
      <c r="QWM101" s="286"/>
      <c r="QWN101" s="286"/>
      <c r="QWO101" s="286"/>
      <c r="QWP101" s="286"/>
      <c r="QWQ101" s="286"/>
      <c r="QWR101" s="286"/>
      <c r="QWS101" s="286"/>
      <c r="QWT101" s="286"/>
      <c r="QWU101" s="286"/>
      <c r="QWV101" s="286"/>
      <c r="QWW101" s="286"/>
      <c r="QWX101" s="286"/>
      <c r="QWY101" s="286"/>
      <c r="QWZ101" s="286"/>
      <c r="QXA101" s="286"/>
      <c r="QXB101" s="286"/>
      <c r="QXC101" s="286"/>
      <c r="QXD101" s="286"/>
      <c r="QXE101" s="286"/>
      <c r="QXF101" s="286"/>
      <c r="QXG101" s="286"/>
      <c r="QXH101" s="286"/>
      <c r="QXI101" s="286"/>
      <c r="QXJ101" s="286"/>
      <c r="QXK101" s="286"/>
      <c r="QXL101" s="286"/>
      <c r="QXM101" s="286"/>
      <c r="QXN101" s="286"/>
      <c r="QXO101" s="286"/>
      <c r="QXP101" s="286"/>
      <c r="QXQ101" s="286"/>
      <c r="QXR101" s="286"/>
      <c r="QXS101" s="286"/>
      <c r="QXT101" s="286"/>
      <c r="QXU101" s="286"/>
      <c r="QXV101" s="286"/>
      <c r="QXW101" s="286"/>
      <c r="QXX101" s="286"/>
      <c r="QXY101" s="286"/>
      <c r="QXZ101" s="286"/>
      <c r="QYA101" s="286"/>
      <c r="QYB101" s="286"/>
      <c r="QYC101" s="286"/>
      <c r="QYD101" s="286"/>
      <c r="QYE101" s="286"/>
      <c r="QYF101" s="286"/>
      <c r="QYG101" s="286"/>
      <c r="QYH101" s="286"/>
      <c r="QYI101" s="286"/>
      <c r="QYJ101" s="286"/>
      <c r="QYK101" s="286"/>
      <c r="QYL101" s="286"/>
      <c r="QYM101" s="286"/>
      <c r="QYN101" s="286"/>
      <c r="QYO101" s="286"/>
      <c r="QYP101" s="286"/>
      <c r="QYQ101" s="286"/>
      <c r="QYR101" s="286"/>
      <c r="QYS101" s="286"/>
      <c r="QYT101" s="286"/>
      <c r="QYU101" s="286"/>
      <c r="QYV101" s="286"/>
      <c r="QYW101" s="286"/>
      <c r="QYX101" s="286"/>
      <c r="QYY101" s="286"/>
      <c r="QYZ101" s="286"/>
      <c r="QZA101" s="286"/>
      <c r="QZB101" s="286"/>
      <c r="QZC101" s="286"/>
      <c r="QZD101" s="286"/>
      <c r="QZE101" s="286"/>
      <c r="QZF101" s="286"/>
      <c r="QZG101" s="286"/>
      <c r="QZH101" s="286"/>
      <c r="QZI101" s="286"/>
      <c r="QZJ101" s="286"/>
      <c r="QZK101" s="286"/>
      <c r="QZL101" s="286"/>
      <c r="QZM101" s="286"/>
      <c r="QZN101" s="286"/>
      <c r="QZO101" s="286"/>
      <c r="QZP101" s="286"/>
      <c r="QZQ101" s="286"/>
      <c r="QZR101" s="286"/>
      <c r="QZS101" s="286"/>
      <c r="QZT101" s="286"/>
      <c r="QZU101" s="286"/>
      <c r="QZV101" s="286"/>
      <c r="QZW101" s="286"/>
      <c r="QZX101" s="286"/>
      <c r="QZY101" s="286"/>
      <c r="QZZ101" s="286"/>
      <c r="RAA101" s="286"/>
      <c r="RAB101" s="286"/>
      <c r="RAC101" s="286"/>
      <c r="RAD101" s="286"/>
      <c r="RAE101" s="286"/>
      <c r="RAF101" s="286"/>
      <c r="RAG101" s="286"/>
      <c r="RAH101" s="286"/>
      <c r="RAI101" s="286"/>
      <c r="RAJ101" s="286"/>
      <c r="RAK101" s="286"/>
      <c r="RAL101" s="286"/>
      <c r="RAM101" s="286"/>
      <c r="RAN101" s="286"/>
      <c r="RAO101" s="286"/>
      <c r="RAP101" s="286"/>
      <c r="RAQ101" s="286"/>
      <c r="RAR101" s="286"/>
      <c r="RAS101" s="286"/>
      <c r="RAT101" s="286"/>
      <c r="RAU101" s="286"/>
      <c r="RAV101" s="286"/>
      <c r="RAW101" s="286"/>
      <c r="RAX101" s="286"/>
      <c r="RAY101" s="286"/>
      <c r="RAZ101" s="286"/>
      <c r="RBA101" s="286"/>
      <c r="RBB101" s="286"/>
      <c r="RBC101" s="286"/>
      <c r="RBD101" s="286"/>
      <c r="RBE101" s="286"/>
      <c r="RBF101" s="286"/>
      <c r="RBG101" s="286"/>
      <c r="RBH101" s="286"/>
      <c r="RBI101" s="286"/>
      <c r="RBJ101" s="286"/>
      <c r="RBK101" s="286"/>
      <c r="RBL101" s="286"/>
      <c r="RBM101" s="286"/>
      <c r="RBN101" s="286"/>
      <c r="RBO101" s="286"/>
      <c r="RBP101" s="286"/>
      <c r="RBQ101" s="286"/>
      <c r="RBR101" s="286"/>
      <c r="RBS101" s="286"/>
      <c r="RBT101" s="286"/>
      <c r="RBU101" s="286"/>
      <c r="RBV101" s="286"/>
      <c r="RBW101" s="286"/>
      <c r="RBX101" s="286"/>
      <c r="RBY101" s="286"/>
      <c r="RBZ101" s="286"/>
      <c r="RCA101" s="286"/>
      <c r="RCB101" s="286"/>
      <c r="RCC101" s="286"/>
      <c r="RCD101" s="286"/>
      <c r="RCE101" s="286"/>
      <c r="RCF101" s="286"/>
      <c r="RCG101" s="286"/>
      <c r="RCH101" s="286"/>
      <c r="RCI101" s="286"/>
      <c r="RCJ101" s="286"/>
      <c r="RCK101" s="286"/>
      <c r="RCL101" s="286"/>
      <c r="RCM101" s="286"/>
      <c r="RCN101" s="286"/>
      <c r="RCO101" s="286"/>
      <c r="RCP101" s="286"/>
      <c r="RCQ101" s="286"/>
      <c r="RCR101" s="286"/>
      <c r="RCS101" s="286"/>
      <c r="RCT101" s="286"/>
      <c r="RCU101" s="286"/>
      <c r="RCV101" s="286"/>
      <c r="RCW101" s="286"/>
      <c r="RCX101" s="286"/>
      <c r="RCY101" s="286"/>
      <c r="RCZ101" s="286"/>
      <c r="RDA101" s="286"/>
      <c r="RDB101" s="286"/>
      <c r="RDC101" s="286"/>
      <c r="RDD101" s="286"/>
      <c r="RDE101" s="286"/>
      <c r="RDF101" s="286"/>
      <c r="RDG101" s="286"/>
      <c r="RDH101" s="286"/>
      <c r="RDI101" s="286"/>
      <c r="RDJ101" s="286"/>
      <c r="RDK101" s="286"/>
      <c r="RDL101" s="286"/>
      <c r="RDM101" s="286"/>
      <c r="RDN101" s="286"/>
      <c r="RDO101" s="286"/>
      <c r="RDP101" s="286"/>
      <c r="RDQ101" s="286"/>
      <c r="RDR101" s="286"/>
      <c r="RDS101" s="286"/>
      <c r="RDT101" s="286"/>
      <c r="RDU101" s="286"/>
      <c r="RDV101" s="286"/>
      <c r="RDW101" s="286"/>
      <c r="RDX101" s="286"/>
      <c r="RDY101" s="286"/>
      <c r="RDZ101" s="286"/>
      <c r="REA101" s="286"/>
      <c r="REB101" s="286"/>
      <c r="REC101" s="286"/>
      <c r="RED101" s="286"/>
      <c r="REE101" s="286"/>
      <c r="REF101" s="286"/>
      <c r="REG101" s="286"/>
      <c r="REH101" s="286"/>
      <c r="REI101" s="286"/>
      <c r="REJ101" s="286"/>
      <c r="REK101" s="286"/>
      <c r="REL101" s="286"/>
      <c r="REM101" s="286"/>
      <c r="REN101" s="286"/>
      <c r="REO101" s="286"/>
      <c r="REP101" s="286"/>
      <c r="REQ101" s="286"/>
      <c r="RER101" s="286"/>
      <c r="RES101" s="286"/>
      <c r="RET101" s="286"/>
      <c r="REU101" s="286"/>
      <c r="REV101" s="286"/>
      <c r="REW101" s="286"/>
      <c r="REX101" s="286"/>
      <c r="REY101" s="286"/>
      <c r="REZ101" s="286"/>
      <c r="RFA101" s="286"/>
      <c r="RFB101" s="286"/>
      <c r="RFC101" s="286"/>
      <c r="RFD101" s="286"/>
      <c r="RFE101" s="286"/>
      <c r="RFF101" s="286"/>
      <c r="RFG101" s="286"/>
      <c r="RFH101" s="286"/>
      <c r="RFI101" s="286"/>
      <c r="RFJ101" s="286"/>
      <c r="RFK101" s="286"/>
      <c r="RFL101" s="286"/>
      <c r="RFM101" s="286"/>
      <c r="RFN101" s="286"/>
      <c r="RFO101" s="286"/>
      <c r="RFP101" s="286"/>
      <c r="RFQ101" s="286"/>
      <c r="RFR101" s="286"/>
      <c r="RFS101" s="286"/>
      <c r="RFT101" s="286"/>
      <c r="RFU101" s="286"/>
      <c r="RFV101" s="286"/>
      <c r="RFW101" s="286"/>
      <c r="RFX101" s="286"/>
      <c r="RFY101" s="286"/>
      <c r="RFZ101" s="286"/>
      <c r="RGA101" s="286"/>
      <c r="RGB101" s="286"/>
      <c r="RGC101" s="286"/>
      <c r="RGD101" s="286"/>
      <c r="RGE101" s="286"/>
      <c r="RGF101" s="286"/>
      <c r="RGG101" s="286"/>
      <c r="RGH101" s="286"/>
      <c r="RGI101" s="286"/>
      <c r="RGJ101" s="286"/>
      <c r="RGK101" s="286"/>
      <c r="RGL101" s="286"/>
      <c r="RGM101" s="286"/>
      <c r="RGN101" s="286"/>
      <c r="RGO101" s="286"/>
      <c r="RGP101" s="286"/>
      <c r="RGQ101" s="286"/>
      <c r="RGR101" s="286"/>
      <c r="RGS101" s="286"/>
      <c r="RGT101" s="286"/>
      <c r="RGU101" s="286"/>
      <c r="RGV101" s="286"/>
      <c r="RGW101" s="286"/>
      <c r="RGX101" s="286"/>
      <c r="RGY101" s="286"/>
      <c r="RGZ101" s="286"/>
      <c r="RHA101" s="286"/>
      <c r="RHB101" s="286"/>
      <c r="RHC101" s="286"/>
      <c r="RHD101" s="286"/>
      <c r="RHE101" s="286"/>
      <c r="RHF101" s="286"/>
      <c r="RHG101" s="286"/>
      <c r="RHH101" s="286"/>
      <c r="RHI101" s="286"/>
      <c r="RHJ101" s="286"/>
      <c r="RHK101" s="286"/>
      <c r="RHL101" s="286"/>
      <c r="RHM101" s="286"/>
      <c r="RHN101" s="286"/>
      <c r="RHO101" s="286"/>
      <c r="RHP101" s="286"/>
      <c r="RHQ101" s="286"/>
      <c r="RHR101" s="286"/>
      <c r="RHS101" s="286"/>
      <c r="RHT101" s="286"/>
      <c r="RHU101" s="286"/>
      <c r="RHV101" s="286"/>
      <c r="RHW101" s="286"/>
      <c r="RHX101" s="286"/>
      <c r="RHY101" s="286"/>
      <c r="RHZ101" s="286"/>
      <c r="RIA101" s="286"/>
      <c r="RIB101" s="286"/>
      <c r="RIC101" s="286"/>
      <c r="RID101" s="286"/>
      <c r="RIE101" s="286"/>
      <c r="RIF101" s="286"/>
      <c r="RIG101" s="286"/>
      <c r="RIH101" s="286"/>
      <c r="RII101" s="286"/>
      <c r="RIJ101" s="286"/>
      <c r="RIK101" s="286"/>
      <c r="RIL101" s="286"/>
      <c r="RIM101" s="286"/>
      <c r="RIN101" s="286"/>
      <c r="RIO101" s="286"/>
      <c r="RIP101" s="286"/>
      <c r="RIQ101" s="286"/>
      <c r="RIR101" s="286"/>
      <c r="RIS101" s="286"/>
      <c r="RIT101" s="286"/>
      <c r="RIU101" s="286"/>
      <c r="RIV101" s="286"/>
      <c r="RIW101" s="286"/>
      <c r="RIX101" s="286"/>
      <c r="RIY101" s="286"/>
      <c r="RIZ101" s="286"/>
      <c r="RJA101" s="286"/>
      <c r="RJB101" s="286"/>
      <c r="RJC101" s="286"/>
      <c r="RJD101" s="286"/>
      <c r="RJE101" s="286"/>
      <c r="RJF101" s="286"/>
      <c r="RJG101" s="286"/>
      <c r="RJH101" s="286"/>
      <c r="RJI101" s="286"/>
      <c r="RJJ101" s="286"/>
      <c r="RJK101" s="286"/>
      <c r="RJL101" s="286"/>
      <c r="RJM101" s="286"/>
      <c r="RJN101" s="286"/>
      <c r="RJO101" s="286"/>
      <c r="RJP101" s="286"/>
      <c r="RJQ101" s="286"/>
      <c r="RJR101" s="286"/>
      <c r="RJS101" s="286"/>
      <c r="RJT101" s="286"/>
      <c r="RJU101" s="286"/>
      <c r="RJV101" s="286"/>
      <c r="RJW101" s="286"/>
      <c r="RJX101" s="286"/>
      <c r="RJY101" s="286"/>
      <c r="RJZ101" s="286"/>
      <c r="RKA101" s="286"/>
      <c r="RKB101" s="286"/>
      <c r="RKC101" s="286"/>
      <c r="RKD101" s="286"/>
      <c r="RKE101" s="286"/>
      <c r="RKF101" s="286"/>
      <c r="RKG101" s="286"/>
      <c r="RKH101" s="286"/>
      <c r="RKI101" s="286"/>
      <c r="RKJ101" s="286"/>
      <c r="RKK101" s="286"/>
      <c r="RKL101" s="286"/>
      <c r="RKM101" s="286"/>
      <c r="RKN101" s="286"/>
      <c r="RKO101" s="286"/>
      <c r="RKP101" s="286"/>
      <c r="RKQ101" s="286"/>
      <c r="RKR101" s="286"/>
      <c r="RKS101" s="286"/>
      <c r="RKT101" s="286"/>
      <c r="RKU101" s="286"/>
      <c r="RKV101" s="286"/>
      <c r="RKW101" s="286"/>
      <c r="RKX101" s="286"/>
      <c r="RKY101" s="286"/>
      <c r="RKZ101" s="286"/>
      <c r="RLA101" s="286"/>
      <c r="RLB101" s="286"/>
      <c r="RLC101" s="286"/>
      <c r="RLD101" s="286"/>
      <c r="RLE101" s="286"/>
      <c r="RLF101" s="286"/>
      <c r="RLG101" s="286"/>
      <c r="RLH101" s="286"/>
      <c r="RLI101" s="286"/>
      <c r="RLJ101" s="286"/>
      <c r="RLK101" s="286"/>
      <c r="RLL101" s="286"/>
      <c r="RLM101" s="286"/>
      <c r="RLN101" s="286"/>
      <c r="RLO101" s="286"/>
      <c r="RLP101" s="286"/>
      <c r="RLQ101" s="286"/>
      <c r="RLR101" s="286"/>
      <c r="RLS101" s="286"/>
      <c r="RLT101" s="286"/>
      <c r="RLU101" s="286"/>
      <c r="RLV101" s="286"/>
      <c r="RLW101" s="286"/>
      <c r="RLX101" s="286"/>
      <c r="RLY101" s="286"/>
      <c r="RLZ101" s="286"/>
      <c r="RMA101" s="286"/>
      <c r="RMB101" s="286"/>
      <c r="RMC101" s="286"/>
      <c r="RMD101" s="286"/>
      <c r="RME101" s="286"/>
      <c r="RMF101" s="286"/>
      <c r="RMG101" s="286"/>
      <c r="RMH101" s="286"/>
      <c r="RMI101" s="286"/>
      <c r="RMJ101" s="286"/>
      <c r="RMK101" s="286"/>
      <c r="RML101" s="286"/>
      <c r="RMM101" s="286"/>
      <c r="RMN101" s="286"/>
      <c r="RMO101" s="286"/>
      <c r="RMP101" s="286"/>
      <c r="RMQ101" s="286"/>
      <c r="RMR101" s="286"/>
      <c r="RMS101" s="286"/>
      <c r="RMT101" s="286"/>
      <c r="RMU101" s="286"/>
      <c r="RMV101" s="286"/>
      <c r="RMW101" s="286"/>
      <c r="RMX101" s="286"/>
      <c r="RMY101" s="286"/>
      <c r="RMZ101" s="286"/>
      <c r="RNA101" s="286"/>
      <c r="RNB101" s="286"/>
      <c r="RNC101" s="286"/>
      <c r="RND101" s="286"/>
      <c r="RNE101" s="286"/>
      <c r="RNF101" s="286"/>
      <c r="RNG101" s="286"/>
      <c r="RNH101" s="286"/>
      <c r="RNI101" s="286"/>
      <c r="RNJ101" s="286"/>
      <c r="RNK101" s="286"/>
      <c r="RNL101" s="286"/>
      <c r="RNM101" s="286"/>
      <c r="RNN101" s="286"/>
      <c r="RNO101" s="286"/>
      <c r="RNP101" s="286"/>
      <c r="RNQ101" s="286"/>
      <c r="RNR101" s="286"/>
      <c r="RNS101" s="286"/>
      <c r="RNT101" s="286"/>
      <c r="RNU101" s="286"/>
      <c r="RNV101" s="286"/>
      <c r="RNW101" s="286"/>
      <c r="RNX101" s="286"/>
      <c r="RNY101" s="286"/>
      <c r="RNZ101" s="286"/>
      <c r="ROA101" s="286"/>
      <c r="ROB101" s="286"/>
      <c r="ROC101" s="286"/>
      <c r="ROD101" s="286"/>
      <c r="ROE101" s="286"/>
      <c r="ROF101" s="286"/>
      <c r="ROG101" s="286"/>
      <c r="ROH101" s="286"/>
      <c r="ROI101" s="286"/>
      <c r="ROJ101" s="286"/>
      <c r="ROK101" s="286"/>
      <c r="ROL101" s="286"/>
      <c r="ROM101" s="286"/>
      <c r="RON101" s="286"/>
      <c r="ROO101" s="286"/>
      <c r="ROP101" s="286"/>
      <c r="ROQ101" s="286"/>
      <c r="ROR101" s="286"/>
      <c r="ROS101" s="286"/>
      <c r="ROT101" s="286"/>
      <c r="ROU101" s="286"/>
      <c r="ROV101" s="286"/>
      <c r="ROW101" s="286"/>
      <c r="ROX101" s="286"/>
      <c r="ROY101" s="286"/>
      <c r="ROZ101" s="286"/>
      <c r="RPA101" s="286"/>
      <c r="RPB101" s="286"/>
      <c r="RPC101" s="286"/>
      <c r="RPD101" s="286"/>
      <c r="RPE101" s="286"/>
      <c r="RPF101" s="286"/>
      <c r="RPG101" s="286"/>
      <c r="RPH101" s="286"/>
      <c r="RPI101" s="286"/>
      <c r="RPJ101" s="286"/>
      <c r="RPK101" s="286"/>
      <c r="RPL101" s="286"/>
      <c r="RPM101" s="286"/>
      <c r="RPN101" s="286"/>
      <c r="RPO101" s="286"/>
      <c r="RPP101" s="286"/>
      <c r="RPQ101" s="286"/>
      <c r="RPR101" s="286"/>
      <c r="RPS101" s="286"/>
      <c r="RPT101" s="286"/>
      <c r="RPU101" s="286"/>
      <c r="RPV101" s="286"/>
      <c r="RPW101" s="286"/>
      <c r="RPX101" s="286"/>
      <c r="RPY101" s="286"/>
      <c r="RPZ101" s="286"/>
      <c r="RQA101" s="286"/>
      <c r="RQB101" s="286"/>
      <c r="RQC101" s="286"/>
      <c r="RQD101" s="286"/>
      <c r="RQE101" s="286"/>
      <c r="RQF101" s="286"/>
      <c r="RQG101" s="286"/>
      <c r="RQH101" s="286"/>
      <c r="RQI101" s="286"/>
      <c r="RQJ101" s="286"/>
      <c r="RQK101" s="286"/>
      <c r="RQL101" s="286"/>
      <c r="RQM101" s="286"/>
      <c r="RQN101" s="286"/>
      <c r="RQO101" s="286"/>
      <c r="RQP101" s="286"/>
      <c r="RQQ101" s="286"/>
      <c r="RQR101" s="286"/>
      <c r="RQS101" s="286"/>
      <c r="RQT101" s="286"/>
      <c r="RQU101" s="286"/>
      <c r="RQV101" s="286"/>
      <c r="RQW101" s="286"/>
      <c r="RQX101" s="286"/>
      <c r="RQY101" s="286"/>
      <c r="RQZ101" s="286"/>
      <c r="RRA101" s="286"/>
      <c r="RRB101" s="286"/>
      <c r="RRC101" s="286"/>
      <c r="RRD101" s="286"/>
      <c r="RRE101" s="286"/>
      <c r="RRF101" s="286"/>
      <c r="RRG101" s="286"/>
      <c r="RRH101" s="286"/>
      <c r="RRI101" s="286"/>
      <c r="RRJ101" s="286"/>
      <c r="RRK101" s="286"/>
      <c r="RRL101" s="286"/>
      <c r="RRM101" s="286"/>
      <c r="RRN101" s="286"/>
      <c r="RRO101" s="286"/>
      <c r="RRP101" s="286"/>
      <c r="RRQ101" s="286"/>
      <c r="RRR101" s="286"/>
      <c r="RRS101" s="286"/>
      <c r="RRT101" s="286"/>
      <c r="RRU101" s="286"/>
      <c r="RRV101" s="286"/>
      <c r="RRW101" s="286"/>
      <c r="RRX101" s="286"/>
      <c r="RRY101" s="286"/>
      <c r="RRZ101" s="286"/>
      <c r="RSA101" s="286"/>
      <c r="RSB101" s="286"/>
      <c r="RSC101" s="286"/>
      <c r="RSD101" s="286"/>
      <c r="RSE101" s="286"/>
      <c r="RSF101" s="286"/>
      <c r="RSG101" s="286"/>
      <c r="RSH101" s="286"/>
      <c r="RSI101" s="286"/>
      <c r="RSJ101" s="286"/>
      <c r="RSK101" s="286"/>
      <c r="RSL101" s="286"/>
      <c r="RSM101" s="286"/>
      <c r="RSN101" s="286"/>
      <c r="RSO101" s="286"/>
      <c r="RSP101" s="286"/>
      <c r="RSQ101" s="286"/>
      <c r="RSR101" s="286"/>
      <c r="RSS101" s="286"/>
      <c r="RST101" s="286"/>
      <c r="RSU101" s="286"/>
      <c r="RSV101" s="286"/>
      <c r="RSW101" s="286"/>
      <c r="RSX101" s="286"/>
      <c r="RSY101" s="286"/>
      <c r="RSZ101" s="286"/>
      <c r="RTA101" s="286"/>
      <c r="RTB101" s="286"/>
      <c r="RTC101" s="286"/>
      <c r="RTD101" s="286"/>
      <c r="RTE101" s="286"/>
      <c r="RTF101" s="286"/>
      <c r="RTG101" s="286"/>
      <c r="RTH101" s="286"/>
      <c r="RTI101" s="286"/>
      <c r="RTJ101" s="286"/>
      <c r="RTK101" s="286"/>
      <c r="RTL101" s="286"/>
      <c r="RTM101" s="286"/>
      <c r="RTN101" s="286"/>
      <c r="RTO101" s="286"/>
      <c r="RTP101" s="286"/>
      <c r="RTQ101" s="286"/>
      <c r="RTR101" s="286"/>
      <c r="RTS101" s="286"/>
      <c r="RTT101" s="286"/>
      <c r="RTU101" s="286"/>
      <c r="RTV101" s="286"/>
      <c r="RTW101" s="286"/>
      <c r="RTX101" s="286"/>
      <c r="RTY101" s="286"/>
      <c r="RTZ101" s="286"/>
      <c r="RUA101" s="286"/>
      <c r="RUB101" s="286"/>
      <c r="RUC101" s="286"/>
      <c r="RUD101" s="286"/>
      <c r="RUE101" s="286"/>
      <c r="RUF101" s="286"/>
      <c r="RUG101" s="286"/>
      <c r="RUH101" s="286"/>
      <c r="RUI101" s="286"/>
      <c r="RUJ101" s="286"/>
      <c r="RUK101" s="286"/>
      <c r="RUL101" s="286"/>
      <c r="RUM101" s="286"/>
      <c r="RUN101" s="286"/>
      <c r="RUO101" s="286"/>
      <c r="RUP101" s="286"/>
      <c r="RUQ101" s="286"/>
      <c r="RUR101" s="286"/>
      <c r="RUS101" s="286"/>
      <c r="RUT101" s="286"/>
      <c r="RUU101" s="286"/>
      <c r="RUV101" s="286"/>
      <c r="RUW101" s="286"/>
      <c r="RUX101" s="286"/>
      <c r="RUY101" s="286"/>
      <c r="RUZ101" s="286"/>
      <c r="RVA101" s="286"/>
      <c r="RVB101" s="286"/>
      <c r="RVC101" s="286"/>
      <c r="RVD101" s="286"/>
      <c r="RVE101" s="286"/>
      <c r="RVF101" s="286"/>
      <c r="RVG101" s="286"/>
      <c r="RVH101" s="286"/>
      <c r="RVI101" s="286"/>
      <c r="RVJ101" s="286"/>
      <c r="RVK101" s="286"/>
      <c r="RVL101" s="286"/>
      <c r="RVM101" s="286"/>
      <c r="RVN101" s="286"/>
      <c r="RVO101" s="286"/>
      <c r="RVP101" s="286"/>
      <c r="RVQ101" s="286"/>
      <c r="RVR101" s="286"/>
      <c r="RVS101" s="286"/>
      <c r="RVT101" s="286"/>
      <c r="RVU101" s="286"/>
      <c r="RVV101" s="286"/>
      <c r="RVW101" s="286"/>
      <c r="RVX101" s="286"/>
      <c r="RVY101" s="286"/>
      <c r="RVZ101" s="286"/>
      <c r="RWA101" s="286"/>
      <c r="RWB101" s="286"/>
      <c r="RWC101" s="286"/>
      <c r="RWD101" s="286"/>
      <c r="RWE101" s="286"/>
      <c r="RWF101" s="286"/>
      <c r="RWG101" s="286"/>
      <c r="RWH101" s="286"/>
      <c r="RWI101" s="286"/>
      <c r="RWJ101" s="286"/>
      <c r="RWK101" s="286"/>
      <c r="RWL101" s="286"/>
      <c r="RWM101" s="286"/>
      <c r="RWN101" s="286"/>
      <c r="RWO101" s="286"/>
      <c r="RWP101" s="286"/>
      <c r="RWQ101" s="286"/>
      <c r="RWR101" s="286"/>
      <c r="RWS101" s="286"/>
      <c r="RWT101" s="286"/>
      <c r="RWU101" s="286"/>
      <c r="RWV101" s="286"/>
      <c r="RWW101" s="286"/>
      <c r="RWX101" s="286"/>
      <c r="RWY101" s="286"/>
      <c r="RWZ101" s="286"/>
      <c r="RXA101" s="286"/>
      <c r="RXB101" s="286"/>
      <c r="RXC101" s="286"/>
      <c r="RXD101" s="286"/>
      <c r="RXE101" s="286"/>
      <c r="RXF101" s="286"/>
      <c r="RXG101" s="286"/>
      <c r="RXH101" s="286"/>
      <c r="RXI101" s="286"/>
      <c r="RXJ101" s="286"/>
      <c r="RXK101" s="286"/>
      <c r="RXL101" s="286"/>
      <c r="RXM101" s="286"/>
      <c r="RXN101" s="286"/>
      <c r="RXO101" s="286"/>
      <c r="RXP101" s="286"/>
      <c r="RXQ101" s="286"/>
      <c r="RXR101" s="286"/>
      <c r="RXS101" s="286"/>
      <c r="RXT101" s="286"/>
      <c r="RXU101" s="286"/>
      <c r="RXV101" s="286"/>
      <c r="RXW101" s="286"/>
      <c r="RXX101" s="286"/>
      <c r="RXY101" s="286"/>
      <c r="RXZ101" s="286"/>
      <c r="RYA101" s="286"/>
      <c r="RYB101" s="286"/>
      <c r="RYC101" s="286"/>
      <c r="RYD101" s="286"/>
      <c r="RYE101" s="286"/>
      <c r="RYF101" s="286"/>
      <c r="RYG101" s="286"/>
      <c r="RYH101" s="286"/>
      <c r="RYI101" s="286"/>
      <c r="RYJ101" s="286"/>
      <c r="RYK101" s="286"/>
      <c r="RYL101" s="286"/>
      <c r="RYM101" s="286"/>
      <c r="RYN101" s="286"/>
      <c r="RYO101" s="286"/>
      <c r="RYP101" s="286"/>
      <c r="RYQ101" s="286"/>
      <c r="RYR101" s="286"/>
      <c r="RYS101" s="286"/>
      <c r="RYT101" s="286"/>
      <c r="RYU101" s="286"/>
      <c r="RYV101" s="286"/>
      <c r="RYW101" s="286"/>
      <c r="RYX101" s="286"/>
      <c r="RYY101" s="286"/>
      <c r="RYZ101" s="286"/>
      <c r="RZA101" s="286"/>
      <c r="RZB101" s="286"/>
      <c r="RZC101" s="286"/>
      <c r="RZD101" s="286"/>
      <c r="RZE101" s="286"/>
      <c r="RZF101" s="286"/>
      <c r="RZG101" s="286"/>
      <c r="RZH101" s="286"/>
      <c r="RZI101" s="286"/>
      <c r="RZJ101" s="286"/>
      <c r="RZK101" s="286"/>
      <c r="RZL101" s="286"/>
      <c r="RZM101" s="286"/>
      <c r="RZN101" s="286"/>
      <c r="RZO101" s="286"/>
      <c r="RZP101" s="286"/>
      <c r="RZQ101" s="286"/>
      <c r="RZR101" s="286"/>
      <c r="RZS101" s="286"/>
      <c r="RZT101" s="286"/>
      <c r="RZU101" s="286"/>
      <c r="RZV101" s="286"/>
      <c r="RZW101" s="286"/>
      <c r="RZX101" s="286"/>
      <c r="RZY101" s="286"/>
      <c r="RZZ101" s="286"/>
      <c r="SAA101" s="286"/>
      <c r="SAB101" s="286"/>
      <c r="SAC101" s="286"/>
      <c r="SAD101" s="286"/>
      <c r="SAE101" s="286"/>
      <c r="SAF101" s="286"/>
      <c r="SAG101" s="286"/>
      <c r="SAH101" s="286"/>
      <c r="SAI101" s="286"/>
      <c r="SAJ101" s="286"/>
      <c r="SAK101" s="286"/>
      <c r="SAL101" s="286"/>
      <c r="SAM101" s="286"/>
      <c r="SAN101" s="286"/>
      <c r="SAO101" s="286"/>
      <c r="SAP101" s="286"/>
      <c r="SAQ101" s="286"/>
      <c r="SAR101" s="286"/>
      <c r="SAS101" s="286"/>
      <c r="SAT101" s="286"/>
      <c r="SAU101" s="286"/>
      <c r="SAV101" s="286"/>
      <c r="SAW101" s="286"/>
      <c r="SAX101" s="286"/>
      <c r="SAY101" s="286"/>
      <c r="SAZ101" s="286"/>
      <c r="SBA101" s="286"/>
      <c r="SBB101" s="286"/>
      <c r="SBC101" s="286"/>
      <c r="SBD101" s="286"/>
      <c r="SBE101" s="286"/>
      <c r="SBF101" s="286"/>
      <c r="SBG101" s="286"/>
      <c r="SBH101" s="286"/>
      <c r="SBI101" s="286"/>
      <c r="SBJ101" s="286"/>
      <c r="SBK101" s="286"/>
      <c r="SBL101" s="286"/>
      <c r="SBM101" s="286"/>
      <c r="SBN101" s="286"/>
      <c r="SBO101" s="286"/>
      <c r="SBP101" s="286"/>
      <c r="SBQ101" s="286"/>
      <c r="SBR101" s="286"/>
      <c r="SBS101" s="286"/>
      <c r="SBT101" s="286"/>
      <c r="SBU101" s="286"/>
      <c r="SBV101" s="286"/>
      <c r="SBW101" s="286"/>
      <c r="SBX101" s="286"/>
      <c r="SBY101" s="286"/>
      <c r="SBZ101" s="286"/>
      <c r="SCA101" s="286"/>
      <c r="SCB101" s="286"/>
      <c r="SCC101" s="286"/>
      <c r="SCD101" s="286"/>
      <c r="SCE101" s="286"/>
      <c r="SCF101" s="286"/>
      <c r="SCG101" s="286"/>
      <c r="SCH101" s="286"/>
      <c r="SCI101" s="286"/>
      <c r="SCJ101" s="286"/>
      <c r="SCK101" s="286"/>
      <c r="SCL101" s="286"/>
      <c r="SCM101" s="286"/>
      <c r="SCN101" s="286"/>
      <c r="SCO101" s="286"/>
      <c r="SCP101" s="286"/>
      <c r="SCQ101" s="286"/>
      <c r="SCR101" s="286"/>
      <c r="SCS101" s="286"/>
      <c r="SCT101" s="286"/>
      <c r="SCU101" s="286"/>
      <c r="SCV101" s="286"/>
      <c r="SCW101" s="286"/>
      <c r="SCX101" s="286"/>
      <c r="SCY101" s="286"/>
      <c r="SCZ101" s="286"/>
      <c r="SDA101" s="286"/>
      <c r="SDB101" s="286"/>
      <c r="SDC101" s="286"/>
      <c r="SDD101" s="286"/>
      <c r="SDE101" s="286"/>
      <c r="SDF101" s="286"/>
      <c r="SDG101" s="286"/>
      <c r="SDH101" s="286"/>
      <c r="SDI101" s="286"/>
      <c r="SDJ101" s="286"/>
      <c r="SDK101" s="286"/>
      <c r="SDL101" s="286"/>
      <c r="SDM101" s="286"/>
      <c r="SDN101" s="286"/>
      <c r="SDO101" s="286"/>
      <c r="SDP101" s="286"/>
      <c r="SDQ101" s="286"/>
      <c r="SDR101" s="286"/>
      <c r="SDS101" s="286"/>
      <c r="SDT101" s="286"/>
      <c r="SDU101" s="286"/>
      <c r="SDV101" s="286"/>
      <c r="SDW101" s="286"/>
      <c r="SDX101" s="286"/>
      <c r="SDY101" s="286"/>
      <c r="SDZ101" s="286"/>
      <c r="SEA101" s="286"/>
      <c r="SEB101" s="286"/>
      <c r="SEC101" s="286"/>
      <c r="SED101" s="286"/>
      <c r="SEE101" s="286"/>
      <c r="SEF101" s="286"/>
      <c r="SEG101" s="286"/>
      <c r="SEH101" s="286"/>
      <c r="SEI101" s="286"/>
      <c r="SEJ101" s="286"/>
      <c r="SEK101" s="286"/>
      <c r="SEL101" s="286"/>
      <c r="SEM101" s="286"/>
      <c r="SEN101" s="286"/>
      <c r="SEO101" s="286"/>
      <c r="SEP101" s="286"/>
      <c r="SEQ101" s="286"/>
      <c r="SER101" s="286"/>
      <c r="SES101" s="286"/>
      <c r="SET101" s="286"/>
      <c r="SEU101" s="286"/>
      <c r="SEV101" s="286"/>
      <c r="SEW101" s="286"/>
      <c r="SEX101" s="286"/>
      <c r="SEY101" s="286"/>
      <c r="SEZ101" s="286"/>
      <c r="SFA101" s="286"/>
      <c r="SFB101" s="286"/>
      <c r="SFC101" s="286"/>
      <c r="SFD101" s="286"/>
      <c r="SFE101" s="286"/>
      <c r="SFF101" s="286"/>
      <c r="SFG101" s="286"/>
      <c r="SFH101" s="286"/>
      <c r="SFI101" s="286"/>
      <c r="SFJ101" s="286"/>
      <c r="SFK101" s="286"/>
      <c r="SFL101" s="286"/>
      <c r="SFM101" s="286"/>
      <c r="SFN101" s="286"/>
      <c r="SFO101" s="286"/>
      <c r="SFP101" s="286"/>
      <c r="SFQ101" s="286"/>
      <c r="SFR101" s="286"/>
      <c r="SFS101" s="286"/>
      <c r="SFT101" s="286"/>
      <c r="SFU101" s="286"/>
      <c r="SFV101" s="286"/>
      <c r="SFW101" s="286"/>
      <c r="SFX101" s="286"/>
      <c r="SFY101" s="286"/>
      <c r="SFZ101" s="286"/>
      <c r="SGA101" s="286"/>
      <c r="SGB101" s="286"/>
      <c r="SGC101" s="286"/>
      <c r="SGD101" s="286"/>
      <c r="SGE101" s="286"/>
      <c r="SGF101" s="286"/>
      <c r="SGG101" s="286"/>
      <c r="SGH101" s="286"/>
      <c r="SGI101" s="286"/>
      <c r="SGJ101" s="286"/>
      <c r="SGK101" s="286"/>
      <c r="SGL101" s="286"/>
      <c r="SGM101" s="286"/>
      <c r="SGN101" s="286"/>
      <c r="SGO101" s="286"/>
      <c r="SGP101" s="286"/>
      <c r="SGQ101" s="286"/>
      <c r="SGR101" s="286"/>
      <c r="SGS101" s="286"/>
      <c r="SGT101" s="286"/>
      <c r="SGU101" s="286"/>
      <c r="SGV101" s="286"/>
      <c r="SGW101" s="286"/>
      <c r="SGX101" s="286"/>
      <c r="SGY101" s="286"/>
      <c r="SGZ101" s="286"/>
      <c r="SHA101" s="286"/>
      <c r="SHB101" s="286"/>
      <c r="SHC101" s="286"/>
      <c r="SHD101" s="286"/>
      <c r="SHE101" s="286"/>
      <c r="SHF101" s="286"/>
      <c r="SHG101" s="286"/>
      <c r="SHH101" s="286"/>
      <c r="SHI101" s="286"/>
      <c r="SHJ101" s="286"/>
      <c r="SHK101" s="286"/>
      <c r="SHL101" s="286"/>
      <c r="SHM101" s="286"/>
      <c r="SHN101" s="286"/>
      <c r="SHO101" s="286"/>
      <c r="SHP101" s="286"/>
      <c r="SHQ101" s="286"/>
      <c r="SHR101" s="286"/>
      <c r="SHS101" s="286"/>
      <c r="SHT101" s="286"/>
      <c r="SHU101" s="286"/>
      <c r="SHV101" s="286"/>
      <c r="SHW101" s="286"/>
      <c r="SHX101" s="286"/>
      <c r="SHY101" s="286"/>
      <c r="SHZ101" s="286"/>
      <c r="SIA101" s="286"/>
      <c r="SIB101" s="286"/>
      <c r="SIC101" s="286"/>
      <c r="SID101" s="286"/>
      <c r="SIE101" s="286"/>
      <c r="SIF101" s="286"/>
      <c r="SIG101" s="286"/>
      <c r="SIH101" s="286"/>
      <c r="SII101" s="286"/>
      <c r="SIJ101" s="286"/>
      <c r="SIK101" s="286"/>
      <c r="SIL101" s="286"/>
      <c r="SIM101" s="286"/>
      <c r="SIN101" s="286"/>
      <c r="SIO101" s="286"/>
      <c r="SIP101" s="286"/>
      <c r="SIQ101" s="286"/>
      <c r="SIR101" s="286"/>
      <c r="SIS101" s="286"/>
      <c r="SIT101" s="286"/>
      <c r="SIU101" s="286"/>
      <c r="SIV101" s="286"/>
      <c r="SIW101" s="286"/>
      <c r="SIX101" s="286"/>
      <c r="SIY101" s="286"/>
      <c r="SIZ101" s="286"/>
      <c r="SJA101" s="286"/>
      <c r="SJB101" s="286"/>
      <c r="SJC101" s="286"/>
      <c r="SJD101" s="286"/>
      <c r="SJE101" s="286"/>
      <c r="SJF101" s="286"/>
      <c r="SJG101" s="286"/>
      <c r="SJH101" s="286"/>
      <c r="SJI101" s="286"/>
      <c r="SJJ101" s="286"/>
      <c r="SJK101" s="286"/>
      <c r="SJL101" s="286"/>
      <c r="SJM101" s="286"/>
      <c r="SJN101" s="286"/>
      <c r="SJO101" s="286"/>
      <c r="SJP101" s="286"/>
      <c r="SJQ101" s="286"/>
      <c r="SJR101" s="286"/>
      <c r="SJS101" s="286"/>
      <c r="SJT101" s="286"/>
      <c r="SJU101" s="286"/>
      <c r="SJV101" s="286"/>
      <c r="SJW101" s="286"/>
      <c r="SJX101" s="286"/>
      <c r="SJY101" s="286"/>
      <c r="SJZ101" s="286"/>
      <c r="SKA101" s="286"/>
      <c r="SKB101" s="286"/>
      <c r="SKC101" s="286"/>
      <c r="SKD101" s="286"/>
      <c r="SKE101" s="286"/>
      <c r="SKF101" s="286"/>
      <c r="SKG101" s="286"/>
      <c r="SKH101" s="286"/>
      <c r="SKI101" s="286"/>
      <c r="SKJ101" s="286"/>
      <c r="SKK101" s="286"/>
      <c r="SKL101" s="286"/>
      <c r="SKM101" s="286"/>
      <c r="SKN101" s="286"/>
      <c r="SKO101" s="286"/>
      <c r="SKP101" s="286"/>
      <c r="SKQ101" s="286"/>
      <c r="SKR101" s="286"/>
      <c r="SKS101" s="286"/>
      <c r="SKT101" s="286"/>
      <c r="SKU101" s="286"/>
      <c r="SKV101" s="286"/>
      <c r="SKW101" s="286"/>
      <c r="SKX101" s="286"/>
      <c r="SKY101" s="286"/>
      <c r="SKZ101" s="286"/>
      <c r="SLA101" s="286"/>
      <c r="SLB101" s="286"/>
      <c r="SLC101" s="286"/>
      <c r="SLD101" s="286"/>
      <c r="SLE101" s="286"/>
      <c r="SLF101" s="286"/>
      <c r="SLG101" s="286"/>
      <c r="SLH101" s="286"/>
      <c r="SLI101" s="286"/>
      <c r="SLJ101" s="286"/>
      <c r="SLK101" s="286"/>
      <c r="SLL101" s="286"/>
      <c r="SLM101" s="286"/>
      <c r="SLN101" s="286"/>
      <c r="SLO101" s="286"/>
      <c r="SLP101" s="286"/>
      <c r="SLQ101" s="286"/>
      <c r="SLR101" s="286"/>
      <c r="SLS101" s="286"/>
      <c r="SLT101" s="286"/>
      <c r="SLU101" s="286"/>
      <c r="SLV101" s="286"/>
      <c r="SLW101" s="286"/>
      <c r="SLX101" s="286"/>
      <c r="SLY101" s="286"/>
      <c r="SLZ101" s="286"/>
      <c r="SMA101" s="286"/>
      <c r="SMB101" s="286"/>
      <c r="SMC101" s="286"/>
      <c r="SMD101" s="286"/>
      <c r="SME101" s="286"/>
      <c r="SMF101" s="286"/>
      <c r="SMG101" s="286"/>
      <c r="SMH101" s="286"/>
      <c r="SMI101" s="286"/>
      <c r="SMJ101" s="286"/>
      <c r="SMK101" s="286"/>
      <c r="SML101" s="286"/>
      <c r="SMM101" s="286"/>
      <c r="SMN101" s="286"/>
      <c r="SMO101" s="286"/>
      <c r="SMP101" s="286"/>
      <c r="SMQ101" s="286"/>
      <c r="SMR101" s="286"/>
      <c r="SMS101" s="286"/>
      <c r="SMT101" s="286"/>
      <c r="SMU101" s="286"/>
      <c r="SMV101" s="286"/>
      <c r="SMW101" s="286"/>
      <c r="SMX101" s="286"/>
      <c r="SMY101" s="286"/>
      <c r="SMZ101" s="286"/>
      <c r="SNA101" s="286"/>
      <c r="SNB101" s="286"/>
      <c r="SNC101" s="286"/>
      <c r="SND101" s="286"/>
      <c r="SNE101" s="286"/>
      <c r="SNF101" s="286"/>
      <c r="SNG101" s="286"/>
      <c r="SNH101" s="286"/>
      <c r="SNI101" s="286"/>
      <c r="SNJ101" s="286"/>
      <c r="SNK101" s="286"/>
      <c r="SNL101" s="286"/>
      <c r="SNM101" s="286"/>
      <c r="SNN101" s="286"/>
      <c r="SNO101" s="286"/>
      <c r="SNP101" s="286"/>
      <c r="SNQ101" s="286"/>
      <c r="SNR101" s="286"/>
      <c r="SNS101" s="286"/>
      <c r="SNT101" s="286"/>
      <c r="SNU101" s="286"/>
      <c r="SNV101" s="286"/>
      <c r="SNW101" s="286"/>
      <c r="SNX101" s="286"/>
      <c r="SNY101" s="286"/>
      <c r="SNZ101" s="286"/>
      <c r="SOA101" s="286"/>
      <c r="SOB101" s="286"/>
      <c r="SOC101" s="286"/>
      <c r="SOD101" s="286"/>
      <c r="SOE101" s="286"/>
      <c r="SOF101" s="286"/>
      <c r="SOG101" s="286"/>
      <c r="SOH101" s="286"/>
      <c r="SOI101" s="286"/>
      <c r="SOJ101" s="286"/>
      <c r="SOK101" s="286"/>
      <c r="SOL101" s="286"/>
      <c r="SOM101" s="286"/>
      <c r="SON101" s="286"/>
      <c r="SOO101" s="286"/>
      <c r="SOP101" s="286"/>
      <c r="SOQ101" s="286"/>
      <c r="SOR101" s="286"/>
      <c r="SOS101" s="286"/>
      <c r="SOT101" s="286"/>
      <c r="SOU101" s="286"/>
      <c r="SOV101" s="286"/>
      <c r="SOW101" s="286"/>
      <c r="SOX101" s="286"/>
      <c r="SOY101" s="286"/>
      <c r="SOZ101" s="286"/>
      <c r="SPA101" s="286"/>
      <c r="SPB101" s="286"/>
      <c r="SPC101" s="286"/>
      <c r="SPD101" s="286"/>
      <c r="SPE101" s="286"/>
      <c r="SPF101" s="286"/>
      <c r="SPG101" s="286"/>
      <c r="SPH101" s="286"/>
      <c r="SPI101" s="286"/>
      <c r="SPJ101" s="286"/>
      <c r="SPK101" s="286"/>
      <c r="SPL101" s="286"/>
      <c r="SPM101" s="286"/>
      <c r="SPN101" s="286"/>
      <c r="SPO101" s="286"/>
      <c r="SPP101" s="286"/>
      <c r="SPQ101" s="286"/>
      <c r="SPR101" s="286"/>
      <c r="SPS101" s="286"/>
      <c r="SPT101" s="286"/>
      <c r="SPU101" s="286"/>
      <c r="SPV101" s="286"/>
      <c r="SPW101" s="286"/>
      <c r="SPX101" s="286"/>
      <c r="SPY101" s="286"/>
      <c r="SPZ101" s="286"/>
      <c r="SQA101" s="286"/>
      <c r="SQB101" s="286"/>
      <c r="SQC101" s="286"/>
      <c r="SQD101" s="286"/>
      <c r="SQE101" s="286"/>
      <c r="SQF101" s="286"/>
      <c r="SQG101" s="286"/>
      <c r="SQH101" s="286"/>
      <c r="SQI101" s="286"/>
      <c r="SQJ101" s="286"/>
      <c r="SQK101" s="286"/>
      <c r="SQL101" s="286"/>
      <c r="SQM101" s="286"/>
      <c r="SQN101" s="286"/>
      <c r="SQO101" s="286"/>
      <c r="SQP101" s="286"/>
      <c r="SQQ101" s="286"/>
      <c r="SQR101" s="286"/>
      <c r="SQS101" s="286"/>
      <c r="SQT101" s="286"/>
      <c r="SQU101" s="286"/>
      <c r="SQV101" s="286"/>
      <c r="SQW101" s="286"/>
      <c r="SQX101" s="286"/>
      <c r="SQY101" s="286"/>
      <c r="SQZ101" s="286"/>
      <c r="SRA101" s="286"/>
      <c r="SRB101" s="286"/>
      <c r="SRC101" s="286"/>
      <c r="SRD101" s="286"/>
      <c r="SRE101" s="286"/>
      <c r="SRF101" s="286"/>
      <c r="SRG101" s="286"/>
      <c r="SRH101" s="286"/>
      <c r="SRI101" s="286"/>
      <c r="SRJ101" s="286"/>
      <c r="SRK101" s="286"/>
      <c r="SRL101" s="286"/>
      <c r="SRM101" s="286"/>
      <c r="SRN101" s="286"/>
      <c r="SRO101" s="286"/>
      <c r="SRP101" s="286"/>
      <c r="SRQ101" s="286"/>
      <c r="SRR101" s="286"/>
      <c r="SRS101" s="286"/>
      <c r="SRT101" s="286"/>
      <c r="SRU101" s="286"/>
      <c r="SRV101" s="286"/>
      <c r="SRW101" s="286"/>
      <c r="SRX101" s="286"/>
      <c r="SRY101" s="286"/>
      <c r="SRZ101" s="286"/>
      <c r="SSA101" s="286"/>
      <c r="SSB101" s="286"/>
      <c r="SSC101" s="286"/>
      <c r="SSD101" s="286"/>
      <c r="SSE101" s="286"/>
      <c r="SSF101" s="286"/>
      <c r="SSG101" s="286"/>
      <c r="SSH101" s="286"/>
      <c r="SSI101" s="286"/>
      <c r="SSJ101" s="286"/>
      <c r="SSK101" s="286"/>
      <c r="SSL101" s="286"/>
      <c r="SSM101" s="286"/>
      <c r="SSN101" s="286"/>
      <c r="SSO101" s="286"/>
      <c r="SSP101" s="286"/>
      <c r="SSQ101" s="286"/>
      <c r="SSR101" s="286"/>
      <c r="SSS101" s="286"/>
      <c r="SST101" s="286"/>
      <c r="SSU101" s="286"/>
      <c r="SSV101" s="286"/>
      <c r="SSW101" s="286"/>
      <c r="SSX101" s="286"/>
      <c r="SSY101" s="286"/>
      <c r="SSZ101" s="286"/>
      <c r="STA101" s="286"/>
      <c r="STB101" s="286"/>
      <c r="STC101" s="286"/>
      <c r="STD101" s="286"/>
      <c r="STE101" s="286"/>
      <c r="STF101" s="286"/>
      <c r="STG101" s="286"/>
      <c r="STH101" s="286"/>
      <c r="STI101" s="286"/>
      <c r="STJ101" s="286"/>
      <c r="STK101" s="286"/>
      <c r="STL101" s="286"/>
      <c r="STM101" s="286"/>
      <c r="STN101" s="286"/>
      <c r="STO101" s="286"/>
      <c r="STP101" s="286"/>
      <c r="STQ101" s="286"/>
      <c r="STR101" s="286"/>
      <c r="STS101" s="286"/>
      <c r="STT101" s="286"/>
      <c r="STU101" s="286"/>
      <c r="STV101" s="286"/>
      <c r="STW101" s="286"/>
      <c r="STX101" s="286"/>
      <c r="STY101" s="286"/>
      <c r="STZ101" s="286"/>
      <c r="SUA101" s="286"/>
      <c r="SUB101" s="286"/>
      <c r="SUC101" s="286"/>
      <c r="SUD101" s="286"/>
      <c r="SUE101" s="286"/>
      <c r="SUF101" s="286"/>
      <c r="SUG101" s="286"/>
      <c r="SUH101" s="286"/>
      <c r="SUI101" s="286"/>
      <c r="SUJ101" s="286"/>
      <c r="SUK101" s="286"/>
      <c r="SUL101" s="286"/>
      <c r="SUM101" s="286"/>
      <c r="SUN101" s="286"/>
      <c r="SUO101" s="286"/>
      <c r="SUP101" s="286"/>
      <c r="SUQ101" s="286"/>
      <c r="SUR101" s="286"/>
      <c r="SUS101" s="286"/>
      <c r="SUT101" s="286"/>
      <c r="SUU101" s="286"/>
      <c r="SUV101" s="286"/>
      <c r="SUW101" s="286"/>
      <c r="SUX101" s="286"/>
      <c r="SUY101" s="286"/>
      <c r="SUZ101" s="286"/>
      <c r="SVA101" s="286"/>
      <c r="SVB101" s="286"/>
      <c r="SVC101" s="286"/>
      <c r="SVD101" s="286"/>
      <c r="SVE101" s="286"/>
      <c r="SVF101" s="286"/>
      <c r="SVG101" s="286"/>
      <c r="SVH101" s="286"/>
      <c r="SVI101" s="286"/>
      <c r="SVJ101" s="286"/>
      <c r="SVK101" s="286"/>
      <c r="SVL101" s="286"/>
      <c r="SVM101" s="286"/>
      <c r="SVN101" s="286"/>
      <c r="SVO101" s="286"/>
      <c r="SVP101" s="286"/>
      <c r="SVQ101" s="286"/>
      <c r="SVR101" s="286"/>
      <c r="SVS101" s="286"/>
      <c r="SVT101" s="286"/>
      <c r="SVU101" s="286"/>
      <c r="SVV101" s="286"/>
      <c r="SVW101" s="286"/>
      <c r="SVX101" s="286"/>
      <c r="SVY101" s="286"/>
      <c r="SVZ101" s="286"/>
      <c r="SWA101" s="286"/>
      <c r="SWB101" s="286"/>
      <c r="SWC101" s="286"/>
      <c r="SWD101" s="286"/>
      <c r="SWE101" s="286"/>
      <c r="SWF101" s="286"/>
      <c r="SWG101" s="286"/>
      <c r="SWH101" s="286"/>
      <c r="SWI101" s="286"/>
      <c r="SWJ101" s="286"/>
      <c r="SWK101" s="286"/>
      <c r="SWL101" s="286"/>
      <c r="SWM101" s="286"/>
      <c r="SWN101" s="286"/>
      <c r="SWO101" s="286"/>
      <c r="SWP101" s="286"/>
      <c r="SWQ101" s="286"/>
      <c r="SWR101" s="286"/>
      <c r="SWS101" s="286"/>
      <c r="SWT101" s="286"/>
      <c r="SWU101" s="286"/>
      <c r="SWV101" s="286"/>
      <c r="SWW101" s="286"/>
      <c r="SWX101" s="286"/>
      <c r="SWY101" s="286"/>
      <c r="SWZ101" s="286"/>
      <c r="SXA101" s="286"/>
      <c r="SXB101" s="286"/>
      <c r="SXC101" s="286"/>
      <c r="SXD101" s="286"/>
      <c r="SXE101" s="286"/>
      <c r="SXF101" s="286"/>
      <c r="SXG101" s="286"/>
      <c r="SXH101" s="286"/>
      <c r="SXI101" s="286"/>
      <c r="SXJ101" s="286"/>
      <c r="SXK101" s="286"/>
      <c r="SXL101" s="286"/>
      <c r="SXM101" s="286"/>
      <c r="SXN101" s="286"/>
      <c r="SXO101" s="286"/>
      <c r="SXP101" s="286"/>
      <c r="SXQ101" s="286"/>
      <c r="SXR101" s="286"/>
      <c r="SXS101" s="286"/>
      <c r="SXT101" s="286"/>
      <c r="SXU101" s="286"/>
      <c r="SXV101" s="286"/>
      <c r="SXW101" s="286"/>
      <c r="SXX101" s="286"/>
      <c r="SXY101" s="286"/>
      <c r="SXZ101" s="286"/>
      <c r="SYA101" s="286"/>
      <c r="SYB101" s="286"/>
      <c r="SYC101" s="286"/>
      <c r="SYD101" s="286"/>
      <c r="SYE101" s="286"/>
      <c r="SYF101" s="286"/>
      <c r="SYG101" s="286"/>
      <c r="SYH101" s="286"/>
      <c r="SYI101" s="286"/>
      <c r="SYJ101" s="286"/>
      <c r="SYK101" s="286"/>
      <c r="SYL101" s="286"/>
      <c r="SYM101" s="286"/>
      <c r="SYN101" s="286"/>
      <c r="SYO101" s="286"/>
      <c r="SYP101" s="286"/>
      <c r="SYQ101" s="286"/>
      <c r="SYR101" s="286"/>
      <c r="SYS101" s="286"/>
      <c r="SYT101" s="286"/>
      <c r="SYU101" s="286"/>
      <c r="SYV101" s="286"/>
      <c r="SYW101" s="286"/>
      <c r="SYX101" s="286"/>
      <c r="SYY101" s="286"/>
      <c r="SYZ101" s="286"/>
      <c r="SZA101" s="286"/>
      <c r="SZB101" s="286"/>
      <c r="SZC101" s="286"/>
      <c r="SZD101" s="286"/>
      <c r="SZE101" s="286"/>
      <c r="SZF101" s="286"/>
      <c r="SZG101" s="286"/>
      <c r="SZH101" s="286"/>
      <c r="SZI101" s="286"/>
      <c r="SZJ101" s="286"/>
      <c r="SZK101" s="286"/>
      <c r="SZL101" s="286"/>
      <c r="SZM101" s="286"/>
      <c r="SZN101" s="286"/>
      <c r="SZO101" s="286"/>
      <c r="SZP101" s="286"/>
      <c r="SZQ101" s="286"/>
      <c r="SZR101" s="286"/>
      <c r="SZS101" s="286"/>
      <c r="SZT101" s="286"/>
      <c r="SZU101" s="286"/>
      <c r="SZV101" s="286"/>
      <c r="SZW101" s="286"/>
      <c r="SZX101" s="286"/>
      <c r="SZY101" s="286"/>
      <c r="SZZ101" s="286"/>
      <c r="TAA101" s="286"/>
      <c r="TAB101" s="286"/>
      <c r="TAC101" s="286"/>
      <c r="TAD101" s="286"/>
      <c r="TAE101" s="286"/>
      <c r="TAF101" s="286"/>
      <c r="TAG101" s="286"/>
      <c r="TAH101" s="286"/>
      <c r="TAI101" s="286"/>
      <c r="TAJ101" s="286"/>
      <c r="TAK101" s="286"/>
      <c r="TAL101" s="286"/>
      <c r="TAM101" s="286"/>
      <c r="TAN101" s="286"/>
      <c r="TAO101" s="286"/>
      <c r="TAP101" s="286"/>
      <c r="TAQ101" s="286"/>
      <c r="TAR101" s="286"/>
      <c r="TAS101" s="286"/>
      <c r="TAT101" s="286"/>
      <c r="TAU101" s="286"/>
      <c r="TAV101" s="286"/>
      <c r="TAW101" s="286"/>
      <c r="TAX101" s="286"/>
      <c r="TAY101" s="286"/>
      <c r="TAZ101" s="286"/>
      <c r="TBA101" s="286"/>
      <c r="TBB101" s="286"/>
      <c r="TBC101" s="286"/>
      <c r="TBD101" s="286"/>
      <c r="TBE101" s="286"/>
      <c r="TBF101" s="286"/>
      <c r="TBG101" s="286"/>
      <c r="TBH101" s="286"/>
      <c r="TBI101" s="286"/>
      <c r="TBJ101" s="286"/>
      <c r="TBK101" s="286"/>
      <c r="TBL101" s="286"/>
      <c r="TBM101" s="286"/>
      <c r="TBN101" s="286"/>
      <c r="TBO101" s="286"/>
      <c r="TBP101" s="286"/>
      <c r="TBQ101" s="286"/>
      <c r="TBR101" s="286"/>
      <c r="TBS101" s="286"/>
      <c r="TBT101" s="286"/>
      <c r="TBU101" s="286"/>
      <c r="TBV101" s="286"/>
      <c r="TBW101" s="286"/>
      <c r="TBX101" s="286"/>
      <c r="TBY101" s="286"/>
      <c r="TBZ101" s="286"/>
      <c r="TCA101" s="286"/>
      <c r="TCB101" s="286"/>
      <c r="TCC101" s="286"/>
      <c r="TCD101" s="286"/>
      <c r="TCE101" s="286"/>
      <c r="TCF101" s="286"/>
      <c r="TCG101" s="286"/>
      <c r="TCH101" s="286"/>
      <c r="TCI101" s="286"/>
      <c r="TCJ101" s="286"/>
      <c r="TCK101" s="286"/>
      <c r="TCL101" s="286"/>
      <c r="TCM101" s="286"/>
      <c r="TCN101" s="286"/>
      <c r="TCO101" s="286"/>
      <c r="TCP101" s="286"/>
      <c r="TCQ101" s="286"/>
      <c r="TCR101" s="286"/>
      <c r="TCS101" s="286"/>
      <c r="TCT101" s="286"/>
      <c r="TCU101" s="286"/>
      <c r="TCV101" s="286"/>
      <c r="TCW101" s="286"/>
      <c r="TCX101" s="286"/>
      <c r="TCY101" s="286"/>
      <c r="TCZ101" s="286"/>
      <c r="TDA101" s="286"/>
      <c r="TDB101" s="286"/>
      <c r="TDC101" s="286"/>
      <c r="TDD101" s="286"/>
      <c r="TDE101" s="286"/>
      <c r="TDF101" s="286"/>
      <c r="TDG101" s="286"/>
      <c r="TDH101" s="286"/>
      <c r="TDI101" s="286"/>
      <c r="TDJ101" s="286"/>
      <c r="TDK101" s="286"/>
      <c r="TDL101" s="286"/>
      <c r="TDM101" s="286"/>
      <c r="TDN101" s="286"/>
      <c r="TDO101" s="286"/>
      <c r="TDP101" s="286"/>
      <c r="TDQ101" s="286"/>
      <c r="TDR101" s="286"/>
      <c r="TDS101" s="286"/>
      <c r="TDT101" s="286"/>
      <c r="TDU101" s="286"/>
      <c r="TDV101" s="286"/>
      <c r="TDW101" s="286"/>
      <c r="TDX101" s="286"/>
      <c r="TDY101" s="286"/>
      <c r="TDZ101" s="286"/>
      <c r="TEA101" s="286"/>
      <c r="TEB101" s="286"/>
      <c r="TEC101" s="286"/>
      <c r="TED101" s="286"/>
      <c r="TEE101" s="286"/>
      <c r="TEF101" s="286"/>
      <c r="TEG101" s="286"/>
      <c r="TEH101" s="286"/>
      <c r="TEI101" s="286"/>
      <c r="TEJ101" s="286"/>
      <c r="TEK101" s="286"/>
      <c r="TEL101" s="286"/>
      <c r="TEM101" s="286"/>
      <c r="TEN101" s="286"/>
      <c r="TEO101" s="286"/>
      <c r="TEP101" s="286"/>
      <c r="TEQ101" s="286"/>
      <c r="TER101" s="286"/>
      <c r="TES101" s="286"/>
      <c r="TET101" s="286"/>
      <c r="TEU101" s="286"/>
      <c r="TEV101" s="286"/>
      <c r="TEW101" s="286"/>
      <c r="TEX101" s="286"/>
      <c r="TEY101" s="286"/>
      <c r="TEZ101" s="286"/>
      <c r="TFA101" s="286"/>
      <c r="TFB101" s="286"/>
      <c r="TFC101" s="286"/>
      <c r="TFD101" s="286"/>
      <c r="TFE101" s="286"/>
      <c r="TFF101" s="286"/>
      <c r="TFG101" s="286"/>
      <c r="TFH101" s="286"/>
      <c r="TFI101" s="286"/>
      <c r="TFJ101" s="286"/>
      <c r="TFK101" s="286"/>
      <c r="TFL101" s="286"/>
      <c r="TFM101" s="286"/>
      <c r="TFN101" s="286"/>
      <c r="TFO101" s="286"/>
      <c r="TFP101" s="286"/>
      <c r="TFQ101" s="286"/>
      <c r="TFR101" s="286"/>
      <c r="TFS101" s="286"/>
      <c r="TFT101" s="286"/>
      <c r="TFU101" s="286"/>
      <c r="TFV101" s="286"/>
      <c r="TFW101" s="286"/>
      <c r="TFX101" s="286"/>
      <c r="TFY101" s="286"/>
      <c r="TFZ101" s="286"/>
      <c r="TGA101" s="286"/>
      <c r="TGB101" s="286"/>
      <c r="TGC101" s="286"/>
      <c r="TGD101" s="286"/>
      <c r="TGE101" s="286"/>
      <c r="TGF101" s="286"/>
      <c r="TGG101" s="286"/>
      <c r="TGH101" s="286"/>
      <c r="TGI101" s="286"/>
      <c r="TGJ101" s="286"/>
      <c r="TGK101" s="286"/>
      <c r="TGL101" s="286"/>
      <c r="TGM101" s="286"/>
      <c r="TGN101" s="286"/>
      <c r="TGO101" s="286"/>
      <c r="TGP101" s="286"/>
      <c r="TGQ101" s="286"/>
      <c r="TGR101" s="286"/>
      <c r="TGS101" s="286"/>
      <c r="TGT101" s="286"/>
      <c r="TGU101" s="286"/>
      <c r="TGV101" s="286"/>
      <c r="TGW101" s="286"/>
      <c r="TGX101" s="286"/>
      <c r="TGY101" s="286"/>
      <c r="TGZ101" s="286"/>
      <c r="THA101" s="286"/>
      <c r="THB101" s="286"/>
      <c r="THC101" s="286"/>
      <c r="THD101" s="286"/>
      <c r="THE101" s="286"/>
      <c r="THF101" s="286"/>
      <c r="THG101" s="286"/>
      <c r="THH101" s="286"/>
      <c r="THI101" s="286"/>
      <c r="THJ101" s="286"/>
      <c r="THK101" s="286"/>
      <c r="THL101" s="286"/>
      <c r="THM101" s="286"/>
      <c r="THN101" s="286"/>
      <c r="THO101" s="286"/>
      <c r="THP101" s="286"/>
      <c r="THQ101" s="286"/>
      <c r="THR101" s="286"/>
      <c r="THS101" s="286"/>
      <c r="THT101" s="286"/>
      <c r="THU101" s="286"/>
      <c r="THV101" s="286"/>
      <c r="THW101" s="286"/>
      <c r="THX101" s="286"/>
      <c r="THY101" s="286"/>
      <c r="THZ101" s="286"/>
      <c r="TIA101" s="286"/>
      <c r="TIB101" s="286"/>
      <c r="TIC101" s="286"/>
      <c r="TID101" s="286"/>
      <c r="TIE101" s="286"/>
      <c r="TIF101" s="286"/>
      <c r="TIG101" s="286"/>
      <c r="TIH101" s="286"/>
      <c r="TII101" s="286"/>
      <c r="TIJ101" s="286"/>
      <c r="TIK101" s="286"/>
      <c r="TIL101" s="286"/>
      <c r="TIM101" s="286"/>
      <c r="TIN101" s="286"/>
      <c r="TIO101" s="286"/>
      <c r="TIP101" s="286"/>
      <c r="TIQ101" s="286"/>
      <c r="TIR101" s="286"/>
      <c r="TIS101" s="286"/>
      <c r="TIT101" s="286"/>
      <c r="TIU101" s="286"/>
      <c r="TIV101" s="286"/>
      <c r="TIW101" s="286"/>
      <c r="TIX101" s="286"/>
      <c r="TIY101" s="286"/>
      <c r="TIZ101" s="286"/>
      <c r="TJA101" s="286"/>
      <c r="TJB101" s="286"/>
      <c r="TJC101" s="286"/>
      <c r="TJD101" s="286"/>
      <c r="TJE101" s="286"/>
      <c r="TJF101" s="286"/>
      <c r="TJG101" s="286"/>
      <c r="TJH101" s="286"/>
      <c r="TJI101" s="286"/>
      <c r="TJJ101" s="286"/>
      <c r="TJK101" s="286"/>
      <c r="TJL101" s="286"/>
      <c r="TJM101" s="286"/>
      <c r="TJN101" s="286"/>
      <c r="TJO101" s="286"/>
      <c r="TJP101" s="286"/>
      <c r="TJQ101" s="286"/>
      <c r="TJR101" s="286"/>
      <c r="TJS101" s="286"/>
      <c r="TJT101" s="286"/>
      <c r="TJU101" s="286"/>
      <c r="TJV101" s="286"/>
      <c r="TJW101" s="286"/>
      <c r="TJX101" s="286"/>
      <c r="TJY101" s="286"/>
      <c r="TJZ101" s="286"/>
      <c r="TKA101" s="286"/>
      <c r="TKB101" s="286"/>
      <c r="TKC101" s="286"/>
      <c r="TKD101" s="286"/>
      <c r="TKE101" s="286"/>
      <c r="TKF101" s="286"/>
      <c r="TKG101" s="286"/>
      <c r="TKH101" s="286"/>
      <c r="TKI101" s="286"/>
      <c r="TKJ101" s="286"/>
      <c r="TKK101" s="286"/>
      <c r="TKL101" s="286"/>
      <c r="TKM101" s="286"/>
      <c r="TKN101" s="286"/>
      <c r="TKO101" s="286"/>
      <c r="TKP101" s="286"/>
      <c r="TKQ101" s="286"/>
      <c r="TKR101" s="286"/>
      <c r="TKS101" s="286"/>
      <c r="TKT101" s="286"/>
      <c r="TKU101" s="286"/>
      <c r="TKV101" s="286"/>
      <c r="TKW101" s="286"/>
      <c r="TKX101" s="286"/>
      <c r="TKY101" s="286"/>
      <c r="TKZ101" s="286"/>
      <c r="TLA101" s="286"/>
      <c r="TLB101" s="286"/>
      <c r="TLC101" s="286"/>
      <c r="TLD101" s="286"/>
      <c r="TLE101" s="286"/>
      <c r="TLF101" s="286"/>
      <c r="TLG101" s="286"/>
      <c r="TLH101" s="286"/>
      <c r="TLI101" s="286"/>
      <c r="TLJ101" s="286"/>
      <c r="TLK101" s="286"/>
      <c r="TLL101" s="286"/>
      <c r="TLM101" s="286"/>
      <c r="TLN101" s="286"/>
      <c r="TLO101" s="286"/>
      <c r="TLP101" s="286"/>
      <c r="TLQ101" s="286"/>
      <c r="TLR101" s="286"/>
      <c r="TLS101" s="286"/>
      <c r="TLT101" s="286"/>
      <c r="TLU101" s="286"/>
      <c r="TLV101" s="286"/>
      <c r="TLW101" s="286"/>
      <c r="TLX101" s="286"/>
      <c r="TLY101" s="286"/>
      <c r="TLZ101" s="286"/>
      <c r="TMA101" s="286"/>
      <c r="TMB101" s="286"/>
      <c r="TMC101" s="286"/>
      <c r="TMD101" s="286"/>
      <c r="TME101" s="286"/>
      <c r="TMF101" s="286"/>
      <c r="TMG101" s="286"/>
      <c r="TMH101" s="286"/>
      <c r="TMI101" s="286"/>
      <c r="TMJ101" s="286"/>
      <c r="TMK101" s="286"/>
      <c r="TML101" s="286"/>
      <c r="TMM101" s="286"/>
      <c r="TMN101" s="286"/>
      <c r="TMO101" s="286"/>
      <c r="TMP101" s="286"/>
      <c r="TMQ101" s="286"/>
      <c r="TMR101" s="286"/>
      <c r="TMS101" s="286"/>
      <c r="TMT101" s="286"/>
      <c r="TMU101" s="286"/>
      <c r="TMV101" s="286"/>
      <c r="TMW101" s="286"/>
      <c r="TMX101" s="286"/>
      <c r="TMY101" s="286"/>
      <c r="TMZ101" s="286"/>
      <c r="TNA101" s="286"/>
      <c r="TNB101" s="286"/>
      <c r="TNC101" s="286"/>
      <c r="TND101" s="286"/>
      <c r="TNE101" s="286"/>
      <c r="TNF101" s="286"/>
      <c r="TNG101" s="286"/>
      <c r="TNH101" s="286"/>
      <c r="TNI101" s="286"/>
      <c r="TNJ101" s="286"/>
      <c r="TNK101" s="286"/>
      <c r="TNL101" s="286"/>
      <c r="TNM101" s="286"/>
      <c r="TNN101" s="286"/>
      <c r="TNO101" s="286"/>
      <c r="TNP101" s="286"/>
      <c r="TNQ101" s="286"/>
      <c r="TNR101" s="286"/>
      <c r="TNS101" s="286"/>
      <c r="TNT101" s="286"/>
      <c r="TNU101" s="286"/>
      <c r="TNV101" s="286"/>
      <c r="TNW101" s="286"/>
      <c r="TNX101" s="286"/>
      <c r="TNY101" s="286"/>
      <c r="TNZ101" s="286"/>
      <c r="TOA101" s="286"/>
      <c r="TOB101" s="286"/>
      <c r="TOC101" s="286"/>
      <c r="TOD101" s="286"/>
      <c r="TOE101" s="286"/>
      <c r="TOF101" s="286"/>
      <c r="TOG101" s="286"/>
      <c r="TOH101" s="286"/>
      <c r="TOI101" s="286"/>
      <c r="TOJ101" s="286"/>
      <c r="TOK101" s="286"/>
      <c r="TOL101" s="286"/>
      <c r="TOM101" s="286"/>
      <c r="TON101" s="286"/>
      <c r="TOO101" s="286"/>
      <c r="TOP101" s="286"/>
      <c r="TOQ101" s="286"/>
      <c r="TOR101" s="286"/>
      <c r="TOS101" s="286"/>
      <c r="TOT101" s="286"/>
      <c r="TOU101" s="286"/>
      <c r="TOV101" s="286"/>
      <c r="TOW101" s="286"/>
      <c r="TOX101" s="286"/>
      <c r="TOY101" s="286"/>
      <c r="TOZ101" s="286"/>
      <c r="TPA101" s="286"/>
      <c r="TPB101" s="286"/>
      <c r="TPC101" s="286"/>
      <c r="TPD101" s="286"/>
      <c r="TPE101" s="286"/>
      <c r="TPF101" s="286"/>
      <c r="TPG101" s="286"/>
      <c r="TPH101" s="286"/>
      <c r="TPI101" s="286"/>
      <c r="TPJ101" s="286"/>
      <c r="TPK101" s="286"/>
      <c r="TPL101" s="286"/>
      <c r="TPM101" s="286"/>
      <c r="TPN101" s="286"/>
      <c r="TPO101" s="286"/>
      <c r="TPP101" s="286"/>
      <c r="TPQ101" s="286"/>
      <c r="TPR101" s="286"/>
      <c r="TPS101" s="286"/>
      <c r="TPT101" s="286"/>
      <c r="TPU101" s="286"/>
      <c r="TPV101" s="286"/>
      <c r="TPW101" s="286"/>
      <c r="TPX101" s="286"/>
      <c r="TPY101" s="286"/>
      <c r="TPZ101" s="286"/>
      <c r="TQA101" s="286"/>
      <c r="TQB101" s="286"/>
      <c r="TQC101" s="286"/>
      <c r="TQD101" s="286"/>
      <c r="TQE101" s="286"/>
      <c r="TQF101" s="286"/>
      <c r="TQG101" s="286"/>
      <c r="TQH101" s="286"/>
      <c r="TQI101" s="286"/>
      <c r="TQJ101" s="286"/>
      <c r="TQK101" s="286"/>
      <c r="TQL101" s="286"/>
      <c r="TQM101" s="286"/>
      <c r="TQN101" s="286"/>
      <c r="TQO101" s="286"/>
      <c r="TQP101" s="286"/>
      <c r="TQQ101" s="286"/>
      <c r="TQR101" s="286"/>
      <c r="TQS101" s="286"/>
      <c r="TQT101" s="286"/>
      <c r="TQU101" s="286"/>
      <c r="TQV101" s="286"/>
      <c r="TQW101" s="286"/>
      <c r="TQX101" s="286"/>
      <c r="TQY101" s="286"/>
      <c r="TQZ101" s="286"/>
      <c r="TRA101" s="286"/>
      <c r="TRB101" s="286"/>
      <c r="TRC101" s="286"/>
      <c r="TRD101" s="286"/>
      <c r="TRE101" s="286"/>
      <c r="TRF101" s="286"/>
      <c r="TRG101" s="286"/>
      <c r="TRH101" s="286"/>
      <c r="TRI101" s="286"/>
      <c r="TRJ101" s="286"/>
      <c r="TRK101" s="286"/>
      <c r="TRL101" s="286"/>
      <c r="TRM101" s="286"/>
      <c r="TRN101" s="286"/>
      <c r="TRO101" s="286"/>
      <c r="TRP101" s="286"/>
      <c r="TRQ101" s="286"/>
      <c r="TRR101" s="286"/>
      <c r="TRS101" s="286"/>
      <c r="TRT101" s="286"/>
      <c r="TRU101" s="286"/>
      <c r="TRV101" s="286"/>
      <c r="TRW101" s="286"/>
      <c r="TRX101" s="286"/>
      <c r="TRY101" s="286"/>
      <c r="TRZ101" s="286"/>
      <c r="TSA101" s="286"/>
      <c r="TSB101" s="286"/>
      <c r="TSC101" s="286"/>
      <c r="TSD101" s="286"/>
      <c r="TSE101" s="286"/>
      <c r="TSF101" s="286"/>
      <c r="TSG101" s="286"/>
      <c r="TSH101" s="286"/>
      <c r="TSI101" s="286"/>
      <c r="TSJ101" s="286"/>
      <c r="TSK101" s="286"/>
      <c r="TSL101" s="286"/>
      <c r="TSM101" s="286"/>
      <c r="TSN101" s="286"/>
      <c r="TSO101" s="286"/>
      <c r="TSP101" s="286"/>
      <c r="TSQ101" s="286"/>
      <c r="TSR101" s="286"/>
      <c r="TSS101" s="286"/>
      <c r="TST101" s="286"/>
      <c r="TSU101" s="286"/>
      <c r="TSV101" s="286"/>
      <c r="TSW101" s="286"/>
      <c r="TSX101" s="286"/>
      <c r="TSY101" s="286"/>
      <c r="TSZ101" s="286"/>
      <c r="TTA101" s="286"/>
      <c r="TTB101" s="286"/>
      <c r="TTC101" s="286"/>
      <c r="TTD101" s="286"/>
      <c r="TTE101" s="286"/>
      <c r="TTF101" s="286"/>
      <c r="TTG101" s="286"/>
      <c r="TTH101" s="286"/>
      <c r="TTI101" s="286"/>
      <c r="TTJ101" s="286"/>
      <c r="TTK101" s="286"/>
      <c r="TTL101" s="286"/>
      <c r="TTM101" s="286"/>
      <c r="TTN101" s="286"/>
      <c r="TTO101" s="286"/>
      <c r="TTP101" s="286"/>
      <c r="TTQ101" s="286"/>
      <c r="TTR101" s="286"/>
      <c r="TTS101" s="286"/>
      <c r="TTT101" s="286"/>
      <c r="TTU101" s="286"/>
      <c r="TTV101" s="286"/>
      <c r="TTW101" s="286"/>
      <c r="TTX101" s="286"/>
      <c r="TTY101" s="286"/>
      <c r="TTZ101" s="286"/>
      <c r="TUA101" s="286"/>
      <c r="TUB101" s="286"/>
      <c r="TUC101" s="286"/>
      <c r="TUD101" s="286"/>
      <c r="TUE101" s="286"/>
      <c r="TUF101" s="286"/>
      <c r="TUG101" s="286"/>
      <c r="TUH101" s="286"/>
      <c r="TUI101" s="286"/>
      <c r="TUJ101" s="286"/>
      <c r="TUK101" s="286"/>
      <c r="TUL101" s="286"/>
      <c r="TUM101" s="286"/>
      <c r="TUN101" s="286"/>
      <c r="TUO101" s="286"/>
      <c r="TUP101" s="286"/>
      <c r="TUQ101" s="286"/>
      <c r="TUR101" s="286"/>
      <c r="TUS101" s="286"/>
      <c r="TUT101" s="286"/>
      <c r="TUU101" s="286"/>
      <c r="TUV101" s="286"/>
      <c r="TUW101" s="286"/>
      <c r="TUX101" s="286"/>
      <c r="TUY101" s="286"/>
      <c r="TUZ101" s="286"/>
      <c r="TVA101" s="286"/>
      <c r="TVB101" s="286"/>
      <c r="TVC101" s="286"/>
      <c r="TVD101" s="286"/>
      <c r="TVE101" s="286"/>
      <c r="TVF101" s="286"/>
      <c r="TVG101" s="286"/>
      <c r="TVH101" s="286"/>
      <c r="TVI101" s="286"/>
      <c r="TVJ101" s="286"/>
      <c r="TVK101" s="286"/>
      <c r="TVL101" s="286"/>
      <c r="TVM101" s="286"/>
      <c r="TVN101" s="286"/>
      <c r="TVO101" s="286"/>
      <c r="TVP101" s="286"/>
      <c r="TVQ101" s="286"/>
      <c r="TVR101" s="286"/>
      <c r="TVS101" s="286"/>
      <c r="TVT101" s="286"/>
      <c r="TVU101" s="286"/>
      <c r="TVV101" s="286"/>
      <c r="TVW101" s="286"/>
      <c r="TVX101" s="286"/>
      <c r="TVY101" s="286"/>
      <c r="TVZ101" s="286"/>
      <c r="TWA101" s="286"/>
      <c r="TWB101" s="286"/>
      <c r="TWC101" s="286"/>
      <c r="TWD101" s="286"/>
      <c r="TWE101" s="286"/>
      <c r="TWF101" s="286"/>
      <c r="TWG101" s="286"/>
      <c r="TWH101" s="286"/>
      <c r="TWI101" s="286"/>
      <c r="TWJ101" s="286"/>
      <c r="TWK101" s="286"/>
      <c r="TWL101" s="286"/>
      <c r="TWM101" s="286"/>
      <c r="TWN101" s="286"/>
      <c r="TWO101" s="286"/>
      <c r="TWP101" s="286"/>
      <c r="TWQ101" s="286"/>
      <c r="TWR101" s="286"/>
      <c r="TWS101" s="286"/>
      <c r="TWT101" s="286"/>
      <c r="TWU101" s="286"/>
      <c r="TWV101" s="286"/>
      <c r="TWW101" s="286"/>
      <c r="TWX101" s="286"/>
      <c r="TWY101" s="286"/>
      <c r="TWZ101" s="286"/>
      <c r="TXA101" s="286"/>
      <c r="TXB101" s="286"/>
      <c r="TXC101" s="286"/>
      <c r="TXD101" s="286"/>
      <c r="TXE101" s="286"/>
      <c r="TXF101" s="286"/>
      <c r="TXG101" s="286"/>
      <c r="TXH101" s="286"/>
      <c r="TXI101" s="286"/>
      <c r="TXJ101" s="286"/>
      <c r="TXK101" s="286"/>
      <c r="TXL101" s="286"/>
      <c r="TXM101" s="286"/>
      <c r="TXN101" s="286"/>
      <c r="TXO101" s="286"/>
      <c r="TXP101" s="286"/>
      <c r="TXQ101" s="286"/>
      <c r="TXR101" s="286"/>
      <c r="TXS101" s="286"/>
      <c r="TXT101" s="286"/>
      <c r="TXU101" s="286"/>
      <c r="TXV101" s="286"/>
      <c r="TXW101" s="286"/>
      <c r="TXX101" s="286"/>
      <c r="TXY101" s="286"/>
      <c r="TXZ101" s="286"/>
      <c r="TYA101" s="286"/>
      <c r="TYB101" s="286"/>
      <c r="TYC101" s="286"/>
      <c r="TYD101" s="286"/>
      <c r="TYE101" s="286"/>
      <c r="TYF101" s="286"/>
      <c r="TYG101" s="286"/>
      <c r="TYH101" s="286"/>
      <c r="TYI101" s="286"/>
      <c r="TYJ101" s="286"/>
      <c r="TYK101" s="286"/>
      <c r="TYL101" s="286"/>
      <c r="TYM101" s="286"/>
      <c r="TYN101" s="286"/>
      <c r="TYO101" s="286"/>
      <c r="TYP101" s="286"/>
      <c r="TYQ101" s="286"/>
      <c r="TYR101" s="286"/>
      <c r="TYS101" s="286"/>
      <c r="TYT101" s="286"/>
      <c r="TYU101" s="286"/>
      <c r="TYV101" s="286"/>
      <c r="TYW101" s="286"/>
      <c r="TYX101" s="286"/>
      <c r="TYY101" s="286"/>
      <c r="TYZ101" s="286"/>
      <c r="TZA101" s="286"/>
      <c r="TZB101" s="286"/>
      <c r="TZC101" s="286"/>
      <c r="TZD101" s="286"/>
      <c r="TZE101" s="286"/>
      <c r="TZF101" s="286"/>
      <c r="TZG101" s="286"/>
      <c r="TZH101" s="286"/>
      <c r="TZI101" s="286"/>
      <c r="TZJ101" s="286"/>
      <c r="TZK101" s="286"/>
      <c r="TZL101" s="286"/>
      <c r="TZM101" s="286"/>
      <c r="TZN101" s="286"/>
      <c r="TZO101" s="286"/>
      <c r="TZP101" s="286"/>
      <c r="TZQ101" s="286"/>
      <c r="TZR101" s="286"/>
      <c r="TZS101" s="286"/>
      <c r="TZT101" s="286"/>
      <c r="TZU101" s="286"/>
      <c r="TZV101" s="286"/>
      <c r="TZW101" s="286"/>
      <c r="TZX101" s="286"/>
      <c r="TZY101" s="286"/>
      <c r="TZZ101" s="286"/>
      <c r="UAA101" s="286"/>
      <c r="UAB101" s="286"/>
      <c r="UAC101" s="286"/>
      <c r="UAD101" s="286"/>
      <c r="UAE101" s="286"/>
      <c r="UAF101" s="286"/>
      <c r="UAG101" s="286"/>
      <c r="UAH101" s="286"/>
      <c r="UAI101" s="286"/>
      <c r="UAJ101" s="286"/>
      <c r="UAK101" s="286"/>
      <c r="UAL101" s="286"/>
      <c r="UAM101" s="286"/>
      <c r="UAN101" s="286"/>
      <c r="UAO101" s="286"/>
      <c r="UAP101" s="286"/>
      <c r="UAQ101" s="286"/>
      <c r="UAR101" s="286"/>
      <c r="UAS101" s="286"/>
      <c r="UAT101" s="286"/>
      <c r="UAU101" s="286"/>
      <c r="UAV101" s="286"/>
      <c r="UAW101" s="286"/>
      <c r="UAX101" s="286"/>
      <c r="UAY101" s="286"/>
      <c r="UAZ101" s="286"/>
      <c r="UBA101" s="286"/>
      <c r="UBB101" s="286"/>
      <c r="UBC101" s="286"/>
      <c r="UBD101" s="286"/>
      <c r="UBE101" s="286"/>
      <c r="UBF101" s="286"/>
      <c r="UBG101" s="286"/>
      <c r="UBH101" s="286"/>
      <c r="UBI101" s="286"/>
      <c r="UBJ101" s="286"/>
      <c r="UBK101" s="286"/>
      <c r="UBL101" s="286"/>
      <c r="UBM101" s="286"/>
      <c r="UBN101" s="286"/>
      <c r="UBO101" s="286"/>
      <c r="UBP101" s="286"/>
      <c r="UBQ101" s="286"/>
      <c r="UBR101" s="286"/>
      <c r="UBS101" s="286"/>
      <c r="UBT101" s="286"/>
      <c r="UBU101" s="286"/>
      <c r="UBV101" s="286"/>
      <c r="UBW101" s="286"/>
      <c r="UBX101" s="286"/>
      <c r="UBY101" s="286"/>
      <c r="UBZ101" s="286"/>
      <c r="UCA101" s="286"/>
      <c r="UCB101" s="286"/>
      <c r="UCC101" s="286"/>
      <c r="UCD101" s="286"/>
      <c r="UCE101" s="286"/>
      <c r="UCF101" s="286"/>
      <c r="UCG101" s="286"/>
      <c r="UCH101" s="286"/>
      <c r="UCI101" s="286"/>
      <c r="UCJ101" s="286"/>
      <c r="UCK101" s="286"/>
      <c r="UCL101" s="286"/>
      <c r="UCM101" s="286"/>
      <c r="UCN101" s="286"/>
      <c r="UCO101" s="286"/>
      <c r="UCP101" s="286"/>
      <c r="UCQ101" s="286"/>
      <c r="UCR101" s="286"/>
      <c r="UCS101" s="286"/>
      <c r="UCT101" s="286"/>
      <c r="UCU101" s="286"/>
      <c r="UCV101" s="286"/>
      <c r="UCW101" s="286"/>
      <c r="UCX101" s="286"/>
      <c r="UCY101" s="286"/>
      <c r="UCZ101" s="286"/>
      <c r="UDA101" s="286"/>
      <c r="UDB101" s="286"/>
      <c r="UDC101" s="286"/>
      <c r="UDD101" s="286"/>
      <c r="UDE101" s="286"/>
      <c r="UDF101" s="286"/>
      <c r="UDG101" s="286"/>
      <c r="UDH101" s="286"/>
      <c r="UDI101" s="286"/>
      <c r="UDJ101" s="286"/>
      <c r="UDK101" s="286"/>
      <c r="UDL101" s="286"/>
      <c r="UDM101" s="286"/>
      <c r="UDN101" s="286"/>
      <c r="UDO101" s="286"/>
      <c r="UDP101" s="286"/>
      <c r="UDQ101" s="286"/>
      <c r="UDR101" s="286"/>
      <c r="UDS101" s="286"/>
      <c r="UDT101" s="286"/>
      <c r="UDU101" s="286"/>
      <c r="UDV101" s="286"/>
      <c r="UDW101" s="286"/>
      <c r="UDX101" s="286"/>
      <c r="UDY101" s="286"/>
      <c r="UDZ101" s="286"/>
      <c r="UEA101" s="286"/>
      <c r="UEB101" s="286"/>
      <c r="UEC101" s="286"/>
      <c r="UED101" s="286"/>
      <c r="UEE101" s="286"/>
      <c r="UEF101" s="286"/>
      <c r="UEG101" s="286"/>
      <c r="UEH101" s="286"/>
      <c r="UEI101" s="286"/>
      <c r="UEJ101" s="286"/>
      <c r="UEK101" s="286"/>
      <c r="UEL101" s="286"/>
      <c r="UEM101" s="286"/>
      <c r="UEN101" s="286"/>
      <c r="UEO101" s="286"/>
      <c r="UEP101" s="286"/>
      <c r="UEQ101" s="286"/>
      <c r="UER101" s="286"/>
      <c r="UES101" s="286"/>
      <c r="UET101" s="286"/>
      <c r="UEU101" s="286"/>
      <c r="UEV101" s="286"/>
      <c r="UEW101" s="286"/>
      <c r="UEX101" s="286"/>
      <c r="UEY101" s="286"/>
      <c r="UEZ101" s="286"/>
      <c r="UFA101" s="286"/>
      <c r="UFB101" s="286"/>
      <c r="UFC101" s="286"/>
      <c r="UFD101" s="286"/>
      <c r="UFE101" s="286"/>
      <c r="UFF101" s="286"/>
      <c r="UFG101" s="286"/>
      <c r="UFH101" s="286"/>
      <c r="UFI101" s="286"/>
      <c r="UFJ101" s="286"/>
      <c r="UFK101" s="286"/>
      <c r="UFL101" s="286"/>
      <c r="UFM101" s="286"/>
      <c r="UFN101" s="286"/>
      <c r="UFO101" s="286"/>
      <c r="UFP101" s="286"/>
      <c r="UFQ101" s="286"/>
      <c r="UFR101" s="286"/>
      <c r="UFS101" s="286"/>
      <c r="UFT101" s="286"/>
      <c r="UFU101" s="286"/>
      <c r="UFV101" s="286"/>
      <c r="UFW101" s="286"/>
      <c r="UFX101" s="286"/>
      <c r="UFY101" s="286"/>
      <c r="UFZ101" s="286"/>
      <c r="UGA101" s="286"/>
      <c r="UGB101" s="286"/>
      <c r="UGC101" s="286"/>
      <c r="UGD101" s="286"/>
      <c r="UGE101" s="286"/>
      <c r="UGF101" s="286"/>
      <c r="UGG101" s="286"/>
      <c r="UGH101" s="286"/>
      <c r="UGI101" s="286"/>
      <c r="UGJ101" s="286"/>
      <c r="UGK101" s="286"/>
      <c r="UGL101" s="286"/>
      <c r="UGM101" s="286"/>
      <c r="UGN101" s="286"/>
      <c r="UGO101" s="286"/>
      <c r="UGP101" s="286"/>
      <c r="UGQ101" s="286"/>
      <c r="UGR101" s="286"/>
      <c r="UGS101" s="286"/>
      <c r="UGT101" s="286"/>
      <c r="UGU101" s="286"/>
      <c r="UGV101" s="286"/>
      <c r="UGW101" s="286"/>
      <c r="UGX101" s="286"/>
      <c r="UGY101" s="286"/>
      <c r="UGZ101" s="286"/>
      <c r="UHA101" s="286"/>
      <c r="UHB101" s="286"/>
      <c r="UHC101" s="286"/>
      <c r="UHD101" s="286"/>
      <c r="UHE101" s="286"/>
      <c r="UHF101" s="286"/>
      <c r="UHG101" s="286"/>
      <c r="UHH101" s="286"/>
      <c r="UHI101" s="286"/>
      <c r="UHJ101" s="286"/>
      <c r="UHK101" s="286"/>
      <c r="UHL101" s="286"/>
      <c r="UHM101" s="286"/>
      <c r="UHN101" s="286"/>
      <c r="UHO101" s="286"/>
      <c r="UHP101" s="286"/>
      <c r="UHQ101" s="286"/>
      <c r="UHR101" s="286"/>
      <c r="UHS101" s="286"/>
      <c r="UHT101" s="286"/>
      <c r="UHU101" s="286"/>
      <c r="UHV101" s="286"/>
      <c r="UHW101" s="286"/>
      <c r="UHX101" s="286"/>
      <c r="UHY101" s="286"/>
      <c r="UHZ101" s="286"/>
      <c r="UIA101" s="286"/>
      <c r="UIB101" s="286"/>
      <c r="UIC101" s="286"/>
      <c r="UID101" s="286"/>
      <c r="UIE101" s="286"/>
      <c r="UIF101" s="286"/>
      <c r="UIG101" s="286"/>
      <c r="UIH101" s="286"/>
      <c r="UII101" s="286"/>
      <c r="UIJ101" s="286"/>
      <c r="UIK101" s="286"/>
      <c r="UIL101" s="286"/>
      <c r="UIM101" s="286"/>
      <c r="UIN101" s="286"/>
      <c r="UIO101" s="286"/>
      <c r="UIP101" s="286"/>
      <c r="UIQ101" s="286"/>
      <c r="UIR101" s="286"/>
      <c r="UIS101" s="286"/>
      <c r="UIT101" s="286"/>
      <c r="UIU101" s="286"/>
      <c r="UIV101" s="286"/>
      <c r="UIW101" s="286"/>
      <c r="UIX101" s="286"/>
      <c r="UIY101" s="286"/>
      <c r="UIZ101" s="286"/>
      <c r="UJA101" s="286"/>
      <c r="UJB101" s="286"/>
      <c r="UJC101" s="286"/>
      <c r="UJD101" s="286"/>
      <c r="UJE101" s="286"/>
      <c r="UJF101" s="286"/>
      <c r="UJG101" s="286"/>
      <c r="UJH101" s="286"/>
      <c r="UJI101" s="286"/>
      <c r="UJJ101" s="286"/>
      <c r="UJK101" s="286"/>
      <c r="UJL101" s="286"/>
      <c r="UJM101" s="286"/>
      <c r="UJN101" s="286"/>
      <c r="UJO101" s="286"/>
      <c r="UJP101" s="286"/>
      <c r="UJQ101" s="286"/>
      <c r="UJR101" s="286"/>
      <c r="UJS101" s="286"/>
      <c r="UJT101" s="286"/>
      <c r="UJU101" s="286"/>
      <c r="UJV101" s="286"/>
      <c r="UJW101" s="286"/>
      <c r="UJX101" s="286"/>
      <c r="UJY101" s="286"/>
      <c r="UJZ101" s="286"/>
      <c r="UKA101" s="286"/>
      <c r="UKB101" s="286"/>
      <c r="UKC101" s="286"/>
      <c r="UKD101" s="286"/>
      <c r="UKE101" s="286"/>
      <c r="UKF101" s="286"/>
      <c r="UKG101" s="286"/>
      <c r="UKH101" s="286"/>
      <c r="UKI101" s="286"/>
      <c r="UKJ101" s="286"/>
      <c r="UKK101" s="286"/>
      <c r="UKL101" s="286"/>
      <c r="UKM101" s="286"/>
      <c r="UKN101" s="286"/>
      <c r="UKO101" s="286"/>
      <c r="UKP101" s="286"/>
      <c r="UKQ101" s="286"/>
      <c r="UKR101" s="286"/>
      <c r="UKS101" s="286"/>
      <c r="UKT101" s="286"/>
      <c r="UKU101" s="286"/>
      <c r="UKV101" s="286"/>
      <c r="UKW101" s="286"/>
      <c r="UKX101" s="286"/>
      <c r="UKY101" s="286"/>
      <c r="UKZ101" s="286"/>
      <c r="ULA101" s="286"/>
      <c r="ULB101" s="286"/>
      <c r="ULC101" s="286"/>
      <c r="ULD101" s="286"/>
      <c r="ULE101" s="286"/>
      <c r="ULF101" s="286"/>
      <c r="ULG101" s="286"/>
      <c r="ULH101" s="286"/>
      <c r="ULI101" s="286"/>
      <c r="ULJ101" s="286"/>
      <c r="ULK101" s="286"/>
      <c r="ULL101" s="286"/>
      <c r="ULM101" s="286"/>
      <c r="ULN101" s="286"/>
      <c r="ULO101" s="286"/>
      <c r="ULP101" s="286"/>
      <c r="ULQ101" s="286"/>
      <c r="ULR101" s="286"/>
      <c r="ULS101" s="286"/>
      <c r="ULT101" s="286"/>
      <c r="ULU101" s="286"/>
      <c r="ULV101" s="286"/>
      <c r="ULW101" s="286"/>
      <c r="ULX101" s="286"/>
      <c r="ULY101" s="286"/>
      <c r="ULZ101" s="286"/>
      <c r="UMA101" s="286"/>
      <c r="UMB101" s="286"/>
      <c r="UMC101" s="286"/>
      <c r="UMD101" s="286"/>
      <c r="UME101" s="286"/>
      <c r="UMF101" s="286"/>
      <c r="UMG101" s="286"/>
      <c r="UMH101" s="286"/>
      <c r="UMI101" s="286"/>
      <c r="UMJ101" s="286"/>
      <c r="UMK101" s="286"/>
      <c r="UML101" s="286"/>
      <c r="UMM101" s="286"/>
      <c r="UMN101" s="286"/>
      <c r="UMO101" s="286"/>
      <c r="UMP101" s="286"/>
      <c r="UMQ101" s="286"/>
      <c r="UMR101" s="286"/>
      <c r="UMS101" s="286"/>
      <c r="UMT101" s="286"/>
      <c r="UMU101" s="286"/>
      <c r="UMV101" s="286"/>
      <c r="UMW101" s="286"/>
      <c r="UMX101" s="286"/>
      <c r="UMY101" s="286"/>
      <c r="UMZ101" s="286"/>
      <c r="UNA101" s="286"/>
      <c r="UNB101" s="286"/>
      <c r="UNC101" s="286"/>
      <c r="UND101" s="286"/>
      <c r="UNE101" s="286"/>
      <c r="UNF101" s="286"/>
      <c r="UNG101" s="286"/>
      <c r="UNH101" s="286"/>
      <c r="UNI101" s="286"/>
      <c r="UNJ101" s="286"/>
      <c r="UNK101" s="286"/>
      <c r="UNL101" s="286"/>
      <c r="UNM101" s="286"/>
      <c r="UNN101" s="286"/>
      <c r="UNO101" s="286"/>
      <c r="UNP101" s="286"/>
      <c r="UNQ101" s="286"/>
      <c r="UNR101" s="286"/>
      <c r="UNS101" s="286"/>
      <c r="UNT101" s="286"/>
      <c r="UNU101" s="286"/>
      <c r="UNV101" s="286"/>
      <c r="UNW101" s="286"/>
      <c r="UNX101" s="286"/>
      <c r="UNY101" s="286"/>
      <c r="UNZ101" s="286"/>
      <c r="UOA101" s="286"/>
      <c r="UOB101" s="286"/>
      <c r="UOC101" s="286"/>
      <c r="UOD101" s="286"/>
      <c r="UOE101" s="286"/>
      <c r="UOF101" s="286"/>
      <c r="UOG101" s="286"/>
      <c r="UOH101" s="286"/>
      <c r="UOI101" s="286"/>
      <c r="UOJ101" s="286"/>
      <c r="UOK101" s="286"/>
      <c r="UOL101" s="286"/>
      <c r="UOM101" s="286"/>
      <c r="UON101" s="286"/>
      <c r="UOO101" s="286"/>
      <c r="UOP101" s="286"/>
      <c r="UOQ101" s="286"/>
      <c r="UOR101" s="286"/>
      <c r="UOS101" s="286"/>
      <c r="UOT101" s="286"/>
      <c r="UOU101" s="286"/>
      <c r="UOV101" s="286"/>
      <c r="UOW101" s="286"/>
      <c r="UOX101" s="286"/>
      <c r="UOY101" s="286"/>
      <c r="UOZ101" s="286"/>
      <c r="UPA101" s="286"/>
      <c r="UPB101" s="286"/>
      <c r="UPC101" s="286"/>
      <c r="UPD101" s="286"/>
      <c r="UPE101" s="286"/>
      <c r="UPF101" s="286"/>
      <c r="UPG101" s="286"/>
      <c r="UPH101" s="286"/>
      <c r="UPI101" s="286"/>
      <c r="UPJ101" s="286"/>
      <c r="UPK101" s="286"/>
      <c r="UPL101" s="286"/>
      <c r="UPM101" s="286"/>
      <c r="UPN101" s="286"/>
      <c r="UPO101" s="286"/>
      <c r="UPP101" s="286"/>
      <c r="UPQ101" s="286"/>
      <c r="UPR101" s="286"/>
      <c r="UPS101" s="286"/>
      <c r="UPT101" s="286"/>
      <c r="UPU101" s="286"/>
      <c r="UPV101" s="286"/>
      <c r="UPW101" s="286"/>
      <c r="UPX101" s="286"/>
      <c r="UPY101" s="286"/>
      <c r="UPZ101" s="286"/>
      <c r="UQA101" s="286"/>
      <c r="UQB101" s="286"/>
      <c r="UQC101" s="286"/>
      <c r="UQD101" s="286"/>
      <c r="UQE101" s="286"/>
      <c r="UQF101" s="286"/>
      <c r="UQG101" s="286"/>
      <c r="UQH101" s="286"/>
      <c r="UQI101" s="286"/>
      <c r="UQJ101" s="286"/>
      <c r="UQK101" s="286"/>
      <c r="UQL101" s="286"/>
      <c r="UQM101" s="286"/>
      <c r="UQN101" s="286"/>
      <c r="UQO101" s="286"/>
      <c r="UQP101" s="286"/>
      <c r="UQQ101" s="286"/>
      <c r="UQR101" s="286"/>
      <c r="UQS101" s="286"/>
      <c r="UQT101" s="286"/>
      <c r="UQU101" s="286"/>
      <c r="UQV101" s="286"/>
      <c r="UQW101" s="286"/>
      <c r="UQX101" s="286"/>
      <c r="UQY101" s="286"/>
      <c r="UQZ101" s="286"/>
      <c r="URA101" s="286"/>
      <c r="URB101" s="286"/>
      <c r="URC101" s="286"/>
      <c r="URD101" s="286"/>
      <c r="URE101" s="286"/>
      <c r="URF101" s="286"/>
      <c r="URG101" s="286"/>
      <c r="URH101" s="286"/>
      <c r="URI101" s="286"/>
      <c r="URJ101" s="286"/>
      <c r="URK101" s="286"/>
      <c r="URL101" s="286"/>
      <c r="URM101" s="286"/>
      <c r="URN101" s="286"/>
      <c r="URO101" s="286"/>
      <c r="URP101" s="286"/>
      <c r="URQ101" s="286"/>
      <c r="URR101" s="286"/>
      <c r="URS101" s="286"/>
      <c r="URT101" s="286"/>
      <c r="URU101" s="286"/>
      <c r="URV101" s="286"/>
      <c r="URW101" s="286"/>
      <c r="URX101" s="286"/>
      <c r="URY101" s="286"/>
      <c r="URZ101" s="286"/>
      <c r="USA101" s="286"/>
      <c r="USB101" s="286"/>
      <c r="USC101" s="286"/>
      <c r="USD101" s="286"/>
      <c r="USE101" s="286"/>
      <c r="USF101" s="286"/>
      <c r="USG101" s="286"/>
      <c r="USH101" s="286"/>
      <c r="USI101" s="286"/>
      <c r="USJ101" s="286"/>
      <c r="USK101" s="286"/>
      <c r="USL101" s="286"/>
      <c r="USM101" s="286"/>
      <c r="USN101" s="286"/>
      <c r="USO101" s="286"/>
      <c r="USP101" s="286"/>
      <c r="USQ101" s="286"/>
      <c r="USR101" s="286"/>
      <c r="USS101" s="286"/>
      <c r="UST101" s="286"/>
      <c r="USU101" s="286"/>
      <c r="USV101" s="286"/>
      <c r="USW101" s="286"/>
      <c r="USX101" s="286"/>
      <c r="USY101" s="286"/>
      <c r="USZ101" s="286"/>
      <c r="UTA101" s="286"/>
      <c r="UTB101" s="286"/>
      <c r="UTC101" s="286"/>
      <c r="UTD101" s="286"/>
      <c r="UTE101" s="286"/>
      <c r="UTF101" s="286"/>
      <c r="UTG101" s="286"/>
      <c r="UTH101" s="286"/>
      <c r="UTI101" s="286"/>
      <c r="UTJ101" s="286"/>
      <c r="UTK101" s="286"/>
      <c r="UTL101" s="286"/>
      <c r="UTM101" s="286"/>
      <c r="UTN101" s="286"/>
      <c r="UTO101" s="286"/>
      <c r="UTP101" s="286"/>
      <c r="UTQ101" s="286"/>
      <c r="UTR101" s="286"/>
      <c r="UTS101" s="286"/>
      <c r="UTT101" s="286"/>
      <c r="UTU101" s="286"/>
      <c r="UTV101" s="286"/>
      <c r="UTW101" s="286"/>
      <c r="UTX101" s="286"/>
      <c r="UTY101" s="286"/>
      <c r="UTZ101" s="286"/>
      <c r="UUA101" s="286"/>
      <c r="UUB101" s="286"/>
      <c r="UUC101" s="286"/>
      <c r="UUD101" s="286"/>
      <c r="UUE101" s="286"/>
      <c r="UUF101" s="286"/>
      <c r="UUG101" s="286"/>
      <c r="UUH101" s="286"/>
      <c r="UUI101" s="286"/>
      <c r="UUJ101" s="286"/>
      <c r="UUK101" s="286"/>
      <c r="UUL101" s="286"/>
      <c r="UUM101" s="286"/>
      <c r="UUN101" s="286"/>
      <c r="UUO101" s="286"/>
      <c r="UUP101" s="286"/>
      <c r="UUQ101" s="286"/>
      <c r="UUR101" s="286"/>
      <c r="UUS101" s="286"/>
      <c r="UUT101" s="286"/>
      <c r="UUU101" s="286"/>
      <c r="UUV101" s="286"/>
      <c r="UUW101" s="286"/>
      <c r="UUX101" s="286"/>
      <c r="UUY101" s="286"/>
      <c r="UUZ101" s="286"/>
      <c r="UVA101" s="286"/>
      <c r="UVB101" s="286"/>
      <c r="UVC101" s="286"/>
      <c r="UVD101" s="286"/>
      <c r="UVE101" s="286"/>
      <c r="UVF101" s="286"/>
      <c r="UVG101" s="286"/>
      <c r="UVH101" s="286"/>
      <c r="UVI101" s="286"/>
      <c r="UVJ101" s="286"/>
      <c r="UVK101" s="286"/>
      <c r="UVL101" s="286"/>
      <c r="UVM101" s="286"/>
      <c r="UVN101" s="286"/>
      <c r="UVO101" s="286"/>
      <c r="UVP101" s="286"/>
      <c r="UVQ101" s="286"/>
      <c r="UVR101" s="286"/>
      <c r="UVS101" s="286"/>
      <c r="UVT101" s="286"/>
      <c r="UVU101" s="286"/>
      <c r="UVV101" s="286"/>
      <c r="UVW101" s="286"/>
      <c r="UVX101" s="286"/>
      <c r="UVY101" s="286"/>
      <c r="UVZ101" s="286"/>
      <c r="UWA101" s="286"/>
      <c r="UWB101" s="286"/>
      <c r="UWC101" s="286"/>
      <c r="UWD101" s="286"/>
      <c r="UWE101" s="286"/>
      <c r="UWF101" s="286"/>
      <c r="UWG101" s="286"/>
      <c r="UWH101" s="286"/>
      <c r="UWI101" s="286"/>
      <c r="UWJ101" s="286"/>
      <c r="UWK101" s="286"/>
      <c r="UWL101" s="286"/>
      <c r="UWM101" s="286"/>
      <c r="UWN101" s="286"/>
      <c r="UWO101" s="286"/>
      <c r="UWP101" s="286"/>
      <c r="UWQ101" s="286"/>
      <c r="UWR101" s="286"/>
      <c r="UWS101" s="286"/>
      <c r="UWT101" s="286"/>
      <c r="UWU101" s="286"/>
      <c r="UWV101" s="286"/>
      <c r="UWW101" s="286"/>
      <c r="UWX101" s="286"/>
      <c r="UWY101" s="286"/>
      <c r="UWZ101" s="286"/>
      <c r="UXA101" s="286"/>
      <c r="UXB101" s="286"/>
      <c r="UXC101" s="286"/>
      <c r="UXD101" s="286"/>
      <c r="UXE101" s="286"/>
      <c r="UXF101" s="286"/>
      <c r="UXG101" s="286"/>
      <c r="UXH101" s="286"/>
      <c r="UXI101" s="286"/>
      <c r="UXJ101" s="286"/>
      <c r="UXK101" s="286"/>
      <c r="UXL101" s="286"/>
      <c r="UXM101" s="286"/>
      <c r="UXN101" s="286"/>
      <c r="UXO101" s="286"/>
      <c r="UXP101" s="286"/>
      <c r="UXQ101" s="286"/>
      <c r="UXR101" s="286"/>
      <c r="UXS101" s="286"/>
      <c r="UXT101" s="286"/>
      <c r="UXU101" s="286"/>
      <c r="UXV101" s="286"/>
      <c r="UXW101" s="286"/>
      <c r="UXX101" s="286"/>
      <c r="UXY101" s="286"/>
      <c r="UXZ101" s="286"/>
      <c r="UYA101" s="286"/>
      <c r="UYB101" s="286"/>
      <c r="UYC101" s="286"/>
      <c r="UYD101" s="286"/>
      <c r="UYE101" s="286"/>
      <c r="UYF101" s="286"/>
      <c r="UYG101" s="286"/>
      <c r="UYH101" s="286"/>
      <c r="UYI101" s="286"/>
      <c r="UYJ101" s="286"/>
      <c r="UYK101" s="286"/>
      <c r="UYL101" s="286"/>
      <c r="UYM101" s="286"/>
      <c r="UYN101" s="286"/>
      <c r="UYO101" s="286"/>
      <c r="UYP101" s="286"/>
      <c r="UYQ101" s="286"/>
      <c r="UYR101" s="286"/>
      <c r="UYS101" s="286"/>
      <c r="UYT101" s="286"/>
      <c r="UYU101" s="286"/>
      <c r="UYV101" s="286"/>
      <c r="UYW101" s="286"/>
      <c r="UYX101" s="286"/>
      <c r="UYY101" s="286"/>
      <c r="UYZ101" s="286"/>
      <c r="UZA101" s="286"/>
      <c r="UZB101" s="286"/>
      <c r="UZC101" s="286"/>
      <c r="UZD101" s="286"/>
      <c r="UZE101" s="286"/>
      <c r="UZF101" s="286"/>
      <c r="UZG101" s="286"/>
      <c r="UZH101" s="286"/>
      <c r="UZI101" s="286"/>
      <c r="UZJ101" s="286"/>
      <c r="UZK101" s="286"/>
      <c r="UZL101" s="286"/>
      <c r="UZM101" s="286"/>
      <c r="UZN101" s="286"/>
      <c r="UZO101" s="286"/>
      <c r="UZP101" s="286"/>
      <c r="UZQ101" s="286"/>
      <c r="UZR101" s="286"/>
      <c r="UZS101" s="286"/>
      <c r="UZT101" s="286"/>
      <c r="UZU101" s="286"/>
      <c r="UZV101" s="286"/>
      <c r="UZW101" s="286"/>
      <c r="UZX101" s="286"/>
      <c r="UZY101" s="286"/>
      <c r="UZZ101" s="286"/>
      <c r="VAA101" s="286"/>
      <c r="VAB101" s="286"/>
      <c r="VAC101" s="286"/>
      <c r="VAD101" s="286"/>
      <c r="VAE101" s="286"/>
      <c r="VAF101" s="286"/>
      <c r="VAG101" s="286"/>
      <c r="VAH101" s="286"/>
      <c r="VAI101" s="286"/>
      <c r="VAJ101" s="286"/>
      <c r="VAK101" s="286"/>
      <c r="VAL101" s="286"/>
      <c r="VAM101" s="286"/>
      <c r="VAN101" s="286"/>
      <c r="VAO101" s="286"/>
      <c r="VAP101" s="286"/>
      <c r="VAQ101" s="286"/>
      <c r="VAR101" s="286"/>
      <c r="VAS101" s="286"/>
      <c r="VAT101" s="286"/>
      <c r="VAU101" s="286"/>
      <c r="VAV101" s="286"/>
      <c r="VAW101" s="286"/>
      <c r="VAX101" s="286"/>
      <c r="VAY101" s="286"/>
      <c r="VAZ101" s="286"/>
      <c r="VBA101" s="286"/>
      <c r="VBB101" s="286"/>
      <c r="VBC101" s="286"/>
      <c r="VBD101" s="286"/>
      <c r="VBE101" s="286"/>
      <c r="VBF101" s="286"/>
      <c r="VBG101" s="286"/>
      <c r="VBH101" s="286"/>
      <c r="VBI101" s="286"/>
      <c r="VBJ101" s="286"/>
      <c r="VBK101" s="286"/>
      <c r="VBL101" s="286"/>
      <c r="VBM101" s="286"/>
      <c r="VBN101" s="286"/>
      <c r="VBO101" s="286"/>
      <c r="VBP101" s="286"/>
      <c r="VBQ101" s="286"/>
      <c r="VBR101" s="286"/>
      <c r="VBS101" s="286"/>
      <c r="VBT101" s="286"/>
      <c r="VBU101" s="286"/>
      <c r="VBV101" s="286"/>
      <c r="VBW101" s="286"/>
      <c r="VBX101" s="286"/>
      <c r="VBY101" s="286"/>
      <c r="VBZ101" s="286"/>
      <c r="VCA101" s="286"/>
      <c r="VCB101" s="286"/>
      <c r="VCC101" s="286"/>
      <c r="VCD101" s="286"/>
      <c r="VCE101" s="286"/>
      <c r="VCF101" s="286"/>
      <c r="VCG101" s="286"/>
      <c r="VCH101" s="286"/>
      <c r="VCI101" s="286"/>
      <c r="VCJ101" s="286"/>
      <c r="VCK101" s="286"/>
      <c r="VCL101" s="286"/>
      <c r="VCM101" s="286"/>
      <c r="VCN101" s="286"/>
      <c r="VCO101" s="286"/>
      <c r="VCP101" s="286"/>
      <c r="VCQ101" s="286"/>
      <c r="VCR101" s="286"/>
      <c r="VCS101" s="286"/>
      <c r="VCT101" s="286"/>
      <c r="VCU101" s="286"/>
      <c r="VCV101" s="286"/>
      <c r="VCW101" s="286"/>
      <c r="VCX101" s="286"/>
      <c r="VCY101" s="286"/>
      <c r="VCZ101" s="286"/>
      <c r="VDA101" s="286"/>
      <c r="VDB101" s="286"/>
      <c r="VDC101" s="286"/>
      <c r="VDD101" s="286"/>
      <c r="VDE101" s="286"/>
      <c r="VDF101" s="286"/>
      <c r="VDG101" s="286"/>
      <c r="VDH101" s="286"/>
      <c r="VDI101" s="286"/>
      <c r="VDJ101" s="286"/>
      <c r="VDK101" s="286"/>
      <c r="VDL101" s="286"/>
      <c r="VDM101" s="286"/>
      <c r="VDN101" s="286"/>
      <c r="VDO101" s="286"/>
      <c r="VDP101" s="286"/>
      <c r="VDQ101" s="286"/>
      <c r="VDR101" s="286"/>
      <c r="VDS101" s="286"/>
      <c r="VDT101" s="286"/>
      <c r="VDU101" s="286"/>
      <c r="VDV101" s="286"/>
      <c r="VDW101" s="286"/>
      <c r="VDX101" s="286"/>
      <c r="VDY101" s="286"/>
      <c r="VDZ101" s="286"/>
      <c r="VEA101" s="286"/>
      <c r="VEB101" s="286"/>
      <c r="VEC101" s="286"/>
      <c r="VED101" s="286"/>
      <c r="VEE101" s="286"/>
      <c r="VEF101" s="286"/>
      <c r="VEG101" s="286"/>
      <c r="VEH101" s="286"/>
      <c r="VEI101" s="286"/>
      <c r="VEJ101" s="286"/>
      <c r="VEK101" s="286"/>
      <c r="VEL101" s="286"/>
      <c r="VEM101" s="286"/>
      <c r="VEN101" s="286"/>
      <c r="VEO101" s="286"/>
      <c r="VEP101" s="286"/>
      <c r="VEQ101" s="286"/>
      <c r="VER101" s="286"/>
      <c r="VES101" s="286"/>
      <c r="VET101" s="286"/>
      <c r="VEU101" s="286"/>
      <c r="VEV101" s="286"/>
      <c r="VEW101" s="286"/>
      <c r="VEX101" s="286"/>
      <c r="VEY101" s="286"/>
      <c r="VEZ101" s="286"/>
      <c r="VFA101" s="286"/>
      <c r="VFB101" s="286"/>
      <c r="VFC101" s="286"/>
      <c r="VFD101" s="286"/>
      <c r="VFE101" s="286"/>
      <c r="VFF101" s="286"/>
      <c r="VFG101" s="286"/>
      <c r="VFH101" s="286"/>
      <c r="VFI101" s="286"/>
      <c r="VFJ101" s="286"/>
      <c r="VFK101" s="286"/>
      <c r="VFL101" s="286"/>
      <c r="VFM101" s="286"/>
      <c r="VFN101" s="286"/>
      <c r="VFO101" s="286"/>
      <c r="VFP101" s="286"/>
      <c r="VFQ101" s="286"/>
      <c r="VFR101" s="286"/>
      <c r="VFS101" s="286"/>
      <c r="VFT101" s="286"/>
      <c r="VFU101" s="286"/>
      <c r="VFV101" s="286"/>
      <c r="VFW101" s="286"/>
      <c r="VFX101" s="286"/>
      <c r="VFY101" s="286"/>
      <c r="VFZ101" s="286"/>
      <c r="VGA101" s="286"/>
      <c r="VGB101" s="286"/>
      <c r="VGC101" s="286"/>
      <c r="VGD101" s="286"/>
      <c r="VGE101" s="286"/>
      <c r="VGF101" s="286"/>
      <c r="VGG101" s="286"/>
      <c r="VGH101" s="286"/>
      <c r="VGI101" s="286"/>
      <c r="VGJ101" s="286"/>
      <c r="VGK101" s="286"/>
      <c r="VGL101" s="286"/>
      <c r="VGM101" s="286"/>
      <c r="VGN101" s="286"/>
      <c r="VGO101" s="286"/>
      <c r="VGP101" s="286"/>
      <c r="VGQ101" s="286"/>
      <c r="VGR101" s="286"/>
      <c r="VGS101" s="286"/>
      <c r="VGT101" s="286"/>
      <c r="VGU101" s="286"/>
      <c r="VGV101" s="286"/>
      <c r="VGW101" s="286"/>
      <c r="VGX101" s="286"/>
      <c r="VGY101" s="286"/>
      <c r="VGZ101" s="286"/>
      <c r="VHA101" s="286"/>
      <c r="VHB101" s="286"/>
      <c r="VHC101" s="286"/>
      <c r="VHD101" s="286"/>
      <c r="VHE101" s="286"/>
      <c r="VHF101" s="286"/>
      <c r="VHG101" s="286"/>
      <c r="VHH101" s="286"/>
      <c r="VHI101" s="286"/>
      <c r="VHJ101" s="286"/>
      <c r="VHK101" s="286"/>
      <c r="VHL101" s="286"/>
      <c r="VHM101" s="286"/>
      <c r="VHN101" s="286"/>
      <c r="VHO101" s="286"/>
      <c r="VHP101" s="286"/>
      <c r="VHQ101" s="286"/>
      <c r="VHR101" s="286"/>
      <c r="VHS101" s="286"/>
      <c r="VHT101" s="286"/>
      <c r="VHU101" s="286"/>
      <c r="VHV101" s="286"/>
      <c r="VHW101" s="286"/>
      <c r="VHX101" s="286"/>
      <c r="VHY101" s="286"/>
      <c r="VHZ101" s="286"/>
      <c r="VIA101" s="286"/>
      <c r="VIB101" s="286"/>
      <c r="VIC101" s="286"/>
      <c r="VID101" s="286"/>
      <c r="VIE101" s="286"/>
      <c r="VIF101" s="286"/>
      <c r="VIG101" s="286"/>
      <c r="VIH101" s="286"/>
      <c r="VII101" s="286"/>
      <c r="VIJ101" s="286"/>
      <c r="VIK101" s="286"/>
      <c r="VIL101" s="286"/>
      <c r="VIM101" s="286"/>
      <c r="VIN101" s="286"/>
      <c r="VIO101" s="286"/>
      <c r="VIP101" s="286"/>
      <c r="VIQ101" s="286"/>
      <c r="VIR101" s="286"/>
      <c r="VIS101" s="286"/>
      <c r="VIT101" s="286"/>
      <c r="VIU101" s="286"/>
      <c r="VIV101" s="286"/>
      <c r="VIW101" s="286"/>
      <c r="VIX101" s="286"/>
      <c r="VIY101" s="286"/>
      <c r="VIZ101" s="286"/>
      <c r="VJA101" s="286"/>
      <c r="VJB101" s="286"/>
      <c r="VJC101" s="286"/>
      <c r="VJD101" s="286"/>
      <c r="VJE101" s="286"/>
      <c r="VJF101" s="286"/>
      <c r="VJG101" s="286"/>
      <c r="VJH101" s="286"/>
      <c r="VJI101" s="286"/>
      <c r="VJJ101" s="286"/>
      <c r="VJK101" s="286"/>
      <c r="VJL101" s="286"/>
      <c r="VJM101" s="286"/>
      <c r="VJN101" s="286"/>
      <c r="VJO101" s="286"/>
      <c r="VJP101" s="286"/>
      <c r="VJQ101" s="286"/>
      <c r="VJR101" s="286"/>
      <c r="VJS101" s="286"/>
      <c r="VJT101" s="286"/>
      <c r="VJU101" s="286"/>
      <c r="VJV101" s="286"/>
      <c r="VJW101" s="286"/>
      <c r="VJX101" s="286"/>
      <c r="VJY101" s="286"/>
      <c r="VJZ101" s="286"/>
      <c r="VKA101" s="286"/>
      <c r="VKB101" s="286"/>
      <c r="VKC101" s="286"/>
      <c r="VKD101" s="286"/>
      <c r="VKE101" s="286"/>
      <c r="VKF101" s="286"/>
      <c r="VKG101" s="286"/>
      <c r="VKH101" s="286"/>
      <c r="VKI101" s="286"/>
      <c r="VKJ101" s="286"/>
      <c r="VKK101" s="286"/>
      <c r="VKL101" s="286"/>
      <c r="VKM101" s="286"/>
      <c r="VKN101" s="286"/>
      <c r="VKO101" s="286"/>
      <c r="VKP101" s="286"/>
      <c r="VKQ101" s="286"/>
      <c r="VKR101" s="286"/>
      <c r="VKS101" s="286"/>
      <c r="VKT101" s="286"/>
      <c r="VKU101" s="286"/>
      <c r="VKV101" s="286"/>
      <c r="VKW101" s="286"/>
      <c r="VKX101" s="286"/>
      <c r="VKY101" s="286"/>
      <c r="VKZ101" s="286"/>
      <c r="VLA101" s="286"/>
      <c r="VLB101" s="286"/>
      <c r="VLC101" s="286"/>
      <c r="VLD101" s="286"/>
      <c r="VLE101" s="286"/>
      <c r="VLF101" s="286"/>
      <c r="VLG101" s="286"/>
      <c r="VLH101" s="286"/>
      <c r="VLI101" s="286"/>
      <c r="VLJ101" s="286"/>
      <c r="VLK101" s="286"/>
      <c r="VLL101" s="286"/>
      <c r="VLM101" s="286"/>
      <c r="VLN101" s="286"/>
      <c r="VLO101" s="286"/>
      <c r="VLP101" s="286"/>
      <c r="VLQ101" s="286"/>
      <c r="VLR101" s="286"/>
      <c r="VLS101" s="286"/>
      <c r="VLT101" s="286"/>
      <c r="VLU101" s="286"/>
      <c r="VLV101" s="286"/>
      <c r="VLW101" s="286"/>
      <c r="VLX101" s="286"/>
      <c r="VLY101" s="286"/>
      <c r="VLZ101" s="286"/>
      <c r="VMA101" s="286"/>
      <c r="VMB101" s="286"/>
      <c r="VMC101" s="286"/>
      <c r="VMD101" s="286"/>
      <c r="VME101" s="286"/>
      <c r="VMF101" s="286"/>
      <c r="VMG101" s="286"/>
      <c r="VMH101" s="286"/>
      <c r="VMI101" s="286"/>
      <c r="VMJ101" s="286"/>
      <c r="VMK101" s="286"/>
      <c r="VML101" s="286"/>
      <c r="VMM101" s="286"/>
      <c r="VMN101" s="286"/>
      <c r="VMO101" s="286"/>
      <c r="VMP101" s="286"/>
      <c r="VMQ101" s="286"/>
      <c r="VMR101" s="286"/>
      <c r="VMS101" s="286"/>
      <c r="VMT101" s="286"/>
      <c r="VMU101" s="286"/>
      <c r="VMV101" s="286"/>
      <c r="VMW101" s="286"/>
      <c r="VMX101" s="286"/>
      <c r="VMY101" s="286"/>
      <c r="VMZ101" s="286"/>
      <c r="VNA101" s="286"/>
      <c r="VNB101" s="286"/>
      <c r="VNC101" s="286"/>
      <c r="VND101" s="286"/>
      <c r="VNE101" s="286"/>
      <c r="VNF101" s="286"/>
      <c r="VNG101" s="286"/>
      <c r="VNH101" s="286"/>
      <c r="VNI101" s="286"/>
      <c r="VNJ101" s="286"/>
      <c r="VNK101" s="286"/>
      <c r="VNL101" s="286"/>
      <c r="VNM101" s="286"/>
      <c r="VNN101" s="286"/>
      <c r="VNO101" s="286"/>
      <c r="VNP101" s="286"/>
      <c r="VNQ101" s="286"/>
      <c r="VNR101" s="286"/>
      <c r="VNS101" s="286"/>
      <c r="VNT101" s="286"/>
      <c r="VNU101" s="286"/>
      <c r="VNV101" s="286"/>
      <c r="VNW101" s="286"/>
      <c r="VNX101" s="286"/>
      <c r="VNY101" s="286"/>
      <c r="VNZ101" s="286"/>
      <c r="VOA101" s="286"/>
      <c r="VOB101" s="286"/>
      <c r="VOC101" s="286"/>
      <c r="VOD101" s="286"/>
      <c r="VOE101" s="286"/>
      <c r="VOF101" s="286"/>
      <c r="VOG101" s="286"/>
      <c r="VOH101" s="286"/>
      <c r="VOI101" s="286"/>
      <c r="VOJ101" s="286"/>
      <c r="VOK101" s="286"/>
      <c r="VOL101" s="286"/>
      <c r="VOM101" s="286"/>
      <c r="VON101" s="286"/>
      <c r="VOO101" s="286"/>
      <c r="VOP101" s="286"/>
      <c r="VOQ101" s="286"/>
      <c r="VOR101" s="286"/>
      <c r="VOS101" s="286"/>
      <c r="VOT101" s="286"/>
      <c r="VOU101" s="286"/>
      <c r="VOV101" s="286"/>
      <c r="VOW101" s="286"/>
      <c r="VOX101" s="286"/>
      <c r="VOY101" s="286"/>
      <c r="VOZ101" s="286"/>
      <c r="VPA101" s="286"/>
      <c r="VPB101" s="286"/>
      <c r="VPC101" s="286"/>
      <c r="VPD101" s="286"/>
      <c r="VPE101" s="286"/>
      <c r="VPF101" s="286"/>
      <c r="VPG101" s="286"/>
      <c r="VPH101" s="286"/>
      <c r="VPI101" s="286"/>
      <c r="VPJ101" s="286"/>
      <c r="VPK101" s="286"/>
      <c r="VPL101" s="286"/>
      <c r="VPM101" s="286"/>
      <c r="VPN101" s="286"/>
      <c r="VPO101" s="286"/>
      <c r="VPP101" s="286"/>
      <c r="VPQ101" s="286"/>
      <c r="VPR101" s="286"/>
      <c r="VPS101" s="286"/>
      <c r="VPT101" s="286"/>
      <c r="VPU101" s="286"/>
      <c r="VPV101" s="286"/>
      <c r="VPW101" s="286"/>
      <c r="VPX101" s="286"/>
      <c r="VPY101" s="286"/>
      <c r="VPZ101" s="286"/>
      <c r="VQA101" s="286"/>
      <c r="VQB101" s="286"/>
      <c r="VQC101" s="286"/>
      <c r="VQD101" s="286"/>
      <c r="VQE101" s="286"/>
      <c r="VQF101" s="286"/>
      <c r="VQG101" s="286"/>
      <c r="VQH101" s="286"/>
      <c r="VQI101" s="286"/>
      <c r="VQJ101" s="286"/>
      <c r="VQK101" s="286"/>
      <c r="VQL101" s="286"/>
      <c r="VQM101" s="286"/>
      <c r="VQN101" s="286"/>
      <c r="VQO101" s="286"/>
      <c r="VQP101" s="286"/>
      <c r="VQQ101" s="286"/>
      <c r="VQR101" s="286"/>
      <c r="VQS101" s="286"/>
      <c r="VQT101" s="286"/>
      <c r="VQU101" s="286"/>
      <c r="VQV101" s="286"/>
      <c r="VQW101" s="286"/>
      <c r="VQX101" s="286"/>
      <c r="VQY101" s="286"/>
      <c r="VQZ101" s="286"/>
      <c r="VRA101" s="286"/>
      <c r="VRB101" s="286"/>
      <c r="VRC101" s="286"/>
      <c r="VRD101" s="286"/>
      <c r="VRE101" s="286"/>
      <c r="VRF101" s="286"/>
      <c r="VRG101" s="286"/>
      <c r="VRH101" s="286"/>
      <c r="VRI101" s="286"/>
      <c r="VRJ101" s="286"/>
      <c r="VRK101" s="286"/>
      <c r="VRL101" s="286"/>
      <c r="VRM101" s="286"/>
      <c r="VRN101" s="286"/>
      <c r="VRO101" s="286"/>
      <c r="VRP101" s="286"/>
      <c r="VRQ101" s="286"/>
      <c r="VRR101" s="286"/>
      <c r="VRS101" s="286"/>
      <c r="VRT101" s="286"/>
      <c r="VRU101" s="286"/>
      <c r="VRV101" s="286"/>
      <c r="VRW101" s="286"/>
      <c r="VRX101" s="286"/>
      <c r="VRY101" s="286"/>
      <c r="VRZ101" s="286"/>
      <c r="VSA101" s="286"/>
      <c r="VSB101" s="286"/>
      <c r="VSC101" s="286"/>
      <c r="VSD101" s="286"/>
      <c r="VSE101" s="286"/>
      <c r="VSF101" s="286"/>
      <c r="VSG101" s="286"/>
      <c r="VSH101" s="286"/>
      <c r="VSI101" s="286"/>
      <c r="VSJ101" s="286"/>
      <c r="VSK101" s="286"/>
      <c r="VSL101" s="286"/>
      <c r="VSM101" s="286"/>
      <c r="VSN101" s="286"/>
      <c r="VSO101" s="286"/>
      <c r="VSP101" s="286"/>
      <c r="VSQ101" s="286"/>
      <c r="VSR101" s="286"/>
      <c r="VSS101" s="286"/>
      <c r="VST101" s="286"/>
      <c r="VSU101" s="286"/>
      <c r="VSV101" s="286"/>
      <c r="VSW101" s="286"/>
      <c r="VSX101" s="286"/>
      <c r="VSY101" s="286"/>
      <c r="VSZ101" s="286"/>
      <c r="VTA101" s="286"/>
      <c r="VTB101" s="286"/>
      <c r="VTC101" s="286"/>
      <c r="VTD101" s="286"/>
      <c r="VTE101" s="286"/>
      <c r="VTF101" s="286"/>
      <c r="VTG101" s="286"/>
      <c r="VTH101" s="286"/>
      <c r="VTI101" s="286"/>
      <c r="VTJ101" s="286"/>
      <c r="VTK101" s="286"/>
      <c r="VTL101" s="286"/>
      <c r="VTM101" s="286"/>
      <c r="VTN101" s="286"/>
      <c r="VTO101" s="286"/>
      <c r="VTP101" s="286"/>
      <c r="VTQ101" s="286"/>
      <c r="VTR101" s="286"/>
      <c r="VTS101" s="286"/>
      <c r="VTT101" s="286"/>
      <c r="VTU101" s="286"/>
      <c r="VTV101" s="286"/>
      <c r="VTW101" s="286"/>
      <c r="VTX101" s="286"/>
      <c r="VTY101" s="286"/>
      <c r="VTZ101" s="286"/>
      <c r="VUA101" s="286"/>
      <c r="VUB101" s="286"/>
      <c r="VUC101" s="286"/>
      <c r="VUD101" s="286"/>
      <c r="VUE101" s="286"/>
      <c r="VUF101" s="286"/>
      <c r="VUG101" s="286"/>
      <c r="VUH101" s="286"/>
      <c r="VUI101" s="286"/>
      <c r="VUJ101" s="286"/>
      <c r="VUK101" s="286"/>
      <c r="VUL101" s="286"/>
      <c r="VUM101" s="286"/>
      <c r="VUN101" s="286"/>
      <c r="VUO101" s="286"/>
      <c r="VUP101" s="286"/>
      <c r="VUQ101" s="286"/>
      <c r="VUR101" s="286"/>
      <c r="VUS101" s="286"/>
      <c r="VUT101" s="286"/>
      <c r="VUU101" s="286"/>
      <c r="VUV101" s="286"/>
      <c r="VUW101" s="286"/>
      <c r="VUX101" s="286"/>
      <c r="VUY101" s="286"/>
      <c r="VUZ101" s="286"/>
      <c r="VVA101" s="286"/>
      <c r="VVB101" s="286"/>
      <c r="VVC101" s="286"/>
      <c r="VVD101" s="286"/>
      <c r="VVE101" s="286"/>
      <c r="VVF101" s="286"/>
      <c r="VVG101" s="286"/>
      <c r="VVH101" s="286"/>
      <c r="VVI101" s="286"/>
      <c r="VVJ101" s="286"/>
      <c r="VVK101" s="286"/>
      <c r="VVL101" s="286"/>
      <c r="VVM101" s="286"/>
      <c r="VVN101" s="286"/>
      <c r="VVO101" s="286"/>
      <c r="VVP101" s="286"/>
      <c r="VVQ101" s="286"/>
      <c r="VVR101" s="286"/>
      <c r="VVS101" s="286"/>
      <c r="VVT101" s="286"/>
      <c r="VVU101" s="286"/>
      <c r="VVV101" s="286"/>
      <c r="VVW101" s="286"/>
      <c r="VVX101" s="286"/>
      <c r="VVY101" s="286"/>
      <c r="VVZ101" s="286"/>
      <c r="VWA101" s="286"/>
      <c r="VWB101" s="286"/>
      <c r="VWC101" s="286"/>
      <c r="VWD101" s="286"/>
      <c r="VWE101" s="286"/>
      <c r="VWF101" s="286"/>
      <c r="VWG101" s="286"/>
      <c r="VWH101" s="286"/>
      <c r="VWI101" s="286"/>
      <c r="VWJ101" s="286"/>
      <c r="VWK101" s="286"/>
      <c r="VWL101" s="286"/>
      <c r="VWM101" s="286"/>
      <c r="VWN101" s="286"/>
      <c r="VWO101" s="286"/>
      <c r="VWP101" s="286"/>
      <c r="VWQ101" s="286"/>
      <c r="VWR101" s="286"/>
      <c r="VWS101" s="286"/>
      <c r="VWT101" s="286"/>
      <c r="VWU101" s="286"/>
      <c r="VWV101" s="286"/>
      <c r="VWW101" s="286"/>
      <c r="VWX101" s="286"/>
      <c r="VWY101" s="286"/>
      <c r="VWZ101" s="286"/>
      <c r="VXA101" s="286"/>
      <c r="VXB101" s="286"/>
      <c r="VXC101" s="286"/>
      <c r="VXD101" s="286"/>
      <c r="VXE101" s="286"/>
      <c r="VXF101" s="286"/>
      <c r="VXG101" s="286"/>
      <c r="VXH101" s="286"/>
      <c r="VXI101" s="286"/>
      <c r="VXJ101" s="286"/>
      <c r="VXK101" s="286"/>
      <c r="VXL101" s="286"/>
      <c r="VXM101" s="286"/>
      <c r="VXN101" s="286"/>
      <c r="VXO101" s="286"/>
      <c r="VXP101" s="286"/>
      <c r="VXQ101" s="286"/>
      <c r="VXR101" s="286"/>
      <c r="VXS101" s="286"/>
      <c r="VXT101" s="286"/>
      <c r="VXU101" s="286"/>
      <c r="VXV101" s="286"/>
      <c r="VXW101" s="286"/>
      <c r="VXX101" s="286"/>
      <c r="VXY101" s="286"/>
      <c r="VXZ101" s="286"/>
      <c r="VYA101" s="286"/>
      <c r="VYB101" s="286"/>
      <c r="VYC101" s="286"/>
      <c r="VYD101" s="286"/>
      <c r="VYE101" s="286"/>
      <c r="VYF101" s="286"/>
      <c r="VYG101" s="286"/>
      <c r="VYH101" s="286"/>
      <c r="VYI101" s="286"/>
      <c r="VYJ101" s="286"/>
      <c r="VYK101" s="286"/>
      <c r="VYL101" s="286"/>
      <c r="VYM101" s="286"/>
      <c r="VYN101" s="286"/>
      <c r="VYO101" s="286"/>
      <c r="VYP101" s="286"/>
      <c r="VYQ101" s="286"/>
      <c r="VYR101" s="286"/>
      <c r="VYS101" s="286"/>
      <c r="VYT101" s="286"/>
      <c r="VYU101" s="286"/>
      <c r="VYV101" s="286"/>
      <c r="VYW101" s="286"/>
      <c r="VYX101" s="286"/>
      <c r="VYY101" s="286"/>
      <c r="VYZ101" s="286"/>
      <c r="VZA101" s="286"/>
      <c r="VZB101" s="286"/>
      <c r="VZC101" s="286"/>
      <c r="VZD101" s="286"/>
      <c r="VZE101" s="286"/>
      <c r="VZF101" s="286"/>
      <c r="VZG101" s="286"/>
      <c r="VZH101" s="286"/>
      <c r="VZI101" s="286"/>
      <c r="VZJ101" s="286"/>
      <c r="VZK101" s="286"/>
      <c r="VZL101" s="286"/>
      <c r="VZM101" s="286"/>
      <c r="VZN101" s="286"/>
      <c r="VZO101" s="286"/>
      <c r="VZP101" s="286"/>
      <c r="VZQ101" s="286"/>
      <c r="VZR101" s="286"/>
      <c r="VZS101" s="286"/>
      <c r="VZT101" s="286"/>
      <c r="VZU101" s="286"/>
      <c r="VZV101" s="286"/>
      <c r="VZW101" s="286"/>
      <c r="VZX101" s="286"/>
      <c r="VZY101" s="286"/>
      <c r="VZZ101" s="286"/>
      <c r="WAA101" s="286"/>
      <c r="WAB101" s="286"/>
      <c r="WAC101" s="286"/>
      <c r="WAD101" s="286"/>
      <c r="WAE101" s="286"/>
      <c r="WAF101" s="286"/>
      <c r="WAG101" s="286"/>
      <c r="WAH101" s="286"/>
      <c r="WAI101" s="286"/>
      <c r="WAJ101" s="286"/>
      <c r="WAK101" s="286"/>
      <c r="WAL101" s="286"/>
      <c r="WAM101" s="286"/>
      <c r="WAN101" s="286"/>
      <c r="WAO101" s="286"/>
      <c r="WAP101" s="286"/>
      <c r="WAQ101" s="286"/>
      <c r="WAR101" s="286"/>
      <c r="WAS101" s="286"/>
      <c r="WAT101" s="286"/>
      <c r="WAU101" s="286"/>
      <c r="WAV101" s="286"/>
      <c r="WAW101" s="286"/>
      <c r="WAX101" s="286"/>
      <c r="WAY101" s="286"/>
      <c r="WAZ101" s="286"/>
      <c r="WBA101" s="286"/>
      <c r="WBB101" s="286"/>
      <c r="WBC101" s="286"/>
      <c r="WBD101" s="286"/>
      <c r="WBE101" s="286"/>
      <c r="WBF101" s="286"/>
      <c r="WBG101" s="286"/>
      <c r="WBH101" s="286"/>
      <c r="WBI101" s="286"/>
      <c r="WBJ101" s="286"/>
      <c r="WBK101" s="286"/>
      <c r="WBL101" s="286"/>
      <c r="WBM101" s="286"/>
      <c r="WBN101" s="286"/>
      <c r="WBO101" s="286"/>
      <c r="WBP101" s="286"/>
      <c r="WBQ101" s="286"/>
      <c r="WBR101" s="286"/>
      <c r="WBS101" s="286"/>
      <c r="WBT101" s="286"/>
      <c r="WBU101" s="286"/>
      <c r="WBV101" s="286"/>
      <c r="WBW101" s="286"/>
      <c r="WBX101" s="286"/>
      <c r="WBY101" s="286"/>
      <c r="WBZ101" s="286"/>
      <c r="WCA101" s="286"/>
      <c r="WCB101" s="286"/>
      <c r="WCC101" s="286"/>
      <c r="WCD101" s="286"/>
      <c r="WCE101" s="286"/>
      <c r="WCF101" s="286"/>
      <c r="WCG101" s="286"/>
      <c r="WCH101" s="286"/>
      <c r="WCI101" s="286"/>
      <c r="WCJ101" s="286"/>
      <c r="WCK101" s="286"/>
      <c r="WCL101" s="286"/>
      <c r="WCM101" s="286"/>
      <c r="WCN101" s="286"/>
      <c r="WCO101" s="286"/>
      <c r="WCP101" s="286"/>
      <c r="WCQ101" s="286"/>
      <c r="WCR101" s="286"/>
      <c r="WCS101" s="286"/>
      <c r="WCT101" s="286"/>
      <c r="WCU101" s="286"/>
      <c r="WCV101" s="286"/>
      <c r="WCW101" s="286"/>
      <c r="WCX101" s="286"/>
      <c r="WCY101" s="286"/>
      <c r="WCZ101" s="286"/>
      <c r="WDA101" s="286"/>
      <c r="WDB101" s="286"/>
      <c r="WDC101" s="286"/>
      <c r="WDD101" s="286"/>
      <c r="WDE101" s="286"/>
      <c r="WDF101" s="286"/>
      <c r="WDG101" s="286"/>
      <c r="WDH101" s="286"/>
      <c r="WDI101" s="286"/>
      <c r="WDJ101" s="286"/>
      <c r="WDK101" s="286"/>
      <c r="WDL101" s="286"/>
      <c r="WDM101" s="286"/>
      <c r="WDN101" s="286"/>
      <c r="WDO101" s="286"/>
      <c r="WDP101" s="286"/>
      <c r="WDQ101" s="286"/>
      <c r="WDR101" s="286"/>
      <c r="WDS101" s="286"/>
      <c r="WDT101" s="286"/>
      <c r="WDU101" s="286"/>
      <c r="WDV101" s="286"/>
      <c r="WDW101" s="286"/>
      <c r="WDX101" s="286"/>
      <c r="WDY101" s="286"/>
      <c r="WDZ101" s="286"/>
      <c r="WEA101" s="286"/>
      <c r="WEB101" s="286"/>
      <c r="WEC101" s="286"/>
      <c r="WED101" s="286"/>
      <c r="WEE101" s="286"/>
      <c r="WEF101" s="286"/>
      <c r="WEG101" s="286"/>
      <c r="WEH101" s="286"/>
      <c r="WEI101" s="286"/>
      <c r="WEJ101" s="286"/>
      <c r="WEK101" s="286"/>
      <c r="WEL101" s="286"/>
      <c r="WEM101" s="286"/>
      <c r="WEN101" s="286"/>
      <c r="WEO101" s="286"/>
      <c r="WEP101" s="286"/>
      <c r="WEQ101" s="286"/>
      <c r="WER101" s="286"/>
      <c r="WES101" s="286"/>
      <c r="WET101" s="286"/>
      <c r="WEU101" s="286"/>
      <c r="WEV101" s="286"/>
      <c r="WEW101" s="286"/>
      <c r="WEX101" s="286"/>
      <c r="WEY101" s="286"/>
      <c r="WEZ101" s="286"/>
      <c r="WFA101" s="286"/>
      <c r="WFB101" s="286"/>
      <c r="WFC101" s="286"/>
      <c r="WFD101" s="286"/>
      <c r="WFE101" s="286"/>
      <c r="WFF101" s="286"/>
      <c r="WFG101" s="286"/>
      <c r="WFH101" s="286"/>
      <c r="WFI101" s="286"/>
      <c r="WFJ101" s="286"/>
      <c r="WFK101" s="286"/>
      <c r="WFL101" s="286"/>
      <c r="WFM101" s="286"/>
      <c r="WFN101" s="286"/>
      <c r="WFO101" s="286"/>
      <c r="WFP101" s="286"/>
      <c r="WFQ101" s="286"/>
      <c r="WFR101" s="286"/>
      <c r="WFS101" s="286"/>
      <c r="WFT101" s="286"/>
      <c r="WFU101" s="286"/>
      <c r="WFV101" s="286"/>
      <c r="WFW101" s="286"/>
      <c r="WFX101" s="286"/>
      <c r="WFY101" s="286"/>
      <c r="WFZ101" s="286"/>
      <c r="WGA101" s="286"/>
      <c r="WGB101" s="286"/>
      <c r="WGC101" s="286"/>
      <c r="WGD101" s="286"/>
      <c r="WGE101" s="286"/>
      <c r="WGF101" s="286"/>
      <c r="WGG101" s="286"/>
      <c r="WGH101" s="286"/>
      <c r="WGI101" s="286"/>
      <c r="WGJ101" s="286"/>
      <c r="WGK101" s="286"/>
      <c r="WGL101" s="286"/>
      <c r="WGM101" s="286"/>
      <c r="WGN101" s="286"/>
      <c r="WGO101" s="286"/>
      <c r="WGP101" s="286"/>
      <c r="WGQ101" s="286"/>
      <c r="WGR101" s="286"/>
      <c r="WGS101" s="286"/>
      <c r="WGT101" s="286"/>
      <c r="WGU101" s="286"/>
      <c r="WGV101" s="286"/>
      <c r="WGW101" s="286"/>
      <c r="WGX101" s="286"/>
      <c r="WGY101" s="286"/>
      <c r="WGZ101" s="286"/>
      <c r="WHA101" s="286"/>
      <c r="WHB101" s="286"/>
      <c r="WHC101" s="286"/>
      <c r="WHD101" s="286"/>
      <c r="WHE101" s="286"/>
      <c r="WHF101" s="286"/>
      <c r="WHG101" s="286"/>
      <c r="WHH101" s="286"/>
      <c r="WHI101" s="286"/>
      <c r="WHJ101" s="286"/>
      <c r="WHK101" s="286"/>
      <c r="WHL101" s="286"/>
      <c r="WHM101" s="286"/>
      <c r="WHN101" s="286"/>
      <c r="WHO101" s="286"/>
      <c r="WHP101" s="286"/>
      <c r="WHQ101" s="286"/>
      <c r="WHR101" s="286"/>
      <c r="WHS101" s="286"/>
      <c r="WHT101" s="286"/>
      <c r="WHU101" s="286"/>
      <c r="WHV101" s="286"/>
      <c r="WHW101" s="286"/>
      <c r="WHX101" s="286"/>
      <c r="WHY101" s="286"/>
      <c r="WHZ101" s="286"/>
      <c r="WIA101" s="286"/>
      <c r="WIB101" s="286"/>
      <c r="WIC101" s="286"/>
      <c r="WID101" s="286"/>
      <c r="WIE101" s="286"/>
      <c r="WIF101" s="286"/>
      <c r="WIG101" s="286"/>
      <c r="WIH101" s="286"/>
      <c r="WII101" s="286"/>
      <c r="WIJ101" s="286"/>
      <c r="WIK101" s="286"/>
      <c r="WIL101" s="286"/>
      <c r="WIM101" s="286"/>
      <c r="WIN101" s="286"/>
      <c r="WIO101" s="286"/>
      <c r="WIP101" s="286"/>
      <c r="WIQ101" s="286"/>
      <c r="WIR101" s="286"/>
      <c r="WIS101" s="286"/>
      <c r="WIT101" s="286"/>
      <c r="WIU101" s="286"/>
      <c r="WIV101" s="286"/>
      <c r="WIW101" s="286"/>
      <c r="WIX101" s="286"/>
      <c r="WIY101" s="286"/>
      <c r="WIZ101" s="286"/>
      <c r="WJA101" s="286"/>
      <c r="WJB101" s="286"/>
      <c r="WJC101" s="286"/>
      <c r="WJD101" s="286"/>
      <c r="WJE101" s="286"/>
      <c r="WJF101" s="286"/>
      <c r="WJG101" s="286"/>
      <c r="WJH101" s="286"/>
      <c r="WJI101" s="286"/>
      <c r="WJJ101" s="286"/>
      <c r="WJK101" s="286"/>
      <c r="WJL101" s="286"/>
      <c r="WJM101" s="286"/>
      <c r="WJN101" s="286"/>
      <c r="WJO101" s="286"/>
      <c r="WJP101" s="286"/>
      <c r="WJQ101" s="286"/>
      <c r="WJR101" s="286"/>
      <c r="WJS101" s="286"/>
      <c r="WJT101" s="286"/>
      <c r="WJU101" s="286"/>
      <c r="WJV101" s="286"/>
      <c r="WJW101" s="286"/>
      <c r="WJX101" s="286"/>
      <c r="WJY101" s="286"/>
      <c r="WJZ101" s="286"/>
      <c r="WKA101" s="286"/>
      <c r="WKB101" s="286"/>
      <c r="WKC101" s="286"/>
      <c r="WKD101" s="286"/>
      <c r="WKE101" s="286"/>
      <c r="WKF101" s="286"/>
      <c r="WKG101" s="286"/>
      <c r="WKH101" s="286"/>
      <c r="WKI101" s="286"/>
      <c r="WKJ101" s="286"/>
      <c r="WKK101" s="286"/>
      <c r="WKL101" s="286"/>
      <c r="WKM101" s="286"/>
      <c r="WKN101" s="286"/>
      <c r="WKO101" s="286"/>
      <c r="WKP101" s="286"/>
      <c r="WKQ101" s="286"/>
      <c r="WKR101" s="286"/>
      <c r="WKS101" s="286"/>
      <c r="WKT101" s="286"/>
      <c r="WKU101" s="286"/>
      <c r="WKV101" s="286"/>
      <c r="WKW101" s="286"/>
      <c r="WKX101" s="286"/>
      <c r="WKY101" s="286"/>
      <c r="WKZ101" s="286"/>
      <c r="WLA101" s="286"/>
      <c r="WLB101" s="286"/>
      <c r="WLC101" s="286"/>
      <c r="WLD101" s="286"/>
      <c r="WLE101" s="286"/>
      <c r="WLF101" s="286"/>
      <c r="WLG101" s="286"/>
      <c r="WLH101" s="286"/>
      <c r="WLI101" s="286"/>
      <c r="WLJ101" s="286"/>
      <c r="WLK101" s="286"/>
      <c r="WLL101" s="286"/>
      <c r="WLM101" s="286"/>
      <c r="WLN101" s="286"/>
      <c r="WLO101" s="286"/>
      <c r="WLP101" s="286"/>
      <c r="WLQ101" s="286"/>
      <c r="WLR101" s="286"/>
      <c r="WLS101" s="286"/>
      <c r="WLT101" s="286"/>
      <c r="WLU101" s="286"/>
      <c r="WLV101" s="286"/>
      <c r="WLW101" s="286"/>
      <c r="WLX101" s="286"/>
      <c r="WLY101" s="286"/>
      <c r="WLZ101" s="286"/>
      <c r="WMA101" s="286"/>
      <c r="WMB101" s="286"/>
      <c r="WMC101" s="286"/>
      <c r="WMD101" s="286"/>
      <c r="WME101" s="286"/>
      <c r="WMF101" s="286"/>
      <c r="WMG101" s="286"/>
      <c r="WMH101" s="286"/>
      <c r="WMI101" s="286"/>
      <c r="WMJ101" s="286"/>
      <c r="WMK101" s="286"/>
      <c r="WML101" s="286"/>
      <c r="WMM101" s="286"/>
      <c r="WMN101" s="286"/>
      <c r="WMO101" s="286"/>
      <c r="WMP101" s="286"/>
      <c r="WMQ101" s="286"/>
      <c r="WMR101" s="286"/>
      <c r="WMS101" s="286"/>
      <c r="WMT101" s="286"/>
      <c r="WMU101" s="286"/>
      <c r="WMV101" s="286"/>
      <c r="WMW101" s="286"/>
      <c r="WMX101" s="286"/>
      <c r="WMY101" s="286"/>
      <c r="WMZ101" s="286"/>
      <c r="WNA101" s="286"/>
      <c r="WNB101" s="286"/>
      <c r="WNC101" s="286"/>
      <c r="WND101" s="286"/>
      <c r="WNE101" s="286"/>
      <c r="WNF101" s="286"/>
      <c r="WNG101" s="286"/>
      <c r="WNH101" s="286"/>
      <c r="WNI101" s="286"/>
      <c r="WNJ101" s="286"/>
      <c r="WNK101" s="286"/>
      <c r="WNL101" s="286"/>
      <c r="WNM101" s="286"/>
      <c r="WNN101" s="286"/>
      <c r="WNO101" s="286"/>
      <c r="WNP101" s="286"/>
      <c r="WNQ101" s="286"/>
      <c r="WNR101" s="286"/>
      <c r="WNS101" s="286"/>
      <c r="WNT101" s="286"/>
      <c r="WNU101" s="286"/>
      <c r="WNV101" s="286"/>
      <c r="WNW101" s="286"/>
      <c r="WNX101" s="286"/>
      <c r="WNY101" s="286"/>
      <c r="WNZ101" s="286"/>
      <c r="WOA101" s="286"/>
      <c r="WOB101" s="286"/>
      <c r="WOC101" s="286"/>
      <c r="WOD101" s="286"/>
      <c r="WOE101" s="286"/>
      <c r="WOF101" s="286"/>
      <c r="WOG101" s="286"/>
      <c r="WOH101" s="286"/>
      <c r="WOI101" s="286"/>
      <c r="WOJ101" s="286"/>
      <c r="WOK101" s="286"/>
      <c r="WOL101" s="286"/>
      <c r="WOM101" s="286"/>
      <c r="WON101" s="286"/>
      <c r="WOO101" s="286"/>
      <c r="WOP101" s="286"/>
      <c r="WOQ101" s="286"/>
      <c r="WOR101" s="286"/>
      <c r="WOS101" s="286"/>
      <c r="WOT101" s="286"/>
      <c r="WOU101" s="286"/>
      <c r="WOV101" s="286"/>
      <c r="WOW101" s="286"/>
      <c r="WOX101" s="286"/>
      <c r="WOY101" s="286"/>
      <c r="WOZ101" s="286"/>
      <c r="WPA101" s="286"/>
      <c r="WPB101" s="286"/>
      <c r="WPC101" s="286"/>
      <c r="WPD101" s="286"/>
      <c r="WPE101" s="286"/>
      <c r="WPF101" s="286"/>
      <c r="WPG101" s="286"/>
      <c r="WPH101" s="286"/>
      <c r="WPI101" s="286"/>
      <c r="WPJ101" s="286"/>
      <c r="WPK101" s="286"/>
      <c r="WPL101" s="286"/>
      <c r="WPM101" s="286"/>
      <c r="WPN101" s="286"/>
      <c r="WPO101" s="286"/>
      <c r="WPP101" s="286"/>
      <c r="WPQ101" s="286"/>
      <c r="WPR101" s="286"/>
      <c r="WPS101" s="286"/>
      <c r="WPT101" s="286"/>
      <c r="WPU101" s="286"/>
      <c r="WPV101" s="286"/>
      <c r="WPW101" s="286"/>
      <c r="WPX101" s="286"/>
      <c r="WPY101" s="286"/>
      <c r="WPZ101" s="286"/>
      <c r="WQA101" s="286"/>
      <c r="WQB101" s="286"/>
      <c r="WQC101" s="286"/>
      <c r="WQD101" s="286"/>
      <c r="WQE101" s="286"/>
      <c r="WQF101" s="286"/>
      <c r="WQG101" s="286"/>
      <c r="WQH101" s="286"/>
      <c r="WQI101" s="286"/>
      <c r="WQJ101" s="286"/>
      <c r="WQK101" s="286"/>
      <c r="WQL101" s="286"/>
      <c r="WQM101" s="286"/>
      <c r="WQN101" s="286"/>
      <c r="WQO101" s="286"/>
      <c r="WQP101" s="286"/>
      <c r="WQQ101" s="286"/>
      <c r="WQR101" s="286"/>
      <c r="WQS101" s="286"/>
      <c r="WQT101" s="286"/>
      <c r="WQU101" s="286"/>
      <c r="WQV101" s="286"/>
      <c r="WQW101" s="286"/>
      <c r="WQX101" s="286"/>
      <c r="WQY101" s="286"/>
      <c r="WQZ101" s="286"/>
      <c r="WRA101" s="286"/>
      <c r="WRB101" s="286"/>
      <c r="WRC101" s="286"/>
      <c r="WRD101" s="286"/>
      <c r="WRE101" s="286"/>
      <c r="WRF101" s="286"/>
      <c r="WRG101" s="286"/>
      <c r="WRH101" s="286"/>
      <c r="WRI101" s="286"/>
      <c r="WRJ101" s="286"/>
      <c r="WRK101" s="286"/>
      <c r="WRL101" s="286"/>
      <c r="WRM101" s="286"/>
      <c r="WRN101" s="286"/>
      <c r="WRO101" s="286"/>
      <c r="WRP101" s="286"/>
      <c r="WRQ101" s="286"/>
      <c r="WRR101" s="286"/>
      <c r="WRS101" s="286"/>
      <c r="WRT101" s="286"/>
      <c r="WRU101" s="286"/>
      <c r="WRV101" s="286"/>
      <c r="WRW101" s="286"/>
      <c r="WRX101" s="286"/>
      <c r="WRY101" s="286"/>
      <c r="WRZ101" s="286"/>
      <c r="WSA101" s="286"/>
      <c r="WSB101" s="286"/>
      <c r="WSC101" s="286"/>
      <c r="WSD101" s="286"/>
      <c r="WSE101" s="286"/>
      <c r="WSF101" s="286"/>
      <c r="WSG101" s="286"/>
      <c r="WSH101" s="286"/>
      <c r="WSI101" s="286"/>
      <c r="WSJ101" s="286"/>
      <c r="WSK101" s="286"/>
      <c r="WSL101" s="286"/>
      <c r="WSM101" s="286"/>
      <c r="WSN101" s="286"/>
      <c r="WSO101" s="286"/>
      <c r="WSP101" s="286"/>
      <c r="WSQ101" s="286"/>
      <c r="WSR101" s="286"/>
      <c r="WSS101" s="286"/>
      <c r="WST101" s="286"/>
      <c r="WSU101" s="286"/>
      <c r="WSV101" s="286"/>
      <c r="WSW101" s="286"/>
      <c r="WSX101" s="286"/>
      <c r="WSY101" s="286"/>
      <c r="WSZ101" s="286"/>
      <c r="WTA101" s="286"/>
      <c r="WTB101" s="286"/>
      <c r="WTC101" s="286"/>
      <c r="WTD101" s="286"/>
      <c r="WTE101" s="286"/>
      <c r="WTF101" s="286"/>
      <c r="WTG101" s="286"/>
      <c r="WTH101" s="286"/>
      <c r="WTI101" s="286"/>
      <c r="WTJ101" s="286"/>
      <c r="WTK101" s="286"/>
      <c r="WTL101" s="286"/>
      <c r="WTM101" s="286"/>
      <c r="WTN101" s="286"/>
      <c r="WTO101" s="286"/>
      <c r="WTP101" s="286"/>
      <c r="WTQ101" s="286"/>
      <c r="WTR101" s="286"/>
      <c r="WTS101" s="286"/>
      <c r="WTT101" s="286"/>
      <c r="WTU101" s="286"/>
      <c r="WTV101" s="286"/>
      <c r="WTW101" s="286"/>
      <c r="WTX101" s="286"/>
      <c r="WTY101" s="286"/>
      <c r="WTZ101" s="286"/>
      <c r="WUA101" s="286"/>
      <c r="WUB101" s="286"/>
      <c r="WUC101" s="286"/>
      <c r="WUD101" s="286"/>
      <c r="WUE101" s="286"/>
      <c r="WUF101" s="286"/>
      <c r="WUG101" s="286"/>
      <c r="WUH101" s="286"/>
      <c r="WUI101" s="286"/>
      <c r="WUJ101" s="286"/>
      <c r="WUK101" s="286"/>
      <c r="WUL101" s="286"/>
      <c r="WUM101" s="286"/>
      <c r="WUN101" s="286"/>
      <c r="WUO101" s="286"/>
      <c r="WUP101" s="286"/>
      <c r="WUQ101" s="286"/>
      <c r="WUR101" s="286"/>
      <c r="WUS101" s="286"/>
      <c r="WUT101" s="286"/>
      <c r="WUU101" s="286"/>
      <c r="WUV101" s="286"/>
      <c r="WUW101" s="286"/>
      <c r="WUX101" s="286"/>
      <c r="WUY101" s="286"/>
      <c r="WUZ101" s="286"/>
      <c r="WVA101" s="286"/>
      <c r="WVB101" s="286"/>
      <c r="WVC101" s="286"/>
      <c r="WVD101" s="286"/>
      <c r="WVE101" s="286"/>
      <c r="WVF101" s="286"/>
      <c r="WVG101" s="286"/>
      <c r="WVH101" s="286"/>
      <c r="WVI101" s="286"/>
      <c r="WVJ101" s="286"/>
      <c r="WVK101" s="286"/>
      <c r="WVL101" s="286"/>
      <c r="WVM101" s="286"/>
      <c r="WVN101" s="286"/>
      <c r="WVO101" s="286"/>
      <c r="WVP101" s="286"/>
      <c r="WVQ101" s="286"/>
      <c r="WVR101" s="286"/>
      <c r="WVS101" s="286"/>
      <c r="WVT101" s="286"/>
      <c r="WVU101" s="286"/>
      <c r="WVV101" s="286"/>
      <c r="WVW101" s="286"/>
      <c r="WVX101" s="286"/>
      <c r="WVY101" s="286"/>
      <c r="WVZ101" s="286"/>
      <c r="WWA101" s="286"/>
      <c r="WWB101" s="286"/>
      <c r="WWC101" s="286"/>
      <c r="WWD101" s="286"/>
      <c r="WWE101" s="286"/>
      <c r="WWF101" s="286"/>
      <c r="WWG101" s="286"/>
      <c r="WWH101" s="286"/>
      <c r="WWI101" s="286"/>
      <c r="WWJ101" s="286"/>
      <c r="WWK101" s="286"/>
      <c r="WWL101" s="286"/>
      <c r="WWM101" s="286"/>
      <c r="WWN101" s="286"/>
      <c r="WWO101" s="286"/>
      <c r="WWP101" s="286"/>
      <c r="WWQ101" s="286"/>
      <c r="WWR101" s="286"/>
      <c r="WWS101" s="286"/>
      <c r="WWT101" s="286"/>
      <c r="WWU101" s="286"/>
      <c r="WWV101" s="286"/>
      <c r="WWW101" s="286"/>
      <c r="WWX101" s="286"/>
      <c r="WWY101" s="286"/>
      <c r="WWZ101" s="286"/>
      <c r="WXA101" s="286"/>
      <c r="WXB101" s="286"/>
      <c r="WXC101" s="286"/>
      <c r="WXD101" s="286"/>
      <c r="WXE101" s="286"/>
      <c r="WXF101" s="286"/>
      <c r="WXG101" s="286"/>
      <c r="WXH101" s="286"/>
      <c r="WXI101" s="286"/>
      <c r="WXJ101" s="286"/>
      <c r="WXK101" s="286"/>
      <c r="WXL101" s="286"/>
      <c r="WXM101" s="286"/>
      <c r="WXN101" s="286"/>
      <c r="WXO101" s="286"/>
      <c r="WXP101" s="286"/>
      <c r="WXQ101" s="286"/>
      <c r="WXR101" s="286"/>
      <c r="WXS101" s="286"/>
      <c r="WXT101" s="286"/>
      <c r="WXU101" s="286"/>
      <c r="WXV101" s="286"/>
      <c r="WXW101" s="286"/>
      <c r="WXX101" s="286"/>
      <c r="WXY101" s="286"/>
      <c r="WXZ101" s="286"/>
      <c r="WYA101" s="286"/>
      <c r="WYB101" s="286"/>
      <c r="WYC101" s="286"/>
      <c r="WYD101" s="286"/>
      <c r="WYE101" s="286"/>
      <c r="WYF101" s="286"/>
      <c r="WYG101" s="286"/>
      <c r="WYH101" s="286"/>
      <c r="WYI101" s="286"/>
      <c r="WYJ101" s="286"/>
      <c r="WYK101" s="286"/>
      <c r="WYL101" s="286"/>
      <c r="WYM101" s="286"/>
      <c r="WYN101" s="286"/>
      <c r="WYO101" s="286"/>
      <c r="WYP101" s="286"/>
      <c r="WYQ101" s="286"/>
      <c r="WYR101" s="286"/>
      <c r="WYS101" s="286"/>
      <c r="WYT101" s="286"/>
      <c r="WYU101" s="286"/>
      <c r="WYV101" s="286"/>
      <c r="WYW101" s="286"/>
      <c r="WYX101" s="286"/>
      <c r="WYY101" s="286"/>
      <c r="WYZ101" s="286"/>
      <c r="WZA101" s="286"/>
      <c r="WZB101" s="286"/>
      <c r="WZC101" s="286"/>
      <c r="WZD101" s="286"/>
      <c r="WZE101" s="286"/>
      <c r="WZF101" s="286"/>
      <c r="WZG101" s="286"/>
      <c r="WZH101" s="286"/>
      <c r="WZI101" s="286"/>
      <c r="WZJ101" s="286"/>
      <c r="WZK101" s="286"/>
      <c r="WZL101" s="286"/>
      <c r="WZM101" s="286"/>
      <c r="WZN101" s="286"/>
      <c r="WZO101" s="286"/>
      <c r="WZP101" s="286"/>
      <c r="WZQ101" s="286"/>
      <c r="WZR101" s="286"/>
      <c r="WZS101" s="286"/>
      <c r="WZT101" s="286"/>
      <c r="WZU101" s="286"/>
      <c r="WZV101" s="286"/>
      <c r="WZW101" s="286"/>
      <c r="WZX101" s="286"/>
      <c r="WZY101" s="286"/>
      <c r="WZZ101" s="286"/>
      <c r="XAA101" s="286"/>
      <c r="XAB101" s="286"/>
      <c r="XAC101" s="286"/>
      <c r="XAD101" s="286"/>
      <c r="XAE101" s="286"/>
      <c r="XAF101" s="286"/>
      <c r="XAG101" s="286"/>
      <c r="XAH101" s="286"/>
      <c r="XAI101" s="286"/>
      <c r="XAJ101" s="286"/>
      <c r="XAK101" s="286"/>
      <c r="XAL101" s="286"/>
      <c r="XAM101" s="286"/>
      <c r="XAN101" s="286"/>
      <c r="XAO101" s="286"/>
      <c r="XAP101" s="286"/>
      <c r="XAQ101" s="286"/>
      <c r="XAR101" s="286"/>
      <c r="XAS101" s="286"/>
      <c r="XAT101" s="286"/>
      <c r="XAU101" s="286"/>
      <c r="XAV101" s="286"/>
      <c r="XAW101" s="286"/>
      <c r="XAX101" s="286"/>
      <c r="XAY101" s="286"/>
      <c r="XAZ101" s="286"/>
      <c r="XBA101" s="286"/>
      <c r="XBB101" s="286"/>
      <c r="XBC101" s="286"/>
      <c r="XBD101" s="286"/>
      <c r="XBE101" s="286"/>
      <c r="XBF101" s="286"/>
      <c r="XBG101" s="286"/>
      <c r="XBH101" s="286"/>
      <c r="XBI101" s="286"/>
      <c r="XBJ101" s="286"/>
      <c r="XBK101" s="286"/>
      <c r="XBL101" s="286"/>
      <c r="XBM101" s="286"/>
      <c r="XBN101" s="286"/>
      <c r="XBO101" s="286"/>
      <c r="XBP101" s="286"/>
      <c r="XBQ101" s="286"/>
      <c r="XBR101" s="286"/>
      <c r="XBS101" s="286"/>
      <c r="XBT101" s="286"/>
      <c r="XBU101" s="286"/>
      <c r="XBV101" s="286"/>
      <c r="XBW101" s="286"/>
      <c r="XBX101" s="286"/>
      <c r="XBY101" s="286"/>
      <c r="XBZ101" s="286"/>
      <c r="XCA101" s="286"/>
      <c r="XCB101" s="286"/>
      <c r="XCC101" s="286"/>
      <c r="XCD101" s="286"/>
      <c r="XCE101" s="286"/>
      <c r="XCF101" s="286"/>
      <c r="XCG101" s="286"/>
      <c r="XCH101" s="286"/>
      <c r="XCI101" s="286"/>
      <c r="XCJ101" s="286"/>
      <c r="XCK101" s="286"/>
      <c r="XCL101" s="286"/>
      <c r="XCM101" s="286"/>
      <c r="XCN101" s="286"/>
      <c r="XCO101" s="286"/>
      <c r="XCP101" s="286"/>
      <c r="XCQ101" s="286"/>
      <c r="XCR101" s="286"/>
      <c r="XCS101" s="286"/>
      <c r="XCT101" s="286"/>
      <c r="XCU101" s="286"/>
      <c r="XCV101" s="286"/>
      <c r="XCW101" s="286"/>
      <c r="XCX101" s="286"/>
      <c r="XCY101" s="286"/>
      <c r="XCZ101" s="286"/>
      <c r="XDA101" s="286"/>
      <c r="XDB101" s="286"/>
      <c r="XDC101" s="286"/>
      <c r="XDD101" s="286"/>
      <c r="XDE101" s="286"/>
      <c r="XDF101" s="286"/>
      <c r="XDG101" s="286"/>
      <c r="XDH101" s="286"/>
      <c r="XDI101" s="286"/>
      <c r="XDJ101" s="286"/>
      <c r="XDK101" s="286"/>
      <c r="XDL101" s="286"/>
      <c r="XDM101" s="286"/>
      <c r="XDN101" s="286"/>
      <c r="XDO101" s="286"/>
      <c r="XDP101" s="286"/>
      <c r="XDQ101" s="286"/>
      <c r="XDR101" s="286"/>
      <c r="XDS101" s="286"/>
      <c r="XDT101" s="286"/>
      <c r="XDU101" s="286"/>
      <c r="XDV101" s="286"/>
      <c r="XDW101" s="286"/>
      <c r="XDX101" s="286"/>
      <c r="XDY101" s="286"/>
      <c r="XDZ101" s="286"/>
      <c r="XEA101" s="286"/>
      <c r="XEB101" s="286"/>
      <c r="XEC101" s="286"/>
      <c r="XED101" s="286"/>
      <c r="XEE101" s="286"/>
      <c r="XEF101" s="286"/>
      <c r="XEG101" s="286"/>
      <c r="XEH101" s="286"/>
      <c r="XEI101" s="286"/>
      <c r="XEJ101" s="286"/>
      <c r="XEK101" s="286"/>
      <c r="XEL101" s="286"/>
      <c r="XEM101" s="286"/>
      <c r="XEN101" s="286"/>
      <c r="XEO101" s="286"/>
      <c r="XEP101" s="286"/>
      <c r="XEQ101" s="286"/>
      <c r="XER101" s="286"/>
      <c r="XES101" s="286"/>
      <c r="XET101" s="286"/>
      <c r="XEU101" s="286"/>
      <c r="XEV101" s="286"/>
      <c r="XEW101" s="286"/>
      <c r="XEX101" s="286"/>
      <c r="XEY101" s="286"/>
      <c r="XEZ101" s="286"/>
      <c r="XFA101" s="286"/>
      <c r="XFB101" s="286"/>
      <c r="XFC101" s="286"/>
      <c r="XFD101" s="286"/>
    </row>
    <row r="102" spans="1:16384" s="405" customFormat="1" ht="21.95" customHeight="1" x14ac:dyDescent="0.25">
      <c r="A102" s="295" t="s">
        <v>866</v>
      </c>
      <c r="B102" s="400"/>
      <c r="C102" s="400"/>
      <c r="D102" s="294">
        <v>86.5</v>
      </c>
      <c r="E102" s="401"/>
      <c r="F102" s="402"/>
      <c r="G102" s="402"/>
      <c r="H102" s="294">
        <v>158</v>
      </c>
      <c r="I102" s="402"/>
      <c r="J102" s="403"/>
      <c r="K102" s="403"/>
      <c r="L102" s="294">
        <v>112.4</v>
      </c>
      <c r="M102" s="403"/>
      <c r="N102" s="286"/>
      <c r="O102" s="286"/>
      <c r="P102" s="404">
        <v>210</v>
      </c>
      <c r="Q102" s="286"/>
      <c r="R102" s="286"/>
      <c r="S102" s="286"/>
      <c r="T102" s="294">
        <v>102</v>
      </c>
      <c r="U102" s="286"/>
      <c r="V102" s="286"/>
      <c r="W102" s="286"/>
      <c r="X102" s="294">
        <v>100</v>
      </c>
      <c r="Y102" s="286"/>
      <c r="Z102" s="286"/>
      <c r="AA102" s="286"/>
      <c r="AB102" s="294">
        <v>73</v>
      </c>
      <c r="AC102" s="286"/>
      <c r="AD102" s="286"/>
      <c r="AE102" s="286"/>
      <c r="AF102" s="293">
        <v>159</v>
      </c>
      <c r="AG102" s="286"/>
      <c r="AH102" s="286"/>
      <c r="AI102" s="286"/>
      <c r="AJ102" s="294">
        <v>167</v>
      </c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  <c r="BM102" s="286"/>
      <c r="BN102" s="286"/>
      <c r="BO102" s="286"/>
      <c r="BP102" s="286"/>
      <c r="BQ102" s="286"/>
      <c r="BR102" s="286"/>
      <c r="BS102" s="286"/>
      <c r="BT102" s="286"/>
      <c r="BU102" s="286"/>
      <c r="BV102" s="286"/>
      <c r="BW102" s="286"/>
      <c r="BX102" s="286"/>
      <c r="BY102" s="286"/>
      <c r="BZ102" s="286"/>
      <c r="CA102" s="286"/>
      <c r="CB102" s="286"/>
      <c r="CC102" s="286"/>
      <c r="CD102" s="286"/>
      <c r="CE102" s="286"/>
      <c r="CF102" s="286"/>
      <c r="CG102" s="286"/>
      <c r="CH102" s="286"/>
      <c r="CI102" s="286"/>
      <c r="CJ102" s="286"/>
      <c r="CK102" s="286"/>
      <c r="CL102" s="286"/>
      <c r="CM102" s="286"/>
      <c r="CN102" s="286"/>
      <c r="CO102" s="286"/>
      <c r="CP102" s="286"/>
      <c r="CQ102" s="286"/>
      <c r="CR102" s="286"/>
      <c r="CS102" s="286"/>
      <c r="CT102" s="286"/>
      <c r="CU102" s="286"/>
      <c r="CV102" s="286"/>
      <c r="CW102" s="286"/>
      <c r="CX102" s="286"/>
      <c r="CY102" s="286"/>
      <c r="CZ102" s="286"/>
      <c r="DA102" s="286"/>
      <c r="DB102" s="286"/>
      <c r="DC102" s="286"/>
      <c r="DD102" s="286"/>
      <c r="DE102" s="286"/>
      <c r="DF102" s="286"/>
      <c r="DG102" s="286"/>
      <c r="DH102" s="286"/>
      <c r="DI102" s="286"/>
      <c r="DJ102" s="286"/>
      <c r="DK102" s="286"/>
      <c r="DL102" s="286"/>
      <c r="DM102" s="286"/>
      <c r="DN102" s="286"/>
      <c r="DO102" s="286"/>
      <c r="DP102" s="286"/>
      <c r="DQ102" s="286"/>
      <c r="DR102" s="286"/>
      <c r="DS102" s="286"/>
      <c r="DT102" s="286"/>
      <c r="DU102" s="286"/>
      <c r="DV102" s="286"/>
      <c r="DW102" s="286"/>
      <c r="DX102" s="286"/>
      <c r="DY102" s="286"/>
      <c r="DZ102" s="286"/>
      <c r="EA102" s="286"/>
      <c r="EB102" s="286"/>
      <c r="EC102" s="286"/>
      <c r="ED102" s="286"/>
      <c r="EE102" s="286"/>
      <c r="EF102" s="286"/>
      <c r="EG102" s="286"/>
      <c r="EH102" s="286"/>
      <c r="EI102" s="286"/>
      <c r="EJ102" s="286"/>
      <c r="EK102" s="286"/>
      <c r="EL102" s="286"/>
      <c r="EM102" s="286"/>
      <c r="EN102" s="286"/>
      <c r="EO102" s="286"/>
      <c r="EP102" s="286"/>
      <c r="EQ102" s="286"/>
      <c r="ER102" s="286"/>
      <c r="ES102" s="286"/>
      <c r="ET102" s="286"/>
      <c r="EU102" s="286"/>
      <c r="EV102" s="286"/>
      <c r="EW102" s="286"/>
      <c r="EX102" s="286"/>
      <c r="EY102" s="286"/>
      <c r="EZ102" s="286"/>
      <c r="FA102" s="286"/>
      <c r="FB102" s="286"/>
      <c r="FC102" s="286"/>
      <c r="FD102" s="286"/>
      <c r="FE102" s="286"/>
      <c r="FF102" s="286"/>
      <c r="FG102" s="286"/>
      <c r="FH102" s="286"/>
      <c r="FI102" s="286"/>
      <c r="FJ102" s="286"/>
      <c r="FK102" s="286"/>
      <c r="FL102" s="286"/>
      <c r="FM102" s="286"/>
      <c r="FN102" s="286"/>
      <c r="FO102" s="286"/>
      <c r="FP102" s="286"/>
      <c r="FQ102" s="286"/>
      <c r="FR102" s="286"/>
      <c r="FS102" s="286"/>
      <c r="FT102" s="286"/>
      <c r="FU102" s="286"/>
      <c r="FV102" s="286"/>
      <c r="FW102" s="286"/>
      <c r="FX102" s="286"/>
      <c r="FY102" s="286"/>
      <c r="FZ102" s="286"/>
      <c r="GA102" s="286"/>
      <c r="GB102" s="286"/>
      <c r="GC102" s="286"/>
      <c r="GD102" s="286"/>
      <c r="GE102" s="286"/>
      <c r="GF102" s="286"/>
      <c r="GG102" s="286"/>
      <c r="GH102" s="286"/>
      <c r="GI102" s="286"/>
      <c r="GJ102" s="286"/>
      <c r="GK102" s="286"/>
      <c r="GL102" s="286"/>
      <c r="GM102" s="286"/>
      <c r="GN102" s="286"/>
      <c r="GO102" s="286"/>
      <c r="GP102" s="286"/>
      <c r="GQ102" s="286"/>
      <c r="GR102" s="286"/>
      <c r="GS102" s="286"/>
      <c r="GT102" s="286"/>
      <c r="GU102" s="286"/>
      <c r="GV102" s="286"/>
      <c r="GW102" s="286"/>
      <c r="GX102" s="286"/>
      <c r="GY102" s="286"/>
      <c r="GZ102" s="286"/>
      <c r="HA102" s="286"/>
      <c r="HB102" s="286"/>
      <c r="HC102" s="286"/>
      <c r="HD102" s="286"/>
      <c r="HE102" s="286"/>
      <c r="HF102" s="286"/>
      <c r="HG102" s="286"/>
      <c r="HH102" s="286"/>
      <c r="HI102" s="286"/>
      <c r="HJ102" s="286"/>
      <c r="HK102" s="286"/>
      <c r="HL102" s="286"/>
      <c r="HM102" s="286"/>
      <c r="HN102" s="286"/>
      <c r="HO102" s="286"/>
      <c r="HP102" s="286"/>
      <c r="HQ102" s="286"/>
      <c r="HR102" s="286"/>
      <c r="HS102" s="286"/>
      <c r="HT102" s="286"/>
      <c r="HU102" s="286"/>
      <c r="HV102" s="286"/>
      <c r="HW102" s="286"/>
      <c r="HX102" s="286"/>
      <c r="HY102" s="286"/>
      <c r="HZ102" s="286"/>
      <c r="IA102" s="286"/>
      <c r="IB102" s="286"/>
      <c r="IC102" s="286"/>
      <c r="ID102" s="286"/>
      <c r="IE102" s="286"/>
      <c r="IF102" s="286"/>
      <c r="IG102" s="286"/>
      <c r="IH102" s="286"/>
      <c r="II102" s="286"/>
      <c r="IJ102" s="286"/>
      <c r="IK102" s="286"/>
      <c r="IL102" s="286"/>
      <c r="IM102" s="286"/>
      <c r="IN102" s="286"/>
      <c r="IO102" s="286"/>
      <c r="IP102" s="286"/>
      <c r="IQ102" s="286"/>
      <c r="IR102" s="286"/>
      <c r="IS102" s="286"/>
      <c r="IT102" s="286"/>
      <c r="IU102" s="286"/>
      <c r="IV102" s="286"/>
      <c r="IW102" s="286"/>
      <c r="IX102" s="286"/>
      <c r="IY102" s="286"/>
      <c r="IZ102" s="286"/>
      <c r="JA102" s="286"/>
      <c r="JB102" s="286"/>
      <c r="JC102" s="286"/>
      <c r="JD102" s="286"/>
      <c r="JE102" s="286"/>
      <c r="JF102" s="286"/>
      <c r="JG102" s="286"/>
      <c r="JH102" s="286"/>
      <c r="JI102" s="286"/>
      <c r="JJ102" s="286"/>
      <c r="JK102" s="286"/>
      <c r="JL102" s="286"/>
      <c r="JM102" s="286"/>
      <c r="JN102" s="286"/>
      <c r="JO102" s="286"/>
      <c r="JP102" s="286"/>
      <c r="JQ102" s="286"/>
      <c r="JR102" s="286"/>
      <c r="JS102" s="286"/>
      <c r="JT102" s="286"/>
      <c r="JU102" s="286"/>
      <c r="JV102" s="286"/>
      <c r="JW102" s="286"/>
      <c r="JX102" s="286"/>
      <c r="JY102" s="286"/>
      <c r="JZ102" s="286"/>
      <c r="KA102" s="286"/>
      <c r="KB102" s="286"/>
      <c r="KC102" s="286"/>
      <c r="KD102" s="286"/>
      <c r="KE102" s="286"/>
      <c r="KF102" s="286"/>
      <c r="KG102" s="286"/>
      <c r="KH102" s="286"/>
      <c r="KI102" s="286"/>
      <c r="KJ102" s="286"/>
      <c r="KK102" s="286"/>
      <c r="KL102" s="286"/>
      <c r="KM102" s="286"/>
      <c r="KN102" s="286"/>
      <c r="KO102" s="286"/>
      <c r="KP102" s="286"/>
      <c r="KQ102" s="286"/>
      <c r="KR102" s="286"/>
      <c r="KS102" s="286"/>
      <c r="KT102" s="286"/>
      <c r="KU102" s="286"/>
      <c r="KV102" s="286"/>
      <c r="KW102" s="286"/>
      <c r="KX102" s="286"/>
      <c r="KY102" s="286"/>
      <c r="KZ102" s="286"/>
      <c r="LA102" s="286"/>
      <c r="LB102" s="286"/>
      <c r="LC102" s="286"/>
      <c r="LD102" s="286"/>
      <c r="LE102" s="286"/>
      <c r="LF102" s="286"/>
      <c r="LG102" s="286"/>
      <c r="LH102" s="286"/>
      <c r="LI102" s="286"/>
      <c r="LJ102" s="286"/>
      <c r="LK102" s="286"/>
      <c r="LL102" s="286"/>
      <c r="LM102" s="286"/>
      <c r="LN102" s="286"/>
      <c r="LO102" s="286"/>
      <c r="LP102" s="286"/>
      <c r="LQ102" s="286"/>
      <c r="LR102" s="286"/>
      <c r="LS102" s="286"/>
      <c r="LT102" s="286"/>
      <c r="LU102" s="286"/>
      <c r="LV102" s="286"/>
      <c r="LW102" s="286"/>
      <c r="LX102" s="286"/>
      <c r="LY102" s="286"/>
      <c r="LZ102" s="286"/>
      <c r="MA102" s="286"/>
      <c r="MB102" s="286"/>
      <c r="MC102" s="286"/>
      <c r="MD102" s="286"/>
      <c r="ME102" s="286"/>
      <c r="MF102" s="286"/>
      <c r="MG102" s="286"/>
      <c r="MH102" s="286"/>
      <c r="MI102" s="286"/>
      <c r="MJ102" s="286"/>
      <c r="MK102" s="286"/>
      <c r="ML102" s="286"/>
      <c r="MM102" s="286"/>
      <c r="MN102" s="286"/>
      <c r="MO102" s="286"/>
      <c r="MP102" s="286"/>
      <c r="MQ102" s="286"/>
      <c r="MR102" s="286"/>
      <c r="MS102" s="286"/>
      <c r="MT102" s="286"/>
      <c r="MU102" s="286"/>
      <c r="MV102" s="286"/>
      <c r="MW102" s="286"/>
      <c r="MX102" s="286"/>
      <c r="MY102" s="286"/>
      <c r="MZ102" s="286"/>
      <c r="NA102" s="286"/>
      <c r="NB102" s="286"/>
      <c r="NC102" s="286"/>
      <c r="ND102" s="286"/>
      <c r="NE102" s="286"/>
      <c r="NF102" s="286"/>
      <c r="NG102" s="286"/>
      <c r="NH102" s="286"/>
      <c r="NI102" s="286"/>
      <c r="NJ102" s="286"/>
      <c r="NK102" s="286"/>
      <c r="NL102" s="286"/>
      <c r="NM102" s="286"/>
      <c r="NN102" s="286"/>
      <c r="NO102" s="286"/>
      <c r="NP102" s="286"/>
      <c r="NQ102" s="286"/>
      <c r="NR102" s="286"/>
      <c r="NS102" s="286"/>
      <c r="NT102" s="286"/>
      <c r="NU102" s="286"/>
      <c r="NV102" s="286"/>
      <c r="NW102" s="286"/>
      <c r="NX102" s="286"/>
      <c r="NY102" s="286"/>
      <c r="NZ102" s="286"/>
      <c r="OA102" s="286"/>
      <c r="OB102" s="286"/>
      <c r="OC102" s="286"/>
      <c r="OD102" s="286"/>
      <c r="OE102" s="286"/>
      <c r="OF102" s="286"/>
      <c r="OG102" s="286"/>
      <c r="OH102" s="286"/>
      <c r="OI102" s="286"/>
      <c r="OJ102" s="286"/>
      <c r="OK102" s="286"/>
      <c r="OL102" s="286"/>
      <c r="OM102" s="286"/>
      <c r="ON102" s="286"/>
      <c r="OO102" s="286"/>
      <c r="OP102" s="286"/>
      <c r="OQ102" s="286"/>
      <c r="OR102" s="286"/>
      <c r="OS102" s="286"/>
      <c r="OT102" s="286"/>
      <c r="OU102" s="286"/>
      <c r="OV102" s="286"/>
      <c r="OW102" s="286"/>
      <c r="OX102" s="286"/>
      <c r="OY102" s="286"/>
      <c r="OZ102" s="286"/>
      <c r="PA102" s="286"/>
      <c r="PB102" s="286"/>
      <c r="PC102" s="286"/>
      <c r="PD102" s="286"/>
      <c r="PE102" s="286"/>
      <c r="PF102" s="286"/>
      <c r="PG102" s="286"/>
      <c r="PH102" s="286"/>
      <c r="PI102" s="286"/>
      <c r="PJ102" s="286"/>
      <c r="PK102" s="286"/>
      <c r="PL102" s="286"/>
      <c r="PM102" s="286"/>
      <c r="PN102" s="286"/>
      <c r="PO102" s="286"/>
      <c r="PP102" s="286"/>
      <c r="PQ102" s="286"/>
      <c r="PR102" s="286"/>
      <c r="PS102" s="286"/>
      <c r="PT102" s="286"/>
      <c r="PU102" s="286"/>
      <c r="PV102" s="286"/>
      <c r="PW102" s="286"/>
      <c r="PX102" s="286"/>
      <c r="PY102" s="286"/>
      <c r="PZ102" s="286"/>
      <c r="QA102" s="286"/>
      <c r="QB102" s="286"/>
      <c r="QC102" s="286"/>
      <c r="QD102" s="286"/>
      <c r="QE102" s="286"/>
      <c r="QF102" s="286"/>
      <c r="QG102" s="286"/>
      <c r="QH102" s="286"/>
      <c r="QI102" s="286"/>
      <c r="QJ102" s="286"/>
      <c r="QK102" s="286"/>
      <c r="QL102" s="286"/>
      <c r="QM102" s="286"/>
      <c r="QN102" s="286"/>
      <c r="QO102" s="286"/>
      <c r="QP102" s="286"/>
      <c r="QQ102" s="286"/>
      <c r="QR102" s="286"/>
      <c r="QS102" s="286"/>
      <c r="QT102" s="286"/>
      <c r="QU102" s="286"/>
      <c r="QV102" s="286"/>
      <c r="QW102" s="286"/>
      <c r="QX102" s="286"/>
      <c r="QY102" s="286"/>
      <c r="QZ102" s="286"/>
      <c r="RA102" s="286"/>
      <c r="RB102" s="286"/>
      <c r="RC102" s="286"/>
      <c r="RD102" s="286"/>
      <c r="RE102" s="286"/>
      <c r="RF102" s="286"/>
      <c r="RG102" s="286"/>
      <c r="RH102" s="286"/>
      <c r="RI102" s="286"/>
      <c r="RJ102" s="286"/>
      <c r="RK102" s="286"/>
      <c r="RL102" s="286"/>
      <c r="RM102" s="286"/>
      <c r="RN102" s="286"/>
      <c r="RO102" s="286"/>
      <c r="RP102" s="286"/>
      <c r="RQ102" s="286"/>
      <c r="RR102" s="286"/>
      <c r="RS102" s="286"/>
      <c r="RT102" s="286"/>
      <c r="RU102" s="286"/>
      <c r="RV102" s="286"/>
      <c r="RW102" s="286"/>
      <c r="RX102" s="286"/>
      <c r="RY102" s="286"/>
      <c r="RZ102" s="286"/>
      <c r="SA102" s="286"/>
      <c r="SB102" s="286"/>
      <c r="SC102" s="286"/>
      <c r="SD102" s="286"/>
      <c r="SE102" s="286"/>
      <c r="SF102" s="286"/>
      <c r="SG102" s="286"/>
      <c r="SH102" s="286"/>
      <c r="SI102" s="286"/>
      <c r="SJ102" s="286"/>
      <c r="SK102" s="286"/>
      <c r="SL102" s="286"/>
      <c r="SM102" s="286"/>
      <c r="SN102" s="286"/>
      <c r="SO102" s="286"/>
      <c r="SP102" s="286"/>
      <c r="SQ102" s="286"/>
      <c r="SR102" s="286"/>
      <c r="SS102" s="286"/>
      <c r="ST102" s="286"/>
      <c r="SU102" s="286"/>
      <c r="SV102" s="286"/>
      <c r="SW102" s="286"/>
      <c r="SX102" s="286"/>
      <c r="SY102" s="286"/>
      <c r="SZ102" s="286"/>
      <c r="TA102" s="286"/>
      <c r="TB102" s="286"/>
      <c r="TC102" s="286"/>
      <c r="TD102" s="286"/>
      <c r="TE102" s="286"/>
      <c r="TF102" s="286"/>
      <c r="TG102" s="286"/>
      <c r="TH102" s="286"/>
      <c r="TI102" s="286"/>
      <c r="TJ102" s="286"/>
      <c r="TK102" s="286"/>
      <c r="TL102" s="286"/>
      <c r="TM102" s="286"/>
      <c r="TN102" s="286"/>
      <c r="TO102" s="286"/>
      <c r="TP102" s="286"/>
      <c r="TQ102" s="286"/>
      <c r="TR102" s="286"/>
      <c r="TS102" s="286"/>
      <c r="TT102" s="286"/>
      <c r="TU102" s="286"/>
      <c r="TV102" s="286"/>
      <c r="TW102" s="286"/>
      <c r="TX102" s="286"/>
      <c r="TY102" s="286"/>
      <c r="TZ102" s="286"/>
      <c r="UA102" s="286"/>
      <c r="UB102" s="286"/>
      <c r="UC102" s="286"/>
      <c r="UD102" s="286"/>
      <c r="UE102" s="286"/>
      <c r="UF102" s="286"/>
      <c r="UG102" s="286"/>
      <c r="UH102" s="286"/>
      <c r="UI102" s="286"/>
      <c r="UJ102" s="286"/>
      <c r="UK102" s="286"/>
      <c r="UL102" s="286"/>
      <c r="UM102" s="286"/>
      <c r="UN102" s="286"/>
      <c r="UO102" s="286"/>
      <c r="UP102" s="286"/>
      <c r="UQ102" s="286"/>
      <c r="UR102" s="286"/>
      <c r="US102" s="286"/>
      <c r="UT102" s="286"/>
      <c r="UU102" s="286"/>
      <c r="UV102" s="286"/>
      <c r="UW102" s="286"/>
      <c r="UX102" s="286"/>
      <c r="UY102" s="286"/>
      <c r="UZ102" s="286"/>
      <c r="VA102" s="286"/>
      <c r="VB102" s="286"/>
      <c r="VC102" s="286"/>
      <c r="VD102" s="286"/>
      <c r="VE102" s="286"/>
      <c r="VF102" s="286"/>
      <c r="VG102" s="286"/>
      <c r="VH102" s="286"/>
      <c r="VI102" s="286"/>
      <c r="VJ102" s="286"/>
      <c r="VK102" s="286"/>
      <c r="VL102" s="286"/>
      <c r="VM102" s="286"/>
      <c r="VN102" s="286"/>
      <c r="VO102" s="286"/>
      <c r="VP102" s="286"/>
      <c r="VQ102" s="286"/>
      <c r="VR102" s="286"/>
      <c r="VS102" s="286"/>
      <c r="VT102" s="286"/>
      <c r="VU102" s="286"/>
      <c r="VV102" s="286"/>
      <c r="VW102" s="286"/>
      <c r="VX102" s="286"/>
      <c r="VY102" s="286"/>
      <c r="VZ102" s="286"/>
      <c r="WA102" s="286"/>
      <c r="WB102" s="286"/>
      <c r="WC102" s="286"/>
      <c r="WD102" s="286"/>
      <c r="WE102" s="286"/>
      <c r="WF102" s="286"/>
      <c r="WG102" s="286"/>
      <c r="WH102" s="286"/>
      <c r="WI102" s="286"/>
      <c r="WJ102" s="286"/>
      <c r="WK102" s="286"/>
      <c r="WL102" s="286"/>
      <c r="WM102" s="286"/>
      <c r="WN102" s="286"/>
      <c r="WO102" s="286"/>
      <c r="WP102" s="286"/>
      <c r="WQ102" s="286"/>
      <c r="WR102" s="286"/>
      <c r="WS102" s="286"/>
      <c r="WT102" s="286"/>
      <c r="WU102" s="286"/>
      <c r="WV102" s="286"/>
      <c r="WW102" s="286"/>
      <c r="WX102" s="286"/>
      <c r="WY102" s="286"/>
      <c r="WZ102" s="286"/>
      <c r="XA102" s="286"/>
      <c r="XB102" s="286"/>
      <c r="XC102" s="286"/>
      <c r="XD102" s="286"/>
      <c r="XE102" s="286"/>
      <c r="XF102" s="286"/>
      <c r="XG102" s="286"/>
      <c r="XH102" s="286"/>
      <c r="XI102" s="286"/>
      <c r="XJ102" s="286"/>
      <c r="XK102" s="286"/>
      <c r="XL102" s="286"/>
      <c r="XM102" s="286"/>
      <c r="XN102" s="286"/>
      <c r="XO102" s="286"/>
      <c r="XP102" s="286"/>
      <c r="XQ102" s="286"/>
      <c r="XR102" s="286"/>
      <c r="XS102" s="286"/>
      <c r="XT102" s="286"/>
      <c r="XU102" s="286"/>
      <c r="XV102" s="286"/>
      <c r="XW102" s="286"/>
      <c r="XX102" s="286"/>
      <c r="XY102" s="286"/>
      <c r="XZ102" s="286"/>
      <c r="YA102" s="286"/>
      <c r="YB102" s="286"/>
      <c r="YC102" s="286"/>
      <c r="YD102" s="286"/>
      <c r="YE102" s="286"/>
      <c r="YF102" s="286"/>
      <c r="YG102" s="286"/>
      <c r="YH102" s="286"/>
      <c r="YI102" s="286"/>
      <c r="YJ102" s="286"/>
      <c r="YK102" s="286"/>
      <c r="YL102" s="286"/>
      <c r="YM102" s="286"/>
      <c r="YN102" s="286"/>
      <c r="YO102" s="286"/>
      <c r="YP102" s="286"/>
      <c r="YQ102" s="286"/>
      <c r="YR102" s="286"/>
      <c r="YS102" s="286"/>
      <c r="YT102" s="286"/>
      <c r="YU102" s="286"/>
      <c r="YV102" s="286"/>
      <c r="YW102" s="286"/>
      <c r="YX102" s="286"/>
      <c r="YY102" s="286"/>
      <c r="YZ102" s="286"/>
      <c r="ZA102" s="286"/>
      <c r="ZB102" s="286"/>
      <c r="ZC102" s="286"/>
      <c r="ZD102" s="286"/>
      <c r="ZE102" s="286"/>
      <c r="ZF102" s="286"/>
      <c r="ZG102" s="286"/>
      <c r="ZH102" s="286"/>
      <c r="ZI102" s="286"/>
      <c r="ZJ102" s="286"/>
      <c r="ZK102" s="286"/>
      <c r="ZL102" s="286"/>
      <c r="ZM102" s="286"/>
      <c r="ZN102" s="286"/>
      <c r="ZO102" s="286"/>
      <c r="ZP102" s="286"/>
      <c r="ZQ102" s="286"/>
      <c r="ZR102" s="286"/>
      <c r="ZS102" s="286"/>
      <c r="ZT102" s="286"/>
      <c r="ZU102" s="286"/>
      <c r="ZV102" s="286"/>
      <c r="ZW102" s="286"/>
      <c r="ZX102" s="286"/>
      <c r="ZY102" s="286"/>
      <c r="ZZ102" s="286"/>
      <c r="AAA102" s="286"/>
      <c r="AAB102" s="286"/>
      <c r="AAC102" s="286"/>
      <c r="AAD102" s="286"/>
      <c r="AAE102" s="286"/>
      <c r="AAF102" s="286"/>
      <c r="AAG102" s="286"/>
      <c r="AAH102" s="286"/>
      <c r="AAI102" s="286"/>
      <c r="AAJ102" s="286"/>
      <c r="AAK102" s="286"/>
      <c r="AAL102" s="286"/>
      <c r="AAM102" s="286"/>
      <c r="AAN102" s="286"/>
      <c r="AAO102" s="286"/>
      <c r="AAP102" s="286"/>
      <c r="AAQ102" s="286"/>
      <c r="AAR102" s="286"/>
      <c r="AAS102" s="286"/>
      <c r="AAT102" s="286"/>
      <c r="AAU102" s="286"/>
      <c r="AAV102" s="286"/>
      <c r="AAW102" s="286"/>
      <c r="AAX102" s="286"/>
      <c r="AAY102" s="286"/>
      <c r="AAZ102" s="286"/>
      <c r="ABA102" s="286"/>
      <c r="ABB102" s="286"/>
      <c r="ABC102" s="286"/>
      <c r="ABD102" s="286"/>
      <c r="ABE102" s="286"/>
      <c r="ABF102" s="286"/>
      <c r="ABG102" s="286"/>
      <c r="ABH102" s="286"/>
      <c r="ABI102" s="286"/>
      <c r="ABJ102" s="286"/>
      <c r="ABK102" s="286"/>
      <c r="ABL102" s="286"/>
      <c r="ABM102" s="286"/>
      <c r="ABN102" s="286"/>
      <c r="ABO102" s="286"/>
      <c r="ABP102" s="286"/>
      <c r="ABQ102" s="286"/>
      <c r="ABR102" s="286"/>
      <c r="ABS102" s="286"/>
      <c r="ABT102" s="286"/>
      <c r="ABU102" s="286"/>
      <c r="ABV102" s="286"/>
      <c r="ABW102" s="286"/>
      <c r="ABX102" s="286"/>
      <c r="ABY102" s="286"/>
      <c r="ABZ102" s="286"/>
      <c r="ACA102" s="286"/>
      <c r="ACB102" s="286"/>
      <c r="ACC102" s="286"/>
      <c r="ACD102" s="286"/>
      <c r="ACE102" s="286"/>
      <c r="ACF102" s="286"/>
      <c r="ACG102" s="286"/>
      <c r="ACH102" s="286"/>
      <c r="ACI102" s="286"/>
      <c r="ACJ102" s="286"/>
      <c r="ACK102" s="286"/>
      <c r="ACL102" s="286"/>
      <c r="ACM102" s="286"/>
      <c r="ACN102" s="286"/>
      <c r="ACO102" s="286"/>
      <c r="ACP102" s="286"/>
      <c r="ACQ102" s="286"/>
      <c r="ACR102" s="286"/>
      <c r="ACS102" s="286"/>
      <c r="ACT102" s="286"/>
      <c r="ACU102" s="286"/>
      <c r="ACV102" s="286"/>
      <c r="ACW102" s="286"/>
      <c r="ACX102" s="286"/>
      <c r="ACY102" s="286"/>
      <c r="ACZ102" s="286"/>
      <c r="ADA102" s="286"/>
      <c r="ADB102" s="286"/>
      <c r="ADC102" s="286"/>
      <c r="ADD102" s="286"/>
      <c r="ADE102" s="286"/>
      <c r="ADF102" s="286"/>
      <c r="ADG102" s="286"/>
      <c r="ADH102" s="286"/>
      <c r="ADI102" s="286"/>
      <c r="ADJ102" s="286"/>
      <c r="ADK102" s="286"/>
      <c r="ADL102" s="286"/>
      <c r="ADM102" s="286"/>
      <c r="ADN102" s="286"/>
      <c r="ADO102" s="286"/>
      <c r="ADP102" s="286"/>
      <c r="ADQ102" s="286"/>
      <c r="ADR102" s="286"/>
      <c r="ADS102" s="286"/>
      <c r="ADT102" s="286"/>
      <c r="ADU102" s="286"/>
      <c r="ADV102" s="286"/>
      <c r="ADW102" s="286"/>
      <c r="ADX102" s="286"/>
      <c r="ADY102" s="286"/>
      <c r="ADZ102" s="286"/>
      <c r="AEA102" s="286"/>
      <c r="AEB102" s="286"/>
      <c r="AEC102" s="286"/>
      <c r="AED102" s="286"/>
      <c r="AEE102" s="286"/>
      <c r="AEF102" s="286"/>
      <c r="AEG102" s="286"/>
      <c r="AEH102" s="286"/>
      <c r="AEI102" s="286"/>
      <c r="AEJ102" s="286"/>
      <c r="AEK102" s="286"/>
      <c r="AEL102" s="286"/>
      <c r="AEM102" s="286"/>
      <c r="AEN102" s="286"/>
      <c r="AEO102" s="286"/>
      <c r="AEP102" s="286"/>
      <c r="AEQ102" s="286"/>
      <c r="AER102" s="286"/>
      <c r="AES102" s="286"/>
      <c r="AET102" s="286"/>
      <c r="AEU102" s="286"/>
      <c r="AEV102" s="286"/>
      <c r="AEW102" s="286"/>
      <c r="AEX102" s="286"/>
      <c r="AEY102" s="286"/>
      <c r="AEZ102" s="286"/>
      <c r="AFA102" s="286"/>
      <c r="AFB102" s="286"/>
      <c r="AFC102" s="286"/>
      <c r="AFD102" s="286"/>
      <c r="AFE102" s="286"/>
      <c r="AFF102" s="286"/>
      <c r="AFG102" s="286"/>
      <c r="AFH102" s="286"/>
      <c r="AFI102" s="286"/>
      <c r="AFJ102" s="286"/>
      <c r="AFK102" s="286"/>
      <c r="AFL102" s="286"/>
      <c r="AFM102" s="286"/>
      <c r="AFN102" s="286"/>
      <c r="AFO102" s="286"/>
      <c r="AFP102" s="286"/>
      <c r="AFQ102" s="286"/>
      <c r="AFR102" s="286"/>
      <c r="AFS102" s="286"/>
      <c r="AFT102" s="286"/>
      <c r="AFU102" s="286"/>
      <c r="AFV102" s="286"/>
      <c r="AFW102" s="286"/>
      <c r="AFX102" s="286"/>
      <c r="AFY102" s="286"/>
      <c r="AFZ102" s="286"/>
      <c r="AGA102" s="286"/>
      <c r="AGB102" s="286"/>
      <c r="AGC102" s="286"/>
      <c r="AGD102" s="286"/>
      <c r="AGE102" s="286"/>
      <c r="AGF102" s="286"/>
      <c r="AGG102" s="286"/>
      <c r="AGH102" s="286"/>
      <c r="AGI102" s="286"/>
      <c r="AGJ102" s="286"/>
      <c r="AGK102" s="286"/>
      <c r="AGL102" s="286"/>
      <c r="AGM102" s="286"/>
      <c r="AGN102" s="286"/>
      <c r="AGO102" s="286"/>
      <c r="AGP102" s="286"/>
      <c r="AGQ102" s="286"/>
      <c r="AGR102" s="286"/>
      <c r="AGS102" s="286"/>
      <c r="AGT102" s="286"/>
      <c r="AGU102" s="286"/>
      <c r="AGV102" s="286"/>
      <c r="AGW102" s="286"/>
      <c r="AGX102" s="286"/>
      <c r="AGY102" s="286"/>
      <c r="AGZ102" s="286"/>
      <c r="AHA102" s="286"/>
      <c r="AHB102" s="286"/>
      <c r="AHC102" s="286"/>
      <c r="AHD102" s="286"/>
      <c r="AHE102" s="286"/>
      <c r="AHF102" s="286"/>
      <c r="AHG102" s="286"/>
      <c r="AHH102" s="286"/>
      <c r="AHI102" s="286"/>
      <c r="AHJ102" s="286"/>
      <c r="AHK102" s="286"/>
      <c r="AHL102" s="286"/>
      <c r="AHM102" s="286"/>
      <c r="AHN102" s="286"/>
      <c r="AHO102" s="286"/>
      <c r="AHP102" s="286"/>
      <c r="AHQ102" s="286"/>
      <c r="AHR102" s="286"/>
      <c r="AHS102" s="286"/>
      <c r="AHT102" s="286"/>
      <c r="AHU102" s="286"/>
      <c r="AHV102" s="286"/>
      <c r="AHW102" s="286"/>
      <c r="AHX102" s="286"/>
      <c r="AHY102" s="286"/>
      <c r="AHZ102" s="286"/>
      <c r="AIA102" s="286"/>
      <c r="AIB102" s="286"/>
      <c r="AIC102" s="286"/>
      <c r="AID102" s="286"/>
      <c r="AIE102" s="286"/>
      <c r="AIF102" s="286"/>
      <c r="AIG102" s="286"/>
      <c r="AIH102" s="286"/>
      <c r="AII102" s="286"/>
      <c r="AIJ102" s="286"/>
      <c r="AIK102" s="286"/>
      <c r="AIL102" s="286"/>
      <c r="AIM102" s="286"/>
      <c r="AIN102" s="286"/>
      <c r="AIO102" s="286"/>
      <c r="AIP102" s="286"/>
      <c r="AIQ102" s="286"/>
      <c r="AIR102" s="286"/>
      <c r="AIS102" s="286"/>
      <c r="AIT102" s="286"/>
      <c r="AIU102" s="286"/>
      <c r="AIV102" s="286"/>
      <c r="AIW102" s="286"/>
      <c r="AIX102" s="286"/>
      <c r="AIY102" s="286"/>
      <c r="AIZ102" s="286"/>
      <c r="AJA102" s="286"/>
      <c r="AJB102" s="286"/>
      <c r="AJC102" s="286"/>
      <c r="AJD102" s="286"/>
      <c r="AJE102" s="286"/>
      <c r="AJF102" s="286"/>
      <c r="AJG102" s="286"/>
      <c r="AJH102" s="286"/>
      <c r="AJI102" s="286"/>
      <c r="AJJ102" s="286"/>
      <c r="AJK102" s="286"/>
      <c r="AJL102" s="286"/>
      <c r="AJM102" s="286"/>
      <c r="AJN102" s="286"/>
      <c r="AJO102" s="286"/>
      <c r="AJP102" s="286"/>
      <c r="AJQ102" s="286"/>
      <c r="AJR102" s="286"/>
      <c r="AJS102" s="286"/>
      <c r="AJT102" s="286"/>
      <c r="AJU102" s="286"/>
      <c r="AJV102" s="286"/>
      <c r="AJW102" s="286"/>
      <c r="AJX102" s="286"/>
      <c r="AJY102" s="286"/>
      <c r="AJZ102" s="286"/>
      <c r="AKA102" s="286"/>
      <c r="AKB102" s="286"/>
      <c r="AKC102" s="286"/>
      <c r="AKD102" s="286"/>
      <c r="AKE102" s="286"/>
      <c r="AKF102" s="286"/>
      <c r="AKG102" s="286"/>
      <c r="AKH102" s="286"/>
      <c r="AKI102" s="286"/>
      <c r="AKJ102" s="286"/>
      <c r="AKK102" s="286"/>
      <c r="AKL102" s="286"/>
      <c r="AKM102" s="286"/>
      <c r="AKN102" s="286"/>
      <c r="AKO102" s="286"/>
      <c r="AKP102" s="286"/>
      <c r="AKQ102" s="286"/>
      <c r="AKR102" s="286"/>
      <c r="AKS102" s="286"/>
      <c r="AKT102" s="286"/>
      <c r="AKU102" s="286"/>
      <c r="AKV102" s="286"/>
      <c r="AKW102" s="286"/>
      <c r="AKX102" s="286"/>
      <c r="AKY102" s="286"/>
      <c r="AKZ102" s="286"/>
      <c r="ALA102" s="286"/>
      <c r="ALB102" s="286"/>
      <c r="ALC102" s="286"/>
      <c r="ALD102" s="286"/>
      <c r="ALE102" s="286"/>
      <c r="ALF102" s="286"/>
      <c r="ALG102" s="286"/>
      <c r="ALH102" s="286"/>
      <c r="ALI102" s="286"/>
      <c r="ALJ102" s="286"/>
      <c r="ALK102" s="286"/>
      <c r="ALL102" s="286"/>
      <c r="ALM102" s="286"/>
      <c r="ALN102" s="286"/>
      <c r="ALO102" s="286"/>
      <c r="ALP102" s="286"/>
      <c r="ALQ102" s="286"/>
      <c r="ALR102" s="286"/>
      <c r="ALS102" s="286"/>
      <c r="ALT102" s="286"/>
      <c r="ALU102" s="286"/>
      <c r="ALV102" s="286"/>
      <c r="ALW102" s="286"/>
      <c r="ALX102" s="286"/>
      <c r="ALY102" s="286"/>
      <c r="ALZ102" s="286"/>
      <c r="AMA102" s="286"/>
      <c r="AMB102" s="286"/>
      <c r="AMC102" s="286"/>
      <c r="AMD102" s="286"/>
      <c r="AME102" s="286"/>
      <c r="AMF102" s="286"/>
      <c r="AMG102" s="286"/>
      <c r="AMH102" s="286"/>
      <c r="AMI102" s="286"/>
      <c r="AMJ102" s="286"/>
      <c r="AMK102" s="286"/>
      <c r="AML102" s="286"/>
      <c r="AMM102" s="286"/>
      <c r="AMN102" s="286"/>
      <c r="AMO102" s="286"/>
      <c r="AMP102" s="286"/>
      <c r="AMQ102" s="286"/>
      <c r="AMR102" s="286"/>
      <c r="AMS102" s="286"/>
      <c r="AMT102" s="286"/>
      <c r="AMU102" s="286"/>
      <c r="AMV102" s="286"/>
      <c r="AMW102" s="286"/>
      <c r="AMX102" s="286"/>
      <c r="AMY102" s="286"/>
      <c r="AMZ102" s="286"/>
      <c r="ANA102" s="286"/>
      <c r="ANB102" s="286"/>
      <c r="ANC102" s="286"/>
      <c r="AND102" s="286"/>
      <c r="ANE102" s="286"/>
      <c r="ANF102" s="286"/>
      <c r="ANG102" s="286"/>
      <c r="ANH102" s="286"/>
      <c r="ANI102" s="286"/>
      <c r="ANJ102" s="286"/>
      <c r="ANK102" s="286"/>
      <c r="ANL102" s="286"/>
      <c r="ANM102" s="286"/>
      <c r="ANN102" s="286"/>
      <c r="ANO102" s="286"/>
      <c r="ANP102" s="286"/>
      <c r="ANQ102" s="286"/>
      <c r="ANR102" s="286"/>
      <c r="ANS102" s="286"/>
      <c r="ANT102" s="286"/>
      <c r="ANU102" s="286"/>
      <c r="ANV102" s="286"/>
      <c r="ANW102" s="286"/>
      <c r="ANX102" s="286"/>
      <c r="ANY102" s="286"/>
      <c r="ANZ102" s="286"/>
      <c r="AOA102" s="286"/>
      <c r="AOB102" s="286"/>
      <c r="AOC102" s="286"/>
      <c r="AOD102" s="286"/>
      <c r="AOE102" s="286"/>
      <c r="AOF102" s="286"/>
      <c r="AOG102" s="286"/>
      <c r="AOH102" s="286"/>
      <c r="AOI102" s="286"/>
      <c r="AOJ102" s="286"/>
      <c r="AOK102" s="286"/>
      <c r="AOL102" s="286"/>
      <c r="AOM102" s="286"/>
      <c r="AON102" s="286"/>
      <c r="AOO102" s="286"/>
      <c r="AOP102" s="286"/>
      <c r="AOQ102" s="286"/>
      <c r="AOR102" s="286"/>
      <c r="AOS102" s="286"/>
      <c r="AOT102" s="286"/>
      <c r="AOU102" s="286"/>
      <c r="AOV102" s="286"/>
      <c r="AOW102" s="286"/>
      <c r="AOX102" s="286"/>
      <c r="AOY102" s="286"/>
      <c r="AOZ102" s="286"/>
      <c r="APA102" s="286"/>
      <c r="APB102" s="286"/>
      <c r="APC102" s="286"/>
      <c r="APD102" s="286"/>
      <c r="APE102" s="286"/>
      <c r="APF102" s="286"/>
      <c r="APG102" s="286"/>
      <c r="APH102" s="286"/>
      <c r="API102" s="286"/>
      <c r="APJ102" s="286"/>
      <c r="APK102" s="286"/>
      <c r="APL102" s="286"/>
      <c r="APM102" s="286"/>
      <c r="APN102" s="286"/>
      <c r="APO102" s="286"/>
      <c r="APP102" s="286"/>
      <c r="APQ102" s="286"/>
      <c r="APR102" s="286"/>
      <c r="APS102" s="286"/>
      <c r="APT102" s="286"/>
      <c r="APU102" s="286"/>
      <c r="APV102" s="286"/>
      <c r="APW102" s="286"/>
      <c r="APX102" s="286"/>
      <c r="APY102" s="286"/>
      <c r="APZ102" s="286"/>
      <c r="AQA102" s="286"/>
      <c r="AQB102" s="286"/>
      <c r="AQC102" s="286"/>
      <c r="AQD102" s="286"/>
      <c r="AQE102" s="286"/>
      <c r="AQF102" s="286"/>
      <c r="AQG102" s="286"/>
      <c r="AQH102" s="286"/>
      <c r="AQI102" s="286"/>
      <c r="AQJ102" s="286"/>
      <c r="AQK102" s="286"/>
      <c r="AQL102" s="286"/>
      <c r="AQM102" s="286"/>
      <c r="AQN102" s="286"/>
      <c r="AQO102" s="286"/>
      <c r="AQP102" s="286"/>
      <c r="AQQ102" s="286"/>
      <c r="AQR102" s="286"/>
      <c r="AQS102" s="286"/>
      <c r="AQT102" s="286"/>
      <c r="AQU102" s="286"/>
      <c r="AQV102" s="286"/>
      <c r="AQW102" s="286"/>
      <c r="AQX102" s="286"/>
      <c r="AQY102" s="286"/>
      <c r="AQZ102" s="286"/>
      <c r="ARA102" s="286"/>
      <c r="ARB102" s="286"/>
      <c r="ARC102" s="286"/>
      <c r="ARD102" s="286"/>
      <c r="ARE102" s="286"/>
      <c r="ARF102" s="286"/>
      <c r="ARG102" s="286"/>
      <c r="ARH102" s="286"/>
      <c r="ARI102" s="286"/>
      <c r="ARJ102" s="286"/>
      <c r="ARK102" s="286"/>
      <c r="ARL102" s="286"/>
      <c r="ARM102" s="286"/>
      <c r="ARN102" s="286"/>
      <c r="ARO102" s="286"/>
      <c r="ARP102" s="286"/>
      <c r="ARQ102" s="286"/>
      <c r="ARR102" s="286"/>
      <c r="ARS102" s="286"/>
      <c r="ART102" s="286"/>
      <c r="ARU102" s="286"/>
      <c r="ARV102" s="286"/>
      <c r="ARW102" s="286"/>
      <c r="ARX102" s="286"/>
      <c r="ARY102" s="286"/>
      <c r="ARZ102" s="286"/>
      <c r="ASA102" s="286"/>
      <c r="ASB102" s="286"/>
      <c r="ASC102" s="286"/>
      <c r="ASD102" s="286"/>
      <c r="ASE102" s="286"/>
      <c r="ASF102" s="286"/>
      <c r="ASG102" s="286"/>
      <c r="ASH102" s="286"/>
      <c r="ASI102" s="286"/>
      <c r="ASJ102" s="286"/>
      <c r="ASK102" s="286"/>
      <c r="ASL102" s="286"/>
      <c r="ASM102" s="286"/>
      <c r="ASN102" s="286"/>
      <c r="ASO102" s="286"/>
      <c r="ASP102" s="286"/>
      <c r="ASQ102" s="286"/>
      <c r="ASR102" s="286"/>
      <c r="ASS102" s="286"/>
      <c r="AST102" s="286"/>
      <c r="ASU102" s="286"/>
      <c r="ASV102" s="286"/>
      <c r="ASW102" s="286"/>
      <c r="ASX102" s="286"/>
      <c r="ASY102" s="286"/>
      <c r="ASZ102" s="286"/>
      <c r="ATA102" s="286"/>
      <c r="ATB102" s="286"/>
      <c r="ATC102" s="286"/>
      <c r="ATD102" s="286"/>
      <c r="ATE102" s="286"/>
      <c r="ATF102" s="286"/>
      <c r="ATG102" s="286"/>
      <c r="ATH102" s="286"/>
      <c r="ATI102" s="286"/>
      <c r="ATJ102" s="286"/>
      <c r="ATK102" s="286"/>
      <c r="ATL102" s="286"/>
      <c r="ATM102" s="286"/>
      <c r="ATN102" s="286"/>
      <c r="ATO102" s="286"/>
      <c r="ATP102" s="286"/>
      <c r="ATQ102" s="286"/>
      <c r="ATR102" s="286"/>
      <c r="ATS102" s="286"/>
      <c r="ATT102" s="286"/>
      <c r="ATU102" s="286"/>
      <c r="ATV102" s="286"/>
      <c r="ATW102" s="286"/>
      <c r="ATX102" s="286"/>
      <c r="ATY102" s="286"/>
      <c r="ATZ102" s="286"/>
      <c r="AUA102" s="286"/>
      <c r="AUB102" s="286"/>
      <c r="AUC102" s="286"/>
      <c r="AUD102" s="286"/>
      <c r="AUE102" s="286"/>
      <c r="AUF102" s="286"/>
      <c r="AUG102" s="286"/>
      <c r="AUH102" s="286"/>
      <c r="AUI102" s="286"/>
      <c r="AUJ102" s="286"/>
      <c r="AUK102" s="286"/>
      <c r="AUL102" s="286"/>
      <c r="AUM102" s="286"/>
      <c r="AUN102" s="286"/>
      <c r="AUO102" s="286"/>
      <c r="AUP102" s="286"/>
      <c r="AUQ102" s="286"/>
      <c r="AUR102" s="286"/>
      <c r="AUS102" s="286"/>
      <c r="AUT102" s="286"/>
      <c r="AUU102" s="286"/>
      <c r="AUV102" s="286"/>
      <c r="AUW102" s="286"/>
      <c r="AUX102" s="286"/>
      <c r="AUY102" s="286"/>
      <c r="AUZ102" s="286"/>
      <c r="AVA102" s="286"/>
      <c r="AVB102" s="286"/>
      <c r="AVC102" s="286"/>
      <c r="AVD102" s="286"/>
      <c r="AVE102" s="286"/>
      <c r="AVF102" s="286"/>
      <c r="AVG102" s="286"/>
      <c r="AVH102" s="286"/>
      <c r="AVI102" s="286"/>
      <c r="AVJ102" s="286"/>
      <c r="AVK102" s="286"/>
      <c r="AVL102" s="286"/>
      <c r="AVM102" s="286"/>
      <c r="AVN102" s="286"/>
      <c r="AVO102" s="286"/>
      <c r="AVP102" s="286"/>
      <c r="AVQ102" s="286"/>
      <c r="AVR102" s="286"/>
      <c r="AVS102" s="286"/>
      <c r="AVT102" s="286"/>
      <c r="AVU102" s="286"/>
      <c r="AVV102" s="286"/>
      <c r="AVW102" s="286"/>
      <c r="AVX102" s="286"/>
      <c r="AVY102" s="286"/>
      <c r="AVZ102" s="286"/>
      <c r="AWA102" s="286"/>
      <c r="AWB102" s="286"/>
      <c r="AWC102" s="286"/>
      <c r="AWD102" s="286"/>
      <c r="AWE102" s="286"/>
      <c r="AWF102" s="286"/>
      <c r="AWG102" s="286"/>
      <c r="AWH102" s="286"/>
      <c r="AWI102" s="286"/>
      <c r="AWJ102" s="286"/>
      <c r="AWK102" s="286"/>
      <c r="AWL102" s="286"/>
      <c r="AWM102" s="286"/>
      <c r="AWN102" s="286"/>
      <c r="AWO102" s="286"/>
      <c r="AWP102" s="286"/>
      <c r="AWQ102" s="286"/>
      <c r="AWR102" s="286"/>
      <c r="AWS102" s="286"/>
      <c r="AWT102" s="286"/>
      <c r="AWU102" s="286"/>
      <c r="AWV102" s="286"/>
      <c r="AWW102" s="286"/>
      <c r="AWX102" s="286"/>
      <c r="AWY102" s="286"/>
      <c r="AWZ102" s="286"/>
      <c r="AXA102" s="286"/>
      <c r="AXB102" s="286"/>
      <c r="AXC102" s="286"/>
      <c r="AXD102" s="286"/>
      <c r="AXE102" s="286"/>
      <c r="AXF102" s="286"/>
      <c r="AXG102" s="286"/>
      <c r="AXH102" s="286"/>
      <c r="AXI102" s="286"/>
      <c r="AXJ102" s="286"/>
      <c r="AXK102" s="286"/>
      <c r="AXL102" s="286"/>
      <c r="AXM102" s="286"/>
      <c r="AXN102" s="286"/>
      <c r="AXO102" s="286"/>
      <c r="AXP102" s="286"/>
      <c r="AXQ102" s="286"/>
      <c r="AXR102" s="286"/>
      <c r="AXS102" s="286"/>
      <c r="AXT102" s="286"/>
      <c r="AXU102" s="286"/>
      <c r="AXV102" s="286"/>
      <c r="AXW102" s="286"/>
      <c r="AXX102" s="286"/>
      <c r="AXY102" s="286"/>
      <c r="AXZ102" s="286"/>
      <c r="AYA102" s="286"/>
      <c r="AYB102" s="286"/>
      <c r="AYC102" s="286"/>
      <c r="AYD102" s="286"/>
      <c r="AYE102" s="286"/>
      <c r="AYF102" s="286"/>
      <c r="AYG102" s="286"/>
      <c r="AYH102" s="286"/>
      <c r="AYI102" s="286"/>
      <c r="AYJ102" s="286"/>
      <c r="AYK102" s="286"/>
      <c r="AYL102" s="286"/>
      <c r="AYM102" s="286"/>
      <c r="AYN102" s="286"/>
      <c r="AYO102" s="286"/>
      <c r="AYP102" s="286"/>
      <c r="AYQ102" s="286"/>
      <c r="AYR102" s="286"/>
      <c r="AYS102" s="286"/>
      <c r="AYT102" s="286"/>
      <c r="AYU102" s="286"/>
      <c r="AYV102" s="286"/>
      <c r="AYW102" s="286"/>
      <c r="AYX102" s="286"/>
      <c r="AYY102" s="286"/>
      <c r="AYZ102" s="286"/>
      <c r="AZA102" s="286"/>
      <c r="AZB102" s="286"/>
      <c r="AZC102" s="286"/>
      <c r="AZD102" s="286"/>
      <c r="AZE102" s="286"/>
      <c r="AZF102" s="286"/>
      <c r="AZG102" s="286"/>
      <c r="AZH102" s="286"/>
      <c r="AZI102" s="286"/>
      <c r="AZJ102" s="286"/>
      <c r="AZK102" s="286"/>
      <c r="AZL102" s="286"/>
      <c r="AZM102" s="286"/>
      <c r="AZN102" s="286"/>
      <c r="AZO102" s="286"/>
      <c r="AZP102" s="286"/>
      <c r="AZQ102" s="286"/>
      <c r="AZR102" s="286"/>
      <c r="AZS102" s="286"/>
      <c r="AZT102" s="286"/>
      <c r="AZU102" s="286"/>
      <c r="AZV102" s="286"/>
      <c r="AZW102" s="286"/>
      <c r="AZX102" s="286"/>
      <c r="AZY102" s="286"/>
      <c r="AZZ102" s="286"/>
      <c r="BAA102" s="286"/>
      <c r="BAB102" s="286"/>
      <c r="BAC102" s="286"/>
      <c r="BAD102" s="286"/>
      <c r="BAE102" s="286"/>
      <c r="BAF102" s="286"/>
      <c r="BAG102" s="286"/>
      <c r="BAH102" s="286"/>
      <c r="BAI102" s="286"/>
      <c r="BAJ102" s="286"/>
      <c r="BAK102" s="286"/>
      <c r="BAL102" s="286"/>
      <c r="BAM102" s="286"/>
      <c r="BAN102" s="286"/>
      <c r="BAO102" s="286"/>
      <c r="BAP102" s="286"/>
      <c r="BAQ102" s="286"/>
      <c r="BAR102" s="286"/>
      <c r="BAS102" s="286"/>
      <c r="BAT102" s="286"/>
      <c r="BAU102" s="286"/>
      <c r="BAV102" s="286"/>
      <c r="BAW102" s="286"/>
      <c r="BAX102" s="286"/>
      <c r="BAY102" s="286"/>
      <c r="BAZ102" s="286"/>
      <c r="BBA102" s="286"/>
      <c r="BBB102" s="286"/>
      <c r="BBC102" s="286"/>
      <c r="BBD102" s="286"/>
      <c r="BBE102" s="286"/>
      <c r="BBF102" s="286"/>
      <c r="BBG102" s="286"/>
      <c r="BBH102" s="286"/>
      <c r="BBI102" s="286"/>
      <c r="BBJ102" s="286"/>
      <c r="BBK102" s="286"/>
      <c r="BBL102" s="286"/>
      <c r="BBM102" s="286"/>
      <c r="BBN102" s="286"/>
      <c r="BBO102" s="286"/>
      <c r="BBP102" s="286"/>
      <c r="BBQ102" s="286"/>
      <c r="BBR102" s="286"/>
      <c r="BBS102" s="286"/>
      <c r="BBT102" s="286"/>
      <c r="BBU102" s="286"/>
      <c r="BBV102" s="286"/>
      <c r="BBW102" s="286"/>
      <c r="BBX102" s="286"/>
      <c r="BBY102" s="286"/>
      <c r="BBZ102" s="286"/>
      <c r="BCA102" s="286"/>
      <c r="BCB102" s="286"/>
      <c r="BCC102" s="286"/>
      <c r="BCD102" s="286"/>
      <c r="BCE102" s="286"/>
      <c r="BCF102" s="286"/>
      <c r="BCG102" s="286"/>
      <c r="BCH102" s="286"/>
      <c r="BCI102" s="286"/>
      <c r="BCJ102" s="286"/>
      <c r="BCK102" s="286"/>
      <c r="BCL102" s="286"/>
      <c r="BCM102" s="286"/>
      <c r="BCN102" s="286"/>
      <c r="BCO102" s="286"/>
      <c r="BCP102" s="286"/>
      <c r="BCQ102" s="286"/>
      <c r="BCR102" s="286"/>
      <c r="BCS102" s="286"/>
      <c r="BCT102" s="286"/>
      <c r="BCU102" s="286"/>
      <c r="BCV102" s="286"/>
      <c r="BCW102" s="286"/>
      <c r="BCX102" s="286"/>
      <c r="BCY102" s="286"/>
      <c r="BCZ102" s="286"/>
      <c r="BDA102" s="286"/>
      <c r="BDB102" s="286"/>
      <c r="BDC102" s="286"/>
      <c r="BDD102" s="286"/>
      <c r="BDE102" s="286"/>
      <c r="BDF102" s="286"/>
      <c r="BDG102" s="286"/>
      <c r="BDH102" s="286"/>
      <c r="BDI102" s="286"/>
      <c r="BDJ102" s="286"/>
      <c r="BDK102" s="286"/>
      <c r="BDL102" s="286"/>
      <c r="BDM102" s="286"/>
      <c r="BDN102" s="286"/>
      <c r="BDO102" s="286"/>
      <c r="BDP102" s="286"/>
      <c r="BDQ102" s="286"/>
      <c r="BDR102" s="286"/>
      <c r="BDS102" s="286"/>
      <c r="BDT102" s="286"/>
      <c r="BDU102" s="286"/>
      <c r="BDV102" s="286"/>
      <c r="BDW102" s="286"/>
      <c r="BDX102" s="286"/>
      <c r="BDY102" s="286"/>
      <c r="BDZ102" s="286"/>
      <c r="BEA102" s="286"/>
      <c r="BEB102" s="286"/>
      <c r="BEC102" s="286"/>
      <c r="BED102" s="286"/>
      <c r="BEE102" s="286"/>
      <c r="BEF102" s="286"/>
      <c r="BEG102" s="286"/>
      <c r="BEH102" s="286"/>
      <c r="BEI102" s="286"/>
      <c r="BEJ102" s="286"/>
      <c r="BEK102" s="286"/>
      <c r="BEL102" s="286"/>
      <c r="BEM102" s="286"/>
      <c r="BEN102" s="286"/>
      <c r="BEO102" s="286"/>
      <c r="BEP102" s="286"/>
      <c r="BEQ102" s="286"/>
      <c r="BER102" s="286"/>
      <c r="BES102" s="286"/>
      <c r="BET102" s="286"/>
      <c r="BEU102" s="286"/>
      <c r="BEV102" s="286"/>
      <c r="BEW102" s="286"/>
      <c r="BEX102" s="286"/>
      <c r="BEY102" s="286"/>
      <c r="BEZ102" s="286"/>
      <c r="BFA102" s="286"/>
      <c r="BFB102" s="286"/>
      <c r="BFC102" s="286"/>
      <c r="BFD102" s="286"/>
      <c r="BFE102" s="286"/>
      <c r="BFF102" s="286"/>
      <c r="BFG102" s="286"/>
      <c r="BFH102" s="286"/>
      <c r="BFI102" s="286"/>
      <c r="BFJ102" s="286"/>
      <c r="BFK102" s="286"/>
      <c r="BFL102" s="286"/>
      <c r="BFM102" s="286"/>
      <c r="BFN102" s="286"/>
      <c r="BFO102" s="286"/>
      <c r="BFP102" s="286"/>
      <c r="BFQ102" s="286"/>
      <c r="BFR102" s="286"/>
      <c r="BFS102" s="286"/>
      <c r="BFT102" s="286"/>
      <c r="BFU102" s="286"/>
      <c r="BFV102" s="286"/>
      <c r="BFW102" s="286"/>
      <c r="BFX102" s="286"/>
      <c r="BFY102" s="286"/>
      <c r="BFZ102" s="286"/>
      <c r="BGA102" s="286"/>
      <c r="BGB102" s="286"/>
      <c r="BGC102" s="286"/>
      <c r="BGD102" s="286"/>
      <c r="BGE102" s="286"/>
      <c r="BGF102" s="286"/>
      <c r="BGG102" s="286"/>
      <c r="BGH102" s="286"/>
      <c r="BGI102" s="286"/>
      <c r="BGJ102" s="286"/>
      <c r="BGK102" s="286"/>
      <c r="BGL102" s="286"/>
      <c r="BGM102" s="286"/>
      <c r="BGN102" s="286"/>
      <c r="BGO102" s="286"/>
      <c r="BGP102" s="286"/>
      <c r="BGQ102" s="286"/>
      <c r="BGR102" s="286"/>
      <c r="BGS102" s="286"/>
      <c r="BGT102" s="286"/>
      <c r="BGU102" s="286"/>
      <c r="BGV102" s="286"/>
      <c r="BGW102" s="286"/>
      <c r="BGX102" s="286"/>
      <c r="BGY102" s="286"/>
      <c r="BGZ102" s="286"/>
      <c r="BHA102" s="286"/>
      <c r="BHB102" s="286"/>
      <c r="BHC102" s="286"/>
      <c r="BHD102" s="286"/>
      <c r="BHE102" s="286"/>
      <c r="BHF102" s="286"/>
      <c r="BHG102" s="286"/>
      <c r="BHH102" s="286"/>
      <c r="BHI102" s="286"/>
      <c r="BHJ102" s="286"/>
      <c r="BHK102" s="286"/>
      <c r="BHL102" s="286"/>
      <c r="BHM102" s="286"/>
      <c r="BHN102" s="286"/>
      <c r="BHO102" s="286"/>
      <c r="BHP102" s="286"/>
      <c r="BHQ102" s="286"/>
      <c r="BHR102" s="286"/>
      <c r="BHS102" s="286"/>
      <c r="BHT102" s="286"/>
      <c r="BHU102" s="286"/>
      <c r="BHV102" s="286"/>
      <c r="BHW102" s="286"/>
      <c r="BHX102" s="286"/>
      <c r="BHY102" s="286"/>
      <c r="BHZ102" s="286"/>
      <c r="BIA102" s="286"/>
      <c r="BIB102" s="286"/>
      <c r="BIC102" s="286"/>
      <c r="BID102" s="286"/>
      <c r="BIE102" s="286"/>
      <c r="BIF102" s="286"/>
      <c r="BIG102" s="286"/>
      <c r="BIH102" s="286"/>
      <c r="BII102" s="286"/>
      <c r="BIJ102" s="286"/>
      <c r="BIK102" s="286"/>
      <c r="BIL102" s="286"/>
      <c r="BIM102" s="286"/>
      <c r="BIN102" s="286"/>
      <c r="BIO102" s="286"/>
      <c r="BIP102" s="286"/>
      <c r="BIQ102" s="286"/>
      <c r="BIR102" s="286"/>
      <c r="BIS102" s="286"/>
      <c r="BIT102" s="286"/>
      <c r="BIU102" s="286"/>
      <c r="BIV102" s="286"/>
      <c r="BIW102" s="286"/>
      <c r="BIX102" s="286"/>
      <c r="BIY102" s="286"/>
      <c r="BIZ102" s="286"/>
      <c r="BJA102" s="286"/>
      <c r="BJB102" s="286"/>
      <c r="BJC102" s="286"/>
      <c r="BJD102" s="286"/>
      <c r="BJE102" s="286"/>
      <c r="BJF102" s="286"/>
      <c r="BJG102" s="286"/>
      <c r="BJH102" s="286"/>
      <c r="BJI102" s="286"/>
      <c r="BJJ102" s="286"/>
      <c r="BJK102" s="286"/>
      <c r="BJL102" s="286"/>
      <c r="BJM102" s="286"/>
      <c r="BJN102" s="286"/>
      <c r="BJO102" s="286"/>
      <c r="BJP102" s="286"/>
      <c r="BJQ102" s="286"/>
      <c r="BJR102" s="286"/>
      <c r="BJS102" s="286"/>
      <c r="BJT102" s="286"/>
      <c r="BJU102" s="286"/>
      <c r="BJV102" s="286"/>
      <c r="BJW102" s="286"/>
      <c r="BJX102" s="286"/>
      <c r="BJY102" s="286"/>
      <c r="BJZ102" s="286"/>
      <c r="BKA102" s="286"/>
      <c r="BKB102" s="286"/>
      <c r="BKC102" s="286"/>
      <c r="BKD102" s="286"/>
      <c r="BKE102" s="286"/>
      <c r="BKF102" s="286"/>
      <c r="BKG102" s="286"/>
      <c r="BKH102" s="286"/>
      <c r="BKI102" s="286"/>
      <c r="BKJ102" s="286"/>
      <c r="BKK102" s="286"/>
      <c r="BKL102" s="286"/>
      <c r="BKM102" s="286"/>
      <c r="BKN102" s="286"/>
      <c r="BKO102" s="286"/>
      <c r="BKP102" s="286"/>
      <c r="BKQ102" s="286"/>
      <c r="BKR102" s="286"/>
      <c r="BKS102" s="286"/>
      <c r="BKT102" s="286"/>
      <c r="BKU102" s="286"/>
      <c r="BKV102" s="286"/>
      <c r="BKW102" s="286"/>
      <c r="BKX102" s="286"/>
      <c r="BKY102" s="286"/>
      <c r="BKZ102" s="286"/>
      <c r="BLA102" s="286"/>
      <c r="BLB102" s="286"/>
      <c r="BLC102" s="286"/>
      <c r="BLD102" s="286"/>
      <c r="BLE102" s="286"/>
      <c r="BLF102" s="286"/>
      <c r="BLG102" s="286"/>
      <c r="BLH102" s="286"/>
      <c r="BLI102" s="286"/>
      <c r="BLJ102" s="286"/>
      <c r="BLK102" s="286"/>
      <c r="BLL102" s="286"/>
      <c r="BLM102" s="286"/>
      <c r="BLN102" s="286"/>
      <c r="BLO102" s="286"/>
      <c r="BLP102" s="286"/>
      <c r="BLQ102" s="286"/>
      <c r="BLR102" s="286"/>
      <c r="BLS102" s="286"/>
      <c r="BLT102" s="286"/>
      <c r="BLU102" s="286"/>
      <c r="BLV102" s="286"/>
      <c r="BLW102" s="286"/>
      <c r="BLX102" s="286"/>
      <c r="BLY102" s="286"/>
      <c r="BLZ102" s="286"/>
      <c r="BMA102" s="286"/>
      <c r="BMB102" s="286"/>
      <c r="BMC102" s="286"/>
      <c r="BMD102" s="286"/>
      <c r="BME102" s="286"/>
      <c r="BMF102" s="286"/>
      <c r="BMG102" s="286"/>
      <c r="BMH102" s="286"/>
      <c r="BMI102" s="286"/>
      <c r="BMJ102" s="286"/>
      <c r="BMK102" s="286"/>
      <c r="BML102" s="286"/>
      <c r="BMM102" s="286"/>
      <c r="BMN102" s="286"/>
      <c r="BMO102" s="286"/>
      <c r="BMP102" s="286"/>
      <c r="BMQ102" s="286"/>
      <c r="BMR102" s="286"/>
      <c r="BMS102" s="286"/>
      <c r="BMT102" s="286"/>
      <c r="BMU102" s="286"/>
      <c r="BMV102" s="286"/>
      <c r="BMW102" s="286"/>
      <c r="BMX102" s="286"/>
      <c r="BMY102" s="286"/>
      <c r="BMZ102" s="286"/>
      <c r="BNA102" s="286"/>
      <c r="BNB102" s="286"/>
      <c r="BNC102" s="286"/>
      <c r="BND102" s="286"/>
      <c r="BNE102" s="286"/>
      <c r="BNF102" s="286"/>
      <c r="BNG102" s="286"/>
      <c r="BNH102" s="286"/>
      <c r="BNI102" s="286"/>
      <c r="BNJ102" s="286"/>
      <c r="BNK102" s="286"/>
      <c r="BNL102" s="286"/>
      <c r="BNM102" s="286"/>
      <c r="BNN102" s="286"/>
      <c r="BNO102" s="286"/>
      <c r="BNP102" s="286"/>
      <c r="BNQ102" s="286"/>
      <c r="BNR102" s="286"/>
      <c r="BNS102" s="286"/>
      <c r="BNT102" s="286"/>
      <c r="BNU102" s="286"/>
      <c r="BNV102" s="286"/>
      <c r="BNW102" s="286"/>
      <c r="BNX102" s="286"/>
      <c r="BNY102" s="286"/>
      <c r="BNZ102" s="286"/>
      <c r="BOA102" s="286"/>
      <c r="BOB102" s="286"/>
      <c r="BOC102" s="286"/>
      <c r="BOD102" s="286"/>
      <c r="BOE102" s="286"/>
      <c r="BOF102" s="286"/>
      <c r="BOG102" s="286"/>
      <c r="BOH102" s="286"/>
      <c r="BOI102" s="286"/>
      <c r="BOJ102" s="286"/>
      <c r="BOK102" s="286"/>
      <c r="BOL102" s="286"/>
      <c r="BOM102" s="286"/>
      <c r="BON102" s="286"/>
      <c r="BOO102" s="286"/>
      <c r="BOP102" s="286"/>
      <c r="BOQ102" s="286"/>
      <c r="BOR102" s="286"/>
      <c r="BOS102" s="286"/>
      <c r="BOT102" s="286"/>
      <c r="BOU102" s="286"/>
      <c r="BOV102" s="286"/>
      <c r="BOW102" s="286"/>
      <c r="BOX102" s="286"/>
      <c r="BOY102" s="286"/>
      <c r="BOZ102" s="286"/>
      <c r="BPA102" s="286"/>
      <c r="BPB102" s="286"/>
      <c r="BPC102" s="286"/>
      <c r="BPD102" s="286"/>
      <c r="BPE102" s="286"/>
      <c r="BPF102" s="286"/>
      <c r="BPG102" s="286"/>
      <c r="BPH102" s="286"/>
      <c r="BPI102" s="286"/>
      <c r="BPJ102" s="286"/>
      <c r="BPK102" s="286"/>
      <c r="BPL102" s="286"/>
      <c r="BPM102" s="286"/>
      <c r="BPN102" s="286"/>
      <c r="BPO102" s="286"/>
      <c r="BPP102" s="286"/>
      <c r="BPQ102" s="286"/>
      <c r="BPR102" s="286"/>
      <c r="BPS102" s="286"/>
      <c r="BPT102" s="286"/>
      <c r="BPU102" s="286"/>
      <c r="BPV102" s="286"/>
      <c r="BPW102" s="286"/>
      <c r="BPX102" s="286"/>
      <c r="BPY102" s="286"/>
      <c r="BPZ102" s="286"/>
      <c r="BQA102" s="286"/>
      <c r="BQB102" s="286"/>
      <c r="BQC102" s="286"/>
      <c r="BQD102" s="286"/>
      <c r="BQE102" s="286"/>
      <c r="BQF102" s="286"/>
      <c r="BQG102" s="286"/>
      <c r="BQH102" s="286"/>
      <c r="BQI102" s="286"/>
      <c r="BQJ102" s="286"/>
      <c r="BQK102" s="286"/>
      <c r="BQL102" s="286"/>
      <c r="BQM102" s="286"/>
      <c r="BQN102" s="286"/>
      <c r="BQO102" s="286"/>
      <c r="BQP102" s="286"/>
      <c r="BQQ102" s="286"/>
      <c r="BQR102" s="286"/>
      <c r="BQS102" s="286"/>
      <c r="BQT102" s="286"/>
      <c r="BQU102" s="286"/>
      <c r="BQV102" s="286"/>
      <c r="BQW102" s="286"/>
      <c r="BQX102" s="286"/>
      <c r="BQY102" s="286"/>
      <c r="BQZ102" s="286"/>
      <c r="BRA102" s="286"/>
      <c r="BRB102" s="286"/>
      <c r="BRC102" s="286"/>
      <c r="BRD102" s="286"/>
      <c r="BRE102" s="286"/>
      <c r="BRF102" s="286"/>
      <c r="BRG102" s="286"/>
      <c r="BRH102" s="286"/>
      <c r="BRI102" s="286"/>
      <c r="BRJ102" s="286"/>
      <c r="BRK102" s="286"/>
      <c r="BRL102" s="286"/>
      <c r="BRM102" s="286"/>
      <c r="BRN102" s="286"/>
      <c r="BRO102" s="286"/>
      <c r="BRP102" s="286"/>
      <c r="BRQ102" s="286"/>
      <c r="BRR102" s="286"/>
      <c r="BRS102" s="286"/>
      <c r="BRT102" s="286"/>
      <c r="BRU102" s="286"/>
      <c r="BRV102" s="286"/>
      <c r="BRW102" s="286"/>
      <c r="BRX102" s="286"/>
      <c r="BRY102" s="286"/>
      <c r="BRZ102" s="286"/>
      <c r="BSA102" s="286"/>
      <c r="BSB102" s="286"/>
      <c r="BSC102" s="286"/>
      <c r="BSD102" s="286"/>
      <c r="BSE102" s="286"/>
      <c r="BSF102" s="286"/>
      <c r="BSG102" s="286"/>
      <c r="BSH102" s="286"/>
      <c r="BSI102" s="286"/>
      <c r="BSJ102" s="286"/>
      <c r="BSK102" s="286"/>
      <c r="BSL102" s="286"/>
      <c r="BSM102" s="286"/>
      <c r="BSN102" s="286"/>
      <c r="BSO102" s="286"/>
      <c r="BSP102" s="286"/>
      <c r="BSQ102" s="286"/>
      <c r="BSR102" s="286"/>
      <c r="BSS102" s="286"/>
      <c r="BST102" s="286"/>
      <c r="BSU102" s="286"/>
      <c r="BSV102" s="286"/>
      <c r="BSW102" s="286"/>
      <c r="BSX102" s="286"/>
      <c r="BSY102" s="286"/>
      <c r="BSZ102" s="286"/>
      <c r="BTA102" s="286"/>
      <c r="BTB102" s="286"/>
      <c r="BTC102" s="286"/>
      <c r="BTD102" s="286"/>
      <c r="BTE102" s="286"/>
      <c r="BTF102" s="286"/>
      <c r="BTG102" s="286"/>
      <c r="BTH102" s="286"/>
      <c r="BTI102" s="286"/>
      <c r="BTJ102" s="286"/>
      <c r="BTK102" s="286"/>
      <c r="BTL102" s="286"/>
      <c r="BTM102" s="286"/>
      <c r="BTN102" s="286"/>
      <c r="BTO102" s="286"/>
      <c r="BTP102" s="286"/>
      <c r="BTQ102" s="286"/>
      <c r="BTR102" s="286"/>
      <c r="BTS102" s="286"/>
      <c r="BTT102" s="286"/>
      <c r="BTU102" s="286"/>
      <c r="BTV102" s="286"/>
      <c r="BTW102" s="286"/>
      <c r="BTX102" s="286"/>
      <c r="BTY102" s="286"/>
      <c r="BTZ102" s="286"/>
      <c r="BUA102" s="286"/>
      <c r="BUB102" s="286"/>
      <c r="BUC102" s="286"/>
      <c r="BUD102" s="286"/>
      <c r="BUE102" s="286"/>
      <c r="BUF102" s="286"/>
      <c r="BUG102" s="286"/>
      <c r="BUH102" s="286"/>
      <c r="BUI102" s="286"/>
      <c r="BUJ102" s="286"/>
      <c r="BUK102" s="286"/>
      <c r="BUL102" s="286"/>
      <c r="BUM102" s="286"/>
      <c r="BUN102" s="286"/>
      <c r="BUO102" s="286"/>
      <c r="BUP102" s="286"/>
      <c r="BUQ102" s="286"/>
      <c r="BUR102" s="286"/>
      <c r="BUS102" s="286"/>
      <c r="BUT102" s="286"/>
      <c r="BUU102" s="286"/>
      <c r="BUV102" s="286"/>
      <c r="BUW102" s="286"/>
      <c r="BUX102" s="286"/>
      <c r="BUY102" s="286"/>
      <c r="BUZ102" s="286"/>
      <c r="BVA102" s="286"/>
      <c r="BVB102" s="286"/>
      <c r="BVC102" s="286"/>
      <c r="BVD102" s="286"/>
      <c r="BVE102" s="286"/>
      <c r="BVF102" s="286"/>
      <c r="BVG102" s="286"/>
      <c r="BVH102" s="286"/>
      <c r="BVI102" s="286"/>
      <c r="BVJ102" s="286"/>
      <c r="BVK102" s="286"/>
      <c r="BVL102" s="286"/>
      <c r="BVM102" s="286"/>
      <c r="BVN102" s="286"/>
      <c r="BVO102" s="286"/>
      <c r="BVP102" s="286"/>
      <c r="BVQ102" s="286"/>
      <c r="BVR102" s="286"/>
      <c r="BVS102" s="286"/>
      <c r="BVT102" s="286"/>
      <c r="BVU102" s="286"/>
      <c r="BVV102" s="286"/>
      <c r="BVW102" s="286"/>
      <c r="BVX102" s="286"/>
      <c r="BVY102" s="286"/>
      <c r="BVZ102" s="286"/>
      <c r="BWA102" s="286"/>
      <c r="BWB102" s="286"/>
      <c r="BWC102" s="286"/>
      <c r="BWD102" s="286"/>
      <c r="BWE102" s="286"/>
      <c r="BWF102" s="286"/>
      <c r="BWG102" s="286"/>
      <c r="BWH102" s="286"/>
      <c r="BWI102" s="286"/>
      <c r="BWJ102" s="286"/>
      <c r="BWK102" s="286"/>
      <c r="BWL102" s="286"/>
      <c r="BWM102" s="286"/>
      <c r="BWN102" s="286"/>
      <c r="BWO102" s="286"/>
      <c r="BWP102" s="286"/>
      <c r="BWQ102" s="286"/>
      <c r="BWR102" s="286"/>
      <c r="BWS102" s="286"/>
      <c r="BWT102" s="286"/>
      <c r="BWU102" s="286"/>
      <c r="BWV102" s="286"/>
      <c r="BWW102" s="286"/>
      <c r="BWX102" s="286"/>
      <c r="BWY102" s="286"/>
      <c r="BWZ102" s="286"/>
      <c r="BXA102" s="286"/>
      <c r="BXB102" s="286"/>
      <c r="BXC102" s="286"/>
      <c r="BXD102" s="286"/>
      <c r="BXE102" s="286"/>
      <c r="BXF102" s="286"/>
      <c r="BXG102" s="286"/>
      <c r="BXH102" s="286"/>
      <c r="BXI102" s="286"/>
      <c r="BXJ102" s="286"/>
      <c r="BXK102" s="286"/>
      <c r="BXL102" s="286"/>
      <c r="BXM102" s="286"/>
      <c r="BXN102" s="286"/>
      <c r="BXO102" s="286"/>
      <c r="BXP102" s="286"/>
      <c r="BXQ102" s="286"/>
      <c r="BXR102" s="286"/>
      <c r="BXS102" s="286"/>
      <c r="BXT102" s="286"/>
      <c r="BXU102" s="286"/>
      <c r="BXV102" s="286"/>
      <c r="BXW102" s="286"/>
      <c r="BXX102" s="286"/>
      <c r="BXY102" s="286"/>
      <c r="BXZ102" s="286"/>
      <c r="BYA102" s="286"/>
      <c r="BYB102" s="286"/>
      <c r="BYC102" s="286"/>
      <c r="BYD102" s="286"/>
      <c r="BYE102" s="286"/>
      <c r="BYF102" s="286"/>
      <c r="BYG102" s="286"/>
      <c r="BYH102" s="286"/>
      <c r="BYI102" s="286"/>
      <c r="BYJ102" s="286"/>
      <c r="BYK102" s="286"/>
      <c r="BYL102" s="286"/>
      <c r="BYM102" s="286"/>
      <c r="BYN102" s="286"/>
      <c r="BYO102" s="286"/>
      <c r="BYP102" s="286"/>
      <c r="BYQ102" s="286"/>
      <c r="BYR102" s="286"/>
      <c r="BYS102" s="286"/>
      <c r="BYT102" s="286"/>
      <c r="BYU102" s="286"/>
      <c r="BYV102" s="286"/>
      <c r="BYW102" s="286"/>
      <c r="BYX102" s="286"/>
      <c r="BYY102" s="286"/>
      <c r="BYZ102" s="286"/>
      <c r="BZA102" s="286"/>
      <c r="BZB102" s="286"/>
      <c r="BZC102" s="286"/>
      <c r="BZD102" s="286"/>
      <c r="BZE102" s="286"/>
      <c r="BZF102" s="286"/>
      <c r="BZG102" s="286"/>
      <c r="BZH102" s="286"/>
      <c r="BZI102" s="286"/>
      <c r="BZJ102" s="286"/>
      <c r="BZK102" s="286"/>
      <c r="BZL102" s="286"/>
      <c r="BZM102" s="286"/>
      <c r="BZN102" s="286"/>
      <c r="BZO102" s="286"/>
      <c r="BZP102" s="286"/>
      <c r="BZQ102" s="286"/>
      <c r="BZR102" s="286"/>
      <c r="BZS102" s="286"/>
      <c r="BZT102" s="286"/>
      <c r="BZU102" s="286"/>
      <c r="BZV102" s="286"/>
      <c r="BZW102" s="286"/>
      <c r="BZX102" s="286"/>
      <c r="BZY102" s="286"/>
      <c r="BZZ102" s="286"/>
      <c r="CAA102" s="286"/>
      <c r="CAB102" s="286"/>
      <c r="CAC102" s="286"/>
      <c r="CAD102" s="286"/>
      <c r="CAE102" s="286"/>
      <c r="CAF102" s="286"/>
      <c r="CAG102" s="286"/>
      <c r="CAH102" s="286"/>
      <c r="CAI102" s="286"/>
      <c r="CAJ102" s="286"/>
      <c r="CAK102" s="286"/>
      <c r="CAL102" s="286"/>
      <c r="CAM102" s="286"/>
      <c r="CAN102" s="286"/>
      <c r="CAO102" s="286"/>
      <c r="CAP102" s="286"/>
      <c r="CAQ102" s="286"/>
      <c r="CAR102" s="286"/>
      <c r="CAS102" s="286"/>
      <c r="CAT102" s="286"/>
      <c r="CAU102" s="286"/>
      <c r="CAV102" s="286"/>
      <c r="CAW102" s="286"/>
      <c r="CAX102" s="286"/>
      <c r="CAY102" s="286"/>
      <c r="CAZ102" s="286"/>
      <c r="CBA102" s="286"/>
      <c r="CBB102" s="286"/>
      <c r="CBC102" s="286"/>
      <c r="CBD102" s="286"/>
      <c r="CBE102" s="286"/>
      <c r="CBF102" s="286"/>
      <c r="CBG102" s="286"/>
      <c r="CBH102" s="286"/>
      <c r="CBI102" s="286"/>
      <c r="CBJ102" s="286"/>
      <c r="CBK102" s="286"/>
      <c r="CBL102" s="286"/>
      <c r="CBM102" s="286"/>
      <c r="CBN102" s="286"/>
      <c r="CBO102" s="286"/>
      <c r="CBP102" s="286"/>
      <c r="CBQ102" s="286"/>
      <c r="CBR102" s="286"/>
      <c r="CBS102" s="286"/>
      <c r="CBT102" s="286"/>
      <c r="CBU102" s="286"/>
      <c r="CBV102" s="286"/>
      <c r="CBW102" s="286"/>
      <c r="CBX102" s="286"/>
      <c r="CBY102" s="286"/>
      <c r="CBZ102" s="286"/>
      <c r="CCA102" s="286"/>
      <c r="CCB102" s="286"/>
      <c r="CCC102" s="286"/>
      <c r="CCD102" s="286"/>
      <c r="CCE102" s="286"/>
      <c r="CCF102" s="286"/>
      <c r="CCG102" s="286"/>
      <c r="CCH102" s="286"/>
      <c r="CCI102" s="286"/>
      <c r="CCJ102" s="286"/>
      <c r="CCK102" s="286"/>
      <c r="CCL102" s="286"/>
      <c r="CCM102" s="286"/>
      <c r="CCN102" s="286"/>
      <c r="CCO102" s="286"/>
      <c r="CCP102" s="286"/>
      <c r="CCQ102" s="286"/>
      <c r="CCR102" s="286"/>
      <c r="CCS102" s="286"/>
      <c r="CCT102" s="286"/>
      <c r="CCU102" s="286"/>
      <c r="CCV102" s="286"/>
      <c r="CCW102" s="286"/>
      <c r="CCX102" s="286"/>
      <c r="CCY102" s="286"/>
      <c r="CCZ102" s="286"/>
      <c r="CDA102" s="286"/>
      <c r="CDB102" s="286"/>
      <c r="CDC102" s="286"/>
      <c r="CDD102" s="286"/>
      <c r="CDE102" s="286"/>
      <c r="CDF102" s="286"/>
      <c r="CDG102" s="286"/>
      <c r="CDH102" s="286"/>
      <c r="CDI102" s="286"/>
      <c r="CDJ102" s="286"/>
      <c r="CDK102" s="286"/>
      <c r="CDL102" s="286"/>
      <c r="CDM102" s="286"/>
      <c r="CDN102" s="286"/>
      <c r="CDO102" s="286"/>
      <c r="CDP102" s="286"/>
      <c r="CDQ102" s="286"/>
      <c r="CDR102" s="286"/>
      <c r="CDS102" s="286"/>
      <c r="CDT102" s="286"/>
      <c r="CDU102" s="286"/>
      <c r="CDV102" s="286"/>
      <c r="CDW102" s="286"/>
      <c r="CDX102" s="286"/>
      <c r="CDY102" s="286"/>
      <c r="CDZ102" s="286"/>
      <c r="CEA102" s="286"/>
      <c r="CEB102" s="286"/>
      <c r="CEC102" s="286"/>
      <c r="CED102" s="286"/>
      <c r="CEE102" s="286"/>
      <c r="CEF102" s="286"/>
      <c r="CEG102" s="286"/>
      <c r="CEH102" s="286"/>
      <c r="CEI102" s="286"/>
      <c r="CEJ102" s="286"/>
      <c r="CEK102" s="286"/>
      <c r="CEL102" s="286"/>
      <c r="CEM102" s="286"/>
      <c r="CEN102" s="286"/>
      <c r="CEO102" s="286"/>
      <c r="CEP102" s="286"/>
      <c r="CEQ102" s="286"/>
      <c r="CER102" s="286"/>
      <c r="CES102" s="286"/>
      <c r="CET102" s="286"/>
      <c r="CEU102" s="286"/>
      <c r="CEV102" s="286"/>
      <c r="CEW102" s="286"/>
      <c r="CEX102" s="286"/>
      <c r="CEY102" s="286"/>
      <c r="CEZ102" s="286"/>
      <c r="CFA102" s="286"/>
      <c r="CFB102" s="286"/>
      <c r="CFC102" s="286"/>
      <c r="CFD102" s="286"/>
      <c r="CFE102" s="286"/>
      <c r="CFF102" s="286"/>
      <c r="CFG102" s="286"/>
      <c r="CFH102" s="286"/>
      <c r="CFI102" s="286"/>
      <c r="CFJ102" s="286"/>
      <c r="CFK102" s="286"/>
      <c r="CFL102" s="286"/>
      <c r="CFM102" s="286"/>
      <c r="CFN102" s="286"/>
      <c r="CFO102" s="286"/>
      <c r="CFP102" s="286"/>
      <c r="CFQ102" s="286"/>
      <c r="CFR102" s="286"/>
      <c r="CFS102" s="286"/>
      <c r="CFT102" s="286"/>
      <c r="CFU102" s="286"/>
      <c r="CFV102" s="286"/>
      <c r="CFW102" s="286"/>
      <c r="CFX102" s="286"/>
      <c r="CFY102" s="286"/>
      <c r="CFZ102" s="286"/>
      <c r="CGA102" s="286"/>
      <c r="CGB102" s="286"/>
      <c r="CGC102" s="286"/>
      <c r="CGD102" s="286"/>
      <c r="CGE102" s="286"/>
      <c r="CGF102" s="286"/>
      <c r="CGG102" s="286"/>
      <c r="CGH102" s="286"/>
      <c r="CGI102" s="286"/>
      <c r="CGJ102" s="286"/>
      <c r="CGK102" s="286"/>
      <c r="CGL102" s="286"/>
      <c r="CGM102" s="286"/>
      <c r="CGN102" s="286"/>
      <c r="CGO102" s="286"/>
      <c r="CGP102" s="286"/>
      <c r="CGQ102" s="286"/>
      <c r="CGR102" s="286"/>
      <c r="CGS102" s="286"/>
      <c r="CGT102" s="286"/>
      <c r="CGU102" s="286"/>
      <c r="CGV102" s="286"/>
      <c r="CGW102" s="286"/>
      <c r="CGX102" s="286"/>
      <c r="CGY102" s="286"/>
      <c r="CGZ102" s="286"/>
      <c r="CHA102" s="286"/>
      <c r="CHB102" s="286"/>
      <c r="CHC102" s="286"/>
      <c r="CHD102" s="286"/>
      <c r="CHE102" s="286"/>
      <c r="CHF102" s="286"/>
      <c r="CHG102" s="286"/>
      <c r="CHH102" s="286"/>
      <c r="CHI102" s="286"/>
      <c r="CHJ102" s="286"/>
      <c r="CHK102" s="286"/>
      <c r="CHL102" s="286"/>
      <c r="CHM102" s="286"/>
      <c r="CHN102" s="286"/>
      <c r="CHO102" s="286"/>
      <c r="CHP102" s="286"/>
      <c r="CHQ102" s="286"/>
      <c r="CHR102" s="286"/>
      <c r="CHS102" s="286"/>
      <c r="CHT102" s="286"/>
      <c r="CHU102" s="286"/>
      <c r="CHV102" s="286"/>
      <c r="CHW102" s="286"/>
      <c r="CHX102" s="286"/>
      <c r="CHY102" s="286"/>
      <c r="CHZ102" s="286"/>
      <c r="CIA102" s="286"/>
      <c r="CIB102" s="286"/>
      <c r="CIC102" s="286"/>
      <c r="CID102" s="286"/>
      <c r="CIE102" s="286"/>
      <c r="CIF102" s="286"/>
      <c r="CIG102" s="286"/>
      <c r="CIH102" s="286"/>
      <c r="CII102" s="286"/>
      <c r="CIJ102" s="286"/>
      <c r="CIK102" s="286"/>
      <c r="CIL102" s="286"/>
      <c r="CIM102" s="286"/>
      <c r="CIN102" s="286"/>
      <c r="CIO102" s="286"/>
      <c r="CIP102" s="286"/>
      <c r="CIQ102" s="286"/>
      <c r="CIR102" s="286"/>
      <c r="CIS102" s="286"/>
      <c r="CIT102" s="286"/>
      <c r="CIU102" s="286"/>
      <c r="CIV102" s="286"/>
      <c r="CIW102" s="286"/>
      <c r="CIX102" s="286"/>
      <c r="CIY102" s="286"/>
      <c r="CIZ102" s="286"/>
      <c r="CJA102" s="286"/>
      <c r="CJB102" s="286"/>
      <c r="CJC102" s="286"/>
      <c r="CJD102" s="286"/>
      <c r="CJE102" s="286"/>
      <c r="CJF102" s="286"/>
      <c r="CJG102" s="286"/>
      <c r="CJH102" s="286"/>
      <c r="CJI102" s="286"/>
      <c r="CJJ102" s="286"/>
      <c r="CJK102" s="286"/>
      <c r="CJL102" s="286"/>
      <c r="CJM102" s="286"/>
      <c r="CJN102" s="286"/>
      <c r="CJO102" s="286"/>
      <c r="CJP102" s="286"/>
      <c r="CJQ102" s="286"/>
      <c r="CJR102" s="286"/>
      <c r="CJS102" s="286"/>
      <c r="CJT102" s="286"/>
      <c r="CJU102" s="286"/>
      <c r="CJV102" s="286"/>
      <c r="CJW102" s="286"/>
      <c r="CJX102" s="286"/>
      <c r="CJY102" s="286"/>
      <c r="CJZ102" s="286"/>
      <c r="CKA102" s="286"/>
      <c r="CKB102" s="286"/>
      <c r="CKC102" s="286"/>
      <c r="CKD102" s="286"/>
      <c r="CKE102" s="286"/>
      <c r="CKF102" s="286"/>
      <c r="CKG102" s="286"/>
      <c r="CKH102" s="286"/>
      <c r="CKI102" s="286"/>
      <c r="CKJ102" s="286"/>
      <c r="CKK102" s="286"/>
      <c r="CKL102" s="286"/>
      <c r="CKM102" s="286"/>
      <c r="CKN102" s="286"/>
      <c r="CKO102" s="286"/>
      <c r="CKP102" s="286"/>
      <c r="CKQ102" s="286"/>
      <c r="CKR102" s="286"/>
      <c r="CKS102" s="286"/>
      <c r="CKT102" s="286"/>
      <c r="CKU102" s="286"/>
      <c r="CKV102" s="286"/>
      <c r="CKW102" s="286"/>
      <c r="CKX102" s="286"/>
      <c r="CKY102" s="286"/>
      <c r="CKZ102" s="286"/>
      <c r="CLA102" s="286"/>
      <c r="CLB102" s="286"/>
      <c r="CLC102" s="286"/>
      <c r="CLD102" s="286"/>
      <c r="CLE102" s="286"/>
      <c r="CLF102" s="286"/>
      <c r="CLG102" s="286"/>
      <c r="CLH102" s="286"/>
      <c r="CLI102" s="286"/>
      <c r="CLJ102" s="286"/>
      <c r="CLK102" s="286"/>
      <c r="CLL102" s="286"/>
      <c r="CLM102" s="286"/>
      <c r="CLN102" s="286"/>
      <c r="CLO102" s="286"/>
      <c r="CLP102" s="286"/>
      <c r="CLQ102" s="286"/>
      <c r="CLR102" s="286"/>
      <c r="CLS102" s="286"/>
      <c r="CLT102" s="286"/>
      <c r="CLU102" s="286"/>
      <c r="CLV102" s="286"/>
      <c r="CLW102" s="286"/>
      <c r="CLX102" s="286"/>
      <c r="CLY102" s="286"/>
      <c r="CLZ102" s="286"/>
      <c r="CMA102" s="286"/>
      <c r="CMB102" s="286"/>
      <c r="CMC102" s="286"/>
      <c r="CMD102" s="286"/>
      <c r="CME102" s="286"/>
      <c r="CMF102" s="286"/>
      <c r="CMG102" s="286"/>
      <c r="CMH102" s="286"/>
      <c r="CMI102" s="286"/>
      <c r="CMJ102" s="286"/>
      <c r="CMK102" s="286"/>
      <c r="CML102" s="286"/>
      <c r="CMM102" s="286"/>
      <c r="CMN102" s="286"/>
      <c r="CMO102" s="286"/>
      <c r="CMP102" s="286"/>
      <c r="CMQ102" s="286"/>
      <c r="CMR102" s="286"/>
      <c r="CMS102" s="286"/>
      <c r="CMT102" s="286"/>
      <c r="CMU102" s="286"/>
      <c r="CMV102" s="286"/>
      <c r="CMW102" s="286"/>
      <c r="CMX102" s="286"/>
      <c r="CMY102" s="286"/>
      <c r="CMZ102" s="286"/>
      <c r="CNA102" s="286"/>
      <c r="CNB102" s="286"/>
      <c r="CNC102" s="286"/>
      <c r="CND102" s="286"/>
      <c r="CNE102" s="286"/>
      <c r="CNF102" s="286"/>
      <c r="CNG102" s="286"/>
      <c r="CNH102" s="286"/>
      <c r="CNI102" s="286"/>
      <c r="CNJ102" s="286"/>
      <c r="CNK102" s="286"/>
      <c r="CNL102" s="286"/>
      <c r="CNM102" s="286"/>
      <c r="CNN102" s="286"/>
      <c r="CNO102" s="286"/>
      <c r="CNP102" s="286"/>
      <c r="CNQ102" s="286"/>
      <c r="CNR102" s="286"/>
      <c r="CNS102" s="286"/>
      <c r="CNT102" s="286"/>
      <c r="CNU102" s="286"/>
      <c r="CNV102" s="286"/>
      <c r="CNW102" s="286"/>
      <c r="CNX102" s="286"/>
      <c r="CNY102" s="286"/>
      <c r="CNZ102" s="286"/>
      <c r="COA102" s="286"/>
      <c r="COB102" s="286"/>
      <c r="COC102" s="286"/>
      <c r="COD102" s="286"/>
      <c r="COE102" s="286"/>
      <c r="COF102" s="286"/>
      <c r="COG102" s="286"/>
      <c r="COH102" s="286"/>
      <c r="COI102" s="286"/>
      <c r="COJ102" s="286"/>
      <c r="COK102" s="286"/>
      <c r="COL102" s="286"/>
      <c r="COM102" s="286"/>
      <c r="CON102" s="286"/>
      <c r="COO102" s="286"/>
      <c r="COP102" s="286"/>
      <c r="COQ102" s="286"/>
      <c r="COR102" s="286"/>
      <c r="COS102" s="286"/>
      <c r="COT102" s="286"/>
      <c r="COU102" s="286"/>
      <c r="COV102" s="286"/>
      <c r="COW102" s="286"/>
      <c r="COX102" s="286"/>
      <c r="COY102" s="286"/>
      <c r="COZ102" s="286"/>
      <c r="CPA102" s="286"/>
      <c r="CPB102" s="286"/>
      <c r="CPC102" s="286"/>
      <c r="CPD102" s="286"/>
      <c r="CPE102" s="286"/>
      <c r="CPF102" s="286"/>
      <c r="CPG102" s="286"/>
      <c r="CPH102" s="286"/>
      <c r="CPI102" s="286"/>
      <c r="CPJ102" s="286"/>
      <c r="CPK102" s="286"/>
      <c r="CPL102" s="286"/>
      <c r="CPM102" s="286"/>
      <c r="CPN102" s="286"/>
      <c r="CPO102" s="286"/>
      <c r="CPP102" s="286"/>
      <c r="CPQ102" s="286"/>
      <c r="CPR102" s="286"/>
      <c r="CPS102" s="286"/>
      <c r="CPT102" s="286"/>
      <c r="CPU102" s="286"/>
      <c r="CPV102" s="286"/>
      <c r="CPW102" s="286"/>
      <c r="CPX102" s="286"/>
      <c r="CPY102" s="286"/>
      <c r="CPZ102" s="286"/>
      <c r="CQA102" s="286"/>
      <c r="CQB102" s="286"/>
      <c r="CQC102" s="286"/>
      <c r="CQD102" s="286"/>
      <c r="CQE102" s="286"/>
      <c r="CQF102" s="286"/>
      <c r="CQG102" s="286"/>
      <c r="CQH102" s="286"/>
      <c r="CQI102" s="286"/>
      <c r="CQJ102" s="286"/>
      <c r="CQK102" s="286"/>
      <c r="CQL102" s="286"/>
      <c r="CQM102" s="286"/>
      <c r="CQN102" s="286"/>
      <c r="CQO102" s="286"/>
      <c r="CQP102" s="286"/>
      <c r="CQQ102" s="286"/>
      <c r="CQR102" s="286"/>
      <c r="CQS102" s="286"/>
      <c r="CQT102" s="286"/>
      <c r="CQU102" s="286"/>
      <c r="CQV102" s="286"/>
      <c r="CQW102" s="286"/>
      <c r="CQX102" s="286"/>
      <c r="CQY102" s="286"/>
      <c r="CQZ102" s="286"/>
      <c r="CRA102" s="286"/>
      <c r="CRB102" s="286"/>
      <c r="CRC102" s="286"/>
      <c r="CRD102" s="286"/>
      <c r="CRE102" s="286"/>
      <c r="CRF102" s="286"/>
      <c r="CRG102" s="286"/>
      <c r="CRH102" s="286"/>
      <c r="CRI102" s="286"/>
      <c r="CRJ102" s="286"/>
      <c r="CRK102" s="286"/>
      <c r="CRL102" s="286"/>
      <c r="CRM102" s="286"/>
      <c r="CRN102" s="286"/>
      <c r="CRO102" s="286"/>
      <c r="CRP102" s="286"/>
      <c r="CRQ102" s="286"/>
      <c r="CRR102" s="286"/>
      <c r="CRS102" s="286"/>
      <c r="CRT102" s="286"/>
      <c r="CRU102" s="286"/>
      <c r="CRV102" s="286"/>
      <c r="CRW102" s="286"/>
      <c r="CRX102" s="286"/>
      <c r="CRY102" s="286"/>
      <c r="CRZ102" s="286"/>
      <c r="CSA102" s="286"/>
      <c r="CSB102" s="286"/>
      <c r="CSC102" s="286"/>
      <c r="CSD102" s="286"/>
      <c r="CSE102" s="286"/>
      <c r="CSF102" s="286"/>
      <c r="CSG102" s="286"/>
      <c r="CSH102" s="286"/>
      <c r="CSI102" s="286"/>
      <c r="CSJ102" s="286"/>
      <c r="CSK102" s="286"/>
      <c r="CSL102" s="286"/>
      <c r="CSM102" s="286"/>
      <c r="CSN102" s="286"/>
      <c r="CSO102" s="286"/>
      <c r="CSP102" s="286"/>
      <c r="CSQ102" s="286"/>
      <c r="CSR102" s="286"/>
      <c r="CSS102" s="286"/>
      <c r="CST102" s="286"/>
      <c r="CSU102" s="286"/>
      <c r="CSV102" s="286"/>
      <c r="CSW102" s="286"/>
      <c r="CSX102" s="286"/>
      <c r="CSY102" s="286"/>
      <c r="CSZ102" s="286"/>
      <c r="CTA102" s="286"/>
      <c r="CTB102" s="286"/>
      <c r="CTC102" s="286"/>
      <c r="CTD102" s="286"/>
      <c r="CTE102" s="286"/>
      <c r="CTF102" s="286"/>
      <c r="CTG102" s="286"/>
      <c r="CTH102" s="286"/>
      <c r="CTI102" s="286"/>
      <c r="CTJ102" s="286"/>
      <c r="CTK102" s="286"/>
      <c r="CTL102" s="286"/>
      <c r="CTM102" s="286"/>
      <c r="CTN102" s="286"/>
      <c r="CTO102" s="286"/>
      <c r="CTP102" s="286"/>
      <c r="CTQ102" s="286"/>
      <c r="CTR102" s="286"/>
      <c r="CTS102" s="286"/>
      <c r="CTT102" s="286"/>
      <c r="CTU102" s="286"/>
      <c r="CTV102" s="286"/>
      <c r="CTW102" s="286"/>
      <c r="CTX102" s="286"/>
      <c r="CTY102" s="286"/>
      <c r="CTZ102" s="286"/>
      <c r="CUA102" s="286"/>
      <c r="CUB102" s="286"/>
      <c r="CUC102" s="286"/>
      <c r="CUD102" s="286"/>
      <c r="CUE102" s="286"/>
      <c r="CUF102" s="286"/>
      <c r="CUG102" s="286"/>
      <c r="CUH102" s="286"/>
      <c r="CUI102" s="286"/>
      <c r="CUJ102" s="286"/>
      <c r="CUK102" s="286"/>
      <c r="CUL102" s="286"/>
      <c r="CUM102" s="286"/>
      <c r="CUN102" s="286"/>
      <c r="CUO102" s="286"/>
      <c r="CUP102" s="286"/>
      <c r="CUQ102" s="286"/>
      <c r="CUR102" s="286"/>
      <c r="CUS102" s="286"/>
      <c r="CUT102" s="286"/>
      <c r="CUU102" s="286"/>
      <c r="CUV102" s="286"/>
      <c r="CUW102" s="286"/>
      <c r="CUX102" s="286"/>
      <c r="CUY102" s="286"/>
      <c r="CUZ102" s="286"/>
      <c r="CVA102" s="286"/>
      <c r="CVB102" s="286"/>
      <c r="CVC102" s="286"/>
      <c r="CVD102" s="286"/>
      <c r="CVE102" s="286"/>
      <c r="CVF102" s="286"/>
      <c r="CVG102" s="286"/>
      <c r="CVH102" s="286"/>
      <c r="CVI102" s="286"/>
      <c r="CVJ102" s="286"/>
      <c r="CVK102" s="286"/>
      <c r="CVL102" s="286"/>
      <c r="CVM102" s="286"/>
      <c r="CVN102" s="286"/>
      <c r="CVO102" s="286"/>
      <c r="CVP102" s="286"/>
      <c r="CVQ102" s="286"/>
      <c r="CVR102" s="286"/>
      <c r="CVS102" s="286"/>
      <c r="CVT102" s="286"/>
      <c r="CVU102" s="286"/>
      <c r="CVV102" s="286"/>
      <c r="CVW102" s="286"/>
      <c r="CVX102" s="286"/>
      <c r="CVY102" s="286"/>
      <c r="CVZ102" s="286"/>
      <c r="CWA102" s="286"/>
      <c r="CWB102" s="286"/>
      <c r="CWC102" s="286"/>
      <c r="CWD102" s="286"/>
      <c r="CWE102" s="286"/>
      <c r="CWF102" s="286"/>
      <c r="CWG102" s="286"/>
      <c r="CWH102" s="286"/>
      <c r="CWI102" s="286"/>
      <c r="CWJ102" s="286"/>
      <c r="CWK102" s="286"/>
      <c r="CWL102" s="286"/>
      <c r="CWM102" s="286"/>
      <c r="CWN102" s="286"/>
      <c r="CWO102" s="286"/>
      <c r="CWP102" s="286"/>
      <c r="CWQ102" s="286"/>
      <c r="CWR102" s="286"/>
      <c r="CWS102" s="286"/>
      <c r="CWT102" s="286"/>
      <c r="CWU102" s="286"/>
      <c r="CWV102" s="286"/>
      <c r="CWW102" s="286"/>
      <c r="CWX102" s="286"/>
      <c r="CWY102" s="286"/>
      <c r="CWZ102" s="286"/>
      <c r="CXA102" s="286"/>
      <c r="CXB102" s="286"/>
      <c r="CXC102" s="286"/>
      <c r="CXD102" s="286"/>
      <c r="CXE102" s="286"/>
      <c r="CXF102" s="286"/>
      <c r="CXG102" s="286"/>
      <c r="CXH102" s="286"/>
      <c r="CXI102" s="286"/>
      <c r="CXJ102" s="286"/>
      <c r="CXK102" s="286"/>
      <c r="CXL102" s="286"/>
      <c r="CXM102" s="286"/>
      <c r="CXN102" s="286"/>
      <c r="CXO102" s="286"/>
      <c r="CXP102" s="286"/>
      <c r="CXQ102" s="286"/>
      <c r="CXR102" s="286"/>
      <c r="CXS102" s="286"/>
      <c r="CXT102" s="286"/>
      <c r="CXU102" s="286"/>
      <c r="CXV102" s="286"/>
      <c r="CXW102" s="286"/>
      <c r="CXX102" s="286"/>
      <c r="CXY102" s="286"/>
      <c r="CXZ102" s="286"/>
      <c r="CYA102" s="286"/>
      <c r="CYB102" s="286"/>
      <c r="CYC102" s="286"/>
      <c r="CYD102" s="286"/>
      <c r="CYE102" s="286"/>
      <c r="CYF102" s="286"/>
      <c r="CYG102" s="286"/>
      <c r="CYH102" s="286"/>
      <c r="CYI102" s="286"/>
      <c r="CYJ102" s="286"/>
      <c r="CYK102" s="286"/>
      <c r="CYL102" s="286"/>
      <c r="CYM102" s="286"/>
      <c r="CYN102" s="286"/>
      <c r="CYO102" s="286"/>
      <c r="CYP102" s="286"/>
      <c r="CYQ102" s="286"/>
      <c r="CYR102" s="286"/>
      <c r="CYS102" s="286"/>
      <c r="CYT102" s="286"/>
      <c r="CYU102" s="286"/>
      <c r="CYV102" s="286"/>
      <c r="CYW102" s="286"/>
      <c r="CYX102" s="286"/>
      <c r="CYY102" s="286"/>
      <c r="CYZ102" s="286"/>
      <c r="CZA102" s="286"/>
      <c r="CZB102" s="286"/>
      <c r="CZC102" s="286"/>
      <c r="CZD102" s="286"/>
      <c r="CZE102" s="286"/>
      <c r="CZF102" s="286"/>
      <c r="CZG102" s="286"/>
      <c r="CZH102" s="286"/>
      <c r="CZI102" s="286"/>
      <c r="CZJ102" s="286"/>
      <c r="CZK102" s="286"/>
      <c r="CZL102" s="286"/>
      <c r="CZM102" s="286"/>
      <c r="CZN102" s="286"/>
      <c r="CZO102" s="286"/>
      <c r="CZP102" s="286"/>
      <c r="CZQ102" s="286"/>
      <c r="CZR102" s="286"/>
      <c r="CZS102" s="286"/>
      <c r="CZT102" s="286"/>
      <c r="CZU102" s="286"/>
      <c r="CZV102" s="286"/>
      <c r="CZW102" s="286"/>
      <c r="CZX102" s="286"/>
      <c r="CZY102" s="286"/>
      <c r="CZZ102" s="286"/>
      <c r="DAA102" s="286"/>
      <c r="DAB102" s="286"/>
      <c r="DAC102" s="286"/>
      <c r="DAD102" s="286"/>
      <c r="DAE102" s="286"/>
      <c r="DAF102" s="286"/>
      <c r="DAG102" s="286"/>
      <c r="DAH102" s="286"/>
      <c r="DAI102" s="286"/>
      <c r="DAJ102" s="286"/>
      <c r="DAK102" s="286"/>
      <c r="DAL102" s="286"/>
      <c r="DAM102" s="286"/>
      <c r="DAN102" s="286"/>
      <c r="DAO102" s="286"/>
      <c r="DAP102" s="286"/>
      <c r="DAQ102" s="286"/>
      <c r="DAR102" s="286"/>
      <c r="DAS102" s="286"/>
      <c r="DAT102" s="286"/>
      <c r="DAU102" s="286"/>
      <c r="DAV102" s="286"/>
      <c r="DAW102" s="286"/>
      <c r="DAX102" s="286"/>
      <c r="DAY102" s="286"/>
      <c r="DAZ102" s="286"/>
      <c r="DBA102" s="286"/>
      <c r="DBB102" s="286"/>
      <c r="DBC102" s="286"/>
      <c r="DBD102" s="286"/>
      <c r="DBE102" s="286"/>
      <c r="DBF102" s="286"/>
      <c r="DBG102" s="286"/>
      <c r="DBH102" s="286"/>
      <c r="DBI102" s="286"/>
      <c r="DBJ102" s="286"/>
      <c r="DBK102" s="286"/>
      <c r="DBL102" s="286"/>
      <c r="DBM102" s="286"/>
      <c r="DBN102" s="286"/>
      <c r="DBO102" s="286"/>
      <c r="DBP102" s="286"/>
      <c r="DBQ102" s="286"/>
      <c r="DBR102" s="286"/>
      <c r="DBS102" s="286"/>
      <c r="DBT102" s="286"/>
      <c r="DBU102" s="286"/>
      <c r="DBV102" s="286"/>
      <c r="DBW102" s="286"/>
      <c r="DBX102" s="286"/>
      <c r="DBY102" s="286"/>
      <c r="DBZ102" s="286"/>
      <c r="DCA102" s="286"/>
      <c r="DCB102" s="286"/>
      <c r="DCC102" s="286"/>
      <c r="DCD102" s="286"/>
      <c r="DCE102" s="286"/>
      <c r="DCF102" s="286"/>
      <c r="DCG102" s="286"/>
      <c r="DCH102" s="286"/>
      <c r="DCI102" s="286"/>
      <c r="DCJ102" s="286"/>
      <c r="DCK102" s="286"/>
      <c r="DCL102" s="286"/>
      <c r="DCM102" s="286"/>
      <c r="DCN102" s="286"/>
      <c r="DCO102" s="286"/>
      <c r="DCP102" s="286"/>
      <c r="DCQ102" s="286"/>
      <c r="DCR102" s="286"/>
      <c r="DCS102" s="286"/>
      <c r="DCT102" s="286"/>
      <c r="DCU102" s="286"/>
      <c r="DCV102" s="286"/>
      <c r="DCW102" s="286"/>
      <c r="DCX102" s="286"/>
      <c r="DCY102" s="286"/>
      <c r="DCZ102" s="286"/>
      <c r="DDA102" s="286"/>
      <c r="DDB102" s="286"/>
      <c r="DDC102" s="286"/>
      <c r="DDD102" s="286"/>
      <c r="DDE102" s="286"/>
      <c r="DDF102" s="286"/>
      <c r="DDG102" s="286"/>
      <c r="DDH102" s="286"/>
      <c r="DDI102" s="286"/>
      <c r="DDJ102" s="286"/>
      <c r="DDK102" s="286"/>
      <c r="DDL102" s="286"/>
      <c r="DDM102" s="286"/>
      <c r="DDN102" s="286"/>
      <c r="DDO102" s="286"/>
      <c r="DDP102" s="286"/>
      <c r="DDQ102" s="286"/>
      <c r="DDR102" s="286"/>
      <c r="DDS102" s="286"/>
      <c r="DDT102" s="286"/>
      <c r="DDU102" s="286"/>
      <c r="DDV102" s="286"/>
      <c r="DDW102" s="286"/>
      <c r="DDX102" s="286"/>
      <c r="DDY102" s="286"/>
      <c r="DDZ102" s="286"/>
      <c r="DEA102" s="286"/>
      <c r="DEB102" s="286"/>
      <c r="DEC102" s="286"/>
      <c r="DED102" s="286"/>
      <c r="DEE102" s="286"/>
      <c r="DEF102" s="286"/>
      <c r="DEG102" s="286"/>
      <c r="DEH102" s="286"/>
      <c r="DEI102" s="286"/>
      <c r="DEJ102" s="286"/>
      <c r="DEK102" s="286"/>
      <c r="DEL102" s="286"/>
      <c r="DEM102" s="286"/>
      <c r="DEN102" s="286"/>
      <c r="DEO102" s="286"/>
      <c r="DEP102" s="286"/>
      <c r="DEQ102" s="286"/>
      <c r="DER102" s="286"/>
      <c r="DES102" s="286"/>
      <c r="DET102" s="286"/>
      <c r="DEU102" s="286"/>
      <c r="DEV102" s="286"/>
      <c r="DEW102" s="286"/>
      <c r="DEX102" s="286"/>
      <c r="DEY102" s="286"/>
      <c r="DEZ102" s="286"/>
      <c r="DFA102" s="286"/>
      <c r="DFB102" s="286"/>
      <c r="DFC102" s="286"/>
      <c r="DFD102" s="286"/>
      <c r="DFE102" s="286"/>
      <c r="DFF102" s="286"/>
      <c r="DFG102" s="286"/>
      <c r="DFH102" s="286"/>
      <c r="DFI102" s="286"/>
      <c r="DFJ102" s="286"/>
      <c r="DFK102" s="286"/>
      <c r="DFL102" s="286"/>
      <c r="DFM102" s="286"/>
      <c r="DFN102" s="286"/>
      <c r="DFO102" s="286"/>
      <c r="DFP102" s="286"/>
      <c r="DFQ102" s="286"/>
      <c r="DFR102" s="286"/>
      <c r="DFS102" s="286"/>
      <c r="DFT102" s="286"/>
      <c r="DFU102" s="286"/>
      <c r="DFV102" s="286"/>
      <c r="DFW102" s="286"/>
      <c r="DFX102" s="286"/>
      <c r="DFY102" s="286"/>
      <c r="DFZ102" s="286"/>
      <c r="DGA102" s="286"/>
      <c r="DGB102" s="286"/>
      <c r="DGC102" s="286"/>
      <c r="DGD102" s="286"/>
      <c r="DGE102" s="286"/>
      <c r="DGF102" s="286"/>
      <c r="DGG102" s="286"/>
      <c r="DGH102" s="286"/>
      <c r="DGI102" s="286"/>
      <c r="DGJ102" s="286"/>
      <c r="DGK102" s="286"/>
      <c r="DGL102" s="286"/>
      <c r="DGM102" s="286"/>
      <c r="DGN102" s="286"/>
      <c r="DGO102" s="286"/>
      <c r="DGP102" s="286"/>
      <c r="DGQ102" s="286"/>
      <c r="DGR102" s="286"/>
      <c r="DGS102" s="286"/>
      <c r="DGT102" s="286"/>
      <c r="DGU102" s="286"/>
      <c r="DGV102" s="286"/>
      <c r="DGW102" s="286"/>
      <c r="DGX102" s="286"/>
      <c r="DGY102" s="286"/>
      <c r="DGZ102" s="286"/>
      <c r="DHA102" s="286"/>
      <c r="DHB102" s="286"/>
      <c r="DHC102" s="286"/>
      <c r="DHD102" s="286"/>
      <c r="DHE102" s="286"/>
      <c r="DHF102" s="286"/>
      <c r="DHG102" s="286"/>
      <c r="DHH102" s="286"/>
      <c r="DHI102" s="286"/>
      <c r="DHJ102" s="286"/>
      <c r="DHK102" s="286"/>
      <c r="DHL102" s="286"/>
      <c r="DHM102" s="286"/>
      <c r="DHN102" s="286"/>
      <c r="DHO102" s="286"/>
      <c r="DHP102" s="286"/>
      <c r="DHQ102" s="286"/>
      <c r="DHR102" s="286"/>
      <c r="DHS102" s="286"/>
      <c r="DHT102" s="286"/>
      <c r="DHU102" s="286"/>
      <c r="DHV102" s="286"/>
      <c r="DHW102" s="286"/>
      <c r="DHX102" s="286"/>
      <c r="DHY102" s="286"/>
      <c r="DHZ102" s="286"/>
      <c r="DIA102" s="286"/>
      <c r="DIB102" s="286"/>
      <c r="DIC102" s="286"/>
      <c r="DID102" s="286"/>
      <c r="DIE102" s="286"/>
      <c r="DIF102" s="286"/>
      <c r="DIG102" s="286"/>
      <c r="DIH102" s="286"/>
      <c r="DII102" s="286"/>
      <c r="DIJ102" s="286"/>
      <c r="DIK102" s="286"/>
      <c r="DIL102" s="286"/>
      <c r="DIM102" s="286"/>
      <c r="DIN102" s="286"/>
      <c r="DIO102" s="286"/>
      <c r="DIP102" s="286"/>
      <c r="DIQ102" s="286"/>
      <c r="DIR102" s="286"/>
      <c r="DIS102" s="286"/>
      <c r="DIT102" s="286"/>
      <c r="DIU102" s="286"/>
      <c r="DIV102" s="286"/>
      <c r="DIW102" s="286"/>
      <c r="DIX102" s="286"/>
      <c r="DIY102" s="286"/>
      <c r="DIZ102" s="286"/>
      <c r="DJA102" s="286"/>
      <c r="DJB102" s="286"/>
      <c r="DJC102" s="286"/>
      <c r="DJD102" s="286"/>
      <c r="DJE102" s="286"/>
      <c r="DJF102" s="286"/>
      <c r="DJG102" s="286"/>
      <c r="DJH102" s="286"/>
      <c r="DJI102" s="286"/>
      <c r="DJJ102" s="286"/>
      <c r="DJK102" s="286"/>
      <c r="DJL102" s="286"/>
      <c r="DJM102" s="286"/>
      <c r="DJN102" s="286"/>
      <c r="DJO102" s="286"/>
      <c r="DJP102" s="286"/>
      <c r="DJQ102" s="286"/>
      <c r="DJR102" s="286"/>
      <c r="DJS102" s="286"/>
      <c r="DJT102" s="286"/>
      <c r="DJU102" s="286"/>
      <c r="DJV102" s="286"/>
      <c r="DJW102" s="286"/>
      <c r="DJX102" s="286"/>
      <c r="DJY102" s="286"/>
      <c r="DJZ102" s="286"/>
      <c r="DKA102" s="286"/>
      <c r="DKB102" s="286"/>
      <c r="DKC102" s="286"/>
      <c r="DKD102" s="286"/>
      <c r="DKE102" s="286"/>
      <c r="DKF102" s="286"/>
      <c r="DKG102" s="286"/>
      <c r="DKH102" s="286"/>
      <c r="DKI102" s="286"/>
      <c r="DKJ102" s="286"/>
      <c r="DKK102" s="286"/>
      <c r="DKL102" s="286"/>
      <c r="DKM102" s="286"/>
      <c r="DKN102" s="286"/>
      <c r="DKO102" s="286"/>
      <c r="DKP102" s="286"/>
      <c r="DKQ102" s="286"/>
      <c r="DKR102" s="286"/>
      <c r="DKS102" s="286"/>
      <c r="DKT102" s="286"/>
      <c r="DKU102" s="286"/>
      <c r="DKV102" s="286"/>
      <c r="DKW102" s="286"/>
      <c r="DKX102" s="286"/>
      <c r="DKY102" s="286"/>
      <c r="DKZ102" s="286"/>
      <c r="DLA102" s="286"/>
      <c r="DLB102" s="286"/>
      <c r="DLC102" s="286"/>
      <c r="DLD102" s="286"/>
      <c r="DLE102" s="286"/>
      <c r="DLF102" s="286"/>
      <c r="DLG102" s="286"/>
      <c r="DLH102" s="286"/>
      <c r="DLI102" s="286"/>
      <c r="DLJ102" s="286"/>
      <c r="DLK102" s="286"/>
      <c r="DLL102" s="286"/>
      <c r="DLM102" s="286"/>
      <c r="DLN102" s="286"/>
      <c r="DLO102" s="286"/>
      <c r="DLP102" s="286"/>
      <c r="DLQ102" s="286"/>
      <c r="DLR102" s="286"/>
      <c r="DLS102" s="286"/>
      <c r="DLT102" s="286"/>
      <c r="DLU102" s="286"/>
      <c r="DLV102" s="286"/>
      <c r="DLW102" s="286"/>
      <c r="DLX102" s="286"/>
      <c r="DLY102" s="286"/>
      <c r="DLZ102" s="286"/>
      <c r="DMA102" s="286"/>
      <c r="DMB102" s="286"/>
      <c r="DMC102" s="286"/>
      <c r="DMD102" s="286"/>
      <c r="DME102" s="286"/>
      <c r="DMF102" s="286"/>
      <c r="DMG102" s="286"/>
      <c r="DMH102" s="286"/>
      <c r="DMI102" s="286"/>
      <c r="DMJ102" s="286"/>
      <c r="DMK102" s="286"/>
      <c r="DML102" s="286"/>
      <c r="DMM102" s="286"/>
      <c r="DMN102" s="286"/>
      <c r="DMO102" s="286"/>
      <c r="DMP102" s="286"/>
      <c r="DMQ102" s="286"/>
      <c r="DMR102" s="286"/>
      <c r="DMS102" s="286"/>
      <c r="DMT102" s="286"/>
      <c r="DMU102" s="286"/>
      <c r="DMV102" s="286"/>
      <c r="DMW102" s="286"/>
      <c r="DMX102" s="286"/>
      <c r="DMY102" s="286"/>
      <c r="DMZ102" s="286"/>
      <c r="DNA102" s="286"/>
      <c r="DNB102" s="286"/>
      <c r="DNC102" s="286"/>
      <c r="DND102" s="286"/>
      <c r="DNE102" s="286"/>
      <c r="DNF102" s="286"/>
      <c r="DNG102" s="286"/>
      <c r="DNH102" s="286"/>
      <c r="DNI102" s="286"/>
      <c r="DNJ102" s="286"/>
      <c r="DNK102" s="286"/>
      <c r="DNL102" s="286"/>
      <c r="DNM102" s="286"/>
      <c r="DNN102" s="286"/>
      <c r="DNO102" s="286"/>
      <c r="DNP102" s="286"/>
      <c r="DNQ102" s="286"/>
      <c r="DNR102" s="286"/>
      <c r="DNS102" s="286"/>
      <c r="DNT102" s="286"/>
      <c r="DNU102" s="286"/>
      <c r="DNV102" s="286"/>
      <c r="DNW102" s="286"/>
      <c r="DNX102" s="286"/>
      <c r="DNY102" s="286"/>
      <c r="DNZ102" s="286"/>
      <c r="DOA102" s="286"/>
      <c r="DOB102" s="286"/>
      <c r="DOC102" s="286"/>
      <c r="DOD102" s="286"/>
      <c r="DOE102" s="286"/>
      <c r="DOF102" s="286"/>
      <c r="DOG102" s="286"/>
      <c r="DOH102" s="286"/>
      <c r="DOI102" s="286"/>
      <c r="DOJ102" s="286"/>
      <c r="DOK102" s="286"/>
      <c r="DOL102" s="286"/>
      <c r="DOM102" s="286"/>
      <c r="DON102" s="286"/>
      <c r="DOO102" s="286"/>
      <c r="DOP102" s="286"/>
      <c r="DOQ102" s="286"/>
      <c r="DOR102" s="286"/>
      <c r="DOS102" s="286"/>
      <c r="DOT102" s="286"/>
      <c r="DOU102" s="286"/>
      <c r="DOV102" s="286"/>
      <c r="DOW102" s="286"/>
      <c r="DOX102" s="286"/>
      <c r="DOY102" s="286"/>
      <c r="DOZ102" s="286"/>
      <c r="DPA102" s="286"/>
      <c r="DPB102" s="286"/>
      <c r="DPC102" s="286"/>
      <c r="DPD102" s="286"/>
      <c r="DPE102" s="286"/>
      <c r="DPF102" s="286"/>
      <c r="DPG102" s="286"/>
      <c r="DPH102" s="286"/>
      <c r="DPI102" s="286"/>
      <c r="DPJ102" s="286"/>
      <c r="DPK102" s="286"/>
      <c r="DPL102" s="286"/>
      <c r="DPM102" s="286"/>
      <c r="DPN102" s="286"/>
      <c r="DPO102" s="286"/>
      <c r="DPP102" s="286"/>
      <c r="DPQ102" s="286"/>
      <c r="DPR102" s="286"/>
      <c r="DPS102" s="286"/>
      <c r="DPT102" s="286"/>
      <c r="DPU102" s="286"/>
      <c r="DPV102" s="286"/>
      <c r="DPW102" s="286"/>
      <c r="DPX102" s="286"/>
      <c r="DPY102" s="286"/>
      <c r="DPZ102" s="286"/>
      <c r="DQA102" s="286"/>
      <c r="DQB102" s="286"/>
      <c r="DQC102" s="286"/>
      <c r="DQD102" s="286"/>
      <c r="DQE102" s="286"/>
      <c r="DQF102" s="286"/>
      <c r="DQG102" s="286"/>
      <c r="DQH102" s="286"/>
      <c r="DQI102" s="286"/>
      <c r="DQJ102" s="286"/>
      <c r="DQK102" s="286"/>
      <c r="DQL102" s="286"/>
      <c r="DQM102" s="286"/>
      <c r="DQN102" s="286"/>
      <c r="DQO102" s="286"/>
      <c r="DQP102" s="286"/>
      <c r="DQQ102" s="286"/>
      <c r="DQR102" s="286"/>
      <c r="DQS102" s="286"/>
      <c r="DQT102" s="286"/>
      <c r="DQU102" s="286"/>
      <c r="DQV102" s="286"/>
      <c r="DQW102" s="286"/>
      <c r="DQX102" s="286"/>
      <c r="DQY102" s="286"/>
      <c r="DQZ102" s="286"/>
      <c r="DRA102" s="286"/>
      <c r="DRB102" s="286"/>
      <c r="DRC102" s="286"/>
      <c r="DRD102" s="286"/>
      <c r="DRE102" s="286"/>
      <c r="DRF102" s="286"/>
      <c r="DRG102" s="286"/>
      <c r="DRH102" s="286"/>
      <c r="DRI102" s="286"/>
      <c r="DRJ102" s="286"/>
      <c r="DRK102" s="286"/>
      <c r="DRL102" s="286"/>
      <c r="DRM102" s="286"/>
      <c r="DRN102" s="286"/>
      <c r="DRO102" s="286"/>
      <c r="DRP102" s="286"/>
      <c r="DRQ102" s="286"/>
      <c r="DRR102" s="286"/>
      <c r="DRS102" s="286"/>
      <c r="DRT102" s="286"/>
      <c r="DRU102" s="286"/>
      <c r="DRV102" s="286"/>
      <c r="DRW102" s="286"/>
      <c r="DRX102" s="286"/>
      <c r="DRY102" s="286"/>
      <c r="DRZ102" s="286"/>
      <c r="DSA102" s="286"/>
      <c r="DSB102" s="286"/>
      <c r="DSC102" s="286"/>
      <c r="DSD102" s="286"/>
      <c r="DSE102" s="286"/>
      <c r="DSF102" s="286"/>
      <c r="DSG102" s="286"/>
      <c r="DSH102" s="286"/>
      <c r="DSI102" s="286"/>
      <c r="DSJ102" s="286"/>
      <c r="DSK102" s="286"/>
      <c r="DSL102" s="286"/>
      <c r="DSM102" s="286"/>
      <c r="DSN102" s="286"/>
      <c r="DSO102" s="286"/>
      <c r="DSP102" s="286"/>
      <c r="DSQ102" s="286"/>
      <c r="DSR102" s="286"/>
      <c r="DSS102" s="286"/>
      <c r="DST102" s="286"/>
      <c r="DSU102" s="286"/>
      <c r="DSV102" s="286"/>
      <c r="DSW102" s="286"/>
      <c r="DSX102" s="286"/>
      <c r="DSY102" s="286"/>
      <c r="DSZ102" s="286"/>
      <c r="DTA102" s="286"/>
      <c r="DTB102" s="286"/>
      <c r="DTC102" s="286"/>
      <c r="DTD102" s="286"/>
      <c r="DTE102" s="286"/>
      <c r="DTF102" s="286"/>
      <c r="DTG102" s="286"/>
      <c r="DTH102" s="286"/>
      <c r="DTI102" s="286"/>
      <c r="DTJ102" s="286"/>
      <c r="DTK102" s="286"/>
      <c r="DTL102" s="286"/>
      <c r="DTM102" s="286"/>
      <c r="DTN102" s="286"/>
      <c r="DTO102" s="286"/>
      <c r="DTP102" s="286"/>
      <c r="DTQ102" s="286"/>
      <c r="DTR102" s="286"/>
      <c r="DTS102" s="286"/>
      <c r="DTT102" s="286"/>
      <c r="DTU102" s="286"/>
      <c r="DTV102" s="286"/>
      <c r="DTW102" s="286"/>
      <c r="DTX102" s="286"/>
      <c r="DTY102" s="286"/>
      <c r="DTZ102" s="286"/>
      <c r="DUA102" s="286"/>
      <c r="DUB102" s="286"/>
      <c r="DUC102" s="286"/>
      <c r="DUD102" s="286"/>
      <c r="DUE102" s="286"/>
      <c r="DUF102" s="286"/>
      <c r="DUG102" s="286"/>
      <c r="DUH102" s="286"/>
      <c r="DUI102" s="286"/>
      <c r="DUJ102" s="286"/>
      <c r="DUK102" s="286"/>
      <c r="DUL102" s="286"/>
      <c r="DUM102" s="286"/>
      <c r="DUN102" s="286"/>
      <c r="DUO102" s="286"/>
      <c r="DUP102" s="286"/>
      <c r="DUQ102" s="286"/>
      <c r="DUR102" s="286"/>
      <c r="DUS102" s="286"/>
      <c r="DUT102" s="286"/>
      <c r="DUU102" s="286"/>
      <c r="DUV102" s="286"/>
      <c r="DUW102" s="286"/>
      <c r="DUX102" s="286"/>
      <c r="DUY102" s="286"/>
      <c r="DUZ102" s="286"/>
      <c r="DVA102" s="286"/>
      <c r="DVB102" s="286"/>
      <c r="DVC102" s="286"/>
      <c r="DVD102" s="286"/>
      <c r="DVE102" s="286"/>
      <c r="DVF102" s="286"/>
      <c r="DVG102" s="286"/>
      <c r="DVH102" s="286"/>
      <c r="DVI102" s="286"/>
      <c r="DVJ102" s="286"/>
      <c r="DVK102" s="286"/>
      <c r="DVL102" s="286"/>
      <c r="DVM102" s="286"/>
      <c r="DVN102" s="286"/>
      <c r="DVO102" s="286"/>
      <c r="DVP102" s="286"/>
      <c r="DVQ102" s="286"/>
      <c r="DVR102" s="286"/>
      <c r="DVS102" s="286"/>
      <c r="DVT102" s="286"/>
      <c r="DVU102" s="286"/>
      <c r="DVV102" s="286"/>
      <c r="DVW102" s="286"/>
      <c r="DVX102" s="286"/>
      <c r="DVY102" s="286"/>
      <c r="DVZ102" s="286"/>
      <c r="DWA102" s="286"/>
      <c r="DWB102" s="286"/>
      <c r="DWC102" s="286"/>
      <c r="DWD102" s="286"/>
      <c r="DWE102" s="286"/>
      <c r="DWF102" s="286"/>
      <c r="DWG102" s="286"/>
      <c r="DWH102" s="286"/>
      <c r="DWI102" s="286"/>
      <c r="DWJ102" s="286"/>
      <c r="DWK102" s="286"/>
      <c r="DWL102" s="286"/>
      <c r="DWM102" s="286"/>
      <c r="DWN102" s="286"/>
      <c r="DWO102" s="286"/>
      <c r="DWP102" s="286"/>
      <c r="DWQ102" s="286"/>
      <c r="DWR102" s="286"/>
      <c r="DWS102" s="286"/>
      <c r="DWT102" s="286"/>
      <c r="DWU102" s="286"/>
      <c r="DWV102" s="286"/>
      <c r="DWW102" s="286"/>
      <c r="DWX102" s="286"/>
      <c r="DWY102" s="286"/>
      <c r="DWZ102" s="286"/>
      <c r="DXA102" s="286"/>
      <c r="DXB102" s="286"/>
      <c r="DXC102" s="286"/>
      <c r="DXD102" s="286"/>
      <c r="DXE102" s="286"/>
      <c r="DXF102" s="286"/>
      <c r="DXG102" s="286"/>
      <c r="DXH102" s="286"/>
      <c r="DXI102" s="286"/>
      <c r="DXJ102" s="286"/>
      <c r="DXK102" s="286"/>
      <c r="DXL102" s="286"/>
      <c r="DXM102" s="286"/>
      <c r="DXN102" s="286"/>
      <c r="DXO102" s="286"/>
      <c r="DXP102" s="286"/>
      <c r="DXQ102" s="286"/>
      <c r="DXR102" s="286"/>
      <c r="DXS102" s="286"/>
      <c r="DXT102" s="286"/>
      <c r="DXU102" s="286"/>
      <c r="DXV102" s="286"/>
      <c r="DXW102" s="286"/>
      <c r="DXX102" s="286"/>
      <c r="DXY102" s="286"/>
      <c r="DXZ102" s="286"/>
      <c r="DYA102" s="286"/>
      <c r="DYB102" s="286"/>
      <c r="DYC102" s="286"/>
      <c r="DYD102" s="286"/>
      <c r="DYE102" s="286"/>
      <c r="DYF102" s="286"/>
      <c r="DYG102" s="286"/>
      <c r="DYH102" s="286"/>
      <c r="DYI102" s="286"/>
      <c r="DYJ102" s="286"/>
      <c r="DYK102" s="286"/>
      <c r="DYL102" s="286"/>
      <c r="DYM102" s="286"/>
      <c r="DYN102" s="286"/>
      <c r="DYO102" s="286"/>
      <c r="DYP102" s="286"/>
      <c r="DYQ102" s="286"/>
      <c r="DYR102" s="286"/>
      <c r="DYS102" s="286"/>
      <c r="DYT102" s="286"/>
      <c r="DYU102" s="286"/>
      <c r="DYV102" s="286"/>
      <c r="DYW102" s="286"/>
      <c r="DYX102" s="286"/>
      <c r="DYY102" s="286"/>
      <c r="DYZ102" s="286"/>
      <c r="DZA102" s="286"/>
      <c r="DZB102" s="286"/>
      <c r="DZC102" s="286"/>
      <c r="DZD102" s="286"/>
      <c r="DZE102" s="286"/>
      <c r="DZF102" s="286"/>
      <c r="DZG102" s="286"/>
      <c r="DZH102" s="286"/>
      <c r="DZI102" s="286"/>
      <c r="DZJ102" s="286"/>
      <c r="DZK102" s="286"/>
      <c r="DZL102" s="286"/>
      <c r="DZM102" s="286"/>
      <c r="DZN102" s="286"/>
      <c r="DZO102" s="286"/>
      <c r="DZP102" s="286"/>
      <c r="DZQ102" s="286"/>
      <c r="DZR102" s="286"/>
      <c r="DZS102" s="286"/>
      <c r="DZT102" s="286"/>
      <c r="DZU102" s="286"/>
      <c r="DZV102" s="286"/>
      <c r="DZW102" s="286"/>
      <c r="DZX102" s="286"/>
      <c r="DZY102" s="286"/>
      <c r="DZZ102" s="286"/>
      <c r="EAA102" s="286"/>
      <c r="EAB102" s="286"/>
      <c r="EAC102" s="286"/>
      <c r="EAD102" s="286"/>
      <c r="EAE102" s="286"/>
      <c r="EAF102" s="286"/>
      <c r="EAG102" s="286"/>
      <c r="EAH102" s="286"/>
      <c r="EAI102" s="286"/>
      <c r="EAJ102" s="286"/>
      <c r="EAK102" s="286"/>
      <c r="EAL102" s="286"/>
      <c r="EAM102" s="286"/>
      <c r="EAN102" s="286"/>
      <c r="EAO102" s="286"/>
      <c r="EAP102" s="286"/>
      <c r="EAQ102" s="286"/>
      <c r="EAR102" s="286"/>
      <c r="EAS102" s="286"/>
      <c r="EAT102" s="286"/>
      <c r="EAU102" s="286"/>
      <c r="EAV102" s="286"/>
      <c r="EAW102" s="286"/>
      <c r="EAX102" s="286"/>
      <c r="EAY102" s="286"/>
      <c r="EAZ102" s="286"/>
      <c r="EBA102" s="286"/>
      <c r="EBB102" s="286"/>
      <c r="EBC102" s="286"/>
      <c r="EBD102" s="286"/>
      <c r="EBE102" s="286"/>
      <c r="EBF102" s="286"/>
      <c r="EBG102" s="286"/>
      <c r="EBH102" s="286"/>
      <c r="EBI102" s="286"/>
      <c r="EBJ102" s="286"/>
      <c r="EBK102" s="286"/>
      <c r="EBL102" s="286"/>
      <c r="EBM102" s="286"/>
      <c r="EBN102" s="286"/>
      <c r="EBO102" s="286"/>
      <c r="EBP102" s="286"/>
      <c r="EBQ102" s="286"/>
      <c r="EBR102" s="286"/>
      <c r="EBS102" s="286"/>
      <c r="EBT102" s="286"/>
      <c r="EBU102" s="286"/>
      <c r="EBV102" s="286"/>
      <c r="EBW102" s="286"/>
      <c r="EBX102" s="286"/>
      <c r="EBY102" s="286"/>
      <c r="EBZ102" s="286"/>
      <c r="ECA102" s="286"/>
      <c r="ECB102" s="286"/>
      <c r="ECC102" s="286"/>
      <c r="ECD102" s="286"/>
      <c r="ECE102" s="286"/>
      <c r="ECF102" s="286"/>
      <c r="ECG102" s="286"/>
      <c r="ECH102" s="286"/>
      <c r="ECI102" s="286"/>
      <c r="ECJ102" s="286"/>
      <c r="ECK102" s="286"/>
      <c r="ECL102" s="286"/>
      <c r="ECM102" s="286"/>
      <c r="ECN102" s="286"/>
      <c r="ECO102" s="286"/>
      <c r="ECP102" s="286"/>
      <c r="ECQ102" s="286"/>
      <c r="ECR102" s="286"/>
      <c r="ECS102" s="286"/>
      <c r="ECT102" s="286"/>
      <c r="ECU102" s="286"/>
      <c r="ECV102" s="286"/>
      <c r="ECW102" s="286"/>
      <c r="ECX102" s="286"/>
      <c r="ECY102" s="286"/>
      <c r="ECZ102" s="286"/>
      <c r="EDA102" s="286"/>
      <c r="EDB102" s="286"/>
      <c r="EDC102" s="286"/>
      <c r="EDD102" s="286"/>
      <c r="EDE102" s="286"/>
      <c r="EDF102" s="286"/>
      <c r="EDG102" s="286"/>
      <c r="EDH102" s="286"/>
      <c r="EDI102" s="286"/>
      <c r="EDJ102" s="286"/>
      <c r="EDK102" s="286"/>
      <c r="EDL102" s="286"/>
      <c r="EDM102" s="286"/>
      <c r="EDN102" s="286"/>
      <c r="EDO102" s="286"/>
      <c r="EDP102" s="286"/>
      <c r="EDQ102" s="286"/>
      <c r="EDR102" s="286"/>
      <c r="EDS102" s="286"/>
      <c r="EDT102" s="286"/>
      <c r="EDU102" s="286"/>
      <c r="EDV102" s="286"/>
      <c r="EDW102" s="286"/>
      <c r="EDX102" s="286"/>
      <c r="EDY102" s="286"/>
      <c r="EDZ102" s="286"/>
      <c r="EEA102" s="286"/>
      <c r="EEB102" s="286"/>
      <c r="EEC102" s="286"/>
      <c r="EED102" s="286"/>
      <c r="EEE102" s="286"/>
      <c r="EEF102" s="286"/>
      <c r="EEG102" s="286"/>
      <c r="EEH102" s="286"/>
      <c r="EEI102" s="286"/>
      <c r="EEJ102" s="286"/>
      <c r="EEK102" s="286"/>
      <c r="EEL102" s="286"/>
      <c r="EEM102" s="286"/>
      <c r="EEN102" s="286"/>
      <c r="EEO102" s="286"/>
      <c r="EEP102" s="286"/>
      <c r="EEQ102" s="286"/>
      <c r="EER102" s="286"/>
      <c r="EES102" s="286"/>
      <c r="EET102" s="286"/>
      <c r="EEU102" s="286"/>
      <c r="EEV102" s="286"/>
      <c r="EEW102" s="286"/>
      <c r="EEX102" s="286"/>
      <c r="EEY102" s="286"/>
      <c r="EEZ102" s="286"/>
      <c r="EFA102" s="286"/>
      <c r="EFB102" s="286"/>
      <c r="EFC102" s="286"/>
      <c r="EFD102" s="286"/>
      <c r="EFE102" s="286"/>
      <c r="EFF102" s="286"/>
      <c r="EFG102" s="286"/>
      <c r="EFH102" s="286"/>
      <c r="EFI102" s="286"/>
      <c r="EFJ102" s="286"/>
      <c r="EFK102" s="286"/>
      <c r="EFL102" s="286"/>
      <c r="EFM102" s="286"/>
      <c r="EFN102" s="286"/>
      <c r="EFO102" s="286"/>
      <c r="EFP102" s="286"/>
      <c r="EFQ102" s="286"/>
      <c r="EFR102" s="286"/>
      <c r="EFS102" s="286"/>
      <c r="EFT102" s="286"/>
      <c r="EFU102" s="286"/>
      <c r="EFV102" s="286"/>
      <c r="EFW102" s="286"/>
      <c r="EFX102" s="286"/>
      <c r="EFY102" s="286"/>
      <c r="EFZ102" s="286"/>
      <c r="EGA102" s="286"/>
      <c r="EGB102" s="286"/>
      <c r="EGC102" s="286"/>
      <c r="EGD102" s="286"/>
      <c r="EGE102" s="286"/>
      <c r="EGF102" s="286"/>
      <c r="EGG102" s="286"/>
      <c r="EGH102" s="286"/>
      <c r="EGI102" s="286"/>
      <c r="EGJ102" s="286"/>
      <c r="EGK102" s="286"/>
      <c r="EGL102" s="286"/>
      <c r="EGM102" s="286"/>
      <c r="EGN102" s="286"/>
      <c r="EGO102" s="286"/>
      <c r="EGP102" s="286"/>
      <c r="EGQ102" s="286"/>
      <c r="EGR102" s="286"/>
      <c r="EGS102" s="286"/>
      <c r="EGT102" s="286"/>
      <c r="EGU102" s="286"/>
      <c r="EGV102" s="286"/>
      <c r="EGW102" s="286"/>
      <c r="EGX102" s="286"/>
      <c r="EGY102" s="286"/>
      <c r="EGZ102" s="286"/>
      <c r="EHA102" s="286"/>
      <c r="EHB102" s="286"/>
      <c r="EHC102" s="286"/>
      <c r="EHD102" s="286"/>
      <c r="EHE102" s="286"/>
      <c r="EHF102" s="286"/>
      <c r="EHG102" s="286"/>
      <c r="EHH102" s="286"/>
      <c r="EHI102" s="286"/>
      <c r="EHJ102" s="286"/>
      <c r="EHK102" s="286"/>
      <c r="EHL102" s="286"/>
      <c r="EHM102" s="286"/>
      <c r="EHN102" s="286"/>
      <c r="EHO102" s="286"/>
      <c r="EHP102" s="286"/>
      <c r="EHQ102" s="286"/>
      <c r="EHR102" s="286"/>
      <c r="EHS102" s="286"/>
      <c r="EHT102" s="286"/>
      <c r="EHU102" s="286"/>
      <c r="EHV102" s="286"/>
      <c r="EHW102" s="286"/>
      <c r="EHX102" s="286"/>
      <c r="EHY102" s="286"/>
      <c r="EHZ102" s="286"/>
      <c r="EIA102" s="286"/>
      <c r="EIB102" s="286"/>
      <c r="EIC102" s="286"/>
      <c r="EID102" s="286"/>
      <c r="EIE102" s="286"/>
      <c r="EIF102" s="286"/>
      <c r="EIG102" s="286"/>
      <c r="EIH102" s="286"/>
      <c r="EII102" s="286"/>
      <c r="EIJ102" s="286"/>
      <c r="EIK102" s="286"/>
      <c r="EIL102" s="286"/>
      <c r="EIM102" s="286"/>
      <c r="EIN102" s="286"/>
      <c r="EIO102" s="286"/>
      <c r="EIP102" s="286"/>
      <c r="EIQ102" s="286"/>
      <c r="EIR102" s="286"/>
      <c r="EIS102" s="286"/>
      <c r="EIT102" s="286"/>
      <c r="EIU102" s="286"/>
      <c r="EIV102" s="286"/>
      <c r="EIW102" s="286"/>
      <c r="EIX102" s="286"/>
      <c r="EIY102" s="286"/>
      <c r="EIZ102" s="286"/>
      <c r="EJA102" s="286"/>
      <c r="EJB102" s="286"/>
      <c r="EJC102" s="286"/>
      <c r="EJD102" s="286"/>
      <c r="EJE102" s="286"/>
      <c r="EJF102" s="286"/>
      <c r="EJG102" s="286"/>
      <c r="EJH102" s="286"/>
      <c r="EJI102" s="286"/>
      <c r="EJJ102" s="286"/>
      <c r="EJK102" s="286"/>
      <c r="EJL102" s="286"/>
      <c r="EJM102" s="286"/>
      <c r="EJN102" s="286"/>
      <c r="EJO102" s="286"/>
      <c r="EJP102" s="286"/>
      <c r="EJQ102" s="286"/>
      <c r="EJR102" s="286"/>
      <c r="EJS102" s="286"/>
      <c r="EJT102" s="286"/>
      <c r="EJU102" s="286"/>
      <c r="EJV102" s="286"/>
      <c r="EJW102" s="286"/>
      <c r="EJX102" s="286"/>
      <c r="EJY102" s="286"/>
      <c r="EJZ102" s="286"/>
      <c r="EKA102" s="286"/>
      <c r="EKB102" s="286"/>
      <c r="EKC102" s="286"/>
      <c r="EKD102" s="286"/>
      <c r="EKE102" s="286"/>
      <c r="EKF102" s="286"/>
      <c r="EKG102" s="286"/>
      <c r="EKH102" s="286"/>
      <c r="EKI102" s="286"/>
      <c r="EKJ102" s="286"/>
      <c r="EKK102" s="286"/>
      <c r="EKL102" s="286"/>
      <c r="EKM102" s="286"/>
      <c r="EKN102" s="286"/>
      <c r="EKO102" s="286"/>
      <c r="EKP102" s="286"/>
      <c r="EKQ102" s="286"/>
      <c r="EKR102" s="286"/>
      <c r="EKS102" s="286"/>
      <c r="EKT102" s="286"/>
      <c r="EKU102" s="286"/>
      <c r="EKV102" s="286"/>
      <c r="EKW102" s="286"/>
      <c r="EKX102" s="286"/>
      <c r="EKY102" s="286"/>
      <c r="EKZ102" s="286"/>
      <c r="ELA102" s="286"/>
      <c r="ELB102" s="286"/>
      <c r="ELC102" s="286"/>
      <c r="ELD102" s="286"/>
      <c r="ELE102" s="286"/>
      <c r="ELF102" s="286"/>
      <c r="ELG102" s="286"/>
      <c r="ELH102" s="286"/>
      <c r="ELI102" s="286"/>
      <c r="ELJ102" s="286"/>
      <c r="ELK102" s="286"/>
      <c r="ELL102" s="286"/>
      <c r="ELM102" s="286"/>
      <c r="ELN102" s="286"/>
      <c r="ELO102" s="286"/>
      <c r="ELP102" s="286"/>
      <c r="ELQ102" s="286"/>
      <c r="ELR102" s="286"/>
      <c r="ELS102" s="286"/>
      <c r="ELT102" s="286"/>
      <c r="ELU102" s="286"/>
      <c r="ELV102" s="286"/>
      <c r="ELW102" s="286"/>
      <c r="ELX102" s="286"/>
      <c r="ELY102" s="286"/>
      <c r="ELZ102" s="286"/>
      <c r="EMA102" s="286"/>
      <c r="EMB102" s="286"/>
      <c r="EMC102" s="286"/>
      <c r="EMD102" s="286"/>
      <c r="EME102" s="286"/>
      <c r="EMF102" s="286"/>
      <c r="EMG102" s="286"/>
      <c r="EMH102" s="286"/>
      <c r="EMI102" s="286"/>
      <c r="EMJ102" s="286"/>
      <c r="EMK102" s="286"/>
      <c r="EML102" s="286"/>
      <c r="EMM102" s="286"/>
      <c r="EMN102" s="286"/>
      <c r="EMO102" s="286"/>
      <c r="EMP102" s="286"/>
      <c r="EMQ102" s="286"/>
      <c r="EMR102" s="286"/>
      <c r="EMS102" s="286"/>
      <c r="EMT102" s="286"/>
      <c r="EMU102" s="286"/>
      <c r="EMV102" s="286"/>
      <c r="EMW102" s="286"/>
      <c r="EMX102" s="286"/>
      <c r="EMY102" s="286"/>
      <c r="EMZ102" s="286"/>
      <c r="ENA102" s="286"/>
      <c r="ENB102" s="286"/>
      <c r="ENC102" s="286"/>
      <c r="END102" s="286"/>
      <c r="ENE102" s="286"/>
      <c r="ENF102" s="286"/>
      <c r="ENG102" s="286"/>
      <c r="ENH102" s="286"/>
      <c r="ENI102" s="286"/>
      <c r="ENJ102" s="286"/>
      <c r="ENK102" s="286"/>
      <c r="ENL102" s="286"/>
      <c r="ENM102" s="286"/>
      <c r="ENN102" s="286"/>
      <c r="ENO102" s="286"/>
      <c r="ENP102" s="286"/>
      <c r="ENQ102" s="286"/>
      <c r="ENR102" s="286"/>
      <c r="ENS102" s="286"/>
      <c r="ENT102" s="286"/>
      <c r="ENU102" s="286"/>
      <c r="ENV102" s="286"/>
      <c r="ENW102" s="286"/>
      <c r="ENX102" s="286"/>
      <c r="ENY102" s="286"/>
      <c r="ENZ102" s="286"/>
      <c r="EOA102" s="286"/>
      <c r="EOB102" s="286"/>
      <c r="EOC102" s="286"/>
      <c r="EOD102" s="286"/>
      <c r="EOE102" s="286"/>
      <c r="EOF102" s="286"/>
      <c r="EOG102" s="286"/>
      <c r="EOH102" s="286"/>
      <c r="EOI102" s="286"/>
      <c r="EOJ102" s="286"/>
      <c r="EOK102" s="286"/>
      <c r="EOL102" s="286"/>
      <c r="EOM102" s="286"/>
      <c r="EON102" s="286"/>
      <c r="EOO102" s="286"/>
      <c r="EOP102" s="286"/>
      <c r="EOQ102" s="286"/>
      <c r="EOR102" s="286"/>
      <c r="EOS102" s="286"/>
      <c r="EOT102" s="286"/>
      <c r="EOU102" s="286"/>
      <c r="EOV102" s="286"/>
      <c r="EOW102" s="286"/>
      <c r="EOX102" s="286"/>
      <c r="EOY102" s="286"/>
      <c r="EOZ102" s="286"/>
      <c r="EPA102" s="286"/>
      <c r="EPB102" s="286"/>
      <c r="EPC102" s="286"/>
      <c r="EPD102" s="286"/>
      <c r="EPE102" s="286"/>
      <c r="EPF102" s="286"/>
      <c r="EPG102" s="286"/>
      <c r="EPH102" s="286"/>
      <c r="EPI102" s="286"/>
      <c r="EPJ102" s="286"/>
      <c r="EPK102" s="286"/>
      <c r="EPL102" s="286"/>
      <c r="EPM102" s="286"/>
      <c r="EPN102" s="286"/>
      <c r="EPO102" s="286"/>
      <c r="EPP102" s="286"/>
      <c r="EPQ102" s="286"/>
      <c r="EPR102" s="286"/>
      <c r="EPS102" s="286"/>
      <c r="EPT102" s="286"/>
      <c r="EPU102" s="286"/>
      <c r="EPV102" s="286"/>
      <c r="EPW102" s="286"/>
      <c r="EPX102" s="286"/>
      <c r="EPY102" s="286"/>
      <c r="EPZ102" s="286"/>
      <c r="EQA102" s="286"/>
      <c r="EQB102" s="286"/>
      <c r="EQC102" s="286"/>
      <c r="EQD102" s="286"/>
      <c r="EQE102" s="286"/>
      <c r="EQF102" s="286"/>
      <c r="EQG102" s="286"/>
      <c r="EQH102" s="286"/>
      <c r="EQI102" s="286"/>
      <c r="EQJ102" s="286"/>
      <c r="EQK102" s="286"/>
      <c r="EQL102" s="286"/>
      <c r="EQM102" s="286"/>
      <c r="EQN102" s="286"/>
      <c r="EQO102" s="286"/>
      <c r="EQP102" s="286"/>
      <c r="EQQ102" s="286"/>
      <c r="EQR102" s="286"/>
      <c r="EQS102" s="286"/>
      <c r="EQT102" s="286"/>
      <c r="EQU102" s="286"/>
      <c r="EQV102" s="286"/>
      <c r="EQW102" s="286"/>
      <c r="EQX102" s="286"/>
      <c r="EQY102" s="286"/>
      <c r="EQZ102" s="286"/>
      <c r="ERA102" s="286"/>
      <c r="ERB102" s="286"/>
      <c r="ERC102" s="286"/>
      <c r="ERD102" s="286"/>
      <c r="ERE102" s="286"/>
      <c r="ERF102" s="286"/>
      <c r="ERG102" s="286"/>
      <c r="ERH102" s="286"/>
      <c r="ERI102" s="286"/>
      <c r="ERJ102" s="286"/>
      <c r="ERK102" s="286"/>
      <c r="ERL102" s="286"/>
      <c r="ERM102" s="286"/>
      <c r="ERN102" s="286"/>
      <c r="ERO102" s="286"/>
      <c r="ERP102" s="286"/>
      <c r="ERQ102" s="286"/>
      <c r="ERR102" s="286"/>
      <c r="ERS102" s="286"/>
      <c r="ERT102" s="286"/>
      <c r="ERU102" s="286"/>
      <c r="ERV102" s="286"/>
      <c r="ERW102" s="286"/>
      <c r="ERX102" s="286"/>
      <c r="ERY102" s="286"/>
      <c r="ERZ102" s="286"/>
      <c r="ESA102" s="286"/>
      <c r="ESB102" s="286"/>
      <c r="ESC102" s="286"/>
      <c r="ESD102" s="286"/>
      <c r="ESE102" s="286"/>
      <c r="ESF102" s="286"/>
      <c r="ESG102" s="286"/>
      <c r="ESH102" s="286"/>
      <c r="ESI102" s="286"/>
      <c r="ESJ102" s="286"/>
      <c r="ESK102" s="286"/>
      <c r="ESL102" s="286"/>
      <c r="ESM102" s="286"/>
      <c r="ESN102" s="286"/>
      <c r="ESO102" s="286"/>
      <c r="ESP102" s="286"/>
      <c r="ESQ102" s="286"/>
      <c r="ESR102" s="286"/>
      <c r="ESS102" s="286"/>
      <c r="EST102" s="286"/>
      <c r="ESU102" s="286"/>
      <c r="ESV102" s="286"/>
      <c r="ESW102" s="286"/>
      <c r="ESX102" s="286"/>
      <c r="ESY102" s="286"/>
      <c r="ESZ102" s="286"/>
      <c r="ETA102" s="286"/>
      <c r="ETB102" s="286"/>
      <c r="ETC102" s="286"/>
      <c r="ETD102" s="286"/>
      <c r="ETE102" s="286"/>
      <c r="ETF102" s="286"/>
      <c r="ETG102" s="286"/>
      <c r="ETH102" s="286"/>
      <c r="ETI102" s="286"/>
      <c r="ETJ102" s="286"/>
      <c r="ETK102" s="286"/>
      <c r="ETL102" s="286"/>
      <c r="ETM102" s="286"/>
      <c r="ETN102" s="286"/>
      <c r="ETO102" s="286"/>
      <c r="ETP102" s="286"/>
      <c r="ETQ102" s="286"/>
      <c r="ETR102" s="286"/>
      <c r="ETS102" s="286"/>
      <c r="ETT102" s="286"/>
      <c r="ETU102" s="286"/>
      <c r="ETV102" s="286"/>
      <c r="ETW102" s="286"/>
      <c r="ETX102" s="286"/>
      <c r="ETY102" s="286"/>
      <c r="ETZ102" s="286"/>
      <c r="EUA102" s="286"/>
      <c r="EUB102" s="286"/>
      <c r="EUC102" s="286"/>
      <c r="EUD102" s="286"/>
      <c r="EUE102" s="286"/>
      <c r="EUF102" s="286"/>
      <c r="EUG102" s="286"/>
      <c r="EUH102" s="286"/>
      <c r="EUI102" s="286"/>
      <c r="EUJ102" s="286"/>
      <c r="EUK102" s="286"/>
      <c r="EUL102" s="286"/>
      <c r="EUM102" s="286"/>
      <c r="EUN102" s="286"/>
      <c r="EUO102" s="286"/>
      <c r="EUP102" s="286"/>
      <c r="EUQ102" s="286"/>
      <c r="EUR102" s="286"/>
      <c r="EUS102" s="286"/>
      <c r="EUT102" s="286"/>
      <c r="EUU102" s="286"/>
      <c r="EUV102" s="286"/>
      <c r="EUW102" s="286"/>
      <c r="EUX102" s="286"/>
      <c r="EUY102" s="286"/>
      <c r="EUZ102" s="286"/>
      <c r="EVA102" s="286"/>
      <c r="EVB102" s="286"/>
      <c r="EVC102" s="286"/>
      <c r="EVD102" s="286"/>
      <c r="EVE102" s="286"/>
      <c r="EVF102" s="286"/>
      <c r="EVG102" s="286"/>
      <c r="EVH102" s="286"/>
      <c r="EVI102" s="286"/>
      <c r="EVJ102" s="286"/>
      <c r="EVK102" s="286"/>
      <c r="EVL102" s="286"/>
      <c r="EVM102" s="286"/>
      <c r="EVN102" s="286"/>
      <c r="EVO102" s="286"/>
      <c r="EVP102" s="286"/>
      <c r="EVQ102" s="286"/>
      <c r="EVR102" s="286"/>
      <c r="EVS102" s="286"/>
      <c r="EVT102" s="286"/>
      <c r="EVU102" s="286"/>
      <c r="EVV102" s="286"/>
      <c r="EVW102" s="286"/>
      <c r="EVX102" s="286"/>
      <c r="EVY102" s="286"/>
      <c r="EVZ102" s="286"/>
      <c r="EWA102" s="286"/>
      <c r="EWB102" s="286"/>
      <c r="EWC102" s="286"/>
      <c r="EWD102" s="286"/>
      <c r="EWE102" s="286"/>
      <c r="EWF102" s="286"/>
      <c r="EWG102" s="286"/>
      <c r="EWH102" s="286"/>
      <c r="EWI102" s="286"/>
      <c r="EWJ102" s="286"/>
      <c r="EWK102" s="286"/>
      <c r="EWL102" s="286"/>
      <c r="EWM102" s="286"/>
      <c r="EWN102" s="286"/>
      <c r="EWO102" s="286"/>
      <c r="EWP102" s="286"/>
      <c r="EWQ102" s="286"/>
      <c r="EWR102" s="286"/>
      <c r="EWS102" s="286"/>
      <c r="EWT102" s="286"/>
      <c r="EWU102" s="286"/>
      <c r="EWV102" s="286"/>
      <c r="EWW102" s="286"/>
      <c r="EWX102" s="286"/>
      <c r="EWY102" s="286"/>
      <c r="EWZ102" s="286"/>
      <c r="EXA102" s="286"/>
      <c r="EXB102" s="286"/>
      <c r="EXC102" s="286"/>
      <c r="EXD102" s="286"/>
      <c r="EXE102" s="286"/>
      <c r="EXF102" s="286"/>
      <c r="EXG102" s="286"/>
      <c r="EXH102" s="286"/>
      <c r="EXI102" s="286"/>
      <c r="EXJ102" s="286"/>
      <c r="EXK102" s="286"/>
      <c r="EXL102" s="286"/>
      <c r="EXM102" s="286"/>
      <c r="EXN102" s="286"/>
      <c r="EXO102" s="286"/>
      <c r="EXP102" s="286"/>
      <c r="EXQ102" s="286"/>
      <c r="EXR102" s="286"/>
      <c r="EXS102" s="286"/>
      <c r="EXT102" s="286"/>
      <c r="EXU102" s="286"/>
      <c r="EXV102" s="286"/>
      <c r="EXW102" s="286"/>
      <c r="EXX102" s="286"/>
      <c r="EXY102" s="286"/>
      <c r="EXZ102" s="286"/>
      <c r="EYA102" s="286"/>
      <c r="EYB102" s="286"/>
      <c r="EYC102" s="286"/>
      <c r="EYD102" s="286"/>
      <c r="EYE102" s="286"/>
      <c r="EYF102" s="286"/>
      <c r="EYG102" s="286"/>
      <c r="EYH102" s="286"/>
      <c r="EYI102" s="286"/>
      <c r="EYJ102" s="286"/>
      <c r="EYK102" s="286"/>
      <c r="EYL102" s="286"/>
      <c r="EYM102" s="286"/>
      <c r="EYN102" s="286"/>
      <c r="EYO102" s="286"/>
      <c r="EYP102" s="286"/>
      <c r="EYQ102" s="286"/>
      <c r="EYR102" s="286"/>
      <c r="EYS102" s="286"/>
      <c r="EYT102" s="286"/>
      <c r="EYU102" s="286"/>
      <c r="EYV102" s="286"/>
      <c r="EYW102" s="286"/>
      <c r="EYX102" s="286"/>
      <c r="EYY102" s="286"/>
      <c r="EYZ102" s="286"/>
      <c r="EZA102" s="286"/>
      <c r="EZB102" s="286"/>
      <c r="EZC102" s="286"/>
      <c r="EZD102" s="286"/>
      <c r="EZE102" s="286"/>
      <c r="EZF102" s="286"/>
      <c r="EZG102" s="286"/>
      <c r="EZH102" s="286"/>
      <c r="EZI102" s="286"/>
      <c r="EZJ102" s="286"/>
      <c r="EZK102" s="286"/>
      <c r="EZL102" s="286"/>
      <c r="EZM102" s="286"/>
      <c r="EZN102" s="286"/>
      <c r="EZO102" s="286"/>
      <c r="EZP102" s="286"/>
      <c r="EZQ102" s="286"/>
      <c r="EZR102" s="286"/>
      <c r="EZS102" s="286"/>
      <c r="EZT102" s="286"/>
      <c r="EZU102" s="286"/>
      <c r="EZV102" s="286"/>
      <c r="EZW102" s="286"/>
      <c r="EZX102" s="286"/>
      <c r="EZY102" s="286"/>
      <c r="EZZ102" s="286"/>
      <c r="FAA102" s="286"/>
      <c r="FAB102" s="286"/>
      <c r="FAC102" s="286"/>
      <c r="FAD102" s="286"/>
      <c r="FAE102" s="286"/>
      <c r="FAF102" s="286"/>
      <c r="FAG102" s="286"/>
      <c r="FAH102" s="286"/>
      <c r="FAI102" s="286"/>
      <c r="FAJ102" s="286"/>
      <c r="FAK102" s="286"/>
      <c r="FAL102" s="286"/>
      <c r="FAM102" s="286"/>
      <c r="FAN102" s="286"/>
      <c r="FAO102" s="286"/>
      <c r="FAP102" s="286"/>
      <c r="FAQ102" s="286"/>
      <c r="FAR102" s="286"/>
      <c r="FAS102" s="286"/>
      <c r="FAT102" s="286"/>
      <c r="FAU102" s="286"/>
      <c r="FAV102" s="286"/>
      <c r="FAW102" s="286"/>
      <c r="FAX102" s="286"/>
      <c r="FAY102" s="286"/>
      <c r="FAZ102" s="286"/>
      <c r="FBA102" s="286"/>
      <c r="FBB102" s="286"/>
      <c r="FBC102" s="286"/>
      <c r="FBD102" s="286"/>
      <c r="FBE102" s="286"/>
      <c r="FBF102" s="286"/>
      <c r="FBG102" s="286"/>
      <c r="FBH102" s="286"/>
      <c r="FBI102" s="286"/>
      <c r="FBJ102" s="286"/>
      <c r="FBK102" s="286"/>
      <c r="FBL102" s="286"/>
      <c r="FBM102" s="286"/>
      <c r="FBN102" s="286"/>
      <c r="FBO102" s="286"/>
      <c r="FBP102" s="286"/>
      <c r="FBQ102" s="286"/>
      <c r="FBR102" s="286"/>
      <c r="FBS102" s="286"/>
      <c r="FBT102" s="286"/>
      <c r="FBU102" s="286"/>
      <c r="FBV102" s="286"/>
      <c r="FBW102" s="286"/>
      <c r="FBX102" s="286"/>
      <c r="FBY102" s="286"/>
      <c r="FBZ102" s="286"/>
      <c r="FCA102" s="286"/>
      <c r="FCB102" s="286"/>
      <c r="FCC102" s="286"/>
      <c r="FCD102" s="286"/>
      <c r="FCE102" s="286"/>
      <c r="FCF102" s="286"/>
      <c r="FCG102" s="286"/>
      <c r="FCH102" s="286"/>
      <c r="FCI102" s="286"/>
      <c r="FCJ102" s="286"/>
      <c r="FCK102" s="286"/>
      <c r="FCL102" s="286"/>
      <c r="FCM102" s="286"/>
      <c r="FCN102" s="286"/>
      <c r="FCO102" s="286"/>
      <c r="FCP102" s="286"/>
      <c r="FCQ102" s="286"/>
      <c r="FCR102" s="286"/>
      <c r="FCS102" s="286"/>
      <c r="FCT102" s="286"/>
      <c r="FCU102" s="286"/>
      <c r="FCV102" s="286"/>
      <c r="FCW102" s="286"/>
      <c r="FCX102" s="286"/>
      <c r="FCY102" s="286"/>
      <c r="FCZ102" s="286"/>
      <c r="FDA102" s="286"/>
      <c r="FDB102" s="286"/>
      <c r="FDC102" s="286"/>
      <c r="FDD102" s="286"/>
      <c r="FDE102" s="286"/>
      <c r="FDF102" s="286"/>
      <c r="FDG102" s="286"/>
      <c r="FDH102" s="286"/>
      <c r="FDI102" s="286"/>
      <c r="FDJ102" s="286"/>
      <c r="FDK102" s="286"/>
      <c r="FDL102" s="286"/>
      <c r="FDM102" s="286"/>
      <c r="FDN102" s="286"/>
      <c r="FDO102" s="286"/>
      <c r="FDP102" s="286"/>
      <c r="FDQ102" s="286"/>
      <c r="FDR102" s="286"/>
      <c r="FDS102" s="286"/>
      <c r="FDT102" s="286"/>
      <c r="FDU102" s="286"/>
      <c r="FDV102" s="286"/>
      <c r="FDW102" s="286"/>
      <c r="FDX102" s="286"/>
      <c r="FDY102" s="286"/>
      <c r="FDZ102" s="286"/>
      <c r="FEA102" s="286"/>
      <c r="FEB102" s="286"/>
      <c r="FEC102" s="286"/>
      <c r="FED102" s="286"/>
      <c r="FEE102" s="286"/>
      <c r="FEF102" s="286"/>
      <c r="FEG102" s="286"/>
      <c r="FEH102" s="286"/>
      <c r="FEI102" s="286"/>
      <c r="FEJ102" s="286"/>
      <c r="FEK102" s="286"/>
      <c r="FEL102" s="286"/>
      <c r="FEM102" s="286"/>
      <c r="FEN102" s="286"/>
      <c r="FEO102" s="286"/>
      <c r="FEP102" s="286"/>
      <c r="FEQ102" s="286"/>
      <c r="FER102" s="286"/>
      <c r="FES102" s="286"/>
      <c r="FET102" s="286"/>
      <c r="FEU102" s="286"/>
      <c r="FEV102" s="286"/>
      <c r="FEW102" s="286"/>
      <c r="FEX102" s="286"/>
      <c r="FEY102" s="286"/>
      <c r="FEZ102" s="286"/>
      <c r="FFA102" s="286"/>
      <c r="FFB102" s="286"/>
      <c r="FFC102" s="286"/>
      <c r="FFD102" s="286"/>
      <c r="FFE102" s="286"/>
      <c r="FFF102" s="286"/>
      <c r="FFG102" s="286"/>
      <c r="FFH102" s="286"/>
      <c r="FFI102" s="286"/>
      <c r="FFJ102" s="286"/>
      <c r="FFK102" s="286"/>
      <c r="FFL102" s="286"/>
      <c r="FFM102" s="286"/>
      <c r="FFN102" s="286"/>
      <c r="FFO102" s="286"/>
      <c r="FFP102" s="286"/>
      <c r="FFQ102" s="286"/>
      <c r="FFR102" s="286"/>
      <c r="FFS102" s="286"/>
      <c r="FFT102" s="286"/>
      <c r="FFU102" s="286"/>
      <c r="FFV102" s="286"/>
      <c r="FFW102" s="286"/>
      <c r="FFX102" s="286"/>
      <c r="FFY102" s="286"/>
      <c r="FFZ102" s="286"/>
      <c r="FGA102" s="286"/>
      <c r="FGB102" s="286"/>
      <c r="FGC102" s="286"/>
      <c r="FGD102" s="286"/>
      <c r="FGE102" s="286"/>
      <c r="FGF102" s="286"/>
      <c r="FGG102" s="286"/>
      <c r="FGH102" s="286"/>
      <c r="FGI102" s="286"/>
      <c r="FGJ102" s="286"/>
      <c r="FGK102" s="286"/>
      <c r="FGL102" s="286"/>
      <c r="FGM102" s="286"/>
      <c r="FGN102" s="286"/>
      <c r="FGO102" s="286"/>
      <c r="FGP102" s="286"/>
      <c r="FGQ102" s="286"/>
      <c r="FGR102" s="286"/>
      <c r="FGS102" s="286"/>
      <c r="FGT102" s="286"/>
      <c r="FGU102" s="286"/>
      <c r="FGV102" s="286"/>
      <c r="FGW102" s="286"/>
      <c r="FGX102" s="286"/>
      <c r="FGY102" s="286"/>
      <c r="FGZ102" s="286"/>
      <c r="FHA102" s="286"/>
      <c r="FHB102" s="286"/>
      <c r="FHC102" s="286"/>
      <c r="FHD102" s="286"/>
      <c r="FHE102" s="286"/>
      <c r="FHF102" s="286"/>
      <c r="FHG102" s="286"/>
      <c r="FHH102" s="286"/>
      <c r="FHI102" s="286"/>
      <c r="FHJ102" s="286"/>
      <c r="FHK102" s="286"/>
      <c r="FHL102" s="286"/>
      <c r="FHM102" s="286"/>
      <c r="FHN102" s="286"/>
      <c r="FHO102" s="286"/>
      <c r="FHP102" s="286"/>
      <c r="FHQ102" s="286"/>
      <c r="FHR102" s="286"/>
      <c r="FHS102" s="286"/>
      <c r="FHT102" s="286"/>
      <c r="FHU102" s="286"/>
      <c r="FHV102" s="286"/>
      <c r="FHW102" s="286"/>
      <c r="FHX102" s="286"/>
      <c r="FHY102" s="286"/>
      <c r="FHZ102" s="286"/>
      <c r="FIA102" s="286"/>
      <c r="FIB102" s="286"/>
      <c r="FIC102" s="286"/>
      <c r="FID102" s="286"/>
      <c r="FIE102" s="286"/>
      <c r="FIF102" s="286"/>
      <c r="FIG102" s="286"/>
      <c r="FIH102" s="286"/>
      <c r="FII102" s="286"/>
      <c r="FIJ102" s="286"/>
      <c r="FIK102" s="286"/>
      <c r="FIL102" s="286"/>
      <c r="FIM102" s="286"/>
      <c r="FIN102" s="286"/>
      <c r="FIO102" s="286"/>
      <c r="FIP102" s="286"/>
      <c r="FIQ102" s="286"/>
      <c r="FIR102" s="286"/>
      <c r="FIS102" s="286"/>
      <c r="FIT102" s="286"/>
      <c r="FIU102" s="286"/>
      <c r="FIV102" s="286"/>
      <c r="FIW102" s="286"/>
      <c r="FIX102" s="286"/>
      <c r="FIY102" s="286"/>
      <c r="FIZ102" s="286"/>
      <c r="FJA102" s="286"/>
      <c r="FJB102" s="286"/>
      <c r="FJC102" s="286"/>
      <c r="FJD102" s="286"/>
      <c r="FJE102" s="286"/>
      <c r="FJF102" s="286"/>
      <c r="FJG102" s="286"/>
      <c r="FJH102" s="286"/>
      <c r="FJI102" s="286"/>
      <c r="FJJ102" s="286"/>
      <c r="FJK102" s="286"/>
      <c r="FJL102" s="286"/>
      <c r="FJM102" s="286"/>
      <c r="FJN102" s="286"/>
      <c r="FJO102" s="286"/>
      <c r="FJP102" s="286"/>
      <c r="FJQ102" s="286"/>
      <c r="FJR102" s="286"/>
      <c r="FJS102" s="286"/>
      <c r="FJT102" s="286"/>
      <c r="FJU102" s="286"/>
      <c r="FJV102" s="286"/>
      <c r="FJW102" s="286"/>
      <c r="FJX102" s="286"/>
      <c r="FJY102" s="286"/>
      <c r="FJZ102" s="286"/>
      <c r="FKA102" s="286"/>
      <c r="FKB102" s="286"/>
      <c r="FKC102" s="286"/>
      <c r="FKD102" s="286"/>
      <c r="FKE102" s="286"/>
      <c r="FKF102" s="286"/>
      <c r="FKG102" s="286"/>
      <c r="FKH102" s="286"/>
      <c r="FKI102" s="286"/>
      <c r="FKJ102" s="286"/>
      <c r="FKK102" s="286"/>
      <c r="FKL102" s="286"/>
      <c r="FKM102" s="286"/>
      <c r="FKN102" s="286"/>
      <c r="FKO102" s="286"/>
      <c r="FKP102" s="286"/>
      <c r="FKQ102" s="286"/>
      <c r="FKR102" s="286"/>
      <c r="FKS102" s="286"/>
      <c r="FKT102" s="286"/>
      <c r="FKU102" s="286"/>
      <c r="FKV102" s="286"/>
      <c r="FKW102" s="286"/>
      <c r="FKX102" s="286"/>
      <c r="FKY102" s="286"/>
      <c r="FKZ102" s="286"/>
      <c r="FLA102" s="286"/>
      <c r="FLB102" s="286"/>
      <c r="FLC102" s="286"/>
      <c r="FLD102" s="286"/>
      <c r="FLE102" s="286"/>
      <c r="FLF102" s="286"/>
      <c r="FLG102" s="286"/>
      <c r="FLH102" s="286"/>
      <c r="FLI102" s="286"/>
      <c r="FLJ102" s="286"/>
      <c r="FLK102" s="286"/>
      <c r="FLL102" s="286"/>
      <c r="FLM102" s="286"/>
      <c r="FLN102" s="286"/>
      <c r="FLO102" s="286"/>
      <c r="FLP102" s="286"/>
      <c r="FLQ102" s="286"/>
      <c r="FLR102" s="286"/>
      <c r="FLS102" s="286"/>
      <c r="FLT102" s="286"/>
      <c r="FLU102" s="286"/>
      <c r="FLV102" s="286"/>
      <c r="FLW102" s="286"/>
      <c r="FLX102" s="286"/>
      <c r="FLY102" s="286"/>
      <c r="FLZ102" s="286"/>
      <c r="FMA102" s="286"/>
      <c r="FMB102" s="286"/>
      <c r="FMC102" s="286"/>
      <c r="FMD102" s="286"/>
      <c r="FME102" s="286"/>
      <c r="FMF102" s="286"/>
      <c r="FMG102" s="286"/>
      <c r="FMH102" s="286"/>
      <c r="FMI102" s="286"/>
      <c r="FMJ102" s="286"/>
      <c r="FMK102" s="286"/>
      <c r="FML102" s="286"/>
      <c r="FMM102" s="286"/>
      <c r="FMN102" s="286"/>
      <c r="FMO102" s="286"/>
      <c r="FMP102" s="286"/>
      <c r="FMQ102" s="286"/>
      <c r="FMR102" s="286"/>
      <c r="FMS102" s="286"/>
      <c r="FMT102" s="286"/>
      <c r="FMU102" s="286"/>
      <c r="FMV102" s="286"/>
      <c r="FMW102" s="286"/>
      <c r="FMX102" s="286"/>
      <c r="FMY102" s="286"/>
      <c r="FMZ102" s="286"/>
      <c r="FNA102" s="286"/>
      <c r="FNB102" s="286"/>
      <c r="FNC102" s="286"/>
      <c r="FND102" s="286"/>
      <c r="FNE102" s="286"/>
      <c r="FNF102" s="286"/>
      <c r="FNG102" s="286"/>
      <c r="FNH102" s="286"/>
      <c r="FNI102" s="286"/>
      <c r="FNJ102" s="286"/>
      <c r="FNK102" s="286"/>
      <c r="FNL102" s="286"/>
      <c r="FNM102" s="286"/>
      <c r="FNN102" s="286"/>
      <c r="FNO102" s="286"/>
      <c r="FNP102" s="286"/>
      <c r="FNQ102" s="286"/>
      <c r="FNR102" s="286"/>
      <c r="FNS102" s="286"/>
      <c r="FNT102" s="286"/>
      <c r="FNU102" s="286"/>
      <c r="FNV102" s="286"/>
      <c r="FNW102" s="286"/>
      <c r="FNX102" s="286"/>
      <c r="FNY102" s="286"/>
      <c r="FNZ102" s="286"/>
      <c r="FOA102" s="286"/>
      <c r="FOB102" s="286"/>
      <c r="FOC102" s="286"/>
      <c r="FOD102" s="286"/>
      <c r="FOE102" s="286"/>
      <c r="FOF102" s="286"/>
      <c r="FOG102" s="286"/>
      <c r="FOH102" s="286"/>
      <c r="FOI102" s="286"/>
      <c r="FOJ102" s="286"/>
      <c r="FOK102" s="286"/>
      <c r="FOL102" s="286"/>
      <c r="FOM102" s="286"/>
      <c r="FON102" s="286"/>
      <c r="FOO102" s="286"/>
      <c r="FOP102" s="286"/>
      <c r="FOQ102" s="286"/>
      <c r="FOR102" s="286"/>
      <c r="FOS102" s="286"/>
      <c r="FOT102" s="286"/>
      <c r="FOU102" s="286"/>
      <c r="FOV102" s="286"/>
      <c r="FOW102" s="286"/>
      <c r="FOX102" s="286"/>
      <c r="FOY102" s="286"/>
      <c r="FOZ102" s="286"/>
      <c r="FPA102" s="286"/>
      <c r="FPB102" s="286"/>
      <c r="FPC102" s="286"/>
      <c r="FPD102" s="286"/>
      <c r="FPE102" s="286"/>
      <c r="FPF102" s="286"/>
      <c r="FPG102" s="286"/>
      <c r="FPH102" s="286"/>
      <c r="FPI102" s="286"/>
      <c r="FPJ102" s="286"/>
      <c r="FPK102" s="286"/>
      <c r="FPL102" s="286"/>
      <c r="FPM102" s="286"/>
      <c r="FPN102" s="286"/>
      <c r="FPO102" s="286"/>
      <c r="FPP102" s="286"/>
      <c r="FPQ102" s="286"/>
      <c r="FPR102" s="286"/>
      <c r="FPS102" s="286"/>
      <c r="FPT102" s="286"/>
      <c r="FPU102" s="286"/>
      <c r="FPV102" s="286"/>
      <c r="FPW102" s="286"/>
      <c r="FPX102" s="286"/>
      <c r="FPY102" s="286"/>
      <c r="FPZ102" s="286"/>
      <c r="FQA102" s="286"/>
      <c r="FQB102" s="286"/>
      <c r="FQC102" s="286"/>
      <c r="FQD102" s="286"/>
      <c r="FQE102" s="286"/>
      <c r="FQF102" s="286"/>
      <c r="FQG102" s="286"/>
      <c r="FQH102" s="286"/>
      <c r="FQI102" s="286"/>
      <c r="FQJ102" s="286"/>
      <c r="FQK102" s="286"/>
      <c r="FQL102" s="286"/>
      <c r="FQM102" s="286"/>
      <c r="FQN102" s="286"/>
      <c r="FQO102" s="286"/>
      <c r="FQP102" s="286"/>
      <c r="FQQ102" s="286"/>
      <c r="FQR102" s="286"/>
      <c r="FQS102" s="286"/>
      <c r="FQT102" s="286"/>
      <c r="FQU102" s="286"/>
      <c r="FQV102" s="286"/>
      <c r="FQW102" s="286"/>
      <c r="FQX102" s="286"/>
      <c r="FQY102" s="286"/>
      <c r="FQZ102" s="286"/>
      <c r="FRA102" s="286"/>
      <c r="FRB102" s="286"/>
      <c r="FRC102" s="286"/>
      <c r="FRD102" s="286"/>
      <c r="FRE102" s="286"/>
      <c r="FRF102" s="286"/>
      <c r="FRG102" s="286"/>
      <c r="FRH102" s="286"/>
      <c r="FRI102" s="286"/>
      <c r="FRJ102" s="286"/>
      <c r="FRK102" s="286"/>
      <c r="FRL102" s="286"/>
      <c r="FRM102" s="286"/>
      <c r="FRN102" s="286"/>
      <c r="FRO102" s="286"/>
      <c r="FRP102" s="286"/>
      <c r="FRQ102" s="286"/>
      <c r="FRR102" s="286"/>
      <c r="FRS102" s="286"/>
      <c r="FRT102" s="286"/>
      <c r="FRU102" s="286"/>
      <c r="FRV102" s="286"/>
      <c r="FRW102" s="286"/>
      <c r="FRX102" s="286"/>
      <c r="FRY102" s="286"/>
      <c r="FRZ102" s="286"/>
      <c r="FSA102" s="286"/>
      <c r="FSB102" s="286"/>
      <c r="FSC102" s="286"/>
      <c r="FSD102" s="286"/>
      <c r="FSE102" s="286"/>
      <c r="FSF102" s="286"/>
      <c r="FSG102" s="286"/>
      <c r="FSH102" s="286"/>
      <c r="FSI102" s="286"/>
      <c r="FSJ102" s="286"/>
      <c r="FSK102" s="286"/>
      <c r="FSL102" s="286"/>
      <c r="FSM102" s="286"/>
      <c r="FSN102" s="286"/>
      <c r="FSO102" s="286"/>
      <c r="FSP102" s="286"/>
      <c r="FSQ102" s="286"/>
      <c r="FSR102" s="286"/>
      <c r="FSS102" s="286"/>
      <c r="FST102" s="286"/>
      <c r="FSU102" s="286"/>
      <c r="FSV102" s="286"/>
      <c r="FSW102" s="286"/>
      <c r="FSX102" s="286"/>
      <c r="FSY102" s="286"/>
      <c r="FSZ102" s="286"/>
      <c r="FTA102" s="286"/>
      <c r="FTB102" s="286"/>
      <c r="FTC102" s="286"/>
      <c r="FTD102" s="286"/>
      <c r="FTE102" s="286"/>
      <c r="FTF102" s="286"/>
      <c r="FTG102" s="286"/>
      <c r="FTH102" s="286"/>
      <c r="FTI102" s="286"/>
      <c r="FTJ102" s="286"/>
      <c r="FTK102" s="286"/>
      <c r="FTL102" s="286"/>
      <c r="FTM102" s="286"/>
      <c r="FTN102" s="286"/>
      <c r="FTO102" s="286"/>
      <c r="FTP102" s="286"/>
      <c r="FTQ102" s="286"/>
      <c r="FTR102" s="286"/>
      <c r="FTS102" s="286"/>
      <c r="FTT102" s="286"/>
      <c r="FTU102" s="286"/>
      <c r="FTV102" s="286"/>
      <c r="FTW102" s="286"/>
      <c r="FTX102" s="286"/>
      <c r="FTY102" s="286"/>
      <c r="FTZ102" s="286"/>
      <c r="FUA102" s="286"/>
      <c r="FUB102" s="286"/>
      <c r="FUC102" s="286"/>
      <c r="FUD102" s="286"/>
      <c r="FUE102" s="286"/>
      <c r="FUF102" s="286"/>
      <c r="FUG102" s="286"/>
      <c r="FUH102" s="286"/>
      <c r="FUI102" s="286"/>
      <c r="FUJ102" s="286"/>
      <c r="FUK102" s="286"/>
      <c r="FUL102" s="286"/>
      <c r="FUM102" s="286"/>
      <c r="FUN102" s="286"/>
      <c r="FUO102" s="286"/>
      <c r="FUP102" s="286"/>
      <c r="FUQ102" s="286"/>
      <c r="FUR102" s="286"/>
      <c r="FUS102" s="286"/>
      <c r="FUT102" s="286"/>
      <c r="FUU102" s="286"/>
      <c r="FUV102" s="286"/>
      <c r="FUW102" s="286"/>
      <c r="FUX102" s="286"/>
      <c r="FUY102" s="286"/>
      <c r="FUZ102" s="286"/>
      <c r="FVA102" s="286"/>
      <c r="FVB102" s="286"/>
      <c r="FVC102" s="286"/>
      <c r="FVD102" s="286"/>
      <c r="FVE102" s="286"/>
      <c r="FVF102" s="286"/>
      <c r="FVG102" s="286"/>
      <c r="FVH102" s="286"/>
      <c r="FVI102" s="286"/>
      <c r="FVJ102" s="286"/>
      <c r="FVK102" s="286"/>
      <c r="FVL102" s="286"/>
      <c r="FVM102" s="286"/>
      <c r="FVN102" s="286"/>
      <c r="FVO102" s="286"/>
      <c r="FVP102" s="286"/>
      <c r="FVQ102" s="286"/>
      <c r="FVR102" s="286"/>
      <c r="FVS102" s="286"/>
      <c r="FVT102" s="286"/>
      <c r="FVU102" s="286"/>
      <c r="FVV102" s="286"/>
      <c r="FVW102" s="286"/>
      <c r="FVX102" s="286"/>
      <c r="FVY102" s="286"/>
      <c r="FVZ102" s="286"/>
      <c r="FWA102" s="286"/>
      <c r="FWB102" s="286"/>
      <c r="FWC102" s="286"/>
      <c r="FWD102" s="286"/>
      <c r="FWE102" s="286"/>
      <c r="FWF102" s="286"/>
      <c r="FWG102" s="286"/>
      <c r="FWH102" s="286"/>
      <c r="FWI102" s="286"/>
      <c r="FWJ102" s="286"/>
      <c r="FWK102" s="286"/>
      <c r="FWL102" s="286"/>
      <c r="FWM102" s="286"/>
      <c r="FWN102" s="286"/>
      <c r="FWO102" s="286"/>
      <c r="FWP102" s="286"/>
      <c r="FWQ102" s="286"/>
      <c r="FWR102" s="286"/>
      <c r="FWS102" s="286"/>
      <c r="FWT102" s="286"/>
      <c r="FWU102" s="286"/>
      <c r="FWV102" s="286"/>
      <c r="FWW102" s="286"/>
      <c r="FWX102" s="286"/>
      <c r="FWY102" s="286"/>
      <c r="FWZ102" s="286"/>
      <c r="FXA102" s="286"/>
      <c r="FXB102" s="286"/>
      <c r="FXC102" s="286"/>
      <c r="FXD102" s="286"/>
      <c r="FXE102" s="286"/>
      <c r="FXF102" s="286"/>
      <c r="FXG102" s="286"/>
      <c r="FXH102" s="286"/>
      <c r="FXI102" s="286"/>
      <c r="FXJ102" s="286"/>
      <c r="FXK102" s="286"/>
      <c r="FXL102" s="286"/>
      <c r="FXM102" s="286"/>
      <c r="FXN102" s="286"/>
      <c r="FXO102" s="286"/>
      <c r="FXP102" s="286"/>
      <c r="FXQ102" s="286"/>
      <c r="FXR102" s="286"/>
      <c r="FXS102" s="286"/>
      <c r="FXT102" s="286"/>
      <c r="FXU102" s="286"/>
      <c r="FXV102" s="286"/>
      <c r="FXW102" s="286"/>
      <c r="FXX102" s="286"/>
      <c r="FXY102" s="286"/>
      <c r="FXZ102" s="286"/>
      <c r="FYA102" s="286"/>
      <c r="FYB102" s="286"/>
      <c r="FYC102" s="286"/>
      <c r="FYD102" s="286"/>
      <c r="FYE102" s="286"/>
      <c r="FYF102" s="286"/>
      <c r="FYG102" s="286"/>
      <c r="FYH102" s="286"/>
      <c r="FYI102" s="286"/>
      <c r="FYJ102" s="286"/>
      <c r="FYK102" s="286"/>
      <c r="FYL102" s="286"/>
      <c r="FYM102" s="286"/>
      <c r="FYN102" s="286"/>
      <c r="FYO102" s="286"/>
      <c r="FYP102" s="286"/>
      <c r="FYQ102" s="286"/>
      <c r="FYR102" s="286"/>
      <c r="FYS102" s="286"/>
      <c r="FYT102" s="286"/>
      <c r="FYU102" s="286"/>
      <c r="FYV102" s="286"/>
      <c r="FYW102" s="286"/>
      <c r="FYX102" s="286"/>
      <c r="FYY102" s="286"/>
      <c r="FYZ102" s="286"/>
      <c r="FZA102" s="286"/>
      <c r="FZB102" s="286"/>
      <c r="FZC102" s="286"/>
      <c r="FZD102" s="286"/>
      <c r="FZE102" s="286"/>
      <c r="FZF102" s="286"/>
      <c r="FZG102" s="286"/>
      <c r="FZH102" s="286"/>
      <c r="FZI102" s="286"/>
      <c r="FZJ102" s="286"/>
      <c r="FZK102" s="286"/>
      <c r="FZL102" s="286"/>
      <c r="FZM102" s="286"/>
      <c r="FZN102" s="286"/>
      <c r="FZO102" s="286"/>
      <c r="FZP102" s="286"/>
      <c r="FZQ102" s="286"/>
      <c r="FZR102" s="286"/>
      <c r="FZS102" s="286"/>
      <c r="FZT102" s="286"/>
      <c r="FZU102" s="286"/>
      <c r="FZV102" s="286"/>
      <c r="FZW102" s="286"/>
      <c r="FZX102" s="286"/>
      <c r="FZY102" s="286"/>
      <c r="FZZ102" s="286"/>
      <c r="GAA102" s="286"/>
      <c r="GAB102" s="286"/>
      <c r="GAC102" s="286"/>
      <c r="GAD102" s="286"/>
      <c r="GAE102" s="286"/>
      <c r="GAF102" s="286"/>
      <c r="GAG102" s="286"/>
      <c r="GAH102" s="286"/>
      <c r="GAI102" s="286"/>
      <c r="GAJ102" s="286"/>
      <c r="GAK102" s="286"/>
      <c r="GAL102" s="286"/>
      <c r="GAM102" s="286"/>
      <c r="GAN102" s="286"/>
      <c r="GAO102" s="286"/>
      <c r="GAP102" s="286"/>
      <c r="GAQ102" s="286"/>
      <c r="GAR102" s="286"/>
      <c r="GAS102" s="286"/>
      <c r="GAT102" s="286"/>
      <c r="GAU102" s="286"/>
      <c r="GAV102" s="286"/>
      <c r="GAW102" s="286"/>
      <c r="GAX102" s="286"/>
      <c r="GAY102" s="286"/>
      <c r="GAZ102" s="286"/>
      <c r="GBA102" s="286"/>
      <c r="GBB102" s="286"/>
      <c r="GBC102" s="286"/>
      <c r="GBD102" s="286"/>
      <c r="GBE102" s="286"/>
      <c r="GBF102" s="286"/>
      <c r="GBG102" s="286"/>
      <c r="GBH102" s="286"/>
      <c r="GBI102" s="286"/>
      <c r="GBJ102" s="286"/>
      <c r="GBK102" s="286"/>
      <c r="GBL102" s="286"/>
      <c r="GBM102" s="286"/>
      <c r="GBN102" s="286"/>
      <c r="GBO102" s="286"/>
      <c r="GBP102" s="286"/>
      <c r="GBQ102" s="286"/>
      <c r="GBR102" s="286"/>
      <c r="GBS102" s="286"/>
      <c r="GBT102" s="286"/>
      <c r="GBU102" s="286"/>
      <c r="GBV102" s="286"/>
      <c r="GBW102" s="286"/>
      <c r="GBX102" s="286"/>
      <c r="GBY102" s="286"/>
      <c r="GBZ102" s="286"/>
      <c r="GCA102" s="286"/>
      <c r="GCB102" s="286"/>
      <c r="GCC102" s="286"/>
      <c r="GCD102" s="286"/>
      <c r="GCE102" s="286"/>
      <c r="GCF102" s="286"/>
      <c r="GCG102" s="286"/>
      <c r="GCH102" s="286"/>
      <c r="GCI102" s="286"/>
      <c r="GCJ102" s="286"/>
      <c r="GCK102" s="286"/>
      <c r="GCL102" s="286"/>
      <c r="GCM102" s="286"/>
      <c r="GCN102" s="286"/>
      <c r="GCO102" s="286"/>
      <c r="GCP102" s="286"/>
      <c r="GCQ102" s="286"/>
      <c r="GCR102" s="286"/>
      <c r="GCS102" s="286"/>
      <c r="GCT102" s="286"/>
      <c r="GCU102" s="286"/>
      <c r="GCV102" s="286"/>
      <c r="GCW102" s="286"/>
      <c r="GCX102" s="286"/>
      <c r="GCY102" s="286"/>
      <c r="GCZ102" s="286"/>
      <c r="GDA102" s="286"/>
      <c r="GDB102" s="286"/>
      <c r="GDC102" s="286"/>
      <c r="GDD102" s="286"/>
      <c r="GDE102" s="286"/>
      <c r="GDF102" s="286"/>
      <c r="GDG102" s="286"/>
      <c r="GDH102" s="286"/>
      <c r="GDI102" s="286"/>
      <c r="GDJ102" s="286"/>
      <c r="GDK102" s="286"/>
      <c r="GDL102" s="286"/>
      <c r="GDM102" s="286"/>
      <c r="GDN102" s="286"/>
      <c r="GDO102" s="286"/>
      <c r="GDP102" s="286"/>
      <c r="GDQ102" s="286"/>
      <c r="GDR102" s="286"/>
      <c r="GDS102" s="286"/>
      <c r="GDT102" s="286"/>
      <c r="GDU102" s="286"/>
      <c r="GDV102" s="286"/>
      <c r="GDW102" s="286"/>
      <c r="GDX102" s="286"/>
      <c r="GDY102" s="286"/>
      <c r="GDZ102" s="286"/>
      <c r="GEA102" s="286"/>
      <c r="GEB102" s="286"/>
      <c r="GEC102" s="286"/>
      <c r="GED102" s="286"/>
      <c r="GEE102" s="286"/>
      <c r="GEF102" s="286"/>
      <c r="GEG102" s="286"/>
      <c r="GEH102" s="286"/>
      <c r="GEI102" s="286"/>
      <c r="GEJ102" s="286"/>
      <c r="GEK102" s="286"/>
      <c r="GEL102" s="286"/>
      <c r="GEM102" s="286"/>
      <c r="GEN102" s="286"/>
      <c r="GEO102" s="286"/>
      <c r="GEP102" s="286"/>
      <c r="GEQ102" s="286"/>
      <c r="GER102" s="286"/>
      <c r="GES102" s="286"/>
      <c r="GET102" s="286"/>
      <c r="GEU102" s="286"/>
      <c r="GEV102" s="286"/>
      <c r="GEW102" s="286"/>
      <c r="GEX102" s="286"/>
      <c r="GEY102" s="286"/>
      <c r="GEZ102" s="286"/>
      <c r="GFA102" s="286"/>
      <c r="GFB102" s="286"/>
      <c r="GFC102" s="286"/>
      <c r="GFD102" s="286"/>
      <c r="GFE102" s="286"/>
      <c r="GFF102" s="286"/>
      <c r="GFG102" s="286"/>
      <c r="GFH102" s="286"/>
      <c r="GFI102" s="286"/>
      <c r="GFJ102" s="286"/>
      <c r="GFK102" s="286"/>
      <c r="GFL102" s="286"/>
      <c r="GFM102" s="286"/>
      <c r="GFN102" s="286"/>
      <c r="GFO102" s="286"/>
      <c r="GFP102" s="286"/>
      <c r="GFQ102" s="286"/>
      <c r="GFR102" s="286"/>
      <c r="GFS102" s="286"/>
      <c r="GFT102" s="286"/>
      <c r="GFU102" s="286"/>
      <c r="GFV102" s="286"/>
      <c r="GFW102" s="286"/>
      <c r="GFX102" s="286"/>
      <c r="GFY102" s="286"/>
      <c r="GFZ102" s="286"/>
      <c r="GGA102" s="286"/>
      <c r="GGB102" s="286"/>
      <c r="GGC102" s="286"/>
      <c r="GGD102" s="286"/>
      <c r="GGE102" s="286"/>
      <c r="GGF102" s="286"/>
      <c r="GGG102" s="286"/>
      <c r="GGH102" s="286"/>
      <c r="GGI102" s="286"/>
      <c r="GGJ102" s="286"/>
      <c r="GGK102" s="286"/>
      <c r="GGL102" s="286"/>
      <c r="GGM102" s="286"/>
      <c r="GGN102" s="286"/>
      <c r="GGO102" s="286"/>
      <c r="GGP102" s="286"/>
      <c r="GGQ102" s="286"/>
      <c r="GGR102" s="286"/>
      <c r="GGS102" s="286"/>
      <c r="GGT102" s="286"/>
      <c r="GGU102" s="286"/>
      <c r="GGV102" s="286"/>
      <c r="GGW102" s="286"/>
      <c r="GGX102" s="286"/>
      <c r="GGY102" s="286"/>
      <c r="GGZ102" s="286"/>
      <c r="GHA102" s="286"/>
      <c r="GHB102" s="286"/>
      <c r="GHC102" s="286"/>
      <c r="GHD102" s="286"/>
      <c r="GHE102" s="286"/>
      <c r="GHF102" s="286"/>
      <c r="GHG102" s="286"/>
      <c r="GHH102" s="286"/>
      <c r="GHI102" s="286"/>
      <c r="GHJ102" s="286"/>
      <c r="GHK102" s="286"/>
      <c r="GHL102" s="286"/>
      <c r="GHM102" s="286"/>
      <c r="GHN102" s="286"/>
      <c r="GHO102" s="286"/>
      <c r="GHP102" s="286"/>
      <c r="GHQ102" s="286"/>
      <c r="GHR102" s="286"/>
      <c r="GHS102" s="286"/>
      <c r="GHT102" s="286"/>
      <c r="GHU102" s="286"/>
      <c r="GHV102" s="286"/>
      <c r="GHW102" s="286"/>
      <c r="GHX102" s="286"/>
      <c r="GHY102" s="286"/>
      <c r="GHZ102" s="286"/>
      <c r="GIA102" s="286"/>
      <c r="GIB102" s="286"/>
      <c r="GIC102" s="286"/>
      <c r="GID102" s="286"/>
      <c r="GIE102" s="286"/>
      <c r="GIF102" s="286"/>
      <c r="GIG102" s="286"/>
      <c r="GIH102" s="286"/>
      <c r="GII102" s="286"/>
      <c r="GIJ102" s="286"/>
      <c r="GIK102" s="286"/>
      <c r="GIL102" s="286"/>
      <c r="GIM102" s="286"/>
      <c r="GIN102" s="286"/>
      <c r="GIO102" s="286"/>
      <c r="GIP102" s="286"/>
      <c r="GIQ102" s="286"/>
      <c r="GIR102" s="286"/>
      <c r="GIS102" s="286"/>
      <c r="GIT102" s="286"/>
      <c r="GIU102" s="286"/>
      <c r="GIV102" s="286"/>
      <c r="GIW102" s="286"/>
      <c r="GIX102" s="286"/>
      <c r="GIY102" s="286"/>
      <c r="GIZ102" s="286"/>
      <c r="GJA102" s="286"/>
      <c r="GJB102" s="286"/>
      <c r="GJC102" s="286"/>
      <c r="GJD102" s="286"/>
      <c r="GJE102" s="286"/>
      <c r="GJF102" s="286"/>
      <c r="GJG102" s="286"/>
      <c r="GJH102" s="286"/>
      <c r="GJI102" s="286"/>
      <c r="GJJ102" s="286"/>
      <c r="GJK102" s="286"/>
      <c r="GJL102" s="286"/>
      <c r="GJM102" s="286"/>
      <c r="GJN102" s="286"/>
      <c r="GJO102" s="286"/>
      <c r="GJP102" s="286"/>
      <c r="GJQ102" s="286"/>
      <c r="GJR102" s="286"/>
      <c r="GJS102" s="286"/>
      <c r="GJT102" s="286"/>
      <c r="GJU102" s="286"/>
      <c r="GJV102" s="286"/>
      <c r="GJW102" s="286"/>
      <c r="GJX102" s="286"/>
      <c r="GJY102" s="286"/>
      <c r="GJZ102" s="286"/>
      <c r="GKA102" s="286"/>
      <c r="GKB102" s="286"/>
      <c r="GKC102" s="286"/>
      <c r="GKD102" s="286"/>
      <c r="GKE102" s="286"/>
      <c r="GKF102" s="286"/>
      <c r="GKG102" s="286"/>
      <c r="GKH102" s="286"/>
      <c r="GKI102" s="286"/>
      <c r="GKJ102" s="286"/>
      <c r="GKK102" s="286"/>
      <c r="GKL102" s="286"/>
      <c r="GKM102" s="286"/>
      <c r="GKN102" s="286"/>
      <c r="GKO102" s="286"/>
      <c r="GKP102" s="286"/>
      <c r="GKQ102" s="286"/>
      <c r="GKR102" s="286"/>
      <c r="GKS102" s="286"/>
      <c r="GKT102" s="286"/>
      <c r="GKU102" s="286"/>
      <c r="GKV102" s="286"/>
      <c r="GKW102" s="286"/>
      <c r="GKX102" s="286"/>
      <c r="GKY102" s="286"/>
      <c r="GKZ102" s="286"/>
      <c r="GLA102" s="286"/>
      <c r="GLB102" s="286"/>
      <c r="GLC102" s="286"/>
      <c r="GLD102" s="286"/>
      <c r="GLE102" s="286"/>
      <c r="GLF102" s="286"/>
      <c r="GLG102" s="286"/>
      <c r="GLH102" s="286"/>
      <c r="GLI102" s="286"/>
      <c r="GLJ102" s="286"/>
      <c r="GLK102" s="286"/>
      <c r="GLL102" s="286"/>
      <c r="GLM102" s="286"/>
      <c r="GLN102" s="286"/>
      <c r="GLO102" s="286"/>
      <c r="GLP102" s="286"/>
      <c r="GLQ102" s="286"/>
      <c r="GLR102" s="286"/>
      <c r="GLS102" s="286"/>
      <c r="GLT102" s="286"/>
      <c r="GLU102" s="286"/>
      <c r="GLV102" s="286"/>
      <c r="GLW102" s="286"/>
      <c r="GLX102" s="286"/>
      <c r="GLY102" s="286"/>
      <c r="GLZ102" s="286"/>
      <c r="GMA102" s="286"/>
      <c r="GMB102" s="286"/>
      <c r="GMC102" s="286"/>
      <c r="GMD102" s="286"/>
      <c r="GME102" s="286"/>
      <c r="GMF102" s="286"/>
      <c r="GMG102" s="286"/>
      <c r="GMH102" s="286"/>
      <c r="GMI102" s="286"/>
      <c r="GMJ102" s="286"/>
      <c r="GMK102" s="286"/>
      <c r="GML102" s="286"/>
      <c r="GMM102" s="286"/>
      <c r="GMN102" s="286"/>
      <c r="GMO102" s="286"/>
      <c r="GMP102" s="286"/>
      <c r="GMQ102" s="286"/>
      <c r="GMR102" s="286"/>
      <c r="GMS102" s="286"/>
      <c r="GMT102" s="286"/>
      <c r="GMU102" s="286"/>
      <c r="GMV102" s="286"/>
      <c r="GMW102" s="286"/>
      <c r="GMX102" s="286"/>
      <c r="GMY102" s="286"/>
      <c r="GMZ102" s="286"/>
      <c r="GNA102" s="286"/>
      <c r="GNB102" s="286"/>
      <c r="GNC102" s="286"/>
      <c r="GND102" s="286"/>
      <c r="GNE102" s="286"/>
      <c r="GNF102" s="286"/>
      <c r="GNG102" s="286"/>
      <c r="GNH102" s="286"/>
      <c r="GNI102" s="286"/>
      <c r="GNJ102" s="286"/>
      <c r="GNK102" s="286"/>
      <c r="GNL102" s="286"/>
      <c r="GNM102" s="286"/>
      <c r="GNN102" s="286"/>
      <c r="GNO102" s="286"/>
      <c r="GNP102" s="286"/>
      <c r="GNQ102" s="286"/>
      <c r="GNR102" s="286"/>
      <c r="GNS102" s="286"/>
      <c r="GNT102" s="286"/>
      <c r="GNU102" s="286"/>
      <c r="GNV102" s="286"/>
      <c r="GNW102" s="286"/>
      <c r="GNX102" s="286"/>
      <c r="GNY102" s="286"/>
      <c r="GNZ102" s="286"/>
      <c r="GOA102" s="286"/>
      <c r="GOB102" s="286"/>
      <c r="GOC102" s="286"/>
      <c r="GOD102" s="286"/>
      <c r="GOE102" s="286"/>
      <c r="GOF102" s="286"/>
      <c r="GOG102" s="286"/>
      <c r="GOH102" s="286"/>
      <c r="GOI102" s="286"/>
      <c r="GOJ102" s="286"/>
      <c r="GOK102" s="286"/>
      <c r="GOL102" s="286"/>
      <c r="GOM102" s="286"/>
      <c r="GON102" s="286"/>
      <c r="GOO102" s="286"/>
      <c r="GOP102" s="286"/>
      <c r="GOQ102" s="286"/>
      <c r="GOR102" s="286"/>
      <c r="GOS102" s="286"/>
      <c r="GOT102" s="286"/>
      <c r="GOU102" s="286"/>
      <c r="GOV102" s="286"/>
      <c r="GOW102" s="286"/>
      <c r="GOX102" s="286"/>
      <c r="GOY102" s="286"/>
      <c r="GOZ102" s="286"/>
      <c r="GPA102" s="286"/>
      <c r="GPB102" s="286"/>
      <c r="GPC102" s="286"/>
      <c r="GPD102" s="286"/>
      <c r="GPE102" s="286"/>
      <c r="GPF102" s="286"/>
      <c r="GPG102" s="286"/>
      <c r="GPH102" s="286"/>
      <c r="GPI102" s="286"/>
      <c r="GPJ102" s="286"/>
      <c r="GPK102" s="286"/>
      <c r="GPL102" s="286"/>
      <c r="GPM102" s="286"/>
      <c r="GPN102" s="286"/>
      <c r="GPO102" s="286"/>
      <c r="GPP102" s="286"/>
      <c r="GPQ102" s="286"/>
      <c r="GPR102" s="286"/>
      <c r="GPS102" s="286"/>
      <c r="GPT102" s="286"/>
      <c r="GPU102" s="286"/>
      <c r="GPV102" s="286"/>
      <c r="GPW102" s="286"/>
      <c r="GPX102" s="286"/>
      <c r="GPY102" s="286"/>
      <c r="GPZ102" s="286"/>
      <c r="GQA102" s="286"/>
      <c r="GQB102" s="286"/>
      <c r="GQC102" s="286"/>
      <c r="GQD102" s="286"/>
      <c r="GQE102" s="286"/>
      <c r="GQF102" s="286"/>
      <c r="GQG102" s="286"/>
      <c r="GQH102" s="286"/>
      <c r="GQI102" s="286"/>
      <c r="GQJ102" s="286"/>
      <c r="GQK102" s="286"/>
      <c r="GQL102" s="286"/>
      <c r="GQM102" s="286"/>
      <c r="GQN102" s="286"/>
      <c r="GQO102" s="286"/>
      <c r="GQP102" s="286"/>
      <c r="GQQ102" s="286"/>
      <c r="GQR102" s="286"/>
      <c r="GQS102" s="286"/>
      <c r="GQT102" s="286"/>
      <c r="GQU102" s="286"/>
      <c r="GQV102" s="286"/>
      <c r="GQW102" s="286"/>
      <c r="GQX102" s="286"/>
      <c r="GQY102" s="286"/>
      <c r="GQZ102" s="286"/>
      <c r="GRA102" s="286"/>
      <c r="GRB102" s="286"/>
      <c r="GRC102" s="286"/>
      <c r="GRD102" s="286"/>
      <c r="GRE102" s="286"/>
      <c r="GRF102" s="286"/>
      <c r="GRG102" s="286"/>
      <c r="GRH102" s="286"/>
      <c r="GRI102" s="286"/>
      <c r="GRJ102" s="286"/>
      <c r="GRK102" s="286"/>
      <c r="GRL102" s="286"/>
      <c r="GRM102" s="286"/>
      <c r="GRN102" s="286"/>
      <c r="GRO102" s="286"/>
      <c r="GRP102" s="286"/>
      <c r="GRQ102" s="286"/>
      <c r="GRR102" s="286"/>
      <c r="GRS102" s="286"/>
      <c r="GRT102" s="286"/>
      <c r="GRU102" s="286"/>
      <c r="GRV102" s="286"/>
      <c r="GRW102" s="286"/>
      <c r="GRX102" s="286"/>
      <c r="GRY102" s="286"/>
      <c r="GRZ102" s="286"/>
      <c r="GSA102" s="286"/>
      <c r="GSB102" s="286"/>
      <c r="GSC102" s="286"/>
      <c r="GSD102" s="286"/>
      <c r="GSE102" s="286"/>
      <c r="GSF102" s="286"/>
      <c r="GSG102" s="286"/>
      <c r="GSH102" s="286"/>
      <c r="GSI102" s="286"/>
      <c r="GSJ102" s="286"/>
      <c r="GSK102" s="286"/>
      <c r="GSL102" s="286"/>
      <c r="GSM102" s="286"/>
      <c r="GSN102" s="286"/>
      <c r="GSO102" s="286"/>
      <c r="GSP102" s="286"/>
      <c r="GSQ102" s="286"/>
      <c r="GSR102" s="286"/>
      <c r="GSS102" s="286"/>
      <c r="GST102" s="286"/>
      <c r="GSU102" s="286"/>
      <c r="GSV102" s="286"/>
      <c r="GSW102" s="286"/>
      <c r="GSX102" s="286"/>
      <c r="GSY102" s="286"/>
      <c r="GSZ102" s="286"/>
      <c r="GTA102" s="286"/>
      <c r="GTB102" s="286"/>
      <c r="GTC102" s="286"/>
      <c r="GTD102" s="286"/>
      <c r="GTE102" s="286"/>
      <c r="GTF102" s="286"/>
      <c r="GTG102" s="286"/>
      <c r="GTH102" s="286"/>
      <c r="GTI102" s="286"/>
      <c r="GTJ102" s="286"/>
      <c r="GTK102" s="286"/>
      <c r="GTL102" s="286"/>
      <c r="GTM102" s="286"/>
      <c r="GTN102" s="286"/>
      <c r="GTO102" s="286"/>
      <c r="GTP102" s="286"/>
      <c r="GTQ102" s="286"/>
      <c r="GTR102" s="286"/>
      <c r="GTS102" s="286"/>
      <c r="GTT102" s="286"/>
      <c r="GTU102" s="286"/>
      <c r="GTV102" s="286"/>
      <c r="GTW102" s="286"/>
      <c r="GTX102" s="286"/>
      <c r="GTY102" s="286"/>
      <c r="GTZ102" s="286"/>
      <c r="GUA102" s="286"/>
      <c r="GUB102" s="286"/>
      <c r="GUC102" s="286"/>
      <c r="GUD102" s="286"/>
      <c r="GUE102" s="286"/>
      <c r="GUF102" s="286"/>
      <c r="GUG102" s="286"/>
      <c r="GUH102" s="286"/>
      <c r="GUI102" s="286"/>
      <c r="GUJ102" s="286"/>
      <c r="GUK102" s="286"/>
      <c r="GUL102" s="286"/>
      <c r="GUM102" s="286"/>
      <c r="GUN102" s="286"/>
      <c r="GUO102" s="286"/>
      <c r="GUP102" s="286"/>
      <c r="GUQ102" s="286"/>
      <c r="GUR102" s="286"/>
      <c r="GUS102" s="286"/>
      <c r="GUT102" s="286"/>
      <c r="GUU102" s="286"/>
      <c r="GUV102" s="286"/>
      <c r="GUW102" s="286"/>
      <c r="GUX102" s="286"/>
      <c r="GUY102" s="286"/>
      <c r="GUZ102" s="286"/>
      <c r="GVA102" s="286"/>
      <c r="GVB102" s="286"/>
      <c r="GVC102" s="286"/>
      <c r="GVD102" s="286"/>
      <c r="GVE102" s="286"/>
      <c r="GVF102" s="286"/>
      <c r="GVG102" s="286"/>
      <c r="GVH102" s="286"/>
      <c r="GVI102" s="286"/>
      <c r="GVJ102" s="286"/>
      <c r="GVK102" s="286"/>
      <c r="GVL102" s="286"/>
      <c r="GVM102" s="286"/>
      <c r="GVN102" s="286"/>
      <c r="GVO102" s="286"/>
      <c r="GVP102" s="286"/>
      <c r="GVQ102" s="286"/>
      <c r="GVR102" s="286"/>
      <c r="GVS102" s="286"/>
      <c r="GVT102" s="286"/>
      <c r="GVU102" s="286"/>
      <c r="GVV102" s="286"/>
      <c r="GVW102" s="286"/>
      <c r="GVX102" s="286"/>
      <c r="GVY102" s="286"/>
      <c r="GVZ102" s="286"/>
      <c r="GWA102" s="286"/>
      <c r="GWB102" s="286"/>
      <c r="GWC102" s="286"/>
      <c r="GWD102" s="286"/>
      <c r="GWE102" s="286"/>
      <c r="GWF102" s="286"/>
      <c r="GWG102" s="286"/>
      <c r="GWH102" s="286"/>
      <c r="GWI102" s="286"/>
      <c r="GWJ102" s="286"/>
      <c r="GWK102" s="286"/>
      <c r="GWL102" s="286"/>
      <c r="GWM102" s="286"/>
      <c r="GWN102" s="286"/>
      <c r="GWO102" s="286"/>
      <c r="GWP102" s="286"/>
      <c r="GWQ102" s="286"/>
      <c r="GWR102" s="286"/>
      <c r="GWS102" s="286"/>
      <c r="GWT102" s="286"/>
      <c r="GWU102" s="286"/>
      <c r="GWV102" s="286"/>
      <c r="GWW102" s="286"/>
      <c r="GWX102" s="286"/>
      <c r="GWY102" s="286"/>
      <c r="GWZ102" s="286"/>
      <c r="GXA102" s="286"/>
      <c r="GXB102" s="286"/>
      <c r="GXC102" s="286"/>
      <c r="GXD102" s="286"/>
      <c r="GXE102" s="286"/>
      <c r="GXF102" s="286"/>
      <c r="GXG102" s="286"/>
      <c r="GXH102" s="286"/>
      <c r="GXI102" s="286"/>
      <c r="GXJ102" s="286"/>
      <c r="GXK102" s="286"/>
      <c r="GXL102" s="286"/>
      <c r="GXM102" s="286"/>
      <c r="GXN102" s="286"/>
      <c r="GXO102" s="286"/>
      <c r="GXP102" s="286"/>
      <c r="GXQ102" s="286"/>
      <c r="GXR102" s="286"/>
      <c r="GXS102" s="286"/>
      <c r="GXT102" s="286"/>
      <c r="GXU102" s="286"/>
      <c r="GXV102" s="286"/>
      <c r="GXW102" s="286"/>
      <c r="GXX102" s="286"/>
      <c r="GXY102" s="286"/>
      <c r="GXZ102" s="286"/>
      <c r="GYA102" s="286"/>
      <c r="GYB102" s="286"/>
      <c r="GYC102" s="286"/>
      <c r="GYD102" s="286"/>
      <c r="GYE102" s="286"/>
      <c r="GYF102" s="286"/>
      <c r="GYG102" s="286"/>
      <c r="GYH102" s="286"/>
      <c r="GYI102" s="286"/>
      <c r="GYJ102" s="286"/>
      <c r="GYK102" s="286"/>
      <c r="GYL102" s="286"/>
      <c r="GYM102" s="286"/>
      <c r="GYN102" s="286"/>
      <c r="GYO102" s="286"/>
      <c r="GYP102" s="286"/>
      <c r="GYQ102" s="286"/>
      <c r="GYR102" s="286"/>
      <c r="GYS102" s="286"/>
      <c r="GYT102" s="286"/>
      <c r="GYU102" s="286"/>
      <c r="GYV102" s="286"/>
      <c r="GYW102" s="286"/>
      <c r="GYX102" s="286"/>
      <c r="GYY102" s="286"/>
      <c r="GYZ102" s="286"/>
      <c r="GZA102" s="286"/>
      <c r="GZB102" s="286"/>
      <c r="GZC102" s="286"/>
      <c r="GZD102" s="286"/>
      <c r="GZE102" s="286"/>
      <c r="GZF102" s="286"/>
      <c r="GZG102" s="286"/>
      <c r="GZH102" s="286"/>
      <c r="GZI102" s="286"/>
      <c r="GZJ102" s="286"/>
      <c r="GZK102" s="286"/>
      <c r="GZL102" s="286"/>
      <c r="GZM102" s="286"/>
      <c r="GZN102" s="286"/>
      <c r="GZO102" s="286"/>
      <c r="GZP102" s="286"/>
      <c r="GZQ102" s="286"/>
      <c r="GZR102" s="286"/>
      <c r="GZS102" s="286"/>
      <c r="GZT102" s="286"/>
      <c r="GZU102" s="286"/>
      <c r="GZV102" s="286"/>
      <c r="GZW102" s="286"/>
      <c r="GZX102" s="286"/>
      <c r="GZY102" s="286"/>
      <c r="GZZ102" s="286"/>
      <c r="HAA102" s="286"/>
      <c r="HAB102" s="286"/>
      <c r="HAC102" s="286"/>
      <c r="HAD102" s="286"/>
      <c r="HAE102" s="286"/>
      <c r="HAF102" s="286"/>
      <c r="HAG102" s="286"/>
      <c r="HAH102" s="286"/>
      <c r="HAI102" s="286"/>
      <c r="HAJ102" s="286"/>
      <c r="HAK102" s="286"/>
      <c r="HAL102" s="286"/>
      <c r="HAM102" s="286"/>
      <c r="HAN102" s="286"/>
      <c r="HAO102" s="286"/>
      <c r="HAP102" s="286"/>
      <c r="HAQ102" s="286"/>
      <c r="HAR102" s="286"/>
      <c r="HAS102" s="286"/>
      <c r="HAT102" s="286"/>
      <c r="HAU102" s="286"/>
      <c r="HAV102" s="286"/>
      <c r="HAW102" s="286"/>
      <c r="HAX102" s="286"/>
      <c r="HAY102" s="286"/>
      <c r="HAZ102" s="286"/>
      <c r="HBA102" s="286"/>
      <c r="HBB102" s="286"/>
      <c r="HBC102" s="286"/>
      <c r="HBD102" s="286"/>
      <c r="HBE102" s="286"/>
      <c r="HBF102" s="286"/>
      <c r="HBG102" s="286"/>
      <c r="HBH102" s="286"/>
      <c r="HBI102" s="286"/>
      <c r="HBJ102" s="286"/>
      <c r="HBK102" s="286"/>
      <c r="HBL102" s="286"/>
      <c r="HBM102" s="286"/>
      <c r="HBN102" s="286"/>
      <c r="HBO102" s="286"/>
      <c r="HBP102" s="286"/>
      <c r="HBQ102" s="286"/>
      <c r="HBR102" s="286"/>
      <c r="HBS102" s="286"/>
      <c r="HBT102" s="286"/>
      <c r="HBU102" s="286"/>
      <c r="HBV102" s="286"/>
      <c r="HBW102" s="286"/>
      <c r="HBX102" s="286"/>
      <c r="HBY102" s="286"/>
      <c r="HBZ102" s="286"/>
      <c r="HCA102" s="286"/>
      <c r="HCB102" s="286"/>
      <c r="HCC102" s="286"/>
      <c r="HCD102" s="286"/>
      <c r="HCE102" s="286"/>
      <c r="HCF102" s="286"/>
      <c r="HCG102" s="286"/>
      <c r="HCH102" s="286"/>
      <c r="HCI102" s="286"/>
      <c r="HCJ102" s="286"/>
      <c r="HCK102" s="286"/>
      <c r="HCL102" s="286"/>
      <c r="HCM102" s="286"/>
      <c r="HCN102" s="286"/>
      <c r="HCO102" s="286"/>
      <c r="HCP102" s="286"/>
      <c r="HCQ102" s="286"/>
      <c r="HCR102" s="286"/>
      <c r="HCS102" s="286"/>
      <c r="HCT102" s="286"/>
      <c r="HCU102" s="286"/>
      <c r="HCV102" s="286"/>
      <c r="HCW102" s="286"/>
      <c r="HCX102" s="286"/>
      <c r="HCY102" s="286"/>
      <c r="HCZ102" s="286"/>
      <c r="HDA102" s="286"/>
      <c r="HDB102" s="286"/>
      <c r="HDC102" s="286"/>
      <c r="HDD102" s="286"/>
      <c r="HDE102" s="286"/>
      <c r="HDF102" s="286"/>
      <c r="HDG102" s="286"/>
      <c r="HDH102" s="286"/>
      <c r="HDI102" s="286"/>
      <c r="HDJ102" s="286"/>
      <c r="HDK102" s="286"/>
      <c r="HDL102" s="286"/>
      <c r="HDM102" s="286"/>
      <c r="HDN102" s="286"/>
      <c r="HDO102" s="286"/>
      <c r="HDP102" s="286"/>
      <c r="HDQ102" s="286"/>
      <c r="HDR102" s="286"/>
      <c r="HDS102" s="286"/>
      <c r="HDT102" s="286"/>
      <c r="HDU102" s="286"/>
      <c r="HDV102" s="286"/>
      <c r="HDW102" s="286"/>
      <c r="HDX102" s="286"/>
      <c r="HDY102" s="286"/>
      <c r="HDZ102" s="286"/>
      <c r="HEA102" s="286"/>
      <c r="HEB102" s="286"/>
      <c r="HEC102" s="286"/>
      <c r="HED102" s="286"/>
      <c r="HEE102" s="286"/>
      <c r="HEF102" s="286"/>
      <c r="HEG102" s="286"/>
      <c r="HEH102" s="286"/>
      <c r="HEI102" s="286"/>
      <c r="HEJ102" s="286"/>
      <c r="HEK102" s="286"/>
      <c r="HEL102" s="286"/>
      <c r="HEM102" s="286"/>
      <c r="HEN102" s="286"/>
      <c r="HEO102" s="286"/>
      <c r="HEP102" s="286"/>
      <c r="HEQ102" s="286"/>
      <c r="HER102" s="286"/>
      <c r="HES102" s="286"/>
      <c r="HET102" s="286"/>
      <c r="HEU102" s="286"/>
      <c r="HEV102" s="286"/>
      <c r="HEW102" s="286"/>
      <c r="HEX102" s="286"/>
      <c r="HEY102" s="286"/>
      <c r="HEZ102" s="286"/>
      <c r="HFA102" s="286"/>
      <c r="HFB102" s="286"/>
      <c r="HFC102" s="286"/>
      <c r="HFD102" s="286"/>
      <c r="HFE102" s="286"/>
      <c r="HFF102" s="286"/>
      <c r="HFG102" s="286"/>
      <c r="HFH102" s="286"/>
      <c r="HFI102" s="286"/>
      <c r="HFJ102" s="286"/>
      <c r="HFK102" s="286"/>
      <c r="HFL102" s="286"/>
      <c r="HFM102" s="286"/>
      <c r="HFN102" s="286"/>
      <c r="HFO102" s="286"/>
      <c r="HFP102" s="286"/>
      <c r="HFQ102" s="286"/>
      <c r="HFR102" s="286"/>
      <c r="HFS102" s="286"/>
      <c r="HFT102" s="286"/>
      <c r="HFU102" s="286"/>
      <c r="HFV102" s="286"/>
      <c r="HFW102" s="286"/>
      <c r="HFX102" s="286"/>
      <c r="HFY102" s="286"/>
      <c r="HFZ102" s="286"/>
      <c r="HGA102" s="286"/>
      <c r="HGB102" s="286"/>
      <c r="HGC102" s="286"/>
      <c r="HGD102" s="286"/>
      <c r="HGE102" s="286"/>
      <c r="HGF102" s="286"/>
      <c r="HGG102" s="286"/>
      <c r="HGH102" s="286"/>
      <c r="HGI102" s="286"/>
      <c r="HGJ102" s="286"/>
      <c r="HGK102" s="286"/>
      <c r="HGL102" s="286"/>
      <c r="HGM102" s="286"/>
      <c r="HGN102" s="286"/>
      <c r="HGO102" s="286"/>
      <c r="HGP102" s="286"/>
      <c r="HGQ102" s="286"/>
      <c r="HGR102" s="286"/>
      <c r="HGS102" s="286"/>
      <c r="HGT102" s="286"/>
      <c r="HGU102" s="286"/>
      <c r="HGV102" s="286"/>
      <c r="HGW102" s="286"/>
      <c r="HGX102" s="286"/>
      <c r="HGY102" s="286"/>
      <c r="HGZ102" s="286"/>
      <c r="HHA102" s="286"/>
      <c r="HHB102" s="286"/>
      <c r="HHC102" s="286"/>
      <c r="HHD102" s="286"/>
      <c r="HHE102" s="286"/>
      <c r="HHF102" s="286"/>
      <c r="HHG102" s="286"/>
      <c r="HHH102" s="286"/>
      <c r="HHI102" s="286"/>
      <c r="HHJ102" s="286"/>
      <c r="HHK102" s="286"/>
      <c r="HHL102" s="286"/>
      <c r="HHM102" s="286"/>
      <c r="HHN102" s="286"/>
      <c r="HHO102" s="286"/>
      <c r="HHP102" s="286"/>
      <c r="HHQ102" s="286"/>
      <c r="HHR102" s="286"/>
      <c r="HHS102" s="286"/>
      <c r="HHT102" s="286"/>
      <c r="HHU102" s="286"/>
      <c r="HHV102" s="286"/>
      <c r="HHW102" s="286"/>
      <c r="HHX102" s="286"/>
      <c r="HHY102" s="286"/>
      <c r="HHZ102" s="286"/>
      <c r="HIA102" s="286"/>
      <c r="HIB102" s="286"/>
      <c r="HIC102" s="286"/>
      <c r="HID102" s="286"/>
      <c r="HIE102" s="286"/>
      <c r="HIF102" s="286"/>
      <c r="HIG102" s="286"/>
      <c r="HIH102" s="286"/>
      <c r="HII102" s="286"/>
      <c r="HIJ102" s="286"/>
      <c r="HIK102" s="286"/>
      <c r="HIL102" s="286"/>
      <c r="HIM102" s="286"/>
      <c r="HIN102" s="286"/>
      <c r="HIO102" s="286"/>
      <c r="HIP102" s="286"/>
      <c r="HIQ102" s="286"/>
      <c r="HIR102" s="286"/>
      <c r="HIS102" s="286"/>
      <c r="HIT102" s="286"/>
      <c r="HIU102" s="286"/>
      <c r="HIV102" s="286"/>
      <c r="HIW102" s="286"/>
      <c r="HIX102" s="286"/>
      <c r="HIY102" s="286"/>
      <c r="HIZ102" s="286"/>
      <c r="HJA102" s="286"/>
      <c r="HJB102" s="286"/>
      <c r="HJC102" s="286"/>
      <c r="HJD102" s="286"/>
      <c r="HJE102" s="286"/>
      <c r="HJF102" s="286"/>
      <c r="HJG102" s="286"/>
      <c r="HJH102" s="286"/>
      <c r="HJI102" s="286"/>
      <c r="HJJ102" s="286"/>
      <c r="HJK102" s="286"/>
      <c r="HJL102" s="286"/>
      <c r="HJM102" s="286"/>
      <c r="HJN102" s="286"/>
      <c r="HJO102" s="286"/>
      <c r="HJP102" s="286"/>
      <c r="HJQ102" s="286"/>
      <c r="HJR102" s="286"/>
      <c r="HJS102" s="286"/>
      <c r="HJT102" s="286"/>
      <c r="HJU102" s="286"/>
      <c r="HJV102" s="286"/>
      <c r="HJW102" s="286"/>
      <c r="HJX102" s="286"/>
      <c r="HJY102" s="286"/>
      <c r="HJZ102" s="286"/>
      <c r="HKA102" s="286"/>
      <c r="HKB102" s="286"/>
      <c r="HKC102" s="286"/>
      <c r="HKD102" s="286"/>
      <c r="HKE102" s="286"/>
      <c r="HKF102" s="286"/>
      <c r="HKG102" s="286"/>
      <c r="HKH102" s="286"/>
      <c r="HKI102" s="286"/>
      <c r="HKJ102" s="286"/>
      <c r="HKK102" s="286"/>
      <c r="HKL102" s="286"/>
      <c r="HKM102" s="286"/>
      <c r="HKN102" s="286"/>
      <c r="HKO102" s="286"/>
      <c r="HKP102" s="286"/>
      <c r="HKQ102" s="286"/>
      <c r="HKR102" s="286"/>
      <c r="HKS102" s="286"/>
      <c r="HKT102" s="286"/>
      <c r="HKU102" s="286"/>
      <c r="HKV102" s="286"/>
      <c r="HKW102" s="286"/>
      <c r="HKX102" s="286"/>
      <c r="HKY102" s="286"/>
      <c r="HKZ102" s="286"/>
      <c r="HLA102" s="286"/>
      <c r="HLB102" s="286"/>
      <c r="HLC102" s="286"/>
      <c r="HLD102" s="286"/>
      <c r="HLE102" s="286"/>
      <c r="HLF102" s="286"/>
      <c r="HLG102" s="286"/>
      <c r="HLH102" s="286"/>
      <c r="HLI102" s="286"/>
      <c r="HLJ102" s="286"/>
      <c r="HLK102" s="286"/>
      <c r="HLL102" s="286"/>
      <c r="HLM102" s="286"/>
      <c r="HLN102" s="286"/>
      <c r="HLO102" s="286"/>
      <c r="HLP102" s="286"/>
      <c r="HLQ102" s="286"/>
      <c r="HLR102" s="286"/>
      <c r="HLS102" s="286"/>
      <c r="HLT102" s="286"/>
      <c r="HLU102" s="286"/>
      <c r="HLV102" s="286"/>
      <c r="HLW102" s="286"/>
      <c r="HLX102" s="286"/>
      <c r="HLY102" s="286"/>
      <c r="HLZ102" s="286"/>
      <c r="HMA102" s="286"/>
      <c r="HMB102" s="286"/>
      <c r="HMC102" s="286"/>
      <c r="HMD102" s="286"/>
      <c r="HME102" s="286"/>
      <c r="HMF102" s="286"/>
      <c r="HMG102" s="286"/>
      <c r="HMH102" s="286"/>
      <c r="HMI102" s="286"/>
      <c r="HMJ102" s="286"/>
      <c r="HMK102" s="286"/>
      <c r="HML102" s="286"/>
      <c r="HMM102" s="286"/>
      <c r="HMN102" s="286"/>
      <c r="HMO102" s="286"/>
      <c r="HMP102" s="286"/>
      <c r="HMQ102" s="286"/>
      <c r="HMR102" s="286"/>
      <c r="HMS102" s="286"/>
      <c r="HMT102" s="286"/>
      <c r="HMU102" s="286"/>
      <c r="HMV102" s="286"/>
      <c r="HMW102" s="286"/>
      <c r="HMX102" s="286"/>
      <c r="HMY102" s="286"/>
      <c r="HMZ102" s="286"/>
      <c r="HNA102" s="286"/>
      <c r="HNB102" s="286"/>
      <c r="HNC102" s="286"/>
      <c r="HND102" s="286"/>
      <c r="HNE102" s="286"/>
      <c r="HNF102" s="286"/>
      <c r="HNG102" s="286"/>
      <c r="HNH102" s="286"/>
      <c r="HNI102" s="286"/>
      <c r="HNJ102" s="286"/>
      <c r="HNK102" s="286"/>
      <c r="HNL102" s="286"/>
      <c r="HNM102" s="286"/>
      <c r="HNN102" s="286"/>
      <c r="HNO102" s="286"/>
      <c r="HNP102" s="286"/>
      <c r="HNQ102" s="286"/>
      <c r="HNR102" s="286"/>
      <c r="HNS102" s="286"/>
      <c r="HNT102" s="286"/>
      <c r="HNU102" s="286"/>
      <c r="HNV102" s="286"/>
      <c r="HNW102" s="286"/>
      <c r="HNX102" s="286"/>
      <c r="HNY102" s="286"/>
      <c r="HNZ102" s="286"/>
      <c r="HOA102" s="286"/>
      <c r="HOB102" s="286"/>
      <c r="HOC102" s="286"/>
      <c r="HOD102" s="286"/>
      <c r="HOE102" s="286"/>
      <c r="HOF102" s="286"/>
      <c r="HOG102" s="286"/>
      <c r="HOH102" s="286"/>
      <c r="HOI102" s="286"/>
      <c r="HOJ102" s="286"/>
      <c r="HOK102" s="286"/>
      <c r="HOL102" s="286"/>
      <c r="HOM102" s="286"/>
      <c r="HON102" s="286"/>
      <c r="HOO102" s="286"/>
      <c r="HOP102" s="286"/>
      <c r="HOQ102" s="286"/>
      <c r="HOR102" s="286"/>
      <c r="HOS102" s="286"/>
      <c r="HOT102" s="286"/>
      <c r="HOU102" s="286"/>
      <c r="HOV102" s="286"/>
      <c r="HOW102" s="286"/>
      <c r="HOX102" s="286"/>
      <c r="HOY102" s="286"/>
      <c r="HOZ102" s="286"/>
      <c r="HPA102" s="286"/>
      <c r="HPB102" s="286"/>
      <c r="HPC102" s="286"/>
      <c r="HPD102" s="286"/>
      <c r="HPE102" s="286"/>
      <c r="HPF102" s="286"/>
      <c r="HPG102" s="286"/>
      <c r="HPH102" s="286"/>
      <c r="HPI102" s="286"/>
      <c r="HPJ102" s="286"/>
      <c r="HPK102" s="286"/>
      <c r="HPL102" s="286"/>
      <c r="HPM102" s="286"/>
      <c r="HPN102" s="286"/>
      <c r="HPO102" s="286"/>
      <c r="HPP102" s="286"/>
      <c r="HPQ102" s="286"/>
      <c r="HPR102" s="286"/>
      <c r="HPS102" s="286"/>
      <c r="HPT102" s="286"/>
      <c r="HPU102" s="286"/>
      <c r="HPV102" s="286"/>
      <c r="HPW102" s="286"/>
      <c r="HPX102" s="286"/>
      <c r="HPY102" s="286"/>
      <c r="HPZ102" s="286"/>
      <c r="HQA102" s="286"/>
      <c r="HQB102" s="286"/>
      <c r="HQC102" s="286"/>
      <c r="HQD102" s="286"/>
      <c r="HQE102" s="286"/>
      <c r="HQF102" s="286"/>
      <c r="HQG102" s="286"/>
      <c r="HQH102" s="286"/>
      <c r="HQI102" s="286"/>
      <c r="HQJ102" s="286"/>
      <c r="HQK102" s="286"/>
      <c r="HQL102" s="286"/>
      <c r="HQM102" s="286"/>
      <c r="HQN102" s="286"/>
      <c r="HQO102" s="286"/>
      <c r="HQP102" s="286"/>
      <c r="HQQ102" s="286"/>
      <c r="HQR102" s="286"/>
      <c r="HQS102" s="286"/>
      <c r="HQT102" s="286"/>
      <c r="HQU102" s="286"/>
      <c r="HQV102" s="286"/>
      <c r="HQW102" s="286"/>
      <c r="HQX102" s="286"/>
      <c r="HQY102" s="286"/>
      <c r="HQZ102" s="286"/>
      <c r="HRA102" s="286"/>
      <c r="HRB102" s="286"/>
      <c r="HRC102" s="286"/>
      <c r="HRD102" s="286"/>
      <c r="HRE102" s="286"/>
      <c r="HRF102" s="286"/>
      <c r="HRG102" s="286"/>
      <c r="HRH102" s="286"/>
      <c r="HRI102" s="286"/>
      <c r="HRJ102" s="286"/>
      <c r="HRK102" s="286"/>
      <c r="HRL102" s="286"/>
      <c r="HRM102" s="286"/>
      <c r="HRN102" s="286"/>
      <c r="HRO102" s="286"/>
      <c r="HRP102" s="286"/>
      <c r="HRQ102" s="286"/>
      <c r="HRR102" s="286"/>
      <c r="HRS102" s="286"/>
      <c r="HRT102" s="286"/>
      <c r="HRU102" s="286"/>
      <c r="HRV102" s="286"/>
      <c r="HRW102" s="286"/>
      <c r="HRX102" s="286"/>
      <c r="HRY102" s="286"/>
      <c r="HRZ102" s="286"/>
      <c r="HSA102" s="286"/>
      <c r="HSB102" s="286"/>
      <c r="HSC102" s="286"/>
      <c r="HSD102" s="286"/>
      <c r="HSE102" s="286"/>
      <c r="HSF102" s="286"/>
      <c r="HSG102" s="286"/>
      <c r="HSH102" s="286"/>
      <c r="HSI102" s="286"/>
      <c r="HSJ102" s="286"/>
      <c r="HSK102" s="286"/>
      <c r="HSL102" s="286"/>
      <c r="HSM102" s="286"/>
      <c r="HSN102" s="286"/>
      <c r="HSO102" s="286"/>
      <c r="HSP102" s="286"/>
      <c r="HSQ102" s="286"/>
      <c r="HSR102" s="286"/>
      <c r="HSS102" s="286"/>
      <c r="HST102" s="286"/>
      <c r="HSU102" s="286"/>
      <c r="HSV102" s="286"/>
      <c r="HSW102" s="286"/>
      <c r="HSX102" s="286"/>
      <c r="HSY102" s="286"/>
      <c r="HSZ102" s="286"/>
      <c r="HTA102" s="286"/>
      <c r="HTB102" s="286"/>
      <c r="HTC102" s="286"/>
      <c r="HTD102" s="286"/>
      <c r="HTE102" s="286"/>
      <c r="HTF102" s="286"/>
      <c r="HTG102" s="286"/>
      <c r="HTH102" s="286"/>
      <c r="HTI102" s="286"/>
      <c r="HTJ102" s="286"/>
      <c r="HTK102" s="286"/>
      <c r="HTL102" s="286"/>
      <c r="HTM102" s="286"/>
      <c r="HTN102" s="286"/>
      <c r="HTO102" s="286"/>
      <c r="HTP102" s="286"/>
      <c r="HTQ102" s="286"/>
      <c r="HTR102" s="286"/>
      <c r="HTS102" s="286"/>
      <c r="HTT102" s="286"/>
      <c r="HTU102" s="286"/>
      <c r="HTV102" s="286"/>
      <c r="HTW102" s="286"/>
      <c r="HTX102" s="286"/>
      <c r="HTY102" s="286"/>
      <c r="HTZ102" s="286"/>
      <c r="HUA102" s="286"/>
      <c r="HUB102" s="286"/>
      <c r="HUC102" s="286"/>
      <c r="HUD102" s="286"/>
      <c r="HUE102" s="286"/>
      <c r="HUF102" s="286"/>
      <c r="HUG102" s="286"/>
      <c r="HUH102" s="286"/>
      <c r="HUI102" s="286"/>
      <c r="HUJ102" s="286"/>
      <c r="HUK102" s="286"/>
      <c r="HUL102" s="286"/>
      <c r="HUM102" s="286"/>
      <c r="HUN102" s="286"/>
      <c r="HUO102" s="286"/>
      <c r="HUP102" s="286"/>
      <c r="HUQ102" s="286"/>
      <c r="HUR102" s="286"/>
      <c r="HUS102" s="286"/>
      <c r="HUT102" s="286"/>
      <c r="HUU102" s="286"/>
      <c r="HUV102" s="286"/>
      <c r="HUW102" s="286"/>
      <c r="HUX102" s="286"/>
      <c r="HUY102" s="286"/>
      <c r="HUZ102" s="286"/>
      <c r="HVA102" s="286"/>
      <c r="HVB102" s="286"/>
      <c r="HVC102" s="286"/>
      <c r="HVD102" s="286"/>
      <c r="HVE102" s="286"/>
      <c r="HVF102" s="286"/>
      <c r="HVG102" s="286"/>
      <c r="HVH102" s="286"/>
      <c r="HVI102" s="286"/>
      <c r="HVJ102" s="286"/>
      <c r="HVK102" s="286"/>
      <c r="HVL102" s="286"/>
      <c r="HVM102" s="286"/>
      <c r="HVN102" s="286"/>
      <c r="HVO102" s="286"/>
      <c r="HVP102" s="286"/>
      <c r="HVQ102" s="286"/>
      <c r="HVR102" s="286"/>
      <c r="HVS102" s="286"/>
      <c r="HVT102" s="286"/>
      <c r="HVU102" s="286"/>
      <c r="HVV102" s="286"/>
      <c r="HVW102" s="286"/>
      <c r="HVX102" s="286"/>
      <c r="HVY102" s="286"/>
      <c r="HVZ102" s="286"/>
      <c r="HWA102" s="286"/>
      <c r="HWB102" s="286"/>
      <c r="HWC102" s="286"/>
      <c r="HWD102" s="286"/>
      <c r="HWE102" s="286"/>
      <c r="HWF102" s="286"/>
      <c r="HWG102" s="286"/>
      <c r="HWH102" s="286"/>
      <c r="HWI102" s="286"/>
      <c r="HWJ102" s="286"/>
      <c r="HWK102" s="286"/>
      <c r="HWL102" s="286"/>
      <c r="HWM102" s="286"/>
      <c r="HWN102" s="286"/>
      <c r="HWO102" s="286"/>
      <c r="HWP102" s="286"/>
      <c r="HWQ102" s="286"/>
      <c r="HWR102" s="286"/>
      <c r="HWS102" s="286"/>
      <c r="HWT102" s="286"/>
      <c r="HWU102" s="286"/>
      <c r="HWV102" s="286"/>
      <c r="HWW102" s="286"/>
      <c r="HWX102" s="286"/>
      <c r="HWY102" s="286"/>
      <c r="HWZ102" s="286"/>
      <c r="HXA102" s="286"/>
      <c r="HXB102" s="286"/>
      <c r="HXC102" s="286"/>
      <c r="HXD102" s="286"/>
      <c r="HXE102" s="286"/>
      <c r="HXF102" s="286"/>
      <c r="HXG102" s="286"/>
      <c r="HXH102" s="286"/>
      <c r="HXI102" s="286"/>
      <c r="HXJ102" s="286"/>
      <c r="HXK102" s="286"/>
      <c r="HXL102" s="286"/>
      <c r="HXM102" s="286"/>
      <c r="HXN102" s="286"/>
      <c r="HXO102" s="286"/>
      <c r="HXP102" s="286"/>
      <c r="HXQ102" s="286"/>
      <c r="HXR102" s="286"/>
      <c r="HXS102" s="286"/>
      <c r="HXT102" s="286"/>
      <c r="HXU102" s="286"/>
      <c r="HXV102" s="286"/>
      <c r="HXW102" s="286"/>
      <c r="HXX102" s="286"/>
      <c r="HXY102" s="286"/>
      <c r="HXZ102" s="286"/>
      <c r="HYA102" s="286"/>
      <c r="HYB102" s="286"/>
      <c r="HYC102" s="286"/>
      <c r="HYD102" s="286"/>
      <c r="HYE102" s="286"/>
      <c r="HYF102" s="286"/>
      <c r="HYG102" s="286"/>
      <c r="HYH102" s="286"/>
      <c r="HYI102" s="286"/>
      <c r="HYJ102" s="286"/>
      <c r="HYK102" s="286"/>
      <c r="HYL102" s="286"/>
      <c r="HYM102" s="286"/>
      <c r="HYN102" s="286"/>
      <c r="HYO102" s="286"/>
      <c r="HYP102" s="286"/>
      <c r="HYQ102" s="286"/>
      <c r="HYR102" s="286"/>
      <c r="HYS102" s="286"/>
      <c r="HYT102" s="286"/>
      <c r="HYU102" s="286"/>
      <c r="HYV102" s="286"/>
      <c r="HYW102" s="286"/>
      <c r="HYX102" s="286"/>
      <c r="HYY102" s="286"/>
      <c r="HYZ102" s="286"/>
      <c r="HZA102" s="286"/>
      <c r="HZB102" s="286"/>
      <c r="HZC102" s="286"/>
      <c r="HZD102" s="286"/>
      <c r="HZE102" s="286"/>
      <c r="HZF102" s="286"/>
      <c r="HZG102" s="286"/>
      <c r="HZH102" s="286"/>
      <c r="HZI102" s="286"/>
      <c r="HZJ102" s="286"/>
      <c r="HZK102" s="286"/>
      <c r="HZL102" s="286"/>
      <c r="HZM102" s="286"/>
      <c r="HZN102" s="286"/>
      <c r="HZO102" s="286"/>
      <c r="HZP102" s="286"/>
      <c r="HZQ102" s="286"/>
      <c r="HZR102" s="286"/>
      <c r="HZS102" s="286"/>
      <c r="HZT102" s="286"/>
      <c r="HZU102" s="286"/>
      <c r="HZV102" s="286"/>
      <c r="HZW102" s="286"/>
      <c r="HZX102" s="286"/>
      <c r="HZY102" s="286"/>
      <c r="HZZ102" s="286"/>
      <c r="IAA102" s="286"/>
      <c r="IAB102" s="286"/>
      <c r="IAC102" s="286"/>
      <c r="IAD102" s="286"/>
      <c r="IAE102" s="286"/>
      <c r="IAF102" s="286"/>
      <c r="IAG102" s="286"/>
      <c r="IAH102" s="286"/>
      <c r="IAI102" s="286"/>
      <c r="IAJ102" s="286"/>
      <c r="IAK102" s="286"/>
      <c r="IAL102" s="286"/>
      <c r="IAM102" s="286"/>
      <c r="IAN102" s="286"/>
      <c r="IAO102" s="286"/>
      <c r="IAP102" s="286"/>
      <c r="IAQ102" s="286"/>
      <c r="IAR102" s="286"/>
      <c r="IAS102" s="286"/>
      <c r="IAT102" s="286"/>
      <c r="IAU102" s="286"/>
      <c r="IAV102" s="286"/>
      <c r="IAW102" s="286"/>
      <c r="IAX102" s="286"/>
      <c r="IAY102" s="286"/>
      <c r="IAZ102" s="286"/>
      <c r="IBA102" s="286"/>
      <c r="IBB102" s="286"/>
      <c r="IBC102" s="286"/>
      <c r="IBD102" s="286"/>
      <c r="IBE102" s="286"/>
      <c r="IBF102" s="286"/>
      <c r="IBG102" s="286"/>
      <c r="IBH102" s="286"/>
      <c r="IBI102" s="286"/>
      <c r="IBJ102" s="286"/>
      <c r="IBK102" s="286"/>
      <c r="IBL102" s="286"/>
      <c r="IBM102" s="286"/>
      <c r="IBN102" s="286"/>
      <c r="IBO102" s="286"/>
      <c r="IBP102" s="286"/>
      <c r="IBQ102" s="286"/>
      <c r="IBR102" s="286"/>
      <c r="IBS102" s="286"/>
      <c r="IBT102" s="286"/>
      <c r="IBU102" s="286"/>
      <c r="IBV102" s="286"/>
      <c r="IBW102" s="286"/>
      <c r="IBX102" s="286"/>
      <c r="IBY102" s="286"/>
      <c r="IBZ102" s="286"/>
      <c r="ICA102" s="286"/>
      <c r="ICB102" s="286"/>
      <c r="ICC102" s="286"/>
      <c r="ICD102" s="286"/>
      <c r="ICE102" s="286"/>
      <c r="ICF102" s="286"/>
      <c r="ICG102" s="286"/>
      <c r="ICH102" s="286"/>
      <c r="ICI102" s="286"/>
      <c r="ICJ102" s="286"/>
      <c r="ICK102" s="286"/>
      <c r="ICL102" s="286"/>
      <c r="ICM102" s="286"/>
      <c r="ICN102" s="286"/>
      <c r="ICO102" s="286"/>
      <c r="ICP102" s="286"/>
      <c r="ICQ102" s="286"/>
      <c r="ICR102" s="286"/>
      <c r="ICS102" s="286"/>
      <c r="ICT102" s="286"/>
      <c r="ICU102" s="286"/>
      <c r="ICV102" s="286"/>
      <c r="ICW102" s="286"/>
      <c r="ICX102" s="286"/>
      <c r="ICY102" s="286"/>
      <c r="ICZ102" s="286"/>
      <c r="IDA102" s="286"/>
      <c r="IDB102" s="286"/>
      <c r="IDC102" s="286"/>
      <c r="IDD102" s="286"/>
      <c r="IDE102" s="286"/>
      <c r="IDF102" s="286"/>
      <c r="IDG102" s="286"/>
      <c r="IDH102" s="286"/>
      <c r="IDI102" s="286"/>
      <c r="IDJ102" s="286"/>
      <c r="IDK102" s="286"/>
      <c r="IDL102" s="286"/>
      <c r="IDM102" s="286"/>
      <c r="IDN102" s="286"/>
      <c r="IDO102" s="286"/>
      <c r="IDP102" s="286"/>
      <c r="IDQ102" s="286"/>
      <c r="IDR102" s="286"/>
      <c r="IDS102" s="286"/>
      <c r="IDT102" s="286"/>
      <c r="IDU102" s="286"/>
      <c r="IDV102" s="286"/>
      <c r="IDW102" s="286"/>
      <c r="IDX102" s="286"/>
      <c r="IDY102" s="286"/>
      <c r="IDZ102" s="286"/>
      <c r="IEA102" s="286"/>
      <c r="IEB102" s="286"/>
      <c r="IEC102" s="286"/>
      <c r="IED102" s="286"/>
      <c r="IEE102" s="286"/>
      <c r="IEF102" s="286"/>
      <c r="IEG102" s="286"/>
      <c r="IEH102" s="286"/>
      <c r="IEI102" s="286"/>
      <c r="IEJ102" s="286"/>
      <c r="IEK102" s="286"/>
      <c r="IEL102" s="286"/>
      <c r="IEM102" s="286"/>
      <c r="IEN102" s="286"/>
      <c r="IEO102" s="286"/>
      <c r="IEP102" s="286"/>
      <c r="IEQ102" s="286"/>
      <c r="IER102" s="286"/>
      <c r="IES102" s="286"/>
      <c r="IET102" s="286"/>
      <c r="IEU102" s="286"/>
      <c r="IEV102" s="286"/>
      <c r="IEW102" s="286"/>
      <c r="IEX102" s="286"/>
      <c r="IEY102" s="286"/>
      <c r="IEZ102" s="286"/>
      <c r="IFA102" s="286"/>
      <c r="IFB102" s="286"/>
      <c r="IFC102" s="286"/>
      <c r="IFD102" s="286"/>
      <c r="IFE102" s="286"/>
      <c r="IFF102" s="286"/>
      <c r="IFG102" s="286"/>
      <c r="IFH102" s="286"/>
      <c r="IFI102" s="286"/>
      <c r="IFJ102" s="286"/>
      <c r="IFK102" s="286"/>
      <c r="IFL102" s="286"/>
      <c r="IFM102" s="286"/>
      <c r="IFN102" s="286"/>
      <c r="IFO102" s="286"/>
      <c r="IFP102" s="286"/>
      <c r="IFQ102" s="286"/>
      <c r="IFR102" s="286"/>
      <c r="IFS102" s="286"/>
      <c r="IFT102" s="286"/>
      <c r="IFU102" s="286"/>
      <c r="IFV102" s="286"/>
      <c r="IFW102" s="286"/>
      <c r="IFX102" s="286"/>
      <c r="IFY102" s="286"/>
      <c r="IFZ102" s="286"/>
      <c r="IGA102" s="286"/>
      <c r="IGB102" s="286"/>
      <c r="IGC102" s="286"/>
      <c r="IGD102" s="286"/>
      <c r="IGE102" s="286"/>
      <c r="IGF102" s="286"/>
      <c r="IGG102" s="286"/>
      <c r="IGH102" s="286"/>
      <c r="IGI102" s="286"/>
      <c r="IGJ102" s="286"/>
      <c r="IGK102" s="286"/>
      <c r="IGL102" s="286"/>
      <c r="IGM102" s="286"/>
      <c r="IGN102" s="286"/>
      <c r="IGO102" s="286"/>
      <c r="IGP102" s="286"/>
      <c r="IGQ102" s="286"/>
      <c r="IGR102" s="286"/>
      <c r="IGS102" s="286"/>
      <c r="IGT102" s="286"/>
      <c r="IGU102" s="286"/>
      <c r="IGV102" s="286"/>
      <c r="IGW102" s="286"/>
      <c r="IGX102" s="286"/>
      <c r="IGY102" s="286"/>
      <c r="IGZ102" s="286"/>
      <c r="IHA102" s="286"/>
      <c r="IHB102" s="286"/>
      <c r="IHC102" s="286"/>
      <c r="IHD102" s="286"/>
      <c r="IHE102" s="286"/>
      <c r="IHF102" s="286"/>
      <c r="IHG102" s="286"/>
      <c r="IHH102" s="286"/>
      <c r="IHI102" s="286"/>
      <c r="IHJ102" s="286"/>
      <c r="IHK102" s="286"/>
      <c r="IHL102" s="286"/>
      <c r="IHM102" s="286"/>
      <c r="IHN102" s="286"/>
      <c r="IHO102" s="286"/>
      <c r="IHP102" s="286"/>
      <c r="IHQ102" s="286"/>
      <c r="IHR102" s="286"/>
      <c r="IHS102" s="286"/>
      <c r="IHT102" s="286"/>
      <c r="IHU102" s="286"/>
      <c r="IHV102" s="286"/>
      <c r="IHW102" s="286"/>
      <c r="IHX102" s="286"/>
      <c r="IHY102" s="286"/>
      <c r="IHZ102" s="286"/>
      <c r="IIA102" s="286"/>
      <c r="IIB102" s="286"/>
      <c r="IIC102" s="286"/>
      <c r="IID102" s="286"/>
      <c r="IIE102" s="286"/>
      <c r="IIF102" s="286"/>
      <c r="IIG102" s="286"/>
      <c r="IIH102" s="286"/>
      <c r="III102" s="286"/>
      <c r="IIJ102" s="286"/>
      <c r="IIK102" s="286"/>
      <c r="IIL102" s="286"/>
      <c r="IIM102" s="286"/>
      <c r="IIN102" s="286"/>
      <c r="IIO102" s="286"/>
      <c r="IIP102" s="286"/>
      <c r="IIQ102" s="286"/>
      <c r="IIR102" s="286"/>
      <c r="IIS102" s="286"/>
      <c r="IIT102" s="286"/>
      <c r="IIU102" s="286"/>
      <c r="IIV102" s="286"/>
      <c r="IIW102" s="286"/>
      <c r="IIX102" s="286"/>
      <c r="IIY102" s="286"/>
      <c r="IIZ102" s="286"/>
      <c r="IJA102" s="286"/>
      <c r="IJB102" s="286"/>
      <c r="IJC102" s="286"/>
      <c r="IJD102" s="286"/>
      <c r="IJE102" s="286"/>
      <c r="IJF102" s="286"/>
      <c r="IJG102" s="286"/>
      <c r="IJH102" s="286"/>
      <c r="IJI102" s="286"/>
      <c r="IJJ102" s="286"/>
      <c r="IJK102" s="286"/>
      <c r="IJL102" s="286"/>
      <c r="IJM102" s="286"/>
      <c r="IJN102" s="286"/>
      <c r="IJO102" s="286"/>
      <c r="IJP102" s="286"/>
      <c r="IJQ102" s="286"/>
      <c r="IJR102" s="286"/>
      <c r="IJS102" s="286"/>
      <c r="IJT102" s="286"/>
      <c r="IJU102" s="286"/>
      <c r="IJV102" s="286"/>
      <c r="IJW102" s="286"/>
      <c r="IJX102" s="286"/>
      <c r="IJY102" s="286"/>
      <c r="IJZ102" s="286"/>
      <c r="IKA102" s="286"/>
      <c r="IKB102" s="286"/>
      <c r="IKC102" s="286"/>
      <c r="IKD102" s="286"/>
      <c r="IKE102" s="286"/>
      <c r="IKF102" s="286"/>
      <c r="IKG102" s="286"/>
      <c r="IKH102" s="286"/>
      <c r="IKI102" s="286"/>
      <c r="IKJ102" s="286"/>
      <c r="IKK102" s="286"/>
      <c r="IKL102" s="286"/>
      <c r="IKM102" s="286"/>
      <c r="IKN102" s="286"/>
      <c r="IKO102" s="286"/>
      <c r="IKP102" s="286"/>
      <c r="IKQ102" s="286"/>
      <c r="IKR102" s="286"/>
      <c r="IKS102" s="286"/>
      <c r="IKT102" s="286"/>
      <c r="IKU102" s="286"/>
      <c r="IKV102" s="286"/>
      <c r="IKW102" s="286"/>
      <c r="IKX102" s="286"/>
      <c r="IKY102" s="286"/>
      <c r="IKZ102" s="286"/>
      <c r="ILA102" s="286"/>
      <c r="ILB102" s="286"/>
      <c r="ILC102" s="286"/>
      <c r="ILD102" s="286"/>
      <c r="ILE102" s="286"/>
      <c r="ILF102" s="286"/>
      <c r="ILG102" s="286"/>
      <c r="ILH102" s="286"/>
      <c r="ILI102" s="286"/>
      <c r="ILJ102" s="286"/>
      <c r="ILK102" s="286"/>
      <c r="ILL102" s="286"/>
      <c r="ILM102" s="286"/>
      <c r="ILN102" s="286"/>
      <c r="ILO102" s="286"/>
      <c r="ILP102" s="286"/>
      <c r="ILQ102" s="286"/>
      <c r="ILR102" s="286"/>
      <c r="ILS102" s="286"/>
      <c r="ILT102" s="286"/>
      <c r="ILU102" s="286"/>
      <c r="ILV102" s="286"/>
      <c r="ILW102" s="286"/>
      <c r="ILX102" s="286"/>
      <c r="ILY102" s="286"/>
      <c r="ILZ102" s="286"/>
      <c r="IMA102" s="286"/>
      <c r="IMB102" s="286"/>
      <c r="IMC102" s="286"/>
      <c r="IMD102" s="286"/>
      <c r="IME102" s="286"/>
      <c r="IMF102" s="286"/>
      <c r="IMG102" s="286"/>
      <c r="IMH102" s="286"/>
      <c r="IMI102" s="286"/>
      <c r="IMJ102" s="286"/>
      <c r="IMK102" s="286"/>
      <c r="IML102" s="286"/>
      <c r="IMM102" s="286"/>
      <c r="IMN102" s="286"/>
      <c r="IMO102" s="286"/>
      <c r="IMP102" s="286"/>
      <c r="IMQ102" s="286"/>
      <c r="IMR102" s="286"/>
      <c r="IMS102" s="286"/>
      <c r="IMT102" s="286"/>
      <c r="IMU102" s="286"/>
      <c r="IMV102" s="286"/>
      <c r="IMW102" s="286"/>
      <c r="IMX102" s="286"/>
      <c r="IMY102" s="286"/>
      <c r="IMZ102" s="286"/>
      <c r="INA102" s="286"/>
      <c r="INB102" s="286"/>
      <c r="INC102" s="286"/>
      <c r="IND102" s="286"/>
      <c r="INE102" s="286"/>
      <c r="INF102" s="286"/>
      <c r="ING102" s="286"/>
      <c r="INH102" s="286"/>
      <c r="INI102" s="286"/>
      <c r="INJ102" s="286"/>
      <c r="INK102" s="286"/>
      <c r="INL102" s="286"/>
      <c r="INM102" s="286"/>
      <c r="INN102" s="286"/>
      <c r="INO102" s="286"/>
      <c r="INP102" s="286"/>
      <c r="INQ102" s="286"/>
      <c r="INR102" s="286"/>
      <c r="INS102" s="286"/>
      <c r="INT102" s="286"/>
      <c r="INU102" s="286"/>
      <c r="INV102" s="286"/>
      <c r="INW102" s="286"/>
      <c r="INX102" s="286"/>
      <c r="INY102" s="286"/>
      <c r="INZ102" s="286"/>
      <c r="IOA102" s="286"/>
      <c r="IOB102" s="286"/>
      <c r="IOC102" s="286"/>
      <c r="IOD102" s="286"/>
      <c r="IOE102" s="286"/>
      <c r="IOF102" s="286"/>
      <c r="IOG102" s="286"/>
      <c r="IOH102" s="286"/>
      <c r="IOI102" s="286"/>
      <c r="IOJ102" s="286"/>
      <c r="IOK102" s="286"/>
      <c r="IOL102" s="286"/>
      <c r="IOM102" s="286"/>
      <c r="ION102" s="286"/>
      <c r="IOO102" s="286"/>
      <c r="IOP102" s="286"/>
      <c r="IOQ102" s="286"/>
      <c r="IOR102" s="286"/>
      <c r="IOS102" s="286"/>
      <c r="IOT102" s="286"/>
      <c r="IOU102" s="286"/>
      <c r="IOV102" s="286"/>
      <c r="IOW102" s="286"/>
      <c r="IOX102" s="286"/>
      <c r="IOY102" s="286"/>
      <c r="IOZ102" s="286"/>
      <c r="IPA102" s="286"/>
      <c r="IPB102" s="286"/>
      <c r="IPC102" s="286"/>
      <c r="IPD102" s="286"/>
      <c r="IPE102" s="286"/>
      <c r="IPF102" s="286"/>
      <c r="IPG102" s="286"/>
      <c r="IPH102" s="286"/>
      <c r="IPI102" s="286"/>
      <c r="IPJ102" s="286"/>
      <c r="IPK102" s="286"/>
      <c r="IPL102" s="286"/>
      <c r="IPM102" s="286"/>
      <c r="IPN102" s="286"/>
      <c r="IPO102" s="286"/>
      <c r="IPP102" s="286"/>
      <c r="IPQ102" s="286"/>
      <c r="IPR102" s="286"/>
      <c r="IPS102" s="286"/>
      <c r="IPT102" s="286"/>
      <c r="IPU102" s="286"/>
      <c r="IPV102" s="286"/>
      <c r="IPW102" s="286"/>
      <c r="IPX102" s="286"/>
      <c r="IPY102" s="286"/>
      <c r="IPZ102" s="286"/>
      <c r="IQA102" s="286"/>
      <c r="IQB102" s="286"/>
      <c r="IQC102" s="286"/>
      <c r="IQD102" s="286"/>
      <c r="IQE102" s="286"/>
      <c r="IQF102" s="286"/>
      <c r="IQG102" s="286"/>
      <c r="IQH102" s="286"/>
      <c r="IQI102" s="286"/>
      <c r="IQJ102" s="286"/>
      <c r="IQK102" s="286"/>
      <c r="IQL102" s="286"/>
      <c r="IQM102" s="286"/>
      <c r="IQN102" s="286"/>
      <c r="IQO102" s="286"/>
      <c r="IQP102" s="286"/>
      <c r="IQQ102" s="286"/>
      <c r="IQR102" s="286"/>
      <c r="IQS102" s="286"/>
      <c r="IQT102" s="286"/>
      <c r="IQU102" s="286"/>
      <c r="IQV102" s="286"/>
      <c r="IQW102" s="286"/>
      <c r="IQX102" s="286"/>
      <c r="IQY102" s="286"/>
      <c r="IQZ102" s="286"/>
      <c r="IRA102" s="286"/>
      <c r="IRB102" s="286"/>
      <c r="IRC102" s="286"/>
      <c r="IRD102" s="286"/>
      <c r="IRE102" s="286"/>
      <c r="IRF102" s="286"/>
      <c r="IRG102" s="286"/>
      <c r="IRH102" s="286"/>
      <c r="IRI102" s="286"/>
      <c r="IRJ102" s="286"/>
      <c r="IRK102" s="286"/>
      <c r="IRL102" s="286"/>
      <c r="IRM102" s="286"/>
      <c r="IRN102" s="286"/>
      <c r="IRO102" s="286"/>
      <c r="IRP102" s="286"/>
      <c r="IRQ102" s="286"/>
      <c r="IRR102" s="286"/>
      <c r="IRS102" s="286"/>
      <c r="IRT102" s="286"/>
      <c r="IRU102" s="286"/>
      <c r="IRV102" s="286"/>
      <c r="IRW102" s="286"/>
      <c r="IRX102" s="286"/>
      <c r="IRY102" s="286"/>
      <c r="IRZ102" s="286"/>
      <c r="ISA102" s="286"/>
      <c r="ISB102" s="286"/>
      <c r="ISC102" s="286"/>
      <c r="ISD102" s="286"/>
      <c r="ISE102" s="286"/>
      <c r="ISF102" s="286"/>
      <c r="ISG102" s="286"/>
      <c r="ISH102" s="286"/>
      <c r="ISI102" s="286"/>
      <c r="ISJ102" s="286"/>
      <c r="ISK102" s="286"/>
      <c r="ISL102" s="286"/>
      <c r="ISM102" s="286"/>
      <c r="ISN102" s="286"/>
      <c r="ISO102" s="286"/>
      <c r="ISP102" s="286"/>
      <c r="ISQ102" s="286"/>
      <c r="ISR102" s="286"/>
      <c r="ISS102" s="286"/>
      <c r="IST102" s="286"/>
      <c r="ISU102" s="286"/>
      <c r="ISV102" s="286"/>
      <c r="ISW102" s="286"/>
      <c r="ISX102" s="286"/>
      <c r="ISY102" s="286"/>
      <c r="ISZ102" s="286"/>
      <c r="ITA102" s="286"/>
      <c r="ITB102" s="286"/>
      <c r="ITC102" s="286"/>
      <c r="ITD102" s="286"/>
      <c r="ITE102" s="286"/>
      <c r="ITF102" s="286"/>
      <c r="ITG102" s="286"/>
      <c r="ITH102" s="286"/>
      <c r="ITI102" s="286"/>
      <c r="ITJ102" s="286"/>
      <c r="ITK102" s="286"/>
      <c r="ITL102" s="286"/>
      <c r="ITM102" s="286"/>
      <c r="ITN102" s="286"/>
      <c r="ITO102" s="286"/>
      <c r="ITP102" s="286"/>
      <c r="ITQ102" s="286"/>
      <c r="ITR102" s="286"/>
      <c r="ITS102" s="286"/>
      <c r="ITT102" s="286"/>
      <c r="ITU102" s="286"/>
      <c r="ITV102" s="286"/>
      <c r="ITW102" s="286"/>
      <c r="ITX102" s="286"/>
      <c r="ITY102" s="286"/>
      <c r="ITZ102" s="286"/>
      <c r="IUA102" s="286"/>
      <c r="IUB102" s="286"/>
      <c r="IUC102" s="286"/>
      <c r="IUD102" s="286"/>
      <c r="IUE102" s="286"/>
      <c r="IUF102" s="286"/>
      <c r="IUG102" s="286"/>
      <c r="IUH102" s="286"/>
      <c r="IUI102" s="286"/>
      <c r="IUJ102" s="286"/>
      <c r="IUK102" s="286"/>
      <c r="IUL102" s="286"/>
      <c r="IUM102" s="286"/>
      <c r="IUN102" s="286"/>
      <c r="IUO102" s="286"/>
      <c r="IUP102" s="286"/>
      <c r="IUQ102" s="286"/>
      <c r="IUR102" s="286"/>
      <c r="IUS102" s="286"/>
      <c r="IUT102" s="286"/>
      <c r="IUU102" s="286"/>
      <c r="IUV102" s="286"/>
      <c r="IUW102" s="286"/>
      <c r="IUX102" s="286"/>
      <c r="IUY102" s="286"/>
      <c r="IUZ102" s="286"/>
      <c r="IVA102" s="286"/>
      <c r="IVB102" s="286"/>
      <c r="IVC102" s="286"/>
      <c r="IVD102" s="286"/>
      <c r="IVE102" s="286"/>
      <c r="IVF102" s="286"/>
      <c r="IVG102" s="286"/>
      <c r="IVH102" s="286"/>
      <c r="IVI102" s="286"/>
      <c r="IVJ102" s="286"/>
      <c r="IVK102" s="286"/>
      <c r="IVL102" s="286"/>
      <c r="IVM102" s="286"/>
      <c r="IVN102" s="286"/>
      <c r="IVO102" s="286"/>
      <c r="IVP102" s="286"/>
      <c r="IVQ102" s="286"/>
      <c r="IVR102" s="286"/>
      <c r="IVS102" s="286"/>
      <c r="IVT102" s="286"/>
      <c r="IVU102" s="286"/>
      <c r="IVV102" s="286"/>
      <c r="IVW102" s="286"/>
      <c r="IVX102" s="286"/>
      <c r="IVY102" s="286"/>
      <c r="IVZ102" s="286"/>
      <c r="IWA102" s="286"/>
      <c r="IWB102" s="286"/>
      <c r="IWC102" s="286"/>
      <c r="IWD102" s="286"/>
      <c r="IWE102" s="286"/>
      <c r="IWF102" s="286"/>
      <c r="IWG102" s="286"/>
      <c r="IWH102" s="286"/>
      <c r="IWI102" s="286"/>
      <c r="IWJ102" s="286"/>
      <c r="IWK102" s="286"/>
      <c r="IWL102" s="286"/>
      <c r="IWM102" s="286"/>
      <c r="IWN102" s="286"/>
      <c r="IWO102" s="286"/>
      <c r="IWP102" s="286"/>
      <c r="IWQ102" s="286"/>
      <c r="IWR102" s="286"/>
      <c r="IWS102" s="286"/>
      <c r="IWT102" s="286"/>
      <c r="IWU102" s="286"/>
      <c r="IWV102" s="286"/>
      <c r="IWW102" s="286"/>
      <c r="IWX102" s="286"/>
      <c r="IWY102" s="286"/>
      <c r="IWZ102" s="286"/>
      <c r="IXA102" s="286"/>
      <c r="IXB102" s="286"/>
      <c r="IXC102" s="286"/>
      <c r="IXD102" s="286"/>
      <c r="IXE102" s="286"/>
      <c r="IXF102" s="286"/>
      <c r="IXG102" s="286"/>
      <c r="IXH102" s="286"/>
      <c r="IXI102" s="286"/>
      <c r="IXJ102" s="286"/>
      <c r="IXK102" s="286"/>
      <c r="IXL102" s="286"/>
      <c r="IXM102" s="286"/>
      <c r="IXN102" s="286"/>
      <c r="IXO102" s="286"/>
      <c r="IXP102" s="286"/>
      <c r="IXQ102" s="286"/>
      <c r="IXR102" s="286"/>
      <c r="IXS102" s="286"/>
      <c r="IXT102" s="286"/>
      <c r="IXU102" s="286"/>
      <c r="IXV102" s="286"/>
      <c r="IXW102" s="286"/>
      <c r="IXX102" s="286"/>
      <c r="IXY102" s="286"/>
      <c r="IXZ102" s="286"/>
      <c r="IYA102" s="286"/>
      <c r="IYB102" s="286"/>
      <c r="IYC102" s="286"/>
      <c r="IYD102" s="286"/>
      <c r="IYE102" s="286"/>
      <c r="IYF102" s="286"/>
      <c r="IYG102" s="286"/>
      <c r="IYH102" s="286"/>
      <c r="IYI102" s="286"/>
      <c r="IYJ102" s="286"/>
      <c r="IYK102" s="286"/>
      <c r="IYL102" s="286"/>
      <c r="IYM102" s="286"/>
      <c r="IYN102" s="286"/>
      <c r="IYO102" s="286"/>
      <c r="IYP102" s="286"/>
      <c r="IYQ102" s="286"/>
      <c r="IYR102" s="286"/>
      <c r="IYS102" s="286"/>
      <c r="IYT102" s="286"/>
      <c r="IYU102" s="286"/>
      <c r="IYV102" s="286"/>
      <c r="IYW102" s="286"/>
      <c r="IYX102" s="286"/>
      <c r="IYY102" s="286"/>
      <c r="IYZ102" s="286"/>
      <c r="IZA102" s="286"/>
      <c r="IZB102" s="286"/>
      <c r="IZC102" s="286"/>
      <c r="IZD102" s="286"/>
      <c r="IZE102" s="286"/>
      <c r="IZF102" s="286"/>
      <c r="IZG102" s="286"/>
      <c r="IZH102" s="286"/>
      <c r="IZI102" s="286"/>
      <c r="IZJ102" s="286"/>
      <c r="IZK102" s="286"/>
      <c r="IZL102" s="286"/>
      <c r="IZM102" s="286"/>
      <c r="IZN102" s="286"/>
      <c r="IZO102" s="286"/>
      <c r="IZP102" s="286"/>
      <c r="IZQ102" s="286"/>
      <c r="IZR102" s="286"/>
      <c r="IZS102" s="286"/>
      <c r="IZT102" s="286"/>
      <c r="IZU102" s="286"/>
      <c r="IZV102" s="286"/>
      <c r="IZW102" s="286"/>
      <c r="IZX102" s="286"/>
      <c r="IZY102" s="286"/>
      <c r="IZZ102" s="286"/>
      <c r="JAA102" s="286"/>
      <c r="JAB102" s="286"/>
      <c r="JAC102" s="286"/>
      <c r="JAD102" s="286"/>
      <c r="JAE102" s="286"/>
      <c r="JAF102" s="286"/>
      <c r="JAG102" s="286"/>
      <c r="JAH102" s="286"/>
      <c r="JAI102" s="286"/>
      <c r="JAJ102" s="286"/>
      <c r="JAK102" s="286"/>
      <c r="JAL102" s="286"/>
      <c r="JAM102" s="286"/>
      <c r="JAN102" s="286"/>
      <c r="JAO102" s="286"/>
      <c r="JAP102" s="286"/>
      <c r="JAQ102" s="286"/>
      <c r="JAR102" s="286"/>
      <c r="JAS102" s="286"/>
      <c r="JAT102" s="286"/>
      <c r="JAU102" s="286"/>
      <c r="JAV102" s="286"/>
      <c r="JAW102" s="286"/>
      <c r="JAX102" s="286"/>
      <c r="JAY102" s="286"/>
      <c r="JAZ102" s="286"/>
      <c r="JBA102" s="286"/>
      <c r="JBB102" s="286"/>
      <c r="JBC102" s="286"/>
      <c r="JBD102" s="286"/>
      <c r="JBE102" s="286"/>
      <c r="JBF102" s="286"/>
      <c r="JBG102" s="286"/>
      <c r="JBH102" s="286"/>
      <c r="JBI102" s="286"/>
      <c r="JBJ102" s="286"/>
      <c r="JBK102" s="286"/>
      <c r="JBL102" s="286"/>
      <c r="JBM102" s="286"/>
      <c r="JBN102" s="286"/>
      <c r="JBO102" s="286"/>
      <c r="JBP102" s="286"/>
      <c r="JBQ102" s="286"/>
      <c r="JBR102" s="286"/>
      <c r="JBS102" s="286"/>
      <c r="JBT102" s="286"/>
      <c r="JBU102" s="286"/>
      <c r="JBV102" s="286"/>
      <c r="JBW102" s="286"/>
      <c r="JBX102" s="286"/>
      <c r="JBY102" s="286"/>
      <c r="JBZ102" s="286"/>
      <c r="JCA102" s="286"/>
      <c r="JCB102" s="286"/>
      <c r="JCC102" s="286"/>
      <c r="JCD102" s="286"/>
      <c r="JCE102" s="286"/>
      <c r="JCF102" s="286"/>
      <c r="JCG102" s="286"/>
      <c r="JCH102" s="286"/>
      <c r="JCI102" s="286"/>
      <c r="JCJ102" s="286"/>
      <c r="JCK102" s="286"/>
      <c r="JCL102" s="286"/>
      <c r="JCM102" s="286"/>
      <c r="JCN102" s="286"/>
      <c r="JCO102" s="286"/>
      <c r="JCP102" s="286"/>
      <c r="JCQ102" s="286"/>
      <c r="JCR102" s="286"/>
      <c r="JCS102" s="286"/>
      <c r="JCT102" s="286"/>
      <c r="JCU102" s="286"/>
      <c r="JCV102" s="286"/>
      <c r="JCW102" s="286"/>
      <c r="JCX102" s="286"/>
      <c r="JCY102" s="286"/>
      <c r="JCZ102" s="286"/>
      <c r="JDA102" s="286"/>
      <c r="JDB102" s="286"/>
      <c r="JDC102" s="286"/>
      <c r="JDD102" s="286"/>
      <c r="JDE102" s="286"/>
      <c r="JDF102" s="286"/>
      <c r="JDG102" s="286"/>
      <c r="JDH102" s="286"/>
      <c r="JDI102" s="286"/>
      <c r="JDJ102" s="286"/>
      <c r="JDK102" s="286"/>
      <c r="JDL102" s="286"/>
      <c r="JDM102" s="286"/>
      <c r="JDN102" s="286"/>
      <c r="JDO102" s="286"/>
      <c r="JDP102" s="286"/>
      <c r="JDQ102" s="286"/>
      <c r="JDR102" s="286"/>
      <c r="JDS102" s="286"/>
      <c r="JDT102" s="286"/>
      <c r="JDU102" s="286"/>
      <c r="JDV102" s="286"/>
      <c r="JDW102" s="286"/>
      <c r="JDX102" s="286"/>
      <c r="JDY102" s="286"/>
      <c r="JDZ102" s="286"/>
      <c r="JEA102" s="286"/>
      <c r="JEB102" s="286"/>
      <c r="JEC102" s="286"/>
      <c r="JED102" s="286"/>
      <c r="JEE102" s="286"/>
      <c r="JEF102" s="286"/>
      <c r="JEG102" s="286"/>
      <c r="JEH102" s="286"/>
      <c r="JEI102" s="286"/>
      <c r="JEJ102" s="286"/>
      <c r="JEK102" s="286"/>
      <c r="JEL102" s="286"/>
      <c r="JEM102" s="286"/>
      <c r="JEN102" s="286"/>
      <c r="JEO102" s="286"/>
      <c r="JEP102" s="286"/>
      <c r="JEQ102" s="286"/>
      <c r="JER102" s="286"/>
      <c r="JES102" s="286"/>
      <c r="JET102" s="286"/>
      <c r="JEU102" s="286"/>
      <c r="JEV102" s="286"/>
      <c r="JEW102" s="286"/>
      <c r="JEX102" s="286"/>
      <c r="JEY102" s="286"/>
      <c r="JEZ102" s="286"/>
      <c r="JFA102" s="286"/>
      <c r="JFB102" s="286"/>
      <c r="JFC102" s="286"/>
      <c r="JFD102" s="286"/>
      <c r="JFE102" s="286"/>
      <c r="JFF102" s="286"/>
      <c r="JFG102" s="286"/>
      <c r="JFH102" s="286"/>
      <c r="JFI102" s="286"/>
      <c r="JFJ102" s="286"/>
      <c r="JFK102" s="286"/>
      <c r="JFL102" s="286"/>
      <c r="JFM102" s="286"/>
      <c r="JFN102" s="286"/>
      <c r="JFO102" s="286"/>
      <c r="JFP102" s="286"/>
      <c r="JFQ102" s="286"/>
      <c r="JFR102" s="286"/>
      <c r="JFS102" s="286"/>
      <c r="JFT102" s="286"/>
      <c r="JFU102" s="286"/>
      <c r="JFV102" s="286"/>
      <c r="JFW102" s="286"/>
      <c r="JFX102" s="286"/>
      <c r="JFY102" s="286"/>
      <c r="JFZ102" s="286"/>
      <c r="JGA102" s="286"/>
      <c r="JGB102" s="286"/>
      <c r="JGC102" s="286"/>
      <c r="JGD102" s="286"/>
      <c r="JGE102" s="286"/>
      <c r="JGF102" s="286"/>
      <c r="JGG102" s="286"/>
      <c r="JGH102" s="286"/>
      <c r="JGI102" s="286"/>
      <c r="JGJ102" s="286"/>
      <c r="JGK102" s="286"/>
      <c r="JGL102" s="286"/>
      <c r="JGM102" s="286"/>
      <c r="JGN102" s="286"/>
      <c r="JGO102" s="286"/>
      <c r="JGP102" s="286"/>
      <c r="JGQ102" s="286"/>
      <c r="JGR102" s="286"/>
      <c r="JGS102" s="286"/>
      <c r="JGT102" s="286"/>
      <c r="JGU102" s="286"/>
      <c r="JGV102" s="286"/>
      <c r="JGW102" s="286"/>
      <c r="JGX102" s="286"/>
      <c r="JGY102" s="286"/>
      <c r="JGZ102" s="286"/>
      <c r="JHA102" s="286"/>
      <c r="JHB102" s="286"/>
      <c r="JHC102" s="286"/>
      <c r="JHD102" s="286"/>
      <c r="JHE102" s="286"/>
      <c r="JHF102" s="286"/>
      <c r="JHG102" s="286"/>
      <c r="JHH102" s="286"/>
      <c r="JHI102" s="286"/>
      <c r="JHJ102" s="286"/>
      <c r="JHK102" s="286"/>
      <c r="JHL102" s="286"/>
      <c r="JHM102" s="286"/>
      <c r="JHN102" s="286"/>
      <c r="JHO102" s="286"/>
      <c r="JHP102" s="286"/>
      <c r="JHQ102" s="286"/>
      <c r="JHR102" s="286"/>
      <c r="JHS102" s="286"/>
      <c r="JHT102" s="286"/>
      <c r="JHU102" s="286"/>
      <c r="JHV102" s="286"/>
      <c r="JHW102" s="286"/>
      <c r="JHX102" s="286"/>
      <c r="JHY102" s="286"/>
      <c r="JHZ102" s="286"/>
      <c r="JIA102" s="286"/>
      <c r="JIB102" s="286"/>
      <c r="JIC102" s="286"/>
      <c r="JID102" s="286"/>
      <c r="JIE102" s="286"/>
      <c r="JIF102" s="286"/>
      <c r="JIG102" s="286"/>
      <c r="JIH102" s="286"/>
      <c r="JII102" s="286"/>
      <c r="JIJ102" s="286"/>
      <c r="JIK102" s="286"/>
      <c r="JIL102" s="286"/>
      <c r="JIM102" s="286"/>
      <c r="JIN102" s="286"/>
      <c r="JIO102" s="286"/>
      <c r="JIP102" s="286"/>
      <c r="JIQ102" s="286"/>
      <c r="JIR102" s="286"/>
      <c r="JIS102" s="286"/>
      <c r="JIT102" s="286"/>
      <c r="JIU102" s="286"/>
      <c r="JIV102" s="286"/>
      <c r="JIW102" s="286"/>
      <c r="JIX102" s="286"/>
      <c r="JIY102" s="286"/>
      <c r="JIZ102" s="286"/>
      <c r="JJA102" s="286"/>
      <c r="JJB102" s="286"/>
      <c r="JJC102" s="286"/>
      <c r="JJD102" s="286"/>
      <c r="JJE102" s="286"/>
      <c r="JJF102" s="286"/>
      <c r="JJG102" s="286"/>
      <c r="JJH102" s="286"/>
      <c r="JJI102" s="286"/>
      <c r="JJJ102" s="286"/>
      <c r="JJK102" s="286"/>
      <c r="JJL102" s="286"/>
      <c r="JJM102" s="286"/>
      <c r="JJN102" s="286"/>
      <c r="JJO102" s="286"/>
      <c r="JJP102" s="286"/>
      <c r="JJQ102" s="286"/>
      <c r="JJR102" s="286"/>
      <c r="JJS102" s="286"/>
      <c r="JJT102" s="286"/>
      <c r="JJU102" s="286"/>
      <c r="JJV102" s="286"/>
      <c r="JJW102" s="286"/>
      <c r="JJX102" s="286"/>
      <c r="JJY102" s="286"/>
      <c r="JJZ102" s="286"/>
      <c r="JKA102" s="286"/>
      <c r="JKB102" s="286"/>
      <c r="JKC102" s="286"/>
      <c r="JKD102" s="286"/>
      <c r="JKE102" s="286"/>
      <c r="JKF102" s="286"/>
      <c r="JKG102" s="286"/>
      <c r="JKH102" s="286"/>
      <c r="JKI102" s="286"/>
      <c r="JKJ102" s="286"/>
      <c r="JKK102" s="286"/>
      <c r="JKL102" s="286"/>
      <c r="JKM102" s="286"/>
      <c r="JKN102" s="286"/>
      <c r="JKO102" s="286"/>
      <c r="JKP102" s="286"/>
      <c r="JKQ102" s="286"/>
      <c r="JKR102" s="286"/>
      <c r="JKS102" s="286"/>
      <c r="JKT102" s="286"/>
      <c r="JKU102" s="286"/>
      <c r="JKV102" s="286"/>
      <c r="JKW102" s="286"/>
      <c r="JKX102" s="286"/>
      <c r="JKY102" s="286"/>
      <c r="JKZ102" s="286"/>
      <c r="JLA102" s="286"/>
      <c r="JLB102" s="286"/>
      <c r="JLC102" s="286"/>
      <c r="JLD102" s="286"/>
      <c r="JLE102" s="286"/>
      <c r="JLF102" s="286"/>
      <c r="JLG102" s="286"/>
      <c r="JLH102" s="286"/>
      <c r="JLI102" s="286"/>
      <c r="JLJ102" s="286"/>
      <c r="JLK102" s="286"/>
      <c r="JLL102" s="286"/>
      <c r="JLM102" s="286"/>
      <c r="JLN102" s="286"/>
      <c r="JLO102" s="286"/>
      <c r="JLP102" s="286"/>
      <c r="JLQ102" s="286"/>
      <c r="JLR102" s="286"/>
      <c r="JLS102" s="286"/>
      <c r="JLT102" s="286"/>
      <c r="JLU102" s="286"/>
      <c r="JLV102" s="286"/>
      <c r="JLW102" s="286"/>
      <c r="JLX102" s="286"/>
      <c r="JLY102" s="286"/>
      <c r="JLZ102" s="286"/>
      <c r="JMA102" s="286"/>
      <c r="JMB102" s="286"/>
      <c r="JMC102" s="286"/>
      <c r="JMD102" s="286"/>
      <c r="JME102" s="286"/>
      <c r="JMF102" s="286"/>
      <c r="JMG102" s="286"/>
      <c r="JMH102" s="286"/>
      <c r="JMI102" s="286"/>
      <c r="JMJ102" s="286"/>
      <c r="JMK102" s="286"/>
      <c r="JML102" s="286"/>
      <c r="JMM102" s="286"/>
      <c r="JMN102" s="286"/>
      <c r="JMO102" s="286"/>
      <c r="JMP102" s="286"/>
      <c r="JMQ102" s="286"/>
      <c r="JMR102" s="286"/>
      <c r="JMS102" s="286"/>
      <c r="JMT102" s="286"/>
      <c r="JMU102" s="286"/>
      <c r="JMV102" s="286"/>
      <c r="JMW102" s="286"/>
      <c r="JMX102" s="286"/>
      <c r="JMY102" s="286"/>
      <c r="JMZ102" s="286"/>
      <c r="JNA102" s="286"/>
      <c r="JNB102" s="286"/>
      <c r="JNC102" s="286"/>
      <c r="JND102" s="286"/>
      <c r="JNE102" s="286"/>
      <c r="JNF102" s="286"/>
      <c r="JNG102" s="286"/>
      <c r="JNH102" s="286"/>
      <c r="JNI102" s="286"/>
      <c r="JNJ102" s="286"/>
      <c r="JNK102" s="286"/>
      <c r="JNL102" s="286"/>
      <c r="JNM102" s="286"/>
      <c r="JNN102" s="286"/>
      <c r="JNO102" s="286"/>
      <c r="JNP102" s="286"/>
      <c r="JNQ102" s="286"/>
      <c r="JNR102" s="286"/>
      <c r="JNS102" s="286"/>
      <c r="JNT102" s="286"/>
      <c r="JNU102" s="286"/>
      <c r="JNV102" s="286"/>
      <c r="JNW102" s="286"/>
      <c r="JNX102" s="286"/>
      <c r="JNY102" s="286"/>
      <c r="JNZ102" s="286"/>
      <c r="JOA102" s="286"/>
      <c r="JOB102" s="286"/>
      <c r="JOC102" s="286"/>
      <c r="JOD102" s="286"/>
      <c r="JOE102" s="286"/>
      <c r="JOF102" s="286"/>
      <c r="JOG102" s="286"/>
      <c r="JOH102" s="286"/>
      <c r="JOI102" s="286"/>
      <c r="JOJ102" s="286"/>
      <c r="JOK102" s="286"/>
      <c r="JOL102" s="286"/>
      <c r="JOM102" s="286"/>
      <c r="JON102" s="286"/>
      <c r="JOO102" s="286"/>
      <c r="JOP102" s="286"/>
      <c r="JOQ102" s="286"/>
      <c r="JOR102" s="286"/>
      <c r="JOS102" s="286"/>
      <c r="JOT102" s="286"/>
      <c r="JOU102" s="286"/>
      <c r="JOV102" s="286"/>
      <c r="JOW102" s="286"/>
      <c r="JOX102" s="286"/>
      <c r="JOY102" s="286"/>
      <c r="JOZ102" s="286"/>
      <c r="JPA102" s="286"/>
      <c r="JPB102" s="286"/>
      <c r="JPC102" s="286"/>
      <c r="JPD102" s="286"/>
      <c r="JPE102" s="286"/>
      <c r="JPF102" s="286"/>
      <c r="JPG102" s="286"/>
      <c r="JPH102" s="286"/>
      <c r="JPI102" s="286"/>
      <c r="JPJ102" s="286"/>
      <c r="JPK102" s="286"/>
      <c r="JPL102" s="286"/>
      <c r="JPM102" s="286"/>
      <c r="JPN102" s="286"/>
      <c r="JPO102" s="286"/>
      <c r="JPP102" s="286"/>
      <c r="JPQ102" s="286"/>
      <c r="JPR102" s="286"/>
      <c r="JPS102" s="286"/>
      <c r="JPT102" s="286"/>
      <c r="JPU102" s="286"/>
      <c r="JPV102" s="286"/>
      <c r="JPW102" s="286"/>
      <c r="JPX102" s="286"/>
      <c r="JPY102" s="286"/>
      <c r="JPZ102" s="286"/>
      <c r="JQA102" s="286"/>
      <c r="JQB102" s="286"/>
      <c r="JQC102" s="286"/>
      <c r="JQD102" s="286"/>
      <c r="JQE102" s="286"/>
      <c r="JQF102" s="286"/>
      <c r="JQG102" s="286"/>
      <c r="JQH102" s="286"/>
      <c r="JQI102" s="286"/>
      <c r="JQJ102" s="286"/>
      <c r="JQK102" s="286"/>
      <c r="JQL102" s="286"/>
      <c r="JQM102" s="286"/>
      <c r="JQN102" s="286"/>
      <c r="JQO102" s="286"/>
      <c r="JQP102" s="286"/>
      <c r="JQQ102" s="286"/>
      <c r="JQR102" s="286"/>
      <c r="JQS102" s="286"/>
      <c r="JQT102" s="286"/>
      <c r="JQU102" s="286"/>
      <c r="JQV102" s="286"/>
      <c r="JQW102" s="286"/>
      <c r="JQX102" s="286"/>
      <c r="JQY102" s="286"/>
      <c r="JQZ102" s="286"/>
      <c r="JRA102" s="286"/>
      <c r="JRB102" s="286"/>
      <c r="JRC102" s="286"/>
      <c r="JRD102" s="286"/>
      <c r="JRE102" s="286"/>
      <c r="JRF102" s="286"/>
      <c r="JRG102" s="286"/>
      <c r="JRH102" s="286"/>
      <c r="JRI102" s="286"/>
      <c r="JRJ102" s="286"/>
      <c r="JRK102" s="286"/>
      <c r="JRL102" s="286"/>
      <c r="JRM102" s="286"/>
      <c r="JRN102" s="286"/>
      <c r="JRO102" s="286"/>
      <c r="JRP102" s="286"/>
      <c r="JRQ102" s="286"/>
      <c r="JRR102" s="286"/>
      <c r="JRS102" s="286"/>
      <c r="JRT102" s="286"/>
      <c r="JRU102" s="286"/>
      <c r="JRV102" s="286"/>
      <c r="JRW102" s="286"/>
      <c r="JRX102" s="286"/>
      <c r="JRY102" s="286"/>
      <c r="JRZ102" s="286"/>
      <c r="JSA102" s="286"/>
      <c r="JSB102" s="286"/>
      <c r="JSC102" s="286"/>
      <c r="JSD102" s="286"/>
      <c r="JSE102" s="286"/>
      <c r="JSF102" s="286"/>
      <c r="JSG102" s="286"/>
      <c r="JSH102" s="286"/>
      <c r="JSI102" s="286"/>
      <c r="JSJ102" s="286"/>
      <c r="JSK102" s="286"/>
      <c r="JSL102" s="286"/>
      <c r="JSM102" s="286"/>
      <c r="JSN102" s="286"/>
      <c r="JSO102" s="286"/>
      <c r="JSP102" s="286"/>
      <c r="JSQ102" s="286"/>
      <c r="JSR102" s="286"/>
      <c r="JSS102" s="286"/>
      <c r="JST102" s="286"/>
      <c r="JSU102" s="286"/>
      <c r="JSV102" s="286"/>
      <c r="JSW102" s="286"/>
      <c r="JSX102" s="286"/>
      <c r="JSY102" s="286"/>
      <c r="JSZ102" s="286"/>
      <c r="JTA102" s="286"/>
      <c r="JTB102" s="286"/>
      <c r="JTC102" s="286"/>
      <c r="JTD102" s="286"/>
      <c r="JTE102" s="286"/>
      <c r="JTF102" s="286"/>
      <c r="JTG102" s="286"/>
      <c r="JTH102" s="286"/>
      <c r="JTI102" s="286"/>
      <c r="JTJ102" s="286"/>
      <c r="JTK102" s="286"/>
      <c r="JTL102" s="286"/>
      <c r="JTM102" s="286"/>
      <c r="JTN102" s="286"/>
      <c r="JTO102" s="286"/>
      <c r="JTP102" s="286"/>
      <c r="JTQ102" s="286"/>
      <c r="JTR102" s="286"/>
      <c r="JTS102" s="286"/>
      <c r="JTT102" s="286"/>
      <c r="JTU102" s="286"/>
      <c r="JTV102" s="286"/>
      <c r="JTW102" s="286"/>
      <c r="JTX102" s="286"/>
      <c r="JTY102" s="286"/>
      <c r="JTZ102" s="286"/>
      <c r="JUA102" s="286"/>
      <c r="JUB102" s="286"/>
      <c r="JUC102" s="286"/>
      <c r="JUD102" s="286"/>
      <c r="JUE102" s="286"/>
      <c r="JUF102" s="286"/>
      <c r="JUG102" s="286"/>
      <c r="JUH102" s="286"/>
      <c r="JUI102" s="286"/>
      <c r="JUJ102" s="286"/>
      <c r="JUK102" s="286"/>
      <c r="JUL102" s="286"/>
      <c r="JUM102" s="286"/>
      <c r="JUN102" s="286"/>
      <c r="JUO102" s="286"/>
      <c r="JUP102" s="286"/>
      <c r="JUQ102" s="286"/>
      <c r="JUR102" s="286"/>
      <c r="JUS102" s="286"/>
      <c r="JUT102" s="286"/>
      <c r="JUU102" s="286"/>
      <c r="JUV102" s="286"/>
      <c r="JUW102" s="286"/>
      <c r="JUX102" s="286"/>
      <c r="JUY102" s="286"/>
      <c r="JUZ102" s="286"/>
      <c r="JVA102" s="286"/>
      <c r="JVB102" s="286"/>
      <c r="JVC102" s="286"/>
      <c r="JVD102" s="286"/>
      <c r="JVE102" s="286"/>
      <c r="JVF102" s="286"/>
      <c r="JVG102" s="286"/>
      <c r="JVH102" s="286"/>
      <c r="JVI102" s="286"/>
      <c r="JVJ102" s="286"/>
      <c r="JVK102" s="286"/>
      <c r="JVL102" s="286"/>
      <c r="JVM102" s="286"/>
      <c r="JVN102" s="286"/>
      <c r="JVO102" s="286"/>
      <c r="JVP102" s="286"/>
      <c r="JVQ102" s="286"/>
      <c r="JVR102" s="286"/>
      <c r="JVS102" s="286"/>
      <c r="JVT102" s="286"/>
      <c r="JVU102" s="286"/>
      <c r="JVV102" s="286"/>
      <c r="JVW102" s="286"/>
      <c r="JVX102" s="286"/>
      <c r="JVY102" s="286"/>
      <c r="JVZ102" s="286"/>
      <c r="JWA102" s="286"/>
      <c r="JWB102" s="286"/>
      <c r="JWC102" s="286"/>
      <c r="JWD102" s="286"/>
      <c r="JWE102" s="286"/>
      <c r="JWF102" s="286"/>
      <c r="JWG102" s="286"/>
      <c r="JWH102" s="286"/>
      <c r="JWI102" s="286"/>
      <c r="JWJ102" s="286"/>
      <c r="JWK102" s="286"/>
      <c r="JWL102" s="286"/>
      <c r="JWM102" s="286"/>
      <c r="JWN102" s="286"/>
      <c r="JWO102" s="286"/>
      <c r="JWP102" s="286"/>
      <c r="JWQ102" s="286"/>
      <c r="JWR102" s="286"/>
      <c r="JWS102" s="286"/>
      <c r="JWT102" s="286"/>
      <c r="JWU102" s="286"/>
      <c r="JWV102" s="286"/>
      <c r="JWW102" s="286"/>
      <c r="JWX102" s="286"/>
      <c r="JWY102" s="286"/>
      <c r="JWZ102" s="286"/>
      <c r="JXA102" s="286"/>
      <c r="JXB102" s="286"/>
      <c r="JXC102" s="286"/>
      <c r="JXD102" s="286"/>
      <c r="JXE102" s="286"/>
      <c r="JXF102" s="286"/>
      <c r="JXG102" s="286"/>
      <c r="JXH102" s="286"/>
      <c r="JXI102" s="286"/>
      <c r="JXJ102" s="286"/>
      <c r="JXK102" s="286"/>
      <c r="JXL102" s="286"/>
      <c r="JXM102" s="286"/>
      <c r="JXN102" s="286"/>
      <c r="JXO102" s="286"/>
      <c r="JXP102" s="286"/>
      <c r="JXQ102" s="286"/>
      <c r="JXR102" s="286"/>
      <c r="JXS102" s="286"/>
      <c r="JXT102" s="286"/>
      <c r="JXU102" s="286"/>
      <c r="JXV102" s="286"/>
      <c r="JXW102" s="286"/>
      <c r="JXX102" s="286"/>
      <c r="JXY102" s="286"/>
      <c r="JXZ102" s="286"/>
      <c r="JYA102" s="286"/>
      <c r="JYB102" s="286"/>
      <c r="JYC102" s="286"/>
      <c r="JYD102" s="286"/>
      <c r="JYE102" s="286"/>
      <c r="JYF102" s="286"/>
      <c r="JYG102" s="286"/>
      <c r="JYH102" s="286"/>
      <c r="JYI102" s="286"/>
      <c r="JYJ102" s="286"/>
      <c r="JYK102" s="286"/>
      <c r="JYL102" s="286"/>
      <c r="JYM102" s="286"/>
      <c r="JYN102" s="286"/>
      <c r="JYO102" s="286"/>
      <c r="JYP102" s="286"/>
      <c r="JYQ102" s="286"/>
      <c r="JYR102" s="286"/>
      <c r="JYS102" s="286"/>
      <c r="JYT102" s="286"/>
      <c r="JYU102" s="286"/>
      <c r="JYV102" s="286"/>
      <c r="JYW102" s="286"/>
      <c r="JYX102" s="286"/>
      <c r="JYY102" s="286"/>
      <c r="JYZ102" s="286"/>
      <c r="JZA102" s="286"/>
      <c r="JZB102" s="286"/>
      <c r="JZC102" s="286"/>
      <c r="JZD102" s="286"/>
      <c r="JZE102" s="286"/>
      <c r="JZF102" s="286"/>
      <c r="JZG102" s="286"/>
      <c r="JZH102" s="286"/>
      <c r="JZI102" s="286"/>
      <c r="JZJ102" s="286"/>
      <c r="JZK102" s="286"/>
      <c r="JZL102" s="286"/>
      <c r="JZM102" s="286"/>
      <c r="JZN102" s="286"/>
      <c r="JZO102" s="286"/>
      <c r="JZP102" s="286"/>
      <c r="JZQ102" s="286"/>
      <c r="JZR102" s="286"/>
      <c r="JZS102" s="286"/>
      <c r="JZT102" s="286"/>
      <c r="JZU102" s="286"/>
      <c r="JZV102" s="286"/>
      <c r="JZW102" s="286"/>
      <c r="JZX102" s="286"/>
      <c r="JZY102" s="286"/>
      <c r="JZZ102" s="286"/>
      <c r="KAA102" s="286"/>
      <c r="KAB102" s="286"/>
      <c r="KAC102" s="286"/>
      <c r="KAD102" s="286"/>
      <c r="KAE102" s="286"/>
      <c r="KAF102" s="286"/>
      <c r="KAG102" s="286"/>
      <c r="KAH102" s="286"/>
      <c r="KAI102" s="286"/>
      <c r="KAJ102" s="286"/>
      <c r="KAK102" s="286"/>
      <c r="KAL102" s="286"/>
      <c r="KAM102" s="286"/>
      <c r="KAN102" s="286"/>
      <c r="KAO102" s="286"/>
      <c r="KAP102" s="286"/>
      <c r="KAQ102" s="286"/>
      <c r="KAR102" s="286"/>
      <c r="KAS102" s="286"/>
      <c r="KAT102" s="286"/>
      <c r="KAU102" s="286"/>
      <c r="KAV102" s="286"/>
      <c r="KAW102" s="286"/>
      <c r="KAX102" s="286"/>
      <c r="KAY102" s="286"/>
      <c r="KAZ102" s="286"/>
      <c r="KBA102" s="286"/>
      <c r="KBB102" s="286"/>
      <c r="KBC102" s="286"/>
      <c r="KBD102" s="286"/>
      <c r="KBE102" s="286"/>
      <c r="KBF102" s="286"/>
      <c r="KBG102" s="286"/>
      <c r="KBH102" s="286"/>
      <c r="KBI102" s="286"/>
      <c r="KBJ102" s="286"/>
      <c r="KBK102" s="286"/>
      <c r="KBL102" s="286"/>
      <c r="KBM102" s="286"/>
      <c r="KBN102" s="286"/>
      <c r="KBO102" s="286"/>
      <c r="KBP102" s="286"/>
      <c r="KBQ102" s="286"/>
      <c r="KBR102" s="286"/>
      <c r="KBS102" s="286"/>
      <c r="KBT102" s="286"/>
      <c r="KBU102" s="286"/>
      <c r="KBV102" s="286"/>
      <c r="KBW102" s="286"/>
      <c r="KBX102" s="286"/>
      <c r="KBY102" s="286"/>
      <c r="KBZ102" s="286"/>
      <c r="KCA102" s="286"/>
      <c r="KCB102" s="286"/>
      <c r="KCC102" s="286"/>
      <c r="KCD102" s="286"/>
      <c r="KCE102" s="286"/>
      <c r="KCF102" s="286"/>
      <c r="KCG102" s="286"/>
      <c r="KCH102" s="286"/>
      <c r="KCI102" s="286"/>
      <c r="KCJ102" s="286"/>
      <c r="KCK102" s="286"/>
      <c r="KCL102" s="286"/>
      <c r="KCM102" s="286"/>
      <c r="KCN102" s="286"/>
      <c r="KCO102" s="286"/>
      <c r="KCP102" s="286"/>
      <c r="KCQ102" s="286"/>
      <c r="KCR102" s="286"/>
      <c r="KCS102" s="286"/>
      <c r="KCT102" s="286"/>
      <c r="KCU102" s="286"/>
      <c r="KCV102" s="286"/>
      <c r="KCW102" s="286"/>
      <c r="KCX102" s="286"/>
      <c r="KCY102" s="286"/>
      <c r="KCZ102" s="286"/>
      <c r="KDA102" s="286"/>
      <c r="KDB102" s="286"/>
      <c r="KDC102" s="286"/>
      <c r="KDD102" s="286"/>
      <c r="KDE102" s="286"/>
      <c r="KDF102" s="286"/>
      <c r="KDG102" s="286"/>
      <c r="KDH102" s="286"/>
      <c r="KDI102" s="286"/>
      <c r="KDJ102" s="286"/>
      <c r="KDK102" s="286"/>
      <c r="KDL102" s="286"/>
      <c r="KDM102" s="286"/>
      <c r="KDN102" s="286"/>
      <c r="KDO102" s="286"/>
      <c r="KDP102" s="286"/>
      <c r="KDQ102" s="286"/>
      <c r="KDR102" s="286"/>
      <c r="KDS102" s="286"/>
      <c r="KDT102" s="286"/>
      <c r="KDU102" s="286"/>
      <c r="KDV102" s="286"/>
      <c r="KDW102" s="286"/>
      <c r="KDX102" s="286"/>
      <c r="KDY102" s="286"/>
      <c r="KDZ102" s="286"/>
      <c r="KEA102" s="286"/>
      <c r="KEB102" s="286"/>
      <c r="KEC102" s="286"/>
      <c r="KED102" s="286"/>
      <c r="KEE102" s="286"/>
      <c r="KEF102" s="286"/>
      <c r="KEG102" s="286"/>
      <c r="KEH102" s="286"/>
      <c r="KEI102" s="286"/>
      <c r="KEJ102" s="286"/>
      <c r="KEK102" s="286"/>
      <c r="KEL102" s="286"/>
      <c r="KEM102" s="286"/>
      <c r="KEN102" s="286"/>
      <c r="KEO102" s="286"/>
      <c r="KEP102" s="286"/>
      <c r="KEQ102" s="286"/>
      <c r="KER102" s="286"/>
      <c r="KES102" s="286"/>
      <c r="KET102" s="286"/>
      <c r="KEU102" s="286"/>
      <c r="KEV102" s="286"/>
      <c r="KEW102" s="286"/>
      <c r="KEX102" s="286"/>
      <c r="KEY102" s="286"/>
      <c r="KEZ102" s="286"/>
      <c r="KFA102" s="286"/>
      <c r="KFB102" s="286"/>
      <c r="KFC102" s="286"/>
      <c r="KFD102" s="286"/>
      <c r="KFE102" s="286"/>
      <c r="KFF102" s="286"/>
      <c r="KFG102" s="286"/>
      <c r="KFH102" s="286"/>
      <c r="KFI102" s="286"/>
      <c r="KFJ102" s="286"/>
      <c r="KFK102" s="286"/>
      <c r="KFL102" s="286"/>
      <c r="KFM102" s="286"/>
      <c r="KFN102" s="286"/>
      <c r="KFO102" s="286"/>
      <c r="KFP102" s="286"/>
      <c r="KFQ102" s="286"/>
      <c r="KFR102" s="286"/>
      <c r="KFS102" s="286"/>
      <c r="KFT102" s="286"/>
      <c r="KFU102" s="286"/>
      <c r="KFV102" s="286"/>
      <c r="KFW102" s="286"/>
      <c r="KFX102" s="286"/>
      <c r="KFY102" s="286"/>
      <c r="KFZ102" s="286"/>
      <c r="KGA102" s="286"/>
      <c r="KGB102" s="286"/>
      <c r="KGC102" s="286"/>
      <c r="KGD102" s="286"/>
      <c r="KGE102" s="286"/>
      <c r="KGF102" s="286"/>
      <c r="KGG102" s="286"/>
      <c r="KGH102" s="286"/>
      <c r="KGI102" s="286"/>
      <c r="KGJ102" s="286"/>
      <c r="KGK102" s="286"/>
      <c r="KGL102" s="286"/>
      <c r="KGM102" s="286"/>
      <c r="KGN102" s="286"/>
      <c r="KGO102" s="286"/>
      <c r="KGP102" s="286"/>
      <c r="KGQ102" s="286"/>
      <c r="KGR102" s="286"/>
      <c r="KGS102" s="286"/>
      <c r="KGT102" s="286"/>
      <c r="KGU102" s="286"/>
      <c r="KGV102" s="286"/>
      <c r="KGW102" s="286"/>
      <c r="KGX102" s="286"/>
      <c r="KGY102" s="286"/>
      <c r="KGZ102" s="286"/>
      <c r="KHA102" s="286"/>
      <c r="KHB102" s="286"/>
      <c r="KHC102" s="286"/>
      <c r="KHD102" s="286"/>
      <c r="KHE102" s="286"/>
      <c r="KHF102" s="286"/>
      <c r="KHG102" s="286"/>
      <c r="KHH102" s="286"/>
      <c r="KHI102" s="286"/>
      <c r="KHJ102" s="286"/>
      <c r="KHK102" s="286"/>
      <c r="KHL102" s="286"/>
      <c r="KHM102" s="286"/>
      <c r="KHN102" s="286"/>
      <c r="KHO102" s="286"/>
      <c r="KHP102" s="286"/>
      <c r="KHQ102" s="286"/>
      <c r="KHR102" s="286"/>
      <c r="KHS102" s="286"/>
      <c r="KHT102" s="286"/>
      <c r="KHU102" s="286"/>
      <c r="KHV102" s="286"/>
      <c r="KHW102" s="286"/>
      <c r="KHX102" s="286"/>
      <c r="KHY102" s="286"/>
      <c r="KHZ102" s="286"/>
      <c r="KIA102" s="286"/>
      <c r="KIB102" s="286"/>
      <c r="KIC102" s="286"/>
      <c r="KID102" s="286"/>
      <c r="KIE102" s="286"/>
      <c r="KIF102" s="286"/>
      <c r="KIG102" s="286"/>
      <c r="KIH102" s="286"/>
      <c r="KII102" s="286"/>
      <c r="KIJ102" s="286"/>
      <c r="KIK102" s="286"/>
      <c r="KIL102" s="286"/>
      <c r="KIM102" s="286"/>
      <c r="KIN102" s="286"/>
      <c r="KIO102" s="286"/>
      <c r="KIP102" s="286"/>
      <c r="KIQ102" s="286"/>
      <c r="KIR102" s="286"/>
      <c r="KIS102" s="286"/>
      <c r="KIT102" s="286"/>
      <c r="KIU102" s="286"/>
      <c r="KIV102" s="286"/>
      <c r="KIW102" s="286"/>
      <c r="KIX102" s="286"/>
      <c r="KIY102" s="286"/>
      <c r="KIZ102" s="286"/>
      <c r="KJA102" s="286"/>
      <c r="KJB102" s="286"/>
      <c r="KJC102" s="286"/>
      <c r="KJD102" s="286"/>
      <c r="KJE102" s="286"/>
      <c r="KJF102" s="286"/>
      <c r="KJG102" s="286"/>
      <c r="KJH102" s="286"/>
      <c r="KJI102" s="286"/>
      <c r="KJJ102" s="286"/>
      <c r="KJK102" s="286"/>
      <c r="KJL102" s="286"/>
      <c r="KJM102" s="286"/>
      <c r="KJN102" s="286"/>
      <c r="KJO102" s="286"/>
      <c r="KJP102" s="286"/>
      <c r="KJQ102" s="286"/>
      <c r="KJR102" s="286"/>
      <c r="KJS102" s="286"/>
      <c r="KJT102" s="286"/>
      <c r="KJU102" s="286"/>
      <c r="KJV102" s="286"/>
      <c r="KJW102" s="286"/>
      <c r="KJX102" s="286"/>
      <c r="KJY102" s="286"/>
      <c r="KJZ102" s="286"/>
      <c r="KKA102" s="286"/>
      <c r="KKB102" s="286"/>
      <c r="KKC102" s="286"/>
      <c r="KKD102" s="286"/>
      <c r="KKE102" s="286"/>
      <c r="KKF102" s="286"/>
      <c r="KKG102" s="286"/>
      <c r="KKH102" s="286"/>
      <c r="KKI102" s="286"/>
      <c r="KKJ102" s="286"/>
      <c r="KKK102" s="286"/>
      <c r="KKL102" s="286"/>
      <c r="KKM102" s="286"/>
      <c r="KKN102" s="286"/>
      <c r="KKO102" s="286"/>
      <c r="KKP102" s="286"/>
      <c r="KKQ102" s="286"/>
      <c r="KKR102" s="286"/>
      <c r="KKS102" s="286"/>
      <c r="KKT102" s="286"/>
      <c r="KKU102" s="286"/>
      <c r="KKV102" s="286"/>
      <c r="KKW102" s="286"/>
      <c r="KKX102" s="286"/>
      <c r="KKY102" s="286"/>
      <c r="KKZ102" s="286"/>
      <c r="KLA102" s="286"/>
      <c r="KLB102" s="286"/>
      <c r="KLC102" s="286"/>
      <c r="KLD102" s="286"/>
      <c r="KLE102" s="286"/>
      <c r="KLF102" s="286"/>
      <c r="KLG102" s="286"/>
      <c r="KLH102" s="286"/>
      <c r="KLI102" s="286"/>
      <c r="KLJ102" s="286"/>
      <c r="KLK102" s="286"/>
      <c r="KLL102" s="286"/>
      <c r="KLM102" s="286"/>
      <c r="KLN102" s="286"/>
      <c r="KLO102" s="286"/>
      <c r="KLP102" s="286"/>
      <c r="KLQ102" s="286"/>
      <c r="KLR102" s="286"/>
      <c r="KLS102" s="286"/>
      <c r="KLT102" s="286"/>
      <c r="KLU102" s="286"/>
      <c r="KLV102" s="286"/>
      <c r="KLW102" s="286"/>
      <c r="KLX102" s="286"/>
      <c r="KLY102" s="286"/>
      <c r="KLZ102" s="286"/>
      <c r="KMA102" s="286"/>
      <c r="KMB102" s="286"/>
      <c r="KMC102" s="286"/>
      <c r="KMD102" s="286"/>
      <c r="KME102" s="286"/>
      <c r="KMF102" s="286"/>
      <c r="KMG102" s="286"/>
      <c r="KMH102" s="286"/>
      <c r="KMI102" s="286"/>
      <c r="KMJ102" s="286"/>
      <c r="KMK102" s="286"/>
      <c r="KML102" s="286"/>
      <c r="KMM102" s="286"/>
      <c r="KMN102" s="286"/>
      <c r="KMO102" s="286"/>
      <c r="KMP102" s="286"/>
      <c r="KMQ102" s="286"/>
      <c r="KMR102" s="286"/>
      <c r="KMS102" s="286"/>
      <c r="KMT102" s="286"/>
      <c r="KMU102" s="286"/>
      <c r="KMV102" s="286"/>
      <c r="KMW102" s="286"/>
      <c r="KMX102" s="286"/>
      <c r="KMY102" s="286"/>
      <c r="KMZ102" s="286"/>
      <c r="KNA102" s="286"/>
      <c r="KNB102" s="286"/>
      <c r="KNC102" s="286"/>
      <c r="KND102" s="286"/>
      <c r="KNE102" s="286"/>
      <c r="KNF102" s="286"/>
      <c r="KNG102" s="286"/>
      <c r="KNH102" s="286"/>
      <c r="KNI102" s="286"/>
      <c r="KNJ102" s="286"/>
      <c r="KNK102" s="286"/>
      <c r="KNL102" s="286"/>
      <c r="KNM102" s="286"/>
      <c r="KNN102" s="286"/>
      <c r="KNO102" s="286"/>
      <c r="KNP102" s="286"/>
      <c r="KNQ102" s="286"/>
      <c r="KNR102" s="286"/>
      <c r="KNS102" s="286"/>
      <c r="KNT102" s="286"/>
      <c r="KNU102" s="286"/>
      <c r="KNV102" s="286"/>
      <c r="KNW102" s="286"/>
      <c r="KNX102" s="286"/>
      <c r="KNY102" s="286"/>
      <c r="KNZ102" s="286"/>
      <c r="KOA102" s="286"/>
      <c r="KOB102" s="286"/>
      <c r="KOC102" s="286"/>
      <c r="KOD102" s="286"/>
      <c r="KOE102" s="286"/>
      <c r="KOF102" s="286"/>
      <c r="KOG102" s="286"/>
      <c r="KOH102" s="286"/>
      <c r="KOI102" s="286"/>
      <c r="KOJ102" s="286"/>
      <c r="KOK102" s="286"/>
      <c r="KOL102" s="286"/>
      <c r="KOM102" s="286"/>
      <c r="KON102" s="286"/>
      <c r="KOO102" s="286"/>
      <c r="KOP102" s="286"/>
      <c r="KOQ102" s="286"/>
      <c r="KOR102" s="286"/>
      <c r="KOS102" s="286"/>
      <c r="KOT102" s="286"/>
      <c r="KOU102" s="286"/>
      <c r="KOV102" s="286"/>
      <c r="KOW102" s="286"/>
      <c r="KOX102" s="286"/>
      <c r="KOY102" s="286"/>
      <c r="KOZ102" s="286"/>
      <c r="KPA102" s="286"/>
      <c r="KPB102" s="286"/>
      <c r="KPC102" s="286"/>
      <c r="KPD102" s="286"/>
      <c r="KPE102" s="286"/>
      <c r="KPF102" s="286"/>
      <c r="KPG102" s="286"/>
      <c r="KPH102" s="286"/>
      <c r="KPI102" s="286"/>
      <c r="KPJ102" s="286"/>
      <c r="KPK102" s="286"/>
      <c r="KPL102" s="286"/>
      <c r="KPM102" s="286"/>
      <c r="KPN102" s="286"/>
      <c r="KPO102" s="286"/>
      <c r="KPP102" s="286"/>
      <c r="KPQ102" s="286"/>
      <c r="KPR102" s="286"/>
      <c r="KPS102" s="286"/>
      <c r="KPT102" s="286"/>
      <c r="KPU102" s="286"/>
      <c r="KPV102" s="286"/>
      <c r="KPW102" s="286"/>
      <c r="KPX102" s="286"/>
      <c r="KPY102" s="286"/>
      <c r="KPZ102" s="286"/>
      <c r="KQA102" s="286"/>
      <c r="KQB102" s="286"/>
      <c r="KQC102" s="286"/>
      <c r="KQD102" s="286"/>
      <c r="KQE102" s="286"/>
      <c r="KQF102" s="286"/>
      <c r="KQG102" s="286"/>
      <c r="KQH102" s="286"/>
      <c r="KQI102" s="286"/>
      <c r="KQJ102" s="286"/>
      <c r="KQK102" s="286"/>
      <c r="KQL102" s="286"/>
      <c r="KQM102" s="286"/>
      <c r="KQN102" s="286"/>
      <c r="KQO102" s="286"/>
      <c r="KQP102" s="286"/>
      <c r="KQQ102" s="286"/>
      <c r="KQR102" s="286"/>
      <c r="KQS102" s="286"/>
      <c r="KQT102" s="286"/>
      <c r="KQU102" s="286"/>
      <c r="KQV102" s="286"/>
      <c r="KQW102" s="286"/>
      <c r="KQX102" s="286"/>
      <c r="KQY102" s="286"/>
      <c r="KQZ102" s="286"/>
      <c r="KRA102" s="286"/>
      <c r="KRB102" s="286"/>
      <c r="KRC102" s="286"/>
      <c r="KRD102" s="286"/>
      <c r="KRE102" s="286"/>
      <c r="KRF102" s="286"/>
      <c r="KRG102" s="286"/>
      <c r="KRH102" s="286"/>
      <c r="KRI102" s="286"/>
      <c r="KRJ102" s="286"/>
      <c r="KRK102" s="286"/>
      <c r="KRL102" s="286"/>
      <c r="KRM102" s="286"/>
      <c r="KRN102" s="286"/>
      <c r="KRO102" s="286"/>
      <c r="KRP102" s="286"/>
      <c r="KRQ102" s="286"/>
      <c r="KRR102" s="286"/>
      <c r="KRS102" s="286"/>
      <c r="KRT102" s="286"/>
      <c r="KRU102" s="286"/>
      <c r="KRV102" s="286"/>
      <c r="KRW102" s="286"/>
      <c r="KRX102" s="286"/>
      <c r="KRY102" s="286"/>
      <c r="KRZ102" s="286"/>
      <c r="KSA102" s="286"/>
      <c r="KSB102" s="286"/>
      <c r="KSC102" s="286"/>
      <c r="KSD102" s="286"/>
      <c r="KSE102" s="286"/>
      <c r="KSF102" s="286"/>
      <c r="KSG102" s="286"/>
      <c r="KSH102" s="286"/>
      <c r="KSI102" s="286"/>
      <c r="KSJ102" s="286"/>
      <c r="KSK102" s="286"/>
      <c r="KSL102" s="286"/>
      <c r="KSM102" s="286"/>
      <c r="KSN102" s="286"/>
      <c r="KSO102" s="286"/>
      <c r="KSP102" s="286"/>
      <c r="KSQ102" s="286"/>
      <c r="KSR102" s="286"/>
      <c r="KSS102" s="286"/>
      <c r="KST102" s="286"/>
      <c r="KSU102" s="286"/>
      <c r="KSV102" s="286"/>
      <c r="KSW102" s="286"/>
      <c r="KSX102" s="286"/>
      <c r="KSY102" s="286"/>
      <c r="KSZ102" s="286"/>
      <c r="KTA102" s="286"/>
      <c r="KTB102" s="286"/>
      <c r="KTC102" s="286"/>
      <c r="KTD102" s="286"/>
      <c r="KTE102" s="286"/>
      <c r="KTF102" s="286"/>
      <c r="KTG102" s="286"/>
      <c r="KTH102" s="286"/>
      <c r="KTI102" s="286"/>
      <c r="KTJ102" s="286"/>
      <c r="KTK102" s="286"/>
      <c r="KTL102" s="286"/>
      <c r="KTM102" s="286"/>
      <c r="KTN102" s="286"/>
      <c r="KTO102" s="286"/>
      <c r="KTP102" s="286"/>
      <c r="KTQ102" s="286"/>
      <c r="KTR102" s="286"/>
      <c r="KTS102" s="286"/>
      <c r="KTT102" s="286"/>
      <c r="KTU102" s="286"/>
      <c r="KTV102" s="286"/>
      <c r="KTW102" s="286"/>
      <c r="KTX102" s="286"/>
      <c r="KTY102" s="286"/>
      <c r="KTZ102" s="286"/>
      <c r="KUA102" s="286"/>
      <c r="KUB102" s="286"/>
      <c r="KUC102" s="286"/>
      <c r="KUD102" s="286"/>
      <c r="KUE102" s="286"/>
      <c r="KUF102" s="286"/>
      <c r="KUG102" s="286"/>
      <c r="KUH102" s="286"/>
      <c r="KUI102" s="286"/>
      <c r="KUJ102" s="286"/>
      <c r="KUK102" s="286"/>
      <c r="KUL102" s="286"/>
      <c r="KUM102" s="286"/>
      <c r="KUN102" s="286"/>
      <c r="KUO102" s="286"/>
      <c r="KUP102" s="286"/>
      <c r="KUQ102" s="286"/>
      <c r="KUR102" s="286"/>
      <c r="KUS102" s="286"/>
      <c r="KUT102" s="286"/>
      <c r="KUU102" s="286"/>
      <c r="KUV102" s="286"/>
      <c r="KUW102" s="286"/>
      <c r="KUX102" s="286"/>
      <c r="KUY102" s="286"/>
      <c r="KUZ102" s="286"/>
      <c r="KVA102" s="286"/>
      <c r="KVB102" s="286"/>
      <c r="KVC102" s="286"/>
      <c r="KVD102" s="286"/>
      <c r="KVE102" s="286"/>
      <c r="KVF102" s="286"/>
      <c r="KVG102" s="286"/>
      <c r="KVH102" s="286"/>
      <c r="KVI102" s="286"/>
      <c r="KVJ102" s="286"/>
      <c r="KVK102" s="286"/>
      <c r="KVL102" s="286"/>
      <c r="KVM102" s="286"/>
      <c r="KVN102" s="286"/>
      <c r="KVO102" s="286"/>
      <c r="KVP102" s="286"/>
      <c r="KVQ102" s="286"/>
      <c r="KVR102" s="286"/>
      <c r="KVS102" s="286"/>
      <c r="KVT102" s="286"/>
      <c r="KVU102" s="286"/>
      <c r="KVV102" s="286"/>
      <c r="KVW102" s="286"/>
      <c r="KVX102" s="286"/>
      <c r="KVY102" s="286"/>
      <c r="KVZ102" s="286"/>
      <c r="KWA102" s="286"/>
      <c r="KWB102" s="286"/>
      <c r="KWC102" s="286"/>
      <c r="KWD102" s="286"/>
      <c r="KWE102" s="286"/>
      <c r="KWF102" s="286"/>
      <c r="KWG102" s="286"/>
      <c r="KWH102" s="286"/>
      <c r="KWI102" s="286"/>
      <c r="KWJ102" s="286"/>
      <c r="KWK102" s="286"/>
      <c r="KWL102" s="286"/>
      <c r="KWM102" s="286"/>
      <c r="KWN102" s="286"/>
      <c r="KWO102" s="286"/>
      <c r="KWP102" s="286"/>
      <c r="KWQ102" s="286"/>
      <c r="KWR102" s="286"/>
      <c r="KWS102" s="286"/>
      <c r="KWT102" s="286"/>
      <c r="KWU102" s="286"/>
      <c r="KWV102" s="286"/>
      <c r="KWW102" s="286"/>
      <c r="KWX102" s="286"/>
      <c r="KWY102" s="286"/>
      <c r="KWZ102" s="286"/>
      <c r="KXA102" s="286"/>
      <c r="KXB102" s="286"/>
      <c r="KXC102" s="286"/>
      <c r="KXD102" s="286"/>
      <c r="KXE102" s="286"/>
      <c r="KXF102" s="286"/>
      <c r="KXG102" s="286"/>
      <c r="KXH102" s="286"/>
      <c r="KXI102" s="286"/>
      <c r="KXJ102" s="286"/>
      <c r="KXK102" s="286"/>
      <c r="KXL102" s="286"/>
      <c r="KXM102" s="286"/>
      <c r="KXN102" s="286"/>
      <c r="KXO102" s="286"/>
      <c r="KXP102" s="286"/>
      <c r="KXQ102" s="286"/>
      <c r="KXR102" s="286"/>
      <c r="KXS102" s="286"/>
      <c r="KXT102" s="286"/>
      <c r="KXU102" s="286"/>
      <c r="KXV102" s="286"/>
      <c r="KXW102" s="286"/>
      <c r="KXX102" s="286"/>
      <c r="KXY102" s="286"/>
      <c r="KXZ102" s="286"/>
      <c r="KYA102" s="286"/>
      <c r="KYB102" s="286"/>
      <c r="KYC102" s="286"/>
      <c r="KYD102" s="286"/>
      <c r="KYE102" s="286"/>
      <c r="KYF102" s="286"/>
      <c r="KYG102" s="286"/>
      <c r="KYH102" s="286"/>
      <c r="KYI102" s="286"/>
      <c r="KYJ102" s="286"/>
      <c r="KYK102" s="286"/>
      <c r="KYL102" s="286"/>
      <c r="KYM102" s="286"/>
      <c r="KYN102" s="286"/>
      <c r="KYO102" s="286"/>
      <c r="KYP102" s="286"/>
      <c r="KYQ102" s="286"/>
      <c r="KYR102" s="286"/>
      <c r="KYS102" s="286"/>
      <c r="KYT102" s="286"/>
      <c r="KYU102" s="286"/>
      <c r="KYV102" s="286"/>
      <c r="KYW102" s="286"/>
      <c r="KYX102" s="286"/>
      <c r="KYY102" s="286"/>
      <c r="KYZ102" s="286"/>
      <c r="KZA102" s="286"/>
      <c r="KZB102" s="286"/>
      <c r="KZC102" s="286"/>
      <c r="KZD102" s="286"/>
      <c r="KZE102" s="286"/>
      <c r="KZF102" s="286"/>
      <c r="KZG102" s="286"/>
      <c r="KZH102" s="286"/>
      <c r="KZI102" s="286"/>
      <c r="KZJ102" s="286"/>
      <c r="KZK102" s="286"/>
      <c r="KZL102" s="286"/>
      <c r="KZM102" s="286"/>
      <c r="KZN102" s="286"/>
      <c r="KZO102" s="286"/>
      <c r="KZP102" s="286"/>
      <c r="KZQ102" s="286"/>
      <c r="KZR102" s="286"/>
      <c r="KZS102" s="286"/>
      <c r="KZT102" s="286"/>
      <c r="KZU102" s="286"/>
      <c r="KZV102" s="286"/>
      <c r="KZW102" s="286"/>
      <c r="KZX102" s="286"/>
      <c r="KZY102" s="286"/>
      <c r="KZZ102" s="286"/>
      <c r="LAA102" s="286"/>
      <c r="LAB102" s="286"/>
      <c r="LAC102" s="286"/>
      <c r="LAD102" s="286"/>
      <c r="LAE102" s="286"/>
      <c r="LAF102" s="286"/>
      <c r="LAG102" s="286"/>
      <c r="LAH102" s="286"/>
      <c r="LAI102" s="286"/>
      <c r="LAJ102" s="286"/>
      <c r="LAK102" s="286"/>
      <c r="LAL102" s="286"/>
      <c r="LAM102" s="286"/>
      <c r="LAN102" s="286"/>
      <c r="LAO102" s="286"/>
      <c r="LAP102" s="286"/>
      <c r="LAQ102" s="286"/>
      <c r="LAR102" s="286"/>
      <c r="LAS102" s="286"/>
      <c r="LAT102" s="286"/>
      <c r="LAU102" s="286"/>
      <c r="LAV102" s="286"/>
      <c r="LAW102" s="286"/>
      <c r="LAX102" s="286"/>
      <c r="LAY102" s="286"/>
      <c r="LAZ102" s="286"/>
      <c r="LBA102" s="286"/>
      <c r="LBB102" s="286"/>
      <c r="LBC102" s="286"/>
      <c r="LBD102" s="286"/>
      <c r="LBE102" s="286"/>
      <c r="LBF102" s="286"/>
      <c r="LBG102" s="286"/>
      <c r="LBH102" s="286"/>
      <c r="LBI102" s="286"/>
      <c r="LBJ102" s="286"/>
      <c r="LBK102" s="286"/>
      <c r="LBL102" s="286"/>
      <c r="LBM102" s="286"/>
      <c r="LBN102" s="286"/>
      <c r="LBO102" s="286"/>
      <c r="LBP102" s="286"/>
      <c r="LBQ102" s="286"/>
      <c r="LBR102" s="286"/>
      <c r="LBS102" s="286"/>
      <c r="LBT102" s="286"/>
      <c r="LBU102" s="286"/>
      <c r="LBV102" s="286"/>
      <c r="LBW102" s="286"/>
      <c r="LBX102" s="286"/>
      <c r="LBY102" s="286"/>
      <c r="LBZ102" s="286"/>
      <c r="LCA102" s="286"/>
      <c r="LCB102" s="286"/>
      <c r="LCC102" s="286"/>
      <c r="LCD102" s="286"/>
      <c r="LCE102" s="286"/>
      <c r="LCF102" s="286"/>
      <c r="LCG102" s="286"/>
      <c r="LCH102" s="286"/>
      <c r="LCI102" s="286"/>
      <c r="LCJ102" s="286"/>
      <c r="LCK102" s="286"/>
      <c r="LCL102" s="286"/>
      <c r="LCM102" s="286"/>
      <c r="LCN102" s="286"/>
      <c r="LCO102" s="286"/>
      <c r="LCP102" s="286"/>
      <c r="LCQ102" s="286"/>
      <c r="LCR102" s="286"/>
      <c r="LCS102" s="286"/>
      <c r="LCT102" s="286"/>
      <c r="LCU102" s="286"/>
      <c r="LCV102" s="286"/>
      <c r="LCW102" s="286"/>
      <c r="LCX102" s="286"/>
      <c r="LCY102" s="286"/>
      <c r="LCZ102" s="286"/>
      <c r="LDA102" s="286"/>
      <c r="LDB102" s="286"/>
      <c r="LDC102" s="286"/>
      <c r="LDD102" s="286"/>
      <c r="LDE102" s="286"/>
      <c r="LDF102" s="286"/>
      <c r="LDG102" s="286"/>
      <c r="LDH102" s="286"/>
      <c r="LDI102" s="286"/>
      <c r="LDJ102" s="286"/>
      <c r="LDK102" s="286"/>
      <c r="LDL102" s="286"/>
      <c r="LDM102" s="286"/>
      <c r="LDN102" s="286"/>
      <c r="LDO102" s="286"/>
      <c r="LDP102" s="286"/>
      <c r="LDQ102" s="286"/>
      <c r="LDR102" s="286"/>
      <c r="LDS102" s="286"/>
      <c r="LDT102" s="286"/>
      <c r="LDU102" s="286"/>
      <c r="LDV102" s="286"/>
      <c r="LDW102" s="286"/>
      <c r="LDX102" s="286"/>
      <c r="LDY102" s="286"/>
      <c r="LDZ102" s="286"/>
      <c r="LEA102" s="286"/>
      <c r="LEB102" s="286"/>
      <c r="LEC102" s="286"/>
      <c r="LED102" s="286"/>
      <c r="LEE102" s="286"/>
      <c r="LEF102" s="286"/>
      <c r="LEG102" s="286"/>
      <c r="LEH102" s="286"/>
      <c r="LEI102" s="286"/>
      <c r="LEJ102" s="286"/>
      <c r="LEK102" s="286"/>
      <c r="LEL102" s="286"/>
      <c r="LEM102" s="286"/>
      <c r="LEN102" s="286"/>
      <c r="LEO102" s="286"/>
      <c r="LEP102" s="286"/>
      <c r="LEQ102" s="286"/>
      <c r="LER102" s="286"/>
      <c r="LES102" s="286"/>
      <c r="LET102" s="286"/>
      <c r="LEU102" s="286"/>
      <c r="LEV102" s="286"/>
      <c r="LEW102" s="286"/>
      <c r="LEX102" s="286"/>
      <c r="LEY102" s="286"/>
      <c r="LEZ102" s="286"/>
      <c r="LFA102" s="286"/>
      <c r="LFB102" s="286"/>
      <c r="LFC102" s="286"/>
      <c r="LFD102" s="286"/>
      <c r="LFE102" s="286"/>
      <c r="LFF102" s="286"/>
      <c r="LFG102" s="286"/>
      <c r="LFH102" s="286"/>
      <c r="LFI102" s="286"/>
      <c r="LFJ102" s="286"/>
      <c r="LFK102" s="286"/>
      <c r="LFL102" s="286"/>
      <c r="LFM102" s="286"/>
      <c r="LFN102" s="286"/>
      <c r="LFO102" s="286"/>
      <c r="LFP102" s="286"/>
      <c r="LFQ102" s="286"/>
      <c r="LFR102" s="286"/>
      <c r="LFS102" s="286"/>
      <c r="LFT102" s="286"/>
      <c r="LFU102" s="286"/>
      <c r="LFV102" s="286"/>
      <c r="LFW102" s="286"/>
      <c r="LFX102" s="286"/>
      <c r="LFY102" s="286"/>
      <c r="LFZ102" s="286"/>
      <c r="LGA102" s="286"/>
      <c r="LGB102" s="286"/>
      <c r="LGC102" s="286"/>
      <c r="LGD102" s="286"/>
      <c r="LGE102" s="286"/>
      <c r="LGF102" s="286"/>
      <c r="LGG102" s="286"/>
      <c r="LGH102" s="286"/>
      <c r="LGI102" s="286"/>
      <c r="LGJ102" s="286"/>
      <c r="LGK102" s="286"/>
      <c r="LGL102" s="286"/>
      <c r="LGM102" s="286"/>
      <c r="LGN102" s="286"/>
      <c r="LGO102" s="286"/>
      <c r="LGP102" s="286"/>
      <c r="LGQ102" s="286"/>
      <c r="LGR102" s="286"/>
      <c r="LGS102" s="286"/>
      <c r="LGT102" s="286"/>
      <c r="LGU102" s="286"/>
      <c r="LGV102" s="286"/>
      <c r="LGW102" s="286"/>
      <c r="LGX102" s="286"/>
      <c r="LGY102" s="286"/>
      <c r="LGZ102" s="286"/>
      <c r="LHA102" s="286"/>
      <c r="LHB102" s="286"/>
      <c r="LHC102" s="286"/>
      <c r="LHD102" s="286"/>
      <c r="LHE102" s="286"/>
      <c r="LHF102" s="286"/>
      <c r="LHG102" s="286"/>
      <c r="LHH102" s="286"/>
      <c r="LHI102" s="286"/>
      <c r="LHJ102" s="286"/>
      <c r="LHK102" s="286"/>
      <c r="LHL102" s="286"/>
      <c r="LHM102" s="286"/>
      <c r="LHN102" s="286"/>
      <c r="LHO102" s="286"/>
      <c r="LHP102" s="286"/>
      <c r="LHQ102" s="286"/>
      <c r="LHR102" s="286"/>
      <c r="LHS102" s="286"/>
      <c r="LHT102" s="286"/>
      <c r="LHU102" s="286"/>
      <c r="LHV102" s="286"/>
      <c r="LHW102" s="286"/>
      <c r="LHX102" s="286"/>
      <c r="LHY102" s="286"/>
      <c r="LHZ102" s="286"/>
      <c r="LIA102" s="286"/>
      <c r="LIB102" s="286"/>
      <c r="LIC102" s="286"/>
      <c r="LID102" s="286"/>
      <c r="LIE102" s="286"/>
      <c r="LIF102" s="286"/>
      <c r="LIG102" s="286"/>
      <c r="LIH102" s="286"/>
      <c r="LII102" s="286"/>
      <c r="LIJ102" s="286"/>
      <c r="LIK102" s="286"/>
      <c r="LIL102" s="286"/>
      <c r="LIM102" s="286"/>
      <c r="LIN102" s="286"/>
      <c r="LIO102" s="286"/>
      <c r="LIP102" s="286"/>
      <c r="LIQ102" s="286"/>
      <c r="LIR102" s="286"/>
      <c r="LIS102" s="286"/>
      <c r="LIT102" s="286"/>
      <c r="LIU102" s="286"/>
      <c r="LIV102" s="286"/>
      <c r="LIW102" s="286"/>
      <c r="LIX102" s="286"/>
      <c r="LIY102" s="286"/>
      <c r="LIZ102" s="286"/>
      <c r="LJA102" s="286"/>
      <c r="LJB102" s="286"/>
      <c r="LJC102" s="286"/>
      <c r="LJD102" s="286"/>
      <c r="LJE102" s="286"/>
      <c r="LJF102" s="286"/>
      <c r="LJG102" s="286"/>
      <c r="LJH102" s="286"/>
      <c r="LJI102" s="286"/>
      <c r="LJJ102" s="286"/>
      <c r="LJK102" s="286"/>
      <c r="LJL102" s="286"/>
      <c r="LJM102" s="286"/>
      <c r="LJN102" s="286"/>
      <c r="LJO102" s="286"/>
      <c r="LJP102" s="286"/>
      <c r="LJQ102" s="286"/>
      <c r="LJR102" s="286"/>
      <c r="LJS102" s="286"/>
      <c r="LJT102" s="286"/>
      <c r="LJU102" s="286"/>
      <c r="LJV102" s="286"/>
      <c r="LJW102" s="286"/>
      <c r="LJX102" s="286"/>
      <c r="LJY102" s="286"/>
      <c r="LJZ102" s="286"/>
      <c r="LKA102" s="286"/>
      <c r="LKB102" s="286"/>
      <c r="LKC102" s="286"/>
      <c r="LKD102" s="286"/>
      <c r="LKE102" s="286"/>
      <c r="LKF102" s="286"/>
      <c r="LKG102" s="286"/>
      <c r="LKH102" s="286"/>
      <c r="LKI102" s="286"/>
      <c r="LKJ102" s="286"/>
      <c r="LKK102" s="286"/>
      <c r="LKL102" s="286"/>
      <c r="LKM102" s="286"/>
      <c r="LKN102" s="286"/>
      <c r="LKO102" s="286"/>
      <c r="LKP102" s="286"/>
      <c r="LKQ102" s="286"/>
      <c r="LKR102" s="286"/>
      <c r="LKS102" s="286"/>
      <c r="LKT102" s="286"/>
      <c r="LKU102" s="286"/>
      <c r="LKV102" s="286"/>
      <c r="LKW102" s="286"/>
      <c r="LKX102" s="286"/>
      <c r="LKY102" s="286"/>
      <c r="LKZ102" s="286"/>
      <c r="LLA102" s="286"/>
      <c r="LLB102" s="286"/>
      <c r="LLC102" s="286"/>
      <c r="LLD102" s="286"/>
      <c r="LLE102" s="286"/>
      <c r="LLF102" s="286"/>
      <c r="LLG102" s="286"/>
      <c r="LLH102" s="286"/>
      <c r="LLI102" s="286"/>
      <c r="LLJ102" s="286"/>
      <c r="LLK102" s="286"/>
      <c r="LLL102" s="286"/>
      <c r="LLM102" s="286"/>
      <c r="LLN102" s="286"/>
      <c r="LLO102" s="286"/>
      <c r="LLP102" s="286"/>
      <c r="LLQ102" s="286"/>
      <c r="LLR102" s="286"/>
      <c r="LLS102" s="286"/>
      <c r="LLT102" s="286"/>
      <c r="LLU102" s="286"/>
      <c r="LLV102" s="286"/>
      <c r="LLW102" s="286"/>
      <c r="LLX102" s="286"/>
      <c r="LLY102" s="286"/>
      <c r="LLZ102" s="286"/>
      <c r="LMA102" s="286"/>
      <c r="LMB102" s="286"/>
      <c r="LMC102" s="286"/>
      <c r="LMD102" s="286"/>
      <c r="LME102" s="286"/>
      <c r="LMF102" s="286"/>
      <c r="LMG102" s="286"/>
      <c r="LMH102" s="286"/>
      <c r="LMI102" s="286"/>
      <c r="LMJ102" s="286"/>
      <c r="LMK102" s="286"/>
      <c r="LML102" s="286"/>
      <c r="LMM102" s="286"/>
      <c r="LMN102" s="286"/>
      <c r="LMO102" s="286"/>
      <c r="LMP102" s="286"/>
      <c r="LMQ102" s="286"/>
      <c r="LMR102" s="286"/>
      <c r="LMS102" s="286"/>
      <c r="LMT102" s="286"/>
      <c r="LMU102" s="286"/>
      <c r="LMV102" s="286"/>
      <c r="LMW102" s="286"/>
      <c r="LMX102" s="286"/>
      <c r="LMY102" s="286"/>
      <c r="LMZ102" s="286"/>
      <c r="LNA102" s="286"/>
      <c r="LNB102" s="286"/>
      <c r="LNC102" s="286"/>
      <c r="LND102" s="286"/>
      <c r="LNE102" s="286"/>
      <c r="LNF102" s="286"/>
      <c r="LNG102" s="286"/>
      <c r="LNH102" s="286"/>
      <c r="LNI102" s="286"/>
      <c r="LNJ102" s="286"/>
      <c r="LNK102" s="286"/>
      <c r="LNL102" s="286"/>
      <c r="LNM102" s="286"/>
      <c r="LNN102" s="286"/>
      <c r="LNO102" s="286"/>
      <c r="LNP102" s="286"/>
      <c r="LNQ102" s="286"/>
      <c r="LNR102" s="286"/>
      <c r="LNS102" s="286"/>
      <c r="LNT102" s="286"/>
      <c r="LNU102" s="286"/>
      <c r="LNV102" s="286"/>
      <c r="LNW102" s="286"/>
      <c r="LNX102" s="286"/>
      <c r="LNY102" s="286"/>
      <c r="LNZ102" s="286"/>
      <c r="LOA102" s="286"/>
      <c r="LOB102" s="286"/>
      <c r="LOC102" s="286"/>
      <c r="LOD102" s="286"/>
      <c r="LOE102" s="286"/>
      <c r="LOF102" s="286"/>
      <c r="LOG102" s="286"/>
      <c r="LOH102" s="286"/>
      <c r="LOI102" s="286"/>
      <c r="LOJ102" s="286"/>
      <c r="LOK102" s="286"/>
      <c r="LOL102" s="286"/>
      <c r="LOM102" s="286"/>
      <c r="LON102" s="286"/>
      <c r="LOO102" s="286"/>
      <c r="LOP102" s="286"/>
      <c r="LOQ102" s="286"/>
      <c r="LOR102" s="286"/>
      <c r="LOS102" s="286"/>
      <c r="LOT102" s="286"/>
      <c r="LOU102" s="286"/>
      <c r="LOV102" s="286"/>
      <c r="LOW102" s="286"/>
      <c r="LOX102" s="286"/>
      <c r="LOY102" s="286"/>
      <c r="LOZ102" s="286"/>
      <c r="LPA102" s="286"/>
      <c r="LPB102" s="286"/>
      <c r="LPC102" s="286"/>
      <c r="LPD102" s="286"/>
      <c r="LPE102" s="286"/>
      <c r="LPF102" s="286"/>
      <c r="LPG102" s="286"/>
      <c r="LPH102" s="286"/>
      <c r="LPI102" s="286"/>
      <c r="LPJ102" s="286"/>
      <c r="LPK102" s="286"/>
      <c r="LPL102" s="286"/>
      <c r="LPM102" s="286"/>
      <c r="LPN102" s="286"/>
      <c r="LPO102" s="286"/>
      <c r="LPP102" s="286"/>
      <c r="LPQ102" s="286"/>
      <c r="LPR102" s="286"/>
      <c r="LPS102" s="286"/>
      <c r="LPT102" s="286"/>
      <c r="LPU102" s="286"/>
      <c r="LPV102" s="286"/>
      <c r="LPW102" s="286"/>
      <c r="LPX102" s="286"/>
      <c r="LPY102" s="286"/>
      <c r="LPZ102" s="286"/>
      <c r="LQA102" s="286"/>
      <c r="LQB102" s="286"/>
      <c r="LQC102" s="286"/>
      <c r="LQD102" s="286"/>
      <c r="LQE102" s="286"/>
      <c r="LQF102" s="286"/>
      <c r="LQG102" s="286"/>
      <c r="LQH102" s="286"/>
      <c r="LQI102" s="286"/>
      <c r="LQJ102" s="286"/>
      <c r="LQK102" s="286"/>
      <c r="LQL102" s="286"/>
      <c r="LQM102" s="286"/>
      <c r="LQN102" s="286"/>
      <c r="LQO102" s="286"/>
      <c r="LQP102" s="286"/>
      <c r="LQQ102" s="286"/>
      <c r="LQR102" s="286"/>
      <c r="LQS102" s="286"/>
      <c r="LQT102" s="286"/>
      <c r="LQU102" s="286"/>
      <c r="LQV102" s="286"/>
      <c r="LQW102" s="286"/>
      <c r="LQX102" s="286"/>
      <c r="LQY102" s="286"/>
      <c r="LQZ102" s="286"/>
      <c r="LRA102" s="286"/>
      <c r="LRB102" s="286"/>
      <c r="LRC102" s="286"/>
      <c r="LRD102" s="286"/>
      <c r="LRE102" s="286"/>
      <c r="LRF102" s="286"/>
      <c r="LRG102" s="286"/>
      <c r="LRH102" s="286"/>
      <c r="LRI102" s="286"/>
      <c r="LRJ102" s="286"/>
      <c r="LRK102" s="286"/>
      <c r="LRL102" s="286"/>
      <c r="LRM102" s="286"/>
      <c r="LRN102" s="286"/>
      <c r="LRO102" s="286"/>
      <c r="LRP102" s="286"/>
      <c r="LRQ102" s="286"/>
      <c r="LRR102" s="286"/>
      <c r="LRS102" s="286"/>
      <c r="LRT102" s="286"/>
      <c r="LRU102" s="286"/>
      <c r="LRV102" s="286"/>
      <c r="LRW102" s="286"/>
      <c r="LRX102" s="286"/>
      <c r="LRY102" s="286"/>
      <c r="LRZ102" s="286"/>
      <c r="LSA102" s="286"/>
      <c r="LSB102" s="286"/>
      <c r="LSC102" s="286"/>
      <c r="LSD102" s="286"/>
      <c r="LSE102" s="286"/>
      <c r="LSF102" s="286"/>
      <c r="LSG102" s="286"/>
      <c r="LSH102" s="286"/>
      <c r="LSI102" s="286"/>
      <c r="LSJ102" s="286"/>
      <c r="LSK102" s="286"/>
      <c r="LSL102" s="286"/>
      <c r="LSM102" s="286"/>
      <c r="LSN102" s="286"/>
      <c r="LSO102" s="286"/>
      <c r="LSP102" s="286"/>
      <c r="LSQ102" s="286"/>
      <c r="LSR102" s="286"/>
      <c r="LSS102" s="286"/>
      <c r="LST102" s="286"/>
      <c r="LSU102" s="286"/>
      <c r="LSV102" s="286"/>
      <c r="LSW102" s="286"/>
      <c r="LSX102" s="286"/>
      <c r="LSY102" s="286"/>
      <c r="LSZ102" s="286"/>
      <c r="LTA102" s="286"/>
      <c r="LTB102" s="286"/>
      <c r="LTC102" s="286"/>
      <c r="LTD102" s="286"/>
      <c r="LTE102" s="286"/>
      <c r="LTF102" s="286"/>
      <c r="LTG102" s="286"/>
      <c r="LTH102" s="286"/>
      <c r="LTI102" s="286"/>
      <c r="LTJ102" s="286"/>
      <c r="LTK102" s="286"/>
      <c r="LTL102" s="286"/>
      <c r="LTM102" s="286"/>
      <c r="LTN102" s="286"/>
      <c r="LTO102" s="286"/>
      <c r="LTP102" s="286"/>
      <c r="LTQ102" s="286"/>
      <c r="LTR102" s="286"/>
      <c r="LTS102" s="286"/>
      <c r="LTT102" s="286"/>
      <c r="LTU102" s="286"/>
      <c r="LTV102" s="286"/>
      <c r="LTW102" s="286"/>
      <c r="LTX102" s="286"/>
      <c r="LTY102" s="286"/>
      <c r="LTZ102" s="286"/>
      <c r="LUA102" s="286"/>
      <c r="LUB102" s="286"/>
      <c r="LUC102" s="286"/>
      <c r="LUD102" s="286"/>
      <c r="LUE102" s="286"/>
      <c r="LUF102" s="286"/>
      <c r="LUG102" s="286"/>
      <c r="LUH102" s="286"/>
      <c r="LUI102" s="286"/>
      <c r="LUJ102" s="286"/>
      <c r="LUK102" s="286"/>
      <c r="LUL102" s="286"/>
      <c r="LUM102" s="286"/>
      <c r="LUN102" s="286"/>
      <c r="LUO102" s="286"/>
      <c r="LUP102" s="286"/>
      <c r="LUQ102" s="286"/>
      <c r="LUR102" s="286"/>
      <c r="LUS102" s="286"/>
      <c r="LUT102" s="286"/>
      <c r="LUU102" s="286"/>
      <c r="LUV102" s="286"/>
      <c r="LUW102" s="286"/>
      <c r="LUX102" s="286"/>
      <c r="LUY102" s="286"/>
      <c r="LUZ102" s="286"/>
      <c r="LVA102" s="286"/>
      <c r="LVB102" s="286"/>
      <c r="LVC102" s="286"/>
      <c r="LVD102" s="286"/>
      <c r="LVE102" s="286"/>
      <c r="LVF102" s="286"/>
      <c r="LVG102" s="286"/>
      <c r="LVH102" s="286"/>
      <c r="LVI102" s="286"/>
      <c r="LVJ102" s="286"/>
      <c r="LVK102" s="286"/>
      <c r="LVL102" s="286"/>
      <c r="LVM102" s="286"/>
      <c r="LVN102" s="286"/>
      <c r="LVO102" s="286"/>
      <c r="LVP102" s="286"/>
      <c r="LVQ102" s="286"/>
      <c r="LVR102" s="286"/>
      <c r="LVS102" s="286"/>
      <c r="LVT102" s="286"/>
      <c r="LVU102" s="286"/>
      <c r="LVV102" s="286"/>
      <c r="LVW102" s="286"/>
      <c r="LVX102" s="286"/>
      <c r="LVY102" s="286"/>
      <c r="LVZ102" s="286"/>
      <c r="LWA102" s="286"/>
      <c r="LWB102" s="286"/>
      <c r="LWC102" s="286"/>
      <c r="LWD102" s="286"/>
      <c r="LWE102" s="286"/>
      <c r="LWF102" s="286"/>
      <c r="LWG102" s="286"/>
      <c r="LWH102" s="286"/>
      <c r="LWI102" s="286"/>
      <c r="LWJ102" s="286"/>
      <c r="LWK102" s="286"/>
      <c r="LWL102" s="286"/>
      <c r="LWM102" s="286"/>
      <c r="LWN102" s="286"/>
      <c r="LWO102" s="286"/>
      <c r="LWP102" s="286"/>
      <c r="LWQ102" s="286"/>
      <c r="LWR102" s="286"/>
      <c r="LWS102" s="286"/>
      <c r="LWT102" s="286"/>
      <c r="LWU102" s="286"/>
      <c r="LWV102" s="286"/>
      <c r="LWW102" s="286"/>
      <c r="LWX102" s="286"/>
      <c r="LWY102" s="286"/>
      <c r="LWZ102" s="286"/>
      <c r="LXA102" s="286"/>
      <c r="LXB102" s="286"/>
      <c r="LXC102" s="286"/>
      <c r="LXD102" s="286"/>
      <c r="LXE102" s="286"/>
      <c r="LXF102" s="286"/>
      <c r="LXG102" s="286"/>
      <c r="LXH102" s="286"/>
      <c r="LXI102" s="286"/>
      <c r="LXJ102" s="286"/>
      <c r="LXK102" s="286"/>
      <c r="LXL102" s="286"/>
      <c r="LXM102" s="286"/>
      <c r="LXN102" s="286"/>
      <c r="LXO102" s="286"/>
      <c r="LXP102" s="286"/>
      <c r="LXQ102" s="286"/>
      <c r="LXR102" s="286"/>
      <c r="LXS102" s="286"/>
      <c r="LXT102" s="286"/>
      <c r="LXU102" s="286"/>
      <c r="LXV102" s="286"/>
      <c r="LXW102" s="286"/>
      <c r="LXX102" s="286"/>
      <c r="LXY102" s="286"/>
      <c r="LXZ102" s="286"/>
      <c r="LYA102" s="286"/>
      <c r="LYB102" s="286"/>
      <c r="LYC102" s="286"/>
      <c r="LYD102" s="286"/>
      <c r="LYE102" s="286"/>
      <c r="LYF102" s="286"/>
      <c r="LYG102" s="286"/>
      <c r="LYH102" s="286"/>
      <c r="LYI102" s="286"/>
      <c r="LYJ102" s="286"/>
      <c r="LYK102" s="286"/>
      <c r="LYL102" s="286"/>
      <c r="LYM102" s="286"/>
      <c r="LYN102" s="286"/>
      <c r="LYO102" s="286"/>
      <c r="LYP102" s="286"/>
      <c r="LYQ102" s="286"/>
      <c r="LYR102" s="286"/>
      <c r="LYS102" s="286"/>
      <c r="LYT102" s="286"/>
      <c r="LYU102" s="286"/>
      <c r="LYV102" s="286"/>
      <c r="LYW102" s="286"/>
      <c r="LYX102" s="286"/>
      <c r="LYY102" s="286"/>
      <c r="LYZ102" s="286"/>
      <c r="LZA102" s="286"/>
      <c r="LZB102" s="286"/>
      <c r="LZC102" s="286"/>
      <c r="LZD102" s="286"/>
      <c r="LZE102" s="286"/>
      <c r="LZF102" s="286"/>
      <c r="LZG102" s="286"/>
      <c r="LZH102" s="286"/>
      <c r="LZI102" s="286"/>
      <c r="LZJ102" s="286"/>
      <c r="LZK102" s="286"/>
      <c r="LZL102" s="286"/>
      <c r="LZM102" s="286"/>
      <c r="LZN102" s="286"/>
      <c r="LZO102" s="286"/>
      <c r="LZP102" s="286"/>
      <c r="LZQ102" s="286"/>
      <c r="LZR102" s="286"/>
      <c r="LZS102" s="286"/>
      <c r="LZT102" s="286"/>
      <c r="LZU102" s="286"/>
      <c r="LZV102" s="286"/>
      <c r="LZW102" s="286"/>
      <c r="LZX102" s="286"/>
      <c r="LZY102" s="286"/>
      <c r="LZZ102" s="286"/>
      <c r="MAA102" s="286"/>
      <c r="MAB102" s="286"/>
      <c r="MAC102" s="286"/>
      <c r="MAD102" s="286"/>
      <c r="MAE102" s="286"/>
      <c r="MAF102" s="286"/>
      <c r="MAG102" s="286"/>
      <c r="MAH102" s="286"/>
      <c r="MAI102" s="286"/>
      <c r="MAJ102" s="286"/>
      <c r="MAK102" s="286"/>
      <c r="MAL102" s="286"/>
      <c r="MAM102" s="286"/>
      <c r="MAN102" s="286"/>
      <c r="MAO102" s="286"/>
      <c r="MAP102" s="286"/>
      <c r="MAQ102" s="286"/>
      <c r="MAR102" s="286"/>
      <c r="MAS102" s="286"/>
      <c r="MAT102" s="286"/>
      <c r="MAU102" s="286"/>
      <c r="MAV102" s="286"/>
      <c r="MAW102" s="286"/>
      <c r="MAX102" s="286"/>
      <c r="MAY102" s="286"/>
      <c r="MAZ102" s="286"/>
      <c r="MBA102" s="286"/>
      <c r="MBB102" s="286"/>
      <c r="MBC102" s="286"/>
      <c r="MBD102" s="286"/>
      <c r="MBE102" s="286"/>
      <c r="MBF102" s="286"/>
      <c r="MBG102" s="286"/>
      <c r="MBH102" s="286"/>
      <c r="MBI102" s="286"/>
      <c r="MBJ102" s="286"/>
      <c r="MBK102" s="286"/>
      <c r="MBL102" s="286"/>
      <c r="MBM102" s="286"/>
      <c r="MBN102" s="286"/>
      <c r="MBO102" s="286"/>
      <c r="MBP102" s="286"/>
      <c r="MBQ102" s="286"/>
      <c r="MBR102" s="286"/>
      <c r="MBS102" s="286"/>
      <c r="MBT102" s="286"/>
      <c r="MBU102" s="286"/>
      <c r="MBV102" s="286"/>
      <c r="MBW102" s="286"/>
      <c r="MBX102" s="286"/>
      <c r="MBY102" s="286"/>
      <c r="MBZ102" s="286"/>
      <c r="MCA102" s="286"/>
      <c r="MCB102" s="286"/>
      <c r="MCC102" s="286"/>
      <c r="MCD102" s="286"/>
      <c r="MCE102" s="286"/>
      <c r="MCF102" s="286"/>
      <c r="MCG102" s="286"/>
      <c r="MCH102" s="286"/>
      <c r="MCI102" s="286"/>
      <c r="MCJ102" s="286"/>
      <c r="MCK102" s="286"/>
      <c r="MCL102" s="286"/>
      <c r="MCM102" s="286"/>
      <c r="MCN102" s="286"/>
      <c r="MCO102" s="286"/>
      <c r="MCP102" s="286"/>
      <c r="MCQ102" s="286"/>
      <c r="MCR102" s="286"/>
      <c r="MCS102" s="286"/>
      <c r="MCT102" s="286"/>
      <c r="MCU102" s="286"/>
      <c r="MCV102" s="286"/>
      <c r="MCW102" s="286"/>
      <c r="MCX102" s="286"/>
      <c r="MCY102" s="286"/>
      <c r="MCZ102" s="286"/>
      <c r="MDA102" s="286"/>
      <c r="MDB102" s="286"/>
      <c r="MDC102" s="286"/>
      <c r="MDD102" s="286"/>
      <c r="MDE102" s="286"/>
      <c r="MDF102" s="286"/>
      <c r="MDG102" s="286"/>
      <c r="MDH102" s="286"/>
      <c r="MDI102" s="286"/>
      <c r="MDJ102" s="286"/>
      <c r="MDK102" s="286"/>
      <c r="MDL102" s="286"/>
      <c r="MDM102" s="286"/>
      <c r="MDN102" s="286"/>
      <c r="MDO102" s="286"/>
      <c r="MDP102" s="286"/>
      <c r="MDQ102" s="286"/>
      <c r="MDR102" s="286"/>
      <c r="MDS102" s="286"/>
      <c r="MDT102" s="286"/>
      <c r="MDU102" s="286"/>
      <c r="MDV102" s="286"/>
      <c r="MDW102" s="286"/>
      <c r="MDX102" s="286"/>
      <c r="MDY102" s="286"/>
      <c r="MDZ102" s="286"/>
      <c r="MEA102" s="286"/>
      <c r="MEB102" s="286"/>
      <c r="MEC102" s="286"/>
      <c r="MED102" s="286"/>
      <c r="MEE102" s="286"/>
      <c r="MEF102" s="286"/>
      <c r="MEG102" s="286"/>
      <c r="MEH102" s="286"/>
      <c r="MEI102" s="286"/>
      <c r="MEJ102" s="286"/>
      <c r="MEK102" s="286"/>
      <c r="MEL102" s="286"/>
      <c r="MEM102" s="286"/>
      <c r="MEN102" s="286"/>
      <c r="MEO102" s="286"/>
      <c r="MEP102" s="286"/>
      <c r="MEQ102" s="286"/>
      <c r="MER102" s="286"/>
      <c r="MES102" s="286"/>
      <c r="MET102" s="286"/>
      <c r="MEU102" s="286"/>
      <c r="MEV102" s="286"/>
      <c r="MEW102" s="286"/>
      <c r="MEX102" s="286"/>
      <c r="MEY102" s="286"/>
      <c r="MEZ102" s="286"/>
      <c r="MFA102" s="286"/>
      <c r="MFB102" s="286"/>
      <c r="MFC102" s="286"/>
      <c r="MFD102" s="286"/>
      <c r="MFE102" s="286"/>
      <c r="MFF102" s="286"/>
      <c r="MFG102" s="286"/>
      <c r="MFH102" s="286"/>
      <c r="MFI102" s="286"/>
      <c r="MFJ102" s="286"/>
      <c r="MFK102" s="286"/>
      <c r="MFL102" s="286"/>
      <c r="MFM102" s="286"/>
      <c r="MFN102" s="286"/>
      <c r="MFO102" s="286"/>
      <c r="MFP102" s="286"/>
      <c r="MFQ102" s="286"/>
      <c r="MFR102" s="286"/>
      <c r="MFS102" s="286"/>
      <c r="MFT102" s="286"/>
      <c r="MFU102" s="286"/>
      <c r="MFV102" s="286"/>
      <c r="MFW102" s="286"/>
      <c r="MFX102" s="286"/>
      <c r="MFY102" s="286"/>
      <c r="MFZ102" s="286"/>
      <c r="MGA102" s="286"/>
      <c r="MGB102" s="286"/>
      <c r="MGC102" s="286"/>
      <c r="MGD102" s="286"/>
      <c r="MGE102" s="286"/>
      <c r="MGF102" s="286"/>
      <c r="MGG102" s="286"/>
      <c r="MGH102" s="286"/>
      <c r="MGI102" s="286"/>
      <c r="MGJ102" s="286"/>
      <c r="MGK102" s="286"/>
      <c r="MGL102" s="286"/>
      <c r="MGM102" s="286"/>
      <c r="MGN102" s="286"/>
      <c r="MGO102" s="286"/>
      <c r="MGP102" s="286"/>
      <c r="MGQ102" s="286"/>
      <c r="MGR102" s="286"/>
      <c r="MGS102" s="286"/>
      <c r="MGT102" s="286"/>
      <c r="MGU102" s="286"/>
      <c r="MGV102" s="286"/>
      <c r="MGW102" s="286"/>
      <c r="MGX102" s="286"/>
      <c r="MGY102" s="286"/>
      <c r="MGZ102" s="286"/>
      <c r="MHA102" s="286"/>
      <c r="MHB102" s="286"/>
      <c r="MHC102" s="286"/>
      <c r="MHD102" s="286"/>
      <c r="MHE102" s="286"/>
      <c r="MHF102" s="286"/>
      <c r="MHG102" s="286"/>
      <c r="MHH102" s="286"/>
      <c r="MHI102" s="286"/>
      <c r="MHJ102" s="286"/>
      <c r="MHK102" s="286"/>
      <c r="MHL102" s="286"/>
      <c r="MHM102" s="286"/>
      <c r="MHN102" s="286"/>
      <c r="MHO102" s="286"/>
      <c r="MHP102" s="286"/>
      <c r="MHQ102" s="286"/>
      <c r="MHR102" s="286"/>
      <c r="MHS102" s="286"/>
      <c r="MHT102" s="286"/>
      <c r="MHU102" s="286"/>
      <c r="MHV102" s="286"/>
      <c r="MHW102" s="286"/>
      <c r="MHX102" s="286"/>
      <c r="MHY102" s="286"/>
      <c r="MHZ102" s="286"/>
      <c r="MIA102" s="286"/>
      <c r="MIB102" s="286"/>
      <c r="MIC102" s="286"/>
      <c r="MID102" s="286"/>
      <c r="MIE102" s="286"/>
      <c r="MIF102" s="286"/>
      <c r="MIG102" s="286"/>
      <c r="MIH102" s="286"/>
      <c r="MII102" s="286"/>
      <c r="MIJ102" s="286"/>
      <c r="MIK102" s="286"/>
      <c r="MIL102" s="286"/>
      <c r="MIM102" s="286"/>
      <c r="MIN102" s="286"/>
      <c r="MIO102" s="286"/>
      <c r="MIP102" s="286"/>
      <c r="MIQ102" s="286"/>
      <c r="MIR102" s="286"/>
      <c r="MIS102" s="286"/>
      <c r="MIT102" s="286"/>
      <c r="MIU102" s="286"/>
      <c r="MIV102" s="286"/>
      <c r="MIW102" s="286"/>
      <c r="MIX102" s="286"/>
      <c r="MIY102" s="286"/>
      <c r="MIZ102" s="286"/>
      <c r="MJA102" s="286"/>
      <c r="MJB102" s="286"/>
      <c r="MJC102" s="286"/>
      <c r="MJD102" s="286"/>
      <c r="MJE102" s="286"/>
      <c r="MJF102" s="286"/>
      <c r="MJG102" s="286"/>
      <c r="MJH102" s="286"/>
      <c r="MJI102" s="286"/>
      <c r="MJJ102" s="286"/>
      <c r="MJK102" s="286"/>
      <c r="MJL102" s="286"/>
      <c r="MJM102" s="286"/>
      <c r="MJN102" s="286"/>
      <c r="MJO102" s="286"/>
      <c r="MJP102" s="286"/>
      <c r="MJQ102" s="286"/>
      <c r="MJR102" s="286"/>
      <c r="MJS102" s="286"/>
      <c r="MJT102" s="286"/>
      <c r="MJU102" s="286"/>
      <c r="MJV102" s="286"/>
      <c r="MJW102" s="286"/>
      <c r="MJX102" s="286"/>
      <c r="MJY102" s="286"/>
      <c r="MJZ102" s="286"/>
      <c r="MKA102" s="286"/>
      <c r="MKB102" s="286"/>
      <c r="MKC102" s="286"/>
      <c r="MKD102" s="286"/>
      <c r="MKE102" s="286"/>
      <c r="MKF102" s="286"/>
      <c r="MKG102" s="286"/>
      <c r="MKH102" s="286"/>
      <c r="MKI102" s="286"/>
      <c r="MKJ102" s="286"/>
      <c r="MKK102" s="286"/>
      <c r="MKL102" s="286"/>
      <c r="MKM102" s="286"/>
      <c r="MKN102" s="286"/>
      <c r="MKO102" s="286"/>
      <c r="MKP102" s="286"/>
      <c r="MKQ102" s="286"/>
      <c r="MKR102" s="286"/>
      <c r="MKS102" s="286"/>
      <c r="MKT102" s="286"/>
      <c r="MKU102" s="286"/>
      <c r="MKV102" s="286"/>
      <c r="MKW102" s="286"/>
      <c r="MKX102" s="286"/>
      <c r="MKY102" s="286"/>
      <c r="MKZ102" s="286"/>
      <c r="MLA102" s="286"/>
      <c r="MLB102" s="286"/>
      <c r="MLC102" s="286"/>
      <c r="MLD102" s="286"/>
      <c r="MLE102" s="286"/>
      <c r="MLF102" s="286"/>
      <c r="MLG102" s="286"/>
      <c r="MLH102" s="286"/>
      <c r="MLI102" s="286"/>
      <c r="MLJ102" s="286"/>
      <c r="MLK102" s="286"/>
      <c r="MLL102" s="286"/>
      <c r="MLM102" s="286"/>
      <c r="MLN102" s="286"/>
      <c r="MLO102" s="286"/>
      <c r="MLP102" s="286"/>
      <c r="MLQ102" s="286"/>
      <c r="MLR102" s="286"/>
      <c r="MLS102" s="286"/>
      <c r="MLT102" s="286"/>
      <c r="MLU102" s="286"/>
      <c r="MLV102" s="286"/>
      <c r="MLW102" s="286"/>
      <c r="MLX102" s="286"/>
      <c r="MLY102" s="286"/>
      <c r="MLZ102" s="286"/>
      <c r="MMA102" s="286"/>
      <c r="MMB102" s="286"/>
      <c r="MMC102" s="286"/>
      <c r="MMD102" s="286"/>
      <c r="MME102" s="286"/>
      <c r="MMF102" s="286"/>
      <c r="MMG102" s="286"/>
      <c r="MMH102" s="286"/>
      <c r="MMI102" s="286"/>
      <c r="MMJ102" s="286"/>
      <c r="MMK102" s="286"/>
      <c r="MML102" s="286"/>
      <c r="MMM102" s="286"/>
      <c r="MMN102" s="286"/>
      <c r="MMO102" s="286"/>
      <c r="MMP102" s="286"/>
      <c r="MMQ102" s="286"/>
      <c r="MMR102" s="286"/>
      <c r="MMS102" s="286"/>
      <c r="MMT102" s="286"/>
      <c r="MMU102" s="286"/>
      <c r="MMV102" s="286"/>
      <c r="MMW102" s="286"/>
      <c r="MMX102" s="286"/>
      <c r="MMY102" s="286"/>
      <c r="MMZ102" s="286"/>
      <c r="MNA102" s="286"/>
      <c r="MNB102" s="286"/>
      <c r="MNC102" s="286"/>
      <c r="MND102" s="286"/>
      <c r="MNE102" s="286"/>
      <c r="MNF102" s="286"/>
      <c r="MNG102" s="286"/>
      <c r="MNH102" s="286"/>
      <c r="MNI102" s="286"/>
      <c r="MNJ102" s="286"/>
      <c r="MNK102" s="286"/>
      <c r="MNL102" s="286"/>
      <c r="MNM102" s="286"/>
      <c r="MNN102" s="286"/>
      <c r="MNO102" s="286"/>
      <c r="MNP102" s="286"/>
      <c r="MNQ102" s="286"/>
      <c r="MNR102" s="286"/>
      <c r="MNS102" s="286"/>
      <c r="MNT102" s="286"/>
      <c r="MNU102" s="286"/>
      <c r="MNV102" s="286"/>
      <c r="MNW102" s="286"/>
      <c r="MNX102" s="286"/>
      <c r="MNY102" s="286"/>
      <c r="MNZ102" s="286"/>
      <c r="MOA102" s="286"/>
      <c r="MOB102" s="286"/>
      <c r="MOC102" s="286"/>
      <c r="MOD102" s="286"/>
      <c r="MOE102" s="286"/>
      <c r="MOF102" s="286"/>
      <c r="MOG102" s="286"/>
      <c r="MOH102" s="286"/>
      <c r="MOI102" s="286"/>
      <c r="MOJ102" s="286"/>
      <c r="MOK102" s="286"/>
      <c r="MOL102" s="286"/>
      <c r="MOM102" s="286"/>
      <c r="MON102" s="286"/>
      <c r="MOO102" s="286"/>
      <c r="MOP102" s="286"/>
      <c r="MOQ102" s="286"/>
      <c r="MOR102" s="286"/>
      <c r="MOS102" s="286"/>
      <c r="MOT102" s="286"/>
      <c r="MOU102" s="286"/>
      <c r="MOV102" s="286"/>
      <c r="MOW102" s="286"/>
      <c r="MOX102" s="286"/>
      <c r="MOY102" s="286"/>
      <c r="MOZ102" s="286"/>
      <c r="MPA102" s="286"/>
      <c r="MPB102" s="286"/>
      <c r="MPC102" s="286"/>
      <c r="MPD102" s="286"/>
      <c r="MPE102" s="286"/>
      <c r="MPF102" s="286"/>
      <c r="MPG102" s="286"/>
      <c r="MPH102" s="286"/>
      <c r="MPI102" s="286"/>
      <c r="MPJ102" s="286"/>
      <c r="MPK102" s="286"/>
      <c r="MPL102" s="286"/>
      <c r="MPM102" s="286"/>
      <c r="MPN102" s="286"/>
      <c r="MPO102" s="286"/>
      <c r="MPP102" s="286"/>
      <c r="MPQ102" s="286"/>
      <c r="MPR102" s="286"/>
      <c r="MPS102" s="286"/>
      <c r="MPT102" s="286"/>
      <c r="MPU102" s="286"/>
      <c r="MPV102" s="286"/>
      <c r="MPW102" s="286"/>
      <c r="MPX102" s="286"/>
      <c r="MPY102" s="286"/>
      <c r="MPZ102" s="286"/>
      <c r="MQA102" s="286"/>
      <c r="MQB102" s="286"/>
      <c r="MQC102" s="286"/>
      <c r="MQD102" s="286"/>
      <c r="MQE102" s="286"/>
      <c r="MQF102" s="286"/>
      <c r="MQG102" s="286"/>
      <c r="MQH102" s="286"/>
      <c r="MQI102" s="286"/>
      <c r="MQJ102" s="286"/>
      <c r="MQK102" s="286"/>
      <c r="MQL102" s="286"/>
      <c r="MQM102" s="286"/>
      <c r="MQN102" s="286"/>
      <c r="MQO102" s="286"/>
      <c r="MQP102" s="286"/>
      <c r="MQQ102" s="286"/>
      <c r="MQR102" s="286"/>
      <c r="MQS102" s="286"/>
      <c r="MQT102" s="286"/>
      <c r="MQU102" s="286"/>
      <c r="MQV102" s="286"/>
      <c r="MQW102" s="286"/>
      <c r="MQX102" s="286"/>
      <c r="MQY102" s="286"/>
      <c r="MQZ102" s="286"/>
      <c r="MRA102" s="286"/>
      <c r="MRB102" s="286"/>
      <c r="MRC102" s="286"/>
      <c r="MRD102" s="286"/>
      <c r="MRE102" s="286"/>
      <c r="MRF102" s="286"/>
      <c r="MRG102" s="286"/>
      <c r="MRH102" s="286"/>
      <c r="MRI102" s="286"/>
      <c r="MRJ102" s="286"/>
      <c r="MRK102" s="286"/>
      <c r="MRL102" s="286"/>
      <c r="MRM102" s="286"/>
      <c r="MRN102" s="286"/>
      <c r="MRO102" s="286"/>
      <c r="MRP102" s="286"/>
      <c r="MRQ102" s="286"/>
      <c r="MRR102" s="286"/>
      <c r="MRS102" s="286"/>
      <c r="MRT102" s="286"/>
      <c r="MRU102" s="286"/>
      <c r="MRV102" s="286"/>
      <c r="MRW102" s="286"/>
      <c r="MRX102" s="286"/>
      <c r="MRY102" s="286"/>
      <c r="MRZ102" s="286"/>
      <c r="MSA102" s="286"/>
      <c r="MSB102" s="286"/>
      <c r="MSC102" s="286"/>
      <c r="MSD102" s="286"/>
      <c r="MSE102" s="286"/>
      <c r="MSF102" s="286"/>
      <c r="MSG102" s="286"/>
      <c r="MSH102" s="286"/>
      <c r="MSI102" s="286"/>
      <c r="MSJ102" s="286"/>
      <c r="MSK102" s="286"/>
      <c r="MSL102" s="286"/>
      <c r="MSM102" s="286"/>
      <c r="MSN102" s="286"/>
      <c r="MSO102" s="286"/>
      <c r="MSP102" s="286"/>
      <c r="MSQ102" s="286"/>
      <c r="MSR102" s="286"/>
      <c r="MSS102" s="286"/>
      <c r="MST102" s="286"/>
      <c r="MSU102" s="286"/>
      <c r="MSV102" s="286"/>
      <c r="MSW102" s="286"/>
      <c r="MSX102" s="286"/>
      <c r="MSY102" s="286"/>
      <c r="MSZ102" s="286"/>
      <c r="MTA102" s="286"/>
      <c r="MTB102" s="286"/>
      <c r="MTC102" s="286"/>
      <c r="MTD102" s="286"/>
      <c r="MTE102" s="286"/>
      <c r="MTF102" s="286"/>
      <c r="MTG102" s="286"/>
      <c r="MTH102" s="286"/>
      <c r="MTI102" s="286"/>
      <c r="MTJ102" s="286"/>
      <c r="MTK102" s="286"/>
      <c r="MTL102" s="286"/>
      <c r="MTM102" s="286"/>
      <c r="MTN102" s="286"/>
      <c r="MTO102" s="286"/>
      <c r="MTP102" s="286"/>
      <c r="MTQ102" s="286"/>
      <c r="MTR102" s="286"/>
      <c r="MTS102" s="286"/>
      <c r="MTT102" s="286"/>
      <c r="MTU102" s="286"/>
      <c r="MTV102" s="286"/>
      <c r="MTW102" s="286"/>
      <c r="MTX102" s="286"/>
      <c r="MTY102" s="286"/>
      <c r="MTZ102" s="286"/>
      <c r="MUA102" s="286"/>
      <c r="MUB102" s="286"/>
      <c r="MUC102" s="286"/>
      <c r="MUD102" s="286"/>
      <c r="MUE102" s="286"/>
      <c r="MUF102" s="286"/>
      <c r="MUG102" s="286"/>
      <c r="MUH102" s="286"/>
      <c r="MUI102" s="286"/>
      <c r="MUJ102" s="286"/>
      <c r="MUK102" s="286"/>
      <c r="MUL102" s="286"/>
      <c r="MUM102" s="286"/>
      <c r="MUN102" s="286"/>
      <c r="MUO102" s="286"/>
      <c r="MUP102" s="286"/>
      <c r="MUQ102" s="286"/>
      <c r="MUR102" s="286"/>
      <c r="MUS102" s="286"/>
      <c r="MUT102" s="286"/>
      <c r="MUU102" s="286"/>
      <c r="MUV102" s="286"/>
      <c r="MUW102" s="286"/>
      <c r="MUX102" s="286"/>
      <c r="MUY102" s="286"/>
      <c r="MUZ102" s="286"/>
      <c r="MVA102" s="286"/>
      <c r="MVB102" s="286"/>
      <c r="MVC102" s="286"/>
      <c r="MVD102" s="286"/>
      <c r="MVE102" s="286"/>
      <c r="MVF102" s="286"/>
      <c r="MVG102" s="286"/>
      <c r="MVH102" s="286"/>
      <c r="MVI102" s="286"/>
      <c r="MVJ102" s="286"/>
      <c r="MVK102" s="286"/>
      <c r="MVL102" s="286"/>
      <c r="MVM102" s="286"/>
      <c r="MVN102" s="286"/>
      <c r="MVO102" s="286"/>
      <c r="MVP102" s="286"/>
      <c r="MVQ102" s="286"/>
      <c r="MVR102" s="286"/>
      <c r="MVS102" s="286"/>
      <c r="MVT102" s="286"/>
      <c r="MVU102" s="286"/>
      <c r="MVV102" s="286"/>
      <c r="MVW102" s="286"/>
      <c r="MVX102" s="286"/>
      <c r="MVY102" s="286"/>
      <c r="MVZ102" s="286"/>
      <c r="MWA102" s="286"/>
      <c r="MWB102" s="286"/>
      <c r="MWC102" s="286"/>
      <c r="MWD102" s="286"/>
      <c r="MWE102" s="286"/>
      <c r="MWF102" s="286"/>
      <c r="MWG102" s="286"/>
      <c r="MWH102" s="286"/>
      <c r="MWI102" s="286"/>
      <c r="MWJ102" s="286"/>
      <c r="MWK102" s="286"/>
      <c r="MWL102" s="286"/>
      <c r="MWM102" s="286"/>
      <c r="MWN102" s="286"/>
      <c r="MWO102" s="286"/>
      <c r="MWP102" s="286"/>
      <c r="MWQ102" s="286"/>
      <c r="MWR102" s="286"/>
      <c r="MWS102" s="286"/>
      <c r="MWT102" s="286"/>
      <c r="MWU102" s="286"/>
      <c r="MWV102" s="286"/>
      <c r="MWW102" s="286"/>
      <c r="MWX102" s="286"/>
      <c r="MWY102" s="286"/>
      <c r="MWZ102" s="286"/>
      <c r="MXA102" s="286"/>
      <c r="MXB102" s="286"/>
      <c r="MXC102" s="286"/>
      <c r="MXD102" s="286"/>
      <c r="MXE102" s="286"/>
      <c r="MXF102" s="286"/>
      <c r="MXG102" s="286"/>
      <c r="MXH102" s="286"/>
      <c r="MXI102" s="286"/>
      <c r="MXJ102" s="286"/>
      <c r="MXK102" s="286"/>
      <c r="MXL102" s="286"/>
      <c r="MXM102" s="286"/>
      <c r="MXN102" s="286"/>
      <c r="MXO102" s="286"/>
      <c r="MXP102" s="286"/>
      <c r="MXQ102" s="286"/>
      <c r="MXR102" s="286"/>
      <c r="MXS102" s="286"/>
      <c r="MXT102" s="286"/>
      <c r="MXU102" s="286"/>
      <c r="MXV102" s="286"/>
      <c r="MXW102" s="286"/>
      <c r="MXX102" s="286"/>
      <c r="MXY102" s="286"/>
      <c r="MXZ102" s="286"/>
      <c r="MYA102" s="286"/>
      <c r="MYB102" s="286"/>
      <c r="MYC102" s="286"/>
      <c r="MYD102" s="286"/>
      <c r="MYE102" s="286"/>
      <c r="MYF102" s="286"/>
      <c r="MYG102" s="286"/>
      <c r="MYH102" s="286"/>
      <c r="MYI102" s="286"/>
      <c r="MYJ102" s="286"/>
      <c r="MYK102" s="286"/>
      <c r="MYL102" s="286"/>
      <c r="MYM102" s="286"/>
      <c r="MYN102" s="286"/>
      <c r="MYO102" s="286"/>
      <c r="MYP102" s="286"/>
      <c r="MYQ102" s="286"/>
      <c r="MYR102" s="286"/>
      <c r="MYS102" s="286"/>
      <c r="MYT102" s="286"/>
      <c r="MYU102" s="286"/>
      <c r="MYV102" s="286"/>
      <c r="MYW102" s="286"/>
      <c r="MYX102" s="286"/>
      <c r="MYY102" s="286"/>
      <c r="MYZ102" s="286"/>
      <c r="MZA102" s="286"/>
      <c r="MZB102" s="286"/>
      <c r="MZC102" s="286"/>
      <c r="MZD102" s="286"/>
      <c r="MZE102" s="286"/>
      <c r="MZF102" s="286"/>
      <c r="MZG102" s="286"/>
      <c r="MZH102" s="286"/>
      <c r="MZI102" s="286"/>
      <c r="MZJ102" s="286"/>
      <c r="MZK102" s="286"/>
      <c r="MZL102" s="286"/>
      <c r="MZM102" s="286"/>
      <c r="MZN102" s="286"/>
      <c r="MZO102" s="286"/>
      <c r="MZP102" s="286"/>
      <c r="MZQ102" s="286"/>
      <c r="MZR102" s="286"/>
      <c r="MZS102" s="286"/>
      <c r="MZT102" s="286"/>
      <c r="MZU102" s="286"/>
      <c r="MZV102" s="286"/>
      <c r="MZW102" s="286"/>
      <c r="MZX102" s="286"/>
      <c r="MZY102" s="286"/>
      <c r="MZZ102" s="286"/>
      <c r="NAA102" s="286"/>
      <c r="NAB102" s="286"/>
      <c r="NAC102" s="286"/>
      <c r="NAD102" s="286"/>
      <c r="NAE102" s="286"/>
      <c r="NAF102" s="286"/>
      <c r="NAG102" s="286"/>
      <c r="NAH102" s="286"/>
      <c r="NAI102" s="286"/>
      <c r="NAJ102" s="286"/>
      <c r="NAK102" s="286"/>
      <c r="NAL102" s="286"/>
      <c r="NAM102" s="286"/>
      <c r="NAN102" s="286"/>
      <c r="NAO102" s="286"/>
      <c r="NAP102" s="286"/>
      <c r="NAQ102" s="286"/>
      <c r="NAR102" s="286"/>
      <c r="NAS102" s="286"/>
      <c r="NAT102" s="286"/>
      <c r="NAU102" s="286"/>
      <c r="NAV102" s="286"/>
      <c r="NAW102" s="286"/>
      <c r="NAX102" s="286"/>
      <c r="NAY102" s="286"/>
      <c r="NAZ102" s="286"/>
      <c r="NBA102" s="286"/>
      <c r="NBB102" s="286"/>
      <c r="NBC102" s="286"/>
      <c r="NBD102" s="286"/>
      <c r="NBE102" s="286"/>
      <c r="NBF102" s="286"/>
      <c r="NBG102" s="286"/>
      <c r="NBH102" s="286"/>
      <c r="NBI102" s="286"/>
      <c r="NBJ102" s="286"/>
      <c r="NBK102" s="286"/>
      <c r="NBL102" s="286"/>
      <c r="NBM102" s="286"/>
      <c r="NBN102" s="286"/>
      <c r="NBO102" s="286"/>
      <c r="NBP102" s="286"/>
      <c r="NBQ102" s="286"/>
      <c r="NBR102" s="286"/>
      <c r="NBS102" s="286"/>
      <c r="NBT102" s="286"/>
      <c r="NBU102" s="286"/>
      <c r="NBV102" s="286"/>
      <c r="NBW102" s="286"/>
      <c r="NBX102" s="286"/>
      <c r="NBY102" s="286"/>
      <c r="NBZ102" s="286"/>
      <c r="NCA102" s="286"/>
      <c r="NCB102" s="286"/>
      <c r="NCC102" s="286"/>
      <c r="NCD102" s="286"/>
      <c r="NCE102" s="286"/>
      <c r="NCF102" s="286"/>
      <c r="NCG102" s="286"/>
      <c r="NCH102" s="286"/>
      <c r="NCI102" s="286"/>
      <c r="NCJ102" s="286"/>
      <c r="NCK102" s="286"/>
      <c r="NCL102" s="286"/>
      <c r="NCM102" s="286"/>
      <c r="NCN102" s="286"/>
      <c r="NCO102" s="286"/>
      <c r="NCP102" s="286"/>
      <c r="NCQ102" s="286"/>
      <c r="NCR102" s="286"/>
      <c r="NCS102" s="286"/>
      <c r="NCT102" s="286"/>
      <c r="NCU102" s="286"/>
      <c r="NCV102" s="286"/>
      <c r="NCW102" s="286"/>
      <c r="NCX102" s="286"/>
      <c r="NCY102" s="286"/>
      <c r="NCZ102" s="286"/>
      <c r="NDA102" s="286"/>
      <c r="NDB102" s="286"/>
      <c r="NDC102" s="286"/>
      <c r="NDD102" s="286"/>
      <c r="NDE102" s="286"/>
      <c r="NDF102" s="286"/>
      <c r="NDG102" s="286"/>
      <c r="NDH102" s="286"/>
      <c r="NDI102" s="286"/>
      <c r="NDJ102" s="286"/>
      <c r="NDK102" s="286"/>
      <c r="NDL102" s="286"/>
      <c r="NDM102" s="286"/>
      <c r="NDN102" s="286"/>
      <c r="NDO102" s="286"/>
      <c r="NDP102" s="286"/>
      <c r="NDQ102" s="286"/>
      <c r="NDR102" s="286"/>
      <c r="NDS102" s="286"/>
      <c r="NDT102" s="286"/>
      <c r="NDU102" s="286"/>
      <c r="NDV102" s="286"/>
      <c r="NDW102" s="286"/>
      <c r="NDX102" s="286"/>
      <c r="NDY102" s="286"/>
      <c r="NDZ102" s="286"/>
      <c r="NEA102" s="286"/>
      <c r="NEB102" s="286"/>
      <c r="NEC102" s="286"/>
      <c r="NED102" s="286"/>
      <c r="NEE102" s="286"/>
      <c r="NEF102" s="286"/>
      <c r="NEG102" s="286"/>
      <c r="NEH102" s="286"/>
      <c r="NEI102" s="286"/>
      <c r="NEJ102" s="286"/>
      <c r="NEK102" s="286"/>
      <c r="NEL102" s="286"/>
      <c r="NEM102" s="286"/>
      <c r="NEN102" s="286"/>
      <c r="NEO102" s="286"/>
      <c r="NEP102" s="286"/>
      <c r="NEQ102" s="286"/>
      <c r="NER102" s="286"/>
      <c r="NES102" s="286"/>
      <c r="NET102" s="286"/>
      <c r="NEU102" s="286"/>
      <c r="NEV102" s="286"/>
      <c r="NEW102" s="286"/>
      <c r="NEX102" s="286"/>
      <c r="NEY102" s="286"/>
      <c r="NEZ102" s="286"/>
      <c r="NFA102" s="286"/>
      <c r="NFB102" s="286"/>
      <c r="NFC102" s="286"/>
      <c r="NFD102" s="286"/>
      <c r="NFE102" s="286"/>
      <c r="NFF102" s="286"/>
      <c r="NFG102" s="286"/>
      <c r="NFH102" s="286"/>
      <c r="NFI102" s="286"/>
      <c r="NFJ102" s="286"/>
      <c r="NFK102" s="286"/>
      <c r="NFL102" s="286"/>
      <c r="NFM102" s="286"/>
      <c r="NFN102" s="286"/>
      <c r="NFO102" s="286"/>
      <c r="NFP102" s="286"/>
      <c r="NFQ102" s="286"/>
      <c r="NFR102" s="286"/>
      <c r="NFS102" s="286"/>
      <c r="NFT102" s="286"/>
      <c r="NFU102" s="286"/>
      <c r="NFV102" s="286"/>
      <c r="NFW102" s="286"/>
      <c r="NFX102" s="286"/>
      <c r="NFY102" s="286"/>
      <c r="NFZ102" s="286"/>
      <c r="NGA102" s="286"/>
      <c r="NGB102" s="286"/>
      <c r="NGC102" s="286"/>
      <c r="NGD102" s="286"/>
      <c r="NGE102" s="286"/>
      <c r="NGF102" s="286"/>
      <c r="NGG102" s="286"/>
      <c r="NGH102" s="286"/>
      <c r="NGI102" s="286"/>
      <c r="NGJ102" s="286"/>
      <c r="NGK102" s="286"/>
      <c r="NGL102" s="286"/>
      <c r="NGM102" s="286"/>
      <c r="NGN102" s="286"/>
      <c r="NGO102" s="286"/>
      <c r="NGP102" s="286"/>
      <c r="NGQ102" s="286"/>
      <c r="NGR102" s="286"/>
      <c r="NGS102" s="286"/>
      <c r="NGT102" s="286"/>
      <c r="NGU102" s="286"/>
      <c r="NGV102" s="286"/>
      <c r="NGW102" s="286"/>
      <c r="NGX102" s="286"/>
      <c r="NGY102" s="286"/>
      <c r="NGZ102" s="286"/>
      <c r="NHA102" s="286"/>
      <c r="NHB102" s="286"/>
      <c r="NHC102" s="286"/>
      <c r="NHD102" s="286"/>
      <c r="NHE102" s="286"/>
      <c r="NHF102" s="286"/>
      <c r="NHG102" s="286"/>
      <c r="NHH102" s="286"/>
      <c r="NHI102" s="286"/>
      <c r="NHJ102" s="286"/>
      <c r="NHK102" s="286"/>
      <c r="NHL102" s="286"/>
      <c r="NHM102" s="286"/>
      <c r="NHN102" s="286"/>
      <c r="NHO102" s="286"/>
      <c r="NHP102" s="286"/>
      <c r="NHQ102" s="286"/>
      <c r="NHR102" s="286"/>
      <c r="NHS102" s="286"/>
      <c r="NHT102" s="286"/>
      <c r="NHU102" s="286"/>
      <c r="NHV102" s="286"/>
      <c r="NHW102" s="286"/>
      <c r="NHX102" s="286"/>
      <c r="NHY102" s="286"/>
      <c r="NHZ102" s="286"/>
      <c r="NIA102" s="286"/>
      <c r="NIB102" s="286"/>
      <c r="NIC102" s="286"/>
      <c r="NID102" s="286"/>
      <c r="NIE102" s="286"/>
      <c r="NIF102" s="286"/>
      <c r="NIG102" s="286"/>
      <c r="NIH102" s="286"/>
      <c r="NII102" s="286"/>
      <c r="NIJ102" s="286"/>
      <c r="NIK102" s="286"/>
      <c r="NIL102" s="286"/>
      <c r="NIM102" s="286"/>
      <c r="NIN102" s="286"/>
      <c r="NIO102" s="286"/>
      <c r="NIP102" s="286"/>
      <c r="NIQ102" s="286"/>
      <c r="NIR102" s="286"/>
      <c r="NIS102" s="286"/>
      <c r="NIT102" s="286"/>
      <c r="NIU102" s="286"/>
      <c r="NIV102" s="286"/>
      <c r="NIW102" s="286"/>
      <c r="NIX102" s="286"/>
      <c r="NIY102" s="286"/>
      <c r="NIZ102" s="286"/>
      <c r="NJA102" s="286"/>
      <c r="NJB102" s="286"/>
      <c r="NJC102" s="286"/>
      <c r="NJD102" s="286"/>
      <c r="NJE102" s="286"/>
      <c r="NJF102" s="286"/>
      <c r="NJG102" s="286"/>
      <c r="NJH102" s="286"/>
      <c r="NJI102" s="286"/>
      <c r="NJJ102" s="286"/>
      <c r="NJK102" s="286"/>
      <c r="NJL102" s="286"/>
      <c r="NJM102" s="286"/>
      <c r="NJN102" s="286"/>
      <c r="NJO102" s="286"/>
      <c r="NJP102" s="286"/>
      <c r="NJQ102" s="286"/>
      <c r="NJR102" s="286"/>
      <c r="NJS102" s="286"/>
      <c r="NJT102" s="286"/>
      <c r="NJU102" s="286"/>
      <c r="NJV102" s="286"/>
      <c r="NJW102" s="286"/>
      <c r="NJX102" s="286"/>
      <c r="NJY102" s="286"/>
      <c r="NJZ102" s="286"/>
      <c r="NKA102" s="286"/>
      <c r="NKB102" s="286"/>
      <c r="NKC102" s="286"/>
      <c r="NKD102" s="286"/>
      <c r="NKE102" s="286"/>
      <c r="NKF102" s="286"/>
      <c r="NKG102" s="286"/>
      <c r="NKH102" s="286"/>
      <c r="NKI102" s="286"/>
      <c r="NKJ102" s="286"/>
      <c r="NKK102" s="286"/>
      <c r="NKL102" s="286"/>
      <c r="NKM102" s="286"/>
      <c r="NKN102" s="286"/>
      <c r="NKO102" s="286"/>
      <c r="NKP102" s="286"/>
      <c r="NKQ102" s="286"/>
      <c r="NKR102" s="286"/>
      <c r="NKS102" s="286"/>
      <c r="NKT102" s="286"/>
      <c r="NKU102" s="286"/>
      <c r="NKV102" s="286"/>
      <c r="NKW102" s="286"/>
      <c r="NKX102" s="286"/>
      <c r="NKY102" s="286"/>
      <c r="NKZ102" s="286"/>
      <c r="NLA102" s="286"/>
      <c r="NLB102" s="286"/>
      <c r="NLC102" s="286"/>
      <c r="NLD102" s="286"/>
      <c r="NLE102" s="286"/>
      <c r="NLF102" s="286"/>
      <c r="NLG102" s="286"/>
      <c r="NLH102" s="286"/>
      <c r="NLI102" s="286"/>
      <c r="NLJ102" s="286"/>
      <c r="NLK102" s="286"/>
      <c r="NLL102" s="286"/>
      <c r="NLM102" s="286"/>
      <c r="NLN102" s="286"/>
      <c r="NLO102" s="286"/>
      <c r="NLP102" s="286"/>
      <c r="NLQ102" s="286"/>
      <c r="NLR102" s="286"/>
      <c r="NLS102" s="286"/>
      <c r="NLT102" s="286"/>
      <c r="NLU102" s="286"/>
      <c r="NLV102" s="286"/>
      <c r="NLW102" s="286"/>
      <c r="NLX102" s="286"/>
      <c r="NLY102" s="286"/>
      <c r="NLZ102" s="286"/>
      <c r="NMA102" s="286"/>
      <c r="NMB102" s="286"/>
      <c r="NMC102" s="286"/>
      <c r="NMD102" s="286"/>
      <c r="NME102" s="286"/>
      <c r="NMF102" s="286"/>
      <c r="NMG102" s="286"/>
      <c r="NMH102" s="286"/>
      <c r="NMI102" s="286"/>
      <c r="NMJ102" s="286"/>
      <c r="NMK102" s="286"/>
      <c r="NML102" s="286"/>
      <c r="NMM102" s="286"/>
      <c r="NMN102" s="286"/>
      <c r="NMO102" s="286"/>
      <c r="NMP102" s="286"/>
      <c r="NMQ102" s="286"/>
      <c r="NMR102" s="286"/>
      <c r="NMS102" s="286"/>
      <c r="NMT102" s="286"/>
      <c r="NMU102" s="286"/>
      <c r="NMV102" s="286"/>
      <c r="NMW102" s="286"/>
      <c r="NMX102" s="286"/>
      <c r="NMY102" s="286"/>
      <c r="NMZ102" s="286"/>
      <c r="NNA102" s="286"/>
      <c r="NNB102" s="286"/>
      <c r="NNC102" s="286"/>
      <c r="NND102" s="286"/>
      <c r="NNE102" s="286"/>
      <c r="NNF102" s="286"/>
      <c r="NNG102" s="286"/>
      <c r="NNH102" s="286"/>
      <c r="NNI102" s="286"/>
      <c r="NNJ102" s="286"/>
      <c r="NNK102" s="286"/>
      <c r="NNL102" s="286"/>
      <c r="NNM102" s="286"/>
      <c r="NNN102" s="286"/>
      <c r="NNO102" s="286"/>
      <c r="NNP102" s="286"/>
      <c r="NNQ102" s="286"/>
      <c r="NNR102" s="286"/>
      <c r="NNS102" s="286"/>
      <c r="NNT102" s="286"/>
      <c r="NNU102" s="286"/>
      <c r="NNV102" s="286"/>
      <c r="NNW102" s="286"/>
      <c r="NNX102" s="286"/>
      <c r="NNY102" s="286"/>
      <c r="NNZ102" s="286"/>
      <c r="NOA102" s="286"/>
      <c r="NOB102" s="286"/>
      <c r="NOC102" s="286"/>
      <c r="NOD102" s="286"/>
      <c r="NOE102" s="286"/>
      <c r="NOF102" s="286"/>
      <c r="NOG102" s="286"/>
      <c r="NOH102" s="286"/>
      <c r="NOI102" s="286"/>
      <c r="NOJ102" s="286"/>
      <c r="NOK102" s="286"/>
      <c r="NOL102" s="286"/>
      <c r="NOM102" s="286"/>
      <c r="NON102" s="286"/>
      <c r="NOO102" s="286"/>
      <c r="NOP102" s="286"/>
      <c r="NOQ102" s="286"/>
      <c r="NOR102" s="286"/>
      <c r="NOS102" s="286"/>
      <c r="NOT102" s="286"/>
      <c r="NOU102" s="286"/>
      <c r="NOV102" s="286"/>
      <c r="NOW102" s="286"/>
      <c r="NOX102" s="286"/>
      <c r="NOY102" s="286"/>
      <c r="NOZ102" s="286"/>
      <c r="NPA102" s="286"/>
      <c r="NPB102" s="286"/>
      <c r="NPC102" s="286"/>
      <c r="NPD102" s="286"/>
      <c r="NPE102" s="286"/>
      <c r="NPF102" s="286"/>
      <c r="NPG102" s="286"/>
      <c r="NPH102" s="286"/>
      <c r="NPI102" s="286"/>
      <c r="NPJ102" s="286"/>
      <c r="NPK102" s="286"/>
      <c r="NPL102" s="286"/>
      <c r="NPM102" s="286"/>
      <c r="NPN102" s="286"/>
      <c r="NPO102" s="286"/>
      <c r="NPP102" s="286"/>
      <c r="NPQ102" s="286"/>
      <c r="NPR102" s="286"/>
      <c r="NPS102" s="286"/>
      <c r="NPT102" s="286"/>
      <c r="NPU102" s="286"/>
      <c r="NPV102" s="286"/>
      <c r="NPW102" s="286"/>
      <c r="NPX102" s="286"/>
      <c r="NPY102" s="286"/>
      <c r="NPZ102" s="286"/>
      <c r="NQA102" s="286"/>
      <c r="NQB102" s="286"/>
      <c r="NQC102" s="286"/>
      <c r="NQD102" s="286"/>
      <c r="NQE102" s="286"/>
      <c r="NQF102" s="286"/>
      <c r="NQG102" s="286"/>
      <c r="NQH102" s="286"/>
      <c r="NQI102" s="286"/>
      <c r="NQJ102" s="286"/>
      <c r="NQK102" s="286"/>
      <c r="NQL102" s="286"/>
      <c r="NQM102" s="286"/>
      <c r="NQN102" s="286"/>
      <c r="NQO102" s="286"/>
      <c r="NQP102" s="286"/>
      <c r="NQQ102" s="286"/>
      <c r="NQR102" s="286"/>
      <c r="NQS102" s="286"/>
      <c r="NQT102" s="286"/>
      <c r="NQU102" s="286"/>
      <c r="NQV102" s="286"/>
      <c r="NQW102" s="286"/>
      <c r="NQX102" s="286"/>
      <c r="NQY102" s="286"/>
      <c r="NQZ102" s="286"/>
      <c r="NRA102" s="286"/>
      <c r="NRB102" s="286"/>
      <c r="NRC102" s="286"/>
      <c r="NRD102" s="286"/>
      <c r="NRE102" s="286"/>
      <c r="NRF102" s="286"/>
      <c r="NRG102" s="286"/>
      <c r="NRH102" s="286"/>
      <c r="NRI102" s="286"/>
      <c r="NRJ102" s="286"/>
      <c r="NRK102" s="286"/>
      <c r="NRL102" s="286"/>
      <c r="NRM102" s="286"/>
      <c r="NRN102" s="286"/>
      <c r="NRO102" s="286"/>
      <c r="NRP102" s="286"/>
      <c r="NRQ102" s="286"/>
      <c r="NRR102" s="286"/>
      <c r="NRS102" s="286"/>
      <c r="NRT102" s="286"/>
      <c r="NRU102" s="286"/>
      <c r="NRV102" s="286"/>
      <c r="NRW102" s="286"/>
      <c r="NRX102" s="286"/>
      <c r="NRY102" s="286"/>
      <c r="NRZ102" s="286"/>
      <c r="NSA102" s="286"/>
      <c r="NSB102" s="286"/>
      <c r="NSC102" s="286"/>
      <c r="NSD102" s="286"/>
      <c r="NSE102" s="286"/>
      <c r="NSF102" s="286"/>
      <c r="NSG102" s="286"/>
      <c r="NSH102" s="286"/>
      <c r="NSI102" s="286"/>
      <c r="NSJ102" s="286"/>
      <c r="NSK102" s="286"/>
      <c r="NSL102" s="286"/>
      <c r="NSM102" s="286"/>
      <c r="NSN102" s="286"/>
      <c r="NSO102" s="286"/>
      <c r="NSP102" s="286"/>
      <c r="NSQ102" s="286"/>
      <c r="NSR102" s="286"/>
      <c r="NSS102" s="286"/>
      <c r="NST102" s="286"/>
      <c r="NSU102" s="286"/>
      <c r="NSV102" s="286"/>
      <c r="NSW102" s="286"/>
      <c r="NSX102" s="286"/>
      <c r="NSY102" s="286"/>
      <c r="NSZ102" s="286"/>
      <c r="NTA102" s="286"/>
      <c r="NTB102" s="286"/>
      <c r="NTC102" s="286"/>
      <c r="NTD102" s="286"/>
      <c r="NTE102" s="286"/>
      <c r="NTF102" s="286"/>
      <c r="NTG102" s="286"/>
      <c r="NTH102" s="286"/>
      <c r="NTI102" s="286"/>
      <c r="NTJ102" s="286"/>
      <c r="NTK102" s="286"/>
      <c r="NTL102" s="286"/>
      <c r="NTM102" s="286"/>
      <c r="NTN102" s="286"/>
      <c r="NTO102" s="286"/>
      <c r="NTP102" s="286"/>
      <c r="NTQ102" s="286"/>
      <c r="NTR102" s="286"/>
      <c r="NTS102" s="286"/>
      <c r="NTT102" s="286"/>
      <c r="NTU102" s="286"/>
      <c r="NTV102" s="286"/>
      <c r="NTW102" s="286"/>
      <c r="NTX102" s="286"/>
      <c r="NTY102" s="286"/>
      <c r="NTZ102" s="286"/>
      <c r="NUA102" s="286"/>
      <c r="NUB102" s="286"/>
      <c r="NUC102" s="286"/>
      <c r="NUD102" s="286"/>
      <c r="NUE102" s="286"/>
      <c r="NUF102" s="286"/>
      <c r="NUG102" s="286"/>
      <c r="NUH102" s="286"/>
      <c r="NUI102" s="286"/>
      <c r="NUJ102" s="286"/>
      <c r="NUK102" s="286"/>
      <c r="NUL102" s="286"/>
      <c r="NUM102" s="286"/>
      <c r="NUN102" s="286"/>
      <c r="NUO102" s="286"/>
      <c r="NUP102" s="286"/>
      <c r="NUQ102" s="286"/>
      <c r="NUR102" s="286"/>
      <c r="NUS102" s="286"/>
      <c r="NUT102" s="286"/>
      <c r="NUU102" s="286"/>
      <c r="NUV102" s="286"/>
      <c r="NUW102" s="286"/>
      <c r="NUX102" s="286"/>
      <c r="NUY102" s="286"/>
      <c r="NUZ102" s="286"/>
      <c r="NVA102" s="286"/>
      <c r="NVB102" s="286"/>
      <c r="NVC102" s="286"/>
      <c r="NVD102" s="286"/>
      <c r="NVE102" s="286"/>
      <c r="NVF102" s="286"/>
      <c r="NVG102" s="286"/>
      <c r="NVH102" s="286"/>
      <c r="NVI102" s="286"/>
      <c r="NVJ102" s="286"/>
      <c r="NVK102" s="286"/>
      <c r="NVL102" s="286"/>
      <c r="NVM102" s="286"/>
      <c r="NVN102" s="286"/>
      <c r="NVO102" s="286"/>
      <c r="NVP102" s="286"/>
      <c r="NVQ102" s="286"/>
      <c r="NVR102" s="286"/>
      <c r="NVS102" s="286"/>
      <c r="NVT102" s="286"/>
      <c r="NVU102" s="286"/>
      <c r="NVV102" s="286"/>
      <c r="NVW102" s="286"/>
      <c r="NVX102" s="286"/>
      <c r="NVY102" s="286"/>
      <c r="NVZ102" s="286"/>
      <c r="NWA102" s="286"/>
      <c r="NWB102" s="286"/>
      <c r="NWC102" s="286"/>
      <c r="NWD102" s="286"/>
      <c r="NWE102" s="286"/>
      <c r="NWF102" s="286"/>
      <c r="NWG102" s="286"/>
      <c r="NWH102" s="286"/>
      <c r="NWI102" s="286"/>
      <c r="NWJ102" s="286"/>
      <c r="NWK102" s="286"/>
      <c r="NWL102" s="286"/>
      <c r="NWM102" s="286"/>
      <c r="NWN102" s="286"/>
      <c r="NWO102" s="286"/>
      <c r="NWP102" s="286"/>
      <c r="NWQ102" s="286"/>
      <c r="NWR102" s="286"/>
      <c r="NWS102" s="286"/>
      <c r="NWT102" s="286"/>
      <c r="NWU102" s="286"/>
      <c r="NWV102" s="286"/>
      <c r="NWW102" s="286"/>
      <c r="NWX102" s="286"/>
      <c r="NWY102" s="286"/>
      <c r="NWZ102" s="286"/>
      <c r="NXA102" s="286"/>
      <c r="NXB102" s="286"/>
      <c r="NXC102" s="286"/>
      <c r="NXD102" s="286"/>
      <c r="NXE102" s="286"/>
      <c r="NXF102" s="286"/>
      <c r="NXG102" s="286"/>
      <c r="NXH102" s="286"/>
      <c r="NXI102" s="286"/>
      <c r="NXJ102" s="286"/>
      <c r="NXK102" s="286"/>
      <c r="NXL102" s="286"/>
      <c r="NXM102" s="286"/>
      <c r="NXN102" s="286"/>
      <c r="NXO102" s="286"/>
      <c r="NXP102" s="286"/>
      <c r="NXQ102" s="286"/>
      <c r="NXR102" s="286"/>
      <c r="NXS102" s="286"/>
      <c r="NXT102" s="286"/>
      <c r="NXU102" s="286"/>
      <c r="NXV102" s="286"/>
      <c r="NXW102" s="286"/>
      <c r="NXX102" s="286"/>
      <c r="NXY102" s="286"/>
      <c r="NXZ102" s="286"/>
      <c r="NYA102" s="286"/>
      <c r="NYB102" s="286"/>
      <c r="NYC102" s="286"/>
      <c r="NYD102" s="286"/>
      <c r="NYE102" s="286"/>
      <c r="NYF102" s="286"/>
      <c r="NYG102" s="286"/>
      <c r="NYH102" s="286"/>
      <c r="NYI102" s="286"/>
      <c r="NYJ102" s="286"/>
      <c r="NYK102" s="286"/>
      <c r="NYL102" s="286"/>
      <c r="NYM102" s="286"/>
      <c r="NYN102" s="286"/>
      <c r="NYO102" s="286"/>
      <c r="NYP102" s="286"/>
      <c r="NYQ102" s="286"/>
      <c r="NYR102" s="286"/>
      <c r="NYS102" s="286"/>
      <c r="NYT102" s="286"/>
      <c r="NYU102" s="286"/>
      <c r="NYV102" s="286"/>
      <c r="NYW102" s="286"/>
      <c r="NYX102" s="286"/>
      <c r="NYY102" s="286"/>
      <c r="NYZ102" s="286"/>
      <c r="NZA102" s="286"/>
      <c r="NZB102" s="286"/>
      <c r="NZC102" s="286"/>
      <c r="NZD102" s="286"/>
      <c r="NZE102" s="286"/>
      <c r="NZF102" s="286"/>
      <c r="NZG102" s="286"/>
      <c r="NZH102" s="286"/>
      <c r="NZI102" s="286"/>
      <c r="NZJ102" s="286"/>
      <c r="NZK102" s="286"/>
      <c r="NZL102" s="286"/>
      <c r="NZM102" s="286"/>
      <c r="NZN102" s="286"/>
      <c r="NZO102" s="286"/>
      <c r="NZP102" s="286"/>
      <c r="NZQ102" s="286"/>
      <c r="NZR102" s="286"/>
      <c r="NZS102" s="286"/>
      <c r="NZT102" s="286"/>
      <c r="NZU102" s="286"/>
      <c r="NZV102" s="286"/>
      <c r="NZW102" s="286"/>
      <c r="NZX102" s="286"/>
      <c r="NZY102" s="286"/>
      <c r="NZZ102" s="286"/>
      <c r="OAA102" s="286"/>
      <c r="OAB102" s="286"/>
      <c r="OAC102" s="286"/>
      <c r="OAD102" s="286"/>
      <c r="OAE102" s="286"/>
      <c r="OAF102" s="286"/>
      <c r="OAG102" s="286"/>
      <c r="OAH102" s="286"/>
      <c r="OAI102" s="286"/>
      <c r="OAJ102" s="286"/>
      <c r="OAK102" s="286"/>
      <c r="OAL102" s="286"/>
      <c r="OAM102" s="286"/>
      <c r="OAN102" s="286"/>
      <c r="OAO102" s="286"/>
      <c r="OAP102" s="286"/>
      <c r="OAQ102" s="286"/>
      <c r="OAR102" s="286"/>
      <c r="OAS102" s="286"/>
      <c r="OAT102" s="286"/>
      <c r="OAU102" s="286"/>
      <c r="OAV102" s="286"/>
      <c r="OAW102" s="286"/>
      <c r="OAX102" s="286"/>
      <c r="OAY102" s="286"/>
      <c r="OAZ102" s="286"/>
      <c r="OBA102" s="286"/>
      <c r="OBB102" s="286"/>
      <c r="OBC102" s="286"/>
      <c r="OBD102" s="286"/>
      <c r="OBE102" s="286"/>
      <c r="OBF102" s="286"/>
      <c r="OBG102" s="286"/>
      <c r="OBH102" s="286"/>
      <c r="OBI102" s="286"/>
      <c r="OBJ102" s="286"/>
      <c r="OBK102" s="286"/>
      <c r="OBL102" s="286"/>
      <c r="OBM102" s="286"/>
      <c r="OBN102" s="286"/>
      <c r="OBO102" s="286"/>
      <c r="OBP102" s="286"/>
      <c r="OBQ102" s="286"/>
      <c r="OBR102" s="286"/>
      <c r="OBS102" s="286"/>
      <c r="OBT102" s="286"/>
      <c r="OBU102" s="286"/>
      <c r="OBV102" s="286"/>
      <c r="OBW102" s="286"/>
      <c r="OBX102" s="286"/>
      <c r="OBY102" s="286"/>
      <c r="OBZ102" s="286"/>
      <c r="OCA102" s="286"/>
      <c r="OCB102" s="286"/>
      <c r="OCC102" s="286"/>
      <c r="OCD102" s="286"/>
      <c r="OCE102" s="286"/>
      <c r="OCF102" s="286"/>
      <c r="OCG102" s="286"/>
      <c r="OCH102" s="286"/>
      <c r="OCI102" s="286"/>
      <c r="OCJ102" s="286"/>
      <c r="OCK102" s="286"/>
      <c r="OCL102" s="286"/>
      <c r="OCM102" s="286"/>
      <c r="OCN102" s="286"/>
      <c r="OCO102" s="286"/>
      <c r="OCP102" s="286"/>
      <c r="OCQ102" s="286"/>
      <c r="OCR102" s="286"/>
      <c r="OCS102" s="286"/>
      <c r="OCT102" s="286"/>
      <c r="OCU102" s="286"/>
      <c r="OCV102" s="286"/>
      <c r="OCW102" s="286"/>
      <c r="OCX102" s="286"/>
      <c r="OCY102" s="286"/>
      <c r="OCZ102" s="286"/>
      <c r="ODA102" s="286"/>
      <c r="ODB102" s="286"/>
      <c r="ODC102" s="286"/>
      <c r="ODD102" s="286"/>
      <c r="ODE102" s="286"/>
      <c r="ODF102" s="286"/>
      <c r="ODG102" s="286"/>
      <c r="ODH102" s="286"/>
      <c r="ODI102" s="286"/>
      <c r="ODJ102" s="286"/>
      <c r="ODK102" s="286"/>
      <c r="ODL102" s="286"/>
      <c r="ODM102" s="286"/>
      <c r="ODN102" s="286"/>
      <c r="ODO102" s="286"/>
      <c r="ODP102" s="286"/>
      <c r="ODQ102" s="286"/>
      <c r="ODR102" s="286"/>
      <c r="ODS102" s="286"/>
      <c r="ODT102" s="286"/>
      <c r="ODU102" s="286"/>
      <c r="ODV102" s="286"/>
      <c r="ODW102" s="286"/>
      <c r="ODX102" s="286"/>
      <c r="ODY102" s="286"/>
      <c r="ODZ102" s="286"/>
      <c r="OEA102" s="286"/>
      <c r="OEB102" s="286"/>
      <c r="OEC102" s="286"/>
      <c r="OED102" s="286"/>
      <c r="OEE102" s="286"/>
      <c r="OEF102" s="286"/>
      <c r="OEG102" s="286"/>
      <c r="OEH102" s="286"/>
      <c r="OEI102" s="286"/>
      <c r="OEJ102" s="286"/>
      <c r="OEK102" s="286"/>
      <c r="OEL102" s="286"/>
      <c r="OEM102" s="286"/>
      <c r="OEN102" s="286"/>
      <c r="OEO102" s="286"/>
      <c r="OEP102" s="286"/>
      <c r="OEQ102" s="286"/>
      <c r="OER102" s="286"/>
      <c r="OES102" s="286"/>
      <c r="OET102" s="286"/>
      <c r="OEU102" s="286"/>
      <c r="OEV102" s="286"/>
      <c r="OEW102" s="286"/>
      <c r="OEX102" s="286"/>
      <c r="OEY102" s="286"/>
      <c r="OEZ102" s="286"/>
      <c r="OFA102" s="286"/>
      <c r="OFB102" s="286"/>
      <c r="OFC102" s="286"/>
      <c r="OFD102" s="286"/>
      <c r="OFE102" s="286"/>
      <c r="OFF102" s="286"/>
      <c r="OFG102" s="286"/>
      <c r="OFH102" s="286"/>
      <c r="OFI102" s="286"/>
      <c r="OFJ102" s="286"/>
      <c r="OFK102" s="286"/>
      <c r="OFL102" s="286"/>
      <c r="OFM102" s="286"/>
      <c r="OFN102" s="286"/>
      <c r="OFO102" s="286"/>
      <c r="OFP102" s="286"/>
      <c r="OFQ102" s="286"/>
      <c r="OFR102" s="286"/>
      <c r="OFS102" s="286"/>
      <c r="OFT102" s="286"/>
      <c r="OFU102" s="286"/>
      <c r="OFV102" s="286"/>
      <c r="OFW102" s="286"/>
      <c r="OFX102" s="286"/>
      <c r="OFY102" s="286"/>
      <c r="OFZ102" s="286"/>
      <c r="OGA102" s="286"/>
      <c r="OGB102" s="286"/>
      <c r="OGC102" s="286"/>
      <c r="OGD102" s="286"/>
      <c r="OGE102" s="286"/>
      <c r="OGF102" s="286"/>
      <c r="OGG102" s="286"/>
      <c r="OGH102" s="286"/>
      <c r="OGI102" s="286"/>
      <c r="OGJ102" s="286"/>
      <c r="OGK102" s="286"/>
      <c r="OGL102" s="286"/>
      <c r="OGM102" s="286"/>
      <c r="OGN102" s="286"/>
      <c r="OGO102" s="286"/>
      <c r="OGP102" s="286"/>
      <c r="OGQ102" s="286"/>
      <c r="OGR102" s="286"/>
      <c r="OGS102" s="286"/>
      <c r="OGT102" s="286"/>
      <c r="OGU102" s="286"/>
      <c r="OGV102" s="286"/>
      <c r="OGW102" s="286"/>
      <c r="OGX102" s="286"/>
      <c r="OGY102" s="286"/>
      <c r="OGZ102" s="286"/>
      <c r="OHA102" s="286"/>
      <c r="OHB102" s="286"/>
      <c r="OHC102" s="286"/>
      <c r="OHD102" s="286"/>
      <c r="OHE102" s="286"/>
      <c r="OHF102" s="286"/>
      <c r="OHG102" s="286"/>
      <c r="OHH102" s="286"/>
      <c r="OHI102" s="286"/>
      <c r="OHJ102" s="286"/>
      <c r="OHK102" s="286"/>
      <c r="OHL102" s="286"/>
      <c r="OHM102" s="286"/>
      <c r="OHN102" s="286"/>
      <c r="OHO102" s="286"/>
      <c r="OHP102" s="286"/>
      <c r="OHQ102" s="286"/>
      <c r="OHR102" s="286"/>
      <c r="OHS102" s="286"/>
      <c r="OHT102" s="286"/>
      <c r="OHU102" s="286"/>
      <c r="OHV102" s="286"/>
      <c r="OHW102" s="286"/>
      <c r="OHX102" s="286"/>
      <c r="OHY102" s="286"/>
      <c r="OHZ102" s="286"/>
      <c r="OIA102" s="286"/>
      <c r="OIB102" s="286"/>
      <c r="OIC102" s="286"/>
      <c r="OID102" s="286"/>
      <c r="OIE102" s="286"/>
      <c r="OIF102" s="286"/>
      <c r="OIG102" s="286"/>
      <c r="OIH102" s="286"/>
      <c r="OII102" s="286"/>
      <c r="OIJ102" s="286"/>
      <c r="OIK102" s="286"/>
      <c r="OIL102" s="286"/>
      <c r="OIM102" s="286"/>
      <c r="OIN102" s="286"/>
      <c r="OIO102" s="286"/>
      <c r="OIP102" s="286"/>
      <c r="OIQ102" s="286"/>
      <c r="OIR102" s="286"/>
      <c r="OIS102" s="286"/>
      <c r="OIT102" s="286"/>
      <c r="OIU102" s="286"/>
      <c r="OIV102" s="286"/>
      <c r="OIW102" s="286"/>
      <c r="OIX102" s="286"/>
      <c r="OIY102" s="286"/>
      <c r="OIZ102" s="286"/>
      <c r="OJA102" s="286"/>
      <c r="OJB102" s="286"/>
      <c r="OJC102" s="286"/>
      <c r="OJD102" s="286"/>
      <c r="OJE102" s="286"/>
      <c r="OJF102" s="286"/>
      <c r="OJG102" s="286"/>
      <c r="OJH102" s="286"/>
      <c r="OJI102" s="286"/>
      <c r="OJJ102" s="286"/>
      <c r="OJK102" s="286"/>
      <c r="OJL102" s="286"/>
      <c r="OJM102" s="286"/>
      <c r="OJN102" s="286"/>
      <c r="OJO102" s="286"/>
      <c r="OJP102" s="286"/>
      <c r="OJQ102" s="286"/>
      <c r="OJR102" s="286"/>
      <c r="OJS102" s="286"/>
      <c r="OJT102" s="286"/>
      <c r="OJU102" s="286"/>
      <c r="OJV102" s="286"/>
      <c r="OJW102" s="286"/>
      <c r="OJX102" s="286"/>
      <c r="OJY102" s="286"/>
      <c r="OJZ102" s="286"/>
      <c r="OKA102" s="286"/>
      <c r="OKB102" s="286"/>
      <c r="OKC102" s="286"/>
      <c r="OKD102" s="286"/>
      <c r="OKE102" s="286"/>
      <c r="OKF102" s="286"/>
      <c r="OKG102" s="286"/>
      <c r="OKH102" s="286"/>
      <c r="OKI102" s="286"/>
      <c r="OKJ102" s="286"/>
      <c r="OKK102" s="286"/>
      <c r="OKL102" s="286"/>
      <c r="OKM102" s="286"/>
      <c r="OKN102" s="286"/>
      <c r="OKO102" s="286"/>
      <c r="OKP102" s="286"/>
      <c r="OKQ102" s="286"/>
      <c r="OKR102" s="286"/>
      <c r="OKS102" s="286"/>
      <c r="OKT102" s="286"/>
      <c r="OKU102" s="286"/>
      <c r="OKV102" s="286"/>
      <c r="OKW102" s="286"/>
      <c r="OKX102" s="286"/>
      <c r="OKY102" s="286"/>
      <c r="OKZ102" s="286"/>
      <c r="OLA102" s="286"/>
      <c r="OLB102" s="286"/>
      <c r="OLC102" s="286"/>
      <c r="OLD102" s="286"/>
      <c r="OLE102" s="286"/>
      <c r="OLF102" s="286"/>
      <c r="OLG102" s="286"/>
      <c r="OLH102" s="286"/>
      <c r="OLI102" s="286"/>
      <c r="OLJ102" s="286"/>
      <c r="OLK102" s="286"/>
      <c r="OLL102" s="286"/>
      <c r="OLM102" s="286"/>
      <c r="OLN102" s="286"/>
      <c r="OLO102" s="286"/>
      <c r="OLP102" s="286"/>
      <c r="OLQ102" s="286"/>
      <c r="OLR102" s="286"/>
      <c r="OLS102" s="286"/>
      <c r="OLT102" s="286"/>
      <c r="OLU102" s="286"/>
      <c r="OLV102" s="286"/>
      <c r="OLW102" s="286"/>
      <c r="OLX102" s="286"/>
      <c r="OLY102" s="286"/>
      <c r="OLZ102" s="286"/>
      <c r="OMA102" s="286"/>
      <c r="OMB102" s="286"/>
      <c r="OMC102" s="286"/>
      <c r="OMD102" s="286"/>
      <c r="OME102" s="286"/>
      <c r="OMF102" s="286"/>
      <c r="OMG102" s="286"/>
      <c r="OMH102" s="286"/>
      <c r="OMI102" s="286"/>
      <c r="OMJ102" s="286"/>
      <c r="OMK102" s="286"/>
      <c r="OML102" s="286"/>
      <c r="OMM102" s="286"/>
      <c r="OMN102" s="286"/>
      <c r="OMO102" s="286"/>
      <c r="OMP102" s="286"/>
      <c r="OMQ102" s="286"/>
      <c r="OMR102" s="286"/>
      <c r="OMS102" s="286"/>
      <c r="OMT102" s="286"/>
      <c r="OMU102" s="286"/>
      <c r="OMV102" s="286"/>
      <c r="OMW102" s="286"/>
      <c r="OMX102" s="286"/>
      <c r="OMY102" s="286"/>
      <c r="OMZ102" s="286"/>
      <c r="ONA102" s="286"/>
      <c r="ONB102" s="286"/>
      <c r="ONC102" s="286"/>
      <c r="OND102" s="286"/>
      <c r="ONE102" s="286"/>
      <c r="ONF102" s="286"/>
      <c r="ONG102" s="286"/>
      <c r="ONH102" s="286"/>
      <c r="ONI102" s="286"/>
      <c r="ONJ102" s="286"/>
      <c r="ONK102" s="286"/>
      <c r="ONL102" s="286"/>
      <c r="ONM102" s="286"/>
      <c r="ONN102" s="286"/>
      <c r="ONO102" s="286"/>
      <c r="ONP102" s="286"/>
      <c r="ONQ102" s="286"/>
      <c r="ONR102" s="286"/>
      <c r="ONS102" s="286"/>
      <c r="ONT102" s="286"/>
      <c r="ONU102" s="286"/>
      <c r="ONV102" s="286"/>
      <c r="ONW102" s="286"/>
      <c r="ONX102" s="286"/>
      <c r="ONY102" s="286"/>
      <c r="ONZ102" s="286"/>
      <c r="OOA102" s="286"/>
      <c r="OOB102" s="286"/>
      <c r="OOC102" s="286"/>
      <c r="OOD102" s="286"/>
      <c r="OOE102" s="286"/>
      <c r="OOF102" s="286"/>
      <c r="OOG102" s="286"/>
      <c r="OOH102" s="286"/>
      <c r="OOI102" s="286"/>
      <c r="OOJ102" s="286"/>
      <c r="OOK102" s="286"/>
      <c r="OOL102" s="286"/>
      <c r="OOM102" s="286"/>
      <c r="OON102" s="286"/>
      <c r="OOO102" s="286"/>
      <c r="OOP102" s="286"/>
      <c r="OOQ102" s="286"/>
      <c r="OOR102" s="286"/>
      <c r="OOS102" s="286"/>
      <c r="OOT102" s="286"/>
      <c r="OOU102" s="286"/>
      <c r="OOV102" s="286"/>
      <c r="OOW102" s="286"/>
      <c r="OOX102" s="286"/>
      <c r="OOY102" s="286"/>
      <c r="OOZ102" s="286"/>
      <c r="OPA102" s="286"/>
      <c r="OPB102" s="286"/>
      <c r="OPC102" s="286"/>
      <c r="OPD102" s="286"/>
      <c r="OPE102" s="286"/>
      <c r="OPF102" s="286"/>
      <c r="OPG102" s="286"/>
      <c r="OPH102" s="286"/>
      <c r="OPI102" s="286"/>
      <c r="OPJ102" s="286"/>
      <c r="OPK102" s="286"/>
      <c r="OPL102" s="286"/>
      <c r="OPM102" s="286"/>
      <c r="OPN102" s="286"/>
      <c r="OPO102" s="286"/>
      <c r="OPP102" s="286"/>
      <c r="OPQ102" s="286"/>
      <c r="OPR102" s="286"/>
      <c r="OPS102" s="286"/>
      <c r="OPT102" s="286"/>
      <c r="OPU102" s="286"/>
      <c r="OPV102" s="286"/>
      <c r="OPW102" s="286"/>
      <c r="OPX102" s="286"/>
      <c r="OPY102" s="286"/>
      <c r="OPZ102" s="286"/>
      <c r="OQA102" s="286"/>
      <c r="OQB102" s="286"/>
      <c r="OQC102" s="286"/>
      <c r="OQD102" s="286"/>
      <c r="OQE102" s="286"/>
      <c r="OQF102" s="286"/>
      <c r="OQG102" s="286"/>
      <c r="OQH102" s="286"/>
      <c r="OQI102" s="286"/>
      <c r="OQJ102" s="286"/>
      <c r="OQK102" s="286"/>
      <c r="OQL102" s="286"/>
      <c r="OQM102" s="286"/>
      <c r="OQN102" s="286"/>
      <c r="OQO102" s="286"/>
      <c r="OQP102" s="286"/>
      <c r="OQQ102" s="286"/>
      <c r="OQR102" s="286"/>
      <c r="OQS102" s="286"/>
      <c r="OQT102" s="286"/>
      <c r="OQU102" s="286"/>
      <c r="OQV102" s="286"/>
      <c r="OQW102" s="286"/>
      <c r="OQX102" s="286"/>
      <c r="OQY102" s="286"/>
      <c r="OQZ102" s="286"/>
      <c r="ORA102" s="286"/>
      <c r="ORB102" s="286"/>
      <c r="ORC102" s="286"/>
      <c r="ORD102" s="286"/>
      <c r="ORE102" s="286"/>
      <c r="ORF102" s="286"/>
      <c r="ORG102" s="286"/>
      <c r="ORH102" s="286"/>
      <c r="ORI102" s="286"/>
      <c r="ORJ102" s="286"/>
      <c r="ORK102" s="286"/>
      <c r="ORL102" s="286"/>
      <c r="ORM102" s="286"/>
      <c r="ORN102" s="286"/>
      <c r="ORO102" s="286"/>
      <c r="ORP102" s="286"/>
      <c r="ORQ102" s="286"/>
      <c r="ORR102" s="286"/>
      <c r="ORS102" s="286"/>
      <c r="ORT102" s="286"/>
      <c r="ORU102" s="286"/>
      <c r="ORV102" s="286"/>
      <c r="ORW102" s="286"/>
      <c r="ORX102" s="286"/>
      <c r="ORY102" s="286"/>
      <c r="ORZ102" s="286"/>
      <c r="OSA102" s="286"/>
      <c r="OSB102" s="286"/>
      <c r="OSC102" s="286"/>
      <c r="OSD102" s="286"/>
      <c r="OSE102" s="286"/>
      <c r="OSF102" s="286"/>
      <c r="OSG102" s="286"/>
      <c r="OSH102" s="286"/>
      <c r="OSI102" s="286"/>
      <c r="OSJ102" s="286"/>
      <c r="OSK102" s="286"/>
      <c r="OSL102" s="286"/>
      <c r="OSM102" s="286"/>
      <c r="OSN102" s="286"/>
      <c r="OSO102" s="286"/>
      <c r="OSP102" s="286"/>
      <c r="OSQ102" s="286"/>
      <c r="OSR102" s="286"/>
      <c r="OSS102" s="286"/>
      <c r="OST102" s="286"/>
      <c r="OSU102" s="286"/>
      <c r="OSV102" s="286"/>
      <c r="OSW102" s="286"/>
      <c r="OSX102" s="286"/>
      <c r="OSY102" s="286"/>
      <c r="OSZ102" s="286"/>
      <c r="OTA102" s="286"/>
      <c r="OTB102" s="286"/>
      <c r="OTC102" s="286"/>
      <c r="OTD102" s="286"/>
      <c r="OTE102" s="286"/>
      <c r="OTF102" s="286"/>
      <c r="OTG102" s="286"/>
      <c r="OTH102" s="286"/>
      <c r="OTI102" s="286"/>
      <c r="OTJ102" s="286"/>
      <c r="OTK102" s="286"/>
      <c r="OTL102" s="286"/>
      <c r="OTM102" s="286"/>
      <c r="OTN102" s="286"/>
      <c r="OTO102" s="286"/>
      <c r="OTP102" s="286"/>
      <c r="OTQ102" s="286"/>
      <c r="OTR102" s="286"/>
      <c r="OTS102" s="286"/>
      <c r="OTT102" s="286"/>
      <c r="OTU102" s="286"/>
      <c r="OTV102" s="286"/>
      <c r="OTW102" s="286"/>
      <c r="OTX102" s="286"/>
      <c r="OTY102" s="286"/>
      <c r="OTZ102" s="286"/>
      <c r="OUA102" s="286"/>
      <c r="OUB102" s="286"/>
      <c r="OUC102" s="286"/>
      <c r="OUD102" s="286"/>
      <c r="OUE102" s="286"/>
      <c r="OUF102" s="286"/>
      <c r="OUG102" s="286"/>
      <c r="OUH102" s="286"/>
      <c r="OUI102" s="286"/>
      <c r="OUJ102" s="286"/>
      <c r="OUK102" s="286"/>
      <c r="OUL102" s="286"/>
      <c r="OUM102" s="286"/>
      <c r="OUN102" s="286"/>
      <c r="OUO102" s="286"/>
      <c r="OUP102" s="286"/>
      <c r="OUQ102" s="286"/>
      <c r="OUR102" s="286"/>
      <c r="OUS102" s="286"/>
      <c r="OUT102" s="286"/>
      <c r="OUU102" s="286"/>
      <c r="OUV102" s="286"/>
      <c r="OUW102" s="286"/>
      <c r="OUX102" s="286"/>
      <c r="OUY102" s="286"/>
      <c r="OUZ102" s="286"/>
      <c r="OVA102" s="286"/>
      <c r="OVB102" s="286"/>
      <c r="OVC102" s="286"/>
      <c r="OVD102" s="286"/>
      <c r="OVE102" s="286"/>
      <c r="OVF102" s="286"/>
      <c r="OVG102" s="286"/>
      <c r="OVH102" s="286"/>
      <c r="OVI102" s="286"/>
      <c r="OVJ102" s="286"/>
      <c r="OVK102" s="286"/>
      <c r="OVL102" s="286"/>
      <c r="OVM102" s="286"/>
      <c r="OVN102" s="286"/>
      <c r="OVO102" s="286"/>
      <c r="OVP102" s="286"/>
      <c r="OVQ102" s="286"/>
      <c r="OVR102" s="286"/>
      <c r="OVS102" s="286"/>
      <c r="OVT102" s="286"/>
      <c r="OVU102" s="286"/>
      <c r="OVV102" s="286"/>
      <c r="OVW102" s="286"/>
      <c r="OVX102" s="286"/>
      <c r="OVY102" s="286"/>
      <c r="OVZ102" s="286"/>
      <c r="OWA102" s="286"/>
      <c r="OWB102" s="286"/>
      <c r="OWC102" s="286"/>
      <c r="OWD102" s="286"/>
      <c r="OWE102" s="286"/>
      <c r="OWF102" s="286"/>
      <c r="OWG102" s="286"/>
      <c r="OWH102" s="286"/>
      <c r="OWI102" s="286"/>
      <c r="OWJ102" s="286"/>
      <c r="OWK102" s="286"/>
      <c r="OWL102" s="286"/>
      <c r="OWM102" s="286"/>
      <c r="OWN102" s="286"/>
      <c r="OWO102" s="286"/>
      <c r="OWP102" s="286"/>
      <c r="OWQ102" s="286"/>
      <c r="OWR102" s="286"/>
      <c r="OWS102" s="286"/>
      <c r="OWT102" s="286"/>
      <c r="OWU102" s="286"/>
      <c r="OWV102" s="286"/>
      <c r="OWW102" s="286"/>
      <c r="OWX102" s="286"/>
      <c r="OWY102" s="286"/>
      <c r="OWZ102" s="286"/>
      <c r="OXA102" s="286"/>
      <c r="OXB102" s="286"/>
      <c r="OXC102" s="286"/>
      <c r="OXD102" s="286"/>
      <c r="OXE102" s="286"/>
      <c r="OXF102" s="286"/>
      <c r="OXG102" s="286"/>
      <c r="OXH102" s="286"/>
      <c r="OXI102" s="286"/>
      <c r="OXJ102" s="286"/>
      <c r="OXK102" s="286"/>
      <c r="OXL102" s="286"/>
      <c r="OXM102" s="286"/>
      <c r="OXN102" s="286"/>
      <c r="OXO102" s="286"/>
      <c r="OXP102" s="286"/>
      <c r="OXQ102" s="286"/>
      <c r="OXR102" s="286"/>
      <c r="OXS102" s="286"/>
      <c r="OXT102" s="286"/>
      <c r="OXU102" s="286"/>
      <c r="OXV102" s="286"/>
      <c r="OXW102" s="286"/>
      <c r="OXX102" s="286"/>
      <c r="OXY102" s="286"/>
      <c r="OXZ102" s="286"/>
      <c r="OYA102" s="286"/>
      <c r="OYB102" s="286"/>
      <c r="OYC102" s="286"/>
      <c r="OYD102" s="286"/>
      <c r="OYE102" s="286"/>
      <c r="OYF102" s="286"/>
      <c r="OYG102" s="286"/>
      <c r="OYH102" s="286"/>
      <c r="OYI102" s="286"/>
      <c r="OYJ102" s="286"/>
      <c r="OYK102" s="286"/>
      <c r="OYL102" s="286"/>
      <c r="OYM102" s="286"/>
      <c r="OYN102" s="286"/>
      <c r="OYO102" s="286"/>
      <c r="OYP102" s="286"/>
      <c r="OYQ102" s="286"/>
      <c r="OYR102" s="286"/>
      <c r="OYS102" s="286"/>
      <c r="OYT102" s="286"/>
      <c r="OYU102" s="286"/>
      <c r="OYV102" s="286"/>
      <c r="OYW102" s="286"/>
      <c r="OYX102" s="286"/>
      <c r="OYY102" s="286"/>
      <c r="OYZ102" s="286"/>
      <c r="OZA102" s="286"/>
      <c r="OZB102" s="286"/>
      <c r="OZC102" s="286"/>
      <c r="OZD102" s="286"/>
      <c r="OZE102" s="286"/>
      <c r="OZF102" s="286"/>
      <c r="OZG102" s="286"/>
      <c r="OZH102" s="286"/>
      <c r="OZI102" s="286"/>
      <c r="OZJ102" s="286"/>
      <c r="OZK102" s="286"/>
      <c r="OZL102" s="286"/>
      <c r="OZM102" s="286"/>
      <c r="OZN102" s="286"/>
      <c r="OZO102" s="286"/>
      <c r="OZP102" s="286"/>
      <c r="OZQ102" s="286"/>
      <c r="OZR102" s="286"/>
      <c r="OZS102" s="286"/>
      <c r="OZT102" s="286"/>
      <c r="OZU102" s="286"/>
      <c r="OZV102" s="286"/>
      <c r="OZW102" s="286"/>
      <c r="OZX102" s="286"/>
      <c r="OZY102" s="286"/>
      <c r="OZZ102" s="286"/>
      <c r="PAA102" s="286"/>
      <c r="PAB102" s="286"/>
      <c r="PAC102" s="286"/>
      <c r="PAD102" s="286"/>
      <c r="PAE102" s="286"/>
      <c r="PAF102" s="286"/>
      <c r="PAG102" s="286"/>
      <c r="PAH102" s="286"/>
      <c r="PAI102" s="286"/>
      <c r="PAJ102" s="286"/>
      <c r="PAK102" s="286"/>
      <c r="PAL102" s="286"/>
      <c r="PAM102" s="286"/>
      <c r="PAN102" s="286"/>
      <c r="PAO102" s="286"/>
      <c r="PAP102" s="286"/>
      <c r="PAQ102" s="286"/>
      <c r="PAR102" s="286"/>
      <c r="PAS102" s="286"/>
      <c r="PAT102" s="286"/>
      <c r="PAU102" s="286"/>
      <c r="PAV102" s="286"/>
      <c r="PAW102" s="286"/>
      <c r="PAX102" s="286"/>
      <c r="PAY102" s="286"/>
      <c r="PAZ102" s="286"/>
      <c r="PBA102" s="286"/>
      <c r="PBB102" s="286"/>
      <c r="PBC102" s="286"/>
      <c r="PBD102" s="286"/>
      <c r="PBE102" s="286"/>
      <c r="PBF102" s="286"/>
      <c r="PBG102" s="286"/>
      <c r="PBH102" s="286"/>
      <c r="PBI102" s="286"/>
      <c r="PBJ102" s="286"/>
      <c r="PBK102" s="286"/>
      <c r="PBL102" s="286"/>
      <c r="PBM102" s="286"/>
      <c r="PBN102" s="286"/>
      <c r="PBO102" s="286"/>
      <c r="PBP102" s="286"/>
      <c r="PBQ102" s="286"/>
      <c r="PBR102" s="286"/>
      <c r="PBS102" s="286"/>
      <c r="PBT102" s="286"/>
      <c r="PBU102" s="286"/>
      <c r="PBV102" s="286"/>
      <c r="PBW102" s="286"/>
      <c r="PBX102" s="286"/>
      <c r="PBY102" s="286"/>
      <c r="PBZ102" s="286"/>
      <c r="PCA102" s="286"/>
      <c r="PCB102" s="286"/>
      <c r="PCC102" s="286"/>
      <c r="PCD102" s="286"/>
      <c r="PCE102" s="286"/>
      <c r="PCF102" s="286"/>
      <c r="PCG102" s="286"/>
      <c r="PCH102" s="286"/>
      <c r="PCI102" s="286"/>
      <c r="PCJ102" s="286"/>
      <c r="PCK102" s="286"/>
      <c r="PCL102" s="286"/>
      <c r="PCM102" s="286"/>
      <c r="PCN102" s="286"/>
      <c r="PCO102" s="286"/>
      <c r="PCP102" s="286"/>
      <c r="PCQ102" s="286"/>
      <c r="PCR102" s="286"/>
      <c r="PCS102" s="286"/>
      <c r="PCT102" s="286"/>
      <c r="PCU102" s="286"/>
      <c r="PCV102" s="286"/>
      <c r="PCW102" s="286"/>
      <c r="PCX102" s="286"/>
      <c r="PCY102" s="286"/>
      <c r="PCZ102" s="286"/>
      <c r="PDA102" s="286"/>
      <c r="PDB102" s="286"/>
      <c r="PDC102" s="286"/>
      <c r="PDD102" s="286"/>
      <c r="PDE102" s="286"/>
      <c r="PDF102" s="286"/>
      <c r="PDG102" s="286"/>
      <c r="PDH102" s="286"/>
      <c r="PDI102" s="286"/>
      <c r="PDJ102" s="286"/>
      <c r="PDK102" s="286"/>
      <c r="PDL102" s="286"/>
      <c r="PDM102" s="286"/>
      <c r="PDN102" s="286"/>
      <c r="PDO102" s="286"/>
      <c r="PDP102" s="286"/>
      <c r="PDQ102" s="286"/>
      <c r="PDR102" s="286"/>
      <c r="PDS102" s="286"/>
      <c r="PDT102" s="286"/>
      <c r="PDU102" s="286"/>
      <c r="PDV102" s="286"/>
      <c r="PDW102" s="286"/>
      <c r="PDX102" s="286"/>
      <c r="PDY102" s="286"/>
      <c r="PDZ102" s="286"/>
      <c r="PEA102" s="286"/>
      <c r="PEB102" s="286"/>
      <c r="PEC102" s="286"/>
      <c r="PED102" s="286"/>
      <c r="PEE102" s="286"/>
      <c r="PEF102" s="286"/>
      <c r="PEG102" s="286"/>
      <c r="PEH102" s="286"/>
      <c r="PEI102" s="286"/>
      <c r="PEJ102" s="286"/>
      <c r="PEK102" s="286"/>
      <c r="PEL102" s="286"/>
      <c r="PEM102" s="286"/>
      <c r="PEN102" s="286"/>
      <c r="PEO102" s="286"/>
      <c r="PEP102" s="286"/>
      <c r="PEQ102" s="286"/>
      <c r="PER102" s="286"/>
      <c r="PES102" s="286"/>
      <c r="PET102" s="286"/>
      <c r="PEU102" s="286"/>
      <c r="PEV102" s="286"/>
      <c r="PEW102" s="286"/>
      <c r="PEX102" s="286"/>
      <c r="PEY102" s="286"/>
      <c r="PEZ102" s="286"/>
      <c r="PFA102" s="286"/>
      <c r="PFB102" s="286"/>
      <c r="PFC102" s="286"/>
      <c r="PFD102" s="286"/>
      <c r="PFE102" s="286"/>
      <c r="PFF102" s="286"/>
      <c r="PFG102" s="286"/>
      <c r="PFH102" s="286"/>
      <c r="PFI102" s="286"/>
      <c r="PFJ102" s="286"/>
      <c r="PFK102" s="286"/>
      <c r="PFL102" s="286"/>
      <c r="PFM102" s="286"/>
      <c r="PFN102" s="286"/>
      <c r="PFO102" s="286"/>
      <c r="PFP102" s="286"/>
      <c r="PFQ102" s="286"/>
      <c r="PFR102" s="286"/>
      <c r="PFS102" s="286"/>
      <c r="PFT102" s="286"/>
      <c r="PFU102" s="286"/>
      <c r="PFV102" s="286"/>
      <c r="PFW102" s="286"/>
      <c r="PFX102" s="286"/>
      <c r="PFY102" s="286"/>
      <c r="PFZ102" s="286"/>
      <c r="PGA102" s="286"/>
      <c r="PGB102" s="286"/>
      <c r="PGC102" s="286"/>
      <c r="PGD102" s="286"/>
      <c r="PGE102" s="286"/>
      <c r="PGF102" s="286"/>
      <c r="PGG102" s="286"/>
      <c r="PGH102" s="286"/>
      <c r="PGI102" s="286"/>
      <c r="PGJ102" s="286"/>
      <c r="PGK102" s="286"/>
      <c r="PGL102" s="286"/>
      <c r="PGM102" s="286"/>
      <c r="PGN102" s="286"/>
      <c r="PGO102" s="286"/>
      <c r="PGP102" s="286"/>
      <c r="PGQ102" s="286"/>
      <c r="PGR102" s="286"/>
      <c r="PGS102" s="286"/>
      <c r="PGT102" s="286"/>
      <c r="PGU102" s="286"/>
      <c r="PGV102" s="286"/>
      <c r="PGW102" s="286"/>
      <c r="PGX102" s="286"/>
      <c r="PGY102" s="286"/>
      <c r="PGZ102" s="286"/>
      <c r="PHA102" s="286"/>
      <c r="PHB102" s="286"/>
      <c r="PHC102" s="286"/>
      <c r="PHD102" s="286"/>
      <c r="PHE102" s="286"/>
      <c r="PHF102" s="286"/>
      <c r="PHG102" s="286"/>
      <c r="PHH102" s="286"/>
      <c r="PHI102" s="286"/>
      <c r="PHJ102" s="286"/>
      <c r="PHK102" s="286"/>
      <c r="PHL102" s="286"/>
      <c r="PHM102" s="286"/>
      <c r="PHN102" s="286"/>
      <c r="PHO102" s="286"/>
      <c r="PHP102" s="286"/>
      <c r="PHQ102" s="286"/>
      <c r="PHR102" s="286"/>
      <c r="PHS102" s="286"/>
      <c r="PHT102" s="286"/>
      <c r="PHU102" s="286"/>
      <c r="PHV102" s="286"/>
      <c r="PHW102" s="286"/>
      <c r="PHX102" s="286"/>
      <c r="PHY102" s="286"/>
      <c r="PHZ102" s="286"/>
      <c r="PIA102" s="286"/>
      <c r="PIB102" s="286"/>
      <c r="PIC102" s="286"/>
      <c r="PID102" s="286"/>
      <c r="PIE102" s="286"/>
      <c r="PIF102" s="286"/>
      <c r="PIG102" s="286"/>
      <c r="PIH102" s="286"/>
      <c r="PII102" s="286"/>
      <c r="PIJ102" s="286"/>
      <c r="PIK102" s="286"/>
      <c r="PIL102" s="286"/>
      <c r="PIM102" s="286"/>
      <c r="PIN102" s="286"/>
      <c r="PIO102" s="286"/>
      <c r="PIP102" s="286"/>
      <c r="PIQ102" s="286"/>
      <c r="PIR102" s="286"/>
      <c r="PIS102" s="286"/>
      <c r="PIT102" s="286"/>
      <c r="PIU102" s="286"/>
      <c r="PIV102" s="286"/>
      <c r="PIW102" s="286"/>
      <c r="PIX102" s="286"/>
      <c r="PIY102" s="286"/>
      <c r="PIZ102" s="286"/>
      <c r="PJA102" s="286"/>
      <c r="PJB102" s="286"/>
      <c r="PJC102" s="286"/>
      <c r="PJD102" s="286"/>
      <c r="PJE102" s="286"/>
      <c r="PJF102" s="286"/>
      <c r="PJG102" s="286"/>
      <c r="PJH102" s="286"/>
      <c r="PJI102" s="286"/>
      <c r="PJJ102" s="286"/>
      <c r="PJK102" s="286"/>
      <c r="PJL102" s="286"/>
      <c r="PJM102" s="286"/>
      <c r="PJN102" s="286"/>
      <c r="PJO102" s="286"/>
      <c r="PJP102" s="286"/>
      <c r="PJQ102" s="286"/>
      <c r="PJR102" s="286"/>
      <c r="PJS102" s="286"/>
      <c r="PJT102" s="286"/>
      <c r="PJU102" s="286"/>
      <c r="PJV102" s="286"/>
      <c r="PJW102" s="286"/>
      <c r="PJX102" s="286"/>
      <c r="PJY102" s="286"/>
      <c r="PJZ102" s="286"/>
      <c r="PKA102" s="286"/>
      <c r="PKB102" s="286"/>
      <c r="PKC102" s="286"/>
      <c r="PKD102" s="286"/>
      <c r="PKE102" s="286"/>
      <c r="PKF102" s="286"/>
      <c r="PKG102" s="286"/>
      <c r="PKH102" s="286"/>
      <c r="PKI102" s="286"/>
      <c r="PKJ102" s="286"/>
      <c r="PKK102" s="286"/>
      <c r="PKL102" s="286"/>
      <c r="PKM102" s="286"/>
      <c r="PKN102" s="286"/>
      <c r="PKO102" s="286"/>
      <c r="PKP102" s="286"/>
      <c r="PKQ102" s="286"/>
      <c r="PKR102" s="286"/>
      <c r="PKS102" s="286"/>
      <c r="PKT102" s="286"/>
      <c r="PKU102" s="286"/>
      <c r="PKV102" s="286"/>
      <c r="PKW102" s="286"/>
      <c r="PKX102" s="286"/>
      <c r="PKY102" s="286"/>
      <c r="PKZ102" s="286"/>
      <c r="PLA102" s="286"/>
      <c r="PLB102" s="286"/>
      <c r="PLC102" s="286"/>
      <c r="PLD102" s="286"/>
      <c r="PLE102" s="286"/>
      <c r="PLF102" s="286"/>
      <c r="PLG102" s="286"/>
      <c r="PLH102" s="286"/>
      <c r="PLI102" s="286"/>
      <c r="PLJ102" s="286"/>
      <c r="PLK102" s="286"/>
      <c r="PLL102" s="286"/>
      <c r="PLM102" s="286"/>
      <c r="PLN102" s="286"/>
      <c r="PLO102" s="286"/>
      <c r="PLP102" s="286"/>
      <c r="PLQ102" s="286"/>
      <c r="PLR102" s="286"/>
      <c r="PLS102" s="286"/>
      <c r="PLT102" s="286"/>
      <c r="PLU102" s="286"/>
      <c r="PLV102" s="286"/>
      <c r="PLW102" s="286"/>
      <c r="PLX102" s="286"/>
      <c r="PLY102" s="286"/>
      <c r="PLZ102" s="286"/>
      <c r="PMA102" s="286"/>
      <c r="PMB102" s="286"/>
      <c r="PMC102" s="286"/>
      <c r="PMD102" s="286"/>
      <c r="PME102" s="286"/>
      <c r="PMF102" s="286"/>
      <c r="PMG102" s="286"/>
      <c r="PMH102" s="286"/>
      <c r="PMI102" s="286"/>
      <c r="PMJ102" s="286"/>
      <c r="PMK102" s="286"/>
      <c r="PML102" s="286"/>
      <c r="PMM102" s="286"/>
      <c r="PMN102" s="286"/>
      <c r="PMO102" s="286"/>
      <c r="PMP102" s="286"/>
      <c r="PMQ102" s="286"/>
      <c r="PMR102" s="286"/>
      <c r="PMS102" s="286"/>
      <c r="PMT102" s="286"/>
      <c r="PMU102" s="286"/>
      <c r="PMV102" s="286"/>
      <c r="PMW102" s="286"/>
      <c r="PMX102" s="286"/>
      <c r="PMY102" s="286"/>
      <c r="PMZ102" s="286"/>
      <c r="PNA102" s="286"/>
      <c r="PNB102" s="286"/>
      <c r="PNC102" s="286"/>
      <c r="PND102" s="286"/>
      <c r="PNE102" s="286"/>
      <c r="PNF102" s="286"/>
      <c r="PNG102" s="286"/>
      <c r="PNH102" s="286"/>
      <c r="PNI102" s="286"/>
      <c r="PNJ102" s="286"/>
      <c r="PNK102" s="286"/>
      <c r="PNL102" s="286"/>
      <c r="PNM102" s="286"/>
      <c r="PNN102" s="286"/>
      <c r="PNO102" s="286"/>
      <c r="PNP102" s="286"/>
      <c r="PNQ102" s="286"/>
      <c r="PNR102" s="286"/>
      <c r="PNS102" s="286"/>
      <c r="PNT102" s="286"/>
      <c r="PNU102" s="286"/>
      <c r="PNV102" s="286"/>
      <c r="PNW102" s="286"/>
      <c r="PNX102" s="286"/>
      <c r="PNY102" s="286"/>
      <c r="PNZ102" s="286"/>
      <c r="POA102" s="286"/>
      <c r="POB102" s="286"/>
      <c r="POC102" s="286"/>
      <c r="POD102" s="286"/>
      <c r="POE102" s="286"/>
      <c r="POF102" s="286"/>
      <c r="POG102" s="286"/>
      <c r="POH102" s="286"/>
      <c r="POI102" s="286"/>
      <c r="POJ102" s="286"/>
      <c r="POK102" s="286"/>
      <c r="POL102" s="286"/>
      <c r="POM102" s="286"/>
      <c r="PON102" s="286"/>
      <c r="POO102" s="286"/>
      <c r="POP102" s="286"/>
      <c r="POQ102" s="286"/>
      <c r="POR102" s="286"/>
      <c r="POS102" s="286"/>
      <c r="POT102" s="286"/>
      <c r="POU102" s="286"/>
      <c r="POV102" s="286"/>
      <c r="POW102" s="286"/>
      <c r="POX102" s="286"/>
      <c r="POY102" s="286"/>
      <c r="POZ102" s="286"/>
      <c r="PPA102" s="286"/>
      <c r="PPB102" s="286"/>
      <c r="PPC102" s="286"/>
      <c r="PPD102" s="286"/>
      <c r="PPE102" s="286"/>
      <c r="PPF102" s="286"/>
      <c r="PPG102" s="286"/>
      <c r="PPH102" s="286"/>
      <c r="PPI102" s="286"/>
      <c r="PPJ102" s="286"/>
      <c r="PPK102" s="286"/>
      <c r="PPL102" s="286"/>
      <c r="PPM102" s="286"/>
      <c r="PPN102" s="286"/>
      <c r="PPO102" s="286"/>
      <c r="PPP102" s="286"/>
      <c r="PPQ102" s="286"/>
      <c r="PPR102" s="286"/>
      <c r="PPS102" s="286"/>
      <c r="PPT102" s="286"/>
      <c r="PPU102" s="286"/>
      <c r="PPV102" s="286"/>
      <c r="PPW102" s="286"/>
      <c r="PPX102" s="286"/>
      <c r="PPY102" s="286"/>
      <c r="PPZ102" s="286"/>
      <c r="PQA102" s="286"/>
      <c r="PQB102" s="286"/>
      <c r="PQC102" s="286"/>
      <c r="PQD102" s="286"/>
      <c r="PQE102" s="286"/>
      <c r="PQF102" s="286"/>
      <c r="PQG102" s="286"/>
      <c r="PQH102" s="286"/>
      <c r="PQI102" s="286"/>
      <c r="PQJ102" s="286"/>
      <c r="PQK102" s="286"/>
      <c r="PQL102" s="286"/>
      <c r="PQM102" s="286"/>
      <c r="PQN102" s="286"/>
      <c r="PQO102" s="286"/>
      <c r="PQP102" s="286"/>
      <c r="PQQ102" s="286"/>
      <c r="PQR102" s="286"/>
      <c r="PQS102" s="286"/>
      <c r="PQT102" s="286"/>
      <c r="PQU102" s="286"/>
      <c r="PQV102" s="286"/>
      <c r="PQW102" s="286"/>
      <c r="PQX102" s="286"/>
      <c r="PQY102" s="286"/>
      <c r="PQZ102" s="286"/>
      <c r="PRA102" s="286"/>
      <c r="PRB102" s="286"/>
      <c r="PRC102" s="286"/>
      <c r="PRD102" s="286"/>
      <c r="PRE102" s="286"/>
      <c r="PRF102" s="286"/>
      <c r="PRG102" s="286"/>
      <c r="PRH102" s="286"/>
      <c r="PRI102" s="286"/>
      <c r="PRJ102" s="286"/>
      <c r="PRK102" s="286"/>
      <c r="PRL102" s="286"/>
      <c r="PRM102" s="286"/>
      <c r="PRN102" s="286"/>
      <c r="PRO102" s="286"/>
      <c r="PRP102" s="286"/>
      <c r="PRQ102" s="286"/>
      <c r="PRR102" s="286"/>
      <c r="PRS102" s="286"/>
      <c r="PRT102" s="286"/>
      <c r="PRU102" s="286"/>
      <c r="PRV102" s="286"/>
      <c r="PRW102" s="286"/>
      <c r="PRX102" s="286"/>
      <c r="PRY102" s="286"/>
      <c r="PRZ102" s="286"/>
      <c r="PSA102" s="286"/>
      <c r="PSB102" s="286"/>
      <c r="PSC102" s="286"/>
      <c r="PSD102" s="286"/>
      <c r="PSE102" s="286"/>
      <c r="PSF102" s="286"/>
      <c r="PSG102" s="286"/>
      <c r="PSH102" s="286"/>
      <c r="PSI102" s="286"/>
      <c r="PSJ102" s="286"/>
      <c r="PSK102" s="286"/>
      <c r="PSL102" s="286"/>
      <c r="PSM102" s="286"/>
      <c r="PSN102" s="286"/>
      <c r="PSO102" s="286"/>
      <c r="PSP102" s="286"/>
      <c r="PSQ102" s="286"/>
      <c r="PSR102" s="286"/>
      <c r="PSS102" s="286"/>
      <c r="PST102" s="286"/>
      <c r="PSU102" s="286"/>
      <c r="PSV102" s="286"/>
      <c r="PSW102" s="286"/>
      <c r="PSX102" s="286"/>
      <c r="PSY102" s="286"/>
      <c r="PSZ102" s="286"/>
      <c r="PTA102" s="286"/>
      <c r="PTB102" s="286"/>
      <c r="PTC102" s="286"/>
      <c r="PTD102" s="286"/>
      <c r="PTE102" s="286"/>
      <c r="PTF102" s="286"/>
      <c r="PTG102" s="286"/>
      <c r="PTH102" s="286"/>
      <c r="PTI102" s="286"/>
      <c r="PTJ102" s="286"/>
      <c r="PTK102" s="286"/>
      <c r="PTL102" s="286"/>
      <c r="PTM102" s="286"/>
      <c r="PTN102" s="286"/>
      <c r="PTO102" s="286"/>
      <c r="PTP102" s="286"/>
      <c r="PTQ102" s="286"/>
      <c r="PTR102" s="286"/>
      <c r="PTS102" s="286"/>
      <c r="PTT102" s="286"/>
      <c r="PTU102" s="286"/>
      <c r="PTV102" s="286"/>
      <c r="PTW102" s="286"/>
      <c r="PTX102" s="286"/>
      <c r="PTY102" s="286"/>
      <c r="PTZ102" s="286"/>
      <c r="PUA102" s="286"/>
      <c r="PUB102" s="286"/>
      <c r="PUC102" s="286"/>
      <c r="PUD102" s="286"/>
      <c r="PUE102" s="286"/>
      <c r="PUF102" s="286"/>
      <c r="PUG102" s="286"/>
      <c r="PUH102" s="286"/>
      <c r="PUI102" s="286"/>
      <c r="PUJ102" s="286"/>
      <c r="PUK102" s="286"/>
      <c r="PUL102" s="286"/>
      <c r="PUM102" s="286"/>
      <c r="PUN102" s="286"/>
      <c r="PUO102" s="286"/>
      <c r="PUP102" s="286"/>
      <c r="PUQ102" s="286"/>
      <c r="PUR102" s="286"/>
      <c r="PUS102" s="286"/>
      <c r="PUT102" s="286"/>
      <c r="PUU102" s="286"/>
      <c r="PUV102" s="286"/>
      <c r="PUW102" s="286"/>
      <c r="PUX102" s="286"/>
      <c r="PUY102" s="286"/>
      <c r="PUZ102" s="286"/>
      <c r="PVA102" s="286"/>
      <c r="PVB102" s="286"/>
      <c r="PVC102" s="286"/>
      <c r="PVD102" s="286"/>
      <c r="PVE102" s="286"/>
      <c r="PVF102" s="286"/>
      <c r="PVG102" s="286"/>
      <c r="PVH102" s="286"/>
      <c r="PVI102" s="286"/>
      <c r="PVJ102" s="286"/>
      <c r="PVK102" s="286"/>
      <c r="PVL102" s="286"/>
      <c r="PVM102" s="286"/>
      <c r="PVN102" s="286"/>
      <c r="PVO102" s="286"/>
      <c r="PVP102" s="286"/>
      <c r="PVQ102" s="286"/>
      <c r="PVR102" s="286"/>
      <c r="PVS102" s="286"/>
      <c r="PVT102" s="286"/>
      <c r="PVU102" s="286"/>
      <c r="PVV102" s="286"/>
      <c r="PVW102" s="286"/>
      <c r="PVX102" s="286"/>
      <c r="PVY102" s="286"/>
      <c r="PVZ102" s="286"/>
      <c r="PWA102" s="286"/>
      <c r="PWB102" s="286"/>
      <c r="PWC102" s="286"/>
      <c r="PWD102" s="286"/>
      <c r="PWE102" s="286"/>
      <c r="PWF102" s="286"/>
      <c r="PWG102" s="286"/>
      <c r="PWH102" s="286"/>
      <c r="PWI102" s="286"/>
      <c r="PWJ102" s="286"/>
      <c r="PWK102" s="286"/>
      <c r="PWL102" s="286"/>
      <c r="PWM102" s="286"/>
      <c r="PWN102" s="286"/>
      <c r="PWO102" s="286"/>
      <c r="PWP102" s="286"/>
      <c r="PWQ102" s="286"/>
      <c r="PWR102" s="286"/>
      <c r="PWS102" s="286"/>
      <c r="PWT102" s="286"/>
      <c r="PWU102" s="286"/>
      <c r="PWV102" s="286"/>
      <c r="PWW102" s="286"/>
      <c r="PWX102" s="286"/>
      <c r="PWY102" s="286"/>
      <c r="PWZ102" s="286"/>
      <c r="PXA102" s="286"/>
      <c r="PXB102" s="286"/>
      <c r="PXC102" s="286"/>
      <c r="PXD102" s="286"/>
      <c r="PXE102" s="286"/>
      <c r="PXF102" s="286"/>
      <c r="PXG102" s="286"/>
      <c r="PXH102" s="286"/>
      <c r="PXI102" s="286"/>
      <c r="PXJ102" s="286"/>
      <c r="PXK102" s="286"/>
      <c r="PXL102" s="286"/>
      <c r="PXM102" s="286"/>
      <c r="PXN102" s="286"/>
      <c r="PXO102" s="286"/>
      <c r="PXP102" s="286"/>
      <c r="PXQ102" s="286"/>
      <c r="PXR102" s="286"/>
      <c r="PXS102" s="286"/>
      <c r="PXT102" s="286"/>
      <c r="PXU102" s="286"/>
      <c r="PXV102" s="286"/>
      <c r="PXW102" s="286"/>
      <c r="PXX102" s="286"/>
      <c r="PXY102" s="286"/>
      <c r="PXZ102" s="286"/>
      <c r="PYA102" s="286"/>
      <c r="PYB102" s="286"/>
      <c r="PYC102" s="286"/>
      <c r="PYD102" s="286"/>
      <c r="PYE102" s="286"/>
      <c r="PYF102" s="286"/>
      <c r="PYG102" s="286"/>
      <c r="PYH102" s="286"/>
      <c r="PYI102" s="286"/>
      <c r="PYJ102" s="286"/>
      <c r="PYK102" s="286"/>
      <c r="PYL102" s="286"/>
      <c r="PYM102" s="286"/>
      <c r="PYN102" s="286"/>
      <c r="PYO102" s="286"/>
      <c r="PYP102" s="286"/>
      <c r="PYQ102" s="286"/>
      <c r="PYR102" s="286"/>
      <c r="PYS102" s="286"/>
      <c r="PYT102" s="286"/>
      <c r="PYU102" s="286"/>
      <c r="PYV102" s="286"/>
      <c r="PYW102" s="286"/>
      <c r="PYX102" s="286"/>
      <c r="PYY102" s="286"/>
      <c r="PYZ102" s="286"/>
      <c r="PZA102" s="286"/>
      <c r="PZB102" s="286"/>
      <c r="PZC102" s="286"/>
      <c r="PZD102" s="286"/>
      <c r="PZE102" s="286"/>
      <c r="PZF102" s="286"/>
      <c r="PZG102" s="286"/>
      <c r="PZH102" s="286"/>
      <c r="PZI102" s="286"/>
      <c r="PZJ102" s="286"/>
      <c r="PZK102" s="286"/>
      <c r="PZL102" s="286"/>
      <c r="PZM102" s="286"/>
      <c r="PZN102" s="286"/>
      <c r="PZO102" s="286"/>
      <c r="PZP102" s="286"/>
      <c r="PZQ102" s="286"/>
      <c r="PZR102" s="286"/>
      <c r="PZS102" s="286"/>
      <c r="PZT102" s="286"/>
      <c r="PZU102" s="286"/>
      <c r="PZV102" s="286"/>
      <c r="PZW102" s="286"/>
      <c r="PZX102" s="286"/>
      <c r="PZY102" s="286"/>
      <c r="PZZ102" s="286"/>
      <c r="QAA102" s="286"/>
      <c r="QAB102" s="286"/>
      <c r="QAC102" s="286"/>
      <c r="QAD102" s="286"/>
      <c r="QAE102" s="286"/>
      <c r="QAF102" s="286"/>
      <c r="QAG102" s="286"/>
      <c r="QAH102" s="286"/>
      <c r="QAI102" s="286"/>
      <c r="QAJ102" s="286"/>
      <c r="QAK102" s="286"/>
      <c r="QAL102" s="286"/>
      <c r="QAM102" s="286"/>
      <c r="QAN102" s="286"/>
      <c r="QAO102" s="286"/>
      <c r="QAP102" s="286"/>
      <c r="QAQ102" s="286"/>
      <c r="QAR102" s="286"/>
      <c r="QAS102" s="286"/>
      <c r="QAT102" s="286"/>
      <c r="QAU102" s="286"/>
      <c r="QAV102" s="286"/>
      <c r="QAW102" s="286"/>
      <c r="QAX102" s="286"/>
      <c r="QAY102" s="286"/>
      <c r="QAZ102" s="286"/>
      <c r="QBA102" s="286"/>
      <c r="QBB102" s="286"/>
      <c r="QBC102" s="286"/>
      <c r="QBD102" s="286"/>
      <c r="QBE102" s="286"/>
      <c r="QBF102" s="286"/>
      <c r="QBG102" s="286"/>
      <c r="QBH102" s="286"/>
      <c r="QBI102" s="286"/>
      <c r="QBJ102" s="286"/>
      <c r="QBK102" s="286"/>
      <c r="QBL102" s="286"/>
      <c r="QBM102" s="286"/>
      <c r="QBN102" s="286"/>
      <c r="QBO102" s="286"/>
      <c r="QBP102" s="286"/>
      <c r="QBQ102" s="286"/>
      <c r="QBR102" s="286"/>
      <c r="QBS102" s="286"/>
      <c r="QBT102" s="286"/>
      <c r="QBU102" s="286"/>
      <c r="QBV102" s="286"/>
      <c r="QBW102" s="286"/>
      <c r="QBX102" s="286"/>
      <c r="QBY102" s="286"/>
      <c r="QBZ102" s="286"/>
      <c r="QCA102" s="286"/>
      <c r="QCB102" s="286"/>
      <c r="QCC102" s="286"/>
      <c r="QCD102" s="286"/>
      <c r="QCE102" s="286"/>
      <c r="QCF102" s="286"/>
      <c r="QCG102" s="286"/>
      <c r="QCH102" s="286"/>
      <c r="QCI102" s="286"/>
      <c r="QCJ102" s="286"/>
      <c r="QCK102" s="286"/>
      <c r="QCL102" s="286"/>
      <c r="QCM102" s="286"/>
      <c r="QCN102" s="286"/>
      <c r="QCO102" s="286"/>
      <c r="QCP102" s="286"/>
      <c r="QCQ102" s="286"/>
      <c r="QCR102" s="286"/>
      <c r="QCS102" s="286"/>
      <c r="QCT102" s="286"/>
      <c r="QCU102" s="286"/>
      <c r="QCV102" s="286"/>
      <c r="QCW102" s="286"/>
      <c r="QCX102" s="286"/>
      <c r="QCY102" s="286"/>
      <c r="QCZ102" s="286"/>
      <c r="QDA102" s="286"/>
      <c r="QDB102" s="286"/>
      <c r="QDC102" s="286"/>
      <c r="QDD102" s="286"/>
      <c r="QDE102" s="286"/>
      <c r="QDF102" s="286"/>
      <c r="QDG102" s="286"/>
      <c r="QDH102" s="286"/>
      <c r="QDI102" s="286"/>
      <c r="QDJ102" s="286"/>
      <c r="QDK102" s="286"/>
      <c r="QDL102" s="286"/>
      <c r="QDM102" s="286"/>
      <c r="QDN102" s="286"/>
      <c r="QDO102" s="286"/>
      <c r="QDP102" s="286"/>
      <c r="QDQ102" s="286"/>
      <c r="QDR102" s="286"/>
      <c r="QDS102" s="286"/>
      <c r="QDT102" s="286"/>
      <c r="QDU102" s="286"/>
      <c r="QDV102" s="286"/>
      <c r="QDW102" s="286"/>
      <c r="QDX102" s="286"/>
      <c r="QDY102" s="286"/>
      <c r="QDZ102" s="286"/>
      <c r="QEA102" s="286"/>
      <c r="QEB102" s="286"/>
      <c r="QEC102" s="286"/>
      <c r="QED102" s="286"/>
      <c r="QEE102" s="286"/>
      <c r="QEF102" s="286"/>
      <c r="QEG102" s="286"/>
      <c r="QEH102" s="286"/>
      <c r="QEI102" s="286"/>
      <c r="QEJ102" s="286"/>
      <c r="QEK102" s="286"/>
      <c r="QEL102" s="286"/>
      <c r="QEM102" s="286"/>
      <c r="QEN102" s="286"/>
      <c r="QEO102" s="286"/>
      <c r="QEP102" s="286"/>
      <c r="QEQ102" s="286"/>
      <c r="QER102" s="286"/>
      <c r="QES102" s="286"/>
      <c r="QET102" s="286"/>
      <c r="QEU102" s="286"/>
      <c r="QEV102" s="286"/>
      <c r="QEW102" s="286"/>
      <c r="QEX102" s="286"/>
      <c r="QEY102" s="286"/>
      <c r="QEZ102" s="286"/>
      <c r="QFA102" s="286"/>
      <c r="QFB102" s="286"/>
      <c r="QFC102" s="286"/>
      <c r="QFD102" s="286"/>
      <c r="QFE102" s="286"/>
      <c r="QFF102" s="286"/>
      <c r="QFG102" s="286"/>
      <c r="QFH102" s="286"/>
      <c r="QFI102" s="286"/>
      <c r="QFJ102" s="286"/>
      <c r="QFK102" s="286"/>
      <c r="QFL102" s="286"/>
      <c r="QFM102" s="286"/>
      <c r="QFN102" s="286"/>
      <c r="QFO102" s="286"/>
      <c r="QFP102" s="286"/>
      <c r="QFQ102" s="286"/>
      <c r="QFR102" s="286"/>
      <c r="QFS102" s="286"/>
      <c r="QFT102" s="286"/>
      <c r="QFU102" s="286"/>
      <c r="QFV102" s="286"/>
      <c r="QFW102" s="286"/>
      <c r="QFX102" s="286"/>
      <c r="QFY102" s="286"/>
      <c r="QFZ102" s="286"/>
      <c r="QGA102" s="286"/>
      <c r="QGB102" s="286"/>
      <c r="QGC102" s="286"/>
      <c r="QGD102" s="286"/>
      <c r="QGE102" s="286"/>
      <c r="QGF102" s="286"/>
      <c r="QGG102" s="286"/>
      <c r="QGH102" s="286"/>
      <c r="QGI102" s="286"/>
      <c r="QGJ102" s="286"/>
      <c r="QGK102" s="286"/>
      <c r="QGL102" s="286"/>
      <c r="QGM102" s="286"/>
      <c r="QGN102" s="286"/>
      <c r="QGO102" s="286"/>
      <c r="QGP102" s="286"/>
      <c r="QGQ102" s="286"/>
      <c r="QGR102" s="286"/>
      <c r="QGS102" s="286"/>
      <c r="QGT102" s="286"/>
      <c r="QGU102" s="286"/>
      <c r="QGV102" s="286"/>
      <c r="QGW102" s="286"/>
      <c r="QGX102" s="286"/>
      <c r="QGY102" s="286"/>
      <c r="QGZ102" s="286"/>
      <c r="QHA102" s="286"/>
      <c r="QHB102" s="286"/>
      <c r="QHC102" s="286"/>
      <c r="QHD102" s="286"/>
      <c r="QHE102" s="286"/>
      <c r="QHF102" s="286"/>
      <c r="QHG102" s="286"/>
      <c r="QHH102" s="286"/>
      <c r="QHI102" s="286"/>
      <c r="QHJ102" s="286"/>
      <c r="QHK102" s="286"/>
      <c r="QHL102" s="286"/>
      <c r="QHM102" s="286"/>
      <c r="QHN102" s="286"/>
      <c r="QHO102" s="286"/>
      <c r="QHP102" s="286"/>
      <c r="QHQ102" s="286"/>
      <c r="QHR102" s="286"/>
      <c r="QHS102" s="286"/>
      <c r="QHT102" s="286"/>
      <c r="QHU102" s="286"/>
      <c r="QHV102" s="286"/>
      <c r="QHW102" s="286"/>
      <c r="QHX102" s="286"/>
      <c r="QHY102" s="286"/>
      <c r="QHZ102" s="286"/>
      <c r="QIA102" s="286"/>
      <c r="QIB102" s="286"/>
      <c r="QIC102" s="286"/>
      <c r="QID102" s="286"/>
      <c r="QIE102" s="286"/>
      <c r="QIF102" s="286"/>
      <c r="QIG102" s="286"/>
      <c r="QIH102" s="286"/>
      <c r="QII102" s="286"/>
      <c r="QIJ102" s="286"/>
      <c r="QIK102" s="286"/>
      <c r="QIL102" s="286"/>
      <c r="QIM102" s="286"/>
      <c r="QIN102" s="286"/>
      <c r="QIO102" s="286"/>
      <c r="QIP102" s="286"/>
      <c r="QIQ102" s="286"/>
      <c r="QIR102" s="286"/>
      <c r="QIS102" s="286"/>
      <c r="QIT102" s="286"/>
      <c r="QIU102" s="286"/>
      <c r="QIV102" s="286"/>
      <c r="QIW102" s="286"/>
      <c r="QIX102" s="286"/>
      <c r="QIY102" s="286"/>
      <c r="QIZ102" s="286"/>
      <c r="QJA102" s="286"/>
      <c r="QJB102" s="286"/>
      <c r="QJC102" s="286"/>
      <c r="QJD102" s="286"/>
      <c r="QJE102" s="286"/>
      <c r="QJF102" s="286"/>
      <c r="QJG102" s="286"/>
      <c r="QJH102" s="286"/>
      <c r="QJI102" s="286"/>
      <c r="QJJ102" s="286"/>
      <c r="QJK102" s="286"/>
      <c r="QJL102" s="286"/>
      <c r="QJM102" s="286"/>
      <c r="QJN102" s="286"/>
      <c r="QJO102" s="286"/>
      <c r="QJP102" s="286"/>
      <c r="QJQ102" s="286"/>
      <c r="QJR102" s="286"/>
      <c r="QJS102" s="286"/>
      <c r="QJT102" s="286"/>
      <c r="QJU102" s="286"/>
      <c r="QJV102" s="286"/>
      <c r="QJW102" s="286"/>
      <c r="QJX102" s="286"/>
      <c r="QJY102" s="286"/>
      <c r="QJZ102" s="286"/>
      <c r="QKA102" s="286"/>
      <c r="QKB102" s="286"/>
      <c r="QKC102" s="286"/>
      <c r="QKD102" s="286"/>
      <c r="QKE102" s="286"/>
      <c r="QKF102" s="286"/>
      <c r="QKG102" s="286"/>
      <c r="QKH102" s="286"/>
      <c r="QKI102" s="286"/>
      <c r="QKJ102" s="286"/>
      <c r="QKK102" s="286"/>
      <c r="QKL102" s="286"/>
      <c r="QKM102" s="286"/>
      <c r="QKN102" s="286"/>
      <c r="QKO102" s="286"/>
      <c r="QKP102" s="286"/>
      <c r="QKQ102" s="286"/>
      <c r="QKR102" s="286"/>
      <c r="QKS102" s="286"/>
      <c r="QKT102" s="286"/>
      <c r="QKU102" s="286"/>
      <c r="QKV102" s="286"/>
      <c r="QKW102" s="286"/>
      <c r="QKX102" s="286"/>
      <c r="QKY102" s="286"/>
      <c r="QKZ102" s="286"/>
      <c r="QLA102" s="286"/>
      <c r="QLB102" s="286"/>
      <c r="QLC102" s="286"/>
      <c r="QLD102" s="286"/>
      <c r="QLE102" s="286"/>
      <c r="QLF102" s="286"/>
      <c r="QLG102" s="286"/>
      <c r="QLH102" s="286"/>
      <c r="QLI102" s="286"/>
      <c r="QLJ102" s="286"/>
      <c r="QLK102" s="286"/>
      <c r="QLL102" s="286"/>
      <c r="QLM102" s="286"/>
      <c r="QLN102" s="286"/>
      <c r="QLO102" s="286"/>
      <c r="QLP102" s="286"/>
      <c r="QLQ102" s="286"/>
      <c r="QLR102" s="286"/>
      <c r="QLS102" s="286"/>
      <c r="QLT102" s="286"/>
      <c r="QLU102" s="286"/>
      <c r="QLV102" s="286"/>
      <c r="QLW102" s="286"/>
      <c r="QLX102" s="286"/>
      <c r="QLY102" s="286"/>
      <c r="QLZ102" s="286"/>
      <c r="QMA102" s="286"/>
      <c r="QMB102" s="286"/>
      <c r="QMC102" s="286"/>
      <c r="QMD102" s="286"/>
      <c r="QME102" s="286"/>
      <c r="QMF102" s="286"/>
      <c r="QMG102" s="286"/>
      <c r="QMH102" s="286"/>
      <c r="QMI102" s="286"/>
      <c r="QMJ102" s="286"/>
      <c r="QMK102" s="286"/>
      <c r="QML102" s="286"/>
      <c r="QMM102" s="286"/>
      <c r="QMN102" s="286"/>
      <c r="QMO102" s="286"/>
      <c r="QMP102" s="286"/>
      <c r="QMQ102" s="286"/>
      <c r="QMR102" s="286"/>
      <c r="QMS102" s="286"/>
      <c r="QMT102" s="286"/>
      <c r="QMU102" s="286"/>
      <c r="QMV102" s="286"/>
      <c r="QMW102" s="286"/>
      <c r="QMX102" s="286"/>
      <c r="QMY102" s="286"/>
      <c r="QMZ102" s="286"/>
      <c r="QNA102" s="286"/>
      <c r="QNB102" s="286"/>
      <c r="QNC102" s="286"/>
      <c r="QND102" s="286"/>
      <c r="QNE102" s="286"/>
      <c r="QNF102" s="286"/>
      <c r="QNG102" s="286"/>
      <c r="QNH102" s="286"/>
      <c r="QNI102" s="286"/>
      <c r="QNJ102" s="286"/>
      <c r="QNK102" s="286"/>
      <c r="QNL102" s="286"/>
      <c r="QNM102" s="286"/>
      <c r="QNN102" s="286"/>
      <c r="QNO102" s="286"/>
      <c r="QNP102" s="286"/>
      <c r="QNQ102" s="286"/>
      <c r="QNR102" s="286"/>
      <c r="QNS102" s="286"/>
      <c r="QNT102" s="286"/>
      <c r="QNU102" s="286"/>
      <c r="QNV102" s="286"/>
      <c r="QNW102" s="286"/>
      <c r="QNX102" s="286"/>
      <c r="QNY102" s="286"/>
      <c r="QNZ102" s="286"/>
      <c r="QOA102" s="286"/>
      <c r="QOB102" s="286"/>
      <c r="QOC102" s="286"/>
      <c r="QOD102" s="286"/>
      <c r="QOE102" s="286"/>
      <c r="QOF102" s="286"/>
      <c r="QOG102" s="286"/>
      <c r="QOH102" s="286"/>
      <c r="QOI102" s="286"/>
      <c r="QOJ102" s="286"/>
      <c r="QOK102" s="286"/>
      <c r="QOL102" s="286"/>
      <c r="QOM102" s="286"/>
      <c r="QON102" s="286"/>
      <c r="QOO102" s="286"/>
      <c r="QOP102" s="286"/>
      <c r="QOQ102" s="286"/>
      <c r="QOR102" s="286"/>
      <c r="QOS102" s="286"/>
      <c r="QOT102" s="286"/>
      <c r="QOU102" s="286"/>
      <c r="QOV102" s="286"/>
      <c r="QOW102" s="286"/>
      <c r="QOX102" s="286"/>
      <c r="QOY102" s="286"/>
      <c r="QOZ102" s="286"/>
      <c r="QPA102" s="286"/>
      <c r="QPB102" s="286"/>
      <c r="QPC102" s="286"/>
      <c r="QPD102" s="286"/>
      <c r="QPE102" s="286"/>
      <c r="QPF102" s="286"/>
      <c r="QPG102" s="286"/>
      <c r="QPH102" s="286"/>
      <c r="QPI102" s="286"/>
      <c r="QPJ102" s="286"/>
      <c r="QPK102" s="286"/>
      <c r="QPL102" s="286"/>
      <c r="QPM102" s="286"/>
      <c r="QPN102" s="286"/>
      <c r="QPO102" s="286"/>
      <c r="QPP102" s="286"/>
      <c r="QPQ102" s="286"/>
      <c r="QPR102" s="286"/>
      <c r="QPS102" s="286"/>
      <c r="QPT102" s="286"/>
      <c r="QPU102" s="286"/>
      <c r="QPV102" s="286"/>
      <c r="QPW102" s="286"/>
      <c r="QPX102" s="286"/>
      <c r="QPY102" s="286"/>
      <c r="QPZ102" s="286"/>
      <c r="QQA102" s="286"/>
      <c r="QQB102" s="286"/>
      <c r="QQC102" s="286"/>
      <c r="QQD102" s="286"/>
      <c r="QQE102" s="286"/>
      <c r="QQF102" s="286"/>
      <c r="QQG102" s="286"/>
      <c r="QQH102" s="286"/>
      <c r="QQI102" s="286"/>
      <c r="QQJ102" s="286"/>
      <c r="QQK102" s="286"/>
      <c r="QQL102" s="286"/>
      <c r="QQM102" s="286"/>
      <c r="QQN102" s="286"/>
      <c r="QQO102" s="286"/>
      <c r="QQP102" s="286"/>
      <c r="QQQ102" s="286"/>
      <c r="QQR102" s="286"/>
      <c r="QQS102" s="286"/>
      <c r="QQT102" s="286"/>
      <c r="QQU102" s="286"/>
      <c r="QQV102" s="286"/>
      <c r="QQW102" s="286"/>
      <c r="QQX102" s="286"/>
      <c r="QQY102" s="286"/>
      <c r="QQZ102" s="286"/>
      <c r="QRA102" s="286"/>
      <c r="QRB102" s="286"/>
      <c r="QRC102" s="286"/>
      <c r="QRD102" s="286"/>
      <c r="QRE102" s="286"/>
      <c r="QRF102" s="286"/>
      <c r="QRG102" s="286"/>
      <c r="QRH102" s="286"/>
      <c r="QRI102" s="286"/>
      <c r="QRJ102" s="286"/>
      <c r="QRK102" s="286"/>
      <c r="QRL102" s="286"/>
      <c r="QRM102" s="286"/>
      <c r="QRN102" s="286"/>
      <c r="QRO102" s="286"/>
      <c r="QRP102" s="286"/>
      <c r="QRQ102" s="286"/>
      <c r="QRR102" s="286"/>
      <c r="QRS102" s="286"/>
      <c r="QRT102" s="286"/>
      <c r="QRU102" s="286"/>
      <c r="QRV102" s="286"/>
      <c r="QRW102" s="286"/>
      <c r="QRX102" s="286"/>
      <c r="QRY102" s="286"/>
      <c r="QRZ102" s="286"/>
      <c r="QSA102" s="286"/>
      <c r="QSB102" s="286"/>
      <c r="QSC102" s="286"/>
      <c r="QSD102" s="286"/>
      <c r="QSE102" s="286"/>
      <c r="QSF102" s="286"/>
      <c r="QSG102" s="286"/>
      <c r="QSH102" s="286"/>
      <c r="QSI102" s="286"/>
      <c r="QSJ102" s="286"/>
      <c r="QSK102" s="286"/>
      <c r="QSL102" s="286"/>
      <c r="QSM102" s="286"/>
      <c r="QSN102" s="286"/>
      <c r="QSO102" s="286"/>
      <c r="QSP102" s="286"/>
      <c r="QSQ102" s="286"/>
      <c r="QSR102" s="286"/>
      <c r="QSS102" s="286"/>
      <c r="QST102" s="286"/>
      <c r="QSU102" s="286"/>
      <c r="QSV102" s="286"/>
      <c r="QSW102" s="286"/>
      <c r="QSX102" s="286"/>
      <c r="QSY102" s="286"/>
      <c r="QSZ102" s="286"/>
      <c r="QTA102" s="286"/>
      <c r="QTB102" s="286"/>
      <c r="QTC102" s="286"/>
      <c r="QTD102" s="286"/>
      <c r="QTE102" s="286"/>
      <c r="QTF102" s="286"/>
      <c r="QTG102" s="286"/>
      <c r="QTH102" s="286"/>
      <c r="QTI102" s="286"/>
      <c r="QTJ102" s="286"/>
      <c r="QTK102" s="286"/>
      <c r="QTL102" s="286"/>
      <c r="QTM102" s="286"/>
      <c r="QTN102" s="286"/>
      <c r="QTO102" s="286"/>
      <c r="QTP102" s="286"/>
      <c r="QTQ102" s="286"/>
      <c r="QTR102" s="286"/>
      <c r="QTS102" s="286"/>
      <c r="QTT102" s="286"/>
      <c r="QTU102" s="286"/>
      <c r="QTV102" s="286"/>
      <c r="QTW102" s="286"/>
      <c r="QTX102" s="286"/>
      <c r="QTY102" s="286"/>
      <c r="QTZ102" s="286"/>
      <c r="QUA102" s="286"/>
      <c r="QUB102" s="286"/>
      <c r="QUC102" s="286"/>
      <c r="QUD102" s="286"/>
      <c r="QUE102" s="286"/>
      <c r="QUF102" s="286"/>
      <c r="QUG102" s="286"/>
      <c r="QUH102" s="286"/>
      <c r="QUI102" s="286"/>
      <c r="QUJ102" s="286"/>
      <c r="QUK102" s="286"/>
      <c r="QUL102" s="286"/>
      <c r="QUM102" s="286"/>
      <c r="QUN102" s="286"/>
      <c r="QUO102" s="286"/>
      <c r="QUP102" s="286"/>
      <c r="QUQ102" s="286"/>
      <c r="QUR102" s="286"/>
      <c r="QUS102" s="286"/>
      <c r="QUT102" s="286"/>
      <c r="QUU102" s="286"/>
      <c r="QUV102" s="286"/>
      <c r="QUW102" s="286"/>
      <c r="QUX102" s="286"/>
      <c r="QUY102" s="286"/>
      <c r="QUZ102" s="286"/>
      <c r="QVA102" s="286"/>
      <c r="QVB102" s="286"/>
      <c r="QVC102" s="286"/>
      <c r="QVD102" s="286"/>
      <c r="QVE102" s="286"/>
      <c r="QVF102" s="286"/>
      <c r="QVG102" s="286"/>
      <c r="QVH102" s="286"/>
      <c r="QVI102" s="286"/>
      <c r="QVJ102" s="286"/>
      <c r="QVK102" s="286"/>
      <c r="QVL102" s="286"/>
      <c r="QVM102" s="286"/>
      <c r="QVN102" s="286"/>
      <c r="QVO102" s="286"/>
      <c r="QVP102" s="286"/>
      <c r="QVQ102" s="286"/>
      <c r="QVR102" s="286"/>
      <c r="QVS102" s="286"/>
      <c r="QVT102" s="286"/>
      <c r="QVU102" s="286"/>
      <c r="QVV102" s="286"/>
      <c r="QVW102" s="286"/>
      <c r="QVX102" s="286"/>
      <c r="QVY102" s="286"/>
      <c r="QVZ102" s="286"/>
      <c r="QWA102" s="286"/>
      <c r="QWB102" s="286"/>
      <c r="QWC102" s="286"/>
      <c r="QWD102" s="286"/>
      <c r="QWE102" s="286"/>
      <c r="QWF102" s="286"/>
      <c r="QWG102" s="286"/>
      <c r="QWH102" s="286"/>
      <c r="QWI102" s="286"/>
      <c r="QWJ102" s="286"/>
      <c r="QWK102" s="286"/>
      <c r="QWL102" s="286"/>
      <c r="QWM102" s="286"/>
      <c r="QWN102" s="286"/>
      <c r="QWO102" s="286"/>
      <c r="QWP102" s="286"/>
      <c r="QWQ102" s="286"/>
      <c r="QWR102" s="286"/>
      <c r="QWS102" s="286"/>
      <c r="QWT102" s="286"/>
      <c r="QWU102" s="286"/>
      <c r="QWV102" s="286"/>
      <c r="QWW102" s="286"/>
      <c r="QWX102" s="286"/>
      <c r="QWY102" s="286"/>
      <c r="QWZ102" s="286"/>
      <c r="QXA102" s="286"/>
      <c r="QXB102" s="286"/>
      <c r="QXC102" s="286"/>
      <c r="QXD102" s="286"/>
      <c r="QXE102" s="286"/>
      <c r="QXF102" s="286"/>
      <c r="QXG102" s="286"/>
      <c r="QXH102" s="286"/>
      <c r="QXI102" s="286"/>
      <c r="QXJ102" s="286"/>
      <c r="QXK102" s="286"/>
      <c r="QXL102" s="286"/>
      <c r="QXM102" s="286"/>
      <c r="QXN102" s="286"/>
      <c r="QXO102" s="286"/>
      <c r="QXP102" s="286"/>
      <c r="QXQ102" s="286"/>
      <c r="QXR102" s="286"/>
      <c r="QXS102" s="286"/>
      <c r="QXT102" s="286"/>
      <c r="QXU102" s="286"/>
      <c r="QXV102" s="286"/>
      <c r="QXW102" s="286"/>
      <c r="QXX102" s="286"/>
      <c r="QXY102" s="286"/>
      <c r="QXZ102" s="286"/>
      <c r="QYA102" s="286"/>
      <c r="QYB102" s="286"/>
      <c r="QYC102" s="286"/>
      <c r="QYD102" s="286"/>
      <c r="QYE102" s="286"/>
      <c r="QYF102" s="286"/>
      <c r="QYG102" s="286"/>
      <c r="QYH102" s="286"/>
      <c r="QYI102" s="286"/>
      <c r="QYJ102" s="286"/>
      <c r="QYK102" s="286"/>
      <c r="QYL102" s="286"/>
      <c r="QYM102" s="286"/>
      <c r="QYN102" s="286"/>
      <c r="QYO102" s="286"/>
      <c r="QYP102" s="286"/>
      <c r="QYQ102" s="286"/>
      <c r="QYR102" s="286"/>
      <c r="QYS102" s="286"/>
      <c r="QYT102" s="286"/>
      <c r="QYU102" s="286"/>
      <c r="QYV102" s="286"/>
      <c r="QYW102" s="286"/>
      <c r="QYX102" s="286"/>
      <c r="QYY102" s="286"/>
      <c r="QYZ102" s="286"/>
      <c r="QZA102" s="286"/>
      <c r="QZB102" s="286"/>
      <c r="QZC102" s="286"/>
      <c r="QZD102" s="286"/>
      <c r="QZE102" s="286"/>
      <c r="QZF102" s="286"/>
      <c r="QZG102" s="286"/>
      <c r="QZH102" s="286"/>
      <c r="QZI102" s="286"/>
      <c r="QZJ102" s="286"/>
      <c r="QZK102" s="286"/>
      <c r="QZL102" s="286"/>
      <c r="QZM102" s="286"/>
      <c r="QZN102" s="286"/>
      <c r="QZO102" s="286"/>
      <c r="QZP102" s="286"/>
      <c r="QZQ102" s="286"/>
      <c r="QZR102" s="286"/>
      <c r="QZS102" s="286"/>
      <c r="QZT102" s="286"/>
      <c r="QZU102" s="286"/>
      <c r="QZV102" s="286"/>
      <c r="QZW102" s="286"/>
      <c r="QZX102" s="286"/>
      <c r="QZY102" s="286"/>
      <c r="QZZ102" s="286"/>
      <c r="RAA102" s="286"/>
      <c r="RAB102" s="286"/>
      <c r="RAC102" s="286"/>
      <c r="RAD102" s="286"/>
      <c r="RAE102" s="286"/>
      <c r="RAF102" s="286"/>
      <c r="RAG102" s="286"/>
      <c r="RAH102" s="286"/>
      <c r="RAI102" s="286"/>
      <c r="RAJ102" s="286"/>
      <c r="RAK102" s="286"/>
      <c r="RAL102" s="286"/>
      <c r="RAM102" s="286"/>
      <c r="RAN102" s="286"/>
      <c r="RAO102" s="286"/>
      <c r="RAP102" s="286"/>
      <c r="RAQ102" s="286"/>
      <c r="RAR102" s="286"/>
      <c r="RAS102" s="286"/>
      <c r="RAT102" s="286"/>
      <c r="RAU102" s="286"/>
      <c r="RAV102" s="286"/>
      <c r="RAW102" s="286"/>
      <c r="RAX102" s="286"/>
      <c r="RAY102" s="286"/>
      <c r="RAZ102" s="286"/>
      <c r="RBA102" s="286"/>
      <c r="RBB102" s="286"/>
      <c r="RBC102" s="286"/>
      <c r="RBD102" s="286"/>
      <c r="RBE102" s="286"/>
      <c r="RBF102" s="286"/>
      <c r="RBG102" s="286"/>
      <c r="RBH102" s="286"/>
      <c r="RBI102" s="286"/>
      <c r="RBJ102" s="286"/>
      <c r="RBK102" s="286"/>
      <c r="RBL102" s="286"/>
      <c r="RBM102" s="286"/>
      <c r="RBN102" s="286"/>
      <c r="RBO102" s="286"/>
      <c r="RBP102" s="286"/>
      <c r="RBQ102" s="286"/>
      <c r="RBR102" s="286"/>
      <c r="RBS102" s="286"/>
      <c r="RBT102" s="286"/>
      <c r="RBU102" s="286"/>
      <c r="RBV102" s="286"/>
      <c r="RBW102" s="286"/>
      <c r="RBX102" s="286"/>
      <c r="RBY102" s="286"/>
      <c r="RBZ102" s="286"/>
      <c r="RCA102" s="286"/>
      <c r="RCB102" s="286"/>
      <c r="RCC102" s="286"/>
      <c r="RCD102" s="286"/>
      <c r="RCE102" s="286"/>
      <c r="RCF102" s="286"/>
      <c r="RCG102" s="286"/>
      <c r="RCH102" s="286"/>
      <c r="RCI102" s="286"/>
      <c r="RCJ102" s="286"/>
      <c r="RCK102" s="286"/>
      <c r="RCL102" s="286"/>
      <c r="RCM102" s="286"/>
      <c r="RCN102" s="286"/>
      <c r="RCO102" s="286"/>
      <c r="RCP102" s="286"/>
      <c r="RCQ102" s="286"/>
      <c r="RCR102" s="286"/>
      <c r="RCS102" s="286"/>
      <c r="RCT102" s="286"/>
      <c r="RCU102" s="286"/>
      <c r="RCV102" s="286"/>
      <c r="RCW102" s="286"/>
      <c r="RCX102" s="286"/>
      <c r="RCY102" s="286"/>
      <c r="RCZ102" s="286"/>
      <c r="RDA102" s="286"/>
      <c r="RDB102" s="286"/>
      <c r="RDC102" s="286"/>
      <c r="RDD102" s="286"/>
      <c r="RDE102" s="286"/>
      <c r="RDF102" s="286"/>
      <c r="RDG102" s="286"/>
      <c r="RDH102" s="286"/>
      <c r="RDI102" s="286"/>
      <c r="RDJ102" s="286"/>
      <c r="RDK102" s="286"/>
      <c r="RDL102" s="286"/>
      <c r="RDM102" s="286"/>
      <c r="RDN102" s="286"/>
      <c r="RDO102" s="286"/>
      <c r="RDP102" s="286"/>
      <c r="RDQ102" s="286"/>
      <c r="RDR102" s="286"/>
      <c r="RDS102" s="286"/>
      <c r="RDT102" s="286"/>
      <c r="RDU102" s="286"/>
      <c r="RDV102" s="286"/>
      <c r="RDW102" s="286"/>
      <c r="RDX102" s="286"/>
      <c r="RDY102" s="286"/>
      <c r="RDZ102" s="286"/>
      <c r="REA102" s="286"/>
      <c r="REB102" s="286"/>
      <c r="REC102" s="286"/>
      <c r="RED102" s="286"/>
      <c r="REE102" s="286"/>
      <c r="REF102" s="286"/>
      <c r="REG102" s="286"/>
      <c r="REH102" s="286"/>
      <c r="REI102" s="286"/>
      <c r="REJ102" s="286"/>
      <c r="REK102" s="286"/>
      <c r="REL102" s="286"/>
      <c r="REM102" s="286"/>
      <c r="REN102" s="286"/>
      <c r="REO102" s="286"/>
      <c r="REP102" s="286"/>
      <c r="REQ102" s="286"/>
      <c r="RER102" s="286"/>
      <c r="RES102" s="286"/>
      <c r="RET102" s="286"/>
      <c r="REU102" s="286"/>
      <c r="REV102" s="286"/>
      <c r="REW102" s="286"/>
      <c r="REX102" s="286"/>
      <c r="REY102" s="286"/>
      <c r="REZ102" s="286"/>
      <c r="RFA102" s="286"/>
      <c r="RFB102" s="286"/>
      <c r="RFC102" s="286"/>
      <c r="RFD102" s="286"/>
      <c r="RFE102" s="286"/>
      <c r="RFF102" s="286"/>
      <c r="RFG102" s="286"/>
      <c r="RFH102" s="286"/>
      <c r="RFI102" s="286"/>
      <c r="RFJ102" s="286"/>
      <c r="RFK102" s="286"/>
      <c r="RFL102" s="286"/>
      <c r="RFM102" s="286"/>
      <c r="RFN102" s="286"/>
      <c r="RFO102" s="286"/>
      <c r="RFP102" s="286"/>
      <c r="RFQ102" s="286"/>
      <c r="RFR102" s="286"/>
      <c r="RFS102" s="286"/>
      <c r="RFT102" s="286"/>
      <c r="RFU102" s="286"/>
      <c r="RFV102" s="286"/>
      <c r="RFW102" s="286"/>
      <c r="RFX102" s="286"/>
      <c r="RFY102" s="286"/>
      <c r="RFZ102" s="286"/>
      <c r="RGA102" s="286"/>
      <c r="RGB102" s="286"/>
      <c r="RGC102" s="286"/>
      <c r="RGD102" s="286"/>
      <c r="RGE102" s="286"/>
      <c r="RGF102" s="286"/>
      <c r="RGG102" s="286"/>
      <c r="RGH102" s="286"/>
      <c r="RGI102" s="286"/>
      <c r="RGJ102" s="286"/>
      <c r="RGK102" s="286"/>
      <c r="RGL102" s="286"/>
      <c r="RGM102" s="286"/>
      <c r="RGN102" s="286"/>
      <c r="RGO102" s="286"/>
      <c r="RGP102" s="286"/>
      <c r="RGQ102" s="286"/>
      <c r="RGR102" s="286"/>
      <c r="RGS102" s="286"/>
      <c r="RGT102" s="286"/>
      <c r="RGU102" s="286"/>
      <c r="RGV102" s="286"/>
      <c r="RGW102" s="286"/>
      <c r="RGX102" s="286"/>
      <c r="RGY102" s="286"/>
      <c r="RGZ102" s="286"/>
      <c r="RHA102" s="286"/>
      <c r="RHB102" s="286"/>
      <c r="RHC102" s="286"/>
      <c r="RHD102" s="286"/>
      <c r="RHE102" s="286"/>
      <c r="RHF102" s="286"/>
      <c r="RHG102" s="286"/>
      <c r="RHH102" s="286"/>
      <c r="RHI102" s="286"/>
      <c r="RHJ102" s="286"/>
      <c r="RHK102" s="286"/>
      <c r="RHL102" s="286"/>
      <c r="RHM102" s="286"/>
      <c r="RHN102" s="286"/>
      <c r="RHO102" s="286"/>
      <c r="RHP102" s="286"/>
      <c r="RHQ102" s="286"/>
      <c r="RHR102" s="286"/>
      <c r="RHS102" s="286"/>
      <c r="RHT102" s="286"/>
      <c r="RHU102" s="286"/>
      <c r="RHV102" s="286"/>
      <c r="RHW102" s="286"/>
      <c r="RHX102" s="286"/>
      <c r="RHY102" s="286"/>
      <c r="RHZ102" s="286"/>
      <c r="RIA102" s="286"/>
      <c r="RIB102" s="286"/>
      <c r="RIC102" s="286"/>
      <c r="RID102" s="286"/>
      <c r="RIE102" s="286"/>
      <c r="RIF102" s="286"/>
      <c r="RIG102" s="286"/>
      <c r="RIH102" s="286"/>
      <c r="RII102" s="286"/>
      <c r="RIJ102" s="286"/>
      <c r="RIK102" s="286"/>
      <c r="RIL102" s="286"/>
      <c r="RIM102" s="286"/>
      <c r="RIN102" s="286"/>
      <c r="RIO102" s="286"/>
      <c r="RIP102" s="286"/>
      <c r="RIQ102" s="286"/>
      <c r="RIR102" s="286"/>
      <c r="RIS102" s="286"/>
      <c r="RIT102" s="286"/>
      <c r="RIU102" s="286"/>
      <c r="RIV102" s="286"/>
      <c r="RIW102" s="286"/>
      <c r="RIX102" s="286"/>
      <c r="RIY102" s="286"/>
      <c r="RIZ102" s="286"/>
      <c r="RJA102" s="286"/>
      <c r="RJB102" s="286"/>
      <c r="RJC102" s="286"/>
      <c r="RJD102" s="286"/>
      <c r="RJE102" s="286"/>
      <c r="RJF102" s="286"/>
      <c r="RJG102" s="286"/>
      <c r="RJH102" s="286"/>
      <c r="RJI102" s="286"/>
      <c r="RJJ102" s="286"/>
      <c r="RJK102" s="286"/>
      <c r="RJL102" s="286"/>
      <c r="RJM102" s="286"/>
      <c r="RJN102" s="286"/>
      <c r="RJO102" s="286"/>
      <c r="RJP102" s="286"/>
      <c r="RJQ102" s="286"/>
      <c r="RJR102" s="286"/>
      <c r="RJS102" s="286"/>
      <c r="RJT102" s="286"/>
      <c r="RJU102" s="286"/>
      <c r="RJV102" s="286"/>
      <c r="RJW102" s="286"/>
      <c r="RJX102" s="286"/>
      <c r="RJY102" s="286"/>
      <c r="RJZ102" s="286"/>
      <c r="RKA102" s="286"/>
      <c r="RKB102" s="286"/>
      <c r="RKC102" s="286"/>
      <c r="RKD102" s="286"/>
      <c r="RKE102" s="286"/>
      <c r="RKF102" s="286"/>
      <c r="RKG102" s="286"/>
      <c r="RKH102" s="286"/>
      <c r="RKI102" s="286"/>
      <c r="RKJ102" s="286"/>
      <c r="RKK102" s="286"/>
      <c r="RKL102" s="286"/>
      <c r="RKM102" s="286"/>
      <c r="RKN102" s="286"/>
      <c r="RKO102" s="286"/>
      <c r="RKP102" s="286"/>
      <c r="RKQ102" s="286"/>
      <c r="RKR102" s="286"/>
      <c r="RKS102" s="286"/>
      <c r="RKT102" s="286"/>
      <c r="RKU102" s="286"/>
      <c r="RKV102" s="286"/>
      <c r="RKW102" s="286"/>
      <c r="RKX102" s="286"/>
      <c r="RKY102" s="286"/>
      <c r="RKZ102" s="286"/>
      <c r="RLA102" s="286"/>
      <c r="RLB102" s="286"/>
      <c r="RLC102" s="286"/>
      <c r="RLD102" s="286"/>
      <c r="RLE102" s="286"/>
      <c r="RLF102" s="286"/>
      <c r="RLG102" s="286"/>
      <c r="RLH102" s="286"/>
      <c r="RLI102" s="286"/>
      <c r="RLJ102" s="286"/>
      <c r="RLK102" s="286"/>
      <c r="RLL102" s="286"/>
      <c r="RLM102" s="286"/>
      <c r="RLN102" s="286"/>
      <c r="RLO102" s="286"/>
      <c r="RLP102" s="286"/>
      <c r="RLQ102" s="286"/>
      <c r="RLR102" s="286"/>
      <c r="RLS102" s="286"/>
      <c r="RLT102" s="286"/>
      <c r="RLU102" s="286"/>
      <c r="RLV102" s="286"/>
      <c r="RLW102" s="286"/>
      <c r="RLX102" s="286"/>
      <c r="RLY102" s="286"/>
      <c r="RLZ102" s="286"/>
      <c r="RMA102" s="286"/>
      <c r="RMB102" s="286"/>
      <c r="RMC102" s="286"/>
      <c r="RMD102" s="286"/>
      <c r="RME102" s="286"/>
      <c r="RMF102" s="286"/>
      <c r="RMG102" s="286"/>
      <c r="RMH102" s="286"/>
      <c r="RMI102" s="286"/>
      <c r="RMJ102" s="286"/>
      <c r="RMK102" s="286"/>
      <c r="RML102" s="286"/>
      <c r="RMM102" s="286"/>
      <c r="RMN102" s="286"/>
      <c r="RMO102" s="286"/>
      <c r="RMP102" s="286"/>
      <c r="RMQ102" s="286"/>
      <c r="RMR102" s="286"/>
      <c r="RMS102" s="286"/>
      <c r="RMT102" s="286"/>
      <c r="RMU102" s="286"/>
      <c r="RMV102" s="286"/>
      <c r="RMW102" s="286"/>
      <c r="RMX102" s="286"/>
      <c r="RMY102" s="286"/>
      <c r="RMZ102" s="286"/>
      <c r="RNA102" s="286"/>
      <c r="RNB102" s="286"/>
      <c r="RNC102" s="286"/>
      <c r="RND102" s="286"/>
      <c r="RNE102" s="286"/>
      <c r="RNF102" s="286"/>
      <c r="RNG102" s="286"/>
      <c r="RNH102" s="286"/>
      <c r="RNI102" s="286"/>
      <c r="RNJ102" s="286"/>
      <c r="RNK102" s="286"/>
      <c r="RNL102" s="286"/>
      <c r="RNM102" s="286"/>
      <c r="RNN102" s="286"/>
      <c r="RNO102" s="286"/>
      <c r="RNP102" s="286"/>
      <c r="RNQ102" s="286"/>
      <c r="RNR102" s="286"/>
      <c r="RNS102" s="286"/>
      <c r="RNT102" s="286"/>
      <c r="RNU102" s="286"/>
      <c r="RNV102" s="286"/>
      <c r="RNW102" s="286"/>
      <c r="RNX102" s="286"/>
      <c r="RNY102" s="286"/>
      <c r="RNZ102" s="286"/>
      <c r="ROA102" s="286"/>
      <c r="ROB102" s="286"/>
      <c r="ROC102" s="286"/>
      <c r="ROD102" s="286"/>
      <c r="ROE102" s="286"/>
      <c r="ROF102" s="286"/>
      <c r="ROG102" s="286"/>
      <c r="ROH102" s="286"/>
      <c r="ROI102" s="286"/>
      <c r="ROJ102" s="286"/>
      <c r="ROK102" s="286"/>
      <c r="ROL102" s="286"/>
      <c r="ROM102" s="286"/>
      <c r="RON102" s="286"/>
      <c r="ROO102" s="286"/>
      <c r="ROP102" s="286"/>
      <c r="ROQ102" s="286"/>
      <c r="ROR102" s="286"/>
      <c r="ROS102" s="286"/>
      <c r="ROT102" s="286"/>
      <c r="ROU102" s="286"/>
      <c r="ROV102" s="286"/>
      <c r="ROW102" s="286"/>
      <c r="ROX102" s="286"/>
      <c r="ROY102" s="286"/>
      <c r="ROZ102" s="286"/>
      <c r="RPA102" s="286"/>
      <c r="RPB102" s="286"/>
      <c r="RPC102" s="286"/>
      <c r="RPD102" s="286"/>
      <c r="RPE102" s="286"/>
      <c r="RPF102" s="286"/>
      <c r="RPG102" s="286"/>
      <c r="RPH102" s="286"/>
      <c r="RPI102" s="286"/>
      <c r="RPJ102" s="286"/>
      <c r="RPK102" s="286"/>
      <c r="RPL102" s="286"/>
      <c r="RPM102" s="286"/>
      <c r="RPN102" s="286"/>
      <c r="RPO102" s="286"/>
      <c r="RPP102" s="286"/>
      <c r="RPQ102" s="286"/>
      <c r="RPR102" s="286"/>
      <c r="RPS102" s="286"/>
      <c r="RPT102" s="286"/>
      <c r="RPU102" s="286"/>
      <c r="RPV102" s="286"/>
      <c r="RPW102" s="286"/>
      <c r="RPX102" s="286"/>
      <c r="RPY102" s="286"/>
      <c r="RPZ102" s="286"/>
      <c r="RQA102" s="286"/>
      <c r="RQB102" s="286"/>
      <c r="RQC102" s="286"/>
      <c r="RQD102" s="286"/>
      <c r="RQE102" s="286"/>
      <c r="RQF102" s="286"/>
      <c r="RQG102" s="286"/>
      <c r="RQH102" s="286"/>
      <c r="RQI102" s="286"/>
      <c r="RQJ102" s="286"/>
      <c r="RQK102" s="286"/>
      <c r="RQL102" s="286"/>
      <c r="RQM102" s="286"/>
      <c r="RQN102" s="286"/>
      <c r="RQO102" s="286"/>
      <c r="RQP102" s="286"/>
      <c r="RQQ102" s="286"/>
      <c r="RQR102" s="286"/>
      <c r="RQS102" s="286"/>
      <c r="RQT102" s="286"/>
      <c r="RQU102" s="286"/>
      <c r="RQV102" s="286"/>
      <c r="RQW102" s="286"/>
      <c r="RQX102" s="286"/>
      <c r="RQY102" s="286"/>
      <c r="RQZ102" s="286"/>
      <c r="RRA102" s="286"/>
      <c r="RRB102" s="286"/>
      <c r="RRC102" s="286"/>
      <c r="RRD102" s="286"/>
      <c r="RRE102" s="286"/>
      <c r="RRF102" s="286"/>
      <c r="RRG102" s="286"/>
      <c r="RRH102" s="286"/>
      <c r="RRI102" s="286"/>
      <c r="RRJ102" s="286"/>
      <c r="RRK102" s="286"/>
      <c r="RRL102" s="286"/>
      <c r="RRM102" s="286"/>
      <c r="RRN102" s="286"/>
      <c r="RRO102" s="286"/>
      <c r="RRP102" s="286"/>
      <c r="RRQ102" s="286"/>
      <c r="RRR102" s="286"/>
      <c r="RRS102" s="286"/>
      <c r="RRT102" s="286"/>
      <c r="RRU102" s="286"/>
      <c r="RRV102" s="286"/>
      <c r="RRW102" s="286"/>
      <c r="RRX102" s="286"/>
      <c r="RRY102" s="286"/>
      <c r="RRZ102" s="286"/>
      <c r="RSA102" s="286"/>
      <c r="RSB102" s="286"/>
      <c r="RSC102" s="286"/>
      <c r="RSD102" s="286"/>
      <c r="RSE102" s="286"/>
      <c r="RSF102" s="286"/>
      <c r="RSG102" s="286"/>
      <c r="RSH102" s="286"/>
      <c r="RSI102" s="286"/>
      <c r="RSJ102" s="286"/>
      <c r="RSK102" s="286"/>
      <c r="RSL102" s="286"/>
      <c r="RSM102" s="286"/>
      <c r="RSN102" s="286"/>
      <c r="RSO102" s="286"/>
      <c r="RSP102" s="286"/>
      <c r="RSQ102" s="286"/>
      <c r="RSR102" s="286"/>
      <c r="RSS102" s="286"/>
      <c r="RST102" s="286"/>
      <c r="RSU102" s="286"/>
      <c r="RSV102" s="286"/>
      <c r="RSW102" s="286"/>
      <c r="RSX102" s="286"/>
      <c r="RSY102" s="286"/>
      <c r="RSZ102" s="286"/>
      <c r="RTA102" s="286"/>
      <c r="RTB102" s="286"/>
      <c r="RTC102" s="286"/>
      <c r="RTD102" s="286"/>
      <c r="RTE102" s="286"/>
      <c r="RTF102" s="286"/>
      <c r="RTG102" s="286"/>
      <c r="RTH102" s="286"/>
      <c r="RTI102" s="286"/>
      <c r="RTJ102" s="286"/>
      <c r="RTK102" s="286"/>
      <c r="RTL102" s="286"/>
      <c r="RTM102" s="286"/>
      <c r="RTN102" s="286"/>
      <c r="RTO102" s="286"/>
      <c r="RTP102" s="286"/>
      <c r="RTQ102" s="286"/>
      <c r="RTR102" s="286"/>
      <c r="RTS102" s="286"/>
      <c r="RTT102" s="286"/>
      <c r="RTU102" s="286"/>
      <c r="RTV102" s="286"/>
      <c r="RTW102" s="286"/>
      <c r="RTX102" s="286"/>
      <c r="RTY102" s="286"/>
      <c r="RTZ102" s="286"/>
      <c r="RUA102" s="286"/>
      <c r="RUB102" s="286"/>
      <c r="RUC102" s="286"/>
      <c r="RUD102" s="286"/>
      <c r="RUE102" s="286"/>
      <c r="RUF102" s="286"/>
      <c r="RUG102" s="286"/>
      <c r="RUH102" s="286"/>
      <c r="RUI102" s="286"/>
      <c r="RUJ102" s="286"/>
      <c r="RUK102" s="286"/>
      <c r="RUL102" s="286"/>
      <c r="RUM102" s="286"/>
      <c r="RUN102" s="286"/>
      <c r="RUO102" s="286"/>
      <c r="RUP102" s="286"/>
      <c r="RUQ102" s="286"/>
      <c r="RUR102" s="286"/>
      <c r="RUS102" s="286"/>
      <c r="RUT102" s="286"/>
      <c r="RUU102" s="286"/>
      <c r="RUV102" s="286"/>
      <c r="RUW102" s="286"/>
      <c r="RUX102" s="286"/>
      <c r="RUY102" s="286"/>
      <c r="RUZ102" s="286"/>
      <c r="RVA102" s="286"/>
      <c r="RVB102" s="286"/>
      <c r="RVC102" s="286"/>
      <c r="RVD102" s="286"/>
      <c r="RVE102" s="286"/>
      <c r="RVF102" s="286"/>
      <c r="RVG102" s="286"/>
      <c r="RVH102" s="286"/>
      <c r="RVI102" s="286"/>
      <c r="RVJ102" s="286"/>
      <c r="RVK102" s="286"/>
      <c r="RVL102" s="286"/>
      <c r="RVM102" s="286"/>
      <c r="RVN102" s="286"/>
      <c r="RVO102" s="286"/>
      <c r="RVP102" s="286"/>
      <c r="RVQ102" s="286"/>
      <c r="RVR102" s="286"/>
      <c r="RVS102" s="286"/>
      <c r="RVT102" s="286"/>
      <c r="RVU102" s="286"/>
      <c r="RVV102" s="286"/>
      <c r="RVW102" s="286"/>
      <c r="RVX102" s="286"/>
      <c r="RVY102" s="286"/>
      <c r="RVZ102" s="286"/>
      <c r="RWA102" s="286"/>
      <c r="RWB102" s="286"/>
      <c r="RWC102" s="286"/>
      <c r="RWD102" s="286"/>
      <c r="RWE102" s="286"/>
      <c r="RWF102" s="286"/>
      <c r="RWG102" s="286"/>
      <c r="RWH102" s="286"/>
      <c r="RWI102" s="286"/>
      <c r="RWJ102" s="286"/>
      <c r="RWK102" s="286"/>
      <c r="RWL102" s="286"/>
      <c r="RWM102" s="286"/>
      <c r="RWN102" s="286"/>
      <c r="RWO102" s="286"/>
      <c r="RWP102" s="286"/>
      <c r="RWQ102" s="286"/>
      <c r="RWR102" s="286"/>
      <c r="RWS102" s="286"/>
      <c r="RWT102" s="286"/>
      <c r="RWU102" s="286"/>
      <c r="RWV102" s="286"/>
      <c r="RWW102" s="286"/>
      <c r="RWX102" s="286"/>
      <c r="RWY102" s="286"/>
      <c r="RWZ102" s="286"/>
      <c r="RXA102" s="286"/>
      <c r="RXB102" s="286"/>
      <c r="RXC102" s="286"/>
      <c r="RXD102" s="286"/>
      <c r="RXE102" s="286"/>
      <c r="RXF102" s="286"/>
      <c r="RXG102" s="286"/>
      <c r="RXH102" s="286"/>
      <c r="RXI102" s="286"/>
      <c r="RXJ102" s="286"/>
      <c r="RXK102" s="286"/>
      <c r="RXL102" s="286"/>
      <c r="RXM102" s="286"/>
      <c r="RXN102" s="286"/>
      <c r="RXO102" s="286"/>
      <c r="RXP102" s="286"/>
      <c r="RXQ102" s="286"/>
      <c r="RXR102" s="286"/>
      <c r="RXS102" s="286"/>
      <c r="RXT102" s="286"/>
      <c r="RXU102" s="286"/>
      <c r="RXV102" s="286"/>
      <c r="RXW102" s="286"/>
      <c r="RXX102" s="286"/>
      <c r="RXY102" s="286"/>
      <c r="RXZ102" s="286"/>
      <c r="RYA102" s="286"/>
      <c r="RYB102" s="286"/>
      <c r="RYC102" s="286"/>
      <c r="RYD102" s="286"/>
      <c r="RYE102" s="286"/>
      <c r="RYF102" s="286"/>
      <c r="RYG102" s="286"/>
      <c r="RYH102" s="286"/>
      <c r="RYI102" s="286"/>
      <c r="RYJ102" s="286"/>
      <c r="RYK102" s="286"/>
      <c r="RYL102" s="286"/>
      <c r="RYM102" s="286"/>
      <c r="RYN102" s="286"/>
      <c r="RYO102" s="286"/>
      <c r="RYP102" s="286"/>
      <c r="RYQ102" s="286"/>
      <c r="RYR102" s="286"/>
      <c r="RYS102" s="286"/>
      <c r="RYT102" s="286"/>
      <c r="RYU102" s="286"/>
      <c r="RYV102" s="286"/>
      <c r="RYW102" s="286"/>
      <c r="RYX102" s="286"/>
      <c r="RYY102" s="286"/>
      <c r="RYZ102" s="286"/>
      <c r="RZA102" s="286"/>
      <c r="RZB102" s="286"/>
      <c r="RZC102" s="286"/>
      <c r="RZD102" s="286"/>
      <c r="RZE102" s="286"/>
      <c r="RZF102" s="286"/>
      <c r="RZG102" s="286"/>
      <c r="RZH102" s="286"/>
      <c r="RZI102" s="286"/>
      <c r="RZJ102" s="286"/>
      <c r="RZK102" s="286"/>
      <c r="RZL102" s="286"/>
      <c r="RZM102" s="286"/>
      <c r="RZN102" s="286"/>
      <c r="RZO102" s="286"/>
      <c r="RZP102" s="286"/>
      <c r="RZQ102" s="286"/>
      <c r="RZR102" s="286"/>
      <c r="RZS102" s="286"/>
      <c r="RZT102" s="286"/>
      <c r="RZU102" s="286"/>
      <c r="RZV102" s="286"/>
      <c r="RZW102" s="286"/>
      <c r="RZX102" s="286"/>
      <c r="RZY102" s="286"/>
      <c r="RZZ102" s="286"/>
      <c r="SAA102" s="286"/>
      <c r="SAB102" s="286"/>
      <c r="SAC102" s="286"/>
      <c r="SAD102" s="286"/>
      <c r="SAE102" s="286"/>
      <c r="SAF102" s="286"/>
      <c r="SAG102" s="286"/>
      <c r="SAH102" s="286"/>
      <c r="SAI102" s="286"/>
      <c r="SAJ102" s="286"/>
      <c r="SAK102" s="286"/>
      <c r="SAL102" s="286"/>
      <c r="SAM102" s="286"/>
      <c r="SAN102" s="286"/>
      <c r="SAO102" s="286"/>
      <c r="SAP102" s="286"/>
      <c r="SAQ102" s="286"/>
      <c r="SAR102" s="286"/>
      <c r="SAS102" s="286"/>
      <c r="SAT102" s="286"/>
      <c r="SAU102" s="286"/>
      <c r="SAV102" s="286"/>
      <c r="SAW102" s="286"/>
      <c r="SAX102" s="286"/>
      <c r="SAY102" s="286"/>
      <c r="SAZ102" s="286"/>
      <c r="SBA102" s="286"/>
      <c r="SBB102" s="286"/>
      <c r="SBC102" s="286"/>
      <c r="SBD102" s="286"/>
      <c r="SBE102" s="286"/>
      <c r="SBF102" s="286"/>
      <c r="SBG102" s="286"/>
      <c r="SBH102" s="286"/>
      <c r="SBI102" s="286"/>
      <c r="SBJ102" s="286"/>
      <c r="SBK102" s="286"/>
      <c r="SBL102" s="286"/>
      <c r="SBM102" s="286"/>
      <c r="SBN102" s="286"/>
      <c r="SBO102" s="286"/>
      <c r="SBP102" s="286"/>
      <c r="SBQ102" s="286"/>
      <c r="SBR102" s="286"/>
      <c r="SBS102" s="286"/>
      <c r="SBT102" s="286"/>
      <c r="SBU102" s="286"/>
      <c r="SBV102" s="286"/>
      <c r="SBW102" s="286"/>
      <c r="SBX102" s="286"/>
      <c r="SBY102" s="286"/>
      <c r="SBZ102" s="286"/>
      <c r="SCA102" s="286"/>
      <c r="SCB102" s="286"/>
      <c r="SCC102" s="286"/>
      <c r="SCD102" s="286"/>
      <c r="SCE102" s="286"/>
      <c r="SCF102" s="286"/>
      <c r="SCG102" s="286"/>
      <c r="SCH102" s="286"/>
      <c r="SCI102" s="286"/>
      <c r="SCJ102" s="286"/>
      <c r="SCK102" s="286"/>
      <c r="SCL102" s="286"/>
      <c r="SCM102" s="286"/>
      <c r="SCN102" s="286"/>
      <c r="SCO102" s="286"/>
      <c r="SCP102" s="286"/>
      <c r="SCQ102" s="286"/>
      <c r="SCR102" s="286"/>
      <c r="SCS102" s="286"/>
      <c r="SCT102" s="286"/>
      <c r="SCU102" s="286"/>
      <c r="SCV102" s="286"/>
      <c r="SCW102" s="286"/>
      <c r="SCX102" s="286"/>
      <c r="SCY102" s="286"/>
      <c r="SCZ102" s="286"/>
      <c r="SDA102" s="286"/>
      <c r="SDB102" s="286"/>
      <c r="SDC102" s="286"/>
      <c r="SDD102" s="286"/>
      <c r="SDE102" s="286"/>
      <c r="SDF102" s="286"/>
      <c r="SDG102" s="286"/>
      <c r="SDH102" s="286"/>
      <c r="SDI102" s="286"/>
      <c r="SDJ102" s="286"/>
      <c r="SDK102" s="286"/>
      <c r="SDL102" s="286"/>
      <c r="SDM102" s="286"/>
      <c r="SDN102" s="286"/>
      <c r="SDO102" s="286"/>
      <c r="SDP102" s="286"/>
      <c r="SDQ102" s="286"/>
      <c r="SDR102" s="286"/>
      <c r="SDS102" s="286"/>
      <c r="SDT102" s="286"/>
      <c r="SDU102" s="286"/>
      <c r="SDV102" s="286"/>
      <c r="SDW102" s="286"/>
      <c r="SDX102" s="286"/>
      <c r="SDY102" s="286"/>
      <c r="SDZ102" s="286"/>
      <c r="SEA102" s="286"/>
      <c r="SEB102" s="286"/>
      <c r="SEC102" s="286"/>
      <c r="SED102" s="286"/>
      <c r="SEE102" s="286"/>
      <c r="SEF102" s="286"/>
      <c r="SEG102" s="286"/>
      <c r="SEH102" s="286"/>
      <c r="SEI102" s="286"/>
      <c r="SEJ102" s="286"/>
      <c r="SEK102" s="286"/>
      <c r="SEL102" s="286"/>
      <c r="SEM102" s="286"/>
      <c r="SEN102" s="286"/>
      <c r="SEO102" s="286"/>
      <c r="SEP102" s="286"/>
      <c r="SEQ102" s="286"/>
      <c r="SER102" s="286"/>
      <c r="SES102" s="286"/>
      <c r="SET102" s="286"/>
      <c r="SEU102" s="286"/>
      <c r="SEV102" s="286"/>
      <c r="SEW102" s="286"/>
      <c r="SEX102" s="286"/>
      <c r="SEY102" s="286"/>
      <c r="SEZ102" s="286"/>
      <c r="SFA102" s="286"/>
      <c r="SFB102" s="286"/>
      <c r="SFC102" s="286"/>
      <c r="SFD102" s="286"/>
      <c r="SFE102" s="286"/>
      <c r="SFF102" s="286"/>
      <c r="SFG102" s="286"/>
      <c r="SFH102" s="286"/>
      <c r="SFI102" s="286"/>
      <c r="SFJ102" s="286"/>
      <c r="SFK102" s="286"/>
      <c r="SFL102" s="286"/>
      <c r="SFM102" s="286"/>
      <c r="SFN102" s="286"/>
      <c r="SFO102" s="286"/>
      <c r="SFP102" s="286"/>
      <c r="SFQ102" s="286"/>
      <c r="SFR102" s="286"/>
      <c r="SFS102" s="286"/>
      <c r="SFT102" s="286"/>
      <c r="SFU102" s="286"/>
      <c r="SFV102" s="286"/>
      <c r="SFW102" s="286"/>
      <c r="SFX102" s="286"/>
      <c r="SFY102" s="286"/>
      <c r="SFZ102" s="286"/>
      <c r="SGA102" s="286"/>
      <c r="SGB102" s="286"/>
      <c r="SGC102" s="286"/>
      <c r="SGD102" s="286"/>
      <c r="SGE102" s="286"/>
      <c r="SGF102" s="286"/>
      <c r="SGG102" s="286"/>
      <c r="SGH102" s="286"/>
      <c r="SGI102" s="286"/>
      <c r="SGJ102" s="286"/>
      <c r="SGK102" s="286"/>
      <c r="SGL102" s="286"/>
      <c r="SGM102" s="286"/>
      <c r="SGN102" s="286"/>
      <c r="SGO102" s="286"/>
      <c r="SGP102" s="286"/>
      <c r="SGQ102" s="286"/>
      <c r="SGR102" s="286"/>
      <c r="SGS102" s="286"/>
      <c r="SGT102" s="286"/>
      <c r="SGU102" s="286"/>
      <c r="SGV102" s="286"/>
      <c r="SGW102" s="286"/>
      <c r="SGX102" s="286"/>
      <c r="SGY102" s="286"/>
      <c r="SGZ102" s="286"/>
      <c r="SHA102" s="286"/>
      <c r="SHB102" s="286"/>
      <c r="SHC102" s="286"/>
      <c r="SHD102" s="286"/>
      <c r="SHE102" s="286"/>
      <c r="SHF102" s="286"/>
      <c r="SHG102" s="286"/>
      <c r="SHH102" s="286"/>
      <c r="SHI102" s="286"/>
      <c r="SHJ102" s="286"/>
      <c r="SHK102" s="286"/>
      <c r="SHL102" s="286"/>
      <c r="SHM102" s="286"/>
      <c r="SHN102" s="286"/>
      <c r="SHO102" s="286"/>
      <c r="SHP102" s="286"/>
      <c r="SHQ102" s="286"/>
      <c r="SHR102" s="286"/>
      <c r="SHS102" s="286"/>
      <c r="SHT102" s="286"/>
      <c r="SHU102" s="286"/>
      <c r="SHV102" s="286"/>
      <c r="SHW102" s="286"/>
      <c r="SHX102" s="286"/>
      <c r="SHY102" s="286"/>
      <c r="SHZ102" s="286"/>
      <c r="SIA102" s="286"/>
      <c r="SIB102" s="286"/>
      <c r="SIC102" s="286"/>
      <c r="SID102" s="286"/>
      <c r="SIE102" s="286"/>
      <c r="SIF102" s="286"/>
      <c r="SIG102" s="286"/>
      <c r="SIH102" s="286"/>
      <c r="SII102" s="286"/>
      <c r="SIJ102" s="286"/>
      <c r="SIK102" s="286"/>
      <c r="SIL102" s="286"/>
      <c r="SIM102" s="286"/>
      <c r="SIN102" s="286"/>
      <c r="SIO102" s="286"/>
      <c r="SIP102" s="286"/>
      <c r="SIQ102" s="286"/>
      <c r="SIR102" s="286"/>
      <c r="SIS102" s="286"/>
      <c r="SIT102" s="286"/>
      <c r="SIU102" s="286"/>
      <c r="SIV102" s="286"/>
      <c r="SIW102" s="286"/>
      <c r="SIX102" s="286"/>
      <c r="SIY102" s="286"/>
      <c r="SIZ102" s="286"/>
      <c r="SJA102" s="286"/>
      <c r="SJB102" s="286"/>
      <c r="SJC102" s="286"/>
      <c r="SJD102" s="286"/>
      <c r="SJE102" s="286"/>
      <c r="SJF102" s="286"/>
      <c r="SJG102" s="286"/>
      <c r="SJH102" s="286"/>
      <c r="SJI102" s="286"/>
      <c r="SJJ102" s="286"/>
      <c r="SJK102" s="286"/>
      <c r="SJL102" s="286"/>
      <c r="SJM102" s="286"/>
      <c r="SJN102" s="286"/>
      <c r="SJO102" s="286"/>
      <c r="SJP102" s="286"/>
      <c r="SJQ102" s="286"/>
      <c r="SJR102" s="286"/>
      <c r="SJS102" s="286"/>
      <c r="SJT102" s="286"/>
      <c r="SJU102" s="286"/>
      <c r="SJV102" s="286"/>
      <c r="SJW102" s="286"/>
      <c r="SJX102" s="286"/>
      <c r="SJY102" s="286"/>
      <c r="SJZ102" s="286"/>
      <c r="SKA102" s="286"/>
      <c r="SKB102" s="286"/>
      <c r="SKC102" s="286"/>
      <c r="SKD102" s="286"/>
      <c r="SKE102" s="286"/>
      <c r="SKF102" s="286"/>
      <c r="SKG102" s="286"/>
      <c r="SKH102" s="286"/>
      <c r="SKI102" s="286"/>
      <c r="SKJ102" s="286"/>
      <c r="SKK102" s="286"/>
      <c r="SKL102" s="286"/>
      <c r="SKM102" s="286"/>
      <c r="SKN102" s="286"/>
      <c r="SKO102" s="286"/>
      <c r="SKP102" s="286"/>
      <c r="SKQ102" s="286"/>
      <c r="SKR102" s="286"/>
      <c r="SKS102" s="286"/>
      <c r="SKT102" s="286"/>
      <c r="SKU102" s="286"/>
      <c r="SKV102" s="286"/>
      <c r="SKW102" s="286"/>
      <c r="SKX102" s="286"/>
      <c r="SKY102" s="286"/>
      <c r="SKZ102" s="286"/>
      <c r="SLA102" s="286"/>
      <c r="SLB102" s="286"/>
      <c r="SLC102" s="286"/>
      <c r="SLD102" s="286"/>
      <c r="SLE102" s="286"/>
      <c r="SLF102" s="286"/>
      <c r="SLG102" s="286"/>
      <c r="SLH102" s="286"/>
      <c r="SLI102" s="286"/>
      <c r="SLJ102" s="286"/>
      <c r="SLK102" s="286"/>
      <c r="SLL102" s="286"/>
      <c r="SLM102" s="286"/>
      <c r="SLN102" s="286"/>
      <c r="SLO102" s="286"/>
      <c r="SLP102" s="286"/>
      <c r="SLQ102" s="286"/>
      <c r="SLR102" s="286"/>
      <c r="SLS102" s="286"/>
      <c r="SLT102" s="286"/>
      <c r="SLU102" s="286"/>
      <c r="SLV102" s="286"/>
      <c r="SLW102" s="286"/>
      <c r="SLX102" s="286"/>
      <c r="SLY102" s="286"/>
      <c r="SLZ102" s="286"/>
      <c r="SMA102" s="286"/>
      <c r="SMB102" s="286"/>
      <c r="SMC102" s="286"/>
      <c r="SMD102" s="286"/>
      <c r="SME102" s="286"/>
      <c r="SMF102" s="286"/>
      <c r="SMG102" s="286"/>
      <c r="SMH102" s="286"/>
      <c r="SMI102" s="286"/>
      <c r="SMJ102" s="286"/>
      <c r="SMK102" s="286"/>
      <c r="SML102" s="286"/>
      <c r="SMM102" s="286"/>
      <c r="SMN102" s="286"/>
      <c r="SMO102" s="286"/>
      <c r="SMP102" s="286"/>
      <c r="SMQ102" s="286"/>
      <c r="SMR102" s="286"/>
      <c r="SMS102" s="286"/>
      <c r="SMT102" s="286"/>
      <c r="SMU102" s="286"/>
      <c r="SMV102" s="286"/>
      <c r="SMW102" s="286"/>
      <c r="SMX102" s="286"/>
      <c r="SMY102" s="286"/>
      <c r="SMZ102" s="286"/>
      <c r="SNA102" s="286"/>
      <c r="SNB102" s="286"/>
      <c r="SNC102" s="286"/>
      <c r="SND102" s="286"/>
      <c r="SNE102" s="286"/>
      <c r="SNF102" s="286"/>
      <c r="SNG102" s="286"/>
      <c r="SNH102" s="286"/>
      <c r="SNI102" s="286"/>
      <c r="SNJ102" s="286"/>
      <c r="SNK102" s="286"/>
      <c r="SNL102" s="286"/>
      <c r="SNM102" s="286"/>
      <c r="SNN102" s="286"/>
      <c r="SNO102" s="286"/>
      <c r="SNP102" s="286"/>
      <c r="SNQ102" s="286"/>
      <c r="SNR102" s="286"/>
      <c r="SNS102" s="286"/>
      <c r="SNT102" s="286"/>
      <c r="SNU102" s="286"/>
      <c r="SNV102" s="286"/>
      <c r="SNW102" s="286"/>
      <c r="SNX102" s="286"/>
      <c r="SNY102" s="286"/>
      <c r="SNZ102" s="286"/>
      <c r="SOA102" s="286"/>
      <c r="SOB102" s="286"/>
      <c r="SOC102" s="286"/>
      <c r="SOD102" s="286"/>
      <c r="SOE102" s="286"/>
      <c r="SOF102" s="286"/>
      <c r="SOG102" s="286"/>
      <c r="SOH102" s="286"/>
      <c r="SOI102" s="286"/>
      <c r="SOJ102" s="286"/>
      <c r="SOK102" s="286"/>
      <c r="SOL102" s="286"/>
      <c r="SOM102" s="286"/>
      <c r="SON102" s="286"/>
      <c r="SOO102" s="286"/>
      <c r="SOP102" s="286"/>
      <c r="SOQ102" s="286"/>
      <c r="SOR102" s="286"/>
      <c r="SOS102" s="286"/>
      <c r="SOT102" s="286"/>
      <c r="SOU102" s="286"/>
      <c r="SOV102" s="286"/>
      <c r="SOW102" s="286"/>
      <c r="SOX102" s="286"/>
      <c r="SOY102" s="286"/>
      <c r="SOZ102" s="286"/>
      <c r="SPA102" s="286"/>
      <c r="SPB102" s="286"/>
      <c r="SPC102" s="286"/>
      <c r="SPD102" s="286"/>
      <c r="SPE102" s="286"/>
      <c r="SPF102" s="286"/>
      <c r="SPG102" s="286"/>
      <c r="SPH102" s="286"/>
      <c r="SPI102" s="286"/>
      <c r="SPJ102" s="286"/>
      <c r="SPK102" s="286"/>
      <c r="SPL102" s="286"/>
      <c r="SPM102" s="286"/>
      <c r="SPN102" s="286"/>
      <c r="SPO102" s="286"/>
      <c r="SPP102" s="286"/>
      <c r="SPQ102" s="286"/>
      <c r="SPR102" s="286"/>
      <c r="SPS102" s="286"/>
      <c r="SPT102" s="286"/>
      <c r="SPU102" s="286"/>
      <c r="SPV102" s="286"/>
      <c r="SPW102" s="286"/>
      <c r="SPX102" s="286"/>
      <c r="SPY102" s="286"/>
      <c r="SPZ102" s="286"/>
      <c r="SQA102" s="286"/>
      <c r="SQB102" s="286"/>
      <c r="SQC102" s="286"/>
      <c r="SQD102" s="286"/>
      <c r="SQE102" s="286"/>
      <c r="SQF102" s="286"/>
      <c r="SQG102" s="286"/>
      <c r="SQH102" s="286"/>
      <c r="SQI102" s="286"/>
      <c r="SQJ102" s="286"/>
      <c r="SQK102" s="286"/>
      <c r="SQL102" s="286"/>
      <c r="SQM102" s="286"/>
      <c r="SQN102" s="286"/>
      <c r="SQO102" s="286"/>
      <c r="SQP102" s="286"/>
      <c r="SQQ102" s="286"/>
      <c r="SQR102" s="286"/>
      <c r="SQS102" s="286"/>
      <c r="SQT102" s="286"/>
      <c r="SQU102" s="286"/>
      <c r="SQV102" s="286"/>
      <c r="SQW102" s="286"/>
      <c r="SQX102" s="286"/>
      <c r="SQY102" s="286"/>
      <c r="SQZ102" s="286"/>
      <c r="SRA102" s="286"/>
      <c r="SRB102" s="286"/>
      <c r="SRC102" s="286"/>
      <c r="SRD102" s="286"/>
      <c r="SRE102" s="286"/>
      <c r="SRF102" s="286"/>
      <c r="SRG102" s="286"/>
      <c r="SRH102" s="286"/>
      <c r="SRI102" s="286"/>
      <c r="SRJ102" s="286"/>
      <c r="SRK102" s="286"/>
      <c r="SRL102" s="286"/>
      <c r="SRM102" s="286"/>
      <c r="SRN102" s="286"/>
      <c r="SRO102" s="286"/>
      <c r="SRP102" s="286"/>
      <c r="SRQ102" s="286"/>
      <c r="SRR102" s="286"/>
      <c r="SRS102" s="286"/>
      <c r="SRT102" s="286"/>
      <c r="SRU102" s="286"/>
      <c r="SRV102" s="286"/>
      <c r="SRW102" s="286"/>
      <c r="SRX102" s="286"/>
      <c r="SRY102" s="286"/>
      <c r="SRZ102" s="286"/>
      <c r="SSA102" s="286"/>
      <c r="SSB102" s="286"/>
      <c r="SSC102" s="286"/>
      <c r="SSD102" s="286"/>
      <c r="SSE102" s="286"/>
      <c r="SSF102" s="286"/>
      <c r="SSG102" s="286"/>
      <c r="SSH102" s="286"/>
      <c r="SSI102" s="286"/>
      <c r="SSJ102" s="286"/>
      <c r="SSK102" s="286"/>
      <c r="SSL102" s="286"/>
      <c r="SSM102" s="286"/>
      <c r="SSN102" s="286"/>
      <c r="SSO102" s="286"/>
      <c r="SSP102" s="286"/>
      <c r="SSQ102" s="286"/>
      <c r="SSR102" s="286"/>
      <c r="SSS102" s="286"/>
      <c r="SST102" s="286"/>
      <c r="SSU102" s="286"/>
      <c r="SSV102" s="286"/>
      <c r="SSW102" s="286"/>
      <c r="SSX102" s="286"/>
      <c r="SSY102" s="286"/>
      <c r="SSZ102" s="286"/>
      <c r="STA102" s="286"/>
      <c r="STB102" s="286"/>
      <c r="STC102" s="286"/>
      <c r="STD102" s="286"/>
      <c r="STE102" s="286"/>
      <c r="STF102" s="286"/>
      <c r="STG102" s="286"/>
      <c r="STH102" s="286"/>
      <c r="STI102" s="286"/>
      <c r="STJ102" s="286"/>
      <c r="STK102" s="286"/>
      <c r="STL102" s="286"/>
      <c r="STM102" s="286"/>
      <c r="STN102" s="286"/>
      <c r="STO102" s="286"/>
      <c r="STP102" s="286"/>
      <c r="STQ102" s="286"/>
      <c r="STR102" s="286"/>
      <c r="STS102" s="286"/>
      <c r="STT102" s="286"/>
      <c r="STU102" s="286"/>
      <c r="STV102" s="286"/>
      <c r="STW102" s="286"/>
      <c r="STX102" s="286"/>
      <c r="STY102" s="286"/>
      <c r="STZ102" s="286"/>
      <c r="SUA102" s="286"/>
      <c r="SUB102" s="286"/>
      <c r="SUC102" s="286"/>
      <c r="SUD102" s="286"/>
      <c r="SUE102" s="286"/>
      <c r="SUF102" s="286"/>
      <c r="SUG102" s="286"/>
      <c r="SUH102" s="286"/>
      <c r="SUI102" s="286"/>
      <c r="SUJ102" s="286"/>
      <c r="SUK102" s="286"/>
      <c r="SUL102" s="286"/>
      <c r="SUM102" s="286"/>
      <c r="SUN102" s="286"/>
      <c r="SUO102" s="286"/>
      <c r="SUP102" s="286"/>
      <c r="SUQ102" s="286"/>
      <c r="SUR102" s="286"/>
      <c r="SUS102" s="286"/>
      <c r="SUT102" s="286"/>
      <c r="SUU102" s="286"/>
      <c r="SUV102" s="286"/>
      <c r="SUW102" s="286"/>
      <c r="SUX102" s="286"/>
      <c r="SUY102" s="286"/>
      <c r="SUZ102" s="286"/>
      <c r="SVA102" s="286"/>
      <c r="SVB102" s="286"/>
      <c r="SVC102" s="286"/>
      <c r="SVD102" s="286"/>
      <c r="SVE102" s="286"/>
      <c r="SVF102" s="286"/>
      <c r="SVG102" s="286"/>
      <c r="SVH102" s="286"/>
      <c r="SVI102" s="286"/>
      <c r="SVJ102" s="286"/>
      <c r="SVK102" s="286"/>
      <c r="SVL102" s="286"/>
      <c r="SVM102" s="286"/>
      <c r="SVN102" s="286"/>
      <c r="SVO102" s="286"/>
      <c r="SVP102" s="286"/>
      <c r="SVQ102" s="286"/>
      <c r="SVR102" s="286"/>
      <c r="SVS102" s="286"/>
      <c r="SVT102" s="286"/>
      <c r="SVU102" s="286"/>
      <c r="SVV102" s="286"/>
      <c r="SVW102" s="286"/>
      <c r="SVX102" s="286"/>
      <c r="SVY102" s="286"/>
      <c r="SVZ102" s="286"/>
      <c r="SWA102" s="286"/>
      <c r="SWB102" s="286"/>
      <c r="SWC102" s="286"/>
      <c r="SWD102" s="286"/>
      <c r="SWE102" s="286"/>
      <c r="SWF102" s="286"/>
      <c r="SWG102" s="286"/>
      <c r="SWH102" s="286"/>
      <c r="SWI102" s="286"/>
      <c r="SWJ102" s="286"/>
      <c r="SWK102" s="286"/>
      <c r="SWL102" s="286"/>
      <c r="SWM102" s="286"/>
      <c r="SWN102" s="286"/>
      <c r="SWO102" s="286"/>
      <c r="SWP102" s="286"/>
      <c r="SWQ102" s="286"/>
      <c r="SWR102" s="286"/>
      <c r="SWS102" s="286"/>
      <c r="SWT102" s="286"/>
      <c r="SWU102" s="286"/>
      <c r="SWV102" s="286"/>
      <c r="SWW102" s="286"/>
      <c r="SWX102" s="286"/>
      <c r="SWY102" s="286"/>
      <c r="SWZ102" s="286"/>
      <c r="SXA102" s="286"/>
      <c r="SXB102" s="286"/>
      <c r="SXC102" s="286"/>
      <c r="SXD102" s="286"/>
      <c r="SXE102" s="286"/>
      <c r="SXF102" s="286"/>
      <c r="SXG102" s="286"/>
      <c r="SXH102" s="286"/>
      <c r="SXI102" s="286"/>
      <c r="SXJ102" s="286"/>
      <c r="SXK102" s="286"/>
      <c r="SXL102" s="286"/>
      <c r="SXM102" s="286"/>
      <c r="SXN102" s="286"/>
      <c r="SXO102" s="286"/>
      <c r="SXP102" s="286"/>
      <c r="SXQ102" s="286"/>
      <c r="SXR102" s="286"/>
      <c r="SXS102" s="286"/>
      <c r="SXT102" s="286"/>
      <c r="SXU102" s="286"/>
      <c r="SXV102" s="286"/>
      <c r="SXW102" s="286"/>
      <c r="SXX102" s="286"/>
      <c r="SXY102" s="286"/>
      <c r="SXZ102" s="286"/>
      <c r="SYA102" s="286"/>
      <c r="SYB102" s="286"/>
      <c r="SYC102" s="286"/>
      <c r="SYD102" s="286"/>
      <c r="SYE102" s="286"/>
      <c r="SYF102" s="286"/>
      <c r="SYG102" s="286"/>
      <c r="SYH102" s="286"/>
      <c r="SYI102" s="286"/>
      <c r="SYJ102" s="286"/>
      <c r="SYK102" s="286"/>
      <c r="SYL102" s="286"/>
      <c r="SYM102" s="286"/>
      <c r="SYN102" s="286"/>
      <c r="SYO102" s="286"/>
      <c r="SYP102" s="286"/>
      <c r="SYQ102" s="286"/>
      <c r="SYR102" s="286"/>
      <c r="SYS102" s="286"/>
      <c r="SYT102" s="286"/>
      <c r="SYU102" s="286"/>
      <c r="SYV102" s="286"/>
      <c r="SYW102" s="286"/>
      <c r="SYX102" s="286"/>
      <c r="SYY102" s="286"/>
      <c r="SYZ102" s="286"/>
      <c r="SZA102" s="286"/>
      <c r="SZB102" s="286"/>
      <c r="SZC102" s="286"/>
      <c r="SZD102" s="286"/>
      <c r="SZE102" s="286"/>
      <c r="SZF102" s="286"/>
      <c r="SZG102" s="286"/>
      <c r="SZH102" s="286"/>
      <c r="SZI102" s="286"/>
      <c r="SZJ102" s="286"/>
      <c r="SZK102" s="286"/>
      <c r="SZL102" s="286"/>
      <c r="SZM102" s="286"/>
      <c r="SZN102" s="286"/>
      <c r="SZO102" s="286"/>
      <c r="SZP102" s="286"/>
      <c r="SZQ102" s="286"/>
      <c r="SZR102" s="286"/>
      <c r="SZS102" s="286"/>
      <c r="SZT102" s="286"/>
      <c r="SZU102" s="286"/>
      <c r="SZV102" s="286"/>
      <c r="SZW102" s="286"/>
      <c r="SZX102" s="286"/>
      <c r="SZY102" s="286"/>
      <c r="SZZ102" s="286"/>
      <c r="TAA102" s="286"/>
      <c r="TAB102" s="286"/>
      <c r="TAC102" s="286"/>
      <c r="TAD102" s="286"/>
      <c r="TAE102" s="286"/>
      <c r="TAF102" s="286"/>
      <c r="TAG102" s="286"/>
      <c r="TAH102" s="286"/>
      <c r="TAI102" s="286"/>
      <c r="TAJ102" s="286"/>
      <c r="TAK102" s="286"/>
      <c r="TAL102" s="286"/>
      <c r="TAM102" s="286"/>
      <c r="TAN102" s="286"/>
      <c r="TAO102" s="286"/>
      <c r="TAP102" s="286"/>
      <c r="TAQ102" s="286"/>
      <c r="TAR102" s="286"/>
      <c r="TAS102" s="286"/>
      <c r="TAT102" s="286"/>
      <c r="TAU102" s="286"/>
      <c r="TAV102" s="286"/>
      <c r="TAW102" s="286"/>
      <c r="TAX102" s="286"/>
      <c r="TAY102" s="286"/>
      <c r="TAZ102" s="286"/>
      <c r="TBA102" s="286"/>
      <c r="TBB102" s="286"/>
      <c r="TBC102" s="286"/>
      <c r="TBD102" s="286"/>
      <c r="TBE102" s="286"/>
      <c r="TBF102" s="286"/>
      <c r="TBG102" s="286"/>
      <c r="TBH102" s="286"/>
      <c r="TBI102" s="286"/>
      <c r="TBJ102" s="286"/>
      <c r="TBK102" s="286"/>
      <c r="TBL102" s="286"/>
      <c r="TBM102" s="286"/>
      <c r="TBN102" s="286"/>
      <c r="TBO102" s="286"/>
      <c r="TBP102" s="286"/>
      <c r="TBQ102" s="286"/>
      <c r="TBR102" s="286"/>
      <c r="TBS102" s="286"/>
      <c r="TBT102" s="286"/>
      <c r="TBU102" s="286"/>
      <c r="TBV102" s="286"/>
      <c r="TBW102" s="286"/>
      <c r="TBX102" s="286"/>
      <c r="TBY102" s="286"/>
      <c r="TBZ102" s="286"/>
      <c r="TCA102" s="286"/>
      <c r="TCB102" s="286"/>
      <c r="TCC102" s="286"/>
      <c r="TCD102" s="286"/>
      <c r="TCE102" s="286"/>
      <c r="TCF102" s="286"/>
      <c r="TCG102" s="286"/>
      <c r="TCH102" s="286"/>
      <c r="TCI102" s="286"/>
      <c r="TCJ102" s="286"/>
      <c r="TCK102" s="286"/>
      <c r="TCL102" s="286"/>
      <c r="TCM102" s="286"/>
      <c r="TCN102" s="286"/>
      <c r="TCO102" s="286"/>
      <c r="TCP102" s="286"/>
      <c r="TCQ102" s="286"/>
      <c r="TCR102" s="286"/>
      <c r="TCS102" s="286"/>
      <c r="TCT102" s="286"/>
      <c r="TCU102" s="286"/>
      <c r="TCV102" s="286"/>
      <c r="TCW102" s="286"/>
      <c r="TCX102" s="286"/>
      <c r="TCY102" s="286"/>
      <c r="TCZ102" s="286"/>
      <c r="TDA102" s="286"/>
      <c r="TDB102" s="286"/>
      <c r="TDC102" s="286"/>
      <c r="TDD102" s="286"/>
      <c r="TDE102" s="286"/>
      <c r="TDF102" s="286"/>
      <c r="TDG102" s="286"/>
      <c r="TDH102" s="286"/>
      <c r="TDI102" s="286"/>
      <c r="TDJ102" s="286"/>
      <c r="TDK102" s="286"/>
      <c r="TDL102" s="286"/>
      <c r="TDM102" s="286"/>
      <c r="TDN102" s="286"/>
      <c r="TDO102" s="286"/>
      <c r="TDP102" s="286"/>
      <c r="TDQ102" s="286"/>
      <c r="TDR102" s="286"/>
      <c r="TDS102" s="286"/>
      <c r="TDT102" s="286"/>
      <c r="TDU102" s="286"/>
      <c r="TDV102" s="286"/>
      <c r="TDW102" s="286"/>
      <c r="TDX102" s="286"/>
      <c r="TDY102" s="286"/>
      <c r="TDZ102" s="286"/>
      <c r="TEA102" s="286"/>
      <c r="TEB102" s="286"/>
      <c r="TEC102" s="286"/>
      <c r="TED102" s="286"/>
      <c r="TEE102" s="286"/>
      <c r="TEF102" s="286"/>
      <c r="TEG102" s="286"/>
      <c r="TEH102" s="286"/>
      <c r="TEI102" s="286"/>
      <c r="TEJ102" s="286"/>
      <c r="TEK102" s="286"/>
      <c r="TEL102" s="286"/>
      <c r="TEM102" s="286"/>
      <c r="TEN102" s="286"/>
      <c r="TEO102" s="286"/>
      <c r="TEP102" s="286"/>
      <c r="TEQ102" s="286"/>
      <c r="TER102" s="286"/>
      <c r="TES102" s="286"/>
      <c r="TET102" s="286"/>
      <c r="TEU102" s="286"/>
      <c r="TEV102" s="286"/>
      <c r="TEW102" s="286"/>
      <c r="TEX102" s="286"/>
      <c r="TEY102" s="286"/>
      <c r="TEZ102" s="286"/>
      <c r="TFA102" s="286"/>
      <c r="TFB102" s="286"/>
      <c r="TFC102" s="286"/>
      <c r="TFD102" s="286"/>
      <c r="TFE102" s="286"/>
      <c r="TFF102" s="286"/>
      <c r="TFG102" s="286"/>
      <c r="TFH102" s="286"/>
      <c r="TFI102" s="286"/>
      <c r="TFJ102" s="286"/>
      <c r="TFK102" s="286"/>
      <c r="TFL102" s="286"/>
      <c r="TFM102" s="286"/>
      <c r="TFN102" s="286"/>
      <c r="TFO102" s="286"/>
      <c r="TFP102" s="286"/>
      <c r="TFQ102" s="286"/>
      <c r="TFR102" s="286"/>
      <c r="TFS102" s="286"/>
      <c r="TFT102" s="286"/>
      <c r="TFU102" s="286"/>
      <c r="TFV102" s="286"/>
      <c r="TFW102" s="286"/>
      <c r="TFX102" s="286"/>
      <c r="TFY102" s="286"/>
      <c r="TFZ102" s="286"/>
      <c r="TGA102" s="286"/>
      <c r="TGB102" s="286"/>
      <c r="TGC102" s="286"/>
      <c r="TGD102" s="286"/>
      <c r="TGE102" s="286"/>
      <c r="TGF102" s="286"/>
      <c r="TGG102" s="286"/>
      <c r="TGH102" s="286"/>
      <c r="TGI102" s="286"/>
      <c r="TGJ102" s="286"/>
      <c r="TGK102" s="286"/>
      <c r="TGL102" s="286"/>
      <c r="TGM102" s="286"/>
      <c r="TGN102" s="286"/>
      <c r="TGO102" s="286"/>
      <c r="TGP102" s="286"/>
      <c r="TGQ102" s="286"/>
      <c r="TGR102" s="286"/>
      <c r="TGS102" s="286"/>
      <c r="TGT102" s="286"/>
      <c r="TGU102" s="286"/>
      <c r="TGV102" s="286"/>
      <c r="TGW102" s="286"/>
      <c r="TGX102" s="286"/>
      <c r="TGY102" s="286"/>
      <c r="TGZ102" s="286"/>
      <c r="THA102" s="286"/>
      <c r="THB102" s="286"/>
      <c r="THC102" s="286"/>
      <c r="THD102" s="286"/>
      <c r="THE102" s="286"/>
      <c r="THF102" s="286"/>
      <c r="THG102" s="286"/>
      <c r="THH102" s="286"/>
      <c r="THI102" s="286"/>
      <c r="THJ102" s="286"/>
      <c r="THK102" s="286"/>
      <c r="THL102" s="286"/>
      <c r="THM102" s="286"/>
      <c r="THN102" s="286"/>
      <c r="THO102" s="286"/>
      <c r="THP102" s="286"/>
      <c r="THQ102" s="286"/>
      <c r="THR102" s="286"/>
      <c r="THS102" s="286"/>
      <c r="THT102" s="286"/>
      <c r="THU102" s="286"/>
      <c r="THV102" s="286"/>
      <c r="THW102" s="286"/>
      <c r="THX102" s="286"/>
      <c r="THY102" s="286"/>
      <c r="THZ102" s="286"/>
      <c r="TIA102" s="286"/>
      <c r="TIB102" s="286"/>
      <c r="TIC102" s="286"/>
      <c r="TID102" s="286"/>
      <c r="TIE102" s="286"/>
      <c r="TIF102" s="286"/>
      <c r="TIG102" s="286"/>
      <c r="TIH102" s="286"/>
      <c r="TII102" s="286"/>
      <c r="TIJ102" s="286"/>
      <c r="TIK102" s="286"/>
      <c r="TIL102" s="286"/>
      <c r="TIM102" s="286"/>
      <c r="TIN102" s="286"/>
      <c r="TIO102" s="286"/>
      <c r="TIP102" s="286"/>
      <c r="TIQ102" s="286"/>
      <c r="TIR102" s="286"/>
      <c r="TIS102" s="286"/>
      <c r="TIT102" s="286"/>
      <c r="TIU102" s="286"/>
      <c r="TIV102" s="286"/>
      <c r="TIW102" s="286"/>
      <c r="TIX102" s="286"/>
      <c r="TIY102" s="286"/>
      <c r="TIZ102" s="286"/>
      <c r="TJA102" s="286"/>
      <c r="TJB102" s="286"/>
      <c r="TJC102" s="286"/>
      <c r="TJD102" s="286"/>
      <c r="TJE102" s="286"/>
      <c r="TJF102" s="286"/>
      <c r="TJG102" s="286"/>
      <c r="TJH102" s="286"/>
      <c r="TJI102" s="286"/>
      <c r="TJJ102" s="286"/>
      <c r="TJK102" s="286"/>
      <c r="TJL102" s="286"/>
      <c r="TJM102" s="286"/>
      <c r="TJN102" s="286"/>
      <c r="TJO102" s="286"/>
      <c r="TJP102" s="286"/>
      <c r="TJQ102" s="286"/>
      <c r="TJR102" s="286"/>
      <c r="TJS102" s="286"/>
      <c r="TJT102" s="286"/>
      <c r="TJU102" s="286"/>
      <c r="TJV102" s="286"/>
      <c r="TJW102" s="286"/>
      <c r="TJX102" s="286"/>
      <c r="TJY102" s="286"/>
      <c r="TJZ102" s="286"/>
      <c r="TKA102" s="286"/>
      <c r="TKB102" s="286"/>
      <c r="TKC102" s="286"/>
      <c r="TKD102" s="286"/>
      <c r="TKE102" s="286"/>
      <c r="TKF102" s="286"/>
      <c r="TKG102" s="286"/>
      <c r="TKH102" s="286"/>
      <c r="TKI102" s="286"/>
      <c r="TKJ102" s="286"/>
      <c r="TKK102" s="286"/>
      <c r="TKL102" s="286"/>
      <c r="TKM102" s="286"/>
      <c r="TKN102" s="286"/>
      <c r="TKO102" s="286"/>
      <c r="TKP102" s="286"/>
      <c r="TKQ102" s="286"/>
      <c r="TKR102" s="286"/>
      <c r="TKS102" s="286"/>
      <c r="TKT102" s="286"/>
      <c r="TKU102" s="286"/>
      <c r="TKV102" s="286"/>
      <c r="TKW102" s="286"/>
      <c r="TKX102" s="286"/>
      <c r="TKY102" s="286"/>
      <c r="TKZ102" s="286"/>
      <c r="TLA102" s="286"/>
      <c r="TLB102" s="286"/>
      <c r="TLC102" s="286"/>
      <c r="TLD102" s="286"/>
      <c r="TLE102" s="286"/>
      <c r="TLF102" s="286"/>
      <c r="TLG102" s="286"/>
      <c r="TLH102" s="286"/>
      <c r="TLI102" s="286"/>
      <c r="TLJ102" s="286"/>
      <c r="TLK102" s="286"/>
      <c r="TLL102" s="286"/>
      <c r="TLM102" s="286"/>
      <c r="TLN102" s="286"/>
      <c r="TLO102" s="286"/>
      <c r="TLP102" s="286"/>
      <c r="TLQ102" s="286"/>
      <c r="TLR102" s="286"/>
      <c r="TLS102" s="286"/>
      <c r="TLT102" s="286"/>
      <c r="TLU102" s="286"/>
      <c r="TLV102" s="286"/>
      <c r="TLW102" s="286"/>
      <c r="TLX102" s="286"/>
      <c r="TLY102" s="286"/>
      <c r="TLZ102" s="286"/>
      <c r="TMA102" s="286"/>
      <c r="TMB102" s="286"/>
      <c r="TMC102" s="286"/>
      <c r="TMD102" s="286"/>
      <c r="TME102" s="286"/>
      <c r="TMF102" s="286"/>
      <c r="TMG102" s="286"/>
      <c r="TMH102" s="286"/>
      <c r="TMI102" s="286"/>
      <c r="TMJ102" s="286"/>
      <c r="TMK102" s="286"/>
      <c r="TML102" s="286"/>
      <c r="TMM102" s="286"/>
      <c r="TMN102" s="286"/>
      <c r="TMO102" s="286"/>
      <c r="TMP102" s="286"/>
      <c r="TMQ102" s="286"/>
      <c r="TMR102" s="286"/>
      <c r="TMS102" s="286"/>
      <c r="TMT102" s="286"/>
      <c r="TMU102" s="286"/>
      <c r="TMV102" s="286"/>
      <c r="TMW102" s="286"/>
      <c r="TMX102" s="286"/>
      <c r="TMY102" s="286"/>
      <c r="TMZ102" s="286"/>
      <c r="TNA102" s="286"/>
      <c r="TNB102" s="286"/>
      <c r="TNC102" s="286"/>
      <c r="TND102" s="286"/>
      <c r="TNE102" s="286"/>
      <c r="TNF102" s="286"/>
      <c r="TNG102" s="286"/>
      <c r="TNH102" s="286"/>
      <c r="TNI102" s="286"/>
      <c r="TNJ102" s="286"/>
      <c r="TNK102" s="286"/>
      <c r="TNL102" s="286"/>
      <c r="TNM102" s="286"/>
      <c r="TNN102" s="286"/>
      <c r="TNO102" s="286"/>
      <c r="TNP102" s="286"/>
      <c r="TNQ102" s="286"/>
      <c r="TNR102" s="286"/>
      <c r="TNS102" s="286"/>
      <c r="TNT102" s="286"/>
      <c r="TNU102" s="286"/>
      <c r="TNV102" s="286"/>
      <c r="TNW102" s="286"/>
      <c r="TNX102" s="286"/>
      <c r="TNY102" s="286"/>
      <c r="TNZ102" s="286"/>
      <c r="TOA102" s="286"/>
      <c r="TOB102" s="286"/>
      <c r="TOC102" s="286"/>
      <c r="TOD102" s="286"/>
      <c r="TOE102" s="286"/>
      <c r="TOF102" s="286"/>
      <c r="TOG102" s="286"/>
      <c r="TOH102" s="286"/>
      <c r="TOI102" s="286"/>
      <c r="TOJ102" s="286"/>
      <c r="TOK102" s="286"/>
      <c r="TOL102" s="286"/>
      <c r="TOM102" s="286"/>
      <c r="TON102" s="286"/>
      <c r="TOO102" s="286"/>
      <c r="TOP102" s="286"/>
      <c r="TOQ102" s="286"/>
      <c r="TOR102" s="286"/>
      <c r="TOS102" s="286"/>
      <c r="TOT102" s="286"/>
      <c r="TOU102" s="286"/>
      <c r="TOV102" s="286"/>
      <c r="TOW102" s="286"/>
      <c r="TOX102" s="286"/>
      <c r="TOY102" s="286"/>
      <c r="TOZ102" s="286"/>
      <c r="TPA102" s="286"/>
      <c r="TPB102" s="286"/>
      <c r="TPC102" s="286"/>
      <c r="TPD102" s="286"/>
      <c r="TPE102" s="286"/>
      <c r="TPF102" s="286"/>
      <c r="TPG102" s="286"/>
      <c r="TPH102" s="286"/>
      <c r="TPI102" s="286"/>
      <c r="TPJ102" s="286"/>
      <c r="TPK102" s="286"/>
      <c r="TPL102" s="286"/>
      <c r="TPM102" s="286"/>
      <c r="TPN102" s="286"/>
      <c r="TPO102" s="286"/>
      <c r="TPP102" s="286"/>
      <c r="TPQ102" s="286"/>
      <c r="TPR102" s="286"/>
      <c r="TPS102" s="286"/>
      <c r="TPT102" s="286"/>
      <c r="TPU102" s="286"/>
      <c r="TPV102" s="286"/>
      <c r="TPW102" s="286"/>
      <c r="TPX102" s="286"/>
      <c r="TPY102" s="286"/>
      <c r="TPZ102" s="286"/>
      <c r="TQA102" s="286"/>
      <c r="TQB102" s="286"/>
      <c r="TQC102" s="286"/>
      <c r="TQD102" s="286"/>
      <c r="TQE102" s="286"/>
      <c r="TQF102" s="286"/>
      <c r="TQG102" s="286"/>
      <c r="TQH102" s="286"/>
      <c r="TQI102" s="286"/>
      <c r="TQJ102" s="286"/>
      <c r="TQK102" s="286"/>
      <c r="TQL102" s="286"/>
      <c r="TQM102" s="286"/>
      <c r="TQN102" s="286"/>
      <c r="TQO102" s="286"/>
      <c r="TQP102" s="286"/>
      <c r="TQQ102" s="286"/>
      <c r="TQR102" s="286"/>
      <c r="TQS102" s="286"/>
      <c r="TQT102" s="286"/>
      <c r="TQU102" s="286"/>
      <c r="TQV102" s="286"/>
      <c r="TQW102" s="286"/>
      <c r="TQX102" s="286"/>
      <c r="TQY102" s="286"/>
      <c r="TQZ102" s="286"/>
      <c r="TRA102" s="286"/>
      <c r="TRB102" s="286"/>
      <c r="TRC102" s="286"/>
      <c r="TRD102" s="286"/>
      <c r="TRE102" s="286"/>
      <c r="TRF102" s="286"/>
      <c r="TRG102" s="286"/>
      <c r="TRH102" s="286"/>
      <c r="TRI102" s="286"/>
      <c r="TRJ102" s="286"/>
      <c r="TRK102" s="286"/>
      <c r="TRL102" s="286"/>
      <c r="TRM102" s="286"/>
      <c r="TRN102" s="286"/>
      <c r="TRO102" s="286"/>
      <c r="TRP102" s="286"/>
      <c r="TRQ102" s="286"/>
      <c r="TRR102" s="286"/>
      <c r="TRS102" s="286"/>
      <c r="TRT102" s="286"/>
      <c r="TRU102" s="286"/>
      <c r="TRV102" s="286"/>
      <c r="TRW102" s="286"/>
      <c r="TRX102" s="286"/>
      <c r="TRY102" s="286"/>
      <c r="TRZ102" s="286"/>
      <c r="TSA102" s="286"/>
      <c r="TSB102" s="286"/>
      <c r="TSC102" s="286"/>
      <c r="TSD102" s="286"/>
      <c r="TSE102" s="286"/>
      <c r="TSF102" s="286"/>
      <c r="TSG102" s="286"/>
      <c r="TSH102" s="286"/>
      <c r="TSI102" s="286"/>
      <c r="TSJ102" s="286"/>
      <c r="TSK102" s="286"/>
      <c r="TSL102" s="286"/>
      <c r="TSM102" s="286"/>
      <c r="TSN102" s="286"/>
      <c r="TSO102" s="286"/>
      <c r="TSP102" s="286"/>
      <c r="TSQ102" s="286"/>
      <c r="TSR102" s="286"/>
      <c r="TSS102" s="286"/>
      <c r="TST102" s="286"/>
      <c r="TSU102" s="286"/>
      <c r="TSV102" s="286"/>
      <c r="TSW102" s="286"/>
      <c r="TSX102" s="286"/>
      <c r="TSY102" s="286"/>
      <c r="TSZ102" s="286"/>
      <c r="TTA102" s="286"/>
      <c r="TTB102" s="286"/>
      <c r="TTC102" s="286"/>
      <c r="TTD102" s="286"/>
      <c r="TTE102" s="286"/>
      <c r="TTF102" s="286"/>
      <c r="TTG102" s="286"/>
      <c r="TTH102" s="286"/>
      <c r="TTI102" s="286"/>
      <c r="TTJ102" s="286"/>
      <c r="TTK102" s="286"/>
      <c r="TTL102" s="286"/>
      <c r="TTM102" s="286"/>
      <c r="TTN102" s="286"/>
      <c r="TTO102" s="286"/>
      <c r="TTP102" s="286"/>
      <c r="TTQ102" s="286"/>
      <c r="TTR102" s="286"/>
      <c r="TTS102" s="286"/>
      <c r="TTT102" s="286"/>
      <c r="TTU102" s="286"/>
      <c r="TTV102" s="286"/>
      <c r="TTW102" s="286"/>
      <c r="TTX102" s="286"/>
      <c r="TTY102" s="286"/>
      <c r="TTZ102" s="286"/>
      <c r="TUA102" s="286"/>
      <c r="TUB102" s="286"/>
      <c r="TUC102" s="286"/>
      <c r="TUD102" s="286"/>
      <c r="TUE102" s="286"/>
      <c r="TUF102" s="286"/>
      <c r="TUG102" s="286"/>
      <c r="TUH102" s="286"/>
      <c r="TUI102" s="286"/>
      <c r="TUJ102" s="286"/>
      <c r="TUK102" s="286"/>
      <c r="TUL102" s="286"/>
      <c r="TUM102" s="286"/>
      <c r="TUN102" s="286"/>
      <c r="TUO102" s="286"/>
      <c r="TUP102" s="286"/>
      <c r="TUQ102" s="286"/>
      <c r="TUR102" s="286"/>
      <c r="TUS102" s="286"/>
      <c r="TUT102" s="286"/>
      <c r="TUU102" s="286"/>
      <c r="TUV102" s="286"/>
      <c r="TUW102" s="286"/>
      <c r="TUX102" s="286"/>
      <c r="TUY102" s="286"/>
      <c r="TUZ102" s="286"/>
      <c r="TVA102" s="286"/>
      <c r="TVB102" s="286"/>
      <c r="TVC102" s="286"/>
      <c r="TVD102" s="286"/>
      <c r="TVE102" s="286"/>
      <c r="TVF102" s="286"/>
      <c r="TVG102" s="286"/>
      <c r="TVH102" s="286"/>
      <c r="TVI102" s="286"/>
      <c r="TVJ102" s="286"/>
      <c r="TVK102" s="286"/>
      <c r="TVL102" s="286"/>
      <c r="TVM102" s="286"/>
      <c r="TVN102" s="286"/>
      <c r="TVO102" s="286"/>
      <c r="TVP102" s="286"/>
      <c r="TVQ102" s="286"/>
      <c r="TVR102" s="286"/>
      <c r="TVS102" s="286"/>
      <c r="TVT102" s="286"/>
      <c r="TVU102" s="286"/>
      <c r="TVV102" s="286"/>
      <c r="TVW102" s="286"/>
      <c r="TVX102" s="286"/>
      <c r="TVY102" s="286"/>
      <c r="TVZ102" s="286"/>
      <c r="TWA102" s="286"/>
      <c r="TWB102" s="286"/>
      <c r="TWC102" s="286"/>
      <c r="TWD102" s="286"/>
      <c r="TWE102" s="286"/>
      <c r="TWF102" s="286"/>
      <c r="TWG102" s="286"/>
      <c r="TWH102" s="286"/>
      <c r="TWI102" s="286"/>
      <c r="TWJ102" s="286"/>
      <c r="TWK102" s="286"/>
      <c r="TWL102" s="286"/>
      <c r="TWM102" s="286"/>
      <c r="TWN102" s="286"/>
      <c r="TWO102" s="286"/>
      <c r="TWP102" s="286"/>
      <c r="TWQ102" s="286"/>
      <c r="TWR102" s="286"/>
      <c r="TWS102" s="286"/>
      <c r="TWT102" s="286"/>
      <c r="TWU102" s="286"/>
      <c r="TWV102" s="286"/>
      <c r="TWW102" s="286"/>
      <c r="TWX102" s="286"/>
      <c r="TWY102" s="286"/>
      <c r="TWZ102" s="286"/>
      <c r="TXA102" s="286"/>
      <c r="TXB102" s="286"/>
      <c r="TXC102" s="286"/>
      <c r="TXD102" s="286"/>
      <c r="TXE102" s="286"/>
      <c r="TXF102" s="286"/>
      <c r="TXG102" s="286"/>
      <c r="TXH102" s="286"/>
      <c r="TXI102" s="286"/>
      <c r="TXJ102" s="286"/>
      <c r="TXK102" s="286"/>
      <c r="TXL102" s="286"/>
      <c r="TXM102" s="286"/>
      <c r="TXN102" s="286"/>
      <c r="TXO102" s="286"/>
      <c r="TXP102" s="286"/>
      <c r="TXQ102" s="286"/>
      <c r="TXR102" s="286"/>
      <c r="TXS102" s="286"/>
      <c r="TXT102" s="286"/>
      <c r="TXU102" s="286"/>
      <c r="TXV102" s="286"/>
      <c r="TXW102" s="286"/>
      <c r="TXX102" s="286"/>
      <c r="TXY102" s="286"/>
      <c r="TXZ102" s="286"/>
      <c r="TYA102" s="286"/>
      <c r="TYB102" s="286"/>
      <c r="TYC102" s="286"/>
      <c r="TYD102" s="286"/>
      <c r="TYE102" s="286"/>
      <c r="TYF102" s="286"/>
      <c r="TYG102" s="286"/>
      <c r="TYH102" s="286"/>
      <c r="TYI102" s="286"/>
      <c r="TYJ102" s="286"/>
      <c r="TYK102" s="286"/>
      <c r="TYL102" s="286"/>
      <c r="TYM102" s="286"/>
      <c r="TYN102" s="286"/>
      <c r="TYO102" s="286"/>
      <c r="TYP102" s="286"/>
      <c r="TYQ102" s="286"/>
      <c r="TYR102" s="286"/>
      <c r="TYS102" s="286"/>
      <c r="TYT102" s="286"/>
      <c r="TYU102" s="286"/>
      <c r="TYV102" s="286"/>
      <c r="TYW102" s="286"/>
      <c r="TYX102" s="286"/>
      <c r="TYY102" s="286"/>
      <c r="TYZ102" s="286"/>
      <c r="TZA102" s="286"/>
      <c r="TZB102" s="286"/>
      <c r="TZC102" s="286"/>
      <c r="TZD102" s="286"/>
      <c r="TZE102" s="286"/>
      <c r="TZF102" s="286"/>
      <c r="TZG102" s="286"/>
      <c r="TZH102" s="286"/>
      <c r="TZI102" s="286"/>
      <c r="TZJ102" s="286"/>
      <c r="TZK102" s="286"/>
      <c r="TZL102" s="286"/>
      <c r="TZM102" s="286"/>
      <c r="TZN102" s="286"/>
      <c r="TZO102" s="286"/>
      <c r="TZP102" s="286"/>
      <c r="TZQ102" s="286"/>
      <c r="TZR102" s="286"/>
      <c r="TZS102" s="286"/>
      <c r="TZT102" s="286"/>
      <c r="TZU102" s="286"/>
      <c r="TZV102" s="286"/>
      <c r="TZW102" s="286"/>
      <c r="TZX102" s="286"/>
      <c r="TZY102" s="286"/>
      <c r="TZZ102" s="286"/>
      <c r="UAA102" s="286"/>
      <c r="UAB102" s="286"/>
      <c r="UAC102" s="286"/>
      <c r="UAD102" s="286"/>
      <c r="UAE102" s="286"/>
      <c r="UAF102" s="286"/>
      <c r="UAG102" s="286"/>
      <c r="UAH102" s="286"/>
      <c r="UAI102" s="286"/>
      <c r="UAJ102" s="286"/>
      <c r="UAK102" s="286"/>
      <c r="UAL102" s="286"/>
      <c r="UAM102" s="286"/>
      <c r="UAN102" s="286"/>
      <c r="UAO102" s="286"/>
      <c r="UAP102" s="286"/>
      <c r="UAQ102" s="286"/>
      <c r="UAR102" s="286"/>
      <c r="UAS102" s="286"/>
      <c r="UAT102" s="286"/>
      <c r="UAU102" s="286"/>
      <c r="UAV102" s="286"/>
      <c r="UAW102" s="286"/>
      <c r="UAX102" s="286"/>
      <c r="UAY102" s="286"/>
      <c r="UAZ102" s="286"/>
      <c r="UBA102" s="286"/>
      <c r="UBB102" s="286"/>
      <c r="UBC102" s="286"/>
      <c r="UBD102" s="286"/>
      <c r="UBE102" s="286"/>
      <c r="UBF102" s="286"/>
      <c r="UBG102" s="286"/>
      <c r="UBH102" s="286"/>
      <c r="UBI102" s="286"/>
      <c r="UBJ102" s="286"/>
      <c r="UBK102" s="286"/>
      <c r="UBL102" s="286"/>
      <c r="UBM102" s="286"/>
      <c r="UBN102" s="286"/>
      <c r="UBO102" s="286"/>
      <c r="UBP102" s="286"/>
      <c r="UBQ102" s="286"/>
      <c r="UBR102" s="286"/>
      <c r="UBS102" s="286"/>
      <c r="UBT102" s="286"/>
      <c r="UBU102" s="286"/>
      <c r="UBV102" s="286"/>
      <c r="UBW102" s="286"/>
      <c r="UBX102" s="286"/>
      <c r="UBY102" s="286"/>
      <c r="UBZ102" s="286"/>
      <c r="UCA102" s="286"/>
      <c r="UCB102" s="286"/>
      <c r="UCC102" s="286"/>
      <c r="UCD102" s="286"/>
      <c r="UCE102" s="286"/>
      <c r="UCF102" s="286"/>
      <c r="UCG102" s="286"/>
      <c r="UCH102" s="286"/>
      <c r="UCI102" s="286"/>
      <c r="UCJ102" s="286"/>
      <c r="UCK102" s="286"/>
      <c r="UCL102" s="286"/>
      <c r="UCM102" s="286"/>
      <c r="UCN102" s="286"/>
      <c r="UCO102" s="286"/>
      <c r="UCP102" s="286"/>
      <c r="UCQ102" s="286"/>
      <c r="UCR102" s="286"/>
      <c r="UCS102" s="286"/>
      <c r="UCT102" s="286"/>
      <c r="UCU102" s="286"/>
      <c r="UCV102" s="286"/>
      <c r="UCW102" s="286"/>
      <c r="UCX102" s="286"/>
      <c r="UCY102" s="286"/>
      <c r="UCZ102" s="286"/>
      <c r="UDA102" s="286"/>
      <c r="UDB102" s="286"/>
      <c r="UDC102" s="286"/>
      <c r="UDD102" s="286"/>
      <c r="UDE102" s="286"/>
      <c r="UDF102" s="286"/>
      <c r="UDG102" s="286"/>
      <c r="UDH102" s="286"/>
      <c r="UDI102" s="286"/>
      <c r="UDJ102" s="286"/>
      <c r="UDK102" s="286"/>
      <c r="UDL102" s="286"/>
      <c r="UDM102" s="286"/>
      <c r="UDN102" s="286"/>
      <c r="UDO102" s="286"/>
      <c r="UDP102" s="286"/>
      <c r="UDQ102" s="286"/>
      <c r="UDR102" s="286"/>
      <c r="UDS102" s="286"/>
      <c r="UDT102" s="286"/>
      <c r="UDU102" s="286"/>
      <c r="UDV102" s="286"/>
      <c r="UDW102" s="286"/>
      <c r="UDX102" s="286"/>
      <c r="UDY102" s="286"/>
      <c r="UDZ102" s="286"/>
      <c r="UEA102" s="286"/>
      <c r="UEB102" s="286"/>
      <c r="UEC102" s="286"/>
      <c r="UED102" s="286"/>
      <c r="UEE102" s="286"/>
      <c r="UEF102" s="286"/>
      <c r="UEG102" s="286"/>
      <c r="UEH102" s="286"/>
      <c r="UEI102" s="286"/>
      <c r="UEJ102" s="286"/>
      <c r="UEK102" s="286"/>
      <c r="UEL102" s="286"/>
      <c r="UEM102" s="286"/>
      <c r="UEN102" s="286"/>
      <c r="UEO102" s="286"/>
      <c r="UEP102" s="286"/>
      <c r="UEQ102" s="286"/>
      <c r="UER102" s="286"/>
      <c r="UES102" s="286"/>
      <c r="UET102" s="286"/>
      <c r="UEU102" s="286"/>
      <c r="UEV102" s="286"/>
      <c r="UEW102" s="286"/>
      <c r="UEX102" s="286"/>
      <c r="UEY102" s="286"/>
      <c r="UEZ102" s="286"/>
      <c r="UFA102" s="286"/>
      <c r="UFB102" s="286"/>
      <c r="UFC102" s="286"/>
      <c r="UFD102" s="286"/>
      <c r="UFE102" s="286"/>
      <c r="UFF102" s="286"/>
      <c r="UFG102" s="286"/>
      <c r="UFH102" s="286"/>
      <c r="UFI102" s="286"/>
      <c r="UFJ102" s="286"/>
      <c r="UFK102" s="286"/>
      <c r="UFL102" s="286"/>
      <c r="UFM102" s="286"/>
      <c r="UFN102" s="286"/>
      <c r="UFO102" s="286"/>
      <c r="UFP102" s="286"/>
      <c r="UFQ102" s="286"/>
      <c r="UFR102" s="286"/>
      <c r="UFS102" s="286"/>
      <c r="UFT102" s="286"/>
      <c r="UFU102" s="286"/>
      <c r="UFV102" s="286"/>
      <c r="UFW102" s="286"/>
      <c r="UFX102" s="286"/>
      <c r="UFY102" s="286"/>
      <c r="UFZ102" s="286"/>
      <c r="UGA102" s="286"/>
      <c r="UGB102" s="286"/>
      <c r="UGC102" s="286"/>
      <c r="UGD102" s="286"/>
      <c r="UGE102" s="286"/>
      <c r="UGF102" s="286"/>
      <c r="UGG102" s="286"/>
      <c r="UGH102" s="286"/>
      <c r="UGI102" s="286"/>
      <c r="UGJ102" s="286"/>
      <c r="UGK102" s="286"/>
      <c r="UGL102" s="286"/>
      <c r="UGM102" s="286"/>
      <c r="UGN102" s="286"/>
      <c r="UGO102" s="286"/>
      <c r="UGP102" s="286"/>
      <c r="UGQ102" s="286"/>
      <c r="UGR102" s="286"/>
      <c r="UGS102" s="286"/>
      <c r="UGT102" s="286"/>
      <c r="UGU102" s="286"/>
      <c r="UGV102" s="286"/>
      <c r="UGW102" s="286"/>
      <c r="UGX102" s="286"/>
      <c r="UGY102" s="286"/>
      <c r="UGZ102" s="286"/>
      <c r="UHA102" s="286"/>
      <c r="UHB102" s="286"/>
      <c r="UHC102" s="286"/>
      <c r="UHD102" s="286"/>
      <c r="UHE102" s="286"/>
      <c r="UHF102" s="286"/>
      <c r="UHG102" s="286"/>
      <c r="UHH102" s="286"/>
      <c r="UHI102" s="286"/>
      <c r="UHJ102" s="286"/>
      <c r="UHK102" s="286"/>
      <c r="UHL102" s="286"/>
      <c r="UHM102" s="286"/>
      <c r="UHN102" s="286"/>
      <c r="UHO102" s="286"/>
      <c r="UHP102" s="286"/>
      <c r="UHQ102" s="286"/>
      <c r="UHR102" s="286"/>
      <c r="UHS102" s="286"/>
      <c r="UHT102" s="286"/>
      <c r="UHU102" s="286"/>
      <c r="UHV102" s="286"/>
      <c r="UHW102" s="286"/>
      <c r="UHX102" s="286"/>
      <c r="UHY102" s="286"/>
      <c r="UHZ102" s="286"/>
      <c r="UIA102" s="286"/>
      <c r="UIB102" s="286"/>
      <c r="UIC102" s="286"/>
      <c r="UID102" s="286"/>
      <c r="UIE102" s="286"/>
      <c r="UIF102" s="286"/>
      <c r="UIG102" s="286"/>
      <c r="UIH102" s="286"/>
      <c r="UII102" s="286"/>
      <c r="UIJ102" s="286"/>
      <c r="UIK102" s="286"/>
      <c r="UIL102" s="286"/>
      <c r="UIM102" s="286"/>
      <c r="UIN102" s="286"/>
      <c r="UIO102" s="286"/>
      <c r="UIP102" s="286"/>
      <c r="UIQ102" s="286"/>
      <c r="UIR102" s="286"/>
      <c r="UIS102" s="286"/>
      <c r="UIT102" s="286"/>
      <c r="UIU102" s="286"/>
      <c r="UIV102" s="286"/>
      <c r="UIW102" s="286"/>
      <c r="UIX102" s="286"/>
      <c r="UIY102" s="286"/>
      <c r="UIZ102" s="286"/>
      <c r="UJA102" s="286"/>
      <c r="UJB102" s="286"/>
      <c r="UJC102" s="286"/>
      <c r="UJD102" s="286"/>
      <c r="UJE102" s="286"/>
      <c r="UJF102" s="286"/>
      <c r="UJG102" s="286"/>
      <c r="UJH102" s="286"/>
      <c r="UJI102" s="286"/>
      <c r="UJJ102" s="286"/>
      <c r="UJK102" s="286"/>
      <c r="UJL102" s="286"/>
      <c r="UJM102" s="286"/>
      <c r="UJN102" s="286"/>
      <c r="UJO102" s="286"/>
      <c r="UJP102" s="286"/>
      <c r="UJQ102" s="286"/>
      <c r="UJR102" s="286"/>
      <c r="UJS102" s="286"/>
      <c r="UJT102" s="286"/>
      <c r="UJU102" s="286"/>
      <c r="UJV102" s="286"/>
      <c r="UJW102" s="286"/>
      <c r="UJX102" s="286"/>
      <c r="UJY102" s="286"/>
      <c r="UJZ102" s="286"/>
      <c r="UKA102" s="286"/>
      <c r="UKB102" s="286"/>
      <c r="UKC102" s="286"/>
      <c r="UKD102" s="286"/>
      <c r="UKE102" s="286"/>
      <c r="UKF102" s="286"/>
      <c r="UKG102" s="286"/>
      <c r="UKH102" s="286"/>
      <c r="UKI102" s="286"/>
      <c r="UKJ102" s="286"/>
      <c r="UKK102" s="286"/>
      <c r="UKL102" s="286"/>
      <c r="UKM102" s="286"/>
      <c r="UKN102" s="286"/>
      <c r="UKO102" s="286"/>
      <c r="UKP102" s="286"/>
      <c r="UKQ102" s="286"/>
      <c r="UKR102" s="286"/>
      <c r="UKS102" s="286"/>
      <c r="UKT102" s="286"/>
      <c r="UKU102" s="286"/>
      <c r="UKV102" s="286"/>
      <c r="UKW102" s="286"/>
      <c r="UKX102" s="286"/>
      <c r="UKY102" s="286"/>
      <c r="UKZ102" s="286"/>
      <c r="ULA102" s="286"/>
      <c r="ULB102" s="286"/>
      <c r="ULC102" s="286"/>
      <c r="ULD102" s="286"/>
      <c r="ULE102" s="286"/>
      <c r="ULF102" s="286"/>
      <c r="ULG102" s="286"/>
      <c r="ULH102" s="286"/>
      <c r="ULI102" s="286"/>
      <c r="ULJ102" s="286"/>
      <c r="ULK102" s="286"/>
      <c r="ULL102" s="286"/>
      <c r="ULM102" s="286"/>
      <c r="ULN102" s="286"/>
      <c r="ULO102" s="286"/>
      <c r="ULP102" s="286"/>
      <c r="ULQ102" s="286"/>
      <c r="ULR102" s="286"/>
      <c r="ULS102" s="286"/>
      <c r="ULT102" s="286"/>
      <c r="ULU102" s="286"/>
      <c r="ULV102" s="286"/>
      <c r="ULW102" s="286"/>
      <c r="ULX102" s="286"/>
      <c r="ULY102" s="286"/>
      <c r="ULZ102" s="286"/>
      <c r="UMA102" s="286"/>
      <c r="UMB102" s="286"/>
      <c r="UMC102" s="286"/>
      <c r="UMD102" s="286"/>
      <c r="UME102" s="286"/>
      <c r="UMF102" s="286"/>
      <c r="UMG102" s="286"/>
      <c r="UMH102" s="286"/>
      <c r="UMI102" s="286"/>
      <c r="UMJ102" s="286"/>
      <c r="UMK102" s="286"/>
      <c r="UML102" s="286"/>
      <c r="UMM102" s="286"/>
      <c r="UMN102" s="286"/>
      <c r="UMO102" s="286"/>
      <c r="UMP102" s="286"/>
      <c r="UMQ102" s="286"/>
      <c r="UMR102" s="286"/>
      <c r="UMS102" s="286"/>
      <c r="UMT102" s="286"/>
      <c r="UMU102" s="286"/>
      <c r="UMV102" s="286"/>
      <c r="UMW102" s="286"/>
      <c r="UMX102" s="286"/>
      <c r="UMY102" s="286"/>
      <c r="UMZ102" s="286"/>
      <c r="UNA102" s="286"/>
      <c r="UNB102" s="286"/>
      <c r="UNC102" s="286"/>
      <c r="UND102" s="286"/>
      <c r="UNE102" s="286"/>
      <c r="UNF102" s="286"/>
      <c r="UNG102" s="286"/>
      <c r="UNH102" s="286"/>
      <c r="UNI102" s="286"/>
      <c r="UNJ102" s="286"/>
      <c r="UNK102" s="286"/>
      <c r="UNL102" s="286"/>
      <c r="UNM102" s="286"/>
      <c r="UNN102" s="286"/>
      <c r="UNO102" s="286"/>
      <c r="UNP102" s="286"/>
      <c r="UNQ102" s="286"/>
      <c r="UNR102" s="286"/>
      <c r="UNS102" s="286"/>
      <c r="UNT102" s="286"/>
      <c r="UNU102" s="286"/>
      <c r="UNV102" s="286"/>
      <c r="UNW102" s="286"/>
      <c r="UNX102" s="286"/>
      <c r="UNY102" s="286"/>
      <c r="UNZ102" s="286"/>
      <c r="UOA102" s="286"/>
      <c r="UOB102" s="286"/>
      <c r="UOC102" s="286"/>
      <c r="UOD102" s="286"/>
      <c r="UOE102" s="286"/>
      <c r="UOF102" s="286"/>
      <c r="UOG102" s="286"/>
      <c r="UOH102" s="286"/>
      <c r="UOI102" s="286"/>
      <c r="UOJ102" s="286"/>
      <c r="UOK102" s="286"/>
      <c r="UOL102" s="286"/>
      <c r="UOM102" s="286"/>
      <c r="UON102" s="286"/>
      <c r="UOO102" s="286"/>
      <c r="UOP102" s="286"/>
      <c r="UOQ102" s="286"/>
      <c r="UOR102" s="286"/>
      <c r="UOS102" s="286"/>
      <c r="UOT102" s="286"/>
      <c r="UOU102" s="286"/>
      <c r="UOV102" s="286"/>
      <c r="UOW102" s="286"/>
      <c r="UOX102" s="286"/>
      <c r="UOY102" s="286"/>
      <c r="UOZ102" s="286"/>
      <c r="UPA102" s="286"/>
      <c r="UPB102" s="286"/>
      <c r="UPC102" s="286"/>
      <c r="UPD102" s="286"/>
      <c r="UPE102" s="286"/>
      <c r="UPF102" s="286"/>
      <c r="UPG102" s="286"/>
      <c r="UPH102" s="286"/>
      <c r="UPI102" s="286"/>
      <c r="UPJ102" s="286"/>
      <c r="UPK102" s="286"/>
      <c r="UPL102" s="286"/>
      <c r="UPM102" s="286"/>
      <c r="UPN102" s="286"/>
      <c r="UPO102" s="286"/>
      <c r="UPP102" s="286"/>
      <c r="UPQ102" s="286"/>
      <c r="UPR102" s="286"/>
      <c r="UPS102" s="286"/>
      <c r="UPT102" s="286"/>
      <c r="UPU102" s="286"/>
      <c r="UPV102" s="286"/>
      <c r="UPW102" s="286"/>
      <c r="UPX102" s="286"/>
      <c r="UPY102" s="286"/>
      <c r="UPZ102" s="286"/>
      <c r="UQA102" s="286"/>
      <c r="UQB102" s="286"/>
      <c r="UQC102" s="286"/>
      <c r="UQD102" s="286"/>
      <c r="UQE102" s="286"/>
      <c r="UQF102" s="286"/>
      <c r="UQG102" s="286"/>
      <c r="UQH102" s="286"/>
      <c r="UQI102" s="286"/>
      <c r="UQJ102" s="286"/>
      <c r="UQK102" s="286"/>
      <c r="UQL102" s="286"/>
      <c r="UQM102" s="286"/>
      <c r="UQN102" s="286"/>
      <c r="UQO102" s="286"/>
      <c r="UQP102" s="286"/>
      <c r="UQQ102" s="286"/>
      <c r="UQR102" s="286"/>
      <c r="UQS102" s="286"/>
      <c r="UQT102" s="286"/>
      <c r="UQU102" s="286"/>
      <c r="UQV102" s="286"/>
      <c r="UQW102" s="286"/>
      <c r="UQX102" s="286"/>
      <c r="UQY102" s="286"/>
      <c r="UQZ102" s="286"/>
      <c r="URA102" s="286"/>
      <c r="URB102" s="286"/>
      <c r="URC102" s="286"/>
      <c r="URD102" s="286"/>
      <c r="URE102" s="286"/>
      <c r="URF102" s="286"/>
      <c r="URG102" s="286"/>
      <c r="URH102" s="286"/>
      <c r="URI102" s="286"/>
      <c r="URJ102" s="286"/>
      <c r="URK102" s="286"/>
      <c r="URL102" s="286"/>
      <c r="URM102" s="286"/>
      <c r="URN102" s="286"/>
      <c r="URO102" s="286"/>
      <c r="URP102" s="286"/>
      <c r="URQ102" s="286"/>
      <c r="URR102" s="286"/>
      <c r="URS102" s="286"/>
      <c r="URT102" s="286"/>
      <c r="URU102" s="286"/>
      <c r="URV102" s="286"/>
      <c r="URW102" s="286"/>
      <c r="URX102" s="286"/>
      <c r="URY102" s="286"/>
      <c r="URZ102" s="286"/>
      <c r="USA102" s="286"/>
      <c r="USB102" s="286"/>
      <c r="USC102" s="286"/>
      <c r="USD102" s="286"/>
      <c r="USE102" s="286"/>
      <c r="USF102" s="286"/>
      <c r="USG102" s="286"/>
      <c r="USH102" s="286"/>
      <c r="USI102" s="286"/>
      <c r="USJ102" s="286"/>
      <c r="USK102" s="286"/>
      <c r="USL102" s="286"/>
      <c r="USM102" s="286"/>
      <c r="USN102" s="286"/>
      <c r="USO102" s="286"/>
      <c r="USP102" s="286"/>
      <c r="USQ102" s="286"/>
      <c r="USR102" s="286"/>
      <c r="USS102" s="286"/>
      <c r="UST102" s="286"/>
      <c r="USU102" s="286"/>
      <c r="USV102" s="286"/>
      <c r="USW102" s="286"/>
      <c r="USX102" s="286"/>
      <c r="USY102" s="286"/>
      <c r="USZ102" s="286"/>
      <c r="UTA102" s="286"/>
      <c r="UTB102" s="286"/>
      <c r="UTC102" s="286"/>
      <c r="UTD102" s="286"/>
      <c r="UTE102" s="286"/>
      <c r="UTF102" s="286"/>
      <c r="UTG102" s="286"/>
      <c r="UTH102" s="286"/>
      <c r="UTI102" s="286"/>
      <c r="UTJ102" s="286"/>
      <c r="UTK102" s="286"/>
      <c r="UTL102" s="286"/>
      <c r="UTM102" s="286"/>
      <c r="UTN102" s="286"/>
      <c r="UTO102" s="286"/>
      <c r="UTP102" s="286"/>
      <c r="UTQ102" s="286"/>
      <c r="UTR102" s="286"/>
      <c r="UTS102" s="286"/>
      <c r="UTT102" s="286"/>
      <c r="UTU102" s="286"/>
      <c r="UTV102" s="286"/>
      <c r="UTW102" s="286"/>
      <c r="UTX102" s="286"/>
      <c r="UTY102" s="286"/>
      <c r="UTZ102" s="286"/>
      <c r="UUA102" s="286"/>
      <c r="UUB102" s="286"/>
      <c r="UUC102" s="286"/>
      <c r="UUD102" s="286"/>
      <c r="UUE102" s="286"/>
      <c r="UUF102" s="286"/>
      <c r="UUG102" s="286"/>
      <c r="UUH102" s="286"/>
      <c r="UUI102" s="286"/>
      <c r="UUJ102" s="286"/>
      <c r="UUK102" s="286"/>
      <c r="UUL102" s="286"/>
      <c r="UUM102" s="286"/>
      <c r="UUN102" s="286"/>
      <c r="UUO102" s="286"/>
      <c r="UUP102" s="286"/>
      <c r="UUQ102" s="286"/>
      <c r="UUR102" s="286"/>
      <c r="UUS102" s="286"/>
      <c r="UUT102" s="286"/>
      <c r="UUU102" s="286"/>
      <c r="UUV102" s="286"/>
      <c r="UUW102" s="286"/>
      <c r="UUX102" s="286"/>
      <c r="UUY102" s="286"/>
      <c r="UUZ102" s="286"/>
      <c r="UVA102" s="286"/>
      <c r="UVB102" s="286"/>
      <c r="UVC102" s="286"/>
      <c r="UVD102" s="286"/>
      <c r="UVE102" s="286"/>
      <c r="UVF102" s="286"/>
      <c r="UVG102" s="286"/>
      <c r="UVH102" s="286"/>
      <c r="UVI102" s="286"/>
      <c r="UVJ102" s="286"/>
      <c r="UVK102" s="286"/>
      <c r="UVL102" s="286"/>
      <c r="UVM102" s="286"/>
      <c r="UVN102" s="286"/>
      <c r="UVO102" s="286"/>
      <c r="UVP102" s="286"/>
      <c r="UVQ102" s="286"/>
      <c r="UVR102" s="286"/>
      <c r="UVS102" s="286"/>
      <c r="UVT102" s="286"/>
      <c r="UVU102" s="286"/>
      <c r="UVV102" s="286"/>
      <c r="UVW102" s="286"/>
      <c r="UVX102" s="286"/>
      <c r="UVY102" s="286"/>
      <c r="UVZ102" s="286"/>
      <c r="UWA102" s="286"/>
      <c r="UWB102" s="286"/>
      <c r="UWC102" s="286"/>
      <c r="UWD102" s="286"/>
      <c r="UWE102" s="286"/>
      <c r="UWF102" s="286"/>
      <c r="UWG102" s="286"/>
      <c r="UWH102" s="286"/>
      <c r="UWI102" s="286"/>
      <c r="UWJ102" s="286"/>
      <c r="UWK102" s="286"/>
      <c r="UWL102" s="286"/>
      <c r="UWM102" s="286"/>
      <c r="UWN102" s="286"/>
      <c r="UWO102" s="286"/>
      <c r="UWP102" s="286"/>
      <c r="UWQ102" s="286"/>
      <c r="UWR102" s="286"/>
      <c r="UWS102" s="286"/>
      <c r="UWT102" s="286"/>
      <c r="UWU102" s="286"/>
      <c r="UWV102" s="286"/>
      <c r="UWW102" s="286"/>
      <c r="UWX102" s="286"/>
      <c r="UWY102" s="286"/>
      <c r="UWZ102" s="286"/>
      <c r="UXA102" s="286"/>
      <c r="UXB102" s="286"/>
      <c r="UXC102" s="286"/>
      <c r="UXD102" s="286"/>
      <c r="UXE102" s="286"/>
      <c r="UXF102" s="286"/>
      <c r="UXG102" s="286"/>
      <c r="UXH102" s="286"/>
      <c r="UXI102" s="286"/>
      <c r="UXJ102" s="286"/>
      <c r="UXK102" s="286"/>
      <c r="UXL102" s="286"/>
      <c r="UXM102" s="286"/>
      <c r="UXN102" s="286"/>
      <c r="UXO102" s="286"/>
      <c r="UXP102" s="286"/>
      <c r="UXQ102" s="286"/>
      <c r="UXR102" s="286"/>
      <c r="UXS102" s="286"/>
      <c r="UXT102" s="286"/>
      <c r="UXU102" s="286"/>
      <c r="UXV102" s="286"/>
      <c r="UXW102" s="286"/>
      <c r="UXX102" s="286"/>
      <c r="UXY102" s="286"/>
      <c r="UXZ102" s="286"/>
      <c r="UYA102" s="286"/>
      <c r="UYB102" s="286"/>
      <c r="UYC102" s="286"/>
      <c r="UYD102" s="286"/>
      <c r="UYE102" s="286"/>
      <c r="UYF102" s="286"/>
      <c r="UYG102" s="286"/>
      <c r="UYH102" s="286"/>
      <c r="UYI102" s="286"/>
      <c r="UYJ102" s="286"/>
      <c r="UYK102" s="286"/>
      <c r="UYL102" s="286"/>
      <c r="UYM102" s="286"/>
      <c r="UYN102" s="286"/>
      <c r="UYO102" s="286"/>
      <c r="UYP102" s="286"/>
      <c r="UYQ102" s="286"/>
      <c r="UYR102" s="286"/>
      <c r="UYS102" s="286"/>
      <c r="UYT102" s="286"/>
      <c r="UYU102" s="286"/>
      <c r="UYV102" s="286"/>
      <c r="UYW102" s="286"/>
      <c r="UYX102" s="286"/>
      <c r="UYY102" s="286"/>
      <c r="UYZ102" s="286"/>
      <c r="UZA102" s="286"/>
      <c r="UZB102" s="286"/>
      <c r="UZC102" s="286"/>
      <c r="UZD102" s="286"/>
      <c r="UZE102" s="286"/>
      <c r="UZF102" s="286"/>
      <c r="UZG102" s="286"/>
      <c r="UZH102" s="286"/>
      <c r="UZI102" s="286"/>
      <c r="UZJ102" s="286"/>
      <c r="UZK102" s="286"/>
      <c r="UZL102" s="286"/>
      <c r="UZM102" s="286"/>
      <c r="UZN102" s="286"/>
      <c r="UZO102" s="286"/>
      <c r="UZP102" s="286"/>
      <c r="UZQ102" s="286"/>
      <c r="UZR102" s="286"/>
      <c r="UZS102" s="286"/>
      <c r="UZT102" s="286"/>
      <c r="UZU102" s="286"/>
      <c r="UZV102" s="286"/>
      <c r="UZW102" s="286"/>
      <c r="UZX102" s="286"/>
      <c r="UZY102" s="286"/>
      <c r="UZZ102" s="286"/>
      <c r="VAA102" s="286"/>
      <c r="VAB102" s="286"/>
      <c r="VAC102" s="286"/>
      <c r="VAD102" s="286"/>
      <c r="VAE102" s="286"/>
      <c r="VAF102" s="286"/>
      <c r="VAG102" s="286"/>
      <c r="VAH102" s="286"/>
      <c r="VAI102" s="286"/>
      <c r="VAJ102" s="286"/>
      <c r="VAK102" s="286"/>
      <c r="VAL102" s="286"/>
      <c r="VAM102" s="286"/>
      <c r="VAN102" s="286"/>
      <c r="VAO102" s="286"/>
      <c r="VAP102" s="286"/>
      <c r="VAQ102" s="286"/>
      <c r="VAR102" s="286"/>
      <c r="VAS102" s="286"/>
      <c r="VAT102" s="286"/>
      <c r="VAU102" s="286"/>
      <c r="VAV102" s="286"/>
      <c r="VAW102" s="286"/>
      <c r="VAX102" s="286"/>
      <c r="VAY102" s="286"/>
      <c r="VAZ102" s="286"/>
      <c r="VBA102" s="286"/>
      <c r="VBB102" s="286"/>
      <c r="VBC102" s="286"/>
      <c r="VBD102" s="286"/>
      <c r="VBE102" s="286"/>
      <c r="VBF102" s="286"/>
      <c r="VBG102" s="286"/>
      <c r="VBH102" s="286"/>
      <c r="VBI102" s="286"/>
      <c r="VBJ102" s="286"/>
      <c r="VBK102" s="286"/>
      <c r="VBL102" s="286"/>
      <c r="VBM102" s="286"/>
      <c r="VBN102" s="286"/>
      <c r="VBO102" s="286"/>
      <c r="VBP102" s="286"/>
      <c r="VBQ102" s="286"/>
      <c r="VBR102" s="286"/>
      <c r="VBS102" s="286"/>
      <c r="VBT102" s="286"/>
      <c r="VBU102" s="286"/>
      <c r="VBV102" s="286"/>
      <c r="VBW102" s="286"/>
      <c r="VBX102" s="286"/>
      <c r="VBY102" s="286"/>
      <c r="VBZ102" s="286"/>
      <c r="VCA102" s="286"/>
      <c r="VCB102" s="286"/>
      <c r="VCC102" s="286"/>
      <c r="VCD102" s="286"/>
      <c r="VCE102" s="286"/>
      <c r="VCF102" s="286"/>
      <c r="VCG102" s="286"/>
      <c r="VCH102" s="286"/>
      <c r="VCI102" s="286"/>
      <c r="VCJ102" s="286"/>
      <c r="VCK102" s="286"/>
      <c r="VCL102" s="286"/>
      <c r="VCM102" s="286"/>
      <c r="VCN102" s="286"/>
      <c r="VCO102" s="286"/>
      <c r="VCP102" s="286"/>
      <c r="VCQ102" s="286"/>
      <c r="VCR102" s="286"/>
      <c r="VCS102" s="286"/>
      <c r="VCT102" s="286"/>
      <c r="VCU102" s="286"/>
      <c r="VCV102" s="286"/>
      <c r="VCW102" s="286"/>
      <c r="VCX102" s="286"/>
      <c r="VCY102" s="286"/>
      <c r="VCZ102" s="286"/>
      <c r="VDA102" s="286"/>
      <c r="VDB102" s="286"/>
      <c r="VDC102" s="286"/>
      <c r="VDD102" s="286"/>
      <c r="VDE102" s="286"/>
      <c r="VDF102" s="286"/>
      <c r="VDG102" s="286"/>
      <c r="VDH102" s="286"/>
      <c r="VDI102" s="286"/>
      <c r="VDJ102" s="286"/>
      <c r="VDK102" s="286"/>
      <c r="VDL102" s="286"/>
      <c r="VDM102" s="286"/>
      <c r="VDN102" s="286"/>
      <c r="VDO102" s="286"/>
      <c r="VDP102" s="286"/>
      <c r="VDQ102" s="286"/>
      <c r="VDR102" s="286"/>
      <c r="VDS102" s="286"/>
      <c r="VDT102" s="286"/>
      <c r="VDU102" s="286"/>
      <c r="VDV102" s="286"/>
      <c r="VDW102" s="286"/>
      <c r="VDX102" s="286"/>
      <c r="VDY102" s="286"/>
      <c r="VDZ102" s="286"/>
      <c r="VEA102" s="286"/>
      <c r="VEB102" s="286"/>
      <c r="VEC102" s="286"/>
      <c r="VED102" s="286"/>
      <c r="VEE102" s="286"/>
      <c r="VEF102" s="286"/>
      <c r="VEG102" s="286"/>
      <c r="VEH102" s="286"/>
      <c r="VEI102" s="286"/>
      <c r="VEJ102" s="286"/>
      <c r="VEK102" s="286"/>
      <c r="VEL102" s="286"/>
      <c r="VEM102" s="286"/>
      <c r="VEN102" s="286"/>
      <c r="VEO102" s="286"/>
      <c r="VEP102" s="286"/>
      <c r="VEQ102" s="286"/>
      <c r="VER102" s="286"/>
      <c r="VES102" s="286"/>
      <c r="VET102" s="286"/>
      <c r="VEU102" s="286"/>
      <c r="VEV102" s="286"/>
      <c r="VEW102" s="286"/>
      <c r="VEX102" s="286"/>
      <c r="VEY102" s="286"/>
      <c r="VEZ102" s="286"/>
      <c r="VFA102" s="286"/>
      <c r="VFB102" s="286"/>
      <c r="VFC102" s="286"/>
      <c r="VFD102" s="286"/>
      <c r="VFE102" s="286"/>
      <c r="VFF102" s="286"/>
      <c r="VFG102" s="286"/>
      <c r="VFH102" s="286"/>
      <c r="VFI102" s="286"/>
      <c r="VFJ102" s="286"/>
      <c r="VFK102" s="286"/>
      <c r="VFL102" s="286"/>
      <c r="VFM102" s="286"/>
      <c r="VFN102" s="286"/>
      <c r="VFO102" s="286"/>
      <c r="VFP102" s="286"/>
      <c r="VFQ102" s="286"/>
      <c r="VFR102" s="286"/>
      <c r="VFS102" s="286"/>
      <c r="VFT102" s="286"/>
      <c r="VFU102" s="286"/>
      <c r="VFV102" s="286"/>
      <c r="VFW102" s="286"/>
      <c r="VFX102" s="286"/>
      <c r="VFY102" s="286"/>
      <c r="VFZ102" s="286"/>
      <c r="VGA102" s="286"/>
      <c r="VGB102" s="286"/>
      <c r="VGC102" s="286"/>
      <c r="VGD102" s="286"/>
      <c r="VGE102" s="286"/>
      <c r="VGF102" s="286"/>
      <c r="VGG102" s="286"/>
      <c r="VGH102" s="286"/>
      <c r="VGI102" s="286"/>
      <c r="VGJ102" s="286"/>
      <c r="VGK102" s="286"/>
      <c r="VGL102" s="286"/>
      <c r="VGM102" s="286"/>
      <c r="VGN102" s="286"/>
      <c r="VGO102" s="286"/>
      <c r="VGP102" s="286"/>
      <c r="VGQ102" s="286"/>
      <c r="VGR102" s="286"/>
      <c r="VGS102" s="286"/>
      <c r="VGT102" s="286"/>
      <c r="VGU102" s="286"/>
      <c r="VGV102" s="286"/>
      <c r="VGW102" s="286"/>
      <c r="VGX102" s="286"/>
      <c r="VGY102" s="286"/>
      <c r="VGZ102" s="286"/>
      <c r="VHA102" s="286"/>
      <c r="VHB102" s="286"/>
      <c r="VHC102" s="286"/>
      <c r="VHD102" s="286"/>
      <c r="VHE102" s="286"/>
      <c r="VHF102" s="286"/>
      <c r="VHG102" s="286"/>
      <c r="VHH102" s="286"/>
      <c r="VHI102" s="286"/>
      <c r="VHJ102" s="286"/>
      <c r="VHK102" s="286"/>
      <c r="VHL102" s="286"/>
      <c r="VHM102" s="286"/>
      <c r="VHN102" s="286"/>
      <c r="VHO102" s="286"/>
      <c r="VHP102" s="286"/>
      <c r="VHQ102" s="286"/>
      <c r="VHR102" s="286"/>
      <c r="VHS102" s="286"/>
      <c r="VHT102" s="286"/>
      <c r="VHU102" s="286"/>
      <c r="VHV102" s="286"/>
      <c r="VHW102" s="286"/>
      <c r="VHX102" s="286"/>
      <c r="VHY102" s="286"/>
      <c r="VHZ102" s="286"/>
      <c r="VIA102" s="286"/>
      <c r="VIB102" s="286"/>
      <c r="VIC102" s="286"/>
      <c r="VID102" s="286"/>
      <c r="VIE102" s="286"/>
      <c r="VIF102" s="286"/>
      <c r="VIG102" s="286"/>
      <c r="VIH102" s="286"/>
      <c r="VII102" s="286"/>
      <c r="VIJ102" s="286"/>
      <c r="VIK102" s="286"/>
      <c r="VIL102" s="286"/>
      <c r="VIM102" s="286"/>
      <c r="VIN102" s="286"/>
      <c r="VIO102" s="286"/>
      <c r="VIP102" s="286"/>
      <c r="VIQ102" s="286"/>
      <c r="VIR102" s="286"/>
      <c r="VIS102" s="286"/>
      <c r="VIT102" s="286"/>
      <c r="VIU102" s="286"/>
      <c r="VIV102" s="286"/>
      <c r="VIW102" s="286"/>
      <c r="VIX102" s="286"/>
      <c r="VIY102" s="286"/>
      <c r="VIZ102" s="286"/>
      <c r="VJA102" s="286"/>
      <c r="VJB102" s="286"/>
      <c r="VJC102" s="286"/>
      <c r="VJD102" s="286"/>
      <c r="VJE102" s="286"/>
      <c r="VJF102" s="286"/>
      <c r="VJG102" s="286"/>
      <c r="VJH102" s="286"/>
      <c r="VJI102" s="286"/>
      <c r="VJJ102" s="286"/>
      <c r="VJK102" s="286"/>
      <c r="VJL102" s="286"/>
      <c r="VJM102" s="286"/>
      <c r="VJN102" s="286"/>
      <c r="VJO102" s="286"/>
      <c r="VJP102" s="286"/>
      <c r="VJQ102" s="286"/>
      <c r="VJR102" s="286"/>
      <c r="VJS102" s="286"/>
      <c r="VJT102" s="286"/>
      <c r="VJU102" s="286"/>
      <c r="VJV102" s="286"/>
      <c r="VJW102" s="286"/>
      <c r="VJX102" s="286"/>
      <c r="VJY102" s="286"/>
      <c r="VJZ102" s="286"/>
      <c r="VKA102" s="286"/>
      <c r="VKB102" s="286"/>
      <c r="VKC102" s="286"/>
      <c r="VKD102" s="286"/>
      <c r="VKE102" s="286"/>
      <c r="VKF102" s="286"/>
      <c r="VKG102" s="286"/>
      <c r="VKH102" s="286"/>
      <c r="VKI102" s="286"/>
      <c r="VKJ102" s="286"/>
      <c r="VKK102" s="286"/>
      <c r="VKL102" s="286"/>
      <c r="VKM102" s="286"/>
      <c r="VKN102" s="286"/>
      <c r="VKO102" s="286"/>
      <c r="VKP102" s="286"/>
      <c r="VKQ102" s="286"/>
      <c r="VKR102" s="286"/>
      <c r="VKS102" s="286"/>
      <c r="VKT102" s="286"/>
      <c r="VKU102" s="286"/>
      <c r="VKV102" s="286"/>
      <c r="VKW102" s="286"/>
      <c r="VKX102" s="286"/>
      <c r="VKY102" s="286"/>
      <c r="VKZ102" s="286"/>
      <c r="VLA102" s="286"/>
      <c r="VLB102" s="286"/>
      <c r="VLC102" s="286"/>
      <c r="VLD102" s="286"/>
      <c r="VLE102" s="286"/>
      <c r="VLF102" s="286"/>
      <c r="VLG102" s="286"/>
      <c r="VLH102" s="286"/>
      <c r="VLI102" s="286"/>
      <c r="VLJ102" s="286"/>
      <c r="VLK102" s="286"/>
      <c r="VLL102" s="286"/>
      <c r="VLM102" s="286"/>
      <c r="VLN102" s="286"/>
      <c r="VLO102" s="286"/>
      <c r="VLP102" s="286"/>
      <c r="VLQ102" s="286"/>
      <c r="VLR102" s="286"/>
      <c r="VLS102" s="286"/>
      <c r="VLT102" s="286"/>
      <c r="VLU102" s="286"/>
      <c r="VLV102" s="286"/>
      <c r="VLW102" s="286"/>
      <c r="VLX102" s="286"/>
      <c r="VLY102" s="286"/>
      <c r="VLZ102" s="286"/>
      <c r="VMA102" s="286"/>
      <c r="VMB102" s="286"/>
      <c r="VMC102" s="286"/>
      <c r="VMD102" s="286"/>
      <c r="VME102" s="286"/>
      <c r="VMF102" s="286"/>
      <c r="VMG102" s="286"/>
      <c r="VMH102" s="286"/>
      <c r="VMI102" s="286"/>
      <c r="VMJ102" s="286"/>
      <c r="VMK102" s="286"/>
      <c r="VML102" s="286"/>
      <c r="VMM102" s="286"/>
      <c r="VMN102" s="286"/>
      <c r="VMO102" s="286"/>
      <c r="VMP102" s="286"/>
      <c r="VMQ102" s="286"/>
      <c r="VMR102" s="286"/>
      <c r="VMS102" s="286"/>
      <c r="VMT102" s="286"/>
      <c r="VMU102" s="286"/>
      <c r="VMV102" s="286"/>
      <c r="VMW102" s="286"/>
      <c r="VMX102" s="286"/>
      <c r="VMY102" s="286"/>
      <c r="VMZ102" s="286"/>
      <c r="VNA102" s="286"/>
      <c r="VNB102" s="286"/>
      <c r="VNC102" s="286"/>
      <c r="VND102" s="286"/>
      <c r="VNE102" s="286"/>
      <c r="VNF102" s="286"/>
      <c r="VNG102" s="286"/>
      <c r="VNH102" s="286"/>
      <c r="VNI102" s="286"/>
      <c r="VNJ102" s="286"/>
      <c r="VNK102" s="286"/>
      <c r="VNL102" s="286"/>
      <c r="VNM102" s="286"/>
      <c r="VNN102" s="286"/>
      <c r="VNO102" s="286"/>
      <c r="VNP102" s="286"/>
      <c r="VNQ102" s="286"/>
      <c r="VNR102" s="286"/>
      <c r="VNS102" s="286"/>
      <c r="VNT102" s="286"/>
      <c r="VNU102" s="286"/>
      <c r="VNV102" s="286"/>
      <c r="VNW102" s="286"/>
      <c r="VNX102" s="286"/>
      <c r="VNY102" s="286"/>
      <c r="VNZ102" s="286"/>
      <c r="VOA102" s="286"/>
      <c r="VOB102" s="286"/>
      <c r="VOC102" s="286"/>
      <c r="VOD102" s="286"/>
      <c r="VOE102" s="286"/>
      <c r="VOF102" s="286"/>
      <c r="VOG102" s="286"/>
      <c r="VOH102" s="286"/>
      <c r="VOI102" s="286"/>
      <c r="VOJ102" s="286"/>
      <c r="VOK102" s="286"/>
      <c r="VOL102" s="286"/>
      <c r="VOM102" s="286"/>
      <c r="VON102" s="286"/>
      <c r="VOO102" s="286"/>
      <c r="VOP102" s="286"/>
      <c r="VOQ102" s="286"/>
      <c r="VOR102" s="286"/>
      <c r="VOS102" s="286"/>
      <c r="VOT102" s="286"/>
      <c r="VOU102" s="286"/>
      <c r="VOV102" s="286"/>
      <c r="VOW102" s="286"/>
      <c r="VOX102" s="286"/>
      <c r="VOY102" s="286"/>
      <c r="VOZ102" s="286"/>
      <c r="VPA102" s="286"/>
      <c r="VPB102" s="286"/>
      <c r="VPC102" s="286"/>
      <c r="VPD102" s="286"/>
      <c r="VPE102" s="286"/>
      <c r="VPF102" s="286"/>
      <c r="VPG102" s="286"/>
      <c r="VPH102" s="286"/>
      <c r="VPI102" s="286"/>
      <c r="VPJ102" s="286"/>
      <c r="VPK102" s="286"/>
      <c r="VPL102" s="286"/>
      <c r="VPM102" s="286"/>
      <c r="VPN102" s="286"/>
      <c r="VPO102" s="286"/>
      <c r="VPP102" s="286"/>
      <c r="VPQ102" s="286"/>
      <c r="VPR102" s="286"/>
      <c r="VPS102" s="286"/>
      <c r="VPT102" s="286"/>
      <c r="VPU102" s="286"/>
      <c r="VPV102" s="286"/>
      <c r="VPW102" s="286"/>
      <c r="VPX102" s="286"/>
      <c r="VPY102" s="286"/>
      <c r="VPZ102" s="286"/>
      <c r="VQA102" s="286"/>
      <c r="VQB102" s="286"/>
      <c r="VQC102" s="286"/>
      <c r="VQD102" s="286"/>
      <c r="VQE102" s="286"/>
      <c r="VQF102" s="286"/>
      <c r="VQG102" s="286"/>
      <c r="VQH102" s="286"/>
      <c r="VQI102" s="286"/>
      <c r="VQJ102" s="286"/>
      <c r="VQK102" s="286"/>
      <c r="VQL102" s="286"/>
      <c r="VQM102" s="286"/>
      <c r="VQN102" s="286"/>
      <c r="VQO102" s="286"/>
      <c r="VQP102" s="286"/>
      <c r="VQQ102" s="286"/>
      <c r="VQR102" s="286"/>
      <c r="VQS102" s="286"/>
      <c r="VQT102" s="286"/>
      <c r="VQU102" s="286"/>
      <c r="VQV102" s="286"/>
      <c r="VQW102" s="286"/>
      <c r="VQX102" s="286"/>
      <c r="VQY102" s="286"/>
      <c r="VQZ102" s="286"/>
      <c r="VRA102" s="286"/>
      <c r="VRB102" s="286"/>
      <c r="VRC102" s="286"/>
      <c r="VRD102" s="286"/>
      <c r="VRE102" s="286"/>
      <c r="VRF102" s="286"/>
      <c r="VRG102" s="286"/>
      <c r="VRH102" s="286"/>
      <c r="VRI102" s="286"/>
      <c r="VRJ102" s="286"/>
      <c r="VRK102" s="286"/>
      <c r="VRL102" s="286"/>
      <c r="VRM102" s="286"/>
      <c r="VRN102" s="286"/>
      <c r="VRO102" s="286"/>
      <c r="VRP102" s="286"/>
      <c r="VRQ102" s="286"/>
      <c r="VRR102" s="286"/>
      <c r="VRS102" s="286"/>
      <c r="VRT102" s="286"/>
      <c r="VRU102" s="286"/>
      <c r="VRV102" s="286"/>
      <c r="VRW102" s="286"/>
      <c r="VRX102" s="286"/>
      <c r="VRY102" s="286"/>
      <c r="VRZ102" s="286"/>
      <c r="VSA102" s="286"/>
      <c r="VSB102" s="286"/>
      <c r="VSC102" s="286"/>
      <c r="VSD102" s="286"/>
      <c r="VSE102" s="286"/>
      <c r="VSF102" s="286"/>
      <c r="VSG102" s="286"/>
      <c r="VSH102" s="286"/>
      <c r="VSI102" s="286"/>
      <c r="VSJ102" s="286"/>
      <c r="VSK102" s="286"/>
      <c r="VSL102" s="286"/>
      <c r="VSM102" s="286"/>
      <c r="VSN102" s="286"/>
      <c r="VSO102" s="286"/>
      <c r="VSP102" s="286"/>
      <c r="VSQ102" s="286"/>
      <c r="VSR102" s="286"/>
      <c r="VSS102" s="286"/>
      <c r="VST102" s="286"/>
      <c r="VSU102" s="286"/>
      <c r="VSV102" s="286"/>
      <c r="VSW102" s="286"/>
      <c r="VSX102" s="286"/>
      <c r="VSY102" s="286"/>
      <c r="VSZ102" s="286"/>
      <c r="VTA102" s="286"/>
      <c r="VTB102" s="286"/>
      <c r="VTC102" s="286"/>
      <c r="VTD102" s="286"/>
      <c r="VTE102" s="286"/>
      <c r="VTF102" s="286"/>
      <c r="VTG102" s="286"/>
      <c r="VTH102" s="286"/>
      <c r="VTI102" s="286"/>
      <c r="VTJ102" s="286"/>
      <c r="VTK102" s="286"/>
      <c r="VTL102" s="286"/>
      <c r="VTM102" s="286"/>
      <c r="VTN102" s="286"/>
      <c r="VTO102" s="286"/>
      <c r="VTP102" s="286"/>
      <c r="VTQ102" s="286"/>
      <c r="VTR102" s="286"/>
      <c r="VTS102" s="286"/>
      <c r="VTT102" s="286"/>
      <c r="VTU102" s="286"/>
      <c r="VTV102" s="286"/>
      <c r="VTW102" s="286"/>
      <c r="VTX102" s="286"/>
      <c r="VTY102" s="286"/>
      <c r="VTZ102" s="286"/>
      <c r="VUA102" s="286"/>
      <c r="VUB102" s="286"/>
      <c r="VUC102" s="286"/>
      <c r="VUD102" s="286"/>
      <c r="VUE102" s="286"/>
      <c r="VUF102" s="286"/>
      <c r="VUG102" s="286"/>
      <c r="VUH102" s="286"/>
      <c r="VUI102" s="286"/>
      <c r="VUJ102" s="286"/>
      <c r="VUK102" s="286"/>
      <c r="VUL102" s="286"/>
      <c r="VUM102" s="286"/>
      <c r="VUN102" s="286"/>
      <c r="VUO102" s="286"/>
      <c r="VUP102" s="286"/>
      <c r="VUQ102" s="286"/>
      <c r="VUR102" s="286"/>
      <c r="VUS102" s="286"/>
      <c r="VUT102" s="286"/>
      <c r="VUU102" s="286"/>
      <c r="VUV102" s="286"/>
      <c r="VUW102" s="286"/>
      <c r="VUX102" s="286"/>
      <c r="VUY102" s="286"/>
      <c r="VUZ102" s="286"/>
      <c r="VVA102" s="286"/>
      <c r="VVB102" s="286"/>
      <c r="VVC102" s="286"/>
      <c r="VVD102" s="286"/>
      <c r="VVE102" s="286"/>
      <c r="VVF102" s="286"/>
      <c r="VVG102" s="286"/>
      <c r="VVH102" s="286"/>
      <c r="VVI102" s="286"/>
      <c r="VVJ102" s="286"/>
      <c r="VVK102" s="286"/>
      <c r="VVL102" s="286"/>
      <c r="VVM102" s="286"/>
      <c r="VVN102" s="286"/>
      <c r="VVO102" s="286"/>
      <c r="VVP102" s="286"/>
      <c r="VVQ102" s="286"/>
      <c r="VVR102" s="286"/>
      <c r="VVS102" s="286"/>
      <c r="VVT102" s="286"/>
      <c r="VVU102" s="286"/>
      <c r="VVV102" s="286"/>
      <c r="VVW102" s="286"/>
      <c r="VVX102" s="286"/>
      <c r="VVY102" s="286"/>
      <c r="VVZ102" s="286"/>
      <c r="VWA102" s="286"/>
      <c r="VWB102" s="286"/>
      <c r="VWC102" s="286"/>
      <c r="VWD102" s="286"/>
      <c r="VWE102" s="286"/>
      <c r="VWF102" s="286"/>
      <c r="VWG102" s="286"/>
      <c r="VWH102" s="286"/>
      <c r="VWI102" s="286"/>
      <c r="VWJ102" s="286"/>
      <c r="VWK102" s="286"/>
      <c r="VWL102" s="286"/>
      <c r="VWM102" s="286"/>
      <c r="VWN102" s="286"/>
      <c r="VWO102" s="286"/>
      <c r="VWP102" s="286"/>
      <c r="VWQ102" s="286"/>
      <c r="VWR102" s="286"/>
      <c r="VWS102" s="286"/>
      <c r="VWT102" s="286"/>
      <c r="VWU102" s="286"/>
      <c r="VWV102" s="286"/>
      <c r="VWW102" s="286"/>
      <c r="VWX102" s="286"/>
      <c r="VWY102" s="286"/>
      <c r="VWZ102" s="286"/>
      <c r="VXA102" s="286"/>
      <c r="VXB102" s="286"/>
      <c r="VXC102" s="286"/>
      <c r="VXD102" s="286"/>
      <c r="VXE102" s="286"/>
      <c r="VXF102" s="286"/>
      <c r="VXG102" s="286"/>
      <c r="VXH102" s="286"/>
      <c r="VXI102" s="286"/>
      <c r="VXJ102" s="286"/>
      <c r="VXK102" s="286"/>
      <c r="VXL102" s="286"/>
      <c r="VXM102" s="286"/>
      <c r="VXN102" s="286"/>
      <c r="VXO102" s="286"/>
      <c r="VXP102" s="286"/>
      <c r="VXQ102" s="286"/>
      <c r="VXR102" s="286"/>
      <c r="VXS102" s="286"/>
      <c r="VXT102" s="286"/>
      <c r="VXU102" s="286"/>
      <c r="VXV102" s="286"/>
      <c r="VXW102" s="286"/>
      <c r="VXX102" s="286"/>
      <c r="VXY102" s="286"/>
      <c r="VXZ102" s="286"/>
      <c r="VYA102" s="286"/>
      <c r="VYB102" s="286"/>
      <c r="VYC102" s="286"/>
      <c r="VYD102" s="286"/>
      <c r="VYE102" s="286"/>
      <c r="VYF102" s="286"/>
      <c r="VYG102" s="286"/>
      <c r="VYH102" s="286"/>
      <c r="VYI102" s="286"/>
      <c r="VYJ102" s="286"/>
      <c r="VYK102" s="286"/>
      <c r="VYL102" s="286"/>
      <c r="VYM102" s="286"/>
      <c r="VYN102" s="286"/>
      <c r="VYO102" s="286"/>
      <c r="VYP102" s="286"/>
      <c r="VYQ102" s="286"/>
      <c r="VYR102" s="286"/>
      <c r="VYS102" s="286"/>
      <c r="VYT102" s="286"/>
      <c r="VYU102" s="286"/>
      <c r="VYV102" s="286"/>
      <c r="VYW102" s="286"/>
      <c r="VYX102" s="286"/>
      <c r="VYY102" s="286"/>
      <c r="VYZ102" s="286"/>
      <c r="VZA102" s="286"/>
      <c r="VZB102" s="286"/>
      <c r="VZC102" s="286"/>
      <c r="VZD102" s="286"/>
      <c r="VZE102" s="286"/>
      <c r="VZF102" s="286"/>
      <c r="VZG102" s="286"/>
      <c r="VZH102" s="286"/>
      <c r="VZI102" s="286"/>
      <c r="VZJ102" s="286"/>
      <c r="VZK102" s="286"/>
      <c r="VZL102" s="286"/>
      <c r="VZM102" s="286"/>
      <c r="VZN102" s="286"/>
      <c r="VZO102" s="286"/>
      <c r="VZP102" s="286"/>
      <c r="VZQ102" s="286"/>
      <c r="VZR102" s="286"/>
      <c r="VZS102" s="286"/>
      <c r="VZT102" s="286"/>
      <c r="VZU102" s="286"/>
      <c r="VZV102" s="286"/>
      <c r="VZW102" s="286"/>
      <c r="VZX102" s="286"/>
      <c r="VZY102" s="286"/>
      <c r="VZZ102" s="286"/>
      <c r="WAA102" s="286"/>
      <c r="WAB102" s="286"/>
      <c r="WAC102" s="286"/>
      <c r="WAD102" s="286"/>
      <c r="WAE102" s="286"/>
      <c r="WAF102" s="286"/>
      <c r="WAG102" s="286"/>
      <c r="WAH102" s="286"/>
      <c r="WAI102" s="286"/>
      <c r="WAJ102" s="286"/>
      <c r="WAK102" s="286"/>
      <c r="WAL102" s="286"/>
      <c r="WAM102" s="286"/>
      <c r="WAN102" s="286"/>
      <c r="WAO102" s="286"/>
      <c r="WAP102" s="286"/>
      <c r="WAQ102" s="286"/>
      <c r="WAR102" s="286"/>
      <c r="WAS102" s="286"/>
      <c r="WAT102" s="286"/>
      <c r="WAU102" s="286"/>
      <c r="WAV102" s="286"/>
      <c r="WAW102" s="286"/>
      <c r="WAX102" s="286"/>
      <c r="WAY102" s="286"/>
      <c r="WAZ102" s="286"/>
      <c r="WBA102" s="286"/>
      <c r="WBB102" s="286"/>
      <c r="WBC102" s="286"/>
      <c r="WBD102" s="286"/>
      <c r="WBE102" s="286"/>
      <c r="WBF102" s="286"/>
      <c r="WBG102" s="286"/>
      <c r="WBH102" s="286"/>
      <c r="WBI102" s="286"/>
      <c r="WBJ102" s="286"/>
      <c r="WBK102" s="286"/>
      <c r="WBL102" s="286"/>
      <c r="WBM102" s="286"/>
      <c r="WBN102" s="286"/>
      <c r="WBO102" s="286"/>
      <c r="WBP102" s="286"/>
      <c r="WBQ102" s="286"/>
      <c r="WBR102" s="286"/>
      <c r="WBS102" s="286"/>
      <c r="WBT102" s="286"/>
      <c r="WBU102" s="286"/>
      <c r="WBV102" s="286"/>
      <c r="WBW102" s="286"/>
      <c r="WBX102" s="286"/>
      <c r="WBY102" s="286"/>
      <c r="WBZ102" s="286"/>
      <c r="WCA102" s="286"/>
      <c r="WCB102" s="286"/>
      <c r="WCC102" s="286"/>
      <c r="WCD102" s="286"/>
      <c r="WCE102" s="286"/>
      <c r="WCF102" s="286"/>
      <c r="WCG102" s="286"/>
      <c r="WCH102" s="286"/>
      <c r="WCI102" s="286"/>
      <c r="WCJ102" s="286"/>
      <c r="WCK102" s="286"/>
      <c r="WCL102" s="286"/>
      <c r="WCM102" s="286"/>
      <c r="WCN102" s="286"/>
      <c r="WCO102" s="286"/>
      <c r="WCP102" s="286"/>
      <c r="WCQ102" s="286"/>
      <c r="WCR102" s="286"/>
      <c r="WCS102" s="286"/>
      <c r="WCT102" s="286"/>
      <c r="WCU102" s="286"/>
      <c r="WCV102" s="286"/>
      <c r="WCW102" s="286"/>
      <c r="WCX102" s="286"/>
      <c r="WCY102" s="286"/>
      <c r="WCZ102" s="286"/>
      <c r="WDA102" s="286"/>
      <c r="WDB102" s="286"/>
      <c r="WDC102" s="286"/>
      <c r="WDD102" s="286"/>
      <c r="WDE102" s="286"/>
      <c r="WDF102" s="286"/>
      <c r="WDG102" s="286"/>
      <c r="WDH102" s="286"/>
      <c r="WDI102" s="286"/>
      <c r="WDJ102" s="286"/>
      <c r="WDK102" s="286"/>
      <c r="WDL102" s="286"/>
      <c r="WDM102" s="286"/>
      <c r="WDN102" s="286"/>
      <c r="WDO102" s="286"/>
      <c r="WDP102" s="286"/>
      <c r="WDQ102" s="286"/>
      <c r="WDR102" s="286"/>
      <c r="WDS102" s="286"/>
      <c r="WDT102" s="286"/>
      <c r="WDU102" s="286"/>
      <c r="WDV102" s="286"/>
      <c r="WDW102" s="286"/>
      <c r="WDX102" s="286"/>
      <c r="WDY102" s="286"/>
      <c r="WDZ102" s="286"/>
      <c r="WEA102" s="286"/>
      <c r="WEB102" s="286"/>
      <c r="WEC102" s="286"/>
      <c r="WED102" s="286"/>
      <c r="WEE102" s="286"/>
      <c r="WEF102" s="286"/>
      <c r="WEG102" s="286"/>
      <c r="WEH102" s="286"/>
      <c r="WEI102" s="286"/>
      <c r="WEJ102" s="286"/>
      <c r="WEK102" s="286"/>
      <c r="WEL102" s="286"/>
      <c r="WEM102" s="286"/>
      <c r="WEN102" s="286"/>
      <c r="WEO102" s="286"/>
      <c r="WEP102" s="286"/>
      <c r="WEQ102" s="286"/>
      <c r="WER102" s="286"/>
      <c r="WES102" s="286"/>
      <c r="WET102" s="286"/>
      <c r="WEU102" s="286"/>
      <c r="WEV102" s="286"/>
      <c r="WEW102" s="286"/>
      <c r="WEX102" s="286"/>
      <c r="WEY102" s="286"/>
      <c r="WEZ102" s="286"/>
      <c r="WFA102" s="286"/>
      <c r="WFB102" s="286"/>
      <c r="WFC102" s="286"/>
      <c r="WFD102" s="286"/>
      <c r="WFE102" s="286"/>
      <c r="WFF102" s="286"/>
      <c r="WFG102" s="286"/>
      <c r="WFH102" s="286"/>
      <c r="WFI102" s="286"/>
      <c r="WFJ102" s="286"/>
      <c r="WFK102" s="286"/>
      <c r="WFL102" s="286"/>
      <c r="WFM102" s="286"/>
      <c r="WFN102" s="286"/>
      <c r="WFO102" s="286"/>
      <c r="WFP102" s="286"/>
      <c r="WFQ102" s="286"/>
      <c r="WFR102" s="286"/>
      <c r="WFS102" s="286"/>
      <c r="WFT102" s="286"/>
      <c r="WFU102" s="286"/>
      <c r="WFV102" s="286"/>
      <c r="WFW102" s="286"/>
      <c r="WFX102" s="286"/>
      <c r="WFY102" s="286"/>
      <c r="WFZ102" s="286"/>
      <c r="WGA102" s="286"/>
      <c r="WGB102" s="286"/>
      <c r="WGC102" s="286"/>
      <c r="WGD102" s="286"/>
      <c r="WGE102" s="286"/>
      <c r="WGF102" s="286"/>
      <c r="WGG102" s="286"/>
      <c r="WGH102" s="286"/>
      <c r="WGI102" s="286"/>
      <c r="WGJ102" s="286"/>
      <c r="WGK102" s="286"/>
      <c r="WGL102" s="286"/>
      <c r="WGM102" s="286"/>
      <c r="WGN102" s="286"/>
      <c r="WGO102" s="286"/>
      <c r="WGP102" s="286"/>
      <c r="WGQ102" s="286"/>
      <c r="WGR102" s="286"/>
      <c r="WGS102" s="286"/>
      <c r="WGT102" s="286"/>
      <c r="WGU102" s="286"/>
      <c r="WGV102" s="286"/>
      <c r="WGW102" s="286"/>
      <c r="WGX102" s="286"/>
      <c r="WGY102" s="286"/>
      <c r="WGZ102" s="286"/>
      <c r="WHA102" s="286"/>
      <c r="WHB102" s="286"/>
      <c r="WHC102" s="286"/>
      <c r="WHD102" s="286"/>
      <c r="WHE102" s="286"/>
      <c r="WHF102" s="286"/>
      <c r="WHG102" s="286"/>
      <c r="WHH102" s="286"/>
      <c r="WHI102" s="286"/>
      <c r="WHJ102" s="286"/>
      <c r="WHK102" s="286"/>
      <c r="WHL102" s="286"/>
      <c r="WHM102" s="286"/>
      <c r="WHN102" s="286"/>
      <c r="WHO102" s="286"/>
      <c r="WHP102" s="286"/>
      <c r="WHQ102" s="286"/>
      <c r="WHR102" s="286"/>
      <c r="WHS102" s="286"/>
      <c r="WHT102" s="286"/>
      <c r="WHU102" s="286"/>
      <c r="WHV102" s="286"/>
      <c r="WHW102" s="286"/>
      <c r="WHX102" s="286"/>
      <c r="WHY102" s="286"/>
      <c r="WHZ102" s="286"/>
      <c r="WIA102" s="286"/>
      <c r="WIB102" s="286"/>
      <c r="WIC102" s="286"/>
      <c r="WID102" s="286"/>
      <c r="WIE102" s="286"/>
      <c r="WIF102" s="286"/>
      <c r="WIG102" s="286"/>
      <c r="WIH102" s="286"/>
      <c r="WII102" s="286"/>
      <c r="WIJ102" s="286"/>
      <c r="WIK102" s="286"/>
      <c r="WIL102" s="286"/>
      <c r="WIM102" s="286"/>
      <c r="WIN102" s="286"/>
      <c r="WIO102" s="286"/>
      <c r="WIP102" s="286"/>
      <c r="WIQ102" s="286"/>
      <c r="WIR102" s="286"/>
      <c r="WIS102" s="286"/>
      <c r="WIT102" s="286"/>
      <c r="WIU102" s="286"/>
      <c r="WIV102" s="286"/>
      <c r="WIW102" s="286"/>
      <c r="WIX102" s="286"/>
      <c r="WIY102" s="286"/>
      <c r="WIZ102" s="286"/>
      <c r="WJA102" s="286"/>
      <c r="WJB102" s="286"/>
      <c r="WJC102" s="286"/>
      <c r="WJD102" s="286"/>
      <c r="WJE102" s="286"/>
      <c r="WJF102" s="286"/>
      <c r="WJG102" s="286"/>
      <c r="WJH102" s="286"/>
      <c r="WJI102" s="286"/>
      <c r="WJJ102" s="286"/>
      <c r="WJK102" s="286"/>
      <c r="WJL102" s="286"/>
      <c r="WJM102" s="286"/>
      <c r="WJN102" s="286"/>
      <c r="WJO102" s="286"/>
      <c r="WJP102" s="286"/>
      <c r="WJQ102" s="286"/>
      <c r="WJR102" s="286"/>
      <c r="WJS102" s="286"/>
      <c r="WJT102" s="286"/>
      <c r="WJU102" s="286"/>
      <c r="WJV102" s="286"/>
      <c r="WJW102" s="286"/>
      <c r="WJX102" s="286"/>
      <c r="WJY102" s="286"/>
      <c r="WJZ102" s="286"/>
      <c r="WKA102" s="286"/>
      <c r="WKB102" s="286"/>
      <c r="WKC102" s="286"/>
      <c r="WKD102" s="286"/>
      <c r="WKE102" s="286"/>
      <c r="WKF102" s="286"/>
      <c r="WKG102" s="286"/>
      <c r="WKH102" s="286"/>
      <c r="WKI102" s="286"/>
      <c r="WKJ102" s="286"/>
      <c r="WKK102" s="286"/>
      <c r="WKL102" s="286"/>
      <c r="WKM102" s="286"/>
      <c r="WKN102" s="286"/>
      <c r="WKO102" s="286"/>
      <c r="WKP102" s="286"/>
      <c r="WKQ102" s="286"/>
      <c r="WKR102" s="286"/>
      <c r="WKS102" s="286"/>
      <c r="WKT102" s="286"/>
      <c r="WKU102" s="286"/>
      <c r="WKV102" s="286"/>
      <c r="WKW102" s="286"/>
      <c r="WKX102" s="286"/>
      <c r="WKY102" s="286"/>
      <c r="WKZ102" s="286"/>
      <c r="WLA102" s="286"/>
      <c r="WLB102" s="286"/>
      <c r="WLC102" s="286"/>
      <c r="WLD102" s="286"/>
      <c r="WLE102" s="286"/>
      <c r="WLF102" s="286"/>
      <c r="WLG102" s="286"/>
      <c r="WLH102" s="286"/>
      <c r="WLI102" s="286"/>
      <c r="WLJ102" s="286"/>
      <c r="WLK102" s="286"/>
      <c r="WLL102" s="286"/>
      <c r="WLM102" s="286"/>
      <c r="WLN102" s="286"/>
      <c r="WLO102" s="286"/>
      <c r="WLP102" s="286"/>
      <c r="WLQ102" s="286"/>
      <c r="WLR102" s="286"/>
      <c r="WLS102" s="286"/>
      <c r="WLT102" s="286"/>
      <c r="WLU102" s="286"/>
      <c r="WLV102" s="286"/>
      <c r="WLW102" s="286"/>
      <c r="WLX102" s="286"/>
      <c r="WLY102" s="286"/>
      <c r="WLZ102" s="286"/>
      <c r="WMA102" s="286"/>
      <c r="WMB102" s="286"/>
      <c r="WMC102" s="286"/>
      <c r="WMD102" s="286"/>
      <c r="WME102" s="286"/>
      <c r="WMF102" s="286"/>
      <c r="WMG102" s="286"/>
      <c r="WMH102" s="286"/>
      <c r="WMI102" s="286"/>
      <c r="WMJ102" s="286"/>
      <c r="WMK102" s="286"/>
      <c r="WML102" s="286"/>
      <c r="WMM102" s="286"/>
      <c r="WMN102" s="286"/>
      <c r="WMO102" s="286"/>
      <c r="WMP102" s="286"/>
      <c r="WMQ102" s="286"/>
      <c r="WMR102" s="286"/>
      <c r="WMS102" s="286"/>
      <c r="WMT102" s="286"/>
      <c r="WMU102" s="286"/>
      <c r="WMV102" s="286"/>
      <c r="WMW102" s="286"/>
      <c r="WMX102" s="286"/>
      <c r="WMY102" s="286"/>
      <c r="WMZ102" s="286"/>
      <c r="WNA102" s="286"/>
      <c r="WNB102" s="286"/>
      <c r="WNC102" s="286"/>
      <c r="WND102" s="286"/>
      <c r="WNE102" s="286"/>
      <c r="WNF102" s="286"/>
      <c r="WNG102" s="286"/>
      <c r="WNH102" s="286"/>
      <c r="WNI102" s="286"/>
      <c r="WNJ102" s="286"/>
      <c r="WNK102" s="286"/>
      <c r="WNL102" s="286"/>
      <c r="WNM102" s="286"/>
      <c r="WNN102" s="286"/>
      <c r="WNO102" s="286"/>
      <c r="WNP102" s="286"/>
      <c r="WNQ102" s="286"/>
      <c r="WNR102" s="286"/>
      <c r="WNS102" s="286"/>
      <c r="WNT102" s="286"/>
      <c r="WNU102" s="286"/>
      <c r="WNV102" s="286"/>
      <c r="WNW102" s="286"/>
      <c r="WNX102" s="286"/>
      <c r="WNY102" s="286"/>
      <c r="WNZ102" s="286"/>
      <c r="WOA102" s="286"/>
      <c r="WOB102" s="286"/>
      <c r="WOC102" s="286"/>
      <c r="WOD102" s="286"/>
      <c r="WOE102" s="286"/>
      <c r="WOF102" s="286"/>
      <c r="WOG102" s="286"/>
      <c r="WOH102" s="286"/>
      <c r="WOI102" s="286"/>
      <c r="WOJ102" s="286"/>
      <c r="WOK102" s="286"/>
      <c r="WOL102" s="286"/>
      <c r="WOM102" s="286"/>
      <c r="WON102" s="286"/>
      <c r="WOO102" s="286"/>
      <c r="WOP102" s="286"/>
      <c r="WOQ102" s="286"/>
      <c r="WOR102" s="286"/>
      <c r="WOS102" s="286"/>
      <c r="WOT102" s="286"/>
      <c r="WOU102" s="286"/>
      <c r="WOV102" s="286"/>
      <c r="WOW102" s="286"/>
      <c r="WOX102" s="286"/>
      <c r="WOY102" s="286"/>
      <c r="WOZ102" s="286"/>
      <c r="WPA102" s="286"/>
      <c r="WPB102" s="286"/>
      <c r="WPC102" s="286"/>
      <c r="WPD102" s="286"/>
      <c r="WPE102" s="286"/>
      <c r="WPF102" s="286"/>
      <c r="WPG102" s="286"/>
      <c r="WPH102" s="286"/>
      <c r="WPI102" s="286"/>
      <c r="WPJ102" s="286"/>
      <c r="WPK102" s="286"/>
      <c r="WPL102" s="286"/>
      <c r="WPM102" s="286"/>
      <c r="WPN102" s="286"/>
      <c r="WPO102" s="286"/>
      <c r="WPP102" s="286"/>
      <c r="WPQ102" s="286"/>
      <c r="WPR102" s="286"/>
      <c r="WPS102" s="286"/>
      <c r="WPT102" s="286"/>
      <c r="WPU102" s="286"/>
      <c r="WPV102" s="286"/>
      <c r="WPW102" s="286"/>
      <c r="WPX102" s="286"/>
      <c r="WPY102" s="286"/>
      <c r="WPZ102" s="286"/>
      <c r="WQA102" s="286"/>
      <c r="WQB102" s="286"/>
      <c r="WQC102" s="286"/>
      <c r="WQD102" s="286"/>
      <c r="WQE102" s="286"/>
      <c r="WQF102" s="286"/>
      <c r="WQG102" s="286"/>
      <c r="WQH102" s="286"/>
      <c r="WQI102" s="286"/>
      <c r="WQJ102" s="286"/>
      <c r="WQK102" s="286"/>
      <c r="WQL102" s="286"/>
      <c r="WQM102" s="286"/>
      <c r="WQN102" s="286"/>
      <c r="WQO102" s="286"/>
      <c r="WQP102" s="286"/>
      <c r="WQQ102" s="286"/>
      <c r="WQR102" s="286"/>
      <c r="WQS102" s="286"/>
      <c r="WQT102" s="286"/>
      <c r="WQU102" s="286"/>
      <c r="WQV102" s="286"/>
      <c r="WQW102" s="286"/>
      <c r="WQX102" s="286"/>
      <c r="WQY102" s="286"/>
      <c r="WQZ102" s="286"/>
      <c r="WRA102" s="286"/>
      <c r="WRB102" s="286"/>
      <c r="WRC102" s="286"/>
      <c r="WRD102" s="286"/>
      <c r="WRE102" s="286"/>
      <c r="WRF102" s="286"/>
      <c r="WRG102" s="286"/>
      <c r="WRH102" s="286"/>
      <c r="WRI102" s="286"/>
      <c r="WRJ102" s="286"/>
      <c r="WRK102" s="286"/>
      <c r="WRL102" s="286"/>
      <c r="WRM102" s="286"/>
      <c r="WRN102" s="286"/>
      <c r="WRO102" s="286"/>
      <c r="WRP102" s="286"/>
      <c r="WRQ102" s="286"/>
      <c r="WRR102" s="286"/>
      <c r="WRS102" s="286"/>
      <c r="WRT102" s="286"/>
      <c r="WRU102" s="286"/>
      <c r="WRV102" s="286"/>
      <c r="WRW102" s="286"/>
      <c r="WRX102" s="286"/>
      <c r="WRY102" s="286"/>
      <c r="WRZ102" s="286"/>
      <c r="WSA102" s="286"/>
      <c r="WSB102" s="286"/>
      <c r="WSC102" s="286"/>
      <c r="WSD102" s="286"/>
      <c r="WSE102" s="286"/>
      <c r="WSF102" s="286"/>
      <c r="WSG102" s="286"/>
      <c r="WSH102" s="286"/>
      <c r="WSI102" s="286"/>
      <c r="WSJ102" s="286"/>
      <c r="WSK102" s="286"/>
      <c r="WSL102" s="286"/>
      <c r="WSM102" s="286"/>
      <c r="WSN102" s="286"/>
      <c r="WSO102" s="286"/>
      <c r="WSP102" s="286"/>
      <c r="WSQ102" s="286"/>
      <c r="WSR102" s="286"/>
      <c r="WSS102" s="286"/>
      <c r="WST102" s="286"/>
      <c r="WSU102" s="286"/>
      <c r="WSV102" s="286"/>
      <c r="WSW102" s="286"/>
      <c r="WSX102" s="286"/>
      <c r="WSY102" s="286"/>
      <c r="WSZ102" s="286"/>
      <c r="WTA102" s="286"/>
      <c r="WTB102" s="286"/>
      <c r="WTC102" s="286"/>
      <c r="WTD102" s="286"/>
      <c r="WTE102" s="286"/>
      <c r="WTF102" s="286"/>
      <c r="WTG102" s="286"/>
      <c r="WTH102" s="286"/>
      <c r="WTI102" s="286"/>
      <c r="WTJ102" s="286"/>
      <c r="WTK102" s="286"/>
      <c r="WTL102" s="286"/>
      <c r="WTM102" s="286"/>
      <c r="WTN102" s="286"/>
      <c r="WTO102" s="286"/>
      <c r="WTP102" s="286"/>
      <c r="WTQ102" s="286"/>
      <c r="WTR102" s="286"/>
      <c r="WTS102" s="286"/>
      <c r="WTT102" s="286"/>
      <c r="WTU102" s="286"/>
      <c r="WTV102" s="286"/>
      <c r="WTW102" s="286"/>
      <c r="WTX102" s="286"/>
      <c r="WTY102" s="286"/>
      <c r="WTZ102" s="286"/>
      <c r="WUA102" s="286"/>
      <c r="WUB102" s="286"/>
      <c r="WUC102" s="286"/>
      <c r="WUD102" s="286"/>
      <c r="WUE102" s="286"/>
      <c r="WUF102" s="286"/>
      <c r="WUG102" s="286"/>
      <c r="WUH102" s="286"/>
      <c r="WUI102" s="286"/>
      <c r="WUJ102" s="286"/>
      <c r="WUK102" s="286"/>
      <c r="WUL102" s="286"/>
      <c r="WUM102" s="286"/>
      <c r="WUN102" s="286"/>
      <c r="WUO102" s="286"/>
      <c r="WUP102" s="286"/>
      <c r="WUQ102" s="286"/>
      <c r="WUR102" s="286"/>
      <c r="WUS102" s="286"/>
      <c r="WUT102" s="286"/>
      <c r="WUU102" s="286"/>
      <c r="WUV102" s="286"/>
      <c r="WUW102" s="286"/>
      <c r="WUX102" s="286"/>
      <c r="WUY102" s="286"/>
      <c r="WUZ102" s="286"/>
      <c r="WVA102" s="286"/>
      <c r="WVB102" s="286"/>
      <c r="WVC102" s="286"/>
      <c r="WVD102" s="286"/>
      <c r="WVE102" s="286"/>
      <c r="WVF102" s="286"/>
      <c r="WVG102" s="286"/>
      <c r="WVH102" s="286"/>
      <c r="WVI102" s="286"/>
      <c r="WVJ102" s="286"/>
      <c r="WVK102" s="286"/>
      <c r="WVL102" s="286"/>
      <c r="WVM102" s="286"/>
      <c r="WVN102" s="286"/>
      <c r="WVO102" s="286"/>
      <c r="WVP102" s="286"/>
      <c r="WVQ102" s="286"/>
      <c r="WVR102" s="286"/>
      <c r="WVS102" s="286"/>
      <c r="WVT102" s="286"/>
      <c r="WVU102" s="286"/>
      <c r="WVV102" s="286"/>
      <c r="WVW102" s="286"/>
      <c r="WVX102" s="286"/>
      <c r="WVY102" s="286"/>
      <c r="WVZ102" s="286"/>
      <c r="WWA102" s="286"/>
      <c r="WWB102" s="286"/>
      <c r="WWC102" s="286"/>
      <c r="WWD102" s="286"/>
      <c r="WWE102" s="286"/>
      <c r="WWF102" s="286"/>
      <c r="WWG102" s="286"/>
      <c r="WWH102" s="286"/>
      <c r="WWI102" s="286"/>
      <c r="WWJ102" s="286"/>
      <c r="WWK102" s="286"/>
      <c r="WWL102" s="286"/>
      <c r="WWM102" s="286"/>
      <c r="WWN102" s="286"/>
      <c r="WWO102" s="286"/>
      <c r="WWP102" s="286"/>
      <c r="WWQ102" s="286"/>
      <c r="WWR102" s="286"/>
      <c r="WWS102" s="286"/>
      <c r="WWT102" s="286"/>
      <c r="WWU102" s="286"/>
      <c r="WWV102" s="286"/>
      <c r="WWW102" s="286"/>
      <c r="WWX102" s="286"/>
      <c r="WWY102" s="286"/>
      <c r="WWZ102" s="286"/>
      <c r="WXA102" s="286"/>
      <c r="WXB102" s="286"/>
      <c r="WXC102" s="286"/>
      <c r="WXD102" s="286"/>
      <c r="WXE102" s="286"/>
      <c r="WXF102" s="286"/>
      <c r="WXG102" s="286"/>
      <c r="WXH102" s="286"/>
      <c r="WXI102" s="286"/>
      <c r="WXJ102" s="286"/>
      <c r="WXK102" s="286"/>
      <c r="WXL102" s="286"/>
      <c r="WXM102" s="286"/>
      <c r="WXN102" s="286"/>
      <c r="WXO102" s="286"/>
      <c r="WXP102" s="286"/>
      <c r="WXQ102" s="286"/>
      <c r="WXR102" s="286"/>
      <c r="WXS102" s="286"/>
      <c r="WXT102" s="286"/>
      <c r="WXU102" s="286"/>
      <c r="WXV102" s="286"/>
      <c r="WXW102" s="286"/>
      <c r="WXX102" s="286"/>
      <c r="WXY102" s="286"/>
      <c r="WXZ102" s="286"/>
      <c r="WYA102" s="286"/>
      <c r="WYB102" s="286"/>
      <c r="WYC102" s="286"/>
      <c r="WYD102" s="286"/>
      <c r="WYE102" s="286"/>
      <c r="WYF102" s="286"/>
      <c r="WYG102" s="286"/>
      <c r="WYH102" s="286"/>
      <c r="WYI102" s="286"/>
      <c r="WYJ102" s="286"/>
      <c r="WYK102" s="286"/>
      <c r="WYL102" s="286"/>
      <c r="WYM102" s="286"/>
      <c r="WYN102" s="286"/>
      <c r="WYO102" s="286"/>
      <c r="WYP102" s="286"/>
      <c r="WYQ102" s="286"/>
      <c r="WYR102" s="286"/>
      <c r="WYS102" s="286"/>
      <c r="WYT102" s="286"/>
      <c r="WYU102" s="286"/>
      <c r="WYV102" s="286"/>
      <c r="WYW102" s="286"/>
      <c r="WYX102" s="286"/>
      <c r="WYY102" s="286"/>
      <c r="WYZ102" s="286"/>
      <c r="WZA102" s="286"/>
      <c r="WZB102" s="286"/>
      <c r="WZC102" s="286"/>
      <c r="WZD102" s="286"/>
      <c r="WZE102" s="286"/>
      <c r="WZF102" s="286"/>
      <c r="WZG102" s="286"/>
      <c r="WZH102" s="286"/>
      <c r="WZI102" s="286"/>
      <c r="WZJ102" s="286"/>
      <c r="WZK102" s="286"/>
      <c r="WZL102" s="286"/>
      <c r="WZM102" s="286"/>
      <c r="WZN102" s="286"/>
      <c r="WZO102" s="286"/>
      <c r="WZP102" s="286"/>
      <c r="WZQ102" s="286"/>
      <c r="WZR102" s="286"/>
      <c r="WZS102" s="286"/>
      <c r="WZT102" s="286"/>
      <c r="WZU102" s="286"/>
      <c r="WZV102" s="286"/>
      <c r="WZW102" s="286"/>
      <c r="WZX102" s="286"/>
      <c r="WZY102" s="286"/>
      <c r="WZZ102" s="286"/>
      <c r="XAA102" s="286"/>
      <c r="XAB102" s="286"/>
      <c r="XAC102" s="286"/>
      <c r="XAD102" s="286"/>
      <c r="XAE102" s="286"/>
      <c r="XAF102" s="286"/>
      <c r="XAG102" s="286"/>
      <c r="XAH102" s="286"/>
      <c r="XAI102" s="286"/>
      <c r="XAJ102" s="286"/>
      <c r="XAK102" s="286"/>
      <c r="XAL102" s="286"/>
      <c r="XAM102" s="286"/>
      <c r="XAN102" s="286"/>
      <c r="XAO102" s="286"/>
      <c r="XAP102" s="286"/>
      <c r="XAQ102" s="286"/>
      <c r="XAR102" s="286"/>
      <c r="XAS102" s="286"/>
      <c r="XAT102" s="286"/>
      <c r="XAU102" s="286"/>
      <c r="XAV102" s="286"/>
      <c r="XAW102" s="286"/>
      <c r="XAX102" s="286"/>
      <c r="XAY102" s="286"/>
      <c r="XAZ102" s="286"/>
      <c r="XBA102" s="286"/>
      <c r="XBB102" s="286"/>
      <c r="XBC102" s="286"/>
      <c r="XBD102" s="286"/>
      <c r="XBE102" s="286"/>
      <c r="XBF102" s="286"/>
      <c r="XBG102" s="286"/>
      <c r="XBH102" s="286"/>
      <c r="XBI102" s="286"/>
      <c r="XBJ102" s="286"/>
      <c r="XBK102" s="286"/>
      <c r="XBL102" s="286"/>
      <c r="XBM102" s="286"/>
      <c r="XBN102" s="286"/>
      <c r="XBO102" s="286"/>
      <c r="XBP102" s="286"/>
      <c r="XBQ102" s="286"/>
      <c r="XBR102" s="286"/>
      <c r="XBS102" s="286"/>
      <c r="XBT102" s="286"/>
      <c r="XBU102" s="286"/>
      <c r="XBV102" s="286"/>
      <c r="XBW102" s="286"/>
      <c r="XBX102" s="286"/>
      <c r="XBY102" s="286"/>
      <c r="XBZ102" s="286"/>
      <c r="XCA102" s="286"/>
      <c r="XCB102" s="286"/>
      <c r="XCC102" s="286"/>
      <c r="XCD102" s="286"/>
      <c r="XCE102" s="286"/>
      <c r="XCF102" s="286"/>
      <c r="XCG102" s="286"/>
      <c r="XCH102" s="286"/>
      <c r="XCI102" s="286"/>
      <c r="XCJ102" s="286"/>
      <c r="XCK102" s="286"/>
      <c r="XCL102" s="286"/>
      <c r="XCM102" s="286"/>
      <c r="XCN102" s="286"/>
      <c r="XCO102" s="286"/>
      <c r="XCP102" s="286"/>
      <c r="XCQ102" s="286"/>
      <c r="XCR102" s="286"/>
      <c r="XCS102" s="286"/>
      <c r="XCT102" s="286"/>
      <c r="XCU102" s="286"/>
      <c r="XCV102" s="286"/>
      <c r="XCW102" s="286"/>
      <c r="XCX102" s="286"/>
      <c r="XCY102" s="286"/>
      <c r="XCZ102" s="286"/>
      <c r="XDA102" s="286"/>
      <c r="XDB102" s="286"/>
      <c r="XDC102" s="286"/>
      <c r="XDD102" s="286"/>
      <c r="XDE102" s="286"/>
      <c r="XDF102" s="286"/>
      <c r="XDG102" s="286"/>
      <c r="XDH102" s="286"/>
      <c r="XDI102" s="286"/>
      <c r="XDJ102" s="286"/>
      <c r="XDK102" s="286"/>
      <c r="XDL102" s="286"/>
      <c r="XDM102" s="286"/>
      <c r="XDN102" s="286"/>
      <c r="XDO102" s="286"/>
      <c r="XDP102" s="286"/>
      <c r="XDQ102" s="286"/>
      <c r="XDR102" s="286"/>
      <c r="XDS102" s="286"/>
      <c r="XDT102" s="286"/>
      <c r="XDU102" s="286"/>
      <c r="XDV102" s="286"/>
      <c r="XDW102" s="286"/>
      <c r="XDX102" s="286"/>
      <c r="XDY102" s="286"/>
      <c r="XDZ102" s="286"/>
      <c r="XEA102" s="286"/>
      <c r="XEB102" s="286"/>
      <c r="XEC102" s="286"/>
      <c r="XED102" s="286"/>
      <c r="XEE102" s="286"/>
      <c r="XEF102" s="286"/>
      <c r="XEG102" s="286"/>
      <c r="XEH102" s="286"/>
      <c r="XEI102" s="286"/>
      <c r="XEJ102" s="286"/>
      <c r="XEK102" s="286"/>
      <c r="XEL102" s="286"/>
      <c r="XEM102" s="286"/>
      <c r="XEN102" s="286"/>
      <c r="XEO102" s="286"/>
      <c r="XEP102" s="286"/>
      <c r="XEQ102" s="286"/>
      <c r="XER102" s="286"/>
      <c r="XES102" s="286"/>
      <c r="XET102" s="286"/>
      <c r="XEU102" s="286"/>
      <c r="XEV102" s="286"/>
      <c r="XEW102" s="286"/>
      <c r="XEX102" s="286"/>
      <c r="XEY102" s="286"/>
      <c r="XEZ102" s="286"/>
      <c r="XFA102" s="286"/>
      <c r="XFB102" s="286"/>
      <c r="XFC102" s="286"/>
      <c r="XFD102" s="286"/>
    </row>
    <row r="103" spans="1:16384" s="405" customFormat="1" ht="21.95" customHeight="1" x14ac:dyDescent="0.25">
      <c r="A103" s="295" t="s">
        <v>867</v>
      </c>
      <c r="B103" s="400"/>
      <c r="C103" s="400"/>
      <c r="D103" s="294">
        <f>D102-D101</f>
        <v>-160</v>
      </c>
      <c r="E103" s="400"/>
      <c r="F103" s="406"/>
      <c r="G103" s="406"/>
      <c r="H103" s="294">
        <f>H102-H101</f>
        <v>-12.5</v>
      </c>
      <c r="I103" s="406"/>
      <c r="J103" s="407"/>
      <c r="K103" s="407"/>
      <c r="L103" s="294">
        <f>L102-L101</f>
        <v>-209.99999999999997</v>
      </c>
      <c r="M103" s="407"/>
      <c r="N103" s="286"/>
      <c r="O103" s="286"/>
      <c r="P103" s="404">
        <f>P102-P101</f>
        <v>-5</v>
      </c>
      <c r="Q103" s="286"/>
      <c r="R103" s="286"/>
      <c r="S103" s="286"/>
      <c r="T103" s="294">
        <f>T102-T101</f>
        <v>-164</v>
      </c>
      <c r="U103" s="286"/>
      <c r="V103" s="286"/>
      <c r="W103" s="286"/>
      <c r="X103" s="294">
        <f>X102-X101</f>
        <v>-64.699999999999989</v>
      </c>
      <c r="Y103" s="286"/>
      <c r="Z103" s="286"/>
      <c r="AA103" s="286"/>
      <c r="AB103" s="294">
        <f>AB102-AB101</f>
        <v>-86.5</v>
      </c>
      <c r="AC103" s="286"/>
      <c r="AD103" s="286"/>
      <c r="AE103" s="286"/>
      <c r="AF103" s="294">
        <f>AF102-AF101</f>
        <v>-10</v>
      </c>
      <c r="AG103" s="286"/>
      <c r="AH103" s="286"/>
      <c r="AI103" s="286"/>
      <c r="AJ103" s="294">
        <f>AJ102-AJ101</f>
        <v>92</v>
      </c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  <c r="BM103" s="286"/>
      <c r="BN103" s="286"/>
      <c r="BO103" s="286"/>
      <c r="BP103" s="286"/>
      <c r="BQ103" s="286"/>
      <c r="BR103" s="286"/>
      <c r="BS103" s="286"/>
      <c r="BT103" s="286"/>
      <c r="BU103" s="286"/>
      <c r="BV103" s="286"/>
      <c r="BW103" s="286"/>
      <c r="BX103" s="286"/>
      <c r="BY103" s="286"/>
      <c r="BZ103" s="286"/>
      <c r="CA103" s="286"/>
      <c r="CB103" s="286"/>
      <c r="CC103" s="286"/>
      <c r="CD103" s="286"/>
      <c r="CE103" s="286"/>
      <c r="CF103" s="286"/>
      <c r="CG103" s="286"/>
      <c r="CH103" s="286"/>
      <c r="CI103" s="286"/>
      <c r="CJ103" s="286"/>
      <c r="CK103" s="286"/>
      <c r="CL103" s="286"/>
      <c r="CM103" s="286"/>
      <c r="CN103" s="286"/>
      <c r="CO103" s="286"/>
      <c r="CP103" s="286"/>
      <c r="CQ103" s="286"/>
      <c r="CR103" s="286"/>
      <c r="CS103" s="286"/>
      <c r="CT103" s="286"/>
      <c r="CU103" s="286"/>
      <c r="CV103" s="286"/>
      <c r="CW103" s="286"/>
      <c r="CX103" s="286"/>
      <c r="CY103" s="286"/>
      <c r="CZ103" s="286"/>
      <c r="DA103" s="286"/>
      <c r="DB103" s="286"/>
      <c r="DC103" s="286"/>
      <c r="DD103" s="286"/>
      <c r="DE103" s="286"/>
      <c r="DF103" s="286"/>
      <c r="DG103" s="286"/>
      <c r="DH103" s="286"/>
      <c r="DI103" s="286"/>
      <c r="DJ103" s="286"/>
      <c r="DK103" s="286"/>
      <c r="DL103" s="286"/>
      <c r="DM103" s="286"/>
      <c r="DN103" s="286"/>
      <c r="DO103" s="286"/>
      <c r="DP103" s="286"/>
      <c r="DQ103" s="286"/>
      <c r="DR103" s="286"/>
      <c r="DS103" s="286"/>
      <c r="DT103" s="286"/>
      <c r="DU103" s="286"/>
      <c r="DV103" s="286"/>
      <c r="DW103" s="286"/>
      <c r="DX103" s="286"/>
      <c r="DY103" s="286"/>
      <c r="DZ103" s="286"/>
      <c r="EA103" s="286"/>
      <c r="EB103" s="286"/>
      <c r="EC103" s="286"/>
      <c r="ED103" s="286"/>
      <c r="EE103" s="286"/>
      <c r="EF103" s="286"/>
      <c r="EG103" s="286"/>
      <c r="EH103" s="286"/>
      <c r="EI103" s="286"/>
      <c r="EJ103" s="286"/>
      <c r="EK103" s="286"/>
      <c r="EL103" s="286"/>
      <c r="EM103" s="286"/>
      <c r="EN103" s="286"/>
      <c r="EO103" s="286"/>
      <c r="EP103" s="286"/>
      <c r="EQ103" s="286"/>
      <c r="ER103" s="286"/>
      <c r="ES103" s="286"/>
      <c r="ET103" s="286"/>
      <c r="EU103" s="286"/>
      <c r="EV103" s="286"/>
      <c r="EW103" s="286"/>
      <c r="EX103" s="286"/>
      <c r="EY103" s="286"/>
      <c r="EZ103" s="286"/>
      <c r="FA103" s="286"/>
      <c r="FB103" s="286"/>
      <c r="FC103" s="286"/>
      <c r="FD103" s="286"/>
      <c r="FE103" s="286"/>
      <c r="FF103" s="286"/>
      <c r="FG103" s="286"/>
      <c r="FH103" s="286"/>
      <c r="FI103" s="286"/>
      <c r="FJ103" s="286"/>
      <c r="FK103" s="286"/>
      <c r="FL103" s="286"/>
      <c r="FM103" s="286"/>
      <c r="FN103" s="286"/>
      <c r="FO103" s="286"/>
      <c r="FP103" s="286"/>
      <c r="FQ103" s="286"/>
      <c r="FR103" s="286"/>
      <c r="FS103" s="286"/>
      <c r="FT103" s="286"/>
      <c r="FU103" s="286"/>
      <c r="FV103" s="286"/>
      <c r="FW103" s="286"/>
      <c r="FX103" s="286"/>
      <c r="FY103" s="286"/>
      <c r="FZ103" s="286"/>
      <c r="GA103" s="286"/>
      <c r="GB103" s="286"/>
      <c r="GC103" s="286"/>
      <c r="GD103" s="286"/>
      <c r="GE103" s="286"/>
      <c r="GF103" s="286"/>
      <c r="GG103" s="286"/>
      <c r="GH103" s="286"/>
      <c r="GI103" s="286"/>
      <c r="GJ103" s="286"/>
      <c r="GK103" s="286"/>
      <c r="GL103" s="286"/>
      <c r="GM103" s="286"/>
      <c r="GN103" s="286"/>
      <c r="GO103" s="286"/>
      <c r="GP103" s="286"/>
      <c r="GQ103" s="286"/>
      <c r="GR103" s="286"/>
      <c r="GS103" s="286"/>
      <c r="GT103" s="286"/>
      <c r="GU103" s="286"/>
      <c r="GV103" s="286"/>
      <c r="GW103" s="286"/>
      <c r="GX103" s="286"/>
      <c r="GY103" s="286"/>
      <c r="GZ103" s="286"/>
      <c r="HA103" s="286"/>
      <c r="HB103" s="286"/>
      <c r="HC103" s="286"/>
      <c r="HD103" s="286"/>
      <c r="HE103" s="286"/>
      <c r="HF103" s="286"/>
      <c r="HG103" s="286"/>
      <c r="HH103" s="286"/>
      <c r="HI103" s="286"/>
      <c r="HJ103" s="286"/>
      <c r="HK103" s="286"/>
      <c r="HL103" s="286"/>
      <c r="HM103" s="286"/>
      <c r="HN103" s="286"/>
      <c r="HO103" s="286"/>
      <c r="HP103" s="286"/>
      <c r="HQ103" s="286"/>
      <c r="HR103" s="286"/>
      <c r="HS103" s="286"/>
      <c r="HT103" s="286"/>
      <c r="HU103" s="286"/>
      <c r="HV103" s="286"/>
      <c r="HW103" s="286"/>
      <c r="HX103" s="286"/>
      <c r="HY103" s="286"/>
      <c r="HZ103" s="286"/>
      <c r="IA103" s="286"/>
      <c r="IB103" s="286"/>
      <c r="IC103" s="286"/>
      <c r="ID103" s="286"/>
      <c r="IE103" s="286"/>
      <c r="IF103" s="286"/>
      <c r="IG103" s="286"/>
      <c r="IH103" s="286"/>
      <c r="II103" s="286"/>
      <c r="IJ103" s="286"/>
      <c r="IK103" s="286"/>
      <c r="IL103" s="286"/>
      <c r="IM103" s="286"/>
      <c r="IN103" s="286"/>
      <c r="IO103" s="286"/>
      <c r="IP103" s="286"/>
      <c r="IQ103" s="286"/>
      <c r="IR103" s="286"/>
      <c r="IS103" s="286"/>
      <c r="IT103" s="286"/>
      <c r="IU103" s="286"/>
      <c r="IV103" s="286"/>
      <c r="IW103" s="286"/>
      <c r="IX103" s="286"/>
      <c r="IY103" s="286"/>
      <c r="IZ103" s="286"/>
      <c r="JA103" s="286"/>
      <c r="JB103" s="286"/>
      <c r="JC103" s="286"/>
      <c r="JD103" s="286"/>
      <c r="JE103" s="286"/>
      <c r="JF103" s="286"/>
      <c r="JG103" s="286"/>
      <c r="JH103" s="286"/>
      <c r="JI103" s="286"/>
      <c r="JJ103" s="286"/>
      <c r="JK103" s="286"/>
      <c r="JL103" s="286"/>
      <c r="JM103" s="286"/>
      <c r="JN103" s="286"/>
      <c r="JO103" s="286"/>
      <c r="JP103" s="286"/>
      <c r="JQ103" s="286"/>
      <c r="JR103" s="286"/>
      <c r="JS103" s="286"/>
      <c r="JT103" s="286"/>
      <c r="JU103" s="286"/>
      <c r="JV103" s="286"/>
      <c r="JW103" s="286"/>
      <c r="JX103" s="286"/>
      <c r="JY103" s="286"/>
      <c r="JZ103" s="286"/>
      <c r="KA103" s="286"/>
      <c r="KB103" s="286"/>
      <c r="KC103" s="286"/>
      <c r="KD103" s="286"/>
      <c r="KE103" s="286"/>
      <c r="KF103" s="286"/>
      <c r="KG103" s="286"/>
      <c r="KH103" s="286"/>
      <c r="KI103" s="286"/>
      <c r="KJ103" s="286"/>
      <c r="KK103" s="286"/>
      <c r="KL103" s="286"/>
      <c r="KM103" s="286"/>
      <c r="KN103" s="286"/>
      <c r="KO103" s="286"/>
      <c r="KP103" s="286"/>
      <c r="KQ103" s="286"/>
      <c r="KR103" s="286"/>
      <c r="KS103" s="286"/>
      <c r="KT103" s="286"/>
      <c r="KU103" s="286"/>
      <c r="KV103" s="286"/>
      <c r="KW103" s="286"/>
      <c r="KX103" s="286"/>
      <c r="KY103" s="286"/>
      <c r="KZ103" s="286"/>
      <c r="LA103" s="286"/>
      <c r="LB103" s="286"/>
      <c r="LC103" s="286"/>
      <c r="LD103" s="286"/>
      <c r="LE103" s="286"/>
      <c r="LF103" s="286"/>
      <c r="LG103" s="286"/>
      <c r="LH103" s="286"/>
      <c r="LI103" s="286"/>
      <c r="LJ103" s="286"/>
      <c r="LK103" s="286"/>
      <c r="LL103" s="286"/>
      <c r="LM103" s="286"/>
      <c r="LN103" s="286"/>
      <c r="LO103" s="286"/>
      <c r="LP103" s="286"/>
      <c r="LQ103" s="286"/>
      <c r="LR103" s="286"/>
      <c r="LS103" s="286"/>
      <c r="LT103" s="286"/>
      <c r="LU103" s="286"/>
      <c r="LV103" s="286"/>
      <c r="LW103" s="286"/>
      <c r="LX103" s="286"/>
      <c r="LY103" s="286"/>
      <c r="LZ103" s="286"/>
      <c r="MA103" s="286"/>
      <c r="MB103" s="286"/>
      <c r="MC103" s="286"/>
      <c r="MD103" s="286"/>
      <c r="ME103" s="286"/>
      <c r="MF103" s="286"/>
      <c r="MG103" s="286"/>
      <c r="MH103" s="286"/>
      <c r="MI103" s="286"/>
      <c r="MJ103" s="286"/>
      <c r="MK103" s="286"/>
      <c r="ML103" s="286"/>
      <c r="MM103" s="286"/>
      <c r="MN103" s="286"/>
      <c r="MO103" s="286"/>
      <c r="MP103" s="286"/>
      <c r="MQ103" s="286"/>
      <c r="MR103" s="286"/>
      <c r="MS103" s="286"/>
      <c r="MT103" s="286"/>
      <c r="MU103" s="286"/>
      <c r="MV103" s="286"/>
      <c r="MW103" s="286"/>
      <c r="MX103" s="286"/>
      <c r="MY103" s="286"/>
      <c r="MZ103" s="286"/>
      <c r="NA103" s="286"/>
      <c r="NB103" s="286"/>
      <c r="NC103" s="286"/>
      <c r="ND103" s="286"/>
      <c r="NE103" s="286"/>
      <c r="NF103" s="286"/>
      <c r="NG103" s="286"/>
      <c r="NH103" s="286"/>
      <c r="NI103" s="286"/>
      <c r="NJ103" s="286"/>
      <c r="NK103" s="286"/>
      <c r="NL103" s="286"/>
      <c r="NM103" s="286"/>
      <c r="NN103" s="286"/>
      <c r="NO103" s="286"/>
      <c r="NP103" s="286"/>
      <c r="NQ103" s="286"/>
      <c r="NR103" s="286"/>
      <c r="NS103" s="286"/>
      <c r="NT103" s="286"/>
      <c r="NU103" s="286"/>
      <c r="NV103" s="286"/>
      <c r="NW103" s="286"/>
      <c r="NX103" s="286"/>
      <c r="NY103" s="286"/>
      <c r="NZ103" s="286"/>
      <c r="OA103" s="286"/>
      <c r="OB103" s="286"/>
      <c r="OC103" s="286"/>
      <c r="OD103" s="286"/>
      <c r="OE103" s="286"/>
      <c r="OF103" s="286"/>
      <c r="OG103" s="286"/>
      <c r="OH103" s="286"/>
      <c r="OI103" s="286"/>
      <c r="OJ103" s="286"/>
      <c r="OK103" s="286"/>
      <c r="OL103" s="286"/>
      <c r="OM103" s="286"/>
      <c r="ON103" s="286"/>
      <c r="OO103" s="286"/>
      <c r="OP103" s="286"/>
      <c r="OQ103" s="286"/>
      <c r="OR103" s="286"/>
      <c r="OS103" s="286"/>
      <c r="OT103" s="286"/>
      <c r="OU103" s="286"/>
      <c r="OV103" s="286"/>
      <c r="OW103" s="286"/>
      <c r="OX103" s="286"/>
      <c r="OY103" s="286"/>
      <c r="OZ103" s="286"/>
      <c r="PA103" s="286"/>
      <c r="PB103" s="286"/>
      <c r="PC103" s="286"/>
      <c r="PD103" s="286"/>
      <c r="PE103" s="286"/>
      <c r="PF103" s="286"/>
      <c r="PG103" s="286"/>
      <c r="PH103" s="286"/>
      <c r="PI103" s="286"/>
      <c r="PJ103" s="286"/>
      <c r="PK103" s="286"/>
      <c r="PL103" s="286"/>
      <c r="PM103" s="286"/>
      <c r="PN103" s="286"/>
      <c r="PO103" s="286"/>
      <c r="PP103" s="286"/>
      <c r="PQ103" s="286"/>
      <c r="PR103" s="286"/>
      <c r="PS103" s="286"/>
      <c r="PT103" s="286"/>
      <c r="PU103" s="286"/>
      <c r="PV103" s="286"/>
      <c r="PW103" s="286"/>
      <c r="PX103" s="286"/>
      <c r="PY103" s="286"/>
      <c r="PZ103" s="286"/>
      <c r="QA103" s="286"/>
      <c r="QB103" s="286"/>
      <c r="QC103" s="286"/>
      <c r="QD103" s="286"/>
      <c r="QE103" s="286"/>
      <c r="QF103" s="286"/>
      <c r="QG103" s="286"/>
      <c r="QH103" s="286"/>
      <c r="QI103" s="286"/>
      <c r="QJ103" s="286"/>
      <c r="QK103" s="286"/>
      <c r="QL103" s="286"/>
      <c r="QM103" s="286"/>
      <c r="QN103" s="286"/>
      <c r="QO103" s="286"/>
      <c r="QP103" s="286"/>
      <c r="QQ103" s="286"/>
      <c r="QR103" s="286"/>
      <c r="QS103" s="286"/>
      <c r="QT103" s="286"/>
      <c r="QU103" s="286"/>
      <c r="QV103" s="286"/>
      <c r="QW103" s="286"/>
      <c r="QX103" s="286"/>
      <c r="QY103" s="286"/>
      <c r="QZ103" s="286"/>
      <c r="RA103" s="286"/>
      <c r="RB103" s="286"/>
      <c r="RC103" s="286"/>
      <c r="RD103" s="286"/>
      <c r="RE103" s="286"/>
      <c r="RF103" s="286"/>
      <c r="RG103" s="286"/>
      <c r="RH103" s="286"/>
      <c r="RI103" s="286"/>
      <c r="RJ103" s="286"/>
      <c r="RK103" s="286"/>
      <c r="RL103" s="286"/>
      <c r="RM103" s="286"/>
      <c r="RN103" s="286"/>
      <c r="RO103" s="286"/>
      <c r="RP103" s="286"/>
      <c r="RQ103" s="286"/>
      <c r="RR103" s="286"/>
      <c r="RS103" s="286"/>
      <c r="RT103" s="286"/>
      <c r="RU103" s="286"/>
      <c r="RV103" s="286"/>
      <c r="RW103" s="286"/>
      <c r="RX103" s="286"/>
      <c r="RY103" s="286"/>
      <c r="RZ103" s="286"/>
      <c r="SA103" s="286"/>
      <c r="SB103" s="286"/>
      <c r="SC103" s="286"/>
      <c r="SD103" s="286"/>
      <c r="SE103" s="286"/>
      <c r="SF103" s="286"/>
      <c r="SG103" s="286"/>
      <c r="SH103" s="286"/>
      <c r="SI103" s="286"/>
      <c r="SJ103" s="286"/>
      <c r="SK103" s="286"/>
      <c r="SL103" s="286"/>
      <c r="SM103" s="286"/>
      <c r="SN103" s="286"/>
      <c r="SO103" s="286"/>
      <c r="SP103" s="286"/>
      <c r="SQ103" s="286"/>
      <c r="SR103" s="286"/>
      <c r="SS103" s="286"/>
      <c r="ST103" s="286"/>
      <c r="SU103" s="286"/>
      <c r="SV103" s="286"/>
      <c r="SW103" s="286"/>
      <c r="SX103" s="286"/>
      <c r="SY103" s="286"/>
      <c r="SZ103" s="286"/>
      <c r="TA103" s="286"/>
      <c r="TB103" s="286"/>
      <c r="TC103" s="286"/>
      <c r="TD103" s="286"/>
      <c r="TE103" s="286"/>
      <c r="TF103" s="286"/>
      <c r="TG103" s="286"/>
      <c r="TH103" s="286"/>
      <c r="TI103" s="286"/>
      <c r="TJ103" s="286"/>
      <c r="TK103" s="286"/>
      <c r="TL103" s="286"/>
      <c r="TM103" s="286"/>
      <c r="TN103" s="286"/>
      <c r="TO103" s="286"/>
      <c r="TP103" s="286"/>
      <c r="TQ103" s="286"/>
      <c r="TR103" s="286"/>
      <c r="TS103" s="286"/>
      <c r="TT103" s="286"/>
      <c r="TU103" s="286"/>
      <c r="TV103" s="286"/>
      <c r="TW103" s="286"/>
      <c r="TX103" s="286"/>
      <c r="TY103" s="286"/>
      <c r="TZ103" s="286"/>
      <c r="UA103" s="286"/>
      <c r="UB103" s="286"/>
      <c r="UC103" s="286"/>
      <c r="UD103" s="286"/>
      <c r="UE103" s="286"/>
      <c r="UF103" s="286"/>
      <c r="UG103" s="286"/>
      <c r="UH103" s="286"/>
      <c r="UI103" s="286"/>
      <c r="UJ103" s="286"/>
      <c r="UK103" s="286"/>
      <c r="UL103" s="286"/>
      <c r="UM103" s="286"/>
      <c r="UN103" s="286"/>
      <c r="UO103" s="286"/>
      <c r="UP103" s="286"/>
      <c r="UQ103" s="286"/>
      <c r="UR103" s="286"/>
      <c r="US103" s="286"/>
      <c r="UT103" s="286"/>
      <c r="UU103" s="286"/>
      <c r="UV103" s="286"/>
      <c r="UW103" s="286"/>
      <c r="UX103" s="286"/>
      <c r="UY103" s="286"/>
      <c r="UZ103" s="286"/>
      <c r="VA103" s="286"/>
      <c r="VB103" s="286"/>
      <c r="VC103" s="286"/>
      <c r="VD103" s="286"/>
      <c r="VE103" s="286"/>
      <c r="VF103" s="286"/>
      <c r="VG103" s="286"/>
      <c r="VH103" s="286"/>
      <c r="VI103" s="286"/>
      <c r="VJ103" s="286"/>
      <c r="VK103" s="286"/>
      <c r="VL103" s="286"/>
      <c r="VM103" s="286"/>
      <c r="VN103" s="286"/>
      <c r="VO103" s="286"/>
      <c r="VP103" s="286"/>
      <c r="VQ103" s="286"/>
      <c r="VR103" s="286"/>
      <c r="VS103" s="286"/>
      <c r="VT103" s="286"/>
      <c r="VU103" s="286"/>
      <c r="VV103" s="286"/>
      <c r="VW103" s="286"/>
      <c r="VX103" s="286"/>
      <c r="VY103" s="286"/>
      <c r="VZ103" s="286"/>
      <c r="WA103" s="286"/>
      <c r="WB103" s="286"/>
      <c r="WC103" s="286"/>
      <c r="WD103" s="286"/>
      <c r="WE103" s="286"/>
      <c r="WF103" s="286"/>
      <c r="WG103" s="286"/>
      <c r="WH103" s="286"/>
      <c r="WI103" s="286"/>
      <c r="WJ103" s="286"/>
      <c r="WK103" s="286"/>
      <c r="WL103" s="286"/>
      <c r="WM103" s="286"/>
      <c r="WN103" s="286"/>
      <c r="WO103" s="286"/>
      <c r="WP103" s="286"/>
      <c r="WQ103" s="286"/>
      <c r="WR103" s="286"/>
      <c r="WS103" s="286"/>
      <c r="WT103" s="286"/>
      <c r="WU103" s="286"/>
      <c r="WV103" s="286"/>
      <c r="WW103" s="286"/>
      <c r="WX103" s="286"/>
      <c r="WY103" s="286"/>
      <c r="WZ103" s="286"/>
      <c r="XA103" s="286"/>
      <c r="XB103" s="286"/>
      <c r="XC103" s="286"/>
      <c r="XD103" s="286"/>
      <c r="XE103" s="286"/>
      <c r="XF103" s="286"/>
      <c r="XG103" s="286"/>
      <c r="XH103" s="286"/>
      <c r="XI103" s="286"/>
      <c r="XJ103" s="286"/>
      <c r="XK103" s="286"/>
      <c r="XL103" s="286"/>
      <c r="XM103" s="286"/>
      <c r="XN103" s="286"/>
      <c r="XO103" s="286"/>
      <c r="XP103" s="286"/>
      <c r="XQ103" s="286"/>
      <c r="XR103" s="286"/>
      <c r="XS103" s="286"/>
      <c r="XT103" s="286"/>
      <c r="XU103" s="286"/>
      <c r="XV103" s="286"/>
      <c r="XW103" s="286"/>
      <c r="XX103" s="286"/>
      <c r="XY103" s="286"/>
      <c r="XZ103" s="286"/>
      <c r="YA103" s="286"/>
      <c r="YB103" s="286"/>
      <c r="YC103" s="286"/>
      <c r="YD103" s="286"/>
      <c r="YE103" s="286"/>
      <c r="YF103" s="286"/>
      <c r="YG103" s="286"/>
      <c r="YH103" s="286"/>
      <c r="YI103" s="286"/>
      <c r="YJ103" s="286"/>
      <c r="YK103" s="286"/>
      <c r="YL103" s="286"/>
      <c r="YM103" s="286"/>
      <c r="YN103" s="286"/>
      <c r="YO103" s="286"/>
      <c r="YP103" s="286"/>
      <c r="YQ103" s="286"/>
      <c r="YR103" s="286"/>
      <c r="YS103" s="286"/>
      <c r="YT103" s="286"/>
      <c r="YU103" s="286"/>
      <c r="YV103" s="286"/>
      <c r="YW103" s="286"/>
      <c r="YX103" s="286"/>
      <c r="YY103" s="286"/>
      <c r="YZ103" s="286"/>
      <c r="ZA103" s="286"/>
      <c r="ZB103" s="286"/>
      <c r="ZC103" s="286"/>
      <c r="ZD103" s="286"/>
      <c r="ZE103" s="286"/>
      <c r="ZF103" s="286"/>
      <c r="ZG103" s="286"/>
      <c r="ZH103" s="286"/>
      <c r="ZI103" s="286"/>
      <c r="ZJ103" s="286"/>
      <c r="ZK103" s="286"/>
      <c r="ZL103" s="286"/>
      <c r="ZM103" s="286"/>
      <c r="ZN103" s="286"/>
      <c r="ZO103" s="286"/>
      <c r="ZP103" s="286"/>
      <c r="ZQ103" s="286"/>
      <c r="ZR103" s="286"/>
      <c r="ZS103" s="286"/>
      <c r="ZT103" s="286"/>
      <c r="ZU103" s="286"/>
      <c r="ZV103" s="286"/>
      <c r="ZW103" s="286"/>
      <c r="ZX103" s="286"/>
      <c r="ZY103" s="286"/>
      <c r="ZZ103" s="286"/>
      <c r="AAA103" s="286"/>
      <c r="AAB103" s="286"/>
      <c r="AAC103" s="286"/>
      <c r="AAD103" s="286"/>
      <c r="AAE103" s="286"/>
      <c r="AAF103" s="286"/>
      <c r="AAG103" s="286"/>
      <c r="AAH103" s="286"/>
      <c r="AAI103" s="286"/>
      <c r="AAJ103" s="286"/>
      <c r="AAK103" s="286"/>
      <c r="AAL103" s="286"/>
      <c r="AAM103" s="286"/>
      <c r="AAN103" s="286"/>
      <c r="AAO103" s="286"/>
      <c r="AAP103" s="286"/>
      <c r="AAQ103" s="286"/>
      <c r="AAR103" s="286"/>
      <c r="AAS103" s="286"/>
      <c r="AAT103" s="286"/>
      <c r="AAU103" s="286"/>
      <c r="AAV103" s="286"/>
      <c r="AAW103" s="286"/>
      <c r="AAX103" s="286"/>
      <c r="AAY103" s="286"/>
      <c r="AAZ103" s="286"/>
      <c r="ABA103" s="286"/>
      <c r="ABB103" s="286"/>
      <c r="ABC103" s="286"/>
      <c r="ABD103" s="286"/>
      <c r="ABE103" s="286"/>
      <c r="ABF103" s="286"/>
      <c r="ABG103" s="286"/>
      <c r="ABH103" s="286"/>
      <c r="ABI103" s="286"/>
      <c r="ABJ103" s="286"/>
      <c r="ABK103" s="286"/>
      <c r="ABL103" s="286"/>
      <c r="ABM103" s="286"/>
      <c r="ABN103" s="286"/>
      <c r="ABO103" s="286"/>
      <c r="ABP103" s="286"/>
      <c r="ABQ103" s="286"/>
      <c r="ABR103" s="286"/>
      <c r="ABS103" s="286"/>
      <c r="ABT103" s="286"/>
      <c r="ABU103" s="286"/>
      <c r="ABV103" s="286"/>
      <c r="ABW103" s="286"/>
      <c r="ABX103" s="286"/>
      <c r="ABY103" s="286"/>
      <c r="ABZ103" s="286"/>
      <c r="ACA103" s="286"/>
      <c r="ACB103" s="286"/>
      <c r="ACC103" s="286"/>
      <c r="ACD103" s="286"/>
      <c r="ACE103" s="286"/>
      <c r="ACF103" s="286"/>
      <c r="ACG103" s="286"/>
      <c r="ACH103" s="286"/>
      <c r="ACI103" s="286"/>
      <c r="ACJ103" s="286"/>
      <c r="ACK103" s="286"/>
      <c r="ACL103" s="286"/>
      <c r="ACM103" s="286"/>
      <c r="ACN103" s="286"/>
      <c r="ACO103" s="286"/>
      <c r="ACP103" s="286"/>
      <c r="ACQ103" s="286"/>
      <c r="ACR103" s="286"/>
      <c r="ACS103" s="286"/>
      <c r="ACT103" s="286"/>
      <c r="ACU103" s="286"/>
      <c r="ACV103" s="286"/>
      <c r="ACW103" s="286"/>
      <c r="ACX103" s="286"/>
      <c r="ACY103" s="286"/>
      <c r="ACZ103" s="286"/>
      <c r="ADA103" s="286"/>
      <c r="ADB103" s="286"/>
      <c r="ADC103" s="286"/>
      <c r="ADD103" s="286"/>
      <c r="ADE103" s="286"/>
      <c r="ADF103" s="286"/>
      <c r="ADG103" s="286"/>
      <c r="ADH103" s="286"/>
      <c r="ADI103" s="286"/>
      <c r="ADJ103" s="286"/>
      <c r="ADK103" s="286"/>
      <c r="ADL103" s="286"/>
      <c r="ADM103" s="286"/>
      <c r="ADN103" s="286"/>
      <c r="ADO103" s="286"/>
      <c r="ADP103" s="286"/>
      <c r="ADQ103" s="286"/>
      <c r="ADR103" s="286"/>
      <c r="ADS103" s="286"/>
      <c r="ADT103" s="286"/>
      <c r="ADU103" s="286"/>
      <c r="ADV103" s="286"/>
      <c r="ADW103" s="286"/>
      <c r="ADX103" s="286"/>
      <c r="ADY103" s="286"/>
      <c r="ADZ103" s="286"/>
      <c r="AEA103" s="286"/>
      <c r="AEB103" s="286"/>
      <c r="AEC103" s="286"/>
      <c r="AED103" s="286"/>
      <c r="AEE103" s="286"/>
      <c r="AEF103" s="286"/>
      <c r="AEG103" s="286"/>
      <c r="AEH103" s="286"/>
      <c r="AEI103" s="286"/>
      <c r="AEJ103" s="286"/>
      <c r="AEK103" s="286"/>
      <c r="AEL103" s="286"/>
      <c r="AEM103" s="286"/>
      <c r="AEN103" s="286"/>
      <c r="AEO103" s="286"/>
      <c r="AEP103" s="286"/>
      <c r="AEQ103" s="286"/>
      <c r="AER103" s="286"/>
      <c r="AES103" s="286"/>
      <c r="AET103" s="286"/>
      <c r="AEU103" s="286"/>
      <c r="AEV103" s="286"/>
      <c r="AEW103" s="286"/>
      <c r="AEX103" s="286"/>
      <c r="AEY103" s="286"/>
      <c r="AEZ103" s="286"/>
      <c r="AFA103" s="286"/>
      <c r="AFB103" s="286"/>
      <c r="AFC103" s="286"/>
      <c r="AFD103" s="286"/>
      <c r="AFE103" s="286"/>
      <c r="AFF103" s="286"/>
      <c r="AFG103" s="286"/>
      <c r="AFH103" s="286"/>
      <c r="AFI103" s="286"/>
      <c r="AFJ103" s="286"/>
      <c r="AFK103" s="286"/>
      <c r="AFL103" s="286"/>
      <c r="AFM103" s="286"/>
      <c r="AFN103" s="286"/>
      <c r="AFO103" s="286"/>
      <c r="AFP103" s="286"/>
      <c r="AFQ103" s="286"/>
      <c r="AFR103" s="286"/>
      <c r="AFS103" s="286"/>
      <c r="AFT103" s="286"/>
      <c r="AFU103" s="286"/>
      <c r="AFV103" s="286"/>
      <c r="AFW103" s="286"/>
      <c r="AFX103" s="286"/>
      <c r="AFY103" s="286"/>
      <c r="AFZ103" s="286"/>
      <c r="AGA103" s="286"/>
      <c r="AGB103" s="286"/>
      <c r="AGC103" s="286"/>
      <c r="AGD103" s="286"/>
      <c r="AGE103" s="286"/>
      <c r="AGF103" s="286"/>
      <c r="AGG103" s="286"/>
      <c r="AGH103" s="286"/>
      <c r="AGI103" s="286"/>
      <c r="AGJ103" s="286"/>
      <c r="AGK103" s="286"/>
      <c r="AGL103" s="286"/>
      <c r="AGM103" s="286"/>
      <c r="AGN103" s="286"/>
      <c r="AGO103" s="286"/>
      <c r="AGP103" s="286"/>
      <c r="AGQ103" s="286"/>
      <c r="AGR103" s="286"/>
      <c r="AGS103" s="286"/>
      <c r="AGT103" s="286"/>
      <c r="AGU103" s="286"/>
      <c r="AGV103" s="286"/>
      <c r="AGW103" s="286"/>
      <c r="AGX103" s="286"/>
      <c r="AGY103" s="286"/>
      <c r="AGZ103" s="286"/>
      <c r="AHA103" s="286"/>
      <c r="AHB103" s="286"/>
      <c r="AHC103" s="286"/>
      <c r="AHD103" s="286"/>
      <c r="AHE103" s="286"/>
      <c r="AHF103" s="286"/>
      <c r="AHG103" s="286"/>
      <c r="AHH103" s="286"/>
      <c r="AHI103" s="286"/>
      <c r="AHJ103" s="286"/>
      <c r="AHK103" s="286"/>
      <c r="AHL103" s="286"/>
      <c r="AHM103" s="286"/>
      <c r="AHN103" s="286"/>
      <c r="AHO103" s="286"/>
      <c r="AHP103" s="286"/>
      <c r="AHQ103" s="286"/>
      <c r="AHR103" s="286"/>
      <c r="AHS103" s="286"/>
      <c r="AHT103" s="286"/>
      <c r="AHU103" s="286"/>
      <c r="AHV103" s="286"/>
      <c r="AHW103" s="286"/>
      <c r="AHX103" s="286"/>
      <c r="AHY103" s="286"/>
      <c r="AHZ103" s="286"/>
      <c r="AIA103" s="286"/>
      <c r="AIB103" s="286"/>
      <c r="AIC103" s="286"/>
      <c r="AID103" s="286"/>
      <c r="AIE103" s="286"/>
      <c r="AIF103" s="286"/>
      <c r="AIG103" s="286"/>
      <c r="AIH103" s="286"/>
      <c r="AII103" s="286"/>
      <c r="AIJ103" s="286"/>
      <c r="AIK103" s="286"/>
      <c r="AIL103" s="286"/>
      <c r="AIM103" s="286"/>
      <c r="AIN103" s="286"/>
      <c r="AIO103" s="286"/>
      <c r="AIP103" s="286"/>
      <c r="AIQ103" s="286"/>
      <c r="AIR103" s="286"/>
      <c r="AIS103" s="286"/>
      <c r="AIT103" s="286"/>
      <c r="AIU103" s="286"/>
      <c r="AIV103" s="286"/>
      <c r="AIW103" s="286"/>
      <c r="AIX103" s="286"/>
      <c r="AIY103" s="286"/>
      <c r="AIZ103" s="286"/>
      <c r="AJA103" s="286"/>
      <c r="AJB103" s="286"/>
      <c r="AJC103" s="286"/>
      <c r="AJD103" s="286"/>
      <c r="AJE103" s="286"/>
      <c r="AJF103" s="286"/>
      <c r="AJG103" s="286"/>
      <c r="AJH103" s="286"/>
      <c r="AJI103" s="286"/>
      <c r="AJJ103" s="286"/>
      <c r="AJK103" s="286"/>
      <c r="AJL103" s="286"/>
      <c r="AJM103" s="286"/>
      <c r="AJN103" s="286"/>
      <c r="AJO103" s="286"/>
      <c r="AJP103" s="286"/>
      <c r="AJQ103" s="286"/>
      <c r="AJR103" s="286"/>
      <c r="AJS103" s="286"/>
      <c r="AJT103" s="286"/>
      <c r="AJU103" s="286"/>
      <c r="AJV103" s="286"/>
      <c r="AJW103" s="286"/>
      <c r="AJX103" s="286"/>
      <c r="AJY103" s="286"/>
      <c r="AJZ103" s="286"/>
      <c r="AKA103" s="286"/>
      <c r="AKB103" s="286"/>
      <c r="AKC103" s="286"/>
      <c r="AKD103" s="286"/>
      <c r="AKE103" s="286"/>
      <c r="AKF103" s="286"/>
      <c r="AKG103" s="286"/>
      <c r="AKH103" s="286"/>
      <c r="AKI103" s="286"/>
      <c r="AKJ103" s="286"/>
      <c r="AKK103" s="286"/>
      <c r="AKL103" s="286"/>
      <c r="AKM103" s="286"/>
      <c r="AKN103" s="286"/>
      <c r="AKO103" s="286"/>
      <c r="AKP103" s="286"/>
      <c r="AKQ103" s="286"/>
      <c r="AKR103" s="286"/>
      <c r="AKS103" s="286"/>
      <c r="AKT103" s="286"/>
      <c r="AKU103" s="286"/>
      <c r="AKV103" s="286"/>
      <c r="AKW103" s="286"/>
      <c r="AKX103" s="286"/>
      <c r="AKY103" s="286"/>
      <c r="AKZ103" s="286"/>
      <c r="ALA103" s="286"/>
      <c r="ALB103" s="286"/>
      <c r="ALC103" s="286"/>
      <c r="ALD103" s="286"/>
      <c r="ALE103" s="286"/>
      <c r="ALF103" s="286"/>
      <c r="ALG103" s="286"/>
      <c r="ALH103" s="286"/>
      <c r="ALI103" s="286"/>
      <c r="ALJ103" s="286"/>
      <c r="ALK103" s="286"/>
      <c r="ALL103" s="286"/>
      <c r="ALM103" s="286"/>
      <c r="ALN103" s="286"/>
      <c r="ALO103" s="286"/>
      <c r="ALP103" s="286"/>
      <c r="ALQ103" s="286"/>
      <c r="ALR103" s="286"/>
      <c r="ALS103" s="286"/>
      <c r="ALT103" s="286"/>
      <c r="ALU103" s="286"/>
      <c r="ALV103" s="286"/>
      <c r="ALW103" s="286"/>
      <c r="ALX103" s="286"/>
      <c r="ALY103" s="286"/>
      <c r="ALZ103" s="286"/>
      <c r="AMA103" s="286"/>
      <c r="AMB103" s="286"/>
      <c r="AMC103" s="286"/>
      <c r="AMD103" s="286"/>
      <c r="AME103" s="286"/>
      <c r="AMF103" s="286"/>
      <c r="AMG103" s="286"/>
      <c r="AMH103" s="286"/>
      <c r="AMI103" s="286"/>
      <c r="AMJ103" s="286"/>
      <c r="AMK103" s="286"/>
      <c r="AML103" s="286"/>
      <c r="AMM103" s="286"/>
      <c r="AMN103" s="286"/>
      <c r="AMO103" s="286"/>
      <c r="AMP103" s="286"/>
      <c r="AMQ103" s="286"/>
      <c r="AMR103" s="286"/>
      <c r="AMS103" s="286"/>
      <c r="AMT103" s="286"/>
      <c r="AMU103" s="286"/>
      <c r="AMV103" s="286"/>
      <c r="AMW103" s="286"/>
      <c r="AMX103" s="286"/>
      <c r="AMY103" s="286"/>
      <c r="AMZ103" s="286"/>
      <c r="ANA103" s="286"/>
      <c r="ANB103" s="286"/>
      <c r="ANC103" s="286"/>
      <c r="AND103" s="286"/>
      <c r="ANE103" s="286"/>
      <c r="ANF103" s="286"/>
      <c r="ANG103" s="286"/>
      <c r="ANH103" s="286"/>
      <c r="ANI103" s="286"/>
      <c r="ANJ103" s="286"/>
      <c r="ANK103" s="286"/>
      <c r="ANL103" s="286"/>
      <c r="ANM103" s="286"/>
      <c r="ANN103" s="286"/>
      <c r="ANO103" s="286"/>
      <c r="ANP103" s="286"/>
      <c r="ANQ103" s="286"/>
      <c r="ANR103" s="286"/>
      <c r="ANS103" s="286"/>
      <c r="ANT103" s="286"/>
      <c r="ANU103" s="286"/>
      <c r="ANV103" s="286"/>
      <c r="ANW103" s="286"/>
      <c r="ANX103" s="286"/>
      <c r="ANY103" s="286"/>
      <c r="ANZ103" s="286"/>
      <c r="AOA103" s="286"/>
      <c r="AOB103" s="286"/>
      <c r="AOC103" s="286"/>
      <c r="AOD103" s="286"/>
      <c r="AOE103" s="286"/>
      <c r="AOF103" s="286"/>
      <c r="AOG103" s="286"/>
      <c r="AOH103" s="286"/>
      <c r="AOI103" s="286"/>
      <c r="AOJ103" s="286"/>
      <c r="AOK103" s="286"/>
      <c r="AOL103" s="286"/>
      <c r="AOM103" s="286"/>
      <c r="AON103" s="286"/>
      <c r="AOO103" s="286"/>
      <c r="AOP103" s="286"/>
      <c r="AOQ103" s="286"/>
      <c r="AOR103" s="286"/>
      <c r="AOS103" s="286"/>
      <c r="AOT103" s="286"/>
      <c r="AOU103" s="286"/>
      <c r="AOV103" s="286"/>
      <c r="AOW103" s="286"/>
      <c r="AOX103" s="286"/>
      <c r="AOY103" s="286"/>
      <c r="AOZ103" s="286"/>
      <c r="APA103" s="286"/>
      <c r="APB103" s="286"/>
      <c r="APC103" s="286"/>
      <c r="APD103" s="286"/>
      <c r="APE103" s="286"/>
      <c r="APF103" s="286"/>
      <c r="APG103" s="286"/>
      <c r="APH103" s="286"/>
      <c r="API103" s="286"/>
      <c r="APJ103" s="286"/>
      <c r="APK103" s="286"/>
      <c r="APL103" s="286"/>
      <c r="APM103" s="286"/>
      <c r="APN103" s="286"/>
      <c r="APO103" s="286"/>
      <c r="APP103" s="286"/>
      <c r="APQ103" s="286"/>
      <c r="APR103" s="286"/>
      <c r="APS103" s="286"/>
      <c r="APT103" s="286"/>
      <c r="APU103" s="286"/>
      <c r="APV103" s="286"/>
      <c r="APW103" s="286"/>
      <c r="APX103" s="286"/>
      <c r="APY103" s="286"/>
      <c r="APZ103" s="286"/>
      <c r="AQA103" s="286"/>
      <c r="AQB103" s="286"/>
      <c r="AQC103" s="286"/>
      <c r="AQD103" s="286"/>
      <c r="AQE103" s="286"/>
      <c r="AQF103" s="286"/>
      <c r="AQG103" s="286"/>
      <c r="AQH103" s="286"/>
      <c r="AQI103" s="286"/>
      <c r="AQJ103" s="286"/>
      <c r="AQK103" s="286"/>
      <c r="AQL103" s="286"/>
      <c r="AQM103" s="286"/>
      <c r="AQN103" s="286"/>
      <c r="AQO103" s="286"/>
      <c r="AQP103" s="286"/>
      <c r="AQQ103" s="286"/>
      <c r="AQR103" s="286"/>
      <c r="AQS103" s="286"/>
      <c r="AQT103" s="286"/>
      <c r="AQU103" s="286"/>
      <c r="AQV103" s="286"/>
      <c r="AQW103" s="286"/>
      <c r="AQX103" s="286"/>
      <c r="AQY103" s="286"/>
      <c r="AQZ103" s="286"/>
      <c r="ARA103" s="286"/>
      <c r="ARB103" s="286"/>
      <c r="ARC103" s="286"/>
      <c r="ARD103" s="286"/>
      <c r="ARE103" s="286"/>
      <c r="ARF103" s="286"/>
      <c r="ARG103" s="286"/>
      <c r="ARH103" s="286"/>
      <c r="ARI103" s="286"/>
      <c r="ARJ103" s="286"/>
      <c r="ARK103" s="286"/>
      <c r="ARL103" s="286"/>
      <c r="ARM103" s="286"/>
      <c r="ARN103" s="286"/>
      <c r="ARO103" s="286"/>
      <c r="ARP103" s="286"/>
      <c r="ARQ103" s="286"/>
      <c r="ARR103" s="286"/>
      <c r="ARS103" s="286"/>
      <c r="ART103" s="286"/>
      <c r="ARU103" s="286"/>
      <c r="ARV103" s="286"/>
      <c r="ARW103" s="286"/>
      <c r="ARX103" s="286"/>
      <c r="ARY103" s="286"/>
      <c r="ARZ103" s="286"/>
      <c r="ASA103" s="286"/>
      <c r="ASB103" s="286"/>
      <c r="ASC103" s="286"/>
      <c r="ASD103" s="286"/>
      <c r="ASE103" s="286"/>
      <c r="ASF103" s="286"/>
      <c r="ASG103" s="286"/>
      <c r="ASH103" s="286"/>
      <c r="ASI103" s="286"/>
      <c r="ASJ103" s="286"/>
      <c r="ASK103" s="286"/>
      <c r="ASL103" s="286"/>
      <c r="ASM103" s="286"/>
      <c r="ASN103" s="286"/>
      <c r="ASO103" s="286"/>
      <c r="ASP103" s="286"/>
      <c r="ASQ103" s="286"/>
      <c r="ASR103" s="286"/>
      <c r="ASS103" s="286"/>
      <c r="AST103" s="286"/>
      <c r="ASU103" s="286"/>
      <c r="ASV103" s="286"/>
      <c r="ASW103" s="286"/>
      <c r="ASX103" s="286"/>
      <c r="ASY103" s="286"/>
      <c r="ASZ103" s="286"/>
      <c r="ATA103" s="286"/>
      <c r="ATB103" s="286"/>
      <c r="ATC103" s="286"/>
      <c r="ATD103" s="286"/>
      <c r="ATE103" s="286"/>
      <c r="ATF103" s="286"/>
      <c r="ATG103" s="286"/>
      <c r="ATH103" s="286"/>
      <c r="ATI103" s="286"/>
      <c r="ATJ103" s="286"/>
      <c r="ATK103" s="286"/>
      <c r="ATL103" s="286"/>
      <c r="ATM103" s="286"/>
      <c r="ATN103" s="286"/>
      <c r="ATO103" s="286"/>
      <c r="ATP103" s="286"/>
      <c r="ATQ103" s="286"/>
      <c r="ATR103" s="286"/>
      <c r="ATS103" s="286"/>
      <c r="ATT103" s="286"/>
      <c r="ATU103" s="286"/>
      <c r="ATV103" s="286"/>
      <c r="ATW103" s="286"/>
      <c r="ATX103" s="286"/>
      <c r="ATY103" s="286"/>
      <c r="ATZ103" s="286"/>
      <c r="AUA103" s="286"/>
      <c r="AUB103" s="286"/>
      <c r="AUC103" s="286"/>
      <c r="AUD103" s="286"/>
      <c r="AUE103" s="286"/>
      <c r="AUF103" s="286"/>
      <c r="AUG103" s="286"/>
      <c r="AUH103" s="286"/>
      <c r="AUI103" s="286"/>
      <c r="AUJ103" s="286"/>
      <c r="AUK103" s="286"/>
      <c r="AUL103" s="286"/>
      <c r="AUM103" s="286"/>
      <c r="AUN103" s="286"/>
      <c r="AUO103" s="286"/>
      <c r="AUP103" s="286"/>
      <c r="AUQ103" s="286"/>
      <c r="AUR103" s="286"/>
      <c r="AUS103" s="286"/>
      <c r="AUT103" s="286"/>
      <c r="AUU103" s="286"/>
      <c r="AUV103" s="286"/>
      <c r="AUW103" s="286"/>
      <c r="AUX103" s="286"/>
      <c r="AUY103" s="286"/>
      <c r="AUZ103" s="286"/>
      <c r="AVA103" s="286"/>
      <c r="AVB103" s="286"/>
      <c r="AVC103" s="286"/>
      <c r="AVD103" s="286"/>
      <c r="AVE103" s="286"/>
      <c r="AVF103" s="286"/>
      <c r="AVG103" s="286"/>
      <c r="AVH103" s="286"/>
      <c r="AVI103" s="286"/>
      <c r="AVJ103" s="286"/>
      <c r="AVK103" s="286"/>
      <c r="AVL103" s="286"/>
      <c r="AVM103" s="286"/>
      <c r="AVN103" s="286"/>
      <c r="AVO103" s="286"/>
      <c r="AVP103" s="286"/>
      <c r="AVQ103" s="286"/>
      <c r="AVR103" s="286"/>
      <c r="AVS103" s="286"/>
      <c r="AVT103" s="286"/>
      <c r="AVU103" s="286"/>
      <c r="AVV103" s="286"/>
      <c r="AVW103" s="286"/>
      <c r="AVX103" s="286"/>
      <c r="AVY103" s="286"/>
      <c r="AVZ103" s="286"/>
      <c r="AWA103" s="286"/>
      <c r="AWB103" s="286"/>
      <c r="AWC103" s="286"/>
      <c r="AWD103" s="286"/>
      <c r="AWE103" s="286"/>
      <c r="AWF103" s="286"/>
      <c r="AWG103" s="286"/>
      <c r="AWH103" s="286"/>
      <c r="AWI103" s="286"/>
      <c r="AWJ103" s="286"/>
      <c r="AWK103" s="286"/>
      <c r="AWL103" s="286"/>
      <c r="AWM103" s="286"/>
      <c r="AWN103" s="286"/>
      <c r="AWO103" s="286"/>
      <c r="AWP103" s="286"/>
      <c r="AWQ103" s="286"/>
      <c r="AWR103" s="286"/>
      <c r="AWS103" s="286"/>
      <c r="AWT103" s="286"/>
      <c r="AWU103" s="286"/>
      <c r="AWV103" s="286"/>
      <c r="AWW103" s="286"/>
      <c r="AWX103" s="286"/>
      <c r="AWY103" s="286"/>
      <c r="AWZ103" s="286"/>
      <c r="AXA103" s="286"/>
      <c r="AXB103" s="286"/>
      <c r="AXC103" s="286"/>
      <c r="AXD103" s="286"/>
      <c r="AXE103" s="286"/>
      <c r="AXF103" s="286"/>
      <c r="AXG103" s="286"/>
      <c r="AXH103" s="286"/>
      <c r="AXI103" s="286"/>
      <c r="AXJ103" s="286"/>
      <c r="AXK103" s="286"/>
      <c r="AXL103" s="286"/>
      <c r="AXM103" s="286"/>
      <c r="AXN103" s="286"/>
      <c r="AXO103" s="286"/>
      <c r="AXP103" s="286"/>
      <c r="AXQ103" s="286"/>
      <c r="AXR103" s="286"/>
      <c r="AXS103" s="286"/>
      <c r="AXT103" s="286"/>
      <c r="AXU103" s="286"/>
      <c r="AXV103" s="286"/>
      <c r="AXW103" s="286"/>
      <c r="AXX103" s="286"/>
      <c r="AXY103" s="286"/>
      <c r="AXZ103" s="286"/>
      <c r="AYA103" s="286"/>
      <c r="AYB103" s="286"/>
      <c r="AYC103" s="286"/>
      <c r="AYD103" s="286"/>
      <c r="AYE103" s="286"/>
      <c r="AYF103" s="286"/>
      <c r="AYG103" s="286"/>
      <c r="AYH103" s="286"/>
      <c r="AYI103" s="286"/>
      <c r="AYJ103" s="286"/>
      <c r="AYK103" s="286"/>
      <c r="AYL103" s="286"/>
      <c r="AYM103" s="286"/>
      <c r="AYN103" s="286"/>
      <c r="AYO103" s="286"/>
      <c r="AYP103" s="286"/>
      <c r="AYQ103" s="286"/>
      <c r="AYR103" s="286"/>
      <c r="AYS103" s="286"/>
      <c r="AYT103" s="286"/>
      <c r="AYU103" s="286"/>
      <c r="AYV103" s="286"/>
      <c r="AYW103" s="286"/>
      <c r="AYX103" s="286"/>
      <c r="AYY103" s="286"/>
      <c r="AYZ103" s="286"/>
      <c r="AZA103" s="286"/>
      <c r="AZB103" s="286"/>
      <c r="AZC103" s="286"/>
      <c r="AZD103" s="286"/>
      <c r="AZE103" s="286"/>
      <c r="AZF103" s="286"/>
      <c r="AZG103" s="286"/>
      <c r="AZH103" s="286"/>
      <c r="AZI103" s="286"/>
      <c r="AZJ103" s="286"/>
      <c r="AZK103" s="286"/>
      <c r="AZL103" s="286"/>
      <c r="AZM103" s="286"/>
      <c r="AZN103" s="286"/>
      <c r="AZO103" s="286"/>
      <c r="AZP103" s="286"/>
      <c r="AZQ103" s="286"/>
      <c r="AZR103" s="286"/>
      <c r="AZS103" s="286"/>
      <c r="AZT103" s="286"/>
      <c r="AZU103" s="286"/>
      <c r="AZV103" s="286"/>
      <c r="AZW103" s="286"/>
      <c r="AZX103" s="286"/>
      <c r="AZY103" s="286"/>
      <c r="AZZ103" s="286"/>
      <c r="BAA103" s="286"/>
      <c r="BAB103" s="286"/>
      <c r="BAC103" s="286"/>
      <c r="BAD103" s="286"/>
      <c r="BAE103" s="286"/>
      <c r="BAF103" s="286"/>
      <c r="BAG103" s="286"/>
      <c r="BAH103" s="286"/>
      <c r="BAI103" s="286"/>
      <c r="BAJ103" s="286"/>
      <c r="BAK103" s="286"/>
      <c r="BAL103" s="286"/>
      <c r="BAM103" s="286"/>
      <c r="BAN103" s="286"/>
      <c r="BAO103" s="286"/>
      <c r="BAP103" s="286"/>
      <c r="BAQ103" s="286"/>
      <c r="BAR103" s="286"/>
      <c r="BAS103" s="286"/>
      <c r="BAT103" s="286"/>
      <c r="BAU103" s="286"/>
      <c r="BAV103" s="286"/>
      <c r="BAW103" s="286"/>
      <c r="BAX103" s="286"/>
      <c r="BAY103" s="286"/>
      <c r="BAZ103" s="286"/>
      <c r="BBA103" s="286"/>
      <c r="BBB103" s="286"/>
      <c r="BBC103" s="286"/>
      <c r="BBD103" s="286"/>
      <c r="BBE103" s="286"/>
      <c r="BBF103" s="286"/>
      <c r="BBG103" s="286"/>
      <c r="BBH103" s="286"/>
      <c r="BBI103" s="286"/>
      <c r="BBJ103" s="286"/>
      <c r="BBK103" s="286"/>
      <c r="BBL103" s="286"/>
      <c r="BBM103" s="286"/>
      <c r="BBN103" s="286"/>
      <c r="BBO103" s="286"/>
      <c r="BBP103" s="286"/>
      <c r="BBQ103" s="286"/>
      <c r="BBR103" s="286"/>
      <c r="BBS103" s="286"/>
      <c r="BBT103" s="286"/>
      <c r="BBU103" s="286"/>
      <c r="BBV103" s="286"/>
      <c r="BBW103" s="286"/>
      <c r="BBX103" s="286"/>
      <c r="BBY103" s="286"/>
      <c r="BBZ103" s="286"/>
      <c r="BCA103" s="286"/>
      <c r="BCB103" s="286"/>
      <c r="BCC103" s="286"/>
      <c r="BCD103" s="286"/>
      <c r="BCE103" s="286"/>
      <c r="BCF103" s="286"/>
      <c r="BCG103" s="286"/>
      <c r="BCH103" s="286"/>
      <c r="BCI103" s="286"/>
      <c r="BCJ103" s="286"/>
      <c r="BCK103" s="286"/>
      <c r="BCL103" s="286"/>
      <c r="BCM103" s="286"/>
      <c r="BCN103" s="286"/>
      <c r="BCO103" s="286"/>
      <c r="BCP103" s="286"/>
      <c r="BCQ103" s="286"/>
      <c r="BCR103" s="286"/>
      <c r="BCS103" s="286"/>
      <c r="BCT103" s="286"/>
      <c r="BCU103" s="286"/>
      <c r="BCV103" s="286"/>
      <c r="BCW103" s="286"/>
      <c r="BCX103" s="286"/>
      <c r="BCY103" s="286"/>
      <c r="BCZ103" s="286"/>
      <c r="BDA103" s="286"/>
      <c r="BDB103" s="286"/>
      <c r="BDC103" s="286"/>
      <c r="BDD103" s="286"/>
      <c r="BDE103" s="286"/>
      <c r="BDF103" s="286"/>
      <c r="BDG103" s="286"/>
      <c r="BDH103" s="286"/>
      <c r="BDI103" s="286"/>
      <c r="BDJ103" s="286"/>
      <c r="BDK103" s="286"/>
      <c r="BDL103" s="286"/>
      <c r="BDM103" s="286"/>
      <c r="BDN103" s="286"/>
      <c r="BDO103" s="286"/>
      <c r="BDP103" s="286"/>
      <c r="BDQ103" s="286"/>
      <c r="BDR103" s="286"/>
      <c r="BDS103" s="286"/>
      <c r="BDT103" s="286"/>
      <c r="BDU103" s="286"/>
      <c r="BDV103" s="286"/>
      <c r="BDW103" s="286"/>
      <c r="BDX103" s="286"/>
      <c r="BDY103" s="286"/>
      <c r="BDZ103" s="286"/>
      <c r="BEA103" s="286"/>
      <c r="BEB103" s="286"/>
      <c r="BEC103" s="286"/>
      <c r="BED103" s="286"/>
      <c r="BEE103" s="286"/>
      <c r="BEF103" s="286"/>
      <c r="BEG103" s="286"/>
      <c r="BEH103" s="286"/>
      <c r="BEI103" s="286"/>
      <c r="BEJ103" s="286"/>
      <c r="BEK103" s="286"/>
      <c r="BEL103" s="286"/>
      <c r="BEM103" s="286"/>
      <c r="BEN103" s="286"/>
      <c r="BEO103" s="286"/>
      <c r="BEP103" s="286"/>
      <c r="BEQ103" s="286"/>
      <c r="BER103" s="286"/>
      <c r="BES103" s="286"/>
      <c r="BET103" s="286"/>
      <c r="BEU103" s="286"/>
      <c r="BEV103" s="286"/>
      <c r="BEW103" s="286"/>
      <c r="BEX103" s="286"/>
      <c r="BEY103" s="286"/>
      <c r="BEZ103" s="286"/>
      <c r="BFA103" s="286"/>
      <c r="BFB103" s="286"/>
      <c r="BFC103" s="286"/>
      <c r="BFD103" s="286"/>
      <c r="BFE103" s="286"/>
      <c r="BFF103" s="286"/>
      <c r="BFG103" s="286"/>
      <c r="BFH103" s="286"/>
      <c r="BFI103" s="286"/>
      <c r="BFJ103" s="286"/>
      <c r="BFK103" s="286"/>
      <c r="BFL103" s="286"/>
      <c r="BFM103" s="286"/>
      <c r="BFN103" s="286"/>
      <c r="BFO103" s="286"/>
      <c r="BFP103" s="286"/>
      <c r="BFQ103" s="286"/>
      <c r="BFR103" s="286"/>
      <c r="BFS103" s="286"/>
      <c r="BFT103" s="286"/>
      <c r="BFU103" s="286"/>
      <c r="BFV103" s="286"/>
      <c r="BFW103" s="286"/>
      <c r="BFX103" s="286"/>
      <c r="BFY103" s="286"/>
      <c r="BFZ103" s="286"/>
      <c r="BGA103" s="286"/>
      <c r="BGB103" s="286"/>
      <c r="BGC103" s="286"/>
      <c r="BGD103" s="286"/>
      <c r="BGE103" s="286"/>
      <c r="BGF103" s="286"/>
      <c r="BGG103" s="286"/>
      <c r="BGH103" s="286"/>
      <c r="BGI103" s="286"/>
      <c r="BGJ103" s="286"/>
      <c r="BGK103" s="286"/>
      <c r="BGL103" s="286"/>
      <c r="BGM103" s="286"/>
      <c r="BGN103" s="286"/>
      <c r="BGO103" s="286"/>
      <c r="BGP103" s="286"/>
      <c r="BGQ103" s="286"/>
      <c r="BGR103" s="286"/>
      <c r="BGS103" s="286"/>
      <c r="BGT103" s="286"/>
      <c r="BGU103" s="286"/>
      <c r="BGV103" s="286"/>
      <c r="BGW103" s="286"/>
      <c r="BGX103" s="286"/>
      <c r="BGY103" s="286"/>
      <c r="BGZ103" s="286"/>
      <c r="BHA103" s="286"/>
      <c r="BHB103" s="286"/>
      <c r="BHC103" s="286"/>
      <c r="BHD103" s="286"/>
      <c r="BHE103" s="286"/>
      <c r="BHF103" s="286"/>
      <c r="BHG103" s="286"/>
      <c r="BHH103" s="286"/>
      <c r="BHI103" s="286"/>
      <c r="BHJ103" s="286"/>
      <c r="BHK103" s="286"/>
      <c r="BHL103" s="286"/>
      <c r="BHM103" s="286"/>
      <c r="BHN103" s="286"/>
      <c r="BHO103" s="286"/>
      <c r="BHP103" s="286"/>
      <c r="BHQ103" s="286"/>
      <c r="BHR103" s="286"/>
      <c r="BHS103" s="286"/>
      <c r="BHT103" s="286"/>
      <c r="BHU103" s="286"/>
      <c r="BHV103" s="286"/>
      <c r="BHW103" s="286"/>
      <c r="BHX103" s="286"/>
      <c r="BHY103" s="286"/>
      <c r="BHZ103" s="286"/>
      <c r="BIA103" s="286"/>
      <c r="BIB103" s="286"/>
      <c r="BIC103" s="286"/>
      <c r="BID103" s="286"/>
      <c r="BIE103" s="286"/>
      <c r="BIF103" s="286"/>
      <c r="BIG103" s="286"/>
      <c r="BIH103" s="286"/>
      <c r="BII103" s="286"/>
      <c r="BIJ103" s="286"/>
      <c r="BIK103" s="286"/>
      <c r="BIL103" s="286"/>
      <c r="BIM103" s="286"/>
      <c r="BIN103" s="286"/>
      <c r="BIO103" s="286"/>
      <c r="BIP103" s="286"/>
      <c r="BIQ103" s="286"/>
      <c r="BIR103" s="286"/>
      <c r="BIS103" s="286"/>
      <c r="BIT103" s="286"/>
      <c r="BIU103" s="286"/>
      <c r="BIV103" s="286"/>
      <c r="BIW103" s="286"/>
      <c r="BIX103" s="286"/>
      <c r="BIY103" s="286"/>
      <c r="BIZ103" s="286"/>
      <c r="BJA103" s="286"/>
      <c r="BJB103" s="286"/>
      <c r="BJC103" s="286"/>
      <c r="BJD103" s="286"/>
      <c r="BJE103" s="286"/>
      <c r="BJF103" s="286"/>
      <c r="BJG103" s="286"/>
      <c r="BJH103" s="286"/>
      <c r="BJI103" s="286"/>
      <c r="BJJ103" s="286"/>
      <c r="BJK103" s="286"/>
      <c r="BJL103" s="286"/>
      <c r="BJM103" s="286"/>
      <c r="BJN103" s="286"/>
      <c r="BJO103" s="286"/>
      <c r="BJP103" s="286"/>
      <c r="BJQ103" s="286"/>
      <c r="BJR103" s="286"/>
      <c r="BJS103" s="286"/>
      <c r="BJT103" s="286"/>
      <c r="BJU103" s="286"/>
      <c r="BJV103" s="286"/>
      <c r="BJW103" s="286"/>
      <c r="BJX103" s="286"/>
      <c r="BJY103" s="286"/>
      <c r="BJZ103" s="286"/>
      <c r="BKA103" s="286"/>
      <c r="BKB103" s="286"/>
      <c r="BKC103" s="286"/>
      <c r="BKD103" s="286"/>
      <c r="BKE103" s="286"/>
      <c r="BKF103" s="286"/>
      <c r="BKG103" s="286"/>
      <c r="BKH103" s="286"/>
      <c r="BKI103" s="286"/>
      <c r="BKJ103" s="286"/>
      <c r="BKK103" s="286"/>
      <c r="BKL103" s="286"/>
      <c r="BKM103" s="286"/>
      <c r="BKN103" s="286"/>
      <c r="BKO103" s="286"/>
      <c r="BKP103" s="286"/>
      <c r="BKQ103" s="286"/>
      <c r="BKR103" s="286"/>
      <c r="BKS103" s="286"/>
      <c r="BKT103" s="286"/>
      <c r="BKU103" s="286"/>
      <c r="BKV103" s="286"/>
      <c r="BKW103" s="286"/>
      <c r="BKX103" s="286"/>
      <c r="BKY103" s="286"/>
      <c r="BKZ103" s="286"/>
      <c r="BLA103" s="286"/>
      <c r="BLB103" s="286"/>
      <c r="BLC103" s="286"/>
      <c r="BLD103" s="286"/>
      <c r="BLE103" s="286"/>
      <c r="BLF103" s="286"/>
      <c r="BLG103" s="286"/>
      <c r="BLH103" s="286"/>
      <c r="BLI103" s="286"/>
      <c r="BLJ103" s="286"/>
      <c r="BLK103" s="286"/>
      <c r="BLL103" s="286"/>
      <c r="BLM103" s="286"/>
      <c r="BLN103" s="286"/>
      <c r="BLO103" s="286"/>
      <c r="BLP103" s="286"/>
      <c r="BLQ103" s="286"/>
      <c r="BLR103" s="286"/>
      <c r="BLS103" s="286"/>
      <c r="BLT103" s="286"/>
      <c r="BLU103" s="286"/>
      <c r="BLV103" s="286"/>
      <c r="BLW103" s="286"/>
      <c r="BLX103" s="286"/>
      <c r="BLY103" s="286"/>
      <c r="BLZ103" s="286"/>
      <c r="BMA103" s="286"/>
      <c r="BMB103" s="286"/>
      <c r="BMC103" s="286"/>
      <c r="BMD103" s="286"/>
      <c r="BME103" s="286"/>
      <c r="BMF103" s="286"/>
      <c r="BMG103" s="286"/>
      <c r="BMH103" s="286"/>
      <c r="BMI103" s="286"/>
      <c r="BMJ103" s="286"/>
      <c r="BMK103" s="286"/>
      <c r="BML103" s="286"/>
      <c r="BMM103" s="286"/>
      <c r="BMN103" s="286"/>
      <c r="BMO103" s="286"/>
      <c r="BMP103" s="286"/>
      <c r="BMQ103" s="286"/>
      <c r="BMR103" s="286"/>
      <c r="BMS103" s="286"/>
      <c r="BMT103" s="286"/>
      <c r="BMU103" s="286"/>
      <c r="BMV103" s="286"/>
      <c r="BMW103" s="286"/>
      <c r="BMX103" s="286"/>
      <c r="BMY103" s="286"/>
      <c r="BMZ103" s="286"/>
      <c r="BNA103" s="286"/>
      <c r="BNB103" s="286"/>
      <c r="BNC103" s="286"/>
      <c r="BND103" s="286"/>
      <c r="BNE103" s="286"/>
      <c r="BNF103" s="286"/>
      <c r="BNG103" s="286"/>
      <c r="BNH103" s="286"/>
      <c r="BNI103" s="286"/>
      <c r="BNJ103" s="286"/>
      <c r="BNK103" s="286"/>
      <c r="BNL103" s="286"/>
      <c r="BNM103" s="286"/>
      <c r="BNN103" s="286"/>
      <c r="BNO103" s="286"/>
      <c r="BNP103" s="286"/>
      <c r="BNQ103" s="286"/>
      <c r="BNR103" s="286"/>
      <c r="BNS103" s="286"/>
      <c r="BNT103" s="286"/>
      <c r="BNU103" s="286"/>
      <c r="BNV103" s="286"/>
      <c r="BNW103" s="286"/>
      <c r="BNX103" s="286"/>
      <c r="BNY103" s="286"/>
      <c r="BNZ103" s="286"/>
      <c r="BOA103" s="286"/>
      <c r="BOB103" s="286"/>
      <c r="BOC103" s="286"/>
      <c r="BOD103" s="286"/>
      <c r="BOE103" s="286"/>
      <c r="BOF103" s="286"/>
      <c r="BOG103" s="286"/>
      <c r="BOH103" s="286"/>
      <c r="BOI103" s="286"/>
      <c r="BOJ103" s="286"/>
      <c r="BOK103" s="286"/>
      <c r="BOL103" s="286"/>
      <c r="BOM103" s="286"/>
      <c r="BON103" s="286"/>
      <c r="BOO103" s="286"/>
      <c r="BOP103" s="286"/>
      <c r="BOQ103" s="286"/>
      <c r="BOR103" s="286"/>
      <c r="BOS103" s="286"/>
      <c r="BOT103" s="286"/>
      <c r="BOU103" s="286"/>
      <c r="BOV103" s="286"/>
      <c r="BOW103" s="286"/>
      <c r="BOX103" s="286"/>
      <c r="BOY103" s="286"/>
      <c r="BOZ103" s="286"/>
      <c r="BPA103" s="286"/>
      <c r="BPB103" s="286"/>
      <c r="BPC103" s="286"/>
      <c r="BPD103" s="286"/>
      <c r="BPE103" s="286"/>
      <c r="BPF103" s="286"/>
      <c r="BPG103" s="286"/>
      <c r="BPH103" s="286"/>
      <c r="BPI103" s="286"/>
      <c r="BPJ103" s="286"/>
      <c r="BPK103" s="286"/>
      <c r="BPL103" s="286"/>
      <c r="BPM103" s="286"/>
      <c r="BPN103" s="286"/>
      <c r="BPO103" s="286"/>
      <c r="BPP103" s="286"/>
      <c r="BPQ103" s="286"/>
      <c r="BPR103" s="286"/>
      <c r="BPS103" s="286"/>
      <c r="BPT103" s="286"/>
      <c r="BPU103" s="286"/>
      <c r="BPV103" s="286"/>
      <c r="BPW103" s="286"/>
      <c r="BPX103" s="286"/>
      <c r="BPY103" s="286"/>
      <c r="BPZ103" s="286"/>
      <c r="BQA103" s="286"/>
      <c r="BQB103" s="286"/>
      <c r="BQC103" s="286"/>
      <c r="BQD103" s="286"/>
      <c r="BQE103" s="286"/>
      <c r="BQF103" s="286"/>
      <c r="BQG103" s="286"/>
      <c r="BQH103" s="286"/>
      <c r="BQI103" s="286"/>
      <c r="BQJ103" s="286"/>
      <c r="BQK103" s="286"/>
      <c r="BQL103" s="286"/>
      <c r="BQM103" s="286"/>
      <c r="BQN103" s="286"/>
      <c r="BQO103" s="286"/>
      <c r="BQP103" s="286"/>
      <c r="BQQ103" s="286"/>
      <c r="BQR103" s="286"/>
      <c r="BQS103" s="286"/>
      <c r="BQT103" s="286"/>
      <c r="BQU103" s="286"/>
      <c r="BQV103" s="286"/>
      <c r="BQW103" s="286"/>
      <c r="BQX103" s="286"/>
      <c r="BQY103" s="286"/>
      <c r="BQZ103" s="286"/>
      <c r="BRA103" s="286"/>
      <c r="BRB103" s="286"/>
      <c r="BRC103" s="286"/>
      <c r="BRD103" s="286"/>
      <c r="BRE103" s="286"/>
      <c r="BRF103" s="286"/>
      <c r="BRG103" s="286"/>
      <c r="BRH103" s="286"/>
      <c r="BRI103" s="286"/>
      <c r="BRJ103" s="286"/>
      <c r="BRK103" s="286"/>
      <c r="BRL103" s="286"/>
      <c r="BRM103" s="286"/>
      <c r="BRN103" s="286"/>
      <c r="BRO103" s="286"/>
      <c r="BRP103" s="286"/>
      <c r="BRQ103" s="286"/>
      <c r="BRR103" s="286"/>
      <c r="BRS103" s="286"/>
      <c r="BRT103" s="286"/>
      <c r="BRU103" s="286"/>
      <c r="BRV103" s="286"/>
      <c r="BRW103" s="286"/>
      <c r="BRX103" s="286"/>
      <c r="BRY103" s="286"/>
      <c r="BRZ103" s="286"/>
      <c r="BSA103" s="286"/>
      <c r="BSB103" s="286"/>
      <c r="BSC103" s="286"/>
      <c r="BSD103" s="286"/>
      <c r="BSE103" s="286"/>
      <c r="BSF103" s="286"/>
      <c r="BSG103" s="286"/>
      <c r="BSH103" s="286"/>
      <c r="BSI103" s="286"/>
      <c r="BSJ103" s="286"/>
      <c r="BSK103" s="286"/>
      <c r="BSL103" s="286"/>
      <c r="BSM103" s="286"/>
      <c r="BSN103" s="286"/>
      <c r="BSO103" s="286"/>
      <c r="BSP103" s="286"/>
      <c r="BSQ103" s="286"/>
      <c r="BSR103" s="286"/>
      <c r="BSS103" s="286"/>
      <c r="BST103" s="286"/>
      <c r="BSU103" s="286"/>
      <c r="BSV103" s="286"/>
      <c r="BSW103" s="286"/>
      <c r="BSX103" s="286"/>
      <c r="BSY103" s="286"/>
      <c r="BSZ103" s="286"/>
      <c r="BTA103" s="286"/>
      <c r="BTB103" s="286"/>
      <c r="BTC103" s="286"/>
      <c r="BTD103" s="286"/>
      <c r="BTE103" s="286"/>
      <c r="BTF103" s="286"/>
      <c r="BTG103" s="286"/>
      <c r="BTH103" s="286"/>
      <c r="BTI103" s="286"/>
      <c r="BTJ103" s="286"/>
      <c r="BTK103" s="286"/>
      <c r="BTL103" s="286"/>
      <c r="BTM103" s="286"/>
      <c r="BTN103" s="286"/>
      <c r="BTO103" s="286"/>
      <c r="BTP103" s="286"/>
      <c r="BTQ103" s="286"/>
      <c r="BTR103" s="286"/>
      <c r="BTS103" s="286"/>
      <c r="BTT103" s="286"/>
      <c r="BTU103" s="286"/>
      <c r="BTV103" s="286"/>
      <c r="BTW103" s="286"/>
      <c r="BTX103" s="286"/>
      <c r="BTY103" s="286"/>
      <c r="BTZ103" s="286"/>
      <c r="BUA103" s="286"/>
      <c r="BUB103" s="286"/>
      <c r="BUC103" s="286"/>
      <c r="BUD103" s="286"/>
      <c r="BUE103" s="286"/>
      <c r="BUF103" s="286"/>
      <c r="BUG103" s="286"/>
      <c r="BUH103" s="286"/>
      <c r="BUI103" s="286"/>
      <c r="BUJ103" s="286"/>
      <c r="BUK103" s="286"/>
      <c r="BUL103" s="286"/>
      <c r="BUM103" s="286"/>
      <c r="BUN103" s="286"/>
      <c r="BUO103" s="286"/>
      <c r="BUP103" s="286"/>
      <c r="BUQ103" s="286"/>
      <c r="BUR103" s="286"/>
      <c r="BUS103" s="286"/>
      <c r="BUT103" s="286"/>
      <c r="BUU103" s="286"/>
      <c r="BUV103" s="286"/>
      <c r="BUW103" s="286"/>
      <c r="BUX103" s="286"/>
      <c r="BUY103" s="286"/>
      <c r="BUZ103" s="286"/>
      <c r="BVA103" s="286"/>
      <c r="BVB103" s="286"/>
      <c r="BVC103" s="286"/>
      <c r="BVD103" s="286"/>
      <c r="BVE103" s="286"/>
      <c r="BVF103" s="286"/>
      <c r="BVG103" s="286"/>
      <c r="BVH103" s="286"/>
      <c r="BVI103" s="286"/>
      <c r="BVJ103" s="286"/>
      <c r="BVK103" s="286"/>
      <c r="BVL103" s="286"/>
      <c r="BVM103" s="286"/>
      <c r="BVN103" s="286"/>
      <c r="BVO103" s="286"/>
      <c r="BVP103" s="286"/>
      <c r="BVQ103" s="286"/>
      <c r="BVR103" s="286"/>
      <c r="BVS103" s="286"/>
      <c r="BVT103" s="286"/>
      <c r="BVU103" s="286"/>
      <c r="BVV103" s="286"/>
      <c r="BVW103" s="286"/>
      <c r="BVX103" s="286"/>
      <c r="BVY103" s="286"/>
      <c r="BVZ103" s="286"/>
      <c r="BWA103" s="286"/>
      <c r="BWB103" s="286"/>
      <c r="BWC103" s="286"/>
      <c r="BWD103" s="286"/>
      <c r="BWE103" s="286"/>
      <c r="BWF103" s="286"/>
      <c r="BWG103" s="286"/>
      <c r="BWH103" s="286"/>
      <c r="BWI103" s="286"/>
      <c r="BWJ103" s="286"/>
      <c r="BWK103" s="286"/>
      <c r="BWL103" s="286"/>
      <c r="BWM103" s="286"/>
      <c r="BWN103" s="286"/>
      <c r="BWO103" s="286"/>
      <c r="BWP103" s="286"/>
      <c r="BWQ103" s="286"/>
      <c r="BWR103" s="286"/>
      <c r="BWS103" s="286"/>
      <c r="BWT103" s="286"/>
      <c r="BWU103" s="286"/>
      <c r="BWV103" s="286"/>
      <c r="BWW103" s="286"/>
      <c r="BWX103" s="286"/>
      <c r="BWY103" s="286"/>
      <c r="BWZ103" s="286"/>
      <c r="BXA103" s="286"/>
      <c r="BXB103" s="286"/>
      <c r="BXC103" s="286"/>
      <c r="BXD103" s="286"/>
      <c r="BXE103" s="286"/>
      <c r="BXF103" s="286"/>
      <c r="BXG103" s="286"/>
      <c r="BXH103" s="286"/>
      <c r="BXI103" s="286"/>
      <c r="BXJ103" s="286"/>
      <c r="BXK103" s="286"/>
      <c r="BXL103" s="286"/>
      <c r="BXM103" s="286"/>
      <c r="BXN103" s="286"/>
      <c r="BXO103" s="286"/>
      <c r="BXP103" s="286"/>
      <c r="BXQ103" s="286"/>
      <c r="BXR103" s="286"/>
      <c r="BXS103" s="286"/>
      <c r="BXT103" s="286"/>
      <c r="BXU103" s="286"/>
      <c r="BXV103" s="286"/>
      <c r="BXW103" s="286"/>
      <c r="BXX103" s="286"/>
      <c r="BXY103" s="286"/>
      <c r="BXZ103" s="286"/>
      <c r="BYA103" s="286"/>
      <c r="BYB103" s="286"/>
      <c r="BYC103" s="286"/>
      <c r="BYD103" s="286"/>
      <c r="BYE103" s="286"/>
      <c r="BYF103" s="286"/>
      <c r="BYG103" s="286"/>
      <c r="BYH103" s="286"/>
      <c r="BYI103" s="286"/>
      <c r="BYJ103" s="286"/>
      <c r="BYK103" s="286"/>
      <c r="BYL103" s="286"/>
      <c r="BYM103" s="286"/>
      <c r="BYN103" s="286"/>
      <c r="BYO103" s="286"/>
      <c r="BYP103" s="286"/>
      <c r="BYQ103" s="286"/>
      <c r="BYR103" s="286"/>
      <c r="BYS103" s="286"/>
      <c r="BYT103" s="286"/>
      <c r="BYU103" s="286"/>
      <c r="BYV103" s="286"/>
      <c r="BYW103" s="286"/>
      <c r="BYX103" s="286"/>
      <c r="BYY103" s="286"/>
      <c r="BYZ103" s="286"/>
      <c r="BZA103" s="286"/>
      <c r="BZB103" s="286"/>
      <c r="BZC103" s="286"/>
      <c r="BZD103" s="286"/>
      <c r="BZE103" s="286"/>
      <c r="BZF103" s="286"/>
      <c r="BZG103" s="286"/>
      <c r="BZH103" s="286"/>
      <c r="BZI103" s="286"/>
      <c r="BZJ103" s="286"/>
      <c r="BZK103" s="286"/>
      <c r="BZL103" s="286"/>
      <c r="BZM103" s="286"/>
      <c r="BZN103" s="286"/>
      <c r="BZO103" s="286"/>
      <c r="BZP103" s="286"/>
      <c r="BZQ103" s="286"/>
      <c r="BZR103" s="286"/>
      <c r="BZS103" s="286"/>
      <c r="BZT103" s="286"/>
      <c r="BZU103" s="286"/>
      <c r="BZV103" s="286"/>
      <c r="BZW103" s="286"/>
      <c r="BZX103" s="286"/>
      <c r="BZY103" s="286"/>
      <c r="BZZ103" s="286"/>
      <c r="CAA103" s="286"/>
      <c r="CAB103" s="286"/>
      <c r="CAC103" s="286"/>
      <c r="CAD103" s="286"/>
      <c r="CAE103" s="286"/>
      <c r="CAF103" s="286"/>
      <c r="CAG103" s="286"/>
      <c r="CAH103" s="286"/>
      <c r="CAI103" s="286"/>
      <c r="CAJ103" s="286"/>
      <c r="CAK103" s="286"/>
      <c r="CAL103" s="286"/>
      <c r="CAM103" s="286"/>
      <c r="CAN103" s="286"/>
      <c r="CAO103" s="286"/>
      <c r="CAP103" s="286"/>
      <c r="CAQ103" s="286"/>
      <c r="CAR103" s="286"/>
      <c r="CAS103" s="286"/>
      <c r="CAT103" s="286"/>
      <c r="CAU103" s="286"/>
      <c r="CAV103" s="286"/>
      <c r="CAW103" s="286"/>
      <c r="CAX103" s="286"/>
      <c r="CAY103" s="286"/>
      <c r="CAZ103" s="286"/>
      <c r="CBA103" s="286"/>
      <c r="CBB103" s="286"/>
      <c r="CBC103" s="286"/>
      <c r="CBD103" s="286"/>
      <c r="CBE103" s="286"/>
      <c r="CBF103" s="286"/>
      <c r="CBG103" s="286"/>
      <c r="CBH103" s="286"/>
      <c r="CBI103" s="286"/>
      <c r="CBJ103" s="286"/>
      <c r="CBK103" s="286"/>
      <c r="CBL103" s="286"/>
      <c r="CBM103" s="286"/>
      <c r="CBN103" s="286"/>
      <c r="CBO103" s="286"/>
      <c r="CBP103" s="286"/>
      <c r="CBQ103" s="286"/>
      <c r="CBR103" s="286"/>
      <c r="CBS103" s="286"/>
      <c r="CBT103" s="286"/>
      <c r="CBU103" s="286"/>
      <c r="CBV103" s="286"/>
      <c r="CBW103" s="286"/>
      <c r="CBX103" s="286"/>
      <c r="CBY103" s="286"/>
      <c r="CBZ103" s="286"/>
      <c r="CCA103" s="286"/>
      <c r="CCB103" s="286"/>
      <c r="CCC103" s="286"/>
      <c r="CCD103" s="286"/>
      <c r="CCE103" s="286"/>
      <c r="CCF103" s="286"/>
      <c r="CCG103" s="286"/>
      <c r="CCH103" s="286"/>
      <c r="CCI103" s="286"/>
      <c r="CCJ103" s="286"/>
      <c r="CCK103" s="286"/>
      <c r="CCL103" s="286"/>
      <c r="CCM103" s="286"/>
      <c r="CCN103" s="286"/>
      <c r="CCO103" s="286"/>
      <c r="CCP103" s="286"/>
      <c r="CCQ103" s="286"/>
      <c r="CCR103" s="286"/>
      <c r="CCS103" s="286"/>
      <c r="CCT103" s="286"/>
      <c r="CCU103" s="286"/>
      <c r="CCV103" s="286"/>
      <c r="CCW103" s="286"/>
      <c r="CCX103" s="286"/>
      <c r="CCY103" s="286"/>
      <c r="CCZ103" s="286"/>
      <c r="CDA103" s="286"/>
      <c r="CDB103" s="286"/>
      <c r="CDC103" s="286"/>
      <c r="CDD103" s="286"/>
      <c r="CDE103" s="286"/>
      <c r="CDF103" s="286"/>
      <c r="CDG103" s="286"/>
      <c r="CDH103" s="286"/>
      <c r="CDI103" s="286"/>
      <c r="CDJ103" s="286"/>
      <c r="CDK103" s="286"/>
      <c r="CDL103" s="286"/>
      <c r="CDM103" s="286"/>
      <c r="CDN103" s="286"/>
      <c r="CDO103" s="286"/>
      <c r="CDP103" s="286"/>
      <c r="CDQ103" s="286"/>
      <c r="CDR103" s="286"/>
      <c r="CDS103" s="286"/>
      <c r="CDT103" s="286"/>
      <c r="CDU103" s="286"/>
      <c r="CDV103" s="286"/>
      <c r="CDW103" s="286"/>
      <c r="CDX103" s="286"/>
      <c r="CDY103" s="286"/>
      <c r="CDZ103" s="286"/>
      <c r="CEA103" s="286"/>
      <c r="CEB103" s="286"/>
      <c r="CEC103" s="286"/>
      <c r="CED103" s="286"/>
      <c r="CEE103" s="286"/>
      <c r="CEF103" s="286"/>
      <c r="CEG103" s="286"/>
      <c r="CEH103" s="286"/>
      <c r="CEI103" s="286"/>
      <c r="CEJ103" s="286"/>
      <c r="CEK103" s="286"/>
      <c r="CEL103" s="286"/>
      <c r="CEM103" s="286"/>
      <c r="CEN103" s="286"/>
      <c r="CEO103" s="286"/>
      <c r="CEP103" s="286"/>
      <c r="CEQ103" s="286"/>
      <c r="CER103" s="286"/>
      <c r="CES103" s="286"/>
      <c r="CET103" s="286"/>
      <c r="CEU103" s="286"/>
      <c r="CEV103" s="286"/>
      <c r="CEW103" s="286"/>
      <c r="CEX103" s="286"/>
      <c r="CEY103" s="286"/>
      <c r="CEZ103" s="286"/>
      <c r="CFA103" s="286"/>
      <c r="CFB103" s="286"/>
      <c r="CFC103" s="286"/>
      <c r="CFD103" s="286"/>
      <c r="CFE103" s="286"/>
      <c r="CFF103" s="286"/>
      <c r="CFG103" s="286"/>
      <c r="CFH103" s="286"/>
      <c r="CFI103" s="286"/>
      <c r="CFJ103" s="286"/>
      <c r="CFK103" s="286"/>
      <c r="CFL103" s="286"/>
      <c r="CFM103" s="286"/>
      <c r="CFN103" s="286"/>
      <c r="CFO103" s="286"/>
      <c r="CFP103" s="286"/>
      <c r="CFQ103" s="286"/>
      <c r="CFR103" s="286"/>
      <c r="CFS103" s="286"/>
      <c r="CFT103" s="286"/>
      <c r="CFU103" s="286"/>
      <c r="CFV103" s="286"/>
      <c r="CFW103" s="286"/>
      <c r="CFX103" s="286"/>
      <c r="CFY103" s="286"/>
      <c r="CFZ103" s="286"/>
      <c r="CGA103" s="286"/>
      <c r="CGB103" s="286"/>
      <c r="CGC103" s="286"/>
      <c r="CGD103" s="286"/>
      <c r="CGE103" s="286"/>
      <c r="CGF103" s="286"/>
      <c r="CGG103" s="286"/>
      <c r="CGH103" s="286"/>
      <c r="CGI103" s="286"/>
      <c r="CGJ103" s="286"/>
      <c r="CGK103" s="286"/>
      <c r="CGL103" s="286"/>
      <c r="CGM103" s="286"/>
      <c r="CGN103" s="286"/>
      <c r="CGO103" s="286"/>
      <c r="CGP103" s="286"/>
      <c r="CGQ103" s="286"/>
      <c r="CGR103" s="286"/>
      <c r="CGS103" s="286"/>
      <c r="CGT103" s="286"/>
      <c r="CGU103" s="286"/>
      <c r="CGV103" s="286"/>
      <c r="CGW103" s="286"/>
      <c r="CGX103" s="286"/>
      <c r="CGY103" s="286"/>
      <c r="CGZ103" s="286"/>
      <c r="CHA103" s="286"/>
      <c r="CHB103" s="286"/>
      <c r="CHC103" s="286"/>
      <c r="CHD103" s="286"/>
      <c r="CHE103" s="286"/>
      <c r="CHF103" s="286"/>
      <c r="CHG103" s="286"/>
      <c r="CHH103" s="286"/>
      <c r="CHI103" s="286"/>
      <c r="CHJ103" s="286"/>
      <c r="CHK103" s="286"/>
      <c r="CHL103" s="286"/>
      <c r="CHM103" s="286"/>
      <c r="CHN103" s="286"/>
      <c r="CHO103" s="286"/>
      <c r="CHP103" s="286"/>
      <c r="CHQ103" s="286"/>
      <c r="CHR103" s="286"/>
      <c r="CHS103" s="286"/>
      <c r="CHT103" s="286"/>
      <c r="CHU103" s="286"/>
      <c r="CHV103" s="286"/>
      <c r="CHW103" s="286"/>
      <c r="CHX103" s="286"/>
      <c r="CHY103" s="286"/>
      <c r="CHZ103" s="286"/>
      <c r="CIA103" s="286"/>
      <c r="CIB103" s="286"/>
      <c r="CIC103" s="286"/>
      <c r="CID103" s="286"/>
      <c r="CIE103" s="286"/>
      <c r="CIF103" s="286"/>
      <c r="CIG103" s="286"/>
      <c r="CIH103" s="286"/>
      <c r="CII103" s="286"/>
      <c r="CIJ103" s="286"/>
      <c r="CIK103" s="286"/>
      <c r="CIL103" s="286"/>
      <c r="CIM103" s="286"/>
      <c r="CIN103" s="286"/>
      <c r="CIO103" s="286"/>
      <c r="CIP103" s="286"/>
      <c r="CIQ103" s="286"/>
      <c r="CIR103" s="286"/>
      <c r="CIS103" s="286"/>
      <c r="CIT103" s="286"/>
      <c r="CIU103" s="286"/>
      <c r="CIV103" s="286"/>
      <c r="CIW103" s="286"/>
      <c r="CIX103" s="286"/>
      <c r="CIY103" s="286"/>
      <c r="CIZ103" s="286"/>
      <c r="CJA103" s="286"/>
      <c r="CJB103" s="286"/>
      <c r="CJC103" s="286"/>
      <c r="CJD103" s="286"/>
      <c r="CJE103" s="286"/>
      <c r="CJF103" s="286"/>
      <c r="CJG103" s="286"/>
      <c r="CJH103" s="286"/>
      <c r="CJI103" s="286"/>
      <c r="CJJ103" s="286"/>
      <c r="CJK103" s="286"/>
      <c r="CJL103" s="286"/>
      <c r="CJM103" s="286"/>
      <c r="CJN103" s="286"/>
      <c r="CJO103" s="286"/>
      <c r="CJP103" s="286"/>
      <c r="CJQ103" s="286"/>
      <c r="CJR103" s="286"/>
      <c r="CJS103" s="286"/>
      <c r="CJT103" s="286"/>
      <c r="CJU103" s="286"/>
      <c r="CJV103" s="286"/>
      <c r="CJW103" s="286"/>
      <c r="CJX103" s="286"/>
      <c r="CJY103" s="286"/>
      <c r="CJZ103" s="286"/>
      <c r="CKA103" s="286"/>
      <c r="CKB103" s="286"/>
      <c r="CKC103" s="286"/>
      <c r="CKD103" s="286"/>
      <c r="CKE103" s="286"/>
      <c r="CKF103" s="286"/>
      <c r="CKG103" s="286"/>
      <c r="CKH103" s="286"/>
      <c r="CKI103" s="286"/>
      <c r="CKJ103" s="286"/>
      <c r="CKK103" s="286"/>
      <c r="CKL103" s="286"/>
      <c r="CKM103" s="286"/>
      <c r="CKN103" s="286"/>
      <c r="CKO103" s="286"/>
      <c r="CKP103" s="286"/>
      <c r="CKQ103" s="286"/>
      <c r="CKR103" s="286"/>
      <c r="CKS103" s="286"/>
      <c r="CKT103" s="286"/>
      <c r="CKU103" s="286"/>
      <c r="CKV103" s="286"/>
      <c r="CKW103" s="286"/>
      <c r="CKX103" s="286"/>
      <c r="CKY103" s="286"/>
      <c r="CKZ103" s="286"/>
      <c r="CLA103" s="286"/>
      <c r="CLB103" s="286"/>
      <c r="CLC103" s="286"/>
      <c r="CLD103" s="286"/>
      <c r="CLE103" s="286"/>
      <c r="CLF103" s="286"/>
      <c r="CLG103" s="286"/>
      <c r="CLH103" s="286"/>
      <c r="CLI103" s="286"/>
      <c r="CLJ103" s="286"/>
      <c r="CLK103" s="286"/>
      <c r="CLL103" s="286"/>
      <c r="CLM103" s="286"/>
      <c r="CLN103" s="286"/>
      <c r="CLO103" s="286"/>
      <c r="CLP103" s="286"/>
      <c r="CLQ103" s="286"/>
      <c r="CLR103" s="286"/>
      <c r="CLS103" s="286"/>
      <c r="CLT103" s="286"/>
      <c r="CLU103" s="286"/>
      <c r="CLV103" s="286"/>
      <c r="CLW103" s="286"/>
      <c r="CLX103" s="286"/>
      <c r="CLY103" s="286"/>
      <c r="CLZ103" s="286"/>
      <c r="CMA103" s="286"/>
      <c r="CMB103" s="286"/>
      <c r="CMC103" s="286"/>
      <c r="CMD103" s="286"/>
      <c r="CME103" s="286"/>
      <c r="CMF103" s="286"/>
      <c r="CMG103" s="286"/>
      <c r="CMH103" s="286"/>
      <c r="CMI103" s="286"/>
      <c r="CMJ103" s="286"/>
      <c r="CMK103" s="286"/>
      <c r="CML103" s="286"/>
      <c r="CMM103" s="286"/>
      <c r="CMN103" s="286"/>
      <c r="CMO103" s="286"/>
      <c r="CMP103" s="286"/>
      <c r="CMQ103" s="286"/>
      <c r="CMR103" s="286"/>
      <c r="CMS103" s="286"/>
      <c r="CMT103" s="286"/>
      <c r="CMU103" s="286"/>
      <c r="CMV103" s="286"/>
      <c r="CMW103" s="286"/>
      <c r="CMX103" s="286"/>
      <c r="CMY103" s="286"/>
      <c r="CMZ103" s="286"/>
      <c r="CNA103" s="286"/>
      <c r="CNB103" s="286"/>
      <c r="CNC103" s="286"/>
      <c r="CND103" s="286"/>
      <c r="CNE103" s="286"/>
      <c r="CNF103" s="286"/>
      <c r="CNG103" s="286"/>
      <c r="CNH103" s="286"/>
      <c r="CNI103" s="286"/>
      <c r="CNJ103" s="286"/>
      <c r="CNK103" s="286"/>
      <c r="CNL103" s="286"/>
      <c r="CNM103" s="286"/>
      <c r="CNN103" s="286"/>
      <c r="CNO103" s="286"/>
      <c r="CNP103" s="286"/>
      <c r="CNQ103" s="286"/>
      <c r="CNR103" s="286"/>
      <c r="CNS103" s="286"/>
      <c r="CNT103" s="286"/>
      <c r="CNU103" s="286"/>
      <c r="CNV103" s="286"/>
      <c r="CNW103" s="286"/>
      <c r="CNX103" s="286"/>
      <c r="CNY103" s="286"/>
      <c r="CNZ103" s="286"/>
      <c r="COA103" s="286"/>
      <c r="COB103" s="286"/>
      <c r="COC103" s="286"/>
      <c r="COD103" s="286"/>
      <c r="COE103" s="286"/>
      <c r="COF103" s="286"/>
      <c r="COG103" s="286"/>
      <c r="COH103" s="286"/>
      <c r="COI103" s="286"/>
      <c r="COJ103" s="286"/>
      <c r="COK103" s="286"/>
      <c r="COL103" s="286"/>
      <c r="COM103" s="286"/>
      <c r="CON103" s="286"/>
      <c r="COO103" s="286"/>
      <c r="COP103" s="286"/>
      <c r="COQ103" s="286"/>
      <c r="COR103" s="286"/>
      <c r="COS103" s="286"/>
      <c r="COT103" s="286"/>
      <c r="COU103" s="286"/>
      <c r="COV103" s="286"/>
      <c r="COW103" s="286"/>
      <c r="COX103" s="286"/>
      <c r="COY103" s="286"/>
      <c r="COZ103" s="286"/>
      <c r="CPA103" s="286"/>
      <c r="CPB103" s="286"/>
      <c r="CPC103" s="286"/>
      <c r="CPD103" s="286"/>
      <c r="CPE103" s="286"/>
      <c r="CPF103" s="286"/>
      <c r="CPG103" s="286"/>
      <c r="CPH103" s="286"/>
      <c r="CPI103" s="286"/>
      <c r="CPJ103" s="286"/>
      <c r="CPK103" s="286"/>
      <c r="CPL103" s="286"/>
      <c r="CPM103" s="286"/>
      <c r="CPN103" s="286"/>
      <c r="CPO103" s="286"/>
      <c r="CPP103" s="286"/>
      <c r="CPQ103" s="286"/>
      <c r="CPR103" s="286"/>
      <c r="CPS103" s="286"/>
      <c r="CPT103" s="286"/>
      <c r="CPU103" s="286"/>
      <c r="CPV103" s="286"/>
      <c r="CPW103" s="286"/>
      <c r="CPX103" s="286"/>
      <c r="CPY103" s="286"/>
      <c r="CPZ103" s="286"/>
      <c r="CQA103" s="286"/>
      <c r="CQB103" s="286"/>
      <c r="CQC103" s="286"/>
      <c r="CQD103" s="286"/>
      <c r="CQE103" s="286"/>
      <c r="CQF103" s="286"/>
      <c r="CQG103" s="286"/>
      <c r="CQH103" s="286"/>
      <c r="CQI103" s="286"/>
      <c r="CQJ103" s="286"/>
      <c r="CQK103" s="286"/>
      <c r="CQL103" s="286"/>
      <c r="CQM103" s="286"/>
      <c r="CQN103" s="286"/>
      <c r="CQO103" s="286"/>
      <c r="CQP103" s="286"/>
      <c r="CQQ103" s="286"/>
      <c r="CQR103" s="286"/>
      <c r="CQS103" s="286"/>
      <c r="CQT103" s="286"/>
      <c r="CQU103" s="286"/>
      <c r="CQV103" s="286"/>
      <c r="CQW103" s="286"/>
      <c r="CQX103" s="286"/>
      <c r="CQY103" s="286"/>
      <c r="CQZ103" s="286"/>
      <c r="CRA103" s="286"/>
      <c r="CRB103" s="286"/>
      <c r="CRC103" s="286"/>
      <c r="CRD103" s="286"/>
      <c r="CRE103" s="286"/>
      <c r="CRF103" s="286"/>
      <c r="CRG103" s="286"/>
      <c r="CRH103" s="286"/>
      <c r="CRI103" s="286"/>
      <c r="CRJ103" s="286"/>
      <c r="CRK103" s="286"/>
      <c r="CRL103" s="286"/>
      <c r="CRM103" s="286"/>
      <c r="CRN103" s="286"/>
      <c r="CRO103" s="286"/>
      <c r="CRP103" s="286"/>
      <c r="CRQ103" s="286"/>
      <c r="CRR103" s="286"/>
      <c r="CRS103" s="286"/>
      <c r="CRT103" s="286"/>
      <c r="CRU103" s="286"/>
      <c r="CRV103" s="286"/>
      <c r="CRW103" s="286"/>
      <c r="CRX103" s="286"/>
      <c r="CRY103" s="286"/>
      <c r="CRZ103" s="286"/>
      <c r="CSA103" s="286"/>
      <c r="CSB103" s="286"/>
      <c r="CSC103" s="286"/>
      <c r="CSD103" s="286"/>
      <c r="CSE103" s="286"/>
      <c r="CSF103" s="286"/>
      <c r="CSG103" s="286"/>
      <c r="CSH103" s="286"/>
      <c r="CSI103" s="286"/>
      <c r="CSJ103" s="286"/>
      <c r="CSK103" s="286"/>
      <c r="CSL103" s="286"/>
      <c r="CSM103" s="286"/>
      <c r="CSN103" s="286"/>
      <c r="CSO103" s="286"/>
      <c r="CSP103" s="286"/>
      <c r="CSQ103" s="286"/>
      <c r="CSR103" s="286"/>
      <c r="CSS103" s="286"/>
      <c r="CST103" s="286"/>
      <c r="CSU103" s="286"/>
      <c r="CSV103" s="286"/>
      <c r="CSW103" s="286"/>
      <c r="CSX103" s="286"/>
      <c r="CSY103" s="286"/>
      <c r="CSZ103" s="286"/>
      <c r="CTA103" s="286"/>
      <c r="CTB103" s="286"/>
      <c r="CTC103" s="286"/>
      <c r="CTD103" s="286"/>
      <c r="CTE103" s="286"/>
      <c r="CTF103" s="286"/>
      <c r="CTG103" s="286"/>
      <c r="CTH103" s="286"/>
      <c r="CTI103" s="286"/>
      <c r="CTJ103" s="286"/>
      <c r="CTK103" s="286"/>
      <c r="CTL103" s="286"/>
      <c r="CTM103" s="286"/>
      <c r="CTN103" s="286"/>
      <c r="CTO103" s="286"/>
      <c r="CTP103" s="286"/>
      <c r="CTQ103" s="286"/>
      <c r="CTR103" s="286"/>
      <c r="CTS103" s="286"/>
      <c r="CTT103" s="286"/>
      <c r="CTU103" s="286"/>
      <c r="CTV103" s="286"/>
      <c r="CTW103" s="286"/>
      <c r="CTX103" s="286"/>
      <c r="CTY103" s="286"/>
      <c r="CTZ103" s="286"/>
      <c r="CUA103" s="286"/>
      <c r="CUB103" s="286"/>
      <c r="CUC103" s="286"/>
      <c r="CUD103" s="286"/>
      <c r="CUE103" s="286"/>
      <c r="CUF103" s="286"/>
      <c r="CUG103" s="286"/>
      <c r="CUH103" s="286"/>
      <c r="CUI103" s="286"/>
      <c r="CUJ103" s="286"/>
      <c r="CUK103" s="286"/>
      <c r="CUL103" s="286"/>
      <c r="CUM103" s="286"/>
      <c r="CUN103" s="286"/>
      <c r="CUO103" s="286"/>
      <c r="CUP103" s="286"/>
      <c r="CUQ103" s="286"/>
      <c r="CUR103" s="286"/>
      <c r="CUS103" s="286"/>
      <c r="CUT103" s="286"/>
      <c r="CUU103" s="286"/>
      <c r="CUV103" s="286"/>
      <c r="CUW103" s="286"/>
      <c r="CUX103" s="286"/>
      <c r="CUY103" s="286"/>
      <c r="CUZ103" s="286"/>
      <c r="CVA103" s="286"/>
      <c r="CVB103" s="286"/>
      <c r="CVC103" s="286"/>
      <c r="CVD103" s="286"/>
      <c r="CVE103" s="286"/>
      <c r="CVF103" s="286"/>
      <c r="CVG103" s="286"/>
      <c r="CVH103" s="286"/>
      <c r="CVI103" s="286"/>
      <c r="CVJ103" s="286"/>
      <c r="CVK103" s="286"/>
      <c r="CVL103" s="286"/>
      <c r="CVM103" s="286"/>
      <c r="CVN103" s="286"/>
      <c r="CVO103" s="286"/>
      <c r="CVP103" s="286"/>
      <c r="CVQ103" s="286"/>
      <c r="CVR103" s="286"/>
      <c r="CVS103" s="286"/>
      <c r="CVT103" s="286"/>
      <c r="CVU103" s="286"/>
      <c r="CVV103" s="286"/>
      <c r="CVW103" s="286"/>
      <c r="CVX103" s="286"/>
      <c r="CVY103" s="286"/>
      <c r="CVZ103" s="286"/>
      <c r="CWA103" s="286"/>
      <c r="CWB103" s="286"/>
      <c r="CWC103" s="286"/>
      <c r="CWD103" s="286"/>
      <c r="CWE103" s="286"/>
      <c r="CWF103" s="286"/>
      <c r="CWG103" s="286"/>
      <c r="CWH103" s="286"/>
      <c r="CWI103" s="286"/>
      <c r="CWJ103" s="286"/>
      <c r="CWK103" s="286"/>
      <c r="CWL103" s="286"/>
      <c r="CWM103" s="286"/>
      <c r="CWN103" s="286"/>
      <c r="CWO103" s="286"/>
      <c r="CWP103" s="286"/>
      <c r="CWQ103" s="286"/>
      <c r="CWR103" s="286"/>
      <c r="CWS103" s="286"/>
      <c r="CWT103" s="286"/>
      <c r="CWU103" s="286"/>
      <c r="CWV103" s="286"/>
      <c r="CWW103" s="286"/>
      <c r="CWX103" s="286"/>
      <c r="CWY103" s="286"/>
      <c r="CWZ103" s="286"/>
      <c r="CXA103" s="286"/>
      <c r="CXB103" s="286"/>
      <c r="CXC103" s="286"/>
      <c r="CXD103" s="286"/>
      <c r="CXE103" s="286"/>
      <c r="CXF103" s="286"/>
      <c r="CXG103" s="286"/>
      <c r="CXH103" s="286"/>
      <c r="CXI103" s="286"/>
      <c r="CXJ103" s="286"/>
      <c r="CXK103" s="286"/>
      <c r="CXL103" s="286"/>
      <c r="CXM103" s="286"/>
      <c r="CXN103" s="286"/>
      <c r="CXO103" s="286"/>
      <c r="CXP103" s="286"/>
      <c r="CXQ103" s="286"/>
      <c r="CXR103" s="286"/>
      <c r="CXS103" s="286"/>
      <c r="CXT103" s="286"/>
      <c r="CXU103" s="286"/>
      <c r="CXV103" s="286"/>
      <c r="CXW103" s="286"/>
      <c r="CXX103" s="286"/>
      <c r="CXY103" s="286"/>
      <c r="CXZ103" s="286"/>
      <c r="CYA103" s="286"/>
      <c r="CYB103" s="286"/>
      <c r="CYC103" s="286"/>
      <c r="CYD103" s="286"/>
      <c r="CYE103" s="286"/>
      <c r="CYF103" s="286"/>
      <c r="CYG103" s="286"/>
      <c r="CYH103" s="286"/>
      <c r="CYI103" s="286"/>
      <c r="CYJ103" s="286"/>
      <c r="CYK103" s="286"/>
      <c r="CYL103" s="286"/>
      <c r="CYM103" s="286"/>
      <c r="CYN103" s="286"/>
      <c r="CYO103" s="286"/>
      <c r="CYP103" s="286"/>
      <c r="CYQ103" s="286"/>
      <c r="CYR103" s="286"/>
      <c r="CYS103" s="286"/>
      <c r="CYT103" s="286"/>
      <c r="CYU103" s="286"/>
      <c r="CYV103" s="286"/>
      <c r="CYW103" s="286"/>
      <c r="CYX103" s="286"/>
      <c r="CYY103" s="286"/>
      <c r="CYZ103" s="286"/>
      <c r="CZA103" s="286"/>
      <c r="CZB103" s="286"/>
      <c r="CZC103" s="286"/>
      <c r="CZD103" s="286"/>
      <c r="CZE103" s="286"/>
      <c r="CZF103" s="286"/>
      <c r="CZG103" s="286"/>
      <c r="CZH103" s="286"/>
      <c r="CZI103" s="286"/>
      <c r="CZJ103" s="286"/>
      <c r="CZK103" s="286"/>
      <c r="CZL103" s="286"/>
      <c r="CZM103" s="286"/>
      <c r="CZN103" s="286"/>
      <c r="CZO103" s="286"/>
      <c r="CZP103" s="286"/>
      <c r="CZQ103" s="286"/>
      <c r="CZR103" s="286"/>
      <c r="CZS103" s="286"/>
      <c r="CZT103" s="286"/>
      <c r="CZU103" s="286"/>
      <c r="CZV103" s="286"/>
      <c r="CZW103" s="286"/>
      <c r="CZX103" s="286"/>
      <c r="CZY103" s="286"/>
      <c r="CZZ103" s="286"/>
      <c r="DAA103" s="286"/>
      <c r="DAB103" s="286"/>
      <c r="DAC103" s="286"/>
      <c r="DAD103" s="286"/>
      <c r="DAE103" s="286"/>
      <c r="DAF103" s="286"/>
      <c r="DAG103" s="286"/>
      <c r="DAH103" s="286"/>
      <c r="DAI103" s="286"/>
      <c r="DAJ103" s="286"/>
      <c r="DAK103" s="286"/>
      <c r="DAL103" s="286"/>
      <c r="DAM103" s="286"/>
      <c r="DAN103" s="286"/>
      <c r="DAO103" s="286"/>
      <c r="DAP103" s="286"/>
      <c r="DAQ103" s="286"/>
      <c r="DAR103" s="286"/>
      <c r="DAS103" s="286"/>
      <c r="DAT103" s="286"/>
      <c r="DAU103" s="286"/>
      <c r="DAV103" s="286"/>
      <c r="DAW103" s="286"/>
      <c r="DAX103" s="286"/>
      <c r="DAY103" s="286"/>
      <c r="DAZ103" s="286"/>
      <c r="DBA103" s="286"/>
      <c r="DBB103" s="286"/>
      <c r="DBC103" s="286"/>
      <c r="DBD103" s="286"/>
      <c r="DBE103" s="286"/>
      <c r="DBF103" s="286"/>
      <c r="DBG103" s="286"/>
      <c r="DBH103" s="286"/>
      <c r="DBI103" s="286"/>
      <c r="DBJ103" s="286"/>
      <c r="DBK103" s="286"/>
      <c r="DBL103" s="286"/>
      <c r="DBM103" s="286"/>
      <c r="DBN103" s="286"/>
      <c r="DBO103" s="286"/>
      <c r="DBP103" s="286"/>
      <c r="DBQ103" s="286"/>
      <c r="DBR103" s="286"/>
      <c r="DBS103" s="286"/>
      <c r="DBT103" s="286"/>
      <c r="DBU103" s="286"/>
      <c r="DBV103" s="286"/>
      <c r="DBW103" s="286"/>
      <c r="DBX103" s="286"/>
      <c r="DBY103" s="286"/>
      <c r="DBZ103" s="286"/>
      <c r="DCA103" s="286"/>
      <c r="DCB103" s="286"/>
      <c r="DCC103" s="286"/>
      <c r="DCD103" s="286"/>
      <c r="DCE103" s="286"/>
      <c r="DCF103" s="286"/>
      <c r="DCG103" s="286"/>
      <c r="DCH103" s="286"/>
      <c r="DCI103" s="286"/>
      <c r="DCJ103" s="286"/>
      <c r="DCK103" s="286"/>
      <c r="DCL103" s="286"/>
      <c r="DCM103" s="286"/>
      <c r="DCN103" s="286"/>
      <c r="DCO103" s="286"/>
      <c r="DCP103" s="286"/>
      <c r="DCQ103" s="286"/>
      <c r="DCR103" s="286"/>
      <c r="DCS103" s="286"/>
      <c r="DCT103" s="286"/>
      <c r="DCU103" s="286"/>
      <c r="DCV103" s="286"/>
      <c r="DCW103" s="286"/>
      <c r="DCX103" s="286"/>
      <c r="DCY103" s="286"/>
      <c r="DCZ103" s="286"/>
      <c r="DDA103" s="286"/>
      <c r="DDB103" s="286"/>
      <c r="DDC103" s="286"/>
      <c r="DDD103" s="286"/>
      <c r="DDE103" s="286"/>
      <c r="DDF103" s="286"/>
      <c r="DDG103" s="286"/>
      <c r="DDH103" s="286"/>
      <c r="DDI103" s="286"/>
      <c r="DDJ103" s="286"/>
      <c r="DDK103" s="286"/>
      <c r="DDL103" s="286"/>
      <c r="DDM103" s="286"/>
      <c r="DDN103" s="286"/>
      <c r="DDO103" s="286"/>
      <c r="DDP103" s="286"/>
      <c r="DDQ103" s="286"/>
      <c r="DDR103" s="286"/>
      <c r="DDS103" s="286"/>
      <c r="DDT103" s="286"/>
      <c r="DDU103" s="286"/>
      <c r="DDV103" s="286"/>
      <c r="DDW103" s="286"/>
      <c r="DDX103" s="286"/>
      <c r="DDY103" s="286"/>
      <c r="DDZ103" s="286"/>
      <c r="DEA103" s="286"/>
      <c r="DEB103" s="286"/>
      <c r="DEC103" s="286"/>
      <c r="DED103" s="286"/>
      <c r="DEE103" s="286"/>
      <c r="DEF103" s="286"/>
      <c r="DEG103" s="286"/>
      <c r="DEH103" s="286"/>
      <c r="DEI103" s="286"/>
      <c r="DEJ103" s="286"/>
      <c r="DEK103" s="286"/>
      <c r="DEL103" s="286"/>
      <c r="DEM103" s="286"/>
      <c r="DEN103" s="286"/>
      <c r="DEO103" s="286"/>
      <c r="DEP103" s="286"/>
      <c r="DEQ103" s="286"/>
      <c r="DER103" s="286"/>
      <c r="DES103" s="286"/>
      <c r="DET103" s="286"/>
      <c r="DEU103" s="286"/>
      <c r="DEV103" s="286"/>
      <c r="DEW103" s="286"/>
      <c r="DEX103" s="286"/>
      <c r="DEY103" s="286"/>
      <c r="DEZ103" s="286"/>
      <c r="DFA103" s="286"/>
      <c r="DFB103" s="286"/>
      <c r="DFC103" s="286"/>
      <c r="DFD103" s="286"/>
      <c r="DFE103" s="286"/>
      <c r="DFF103" s="286"/>
      <c r="DFG103" s="286"/>
      <c r="DFH103" s="286"/>
      <c r="DFI103" s="286"/>
      <c r="DFJ103" s="286"/>
      <c r="DFK103" s="286"/>
      <c r="DFL103" s="286"/>
      <c r="DFM103" s="286"/>
      <c r="DFN103" s="286"/>
      <c r="DFO103" s="286"/>
      <c r="DFP103" s="286"/>
      <c r="DFQ103" s="286"/>
      <c r="DFR103" s="286"/>
      <c r="DFS103" s="286"/>
      <c r="DFT103" s="286"/>
      <c r="DFU103" s="286"/>
      <c r="DFV103" s="286"/>
      <c r="DFW103" s="286"/>
      <c r="DFX103" s="286"/>
      <c r="DFY103" s="286"/>
      <c r="DFZ103" s="286"/>
      <c r="DGA103" s="286"/>
      <c r="DGB103" s="286"/>
      <c r="DGC103" s="286"/>
      <c r="DGD103" s="286"/>
      <c r="DGE103" s="286"/>
      <c r="DGF103" s="286"/>
      <c r="DGG103" s="286"/>
      <c r="DGH103" s="286"/>
      <c r="DGI103" s="286"/>
      <c r="DGJ103" s="286"/>
      <c r="DGK103" s="286"/>
      <c r="DGL103" s="286"/>
      <c r="DGM103" s="286"/>
      <c r="DGN103" s="286"/>
      <c r="DGO103" s="286"/>
      <c r="DGP103" s="286"/>
      <c r="DGQ103" s="286"/>
      <c r="DGR103" s="286"/>
      <c r="DGS103" s="286"/>
      <c r="DGT103" s="286"/>
      <c r="DGU103" s="286"/>
      <c r="DGV103" s="286"/>
      <c r="DGW103" s="286"/>
      <c r="DGX103" s="286"/>
      <c r="DGY103" s="286"/>
      <c r="DGZ103" s="286"/>
      <c r="DHA103" s="286"/>
      <c r="DHB103" s="286"/>
      <c r="DHC103" s="286"/>
      <c r="DHD103" s="286"/>
      <c r="DHE103" s="286"/>
      <c r="DHF103" s="286"/>
      <c r="DHG103" s="286"/>
      <c r="DHH103" s="286"/>
      <c r="DHI103" s="286"/>
      <c r="DHJ103" s="286"/>
      <c r="DHK103" s="286"/>
      <c r="DHL103" s="286"/>
      <c r="DHM103" s="286"/>
      <c r="DHN103" s="286"/>
      <c r="DHO103" s="286"/>
      <c r="DHP103" s="286"/>
      <c r="DHQ103" s="286"/>
      <c r="DHR103" s="286"/>
      <c r="DHS103" s="286"/>
      <c r="DHT103" s="286"/>
      <c r="DHU103" s="286"/>
      <c r="DHV103" s="286"/>
      <c r="DHW103" s="286"/>
      <c r="DHX103" s="286"/>
      <c r="DHY103" s="286"/>
      <c r="DHZ103" s="286"/>
      <c r="DIA103" s="286"/>
      <c r="DIB103" s="286"/>
      <c r="DIC103" s="286"/>
      <c r="DID103" s="286"/>
      <c r="DIE103" s="286"/>
      <c r="DIF103" s="286"/>
      <c r="DIG103" s="286"/>
      <c r="DIH103" s="286"/>
      <c r="DII103" s="286"/>
      <c r="DIJ103" s="286"/>
      <c r="DIK103" s="286"/>
      <c r="DIL103" s="286"/>
      <c r="DIM103" s="286"/>
      <c r="DIN103" s="286"/>
      <c r="DIO103" s="286"/>
      <c r="DIP103" s="286"/>
      <c r="DIQ103" s="286"/>
      <c r="DIR103" s="286"/>
      <c r="DIS103" s="286"/>
      <c r="DIT103" s="286"/>
      <c r="DIU103" s="286"/>
      <c r="DIV103" s="286"/>
      <c r="DIW103" s="286"/>
      <c r="DIX103" s="286"/>
      <c r="DIY103" s="286"/>
      <c r="DIZ103" s="286"/>
      <c r="DJA103" s="286"/>
      <c r="DJB103" s="286"/>
      <c r="DJC103" s="286"/>
      <c r="DJD103" s="286"/>
      <c r="DJE103" s="286"/>
      <c r="DJF103" s="286"/>
      <c r="DJG103" s="286"/>
      <c r="DJH103" s="286"/>
      <c r="DJI103" s="286"/>
      <c r="DJJ103" s="286"/>
      <c r="DJK103" s="286"/>
      <c r="DJL103" s="286"/>
      <c r="DJM103" s="286"/>
      <c r="DJN103" s="286"/>
      <c r="DJO103" s="286"/>
      <c r="DJP103" s="286"/>
      <c r="DJQ103" s="286"/>
      <c r="DJR103" s="286"/>
      <c r="DJS103" s="286"/>
      <c r="DJT103" s="286"/>
      <c r="DJU103" s="286"/>
      <c r="DJV103" s="286"/>
      <c r="DJW103" s="286"/>
      <c r="DJX103" s="286"/>
      <c r="DJY103" s="286"/>
      <c r="DJZ103" s="286"/>
      <c r="DKA103" s="286"/>
      <c r="DKB103" s="286"/>
      <c r="DKC103" s="286"/>
      <c r="DKD103" s="286"/>
      <c r="DKE103" s="286"/>
      <c r="DKF103" s="286"/>
      <c r="DKG103" s="286"/>
      <c r="DKH103" s="286"/>
      <c r="DKI103" s="286"/>
      <c r="DKJ103" s="286"/>
      <c r="DKK103" s="286"/>
      <c r="DKL103" s="286"/>
      <c r="DKM103" s="286"/>
      <c r="DKN103" s="286"/>
      <c r="DKO103" s="286"/>
      <c r="DKP103" s="286"/>
      <c r="DKQ103" s="286"/>
      <c r="DKR103" s="286"/>
      <c r="DKS103" s="286"/>
      <c r="DKT103" s="286"/>
      <c r="DKU103" s="286"/>
      <c r="DKV103" s="286"/>
      <c r="DKW103" s="286"/>
      <c r="DKX103" s="286"/>
      <c r="DKY103" s="286"/>
      <c r="DKZ103" s="286"/>
      <c r="DLA103" s="286"/>
      <c r="DLB103" s="286"/>
      <c r="DLC103" s="286"/>
      <c r="DLD103" s="286"/>
      <c r="DLE103" s="286"/>
      <c r="DLF103" s="286"/>
      <c r="DLG103" s="286"/>
      <c r="DLH103" s="286"/>
      <c r="DLI103" s="286"/>
      <c r="DLJ103" s="286"/>
      <c r="DLK103" s="286"/>
      <c r="DLL103" s="286"/>
      <c r="DLM103" s="286"/>
      <c r="DLN103" s="286"/>
      <c r="DLO103" s="286"/>
      <c r="DLP103" s="286"/>
      <c r="DLQ103" s="286"/>
      <c r="DLR103" s="286"/>
      <c r="DLS103" s="286"/>
      <c r="DLT103" s="286"/>
      <c r="DLU103" s="286"/>
      <c r="DLV103" s="286"/>
      <c r="DLW103" s="286"/>
      <c r="DLX103" s="286"/>
      <c r="DLY103" s="286"/>
      <c r="DLZ103" s="286"/>
      <c r="DMA103" s="286"/>
      <c r="DMB103" s="286"/>
      <c r="DMC103" s="286"/>
      <c r="DMD103" s="286"/>
      <c r="DME103" s="286"/>
      <c r="DMF103" s="286"/>
      <c r="DMG103" s="286"/>
      <c r="DMH103" s="286"/>
      <c r="DMI103" s="286"/>
      <c r="DMJ103" s="286"/>
      <c r="DMK103" s="286"/>
      <c r="DML103" s="286"/>
      <c r="DMM103" s="286"/>
      <c r="DMN103" s="286"/>
      <c r="DMO103" s="286"/>
      <c r="DMP103" s="286"/>
      <c r="DMQ103" s="286"/>
      <c r="DMR103" s="286"/>
      <c r="DMS103" s="286"/>
      <c r="DMT103" s="286"/>
      <c r="DMU103" s="286"/>
      <c r="DMV103" s="286"/>
      <c r="DMW103" s="286"/>
      <c r="DMX103" s="286"/>
      <c r="DMY103" s="286"/>
      <c r="DMZ103" s="286"/>
      <c r="DNA103" s="286"/>
      <c r="DNB103" s="286"/>
      <c r="DNC103" s="286"/>
      <c r="DND103" s="286"/>
      <c r="DNE103" s="286"/>
      <c r="DNF103" s="286"/>
      <c r="DNG103" s="286"/>
      <c r="DNH103" s="286"/>
      <c r="DNI103" s="286"/>
      <c r="DNJ103" s="286"/>
      <c r="DNK103" s="286"/>
      <c r="DNL103" s="286"/>
      <c r="DNM103" s="286"/>
      <c r="DNN103" s="286"/>
      <c r="DNO103" s="286"/>
      <c r="DNP103" s="286"/>
      <c r="DNQ103" s="286"/>
      <c r="DNR103" s="286"/>
      <c r="DNS103" s="286"/>
      <c r="DNT103" s="286"/>
      <c r="DNU103" s="286"/>
      <c r="DNV103" s="286"/>
      <c r="DNW103" s="286"/>
      <c r="DNX103" s="286"/>
      <c r="DNY103" s="286"/>
      <c r="DNZ103" s="286"/>
      <c r="DOA103" s="286"/>
      <c r="DOB103" s="286"/>
      <c r="DOC103" s="286"/>
      <c r="DOD103" s="286"/>
      <c r="DOE103" s="286"/>
      <c r="DOF103" s="286"/>
      <c r="DOG103" s="286"/>
      <c r="DOH103" s="286"/>
      <c r="DOI103" s="286"/>
      <c r="DOJ103" s="286"/>
      <c r="DOK103" s="286"/>
      <c r="DOL103" s="286"/>
      <c r="DOM103" s="286"/>
      <c r="DON103" s="286"/>
      <c r="DOO103" s="286"/>
      <c r="DOP103" s="286"/>
      <c r="DOQ103" s="286"/>
      <c r="DOR103" s="286"/>
      <c r="DOS103" s="286"/>
      <c r="DOT103" s="286"/>
      <c r="DOU103" s="286"/>
      <c r="DOV103" s="286"/>
      <c r="DOW103" s="286"/>
      <c r="DOX103" s="286"/>
      <c r="DOY103" s="286"/>
      <c r="DOZ103" s="286"/>
      <c r="DPA103" s="286"/>
      <c r="DPB103" s="286"/>
      <c r="DPC103" s="286"/>
      <c r="DPD103" s="286"/>
      <c r="DPE103" s="286"/>
      <c r="DPF103" s="286"/>
      <c r="DPG103" s="286"/>
      <c r="DPH103" s="286"/>
      <c r="DPI103" s="286"/>
      <c r="DPJ103" s="286"/>
      <c r="DPK103" s="286"/>
      <c r="DPL103" s="286"/>
      <c r="DPM103" s="286"/>
      <c r="DPN103" s="286"/>
      <c r="DPO103" s="286"/>
      <c r="DPP103" s="286"/>
      <c r="DPQ103" s="286"/>
      <c r="DPR103" s="286"/>
      <c r="DPS103" s="286"/>
      <c r="DPT103" s="286"/>
      <c r="DPU103" s="286"/>
      <c r="DPV103" s="286"/>
      <c r="DPW103" s="286"/>
      <c r="DPX103" s="286"/>
      <c r="DPY103" s="286"/>
      <c r="DPZ103" s="286"/>
      <c r="DQA103" s="286"/>
      <c r="DQB103" s="286"/>
      <c r="DQC103" s="286"/>
      <c r="DQD103" s="286"/>
      <c r="DQE103" s="286"/>
      <c r="DQF103" s="286"/>
      <c r="DQG103" s="286"/>
      <c r="DQH103" s="286"/>
      <c r="DQI103" s="286"/>
      <c r="DQJ103" s="286"/>
      <c r="DQK103" s="286"/>
      <c r="DQL103" s="286"/>
      <c r="DQM103" s="286"/>
      <c r="DQN103" s="286"/>
      <c r="DQO103" s="286"/>
      <c r="DQP103" s="286"/>
      <c r="DQQ103" s="286"/>
      <c r="DQR103" s="286"/>
      <c r="DQS103" s="286"/>
      <c r="DQT103" s="286"/>
      <c r="DQU103" s="286"/>
      <c r="DQV103" s="286"/>
      <c r="DQW103" s="286"/>
      <c r="DQX103" s="286"/>
      <c r="DQY103" s="286"/>
      <c r="DQZ103" s="286"/>
      <c r="DRA103" s="286"/>
      <c r="DRB103" s="286"/>
      <c r="DRC103" s="286"/>
      <c r="DRD103" s="286"/>
      <c r="DRE103" s="286"/>
      <c r="DRF103" s="286"/>
      <c r="DRG103" s="286"/>
      <c r="DRH103" s="286"/>
      <c r="DRI103" s="286"/>
      <c r="DRJ103" s="286"/>
      <c r="DRK103" s="286"/>
      <c r="DRL103" s="286"/>
      <c r="DRM103" s="286"/>
      <c r="DRN103" s="286"/>
      <c r="DRO103" s="286"/>
      <c r="DRP103" s="286"/>
      <c r="DRQ103" s="286"/>
      <c r="DRR103" s="286"/>
      <c r="DRS103" s="286"/>
      <c r="DRT103" s="286"/>
      <c r="DRU103" s="286"/>
      <c r="DRV103" s="286"/>
      <c r="DRW103" s="286"/>
      <c r="DRX103" s="286"/>
      <c r="DRY103" s="286"/>
      <c r="DRZ103" s="286"/>
      <c r="DSA103" s="286"/>
      <c r="DSB103" s="286"/>
      <c r="DSC103" s="286"/>
      <c r="DSD103" s="286"/>
      <c r="DSE103" s="286"/>
      <c r="DSF103" s="286"/>
      <c r="DSG103" s="286"/>
      <c r="DSH103" s="286"/>
      <c r="DSI103" s="286"/>
      <c r="DSJ103" s="286"/>
      <c r="DSK103" s="286"/>
      <c r="DSL103" s="286"/>
      <c r="DSM103" s="286"/>
      <c r="DSN103" s="286"/>
      <c r="DSO103" s="286"/>
      <c r="DSP103" s="286"/>
      <c r="DSQ103" s="286"/>
      <c r="DSR103" s="286"/>
      <c r="DSS103" s="286"/>
      <c r="DST103" s="286"/>
      <c r="DSU103" s="286"/>
      <c r="DSV103" s="286"/>
      <c r="DSW103" s="286"/>
      <c r="DSX103" s="286"/>
      <c r="DSY103" s="286"/>
      <c r="DSZ103" s="286"/>
      <c r="DTA103" s="286"/>
      <c r="DTB103" s="286"/>
      <c r="DTC103" s="286"/>
      <c r="DTD103" s="286"/>
      <c r="DTE103" s="286"/>
      <c r="DTF103" s="286"/>
      <c r="DTG103" s="286"/>
      <c r="DTH103" s="286"/>
      <c r="DTI103" s="286"/>
      <c r="DTJ103" s="286"/>
      <c r="DTK103" s="286"/>
      <c r="DTL103" s="286"/>
      <c r="DTM103" s="286"/>
      <c r="DTN103" s="286"/>
      <c r="DTO103" s="286"/>
      <c r="DTP103" s="286"/>
      <c r="DTQ103" s="286"/>
      <c r="DTR103" s="286"/>
      <c r="DTS103" s="286"/>
      <c r="DTT103" s="286"/>
      <c r="DTU103" s="286"/>
      <c r="DTV103" s="286"/>
      <c r="DTW103" s="286"/>
      <c r="DTX103" s="286"/>
      <c r="DTY103" s="286"/>
      <c r="DTZ103" s="286"/>
      <c r="DUA103" s="286"/>
      <c r="DUB103" s="286"/>
      <c r="DUC103" s="286"/>
      <c r="DUD103" s="286"/>
      <c r="DUE103" s="286"/>
      <c r="DUF103" s="286"/>
      <c r="DUG103" s="286"/>
      <c r="DUH103" s="286"/>
      <c r="DUI103" s="286"/>
      <c r="DUJ103" s="286"/>
      <c r="DUK103" s="286"/>
      <c r="DUL103" s="286"/>
      <c r="DUM103" s="286"/>
      <c r="DUN103" s="286"/>
      <c r="DUO103" s="286"/>
      <c r="DUP103" s="286"/>
      <c r="DUQ103" s="286"/>
      <c r="DUR103" s="286"/>
      <c r="DUS103" s="286"/>
      <c r="DUT103" s="286"/>
      <c r="DUU103" s="286"/>
      <c r="DUV103" s="286"/>
      <c r="DUW103" s="286"/>
      <c r="DUX103" s="286"/>
      <c r="DUY103" s="286"/>
      <c r="DUZ103" s="286"/>
      <c r="DVA103" s="286"/>
      <c r="DVB103" s="286"/>
      <c r="DVC103" s="286"/>
      <c r="DVD103" s="286"/>
      <c r="DVE103" s="286"/>
      <c r="DVF103" s="286"/>
      <c r="DVG103" s="286"/>
      <c r="DVH103" s="286"/>
      <c r="DVI103" s="286"/>
      <c r="DVJ103" s="286"/>
      <c r="DVK103" s="286"/>
      <c r="DVL103" s="286"/>
      <c r="DVM103" s="286"/>
      <c r="DVN103" s="286"/>
      <c r="DVO103" s="286"/>
      <c r="DVP103" s="286"/>
      <c r="DVQ103" s="286"/>
      <c r="DVR103" s="286"/>
      <c r="DVS103" s="286"/>
      <c r="DVT103" s="286"/>
      <c r="DVU103" s="286"/>
      <c r="DVV103" s="286"/>
      <c r="DVW103" s="286"/>
      <c r="DVX103" s="286"/>
      <c r="DVY103" s="286"/>
      <c r="DVZ103" s="286"/>
      <c r="DWA103" s="286"/>
      <c r="DWB103" s="286"/>
      <c r="DWC103" s="286"/>
      <c r="DWD103" s="286"/>
      <c r="DWE103" s="286"/>
      <c r="DWF103" s="286"/>
      <c r="DWG103" s="286"/>
      <c r="DWH103" s="286"/>
      <c r="DWI103" s="286"/>
      <c r="DWJ103" s="286"/>
      <c r="DWK103" s="286"/>
      <c r="DWL103" s="286"/>
      <c r="DWM103" s="286"/>
      <c r="DWN103" s="286"/>
      <c r="DWO103" s="286"/>
      <c r="DWP103" s="286"/>
      <c r="DWQ103" s="286"/>
      <c r="DWR103" s="286"/>
      <c r="DWS103" s="286"/>
      <c r="DWT103" s="286"/>
      <c r="DWU103" s="286"/>
      <c r="DWV103" s="286"/>
      <c r="DWW103" s="286"/>
      <c r="DWX103" s="286"/>
      <c r="DWY103" s="286"/>
      <c r="DWZ103" s="286"/>
      <c r="DXA103" s="286"/>
      <c r="DXB103" s="286"/>
      <c r="DXC103" s="286"/>
      <c r="DXD103" s="286"/>
      <c r="DXE103" s="286"/>
      <c r="DXF103" s="286"/>
      <c r="DXG103" s="286"/>
      <c r="DXH103" s="286"/>
      <c r="DXI103" s="286"/>
      <c r="DXJ103" s="286"/>
      <c r="DXK103" s="286"/>
      <c r="DXL103" s="286"/>
      <c r="DXM103" s="286"/>
      <c r="DXN103" s="286"/>
      <c r="DXO103" s="286"/>
      <c r="DXP103" s="286"/>
      <c r="DXQ103" s="286"/>
      <c r="DXR103" s="286"/>
      <c r="DXS103" s="286"/>
      <c r="DXT103" s="286"/>
      <c r="DXU103" s="286"/>
      <c r="DXV103" s="286"/>
      <c r="DXW103" s="286"/>
      <c r="DXX103" s="286"/>
      <c r="DXY103" s="286"/>
      <c r="DXZ103" s="286"/>
      <c r="DYA103" s="286"/>
      <c r="DYB103" s="286"/>
      <c r="DYC103" s="286"/>
      <c r="DYD103" s="286"/>
      <c r="DYE103" s="286"/>
      <c r="DYF103" s="286"/>
      <c r="DYG103" s="286"/>
      <c r="DYH103" s="286"/>
      <c r="DYI103" s="286"/>
      <c r="DYJ103" s="286"/>
      <c r="DYK103" s="286"/>
      <c r="DYL103" s="286"/>
      <c r="DYM103" s="286"/>
      <c r="DYN103" s="286"/>
      <c r="DYO103" s="286"/>
      <c r="DYP103" s="286"/>
      <c r="DYQ103" s="286"/>
      <c r="DYR103" s="286"/>
      <c r="DYS103" s="286"/>
      <c r="DYT103" s="286"/>
      <c r="DYU103" s="286"/>
      <c r="DYV103" s="286"/>
      <c r="DYW103" s="286"/>
      <c r="DYX103" s="286"/>
      <c r="DYY103" s="286"/>
      <c r="DYZ103" s="286"/>
      <c r="DZA103" s="286"/>
      <c r="DZB103" s="286"/>
      <c r="DZC103" s="286"/>
      <c r="DZD103" s="286"/>
      <c r="DZE103" s="286"/>
      <c r="DZF103" s="286"/>
      <c r="DZG103" s="286"/>
      <c r="DZH103" s="286"/>
      <c r="DZI103" s="286"/>
      <c r="DZJ103" s="286"/>
      <c r="DZK103" s="286"/>
      <c r="DZL103" s="286"/>
      <c r="DZM103" s="286"/>
      <c r="DZN103" s="286"/>
      <c r="DZO103" s="286"/>
      <c r="DZP103" s="286"/>
      <c r="DZQ103" s="286"/>
      <c r="DZR103" s="286"/>
      <c r="DZS103" s="286"/>
      <c r="DZT103" s="286"/>
      <c r="DZU103" s="286"/>
      <c r="DZV103" s="286"/>
      <c r="DZW103" s="286"/>
      <c r="DZX103" s="286"/>
      <c r="DZY103" s="286"/>
      <c r="DZZ103" s="286"/>
      <c r="EAA103" s="286"/>
      <c r="EAB103" s="286"/>
      <c r="EAC103" s="286"/>
      <c r="EAD103" s="286"/>
      <c r="EAE103" s="286"/>
      <c r="EAF103" s="286"/>
      <c r="EAG103" s="286"/>
      <c r="EAH103" s="286"/>
      <c r="EAI103" s="286"/>
      <c r="EAJ103" s="286"/>
      <c r="EAK103" s="286"/>
      <c r="EAL103" s="286"/>
      <c r="EAM103" s="286"/>
      <c r="EAN103" s="286"/>
      <c r="EAO103" s="286"/>
      <c r="EAP103" s="286"/>
      <c r="EAQ103" s="286"/>
      <c r="EAR103" s="286"/>
      <c r="EAS103" s="286"/>
      <c r="EAT103" s="286"/>
      <c r="EAU103" s="286"/>
      <c r="EAV103" s="286"/>
      <c r="EAW103" s="286"/>
      <c r="EAX103" s="286"/>
      <c r="EAY103" s="286"/>
      <c r="EAZ103" s="286"/>
      <c r="EBA103" s="286"/>
      <c r="EBB103" s="286"/>
      <c r="EBC103" s="286"/>
      <c r="EBD103" s="286"/>
      <c r="EBE103" s="286"/>
      <c r="EBF103" s="286"/>
      <c r="EBG103" s="286"/>
      <c r="EBH103" s="286"/>
      <c r="EBI103" s="286"/>
      <c r="EBJ103" s="286"/>
      <c r="EBK103" s="286"/>
      <c r="EBL103" s="286"/>
      <c r="EBM103" s="286"/>
      <c r="EBN103" s="286"/>
      <c r="EBO103" s="286"/>
      <c r="EBP103" s="286"/>
      <c r="EBQ103" s="286"/>
      <c r="EBR103" s="286"/>
      <c r="EBS103" s="286"/>
      <c r="EBT103" s="286"/>
      <c r="EBU103" s="286"/>
      <c r="EBV103" s="286"/>
      <c r="EBW103" s="286"/>
      <c r="EBX103" s="286"/>
      <c r="EBY103" s="286"/>
      <c r="EBZ103" s="286"/>
      <c r="ECA103" s="286"/>
      <c r="ECB103" s="286"/>
      <c r="ECC103" s="286"/>
      <c r="ECD103" s="286"/>
      <c r="ECE103" s="286"/>
      <c r="ECF103" s="286"/>
      <c r="ECG103" s="286"/>
      <c r="ECH103" s="286"/>
      <c r="ECI103" s="286"/>
      <c r="ECJ103" s="286"/>
      <c r="ECK103" s="286"/>
      <c r="ECL103" s="286"/>
      <c r="ECM103" s="286"/>
      <c r="ECN103" s="286"/>
      <c r="ECO103" s="286"/>
      <c r="ECP103" s="286"/>
      <c r="ECQ103" s="286"/>
      <c r="ECR103" s="286"/>
      <c r="ECS103" s="286"/>
      <c r="ECT103" s="286"/>
      <c r="ECU103" s="286"/>
      <c r="ECV103" s="286"/>
      <c r="ECW103" s="286"/>
      <c r="ECX103" s="286"/>
      <c r="ECY103" s="286"/>
      <c r="ECZ103" s="286"/>
      <c r="EDA103" s="286"/>
      <c r="EDB103" s="286"/>
      <c r="EDC103" s="286"/>
      <c r="EDD103" s="286"/>
      <c r="EDE103" s="286"/>
      <c r="EDF103" s="286"/>
      <c r="EDG103" s="286"/>
      <c r="EDH103" s="286"/>
      <c r="EDI103" s="286"/>
      <c r="EDJ103" s="286"/>
      <c r="EDK103" s="286"/>
      <c r="EDL103" s="286"/>
      <c r="EDM103" s="286"/>
      <c r="EDN103" s="286"/>
      <c r="EDO103" s="286"/>
      <c r="EDP103" s="286"/>
      <c r="EDQ103" s="286"/>
      <c r="EDR103" s="286"/>
      <c r="EDS103" s="286"/>
      <c r="EDT103" s="286"/>
      <c r="EDU103" s="286"/>
      <c r="EDV103" s="286"/>
      <c r="EDW103" s="286"/>
      <c r="EDX103" s="286"/>
      <c r="EDY103" s="286"/>
      <c r="EDZ103" s="286"/>
      <c r="EEA103" s="286"/>
      <c r="EEB103" s="286"/>
      <c r="EEC103" s="286"/>
      <c r="EED103" s="286"/>
      <c r="EEE103" s="286"/>
      <c r="EEF103" s="286"/>
      <c r="EEG103" s="286"/>
      <c r="EEH103" s="286"/>
      <c r="EEI103" s="286"/>
      <c r="EEJ103" s="286"/>
      <c r="EEK103" s="286"/>
      <c r="EEL103" s="286"/>
      <c r="EEM103" s="286"/>
      <c r="EEN103" s="286"/>
      <c r="EEO103" s="286"/>
      <c r="EEP103" s="286"/>
      <c r="EEQ103" s="286"/>
      <c r="EER103" s="286"/>
      <c r="EES103" s="286"/>
      <c r="EET103" s="286"/>
      <c r="EEU103" s="286"/>
      <c r="EEV103" s="286"/>
      <c r="EEW103" s="286"/>
      <c r="EEX103" s="286"/>
      <c r="EEY103" s="286"/>
      <c r="EEZ103" s="286"/>
      <c r="EFA103" s="286"/>
      <c r="EFB103" s="286"/>
      <c r="EFC103" s="286"/>
      <c r="EFD103" s="286"/>
      <c r="EFE103" s="286"/>
      <c r="EFF103" s="286"/>
      <c r="EFG103" s="286"/>
      <c r="EFH103" s="286"/>
      <c r="EFI103" s="286"/>
      <c r="EFJ103" s="286"/>
      <c r="EFK103" s="286"/>
      <c r="EFL103" s="286"/>
      <c r="EFM103" s="286"/>
      <c r="EFN103" s="286"/>
      <c r="EFO103" s="286"/>
      <c r="EFP103" s="286"/>
      <c r="EFQ103" s="286"/>
      <c r="EFR103" s="286"/>
      <c r="EFS103" s="286"/>
      <c r="EFT103" s="286"/>
      <c r="EFU103" s="286"/>
      <c r="EFV103" s="286"/>
      <c r="EFW103" s="286"/>
      <c r="EFX103" s="286"/>
      <c r="EFY103" s="286"/>
      <c r="EFZ103" s="286"/>
      <c r="EGA103" s="286"/>
      <c r="EGB103" s="286"/>
      <c r="EGC103" s="286"/>
      <c r="EGD103" s="286"/>
      <c r="EGE103" s="286"/>
      <c r="EGF103" s="286"/>
      <c r="EGG103" s="286"/>
      <c r="EGH103" s="286"/>
      <c r="EGI103" s="286"/>
      <c r="EGJ103" s="286"/>
      <c r="EGK103" s="286"/>
      <c r="EGL103" s="286"/>
      <c r="EGM103" s="286"/>
      <c r="EGN103" s="286"/>
      <c r="EGO103" s="286"/>
      <c r="EGP103" s="286"/>
      <c r="EGQ103" s="286"/>
      <c r="EGR103" s="286"/>
      <c r="EGS103" s="286"/>
      <c r="EGT103" s="286"/>
      <c r="EGU103" s="286"/>
      <c r="EGV103" s="286"/>
      <c r="EGW103" s="286"/>
      <c r="EGX103" s="286"/>
      <c r="EGY103" s="286"/>
      <c r="EGZ103" s="286"/>
      <c r="EHA103" s="286"/>
      <c r="EHB103" s="286"/>
      <c r="EHC103" s="286"/>
      <c r="EHD103" s="286"/>
      <c r="EHE103" s="286"/>
      <c r="EHF103" s="286"/>
      <c r="EHG103" s="286"/>
      <c r="EHH103" s="286"/>
      <c r="EHI103" s="286"/>
      <c r="EHJ103" s="286"/>
      <c r="EHK103" s="286"/>
      <c r="EHL103" s="286"/>
      <c r="EHM103" s="286"/>
      <c r="EHN103" s="286"/>
      <c r="EHO103" s="286"/>
      <c r="EHP103" s="286"/>
      <c r="EHQ103" s="286"/>
      <c r="EHR103" s="286"/>
      <c r="EHS103" s="286"/>
      <c r="EHT103" s="286"/>
      <c r="EHU103" s="286"/>
      <c r="EHV103" s="286"/>
      <c r="EHW103" s="286"/>
      <c r="EHX103" s="286"/>
      <c r="EHY103" s="286"/>
      <c r="EHZ103" s="286"/>
      <c r="EIA103" s="286"/>
      <c r="EIB103" s="286"/>
      <c r="EIC103" s="286"/>
      <c r="EID103" s="286"/>
      <c r="EIE103" s="286"/>
      <c r="EIF103" s="286"/>
      <c r="EIG103" s="286"/>
      <c r="EIH103" s="286"/>
      <c r="EII103" s="286"/>
      <c r="EIJ103" s="286"/>
      <c r="EIK103" s="286"/>
      <c r="EIL103" s="286"/>
      <c r="EIM103" s="286"/>
      <c r="EIN103" s="286"/>
      <c r="EIO103" s="286"/>
      <c r="EIP103" s="286"/>
      <c r="EIQ103" s="286"/>
      <c r="EIR103" s="286"/>
      <c r="EIS103" s="286"/>
      <c r="EIT103" s="286"/>
      <c r="EIU103" s="286"/>
      <c r="EIV103" s="286"/>
      <c r="EIW103" s="286"/>
      <c r="EIX103" s="286"/>
      <c r="EIY103" s="286"/>
      <c r="EIZ103" s="286"/>
      <c r="EJA103" s="286"/>
      <c r="EJB103" s="286"/>
      <c r="EJC103" s="286"/>
      <c r="EJD103" s="286"/>
      <c r="EJE103" s="286"/>
      <c r="EJF103" s="286"/>
      <c r="EJG103" s="286"/>
      <c r="EJH103" s="286"/>
      <c r="EJI103" s="286"/>
      <c r="EJJ103" s="286"/>
      <c r="EJK103" s="286"/>
      <c r="EJL103" s="286"/>
      <c r="EJM103" s="286"/>
      <c r="EJN103" s="286"/>
      <c r="EJO103" s="286"/>
      <c r="EJP103" s="286"/>
      <c r="EJQ103" s="286"/>
      <c r="EJR103" s="286"/>
      <c r="EJS103" s="286"/>
      <c r="EJT103" s="286"/>
      <c r="EJU103" s="286"/>
      <c r="EJV103" s="286"/>
      <c r="EJW103" s="286"/>
      <c r="EJX103" s="286"/>
      <c r="EJY103" s="286"/>
      <c r="EJZ103" s="286"/>
      <c r="EKA103" s="286"/>
      <c r="EKB103" s="286"/>
      <c r="EKC103" s="286"/>
      <c r="EKD103" s="286"/>
      <c r="EKE103" s="286"/>
      <c r="EKF103" s="286"/>
      <c r="EKG103" s="286"/>
      <c r="EKH103" s="286"/>
      <c r="EKI103" s="286"/>
      <c r="EKJ103" s="286"/>
      <c r="EKK103" s="286"/>
      <c r="EKL103" s="286"/>
      <c r="EKM103" s="286"/>
      <c r="EKN103" s="286"/>
      <c r="EKO103" s="286"/>
      <c r="EKP103" s="286"/>
      <c r="EKQ103" s="286"/>
      <c r="EKR103" s="286"/>
      <c r="EKS103" s="286"/>
      <c r="EKT103" s="286"/>
      <c r="EKU103" s="286"/>
      <c r="EKV103" s="286"/>
      <c r="EKW103" s="286"/>
      <c r="EKX103" s="286"/>
      <c r="EKY103" s="286"/>
      <c r="EKZ103" s="286"/>
      <c r="ELA103" s="286"/>
      <c r="ELB103" s="286"/>
      <c r="ELC103" s="286"/>
      <c r="ELD103" s="286"/>
      <c r="ELE103" s="286"/>
      <c r="ELF103" s="286"/>
      <c r="ELG103" s="286"/>
      <c r="ELH103" s="286"/>
      <c r="ELI103" s="286"/>
      <c r="ELJ103" s="286"/>
      <c r="ELK103" s="286"/>
      <c r="ELL103" s="286"/>
      <c r="ELM103" s="286"/>
      <c r="ELN103" s="286"/>
      <c r="ELO103" s="286"/>
      <c r="ELP103" s="286"/>
      <c r="ELQ103" s="286"/>
      <c r="ELR103" s="286"/>
      <c r="ELS103" s="286"/>
      <c r="ELT103" s="286"/>
      <c r="ELU103" s="286"/>
      <c r="ELV103" s="286"/>
      <c r="ELW103" s="286"/>
      <c r="ELX103" s="286"/>
      <c r="ELY103" s="286"/>
      <c r="ELZ103" s="286"/>
      <c r="EMA103" s="286"/>
      <c r="EMB103" s="286"/>
      <c r="EMC103" s="286"/>
      <c r="EMD103" s="286"/>
      <c r="EME103" s="286"/>
      <c r="EMF103" s="286"/>
      <c r="EMG103" s="286"/>
      <c r="EMH103" s="286"/>
      <c r="EMI103" s="286"/>
      <c r="EMJ103" s="286"/>
      <c r="EMK103" s="286"/>
      <c r="EML103" s="286"/>
      <c r="EMM103" s="286"/>
      <c r="EMN103" s="286"/>
      <c r="EMO103" s="286"/>
      <c r="EMP103" s="286"/>
      <c r="EMQ103" s="286"/>
      <c r="EMR103" s="286"/>
      <c r="EMS103" s="286"/>
      <c r="EMT103" s="286"/>
      <c r="EMU103" s="286"/>
      <c r="EMV103" s="286"/>
      <c r="EMW103" s="286"/>
      <c r="EMX103" s="286"/>
      <c r="EMY103" s="286"/>
      <c r="EMZ103" s="286"/>
      <c r="ENA103" s="286"/>
      <c r="ENB103" s="286"/>
      <c r="ENC103" s="286"/>
      <c r="END103" s="286"/>
      <c r="ENE103" s="286"/>
      <c r="ENF103" s="286"/>
      <c r="ENG103" s="286"/>
      <c r="ENH103" s="286"/>
      <c r="ENI103" s="286"/>
      <c r="ENJ103" s="286"/>
      <c r="ENK103" s="286"/>
      <c r="ENL103" s="286"/>
      <c r="ENM103" s="286"/>
      <c r="ENN103" s="286"/>
      <c r="ENO103" s="286"/>
      <c r="ENP103" s="286"/>
      <c r="ENQ103" s="286"/>
      <c r="ENR103" s="286"/>
      <c r="ENS103" s="286"/>
      <c r="ENT103" s="286"/>
      <c r="ENU103" s="286"/>
      <c r="ENV103" s="286"/>
      <c r="ENW103" s="286"/>
      <c r="ENX103" s="286"/>
      <c r="ENY103" s="286"/>
      <c r="ENZ103" s="286"/>
      <c r="EOA103" s="286"/>
      <c r="EOB103" s="286"/>
      <c r="EOC103" s="286"/>
      <c r="EOD103" s="286"/>
      <c r="EOE103" s="286"/>
      <c r="EOF103" s="286"/>
      <c r="EOG103" s="286"/>
      <c r="EOH103" s="286"/>
      <c r="EOI103" s="286"/>
      <c r="EOJ103" s="286"/>
      <c r="EOK103" s="286"/>
      <c r="EOL103" s="286"/>
      <c r="EOM103" s="286"/>
      <c r="EON103" s="286"/>
      <c r="EOO103" s="286"/>
      <c r="EOP103" s="286"/>
      <c r="EOQ103" s="286"/>
      <c r="EOR103" s="286"/>
      <c r="EOS103" s="286"/>
      <c r="EOT103" s="286"/>
      <c r="EOU103" s="286"/>
      <c r="EOV103" s="286"/>
      <c r="EOW103" s="286"/>
      <c r="EOX103" s="286"/>
      <c r="EOY103" s="286"/>
      <c r="EOZ103" s="286"/>
      <c r="EPA103" s="286"/>
      <c r="EPB103" s="286"/>
      <c r="EPC103" s="286"/>
      <c r="EPD103" s="286"/>
      <c r="EPE103" s="286"/>
      <c r="EPF103" s="286"/>
      <c r="EPG103" s="286"/>
      <c r="EPH103" s="286"/>
      <c r="EPI103" s="286"/>
      <c r="EPJ103" s="286"/>
      <c r="EPK103" s="286"/>
      <c r="EPL103" s="286"/>
      <c r="EPM103" s="286"/>
      <c r="EPN103" s="286"/>
      <c r="EPO103" s="286"/>
      <c r="EPP103" s="286"/>
      <c r="EPQ103" s="286"/>
      <c r="EPR103" s="286"/>
      <c r="EPS103" s="286"/>
      <c r="EPT103" s="286"/>
      <c r="EPU103" s="286"/>
      <c r="EPV103" s="286"/>
      <c r="EPW103" s="286"/>
      <c r="EPX103" s="286"/>
      <c r="EPY103" s="286"/>
      <c r="EPZ103" s="286"/>
      <c r="EQA103" s="286"/>
      <c r="EQB103" s="286"/>
      <c r="EQC103" s="286"/>
      <c r="EQD103" s="286"/>
      <c r="EQE103" s="286"/>
      <c r="EQF103" s="286"/>
      <c r="EQG103" s="286"/>
      <c r="EQH103" s="286"/>
      <c r="EQI103" s="286"/>
      <c r="EQJ103" s="286"/>
      <c r="EQK103" s="286"/>
      <c r="EQL103" s="286"/>
      <c r="EQM103" s="286"/>
      <c r="EQN103" s="286"/>
      <c r="EQO103" s="286"/>
      <c r="EQP103" s="286"/>
      <c r="EQQ103" s="286"/>
      <c r="EQR103" s="286"/>
      <c r="EQS103" s="286"/>
      <c r="EQT103" s="286"/>
      <c r="EQU103" s="286"/>
      <c r="EQV103" s="286"/>
      <c r="EQW103" s="286"/>
      <c r="EQX103" s="286"/>
      <c r="EQY103" s="286"/>
      <c r="EQZ103" s="286"/>
      <c r="ERA103" s="286"/>
      <c r="ERB103" s="286"/>
      <c r="ERC103" s="286"/>
      <c r="ERD103" s="286"/>
      <c r="ERE103" s="286"/>
      <c r="ERF103" s="286"/>
      <c r="ERG103" s="286"/>
      <c r="ERH103" s="286"/>
      <c r="ERI103" s="286"/>
      <c r="ERJ103" s="286"/>
      <c r="ERK103" s="286"/>
      <c r="ERL103" s="286"/>
      <c r="ERM103" s="286"/>
      <c r="ERN103" s="286"/>
      <c r="ERO103" s="286"/>
      <c r="ERP103" s="286"/>
      <c r="ERQ103" s="286"/>
      <c r="ERR103" s="286"/>
      <c r="ERS103" s="286"/>
      <c r="ERT103" s="286"/>
      <c r="ERU103" s="286"/>
      <c r="ERV103" s="286"/>
      <c r="ERW103" s="286"/>
      <c r="ERX103" s="286"/>
      <c r="ERY103" s="286"/>
      <c r="ERZ103" s="286"/>
      <c r="ESA103" s="286"/>
      <c r="ESB103" s="286"/>
      <c r="ESC103" s="286"/>
      <c r="ESD103" s="286"/>
      <c r="ESE103" s="286"/>
      <c r="ESF103" s="286"/>
      <c r="ESG103" s="286"/>
      <c r="ESH103" s="286"/>
      <c r="ESI103" s="286"/>
      <c r="ESJ103" s="286"/>
      <c r="ESK103" s="286"/>
      <c r="ESL103" s="286"/>
      <c r="ESM103" s="286"/>
      <c r="ESN103" s="286"/>
      <c r="ESO103" s="286"/>
      <c r="ESP103" s="286"/>
      <c r="ESQ103" s="286"/>
      <c r="ESR103" s="286"/>
      <c r="ESS103" s="286"/>
      <c r="EST103" s="286"/>
      <c r="ESU103" s="286"/>
      <c r="ESV103" s="286"/>
      <c r="ESW103" s="286"/>
      <c r="ESX103" s="286"/>
      <c r="ESY103" s="286"/>
      <c r="ESZ103" s="286"/>
      <c r="ETA103" s="286"/>
      <c r="ETB103" s="286"/>
      <c r="ETC103" s="286"/>
      <c r="ETD103" s="286"/>
      <c r="ETE103" s="286"/>
      <c r="ETF103" s="286"/>
      <c r="ETG103" s="286"/>
      <c r="ETH103" s="286"/>
      <c r="ETI103" s="286"/>
      <c r="ETJ103" s="286"/>
      <c r="ETK103" s="286"/>
      <c r="ETL103" s="286"/>
      <c r="ETM103" s="286"/>
      <c r="ETN103" s="286"/>
      <c r="ETO103" s="286"/>
      <c r="ETP103" s="286"/>
      <c r="ETQ103" s="286"/>
      <c r="ETR103" s="286"/>
      <c r="ETS103" s="286"/>
      <c r="ETT103" s="286"/>
      <c r="ETU103" s="286"/>
      <c r="ETV103" s="286"/>
      <c r="ETW103" s="286"/>
      <c r="ETX103" s="286"/>
      <c r="ETY103" s="286"/>
      <c r="ETZ103" s="286"/>
      <c r="EUA103" s="286"/>
      <c r="EUB103" s="286"/>
      <c r="EUC103" s="286"/>
      <c r="EUD103" s="286"/>
      <c r="EUE103" s="286"/>
      <c r="EUF103" s="286"/>
      <c r="EUG103" s="286"/>
      <c r="EUH103" s="286"/>
      <c r="EUI103" s="286"/>
      <c r="EUJ103" s="286"/>
      <c r="EUK103" s="286"/>
      <c r="EUL103" s="286"/>
      <c r="EUM103" s="286"/>
      <c r="EUN103" s="286"/>
      <c r="EUO103" s="286"/>
      <c r="EUP103" s="286"/>
      <c r="EUQ103" s="286"/>
      <c r="EUR103" s="286"/>
      <c r="EUS103" s="286"/>
      <c r="EUT103" s="286"/>
      <c r="EUU103" s="286"/>
      <c r="EUV103" s="286"/>
      <c r="EUW103" s="286"/>
      <c r="EUX103" s="286"/>
      <c r="EUY103" s="286"/>
      <c r="EUZ103" s="286"/>
      <c r="EVA103" s="286"/>
      <c r="EVB103" s="286"/>
      <c r="EVC103" s="286"/>
      <c r="EVD103" s="286"/>
      <c r="EVE103" s="286"/>
      <c r="EVF103" s="286"/>
      <c r="EVG103" s="286"/>
      <c r="EVH103" s="286"/>
      <c r="EVI103" s="286"/>
      <c r="EVJ103" s="286"/>
      <c r="EVK103" s="286"/>
      <c r="EVL103" s="286"/>
      <c r="EVM103" s="286"/>
      <c r="EVN103" s="286"/>
      <c r="EVO103" s="286"/>
      <c r="EVP103" s="286"/>
      <c r="EVQ103" s="286"/>
      <c r="EVR103" s="286"/>
      <c r="EVS103" s="286"/>
      <c r="EVT103" s="286"/>
      <c r="EVU103" s="286"/>
      <c r="EVV103" s="286"/>
      <c r="EVW103" s="286"/>
      <c r="EVX103" s="286"/>
      <c r="EVY103" s="286"/>
      <c r="EVZ103" s="286"/>
      <c r="EWA103" s="286"/>
      <c r="EWB103" s="286"/>
      <c r="EWC103" s="286"/>
      <c r="EWD103" s="286"/>
      <c r="EWE103" s="286"/>
      <c r="EWF103" s="286"/>
      <c r="EWG103" s="286"/>
      <c r="EWH103" s="286"/>
      <c r="EWI103" s="286"/>
      <c r="EWJ103" s="286"/>
      <c r="EWK103" s="286"/>
      <c r="EWL103" s="286"/>
      <c r="EWM103" s="286"/>
      <c r="EWN103" s="286"/>
      <c r="EWO103" s="286"/>
      <c r="EWP103" s="286"/>
      <c r="EWQ103" s="286"/>
      <c r="EWR103" s="286"/>
      <c r="EWS103" s="286"/>
      <c r="EWT103" s="286"/>
      <c r="EWU103" s="286"/>
      <c r="EWV103" s="286"/>
      <c r="EWW103" s="286"/>
      <c r="EWX103" s="286"/>
      <c r="EWY103" s="286"/>
      <c r="EWZ103" s="286"/>
      <c r="EXA103" s="286"/>
      <c r="EXB103" s="286"/>
      <c r="EXC103" s="286"/>
      <c r="EXD103" s="286"/>
      <c r="EXE103" s="286"/>
      <c r="EXF103" s="286"/>
      <c r="EXG103" s="286"/>
      <c r="EXH103" s="286"/>
      <c r="EXI103" s="286"/>
      <c r="EXJ103" s="286"/>
      <c r="EXK103" s="286"/>
      <c r="EXL103" s="286"/>
      <c r="EXM103" s="286"/>
      <c r="EXN103" s="286"/>
      <c r="EXO103" s="286"/>
      <c r="EXP103" s="286"/>
      <c r="EXQ103" s="286"/>
      <c r="EXR103" s="286"/>
      <c r="EXS103" s="286"/>
      <c r="EXT103" s="286"/>
      <c r="EXU103" s="286"/>
      <c r="EXV103" s="286"/>
      <c r="EXW103" s="286"/>
      <c r="EXX103" s="286"/>
      <c r="EXY103" s="286"/>
      <c r="EXZ103" s="286"/>
      <c r="EYA103" s="286"/>
      <c r="EYB103" s="286"/>
      <c r="EYC103" s="286"/>
      <c r="EYD103" s="286"/>
      <c r="EYE103" s="286"/>
      <c r="EYF103" s="286"/>
      <c r="EYG103" s="286"/>
      <c r="EYH103" s="286"/>
      <c r="EYI103" s="286"/>
      <c r="EYJ103" s="286"/>
      <c r="EYK103" s="286"/>
      <c r="EYL103" s="286"/>
      <c r="EYM103" s="286"/>
      <c r="EYN103" s="286"/>
      <c r="EYO103" s="286"/>
      <c r="EYP103" s="286"/>
      <c r="EYQ103" s="286"/>
      <c r="EYR103" s="286"/>
      <c r="EYS103" s="286"/>
      <c r="EYT103" s="286"/>
      <c r="EYU103" s="286"/>
      <c r="EYV103" s="286"/>
      <c r="EYW103" s="286"/>
      <c r="EYX103" s="286"/>
      <c r="EYY103" s="286"/>
      <c r="EYZ103" s="286"/>
      <c r="EZA103" s="286"/>
      <c r="EZB103" s="286"/>
      <c r="EZC103" s="286"/>
      <c r="EZD103" s="286"/>
      <c r="EZE103" s="286"/>
      <c r="EZF103" s="286"/>
      <c r="EZG103" s="286"/>
      <c r="EZH103" s="286"/>
      <c r="EZI103" s="286"/>
      <c r="EZJ103" s="286"/>
      <c r="EZK103" s="286"/>
      <c r="EZL103" s="286"/>
      <c r="EZM103" s="286"/>
      <c r="EZN103" s="286"/>
      <c r="EZO103" s="286"/>
      <c r="EZP103" s="286"/>
      <c r="EZQ103" s="286"/>
      <c r="EZR103" s="286"/>
      <c r="EZS103" s="286"/>
      <c r="EZT103" s="286"/>
      <c r="EZU103" s="286"/>
      <c r="EZV103" s="286"/>
      <c r="EZW103" s="286"/>
      <c r="EZX103" s="286"/>
      <c r="EZY103" s="286"/>
      <c r="EZZ103" s="286"/>
      <c r="FAA103" s="286"/>
      <c r="FAB103" s="286"/>
      <c r="FAC103" s="286"/>
      <c r="FAD103" s="286"/>
      <c r="FAE103" s="286"/>
      <c r="FAF103" s="286"/>
      <c r="FAG103" s="286"/>
      <c r="FAH103" s="286"/>
      <c r="FAI103" s="286"/>
      <c r="FAJ103" s="286"/>
      <c r="FAK103" s="286"/>
      <c r="FAL103" s="286"/>
      <c r="FAM103" s="286"/>
      <c r="FAN103" s="286"/>
      <c r="FAO103" s="286"/>
      <c r="FAP103" s="286"/>
      <c r="FAQ103" s="286"/>
      <c r="FAR103" s="286"/>
      <c r="FAS103" s="286"/>
      <c r="FAT103" s="286"/>
      <c r="FAU103" s="286"/>
      <c r="FAV103" s="286"/>
      <c r="FAW103" s="286"/>
      <c r="FAX103" s="286"/>
      <c r="FAY103" s="286"/>
      <c r="FAZ103" s="286"/>
      <c r="FBA103" s="286"/>
      <c r="FBB103" s="286"/>
      <c r="FBC103" s="286"/>
      <c r="FBD103" s="286"/>
      <c r="FBE103" s="286"/>
      <c r="FBF103" s="286"/>
      <c r="FBG103" s="286"/>
      <c r="FBH103" s="286"/>
      <c r="FBI103" s="286"/>
      <c r="FBJ103" s="286"/>
      <c r="FBK103" s="286"/>
      <c r="FBL103" s="286"/>
      <c r="FBM103" s="286"/>
      <c r="FBN103" s="286"/>
      <c r="FBO103" s="286"/>
      <c r="FBP103" s="286"/>
      <c r="FBQ103" s="286"/>
      <c r="FBR103" s="286"/>
      <c r="FBS103" s="286"/>
      <c r="FBT103" s="286"/>
      <c r="FBU103" s="286"/>
      <c r="FBV103" s="286"/>
      <c r="FBW103" s="286"/>
      <c r="FBX103" s="286"/>
      <c r="FBY103" s="286"/>
      <c r="FBZ103" s="286"/>
      <c r="FCA103" s="286"/>
      <c r="FCB103" s="286"/>
      <c r="FCC103" s="286"/>
      <c r="FCD103" s="286"/>
      <c r="FCE103" s="286"/>
      <c r="FCF103" s="286"/>
      <c r="FCG103" s="286"/>
      <c r="FCH103" s="286"/>
      <c r="FCI103" s="286"/>
      <c r="FCJ103" s="286"/>
      <c r="FCK103" s="286"/>
      <c r="FCL103" s="286"/>
      <c r="FCM103" s="286"/>
      <c r="FCN103" s="286"/>
      <c r="FCO103" s="286"/>
      <c r="FCP103" s="286"/>
      <c r="FCQ103" s="286"/>
      <c r="FCR103" s="286"/>
      <c r="FCS103" s="286"/>
      <c r="FCT103" s="286"/>
      <c r="FCU103" s="286"/>
      <c r="FCV103" s="286"/>
      <c r="FCW103" s="286"/>
      <c r="FCX103" s="286"/>
      <c r="FCY103" s="286"/>
      <c r="FCZ103" s="286"/>
      <c r="FDA103" s="286"/>
      <c r="FDB103" s="286"/>
      <c r="FDC103" s="286"/>
      <c r="FDD103" s="286"/>
      <c r="FDE103" s="286"/>
      <c r="FDF103" s="286"/>
      <c r="FDG103" s="286"/>
      <c r="FDH103" s="286"/>
      <c r="FDI103" s="286"/>
      <c r="FDJ103" s="286"/>
      <c r="FDK103" s="286"/>
      <c r="FDL103" s="286"/>
      <c r="FDM103" s="286"/>
      <c r="FDN103" s="286"/>
      <c r="FDO103" s="286"/>
      <c r="FDP103" s="286"/>
      <c r="FDQ103" s="286"/>
      <c r="FDR103" s="286"/>
      <c r="FDS103" s="286"/>
      <c r="FDT103" s="286"/>
      <c r="FDU103" s="286"/>
      <c r="FDV103" s="286"/>
      <c r="FDW103" s="286"/>
      <c r="FDX103" s="286"/>
      <c r="FDY103" s="286"/>
      <c r="FDZ103" s="286"/>
      <c r="FEA103" s="286"/>
      <c r="FEB103" s="286"/>
      <c r="FEC103" s="286"/>
      <c r="FED103" s="286"/>
      <c r="FEE103" s="286"/>
      <c r="FEF103" s="286"/>
      <c r="FEG103" s="286"/>
      <c r="FEH103" s="286"/>
      <c r="FEI103" s="286"/>
      <c r="FEJ103" s="286"/>
      <c r="FEK103" s="286"/>
      <c r="FEL103" s="286"/>
      <c r="FEM103" s="286"/>
      <c r="FEN103" s="286"/>
      <c r="FEO103" s="286"/>
      <c r="FEP103" s="286"/>
      <c r="FEQ103" s="286"/>
      <c r="FER103" s="286"/>
      <c r="FES103" s="286"/>
      <c r="FET103" s="286"/>
      <c r="FEU103" s="286"/>
      <c r="FEV103" s="286"/>
      <c r="FEW103" s="286"/>
      <c r="FEX103" s="286"/>
      <c r="FEY103" s="286"/>
      <c r="FEZ103" s="286"/>
      <c r="FFA103" s="286"/>
      <c r="FFB103" s="286"/>
      <c r="FFC103" s="286"/>
      <c r="FFD103" s="286"/>
      <c r="FFE103" s="286"/>
      <c r="FFF103" s="286"/>
      <c r="FFG103" s="286"/>
      <c r="FFH103" s="286"/>
      <c r="FFI103" s="286"/>
      <c r="FFJ103" s="286"/>
      <c r="FFK103" s="286"/>
      <c r="FFL103" s="286"/>
      <c r="FFM103" s="286"/>
      <c r="FFN103" s="286"/>
      <c r="FFO103" s="286"/>
      <c r="FFP103" s="286"/>
      <c r="FFQ103" s="286"/>
      <c r="FFR103" s="286"/>
      <c r="FFS103" s="286"/>
      <c r="FFT103" s="286"/>
      <c r="FFU103" s="286"/>
      <c r="FFV103" s="286"/>
      <c r="FFW103" s="286"/>
      <c r="FFX103" s="286"/>
      <c r="FFY103" s="286"/>
      <c r="FFZ103" s="286"/>
      <c r="FGA103" s="286"/>
      <c r="FGB103" s="286"/>
      <c r="FGC103" s="286"/>
      <c r="FGD103" s="286"/>
      <c r="FGE103" s="286"/>
      <c r="FGF103" s="286"/>
      <c r="FGG103" s="286"/>
      <c r="FGH103" s="286"/>
      <c r="FGI103" s="286"/>
      <c r="FGJ103" s="286"/>
      <c r="FGK103" s="286"/>
      <c r="FGL103" s="286"/>
      <c r="FGM103" s="286"/>
      <c r="FGN103" s="286"/>
      <c r="FGO103" s="286"/>
      <c r="FGP103" s="286"/>
      <c r="FGQ103" s="286"/>
      <c r="FGR103" s="286"/>
      <c r="FGS103" s="286"/>
      <c r="FGT103" s="286"/>
      <c r="FGU103" s="286"/>
      <c r="FGV103" s="286"/>
      <c r="FGW103" s="286"/>
      <c r="FGX103" s="286"/>
      <c r="FGY103" s="286"/>
      <c r="FGZ103" s="286"/>
      <c r="FHA103" s="286"/>
      <c r="FHB103" s="286"/>
      <c r="FHC103" s="286"/>
      <c r="FHD103" s="286"/>
      <c r="FHE103" s="286"/>
      <c r="FHF103" s="286"/>
      <c r="FHG103" s="286"/>
      <c r="FHH103" s="286"/>
      <c r="FHI103" s="286"/>
      <c r="FHJ103" s="286"/>
      <c r="FHK103" s="286"/>
      <c r="FHL103" s="286"/>
      <c r="FHM103" s="286"/>
      <c r="FHN103" s="286"/>
      <c r="FHO103" s="286"/>
      <c r="FHP103" s="286"/>
      <c r="FHQ103" s="286"/>
      <c r="FHR103" s="286"/>
      <c r="FHS103" s="286"/>
      <c r="FHT103" s="286"/>
      <c r="FHU103" s="286"/>
      <c r="FHV103" s="286"/>
      <c r="FHW103" s="286"/>
      <c r="FHX103" s="286"/>
      <c r="FHY103" s="286"/>
      <c r="FHZ103" s="286"/>
      <c r="FIA103" s="286"/>
      <c r="FIB103" s="286"/>
      <c r="FIC103" s="286"/>
      <c r="FID103" s="286"/>
      <c r="FIE103" s="286"/>
      <c r="FIF103" s="286"/>
      <c r="FIG103" s="286"/>
      <c r="FIH103" s="286"/>
      <c r="FII103" s="286"/>
      <c r="FIJ103" s="286"/>
      <c r="FIK103" s="286"/>
      <c r="FIL103" s="286"/>
      <c r="FIM103" s="286"/>
      <c r="FIN103" s="286"/>
      <c r="FIO103" s="286"/>
      <c r="FIP103" s="286"/>
      <c r="FIQ103" s="286"/>
      <c r="FIR103" s="286"/>
      <c r="FIS103" s="286"/>
      <c r="FIT103" s="286"/>
      <c r="FIU103" s="286"/>
      <c r="FIV103" s="286"/>
      <c r="FIW103" s="286"/>
      <c r="FIX103" s="286"/>
      <c r="FIY103" s="286"/>
      <c r="FIZ103" s="286"/>
      <c r="FJA103" s="286"/>
      <c r="FJB103" s="286"/>
      <c r="FJC103" s="286"/>
      <c r="FJD103" s="286"/>
      <c r="FJE103" s="286"/>
      <c r="FJF103" s="286"/>
      <c r="FJG103" s="286"/>
      <c r="FJH103" s="286"/>
      <c r="FJI103" s="286"/>
      <c r="FJJ103" s="286"/>
      <c r="FJK103" s="286"/>
      <c r="FJL103" s="286"/>
      <c r="FJM103" s="286"/>
      <c r="FJN103" s="286"/>
      <c r="FJO103" s="286"/>
      <c r="FJP103" s="286"/>
      <c r="FJQ103" s="286"/>
      <c r="FJR103" s="286"/>
      <c r="FJS103" s="286"/>
      <c r="FJT103" s="286"/>
      <c r="FJU103" s="286"/>
      <c r="FJV103" s="286"/>
      <c r="FJW103" s="286"/>
      <c r="FJX103" s="286"/>
      <c r="FJY103" s="286"/>
      <c r="FJZ103" s="286"/>
      <c r="FKA103" s="286"/>
      <c r="FKB103" s="286"/>
      <c r="FKC103" s="286"/>
      <c r="FKD103" s="286"/>
      <c r="FKE103" s="286"/>
      <c r="FKF103" s="286"/>
      <c r="FKG103" s="286"/>
      <c r="FKH103" s="286"/>
      <c r="FKI103" s="286"/>
      <c r="FKJ103" s="286"/>
      <c r="FKK103" s="286"/>
      <c r="FKL103" s="286"/>
      <c r="FKM103" s="286"/>
      <c r="FKN103" s="286"/>
      <c r="FKO103" s="286"/>
      <c r="FKP103" s="286"/>
      <c r="FKQ103" s="286"/>
      <c r="FKR103" s="286"/>
      <c r="FKS103" s="286"/>
      <c r="FKT103" s="286"/>
      <c r="FKU103" s="286"/>
      <c r="FKV103" s="286"/>
      <c r="FKW103" s="286"/>
      <c r="FKX103" s="286"/>
      <c r="FKY103" s="286"/>
      <c r="FKZ103" s="286"/>
      <c r="FLA103" s="286"/>
      <c r="FLB103" s="286"/>
      <c r="FLC103" s="286"/>
      <c r="FLD103" s="286"/>
      <c r="FLE103" s="286"/>
      <c r="FLF103" s="286"/>
      <c r="FLG103" s="286"/>
      <c r="FLH103" s="286"/>
      <c r="FLI103" s="286"/>
      <c r="FLJ103" s="286"/>
      <c r="FLK103" s="286"/>
      <c r="FLL103" s="286"/>
      <c r="FLM103" s="286"/>
      <c r="FLN103" s="286"/>
      <c r="FLO103" s="286"/>
      <c r="FLP103" s="286"/>
      <c r="FLQ103" s="286"/>
      <c r="FLR103" s="286"/>
      <c r="FLS103" s="286"/>
      <c r="FLT103" s="286"/>
      <c r="FLU103" s="286"/>
      <c r="FLV103" s="286"/>
      <c r="FLW103" s="286"/>
      <c r="FLX103" s="286"/>
      <c r="FLY103" s="286"/>
      <c r="FLZ103" s="286"/>
      <c r="FMA103" s="286"/>
      <c r="FMB103" s="286"/>
      <c r="FMC103" s="286"/>
      <c r="FMD103" s="286"/>
      <c r="FME103" s="286"/>
      <c r="FMF103" s="286"/>
      <c r="FMG103" s="286"/>
      <c r="FMH103" s="286"/>
      <c r="FMI103" s="286"/>
      <c r="FMJ103" s="286"/>
      <c r="FMK103" s="286"/>
      <c r="FML103" s="286"/>
      <c r="FMM103" s="286"/>
      <c r="FMN103" s="286"/>
      <c r="FMO103" s="286"/>
      <c r="FMP103" s="286"/>
      <c r="FMQ103" s="286"/>
      <c r="FMR103" s="286"/>
      <c r="FMS103" s="286"/>
      <c r="FMT103" s="286"/>
      <c r="FMU103" s="286"/>
      <c r="FMV103" s="286"/>
      <c r="FMW103" s="286"/>
      <c r="FMX103" s="286"/>
      <c r="FMY103" s="286"/>
      <c r="FMZ103" s="286"/>
      <c r="FNA103" s="286"/>
      <c r="FNB103" s="286"/>
      <c r="FNC103" s="286"/>
      <c r="FND103" s="286"/>
      <c r="FNE103" s="286"/>
      <c r="FNF103" s="286"/>
      <c r="FNG103" s="286"/>
      <c r="FNH103" s="286"/>
      <c r="FNI103" s="286"/>
      <c r="FNJ103" s="286"/>
      <c r="FNK103" s="286"/>
      <c r="FNL103" s="286"/>
      <c r="FNM103" s="286"/>
      <c r="FNN103" s="286"/>
      <c r="FNO103" s="286"/>
      <c r="FNP103" s="286"/>
      <c r="FNQ103" s="286"/>
      <c r="FNR103" s="286"/>
      <c r="FNS103" s="286"/>
      <c r="FNT103" s="286"/>
      <c r="FNU103" s="286"/>
      <c r="FNV103" s="286"/>
      <c r="FNW103" s="286"/>
      <c r="FNX103" s="286"/>
      <c r="FNY103" s="286"/>
      <c r="FNZ103" s="286"/>
      <c r="FOA103" s="286"/>
      <c r="FOB103" s="286"/>
      <c r="FOC103" s="286"/>
      <c r="FOD103" s="286"/>
      <c r="FOE103" s="286"/>
      <c r="FOF103" s="286"/>
      <c r="FOG103" s="286"/>
      <c r="FOH103" s="286"/>
      <c r="FOI103" s="286"/>
      <c r="FOJ103" s="286"/>
      <c r="FOK103" s="286"/>
      <c r="FOL103" s="286"/>
      <c r="FOM103" s="286"/>
      <c r="FON103" s="286"/>
      <c r="FOO103" s="286"/>
      <c r="FOP103" s="286"/>
      <c r="FOQ103" s="286"/>
      <c r="FOR103" s="286"/>
      <c r="FOS103" s="286"/>
      <c r="FOT103" s="286"/>
      <c r="FOU103" s="286"/>
      <c r="FOV103" s="286"/>
      <c r="FOW103" s="286"/>
      <c r="FOX103" s="286"/>
      <c r="FOY103" s="286"/>
      <c r="FOZ103" s="286"/>
      <c r="FPA103" s="286"/>
      <c r="FPB103" s="286"/>
      <c r="FPC103" s="286"/>
      <c r="FPD103" s="286"/>
      <c r="FPE103" s="286"/>
      <c r="FPF103" s="286"/>
      <c r="FPG103" s="286"/>
      <c r="FPH103" s="286"/>
      <c r="FPI103" s="286"/>
      <c r="FPJ103" s="286"/>
      <c r="FPK103" s="286"/>
      <c r="FPL103" s="286"/>
      <c r="FPM103" s="286"/>
      <c r="FPN103" s="286"/>
      <c r="FPO103" s="286"/>
      <c r="FPP103" s="286"/>
      <c r="FPQ103" s="286"/>
      <c r="FPR103" s="286"/>
      <c r="FPS103" s="286"/>
      <c r="FPT103" s="286"/>
      <c r="FPU103" s="286"/>
      <c r="FPV103" s="286"/>
      <c r="FPW103" s="286"/>
      <c r="FPX103" s="286"/>
      <c r="FPY103" s="286"/>
      <c r="FPZ103" s="286"/>
      <c r="FQA103" s="286"/>
      <c r="FQB103" s="286"/>
      <c r="FQC103" s="286"/>
      <c r="FQD103" s="286"/>
      <c r="FQE103" s="286"/>
      <c r="FQF103" s="286"/>
      <c r="FQG103" s="286"/>
      <c r="FQH103" s="286"/>
      <c r="FQI103" s="286"/>
      <c r="FQJ103" s="286"/>
      <c r="FQK103" s="286"/>
      <c r="FQL103" s="286"/>
      <c r="FQM103" s="286"/>
      <c r="FQN103" s="286"/>
      <c r="FQO103" s="286"/>
      <c r="FQP103" s="286"/>
      <c r="FQQ103" s="286"/>
      <c r="FQR103" s="286"/>
      <c r="FQS103" s="286"/>
      <c r="FQT103" s="286"/>
      <c r="FQU103" s="286"/>
      <c r="FQV103" s="286"/>
      <c r="FQW103" s="286"/>
      <c r="FQX103" s="286"/>
      <c r="FQY103" s="286"/>
      <c r="FQZ103" s="286"/>
      <c r="FRA103" s="286"/>
      <c r="FRB103" s="286"/>
      <c r="FRC103" s="286"/>
      <c r="FRD103" s="286"/>
      <c r="FRE103" s="286"/>
      <c r="FRF103" s="286"/>
      <c r="FRG103" s="286"/>
      <c r="FRH103" s="286"/>
      <c r="FRI103" s="286"/>
      <c r="FRJ103" s="286"/>
      <c r="FRK103" s="286"/>
      <c r="FRL103" s="286"/>
      <c r="FRM103" s="286"/>
      <c r="FRN103" s="286"/>
      <c r="FRO103" s="286"/>
      <c r="FRP103" s="286"/>
      <c r="FRQ103" s="286"/>
      <c r="FRR103" s="286"/>
      <c r="FRS103" s="286"/>
      <c r="FRT103" s="286"/>
      <c r="FRU103" s="286"/>
      <c r="FRV103" s="286"/>
      <c r="FRW103" s="286"/>
      <c r="FRX103" s="286"/>
      <c r="FRY103" s="286"/>
      <c r="FRZ103" s="286"/>
      <c r="FSA103" s="286"/>
      <c r="FSB103" s="286"/>
      <c r="FSC103" s="286"/>
      <c r="FSD103" s="286"/>
      <c r="FSE103" s="286"/>
      <c r="FSF103" s="286"/>
      <c r="FSG103" s="286"/>
      <c r="FSH103" s="286"/>
      <c r="FSI103" s="286"/>
      <c r="FSJ103" s="286"/>
      <c r="FSK103" s="286"/>
      <c r="FSL103" s="286"/>
      <c r="FSM103" s="286"/>
      <c r="FSN103" s="286"/>
      <c r="FSO103" s="286"/>
      <c r="FSP103" s="286"/>
      <c r="FSQ103" s="286"/>
      <c r="FSR103" s="286"/>
      <c r="FSS103" s="286"/>
      <c r="FST103" s="286"/>
      <c r="FSU103" s="286"/>
      <c r="FSV103" s="286"/>
      <c r="FSW103" s="286"/>
      <c r="FSX103" s="286"/>
      <c r="FSY103" s="286"/>
      <c r="FSZ103" s="286"/>
      <c r="FTA103" s="286"/>
      <c r="FTB103" s="286"/>
      <c r="FTC103" s="286"/>
      <c r="FTD103" s="286"/>
      <c r="FTE103" s="286"/>
      <c r="FTF103" s="286"/>
      <c r="FTG103" s="286"/>
      <c r="FTH103" s="286"/>
      <c r="FTI103" s="286"/>
      <c r="FTJ103" s="286"/>
      <c r="FTK103" s="286"/>
      <c r="FTL103" s="286"/>
      <c r="FTM103" s="286"/>
      <c r="FTN103" s="286"/>
      <c r="FTO103" s="286"/>
      <c r="FTP103" s="286"/>
      <c r="FTQ103" s="286"/>
      <c r="FTR103" s="286"/>
      <c r="FTS103" s="286"/>
      <c r="FTT103" s="286"/>
      <c r="FTU103" s="286"/>
      <c r="FTV103" s="286"/>
      <c r="FTW103" s="286"/>
      <c r="FTX103" s="286"/>
      <c r="FTY103" s="286"/>
      <c r="FTZ103" s="286"/>
      <c r="FUA103" s="286"/>
      <c r="FUB103" s="286"/>
      <c r="FUC103" s="286"/>
      <c r="FUD103" s="286"/>
      <c r="FUE103" s="286"/>
      <c r="FUF103" s="286"/>
      <c r="FUG103" s="286"/>
      <c r="FUH103" s="286"/>
      <c r="FUI103" s="286"/>
      <c r="FUJ103" s="286"/>
      <c r="FUK103" s="286"/>
      <c r="FUL103" s="286"/>
      <c r="FUM103" s="286"/>
      <c r="FUN103" s="286"/>
      <c r="FUO103" s="286"/>
      <c r="FUP103" s="286"/>
      <c r="FUQ103" s="286"/>
      <c r="FUR103" s="286"/>
      <c r="FUS103" s="286"/>
      <c r="FUT103" s="286"/>
      <c r="FUU103" s="286"/>
      <c r="FUV103" s="286"/>
      <c r="FUW103" s="286"/>
      <c r="FUX103" s="286"/>
      <c r="FUY103" s="286"/>
      <c r="FUZ103" s="286"/>
      <c r="FVA103" s="286"/>
      <c r="FVB103" s="286"/>
      <c r="FVC103" s="286"/>
      <c r="FVD103" s="286"/>
      <c r="FVE103" s="286"/>
      <c r="FVF103" s="286"/>
      <c r="FVG103" s="286"/>
      <c r="FVH103" s="286"/>
      <c r="FVI103" s="286"/>
      <c r="FVJ103" s="286"/>
      <c r="FVK103" s="286"/>
      <c r="FVL103" s="286"/>
      <c r="FVM103" s="286"/>
      <c r="FVN103" s="286"/>
      <c r="FVO103" s="286"/>
      <c r="FVP103" s="286"/>
      <c r="FVQ103" s="286"/>
      <c r="FVR103" s="286"/>
      <c r="FVS103" s="286"/>
      <c r="FVT103" s="286"/>
      <c r="FVU103" s="286"/>
      <c r="FVV103" s="286"/>
      <c r="FVW103" s="286"/>
      <c r="FVX103" s="286"/>
      <c r="FVY103" s="286"/>
      <c r="FVZ103" s="286"/>
      <c r="FWA103" s="286"/>
      <c r="FWB103" s="286"/>
      <c r="FWC103" s="286"/>
      <c r="FWD103" s="286"/>
      <c r="FWE103" s="286"/>
      <c r="FWF103" s="286"/>
      <c r="FWG103" s="286"/>
      <c r="FWH103" s="286"/>
      <c r="FWI103" s="286"/>
      <c r="FWJ103" s="286"/>
      <c r="FWK103" s="286"/>
      <c r="FWL103" s="286"/>
      <c r="FWM103" s="286"/>
      <c r="FWN103" s="286"/>
      <c r="FWO103" s="286"/>
      <c r="FWP103" s="286"/>
      <c r="FWQ103" s="286"/>
      <c r="FWR103" s="286"/>
      <c r="FWS103" s="286"/>
      <c r="FWT103" s="286"/>
      <c r="FWU103" s="286"/>
      <c r="FWV103" s="286"/>
      <c r="FWW103" s="286"/>
      <c r="FWX103" s="286"/>
      <c r="FWY103" s="286"/>
      <c r="FWZ103" s="286"/>
      <c r="FXA103" s="286"/>
      <c r="FXB103" s="286"/>
      <c r="FXC103" s="286"/>
      <c r="FXD103" s="286"/>
      <c r="FXE103" s="286"/>
      <c r="FXF103" s="286"/>
      <c r="FXG103" s="286"/>
      <c r="FXH103" s="286"/>
      <c r="FXI103" s="286"/>
      <c r="FXJ103" s="286"/>
      <c r="FXK103" s="286"/>
      <c r="FXL103" s="286"/>
      <c r="FXM103" s="286"/>
      <c r="FXN103" s="286"/>
      <c r="FXO103" s="286"/>
      <c r="FXP103" s="286"/>
      <c r="FXQ103" s="286"/>
      <c r="FXR103" s="286"/>
      <c r="FXS103" s="286"/>
      <c r="FXT103" s="286"/>
      <c r="FXU103" s="286"/>
      <c r="FXV103" s="286"/>
      <c r="FXW103" s="286"/>
      <c r="FXX103" s="286"/>
      <c r="FXY103" s="286"/>
      <c r="FXZ103" s="286"/>
      <c r="FYA103" s="286"/>
      <c r="FYB103" s="286"/>
      <c r="FYC103" s="286"/>
      <c r="FYD103" s="286"/>
      <c r="FYE103" s="286"/>
      <c r="FYF103" s="286"/>
      <c r="FYG103" s="286"/>
      <c r="FYH103" s="286"/>
      <c r="FYI103" s="286"/>
      <c r="FYJ103" s="286"/>
      <c r="FYK103" s="286"/>
      <c r="FYL103" s="286"/>
      <c r="FYM103" s="286"/>
      <c r="FYN103" s="286"/>
      <c r="FYO103" s="286"/>
      <c r="FYP103" s="286"/>
      <c r="FYQ103" s="286"/>
      <c r="FYR103" s="286"/>
      <c r="FYS103" s="286"/>
      <c r="FYT103" s="286"/>
      <c r="FYU103" s="286"/>
      <c r="FYV103" s="286"/>
      <c r="FYW103" s="286"/>
      <c r="FYX103" s="286"/>
      <c r="FYY103" s="286"/>
      <c r="FYZ103" s="286"/>
      <c r="FZA103" s="286"/>
      <c r="FZB103" s="286"/>
      <c r="FZC103" s="286"/>
      <c r="FZD103" s="286"/>
      <c r="FZE103" s="286"/>
      <c r="FZF103" s="286"/>
      <c r="FZG103" s="286"/>
      <c r="FZH103" s="286"/>
      <c r="FZI103" s="286"/>
      <c r="FZJ103" s="286"/>
      <c r="FZK103" s="286"/>
      <c r="FZL103" s="286"/>
      <c r="FZM103" s="286"/>
      <c r="FZN103" s="286"/>
      <c r="FZO103" s="286"/>
      <c r="FZP103" s="286"/>
      <c r="FZQ103" s="286"/>
      <c r="FZR103" s="286"/>
      <c r="FZS103" s="286"/>
      <c r="FZT103" s="286"/>
      <c r="FZU103" s="286"/>
      <c r="FZV103" s="286"/>
      <c r="FZW103" s="286"/>
      <c r="FZX103" s="286"/>
      <c r="FZY103" s="286"/>
      <c r="FZZ103" s="286"/>
      <c r="GAA103" s="286"/>
      <c r="GAB103" s="286"/>
      <c r="GAC103" s="286"/>
      <c r="GAD103" s="286"/>
      <c r="GAE103" s="286"/>
      <c r="GAF103" s="286"/>
      <c r="GAG103" s="286"/>
      <c r="GAH103" s="286"/>
      <c r="GAI103" s="286"/>
      <c r="GAJ103" s="286"/>
      <c r="GAK103" s="286"/>
      <c r="GAL103" s="286"/>
      <c r="GAM103" s="286"/>
      <c r="GAN103" s="286"/>
      <c r="GAO103" s="286"/>
      <c r="GAP103" s="286"/>
      <c r="GAQ103" s="286"/>
      <c r="GAR103" s="286"/>
      <c r="GAS103" s="286"/>
      <c r="GAT103" s="286"/>
      <c r="GAU103" s="286"/>
      <c r="GAV103" s="286"/>
      <c r="GAW103" s="286"/>
      <c r="GAX103" s="286"/>
      <c r="GAY103" s="286"/>
      <c r="GAZ103" s="286"/>
      <c r="GBA103" s="286"/>
      <c r="GBB103" s="286"/>
      <c r="GBC103" s="286"/>
      <c r="GBD103" s="286"/>
      <c r="GBE103" s="286"/>
      <c r="GBF103" s="286"/>
      <c r="GBG103" s="286"/>
      <c r="GBH103" s="286"/>
      <c r="GBI103" s="286"/>
      <c r="GBJ103" s="286"/>
      <c r="GBK103" s="286"/>
      <c r="GBL103" s="286"/>
      <c r="GBM103" s="286"/>
      <c r="GBN103" s="286"/>
      <c r="GBO103" s="286"/>
      <c r="GBP103" s="286"/>
      <c r="GBQ103" s="286"/>
      <c r="GBR103" s="286"/>
      <c r="GBS103" s="286"/>
      <c r="GBT103" s="286"/>
      <c r="GBU103" s="286"/>
      <c r="GBV103" s="286"/>
      <c r="GBW103" s="286"/>
      <c r="GBX103" s="286"/>
      <c r="GBY103" s="286"/>
      <c r="GBZ103" s="286"/>
      <c r="GCA103" s="286"/>
      <c r="GCB103" s="286"/>
      <c r="GCC103" s="286"/>
      <c r="GCD103" s="286"/>
      <c r="GCE103" s="286"/>
      <c r="GCF103" s="286"/>
      <c r="GCG103" s="286"/>
      <c r="GCH103" s="286"/>
      <c r="GCI103" s="286"/>
      <c r="GCJ103" s="286"/>
      <c r="GCK103" s="286"/>
      <c r="GCL103" s="286"/>
      <c r="GCM103" s="286"/>
      <c r="GCN103" s="286"/>
      <c r="GCO103" s="286"/>
      <c r="GCP103" s="286"/>
      <c r="GCQ103" s="286"/>
      <c r="GCR103" s="286"/>
      <c r="GCS103" s="286"/>
      <c r="GCT103" s="286"/>
      <c r="GCU103" s="286"/>
      <c r="GCV103" s="286"/>
      <c r="GCW103" s="286"/>
      <c r="GCX103" s="286"/>
      <c r="GCY103" s="286"/>
      <c r="GCZ103" s="286"/>
      <c r="GDA103" s="286"/>
      <c r="GDB103" s="286"/>
      <c r="GDC103" s="286"/>
      <c r="GDD103" s="286"/>
      <c r="GDE103" s="286"/>
      <c r="GDF103" s="286"/>
      <c r="GDG103" s="286"/>
      <c r="GDH103" s="286"/>
      <c r="GDI103" s="286"/>
      <c r="GDJ103" s="286"/>
      <c r="GDK103" s="286"/>
      <c r="GDL103" s="286"/>
      <c r="GDM103" s="286"/>
      <c r="GDN103" s="286"/>
      <c r="GDO103" s="286"/>
      <c r="GDP103" s="286"/>
      <c r="GDQ103" s="286"/>
      <c r="GDR103" s="286"/>
      <c r="GDS103" s="286"/>
      <c r="GDT103" s="286"/>
      <c r="GDU103" s="286"/>
      <c r="GDV103" s="286"/>
      <c r="GDW103" s="286"/>
      <c r="GDX103" s="286"/>
      <c r="GDY103" s="286"/>
      <c r="GDZ103" s="286"/>
      <c r="GEA103" s="286"/>
      <c r="GEB103" s="286"/>
      <c r="GEC103" s="286"/>
      <c r="GED103" s="286"/>
      <c r="GEE103" s="286"/>
      <c r="GEF103" s="286"/>
      <c r="GEG103" s="286"/>
      <c r="GEH103" s="286"/>
      <c r="GEI103" s="286"/>
      <c r="GEJ103" s="286"/>
      <c r="GEK103" s="286"/>
      <c r="GEL103" s="286"/>
      <c r="GEM103" s="286"/>
      <c r="GEN103" s="286"/>
      <c r="GEO103" s="286"/>
      <c r="GEP103" s="286"/>
      <c r="GEQ103" s="286"/>
      <c r="GER103" s="286"/>
      <c r="GES103" s="286"/>
      <c r="GET103" s="286"/>
      <c r="GEU103" s="286"/>
      <c r="GEV103" s="286"/>
      <c r="GEW103" s="286"/>
      <c r="GEX103" s="286"/>
      <c r="GEY103" s="286"/>
      <c r="GEZ103" s="286"/>
      <c r="GFA103" s="286"/>
      <c r="GFB103" s="286"/>
      <c r="GFC103" s="286"/>
      <c r="GFD103" s="286"/>
      <c r="GFE103" s="286"/>
      <c r="GFF103" s="286"/>
      <c r="GFG103" s="286"/>
      <c r="GFH103" s="286"/>
      <c r="GFI103" s="286"/>
      <c r="GFJ103" s="286"/>
      <c r="GFK103" s="286"/>
      <c r="GFL103" s="286"/>
      <c r="GFM103" s="286"/>
      <c r="GFN103" s="286"/>
      <c r="GFO103" s="286"/>
      <c r="GFP103" s="286"/>
      <c r="GFQ103" s="286"/>
      <c r="GFR103" s="286"/>
      <c r="GFS103" s="286"/>
      <c r="GFT103" s="286"/>
      <c r="GFU103" s="286"/>
      <c r="GFV103" s="286"/>
      <c r="GFW103" s="286"/>
      <c r="GFX103" s="286"/>
      <c r="GFY103" s="286"/>
      <c r="GFZ103" s="286"/>
      <c r="GGA103" s="286"/>
      <c r="GGB103" s="286"/>
      <c r="GGC103" s="286"/>
      <c r="GGD103" s="286"/>
      <c r="GGE103" s="286"/>
      <c r="GGF103" s="286"/>
      <c r="GGG103" s="286"/>
      <c r="GGH103" s="286"/>
      <c r="GGI103" s="286"/>
      <c r="GGJ103" s="286"/>
      <c r="GGK103" s="286"/>
      <c r="GGL103" s="286"/>
      <c r="GGM103" s="286"/>
      <c r="GGN103" s="286"/>
      <c r="GGO103" s="286"/>
      <c r="GGP103" s="286"/>
      <c r="GGQ103" s="286"/>
      <c r="GGR103" s="286"/>
      <c r="GGS103" s="286"/>
      <c r="GGT103" s="286"/>
      <c r="GGU103" s="286"/>
      <c r="GGV103" s="286"/>
      <c r="GGW103" s="286"/>
      <c r="GGX103" s="286"/>
      <c r="GGY103" s="286"/>
      <c r="GGZ103" s="286"/>
      <c r="GHA103" s="286"/>
      <c r="GHB103" s="286"/>
      <c r="GHC103" s="286"/>
      <c r="GHD103" s="286"/>
      <c r="GHE103" s="286"/>
      <c r="GHF103" s="286"/>
      <c r="GHG103" s="286"/>
      <c r="GHH103" s="286"/>
      <c r="GHI103" s="286"/>
      <c r="GHJ103" s="286"/>
      <c r="GHK103" s="286"/>
      <c r="GHL103" s="286"/>
      <c r="GHM103" s="286"/>
      <c r="GHN103" s="286"/>
      <c r="GHO103" s="286"/>
      <c r="GHP103" s="286"/>
      <c r="GHQ103" s="286"/>
      <c r="GHR103" s="286"/>
      <c r="GHS103" s="286"/>
      <c r="GHT103" s="286"/>
      <c r="GHU103" s="286"/>
      <c r="GHV103" s="286"/>
      <c r="GHW103" s="286"/>
      <c r="GHX103" s="286"/>
      <c r="GHY103" s="286"/>
      <c r="GHZ103" s="286"/>
      <c r="GIA103" s="286"/>
      <c r="GIB103" s="286"/>
      <c r="GIC103" s="286"/>
      <c r="GID103" s="286"/>
      <c r="GIE103" s="286"/>
      <c r="GIF103" s="286"/>
      <c r="GIG103" s="286"/>
      <c r="GIH103" s="286"/>
      <c r="GII103" s="286"/>
      <c r="GIJ103" s="286"/>
      <c r="GIK103" s="286"/>
      <c r="GIL103" s="286"/>
      <c r="GIM103" s="286"/>
      <c r="GIN103" s="286"/>
      <c r="GIO103" s="286"/>
      <c r="GIP103" s="286"/>
      <c r="GIQ103" s="286"/>
      <c r="GIR103" s="286"/>
      <c r="GIS103" s="286"/>
      <c r="GIT103" s="286"/>
      <c r="GIU103" s="286"/>
      <c r="GIV103" s="286"/>
      <c r="GIW103" s="286"/>
      <c r="GIX103" s="286"/>
      <c r="GIY103" s="286"/>
      <c r="GIZ103" s="286"/>
      <c r="GJA103" s="286"/>
      <c r="GJB103" s="286"/>
      <c r="GJC103" s="286"/>
      <c r="GJD103" s="286"/>
      <c r="GJE103" s="286"/>
      <c r="GJF103" s="286"/>
      <c r="GJG103" s="286"/>
      <c r="GJH103" s="286"/>
      <c r="GJI103" s="286"/>
      <c r="GJJ103" s="286"/>
      <c r="GJK103" s="286"/>
      <c r="GJL103" s="286"/>
      <c r="GJM103" s="286"/>
      <c r="GJN103" s="286"/>
      <c r="GJO103" s="286"/>
      <c r="GJP103" s="286"/>
      <c r="GJQ103" s="286"/>
      <c r="GJR103" s="286"/>
      <c r="GJS103" s="286"/>
      <c r="GJT103" s="286"/>
      <c r="GJU103" s="286"/>
      <c r="GJV103" s="286"/>
      <c r="GJW103" s="286"/>
      <c r="GJX103" s="286"/>
      <c r="GJY103" s="286"/>
      <c r="GJZ103" s="286"/>
      <c r="GKA103" s="286"/>
      <c r="GKB103" s="286"/>
      <c r="GKC103" s="286"/>
      <c r="GKD103" s="286"/>
      <c r="GKE103" s="286"/>
      <c r="GKF103" s="286"/>
      <c r="GKG103" s="286"/>
      <c r="GKH103" s="286"/>
      <c r="GKI103" s="286"/>
      <c r="GKJ103" s="286"/>
      <c r="GKK103" s="286"/>
      <c r="GKL103" s="286"/>
      <c r="GKM103" s="286"/>
      <c r="GKN103" s="286"/>
      <c r="GKO103" s="286"/>
      <c r="GKP103" s="286"/>
      <c r="GKQ103" s="286"/>
      <c r="GKR103" s="286"/>
      <c r="GKS103" s="286"/>
      <c r="GKT103" s="286"/>
      <c r="GKU103" s="286"/>
      <c r="GKV103" s="286"/>
      <c r="GKW103" s="286"/>
      <c r="GKX103" s="286"/>
      <c r="GKY103" s="286"/>
      <c r="GKZ103" s="286"/>
      <c r="GLA103" s="286"/>
      <c r="GLB103" s="286"/>
      <c r="GLC103" s="286"/>
      <c r="GLD103" s="286"/>
      <c r="GLE103" s="286"/>
      <c r="GLF103" s="286"/>
      <c r="GLG103" s="286"/>
      <c r="GLH103" s="286"/>
      <c r="GLI103" s="286"/>
      <c r="GLJ103" s="286"/>
      <c r="GLK103" s="286"/>
      <c r="GLL103" s="286"/>
      <c r="GLM103" s="286"/>
      <c r="GLN103" s="286"/>
      <c r="GLO103" s="286"/>
      <c r="GLP103" s="286"/>
      <c r="GLQ103" s="286"/>
      <c r="GLR103" s="286"/>
      <c r="GLS103" s="286"/>
      <c r="GLT103" s="286"/>
      <c r="GLU103" s="286"/>
      <c r="GLV103" s="286"/>
      <c r="GLW103" s="286"/>
      <c r="GLX103" s="286"/>
      <c r="GLY103" s="286"/>
      <c r="GLZ103" s="286"/>
      <c r="GMA103" s="286"/>
      <c r="GMB103" s="286"/>
      <c r="GMC103" s="286"/>
      <c r="GMD103" s="286"/>
      <c r="GME103" s="286"/>
      <c r="GMF103" s="286"/>
      <c r="GMG103" s="286"/>
      <c r="GMH103" s="286"/>
      <c r="GMI103" s="286"/>
      <c r="GMJ103" s="286"/>
      <c r="GMK103" s="286"/>
      <c r="GML103" s="286"/>
      <c r="GMM103" s="286"/>
      <c r="GMN103" s="286"/>
      <c r="GMO103" s="286"/>
      <c r="GMP103" s="286"/>
      <c r="GMQ103" s="286"/>
      <c r="GMR103" s="286"/>
      <c r="GMS103" s="286"/>
      <c r="GMT103" s="286"/>
      <c r="GMU103" s="286"/>
      <c r="GMV103" s="286"/>
      <c r="GMW103" s="286"/>
      <c r="GMX103" s="286"/>
      <c r="GMY103" s="286"/>
      <c r="GMZ103" s="286"/>
      <c r="GNA103" s="286"/>
      <c r="GNB103" s="286"/>
      <c r="GNC103" s="286"/>
      <c r="GND103" s="286"/>
      <c r="GNE103" s="286"/>
      <c r="GNF103" s="286"/>
      <c r="GNG103" s="286"/>
      <c r="GNH103" s="286"/>
      <c r="GNI103" s="286"/>
      <c r="GNJ103" s="286"/>
      <c r="GNK103" s="286"/>
      <c r="GNL103" s="286"/>
      <c r="GNM103" s="286"/>
      <c r="GNN103" s="286"/>
      <c r="GNO103" s="286"/>
      <c r="GNP103" s="286"/>
      <c r="GNQ103" s="286"/>
      <c r="GNR103" s="286"/>
      <c r="GNS103" s="286"/>
      <c r="GNT103" s="286"/>
      <c r="GNU103" s="286"/>
      <c r="GNV103" s="286"/>
      <c r="GNW103" s="286"/>
      <c r="GNX103" s="286"/>
      <c r="GNY103" s="286"/>
      <c r="GNZ103" s="286"/>
      <c r="GOA103" s="286"/>
      <c r="GOB103" s="286"/>
      <c r="GOC103" s="286"/>
      <c r="GOD103" s="286"/>
      <c r="GOE103" s="286"/>
      <c r="GOF103" s="286"/>
      <c r="GOG103" s="286"/>
      <c r="GOH103" s="286"/>
      <c r="GOI103" s="286"/>
      <c r="GOJ103" s="286"/>
      <c r="GOK103" s="286"/>
      <c r="GOL103" s="286"/>
      <c r="GOM103" s="286"/>
      <c r="GON103" s="286"/>
      <c r="GOO103" s="286"/>
      <c r="GOP103" s="286"/>
      <c r="GOQ103" s="286"/>
      <c r="GOR103" s="286"/>
      <c r="GOS103" s="286"/>
      <c r="GOT103" s="286"/>
      <c r="GOU103" s="286"/>
      <c r="GOV103" s="286"/>
      <c r="GOW103" s="286"/>
      <c r="GOX103" s="286"/>
      <c r="GOY103" s="286"/>
      <c r="GOZ103" s="286"/>
      <c r="GPA103" s="286"/>
      <c r="GPB103" s="286"/>
      <c r="GPC103" s="286"/>
      <c r="GPD103" s="286"/>
      <c r="GPE103" s="286"/>
      <c r="GPF103" s="286"/>
      <c r="GPG103" s="286"/>
      <c r="GPH103" s="286"/>
      <c r="GPI103" s="286"/>
      <c r="GPJ103" s="286"/>
      <c r="GPK103" s="286"/>
      <c r="GPL103" s="286"/>
      <c r="GPM103" s="286"/>
      <c r="GPN103" s="286"/>
      <c r="GPO103" s="286"/>
      <c r="GPP103" s="286"/>
      <c r="GPQ103" s="286"/>
      <c r="GPR103" s="286"/>
      <c r="GPS103" s="286"/>
      <c r="GPT103" s="286"/>
      <c r="GPU103" s="286"/>
      <c r="GPV103" s="286"/>
      <c r="GPW103" s="286"/>
      <c r="GPX103" s="286"/>
      <c r="GPY103" s="286"/>
      <c r="GPZ103" s="286"/>
      <c r="GQA103" s="286"/>
      <c r="GQB103" s="286"/>
      <c r="GQC103" s="286"/>
      <c r="GQD103" s="286"/>
      <c r="GQE103" s="286"/>
      <c r="GQF103" s="286"/>
      <c r="GQG103" s="286"/>
      <c r="GQH103" s="286"/>
      <c r="GQI103" s="286"/>
      <c r="GQJ103" s="286"/>
      <c r="GQK103" s="286"/>
      <c r="GQL103" s="286"/>
      <c r="GQM103" s="286"/>
      <c r="GQN103" s="286"/>
      <c r="GQO103" s="286"/>
      <c r="GQP103" s="286"/>
      <c r="GQQ103" s="286"/>
      <c r="GQR103" s="286"/>
      <c r="GQS103" s="286"/>
      <c r="GQT103" s="286"/>
      <c r="GQU103" s="286"/>
      <c r="GQV103" s="286"/>
      <c r="GQW103" s="286"/>
      <c r="GQX103" s="286"/>
      <c r="GQY103" s="286"/>
      <c r="GQZ103" s="286"/>
      <c r="GRA103" s="286"/>
      <c r="GRB103" s="286"/>
      <c r="GRC103" s="286"/>
      <c r="GRD103" s="286"/>
      <c r="GRE103" s="286"/>
      <c r="GRF103" s="286"/>
      <c r="GRG103" s="286"/>
      <c r="GRH103" s="286"/>
      <c r="GRI103" s="286"/>
      <c r="GRJ103" s="286"/>
      <c r="GRK103" s="286"/>
      <c r="GRL103" s="286"/>
      <c r="GRM103" s="286"/>
      <c r="GRN103" s="286"/>
      <c r="GRO103" s="286"/>
      <c r="GRP103" s="286"/>
      <c r="GRQ103" s="286"/>
      <c r="GRR103" s="286"/>
      <c r="GRS103" s="286"/>
      <c r="GRT103" s="286"/>
      <c r="GRU103" s="286"/>
      <c r="GRV103" s="286"/>
      <c r="GRW103" s="286"/>
      <c r="GRX103" s="286"/>
      <c r="GRY103" s="286"/>
      <c r="GRZ103" s="286"/>
      <c r="GSA103" s="286"/>
      <c r="GSB103" s="286"/>
      <c r="GSC103" s="286"/>
      <c r="GSD103" s="286"/>
      <c r="GSE103" s="286"/>
      <c r="GSF103" s="286"/>
      <c r="GSG103" s="286"/>
      <c r="GSH103" s="286"/>
      <c r="GSI103" s="286"/>
      <c r="GSJ103" s="286"/>
      <c r="GSK103" s="286"/>
      <c r="GSL103" s="286"/>
      <c r="GSM103" s="286"/>
      <c r="GSN103" s="286"/>
      <c r="GSO103" s="286"/>
      <c r="GSP103" s="286"/>
      <c r="GSQ103" s="286"/>
      <c r="GSR103" s="286"/>
      <c r="GSS103" s="286"/>
      <c r="GST103" s="286"/>
      <c r="GSU103" s="286"/>
      <c r="GSV103" s="286"/>
      <c r="GSW103" s="286"/>
      <c r="GSX103" s="286"/>
      <c r="GSY103" s="286"/>
      <c r="GSZ103" s="286"/>
      <c r="GTA103" s="286"/>
      <c r="GTB103" s="286"/>
      <c r="GTC103" s="286"/>
      <c r="GTD103" s="286"/>
      <c r="GTE103" s="286"/>
      <c r="GTF103" s="286"/>
      <c r="GTG103" s="286"/>
      <c r="GTH103" s="286"/>
      <c r="GTI103" s="286"/>
      <c r="GTJ103" s="286"/>
      <c r="GTK103" s="286"/>
      <c r="GTL103" s="286"/>
      <c r="GTM103" s="286"/>
      <c r="GTN103" s="286"/>
      <c r="GTO103" s="286"/>
      <c r="GTP103" s="286"/>
      <c r="GTQ103" s="286"/>
      <c r="GTR103" s="286"/>
      <c r="GTS103" s="286"/>
      <c r="GTT103" s="286"/>
      <c r="GTU103" s="286"/>
      <c r="GTV103" s="286"/>
      <c r="GTW103" s="286"/>
      <c r="GTX103" s="286"/>
      <c r="GTY103" s="286"/>
      <c r="GTZ103" s="286"/>
      <c r="GUA103" s="286"/>
      <c r="GUB103" s="286"/>
      <c r="GUC103" s="286"/>
      <c r="GUD103" s="286"/>
      <c r="GUE103" s="286"/>
      <c r="GUF103" s="286"/>
      <c r="GUG103" s="286"/>
      <c r="GUH103" s="286"/>
      <c r="GUI103" s="286"/>
      <c r="GUJ103" s="286"/>
      <c r="GUK103" s="286"/>
      <c r="GUL103" s="286"/>
      <c r="GUM103" s="286"/>
      <c r="GUN103" s="286"/>
      <c r="GUO103" s="286"/>
      <c r="GUP103" s="286"/>
      <c r="GUQ103" s="286"/>
      <c r="GUR103" s="286"/>
      <c r="GUS103" s="286"/>
      <c r="GUT103" s="286"/>
      <c r="GUU103" s="286"/>
      <c r="GUV103" s="286"/>
      <c r="GUW103" s="286"/>
      <c r="GUX103" s="286"/>
      <c r="GUY103" s="286"/>
      <c r="GUZ103" s="286"/>
      <c r="GVA103" s="286"/>
      <c r="GVB103" s="286"/>
      <c r="GVC103" s="286"/>
      <c r="GVD103" s="286"/>
      <c r="GVE103" s="286"/>
      <c r="GVF103" s="286"/>
      <c r="GVG103" s="286"/>
      <c r="GVH103" s="286"/>
      <c r="GVI103" s="286"/>
      <c r="GVJ103" s="286"/>
      <c r="GVK103" s="286"/>
      <c r="GVL103" s="286"/>
      <c r="GVM103" s="286"/>
      <c r="GVN103" s="286"/>
      <c r="GVO103" s="286"/>
      <c r="GVP103" s="286"/>
      <c r="GVQ103" s="286"/>
      <c r="GVR103" s="286"/>
      <c r="GVS103" s="286"/>
      <c r="GVT103" s="286"/>
      <c r="GVU103" s="286"/>
      <c r="GVV103" s="286"/>
      <c r="GVW103" s="286"/>
      <c r="GVX103" s="286"/>
      <c r="GVY103" s="286"/>
      <c r="GVZ103" s="286"/>
      <c r="GWA103" s="286"/>
      <c r="GWB103" s="286"/>
      <c r="GWC103" s="286"/>
      <c r="GWD103" s="286"/>
      <c r="GWE103" s="286"/>
      <c r="GWF103" s="286"/>
      <c r="GWG103" s="286"/>
      <c r="GWH103" s="286"/>
      <c r="GWI103" s="286"/>
      <c r="GWJ103" s="286"/>
      <c r="GWK103" s="286"/>
      <c r="GWL103" s="286"/>
      <c r="GWM103" s="286"/>
      <c r="GWN103" s="286"/>
      <c r="GWO103" s="286"/>
      <c r="GWP103" s="286"/>
      <c r="GWQ103" s="286"/>
      <c r="GWR103" s="286"/>
      <c r="GWS103" s="286"/>
      <c r="GWT103" s="286"/>
      <c r="GWU103" s="286"/>
      <c r="GWV103" s="286"/>
      <c r="GWW103" s="286"/>
      <c r="GWX103" s="286"/>
      <c r="GWY103" s="286"/>
      <c r="GWZ103" s="286"/>
      <c r="GXA103" s="286"/>
      <c r="GXB103" s="286"/>
      <c r="GXC103" s="286"/>
      <c r="GXD103" s="286"/>
      <c r="GXE103" s="286"/>
      <c r="GXF103" s="286"/>
      <c r="GXG103" s="286"/>
      <c r="GXH103" s="286"/>
      <c r="GXI103" s="286"/>
      <c r="GXJ103" s="286"/>
      <c r="GXK103" s="286"/>
      <c r="GXL103" s="286"/>
      <c r="GXM103" s="286"/>
      <c r="GXN103" s="286"/>
      <c r="GXO103" s="286"/>
      <c r="GXP103" s="286"/>
      <c r="GXQ103" s="286"/>
      <c r="GXR103" s="286"/>
      <c r="GXS103" s="286"/>
      <c r="GXT103" s="286"/>
      <c r="GXU103" s="286"/>
      <c r="GXV103" s="286"/>
      <c r="GXW103" s="286"/>
      <c r="GXX103" s="286"/>
      <c r="GXY103" s="286"/>
      <c r="GXZ103" s="286"/>
      <c r="GYA103" s="286"/>
      <c r="GYB103" s="286"/>
      <c r="GYC103" s="286"/>
      <c r="GYD103" s="286"/>
      <c r="GYE103" s="286"/>
      <c r="GYF103" s="286"/>
      <c r="GYG103" s="286"/>
      <c r="GYH103" s="286"/>
      <c r="GYI103" s="286"/>
      <c r="GYJ103" s="286"/>
      <c r="GYK103" s="286"/>
      <c r="GYL103" s="286"/>
      <c r="GYM103" s="286"/>
      <c r="GYN103" s="286"/>
      <c r="GYO103" s="286"/>
      <c r="GYP103" s="286"/>
      <c r="GYQ103" s="286"/>
      <c r="GYR103" s="286"/>
      <c r="GYS103" s="286"/>
      <c r="GYT103" s="286"/>
      <c r="GYU103" s="286"/>
      <c r="GYV103" s="286"/>
      <c r="GYW103" s="286"/>
      <c r="GYX103" s="286"/>
      <c r="GYY103" s="286"/>
      <c r="GYZ103" s="286"/>
      <c r="GZA103" s="286"/>
      <c r="GZB103" s="286"/>
      <c r="GZC103" s="286"/>
      <c r="GZD103" s="286"/>
      <c r="GZE103" s="286"/>
      <c r="GZF103" s="286"/>
      <c r="GZG103" s="286"/>
      <c r="GZH103" s="286"/>
      <c r="GZI103" s="286"/>
      <c r="GZJ103" s="286"/>
      <c r="GZK103" s="286"/>
      <c r="GZL103" s="286"/>
      <c r="GZM103" s="286"/>
      <c r="GZN103" s="286"/>
      <c r="GZO103" s="286"/>
      <c r="GZP103" s="286"/>
      <c r="GZQ103" s="286"/>
      <c r="GZR103" s="286"/>
      <c r="GZS103" s="286"/>
      <c r="GZT103" s="286"/>
      <c r="GZU103" s="286"/>
      <c r="GZV103" s="286"/>
      <c r="GZW103" s="286"/>
      <c r="GZX103" s="286"/>
      <c r="GZY103" s="286"/>
      <c r="GZZ103" s="286"/>
      <c r="HAA103" s="286"/>
      <c r="HAB103" s="286"/>
      <c r="HAC103" s="286"/>
      <c r="HAD103" s="286"/>
      <c r="HAE103" s="286"/>
      <c r="HAF103" s="286"/>
      <c r="HAG103" s="286"/>
      <c r="HAH103" s="286"/>
      <c r="HAI103" s="286"/>
      <c r="HAJ103" s="286"/>
      <c r="HAK103" s="286"/>
      <c r="HAL103" s="286"/>
      <c r="HAM103" s="286"/>
      <c r="HAN103" s="286"/>
      <c r="HAO103" s="286"/>
      <c r="HAP103" s="286"/>
      <c r="HAQ103" s="286"/>
      <c r="HAR103" s="286"/>
      <c r="HAS103" s="286"/>
      <c r="HAT103" s="286"/>
      <c r="HAU103" s="286"/>
      <c r="HAV103" s="286"/>
      <c r="HAW103" s="286"/>
      <c r="HAX103" s="286"/>
      <c r="HAY103" s="286"/>
      <c r="HAZ103" s="286"/>
      <c r="HBA103" s="286"/>
      <c r="HBB103" s="286"/>
      <c r="HBC103" s="286"/>
      <c r="HBD103" s="286"/>
      <c r="HBE103" s="286"/>
      <c r="HBF103" s="286"/>
      <c r="HBG103" s="286"/>
      <c r="HBH103" s="286"/>
      <c r="HBI103" s="286"/>
      <c r="HBJ103" s="286"/>
      <c r="HBK103" s="286"/>
      <c r="HBL103" s="286"/>
      <c r="HBM103" s="286"/>
      <c r="HBN103" s="286"/>
      <c r="HBO103" s="286"/>
      <c r="HBP103" s="286"/>
      <c r="HBQ103" s="286"/>
      <c r="HBR103" s="286"/>
      <c r="HBS103" s="286"/>
      <c r="HBT103" s="286"/>
      <c r="HBU103" s="286"/>
      <c r="HBV103" s="286"/>
      <c r="HBW103" s="286"/>
      <c r="HBX103" s="286"/>
      <c r="HBY103" s="286"/>
      <c r="HBZ103" s="286"/>
      <c r="HCA103" s="286"/>
      <c r="HCB103" s="286"/>
      <c r="HCC103" s="286"/>
      <c r="HCD103" s="286"/>
      <c r="HCE103" s="286"/>
      <c r="HCF103" s="286"/>
      <c r="HCG103" s="286"/>
      <c r="HCH103" s="286"/>
      <c r="HCI103" s="286"/>
      <c r="HCJ103" s="286"/>
      <c r="HCK103" s="286"/>
      <c r="HCL103" s="286"/>
      <c r="HCM103" s="286"/>
      <c r="HCN103" s="286"/>
      <c r="HCO103" s="286"/>
      <c r="HCP103" s="286"/>
      <c r="HCQ103" s="286"/>
      <c r="HCR103" s="286"/>
      <c r="HCS103" s="286"/>
      <c r="HCT103" s="286"/>
      <c r="HCU103" s="286"/>
      <c r="HCV103" s="286"/>
      <c r="HCW103" s="286"/>
      <c r="HCX103" s="286"/>
      <c r="HCY103" s="286"/>
      <c r="HCZ103" s="286"/>
      <c r="HDA103" s="286"/>
      <c r="HDB103" s="286"/>
      <c r="HDC103" s="286"/>
      <c r="HDD103" s="286"/>
      <c r="HDE103" s="286"/>
      <c r="HDF103" s="286"/>
      <c r="HDG103" s="286"/>
      <c r="HDH103" s="286"/>
      <c r="HDI103" s="286"/>
      <c r="HDJ103" s="286"/>
      <c r="HDK103" s="286"/>
      <c r="HDL103" s="286"/>
      <c r="HDM103" s="286"/>
      <c r="HDN103" s="286"/>
      <c r="HDO103" s="286"/>
      <c r="HDP103" s="286"/>
      <c r="HDQ103" s="286"/>
      <c r="HDR103" s="286"/>
      <c r="HDS103" s="286"/>
      <c r="HDT103" s="286"/>
      <c r="HDU103" s="286"/>
      <c r="HDV103" s="286"/>
      <c r="HDW103" s="286"/>
      <c r="HDX103" s="286"/>
      <c r="HDY103" s="286"/>
      <c r="HDZ103" s="286"/>
      <c r="HEA103" s="286"/>
      <c r="HEB103" s="286"/>
      <c r="HEC103" s="286"/>
      <c r="HED103" s="286"/>
      <c r="HEE103" s="286"/>
      <c r="HEF103" s="286"/>
      <c r="HEG103" s="286"/>
      <c r="HEH103" s="286"/>
      <c r="HEI103" s="286"/>
      <c r="HEJ103" s="286"/>
      <c r="HEK103" s="286"/>
      <c r="HEL103" s="286"/>
      <c r="HEM103" s="286"/>
      <c r="HEN103" s="286"/>
      <c r="HEO103" s="286"/>
      <c r="HEP103" s="286"/>
      <c r="HEQ103" s="286"/>
      <c r="HER103" s="286"/>
      <c r="HES103" s="286"/>
      <c r="HET103" s="286"/>
      <c r="HEU103" s="286"/>
      <c r="HEV103" s="286"/>
      <c r="HEW103" s="286"/>
      <c r="HEX103" s="286"/>
      <c r="HEY103" s="286"/>
      <c r="HEZ103" s="286"/>
      <c r="HFA103" s="286"/>
      <c r="HFB103" s="286"/>
      <c r="HFC103" s="286"/>
      <c r="HFD103" s="286"/>
      <c r="HFE103" s="286"/>
      <c r="HFF103" s="286"/>
      <c r="HFG103" s="286"/>
      <c r="HFH103" s="286"/>
      <c r="HFI103" s="286"/>
      <c r="HFJ103" s="286"/>
      <c r="HFK103" s="286"/>
      <c r="HFL103" s="286"/>
      <c r="HFM103" s="286"/>
      <c r="HFN103" s="286"/>
      <c r="HFO103" s="286"/>
      <c r="HFP103" s="286"/>
      <c r="HFQ103" s="286"/>
      <c r="HFR103" s="286"/>
      <c r="HFS103" s="286"/>
      <c r="HFT103" s="286"/>
      <c r="HFU103" s="286"/>
      <c r="HFV103" s="286"/>
      <c r="HFW103" s="286"/>
      <c r="HFX103" s="286"/>
      <c r="HFY103" s="286"/>
      <c r="HFZ103" s="286"/>
      <c r="HGA103" s="286"/>
      <c r="HGB103" s="286"/>
      <c r="HGC103" s="286"/>
      <c r="HGD103" s="286"/>
      <c r="HGE103" s="286"/>
      <c r="HGF103" s="286"/>
      <c r="HGG103" s="286"/>
      <c r="HGH103" s="286"/>
      <c r="HGI103" s="286"/>
      <c r="HGJ103" s="286"/>
      <c r="HGK103" s="286"/>
      <c r="HGL103" s="286"/>
      <c r="HGM103" s="286"/>
      <c r="HGN103" s="286"/>
      <c r="HGO103" s="286"/>
      <c r="HGP103" s="286"/>
      <c r="HGQ103" s="286"/>
      <c r="HGR103" s="286"/>
      <c r="HGS103" s="286"/>
      <c r="HGT103" s="286"/>
      <c r="HGU103" s="286"/>
      <c r="HGV103" s="286"/>
      <c r="HGW103" s="286"/>
      <c r="HGX103" s="286"/>
      <c r="HGY103" s="286"/>
      <c r="HGZ103" s="286"/>
      <c r="HHA103" s="286"/>
      <c r="HHB103" s="286"/>
      <c r="HHC103" s="286"/>
      <c r="HHD103" s="286"/>
      <c r="HHE103" s="286"/>
      <c r="HHF103" s="286"/>
      <c r="HHG103" s="286"/>
      <c r="HHH103" s="286"/>
      <c r="HHI103" s="286"/>
      <c r="HHJ103" s="286"/>
      <c r="HHK103" s="286"/>
      <c r="HHL103" s="286"/>
      <c r="HHM103" s="286"/>
      <c r="HHN103" s="286"/>
      <c r="HHO103" s="286"/>
      <c r="HHP103" s="286"/>
      <c r="HHQ103" s="286"/>
      <c r="HHR103" s="286"/>
      <c r="HHS103" s="286"/>
      <c r="HHT103" s="286"/>
      <c r="HHU103" s="286"/>
      <c r="HHV103" s="286"/>
      <c r="HHW103" s="286"/>
      <c r="HHX103" s="286"/>
      <c r="HHY103" s="286"/>
      <c r="HHZ103" s="286"/>
      <c r="HIA103" s="286"/>
      <c r="HIB103" s="286"/>
      <c r="HIC103" s="286"/>
      <c r="HID103" s="286"/>
      <c r="HIE103" s="286"/>
      <c r="HIF103" s="286"/>
      <c r="HIG103" s="286"/>
      <c r="HIH103" s="286"/>
      <c r="HII103" s="286"/>
      <c r="HIJ103" s="286"/>
      <c r="HIK103" s="286"/>
      <c r="HIL103" s="286"/>
      <c r="HIM103" s="286"/>
      <c r="HIN103" s="286"/>
      <c r="HIO103" s="286"/>
      <c r="HIP103" s="286"/>
      <c r="HIQ103" s="286"/>
      <c r="HIR103" s="286"/>
      <c r="HIS103" s="286"/>
      <c r="HIT103" s="286"/>
      <c r="HIU103" s="286"/>
      <c r="HIV103" s="286"/>
      <c r="HIW103" s="286"/>
      <c r="HIX103" s="286"/>
      <c r="HIY103" s="286"/>
      <c r="HIZ103" s="286"/>
      <c r="HJA103" s="286"/>
      <c r="HJB103" s="286"/>
      <c r="HJC103" s="286"/>
      <c r="HJD103" s="286"/>
      <c r="HJE103" s="286"/>
      <c r="HJF103" s="286"/>
      <c r="HJG103" s="286"/>
      <c r="HJH103" s="286"/>
      <c r="HJI103" s="286"/>
      <c r="HJJ103" s="286"/>
      <c r="HJK103" s="286"/>
      <c r="HJL103" s="286"/>
      <c r="HJM103" s="286"/>
      <c r="HJN103" s="286"/>
      <c r="HJO103" s="286"/>
      <c r="HJP103" s="286"/>
      <c r="HJQ103" s="286"/>
      <c r="HJR103" s="286"/>
      <c r="HJS103" s="286"/>
      <c r="HJT103" s="286"/>
      <c r="HJU103" s="286"/>
      <c r="HJV103" s="286"/>
      <c r="HJW103" s="286"/>
      <c r="HJX103" s="286"/>
      <c r="HJY103" s="286"/>
      <c r="HJZ103" s="286"/>
      <c r="HKA103" s="286"/>
      <c r="HKB103" s="286"/>
      <c r="HKC103" s="286"/>
      <c r="HKD103" s="286"/>
      <c r="HKE103" s="286"/>
      <c r="HKF103" s="286"/>
      <c r="HKG103" s="286"/>
      <c r="HKH103" s="286"/>
      <c r="HKI103" s="286"/>
      <c r="HKJ103" s="286"/>
      <c r="HKK103" s="286"/>
      <c r="HKL103" s="286"/>
      <c r="HKM103" s="286"/>
      <c r="HKN103" s="286"/>
      <c r="HKO103" s="286"/>
      <c r="HKP103" s="286"/>
      <c r="HKQ103" s="286"/>
      <c r="HKR103" s="286"/>
      <c r="HKS103" s="286"/>
      <c r="HKT103" s="286"/>
      <c r="HKU103" s="286"/>
      <c r="HKV103" s="286"/>
      <c r="HKW103" s="286"/>
      <c r="HKX103" s="286"/>
      <c r="HKY103" s="286"/>
      <c r="HKZ103" s="286"/>
      <c r="HLA103" s="286"/>
      <c r="HLB103" s="286"/>
      <c r="HLC103" s="286"/>
      <c r="HLD103" s="286"/>
      <c r="HLE103" s="286"/>
      <c r="HLF103" s="286"/>
      <c r="HLG103" s="286"/>
      <c r="HLH103" s="286"/>
      <c r="HLI103" s="286"/>
      <c r="HLJ103" s="286"/>
      <c r="HLK103" s="286"/>
      <c r="HLL103" s="286"/>
      <c r="HLM103" s="286"/>
      <c r="HLN103" s="286"/>
      <c r="HLO103" s="286"/>
      <c r="HLP103" s="286"/>
      <c r="HLQ103" s="286"/>
      <c r="HLR103" s="286"/>
      <c r="HLS103" s="286"/>
      <c r="HLT103" s="286"/>
      <c r="HLU103" s="286"/>
      <c r="HLV103" s="286"/>
      <c r="HLW103" s="286"/>
      <c r="HLX103" s="286"/>
      <c r="HLY103" s="286"/>
      <c r="HLZ103" s="286"/>
      <c r="HMA103" s="286"/>
      <c r="HMB103" s="286"/>
      <c r="HMC103" s="286"/>
      <c r="HMD103" s="286"/>
      <c r="HME103" s="286"/>
      <c r="HMF103" s="286"/>
      <c r="HMG103" s="286"/>
      <c r="HMH103" s="286"/>
      <c r="HMI103" s="286"/>
      <c r="HMJ103" s="286"/>
      <c r="HMK103" s="286"/>
      <c r="HML103" s="286"/>
      <c r="HMM103" s="286"/>
      <c r="HMN103" s="286"/>
      <c r="HMO103" s="286"/>
      <c r="HMP103" s="286"/>
      <c r="HMQ103" s="286"/>
      <c r="HMR103" s="286"/>
      <c r="HMS103" s="286"/>
      <c r="HMT103" s="286"/>
      <c r="HMU103" s="286"/>
      <c r="HMV103" s="286"/>
      <c r="HMW103" s="286"/>
      <c r="HMX103" s="286"/>
      <c r="HMY103" s="286"/>
      <c r="HMZ103" s="286"/>
      <c r="HNA103" s="286"/>
      <c r="HNB103" s="286"/>
      <c r="HNC103" s="286"/>
      <c r="HND103" s="286"/>
      <c r="HNE103" s="286"/>
      <c r="HNF103" s="286"/>
      <c r="HNG103" s="286"/>
      <c r="HNH103" s="286"/>
      <c r="HNI103" s="286"/>
      <c r="HNJ103" s="286"/>
      <c r="HNK103" s="286"/>
      <c r="HNL103" s="286"/>
      <c r="HNM103" s="286"/>
      <c r="HNN103" s="286"/>
      <c r="HNO103" s="286"/>
      <c r="HNP103" s="286"/>
      <c r="HNQ103" s="286"/>
      <c r="HNR103" s="286"/>
      <c r="HNS103" s="286"/>
      <c r="HNT103" s="286"/>
      <c r="HNU103" s="286"/>
      <c r="HNV103" s="286"/>
      <c r="HNW103" s="286"/>
      <c r="HNX103" s="286"/>
      <c r="HNY103" s="286"/>
      <c r="HNZ103" s="286"/>
      <c r="HOA103" s="286"/>
      <c r="HOB103" s="286"/>
      <c r="HOC103" s="286"/>
      <c r="HOD103" s="286"/>
      <c r="HOE103" s="286"/>
      <c r="HOF103" s="286"/>
      <c r="HOG103" s="286"/>
      <c r="HOH103" s="286"/>
      <c r="HOI103" s="286"/>
      <c r="HOJ103" s="286"/>
      <c r="HOK103" s="286"/>
      <c r="HOL103" s="286"/>
      <c r="HOM103" s="286"/>
      <c r="HON103" s="286"/>
      <c r="HOO103" s="286"/>
      <c r="HOP103" s="286"/>
      <c r="HOQ103" s="286"/>
      <c r="HOR103" s="286"/>
      <c r="HOS103" s="286"/>
      <c r="HOT103" s="286"/>
      <c r="HOU103" s="286"/>
      <c r="HOV103" s="286"/>
      <c r="HOW103" s="286"/>
      <c r="HOX103" s="286"/>
      <c r="HOY103" s="286"/>
      <c r="HOZ103" s="286"/>
      <c r="HPA103" s="286"/>
      <c r="HPB103" s="286"/>
      <c r="HPC103" s="286"/>
      <c r="HPD103" s="286"/>
      <c r="HPE103" s="286"/>
      <c r="HPF103" s="286"/>
      <c r="HPG103" s="286"/>
      <c r="HPH103" s="286"/>
      <c r="HPI103" s="286"/>
      <c r="HPJ103" s="286"/>
      <c r="HPK103" s="286"/>
      <c r="HPL103" s="286"/>
      <c r="HPM103" s="286"/>
      <c r="HPN103" s="286"/>
      <c r="HPO103" s="286"/>
      <c r="HPP103" s="286"/>
      <c r="HPQ103" s="286"/>
      <c r="HPR103" s="286"/>
      <c r="HPS103" s="286"/>
      <c r="HPT103" s="286"/>
      <c r="HPU103" s="286"/>
      <c r="HPV103" s="286"/>
      <c r="HPW103" s="286"/>
      <c r="HPX103" s="286"/>
      <c r="HPY103" s="286"/>
      <c r="HPZ103" s="286"/>
      <c r="HQA103" s="286"/>
      <c r="HQB103" s="286"/>
      <c r="HQC103" s="286"/>
      <c r="HQD103" s="286"/>
      <c r="HQE103" s="286"/>
      <c r="HQF103" s="286"/>
      <c r="HQG103" s="286"/>
      <c r="HQH103" s="286"/>
      <c r="HQI103" s="286"/>
      <c r="HQJ103" s="286"/>
      <c r="HQK103" s="286"/>
      <c r="HQL103" s="286"/>
      <c r="HQM103" s="286"/>
      <c r="HQN103" s="286"/>
      <c r="HQO103" s="286"/>
      <c r="HQP103" s="286"/>
      <c r="HQQ103" s="286"/>
      <c r="HQR103" s="286"/>
      <c r="HQS103" s="286"/>
      <c r="HQT103" s="286"/>
      <c r="HQU103" s="286"/>
      <c r="HQV103" s="286"/>
      <c r="HQW103" s="286"/>
      <c r="HQX103" s="286"/>
      <c r="HQY103" s="286"/>
      <c r="HQZ103" s="286"/>
      <c r="HRA103" s="286"/>
      <c r="HRB103" s="286"/>
      <c r="HRC103" s="286"/>
      <c r="HRD103" s="286"/>
      <c r="HRE103" s="286"/>
      <c r="HRF103" s="286"/>
      <c r="HRG103" s="286"/>
      <c r="HRH103" s="286"/>
      <c r="HRI103" s="286"/>
      <c r="HRJ103" s="286"/>
      <c r="HRK103" s="286"/>
      <c r="HRL103" s="286"/>
      <c r="HRM103" s="286"/>
      <c r="HRN103" s="286"/>
      <c r="HRO103" s="286"/>
      <c r="HRP103" s="286"/>
      <c r="HRQ103" s="286"/>
      <c r="HRR103" s="286"/>
      <c r="HRS103" s="286"/>
      <c r="HRT103" s="286"/>
      <c r="HRU103" s="286"/>
      <c r="HRV103" s="286"/>
      <c r="HRW103" s="286"/>
      <c r="HRX103" s="286"/>
      <c r="HRY103" s="286"/>
      <c r="HRZ103" s="286"/>
      <c r="HSA103" s="286"/>
      <c r="HSB103" s="286"/>
      <c r="HSC103" s="286"/>
      <c r="HSD103" s="286"/>
      <c r="HSE103" s="286"/>
      <c r="HSF103" s="286"/>
      <c r="HSG103" s="286"/>
      <c r="HSH103" s="286"/>
      <c r="HSI103" s="286"/>
      <c r="HSJ103" s="286"/>
      <c r="HSK103" s="286"/>
      <c r="HSL103" s="286"/>
      <c r="HSM103" s="286"/>
      <c r="HSN103" s="286"/>
      <c r="HSO103" s="286"/>
      <c r="HSP103" s="286"/>
      <c r="HSQ103" s="286"/>
      <c r="HSR103" s="286"/>
      <c r="HSS103" s="286"/>
      <c r="HST103" s="286"/>
      <c r="HSU103" s="286"/>
      <c r="HSV103" s="286"/>
      <c r="HSW103" s="286"/>
      <c r="HSX103" s="286"/>
      <c r="HSY103" s="286"/>
      <c r="HSZ103" s="286"/>
      <c r="HTA103" s="286"/>
      <c r="HTB103" s="286"/>
      <c r="HTC103" s="286"/>
      <c r="HTD103" s="286"/>
      <c r="HTE103" s="286"/>
      <c r="HTF103" s="286"/>
      <c r="HTG103" s="286"/>
      <c r="HTH103" s="286"/>
      <c r="HTI103" s="286"/>
      <c r="HTJ103" s="286"/>
      <c r="HTK103" s="286"/>
      <c r="HTL103" s="286"/>
      <c r="HTM103" s="286"/>
      <c r="HTN103" s="286"/>
      <c r="HTO103" s="286"/>
      <c r="HTP103" s="286"/>
      <c r="HTQ103" s="286"/>
      <c r="HTR103" s="286"/>
      <c r="HTS103" s="286"/>
      <c r="HTT103" s="286"/>
      <c r="HTU103" s="286"/>
      <c r="HTV103" s="286"/>
      <c r="HTW103" s="286"/>
      <c r="HTX103" s="286"/>
      <c r="HTY103" s="286"/>
      <c r="HTZ103" s="286"/>
      <c r="HUA103" s="286"/>
      <c r="HUB103" s="286"/>
      <c r="HUC103" s="286"/>
      <c r="HUD103" s="286"/>
      <c r="HUE103" s="286"/>
      <c r="HUF103" s="286"/>
      <c r="HUG103" s="286"/>
      <c r="HUH103" s="286"/>
      <c r="HUI103" s="286"/>
      <c r="HUJ103" s="286"/>
      <c r="HUK103" s="286"/>
      <c r="HUL103" s="286"/>
      <c r="HUM103" s="286"/>
      <c r="HUN103" s="286"/>
      <c r="HUO103" s="286"/>
      <c r="HUP103" s="286"/>
      <c r="HUQ103" s="286"/>
      <c r="HUR103" s="286"/>
      <c r="HUS103" s="286"/>
      <c r="HUT103" s="286"/>
      <c r="HUU103" s="286"/>
      <c r="HUV103" s="286"/>
      <c r="HUW103" s="286"/>
      <c r="HUX103" s="286"/>
      <c r="HUY103" s="286"/>
      <c r="HUZ103" s="286"/>
      <c r="HVA103" s="286"/>
      <c r="HVB103" s="286"/>
      <c r="HVC103" s="286"/>
      <c r="HVD103" s="286"/>
      <c r="HVE103" s="286"/>
      <c r="HVF103" s="286"/>
      <c r="HVG103" s="286"/>
      <c r="HVH103" s="286"/>
      <c r="HVI103" s="286"/>
      <c r="HVJ103" s="286"/>
      <c r="HVK103" s="286"/>
      <c r="HVL103" s="286"/>
      <c r="HVM103" s="286"/>
      <c r="HVN103" s="286"/>
      <c r="HVO103" s="286"/>
      <c r="HVP103" s="286"/>
      <c r="HVQ103" s="286"/>
      <c r="HVR103" s="286"/>
      <c r="HVS103" s="286"/>
      <c r="HVT103" s="286"/>
      <c r="HVU103" s="286"/>
      <c r="HVV103" s="286"/>
      <c r="HVW103" s="286"/>
      <c r="HVX103" s="286"/>
      <c r="HVY103" s="286"/>
      <c r="HVZ103" s="286"/>
      <c r="HWA103" s="286"/>
      <c r="HWB103" s="286"/>
      <c r="HWC103" s="286"/>
      <c r="HWD103" s="286"/>
      <c r="HWE103" s="286"/>
      <c r="HWF103" s="286"/>
      <c r="HWG103" s="286"/>
      <c r="HWH103" s="286"/>
      <c r="HWI103" s="286"/>
      <c r="HWJ103" s="286"/>
      <c r="HWK103" s="286"/>
      <c r="HWL103" s="286"/>
      <c r="HWM103" s="286"/>
      <c r="HWN103" s="286"/>
      <c r="HWO103" s="286"/>
      <c r="HWP103" s="286"/>
      <c r="HWQ103" s="286"/>
      <c r="HWR103" s="286"/>
      <c r="HWS103" s="286"/>
      <c r="HWT103" s="286"/>
      <c r="HWU103" s="286"/>
      <c r="HWV103" s="286"/>
      <c r="HWW103" s="286"/>
      <c r="HWX103" s="286"/>
      <c r="HWY103" s="286"/>
      <c r="HWZ103" s="286"/>
      <c r="HXA103" s="286"/>
      <c r="HXB103" s="286"/>
      <c r="HXC103" s="286"/>
      <c r="HXD103" s="286"/>
      <c r="HXE103" s="286"/>
      <c r="HXF103" s="286"/>
      <c r="HXG103" s="286"/>
      <c r="HXH103" s="286"/>
      <c r="HXI103" s="286"/>
      <c r="HXJ103" s="286"/>
      <c r="HXK103" s="286"/>
      <c r="HXL103" s="286"/>
      <c r="HXM103" s="286"/>
      <c r="HXN103" s="286"/>
      <c r="HXO103" s="286"/>
      <c r="HXP103" s="286"/>
      <c r="HXQ103" s="286"/>
      <c r="HXR103" s="286"/>
      <c r="HXS103" s="286"/>
      <c r="HXT103" s="286"/>
      <c r="HXU103" s="286"/>
      <c r="HXV103" s="286"/>
      <c r="HXW103" s="286"/>
      <c r="HXX103" s="286"/>
      <c r="HXY103" s="286"/>
      <c r="HXZ103" s="286"/>
      <c r="HYA103" s="286"/>
      <c r="HYB103" s="286"/>
      <c r="HYC103" s="286"/>
      <c r="HYD103" s="286"/>
      <c r="HYE103" s="286"/>
      <c r="HYF103" s="286"/>
      <c r="HYG103" s="286"/>
      <c r="HYH103" s="286"/>
      <c r="HYI103" s="286"/>
      <c r="HYJ103" s="286"/>
      <c r="HYK103" s="286"/>
      <c r="HYL103" s="286"/>
      <c r="HYM103" s="286"/>
      <c r="HYN103" s="286"/>
      <c r="HYO103" s="286"/>
      <c r="HYP103" s="286"/>
      <c r="HYQ103" s="286"/>
      <c r="HYR103" s="286"/>
      <c r="HYS103" s="286"/>
      <c r="HYT103" s="286"/>
      <c r="HYU103" s="286"/>
      <c r="HYV103" s="286"/>
      <c r="HYW103" s="286"/>
      <c r="HYX103" s="286"/>
      <c r="HYY103" s="286"/>
      <c r="HYZ103" s="286"/>
      <c r="HZA103" s="286"/>
      <c r="HZB103" s="286"/>
      <c r="HZC103" s="286"/>
      <c r="HZD103" s="286"/>
      <c r="HZE103" s="286"/>
      <c r="HZF103" s="286"/>
      <c r="HZG103" s="286"/>
      <c r="HZH103" s="286"/>
      <c r="HZI103" s="286"/>
      <c r="HZJ103" s="286"/>
      <c r="HZK103" s="286"/>
      <c r="HZL103" s="286"/>
      <c r="HZM103" s="286"/>
      <c r="HZN103" s="286"/>
      <c r="HZO103" s="286"/>
      <c r="HZP103" s="286"/>
      <c r="HZQ103" s="286"/>
      <c r="HZR103" s="286"/>
      <c r="HZS103" s="286"/>
      <c r="HZT103" s="286"/>
      <c r="HZU103" s="286"/>
      <c r="HZV103" s="286"/>
      <c r="HZW103" s="286"/>
      <c r="HZX103" s="286"/>
      <c r="HZY103" s="286"/>
      <c r="HZZ103" s="286"/>
      <c r="IAA103" s="286"/>
      <c r="IAB103" s="286"/>
      <c r="IAC103" s="286"/>
      <c r="IAD103" s="286"/>
      <c r="IAE103" s="286"/>
      <c r="IAF103" s="286"/>
      <c r="IAG103" s="286"/>
      <c r="IAH103" s="286"/>
      <c r="IAI103" s="286"/>
      <c r="IAJ103" s="286"/>
      <c r="IAK103" s="286"/>
      <c r="IAL103" s="286"/>
      <c r="IAM103" s="286"/>
      <c r="IAN103" s="286"/>
      <c r="IAO103" s="286"/>
      <c r="IAP103" s="286"/>
      <c r="IAQ103" s="286"/>
      <c r="IAR103" s="286"/>
      <c r="IAS103" s="286"/>
      <c r="IAT103" s="286"/>
      <c r="IAU103" s="286"/>
      <c r="IAV103" s="286"/>
      <c r="IAW103" s="286"/>
      <c r="IAX103" s="286"/>
      <c r="IAY103" s="286"/>
      <c r="IAZ103" s="286"/>
      <c r="IBA103" s="286"/>
      <c r="IBB103" s="286"/>
      <c r="IBC103" s="286"/>
      <c r="IBD103" s="286"/>
      <c r="IBE103" s="286"/>
      <c r="IBF103" s="286"/>
      <c r="IBG103" s="286"/>
      <c r="IBH103" s="286"/>
      <c r="IBI103" s="286"/>
      <c r="IBJ103" s="286"/>
      <c r="IBK103" s="286"/>
      <c r="IBL103" s="286"/>
      <c r="IBM103" s="286"/>
      <c r="IBN103" s="286"/>
      <c r="IBO103" s="286"/>
      <c r="IBP103" s="286"/>
      <c r="IBQ103" s="286"/>
      <c r="IBR103" s="286"/>
      <c r="IBS103" s="286"/>
      <c r="IBT103" s="286"/>
      <c r="IBU103" s="286"/>
      <c r="IBV103" s="286"/>
      <c r="IBW103" s="286"/>
      <c r="IBX103" s="286"/>
      <c r="IBY103" s="286"/>
      <c r="IBZ103" s="286"/>
      <c r="ICA103" s="286"/>
      <c r="ICB103" s="286"/>
      <c r="ICC103" s="286"/>
      <c r="ICD103" s="286"/>
      <c r="ICE103" s="286"/>
      <c r="ICF103" s="286"/>
      <c r="ICG103" s="286"/>
      <c r="ICH103" s="286"/>
      <c r="ICI103" s="286"/>
      <c r="ICJ103" s="286"/>
      <c r="ICK103" s="286"/>
      <c r="ICL103" s="286"/>
      <c r="ICM103" s="286"/>
      <c r="ICN103" s="286"/>
      <c r="ICO103" s="286"/>
      <c r="ICP103" s="286"/>
      <c r="ICQ103" s="286"/>
      <c r="ICR103" s="286"/>
      <c r="ICS103" s="286"/>
      <c r="ICT103" s="286"/>
      <c r="ICU103" s="286"/>
      <c r="ICV103" s="286"/>
      <c r="ICW103" s="286"/>
      <c r="ICX103" s="286"/>
      <c r="ICY103" s="286"/>
      <c r="ICZ103" s="286"/>
      <c r="IDA103" s="286"/>
      <c r="IDB103" s="286"/>
      <c r="IDC103" s="286"/>
      <c r="IDD103" s="286"/>
      <c r="IDE103" s="286"/>
      <c r="IDF103" s="286"/>
      <c r="IDG103" s="286"/>
      <c r="IDH103" s="286"/>
      <c r="IDI103" s="286"/>
      <c r="IDJ103" s="286"/>
      <c r="IDK103" s="286"/>
      <c r="IDL103" s="286"/>
      <c r="IDM103" s="286"/>
      <c r="IDN103" s="286"/>
      <c r="IDO103" s="286"/>
      <c r="IDP103" s="286"/>
      <c r="IDQ103" s="286"/>
      <c r="IDR103" s="286"/>
      <c r="IDS103" s="286"/>
      <c r="IDT103" s="286"/>
      <c r="IDU103" s="286"/>
      <c r="IDV103" s="286"/>
      <c r="IDW103" s="286"/>
      <c r="IDX103" s="286"/>
      <c r="IDY103" s="286"/>
      <c r="IDZ103" s="286"/>
      <c r="IEA103" s="286"/>
      <c r="IEB103" s="286"/>
      <c r="IEC103" s="286"/>
      <c r="IED103" s="286"/>
      <c r="IEE103" s="286"/>
      <c r="IEF103" s="286"/>
      <c r="IEG103" s="286"/>
      <c r="IEH103" s="286"/>
      <c r="IEI103" s="286"/>
      <c r="IEJ103" s="286"/>
      <c r="IEK103" s="286"/>
      <c r="IEL103" s="286"/>
      <c r="IEM103" s="286"/>
      <c r="IEN103" s="286"/>
      <c r="IEO103" s="286"/>
      <c r="IEP103" s="286"/>
      <c r="IEQ103" s="286"/>
      <c r="IER103" s="286"/>
      <c r="IES103" s="286"/>
      <c r="IET103" s="286"/>
      <c r="IEU103" s="286"/>
      <c r="IEV103" s="286"/>
      <c r="IEW103" s="286"/>
      <c r="IEX103" s="286"/>
      <c r="IEY103" s="286"/>
      <c r="IEZ103" s="286"/>
      <c r="IFA103" s="286"/>
      <c r="IFB103" s="286"/>
      <c r="IFC103" s="286"/>
      <c r="IFD103" s="286"/>
      <c r="IFE103" s="286"/>
      <c r="IFF103" s="286"/>
      <c r="IFG103" s="286"/>
      <c r="IFH103" s="286"/>
      <c r="IFI103" s="286"/>
      <c r="IFJ103" s="286"/>
      <c r="IFK103" s="286"/>
      <c r="IFL103" s="286"/>
      <c r="IFM103" s="286"/>
      <c r="IFN103" s="286"/>
      <c r="IFO103" s="286"/>
      <c r="IFP103" s="286"/>
      <c r="IFQ103" s="286"/>
      <c r="IFR103" s="286"/>
      <c r="IFS103" s="286"/>
      <c r="IFT103" s="286"/>
      <c r="IFU103" s="286"/>
      <c r="IFV103" s="286"/>
      <c r="IFW103" s="286"/>
      <c r="IFX103" s="286"/>
      <c r="IFY103" s="286"/>
      <c r="IFZ103" s="286"/>
      <c r="IGA103" s="286"/>
      <c r="IGB103" s="286"/>
      <c r="IGC103" s="286"/>
      <c r="IGD103" s="286"/>
      <c r="IGE103" s="286"/>
      <c r="IGF103" s="286"/>
      <c r="IGG103" s="286"/>
      <c r="IGH103" s="286"/>
      <c r="IGI103" s="286"/>
      <c r="IGJ103" s="286"/>
      <c r="IGK103" s="286"/>
      <c r="IGL103" s="286"/>
      <c r="IGM103" s="286"/>
      <c r="IGN103" s="286"/>
      <c r="IGO103" s="286"/>
      <c r="IGP103" s="286"/>
      <c r="IGQ103" s="286"/>
      <c r="IGR103" s="286"/>
      <c r="IGS103" s="286"/>
      <c r="IGT103" s="286"/>
      <c r="IGU103" s="286"/>
      <c r="IGV103" s="286"/>
      <c r="IGW103" s="286"/>
      <c r="IGX103" s="286"/>
      <c r="IGY103" s="286"/>
      <c r="IGZ103" s="286"/>
      <c r="IHA103" s="286"/>
      <c r="IHB103" s="286"/>
      <c r="IHC103" s="286"/>
      <c r="IHD103" s="286"/>
      <c r="IHE103" s="286"/>
      <c r="IHF103" s="286"/>
      <c r="IHG103" s="286"/>
      <c r="IHH103" s="286"/>
      <c r="IHI103" s="286"/>
      <c r="IHJ103" s="286"/>
      <c r="IHK103" s="286"/>
      <c r="IHL103" s="286"/>
      <c r="IHM103" s="286"/>
      <c r="IHN103" s="286"/>
      <c r="IHO103" s="286"/>
      <c r="IHP103" s="286"/>
      <c r="IHQ103" s="286"/>
      <c r="IHR103" s="286"/>
      <c r="IHS103" s="286"/>
      <c r="IHT103" s="286"/>
      <c r="IHU103" s="286"/>
      <c r="IHV103" s="286"/>
      <c r="IHW103" s="286"/>
      <c r="IHX103" s="286"/>
      <c r="IHY103" s="286"/>
      <c r="IHZ103" s="286"/>
      <c r="IIA103" s="286"/>
      <c r="IIB103" s="286"/>
      <c r="IIC103" s="286"/>
      <c r="IID103" s="286"/>
      <c r="IIE103" s="286"/>
      <c r="IIF103" s="286"/>
      <c r="IIG103" s="286"/>
      <c r="IIH103" s="286"/>
      <c r="III103" s="286"/>
      <c r="IIJ103" s="286"/>
      <c r="IIK103" s="286"/>
      <c r="IIL103" s="286"/>
      <c r="IIM103" s="286"/>
      <c r="IIN103" s="286"/>
      <c r="IIO103" s="286"/>
      <c r="IIP103" s="286"/>
      <c r="IIQ103" s="286"/>
      <c r="IIR103" s="286"/>
      <c r="IIS103" s="286"/>
      <c r="IIT103" s="286"/>
      <c r="IIU103" s="286"/>
      <c r="IIV103" s="286"/>
      <c r="IIW103" s="286"/>
      <c r="IIX103" s="286"/>
      <c r="IIY103" s="286"/>
      <c r="IIZ103" s="286"/>
      <c r="IJA103" s="286"/>
      <c r="IJB103" s="286"/>
      <c r="IJC103" s="286"/>
      <c r="IJD103" s="286"/>
      <c r="IJE103" s="286"/>
      <c r="IJF103" s="286"/>
      <c r="IJG103" s="286"/>
      <c r="IJH103" s="286"/>
      <c r="IJI103" s="286"/>
      <c r="IJJ103" s="286"/>
      <c r="IJK103" s="286"/>
      <c r="IJL103" s="286"/>
      <c r="IJM103" s="286"/>
      <c r="IJN103" s="286"/>
      <c r="IJO103" s="286"/>
      <c r="IJP103" s="286"/>
      <c r="IJQ103" s="286"/>
      <c r="IJR103" s="286"/>
      <c r="IJS103" s="286"/>
      <c r="IJT103" s="286"/>
      <c r="IJU103" s="286"/>
      <c r="IJV103" s="286"/>
      <c r="IJW103" s="286"/>
      <c r="IJX103" s="286"/>
      <c r="IJY103" s="286"/>
      <c r="IJZ103" s="286"/>
      <c r="IKA103" s="286"/>
      <c r="IKB103" s="286"/>
      <c r="IKC103" s="286"/>
      <c r="IKD103" s="286"/>
      <c r="IKE103" s="286"/>
      <c r="IKF103" s="286"/>
      <c r="IKG103" s="286"/>
      <c r="IKH103" s="286"/>
      <c r="IKI103" s="286"/>
      <c r="IKJ103" s="286"/>
      <c r="IKK103" s="286"/>
      <c r="IKL103" s="286"/>
      <c r="IKM103" s="286"/>
      <c r="IKN103" s="286"/>
      <c r="IKO103" s="286"/>
      <c r="IKP103" s="286"/>
      <c r="IKQ103" s="286"/>
      <c r="IKR103" s="286"/>
      <c r="IKS103" s="286"/>
      <c r="IKT103" s="286"/>
      <c r="IKU103" s="286"/>
      <c r="IKV103" s="286"/>
      <c r="IKW103" s="286"/>
      <c r="IKX103" s="286"/>
      <c r="IKY103" s="286"/>
      <c r="IKZ103" s="286"/>
      <c r="ILA103" s="286"/>
      <c r="ILB103" s="286"/>
      <c r="ILC103" s="286"/>
      <c r="ILD103" s="286"/>
      <c r="ILE103" s="286"/>
      <c r="ILF103" s="286"/>
      <c r="ILG103" s="286"/>
      <c r="ILH103" s="286"/>
      <c r="ILI103" s="286"/>
      <c r="ILJ103" s="286"/>
      <c r="ILK103" s="286"/>
      <c r="ILL103" s="286"/>
      <c r="ILM103" s="286"/>
      <c r="ILN103" s="286"/>
      <c r="ILO103" s="286"/>
      <c r="ILP103" s="286"/>
      <c r="ILQ103" s="286"/>
      <c r="ILR103" s="286"/>
      <c r="ILS103" s="286"/>
      <c r="ILT103" s="286"/>
      <c r="ILU103" s="286"/>
      <c r="ILV103" s="286"/>
      <c r="ILW103" s="286"/>
      <c r="ILX103" s="286"/>
      <c r="ILY103" s="286"/>
      <c r="ILZ103" s="286"/>
      <c r="IMA103" s="286"/>
      <c r="IMB103" s="286"/>
      <c r="IMC103" s="286"/>
      <c r="IMD103" s="286"/>
      <c r="IME103" s="286"/>
      <c r="IMF103" s="286"/>
      <c r="IMG103" s="286"/>
      <c r="IMH103" s="286"/>
      <c r="IMI103" s="286"/>
      <c r="IMJ103" s="286"/>
      <c r="IMK103" s="286"/>
      <c r="IML103" s="286"/>
      <c r="IMM103" s="286"/>
      <c r="IMN103" s="286"/>
      <c r="IMO103" s="286"/>
      <c r="IMP103" s="286"/>
      <c r="IMQ103" s="286"/>
      <c r="IMR103" s="286"/>
      <c r="IMS103" s="286"/>
      <c r="IMT103" s="286"/>
      <c r="IMU103" s="286"/>
      <c r="IMV103" s="286"/>
      <c r="IMW103" s="286"/>
      <c r="IMX103" s="286"/>
      <c r="IMY103" s="286"/>
      <c r="IMZ103" s="286"/>
      <c r="INA103" s="286"/>
      <c r="INB103" s="286"/>
      <c r="INC103" s="286"/>
      <c r="IND103" s="286"/>
      <c r="INE103" s="286"/>
      <c r="INF103" s="286"/>
      <c r="ING103" s="286"/>
      <c r="INH103" s="286"/>
      <c r="INI103" s="286"/>
      <c r="INJ103" s="286"/>
      <c r="INK103" s="286"/>
      <c r="INL103" s="286"/>
      <c r="INM103" s="286"/>
      <c r="INN103" s="286"/>
      <c r="INO103" s="286"/>
      <c r="INP103" s="286"/>
      <c r="INQ103" s="286"/>
      <c r="INR103" s="286"/>
      <c r="INS103" s="286"/>
      <c r="INT103" s="286"/>
      <c r="INU103" s="286"/>
      <c r="INV103" s="286"/>
      <c r="INW103" s="286"/>
      <c r="INX103" s="286"/>
      <c r="INY103" s="286"/>
      <c r="INZ103" s="286"/>
      <c r="IOA103" s="286"/>
      <c r="IOB103" s="286"/>
      <c r="IOC103" s="286"/>
      <c r="IOD103" s="286"/>
      <c r="IOE103" s="286"/>
      <c r="IOF103" s="286"/>
      <c r="IOG103" s="286"/>
      <c r="IOH103" s="286"/>
      <c r="IOI103" s="286"/>
      <c r="IOJ103" s="286"/>
      <c r="IOK103" s="286"/>
      <c r="IOL103" s="286"/>
      <c r="IOM103" s="286"/>
      <c r="ION103" s="286"/>
      <c r="IOO103" s="286"/>
      <c r="IOP103" s="286"/>
      <c r="IOQ103" s="286"/>
      <c r="IOR103" s="286"/>
      <c r="IOS103" s="286"/>
      <c r="IOT103" s="286"/>
      <c r="IOU103" s="286"/>
      <c r="IOV103" s="286"/>
      <c r="IOW103" s="286"/>
      <c r="IOX103" s="286"/>
      <c r="IOY103" s="286"/>
      <c r="IOZ103" s="286"/>
      <c r="IPA103" s="286"/>
      <c r="IPB103" s="286"/>
      <c r="IPC103" s="286"/>
      <c r="IPD103" s="286"/>
      <c r="IPE103" s="286"/>
      <c r="IPF103" s="286"/>
      <c r="IPG103" s="286"/>
      <c r="IPH103" s="286"/>
      <c r="IPI103" s="286"/>
      <c r="IPJ103" s="286"/>
      <c r="IPK103" s="286"/>
      <c r="IPL103" s="286"/>
      <c r="IPM103" s="286"/>
      <c r="IPN103" s="286"/>
      <c r="IPO103" s="286"/>
      <c r="IPP103" s="286"/>
      <c r="IPQ103" s="286"/>
      <c r="IPR103" s="286"/>
      <c r="IPS103" s="286"/>
      <c r="IPT103" s="286"/>
      <c r="IPU103" s="286"/>
      <c r="IPV103" s="286"/>
      <c r="IPW103" s="286"/>
      <c r="IPX103" s="286"/>
      <c r="IPY103" s="286"/>
      <c r="IPZ103" s="286"/>
      <c r="IQA103" s="286"/>
      <c r="IQB103" s="286"/>
      <c r="IQC103" s="286"/>
      <c r="IQD103" s="286"/>
      <c r="IQE103" s="286"/>
      <c r="IQF103" s="286"/>
      <c r="IQG103" s="286"/>
      <c r="IQH103" s="286"/>
      <c r="IQI103" s="286"/>
      <c r="IQJ103" s="286"/>
      <c r="IQK103" s="286"/>
      <c r="IQL103" s="286"/>
      <c r="IQM103" s="286"/>
      <c r="IQN103" s="286"/>
      <c r="IQO103" s="286"/>
      <c r="IQP103" s="286"/>
      <c r="IQQ103" s="286"/>
      <c r="IQR103" s="286"/>
      <c r="IQS103" s="286"/>
      <c r="IQT103" s="286"/>
      <c r="IQU103" s="286"/>
      <c r="IQV103" s="286"/>
      <c r="IQW103" s="286"/>
      <c r="IQX103" s="286"/>
      <c r="IQY103" s="286"/>
      <c r="IQZ103" s="286"/>
      <c r="IRA103" s="286"/>
      <c r="IRB103" s="286"/>
      <c r="IRC103" s="286"/>
      <c r="IRD103" s="286"/>
      <c r="IRE103" s="286"/>
      <c r="IRF103" s="286"/>
      <c r="IRG103" s="286"/>
      <c r="IRH103" s="286"/>
      <c r="IRI103" s="286"/>
      <c r="IRJ103" s="286"/>
      <c r="IRK103" s="286"/>
      <c r="IRL103" s="286"/>
      <c r="IRM103" s="286"/>
      <c r="IRN103" s="286"/>
      <c r="IRO103" s="286"/>
      <c r="IRP103" s="286"/>
      <c r="IRQ103" s="286"/>
      <c r="IRR103" s="286"/>
      <c r="IRS103" s="286"/>
      <c r="IRT103" s="286"/>
      <c r="IRU103" s="286"/>
      <c r="IRV103" s="286"/>
      <c r="IRW103" s="286"/>
      <c r="IRX103" s="286"/>
      <c r="IRY103" s="286"/>
      <c r="IRZ103" s="286"/>
      <c r="ISA103" s="286"/>
      <c r="ISB103" s="286"/>
      <c r="ISC103" s="286"/>
      <c r="ISD103" s="286"/>
      <c r="ISE103" s="286"/>
      <c r="ISF103" s="286"/>
      <c r="ISG103" s="286"/>
      <c r="ISH103" s="286"/>
      <c r="ISI103" s="286"/>
      <c r="ISJ103" s="286"/>
      <c r="ISK103" s="286"/>
      <c r="ISL103" s="286"/>
      <c r="ISM103" s="286"/>
      <c r="ISN103" s="286"/>
      <c r="ISO103" s="286"/>
      <c r="ISP103" s="286"/>
      <c r="ISQ103" s="286"/>
      <c r="ISR103" s="286"/>
      <c r="ISS103" s="286"/>
      <c r="IST103" s="286"/>
      <c r="ISU103" s="286"/>
      <c r="ISV103" s="286"/>
      <c r="ISW103" s="286"/>
      <c r="ISX103" s="286"/>
      <c r="ISY103" s="286"/>
      <c r="ISZ103" s="286"/>
      <c r="ITA103" s="286"/>
      <c r="ITB103" s="286"/>
      <c r="ITC103" s="286"/>
      <c r="ITD103" s="286"/>
      <c r="ITE103" s="286"/>
      <c r="ITF103" s="286"/>
      <c r="ITG103" s="286"/>
      <c r="ITH103" s="286"/>
      <c r="ITI103" s="286"/>
      <c r="ITJ103" s="286"/>
      <c r="ITK103" s="286"/>
      <c r="ITL103" s="286"/>
      <c r="ITM103" s="286"/>
      <c r="ITN103" s="286"/>
      <c r="ITO103" s="286"/>
      <c r="ITP103" s="286"/>
      <c r="ITQ103" s="286"/>
      <c r="ITR103" s="286"/>
      <c r="ITS103" s="286"/>
      <c r="ITT103" s="286"/>
      <c r="ITU103" s="286"/>
      <c r="ITV103" s="286"/>
      <c r="ITW103" s="286"/>
      <c r="ITX103" s="286"/>
      <c r="ITY103" s="286"/>
      <c r="ITZ103" s="286"/>
      <c r="IUA103" s="286"/>
      <c r="IUB103" s="286"/>
      <c r="IUC103" s="286"/>
      <c r="IUD103" s="286"/>
      <c r="IUE103" s="286"/>
      <c r="IUF103" s="286"/>
      <c r="IUG103" s="286"/>
      <c r="IUH103" s="286"/>
      <c r="IUI103" s="286"/>
      <c r="IUJ103" s="286"/>
      <c r="IUK103" s="286"/>
      <c r="IUL103" s="286"/>
      <c r="IUM103" s="286"/>
      <c r="IUN103" s="286"/>
      <c r="IUO103" s="286"/>
      <c r="IUP103" s="286"/>
      <c r="IUQ103" s="286"/>
      <c r="IUR103" s="286"/>
      <c r="IUS103" s="286"/>
      <c r="IUT103" s="286"/>
      <c r="IUU103" s="286"/>
      <c r="IUV103" s="286"/>
      <c r="IUW103" s="286"/>
      <c r="IUX103" s="286"/>
      <c r="IUY103" s="286"/>
      <c r="IUZ103" s="286"/>
      <c r="IVA103" s="286"/>
      <c r="IVB103" s="286"/>
      <c r="IVC103" s="286"/>
      <c r="IVD103" s="286"/>
      <c r="IVE103" s="286"/>
      <c r="IVF103" s="286"/>
      <c r="IVG103" s="286"/>
      <c r="IVH103" s="286"/>
      <c r="IVI103" s="286"/>
      <c r="IVJ103" s="286"/>
      <c r="IVK103" s="286"/>
      <c r="IVL103" s="286"/>
      <c r="IVM103" s="286"/>
      <c r="IVN103" s="286"/>
      <c r="IVO103" s="286"/>
      <c r="IVP103" s="286"/>
      <c r="IVQ103" s="286"/>
      <c r="IVR103" s="286"/>
      <c r="IVS103" s="286"/>
      <c r="IVT103" s="286"/>
      <c r="IVU103" s="286"/>
      <c r="IVV103" s="286"/>
      <c r="IVW103" s="286"/>
      <c r="IVX103" s="286"/>
      <c r="IVY103" s="286"/>
      <c r="IVZ103" s="286"/>
      <c r="IWA103" s="286"/>
      <c r="IWB103" s="286"/>
      <c r="IWC103" s="286"/>
      <c r="IWD103" s="286"/>
      <c r="IWE103" s="286"/>
      <c r="IWF103" s="286"/>
      <c r="IWG103" s="286"/>
      <c r="IWH103" s="286"/>
      <c r="IWI103" s="286"/>
      <c r="IWJ103" s="286"/>
      <c r="IWK103" s="286"/>
      <c r="IWL103" s="286"/>
      <c r="IWM103" s="286"/>
      <c r="IWN103" s="286"/>
      <c r="IWO103" s="286"/>
      <c r="IWP103" s="286"/>
      <c r="IWQ103" s="286"/>
      <c r="IWR103" s="286"/>
      <c r="IWS103" s="286"/>
      <c r="IWT103" s="286"/>
      <c r="IWU103" s="286"/>
      <c r="IWV103" s="286"/>
      <c r="IWW103" s="286"/>
      <c r="IWX103" s="286"/>
      <c r="IWY103" s="286"/>
      <c r="IWZ103" s="286"/>
      <c r="IXA103" s="286"/>
      <c r="IXB103" s="286"/>
      <c r="IXC103" s="286"/>
      <c r="IXD103" s="286"/>
      <c r="IXE103" s="286"/>
      <c r="IXF103" s="286"/>
      <c r="IXG103" s="286"/>
      <c r="IXH103" s="286"/>
      <c r="IXI103" s="286"/>
      <c r="IXJ103" s="286"/>
      <c r="IXK103" s="286"/>
      <c r="IXL103" s="286"/>
      <c r="IXM103" s="286"/>
      <c r="IXN103" s="286"/>
      <c r="IXO103" s="286"/>
      <c r="IXP103" s="286"/>
      <c r="IXQ103" s="286"/>
      <c r="IXR103" s="286"/>
      <c r="IXS103" s="286"/>
      <c r="IXT103" s="286"/>
      <c r="IXU103" s="286"/>
      <c r="IXV103" s="286"/>
      <c r="IXW103" s="286"/>
      <c r="IXX103" s="286"/>
      <c r="IXY103" s="286"/>
      <c r="IXZ103" s="286"/>
      <c r="IYA103" s="286"/>
      <c r="IYB103" s="286"/>
      <c r="IYC103" s="286"/>
      <c r="IYD103" s="286"/>
      <c r="IYE103" s="286"/>
      <c r="IYF103" s="286"/>
      <c r="IYG103" s="286"/>
      <c r="IYH103" s="286"/>
      <c r="IYI103" s="286"/>
      <c r="IYJ103" s="286"/>
      <c r="IYK103" s="286"/>
      <c r="IYL103" s="286"/>
      <c r="IYM103" s="286"/>
      <c r="IYN103" s="286"/>
      <c r="IYO103" s="286"/>
      <c r="IYP103" s="286"/>
      <c r="IYQ103" s="286"/>
      <c r="IYR103" s="286"/>
      <c r="IYS103" s="286"/>
      <c r="IYT103" s="286"/>
      <c r="IYU103" s="286"/>
      <c r="IYV103" s="286"/>
      <c r="IYW103" s="286"/>
      <c r="IYX103" s="286"/>
      <c r="IYY103" s="286"/>
      <c r="IYZ103" s="286"/>
      <c r="IZA103" s="286"/>
      <c r="IZB103" s="286"/>
      <c r="IZC103" s="286"/>
      <c r="IZD103" s="286"/>
      <c r="IZE103" s="286"/>
      <c r="IZF103" s="286"/>
      <c r="IZG103" s="286"/>
      <c r="IZH103" s="286"/>
      <c r="IZI103" s="286"/>
      <c r="IZJ103" s="286"/>
      <c r="IZK103" s="286"/>
      <c r="IZL103" s="286"/>
      <c r="IZM103" s="286"/>
      <c r="IZN103" s="286"/>
      <c r="IZO103" s="286"/>
      <c r="IZP103" s="286"/>
      <c r="IZQ103" s="286"/>
      <c r="IZR103" s="286"/>
      <c r="IZS103" s="286"/>
      <c r="IZT103" s="286"/>
      <c r="IZU103" s="286"/>
      <c r="IZV103" s="286"/>
      <c r="IZW103" s="286"/>
      <c r="IZX103" s="286"/>
      <c r="IZY103" s="286"/>
      <c r="IZZ103" s="286"/>
      <c r="JAA103" s="286"/>
      <c r="JAB103" s="286"/>
      <c r="JAC103" s="286"/>
      <c r="JAD103" s="286"/>
      <c r="JAE103" s="286"/>
      <c r="JAF103" s="286"/>
      <c r="JAG103" s="286"/>
      <c r="JAH103" s="286"/>
      <c r="JAI103" s="286"/>
      <c r="JAJ103" s="286"/>
      <c r="JAK103" s="286"/>
      <c r="JAL103" s="286"/>
      <c r="JAM103" s="286"/>
      <c r="JAN103" s="286"/>
      <c r="JAO103" s="286"/>
      <c r="JAP103" s="286"/>
      <c r="JAQ103" s="286"/>
      <c r="JAR103" s="286"/>
      <c r="JAS103" s="286"/>
      <c r="JAT103" s="286"/>
      <c r="JAU103" s="286"/>
      <c r="JAV103" s="286"/>
      <c r="JAW103" s="286"/>
      <c r="JAX103" s="286"/>
      <c r="JAY103" s="286"/>
      <c r="JAZ103" s="286"/>
      <c r="JBA103" s="286"/>
      <c r="JBB103" s="286"/>
      <c r="JBC103" s="286"/>
      <c r="JBD103" s="286"/>
      <c r="JBE103" s="286"/>
      <c r="JBF103" s="286"/>
      <c r="JBG103" s="286"/>
      <c r="JBH103" s="286"/>
      <c r="JBI103" s="286"/>
      <c r="JBJ103" s="286"/>
      <c r="JBK103" s="286"/>
      <c r="JBL103" s="286"/>
      <c r="JBM103" s="286"/>
      <c r="JBN103" s="286"/>
      <c r="JBO103" s="286"/>
      <c r="JBP103" s="286"/>
      <c r="JBQ103" s="286"/>
      <c r="JBR103" s="286"/>
      <c r="JBS103" s="286"/>
      <c r="JBT103" s="286"/>
      <c r="JBU103" s="286"/>
      <c r="JBV103" s="286"/>
      <c r="JBW103" s="286"/>
      <c r="JBX103" s="286"/>
      <c r="JBY103" s="286"/>
      <c r="JBZ103" s="286"/>
      <c r="JCA103" s="286"/>
      <c r="JCB103" s="286"/>
      <c r="JCC103" s="286"/>
      <c r="JCD103" s="286"/>
      <c r="JCE103" s="286"/>
      <c r="JCF103" s="286"/>
      <c r="JCG103" s="286"/>
      <c r="JCH103" s="286"/>
      <c r="JCI103" s="286"/>
      <c r="JCJ103" s="286"/>
      <c r="JCK103" s="286"/>
      <c r="JCL103" s="286"/>
      <c r="JCM103" s="286"/>
      <c r="JCN103" s="286"/>
      <c r="JCO103" s="286"/>
      <c r="JCP103" s="286"/>
      <c r="JCQ103" s="286"/>
      <c r="JCR103" s="286"/>
      <c r="JCS103" s="286"/>
      <c r="JCT103" s="286"/>
      <c r="JCU103" s="286"/>
      <c r="JCV103" s="286"/>
      <c r="JCW103" s="286"/>
      <c r="JCX103" s="286"/>
      <c r="JCY103" s="286"/>
      <c r="JCZ103" s="286"/>
      <c r="JDA103" s="286"/>
      <c r="JDB103" s="286"/>
      <c r="JDC103" s="286"/>
      <c r="JDD103" s="286"/>
      <c r="JDE103" s="286"/>
      <c r="JDF103" s="286"/>
      <c r="JDG103" s="286"/>
      <c r="JDH103" s="286"/>
      <c r="JDI103" s="286"/>
      <c r="JDJ103" s="286"/>
      <c r="JDK103" s="286"/>
      <c r="JDL103" s="286"/>
      <c r="JDM103" s="286"/>
      <c r="JDN103" s="286"/>
      <c r="JDO103" s="286"/>
      <c r="JDP103" s="286"/>
      <c r="JDQ103" s="286"/>
      <c r="JDR103" s="286"/>
      <c r="JDS103" s="286"/>
      <c r="JDT103" s="286"/>
      <c r="JDU103" s="286"/>
      <c r="JDV103" s="286"/>
      <c r="JDW103" s="286"/>
      <c r="JDX103" s="286"/>
      <c r="JDY103" s="286"/>
      <c r="JDZ103" s="286"/>
      <c r="JEA103" s="286"/>
      <c r="JEB103" s="286"/>
      <c r="JEC103" s="286"/>
      <c r="JED103" s="286"/>
      <c r="JEE103" s="286"/>
      <c r="JEF103" s="286"/>
      <c r="JEG103" s="286"/>
      <c r="JEH103" s="286"/>
      <c r="JEI103" s="286"/>
      <c r="JEJ103" s="286"/>
      <c r="JEK103" s="286"/>
      <c r="JEL103" s="286"/>
      <c r="JEM103" s="286"/>
      <c r="JEN103" s="286"/>
      <c r="JEO103" s="286"/>
      <c r="JEP103" s="286"/>
      <c r="JEQ103" s="286"/>
      <c r="JER103" s="286"/>
      <c r="JES103" s="286"/>
      <c r="JET103" s="286"/>
      <c r="JEU103" s="286"/>
      <c r="JEV103" s="286"/>
      <c r="JEW103" s="286"/>
      <c r="JEX103" s="286"/>
      <c r="JEY103" s="286"/>
      <c r="JEZ103" s="286"/>
      <c r="JFA103" s="286"/>
      <c r="JFB103" s="286"/>
      <c r="JFC103" s="286"/>
      <c r="JFD103" s="286"/>
      <c r="JFE103" s="286"/>
      <c r="JFF103" s="286"/>
      <c r="JFG103" s="286"/>
      <c r="JFH103" s="286"/>
      <c r="JFI103" s="286"/>
      <c r="JFJ103" s="286"/>
      <c r="JFK103" s="286"/>
      <c r="JFL103" s="286"/>
      <c r="JFM103" s="286"/>
      <c r="JFN103" s="286"/>
      <c r="JFO103" s="286"/>
      <c r="JFP103" s="286"/>
      <c r="JFQ103" s="286"/>
      <c r="JFR103" s="286"/>
      <c r="JFS103" s="286"/>
      <c r="JFT103" s="286"/>
      <c r="JFU103" s="286"/>
      <c r="JFV103" s="286"/>
      <c r="JFW103" s="286"/>
      <c r="JFX103" s="286"/>
      <c r="JFY103" s="286"/>
      <c r="JFZ103" s="286"/>
      <c r="JGA103" s="286"/>
      <c r="JGB103" s="286"/>
      <c r="JGC103" s="286"/>
      <c r="JGD103" s="286"/>
      <c r="JGE103" s="286"/>
      <c r="JGF103" s="286"/>
      <c r="JGG103" s="286"/>
      <c r="JGH103" s="286"/>
      <c r="JGI103" s="286"/>
      <c r="JGJ103" s="286"/>
      <c r="JGK103" s="286"/>
      <c r="JGL103" s="286"/>
      <c r="JGM103" s="286"/>
      <c r="JGN103" s="286"/>
      <c r="JGO103" s="286"/>
      <c r="JGP103" s="286"/>
      <c r="JGQ103" s="286"/>
      <c r="JGR103" s="286"/>
      <c r="JGS103" s="286"/>
      <c r="JGT103" s="286"/>
      <c r="JGU103" s="286"/>
      <c r="JGV103" s="286"/>
      <c r="JGW103" s="286"/>
      <c r="JGX103" s="286"/>
      <c r="JGY103" s="286"/>
      <c r="JGZ103" s="286"/>
      <c r="JHA103" s="286"/>
      <c r="JHB103" s="286"/>
      <c r="JHC103" s="286"/>
      <c r="JHD103" s="286"/>
      <c r="JHE103" s="286"/>
      <c r="JHF103" s="286"/>
      <c r="JHG103" s="286"/>
      <c r="JHH103" s="286"/>
      <c r="JHI103" s="286"/>
      <c r="JHJ103" s="286"/>
      <c r="JHK103" s="286"/>
      <c r="JHL103" s="286"/>
      <c r="JHM103" s="286"/>
      <c r="JHN103" s="286"/>
      <c r="JHO103" s="286"/>
      <c r="JHP103" s="286"/>
      <c r="JHQ103" s="286"/>
      <c r="JHR103" s="286"/>
      <c r="JHS103" s="286"/>
      <c r="JHT103" s="286"/>
      <c r="JHU103" s="286"/>
      <c r="JHV103" s="286"/>
      <c r="JHW103" s="286"/>
      <c r="JHX103" s="286"/>
      <c r="JHY103" s="286"/>
      <c r="JHZ103" s="286"/>
      <c r="JIA103" s="286"/>
      <c r="JIB103" s="286"/>
      <c r="JIC103" s="286"/>
      <c r="JID103" s="286"/>
      <c r="JIE103" s="286"/>
      <c r="JIF103" s="286"/>
      <c r="JIG103" s="286"/>
      <c r="JIH103" s="286"/>
      <c r="JII103" s="286"/>
      <c r="JIJ103" s="286"/>
      <c r="JIK103" s="286"/>
      <c r="JIL103" s="286"/>
      <c r="JIM103" s="286"/>
      <c r="JIN103" s="286"/>
      <c r="JIO103" s="286"/>
      <c r="JIP103" s="286"/>
      <c r="JIQ103" s="286"/>
      <c r="JIR103" s="286"/>
      <c r="JIS103" s="286"/>
      <c r="JIT103" s="286"/>
      <c r="JIU103" s="286"/>
      <c r="JIV103" s="286"/>
      <c r="JIW103" s="286"/>
      <c r="JIX103" s="286"/>
      <c r="JIY103" s="286"/>
      <c r="JIZ103" s="286"/>
      <c r="JJA103" s="286"/>
      <c r="JJB103" s="286"/>
      <c r="JJC103" s="286"/>
      <c r="JJD103" s="286"/>
      <c r="JJE103" s="286"/>
      <c r="JJF103" s="286"/>
      <c r="JJG103" s="286"/>
      <c r="JJH103" s="286"/>
      <c r="JJI103" s="286"/>
      <c r="JJJ103" s="286"/>
      <c r="JJK103" s="286"/>
      <c r="JJL103" s="286"/>
      <c r="JJM103" s="286"/>
      <c r="JJN103" s="286"/>
      <c r="JJO103" s="286"/>
      <c r="JJP103" s="286"/>
      <c r="JJQ103" s="286"/>
      <c r="JJR103" s="286"/>
      <c r="JJS103" s="286"/>
      <c r="JJT103" s="286"/>
      <c r="JJU103" s="286"/>
      <c r="JJV103" s="286"/>
      <c r="JJW103" s="286"/>
      <c r="JJX103" s="286"/>
      <c r="JJY103" s="286"/>
      <c r="JJZ103" s="286"/>
      <c r="JKA103" s="286"/>
      <c r="JKB103" s="286"/>
      <c r="JKC103" s="286"/>
      <c r="JKD103" s="286"/>
      <c r="JKE103" s="286"/>
      <c r="JKF103" s="286"/>
      <c r="JKG103" s="286"/>
      <c r="JKH103" s="286"/>
      <c r="JKI103" s="286"/>
      <c r="JKJ103" s="286"/>
      <c r="JKK103" s="286"/>
      <c r="JKL103" s="286"/>
      <c r="JKM103" s="286"/>
      <c r="JKN103" s="286"/>
      <c r="JKO103" s="286"/>
      <c r="JKP103" s="286"/>
      <c r="JKQ103" s="286"/>
      <c r="JKR103" s="286"/>
      <c r="JKS103" s="286"/>
      <c r="JKT103" s="286"/>
      <c r="JKU103" s="286"/>
      <c r="JKV103" s="286"/>
      <c r="JKW103" s="286"/>
      <c r="JKX103" s="286"/>
      <c r="JKY103" s="286"/>
      <c r="JKZ103" s="286"/>
      <c r="JLA103" s="286"/>
      <c r="JLB103" s="286"/>
      <c r="JLC103" s="286"/>
      <c r="JLD103" s="286"/>
      <c r="JLE103" s="286"/>
      <c r="JLF103" s="286"/>
      <c r="JLG103" s="286"/>
      <c r="JLH103" s="286"/>
      <c r="JLI103" s="286"/>
      <c r="JLJ103" s="286"/>
      <c r="JLK103" s="286"/>
      <c r="JLL103" s="286"/>
      <c r="JLM103" s="286"/>
      <c r="JLN103" s="286"/>
      <c r="JLO103" s="286"/>
      <c r="JLP103" s="286"/>
      <c r="JLQ103" s="286"/>
      <c r="JLR103" s="286"/>
      <c r="JLS103" s="286"/>
      <c r="JLT103" s="286"/>
      <c r="JLU103" s="286"/>
      <c r="JLV103" s="286"/>
      <c r="JLW103" s="286"/>
      <c r="JLX103" s="286"/>
      <c r="JLY103" s="286"/>
      <c r="JLZ103" s="286"/>
      <c r="JMA103" s="286"/>
      <c r="JMB103" s="286"/>
      <c r="JMC103" s="286"/>
      <c r="JMD103" s="286"/>
      <c r="JME103" s="286"/>
      <c r="JMF103" s="286"/>
      <c r="JMG103" s="286"/>
      <c r="JMH103" s="286"/>
      <c r="JMI103" s="286"/>
      <c r="JMJ103" s="286"/>
      <c r="JMK103" s="286"/>
      <c r="JML103" s="286"/>
      <c r="JMM103" s="286"/>
      <c r="JMN103" s="286"/>
      <c r="JMO103" s="286"/>
      <c r="JMP103" s="286"/>
      <c r="JMQ103" s="286"/>
      <c r="JMR103" s="286"/>
      <c r="JMS103" s="286"/>
      <c r="JMT103" s="286"/>
      <c r="JMU103" s="286"/>
      <c r="JMV103" s="286"/>
      <c r="JMW103" s="286"/>
      <c r="JMX103" s="286"/>
      <c r="JMY103" s="286"/>
      <c r="JMZ103" s="286"/>
      <c r="JNA103" s="286"/>
      <c r="JNB103" s="286"/>
      <c r="JNC103" s="286"/>
      <c r="JND103" s="286"/>
      <c r="JNE103" s="286"/>
      <c r="JNF103" s="286"/>
      <c r="JNG103" s="286"/>
      <c r="JNH103" s="286"/>
      <c r="JNI103" s="286"/>
      <c r="JNJ103" s="286"/>
      <c r="JNK103" s="286"/>
      <c r="JNL103" s="286"/>
      <c r="JNM103" s="286"/>
      <c r="JNN103" s="286"/>
      <c r="JNO103" s="286"/>
      <c r="JNP103" s="286"/>
      <c r="JNQ103" s="286"/>
      <c r="JNR103" s="286"/>
      <c r="JNS103" s="286"/>
      <c r="JNT103" s="286"/>
      <c r="JNU103" s="286"/>
      <c r="JNV103" s="286"/>
      <c r="JNW103" s="286"/>
      <c r="JNX103" s="286"/>
      <c r="JNY103" s="286"/>
      <c r="JNZ103" s="286"/>
      <c r="JOA103" s="286"/>
      <c r="JOB103" s="286"/>
      <c r="JOC103" s="286"/>
      <c r="JOD103" s="286"/>
      <c r="JOE103" s="286"/>
      <c r="JOF103" s="286"/>
      <c r="JOG103" s="286"/>
      <c r="JOH103" s="286"/>
      <c r="JOI103" s="286"/>
      <c r="JOJ103" s="286"/>
      <c r="JOK103" s="286"/>
      <c r="JOL103" s="286"/>
      <c r="JOM103" s="286"/>
      <c r="JON103" s="286"/>
      <c r="JOO103" s="286"/>
      <c r="JOP103" s="286"/>
      <c r="JOQ103" s="286"/>
      <c r="JOR103" s="286"/>
      <c r="JOS103" s="286"/>
      <c r="JOT103" s="286"/>
      <c r="JOU103" s="286"/>
      <c r="JOV103" s="286"/>
      <c r="JOW103" s="286"/>
      <c r="JOX103" s="286"/>
      <c r="JOY103" s="286"/>
      <c r="JOZ103" s="286"/>
      <c r="JPA103" s="286"/>
      <c r="JPB103" s="286"/>
      <c r="JPC103" s="286"/>
      <c r="JPD103" s="286"/>
      <c r="JPE103" s="286"/>
      <c r="JPF103" s="286"/>
      <c r="JPG103" s="286"/>
      <c r="JPH103" s="286"/>
      <c r="JPI103" s="286"/>
      <c r="JPJ103" s="286"/>
      <c r="JPK103" s="286"/>
      <c r="JPL103" s="286"/>
      <c r="JPM103" s="286"/>
      <c r="JPN103" s="286"/>
      <c r="JPO103" s="286"/>
      <c r="JPP103" s="286"/>
      <c r="JPQ103" s="286"/>
      <c r="JPR103" s="286"/>
      <c r="JPS103" s="286"/>
      <c r="JPT103" s="286"/>
      <c r="JPU103" s="286"/>
      <c r="JPV103" s="286"/>
      <c r="JPW103" s="286"/>
      <c r="JPX103" s="286"/>
      <c r="JPY103" s="286"/>
      <c r="JPZ103" s="286"/>
      <c r="JQA103" s="286"/>
      <c r="JQB103" s="286"/>
      <c r="JQC103" s="286"/>
      <c r="JQD103" s="286"/>
      <c r="JQE103" s="286"/>
      <c r="JQF103" s="286"/>
      <c r="JQG103" s="286"/>
      <c r="JQH103" s="286"/>
      <c r="JQI103" s="286"/>
      <c r="JQJ103" s="286"/>
      <c r="JQK103" s="286"/>
      <c r="JQL103" s="286"/>
      <c r="JQM103" s="286"/>
      <c r="JQN103" s="286"/>
      <c r="JQO103" s="286"/>
      <c r="JQP103" s="286"/>
      <c r="JQQ103" s="286"/>
      <c r="JQR103" s="286"/>
      <c r="JQS103" s="286"/>
      <c r="JQT103" s="286"/>
      <c r="JQU103" s="286"/>
      <c r="JQV103" s="286"/>
      <c r="JQW103" s="286"/>
      <c r="JQX103" s="286"/>
      <c r="JQY103" s="286"/>
      <c r="JQZ103" s="286"/>
      <c r="JRA103" s="286"/>
      <c r="JRB103" s="286"/>
      <c r="JRC103" s="286"/>
      <c r="JRD103" s="286"/>
      <c r="JRE103" s="286"/>
      <c r="JRF103" s="286"/>
      <c r="JRG103" s="286"/>
      <c r="JRH103" s="286"/>
      <c r="JRI103" s="286"/>
      <c r="JRJ103" s="286"/>
      <c r="JRK103" s="286"/>
      <c r="JRL103" s="286"/>
      <c r="JRM103" s="286"/>
      <c r="JRN103" s="286"/>
      <c r="JRO103" s="286"/>
      <c r="JRP103" s="286"/>
      <c r="JRQ103" s="286"/>
      <c r="JRR103" s="286"/>
      <c r="JRS103" s="286"/>
      <c r="JRT103" s="286"/>
      <c r="JRU103" s="286"/>
      <c r="JRV103" s="286"/>
      <c r="JRW103" s="286"/>
      <c r="JRX103" s="286"/>
      <c r="JRY103" s="286"/>
      <c r="JRZ103" s="286"/>
      <c r="JSA103" s="286"/>
      <c r="JSB103" s="286"/>
      <c r="JSC103" s="286"/>
      <c r="JSD103" s="286"/>
      <c r="JSE103" s="286"/>
      <c r="JSF103" s="286"/>
      <c r="JSG103" s="286"/>
      <c r="JSH103" s="286"/>
      <c r="JSI103" s="286"/>
      <c r="JSJ103" s="286"/>
      <c r="JSK103" s="286"/>
      <c r="JSL103" s="286"/>
      <c r="JSM103" s="286"/>
      <c r="JSN103" s="286"/>
      <c r="JSO103" s="286"/>
      <c r="JSP103" s="286"/>
      <c r="JSQ103" s="286"/>
      <c r="JSR103" s="286"/>
      <c r="JSS103" s="286"/>
      <c r="JST103" s="286"/>
      <c r="JSU103" s="286"/>
      <c r="JSV103" s="286"/>
      <c r="JSW103" s="286"/>
      <c r="JSX103" s="286"/>
      <c r="JSY103" s="286"/>
      <c r="JSZ103" s="286"/>
      <c r="JTA103" s="286"/>
      <c r="JTB103" s="286"/>
      <c r="JTC103" s="286"/>
      <c r="JTD103" s="286"/>
      <c r="JTE103" s="286"/>
      <c r="JTF103" s="286"/>
      <c r="JTG103" s="286"/>
      <c r="JTH103" s="286"/>
      <c r="JTI103" s="286"/>
      <c r="JTJ103" s="286"/>
      <c r="JTK103" s="286"/>
      <c r="JTL103" s="286"/>
      <c r="JTM103" s="286"/>
      <c r="JTN103" s="286"/>
      <c r="JTO103" s="286"/>
      <c r="JTP103" s="286"/>
      <c r="JTQ103" s="286"/>
      <c r="JTR103" s="286"/>
      <c r="JTS103" s="286"/>
      <c r="JTT103" s="286"/>
      <c r="JTU103" s="286"/>
      <c r="JTV103" s="286"/>
      <c r="JTW103" s="286"/>
      <c r="JTX103" s="286"/>
      <c r="JTY103" s="286"/>
      <c r="JTZ103" s="286"/>
      <c r="JUA103" s="286"/>
      <c r="JUB103" s="286"/>
      <c r="JUC103" s="286"/>
      <c r="JUD103" s="286"/>
      <c r="JUE103" s="286"/>
      <c r="JUF103" s="286"/>
      <c r="JUG103" s="286"/>
      <c r="JUH103" s="286"/>
      <c r="JUI103" s="286"/>
      <c r="JUJ103" s="286"/>
      <c r="JUK103" s="286"/>
      <c r="JUL103" s="286"/>
      <c r="JUM103" s="286"/>
      <c r="JUN103" s="286"/>
      <c r="JUO103" s="286"/>
      <c r="JUP103" s="286"/>
      <c r="JUQ103" s="286"/>
      <c r="JUR103" s="286"/>
      <c r="JUS103" s="286"/>
      <c r="JUT103" s="286"/>
      <c r="JUU103" s="286"/>
      <c r="JUV103" s="286"/>
      <c r="JUW103" s="286"/>
      <c r="JUX103" s="286"/>
      <c r="JUY103" s="286"/>
      <c r="JUZ103" s="286"/>
      <c r="JVA103" s="286"/>
      <c r="JVB103" s="286"/>
      <c r="JVC103" s="286"/>
      <c r="JVD103" s="286"/>
      <c r="JVE103" s="286"/>
      <c r="JVF103" s="286"/>
      <c r="JVG103" s="286"/>
      <c r="JVH103" s="286"/>
      <c r="JVI103" s="286"/>
      <c r="JVJ103" s="286"/>
      <c r="JVK103" s="286"/>
      <c r="JVL103" s="286"/>
      <c r="JVM103" s="286"/>
      <c r="JVN103" s="286"/>
      <c r="JVO103" s="286"/>
      <c r="JVP103" s="286"/>
      <c r="JVQ103" s="286"/>
      <c r="JVR103" s="286"/>
      <c r="JVS103" s="286"/>
      <c r="JVT103" s="286"/>
      <c r="JVU103" s="286"/>
      <c r="JVV103" s="286"/>
      <c r="JVW103" s="286"/>
      <c r="JVX103" s="286"/>
      <c r="JVY103" s="286"/>
      <c r="JVZ103" s="286"/>
      <c r="JWA103" s="286"/>
      <c r="JWB103" s="286"/>
      <c r="JWC103" s="286"/>
      <c r="JWD103" s="286"/>
      <c r="JWE103" s="286"/>
      <c r="JWF103" s="286"/>
      <c r="JWG103" s="286"/>
      <c r="JWH103" s="286"/>
      <c r="JWI103" s="286"/>
      <c r="JWJ103" s="286"/>
      <c r="JWK103" s="286"/>
      <c r="JWL103" s="286"/>
      <c r="JWM103" s="286"/>
      <c r="JWN103" s="286"/>
      <c r="JWO103" s="286"/>
      <c r="JWP103" s="286"/>
      <c r="JWQ103" s="286"/>
      <c r="JWR103" s="286"/>
      <c r="JWS103" s="286"/>
      <c r="JWT103" s="286"/>
      <c r="JWU103" s="286"/>
      <c r="JWV103" s="286"/>
      <c r="JWW103" s="286"/>
      <c r="JWX103" s="286"/>
      <c r="JWY103" s="286"/>
      <c r="JWZ103" s="286"/>
      <c r="JXA103" s="286"/>
      <c r="JXB103" s="286"/>
      <c r="JXC103" s="286"/>
      <c r="JXD103" s="286"/>
      <c r="JXE103" s="286"/>
      <c r="JXF103" s="286"/>
      <c r="JXG103" s="286"/>
      <c r="JXH103" s="286"/>
      <c r="JXI103" s="286"/>
      <c r="JXJ103" s="286"/>
      <c r="JXK103" s="286"/>
      <c r="JXL103" s="286"/>
      <c r="JXM103" s="286"/>
      <c r="JXN103" s="286"/>
      <c r="JXO103" s="286"/>
      <c r="JXP103" s="286"/>
      <c r="JXQ103" s="286"/>
      <c r="JXR103" s="286"/>
      <c r="JXS103" s="286"/>
      <c r="JXT103" s="286"/>
      <c r="JXU103" s="286"/>
      <c r="JXV103" s="286"/>
      <c r="JXW103" s="286"/>
      <c r="JXX103" s="286"/>
      <c r="JXY103" s="286"/>
      <c r="JXZ103" s="286"/>
      <c r="JYA103" s="286"/>
      <c r="JYB103" s="286"/>
      <c r="JYC103" s="286"/>
      <c r="JYD103" s="286"/>
      <c r="JYE103" s="286"/>
      <c r="JYF103" s="286"/>
      <c r="JYG103" s="286"/>
      <c r="JYH103" s="286"/>
      <c r="JYI103" s="286"/>
      <c r="JYJ103" s="286"/>
      <c r="JYK103" s="286"/>
      <c r="JYL103" s="286"/>
      <c r="JYM103" s="286"/>
      <c r="JYN103" s="286"/>
      <c r="JYO103" s="286"/>
      <c r="JYP103" s="286"/>
      <c r="JYQ103" s="286"/>
      <c r="JYR103" s="286"/>
      <c r="JYS103" s="286"/>
      <c r="JYT103" s="286"/>
      <c r="JYU103" s="286"/>
      <c r="JYV103" s="286"/>
      <c r="JYW103" s="286"/>
      <c r="JYX103" s="286"/>
      <c r="JYY103" s="286"/>
      <c r="JYZ103" s="286"/>
      <c r="JZA103" s="286"/>
      <c r="JZB103" s="286"/>
      <c r="JZC103" s="286"/>
      <c r="JZD103" s="286"/>
      <c r="JZE103" s="286"/>
      <c r="JZF103" s="286"/>
      <c r="JZG103" s="286"/>
      <c r="JZH103" s="286"/>
      <c r="JZI103" s="286"/>
      <c r="JZJ103" s="286"/>
      <c r="JZK103" s="286"/>
      <c r="JZL103" s="286"/>
      <c r="JZM103" s="286"/>
      <c r="JZN103" s="286"/>
      <c r="JZO103" s="286"/>
      <c r="JZP103" s="286"/>
      <c r="JZQ103" s="286"/>
      <c r="JZR103" s="286"/>
      <c r="JZS103" s="286"/>
      <c r="JZT103" s="286"/>
      <c r="JZU103" s="286"/>
      <c r="JZV103" s="286"/>
      <c r="JZW103" s="286"/>
      <c r="JZX103" s="286"/>
      <c r="JZY103" s="286"/>
      <c r="JZZ103" s="286"/>
      <c r="KAA103" s="286"/>
      <c r="KAB103" s="286"/>
      <c r="KAC103" s="286"/>
      <c r="KAD103" s="286"/>
      <c r="KAE103" s="286"/>
      <c r="KAF103" s="286"/>
      <c r="KAG103" s="286"/>
      <c r="KAH103" s="286"/>
      <c r="KAI103" s="286"/>
      <c r="KAJ103" s="286"/>
      <c r="KAK103" s="286"/>
      <c r="KAL103" s="286"/>
      <c r="KAM103" s="286"/>
      <c r="KAN103" s="286"/>
      <c r="KAO103" s="286"/>
      <c r="KAP103" s="286"/>
      <c r="KAQ103" s="286"/>
      <c r="KAR103" s="286"/>
      <c r="KAS103" s="286"/>
      <c r="KAT103" s="286"/>
      <c r="KAU103" s="286"/>
      <c r="KAV103" s="286"/>
      <c r="KAW103" s="286"/>
      <c r="KAX103" s="286"/>
      <c r="KAY103" s="286"/>
      <c r="KAZ103" s="286"/>
      <c r="KBA103" s="286"/>
      <c r="KBB103" s="286"/>
      <c r="KBC103" s="286"/>
      <c r="KBD103" s="286"/>
      <c r="KBE103" s="286"/>
      <c r="KBF103" s="286"/>
      <c r="KBG103" s="286"/>
      <c r="KBH103" s="286"/>
      <c r="KBI103" s="286"/>
      <c r="KBJ103" s="286"/>
      <c r="KBK103" s="286"/>
      <c r="KBL103" s="286"/>
      <c r="KBM103" s="286"/>
      <c r="KBN103" s="286"/>
      <c r="KBO103" s="286"/>
      <c r="KBP103" s="286"/>
      <c r="KBQ103" s="286"/>
      <c r="KBR103" s="286"/>
      <c r="KBS103" s="286"/>
      <c r="KBT103" s="286"/>
      <c r="KBU103" s="286"/>
      <c r="KBV103" s="286"/>
      <c r="KBW103" s="286"/>
      <c r="KBX103" s="286"/>
      <c r="KBY103" s="286"/>
      <c r="KBZ103" s="286"/>
      <c r="KCA103" s="286"/>
      <c r="KCB103" s="286"/>
      <c r="KCC103" s="286"/>
      <c r="KCD103" s="286"/>
      <c r="KCE103" s="286"/>
      <c r="KCF103" s="286"/>
      <c r="KCG103" s="286"/>
      <c r="KCH103" s="286"/>
      <c r="KCI103" s="286"/>
      <c r="KCJ103" s="286"/>
      <c r="KCK103" s="286"/>
      <c r="KCL103" s="286"/>
      <c r="KCM103" s="286"/>
      <c r="KCN103" s="286"/>
      <c r="KCO103" s="286"/>
      <c r="KCP103" s="286"/>
      <c r="KCQ103" s="286"/>
      <c r="KCR103" s="286"/>
      <c r="KCS103" s="286"/>
      <c r="KCT103" s="286"/>
      <c r="KCU103" s="286"/>
      <c r="KCV103" s="286"/>
      <c r="KCW103" s="286"/>
      <c r="KCX103" s="286"/>
      <c r="KCY103" s="286"/>
      <c r="KCZ103" s="286"/>
      <c r="KDA103" s="286"/>
      <c r="KDB103" s="286"/>
      <c r="KDC103" s="286"/>
      <c r="KDD103" s="286"/>
      <c r="KDE103" s="286"/>
      <c r="KDF103" s="286"/>
      <c r="KDG103" s="286"/>
      <c r="KDH103" s="286"/>
      <c r="KDI103" s="286"/>
      <c r="KDJ103" s="286"/>
      <c r="KDK103" s="286"/>
      <c r="KDL103" s="286"/>
      <c r="KDM103" s="286"/>
      <c r="KDN103" s="286"/>
      <c r="KDO103" s="286"/>
      <c r="KDP103" s="286"/>
      <c r="KDQ103" s="286"/>
      <c r="KDR103" s="286"/>
      <c r="KDS103" s="286"/>
      <c r="KDT103" s="286"/>
      <c r="KDU103" s="286"/>
      <c r="KDV103" s="286"/>
      <c r="KDW103" s="286"/>
      <c r="KDX103" s="286"/>
      <c r="KDY103" s="286"/>
      <c r="KDZ103" s="286"/>
      <c r="KEA103" s="286"/>
      <c r="KEB103" s="286"/>
      <c r="KEC103" s="286"/>
      <c r="KED103" s="286"/>
      <c r="KEE103" s="286"/>
      <c r="KEF103" s="286"/>
      <c r="KEG103" s="286"/>
      <c r="KEH103" s="286"/>
      <c r="KEI103" s="286"/>
      <c r="KEJ103" s="286"/>
      <c r="KEK103" s="286"/>
      <c r="KEL103" s="286"/>
      <c r="KEM103" s="286"/>
      <c r="KEN103" s="286"/>
      <c r="KEO103" s="286"/>
      <c r="KEP103" s="286"/>
      <c r="KEQ103" s="286"/>
      <c r="KER103" s="286"/>
      <c r="KES103" s="286"/>
      <c r="KET103" s="286"/>
      <c r="KEU103" s="286"/>
      <c r="KEV103" s="286"/>
      <c r="KEW103" s="286"/>
      <c r="KEX103" s="286"/>
      <c r="KEY103" s="286"/>
      <c r="KEZ103" s="286"/>
      <c r="KFA103" s="286"/>
      <c r="KFB103" s="286"/>
      <c r="KFC103" s="286"/>
      <c r="KFD103" s="286"/>
      <c r="KFE103" s="286"/>
      <c r="KFF103" s="286"/>
      <c r="KFG103" s="286"/>
      <c r="KFH103" s="286"/>
      <c r="KFI103" s="286"/>
      <c r="KFJ103" s="286"/>
      <c r="KFK103" s="286"/>
      <c r="KFL103" s="286"/>
      <c r="KFM103" s="286"/>
      <c r="KFN103" s="286"/>
      <c r="KFO103" s="286"/>
      <c r="KFP103" s="286"/>
      <c r="KFQ103" s="286"/>
      <c r="KFR103" s="286"/>
      <c r="KFS103" s="286"/>
      <c r="KFT103" s="286"/>
      <c r="KFU103" s="286"/>
      <c r="KFV103" s="286"/>
      <c r="KFW103" s="286"/>
      <c r="KFX103" s="286"/>
      <c r="KFY103" s="286"/>
      <c r="KFZ103" s="286"/>
      <c r="KGA103" s="286"/>
      <c r="KGB103" s="286"/>
      <c r="KGC103" s="286"/>
      <c r="KGD103" s="286"/>
      <c r="KGE103" s="286"/>
      <c r="KGF103" s="286"/>
      <c r="KGG103" s="286"/>
      <c r="KGH103" s="286"/>
      <c r="KGI103" s="286"/>
      <c r="KGJ103" s="286"/>
      <c r="KGK103" s="286"/>
      <c r="KGL103" s="286"/>
      <c r="KGM103" s="286"/>
      <c r="KGN103" s="286"/>
      <c r="KGO103" s="286"/>
      <c r="KGP103" s="286"/>
      <c r="KGQ103" s="286"/>
      <c r="KGR103" s="286"/>
      <c r="KGS103" s="286"/>
      <c r="KGT103" s="286"/>
      <c r="KGU103" s="286"/>
      <c r="KGV103" s="286"/>
      <c r="KGW103" s="286"/>
      <c r="KGX103" s="286"/>
      <c r="KGY103" s="286"/>
      <c r="KGZ103" s="286"/>
      <c r="KHA103" s="286"/>
      <c r="KHB103" s="286"/>
      <c r="KHC103" s="286"/>
      <c r="KHD103" s="286"/>
      <c r="KHE103" s="286"/>
      <c r="KHF103" s="286"/>
      <c r="KHG103" s="286"/>
      <c r="KHH103" s="286"/>
      <c r="KHI103" s="286"/>
      <c r="KHJ103" s="286"/>
      <c r="KHK103" s="286"/>
      <c r="KHL103" s="286"/>
      <c r="KHM103" s="286"/>
      <c r="KHN103" s="286"/>
      <c r="KHO103" s="286"/>
      <c r="KHP103" s="286"/>
      <c r="KHQ103" s="286"/>
      <c r="KHR103" s="286"/>
      <c r="KHS103" s="286"/>
      <c r="KHT103" s="286"/>
      <c r="KHU103" s="286"/>
      <c r="KHV103" s="286"/>
      <c r="KHW103" s="286"/>
      <c r="KHX103" s="286"/>
      <c r="KHY103" s="286"/>
      <c r="KHZ103" s="286"/>
      <c r="KIA103" s="286"/>
      <c r="KIB103" s="286"/>
      <c r="KIC103" s="286"/>
      <c r="KID103" s="286"/>
      <c r="KIE103" s="286"/>
      <c r="KIF103" s="286"/>
      <c r="KIG103" s="286"/>
      <c r="KIH103" s="286"/>
      <c r="KII103" s="286"/>
      <c r="KIJ103" s="286"/>
      <c r="KIK103" s="286"/>
      <c r="KIL103" s="286"/>
      <c r="KIM103" s="286"/>
      <c r="KIN103" s="286"/>
      <c r="KIO103" s="286"/>
      <c r="KIP103" s="286"/>
      <c r="KIQ103" s="286"/>
      <c r="KIR103" s="286"/>
      <c r="KIS103" s="286"/>
      <c r="KIT103" s="286"/>
      <c r="KIU103" s="286"/>
      <c r="KIV103" s="286"/>
      <c r="KIW103" s="286"/>
      <c r="KIX103" s="286"/>
      <c r="KIY103" s="286"/>
      <c r="KIZ103" s="286"/>
      <c r="KJA103" s="286"/>
      <c r="KJB103" s="286"/>
      <c r="KJC103" s="286"/>
      <c r="KJD103" s="286"/>
      <c r="KJE103" s="286"/>
      <c r="KJF103" s="286"/>
      <c r="KJG103" s="286"/>
      <c r="KJH103" s="286"/>
      <c r="KJI103" s="286"/>
      <c r="KJJ103" s="286"/>
      <c r="KJK103" s="286"/>
      <c r="KJL103" s="286"/>
      <c r="KJM103" s="286"/>
      <c r="KJN103" s="286"/>
      <c r="KJO103" s="286"/>
      <c r="KJP103" s="286"/>
      <c r="KJQ103" s="286"/>
      <c r="KJR103" s="286"/>
      <c r="KJS103" s="286"/>
      <c r="KJT103" s="286"/>
      <c r="KJU103" s="286"/>
      <c r="KJV103" s="286"/>
      <c r="KJW103" s="286"/>
      <c r="KJX103" s="286"/>
      <c r="KJY103" s="286"/>
      <c r="KJZ103" s="286"/>
      <c r="KKA103" s="286"/>
      <c r="KKB103" s="286"/>
      <c r="KKC103" s="286"/>
      <c r="KKD103" s="286"/>
      <c r="KKE103" s="286"/>
      <c r="KKF103" s="286"/>
      <c r="KKG103" s="286"/>
      <c r="KKH103" s="286"/>
      <c r="KKI103" s="286"/>
      <c r="KKJ103" s="286"/>
      <c r="KKK103" s="286"/>
      <c r="KKL103" s="286"/>
      <c r="KKM103" s="286"/>
      <c r="KKN103" s="286"/>
      <c r="KKO103" s="286"/>
      <c r="KKP103" s="286"/>
      <c r="KKQ103" s="286"/>
      <c r="KKR103" s="286"/>
      <c r="KKS103" s="286"/>
      <c r="KKT103" s="286"/>
      <c r="KKU103" s="286"/>
      <c r="KKV103" s="286"/>
      <c r="KKW103" s="286"/>
      <c r="KKX103" s="286"/>
      <c r="KKY103" s="286"/>
      <c r="KKZ103" s="286"/>
      <c r="KLA103" s="286"/>
      <c r="KLB103" s="286"/>
      <c r="KLC103" s="286"/>
      <c r="KLD103" s="286"/>
      <c r="KLE103" s="286"/>
      <c r="KLF103" s="286"/>
      <c r="KLG103" s="286"/>
      <c r="KLH103" s="286"/>
      <c r="KLI103" s="286"/>
      <c r="KLJ103" s="286"/>
      <c r="KLK103" s="286"/>
      <c r="KLL103" s="286"/>
      <c r="KLM103" s="286"/>
      <c r="KLN103" s="286"/>
      <c r="KLO103" s="286"/>
      <c r="KLP103" s="286"/>
      <c r="KLQ103" s="286"/>
      <c r="KLR103" s="286"/>
      <c r="KLS103" s="286"/>
      <c r="KLT103" s="286"/>
      <c r="KLU103" s="286"/>
      <c r="KLV103" s="286"/>
      <c r="KLW103" s="286"/>
      <c r="KLX103" s="286"/>
      <c r="KLY103" s="286"/>
      <c r="KLZ103" s="286"/>
      <c r="KMA103" s="286"/>
      <c r="KMB103" s="286"/>
      <c r="KMC103" s="286"/>
      <c r="KMD103" s="286"/>
      <c r="KME103" s="286"/>
      <c r="KMF103" s="286"/>
      <c r="KMG103" s="286"/>
      <c r="KMH103" s="286"/>
      <c r="KMI103" s="286"/>
      <c r="KMJ103" s="286"/>
      <c r="KMK103" s="286"/>
      <c r="KML103" s="286"/>
      <c r="KMM103" s="286"/>
      <c r="KMN103" s="286"/>
      <c r="KMO103" s="286"/>
      <c r="KMP103" s="286"/>
      <c r="KMQ103" s="286"/>
      <c r="KMR103" s="286"/>
      <c r="KMS103" s="286"/>
      <c r="KMT103" s="286"/>
      <c r="KMU103" s="286"/>
      <c r="KMV103" s="286"/>
      <c r="KMW103" s="286"/>
      <c r="KMX103" s="286"/>
      <c r="KMY103" s="286"/>
      <c r="KMZ103" s="286"/>
      <c r="KNA103" s="286"/>
      <c r="KNB103" s="286"/>
      <c r="KNC103" s="286"/>
      <c r="KND103" s="286"/>
      <c r="KNE103" s="286"/>
      <c r="KNF103" s="286"/>
      <c r="KNG103" s="286"/>
      <c r="KNH103" s="286"/>
      <c r="KNI103" s="286"/>
      <c r="KNJ103" s="286"/>
      <c r="KNK103" s="286"/>
      <c r="KNL103" s="286"/>
      <c r="KNM103" s="286"/>
      <c r="KNN103" s="286"/>
      <c r="KNO103" s="286"/>
      <c r="KNP103" s="286"/>
      <c r="KNQ103" s="286"/>
      <c r="KNR103" s="286"/>
      <c r="KNS103" s="286"/>
      <c r="KNT103" s="286"/>
      <c r="KNU103" s="286"/>
      <c r="KNV103" s="286"/>
      <c r="KNW103" s="286"/>
      <c r="KNX103" s="286"/>
      <c r="KNY103" s="286"/>
      <c r="KNZ103" s="286"/>
      <c r="KOA103" s="286"/>
      <c r="KOB103" s="286"/>
      <c r="KOC103" s="286"/>
      <c r="KOD103" s="286"/>
      <c r="KOE103" s="286"/>
      <c r="KOF103" s="286"/>
      <c r="KOG103" s="286"/>
      <c r="KOH103" s="286"/>
      <c r="KOI103" s="286"/>
      <c r="KOJ103" s="286"/>
      <c r="KOK103" s="286"/>
      <c r="KOL103" s="286"/>
      <c r="KOM103" s="286"/>
      <c r="KON103" s="286"/>
      <c r="KOO103" s="286"/>
      <c r="KOP103" s="286"/>
      <c r="KOQ103" s="286"/>
      <c r="KOR103" s="286"/>
      <c r="KOS103" s="286"/>
      <c r="KOT103" s="286"/>
      <c r="KOU103" s="286"/>
      <c r="KOV103" s="286"/>
      <c r="KOW103" s="286"/>
      <c r="KOX103" s="286"/>
      <c r="KOY103" s="286"/>
      <c r="KOZ103" s="286"/>
      <c r="KPA103" s="286"/>
      <c r="KPB103" s="286"/>
      <c r="KPC103" s="286"/>
      <c r="KPD103" s="286"/>
      <c r="KPE103" s="286"/>
      <c r="KPF103" s="286"/>
      <c r="KPG103" s="286"/>
      <c r="KPH103" s="286"/>
      <c r="KPI103" s="286"/>
      <c r="KPJ103" s="286"/>
      <c r="KPK103" s="286"/>
      <c r="KPL103" s="286"/>
      <c r="KPM103" s="286"/>
      <c r="KPN103" s="286"/>
      <c r="KPO103" s="286"/>
      <c r="KPP103" s="286"/>
      <c r="KPQ103" s="286"/>
      <c r="KPR103" s="286"/>
      <c r="KPS103" s="286"/>
      <c r="KPT103" s="286"/>
      <c r="KPU103" s="286"/>
      <c r="KPV103" s="286"/>
      <c r="KPW103" s="286"/>
      <c r="KPX103" s="286"/>
      <c r="KPY103" s="286"/>
      <c r="KPZ103" s="286"/>
      <c r="KQA103" s="286"/>
      <c r="KQB103" s="286"/>
      <c r="KQC103" s="286"/>
      <c r="KQD103" s="286"/>
      <c r="KQE103" s="286"/>
      <c r="KQF103" s="286"/>
      <c r="KQG103" s="286"/>
      <c r="KQH103" s="286"/>
      <c r="KQI103" s="286"/>
      <c r="KQJ103" s="286"/>
      <c r="KQK103" s="286"/>
      <c r="KQL103" s="286"/>
      <c r="KQM103" s="286"/>
      <c r="KQN103" s="286"/>
      <c r="KQO103" s="286"/>
      <c r="KQP103" s="286"/>
      <c r="KQQ103" s="286"/>
      <c r="KQR103" s="286"/>
      <c r="KQS103" s="286"/>
      <c r="KQT103" s="286"/>
      <c r="KQU103" s="286"/>
      <c r="KQV103" s="286"/>
      <c r="KQW103" s="286"/>
      <c r="KQX103" s="286"/>
      <c r="KQY103" s="286"/>
      <c r="KQZ103" s="286"/>
      <c r="KRA103" s="286"/>
      <c r="KRB103" s="286"/>
      <c r="KRC103" s="286"/>
      <c r="KRD103" s="286"/>
      <c r="KRE103" s="286"/>
      <c r="KRF103" s="286"/>
      <c r="KRG103" s="286"/>
      <c r="KRH103" s="286"/>
      <c r="KRI103" s="286"/>
      <c r="KRJ103" s="286"/>
      <c r="KRK103" s="286"/>
      <c r="KRL103" s="286"/>
      <c r="KRM103" s="286"/>
      <c r="KRN103" s="286"/>
      <c r="KRO103" s="286"/>
      <c r="KRP103" s="286"/>
      <c r="KRQ103" s="286"/>
      <c r="KRR103" s="286"/>
      <c r="KRS103" s="286"/>
      <c r="KRT103" s="286"/>
      <c r="KRU103" s="286"/>
      <c r="KRV103" s="286"/>
      <c r="KRW103" s="286"/>
      <c r="KRX103" s="286"/>
      <c r="KRY103" s="286"/>
      <c r="KRZ103" s="286"/>
      <c r="KSA103" s="286"/>
      <c r="KSB103" s="286"/>
      <c r="KSC103" s="286"/>
      <c r="KSD103" s="286"/>
      <c r="KSE103" s="286"/>
      <c r="KSF103" s="286"/>
      <c r="KSG103" s="286"/>
      <c r="KSH103" s="286"/>
      <c r="KSI103" s="286"/>
      <c r="KSJ103" s="286"/>
      <c r="KSK103" s="286"/>
      <c r="KSL103" s="286"/>
      <c r="KSM103" s="286"/>
      <c r="KSN103" s="286"/>
      <c r="KSO103" s="286"/>
      <c r="KSP103" s="286"/>
      <c r="KSQ103" s="286"/>
      <c r="KSR103" s="286"/>
      <c r="KSS103" s="286"/>
      <c r="KST103" s="286"/>
      <c r="KSU103" s="286"/>
      <c r="KSV103" s="286"/>
      <c r="KSW103" s="286"/>
      <c r="KSX103" s="286"/>
      <c r="KSY103" s="286"/>
      <c r="KSZ103" s="286"/>
      <c r="KTA103" s="286"/>
      <c r="KTB103" s="286"/>
      <c r="KTC103" s="286"/>
      <c r="KTD103" s="286"/>
      <c r="KTE103" s="286"/>
      <c r="KTF103" s="286"/>
      <c r="KTG103" s="286"/>
      <c r="KTH103" s="286"/>
      <c r="KTI103" s="286"/>
      <c r="KTJ103" s="286"/>
      <c r="KTK103" s="286"/>
      <c r="KTL103" s="286"/>
      <c r="KTM103" s="286"/>
      <c r="KTN103" s="286"/>
      <c r="KTO103" s="286"/>
      <c r="KTP103" s="286"/>
      <c r="KTQ103" s="286"/>
      <c r="KTR103" s="286"/>
      <c r="KTS103" s="286"/>
      <c r="KTT103" s="286"/>
      <c r="KTU103" s="286"/>
      <c r="KTV103" s="286"/>
      <c r="KTW103" s="286"/>
      <c r="KTX103" s="286"/>
      <c r="KTY103" s="286"/>
      <c r="KTZ103" s="286"/>
      <c r="KUA103" s="286"/>
      <c r="KUB103" s="286"/>
      <c r="KUC103" s="286"/>
      <c r="KUD103" s="286"/>
      <c r="KUE103" s="286"/>
      <c r="KUF103" s="286"/>
      <c r="KUG103" s="286"/>
      <c r="KUH103" s="286"/>
      <c r="KUI103" s="286"/>
      <c r="KUJ103" s="286"/>
      <c r="KUK103" s="286"/>
      <c r="KUL103" s="286"/>
      <c r="KUM103" s="286"/>
      <c r="KUN103" s="286"/>
      <c r="KUO103" s="286"/>
      <c r="KUP103" s="286"/>
      <c r="KUQ103" s="286"/>
      <c r="KUR103" s="286"/>
      <c r="KUS103" s="286"/>
      <c r="KUT103" s="286"/>
      <c r="KUU103" s="286"/>
      <c r="KUV103" s="286"/>
      <c r="KUW103" s="286"/>
      <c r="KUX103" s="286"/>
      <c r="KUY103" s="286"/>
      <c r="KUZ103" s="286"/>
      <c r="KVA103" s="286"/>
      <c r="KVB103" s="286"/>
      <c r="KVC103" s="286"/>
      <c r="KVD103" s="286"/>
      <c r="KVE103" s="286"/>
      <c r="KVF103" s="286"/>
      <c r="KVG103" s="286"/>
      <c r="KVH103" s="286"/>
      <c r="KVI103" s="286"/>
      <c r="KVJ103" s="286"/>
      <c r="KVK103" s="286"/>
      <c r="KVL103" s="286"/>
      <c r="KVM103" s="286"/>
      <c r="KVN103" s="286"/>
      <c r="KVO103" s="286"/>
      <c r="KVP103" s="286"/>
      <c r="KVQ103" s="286"/>
      <c r="KVR103" s="286"/>
      <c r="KVS103" s="286"/>
      <c r="KVT103" s="286"/>
      <c r="KVU103" s="286"/>
      <c r="KVV103" s="286"/>
      <c r="KVW103" s="286"/>
      <c r="KVX103" s="286"/>
      <c r="KVY103" s="286"/>
      <c r="KVZ103" s="286"/>
      <c r="KWA103" s="286"/>
      <c r="KWB103" s="286"/>
      <c r="KWC103" s="286"/>
      <c r="KWD103" s="286"/>
      <c r="KWE103" s="286"/>
      <c r="KWF103" s="286"/>
      <c r="KWG103" s="286"/>
      <c r="KWH103" s="286"/>
      <c r="KWI103" s="286"/>
      <c r="KWJ103" s="286"/>
      <c r="KWK103" s="286"/>
      <c r="KWL103" s="286"/>
      <c r="KWM103" s="286"/>
      <c r="KWN103" s="286"/>
      <c r="KWO103" s="286"/>
      <c r="KWP103" s="286"/>
      <c r="KWQ103" s="286"/>
      <c r="KWR103" s="286"/>
      <c r="KWS103" s="286"/>
      <c r="KWT103" s="286"/>
      <c r="KWU103" s="286"/>
      <c r="KWV103" s="286"/>
      <c r="KWW103" s="286"/>
      <c r="KWX103" s="286"/>
      <c r="KWY103" s="286"/>
      <c r="KWZ103" s="286"/>
      <c r="KXA103" s="286"/>
      <c r="KXB103" s="286"/>
      <c r="KXC103" s="286"/>
      <c r="KXD103" s="286"/>
      <c r="KXE103" s="286"/>
      <c r="KXF103" s="286"/>
      <c r="KXG103" s="286"/>
      <c r="KXH103" s="286"/>
      <c r="KXI103" s="286"/>
      <c r="KXJ103" s="286"/>
      <c r="KXK103" s="286"/>
      <c r="KXL103" s="286"/>
      <c r="KXM103" s="286"/>
      <c r="KXN103" s="286"/>
      <c r="KXO103" s="286"/>
      <c r="KXP103" s="286"/>
      <c r="KXQ103" s="286"/>
      <c r="KXR103" s="286"/>
      <c r="KXS103" s="286"/>
      <c r="KXT103" s="286"/>
      <c r="KXU103" s="286"/>
      <c r="KXV103" s="286"/>
      <c r="KXW103" s="286"/>
      <c r="KXX103" s="286"/>
      <c r="KXY103" s="286"/>
      <c r="KXZ103" s="286"/>
      <c r="KYA103" s="286"/>
      <c r="KYB103" s="286"/>
      <c r="KYC103" s="286"/>
      <c r="KYD103" s="286"/>
      <c r="KYE103" s="286"/>
      <c r="KYF103" s="286"/>
      <c r="KYG103" s="286"/>
      <c r="KYH103" s="286"/>
      <c r="KYI103" s="286"/>
      <c r="KYJ103" s="286"/>
      <c r="KYK103" s="286"/>
      <c r="KYL103" s="286"/>
      <c r="KYM103" s="286"/>
      <c r="KYN103" s="286"/>
      <c r="KYO103" s="286"/>
      <c r="KYP103" s="286"/>
      <c r="KYQ103" s="286"/>
      <c r="KYR103" s="286"/>
      <c r="KYS103" s="286"/>
      <c r="KYT103" s="286"/>
      <c r="KYU103" s="286"/>
      <c r="KYV103" s="286"/>
      <c r="KYW103" s="286"/>
      <c r="KYX103" s="286"/>
      <c r="KYY103" s="286"/>
      <c r="KYZ103" s="286"/>
      <c r="KZA103" s="286"/>
      <c r="KZB103" s="286"/>
      <c r="KZC103" s="286"/>
      <c r="KZD103" s="286"/>
      <c r="KZE103" s="286"/>
      <c r="KZF103" s="286"/>
      <c r="KZG103" s="286"/>
      <c r="KZH103" s="286"/>
      <c r="KZI103" s="286"/>
      <c r="KZJ103" s="286"/>
      <c r="KZK103" s="286"/>
      <c r="KZL103" s="286"/>
      <c r="KZM103" s="286"/>
      <c r="KZN103" s="286"/>
      <c r="KZO103" s="286"/>
      <c r="KZP103" s="286"/>
      <c r="KZQ103" s="286"/>
      <c r="KZR103" s="286"/>
      <c r="KZS103" s="286"/>
      <c r="KZT103" s="286"/>
      <c r="KZU103" s="286"/>
      <c r="KZV103" s="286"/>
      <c r="KZW103" s="286"/>
      <c r="KZX103" s="286"/>
      <c r="KZY103" s="286"/>
      <c r="KZZ103" s="286"/>
      <c r="LAA103" s="286"/>
      <c r="LAB103" s="286"/>
      <c r="LAC103" s="286"/>
      <c r="LAD103" s="286"/>
      <c r="LAE103" s="286"/>
      <c r="LAF103" s="286"/>
      <c r="LAG103" s="286"/>
      <c r="LAH103" s="286"/>
      <c r="LAI103" s="286"/>
      <c r="LAJ103" s="286"/>
      <c r="LAK103" s="286"/>
      <c r="LAL103" s="286"/>
      <c r="LAM103" s="286"/>
      <c r="LAN103" s="286"/>
      <c r="LAO103" s="286"/>
      <c r="LAP103" s="286"/>
      <c r="LAQ103" s="286"/>
      <c r="LAR103" s="286"/>
      <c r="LAS103" s="286"/>
      <c r="LAT103" s="286"/>
      <c r="LAU103" s="286"/>
      <c r="LAV103" s="286"/>
      <c r="LAW103" s="286"/>
      <c r="LAX103" s="286"/>
      <c r="LAY103" s="286"/>
      <c r="LAZ103" s="286"/>
      <c r="LBA103" s="286"/>
      <c r="LBB103" s="286"/>
      <c r="LBC103" s="286"/>
      <c r="LBD103" s="286"/>
      <c r="LBE103" s="286"/>
      <c r="LBF103" s="286"/>
      <c r="LBG103" s="286"/>
      <c r="LBH103" s="286"/>
      <c r="LBI103" s="286"/>
      <c r="LBJ103" s="286"/>
      <c r="LBK103" s="286"/>
      <c r="LBL103" s="286"/>
      <c r="LBM103" s="286"/>
      <c r="LBN103" s="286"/>
      <c r="LBO103" s="286"/>
      <c r="LBP103" s="286"/>
      <c r="LBQ103" s="286"/>
      <c r="LBR103" s="286"/>
      <c r="LBS103" s="286"/>
      <c r="LBT103" s="286"/>
      <c r="LBU103" s="286"/>
      <c r="LBV103" s="286"/>
      <c r="LBW103" s="286"/>
      <c r="LBX103" s="286"/>
      <c r="LBY103" s="286"/>
      <c r="LBZ103" s="286"/>
      <c r="LCA103" s="286"/>
      <c r="LCB103" s="286"/>
      <c r="LCC103" s="286"/>
      <c r="LCD103" s="286"/>
      <c r="LCE103" s="286"/>
      <c r="LCF103" s="286"/>
      <c r="LCG103" s="286"/>
      <c r="LCH103" s="286"/>
      <c r="LCI103" s="286"/>
      <c r="LCJ103" s="286"/>
      <c r="LCK103" s="286"/>
      <c r="LCL103" s="286"/>
      <c r="LCM103" s="286"/>
      <c r="LCN103" s="286"/>
      <c r="LCO103" s="286"/>
      <c r="LCP103" s="286"/>
      <c r="LCQ103" s="286"/>
      <c r="LCR103" s="286"/>
      <c r="LCS103" s="286"/>
      <c r="LCT103" s="286"/>
      <c r="LCU103" s="286"/>
      <c r="LCV103" s="286"/>
      <c r="LCW103" s="286"/>
      <c r="LCX103" s="286"/>
      <c r="LCY103" s="286"/>
      <c r="LCZ103" s="286"/>
      <c r="LDA103" s="286"/>
      <c r="LDB103" s="286"/>
      <c r="LDC103" s="286"/>
      <c r="LDD103" s="286"/>
      <c r="LDE103" s="286"/>
      <c r="LDF103" s="286"/>
      <c r="LDG103" s="286"/>
      <c r="LDH103" s="286"/>
      <c r="LDI103" s="286"/>
      <c r="LDJ103" s="286"/>
      <c r="LDK103" s="286"/>
      <c r="LDL103" s="286"/>
      <c r="LDM103" s="286"/>
      <c r="LDN103" s="286"/>
      <c r="LDO103" s="286"/>
      <c r="LDP103" s="286"/>
      <c r="LDQ103" s="286"/>
      <c r="LDR103" s="286"/>
      <c r="LDS103" s="286"/>
      <c r="LDT103" s="286"/>
      <c r="LDU103" s="286"/>
      <c r="LDV103" s="286"/>
      <c r="LDW103" s="286"/>
      <c r="LDX103" s="286"/>
      <c r="LDY103" s="286"/>
      <c r="LDZ103" s="286"/>
      <c r="LEA103" s="286"/>
      <c r="LEB103" s="286"/>
      <c r="LEC103" s="286"/>
      <c r="LED103" s="286"/>
      <c r="LEE103" s="286"/>
      <c r="LEF103" s="286"/>
      <c r="LEG103" s="286"/>
      <c r="LEH103" s="286"/>
      <c r="LEI103" s="286"/>
      <c r="LEJ103" s="286"/>
      <c r="LEK103" s="286"/>
      <c r="LEL103" s="286"/>
      <c r="LEM103" s="286"/>
      <c r="LEN103" s="286"/>
      <c r="LEO103" s="286"/>
      <c r="LEP103" s="286"/>
      <c r="LEQ103" s="286"/>
      <c r="LER103" s="286"/>
      <c r="LES103" s="286"/>
      <c r="LET103" s="286"/>
      <c r="LEU103" s="286"/>
      <c r="LEV103" s="286"/>
      <c r="LEW103" s="286"/>
      <c r="LEX103" s="286"/>
      <c r="LEY103" s="286"/>
      <c r="LEZ103" s="286"/>
      <c r="LFA103" s="286"/>
      <c r="LFB103" s="286"/>
      <c r="LFC103" s="286"/>
      <c r="LFD103" s="286"/>
      <c r="LFE103" s="286"/>
      <c r="LFF103" s="286"/>
      <c r="LFG103" s="286"/>
      <c r="LFH103" s="286"/>
      <c r="LFI103" s="286"/>
      <c r="LFJ103" s="286"/>
      <c r="LFK103" s="286"/>
      <c r="LFL103" s="286"/>
      <c r="LFM103" s="286"/>
      <c r="LFN103" s="286"/>
      <c r="LFO103" s="286"/>
      <c r="LFP103" s="286"/>
      <c r="LFQ103" s="286"/>
      <c r="LFR103" s="286"/>
      <c r="LFS103" s="286"/>
      <c r="LFT103" s="286"/>
      <c r="LFU103" s="286"/>
      <c r="LFV103" s="286"/>
      <c r="LFW103" s="286"/>
      <c r="LFX103" s="286"/>
      <c r="LFY103" s="286"/>
      <c r="LFZ103" s="286"/>
      <c r="LGA103" s="286"/>
      <c r="LGB103" s="286"/>
      <c r="LGC103" s="286"/>
      <c r="LGD103" s="286"/>
      <c r="LGE103" s="286"/>
      <c r="LGF103" s="286"/>
      <c r="LGG103" s="286"/>
      <c r="LGH103" s="286"/>
      <c r="LGI103" s="286"/>
      <c r="LGJ103" s="286"/>
      <c r="LGK103" s="286"/>
      <c r="LGL103" s="286"/>
      <c r="LGM103" s="286"/>
      <c r="LGN103" s="286"/>
      <c r="LGO103" s="286"/>
      <c r="LGP103" s="286"/>
      <c r="LGQ103" s="286"/>
      <c r="LGR103" s="286"/>
      <c r="LGS103" s="286"/>
      <c r="LGT103" s="286"/>
      <c r="LGU103" s="286"/>
      <c r="LGV103" s="286"/>
      <c r="LGW103" s="286"/>
      <c r="LGX103" s="286"/>
      <c r="LGY103" s="286"/>
      <c r="LGZ103" s="286"/>
      <c r="LHA103" s="286"/>
      <c r="LHB103" s="286"/>
      <c r="LHC103" s="286"/>
      <c r="LHD103" s="286"/>
      <c r="LHE103" s="286"/>
      <c r="LHF103" s="286"/>
      <c r="LHG103" s="286"/>
      <c r="LHH103" s="286"/>
      <c r="LHI103" s="286"/>
      <c r="LHJ103" s="286"/>
      <c r="LHK103" s="286"/>
      <c r="LHL103" s="286"/>
      <c r="LHM103" s="286"/>
      <c r="LHN103" s="286"/>
      <c r="LHO103" s="286"/>
      <c r="LHP103" s="286"/>
      <c r="LHQ103" s="286"/>
      <c r="LHR103" s="286"/>
      <c r="LHS103" s="286"/>
      <c r="LHT103" s="286"/>
      <c r="LHU103" s="286"/>
      <c r="LHV103" s="286"/>
      <c r="LHW103" s="286"/>
      <c r="LHX103" s="286"/>
      <c r="LHY103" s="286"/>
      <c r="LHZ103" s="286"/>
      <c r="LIA103" s="286"/>
      <c r="LIB103" s="286"/>
      <c r="LIC103" s="286"/>
      <c r="LID103" s="286"/>
      <c r="LIE103" s="286"/>
      <c r="LIF103" s="286"/>
      <c r="LIG103" s="286"/>
      <c r="LIH103" s="286"/>
      <c r="LII103" s="286"/>
      <c r="LIJ103" s="286"/>
      <c r="LIK103" s="286"/>
      <c r="LIL103" s="286"/>
      <c r="LIM103" s="286"/>
      <c r="LIN103" s="286"/>
      <c r="LIO103" s="286"/>
      <c r="LIP103" s="286"/>
      <c r="LIQ103" s="286"/>
      <c r="LIR103" s="286"/>
      <c r="LIS103" s="286"/>
      <c r="LIT103" s="286"/>
      <c r="LIU103" s="286"/>
      <c r="LIV103" s="286"/>
      <c r="LIW103" s="286"/>
      <c r="LIX103" s="286"/>
      <c r="LIY103" s="286"/>
      <c r="LIZ103" s="286"/>
      <c r="LJA103" s="286"/>
      <c r="LJB103" s="286"/>
      <c r="LJC103" s="286"/>
      <c r="LJD103" s="286"/>
      <c r="LJE103" s="286"/>
      <c r="LJF103" s="286"/>
      <c r="LJG103" s="286"/>
      <c r="LJH103" s="286"/>
      <c r="LJI103" s="286"/>
      <c r="LJJ103" s="286"/>
      <c r="LJK103" s="286"/>
      <c r="LJL103" s="286"/>
      <c r="LJM103" s="286"/>
      <c r="LJN103" s="286"/>
      <c r="LJO103" s="286"/>
      <c r="LJP103" s="286"/>
      <c r="LJQ103" s="286"/>
      <c r="LJR103" s="286"/>
      <c r="LJS103" s="286"/>
      <c r="LJT103" s="286"/>
      <c r="LJU103" s="286"/>
      <c r="LJV103" s="286"/>
      <c r="LJW103" s="286"/>
      <c r="LJX103" s="286"/>
      <c r="LJY103" s="286"/>
      <c r="LJZ103" s="286"/>
      <c r="LKA103" s="286"/>
      <c r="LKB103" s="286"/>
      <c r="LKC103" s="286"/>
      <c r="LKD103" s="286"/>
      <c r="LKE103" s="286"/>
      <c r="LKF103" s="286"/>
      <c r="LKG103" s="286"/>
      <c r="LKH103" s="286"/>
      <c r="LKI103" s="286"/>
      <c r="LKJ103" s="286"/>
      <c r="LKK103" s="286"/>
      <c r="LKL103" s="286"/>
      <c r="LKM103" s="286"/>
      <c r="LKN103" s="286"/>
      <c r="LKO103" s="286"/>
      <c r="LKP103" s="286"/>
      <c r="LKQ103" s="286"/>
      <c r="LKR103" s="286"/>
      <c r="LKS103" s="286"/>
      <c r="LKT103" s="286"/>
      <c r="LKU103" s="286"/>
      <c r="LKV103" s="286"/>
      <c r="LKW103" s="286"/>
      <c r="LKX103" s="286"/>
      <c r="LKY103" s="286"/>
      <c r="LKZ103" s="286"/>
      <c r="LLA103" s="286"/>
      <c r="LLB103" s="286"/>
      <c r="LLC103" s="286"/>
      <c r="LLD103" s="286"/>
      <c r="LLE103" s="286"/>
      <c r="LLF103" s="286"/>
      <c r="LLG103" s="286"/>
      <c r="LLH103" s="286"/>
      <c r="LLI103" s="286"/>
      <c r="LLJ103" s="286"/>
      <c r="LLK103" s="286"/>
      <c r="LLL103" s="286"/>
      <c r="LLM103" s="286"/>
      <c r="LLN103" s="286"/>
      <c r="LLO103" s="286"/>
      <c r="LLP103" s="286"/>
      <c r="LLQ103" s="286"/>
      <c r="LLR103" s="286"/>
      <c r="LLS103" s="286"/>
      <c r="LLT103" s="286"/>
      <c r="LLU103" s="286"/>
      <c r="LLV103" s="286"/>
      <c r="LLW103" s="286"/>
      <c r="LLX103" s="286"/>
      <c r="LLY103" s="286"/>
      <c r="LLZ103" s="286"/>
      <c r="LMA103" s="286"/>
      <c r="LMB103" s="286"/>
      <c r="LMC103" s="286"/>
      <c r="LMD103" s="286"/>
      <c r="LME103" s="286"/>
      <c r="LMF103" s="286"/>
      <c r="LMG103" s="286"/>
      <c r="LMH103" s="286"/>
      <c r="LMI103" s="286"/>
      <c r="LMJ103" s="286"/>
      <c r="LMK103" s="286"/>
      <c r="LML103" s="286"/>
      <c r="LMM103" s="286"/>
      <c r="LMN103" s="286"/>
      <c r="LMO103" s="286"/>
      <c r="LMP103" s="286"/>
      <c r="LMQ103" s="286"/>
      <c r="LMR103" s="286"/>
      <c r="LMS103" s="286"/>
      <c r="LMT103" s="286"/>
      <c r="LMU103" s="286"/>
      <c r="LMV103" s="286"/>
      <c r="LMW103" s="286"/>
      <c r="LMX103" s="286"/>
      <c r="LMY103" s="286"/>
      <c r="LMZ103" s="286"/>
      <c r="LNA103" s="286"/>
      <c r="LNB103" s="286"/>
      <c r="LNC103" s="286"/>
      <c r="LND103" s="286"/>
      <c r="LNE103" s="286"/>
      <c r="LNF103" s="286"/>
      <c r="LNG103" s="286"/>
      <c r="LNH103" s="286"/>
      <c r="LNI103" s="286"/>
      <c r="LNJ103" s="286"/>
      <c r="LNK103" s="286"/>
      <c r="LNL103" s="286"/>
      <c r="LNM103" s="286"/>
      <c r="LNN103" s="286"/>
      <c r="LNO103" s="286"/>
      <c r="LNP103" s="286"/>
      <c r="LNQ103" s="286"/>
      <c r="LNR103" s="286"/>
      <c r="LNS103" s="286"/>
      <c r="LNT103" s="286"/>
      <c r="LNU103" s="286"/>
      <c r="LNV103" s="286"/>
      <c r="LNW103" s="286"/>
      <c r="LNX103" s="286"/>
      <c r="LNY103" s="286"/>
      <c r="LNZ103" s="286"/>
      <c r="LOA103" s="286"/>
      <c r="LOB103" s="286"/>
      <c r="LOC103" s="286"/>
      <c r="LOD103" s="286"/>
      <c r="LOE103" s="286"/>
      <c r="LOF103" s="286"/>
      <c r="LOG103" s="286"/>
      <c r="LOH103" s="286"/>
      <c r="LOI103" s="286"/>
      <c r="LOJ103" s="286"/>
      <c r="LOK103" s="286"/>
      <c r="LOL103" s="286"/>
      <c r="LOM103" s="286"/>
      <c r="LON103" s="286"/>
      <c r="LOO103" s="286"/>
      <c r="LOP103" s="286"/>
      <c r="LOQ103" s="286"/>
      <c r="LOR103" s="286"/>
      <c r="LOS103" s="286"/>
      <c r="LOT103" s="286"/>
      <c r="LOU103" s="286"/>
      <c r="LOV103" s="286"/>
      <c r="LOW103" s="286"/>
      <c r="LOX103" s="286"/>
      <c r="LOY103" s="286"/>
      <c r="LOZ103" s="286"/>
      <c r="LPA103" s="286"/>
      <c r="LPB103" s="286"/>
      <c r="LPC103" s="286"/>
      <c r="LPD103" s="286"/>
      <c r="LPE103" s="286"/>
      <c r="LPF103" s="286"/>
      <c r="LPG103" s="286"/>
      <c r="LPH103" s="286"/>
      <c r="LPI103" s="286"/>
      <c r="LPJ103" s="286"/>
      <c r="LPK103" s="286"/>
      <c r="LPL103" s="286"/>
      <c r="LPM103" s="286"/>
      <c r="LPN103" s="286"/>
      <c r="LPO103" s="286"/>
      <c r="LPP103" s="286"/>
      <c r="LPQ103" s="286"/>
      <c r="LPR103" s="286"/>
      <c r="LPS103" s="286"/>
      <c r="LPT103" s="286"/>
      <c r="LPU103" s="286"/>
      <c r="LPV103" s="286"/>
      <c r="LPW103" s="286"/>
      <c r="LPX103" s="286"/>
      <c r="LPY103" s="286"/>
      <c r="LPZ103" s="286"/>
      <c r="LQA103" s="286"/>
      <c r="LQB103" s="286"/>
      <c r="LQC103" s="286"/>
      <c r="LQD103" s="286"/>
      <c r="LQE103" s="286"/>
      <c r="LQF103" s="286"/>
      <c r="LQG103" s="286"/>
      <c r="LQH103" s="286"/>
      <c r="LQI103" s="286"/>
      <c r="LQJ103" s="286"/>
      <c r="LQK103" s="286"/>
      <c r="LQL103" s="286"/>
      <c r="LQM103" s="286"/>
      <c r="LQN103" s="286"/>
      <c r="LQO103" s="286"/>
      <c r="LQP103" s="286"/>
      <c r="LQQ103" s="286"/>
      <c r="LQR103" s="286"/>
      <c r="LQS103" s="286"/>
      <c r="LQT103" s="286"/>
      <c r="LQU103" s="286"/>
      <c r="LQV103" s="286"/>
      <c r="LQW103" s="286"/>
      <c r="LQX103" s="286"/>
      <c r="LQY103" s="286"/>
      <c r="LQZ103" s="286"/>
      <c r="LRA103" s="286"/>
      <c r="LRB103" s="286"/>
      <c r="LRC103" s="286"/>
      <c r="LRD103" s="286"/>
      <c r="LRE103" s="286"/>
      <c r="LRF103" s="286"/>
      <c r="LRG103" s="286"/>
      <c r="LRH103" s="286"/>
      <c r="LRI103" s="286"/>
      <c r="LRJ103" s="286"/>
      <c r="LRK103" s="286"/>
      <c r="LRL103" s="286"/>
      <c r="LRM103" s="286"/>
      <c r="LRN103" s="286"/>
      <c r="LRO103" s="286"/>
      <c r="LRP103" s="286"/>
      <c r="LRQ103" s="286"/>
      <c r="LRR103" s="286"/>
      <c r="LRS103" s="286"/>
      <c r="LRT103" s="286"/>
      <c r="LRU103" s="286"/>
      <c r="LRV103" s="286"/>
      <c r="LRW103" s="286"/>
      <c r="LRX103" s="286"/>
      <c r="LRY103" s="286"/>
      <c r="LRZ103" s="286"/>
      <c r="LSA103" s="286"/>
      <c r="LSB103" s="286"/>
      <c r="LSC103" s="286"/>
      <c r="LSD103" s="286"/>
      <c r="LSE103" s="286"/>
      <c r="LSF103" s="286"/>
      <c r="LSG103" s="286"/>
      <c r="LSH103" s="286"/>
      <c r="LSI103" s="286"/>
      <c r="LSJ103" s="286"/>
      <c r="LSK103" s="286"/>
      <c r="LSL103" s="286"/>
      <c r="LSM103" s="286"/>
      <c r="LSN103" s="286"/>
      <c r="LSO103" s="286"/>
      <c r="LSP103" s="286"/>
      <c r="LSQ103" s="286"/>
      <c r="LSR103" s="286"/>
      <c r="LSS103" s="286"/>
      <c r="LST103" s="286"/>
      <c r="LSU103" s="286"/>
      <c r="LSV103" s="286"/>
      <c r="LSW103" s="286"/>
      <c r="LSX103" s="286"/>
      <c r="LSY103" s="286"/>
      <c r="LSZ103" s="286"/>
      <c r="LTA103" s="286"/>
      <c r="LTB103" s="286"/>
      <c r="LTC103" s="286"/>
      <c r="LTD103" s="286"/>
      <c r="LTE103" s="286"/>
      <c r="LTF103" s="286"/>
      <c r="LTG103" s="286"/>
      <c r="LTH103" s="286"/>
      <c r="LTI103" s="286"/>
      <c r="LTJ103" s="286"/>
      <c r="LTK103" s="286"/>
      <c r="LTL103" s="286"/>
      <c r="LTM103" s="286"/>
      <c r="LTN103" s="286"/>
      <c r="LTO103" s="286"/>
      <c r="LTP103" s="286"/>
      <c r="LTQ103" s="286"/>
      <c r="LTR103" s="286"/>
      <c r="LTS103" s="286"/>
      <c r="LTT103" s="286"/>
      <c r="LTU103" s="286"/>
      <c r="LTV103" s="286"/>
      <c r="LTW103" s="286"/>
      <c r="LTX103" s="286"/>
      <c r="LTY103" s="286"/>
      <c r="LTZ103" s="286"/>
      <c r="LUA103" s="286"/>
      <c r="LUB103" s="286"/>
      <c r="LUC103" s="286"/>
      <c r="LUD103" s="286"/>
      <c r="LUE103" s="286"/>
      <c r="LUF103" s="286"/>
      <c r="LUG103" s="286"/>
      <c r="LUH103" s="286"/>
      <c r="LUI103" s="286"/>
      <c r="LUJ103" s="286"/>
      <c r="LUK103" s="286"/>
      <c r="LUL103" s="286"/>
      <c r="LUM103" s="286"/>
      <c r="LUN103" s="286"/>
      <c r="LUO103" s="286"/>
      <c r="LUP103" s="286"/>
      <c r="LUQ103" s="286"/>
      <c r="LUR103" s="286"/>
      <c r="LUS103" s="286"/>
      <c r="LUT103" s="286"/>
      <c r="LUU103" s="286"/>
      <c r="LUV103" s="286"/>
      <c r="LUW103" s="286"/>
      <c r="LUX103" s="286"/>
      <c r="LUY103" s="286"/>
      <c r="LUZ103" s="286"/>
      <c r="LVA103" s="286"/>
      <c r="LVB103" s="286"/>
      <c r="LVC103" s="286"/>
      <c r="LVD103" s="286"/>
      <c r="LVE103" s="286"/>
      <c r="LVF103" s="286"/>
      <c r="LVG103" s="286"/>
      <c r="LVH103" s="286"/>
      <c r="LVI103" s="286"/>
      <c r="LVJ103" s="286"/>
      <c r="LVK103" s="286"/>
      <c r="LVL103" s="286"/>
      <c r="LVM103" s="286"/>
      <c r="LVN103" s="286"/>
      <c r="LVO103" s="286"/>
      <c r="LVP103" s="286"/>
      <c r="LVQ103" s="286"/>
      <c r="LVR103" s="286"/>
      <c r="LVS103" s="286"/>
      <c r="LVT103" s="286"/>
      <c r="LVU103" s="286"/>
      <c r="LVV103" s="286"/>
      <c r="LVW103" s="286"/>
      <c r="LVX103" s="286"/>
      <c r="LVY103" s="286"/>
      <c r="LVZ103" s="286"/>
      <c r="LWA103" s="286"/>
      <c r="LWB103" s="286"/>
      <c r="LWC103" s="286"/>
      <c r="LWD103" s="286"/>
      <c r="LWE103" s="286"/>
      <c r="LWF103" s="286"/>
      <c r="LWG103" s="286"/>
      <c r="LWH103" s="286"/>
      <c r="LWI103" s="286"/>
      <c r="LWJ103" s="286"/>
      <c r="LWK103" s="286"/>
      <c r="LWL103" s="286"/>
      <c r="LWM103" s="286"/>
      <c r="LWN103" s="286"/>
      <c r="LWO103" s="286"/>
      <c r="LWP103" s="286"/>
      <c r="LWQ103" s="286"/>
      <c r="LWR103" s="286"/>
      <c r="LWS103" s="286"/>
      <c r="LWT103" s="286"/>
      <c r="LWU103" s="286"/>
      <c r="LWV103" s="286"/>
      <c r="LWW103" s="286"/>
      <c r="LWX103" s="286"/>
      <c r="LWY103" s="286"/>
      <c r="LWZ103" s="286"/>
      <c r="LXA103" s="286"/>
      <c r="LXB103" s="286"/>
      <c r="LXC103" s="286"/>
      <c r="LXD103" s="286"/>
      <c r="LXE103" s="286"/>
      <c r="LXF103" s="286"/>
      <c r="LXG103" s="286"/>
      <c r="LXH103" s="286"/>
      <c r="LXI103" s="286"/>
      <c r="LXJ103" s="286"/>
      <c r="LXK103" s="286"/>
      <c r="LXL103" s="286"/>
      <c r="LXM103" s="286"/>
      <c r="LXN103" s="286"/>
      <c r="LXO103" s="286"/>
      <c r="LXP103" s="286"/>
      <c r="LXQ103" s="286"/>
      <c r="LXR103" s="286"/>
      <c r="LXS103" s="286"/>
      <c r="LXT103" s="286"/>
      <c r="LXU103" s="286"/>
      <c r="LXV103" s="286"/>
      <c r="LXW103" s="286"/>
      <c r="LXX103" s="286"/>
      <c r="LXY103" s="286"/>
      <c r="LXZ103" s="286"/>
      <c r="LYA103" s="286"/>
      <c r="LYB103" s="286"/>
      <c r="LYC103" s="286"/>
      <c r="LYD103" s="286"/>
      <c r="LYE103" s="286"/>
      <c r="LYF103" s="286"/>
      <c r="LYG103" s="286"/>
      <c r="LYH103" s="286"/>
      <c r="LYI103" s="286"/>
      <c r="LYJ103" s="286"/>
      <c r="LYK103" s="286"/>
      <c r="LYL103" s="286"/>
      <c r="LYM103" s="286"/>
      <c r="LYN103" s="286"/>
      <c r="LYO103" s="286"/>
      <c r="LYP103" s="286"/>
      <c r="LYQ103" s="286"/>
      <c r="LYR103" s="286"/>
      <c r="LYS103" s="286"/>
      <c r="LYT103" s="286"/>
      <c r="LYU103" s="286"/>
      <c r="LYV103" s="286"/>
      <c r="LYW103" s="286"/>
      <c r="LYX103" s="286"/>
      <c r="LYY103" s="286"/>
      <c r="LYZ103" s="286"/>
      <c r="LZA103" s="286"/>
      <c r="LZB103" s="286"/>
      <c r="LZC103" s="286"/>
      <c r="LZD103" s="286"/>
      <c r="LZE103" s="286"/>
      <c r="LZF103" s="286"/>
      <c r="LZG103" s="286"/>
      <c r="LZH103" s="286"/>
      <c r="LZI103" s="286"/>
      <c r="LZJ103" s="286"/>
      <c r="LZK103" s="286"/>
      <c r="LZL103" s="286"/>
      <c r="LZM103" s="286"/>
      <c r="LZN103" s="286"/>
      <c r="LZO103" s="286"/>
      <c r="LZP103" s="286"/>
      <c r="LZQ103" s="286"/>
      <c r="LZR103" s="286"/>
      <c r="LZS103" s="286"/>
      <c r="LZT103" s="286"/>
      <c r="LZU103" s="286"/>
      <c r="LZV103" s="286"/>
      <c r="LZW103" s="286"/>
      <c r="LZX103" s="286"/>
      <c r="LZY103" s="286"/>
      <c r="LZZ103" s="286"/>
      <c r="MAA103" s="286"/>
      <c r="MAB103" s="286"/>
      <c r="MAC103" s="286"/>
      <c r="MAD103" s="286"/>
      <c r="MAE103" s="286"/>
      <c r="MAF103" s="286"/>
      <c r="MAG103" s="286"/>
      <c r="MAH103" s="286"/>
      <c r="MAI103" s="286"/>
      <c r="MAJ103" s="286"/>
      <c r="MAK103" s="286"/>
      <c r="MAL103" s="286"/>
      <c r="MAM103" s="286"/>
      <c r="MAN103" s="286"/>
      <c r="MAO103" s="286"/>
      <c r="MAP103" s="286"/>
      <c r="MAQ103" s="286"/>
      <c r="MAR103" s="286"/>
      <c r="MAS103" s="286"/>
      <c r="MAT103" s="286"/>
      <c r="MAU103" s="286"/>
      <c r="MAV103" s="286"/>
      <c r="MAW103" s="286"/>
      <c r="MAX103" s="286"/>
      <c r="MAY103" s="286"/>
      <c r="MAZ103" s="286"/>
      <c r="MBA103" s="286"/>
      <c r="MBB103" s="286"/>
      <c r="MBC103" s="286"/>
      <c r="MBD103" s="286"/>
      <c r="MBE103" s="286"/>
      <c r="MBF103" s="286"/>
      <c r="MBG103" s="286"/>
      <c r="MBH103" s="286"/>
      <c r="MBI103" s="286"/>
      <c r="MBJ103" s="286"/>
      <c r="MBK103" s="286"/>
      <c r="MBL103" s="286"/>
      <c r="MBM103" s="286"/>
      <c r="MBN103" s="286"/>
      <c r="MBO103" s="286"/>
      <c r="MBP103" s="286"/>
      <c r="MBQ103" s="286"/>
      <c r="MBR103" s="286"/>
      <c r="MBS103" s="286"/>
      <c r="MBT103" s="286"/>
      <c r="MBU103" s="286"/>
      <c r="MBV103" s="286"/>
      <c r="MBW103" s="286"/>
      <c r="MBX103" s="286"/>
      <c r="MBY103" s="286"/>
      <c r="MBZ103" s="286"/>
      <c r="MCA103" s="286"/>
      <c r="MCB103" s="286"/>
      <c r="MCC103" s="286"/>
      <c r="MCD103" s="286"/>
      <c r="MCE103" s="286"/>
      <c r="MCF103" s="286"/>
      <c r="MCG103" s="286"/>
      <c r="MCH103" s="286"/>
      <c r="MCI103" s="286"/>
      <c r="MCJ103" s="286"/>
      <c r="MCK103" s="286"/>
      <c r="MCL103" s="286"/>
      <c r="MCM103" s="286"/>
      <c r="MCN103" s="286"/>
      <c r="MCO103" s="286"/>
      <c r="MCP103" s="286"/>
      <c r="MCQ103" s="286"/>
      <c r="MCR103" s="286"/>
      <c r="MCS103" s="286"/>
      <c r="MCT103" s="286"/>
      <c r="MCU103" s="286"/>
      <c r="MCV103" s="286"/>
      <c r="MCW103" s="286"/>
      <c r="MCX103" s="286"/>
      <c r="MCY103" s="286"/>
      <c r="MCZ103" s="286"/>
      <c r="MDA103" s="286"/>
      <c r="MDB103" s="286"/>
      <c r="MDC103" s="286"/>
      <c r="MDD103" s="286"/>
      <c r="MDE103" s="286"/>
      <c r="MDF103" s="286"/>
      <c r="MDG103" s="286"/>
      <c r="MDH103" s="286"/>
      <c r="MDI103" s="286"/>
      <c r="MDJ103" s="286"/>
      <c r="MDK103" s="286"/>
      <c r="MDL103" s="286"/>
      <c r="MDM103" s="286"/>
      <c r="MDN103" s="286"/>
      <c r="MDO103" s="286"/>
      <c r="MDP103" s="286"/>
      <c r="MDQ103" s="286"/>
      <c r="MDR103" s="286"/>
      <c r="MDS103" s="286"/>
      <c r="MDT103" s="286"/>
      <c r="MDU103" s="286"/>
      <c r="MDV103" s="286"/>
      <c r="MDW103" s="286"/>
      <c r="MDX103" s="286"/>
      <c r="MDY103" s="286"/>
      <c r="MDZ103" s="286"/>
      <c r="MEA103" s="286"/>
      <c r="MEB103" s="286"/>
      <c r="MEC103" s="286"/>
      <c r="MED103" s="286"/>
      <c r="MEE103" s="286"/>
      <c r="MEF103" s="286"/>
      <c r="MEG103" s="286"/>
      <c r="MEH103" s="286"/>
      <c r="MEI103" s="286"/>
      <c r="MEJ103" s="286"/>
      <c r="MEK103" s="286"/>
      <c r="MEL103" s="286"/>
      <c r="MEM103" s="286"/>
      <c r="MEN103" s="286"/>
      <c r="MEO103" s="286"/>
      <c r="MEP103" s="286"/>
      <c r="MEQ103" s="286"/>
      <c r="MER103" s="286"/>
      <c r="MES103" s="286"/>
      <c r="MET103" s="286"/>
      <c r="MEU103" s="286"/>
      <c r="MEV103" s="286"/>
      <c r="MEW103" s="286"/>
      <c r="MEX103" s="286"/>
      <c r="MEY103" s="286"/>
      <c r="MEZ103" s="286"/>
      <c r="MFA103" s="286"/>
      <c r="MFB103" s="286"/>
      <c r="MFC103" s="286"/>
      <c r="MFD103" s="286"/>
      <c r="MFE103" s="286"/>
      <c r="MFF103" s="286"/>
      <c r="MFG103" s="286"/>
      <c r="MFH103" s="286"/>
      <c r="MFI103" s="286"/>
      <c r="MFJ103" s="286"/>
      <c r="MFK103" s="286"/>
      <c r="MFL103" s="286"/>
      <c r="MFM103" s="286"/>
      <c r="MFN103" s="286"/>
      <c r="MFO103" s="286"/>
      <c r="MFP103" s="286"/>
      <c r="MFQ103" s="286"/>
      <c r="MFR103" s="286"/>
      <c r="MFS103" s="286"/>
      <c r="MFT103" s="286"/>
      <c r="MFU103" s="286"/>
      <c r="MFV103" s="286"/>
      <c r="MFW103" s="286"/>
      <c r="MFX103" s="286"/>
      <c r="MFY103" s="286"/>
      <c r="MFZ103" s="286"/>
      <c r="MGA103" s="286"/>
      <c r="MGB103" s="286"/>
      <c r="MGC103" s="286"/>
      <c r="MGD103" s="286"/>
      <c r="MGE103" s="286"/>
      <c r="MGF103" s="286"/>
      <c r="MGG103" s="286"/>
      <c r="MGH103" s="286"/>
      <c r="MGI103" s="286"/>
      <c r="MGJ103" s="286"/>
      <c r="MGK103" s="286"/>
      <c r="MGL103" s="286"/>
      <c r="MGM103" s="286"/>
      <c r="MGN103" s="286"/>
      <c r="MGO103" s="286"/>
      <c r="MGP103" s="286"/>
      <c r="MGQ103" s="286"/>
      <c r="MGR103" s="286"/>
      <c r="MGS103" s="286"/>
      <c r="MGT103" s="286"/>
      <c r="MGU103" s="286"/>
      <c r="MGV103" s="286"/>
      <c r="MGW103" s="286"/>
      <c r="MGX103" s="286"/>
      <c r="MGY103" s="286"/>
      <c r="MGZ103" s="286"/>
      <c r="MHA103" s="286"/>
      <c r="MHB103" s="286"/>
      <c r="MHC103" s="286"/>
      <c r="MHD103" s="286"/>
      <c r="MHE103" s="286"/>
      <c r="MHF103" s="286"/>
      <c r="MHG103" s="286"/>
      <c r="MHH103" s="286"/>
      <c r="MHI103" s="286"/>
      <c r="MHJ103" s="286"/>
      <c r="MHK103" s="286"/>
      <c r="MHL103" s="286"/>
      <c r="MHM103" s="286"/>
      <c r="MHN103" s="286"/>
      <c r="MHO103" s="286"/>
      <c r="MHP103" s="286"/>
      <c r="MHQ103" s="286"/>
      <c r="MHR103" s="286"/>
      <c r="MHS103" s="286"/>
      <c r="MHT103" s="286"/>
      <c r="MHU103" s="286"/>
      <c r="MHV103" s="286"/>
      <c r="MHW103" s="286"/>
      <c r="MHX103" s="286"/>
      <c r="MHY103" s="286"/>
      <c r="MHZ103" s="286"/>
      <c r="MIA103" s="286"/>
      <c r="MIB103" s="286"/>
      <c r="MIC103" s="286"/>
      <c r="MID103" s="286"/>
      <c r="MIE103" s="286"/>
      <c r="MIF103" s="286"/>
      <c r="MIG103" s="286"/>
      <c r="MIH103" s="286"/>
      <c r="MII103" s="286"/>
      <c r="MIJ103" s="286"/>
      <c r="MIK103" s="286"/>
      <c r="MIL103" s="286"/>
      <c r="MIM103" s="286"/>
      <c r="MIN103" s="286"/>
      <c r="MIO103" s="286"/>
      <c r="MIP103" s="286"/>
      <c r="MIQ103" s="286"/>
      <c r="MIR103" s="286"/>
      <c r="MIS103" s="286"/>
      <c r="MIT103" s="286"/>
      <c r="MIU103" s="286"/>
      <c r="MIV103" s="286"/>
      <c r="MIW103" s="286"/>
      <c r="MIX103" s="286"/>
      <c r="MIY103" s="286"/>
      <c r="MIZ103" s="286"/>
      <c r="MJA103" s="286"/>
      <c r="MJB103" s="286"/>
      <c r="MJC103" s="286"/>
      <c r="MJD103" s="286"/>
      <c r="MJE103" s="286"/>
      <c r="MJF103" s="286"/>
      <c r="MJG103" s="286"/>
      <c r="MJH103" s="286"/>
      <c r="MJI103" s="286"/>
      <c r="MJJ103" s="286"/>
      <c r="MJK103" s="286"/>
      <c r="MJL103" s="286"/>
      <c r="MJM103" s="286"/>
      <c r="MJN103" s="286"/>
      <c r="MJO103" s="286"/>
      <c r="MJP103" s="286"/>
      <c r="MJQ103" s="286"/>
      <c r="MJR103" s="286"/>
      <c r="MJS103" s="286"/>
      <c r="MJT103" s="286"/>
      <c r="MJU103" s="286"/>
      <c r="MJV103" s="286"/>
      <c r="MJW103" s="286"/>
      <c r="MJX103" s="286"/>
      <c r="MJY103" s="286"/>
      <c r="MJZ103" s="286"/>
      <c r="MKA103" s="286"/>
      <c r="MKB103" s="286"/>
      <c r="MKC103" s="286"/>
      <c r="MKD103" s="286"/>
      <c r="MKE103" s="286"/>
      <c r="MKF103" s="286"/>
      <c r="MKG103" s="286"/>
      <c r="MKH103" s="286"/>
      <c r="MKI103" s="286"/>
      <c r="MKJ103" s="286"/>
      <c r="MKK103" s="286"/>
      <c r="MKL103" s="286"/>
      <c r="MKM103" s="286"/>
      <c r="MKN103" s="286"/>
      <c r="MKO103" s="286"/>
      <c r="MKP103" s="286"/>
      <c r="MKQ103" s="286"/>
      <c r="MKR103" s="286"/>
      <c r="MKS103" s="286"/>
      <c r="MKT103" s="286"/>
      <c r="MKU103" s="286"/>
      <c r="MKV103" s="286"/>
      <c r="MKW103" s="286"/>
      <c r="MKX103" s="286"/>
      <c r="MKY103" s="286"/>
      <c r="MKZ103" s="286"/>
      <c r="MLA103" s="286"/>
      <c r="MLB103" s="286"/>
      <c r="MLC103" s="286"/>
      <c r="MLD103" s="286"/>
      <c r="MLE103" s="286"/>
      <c r="MLF103" s="286"/>
      <c r="MLG103" s="286"/>
      <c r="MLH103" s="286"/>
      <c r="MLI103" s="286"/>
      <c r="MLJ103" s="286"/>
      <c r="MLK103" s="286"/>
      <c r="MLL103" s="286"/>
      <c r="MLM103" s="286"/>
      <c r="MLN103" s="286"/>
      <c r="MLO103" s="286"/>
      <c r="MLP103" s="286"/>
      <c r="MLQ103" s="286"/>
      <c r="MLR103" s="286"/>
      <c r="MLS103" s="286"/>
      <c r="MLT103" s="286"/>
      <c r="MLU103" s="286"/>
      <c r="MLV103" s="286"/>
      <c r="MLW103" s="286"/>
      <c r="MLX103" s="286"/>
      <c r="MLY103" s="286"/>
      <c r="MLZ103" s="286"/>
      <c r="MMA103" s="286"/>
      <c r="MMB103" s="286"/>
      <c r="MMC103" s="286"/>
      <c r="MMD103" s="286"/>
      <c r="MME103" s="286"/>
      <c r="MMF103" s="286"/>
      <c r="MMG103" s="286"/>
      <c r="MMH103" s="286"/>
      <c r="MMI103" s="286"/>
      <c r="MMJ103" s="286"/>
      <c r="MMK103" s="286"/>
      <c r="MML103" s="286"/>
      <c r="MMM103" s="286"/>
      <c r="MMN103" s="286"/>
      <c r="MMO103" s="286"/>
      <c r="MMP103" s="286"/>
      <c r="MMQ103" s="286"/>
      <c r="MMR103" s="286"/>
      <c r="MMS103" s="286"/>
      <c r="MMT103" s="286"/>
      <c r="MMU103" s="286"/>
      <c r="MMV103" s="286"/>
      <c r="MMW103" s="286"/>
      <c r="MMX103" s="286"/>
      <c r="MMY103" s="286"/>
      <c r="MMZ103" s="286"/>
      <c r="MNA103" s="286"/>
      <c r="MNB103" s="286"/>
      <c r="MNC103" s="286"/>
      <c r="MND103" s="286"/>
      <c r="MNE103" s="286"/>
      <c r="MNF103" s="286"/>
      <c r="MNG103" s="286"/>
      <c r="MNH103" s="286"/>
      <c r="MNI103" s="286"/>
      <c r="MNJ103" s="286"/>
      <c r="MNK103" s="286"/>
      <c r="MNL103" s="286"/>
      <c r="MNM103" s="286"/>
      <c r="MNN103" s="286"/>
      <c r="MNO103" s="286"/>
      <c r="MNP103" s="286"/>
      <c r="MNQ103" s="286"/>
      <c r="MNR103" s="286"/>
      <c r="MNS103" s="286"/>
      <c r="MNT103" s="286"/>
      <c r="MNU103" s="286"/>
      <c r="MNV103" s="286"/>
      <c r="MNW103" s="286"/>
      <c r="MNX103" s="286"/>
      <c r="MNY103" s="286"/>
      <c r="MNZ103" s="286"/>
      <c r="MOA103" s="286"/>
      <c r="MOB103" s="286"/>
      <c r="MOC103" s="286"/>
      <c r="MOD103" s="286"/>
      <c r="MOE103" s="286"/>
      <c r="MOF103" s="286"/>
      <c r="MOG103" s="286"/>
      <c r="MOH103" s="286"/>
      <c r="MOI103" s="286"/>
      <c r="MOJ103" s="286"/>
      <c r="MOK103" s="286"/>
      <c r="MOL103" s="286"/>
      <c r="MOM103" s="286"/>
      <c r="MON103" s="286"/>
      <c r="MOO103" s="286"/>
      <c r="MOP103" s="286"/>
      <c r="MOQ103" s="286"/>
      <c r="MOR103" s="286"/>
      <c r="MOS103" s="286"/>
      <c r="MOT103" s="286"/>
      <c r="MOU103" s="286"/>
      <c r="MOV103" s="286"/>
      <c r="MOW103" s="286"/>
      <c r="MOX103" s="286"/>
      <c r="MOY103" s="286"/>
      <c r="MOZ103" s="286"/>
      <c r="MPA103" s="286"/>
      <c r="MPB103" s="286"/>
      <c r="MPC103" s="286"/>
      <c r="MPD103" s="286"/>
      <c r="MPE103" s="286"/>
      <c r="MPF103" s="286"/>
      <c r="MPG103" s="286"/>
      <c r="MPH103" s="286"/>
      <c r="MPI103" s="286"/>
      <c r="MPJ103" s="286"/>
      <c r="MPK103" s="286"/>
      <c r="MPL103" s="286"/>
      <c r="MPM103" s="286"/>
      <c r="MPN103" s="286"/>
      <c r="MPO103" s="286"/>
      <c r="MPP103" s="286"/>
      <c r="MPQ103" s="286"/>
      <c r="MPR103" s="286"/>
      <c r="MPS103" s="286"/>
      <c r="MPT103" s="286"/>
      <c r="MPU103" s="286"/>
      <c r="MPV103" s="286"/>
      <c r="MPW103" s="286"/>
      <c r="MPX103" s="286"/>
      <c r="MPY103" s="286"/>
      <c r="MPZ103" s="286"/>
      <c r="MQA103" s="286"/>
      <c r="MQB103" s="286"/>
      <c r="MQC103" s="286"/>
      <c r="MQD103" s="286"/>
      <c r="MQE103" s="286"/>
      <c r="MQF103" s="286"/>
      <c r="MQG103" s="286"/>
      <c r="MQH103" s="286"/>
      <c r="MQI103" s="286"/>
      <c r="MQJ103" s="286"/>
      <c r="MQK103" s="286"/>
      <c r="MQL103" s="286"/>
      <c r="MQM103" s="286"/>
      <c r="MQN103" s="286"/>
      <c r="MQO103" s="286"/>
      <c r="MQP103" s="286"/>
      <c r="MQQ103" s="286"/>
      <c r="MQR103" s="286"/>
      <c r="MQS103" s="286"/>
      <c r="MQT103" s="286"/>
      <c r="MQU103" s="286"/>
      <c r="MQV103" s="286"/>
      <c r="MQW103" s="286"/>
      <c r="MQX103" s="286"/>
      <c r="MQY103" s="286"/>
      <c r="MQZ103" s="286"/>
      <c r="MRA103" s="286"/>
      <c r="MRB103" s="286"/>
      <c r="MRC103" s="286"/>
      <c r="MRD103" s="286"/>
      <c r="MRE103" s="286"/>
      <c r="MRF103" s="286"/>
      <c r="MRG103" s="286"/>
      <c r="MRH103" s="286"/>
      <c r="MRI103" s="286"/>
      <c r="MRJ103" s="286"/>
      <c r="MRK103" s="286"/>
      <c r="MRL103" s="286"/>
      <c r="MRM103" s="286"/>
      <c r="MRN103" s="286"/>
      <c r="MRO103" s="286"/>
      <c r="MRP103" s="286"/>
      <c r="MRQ103" s="286"/>
      <c r="MRR103" s="286"/>
      <c r="MRS103" s="286"/>
      <c r="MRT103" s="286"/>
      <c r="MRU103" s="286"/>
      <c r="MRV103" s="286"/>
      <c r="MRW103" s="286"/>
      <c r="MRX103" s="286"/>
      <c r="MRY103" s="286"/>
      <c r="MRZ103" s="286"/>
      <c r="MSA103" s="286"/>
      <c r="MSB103" s="286"/>
      <c r="MSC103" s="286"/>
      <c r="MSD103" s="286"/>
      <c r="MSE103" s="286"/>
      <c r="MSF103" s="286"/>
      <c r="MSG103" s="286"/>
      <c r="MSH103" s="286"/>
      <c r="MSI103" s="286"/>
      <c r="MSJ103" s="286"/>
      <c r="MSK103" s="286"/>
      <c r="MSL103" s="286"/>
      <c r="MSM103" s="286"/>
      <c r="MSN103" s="286"/>
      <c r="MSO103" s="286"/>
      <c r="MSP103" s="286"/>
      <c r="MSQ103" s="286"/>
      <c r="MSR103" s="286"/>
      <c r="MSS103" s="286"/>
      <c r="MST103" s="286"/>
      <c r="MSU103" s="286"/>
      <c r="MSV103" s="286"/>
      <c r="MSW103" s="286"/>
      <c r="MSX103" s="286"/>
      <c r="MSY103" s="286"/>
      <c r="MSZ103" s="286"/>
      <c r="MTA103" s="286"/>
      <c r="MTB103" s="286"/>
      <c r="MTC103" s="286"/>
      <c r="MTD103" s="286"/>
      <c r="MTE103" s="286"/>
      <c r="MTF103" s="286"/>
      <c r="MTG103" s="286"/>
      <c r="MTH103" s="286"/>
      <c r="MTI103" s="286"/>
      <c r="MTJ103" s="286"/>
      <c r="MTK103" s="286"/>
      <c r="MTL103" s="286"/>
      <c r="MTM103" s="286"/>
      <c r="MTN103" s="286"/>
      <c r="MTO103" s="286"/>
      <c r="MTP103" s="286"/>
      <c r="MTQ103" s="286"/>
      <c r="MTR103" s="286"/>
      <c r="MTS103" s="286"/>
      <c r="MTT103" s="286"/>
      <c r="MTU103" s="286"/>
      <c r="MTV103" s="286"/>
      <c r="MTW103" s="286"/>
      <c r="MTX103" s="286"/>
      <c r="MTY103" s="286"/>
      <c r="MTZ103" s="286"/>
      <c r="MUA103" s="286"/>
      <c r="MUB103" s="286"/>
      <c r="MUC103" s="286"/>
      <c r="MUD103" s="286"/>
      <c r="MUE103" s="286"/>
      <c r="MUF103" s="286"/>
      <c r="MUG103" s="286"/>
      <c r="MUH103" s="286"/>
      <c r="MUI103" s="286"/>
      <c r="MUJ103" s="286"/>
      <c r="MUK103" s="286"/>
      <c r="MUL103" s="286"/>
      <c r="MUM103" s="286"/>
      <c r="MUN103" s="286"/>
      <c r="MUO103" s="286"/>
      <c r="MUP103" s="286"/>
      <c r="MUQ103" s="286"/>
      <c r="MUR103" s="286"/>
      <c r="MUS103" s="286"/>
      <c r="MUT103" s="286"/>
      <c r="MUU103" s="286"/>
      <c r="MUV103" s="286"/>
      <c r="MUW103" s="286"/>
      <c r="MUX103" s="286"/>
      <c r="MUY103" s="286"/>
      <c r="MUZ103" s="286"/>
      <c r="MVA103" s="286"/>
      <c r="MVB103" s="286"/>
      <c r="MVC103" s="286"/>
      <c r="MVD103" s="286"/>
      <c r="MVE103" s="286"/>
      <c r="MVF103" s="286"/>
      <c r="MVG103" s="286"/>
      <c r="MVH103" s="286"/>
      <c r="MVI103" s="286"/>
      <c r="MVJ103" s="286"/>
      <c r="MVK103" s="286"/>
      <c r="MVL103" s="286"/>
      <c r="MVM103" s="286"/>
      <c r="MVN103" s="286"/>
      <c r="MVO103" s="286"/>
      <c r="MVP103" s="286"/>
      <c r="MVQ103" s="286"/>
      <c r="MVR103" s="286"/>
      <c r="MVS103" s="286"/>
      <c r="MVT103" s="286"/>
      <c r="MVU103" s="286"/>
      <c r="MVV103" s="286"/>
      <c r="MVW103" s="286"/>
      <c r="MVX103" s="286"/>
      <c r="MVY103" s="286"/>
      <c r="MVZ103" s="286"/>
      <c r="MWA103" s="286"/>
      <c r="MWB103" s="286"/>
      <c r="MWC103" s="286"/>
      <c r="MWD103" s="286"/>
      <c r="MWE103" s="286"/>
      <c r="MWF103" s="286"/>
      <c r="MWG103" s="286"/>
      <c r="MWH103" s="286"/>
      <c r="MWI103" s="286"/>
      <c r="MWJ103" s="286"/>
      <c r="MWK103" s="286"/>
      <c r="MWL103" s="286"/>
      <c r="MWM103" s="286"/>
      <c r="MWN103" s="286"/>
      <c r="MWO103" s="286"/>
      <c r="MWP103" s="286"/>
      <c r="MWQ103" s="286"/>
      <c r="MWR103" s="286"/>
      <c r="MWS103" s="286"/>
      <c r="MWT103" s="286"/>
      <c r="MWU103" s="286"/>
      <c r="MWV103" s="286"/>
      <c r="MWW103" s="286"/>
      <c r="MWX103" s="286"/>
      <c r="MWY103" s="286"/>
      <c r="MWZ103" s="286"/>
      <c r="MXA103" s="286"/>
      <c r="MXB103" s="286"/>
      <c r="MXC103" s="286"/>
      <c r="MXD103" s="286"/>
      <c r="MXE103" s="286"/>
      <c r="MXF103" s="286"/>
      <c r="MXG103" s="286"/>
      <c r="MXH103" s="286"/>
      <c r="MXI103" s="286"/>
      <c r="MXJ103" s="286"/>
      <c r="MXK103" s="286"/>
      <c r="MXL103" s="286"/>
      <c r="MXM103" s="286"/>
      <c r="MXN103" s="286"/>
      <c r="MXO103" s="286"/>
      <c r="MXP103" s="286"/>
      <c r="MXQ103" s="286"/>
      <c r="MXR103" s="286"/>
      <c r="MXS103" s="286"/>
      <c r="MXT103" s="286"/>
      <c r="MXU103" s="286"/>
      <c r="MXV103" s="286"/>
      <c r="MXW103" s="286"/>
      <c r="MXX103" s="286"/>
      <c r="MXY103" s="286"/>
      <c r="MXZ103" s="286"/>
      <c r="MYA103" s="286"/>
      <c r="MYB103" s="286"/>
      <c r="MYC103" s="286"/>
      <c r="MYD103" s="286"/>
      <c r="MYE103" s="286"/>
      <c r="MYF103" s="286"/>
      <c r="MYG103" s="286"/>
      <c r="MYH103" s="286"/>
      <c r="MYI103" s="286"/>
      <c r="MYJ103" s="286"/>
      <c r="MYK103" s="286"/>
      <c r="MYL103" s="286"/>
      <c r="MYM103" s="286"/>
      <c r="MYN103" s="286"/>
      <c r="MYO103" s="286"/>
      <c r="MYP103" s="286"/>
      <c r="MYQ103" s="286"/>
      <c r="MYR103" s="286"/>
      <c r="MYS103" s="286"/>
      <c r="MYT103" s="286"/>
      <c r="MYU103" s="286"/>
      <c r="MYV103" s="286"/>
      <c r="MYW103" s="286"/>
      <c r="MYX103" s="286"/>
      <c r="MYY103" s="286"/>
      <c r="MYZ103" s="286"/>
      <c r="MZA103" s="286"/>
      <c r="MZB103" s="286"/>
      <c r="MZC103" s="286"/>
      <c r="MZD103" s="286"/>
      <c r="MZE103" s="286"/>
      <c r="MZF103" s="286"/>
      <c r="MZG103" s="286"/>
      <c r="MZH103" s="286"/>
      <c r="MZI103" s="286"/>
      <c r="MZJ103" s="286"/>
      <c r="MZK103" s="286"/>
      <c r="MZL103" s="286"/>
      <c r="MZM103" s="286"/>
      <c r="MZN103" s="286"/>
      <c r="MZO103" s="286"/>
      <c r="MZP103" s="286"/>
      <c r="MZQ103" s="286"/>
      <c r="MZR103" s="286"/>
      <c r="MZS103" s="286"/>
      <c r="MZT103" s="286"/>
      <c r="MZU103" s="286"/>
      <c r="MZV103" s="286"/>
      <c r="MZW103" s="286"/>
      <c r="MZX103" s="286"/>
      <c r="MZY103" s="286"/>
      <c r="MZZ103" s="286"/>
      <c r="NAA103" s="286"/>
      <c r="NAB103" s="286"/>
      <c r="NAC103" s="286"/>
      <c r="NAD103" s="286"/>
      <c r="NAE103" s="286"/>
      <c r="NAF103" s="286"/>
      <c r="NAG103" s="286"/>
      <c r="NAH103" s="286"/>
      <c r="NAI103" s="286"/>
      <c r="NAJ103" s="286"/>
      <c r="NAK103" s="286"/>
      <c r="NAL103" s="286"/>
      <c r="NAM103" s="286"/>
      <c r="NAN103" s="286"/>
      <c r="NAO103" s="286"/>
      <c r="NAP103" s="286"/>
      <c r="NAQ103" s="286"/>
      <c r="NAR103" s="286"/>
      <c r="NAS103" s="286"/>
      <c r="NAT103" s="286"/>
      <c r="NAU103" s="286"/>
      <c r="NAV103" s="286"/>
      <c r="NAW103" s="286"/>
      <c r="NAX103" s="286"/>
      <c r="NAY103" s="286"/>
      <c r="NAZ103" s="286"/>
      <c r="NBA103" s="286"/>
      <c r="NBB103" s="286"/>
      <c r="NBC103" s="286"/>
      <c r="NBD103" s="286"/>
      <c r="NBE103" s="286"/>
      <c r="NBF103" s="286"/>
      <c r="NBG103" s="286"/>
      <c r="NBH103" s="286"/>
      <c r="NBI103" s="286"/>
      <c r="NBJ103" s="286"/>
      <c r="NBK103" s="286"/>
      <c r="NBL103" s="286"/>
      <c r="NBM103" s="286"/>
      <c r="NBN103" s="286"/>
      <c r="NBO103" s="286"/>
      <c r="NBP103" s="286"/>
      <c r="NBQ103" s="286"/>
      <c r="NBR103" s="286"/>
      <c r="NBS103" s="286"/>
      <c r="NBT103" s="286"/>
      <c r="NBU103" s="286"/>
      <c r="NBV103" s="286"/>
      <c r="NBW103" s="286"/>
      <c r="NBX103" s="286"/>
      <c r="NBY103" s="286"/>
      <c r="NBZ103" s="286"/>
      <c r="NCA103" s="286"/>
      <c r="NCB103" s="286"/>
      <c r="NCC103" s="286"/>
      <c r="NCD103" s="286"/>
      <c r="NCE103" s="286"/>
      <c r="NCF103" s="286"/>
      <c r="NCG103" s="286"/>
      <c r="NCH103" s="286"/>
      <c r="NCI103" s="286"/>
      <c r="NCJ103" s="286"/>
      <c r="NCK103" s="286"/>
      <c r="NCL103" s="286"/>
      <c r="NCM103" s="286"/>
      <c r="NCN103" s="286"/>
      <c r="NCO103" s="286"/>
      <c r="NCP103" s="286"/>
      <c r="NCQ103" s="286"/>
      <c r="NCR103" s="286"/>
      <c r="NCS103" s="286"/>
      <c r="NCT103" s="286"/>
      <c r="NCU103" s="286"/>
      <c r="NCV103" s="286"/>
      <c r="NCW103" s="286"/>
      <c r="NCX103" s="286"/>
      <c r="NCY103" s="286"/>
      <c r="NCZ103" s="286"/>
      <c r="NDA103" s="286"/>
      <c r="NDB103" s="286"/>
      <c r="NDC103" s="286"/>
      <c r="NDD103" s="286"/>
      <c r="NDE103" s="286"/>
      <c r="NDF103" s="286"/>
      <c r="NDG103" s="286"/>
      <c r="NDH103" s="286"/>
      <c r="NDI103" s="286"/>
      <c r="NDJ103" s="286"/>
      <c r="NDK103" s="286"/>
      <c r="NDL103" s="286"/>
      <c r="NDM103" s="286"/>
      <c r="NDN103" s="286"/>
      <c r="NDO103" s="286"/>
      <c r="NDP103" s="286"/>
      <c r="NDQ103" s="286"/>
      <c r="NDR103" s="286"/>
      <c r="NDS103" s="286"/>
      <c r="NDT103" s="286"/>
      <c r="NDU103" s="286"/>
      <c r="NDV103" s="286"/>
      <c r="NDW103" s="286"/>
      <c r="NDX103" s="286"/>
      <c r="NDY103" s="286"/>
      <c r="NDZ103" s="286"/>
      <c r="NEA103" s="286"/>
      <c r="NEB103" s="286"/>
      <c r="NEC103" s="286"/>
      <c r="NED103" s="286"/>
      <c r="NEE103" s="286"/>
      <c r="NEF103" s="286"/>
      <c r="NEG103" s="286"/>
      <c r="NEH103" s="286"/>
      <c r="NEI103" s="286"/>
      <c r="NEJ103" s="286"/>
      <c r="NEK103" s="286"/>
      <c r="NEL103" s="286"/>
      <c r="NEM103" s="286"/>
      <c r="NEN103" s="286"/>
      <c r="NEO103" s="286"/>
      <c r="NEP103" s="286"/>
      <c r="NEQ103" s="286"/>
      <c r="NER103" s="286"/>
      <c r="NES103" s="286"/>
      <c r="NET103" s="286"/>
      <c r="NEU103" s="286"/>
      <c r="NEV103" s="286"/>
      <c r="NEW103" s="286"/>
      <c r="NEX103" s="286"/>
      <c r="NEY103" s="286"/>
      <c r="NEZ103" s="286"/>
      <c r="NFA103" s="286"/>
      <c r="NFB103" s="286"/>
      <c r="NFC103" s="286"/>
      <c r="NFD103" s="286"/>
      <c r="NFE103" s="286"/>
      <c r="NFF103" s="286"/>
      <c r="NFG103" s="286"/>
      <c r="NFH103" s="286"/>
      <c r="NFI103" s="286"/>
      <c r="NFJ103" s="286"/>
      <c r="NFK103" s="286"/>
      <c r="NFL103" s="286"/>
      <c r="NFM103" s="286"/>
      <c r="NFN103" s="286"/>
      <c r="NFO103" s="286"/>
      <c r="NFP103" s="286"/>
      <c r="NFQ103" s="286"/>
      <c r="NFR103" s="286"/>
      <c r="NFS103" s="286"/>
      <c r="NFT103" s="286"/>
      <c r="NFU103" s="286"/>
      <c r="NFV103" s="286"/>
      <c r="NFW103" s="286"/>
      <c r="NFX103" s="286"/>
      <c r="NFY103" s="286"/>
      <c r="NFZ103" s="286"/>
      <c r="NGA103" s="286"/>
      <c r="NGB103" s="286"/>
      <c r="NGC103" s="286"/>
      <c r="NGD103" s="286"/>
      <c r="NGE103" s="286"/>
      <c r="NGF103" s="286"/>
      <c r="NGG103" s="286"/>
      <c r="NGH103" s="286"/>
      <c r="NGI103" s="286"/>
      <c r="NGJ103" s="286"/>
      <c r="NGK103" s="286"/>
      <c r="NGL103" s="286"/>
      <c r="NGM103" s="286"/>
      <c r="NGN103" s="286"/>
      <c r="NGO103" s="286"/>
      <c r="NGP103" s="286"/>
      <c r="NGQ103" s="286"/>
      <c r="NGR103" s="286"/>
      <c r="NGS103" s="286"/>
      <c r="NGT103" s="286"/>
      <c r="NGU103" s="286"/>
      <c r="NGV103" s="286"/>
      <c r="NGW103" s="286"/>
      <c r="NGX103" s="286"/>
      <c r="NGY103" s="286"/>
      <c r="NGZ103" s="286"/>
      <c r="NHA103" s="286"/>
      <c r="NHB103" s="286"/>
      <c r="NHC103" s="286"/>
      <c r="NHD103" s="286"/>
      <c r="NHE103" s="286"/>
      <c r="NHF103" s="286"/>
      <c r="NHG103" s="286"/>
      <c r="NHH103" s="286"/>
      <c r="NHI103" s="286"/>
      <c r="NHJ103" s="286"/>
      <c r="NHK103" s="286"/>
      <c r="NHL103" s="286"/>
      <c r="NHM103" s="286"/>
      <c r="NHN103" s="286"/>
      <c r="NHO103" s="286"/>
      <c r="NHP103" s="286"/>
      <c r="NHQ103" s="286"/>
      <c r="NHR103" s="286"/>
      <c r="NHS103" s="286"/>
      <c r="NHT103" s="286"/>
      <c r="NHU103" s="286"/>
      <c r="NHV103" s="286"/>
      <c r="NHW103" s="286"/>
      <c r="NHX103" s="286"/>
      <c r="NHY103" s="286"/>
      <c r="NHZ103" s="286"/>
      <c r="NIA103" s="286"/>
      <c r="NIB103" s="286"/>
      <c r="NIC103" s="286"/>
      <c r="NID103" s="286"/>
      <c r="NIE103" s="286"/>
      <c r="NIF103" s="286"/>
      <c r="NIG103" s="286"/>
      <c r="NIH103" s="286"/>
      <c r="NII103" s="286"/>
      <c r="NIJ103" s="286"/>
      <c r="NIK103" s="286"/>
      <c r="NIL103" s="286"/>
      <c r="NIM103" s="286"/>
      <c r="NIN103" s="286"/>
      <c r="NIO103" s="286"/>
      <c r="NIP103" s="286"/>
      <c r="NIQ103" s="286"/>
      <c r="NIR103" s="286"/>
      <c r="NIS103" s="286"/>
      <c r="NIT103" s="286"/>
      <c r="NIU103" s="286"/>
      <c r="NIV103" s="286"/>
      <c r="NIW103" s="286"/>
      <c r="NIX103" s="286"/>
      <c r="NIY103" s="286"/>
      <c r="NIZ103" s="286"/>
      <c r="NJA103" s="286"/>
      <c r="NJB103" s="286"/>
      <c r="NJC103" s="286"/>
      <c r="NJD103" s="286"/>
      <c r="NJE103" s="286"/>
      <c r="NJF103" s="286"/>
      <c r="NJG103" s="286"/>
      <c r="NJH103" s="286"/>
      <c r="NJI103" s="286"/>
      <c r="NJJ103" s="286"/>
      <c r="NJK103" s="286"/>
      <c r="NJL103" s="286"/>
      <c r="NJM103" s="286"/>
      <c r="NJN103" s="286"/>
      <c r="NJO103" s="286"/>
      <c r="NJP103" s="286"/>
      <c r="NJQ103" s="286"/>
      <c r="NJR103" s="286"/>
      <c r="NJS103" s="286"/>
      <c r="NJT103" s="286"/>
      <c r="NJU103" s="286"/>
      <c r="NJV103" s="286"/>
      <c r="NJW103" s="286"/>
      <c r="NJX103" s="286"/>
      <c r="NJY103" s="286"/>
      <c r="NJZ103" s="286"/>
      <c r="NKA103" s="286"/>
      <c r="NKB103" s="286"/>
      <c r="NKC103" s="286"/>
      <c r="NKD103" s="286"/>
      <c r="NKE103" s="286"/>
      <c r="NKF103" s="286"/>
      <c r="NKG103" s="286"/>
      <c r="NKH103" s="286"/>
      <c r="NKI103" s="286"/>
      <c r="NKJ103" s="286"/>
      <c r="NKK103" s="286"/>
      <c r="NKL103" s="286"/>
      <c r="NKM103" s="286"/>
      <c r="NKN103" s="286"/>
      <c r="NKO103" s="286"/>
      <c r="NKP103" s="286"/>
      <c r="NKQ103" s="286"/>
      <c r="NKR103" s="286"/>
      <c r="NKS103" s="286"/>
      <c r="NKT103" s="286"/>
      <c r="NKU103" s="286"/>
      <c r="NKV103" s="286"/>
      <c r="NKW103" s="286"/>
      <c r="NKX103" s="286"/>
      <c r="NKY103" s="286"/>
      <c r="NKZ103" s="286"/>
      <c r="NLA103" s="286"/>
      <c r="NLB103" s="286"/>
      <c r="NLC103" s="286"/>
      <c r="NLD103" s="286"/>
      <c r="NLE103" s="286"/>
      <c r="NLF103" s="286"/>
      <c r="NLG103" s="286"/>
      <c r="NLH103" s="286"/>
      <c r="NLI103" s="286"/>
      <c r="NLJ103" s="286"/>
      <c r="NLK103" s="286"/>
      <c r="NLL103" s="286"/>
      <c r="NLM103" s="286"/>
      <c r="NLN103" s="286"/>
      <c r="NLO103" s="286"/>
      <c r="NLP103" s="286"/>
      <c r="NLQ103" s="286"/>
      <c r="NLR103" s="286"/>
      <c r="NLS103" s="286"/>
      <c r="NLT103" s="286"/>
      <c r="NLU103" s="286"/>
      <c r="NLV103" s="286"/>
      <c r="NLW103" s="286"/>
      <c r="NLX103" s="286"/>
      <c r="NLY103" s="286"/>
      <c r="NLZ103" s="286"/>
      <c r="NMA103" s="286"/>
      <c r="NMB103" s="286"/>
      <c r="NMC103" s="286"/>
      <c r="NMD103" s="286"/>
      <c r="NME103" s="286"/>
      <c r="NMF103" s="286"/>
      <c r="NMG103" s="286"/>
      <c r="NMH103" s="286"/>
      <c r="NMI103" s="286"/>
      <c r="NMJ103" s="286"/>
      <c r="NMK103" s="286"/>
      <c r="NML103" s="286"/>
      <c r="NMM103" s="286"/>
      <c r="NMN103" s="286"/>
      <c r="NMO103" s="286"/>
      <c r="NMP103" s="286"/>
      <c r="NMQ103" s="286"/>
      <c r="NMR103" s="286"/>
      <c r="NMS103" s="286"/>
      <c r="NMT103" s="286"/>
      <c r="NMU103" s="286"/>
      <c r="NMV103" s="286"/>
      <c r="NMW103" s="286"/>
      <c r="NMX103" s="286"/>
      <c r="NMY103" s="286"/>
      <c r="NMZ103" s="286"/>
      <c r="NNA103" s="286"/>
      <c r="NNB103" s="286"/>
      <c r="NNC103" s="286"/>
      <c r="NND103" s="286"/>
      <c r="NNE103" s="286"/>
      <c r="NNF103" s="286"/>
      <c r="NNG103" s="286"/>
      <c r="NNH103" s="286"/>
      <c r="NNI103" s="286"/>
      <c r="NNJ103" s="286"/>
      <c r="NNK103" s="286"/>
      <c r="NNL103" s="286"/>
      <c r="NNM103" s="286"/>
      <c r="NNN103" s="286"/>
      <c r="NNO103" s="286"/>
      <c r="NNP103" s="286"/>
      <c r="NNQ103" s="286"/>
      <c r="NNR103" s="286"/>
      <c r="NNS103" s="286"/>
      <c r="NNT103" s="286"/>
      <c r="NNU103" s="286"/>
      <c r="NNV103" s="286"/>
      <c r="NNW103" s="286"/>
      <c r="NNX103" s="286"/>
      <c r="NNY103" s="286"/>
      <c r="NNZ103" s="286"/>
      <c r="NOA103" s="286"/>
      <c r="NOB103" s="286"/>
      <c r="NOC103" s="286"/>
      <c r="NOD103" s="286"/>
      <c r="NOE103" s="286"/>
      <c r="NOF103" s="286"/>
      <c r="NOG103" s="286"/>
      <c r="NOH103" s="286"/>
      <c r="NOI103" s="286"/>
      <c r="NOJ103" s="286"/>
      <c r="NOK103" s="286"/>
      <c r="NOL103" s="286"/>
      <c r="NOM103" s="286"/>
      <c r="NON103" s="286"/>
      <c r="NOO103" s="286"/>
      <c r="NOP103" s="286"/>
      <c r="NOQ103" s="286"/>
      <c r="NOR103" s="286"/>
      <c r="NOS103" s="286"/>
      <c r="NOT103" s="286"/>
      <c r="NOU103" s="286"/>
      <c r="NOV103" s="286"/>
      <c r="NOW103" s="286"/>
      <c r="NOX103" s="286"/>
      <c r="NOY103" s="286"/>
      <c r="NOZ103" s="286"/>
      <c r="NPA103" s="286"/>
      <c r="NPB103" s="286"/>
      <c r="NPC103" s="286"/>
      <c r="NPD103" s="286"/>
      <c r="NPE103" s="286"/>
      <c r="NPF103" s="286"/>
      <c r="NPG103" s="286"/>
      <c r="NPH103" s="286"/>
      <c r="NPI103" s="286"/>
      <c r="NPJ103" s="286"/>
      <c r="NPK103" s="286"/>
      <c r="NPL103" s="286"/>
      <c r="NPM103" s="286"/>
      <c r="NPN103" s="286"/>
      <c r="NPO103" s="286"/>
      <c r="NPP103" s="286"/>
      <c r="NPQ103" s="286"/>
      <c r="NPR103" s="286"/>
      <c r="NPS103" s="286"/>
      <c r="NPT103" s="286"/>
      <c r="NPU103" s="286"/>
      <c r="NPV103" s="286"/>
      <c r="NPW103" s="286"/>
      <c r="NPX103" s="286"/>
      <c r="NPY103" s="286"/>
      <c r="NPZ103" s="286"/>
      <c r="NQA103" s="286"/>
      <c r="NQB103" s="286"/>
      <c r="NQC103" s="286"/>
      <c r="NQD103" s="286"/>
      <c r="NQE103" s="286"/>
      <c r="NQF103" s="286"/>
      <c r="NQG103" s="286"/>
      <c r="NQH103" s="286"/>
      <c r="NQI103" s="286"/>
      <c r="NQJ103" s="286"/>
      <c r="NQK103" s="286"/>
      <c r="NQL103" s="286"/>
      <c r="NQM103" s="286"/>
      <c r="NQN103" s="286"/>
      <c r="NQO103" s="286"/>
      <c r="NQP103" s="286"/>
      <c r="NQQ103" s="286"/>
      <c r="NQR103" s="286"/>
      <c r="NQS103" s="286"/>
      <c r="NQT103" s="286"/>
      <c r="NQU103" s="286"/>
      <c r="NQV103" s="286"/>
      <c r="NQW103" s="286"/>
      <c r="NQX103" s="286"/>
      <c r="NQY103" s="286"/>
      <c r="NQZ103" s="286"/>
      <c r="NRA103" s="286"/>
      <c r="NRB103" s="286"/>
      <c r="NRC103" s="286"/>
      <c r="NRD103" s="286"/>
      <c r="NRE103" s="286"/>
      <c r="NRF103" s="286"/>
      <c r="NRG103" s="286"/>
      <c r="NRH103" s="286"/>
      <c r="NRI103" s="286"/>
      <c r="NRJ103" s="286"/>
      <c r="NRK103" s="286"/>
      <c r="NRL103" s="286"/>
      <c r="NRM103" s="286"/>
      <c r="NRN103" s="286"/>
      <c r="NRO103" s="286"/>
      <c r="NRP103" s="286"/>
      <c r="NRQ103" s="286"/>
      <c r="NRR103" s="286"/>
      <c r="NRS103" s="286"/>
      <c r="NRT103" s="286"/>
      <c r="NRU103" s="286"/>
      <c r="NRV103" s="286"/>
      <c r="NRW103" s="286"/>
      <c r="NRX103" s="286"/>
      <c r="NRY103" s="286"/>
      <c r="NRZ103" s="286"/>
      <c r="NSA103" s="286"/>
      <c r="NSB103" s="286"/>
      <c r="NSC103" s="286"/>
      <c r="NSD103" s="286"/>
      <c r="NSE103" s="286"/>
      <c r="NSF103" s="286"/>
      <c r="NSG103" s="286"/>
      <c r="NSH103" s="286"/>
      <c r="NSI103" s="286"/>
      <c r="NSJ103" s="286"/>
      <c r="NSK103" s="286"/>
      <c r="NSL103" s="286"/>
      <c r="NSM103" s="286"/>
      <c r="NSN103" s="286"/>
      <c r="NSO103" s="286"/>
      <c r="NSP103" s="286"/>
      <c r="NSQ103" s="286"/>
      <c r="NSR103" s="286"/>
      <c r="NSS103" s="286"/>
      <c r="NST103" s="286"/>
      <c r="NSU103" s="286"/>
      <c r="NSV103" s="286"/>
      <c r="NSW103" s="286"/>
      <c r="NSX103" s="286"/>
      <c r="NSY103" s="286"/>
      <c r="NSZ103" s="286"/>
      <c r="NTA103" s="286"/>
      <c r="NTB103" s="286"/>
      <c r="NTC103" s="286"/>
      <c r="NTD103" s="286"/>
      <c r="NTE103" s="286"/>
      <c r="NTF103" s="286"/>
      <c r="NTG103" s="286"/>
      <c r="NTH103" s="286"/>
      <c r="NTI103" s="286"/>
      <c r="NTJ103" s="286"/>
      <c r="NTK103" s="286"/>
      <c r="NTL103" s="286"/>
      <c r="NTM103" s="286"/>
      <c r="NTN103" s="286"/>
      <c r="NTO103" s="286"/>
      <c r="NTP103" s="286"/>
      <c r="NTQ103" s="286"/>
      <c r="NTR103" s="286"/>
      <c r="NTS103" s="286"/>
      <c r="NTT103" s="286"/>
      <c r="NTU103" s="286"/>
      <c r="NTV103" s="286"/>
      <c r="NTW103" s="286"/>
      <c r="NTX103" s="286"/>
      <c r="NTY103" s="286"/>
      <c r="NTZ103" s="286"/>
      <c r="NUA103" s="286"/>
      <c r="NUB103" s="286"/>
      <c r="NUC103" s="286"/>
      <c r="NUD103" s="286"/>
      <c r="NUE103" s="286"/>
      <c r="NUF103" s="286"/>
      <c r="NUG103" s="286"/>
      <c r="NUH103" s="286"/>
      <c r="NUI103" s="286"/>
      <c r="NUJ103" s="286"/>
      <c r="NUK103" s="286"/>
      <c r="NUL103" s="286"/>
      <c r="NUM103" s="286"/>
      <c r="NUN103" s="286"/>
      <c r="NUO103" s="286"/>
      <c r="NUP103" s="286"/>
      <c r="NUQ103" s="286"/>
      <c r="NUR103" s="286"/>
      <c r="NUS103" s="286"/>
      <c r="NUT103" s="286"/>
      <c r="NUU103" s="286"/>
      <c r="NUV103" s="286"/>
      <c r="NUW103" s="286"/>
      <c r="NUX103" s="286"/>
      <c r="NUY103" s="286"/>
      <c r="NUZ103" s="286"/>
      <c r="NVA103" s="286"/>
      <c r="NVB103" s="286"/>
      <c r="NVC103" s="286"/>
      <c r="NVD103" s="286"/>
      <c r="NVE103" s="286"/>
      <c r="NVF103" s="286"/>
      <c r="NVG103" s="286"/>
      <c r="NVH103" s="286"/>
      <c r="NVI103" s="286"/>
      <c r="NVJ103" s="286"/>
      <c r="NVK103" s="286"/>
      <c r="NVL103" s="286"/>
      <c r="NVM103" s="286"/>
      <c r="NVN103" s="286"/>
      <c r="NVO103" s="286"/>
      <c r="NVP103" s="286"/>
      <c r="NVQ103" s="286"/>
      <c r="NVR103" s="286"/>
      <c r="NVS103" s="286"/>
      <c r="NVT103" s="286"/>
      <c r="NVU103" s="286"/>
      <c r="NVV103" s="286"/>
      <c r="NVW103" s="286"/>
      <c r="NVX103" s="286"/>
      <c r="NVY103" s="286"/>
      <c r="NVZ103" s="286"/>
      <c r="NWA103" s="286"/>
      <c r="NWB103" s="286"/>
      <c r="NWC103" s="286"/>
      <c r="NWD103" s="286"/>
      <c r="NWE103" s="286"/>
      <c r="NWF103" s="286"/>
      <c r="NWG103" s="286"/>
      <c r="NWH103" s="286"/>
      <c r="NWI103" s="286"/>
      <c r="NWJ103" s="286"/>
      <c r="NWK103" s="286"/>
      <c r="NWL103" s="286"/>
      <c r="NWM103" s="286"/>
      <c r="NWN103" s="286"/>
      <c r="NWO103" s="286"/>
      <c r="NWP103" s="286"/>
      <c r="NWQ103" s="286"/>
      <c r="NWR103" s="286"/>
      <c r="NWS103" s="286"/>
      <c r="NWT103" s="286"/>
      <c r="NWU103" s="286"/>
      <c r="NWV103" s="286"/>
      <c r="NWW103" s="286"/>
      <c r="NWX103" s="286"/>
      <c r="NWY103" s="286"/>
      <c r="NWZ103" s="286"/>
      <c r="NXA103" s="286"/>
      <c r="NXB103" s="286"/>
      <c r="NXC103" s="286"/>
      <c r="NXD103" s="286"/>
      <c r="NXE103" s="286"/>
      <c r="NXF103" s="286"/>
      <c r="NXG103" s="286"/>
      <c r="NXH103" s="286"/>
      <c r="NXI103" s="286"/>
      <c r="NXJ103" s="286"/>
      <c r="NXK103" s="286"/>
      <c r="NXL103" s="286"/>
      <c r="NXM103" s="286"/>
      <c r="NXN103" s="286"/>
      <c r="NXO103" s="286"/>
      <c r="NXP103" s="286"/>
      <c r="NXQ103" s="286"/>
      <c r="NXR103" s="286"/>
      <c r="NXS103" s="286"/>
      <c r="NXT103" s="286"/>
      <c r="NXU103" s="286"/>
      <c r="NXV103" s="286"/>
      <c r="NXW103" s="286"/>
      <c r="NXX103" s="286"/>
      <c r="NXY103" s="286"/>
      <c r="NXZ103" s="286"/>
      <c r="NYA103" s="286"/>
      <c r="NYB103" s="286"/>
      <c r="NYC103" s="286"/>
      <c r="NYD103" s="286"/>
      <c r="NYE103" s="286"/>
      <c r="NYF103" s="286"/>
      <c r="NYG103" s="286"/>
      <c r="NYH103" s="286"/>
      <c r="NYI103" s="286"/>
      <c r="NYJ103" s="286"/>
      <c r="NYK103" s="286"/>
      <c r="NYL103" s="286"/>
      <c r="NYM103" s="286"/>
      <c r="NYN103" s="286"/>
      <c r="NYO103" s="286"/>
      <c r="NYP103" s="286"/>
      <c r="NYQ103" s="286"/>
      <c r="NYR103" s="286"/>
      <c r="NYS103" s="286"/>
      <c r="NYT103" s="286"/>
      <c r="NYU103" s="286"/>
      <c r="NYV103" s="286"/>
      <c r="NYW103" s="286"/>
      <c r="NYX103" s="286"/>
      <c r="NYY103" s="286"/>
      <c r="NYZ103" s="286"/>
      <c r="NZA103" s="286"/>
      <c r="NZB103" s="286"/>
      <c r="NZC103" s="286"/>
      <c r="NZD103" s="286"/>
      <c r="NZE103" s="286"/>
      <c r="NZF103" s="286"/>
      <c r="NZG103" s="286"/>
      <c r="NZH103" s="286"/>
      <c r="NZI103" s="286"/>
      <c r="NZJ103" s="286"/>
      <c r="NZK103" s="286"/>
      <c r="NZL103" s="286"/>
      <c r="NZM103" s="286"/>
      <c r="NZN103" s="286"/>
      <c r="NZO103" s="286"/>
      <c r="NZP103" s="286"/>
      <c r="NZQ103" s="286"/>
      <c r="NZR103" s="286"/>
      <c r="NZS103" s="286"/>
      <c r="NZT103" s="286"/>
      <c r="NZU103" s="286"/>
      <c r="NZV103" s="286"/>
      <c r="NZW103" s="286"/>
      <c r="NZX103" s="286"/>
      <c r="NZY103" s="286"/>
      <c r="NZZ103" s="286"/>
      <c r="OAA103" s="286"/>
      <c r="OAB103" s="286"/>
      <c r="OAC103" s="286"/>
      <c r="OAD103" s="286"/>
      <c r="OAE103" s="286"/>
      <c r="OAF103" s="286"/>
      <c r="OAG103" s="286"/>
      <c r="OAH103" s="286"/>
      <c r="OAI103" s="286"/>
      <c r="OAJ103" s="286"/>
      <c r="OAK103" s="286"/>
      <c r="OAL103" s="286"/>
      <c r="OAM103" s="286"/>
      <c r="OAN103" s="286"/>
      <c r="OAO103" s="286"/>
      <c r="OAP103" s="286"/>
      <c r="OAQ103" s="286"/>
      <c r="OAR103" s="286"/>
      <c r="OAS103" s="286"/>
      <c r="OAT103" s="286"/>
      <c r="OAU103" s="286"/>
      <c r="OAV103" s="286"/>
      <c r="OAW103" s="286"/>
      <c r="OAX103" s="286"/>
      <c r="OAY103" s="286"/>
      <c r="OAZ103" s="286"/>
      <c r="OBA103" s="286"/>
      <c r="OBB103" s="286"/>
      <c r="OBC103" s="286"/>
      <c r="OBD103" s="286"/>
      <c r="OBE103" s="286"/>
      <c r="OBF103" s="286"/>
      <c r="OBG103" s="286"/>
      <c r="OBH103" s="286"/>
      <c r="OBI103" s="286"/>
      <c r="OBJ103" s="286"/>
      <c r="OBK103" s="286"/>
      <c r="OBL103" s="286"/>
      <c r="OBM103" s="286"/>
      <c r="OBN103" s="286"/>
      <c r="OBO103" s="286"/>
      <c r="OBP103" s="286"/>
      <c r="OBQ103" s="286"/>
      <c r="OBR103" s="286"/>
      <c r="OBS103" s="286"/>
      <c r="OBT103" s="286"/>
      <c r="OBU103" s="286"/>
      <c r="OBV103" s="286"/>
      <c r="OBW103" s="286"/>
      <c r="OBX103" s="286"/>
      <c r="OBY103" s="286"/>
      <c r="OBZ103" s="286"/>
      <c r="OCA103" s="286"/>
      <c r="OCB103" s="286"/>
      <c r="OCC103" s="286"/>
      <c r="OCD103" s="286"/>
      <c r="OCE103" s="286"/>
      <c r="OCF103" s="286"/>
      <c r="OCG103" s="286"/>
      <c r="OCH103" s="286"/>
      <c r="OCI103" s="286"/>
      <c r="OCJ103" s="286"/>
      <c r="OCK103" s="286"/>
      <c r="OCL103" s="286"/>
      <c r="OCM103" s="286"/>
      <c r="OCN103" s="286"/>
      <c r="OCO103" s="286"/>
      <c r="OCP103" s="286"/>
      <c r="OCQ103" s="286"/>
      <c r="OCR103" s="286"/>
      <c r="OCS103" s="286"/>
      <c r="OCT103" s="286"/>
      <c r="OCU103" s="286"/>
      <c r="OCV103" s="286"/>
      <c r="OCW103" s="286"/>
      <c r="OCX103" s="286"/>
      <c r="OCY103" s="286"/>
      <c r="OCZ103" s="286"/>
      <c r="ODA103" s="286"/>
      <c r="ODB103" s="286"/>
      <c r="ODC103" s="286"/>
      <c r="ODD103" s="286"/>
      <c r="ODE103" s="286"/>
      <c r="ODF103" s="286"/>
      <c r="ODG103" s="286"/>
      <c r="ODH103" s="286"/>
      <c r="ODI103" s="286"/>
      <c r="ODJ103" s="286"/>
      <c r="ODK103" s="286"/>
      <c r="ODL103" s="286"/>
      <c r="ODM103" s="286"/>
      <c r="ODN103" s="286"/>
      <c r="ODO103" s="286"/>
      <c r="ODP103" s="286"/>
      <c r="ODQ103" s="286"/>
      <c r="ODR103" s="286"/>
      <c r="ODS103" s="286"/>
      <c r="ODT103" s="286"/>
      <c r="ODU103" s="286"/>
      <c r="ODV103" s="286"/>
      <c r="ODW103" s="286"/>
      <c r="ODX103" s="286"/>
      <c r="ODY103" s="286"/>
      <c r="ODZ103" s="286"/>
      <c r="OEA103" s="286"/>
      <c r="OEB103" s="286"/>
      <c r="OEC103" s="286"/>
      <c r="OED103" s="286"/>
      <c r="OEE103" s="286"/>
      <c r="OEF103" s="286"/>
      <c r="OEG103" s="286"/>
      <c r="OEH103" s="286"/>
      <c r="OEI103" s="286"/>
      <c r="OEJ103" s="286"/>
      <c r="OEK103" s="286"/>
      <c r="OEL103" s="286"/>
      <c r="OEM103" s="286"/>
      <c r="OEN103" s="286"/>
      <c r="OEO103" s="286"/>
      <c r="OEP103" s="286"/>
      <c r="OEQ103" s="286"/>
      <c r="OER103" s="286"/>
      <c r="OES103" s="286"/>
      <c r="OET103" s="286"/>
      <c r="OEU103" s="286"/>
      <c r="OEV103" s="286"/>
      <c r="OEW103" s="286"/>
      <c r="OEX103" s="286"/>
      <c r="OEY103" s="286"/>
      <c r="OEZ103" s="286"/>
      <c r="OFA103" s="286"/>
      <c r="OFB103" s="286"/>
      <c r="OFC103" s="286"/>
      <c r="OFD103" s="286"/>
      <c r="OFE103" s="286"/>
      <c r="OFF103" s="286"/>
      <c r="OFG103" s="286"/>
      <c r="OFH103" s="286"/>
      <c r="OFI103" s="286"/>
      <c r="OFJ103" s="286"/>
      <c r="OFK103" s="286"/>
      <c r="OFL103" s="286"/>
      <c r="OFM103" s="286"/>
      <c r="OFN103" s="286"/>
      <c r="OFO103" s="286"/>
      <c r="OFP103" s="286"/>
      <c r="OFQ103" s="286"/>
      <c r="OFR103" s="286"/>
      <c r="OFS103" s="286"/>
      <c r="OFT103" s="286"/>
      <c r="OFU103" s="286"/>
      <c r="OFV103" s="286"/>
      <c r="OFW103" s="286"/>
      <c r="OFX103" s="286"/>
      <c r="OFY103" s="286"/>
      <c r="OFZ103" s="286"/>
      <c r="OGA103" s="286"/>
      <c r="OGB103" s="286"/>
      <c r="OGC103" s="286"/>
      <c r="OGD103" s="286"/>
      <c r="OGE103" s="286"/>
      <c r="OGF103" s="286"/>
      <c r="OGG103" s="286"/>
      <c r="OGH103" s="286"/>
      <c r="OGI103" s="286"/>
      <c r="OGJ103" s="286"/>
      <c r="OGK103" s="286"/>
      <c r="OGL103" s="286"/>
      <c r="OGM103" s="286"/>
      <c r="OGN103" s="286"/>
      <c r="OGO103" s="286"/>
      <c r="OGP103" s="286"/>
      <c r="OGQ103" s="286"/>
      <c r="OGR103" s="286"/>
      <c r="OGS103" s="286"/>
      <c r="OGT103" s="286"/>
      <c r="OGU103" s="286"/>
      <c r="OGV103" s="286"/>
      <c r="OGW103" s="286"/>
      <c r="OGX103" s="286"/>
      <c r="OGY103" s="286"/>
      <c r="OGZ103" s="286"/>
      <c r="OHA103" s="286"/>
      <c r="OHB103" s="286"/>
      <c r="OHC103" s="286"/>
      <c r="OHD103" s="286"/>
      <c r="OHE103" s="286"/>
      <c r="OHF103" s="286"/>
      <c r="OHG103" s="286"/>
      <c r="OHH103" s="286"/>
      <c r="OHI103" s="286"/>
      <c r="OHJ103" s="286"/>
      <c r="OHK103" s="286"/>
      <c r="OHL103" s="286"/>
      <c r="OHM103" s="286"/>
      <c r="OHN103" s="286"/>
      <c r="OHO103" s="286"/>
      <c r="OHP103" s="286"/>
      <c r="OHQ103" s="286"/>
      <c r="OHR103" s="286"/>
      <c r="OHS103" s="286"/>
      <c r="OHT103" s="286"/>
      <c r="OHU103" s="286"/>
      <c r="OHV103" s="286"/>
      <c r="OHW103" s="286"/>
      <c r="OHX103" s="286"/>
      <c r="OHY103" s="286"/>
      <c r="OHZ103" s="286"/>
      <c r="OIA103" s="286"/>
      <c r="OIB103" s="286"/>
      <c r="OIC103" s="286"/>
      <c r="OID103" s="286"/>
      <c r="OIE103" s="286"/>
      <c r="OIF103" s="286"/>
      <c r="OIG103" s="286"/>
      <c r="OIH103" s="286"/>
      <c r="OII103" s="286"/>
      <c r="OIJ103" s="286"/>
      <c r="OIK103" s="286"/>
      <c r="OIL103" s="286"/>
      <c r="OIM103" s="286"/>
      <c r="OIN103" s="286"/>
      <c r="OIO103" s="286"/>
      <c r="OIP103" s="286"/>
      <c r="OIQ103" s="286"/>
      <c r="OIR103" s="286"/>
      <c r="OIS103" s="286"/>
      <c r="OIT103" s="286"/>
      <c r="OIU103" s="286"/>
      <c r="OIV103" s="286"/>
      <c r="OIW103" s="286"/>
      <c r="OIX103" s="286"/>
      <c r="OIY103" s="286"/>
      <c r="OIZ103" s="286"/>
      <c r="OJA103" s="286"/>
      <c r="OJB103" s="286"/>
      <c r="OJC103" s="286"/>
      <c r="OJD103" s="286"/>
      <c r="OJE103" s="286"/>
      <c r="OJF103" s="286"/>
      <c r="OJG103" s="286"/>
      <c r="OJH103" s="286"/>
      <c r="OJI103" s="286"/>
      <c r="OJJ103" s="286"/>
      <c r="OJK103" s="286"/>
      <c r="OJL103" s="286"/>
      <c r="OJM103" s="286"/>
      <c r="OJN103" s="286"/>
      <c r="OJO103" s="286"/>
      <c r="OJP103" s="286"/>
      <c r="OJQ103" s="286"/>
      <c r="OJR103" s="286"/>
      <c r="OJS103" s="286"/>
      <c r="OJT103" s="286"/>
      <c r="OJU103" s="286"/>
      <c r="OJV103" s="286"/>
      <c r="OJW103" s="286"/>
      <c r="OJX103" s="286"/>
      <c r="OJY103" s="286"/>
      <c r="OJZ103" s="286"/>
      <c r="OKA103" s="286"/>
      <c r="OKB103" s="286"/>
      <c r="OKC103" s="286"/>
      <c r="OKD103" s="286"/>
      <c r="OKE103" s="286"/>
      <c r="OKF103" s="286"/>
      <c r="OKG103" s="286"/>
      <c r="OKH103" s="286"/>
      <c r="OKI103" s="286"/>
      <c r="OKJ103" s="286"/>
      <c r="OKK103" s="286"/>
      <c r="OKL103" s="286"/>
      <c r="OKM103" s="286"/>
      <c r="OKN103" s="286"/>
      <c r="OKO103" s="286"/>
      <c r="OKP103" s="286"/>
      <c r="OKQ103" s="286"/>
      <c r="OKR103" s="286"/>
      <c r="OKS103" s="286"/>
      <c r="OKT103" s="286"/>
      <c r="OKU103" s="286"/>
      <c r="OKV103" s="286"/>
      <c r="OKW103" s="286"/>
      <c r="OKX103" s="286"/>
      <c r="OKY103" s="286"/>
      <c r="OKZ103" s="286"/>
      <c r="OLA103" s="286"/>
      <c r="OLB103" s="286"/>
      <c r="OLC103" s="286"/>
      <c r="OLD103" s="286"/>
      <c r="OLE103" s="286"/>
      <c r="OLF103" s="286"/>
      <c r="OLG103" s="286"/>
      <c r="OLH103" s="286"/>
      <c r="OLI103" s="286"/>
      <c r="OLJ103" s="286"/>
      <c r="OLK103" s="286"/>
      <c r="OLL103" s="286"/>
      <c r="OLM103" s="286"/>
      <c r="OLN103" s="286"/>
      <c r="OLO103" s="286"/>
      <c r="OLP103" s="286"/>
      <c r="OLQ103" s="286"/>
      <c r="OLR103" s="286"/>
      <c r="OLS103" s="286"/>
      <c r="OLT103" s="286"/>
      <c r="OLU103" s="286"/>
      <c r="OLV103" s="286"/>
      <c r="OLW103" s="286"/>
      <c r="OLX103" s="286"/>
      <c r="OLY103" s="286"/>
      <c r="OLZ103" s="286"/>
      <c r="OMA103" s="286"/>
      <c r="OMB103" s="286"/>
      <c r="OMC103" s="286"/>
      <c r="OMD103" s="286"/>
      <c r="OME103" s="286"/>
      <c r="OMF103" s="286"/>
      <c r="OMG103" s="286"/>
      <c r="OMH103" s="286"/>
      <c r="OMI103" s="286"/>
      <c r="OMJ103" s="286"/>
      <c r="OMK103" s="286"/>
      <c r="OML103" s="286"/>
      <c r="OMM103" s="286"/>
      <c r="OMN103" s="286"/>
      <c r="OMO103" s="286"/>
      <c r="OMP103" s="286"/>
      <c r="OMQ103" s="286"/>
      <c r="OMR103" s="286"/>
      <c r="OMS103" s="286"/>
      <c r="OMT103" s="286"/>
      <c r="OMU103" s="286"/>
      <c r="OMV103" s="286"/>
      <c r="OMW103" s="286"/>
      <c r="OMX103" s="286"/>
      <c r="OMY103" s="286"/>
      <c r="OMZ103" s="286"/>
      <c r="ONA103" s="286"/>
      <c r="ONB103" s="286"/>
      <c r="ONC103" s="286"/>
      <c r="OND103" s="286"/>
      <c r="ONE103" s="286"/>
      <c r="ONF103" s="286"/>
      <c r="ONG103" s="286"/>
      <c r="ONH103" s="286"/>
      <c r="ONI103" s="286"/>
      <c r="ONJ103" s="286"/>
      <c r="ONK103" s="286"/>
      <c r="ONL103" s="286"/>
      <c r="ONM103" s="286"/>
      <c r="ONN103" s="286"/>
      <c r="ONO103" s="286"/>
      <c r="ONP103" s="286"/>
      <c r="ONQ103" s="286"/>
      <c r="ONR103" s="286"/>
      <c r="ONS103" s="286"/>
      <c r="ONT103" s="286"/>
      <c r="ONU103" s="286"/>
      <c r="ONV103" s="286"/>
      <c r="ONW103" s="286"/>
      <c r="ONX103" s="286"/>
      <c r="ONY103" s="286"/>
      <c r="ONZ103" s="286"/>
      <c r="OOA103" s="286"/>
      <c r="OOB103" s="286"/>
      <c r="OOC103" s="286"/>
      <c r="OOD103" s="286"/>
      <c r="OOE103" s="286"/>
      <c r="OOF103" s="286"/>
      <c r="OOG103" s="286"/>
      <c r="OOH103" s="286"/>
      <c r="OOI103" s="286"/>
      <c r="OOJ103" s="286"/>
      <c r="OOK103" s="286"/>
      <c r="OOL103" s="286"/>
      <c r="OOM103" s="286"/>
      <c r="OON103" s="286"/>
      <c r="OOO103" s="286"/>
      <c r="OOP103" s="286"/>
      <c r="OOQ103" s="286"/>
      <c r="OOR103" s="286"/>
      <c r="OOS103" s="286"/>
      <c r="OOT103" s="286"/>
      <c r="OOU103" s="286"/>
      <c r="OOV103" s="286"/>
      <c r="OOW103" s="286"/>
      <c r="OOX103" s="286"/>
      <c r="OOY103" s="286"/>
      <c r="OOZ103" s="286"/>
      <c r="OPA103" s="286"/>
      <c r="OPB103" s="286"/>
      <c r="OPC103" s="286"/>
      <c r="OPD103" s="286"/>
      <c r="OPE103" s="286"/>
      <c r="OPF103" s="286"/>
      <c r="OPG103" s="286"/>
      <c r="OPH103" s="286"/>
      <c r="OPI103" s="286"/>
      <c r="OPJ103" s="286"/>
      <c r="OPK103" s="286"/>
      <c r="OPL103" s="286"/>
      <c r="OPM103" s="286"/>
      <c r="OPN103" s="286"/>
      <c r="OPO103" s="286"/>
      <c r="OPP103" s="286"/>
      <c r="OPQ103" s="286"/>
      <c r="OPR103" s="286"/>
      <c r="OPS103" s="286"/>
      <c r="OPT103" s="286"/>
      <c r="OPU103" s="286"/>
      <c r="OPV103" s="286"/>
      <c r="OPW103" s="286"/>
      <c r="OPX103" s="286"/>
      <c r="OPY103" s="286"/>
      <c r="OPZ103" s="286"/>
      <c r="OQA103" s="286"/>
      <c r="OQB103" s="286"/>
      <c r="OQC103" s="286"/>
      <c r="OQD103" s="286"/>
      <c r="OQE103" s="286"/>
      <c r="OQF103" s="286"/>
      <c r="OQG103" s="286"/>
      <c r="OQH103" s="286"/>
      <c r="OQI103" s="286"/>
      <c r="OQJ103" s="286"/>
      <c r="OQK103" s="286"/>
      <c r="OQL103" s="286"/>
      <c r="OQM103" s="286"/>
      <c r="OQN103" s="286"/>
      <c r="OQO103" s="286"/>
      <c r="OQP103" s="286"/>
      <c r="OQQ103" s="286"/>
      <c r="OQR103" s="286"/>
      <c r="OQS103" s="286"/>
      <c r="OQT103" s="286"/>
      <c r="OQU103" s="286"/>
      <c r="OQV103" s="286"/>
      <c r="OQW103" s="286"/>
      <c r="OQX103" s="286"/>
      <c r="OQY103" s="286"/>
      <c r="OQZ103" s="286"/>
      <c r="ORA103" s="286"/>
      <c r="ORB103" s="286"/>
      <c r="ORC103" s="286"/>
      <c r="ORD103" s="286"/>
      <c r="ORE103" s="286"/>
      <c r="ORF103" s="286"/>
      <c r="ORG103" s="286"/>
      <c r="ORH103" s="286"/>
      <c r="ORI103" s="286"/>
      <c r="ORJ103" s="286"/>
      <c r="ORK103" s="286"/>
      <c r="ORL103" s="286"/>
      <c r="ORM103" s="286"/>
      <c r="ORN103" s="286"/>
      <c r="ORO103" s="286"/>
      <c r="ORP103" s="286"/>
      <c r="ORQ103" s="286"/>
      <c r="ORR103" s="286"/>
      <c r="ORS103" s="286"/>
      <c r="ORT103" s="286"/>
      <c r="ORU103" s="286"/>
      <c r="ORV103" s="286"/>
      <c r="ORW103" s="286"/>
      <c r="ORX103" s="286"/>
      <c r="ORY103" s="286"/>
      <c r="ORZ103" s="286"/>
      <c r="OSA103" s="286"/>
      <c r="OSB103" s="286"/>
      <c r="OSC103" s="286"/>
      <c r="OSD103" s="286"/>
      <c r="OSE103" s="286"/>
      <c r="OSF103" s="286"/>
      <c r="OSG103" s="286"/>
      <c r="OSH103" s="286"/>
      <c r="OSI103" s="286"/>
      <c r="OSJ103" s="286"/>
      <c r="OSK103" s="286"/>
      <c r="OSL103" s="286"/>
      <c r="OSM103" s="286"/>
      <c r="OSN103" s="286"/>
      <c r="OSO103" s="286"/>
      <c r="OSP103" s="286"/>
      <c r="OSQ103" s="286"/>
      <c r="OSR103" s="286"/>
      <c r="OSS103" s="286"/>
      <c r="OST103" s="286"/>
      <c r="OSU103" s="286"/>
      <c r="OSV103" s="286"/>
      <c r="OSW103" s="286"/>
      <c r="OSX103" s="286"/>
      <c r="OSY103" s="286"/>
      <c r="OSZ103" s="286"/>
      <c r="OTA103" s="286"/>
      <c r="OTB103" s="286"/>
      <c r="OTC103" s="286"/>
      <c r="OTD103" s="286"/>
      <c r="OTE103" s="286"/>
      <c r="OTF103" s="286"/>
      <c r="OTG103" s="286"/>
      <c r="OTH103" s="286"/>
      <c r="OTI103" s="286"/>
      <c r="OTJ103" s="286"/>
      <c r="OTK103" s="286"/>
      <c r="OTL103" s="286"/>
      <c r="OTM103" s="286"/>
      <c r="OTN103" s="286"/>
      <c r="OTO103" s="286"/>
      <c r="OTP103" s="286"/>
      <c r="OTQ103" s="286"/>
      <c r="OTR103" s="286"/>
      <c r="OTS103" s="286"/>
      <c r="OTT103" s="286"/>
      <c r="OTU103" s="286"/>
      <c r="OTV103" s="286"/>
      <c r="OTW103" s="286"/>
      <c r="OTX103" s="286"/>
      <c r="OTY103" s="286"/>
      <c r="OTZ103" s="286"/>
      <c r="OUA103" s="286"/>
      <c r="OUB103" s="286"/>
      <c r="OUC103" s="286"/>
      <c r="OUD103" s="286"/>
      <c r="OUE103" s="286"/>
      <c r="OUF103" s="286"/>
      <c r="OUG103" s="286"/>
      <c r="OUH103" s="286"/>
      <c r="OUI103" s="286"/>
      <c r="OUJ103" s="286"/>
      <c r="OUK103" s="286"/>
      <c r="OUL103" s="286"/>
      <c r="OUM103" s="286"/>
      <c r="OUN103" s="286"/>
      <c r="OUO103" s="286"/>
      <c r="OUP103" s="286"/>
      <c r="OUQ103" s="286"/>
      <c r="OUR103" s="286"/>
      <c r="OUS103" s="286"/>
      <c r="OUT103" s="286"/>
      <c r="OUU103" s="286"/>
      <c r="OUV103" s="286"/>
      <c r="OUW103" s="286"/>
      <c r="OUX103" s="286"/>
      <c r="OUY103" s="286"/>
      <c r="OUZ103" s="286"/>
      <c r="OVA103" s="286"/>
      <c r="OVB103" s="286"/>
      <c r="OVC103" s="286"/>
      <c r="OVD103" s="286"/>
      <c r="OVE103" s="286"/>
      <c r="OVF103" s="286"/>
      <c r="OVG103" s="286"/>
      <c r="OVH103" s="286"/>
      <c r="OVI103" s="286"/>
      <c r="OVJ103" s="286"/>
      <c r="OVK103" s="286"/>
      <c r="OVL103" s="286"/>
      <c r="OVM103" s="286"/>
      <c r="OVN103" s="286"/>
      <c r="OVO103" s="286"/>
      <c r="OVP103" s="286"/>
      <c r="OVQ103" s="286"/>
      <c r="OVR103" s="286"/>
      <c r="OVS103" s="286"/>
      <c r="OVT103" s="286"/>
      <c r="OVU103" s="286"/>
      <c r="OVV103" s="286"/>
      <c r="OVW103" s="286"/>
      <c r="OVX103" s="286"/>
      <c r="OVY103" s="286"/>
      <c r="OVZ103" s="286"/>
      <c r="OWA103" s="286"/>
      <c r="OWB103" s="286"/>
      <c r="OWC103" s="286"/>
      <c r="OWD103" s="286"/>
      <c r="OWE103" s="286"/>
      <c r="OWF103" s="286"/>
      <c r="OWG103" s="286"/>
      <c r="OWH103" s="286"/>
      <c r="OWI103" s="286"/>
      <c r="OWJ103" s="286"/>
      <c r="OWK103" s="286"/>
      <c r="OWL103" s="286"/>
      <c r="OWM103" s="286"/>
      <c r="OWN103" s="286"/>
      <c r="OWO103" s="286"/>
      <c r="OWP103" s="286"/>
      <c r="OWQ103" s="286"/>
      <c r="OWR103" s="286"/>
      <c r="OWS103" s="286"/>
      <c r="OWT103" s="286"/>
      <c r="OWU103" s="286"/>
      <c r="OWV103" s="286"/>
      <c r="OWW103" s="286"/>
      <c r="OWX103" s="286"/>
      <c r="OWY103" s="286"/>
      <c r="OWZ103" s="286"/>
      <c r="OXA103" s="286"/>
      <c r="OXB103" s="286"/>
      <c r="OXC103" s="286"/>
      <c r="OXD103" s="286"/>
      <c r="OXE103" s="286"/>
      <c r="OXF103" s="286"/>
      <c r="OXG103" s="286"/>
      <c r="OXH103" s="286"/>
      <c r="OXI103" s="286"/>
      <c r="OXJ103" s="286"/>
      <c r="OXK103" s="286"/>
      <c r="OXL103" s="286"/>
      <c r="OXM103" s="286"/>
      <c r="OXN103" s="286"/>
      <c r="OXO103" s="286"/>
      <c r="OXP103" s="286"/>
      <c r="OXQ103" s="286"/>
      <c r="OXR103" s="286"/>
      <c r="OXS103" s="286"/>
      <c r="OXT103" s="286"/>
      <c r="OXU103" s="286"/>
      <c r="OXV103" s="286"/>
      <c r="OXW103" s="286"/>
      <c r="OXX103" s="286"/>
      <c r="OXY103" s="286"/>
      <c r="OXZ103" s="286"/>
      <c r="OYA103" s="286"/>
      <c r="OYB103" s="286"/>
      <c r="OYC103" s="286"/>
      <c r="OYD103" s="286"/>
      <c r="OYE103" s="286"/>
      <c r="OYF103" s="286"/>
      <c r="OYG103" s="286"/>
      <c r="OYH103" s="286"/>
      <c r="OYI103" s="286"/>
      <c r="OYJ103" s="286"/>
      <c r="OYK103" s="286"/>
      <c r="OYL103" s="286"/>
      <c r="OYM103" s="286"/>
      <c r="OYN103" s="286"/>
      <c r="OYO103" s="286"/>
      <c r="OYP103" s="286"/>
      <c r="OYQ103" s="286"/>
      <c r="OYR103" s="286"/>
      <c r="OYS103" s="286"/>
      <c r="OYT103" s="286"/>
      <c r="OYU103" s="286"/>
      <c r="OYV103" s="286"/>
      <c r="OYW103" s="286"/>
      <c r="OYX103" s="286"/>
      <c r="OYY103" s="286"/>
      <c r="OYZ103" s="286"/>
      <c r="OZA103" s="286"/>
      <c r="OZB103" s="286"/>
      <c r="OZC103" s="286"/>
      <c r="OZD103" s="286"/>
      <c r="OZE103" s="286"/>
      <c r="OZF103" s="286"/>
      <c r="OZG103" s="286"/>
      <c r="OZH103" s="286"/>
      <c r="OZI103" s="286"/>
      <c r="OZJ103" s="286"/>
      <c r="OZK103" s="286"/>
      <c r="OZL103" s="286"/>
      <c r="OZM103" s="286"/>
      <c r="OZN103" s="286"/>
      <c r="OZO103" s="286"/>
      <c r="OZP103" s="286"/>
      <c r="OZQ103" s="286"/>
      <c r="OZR103" s="286"/>
      <c r="OZS103" s="286"/>
      <c r="OZT103" s="286"/>
      <c r="OZU103" s="286"/>
      <c r="OZV103" s="286"/>
      <c r="OZW103" s="286"/>
      <c r="OZX103" s="286"/>
      <c r="OZY103" s="286"/>
      <c r="OZZ103" s="286"/>
      <c r="PAA103" s="286"/>
      <c r="PAB103" s="286"/>
      <c r="PAC103" s="286"/>
      <c r="PAD103" s="286"/>
      <c r="PAE103" s="286"/>
      <c r="PAF103" s="286"/>
      <c r="PAG103" s="286"/>
      <c r="PAH103" s="286"/>
      <c r="PAI103" s="286"/>
      <c r="PAJ103" s="286"/>
      <c r="PAK103" s="286"/>
      <c r="PAL103" s="286"/>
      <c r="PAM103" s="286"/>
      <c r="PAN103" s="286"/>
      <c r="PAO103" s="286"/>
      <c r="PAP103" s="286"/>
      <c r="PAQ103" s="286"/>
      <c r="PAR103" s="286"/>
      <c r="PAS103" s="286"/>
      <c r="PAT103" s="286"/>
      <c r="PAU103" s="286"/>
      <c r="PAV103" s="286"/>
      <c r="PAW103" s="286"/>
      <c r="PAX103" s="286"/>
      <c r="PAY103" s="286"/>
      <c r="PAZ103" s="286"/>
      <c r="PBA103" s="286"/>
      <c r="PBB103" s="286"/>
      <c r="PBC103" s="286"/>
      <c r="PBD103" s="286"/>
      <c r="PBE103" s="286"/>
      <c r="PBF103" s="286"/>
      <c r="PBG103" s="286"/>
      <c r="PBH103" s="286"/>
      <c r="PBI103" s="286"/>
      <c r="PBJ103" s="286"/>
      <c r="PBK103" s="286"/>
      <c r="PBL103" s="286"/>
      <c r="PBM103" s="286"/>
      <c r="PBN103" s="286"/>
      <c r="PBO103" s="286"/>
      <c r="PBP103" s="286"/>
      <c r="PBQ103" s="286"/>
      <c r="PBR103" s="286"/>
      <c r="PBS103" s="286"/>
      <c r="PBT103" s="286"/>
      <c r="PBU103" s="286"/>
      <c r="PBV103" s="286"/>
      <c r="PBW103" s="286"/>
      <c r="PBX103" s="286"/>
      <c r="PBY103" s="286"/>
      <c r="PBZ103" s="286"/>
      <c r="PCA103" s="286"/>
      <c r="PCB103" s="286"/>
      <c r="PCC103" s="286"/>
      <c r="PCD103" s="286"/>
      <c r="PCE103" s="286"/>
      <c r="PCF103" s="286"/>
      <c r="PCG103" s="286"/>
      <c r="PCH103" s="286"/>
      <c r="PCI103" s="286"/>
      <c r="PCJ103" s="286"/>
      <c r="PCK103" s="286"/>
      <c r="PCL103" s="286"/>
      <c r="PCM103" s="286"/>
      <c r="PCN103" s="286"/>
      <c r="PCO103" s="286"/>
      <c r="PCP103" s="286"/>
      <c r="PCQ103" s="286"/>
      <c r="PCR103" s="286"/>
      <c r="PCS103" s="286"/>
      <c r="PCT103" s="286"/>
      <c r="PCU103" s="286"/>
      <c r="PCV103" s="286"/>
      <c r="PCW103" s="286"/>
      <c r="PCX103" s="286"/>
      <c r="PCY103" s="286"/>
      <c r="PCZ103" s="286"/>
      <c r="PDA103" s="286"/>
      <c r="PDB103" s="286"/>
      <c r="PDC103" s="286"/>
      <c r="PDD103" s="286"/>
      <c r="PDE103" s="286"/>
      <c r="PDF103" s="286"/>
      <c r="PDG103" s="286"/>
      <c r="PDH103" s="286"/>
      <c r="PDI103" s="286"/>
      <c r="PDJ103" s="286"/>
      <c r="PDK103" s="286"/>
      <c r="PDL103" s="286"/>
      <c r="PDM103" s="286"/>
      <c r="PDN103" s="286"/>
      <c r="PDO103" s="286"/>
      <c r="PDP103" s="286"/>
      <c r="PDQ103" s="286"/>
      <c r="PDR103" s="286"/>
      <c r="PDS103" s="286"/>
      <c r="PDT103" s="286"/>
      <c r="PDU103" s="286"/>
      <c r="PDV103" s="286"/>
      <c r="PDW103" s="286"/>
      <c r="PDX103" s="286"/>
      <c r="PDY103" s="286"/>
      <c r="PDZ103" s="286"/>
      <c r="PEA103" s="286"/>
      <c r="PEB103" s="286"/>
      <c r="PEC103" s="286"/>
      <c r="PED103" s="286"/>
      <c r="PEE103" s="286"/>
      <c r="PEF103" s="286"/>
      <c r="PEG103" s="286"/>
      <c r="PEH103" s="286"/>
      <c r="PEI103" s="286"/>
      <c r="PEJ103" s="286"/>
      <c r="PEK103" s="286"/>
      <c r="PEL103" s="286"/>
      <c r="PEM103" s="286"/>
      <c r="PEN103" s="286"/>
      <c r="PEO103" s="286"/>
      <c r="PEP103" s="286"/>
      <c r="PEQ103" s="286"/>
      <c r="PER103" s="286"/>
      <c r="PES103" s="286"/>
      <c r="PET103" s="286"/>
      <c r="PEU103" s="286"/>
      <c r="PEV103" s="286"/>
      <c r="PEW103" s="286"/>
      <c r="PEX103" s="286"/>
      <c r="PEY103" s="286"/>
      <c r="PEZ103" s="286"/>
      <c r="PFA103" s="286"/>
      <c r="PFB103" s="286"/>
      <c r="PFC103" s="286"/>
      <c r="PFD103" s="286"/>
      <c r="PFE103" s="286"/>
      <c r="PFF103" s="286"/>
      <c r="PFG103" s="286"/>
      <c r="PFH103" s="286"/>
      <c r="PFI103" s="286"/>
      <c r="PFJ103" s="286"/>
      <c r="PFK103" s="286"/>
      <c r="PFL103" s="286"/>
      <c r="PFM103" s="286"/>
      <c r="PFN103" s="286"/>
      <c r="PFO103" s="286"/>
      <c r="PFP103" s="286"/>
      <c r="PFQ103" s="286"/>
      <c r="PFR103" s="286"/>
      <c r="PFS103" s="286"/>
      <c r="PFT103" s="286"/>
      <c r="PFU103" s="286"/>
      <c r="PFV103" s="286"/>
      <c r="PFW103" s="286"/>
      <c r="PFX103" s="286"/>
      <c r="PFY103" s="286"/>
      <c r="PFZ103" s="286"/>
      <c r="PGA103" s="286"/>
      <c r="PGB103" s="286"/>
      <c r="PGC103" s="286"/>
      <c r="PGD103" s="286"/>
      <c r="PGE103" s="286"/>
      <c r="PGF103" s="286"/>
      <c r="PGG103" s="286"/>
      <c r="PGH103" s="286"/>
      <c r="PGI103" s="286"/>
      <c r="PGJ103" s="286"/>
      <c r="PGK103" s="286"/>
      <c r="PGL103" s="286"/>
      <c r="PGM103" s="286"/>
      <c r="PGN103" s="286"/>
      <c r="PGO103" s="286"/>
      <c r="PGP103" s="286"/>
      <c r="PGQ103" s="286"/>
      <c r="PGR103" s="286"/>
      <c r="PGS103" s="286"/>
      <c r="PGT103" s="286"/>
      <c r="PGU103" s="286"/>
      <c r="PGV103" s="286"/>
      <c r="PGW103" s="286"/>
      <c r="PGX103" s="286"/>
      <c r="PGY103" s="286"/>
      <c r="PGZ103" s="286"/>
      <c r="PHA103" s="286"/>
      <c r="PHB103" s="286"/>
      <c r="PHC103" s="286"/>
      <c r="PHD103" s="286"/>
      <c r="PHE103" s="286"/>
      <c r="PHF103" s="286"/>
      <c r="PHG103" s="286"/>
      <c r="PHH103" s="286"/>
      <c r="PHI103" s="286"/>
      <c r="PHJ103" s="286"/>
      <c r="PHK103" s="286"/>
      <c r="PHL103" s="286"/>
      <c r="PHM103" s="286"/>
      <c r="PHN103" s="286"/>
      <c r="PHO103" s="286"/>
      <c r="PHP103" s="286"/>
      <c r="PHQ103" s="286"/>
      <c r="PHR103" s="286"/>
      <c r="PHS103" s="286"/>
      <c r="PHT103" s="286"/>
      <c r="PHU103" s="286"/>
      <c r="PHV103" s="286"/>
      <c r="PHW103" s="286"/>
      <c r="PHX103" s="286"/>
      <c r="PHY103" s="286"/>
      <c r="PHZ103" s="286"/>
      <c r="PIA103" s="286"/>
      <c r="PIB103" s="286"/>
      <c r="PIC103" s="286"/>
      <c r="PID103" s="286"/>
      <c r="PIE103" s="286"/>
      <c r="PIF103" s="286"/>
      <c r="PIG103" s="286"/>
      <c r="PIH103" s="286"/>
      <c r="PII103" s="286"/>
      <c r="PIJ103" s="286"/>
      <c r="PIK103" s="286"/>
      <c r="PIL103" s="286"/>
      <c r="PIM103" s="286"/>
      <c r="PIN103" s="286"/>
      <c r="PIO103" s="286"/>
      <c r="PIP103" s="286"/>
      <c r="PIQ103" s="286"/>
      <c r="PIR103" s="286"/>
      <c r="PIS103" s="286"/>
      <c r="PIT103" s="286"/>
      <c r="PIU103" s="286"/>
      <c r="PIV103" s="286"/>
      <c r="PIW103" s="286"/>
      <c r="PIX103" s="286"/>
      <c r="PIY103" s="286"/>
      <c r="PIZ103" s="286"/>
      <c r="PJA103" s="286"/>
      <c r="PJB103" s="286"/>
      <c r="PJC103" s="286"/>
      <c r="PJD103" s="286"/>
      <c r="PJE103" s="286"/>
      <c r="PJF103" s="286"/>
      <c r="PJG103" s="286"/>
      <c r="PJH103" s="286"/>
      <c r="PJI103" s="286"/>
      <c r="PJJ103" s="286"/>
      <c r="PJK103" s="286"/>
      <c r="PJL103" s="286"/>
      <c r="PJM103" s="286"/>
      <c r="PJN103" s="286"/>
      <c r="PJO103" s="286"/>
      <c r="PJP103" s="286"/>
      <c r="PJQ103" s="286"/>
      <c r="PJR103" s="286"/>
      <c r="PJS103" s="286"/>
      <c r="PJT103" s="286"/>
      <c r="PJU103" s="286"/>
      <c r="PJV103" s="286"/>
      <c r="PJW103" s="286"/>
      <c r="PJX103" s="286"/>
      <c r="PJY103" s="286"/>
      <c r="PJZ103" s="286"/>
      <c r="PKA103" s="286"/>
      <c r="PKB103" s="286"/>
      <c r="PKC103" s="286"/>
      <c r="PKD103" s="286"/>
      <c r="PKE103" s="286"/>
      <c r="PKF103" s="286"/>
      <c r="PKG103" s="286"/>
      <c r="PKH103" s="286"/>
      <c r="PKI103" s="286"/>
      <c r="PKJ103" s="286"/>
      <c r="PKK103" s="286"/>
      <c r="PKL103" s="286"/>
      <c r="PKM103" s="286"/>
      <c r="PKN103" s="286"/>
      <c r="PKO103" s="286"/>
      <c r="PKP103" s="286"/>
      <c r="PKQ103" s="286"/>
      <c r="PKR103" s="286"/>
      <c r="PKS103" s="286"/>
      <c r="PKT103" s="286"/>
      <c r="PKU103" s="286"/>
      <c r="PKV103" s="286"/>
      <c r="PKW103" s="286"/>
      <c r="PKX103" s="286"/>
      <c r="PKY103" s="286"/>
      <c r="PKZ103" s="286"/>
      <c r="PLA103" s="286"/>
      <c r="PLB103" s="286"/>
      <c r="PLC103" s="286"/>
      <c r="PLD103" s="286"/>
      <c r="PLE103" s="286"/>
      <c r="PLF103" s="286"/>
      <c r="PLG103" s="286"/>
      <c r="PLH103" s="286"/>
      <c r="PLI103" s="286"/>
      <c r="PLJ103" s="286"/>
      <c r="PLK103" s="286"/>
      <c r="PLL103" s="286"/>
      <c r="PLM103" s="286"/>
      <c r="PLN103" s="286"/>
      <c r="PLO103" s="286"/>
      <c r="PLP103" s="286"/>
      <c r="PLQ103" s="286"/>
      <c r="PLR103" s="286"/>
      <c r="PLS103" s="286"/>
      <c r="PLT103" s="286"/>
      <c r="PLU103" s="286"/>
      <c r="PLV103" s="286"/>
      <c r="PLW103" s="286"/>
      <c r="PLX103" s="286"/>
      <c r="PLY103" s="286"/>
      <c r="PLZ103" s="286"/>
      <c r="PMA103" s="286"/>
      <c r="PMB103" s="286"/>
      <c r="PMC103" s="286"/>
      <c r="PMD103" s="286"/>
      <c r="PME103" s="286"/>
      <c r="PMF103" s="286"/>
      <c r="PMG103" s="286"/>
      <c r="PMH103" s="286"/>
      <c r="PMI103" s="286"/>
      <c r="PMJ103" s="286"/>
      <c r="PMK103" s="286"/>
      <c r="PML103" s="286"/>
      <c r="PMM103" s="286"/>
      <c r="PMN103" s="286"/>
      <c r="PMO103" s="286"/>
      <c r="PMP103" s="286"/>
      <c r="PMQ103" s="286"/>
      <c r="PMR103" s="286"/>
      <c r="PMS103" s="286"/>
      <c r="PMT103" s="286"/>
      <c r="PMU103" s="286"/>
      <c r="PMV103" s="286"/>
      <c r="PMW103" s="286"/>
      <c r="PMX103" s="286"/>
      <c r="PMY103" s="286"/>
      <c r="PMZ103" s="286"/>
      <c r="PNA103" s="286"/>
      <c r="PNB103" s="286"/>
      <c r="PNC103" s="286"/>
      <c r="PND103" s="286"/>
      <c r="PNE103" s="286"/>
      <c r="PNF103" s="286"/>
      <c r="PNG103" s="286"/>
      <c r="PNH103" s="286"/>
      <c r="PNI103" s="286"/>
      <c r="PNJ103" s="286"/>
      <c r="PNK103" s="286"/>
      <c r="PNL103" s="286"/>
      <c r="PNM103" s="286"/>
      <c r="PNN103" s="286"/>
      <c r="PNO103" s="286"/>
      <c r="PNP103" s="286"/>
      <c r="PNQ103" s="286"/>
      <c r="PNR103" s="286"/>
      <c r="PNS103" s="286"/>
      <c r="PNT103" s="286"/>
      <c r="PNU103" s="286"/>
      <c r="PNV103" s="286"/>
      <c r="PNW103" s="286"/>
      <c r="PNX103" s="286"/>
      <c r="PNY103" s="286"/>
      <c r="PNZ103" s="286"/>
      <c r="POA103" s="286"/>
      <c r="POB103" s="286"/>
      <c r="POC103" s="286"/>
      <c r="POD103" s="286"/>
      <c r="POE103" s="286"/>
      <c r="POF103" s="286"/>
      <c r="POG103" s="286"/>
      <c r="POH103" s="286"/>
      <c r="POI103" s="286"/>
      <c r="POJ103" s="286"/>
      <c r="POK103" s="286"/>
      <c r="POL103" s="286"/>
      <c r="POM103" s="286"/>
      <c r="PON103" s="286"/>
      <c r="POO103" s="286"/>
      <c r="POP103" s="286"/>
      <c r="POQ103" s="286"/>
      <c r="POR103" s="286"/>
      <c r="POS103" s="286"/>
      <c r="POT103" s="286"/>
      <c r="POU103" s="286"/>
      <c r="POV103" s="286"/>
      <c r="POW103" s="286"/>
      <c r="POX103" s="286"/>
      <c r="POY103" s="286"/>
      <c r="POZ103" s="286"/>
      <c r="PPA103" s="286"/>
      <c r="PPB103" s="286"/>
      <c r="PPC103" s="286"/>
      <c r="PPD103" s="286"/>
      <c r="PPE103" s="286"/>
      <c r="PPF103" s="286"/>
      <c r="PPG103" s="286"/>
      <c r="PPH103" s="286"/>
      <c r="PPI103" s="286"/>
      <c r="PPJ103" s="286"/>
      <c r="PPK103" s="286"/>
      <c r="PPL103" s="286"/>
      <c r="PPM103" s="286"/>
      <c r="PPN103" s="286"/>
      <c r="PPO103" s="286"/>
      <c r="PPP103" s="286"/>
      <c r="PPQ103" s="286"/>
      <c r="PPR103" s="286"/>
      <c r="PPS103" s="286"/>
      <c r="PPT103" s="286"/>
      <c r="PPU103" s="286"/>
      <c r="PPV103" s="286"/>
      <c r="PPW103" s="286"/>
      <c r="PPX103" s="286"/>
      <c r="PPY103" s="286"/>
      <c r="PPZ103" s="286"/>
      <c r="PQA103" s="286"/>
      <c r="PQB103" s="286"/>
      <c r="PQC103" s="286"/>
      <c r="PQD103" s="286"/>
      <c r="PQE103" s="286"/>
      <c r="PQF103" s="286"/>
      <c r="PQG103" s="286"/>
      <c r="PQH103" s="286"/>
      <c r="PQI103" s="286"/>
      <c r="PQJ103" s="286"/>
      <c r="PQK103" s="286"/>
      <c r="PQL103" s="286"/>
      <c r="PQM103" s="286"/>
      <c r="PQN103" s="286"/>
      <c r="PQO103" s="286"/>
      <c r="PQP103" s="286"/>
      <c r="PQQ103" s="286"/>
      <c r="PQR103" s="286"/>
      <c r="PQS103" s="286"/>
      <c r="PQT103" s="286"/>
      <c r="PQU103" s="286"/>
      <c r="PQV103" s="286"/>
      <c r="PQW103" s="286"/>
      <c r="PQX103" s="286"/>
      <c r="PQY103" s="286"/>
      <c r="PQZ103" s="286"/>
      <c r="PRA103" s="286"/>
      <c r="PRB103" s="286"/>
      <c r="PRC103" s="286"/>
      <c r="PRD103" s="286"/>
      <c r="PRE103" s="286"/>
      <c r="PRF103" s="286"/>
      <c r="PRG103" s="286"/>
      <c r="PRH103" s="286"/>
      <c r="PRI103" s="286"/>
      <c r="PRJ103" s="286"/>
      <c r="PRK103" s="286"/>
      <c r="PRL103" s="286"/>
      <c r="PRM103" s="286"/>
      <c r="PRN103" s="286"/>
      <c r="PRO103" s="286"/>
      <c r="PRP103" s="286"/>
      <c r="PRQ103" s="286"/>
      <c r="PRR103" s="286"/>
      <c r="PRS103" s="286"/>
      <c r="PRT103" s="286"/>
      <c r="PRU103" s="286"/>
      <c r="PRV103" s="286"/>
      <c r="PRW103" s="286"/>
      <c r="PRX103" s="286"/>
      <c r="PRY103" s="286"/>
      <c r="PRZ103" s="286"/>
      <c r="PSA103" s="286"/>
      <c r="PSB103" s="286"/>
      <c r="PSC103" s="286"/>
      <c r="PSD103" s="286"/>
      <c r="PSE103" s="286"/>
      <c r="PSF103" s="286"/>
      <c r="PSG103" s="286"/>
      <c r="PSH103" s="286"/>
      <c r="PSI103" s="286"/>
      <c r="PSJ103" s="286"/>
      <c r="PSK103" s="286"/>
      <c r="PSL103" s="286"/>
      <c r="PSM103" s="286"/>
      <c r="PSN103" s="286"/>
      <c r="PSO103" s="286"/>
      <c r="PSP103" s="286"/>
      <c r="PSQ103" s="286"/>
      <c r="PSR103" s="286"/>
      <c r="PSS103" s="286"/>
      <c r="PST103" s="286"/>
      <c r="PSU103" s="286"/>
      <c r="PSV103" s="286"/>
      <c r="PSW103" s="286"/>
      <c r="PSX103" s="286"/>
      <c r="PSY103" s="286"/>
      <c r="PSZ103" s="286"/>
      <c r="PTA103" s="286"/>
      <c r="PTB103" s="286"/>
      <c r="PTC103" s="286"/>
      <c r="PTD103" s="286"/>
      <c r="PTE103" s="286"/>
      <c r="PTF103" s="286"/>
      <c r="PTG103" s="286"/>
      <c r="PTH103" s="286"/>
      <c r="PTI103" s="286"/>
      <c r="PTJ103" s="286"/>
      <c r="PTK103" s="286"/>
      <c r="PTL103" s="286"/>
      <c r="PTM103" s="286"/>
      <c r="PTN103" s="286"/>
      <c r="PTO103" s="286"/>
      <c r="PTP103" s="286"/>
      <c r="PTQ103" s="286"/>
      <c r="PTR103" s="286"/>
      <c r="PTS103" s="286"/>
      <c r="PTT103" s="286"/>
      <c r="PTU103" s="286"/>
      <c r="PTV103" s="286"/>
      <c r="PTW103" s="286"/>
      <c r="PTX103" s="286"/>
      <c r="PTY103" s="286"/>
      <c r="PTZ103" s="286"/>
      <c r="PUA103" s="286"/>
      <c r="PUB103" s="286"/>
      <c r="PUC103" s="286"/>
      <c r="PUD103" s="286"/>
      <c r="PUE103" s="286"/>
      <c r="PUF103" s="286"/>
      <c r="PUG103" s="286"/>
      <c r="PUH103" s="286"/>
      <c r="PUI103" s="286"/>
      <c r="PUJ103" s="286"/>
      <c r="PUK103" s="286"/>
      <c r="PUL103" s="286"/>
      <c r="PUM103" s="286"/>
      <c r="PUN103" s="286"/>
      <c r="PUO103" s="286"/>
      <c r="PUP103" s="286"/>
      <c r="PUQ103" s="286"/>
      <c r="PUR103" s="286"/>
      <c r="PUS103" s="286"/>
      <c r="PUT103" s="286"/>
      <c r="PUU103" s="286"/>
      <c r="PUV103" s="286"/>
      <c r="PUW103" s="286"/>
      <c r="PUX103" s="286"/>
      <c r="PUY103" s="286"/>
      <c r="PUZ103" s="286"/>
      <c r="PVA103" s="286"/>
      <c r="PVB103" s="286"/>
      <c r="PVC103" s="286"/>
      <c r="PVD103" s="286"/>
      <c r="PVE103" s="286"/>
      <c r="PVF103" s="286"/>
      <c r="PVG103" s="286"/>
      <c r="PVH103" s="286"/>
      <c r="PVI103" s="286"/>
      <c r="PVJ103" s="286"/>
      <c r="PVK103" s="286"/>
      <c r="PVL103" s="286"/>
      <c r="PVM103" s="286"/>
      <c r="PVN103" s="286"/>
      <c r="PVO103" s="286"/>
      <c r="PVP103" s="286"/>
      <c r="PVQ103" s="286"/>
      <c r="PVR103" s="286"/>
      <c r="PVS103" s="286"/>
      <c r="PVT103" s="286"/>
      <c r="PVU103" s="286"/>
      <c r="PVV103" s="286"/>
      <c r="PVW103" s="286"/>
      <c r="PVX103" s="286"/>
      <c r="PVY103" s="286"/>
      <c r="PVZ103" s="286"/>
      <c r="PWA103" s="286"/>
      <c r="PWB103" s="286"/>
      <c r="PWC103" s="286"/>
      <c r="PWD103" s="286"/>
      <c r="PWE103" s="286"/>
      <c r="PWF103" s="286"/>
      <c r="PWG103" s="286"/>
      <c r="PWH103" s="286"/>
      <c r="PWI103" s="286"/>
      <c r="PWJ103" s="286"/>
      <c r="PWK103" s="286"/>
      <c r="PWL103" s="286"/>
      <c r="PWM103" s="286"/>
      <c r="PWN103" s="286"/>
      <c r="PWO103" s="286"/>
      <c r="PWP103" s="286"/>
      <c r="PWQ103" s="286"/>
      <c r="PWR103" s="286"/>
      <c r="PWS103" s="286"/>
      <c r="PWT103" s="286"/>
      <c r="PWU103" s="286"/>
      <c r="PWV103" s="286"/>
      <c r="PWW103" s="286"/>
      <c r="PWX103" s="286"/>
      <c r="PWY103" s="286"/>
      <c r="PWZ103" s="286"/>
      <c r="PXA103" s="286"/>
      <c r="PXB103" s="286"/>
      <c r="PXC103" s="286"/>
      <c r="PXD103" s="286"/>
      <c r="PXE103" s="286"/>
      <c r="PXF103" s="286"/>
      <c r="PXG103" s="286"/>
      <c r="PXH103" s="286"/>
      <c r="PXI103" s="286"/>
      <c r="PXJ103" s="286"/>
      <c r="PXK103" s="286"/>
      <c r="PXL103" s="286"/>
      <c r="PXM103" s="286"/>
      <c r="PXN103" s="286"/>
      <c r="PXO103" s="286"/>
      <c r="PXP103" s="286"/>
      <c r="PXQ103" s="286"/>
      <c r="PXR103" s="286"/>
      <c r="PXS103" s="286"/>
      <c r="PXT103" s="286"/>
      <c r="PXU103" s="286"/>
      <c r="PXV103" s="286"/>
      <c r="PXW103" s="286"/>
      <c r="PXX103" s="286"/>
      <c r="PXY103" s="286"/>
      <c r="PXZ103" s="286"/>
      <c r="PYA103" s="286"/>
      <c r="PYB103" s="286"/>
      <c r="PYC103" s="286"/>
      <c r="PYD103" s="286"/>
      <c r="PYE103" s="286"/>
      <c r="PYF103" s="286"/>
      <c r="PYG103" s="286"/>
      <c r="PYH103" s="286"/>
      <c r="PYI103" s="286"/>
      <c r="PYJ103" s="286"/>
      <c r="PYK103" s="286"/>
      <c r="PYL103" s="286"/>
      <c r="PYM103" s="286"/>
      <c r="PYN103" s="286"/>
      <c r="PYO103" s="286"/>
      <c r="PYP103" s="286"/>
      <c r="PYQ103" s="286"/>
      <c r="PYR103" s="286"/>
      <c r="PYS103" s="286"/>
      <c r="PYT103" s="286"/>
      <c r="PYU103" s="286"/>
      <c r="PYV103" s="286"/>
      <c r="PYW103" s="286"/>
      <c r="PYX103" s="286"/>
      <c r="PYY103" s="286"/>
      <c r="PYZ103" s="286"/>
      <c r="PZA103" s="286"/>
      <c r="PZB103" s="286"/>
      <c r="PZC103" s="286"/>
      <c r="PZD103" s="286"/>
      <c r="PZE103" s="286"/>
      <c r="PZF103" s="286"/>
      <c r="PZG103" s="286"/>
      <c r="PZH103" s="286"/>
      <c r="PZI103" s="286"/>
      <c r="PZJ103" s="286"/>
      <c r="PZK103" s="286"/>
      <c r="PZL103" s="286"/>
      <c r="PZM103" s="286"/>
      <c r="PZN103" s="286"/>
      <c r="PZO103" s="286"/>
      <c r="PZP103" s="286"/>
      <c r="PZQ103" s="286"/>
      <c r="PZR103" s="286"/>
      <c r="PZS103" s="286"/>
      <c r="PZT103" s="286"/>
      <c r="PZU103" s="286"/>
      <c r="PZV103" s="286"/>
      <c r="PZW103" s="286"/>
      <c r="PZX103" s="286"/>
      <c r="PZY103" s="286"/>
      <c r="PZZ103" s="286"/>
      <c r="QAA103" s="286"/>
      <c r="QAB103" s="286"/>
      <c r="QAC103" s="286"/>
      <c r="QAD103" s="286"/>
      <c r="QAE103" s="286"/>
      <c r="QAF103" s="286"/>
      <c r="QAG103" s="286"/>
      <c r="QAH103" s="286"/>
      <c r="QAI103" s="286"/>
      <c r="QAJ103" s="286"/>
      <c r="QAK103" s="286"/>
      <c r="QAL103" s="286"/>
      <c r="QAM103" s="286"/>
      <c r="QAN103" s="286"/>
      <c r="QAO103" s="286"/>
      <c r="QAP103" s="286"/>
      <c r="QAQ103" s="286"/>
      <c r="QAR103" s="286"/>
      <c r="QAS103" s="286"/>
      <c r="QAT103" s="286"/>
      <c r="QAU103" s="286"/>
      <c r="QAV103" s="286"/>
      <c r="QAW103" s="286"/>
      <c r="QAX103" s="286"/>
      <c r="QAY103" s="286"/>
      <c r="QAZ103" s="286"/>
      <c r="QBA103" s="286"/>
      <c r="QBB103" s="286"/>
      <c r="QBC103" s="286"/>
      <c r="QBD103" s="286"/>
      <c r="QBE103" s="286"/>
      <c r="QBF103" s="286"/>
      <c r="QBG103" s="286"/>
      <c r="QBH103" s="286"/>
      <c r="QBI103" s="286"/>
      <c r="QBJ103" s="286"/>
      <c r="QBK103" s="286"/>
      <c r="QBL103" s="286"/>
      <c r="QBM103" s="286"/>
      <c r="QBN103" s="286"/>
      <c r="QBO103" s="286"/>
      <c r="QBP103" s="286"/>
      <c r="QBQ103" s="286"/>
      <c r="QBR103" s="286"/>
      <c r="QBS103" s="286"/>
      <c r="QBT103" s="286"/>
      <c r="QBU103" s="286"/>
      <c r="QBV103" s="286"/>
      <c r="QBW103" s="286"/>
      <c r="QBX103" s="286"/>
      <c r="QBY103" s="286"/>
      <c r="QBZ103" s="286"/>
      <c r="QCA103" s="286"/>
      <c r="QCB103" s="286"/>
      <c r="QCC103" s="286"/>
      <c r="QCD103" s="286"/>
      <c r="QCE103" s="286"/>
      <c r="QCF103" s="286"/>
      <c r="QCG103" s="286"/>
      <c r="QCH103" s="286"/>
      <c r="QCI103" s="286"/>
      <c r="QCJ103" s="286"/>
      <c r="QCK103" s="286"/>
      <c r="QCL103" s="286"/>
      <c r="QCM103" s="286"/>
      <c r="QCN103" s="286"/>
      <c r="QCO103" s="286"/>
      <c r="QCP103" s="286"/>
      <c r="QCQ103" s="286"/>
      <c r="QCR103" s="286"/>
      <c r="QCS103" s="286"/>
      <c r="QCT103" s="286"/>
      <c r="QCU103" s="286"/>
      <c r="QCV103" s="286"/>
      <c r="QCW103" s="286"/>
      <c r="QCX103" s="286"/>
      <c r="QCY103" s="286"/>
      <c r="QCZ103" s="286"/>
      <c r="QDA103" s="286"/>
      <c r="QDB103" s="286"/>
      <c r="QDC103" s="286"/>
      <c r="QDD103" s="286"/>
      <c r="QDE103" s="286"/>
      <c r="QDF103" s="286"/>
      <c r="QDG103" s="286"/>
      <c r="QDH103" s="286"/>
      <c r="QDI103" s="286"/>
      <c r="QDJ103" s="286"/>
      <c r="QDK103" s="286"/>
      <c r="QDL103" s="286"/>
      <c r="QDM103" s="286"/>
      <c r="QDN103" s="286"/>
      <c r="QDO103" s="286"/>
      <c r="QDP103" s="286"/>
      <c r="QDQ103" s="286"/>
      <c r="QDR103" s="286"/>
      <c r="QDS103" s="286"/>
      <c r="QDT103" s="286"/>
      <c r="QDU103" s="286"/>
      <c r="QDV103" s="286"/>
      <c r="QDW103" s="286"/>
      <c r="QDX103" s="286"/>
      <c r="QDY103" s="286"/>
      <c r="QDZ103" s="286"/>
      <c r="QEA103" s="286"/>
      <c r="QEB103" s="286"/>
      <c r="QEC103" s="286"/>
      <c r="QED103" s="286"/>
      <c r="QEE103" s="286"/>
      <c r="QEF103" s="286"/>
      <c r="QEG103" s="286"/>
      <c r="QEH103" s="286"/>
      <c r="QEI103" s="286"/>
      <c r="QEJ103" s="286"/>
      <c r="QEK103" s="286"/>
      <c r="QEL103" s="286"/>
      <c r="QEM103" s="286"/>
      <c r="QEN103" s="286"/>
      <c r="QEO103" s="286"/>
      <c r="QEP103" s="286"/>
      <c r="QEQ103" s="286"/>
      <c r="QER103" s="286"/>
      <c r="QES103" s="286"/>
      <c r="QET103" s="286"/>
      <c r="QEU103" s="286"/>
      <c r="QEV103" s="286"/>
      <c r="QEW103" s="286"/>
      <c r="QEX103" s="286"/>
      <c r="QEY103" s="286"/>
      <c r="QEZ103" s="286"/>
      <c r="QFA103" s="286"/>
      <c r="QFB103" s="286"/>
      <c r="QFC103" s="286"/>
      <c r="QFD103" s="286"/>
      <c r="QFE103" s="286"/>
      <c r="QFF103" s="286"/>
      <c r="QFG103" s="286"/>
      <c r="QFH103" s="286"/>
      <c r="QFI103" s="286"/>
      <c r="QFJ103" s="286"/>
      <c r="QFK103" s="286"/>
      <c r="QFL103" s="286"/>
      <c r="QFM103" s="286"/>
      <c r="QFN103" s="286"/>
      <c r="QFO103" s="286"/>
      <c r="QFP103" s="286"/>
      <c r="QFQ103" s="286"/>
      <c r="QFR103" s="286"/>
      <c r="QFS103" s="286"/>
      <c r="QFT103" s="286"/>
      <c r="QFU103" s="286"/>
      <c r="QFV103" s="286"/>
      <c r="QFW103" s="286"/>
      <c r="QFX103" s="286"/>
      <c r="QFY103" s="286"/>
      <c r="QFZ103" s="286"/>
      <c r="QGA103" s="286"/>
      <c r="QGB103" s="286"/>
      <c r="QGC103" s="286"/>
      <c r="QGD103" s="286"/>
      <c r="QGE103" s="286"/>
      <c r="QGF103" s="286"/>
      <c r="QGG103" s="286"/>
      <c r="QGH103" s="286"/>
      <c r="QGI103" s="286"/>
      <c r="QGJ103" s="286"/>
      <c r="QGK103" s="286"/>
      <c r="QGL103" s="286"/>
      <c r="QGM103" s="286"/>
      <c r="QGN103" s="286"/>
      <c r="QGO103" s="286"/>
      <c r="QGP103" s="286"/>
      <c r="QGQ103" s="286"/>
      <c r="QGR103" s="286"/>
      <c r="QGS103" s="286"/>
      <c r="QGT103" s="286"/>
      <c r="QGU103" s="286"/>
      <c r="QGV103" s="286"/>
      <c r="QGW103" s="286"/>
      <c r="QGX103" s="286"/>
      <c r="QGY103" s="286"/>
      <c r="QGZ103" s="286"/>
      <c r="QHA103" s="286"/>
      <c r="QHB103" s="286"/>
      <c r="QHC103" s="286"/>
      <c r="QHD103" s="286"/>
      <c r="QHE103" s="286"/>
      <c r="QHF103" s="286"/>
      <c r="QHG103" s="286"/>
      <c r="QHH103" s="286"/>
      <c r="QHI103" s="286"/>
      <c r="QHJ103" s="286"/>
      <c r="QHK103" s="286"/>
      <c r="QHL103" s="286"/>
      <c r="QHM103" s="286"/>
      <c r="QHN103" s="286"/>
      <c r="QHO103" s="286"/>
      <c r="QHP103" s="286"/>
      <c r="QHQ103" s="286"/>
      <c r="QHR103" s="286"/>
      <c r="QHS103" s="286"/>
      <c r="QHT103" s="286"/>
      <c r="QHU103" s="286"/>
      <c r="QHV103" s="286"/>
      <c r="QHW103" s="286"/>
      <c r="QHX103" s="286"/>
      <c r="QHY103" s="286"/>
      <c r="QHZ103" s="286"/>
      <c r="QIA103" s="286"/>
      <c r="QIB103" s="286"/>
      <c r="QIC103" s="286"/>
      <c r="QID103" s="286"/>
      <c r="QIE103" s="286"/>
      <c r="QIF103" s="286"/>
      <c r="QIG103" s="286"/>
      <c r="QIH103" s="286"/>
      <c r="QII103" s="286"/>
      <c r="QIJ103" s="286"/>
      <c r="QIK103" s="286"/>
      <c r="QIL103" s="286"/>
      <c r="QIM103" s="286"/>
      <c r="QIN103" s="286"/>
      <c r="QIO103" s="286"/>
      <c r="QIP103" s="286"/>
      <c r="QIQ103" s="286"/>
      <c r="QIR103" s="286"/>
      <c r="QIS103" s="286"/>
      <c r="QIT103" s="286"/>
      <c r="QIU103" s="286"/>
      <c r="QIV103" s="286"/>
      <c r="QIW103" s="286"/>
      <c r="QIX103" s="286"/>
      <c r="QIY103" s="286"/>
      <c r="QIZ103" s="286"/>
      <c r="QJA103" s="286"/>
      <c r="QJB103" s="286"/>
      <c r="QJC103" s="286"/>
      <c r="QJD103" s="286"/>
      <c r="QJE103" s="286"/>
      <c r="QJF103" s="286"/>
      <c r="QJG103" s="286"/>
      <c r="QJH103" s="286"/>
      <c r="QJI103" s="286"/>
      <c r="QJJ103" s="286"/>
      <c r="QJK103" s="286"/>
      <c r="QJL103" s="286"/>
      <c r="QJM103" s="286"/>
      <c r="QJN103" s="286"/>
      <c r="QJO103" s="286"/>
      <c r="QJP103" s="286"/>
      <c r="QJQ103" s="286"/>
      <c r="QJR103" s="286"/>
      <c r="QJS103" s="286"/>
      <c r="QJT103" s="286"/>
      <c r="QJU103" s="286"/>
      <c r="QJV103" s="286"/>
      <c r="QJW103" s="286"/>
      <c r="QJX103" s="286"/>
      <c r="QJY103" s="286"/>
      <c r="QJZ103" s="286"/>
      <c r="QKA103" s="286"/>
      <c r="QKB103" s="286"/>
      <c r="QKC103" s="286"/>
      <c r="QKD103" s="286"/>
      <c r="QKE103" s="286"/>
      <c r="QKF103" s="286"/>
      <c r="QKG103" s="286"/>
      <c r="QKH103" s="286"/>
      <c r="QKI103" s="286"/>
      <c r="QKJ103" s="286"/>
      <c r="QKK103" s="286"/>
      <c r="QKL103" s="286"/>
      <c r="QKM103" s="286"/>
      <c r="QKN103" s="286"/>
      <c r="QKO103" s="286"/>
      <c r="QKP103" s="286"/>
      <c r="QKQ103" s="286"/>
      <c r="QKR103" s="286"/>
      <c r="QKS103" s="286"/>
      <c r="QKT103" s="286"/>
      <c r="QKU103" s="286"/>
      <c r="QKV103" s="286"/>
      <c r="QKW103" s="286"/>
      <c r="QKX103" s="286"/>
      <c r="QKY103" s="286"/>
      <c r="QKZ103" s="286"/>
      <c r="QLA103" s="286"/>
      <c r="QLB103" s="286"/>
      <c r="QLC103" s="286"/>
      <c r="QLD103" s="286"/>
      <c r="QLE103" s="286"/>
      <c r="QLF103" s="286"/>
      <c r="QLG103" s="286"/>
      <c r="QLH103" s="286"/>
      <c r="QLI103" s="286"/>
      <c r="QLJ103" s="286"/>
      <c r="QLK103" s="286"/>
      <c r="QLL103" s="286"/>
      <c r="QLM103" s="286"/>
      <c r="QLN103" s="286"/>
      <c r="QLO103" s="286"/>
      <c r="QLP103" s="286"/>
      <c r="QLQ103" s="286"/>
      <c r="QLR103" s="286"/>
      <c r="QLS103" s="286"/>
      <c r="QLT103" s="286"/>
      <c r="QLU103" s="286"/>
      <c r="QLV103" s="286"/>
      <c r="QLW103" s="286"/>
      <c r="QLX103" s="286"/>
      <c r="QLY103" s="286"/>
      <c r="QLZ103" s="286"/>
      <c r="QMA103" s="286"/>
      <c r="QMB103" s="286"/>
      <c r="QMC103" s="286"/>
      <c r="QMD103" s="286"/>
      <c r="QME103" s="286"/>
      <c r="QMF103" s="286"/>
      <c r="QMG103" s="286"/>
      <c r="QMH103" s="286"/>
      <c r="QMI103" s="286"/>
      <c r="QMJ103" s="286"/>
      <c r="QMK103" s="286"/>
      <c r="QML103" s="286"/>
      <c r="QMM103" s="286"/>
      <c r="QMN103" s="286"/>
      <c r="QMO103" s="286"/>
      <c r="QMP103" s="286"/>
      <c r="QMQ103" s="286"/>
      <c r="QMR103" s="286"/>
      <c r="QMS103" s="286"/>
      <c r="QMT103" s="286"/>
      <c r="QMU103" s="286"/>
      <c r="QMV103" s="286"/>
      <c r="QMW103" s="286"/>
      <c r="QMX103" s="286"/>
      <c r="QMY103" s="286"/>
      <c r="QMZ103" s="286"/>
      <c r="QNA103" s="286"/>
      <c r="QNB103" s="286"/>
      <c r="QNC103" s="286"/>
      <c r="QND103" s="286"/>
      <c r="QNE103" s="286"/>
      <c r="QNF103" s="286"/>
      <c r="QNG103" s="286"/>
      <c r="QNH103" s="286"/>
      <c r="QNI103" s="286"/>
      <c r="QNJ103" s="286"/>
      <c r="QNK103" s="286"/>
      <c r="QNL103" s="286"/>
      <c r="QNM103" s="286"/>
      <c r="QNN103" s="286"/>
      <c r="QNO103" s="286"/>
      <c r="QNP103" s="286"/>
      <c r="QNQ103" s="286"/>
      <c r="QNR103" s="286"/>
      <c r="QNS103" s="286"/>
      <c r="QNT103" s="286"/>
      <c r="QNU103" s="286"/>
      <c r="QNV103" s="286"/>
      <c r="QNW103" s="286"/>
      <c r="QNX103" s="286"/>
      <c r="QNY103" s="286"/>
      <c r="QNZ103" s="286"/>
      <c r="QOA103" s="286"/>
      <c r="QOB103" s="286"/>
      <c r="QOC103" s="286"/>
      <c r="QOD103" s="286"/>
      <c r="QOE103" s="286"/>
      <c r="QOF103" s="286"/>
      <c r="QOG103" s="286"/>
      <c r="QOH103" s="286"/>
      <c r="QOI103" s="286"/>
      <c r="QOJ103" s="286"/>
      <c r="QOK103" s="286"/>
      <c r="QOL103" s="286"/>
      <c r="QOM103" s="286"/>
      <c r="QON103" s="286"/>
      <c r="QOO103" s="286"/>
      <c r="QOP103" s="286"/>
      <c r="QOQ103" s="286"/>
      <c r="QOR103" s="286"/>
      <c r="QOS103" s="286"/>
      <c r="QOT103" s="286"/>
      <c r="QOU103" s="286"/>
      <c r="QOV103" s="286"/>
      <c r="QOW103" s="286"/>
      <c r="QOX103" s="286"/>
      <c r="QOY103" s="286"/>
      <c r="QOZ103" s="286"/>
      <c r="QPA103" s="286"/>
      <c r="QPB103" s="286"/>
      <c r="QPC103" s="286"/>
      <c r="QPD103" s="286"/>
      <c r="QPE103" s="286"/>
      <c r="QPF103" s="286"/>
      <c r="QPG103" s="286"/>
      <c r="QPH103" s="286"/>
      <c r="QPI103" s="286"/>
      <c r="QPJ103" s="286"/>
      <c r="QPK103" s="286"/>
      <c r="QPL103" s="286"/>
      <c r="QPM103" s="286"/>
      <c r="QPN103" s="286"/>
      <c r="QPO103" s="286"/>
      <c r="QPP103" s="286"/>
      <c r="QPQ103" s="286"/>
      <c r="QPR103" s="286"/>
      <c r="QPS103" s="286"/>
      <c r="QPT103" s="286"/>
      <c r="QPU103" s="286"/>
      <c r="QPV103" s="286"/>
      <c r="QPW103" s="286"/>
      <c r="QPX103" s="286"/>
      <c r="QPY103" s="286"/>
      <c r="QPZ103" s="286"/>
      <c r="QQA103" s="286"/>
      <c r="QQB103" s="286"/>
      <c r="QQC103" s="286"/>
      <c r="QQD103" s="286"/>
      <c r="QQE103" s="286"/>
      <c r="QQF103" s="286"/>
      <c r="QQG103" s="286"/>
      <c r="QQH103" s="286"/>
      <c r="QQI103" s="286"/>
      <c r="QQJ103" s="286"/>
      <c r="QQK103" s="286"/>
      <c r="QQL103" s="286"/>
      <c r="QQM103" s="286"/>
      <c r="QQN103" s="286"/>
      <c r="QQO103" s="286"/>
      <c r="QQP103" s="286"/>
      <c r="QQQ103" s="286"/>
      <c r="QQR103" s="286"/>
      <c r="QQS103" s="286"/>
      <c r="QQT103" s="286"/>
      <c r="QQU103" s="286"/>
      <c r="QQV103" s="286"/>
      <c r="QQW103" s="286"/>
      <c r="QQX103" s="286"/>
      <c r="QQY103" s="286"/>
      <c r="QQZ103" s="286"/>
      <c r="QRA103" s="286"/>
      <c r="QRB103" s="286"/>
      <c r="QRC103" s="286"/>
      <c r="QRD103" s="286"/>
      <c r="QRE103" s="286"/>
      <c r="QRF103" s="286"/>
      <c r="QRG103" s="286"/>
      <c r="QRH103" s="286"/>
      <c r="QRI103" s="286"/>
      <c r="QRJ103" s="286"/>
      <c r="QRK103" s="286"/>
      <c r="QRL103" s="286"/>
      <c r="QRM103" s="286"/>
      <c r="QRN103" s="286"/>
      <c r="QRO103" s="286"/>
      <c r="QRP103" s="286"/>
      <c r="QRQ103" s="286"/>
      <c r="QRR103" s="286"/>
      <c r="QRS103" s="286"/>
      <c r="QRT103" s="286"/>
      <c r="QRU103" s="286"/>
      <c r="QRV103" s="286"/>
      <c r="QRW103" s="286"/>
      <c r="QRX103" s="286"/>
      <c r="QRY103" s="286"/>
      <c r="QRZ103" s="286"/>
      <c r="QSA103" s="286"/>
      <c r="QSB103" s="286"/>
      <c r="QSC103" s="286"/>
      <c r="QSD103" s="286"/>
      <c r="QSE103" s="286"/>
      <c r="QSF103" s="286"/>
      <c r="QSG103" s="286"/>
      <c r="QSH103" s="286"/>
      <c r="QSI103" s="286"/>
      <c r="QSJ103" s="286"/>
      <c r="QSK103" s="286"/>
      <c r="QSL103" s="286"/>
      <c r="QSM103" s="286"/>
      <c r="QSN103" s="286"/>
      <c r="QSO103" s="286"/>
      <c r="QSP103" s="286"/>
      <c r="QSQ103" s="286"/>
      <c r="QSR103" s="286"/>
      <c r="QSS103" s="286"/>
      <c r="QST103" s="286"/>
      <c r="QSU103" s="286"/>
      <c r="QSV103" s="286"/>
      <c r="QSW103" s="286"/>
      <c r="QSX103" s="286"/>
      <c r="QSY103" s="286"/>
      <c r="QSZ103" s="286"/>
      <c r="QTA103" s="286"/>
      <c r="QTB103" s="286"/>
      <c r="QTC103" s="286"/>
      <c r="QTD103" s="286"/>
      <c r="QTE103" s="286"/>
      <c r="QTF103" s="286"/>
      <c r="QTG103" s="286"/>
      <c r="QTH103" s="286"/>
      <c r="QTI103" s="286"/>
      <c r="QTJ103" s="286"/>
      <c r="QTK103" s="286"/>
      <c r="QTL103" s="286"/>
      <c r="QTM103" s="286"/>
      <c r="QTN103" s="286"/>
      <c r="QTO103" s="286"/>
      <c r="QTP103" s="286"/>
      <c r="QTQ103" s="286"/>
      <c r="QTR103" s="286"/>
      <c r="QTS103" s="286"/>
      <c r="QTT103" s="286"/>
      <c r="QTU103" s="286"/>
      <c r="QTV103" s="286"/>
      <c r="QTW103" s="286"/>
      <c r="QTX103" s="286"/>
      <c r="QTY103" s="286"/>
      <c r="QTZ103" s="286"/>
      <c r="QUA103" s="286"/>
      <c r="QUB103" s="286"/>
      <c r="QUC103" s="286"/>
      <c r="QUD103" s="286"/>
      <c r="QUE103" s="286"/>
      <c r="QUF103" s="286"/>
      <c r="QUG103" s="286"/>
      <c r="QUH103" s="286"/>
      <c r="QUI103" s="286"/>
      <c r="QUJ103" s="286"/>
      <c r="QUK103" s="286"/>
      <c r="QUL103" s="286"/>
      <c r="QUM103" s="286"/>
      <c r="QUN103" s="286"/>
      <c r="QUO103" s="286"/>
      <c r="QUP103" s="286"/>
      <c r="QUQ103" s="286"/>
      <c r="QUR103" s="286"/>
      <c r="QUS103" s="286"/>
      <c r="QUT103" s="286"/>
      <c r="QUU103" s="286"/>
      <c r="QUV103" s="286"/>
      <c r="QUW103" s="286"/>
      <c r="QUX103" s="286"/>
      <c r="QUY103" s="286"/>
      <c r="QUZ103" s="286"/>
      <c r="QVA103" s="286"/>
      <c r="QVB103" s="286"/>
      <c r="QVC103" s="286"/>
      <c r="QVD103" s="286"/>
      <c r="QVE103" s="286"/>
      <c r="QVF103" s="286"/>
      <c r="QVG103" s="286"/>
      <c r="QVH103" s="286"/>
      <c r="QVI103" s="286"/>
      <c r="QVJ103" s="286"/>
      <c r="QVK103" s="286"/>
      <c r="QVL103" s="286"/>
      <c r="QVM103" s="286"/>
      <c r="QVN103" s="286"/>
      <c r="QVO103" s="286"/>
      <c r="QVP103" s="286"/>
      <c r="QVQ103" s="286"/>
      <c r="QVR103" s="286"/>
      <c r="QVS103" s="286"/>
      <c r="QVT103" s="286"/>
      <c r="QVU103" s="286"/>
      <c r="QVV103" s="286"/>
      <c r="QVW103" s="286"/>
      <c r="QVX103" s="286"/>
      <c r="QVY103" s="286"/>
      <c r="QVZ103" s="286"/>
      <c r="QWA103" s="286"/>
      <c r="QWB103" s="286"/>
      <c r="QWC103" s="286"/>
      <c r="QWD103" s="286"/>
      <c r="QWE103" s="286"/>
      <c r="QWF103" s="286"/>
      <c r="QWG103" s="286"/>
      <c r="QWH103" s="286"/>
      <c r="QWI103" s="286"/>
      <c r="QWJ103" s="286"/>
      <c r="QWK103" s="286"/>
      <c r="QWL103" s="286"/>
      <c r="QWM103" s="286"/>
      <c r="QWN103" s="286"/>
      <c r="QWO103" s="286"/>
      <c r="QWP103" s="286"/>
      <c r="QWQ103" s="286"/>
      <c r="QWR103" s="286"/>
      <c r="QWS103" s="286"/>
      <c r="QWT103" s="286"/>
      <c r="QWU103" s="286"/>
      <c r="QWV103" s="286"/>
      <c r="QWW103" s="286"/>
      <c r="QWX103" s="286"/>
      <c r="QWY103" s="286"/>
      <c r="QWZ103" s="286"/>
      <c r="QXA103" s="286"/>
      <c r="QXB103" s="286"/>
      <c r="QXC103" s="286"/>
      <c r="QXD103" s="286"/>
      <c r="QXE103" s="286"/>
      <c r="QXF103" s="286"/>
      <c r="QXG103" s="286"/>
      <c r="QXH103" s="286"/>
      <c r="QXI103" s="286"/>
      <c r="QXJ103" s="286"/>
      <c r="QXK103" s="286"/>
      <c r="QXL103" s="286"/>
      <c r="QXM103" s="286"/>
      <c r="QXN103" s="286"/>
      <c r="QXO103" s="286"/>
      <c r="QXP103" s="286"/>
      <c r="QXQ103" s="286"/>
      <c r="QXR103" s="286"/>
      <c r="QXS103" s="286"/>
      <c r="QXT103" s="286"/>
      <c r="QXU103" s="286"/>
      <c r="QXV103" s="286"/>
      <c r="QXW103" s="286"/>
      <c r="QXX103" s="286"/>
      <c r="QXY103" s="286"/>
      <c r="QXZ103" s="286"/>
      <c r="QYA103" s="286"/>
      <c r="QYB103" s="286"/>
      <c r="QYC103" s="286"/>
      <c r="QYD103" s="286"/>
      <c r="QYE103" s="286"/>
      <c r="QYF103" s="286"/>
      <c r="QYG103" s="286"/>
      <c r="QYH103" s="286"/>
      <c r="QYI103" s="286"/>
      <c r="QYJ103" s="286"/>
      <c r="QYK103" s="286"/>
      <c r="QYL103" s="286"/>
      <c r="QYM103" s="286"/>
      <c r="QYN103" s="286"/>
      <c r="QYO103" s="286"/>
      <c r="QYP103" s="286"/>
      <c r="QYQ103" s="286"/>
      <c r="QYR103" s="286"/>
      <c r="QYS103" s="286"/>
      <c r="QYT103" s="286"/>
      <c r="QYU103" s="286"/>
      <c r="QYV103" s="286"/>
      <c r="QYW103" s="286"/>
      <c r="QYX103" s="286"/>
      <c r="QYY103" s="286"/>
      <c r="QYZ103" s="286"/>
      <c r="QZA103" s="286"/>
      <c r="QZB103" s="286"/>
      <c r="QZC103" s="286"/>
      <c r="QZD103" s="286"/>
      <c r="QZE103" s="286"/>
      <c r="QZF103" s="286"/>
      <c r="QZG103" s="286"/>
      <c r="QZH103" s="286"/>
      <c r="QZI103" s="286"/>
      <c r="QZJ103" s="286"/>
      <c r="QZK103" s="286"/>
      <c r="QZL103" s="286"/>
      <c r="QZM103" s="286"/>
      <c r="QZN103" s="286"/>
      <c r="QZO103" s="286"/>
      <c r="QZP103" s="286"/>
      <c r="QZQ103" s="286"/>
      <c r="QZR103" s="286"/>
      <c r="QZS103" s="286"/>
      <c r="QZT103" s="286"/>
      <c r="QZU103" s="286"/>
      <c r="QZV103" s="286"/>
      <c r="QZW103" s="286"/>
      <c r="QZX103" s="286"/>
      <c r="QZY103" s="286"/>
      <c r="QZZ103" s="286"/>
      <c r="RAA103" s="286"/>
      <c r="RAB103" s="286"/>
      <c r="RAC103" s="286"/>
      <c r="RAD103" s="286"/>
      <c r="RAE103" s="286"/>
      <c r="RAF103" s="286"/>
      <c r="RAG103" s="286"/>
      <c r="RAH103" s="286"/>
      <c r="RAI103" s="286"/>
      <c r="RAJ103" s="286"/>
      <c r="RAK103" s="286"/>
      <c r="RAL103" s="286"/>
      <c r="RAM103" s="286"/>
      <c r="RAN103" s="286"/>
      <c r="RAO103" s="286"/>
      <c r="RAP103" s="286"/>
      <c r="RAQ103" s="286"/>
      <c r="RAR103" s="286"/>
      <c r="RAS103" s="286"/>
      <c r="RAT103" s="286"/>
      <c r="RAU103" s="286"/>
      <c r="RAV103" s="286"/>
      <c r="RAW103" s="286"/>
      <c r="RAX103" s="286"/>
      <c r="RAY103" s="286"/>
      <c r="RAZ103" s="286"/>
      <c r="RBA103" s="286"/>
      <c r="RBB103" s="286"/>
      <c r="RBC103" s="286"/>
      <c r="RBD103" s="286"/>
      <c r="RBE103" s="286"/>
      <c r="RBF103" s="286"/>
      <c r="RBG103" s="286"/>
      <c r="RBH103" s="286"/>
      <c r="RBI103" s="286"/>
      <c r="RBJ103" s="286"/>
      <c r="RBK103" s="286"/>
      <c r="RBL103" s="286"/>
      <c r="RBM103" s="286"/>
      <c r="RBN103" s="286"/>
      <c r="RBO103" s="286"/>
      <c r="RBP103" s="286"/>
      <c r="RBQ103" s="286"/>
      <c r="RBR103" s="286"/>
      <c r="RBS103" s="286"/>
      <c r="RBT103" s="286"/>
      <c r="RBU103" s="286"/>
      <c r="RBV103" s="286"/>
      <c r="RBW103" s="286"/>
      <c r="RBX103" s="286"/>
      <c r="RBY103" s="286"/>
      <c r="RBZ103" s="286"/>
      <c r="RCA103" s="286"/>
      <c r="RCB103" s="286"/>
      <c r="RCC103" s="286"/>
      <c r="RCD103" s="286"/>
      <c r="RCE103" s="286"/>
      <c r="RCF103" s="286"/>
      <c r="RCG103" s="286"/>
      <c r="RCH103" s="286"/>
      <c r="RCI103" s="286"/>
      <c r="RCJ103" s="286"/>
      <c r="RCK103" s="286"/>
      <c r="RCL103" s="286"/>
      <c r="RCM103" s="286"/>
      <c r="RCN103" s="286"/>
      <c r="RCO103" s="286"/>
      <c r="RCP103" s="286"/>
      <c r="RCQ103" s="286"/>
      <c r="RCR103" s="286"/>
      <c r="RCS103" s="286"/>
      <c r="RCT103" s="286"/>
      <c r="RCU103" s="286"/>
      <c r="RCV103" s="286"/>
      <c r="RCW103" s="286"/>
      <c r="RCX103" s="286"/>
      <c r="RCY103" s="286"/>
      <c r="RCZ103" s="286"/>
      <c r="RDA103" s="286"/>
      <c r="RDB103" s="286"/>
      <c r="RDC103" s="286"/>
      <c r="RDD103" s="286"/>
      <c r="RDE103" s="286"/>
      <c r="RDF103" s="286"/>
      <c r="RDG103" s="286"/>
      <c r="RDH103" s="286"/>
      <c r="RDI103" s="286"/>
      <c r="RDJ103" s="286"/>
      <c r="RDK103" s="286"/>
      <c r="RDL103" s="286"/>
      <c r="RDM103" s="286"/>
      <c r="RDN103" s="286"/>
      <c r="RDO103" s="286"/>
      <c r="RDP103" s="286"/>
      <c r="RDQ103" s="286"/>
      <c r="RDR103" s="286"/>
      <c r="RDS103" s="286"/>
      <c r="RDT103" s="286"/>
      <c r="RDU103" s="286"/>
      <c r="RDV103" s="286"/>
      <c r="RDW103" s="286"/>
      <c r="RDX103" s="286"/>
      <c r="RDY103" s="286"/>
      <c r="RDZ103" s="286"/>
      <c r="REA103" s="286"/>
      <c r="REB103" s="286"/>
      <c r="REC103" s="286"/>
      <c r="RED103" s="286"/>
      <c r="REE103" s="286"/>
      <c r="REF103" s="286"/>
      <c r="REG103" s="286"/>
      <c r="REH103" s="286"/>
      <c r="REI103" s="286"/>
      <c r="REJ103" s="286"/>
      <c r="REK103" s="286"/>
      <c r="REL103" s="286"/>
      <c r="REM103" s="286"/>
      <c r="REN103" s="286"/>
      <c r="REO103" s="286"/>
      <c r="REP103" s="286"/>
      <c r="REQ103" s="286"/>
      <c r="RER103" s="286"/>
      <c r="RES103" s="286"/>
      <c r="RET103" s="286"/>
      <c r="REU103" s="286"/>
      <c r="REV103" s="286"/>
      <c r="REW103" s="286"/>
      <c r="REX103" s="286"/>
      <c r="REY103" s="286"/>
      <c r="REZ103" s="286"/>
      <c r="RFA103" s="286"/>
      <c r="RFB103" s="286"/>
      <c r="RFC103" s="286"/>
      <c r="RFD103" s="286"/>
      <c r="RFE103" s="286"/>
      <c r="RFF103" s="286"/>
      <c r="RFG103" s="286"/>
      <c r="RFH103" s="286"/>
      <c r="RFI103" s="286"/>
      <c r="RFJ103" s="286"/>
      <c r="RFK103" s="286"/>
      <c r="RFL103" s="286"/>
      <c r="RFM103" s="286"/>
      <c r="RFN103" s="286"/>
      <c r="RFO103" s="286"/>
      <c r="RFP103" s="286"/>
      <c r="RFQ103" s="286"/>
      <c r="RFR103" s="286"/>
      <c r="RFS103" s="286"/>
      <c r="RFT103" s="286"/>
      <c r="RFU103" s="286"/>
      <c r="RFV103" s="286"/>
      <c r="RFW103" s="286"/>
      <c r="RFX103" s="286"/>
      <c r="RFY103" s="286"/>
      <c r="RFZ103" s="286"/>
      <c r="RGA103" s="286"/>
      <c r="RGB103" s="286"/>
      <c r="RGC103" s="286"/>
      <c r="RGD103" s="286"/>
      <c r="RGE103" s="286"/>
      <c r="RGF103" s="286"/>
      <c r="RGG103" s="286"/>
      <c r="RGH103" s="286"/>
      <c r="RGI103" s="286"/>
      <c r="RGJ103" s="286"/>
      <c r="RGK103" s="286"/>
      <c r="RGL103" s="286"/>
      <c r="RGM103" s="286"/>
      <c r="RGN103" s="286"/>
      <c r="RGO103" s="286"/>
      <c r="RGP103" s="286"/>
      <c r="RGQ103" s="286"/>
      <c r="RGR103" s="286"/>
      <c r="RGS103" s="286"/>
      <c r="RGT103" s="286"/>
      <c r="RGU103" s="286"/>
      <c r="RGV103" s="286"/>
      <c r="RGW103" s="286"/>
      <c r="RGX103" s="286"/>
      <c r="RGY103" s="286"/>
      <c r="RGZ103" s="286"/>
      <c r="RHA103" s="286"/>
      <c r="RHB103" s="286"/>
      <c r="RHC103" s="286"/>
      <c r="RHD103" s="286"/>
      <c r="RHE103" s="286"/>
      <c r="RHF103" s="286"/>
      <c r="RHG103" s="286"/>
      <c r="RHH103" s="286"/>
      <c r="RHI103" s="286"/>
      <c r="RHJ103" s="286"/>
      <c r="RHK103" s="286"/>
      <c r="RHL103" s="286"/>
      <c r="RHM103" s="286"/>
      <c r="RHN103" s="286"/>
      <c r="RHO103" s="286"/>
      <c r="RHP103" s="286"/>
      <c r="RHQ103" s="286"/>
      <c r="RHR103" s="286"/>
      <c r="RHS103" s="286"/>
      <c r="RHT103" s="286"/>
      <c r="RHU103" s="286"/>
      <c r="RHV103" s="286"/>
      <c r="RHW103" s="286"/>
      <c r="RHX103" s="286"/>
      <c r="RHY103" s="286"/>
      <c r="RHZ103" s="286"/>
      <c r="RIA103" s="286"/>
      <c r="RIB103" s="286"/>
      <c r="RIC103" s="286"/>
      <c r="RID103" s="286"/>
      <c r="RIE103" s="286"/>
      <c r="RIF103" s="286"/>
      <c r="RIG103" s="286"/>
      <c r="RIH103" s="286"/>
      <c r="RII103" s="286"/>
      <c r="RIJ103" s="286"/>
      <c r="RIK103" s="286"/>
      <c r="RIL103" s="286"/>
      <c r="RIM103" s="286"/>
      <c r="RIN103" s="286"/>
      <c r="RIO103" s="286"/>
      <c r="RIP103" s="286"/>
      <c r="RIQ103" s="286"/>
      <c r="RIR103" s="286"/>
      <c r="RIS103" s="286"/>
      <c r="RIT103" s="286"/>
      <c r="RIU103" s="286"/>
      <c r="RIV103" s="286"/>
      <c r="RIW103" s="286"/>
      <c r="RIX103" s="286"/>
      <c r="RIY103" s="286"/>
      <c r="RIZ103" s="286"/>
      <c r="RJA103" s="286"/>
      <c r="RJB103" s="286"/>
      <c r="RJC103" s="286"/>
      <c r="RJD103" s="286"/>
      <c r="RJE103" s="286"/>
      <c r="RJF103" s="286"/>
      <c r="RJG103" s="286"/>
      <c r="RJH103" s="286"/>
      <c r="RJI103" s="286"/>
      <c r="RJJ103" s="286"/>
      <c r="RJK103" s="286"/>
      <c r="RJL103" s="286"/>
      <c r="RJM103" s="286"/>
      <c r="RJN103" s="286"/>
      <c r="RJO103" s="286"/>
      <c r="RJP103" s="286"/>
      <c r="RJQ103" s="286"/>
      <c r="RJR103" s="286"/>
      <c r="RJS103" s="286"/>
      <c r="RJT103" s="286"/>
      <c r="RJU103" s="286"/>
      <c r="RJV103" s="286"/>
      <c r="RJW103" s="286"/>
      <c r="RJX103" s="286"/>
      <c r="RJY103" s="286"/>
      <c r="RJZ103" s="286"/>
      <c r="RKA103" s="286"/>
      <c r="RKB103" s="286"/>
      <c r="RKC103" s="286"/>
      <c r="RKD103" s="286"/>
      <c r="RKE103" s="286"/>
      <c r="RKF103" s="286"/>
      <c r="RKG103" s="286"/>
      <c r="RKH103" s="286"/>
      <c r="RKI103" s="286"/>
      <c r="RKJ103" s="286"/>
      <c r="RKK103" s="286"/>
      <c r="RKL103" s="286"/>
      <c r="RKM103" s="286"/>
      <c r="RKN103" s="286"/>
      <c r="RKO103" s="286"/>
      <c r="RKP103" s="286"/>
      <c r="RKQ103" s="286"/>
      <c r="RKR103" s="286"/>
      <c r="RKS103" s="286"/>
      <c r="RKT103" s="286"/>
      <c r="RKU103" s="286"/>
      <c r="RKV103" s="286"/>
      <c r="RKW103" s="286"/>
      <c r="RKX103" s="286"/>
      <c r="RKY103" s="286"/>
      <c r="RKZ103" s="286"/>
      <c r="RLA103" s="286"/>
      <c r="RLB103" s="286"/>
      <c r="RLC103" s="286"/>
      <c r="RLD103" s="286"/>
      <c r="RLE103" s="286"/>
      <c r="RLF103" s="286"/>
      <c r="RLG103" s="286"/>
      <c r="RLH103" s="286"/>
      <c r="RLI103" s="286"/>
      <c r="RLJ103" s="286"/>
      <c r="RLK103" s="286"/>
      <c r="RLL103" s="286"/>
      <c r="RLM103" s="286"/>
      <c r="RLN103" s="286"/>
      <c r="RLO103" s="286"/>
      <c r="RLP103" s="286"/>
      <c r="RLQ103" s="286"/>
      <c r="RLR103" s="286"/>
      <c r="RLS103" s="286"/>
      <c r="RLT103" s="286"/>
      <c r="RLU103" s="286"/>
      <c r="RLV103" s="286"/>
      <c r="RLW103" s="286"/>
      <c r="RLX103" s="286"/>
      <c r="RLY103" s="286"/>
      <c r="RLZ103" s="286"/>
      <c r="RMA103" s="286"/>
      <c r="RMB103" s="286"/>
      <c r="RMC103" s="286"/>
      <c r="RMD103" s="286"/>
      <c r="RME103" s="286"/>
      <c r="RMF103" s="286"/>
      <c r="RMG103" s="286"/>
      <c r="RMH103" s="286"/>
      <c r="RMI103" s="286"/>
      <c r="RMJ103" s="286"/>
      <c r="RMK103" s="286"/>
      <c r="RML103" s="286"/>
      <c r="RMM103" s="286"/>
      <c r="RMN103" s="286"/>
      <c r="RMO103" s="286"/>
      <c r="RMP103" s="286"/>
      <c r="RMQ103" s="286"/>
      <c r="RMR103" s="286"/>
      <c r="RMS103" s="286"/>
      <c r="RMT103" s="286"/>
      <c r="RMU103" s="286"/>
      <c r="RMV103" s="286"/>
      <c r="RMW103" s="286"/>
      <c r="RMX103" s="286"/>
      <c r="RMY103" s="286"/>
      <c r="RMZ103" s="286"/>
      <c r="RNA103" s="286"/>
      <c r="RNB103" s="286"/>
      <c r="RNC103" s="286"/>
      <c r="RND103" s="286"/>
      <c r="RNE103" s="286"/>
      <c r="RNF103" s="286"/>
      <c r="RNG103" s="286"/>
      <c r="RNH103" s="286"/>
      <c r="RNI103" s="286"/>
      <c r="RNJ103" s="286"/>
      <c r="RNK103" s="286"/>
      <c r="RNL103" s="286"/>
      <c r="RNM103" s="286"/>
      <c r="RNN103" s="286"/>
      <c r="RNO103" s="286"/>
      <c r="RNP103" s="286"/>
      <c r="RNQ103" s="286"/>
      <c r="RNR103" s="286"/>
      <c r="RNS103" s="286"/>
      <c r="RNT103" s="286"/>
      <c r="RNU103" s="286"/>
      <c r="RNV103" s="286"/>
      <c r="RNW103" s="286"/>
      <c r="RNX103" s="286"/>
      <c r="RNY103" s="286"/>
      <c r="RNZ103" s="286"/>
      <c r="ROA103" s="286"/>
      <c r="ROB103" s="286"/>
      <c r="ROC103" s="286"/>
      <c r="ROD103" s="286"/>
      <c r="ROE103" s="286"/>
      <c r="ROF103" s="286"/>
      <c r="ROG103" s="286"/>
      <c r="ROH103" s="286"/>
      <c r="ROI103" s="286"/>
      <c r="ROJ103" s="286"/>
      <c r="ROK103" s="286"/>
      <c r="ROL103" s="286"/>
      <c r="ROM103" s="286"/>
      <c r="RON103" s="286"/>
      <c r="ROO103" s="286"/>
      <c r="ROP103" s="286"/>
      <c r="ROQ103" s="286"/>
      <c r="ROR103" s="286"/>
      <c r="ROS103" s="286"/>
      <c r="ROT103" s="286"/>
      <c r="ROU103" s="286"/>
      <c r="ROV103" s="286"/>
      <c r="ROW103" s="286"/>
      <c r="ROX103" s="286"/>
      <c r="ROY103" s="286"/>
      <c r="ROZ103" s="286"/>
      <c r="RPA103" s="286"/>
      <c r="RPB103" s="286"/>
      <c r="RPC103" s="286"/>
      <c r="RPD103" s="286"/>
      <c r="RPE103" s="286"/>
      <c r="RPF103" s="286"/>
      <c r="RPG103" s="286"/>
      <c r="RPH103" s="286"/>
      <c r="RPI103" s="286"/>
      <c r="RPJ103" s="286"/>
      <c r="RPK103" s="286"/>
      <c r="RPL103" s="286"/>
      <c r="RPM103" s="286"/>
      <c r="RPN103" s="286"/>
      <c r="RPO103" s="286"/>
      <c r="RPP103" s="286"/>
      <c r="RPQ103" s="286"/>
      <c r="RPR103" s="286"/>
      <c r="RPS103" s="286"/>
      <c r="RPT103" s="286"/>
      <c r="RPU103" s="286"/>
      <c r="RPV103" s="286"/>
      <c r="RPW103" s="286"/>
      <c r="RPX103" s="286"/>
      <c r="RPY103" s="286"/>
      <c r="RPZ103" s="286"/>
      <c r="RQA103" s="286"/>
      <c r="RQB103" s="286"/>
      <c r="RQC103" s="286"/>
      <c r="RQD103" s="286"/>
      <c r="RQE103" s="286"/>
      <c r="RQF103" s="286"/>
      <c r="RQG103" s="286"/>
      <c r="RQH103" s="286"/>
      <c r="RQI103" s="286"/>
      <c r="RQJ103" s="286"/>
      <c r="RQK103" s="286"/>
      <c r="RQL103" s="286"/>
      <c r="RQM103" s="286"/>
      <c r="RQN103" s="286"/>
      <c r="RQO103" s="286"/>
      <c r="RQP103" s="286"/>
      <c r="RQQ103" s="286"/>
      <c r="RQR103" s="286"/>
      <c r="RQS103" s="286"/>
      <c r="RQT103" s="286"/>
      <c r="RQU103" s="286"/>
      <c r="RQV103" s="286"/>
      <c r="RQW103" s="286"/>
      <c r="RQX103" s="286"/>
      <c r="RQY103" s="286"/>
      <c r="RQZ103" s="286"/>
      <c r="RRA103" s="286"/>
      <c r="RRB103" s="286"/>
      <c r="RRC103" s="286"/>
      <c r="RRD103" s="286"/>
      <c r="RRE103" s="286"/>
      <c r="RRF103" s="286"/>
      <c r="RRG103" s="286"/>
      <c r="RRH103" s="286"/>
      <c r="RRI103" s="286"/>
      <c r="RRJ103" s="286"/>
      <c r="RRK103" s="286"/>
      <c r="RRL103" s="286"/>
      <c r="RRM103" s="286"/>
      <c r="RRN103" s="286"/>
      <c r="RRO103" s="286"/>
      <c r="RRP103" s="286"/>
      <c r="RRQ103" s="286"/>
      <c r="RRR103" s="286"/>
      <c r="RRS103" s="286"/>
      <c r="RRT103" s="286"/>
      <c r="RRU103" s="286"/>
      <c r="RRV103" s="286"/>
      <c r="RRW103" s="286"/>
      <c r="RRX103" s="286"/>
      <c r="RRY103" s="286"/>
      <c r="RRZ103" s="286"/>
      <c r="RSA103" s="286"/>
      <c r="RSB103" s="286"/>
      <c r="RSC103" s="286"/>
      <c r="RSD103" s="286"/>
      <c r="RSE103" s="286"/>
      <c r="RSF103" s="286"/>
      <c r="RSG103" s="286"/>
      <c r="RSH103" s="286"/>
      <c r="RSI103" s="286"/>
      <c r="RSJ103" s="286"/>
      <c r="RSK103" s="286"/>
      <c r="RSL103" s="286"/>
      <c r="RSM103" s="286"/>
      <c r="RSN103" s="286"/>
      <c r="RSO103" s="286"/>
      <c r="RSP103" s="286"/>
      <c r="RSQ103" s="286"/>
      <c r="RSR103" s="286"/>
      <c r="RSS103" s="286"/>
      <c r="RST103" s="286"/>
      <c r="RSU103" s="286"/>
      <c r="RSV103" s="286"/>
      <c r="RSW103" s="286"/>
      <c r="RSX103" s="286"/>
      <c r="RSY103" s="286"/>
      <c r="RSZ103" s="286"/>
      <c r="RTA103" s="286"/>
      <c r="RTB103" s="286"/>
      <c r="RTC103" s="286"/>
      <c r="RTD103" s="286"/>
      <c r="RTE103" s="286"/>
      <c r="RTF103" s="286"/>
      <c r="RTG103" s="286"/>
      <c r="RTH103" s="286"/>
      <c r="RTI103" s="286"/>
      <c r="RTJ103" s="286"/>
      <c r="RTK103" s="286"/>
      <c r="RTL103" s="286"/>
      <c r="RTM103" s="286"/>
      <c r="RTN103" s="286"/>
      <c r="RTO103" s="286"/>
      <c r="RTP103" s="286"/>
      <c r="RTQ103" s="286"/>
      <c r="RTR103" s="286"/>
      <c r="RTS103" s="286"/>
      <c r="RTT103" s="286"/>
      <c r="RTU103" s="286"/>
      <c r="RTV103" s="286"/>
      <c r="RTW103" s="286"/>
      <c r="RTX103" s="286"/>
      <c r="RTY103" s="286"/>
      <c r="RTZ103" s="286"/>
      <c r="RUA103" s="286"/>
      <c r="RUB103" s="286"/>
      <c r="RUC103" s="286"/>
      <c r="RUD103" s="286"/>
      <c r="RUE103" s="286"/>
      <c r="RUF103" s="286"/>
      <c r="RUG103" s="286"/>
      <c r="RUH103" s="286"/>
      <c r="RUI103" s="286"/>
      <c r="RUJ103" s="286"/>
      <c r="RUK103" s="286"/>
      <c r="RUL103" s="286"/>
      <c r="RUM103" s="286"/>
      <c r="RUN103" s="286"/>
      <c r="RUO103" s="286"/>
      <c r="RUP103" s="286"/>
      <c r="RUQ103" s="286"/>
      <c r="RUR103" s="286"/>
      <c r="RUS103" s="286"/>
      <c r="RUT103" s="286"/>
      <c r="RUU103" s="286"/>
      <c r="RUV103" s="286"/>
      <c r="RUW103" s="286"/>
      <c r="RUX103" s="286"/>
      <c r="RUY103" s="286"/>
      <c r="RUZ103" s="286"/>
      <c r="RVA103" s="286"/>
      <c r="RVB103" s="286"/>
      <c r="RVC103" s="286"/>
      <c r="RVD103" s="286"/>
      <c r="RVE103" s="286"/>
      <c r="RVF103" s="286"/>
      <c r="RVG103" s="286"/>
      <c r="RVH103" s="286"/>
      <c r="RVI103" s="286"/>
      <c r="RVJ103" s="286"/>
      <c r="RVK103" s="286"/>
      <c r="RVL103" s="286"/>
      <c r="RVM103" s="286"/>
      <c r="RVN103" s="286"/>
      <c r="RVO103" s="286"/>
      <c r="RVP103" s="286"/>
      <c r="RVQ103" s="286"/>
      <c r="RVR103" s="286"/>
      <c r="RVS103" s="286"/>
      <c r="RVT103" s="286"/>
      <c r="RVU103" s="286"/>
      <c r="RVV103" s="286"/>
      <c r="RVW103" s="286"/>
      <c r="RVX103" s="286"/>
      <c r="RVY103" s="286"/>
      <c r="RVZ103" s="286"/>
      <c r="RWA103" s="286"/>
      <c r="RWB103" s="286"/>
      <c r="RWC103" s="286"/>
      <c r="RWD103" s="286"/>
      <c r="RWE103" s="286"/>
      <c r="RWF103" s="286"/>
      <c r="RWG103" s="286"/>
      <c r="RWH103" s="286"/>
      <c r="RWI103" s="286"/>
      <c r="RWJ103" s="286"/>
      <c r="RWK103" s="286"/>
      <c r="RWL103" s="286"/>
      <c r="RWM103" s="286"/>
      <c r="RWN103" s="286"/>
      <c r="RWO103" s="286"/>
      <c r="RWP103" s="286"/>
      <c r="RWQ103" s="286"/>
      <c r="RWR103" s="286"/>
      <c r="RWS103" s="286"/>
      <c r="RWT103" s="286"/>
      <c r="RWU103" s="286"/>
      <c r="RWV103" s="286"/>
      <c r="RWW103" s="286"/>
      <c r="RWX103" s="286"/>
      <c r="RWY103" s="286"/>
      <c r="RWZ103" s="286"/>
      <c r="RXA103" s="286"/>
      <c r="RXB103" s="286"/>
      <c r="RXC103" s="286"/>
      <c r="RXD103" s="286"/>
      <c r="RXE103" s="286"/>
      <c r="RXF103" s="286"/>
      <c r="RXG103" s="286"/>
      <c r="RXH103" s="286"/>
      <c r="RXI103" s="286"/>
      <c r="RXJ103" s="286"/>
      <c r="RXK103" s="286"/>
      <c r="RXL103" s="286"/>
      <c r="RXM103" s="286"/>
      <c r="RXN103" s="286"/>
      <c r="RXO103" s="286"/>
      <c r="RXP103" s="286"/>
      <c r="RXQ103" s="286"/>
      <c r="RXR103" s="286"/>
      <c r="RXS103" s="286"/>
      <c r="RXT103" s="286"/>
      <c r="RXU103" s="286"/>
      <c r="RXV103" s="286"/>
      <c r="RXW103" s="286"/>
      <c r="RXX103" s="286"/>
      <c r="RXY103" s="286"/>
      <c r="RXZ103" s="286"/>
      <c r="RYA103" s="286"/>
      <c r="RYB103" s="286"/>
      <c r="RYC103" s="286"/>
      <c r="RYD103" s="286"/>
      <c r="RYE103" s="286"/>
      <c r="RYF103" s="286"/>
      <c r="RYG103" s="286"/>
      <c r="RYH103" s="286"/>
      <c r="RYI103" s="286"/>
      <c r="RYJ103" s="286"/>
      <c r="RYK103" s="286"/>
      <c r="RYL103" s="286"/>
      <c r="RYM103" s="286"/>
      <c r="RYN103" s="286"/>
      <c r="RYO103" s="286"/>
      <c r="RYP103" s="286"/>
      <c r="RYQ103" s="286"/>
      <c r="RYR103" s="286"/>
      <c r="RYS103" s="286"/>
      <c r="RYT103" s="286"/>
      <c r="RYU103" s="286"/>
      <c r="RYV103" s="286"/>
      <c r="RYW103" s="286"/>
      <c r="RYX103" s="286"/>
      <c r="RYY103" s="286"/>
      <c r="RYZ103" s="286"/>
      <c r="RZA103" s="286"/>
      <c r="RZB103" s="286"/>
      <c r="RZC103" s="286"/>
      <c r="RZD103" s="286"/>
      <c r="RZE103" s="286"/>
      <c r="RZF103" s="286"/>
      <c r="RZG103" s="286"/>
      <c r="RZH103" s="286"/>
      <c r="RZI103" s="286"/>
      <c r="RZJ103" s="286"/>
      <c r="RZK103" s="286"/>
      <c r="RZL103" s="286"/>
      <c r="RZM103" s="286"/>
      <c r="RZN103" s="286"/>
      <c r="RZO103" s="286"/>
      <c r="RZP103" s="286"/>
      <c r="RZQ103" s="286"/>
      <c r="RZR103" s="286"/>
      <c r="RZS103" s="286"/>
      <c r="RZT103" s="286"/>
      <c r="RZU103" s="286"/>
      <c r="RZV103" s="286"/>
      <c r="RZW103" s="286"/>
      <c r="RZX103" s="286"/>
      <c r="RZY103" s="286"/>
      <c r="RZZ103" s="286"/>
      <c r="SAA103" s="286"/>
      <c r="SAB103" s="286"/>
      <c r="SAC103" s="286"/>
      <c r="SAD103" s="286"/>
      <c r="SAE103" s="286"/>
      <c r="SAF103" s="286"/>
      <c r="SAG103" s="286"/>
      <c r="SAH103" s="286"/>
      <c r="SAI103" s="286"/>
      <c r="SAJ103" s="286"/>
      <c r="SAK103" s="286"/>
      <c r="SAL103" s="286"/>
      <c r="SAM103" s="286"/>
      <c r="SAN103" s="286"/>
      <c r="SAO103" s="286"/>
      <c r="SAP103" s="286"/>
      <c r="SAQ103" s="286"/>
      <c r="SAR103" s="286"/>
      <c r="SAS103" s="286"/>
      <c r="SAT103" s="286"/>
      <c r="SAU103" s="286"/>
      <c r="SAV103" s="286"/>
      <c r="SAW103" s="286"/>
      <c r="SAX103" s="286"/>
      <c r="SAY103" s="286"/>
      <c r="SAZ103" s="286"/>
      <c r="SBA103" s="286"/>
      <c r="SBB103" s="286"/>
      <c r="SBC103" s="286"/>
      <c r="SBD103" s="286"/>
      <c r="SBE103" s="286"/>
      <c r="SBF103" s="286"/>
      <c r="SBG103" s="286"/>
      <c r="SBH103" s="286"/>
      <c r="SBI103" s="286"/>
      <c r="SBJ103" s="286"/>
      <c r="SBK103" s="286"/>
      <c r="SBL103" s="286"/>
      <c r="SBM103" s="286"/>
      <c r="SBN103" s="286"/>
      <c r="SBO103" s="286"/>
      <c r="SBP103" s="286"/>
      <c r="SBQ103" s="286"/>
      <c r="SBR103" s="286"/>
      <c r="SBS103" s="286"/>
      <c r="SBT103" s="286"/>
      <c r="SBU103" s="286"/>
      <c r="SBV103" s="286"/>
      <c r="SBW103" s="286"/>
      <c r="SBX103" s="286"/>
      <c r="SBY103" s="286"/>
      <c r="SBZ103" s="286"/>
      <c r="SCA103" s="286"/>
      <c r="SCB103" s="286"/>
      <c r="SCC103" s="286"/>
      <c r="SCD103" s="286"/>
      <c r="SCE103" s="286"/>
      <c r="SCF103" s="286"/>
      <c r="SCG103" s="286"/>
      <c r="SCH103" s="286"/>
      <c r="SCI103" s="286"/>
      <c r="SCJ103" s="286"/>
      <c r="SCK103" s="286"/>
      <c r="SCL103" s="286"/>
      <c r="SCM103" s="286"/>
      <c r="SCN103" s="286"/>
      <c r="SCO103" s="286"/>
      <c r="SCP103" s="286"/>
      <c r="SCQ103" s="286"/>
      <c r="SCR103" s="286"/>
      <c r="SCS103" s="286"/>
      <c r="SCT103" s="286"/>
      <c r="SCU103" s="286"/>
      <c r="SCV103" s="286"/>
      <c r="SCW103" s="286"/>
      <c r="SCX103" s="286"/>
      <c r="SCY103" s="286"/>
      <c r="SCZ103" s="286"/>
      <c r="SDA103" s="286"/>
      <c r="SDB103" s="286"/>
      <c r="SDC103" s="286"/>
      <c r="SDD103" s="286"/>
      <c r="SDE103" s="286"/>
      <c r="SDF103" s="286"/>
      <c r="SDG103" s="286"/>
      <c r="SDH103" s="286"/>
      <c r="SDI103" s="286"/>
      <c r="SDJ103" s="286"/>
      <c r="SDK103" s="286"/>
      <c r="SDL103" s="286"/>
      <c r="SDM103" s="286"/>
      <c r="SDN103" s="286"/>
      <c r="SDO103" s="286"/>
      <c r="SDP103" s="286"/>
      <c r="SDQ103" s="286"/>
      <c r="SDR103" s="286"/>
      <c r="SDS103" s="286"/>
      <c r="SDT103" s="286"/>
      <c r="SDU103" s="286"/>
      <c r="SDV103" s="286"/>
      <c r="SDW103" s="286"/>
      <c r="SDX103" s="286"/>
      <c r="SDY103" s="286"/>
      <c r="SDZ103" s="286"/>
      <c r="SEA103" s="286"/>
      <c r="SEB103" s="286"/>
      <c r="SEC103" s="286"/>
      <c r="SED103" s="286"/>
      <c r="SEE103" s="286"/>
      <c r="SEF103" s="286"/>
      <c r="SEG103" s="286"/>
      <c r="SEH103" s="286"/>
      <c r="SEI103" s="286"/>
      <c r="SEJ103" s="286"/>
      <c r="SEK103" s="286"/>
      <c r="SEL103" s="286"/>
      <c r="SEM103" s="286"/>
      <c r="SEN103" s="286"/>
      <c r="SEO103" s="286"/>
      <c r="SEP103" s="286"/>
      <c r="SEQ103" s="286"/>
      <c r="SER103" s="286"/>
      <c r="SES103" s="286"/>
      <c r="SET103" s="286"/>
      <c r="SEU103" s="286"/>
      <c r="SEV103" s="286"/>
      <c r="SEW103" s="286"/>
      <c r="SEX103" s="286"/>
      <c r="SEY103" s="286"/>
      <c r="SEZ103" s="286"/>
      <c r="SFA103" s="286"/>
      <c r="SFB103" s="286"/>
      <c r="SFC103" s="286"/>
      <c r="SFD103" s="286"/>
      <c r="SFE103" s="286"/>
      <c r="SFF103" s="286"/>
      <c r="SFG103" s="286"/>
      <c r="SFH103" s="286"/>
      <c r="SFI103" s="286"/>
      <c r="SFJ103" s="286"/>
      <c r="SFK103" s="286"/>
      <c r="SFL103" s="286"/>
      <c r="SFM103" s="286"/>
      <c r="SFN103" s="286"/>
      <c r="SFO103" s="286"/>
      <c r="SFP103" s="286"/>
      <c r="SFQ103" s="286"/>
      <c r="SFR103" s="286"/>
      <c r="SFS103" s="286"/>
      <c r="SFT103" s="286"/>
      <c r="SFU103" s="286"/>
      <c r="SFV103" s="286"/>
      <c r="SFW103" s="286"/>
      <c r="SFX103" s="286"/>
      <c r="SFY103" s="286"/>
      <c r="SFZ103" s="286"/>
      <c r="SGA103" s="286"/>
      <c r="SGB103" s="286"/>
      <c r="SGC103" s="286"/>
      <c r="SGD103" s="286"/>
      <c r="SGE103" s="286"/>
      <c r="SGF103" s="286"/>
      <c r="SGG103" s="286"/>
      <c r="SGH103" s="286"/>
      <c r="SGI103" s="286"/>
      <c r="SGJ103" s="286"/>
      <c r="SGK103" s="286"/>
      <c r="SGL103" s="286"/>
      <c r="SGM103" s="286"/>
      <c r="SGN103" s="286"/>
      <c r="SGO103" s="286"/>
      <c r="SGP103" s="286"/>
      <c r="SGQ103" s="286"/>
      <c r="SGR103" s="286"/>
      <c r="SGS103" s="286"/>
      <c r="SGT103" s="286"/>
      <c r="SGU103" s="286"/>
      <c r="SGV103" s="286"/>
      <c r="SGW103" s="286"/>
      <c r="SGX103" s="286"/>
      <c r="SGY103" s="286"/>
      <c r="SGZ103" s="286"/>
      <c r="SHA103" s="286"/>
      <c r="SHB103" s="286"/>
      <c r="SHC103" s="286"/>
      <c r="SHD103" s="286"/>
      <c r="SHE103" s="286"/>
      <c r="SHF103" s="286"/>
      <c r="SHG103" s="286"/>
      <c r="SHH103" s="286"/>
      <c r="SHI103" s="286"/>
      <c r="SHJ103" s="286"/>
      <c r="SHK103" s="286"/>
      <c r="SHL103" s="286"/>
      <c r="SHM103" s="286"/>
      <c r="SHN103" s="286"/>
      <c r="SHO103" s="286"/>
      <c r="SHP103" s="286"/>
      <c r="SHQ103" s="286"/>
      <c r="SHR103" s="286"/>
      <c r="SHS103" s="286"/>
      <c r="SHT103" s="286"/>
      <c r="SHU103" s="286"/>
      <c r="SHV103" s="286"/>
      <c r="SHW103" s="286"/>
      <c r="SHX103" s="286"/>
      <c r="SHY103" s="286"/>
      <c r="SHZ103" s="286"/>
      <c r="SIA103" s="286"/>
      <c r="SIB103" s="286"/>
      <c r="SIC103" s="286"/>
      <c r="SID103" s="286"/>
      <c r="SIE103" s="286"/>
      <c r="SIF103" s="286"/>
      <c r="SIG103" s="286"/>
      <c r="SIH103" s="286"/>
      <c r="SII103" s="286"/>
      <c r="SIJ103" s="286"/>
      <c r="SIK103" s="286"/>
      <c r="SIL103" s="286"/>
      <c r="SIM103" s="286"/>
      <c r="SIN103" s="286"/>
      <c r="SIO103" s="286"/>
      <c r="SIP103" s="286"/>
      <c r="SIQ103" s="286"/>
      <c r="SIR103" s="286"/>
      <c r="SIS103" s="286"/>
      <c r="SIT103" s="286"/>
      <c r="SIU103" s="286"/>
      <c r="SIV103" s="286"/>
      <c r="SIW103" s="286"/>
      <c r="SIX103" s="286"/>
      <c r="SIY103" s="286"/>
      <c r="SIZ103" s="286"/>
      <c r="SJA103" s="286"/>
      <c r="SJB103" s="286"/>
      <c r="SJC103" s="286"/>
      <c r="SJD103" s="286"/>
      <c r="SJE103" s="286"/>
      <c r="SJF103" s="286"/>
      <c r="SJG103" s="286"/>
      <c r="SJH103" s="286"/>
      <c r="SJI103" s="286"/>
      <c r="SJJ103" s="286"/>
      <c r="SJK103" s="286"/>
      <c r="SJL103" s="286"/>
      <c r="SJM103" s="286"/>
      <c r="SJN103" s="286"/>
      <c r="SJO103" s="286"/>
      <c r="SJP103" s="286"/>
      <c r="SJQ103" s="286"/>
      <c r="SJR103" s="286"/>
      <c r="SJS103" s="286"/>
      <c r="SJT103" s="286"/>
      <c r="SJU103" s="286"/>
      <c r="SJV103" s="286"/>
      <c r="SJW103" s="286"/>
      <c r="SJX103" s="286"/>
      <c r="SJY103" s="286"/>
      <c r="SJZ103" s="286"/>
      <c r="SKA103" s="286"/>
      <c r="SKB103" s="286"/>
      <c r="SKC103" s="286"/>
      <c r="SKD103" s="286"/>
      <c r="SKE103" s="286"/>
      <c r="SKF103" s="286"/>
      <c r="SKG103" s="286"/>
      <c r="SKH103" s="286"/>
      <c r="SKI103" s="286"/>
      <c r="SKJ103" s="286"/>
      <c r="SKK103" s="286"/>
      <c r="SKL103" s="286"/>
      <c r="SKM103" s="286"/>
      <c r="SKN103" s="286"/>
      <c r="SKO103" s="286"/>
      <c r="SKP103" s="286"/>
      <c r="SKQ103" s="286"/>
      <c r="SKR103" s="286"/>
      <c r="SKS103" s="286"/>
      <c r="SKT103" s="286"/>
      <c r="SKU103" s="286"/>
      <c r="SKV103" s="286"/>
      <c r="SKW103" s="286"/>
      <c r="SKX103" s="286"/>
      <c r="SKY103" s="286"/>
      <c r="SKZ103" s="286"/>
      <c r="SLA103" s="286"/>
      <c r="SLB103" s="286"/>
      <c r="SLC103" s="286"/>
      <c r="SLD103" s="286"/>
      <c r="SLE103" s="286"/>
      <c r="SLF103" s="286"/>
      <c r="SLG103" s="286"/>
      <c r="SLH103" s="286"/>
      <c r="SLI103" s="286"/>
      <c r="SLJ103" s="286"/>
      <c r="SLK103" s="286"/>
      <c r="SLL103" s="286"/>
      <c r="SLM103" s="286"/>
      <c r="SLN103" s="286"/>
      <c r="SLO103" s="286"/>
      <c r="SLP103" s="286"/>
      <c r="SLQ103" s="286"/>
      <c r="SLR103" s="286"/>
      <c r="SLS103" s="286"/>
      <c r="SLT103" s="286"/>
      <c r="SLU103" s="286"/>
      <c r="SLV103" s="286"/>
      <c r="SLW103" s="286"/>
      <c r="SLX103" s="286"/>
      <c r="SLY103" s="286"/>
      <c r="SLZ103" s="286"/>
      <c r="SMA103" s="286"/>
      <c r="SMB103" s="286"/>
      <c r="SMC103" s="286"/>
      <c r="SMD103" s="286"/>
      <c r="SME103" s="286"/>
      <c r="SMF103" s="286"/>
      <c r="SMG103" s="286"/>
      <c r="SMH103" s="286"/>
      <c r="SMI103" s="286"/>
      <c r="SMJ103" s="286"/>
      <c r="SMK103" s="286"/>
      <c r="SML103" s="286"/>
      <c r="SMM103" s="286"/>
      <c r="SMN103" s="286"/>
      <c r="SMO103" s="286"/>
      <c r="SMP103" s="286"/>
      <c r="SMQ103" s="286"/>
      <c r="SMR103" s="286"/>
      <c r="SMS103" s="286"/>
      <c r="SMT103" s="286"/>
      <c r="SMU103" s="286"/>
      <c r="SMV103" s="286"/>
      <c r="SMW103" s="286"/>
      <c r="SMX103" s="286"/>
      <c r="SMY103" s="286"/>
      <c r="SMZ103" s="286"/>
      <c r="SNA103" s="286"/>
      <c r="SNB103" s="286"/>
      <c r="SNC103" s="286"/>
      <c r="SND103" s="286"/>
      <c r="SNE103" s="286"/>
      <c r="SNF103" s="286"/>
      <c r="SNG103" s="286"/>
      <c r="SNH103" s="286"/>
      <c r="SNI103" s="286"/>
      <c r="SNJ103" s="286"/>
      <c r="SNK103" s="286"/>
      <c r="SNL103" s="286"/>
      <c r="SNM103" s="286"/>
      <c r="SNN103" s="286"/>
      <c r="SNO103" s="286"/>
      <c r="SNP103" s="286"/>
      <c r="SNQ103" s="286"/>
      <c r="SNR103" s="286"/>
      <c r="SNS103" s="286"/>
      <c r="SNT103" s="286"/>
      <c r="SNU103" s="286"/>
      <c r="SNV103" s="286"/>
      <c r="SNW103" s="286"/>
      <c r="SNX103" s="286"/>
      <c r="SNY103" s="286"/>
      <c r="SNZ103" s="286"/>
      <c r="SOA103" s="286"/>
      <c r="SOB103" s="286"/>
      <c r="SOC103" s="286"/>
      <c r="SOD103" s="286"/>
      <c r="SOE103" s="286"/>
      <c r="SOF103" s="286"/>
      <c r="SOG103" s="286"/>
      <c r="SOH103" s="286"/>
      <c r="SOI103" s="286"/>
      <c r="SOJ103" s="286"/>
      <c r="SOK103" s="286"/>
      <c r="SOL103" s="286"/>
      <c r="SOM103" s="286"/>
      <c r="SON103" s="286"/>
      <c r="SOO103" s="286"/>
      <c r="SOP103" s="286"/>
      <c r="SOQ103" s="286"/>
      <c r="SOR103" s="286"/>
      <c r="SOS103" s="286"/>
      <c r="SOT103" s="286"/>
      <c r="SOU103" s="286"/>
      <c r="SOV103" s="286"/>
      <c r="SOW103" s="286"/>
      <c r="SOX103" s="286"/>
      <c r="SOY103" s="286"/>
      <c r="SOZ103" s="286"/>
      <c r="SPA103" s="286"/>
      <c r="SPB103" s="286"/>
      <c r="SPC103" s="286"/>
      <c r="SPD103" s="286"/>
      <c r="SPE103" s="286"/>
      <c r="SPF103" s="286"/>
      <c r="SPG103" s="286"/>
      <c r="SPH103" s="286"/>
      <c r="SPI103" s="286"/>
      <c r="SPJ103" s="286"/>
      <c r="SPK103" s="286"/>
      <c r="SPL103" s="286"/>
      <c r="SPM103" s="286"/>
      <c r="SPN103" s="286"/>
      <c r="SPO103" s="286"/>
      <c r="SPP103" s="286"/>
      <c r="SPQ103" s="286"/>
      <c r="SPR103" s="286"/>
      <c r="SPS103" s="286"/>
      <c r="SPT103" s="286"/>
      <c r="SPU103" s="286"/>
      <c r="SPV103" s="286"/>
      <c r="SPW103" s="286"/>
      <c r="SPX103" s="286"/>
      <c r="SPY103" s="286"/>
      <c r="SPZ103" s="286"/>
      <c r="SQA103" s="286"/>
      <c r="SQB103" s="286"/>
      <c r="SQC103" s="286"/>
      <c r="SQD103" s="286"/>
      <c r="SQE103" s="286"/>
      <c r="SQF103" s="286"/>
      <c r="SQG103" s="286"/>
      <c r="SQH103" s="286"/>
      <c r="SQI103" s="286"/>
      <c r="SQJ103" s="286"/>
      <c r="SQK103" s="286"/>
      <c r="SQL103" s="286"/>
      <c r="SQM103" s="286"/>
      <c r="SQN103" s="286"/>
      <c r="SQO103" s="286"/>
      <c r="SQP103" s="286"/>
      <c r="SQQ103" s="286"/>
      <c r="SQR103" s="286"/>
      <c r="SQS103" s="286"/>
      <c r="SQT103" s="286"/>
      <c r="SQU103" s="286"/>
      <c r="SQV103" s="286"/>
      <c r="SQW103" s="286"/>
      <c r="SQX103" s="286"/>
      <c r="SQY103" s="286"/>
      <c r="SQZ103" s="286"/>
      <c r="SRA103" s="286"/>
      <c r="SRB103" s="286"/>
      <c r="SRC103" s="286"/>
      <c r="SRD103" s="286"/>
      <c r="SRE103" s="286"/>
      <c r="SRF103" s="286"/>
      <c r="SRG103" s="286"/>
      <c r="SRH103" s="286"/>
      <c r="SRI103" s="286"/>
      <c r="SRJ103" s="286"/>
      <c r="SRK103" s="286"/>
      <c r="SRL103" s="286"/>
      <c r="SRM103" s="286"/>
      <c r="SRN103" s="286"/>
      <c r="SRO103" s="286"/>
      <c r="SRP103" s="286"/>
      <c r="SRQ103" s="286"/>
      <c r="SRR103" s="286"/>
      <c r="SRS103" s="286"/>
      <c r="SRT103" s="286"/>
      <c r="SRU103" s="286"/>
      <c r="SRV103" s="286"/>
      <c r="SRW103" s="286"/>
      <c r="SRX103" s="286"/>
      <c r="SRY103" s="286"/>
      <c r="SRZ103" s="286"/>
      <c r="SSA103" s="286"/>
      <c r="SSB103" s="286"/>
      <c r="SSC103" s="286"/>
      <c r="SSD103" s="286"/>
      <c r="SSE103" s="286"/>
      <c r="SSF103" s="286"/>
      <c r="SSG103" s="286"/>
      <c r="SSH103" s="286"/>
      <c r="SSI103" s="286"/>
      <c r="SSJ103" s="286"/>
      <c r="SSK103" s="286"/>
      <c r="SSL103" s="286"/>
      <c r="SSM103" s="286"/>
      <c r="SSN103" s="286"/>
      <c r="SSO103" s="286"/>
      <c r="SSP103" s="286"/>
      <c r="SSQ103" s="286"/>
      <c r="SSR103" s="286"/>
      <c r="SSS103" s="286"/>
      <c r="SST103" s="286"/>
      <c r="SSU103" s="286"/>
      <c r="SSV103" s="286"/>
      <c r="SSW103" s="286"/>
      <c r="SSX103" s="286"/>
      <c r="SSY103" s="286"/>
      <c r="SSZ103" s="286"/>
      <c r="STA103" s="286"/>
      <c r="STB103" s="286"/>
      <c r="STC103" s="286"/>
      <c r="STD103" s="286"/>
      <c r="STE103" s="286"/>
      <c r="STF103" s="286"/>
      <c r="STG103" s="286"/>
      <c r="STH103" s="286"/>
      <c r="STI103" s="286"/>
      <c r="STJ103" s="286"/>
      <c r="STK103" s="286"/>
      <c r="STL103" s="286"/>
      <c r="STM103" s="286"/>
      <c r="STN103" s="286"/>
      <c r="STO103" s="286"/>
      <c r="STP103" s="286"/>
      <c r="STQ103" s="286"/>
      <c r="STR103" s="286"/>
      <c r="STS103" s="286"/>
      <c r="STT103" s="286"/>
      <c r="STU103" s="286"/>
      <c r="STV103" s="286"/>
      <c r="STW103" s="286"/>
      <c r="STX103" s="286"/>
      <c r="STY103" s="286"/>
      <c r="STZ103" s="286"/>
      <c r="SUA103" s="286"/>
      <c r="SUB103" s="286"/>
      <c r="SUC103" s="286"/>
      <c r="SUD103" s="286"/>
      <c r="SUE103" s="286"/>
      <c r="SUF103" s="286"/>
      <c r="SUG103" s="286"/>
      <c r="SUH103" s="286"/>
      <c r="SUI103" s="286"/>
      <c r="SUJ103" s="286"/>
      <c r="SUK103" s="286"/>
      <c r="SUL103" s="286"/>
      <c r="SUM103" s="286"/>
      <c r="SUN103" s="286"/>
      <c r="SUO103" s="286"/>
      <c r="SUP103" s="286"/>
      <c r="SUQ103" s="286"/>
      <c r="SUR103" s="286"/>
      <c r="SUS103" s="286"/>
      <c r="SUT103" s="286"/>
      <c r="SUU103" s="286"/>
      <c r="SUV103" s="286"/>
      <c r="SUW103" s="286"/>
      <c r="SUX103" s="286"/>
      <c r="SUY103" s="286"/>
      <c r="SUZ103" s="286"/>
      <c r="SVA103" s="286"/>
      <c r="SVB103" s="286"/>
      <c r="SVC103" s="286"/>
      <c r="SVD103" s="286"/>
      <c r="SVE103" s="286"/>
      <c r="SVF103" s="286"/>
      <c r="SVG103" s="286"/>
      <c r="SVH103" s="286"/>
      <c r="SVI103" s="286"/>
      <c r="SVJ103" s="286"/>
      <c r="SVK103" s="286"/>
      <c r="SVL103" s="286"/>
      <c r="SVM103" s="286"/>
      <c r="SVN103" s="286"/>
      <c r="SVO103" s="286"/>
      <c r="SVP103" s="286"/>
      <c r="SVQ103" s="286"/>
      <c r="SVR103" s="286"/>
      <c r="SVS103" s="286"/>
      <c r="SVT103" s="286"/>
      <c r="SVU103" s="286"/>
      <c r="SVV103" s="286"/>
      <c r="SVW103" s="286"/>
      <c r="SVX103" s="286"/>
      <c r="SVY103" s="286"/>
      <c r="SVZ103" s="286"/>
      <c r="SWA103" s="286"/>
      <c r="SWB103" s="286"/>
      <c r="SWC103" s="286"/>
      <c r="SWD103" s="286"/>
      <c r="SWE103" s="286"/>
      <c r="SWF103" s="286"/>
      <c r="SWG103" s="286"/>
      <c r="SWH103" s="286"/>
      <c r="SWI103" s="286"/>
      <c r="SWJ103" s="286"/>
      <c r="SWK103" s="286"/>
      <c r="SWL103" s="286"/>
      <c r="SWM103" s="286"/>
      <c r="SWN103" s="286"/>
      <c r="SWO103" s="286"/>
      <c r="SWP103" s="286"/>
      <c r="SWQ103" s="286"/>
      <c r="SWR103" s="286"/>
      <c r="SWS103" s="286"/>
      <c r="SWT103" s="286"/>
      <c r="SWU103" s="286"/>
      <c r="SWV103" s="286"/>
      <c r="SWW103" s="286"/>
      <c r="SWX103" s="286"/>
      <c r="SWY103" s="286"/>
      <c r="SWZ103" s="286"/>
      <c r="SXA103" s="286"/>
      <c r="SXB103" s="286"/>
      <c r="SXC103" s="286"/>
      <c r="SXD103" s="286"/>
      <c r="SXE103" s="286"/>
      <c r="SXF103" s="286"/>
      <c r="SXG103" s="286"/>
      <c r="SXH103" s="286"/>
      <c r="SXI103" s="286"/>
      <c r="SXJ103" s="286"/>
      <c r="SXK103" s="286"/>
      <c r="SXL103" s="286"/>
      <c r="SXM103" s="286"/>
      <c r="SXN103" s="286"/>
      <c r="SXO103" s="286"/>
      <c r="SXP103" s="286"/>
      <c r="SXQ103" s="286"/>
      <c r="SXR103" s="286"/>
      <c r="SXS103" s="286"/>
      <c r="SXT103" s="286"/>
      <c r="SXU103" s="286"/>
      <c r="SXV103" s="286"/>
      <c r="SXW103" s="286"/>
      <c r="SXX103" s="286"/>
      <c r="SXY103" s="286"/>
      <c r="SXZ103" s="286"/>
      <c r="SYA103" s="286"/>
      <c r="SYB103" s="286"/>
      <c r="SYC103" s="286"/>
      <c r="SYD103" s="286"/>
      <c r="SYE103" s="286"/>
      <c r="SYF103" s="286"/>
      <c r="SYG103" s="286"/>
      <c r="SYH103" s="286"/>
      <c r="SYI103" s="286"/>
      <c r="SYJ103" s="286"/>
      <c r="SYK103" s="286"/>
      <c r="SYL103" s="286"/>
      <c r="SYM103" s="286"/>
      <c r="SYN103" s="286"/>
      <c r="SYO103" s="286"/>
      <c r="SYP103" s="286"/>
      <c r="SYQ103" s="286"/>
      <c r="SYR103" s="286"/>
      <c r="SYS103" s="286"/>
      <c r="SYT103" s="286"/>
      <c r="SYU103" s="286"/>
      <c r="SYV103" s="286"/>
      <c r="SYW103" s="286"/>
      <c r="SYX103" s="286"/>
      <c r="SYY103" s="286"/>
      <c r="SYZ103" s="286"/>
      <c r="SZA103" s="286"/>
      <c r="SZB103" s="286"/>
      <c r="SZC103" s="286"/>
      <c r="SZD103" s="286"/>
      <c r="SZE103" s="286"/>
      <c r="SZF103" s="286"/>
      <c r="SZG103" s="286"/>
      <c r="SZH103" s="286"/>
      <c r="SZI103" s="286"/>
      <c r="SZJ103" s="286"/>
      <c r="SZK103" s="286"/>
      <c r="SZL103" s="286"/>
      <c r="SZM103" s="286"/>
      <c r="SZN103" s="286"/>
      <c r="SZO103" s="286"/>
      <c r="SZP103" s="286"/>
      <c r="SZQ103" s="286"/>
      <c r="SZR103" s="286"/>
      <c r="SZS103" s="286"/>
      <c r="SZT103" s="286"/>
      <c r="SZU103" s="286"/>
      <c r="SZV103" s="286"/>
      <c r="SZW103" s="286"/>
      <c r="SZX103" s="286"/>
      <c r="SZY103" s="286"/>
      <c r="SZZ103" s="286"/>
      <c r="TAA103" s="286"/>
      <c r="TAB103" s="286"/>
      <c r="TAC103" s="286"/>
      <c r="TAD103" s="286"/>
      <c r="TAE103" s="286"/>
      <c r="TAF103" s="286"/>
      <c r="TAG103" s="286"/>
      <c r="TAH103" s="286"/>
      <c r="TAI103" s="286"/>
      <c r="TAJ103" s="286"/>
      <c r="TAK103" s="286"/>
      <c r="TAL103" s="286"/>
      <c r="TAM103" s="286"/>
      <c r="TAN103" s="286"/>
      <c r="TAO103" s="286"/>
      <c r="TAP103" s="286"/>
      <c r="TAQ103" s="286"/>
      <c r="TAR103" s="286"/>
      <c r="TAS103" s="286"/>
      <c r="TAT103" s="286"/>
      <c r="TAU103" s="286"/>
      <c r="TAV103" s="286"/>
      <c r="TAW103" s="286"/>
      <c r="TAX103" s="286"/>
      <c r="TAY103" s="286"/>
      <c r="TAZ103" s="286"/>
      <c r="TBA103" s="286"/>
      <c r="TBB103" s="286"/>
      <c r="TBC103" s="286"/>
      <c r="TBD103" s="286"/>
      <c r="TBE103" s="286"/>
      <c r="TBF103" s="286"/>
      <c r="TBG103" s="286"/>
      <c r="TBH103" s="286"/>
      <c r="TBI103" s="286"/>
      <c r="TBJ103" s="286"/>
      <c r="TBK103" s="286"/>
      <c r="TBL103" s="286"/>
      <c r="TBM103" s="286"/>
      <c r="TBN103" s="286"/>
      <c r="TBO103" s="286"/>
      <c r="TBP103" s="286"/>
      <c r="TBQ103" s="286"/>
      <c r="TBR103" s="286"/>
      <c r="TBS103" s="286"/>
      <c r="TBT103" s="286"/>
      <c r="TBU103" s="286"/>
      <c r="TBV103" s="286"/>
      <c r="TBW103" s="286"/>
      <c r="TBX103" s="286"/>
      <c r="TBY103" s="286"/>
      <c r="TBZ103" s="286"/>
      <c r="TCA103" s="286"/>
      <c r="TCB103" s="286"/>
      <c r="TCC103" s="286"/>
      <c r="TCD103" s="286"/>
      <c r="TCE103" s="286"/>
      <c r="TCF103" s="286"/>
      <c r="TCG103" s="286"/>
      <c r="TCH103" s="286"/>
      <c r="TCI103" s="286"/>
      <c r="TCJ103" s="286"/>
      <c r="TCK103" s="286"/>
      <c r="TCL103" s="286"/>
      <c r="TCM103" s="286"/>
      <c r="TCN103" s="286"/>
      <c r="TCO103" s="286"/>
      <c r="TCP103" s="286"/>
      <c r="TCQ103" s="286"/>
      <c r="TCR103" s="286"/>
      <c r="TCS103" s="286"/>
      <c r="TCT103" s="286"/>
      <c r="TCU103" s="286"/>
      <c r="TCV103" s="286"/>
      <c r="TCW103" s="286"/>
      <c r="TCX103" s="286"/>
      <c r="TCY103" s="286"/>
      <c r="TCZ103" s="286"/>
      <c r="TDA103" s="286"/>
      <c r="TDB103" s="286"/>
      <c r="TDC103" s="286"/>
      <c r="TDD103" s="286"/>
      <c r="TDE103" s="286"/>
      <c r="TDF103" s="286"/>
      <c r="TDG103" s="286"/>
      <c r="TDH103" s="286"/>
      <c r="TDI103" s="286"/>
      <c r="TDJ103" s="286"/>
      <c r="TDK103" s="286"/>
      <c r="TDL103" s="286"/>
      <c r="TDM103" s="286"/>
      <c r="TDN103" s="286"/>
      <c r="TDO103" s="286"/>
      <c r="TDP103" s="286"/>
      <c r="TDQ103" s="286"/>
      <c r="TDR103" s="286"/>
      <c r="TDS103" s="286"/>
      <c r="TDT103" s="286"/>
      <c r="TDU103" s="286"/>
      <c r="TDV103" s="286"/>
      <c r="TDW103" s="286"/>
      <c r="TDX103" s="286"/>
      <c r="TDY103" s="286"/>
      <c r="TDZ103" s="286"/>
      <c r="TEA103" s="286"/>
      <c r="TEB103" s="286"/>
      <c r="TEC103" s="286"/>
      <c r="TED103" s="286"/>
      <c r="TEE103" s="286"/>
      <c r="TEF103" s="286"/>
      <c r="TEG103" s="286"/>
      <c r="TEH103" s="286"/>
      <c r="TEI103" s="286"/>
      <c r="TEJ103" s="286"/>
      <c r="TEK103" s="286"/>
      <c r="TEL103" s="286"/>
      <c r="TEM103" s="286"/>
      <c r="TEN103" s="286"/>
      <c r="TEO103" s="286"/>
      <c r="TEP103" s="286"/>
      <c r="TEQ103" s="286"/>
      <c r="TER103" s="286"/>
      <c r="TES103" s="286"/>
      <c r="TET103" s="286"/>
      <c r="TEU103" s="286"/>
      <c r="TEV103" s="286"/>
      <c r="TEW103" s="286"/>
      <c r="TEX103" s="286"/>
      <c r="TEY103" s="286"/>
      <c r="TEZ103" s="286"/>
      <c r="TFA103" s="286"/>
      <c r="TFB103" s="286"/>
      <c r="TFC103" s="286"/>
      <c r="TFD103" s="286"/>
      <c r="TFE103" s="286"/>
      <c r="TFF103" s="286"/>
      <c r="TFG103" s="286"/>
      <c r="TFH103" s="286"/>
      <c r="TFI103" s="286"/>
      <c r="TFJ103" s="286"/>
      <c r="TFK103" s="286"/>
      <c r="TFL103" s="286"/>
      <c r="TFM103" s="286"/>
      <c r="TFN103" s="286"/>
      <c r="TFO103" s="286"/>
      <c r="TFP103" s="286"/>
      <c r="TFQ103" s="286"/>
      <c r="TFR103" s="286"/>
      <c r="TFS103" s="286"/>
      <c r="TFT103" s="286"/>
      <c r="TFU103" s="286"/>
      <c r="TFV103" s="286"/>
      <c r="TFW103" s="286"/>
      <c r="TFX103" s="286"/>
      <c r="TFY103" s="286"/>
      <c r="TFZ103" s="286"/>
      <c r="TGA103" s="286"/>
      <c r="TGB103" s="286"/>
      <c r="TGC103" s="286"/>
      <c r="TGD103" s="286"/>
      <c r="TGE103" s="286"/>
      <c r="TGF103" s="286"/>
      <c r="TGG103" s="286"/>
      <c r="TGH103" s="286"/>
      <c r="TGI103" s="286"/>
      <c r="TGJ103" s="286"/>
      <c r="TGK103" s="286"/>
      <c r="TGL103" s="286"/>
      <c r="TGM103" s="286"/>
      <c r="TGN103" s="286"/>
      <c r="TGO103" s="286"/>
      <c r="TGP103" s="286"/>
      <c r="TGQ103" s="286"/>
      <c r="TGR103" s="286"/>
      <c r="TGS103" s="286"/>
      <c r="TGT103" s="286"/>
      <c r="TGU103" s="286"/>
      <c r="TGV103" s="286"/>
      <c r="TGW103" s="286"/>
      <c r="TGX103" s="286"/>
      <c r="TGY103" s="286"/>
      <c r="TGZ103" s="286"/>
      <c r="THA103" s="286"/>
      <c r="THB103" s="286"/>
      <c r="THC103" s="286"/>
      <c r="THD103" s="286"/>
      <c r="THE103" s="286"/>
      <c r="THF103" s="286"/>
      <c r="THG103" s="286"/>
      <c r="THH103" s="286"/>
      <c r="THI103" s="286"/>
      <c r="THJ103" s="286"/>
      <c r="THK103" s="286"/>
      <c r="THL103" s="286"/>
      <c r="THM103" s="286"/>
      <c r="THN103" s="286"/>
      <c r="THO103" s="286"/>
      <c r="THP103" s="286"/>
      <c r="THQ103" s="286"/>
      <c r="THR103" s="286"/>
      <c r="THS103" s="286"/>
      <c r="THT103" s="286"/>
      <c r="THU103" s="286"/>
      <c r="THV103" s="286"/>
      <c r="THW103" s="286"/>
      <c r="THX103" s="286"/>
      <c r="THY103" s="286"/>
      <c r="THZ103" s="286"/>
      <c r="TIA103" s="286"/>
      <c r="TIB103" s="286"/>
      <c r="TIC103" s="286"/>
      <c r="TID103" s="286"/>
      <c r="TIE103" s="286"/>
      <c r="TIF103" s="286"/>
      <c r="TIG103" s="286"/>
      <c r="TIH103" s="286"/>
      <c r="TII103" s="286"/>
      <c r="TIJ103" s="286"/>
      <c r="TIK103" s="286"/>
      <c r="TIL103" s="286"/>
      <c r="TIM103" s="286"/>
      <c r="TIN103" s="286"/>
      <c r="TIO103" s="286"/>
      <c r="TIP103" s="286"/>
      <c r="TIQ103" s="286"/>
      <c r="TIR103" s="286"/>
      <c r="TIS103" s="286"/>
      <c r="TIT103" s="286"/>
      <c r="TIU103" s="286"/>
      <c r="TIV103" s="286"/>
      <c r="TIW103" s="286"/>
      <c r="TIX103" s="286"/>
      <c r="TIY103" s="286"/>
      <c r="TIZ103" s="286"/>
      <c r="TJA103" s="286"/>
      <c r="TJB103" s="286"/>
      <c r="TJC103" s="286"/>
      <c r="TJD103" s="286"/>
      <c r="TJE103" s="286"/>
      <c r="TJF103" s="286"/>
      <c r="TJG103" s="286"/>
      <c r="TJH103" s="286"/>
      <c r="TJI103" s="286"/>
      <c r="TJJ103" s="286"/>
      <c r="TJK103" s="286"/>
      <c r="TJL103" s="286"/>
      <c r="TJM103" s="286"/>
      <c r="TJN103" s="286"/>
      <c r="TJO103" s="286"/>
      <c r="TJP103" s="286"/>
      <c r="TJQ103" s="286"/>
      <c r="TJR103" s="286"/>
      <c r="TJS103" s="286"/>
      <c r="TJT103" s="286"/>
      <c r="TJU103" s="286"/>
      <c r="TJV103" s="286"/>
      <c r="TJW103" s="286"/>
      <c r="TJX103" s="286"/>
      <c r="TJY103" s="286"/>
      <c r="TJZ103" s="286"/>
      <c r="TKA103" s="286"/>
      <c r="TKB103" s="286"/>
      <c r="TKC103" s="286"/>
      <c r="TKD103" s="286"/>
      <c r="TKE103" s="286"/>
      <c r="TKF103" s="286"/>
      <c r="TKG103" s="286"/>
      <c r="TKH103" s="286"/>
      <c r="TKI103" s="286"/>
      <c r="TKJ103" s="286"/>
      <c r="TKK103" s="286"/>
      <c r="TKL103" s="286"/>
      <c r="TKM103" s="286"/>
      <c r="TKN103" s="286"/>
      <c r="TKO103" s="286"/>
      <c r="TKP103" s="286"/>
      <c r="TKQ103" s="286"/>
      <c r="TKR103" s="286"/>
      <c r="TKS103" s="286"/>
      <c r="TKT103" s="286"/>
      <c r="TKU103" s="286"/>
      <c r="TKV103" s="286"/>
      <c r="TKW103" s="286"/>
      <c r="TKX103" s="286"/>
      <c r="TKY103" s="286"/>
      <c r="TKZ103" s="286"/>
      <c r="TLA103" s="286"/>
      <c r="TLB103" s="286"/>
      <c r="TLC103" s="286"/>
      <c r="TLD103" s="286"/>
      <c r="TLE103" s="286"/>
      <c r="TLF103" s="286"/>
      <c r="TLG103" s="286"/>
      <c r="TLH103" s="286"/>
      <c r="TLI103" s="286"/>
      <c r="TLJ103" s="286"/>
      <c r="TLK103" s="286"/>
      <c r="TLL103" s="286"/>
      <c r="TLM103" s="286"/>
      <c r="TLN103" s="286"/>
      <c r="TLO103" s="286"/>
      <c r="TLP103" s="286"/>
      <c r="TLQ103" s="286"/>
      <c r="TLR103" s="286"/>
      <c r="TLS103" s="286"/>
      <c r="TLT103" s="286"/>
      <c r="TLU103" s="286"/>
      <c r="TLV103" s="286"/>
      <c r="TLW103" s="286"/>
      <c r="TLX103" s="286"/>
      <c r="TLY103" s="286"/>
      <c r="TLZ103" s="286"/>
      <c r="TMA103" s="286"/>
      <c r="TMB103" s="286"/>
      <c r="TMC103" s="286"/>
      <c r="TMD103" s="286"/>
      <c r="TME103" s="286"/>
      <c r="TMF103" s="286"/>
      <c r="TMG103" s="286"/>
      <c r="TMH103" s="286"/>
      <c r="TMI103" s="286"/>
      <c r="TMJ103" s="286"/>
      <c r="TMK103" s="286"/>
      <c r="TML103" s="286"/>
      <c r="TMM103" s="286"/>
      <c r="TMN103" s="286"/>
      <c r="TMO103" s="286"/>
      <c r="TMP103" s="286"/>
      <c r="TMQ103" s="286"/>
      <c r="TMR103" s="286"/>
      <c r="TMS103" s="286"/>
      <c r="TMT103" s="286"/>
      <c r="TMU103" s="286"/>
      <c r="TMV103" s="286"/>
      <c r="TMW103" s="286"/>
      <c r="TMX103" s="286"/>
      <c r="TMY103" s="286"/>
      <c r="TMZ103" s="286"/>
      <c r="TNA103" s="286"/>
      <c r="TNB103" s="286"/>
      <c r="TNC103" s="286"/>
      <c r="TND103" s="286"/>
      <c r="TNE103" s="286"/>
      <c r="TNF103" s="286"/>
      <c r="TNG103" s="286"/>
      <c r="TNH103" s="286"/>
      <c r="TNI103" s="286"/>
      <c r="TNJ103" s="286"/>
      <c r="TNK103" s="286"/>
      <c r="TNL103" s="286"/>
      <c r="TNM103" s="286"/>
      <c r="TNN103" s="286"/>
      <c r="TNO103" s="286"/>
      <c r="TNP103" s="286"/>
      <c r="TNQ103" s="286"/>
      <c r="TNR103" s="286"/>
      <c r="TNS103" s="286"/>
      <c r="TNT103" s="286"/>
      <c r="TNU103" s="286"/>
      <c r="TNV103" s="286"/>
      <c r="TNW103" s="286"/>
      <c r="TNX103" s="286"/>
      <c r="TNY103" s="286"/>
      <c r="TNZ103" s="286"/>
      <c r="TOA103" s="286"/>
      <c r="TOB103" s="286"/>
      <c r="TOC103" s="286"/>
      <c r="TOD103" s="286"/>
      <c r="TOE103" s="286"/>
      <c r="TOF103" s="286"/>
      <c r="TOG103" s="286"/>
      <c r="TOH103" s="286"/>
      <c r="TOI103" s="286"/>
      <c r="TOJ103" s="286"/>
      <c r="TOK103" s="286"/>
      <c r="TOL103" s="286"/>
      <c r="TOM103" s="286"/>
      <c r="TON103" s="286"/>
      <c r="TOO103" s="286"/>
      <c r="TOP103" s="286"/>
      <c r="TOQ103" s="286"/>
      <c r="TOR103" s="286"/>
      <c r="TOS103" s="286"/>
      <c r="TOT103" s="286"/>
      <c r="TOU103" s="286"/>
      <c r="TOV103" s="286"/>
      <c r="TOW103" s="286"/>
      <c r="TOX103" s="286"/>
      <c r="TOY103" s="286"/>
      <c r="TOZ103" s="286"/>
      <c r="TPA103" s="286"/>
      <c r="TPB103" s="286"/>
      <c r="TPC103" s="286"/>
      <c r="TPD103" s="286"/>
      <c r="TPE103" s="286"/>
      <c r="TPF103" s="286"/>
      <c r="TPG103" s="286"/>
      <c r="TPH103" s="286"/>
      <c r="TPI103" s="286"/>
      <c r="TPJ103" s="286"/>
      <c r="TPK103" s="286"/>
      <c r="TPL103" s="286"/>
      <c r="TPM103" s="286"/>
      <c r="TPN103" s="286"/>
      <c r="TPO103" s="286"/>
      <c r="TPP103" s="286"/>
      <c r="TPQ103" s="286"/>
      <c r="TPR103" s="286"/>
      <c r="TPS103" s="286"/>
      <c r="TPT103" s="286"/>
      <c r="TPU103" s="286"/>
      <c r="TPV103" s="286"/>
      <c r="TPW103" s="286"/>
      <c r="TPX103" s="286"/>
      <c r="TPY103" s="286"/>
      <c r="TPZ103" s="286"/>
      <c r="TQA103" s="286"/>
      <c r="TQB103" s="286"/>
      <c r="TQC103" s="286"/>
      <c r="TQD103" s="286"/>
      <c r="TQE103" s="286"/>
      <c r="TQF103" s="286"/>
      <c r="TQG103" s="286"/>
      <c r="TQH103" s="286"/>
      <c r="TQI103" s="286"/>
      <c r="TQJ103" s="286"/>
      <c r="TQK103" s="286"/>
      <c r="TQL103" s="286"/>
      <c r="TQM103" s="286"/>
      <c r="TQN103" s="286"/>
      <c r="TQO103" s="286"/>
      <c r="TQP103" s="286"/>
      <c r="TQQ103" s="286"/>
      <c r="TQR103" s="286"/>
      <c r="TQS103" s="286"/>
      <c r="TQT103" s="286"/>
      <c r="TQU103" s="286"/>
      <c r="TQV103" s="286"/>
      <c r="TQW103" s="286"/>
      <c r="TQX103" s="286"/>
      <c r="TQY103" s="286"/>
      <c r="TQZ103" s="286"/>
      <c r="TRA103" s="286"/>
      <c r="TRB103" s="286"/>
      <c r="TRC103" s="286"/>
      <c r="TRD103" s="286"/>
      <c r="TRE103" s="286"/>
      <c r="TRF103" s="286"/>
      <c r="TRG103" s="286"/>
      <c r="TRH103" s="286"/>
      <c r="TRI103" s="286"/>
      <c r="TRJ103" s="286"/>
      <c r="TRK103" s="286"/>
      <c r="TRL103" s="286"/>
      <c r="TRM103" s="286"/>
      <c r="TRN103" s="286"/>
      <c r="TRO103" s="286"/>
      <c r="TRP103" s="286"/>
      <c r="TRQ103" s="286"/>
      <c r="TRR103" s="286"/>
      <c r="TRS103" s="286"/>
      <c r="TRT103" s="286"/>
      <c r="TRU103" s="286"/>
      <c r="TRV103" s="286"/>
      <c r="TRW103" s="286"/>
      <c r="TRX103" s="286"/>
      <c r="TRY103" s="286"/>
      <c r="TRZ103" s="286"/>
      <c r="TSA103" s="286"/>
      <c r="TSB103" s="286"/>
      <c r="TSC103" s="286"/>
      <c r="TSD103" s="286"/>
      <c r="TSE103" s="286"/>
      <c r="TSF103" s="286"/>
      <c r="TSG103" s="286"/>
      <c r="TSH103" s="286"/>
      <c r="TSI103" s="286"/>
      <c r="TSJ103" s="286"/>
      <c r="TSK103" s="286"/>
      <c r="TSL103" s="286"/>
      <c r="TSM103" s="286"/>
      <c r="TSN103" s="286"/>
      <c r="TSO103" s="286"/>
      <c r="TSP103" s="286"/>
      <c r="TSQ103" s="286"/>
      <c r="TSR103" s="286"/>
      <c r="TSS103" s="286"/>
      <c r="TST103" s="286"/>
      <c r="TSU103" s="286"/>
      <c r="TSV103" s="286"/>
      <c r="TSW103" s="286"/>
      <c r="TSX103" s="286"/>
      <c r="TSY103" s="286"/>
      <c r="TSZ103" s="286"/>
      <c r="TTA103" s="286"/>
      <c r="TTB103" s="286"/>
      <c r="TTC103" s="286"/>
      <c r="TTD103" s="286"/>
      <c r="TTE103" s="286"/>
      <c r="TTF103" s="286"/>
      <c r="TTG103" s="286"/>
      <c r="TTH103" s="286"/>
      <c r="TTI103" s="286"/>
      <c r="TTJ103" s="286"/>
      <c r="TTK103" s="286"/>
      <c r="TTL103" s="286"/>
      <c r="TTM103" s="286"/>
      <c r="TTN103" s="286"/>
      <c r="TTO103" s="286"/>
      <c r="TTP103" s="286"/>
      <c r="TTQ103" s="286"/>
      <c r="TTR103" s="286"/>
      <c r="TTS103" s="286"/>
      <c r="TTT103" s="286"/>
      <c r="TTU103" s="286"/>
      <c r="TTV103" s="286"/>
      <c r="TTW103" s="286"/>
      <c r="TTX103" s="286"/>
      <c r="TTY103" s="286"/>
      <c r="TTZ103" s="286"/>
      <c r="TUA103" s="286"/>
      <c r="TUB103" s="286"/>
      <c r="TUC103" s="286"/>
      <c r="TUD103" s="286"/>
      <c r="TUE103" s="286"/>
      <c r="TUF103" s="286"/>
      <c r="TUG103" s="286"/>
      <c r="TUH103" s="286"/>
      <c r="TUI103" s="286"/>
      <c r="TUJ103" s="286"/>
      <c r="TUK103" s="286"/>
      <c r="TUL103" s="286"/>
      <c r="TUM103" s="286"/>
      <c r="TUN103" s="286"/>
      <c r="TUO103" s="286"/>
      <c r="TUP103" s="286"/>
      <c r="TUQ103" s="286"/>
      <c r="TUR103" s="286"/>
      <c r="TUS103" s="286"/>
      <c r="TUT103" s="286"/>
      <c r="TUU103" s="286"/>
      <c r="TUV103" s="286"/>
      <c r="TUW103" s="286"/>
      <c r="TUX103" s="286"/>
      <c r="TUY103" s="286"/>
      <c r="TUZ103" s="286"/>
      <c r="TVA103" s="286"/>
      <c r="TVB103" s="286"/>
      <c r="TVC103" s="286"/>
      <c r="TVD103" s="286"/>
      <c r="TVE103" s="286"/>
      <c r="TVF103" s="286"/>
      <c r="TVG103" s="286"/>
      <c r="TVH103" s="286"/>
      <c r="TVI103" s="286"/>
      <c r="TVJ103" s="286"/>
      <c r="TVK103" s="286"/>
      <c r="TVL103" s="286"/>
      <c r="TVM103" s="286"/>
      <c r="TVN103" s="286"/>
      <c r="TVO103" s="286"/>
      <c r="TVP103" s="286"/>
      <c r="TVQ103" s="286"/>
      <c r="TVR103" s="286"/>
      <c r="TVS103" s="286"/>
      <c r="TVT103" s="286"/>
      <c r="TVU103" s="286"/>
      <c r="TVV103" s="286"/>
      <c r="TVW103" s="286"/>
      <c r="TVX103" s="286"/>
      <c r="TVY103" s="286"/>
      <c r="TVZ103" s="286"/>
      <c r="TWA103" s="286"/>
      <c r="TWB103" s="286"/>
      <c r="TWC103" s="286"/>
      <c r="TWD103" s="286"/>
      <c r="TWE103" s="286"/>
      <c r="TWF103" s="286"/>
      <c r="TWG103" s="286"/>
      <c r="TWH103" s="286"/>
      <c r="TWI103" s="286"/>
      <c r="TWJ103" s="286"/>
      <c r="TWK103" s="286"/>
      <c r="TWL103" s="286"/>
      <c r="TWM103" s="286"/>
      <c r="TWN103" s="286"/>
      <c r="TWO103" s="286"/>
      <c r="TWP103" s="286"/>
      <c r="TWQ103" s="286"/>
      <c r="TWR103" s="286"/>
      <c r="TWS103" s="286"/>
      <c r="TWT103" s="286"/>
      <c r="TWU103" s="286"/>
      <c r="TWV103" s="286"/>
      <c r="TWW103" s="286"/>
      <c r="TWX103" s="286"/>
      <c r="TWY103" s="286"/>
      <c r="TWZ103" s="286"/>
      <c r="TXA103" s="286"/>
      <c r="TXB103" s="286"/>
      <c r="TXC103" s="286"/>
      <c r="TXD103" s="286"/>
      <c r="TXE103" s="286"/>
      <c r="TXF103" s="286"/>
      <c r="TXG103" s="286"/>
      <c r="TXH103" s="286"/>
      <c r="TXI103" s="286"/>
      <c r="TXJ103" s="286"/>
      <c r="TXK103" s="286"/>
      <c r="TXL103" s="286"/>
      <c r="TXM103" s="286"/>
      <c r="TXN103" s="286"/>
      <c r="TXO103" s="286"/>
      <c r="TXP103" s="286"/>
      <c r="TXQ103" s="286"/>
      <c r="TXR103" s="286"/>
      <c r="TXS103" s="286"/>
      <c r="TXT103" s="286"/>
      <c r="TXU103" s="286"/>
      <c r="TXV103" s="286"/>
      <c r="TXW103" s="286"/>
      <c r="TXX103" s="286"/>
      <c r="TXY103" s="286"/>
      <c r="TXZ103" s="286"/>
      <c r="TYA103" s="286"/>
      <c r="TYB103" s="286"/>
      <c r="TYC103" s="286"/>
      <c r="TYD103" s="286"/>
      <c r="TYE103" s="286"/>
      <c r="TYF103" s="286"/>
      <c r="TYG103" s="286"/>
      <c r="TYH103" s="286"/>
      <c r="TYI103" s="286"/>
      <c r="TYJ103" s="286"/>
      <c r="TYK103" s="286"/>
      <c r="TYL103" s="286"/>
      <c r="TYM103" s="286"/>
      <c r="TYN103" s="286"/>
      <c r="TYO103" s="286"/>
      <c r="TYP103" s="286"/>
      <c r="TYQ103" s="286"/>
      <c r="TYR103" s="286"/>
      <c r="TYS103" s="286"/>
      <c r="TYT103" s="286"/>
      <c r="TYU103" s="286"/>
      <c r="TYV103" s="286"/>
      <c r="TYW103" s="286"/>
      <c r="TYX103" s="286"/>
      <c r="TYY103" s="286"/>
      <c r="TYZ103" s="286"/>
      <c r="TZA103" s="286"/>
      <c r="TZB103" s="286"/>
      <c r="TZC103" s="286"/>
      <c r="TZD103" s="286"/>
      <c r="TZE103" s="286"/>
      <c r="TZF103" s="286"/>
      <c r="TZG103" s="286"/>
      <c r="TZH103" s="286"/>
      <c r="TZI103" s="286"/>
      <c r="TZJ103" s="286"/>
      <c r="TZK103" s="286"/>
      <c r="TZL103" s="286"/>
      <c r="TZM103" s="286"/>
      <c r="TZN103" s="286"/>
      <c r="TZO103" s="286"/>
      <c r="TZP103" s="286"/>
      <c r="TZQ103" s="286"/>
      <c r="TZR103" s="286"/>
      <c r="TZS103" s="286"/>
      <c r="TZT103" s="286"/>
      <c r="TZU103" s="286"/>
      <c r="TZV103" s="286"/>
      <c r="TZW103" s="286"/>
      <c r="TZX103" s="286"/>
      <c r="TZY103" s="286"/>
      <c r="TZZ103" s="286"/>
      <c r="UAA103" s="286"/>
      <c r="UAB103" s="286"/>
      <c r="UAC103" s="286"/>
      <c r="UAD103" s="286"/>
      <c r="UAE103" s="286"/>
      <c r="UAF103" s="286"/>
      <c r="UAG103" s="286"/>
      <c r="UAH103" s="286"/>
      <c r="UAI103" s="286"/>
      <c r="UAJ103" s="286"/>
      <c r="UAK103" s="286"/>
      <c r="UAL103" s="286"/>
      <c r="UAM103" s="286"/>
      <c r="UAN103" s="286"/>
      <c r="UAO103" s="286"/>
      <c r="UAP103" s="286"/>
      <c r="UAQ103" s="286"/>
      <c r="UAR103" s="286"/>
      <c r="UAS103" s="286"/>
      <c r="UAT103" s="286"/>
      <c r="UAU103" s="286"/>
      <c r="UAV103" s="286"/>
      <c r="UAW103" s="286"/>
      <c r="UAX103" s="286"/>
      <c r="UAY103" s="286"/>
      <c r="UAZ103" s="286"/>
      <c r="UBA103" s="286"/>
      <c r="UBB103" s="286"/>
      <c r="UBC103" s="286"/>
      <c r="UBD103" s="286"/>
      <c r="UBE103" s="286"/>
      <c r="UBF103" s="286"/>
      <c r="UBG103" s="286"/>
      <c r="UBH103" s="286"/>
      <c r="UBI103" s="286"/>
      <c r="UBJ103" s="286"/>
      <c r="UBK103" s="286"/>
      <c r="UBL103" s="286"/>
      <c r="UBM103" s="286"/>
      <c r="UBN103" s="286"/>
      <c r="UBO103" s="286"/>
      <c r="UBP103" s="286"/>
      <c r="UBQ103" s="286"/>
      <c r="UBR103" s="286"/>
      <c r="UBS103" s="286"/>
      <c r="UBT103" s="286"/>
      <c r="UBU103" s="286"/>
      <c r="UBV103" s="286"/>
      <c r="UBW103" s="286"/>
      <c r="UBX103" s="286"/>
      <c r="UBY103" s="286"/>
      <c r="UBZ103" s="286"/>
      <c r="UCA103" s="286"/>
      <c r="UCB103" s="286"/>
      <c r="UCC103" s="286"/>
      <c r="UCD103" s="286"/>
      <c r="UCE103" s="286"/>
      <c r="UCF103" s="286"/>
      <c r="UCG103" s="286"/>
      <c r="UCH103" s="286"/>
      <c r="UCI103" s="286"/>
      <c r="UCJ103" s="286"/>
      <c r="UCK103" s="286"/>
      <c r="UCL103" s="286"/>
      <c r="UCM103" s="286"/>
      <c r="UCN103" s="286"/>
      <c r="UCO103" s="286"/>
      <c r="UCP103" s="286"/>
      <c r="UCQ103" s="286"/>
      <c r="UCR103" s="286"/>
      <c r="UCS103" s="286"/>
      <c r="UCT103" s="286"/>
      <c r="UCU103" s="286"/>
      <c r="UCV103" s="286"/>
      <c r="UCW103" s="286"/>
      <c r="UCX103" s="286"/>
      <c r="UCY103" s="286"/>
      <c r="UCZ103" s="286"/>
      <c r="UDA103" s="286"/>
      <c r="UDB103" s="286"/>
      <c r="UDC103" s="286"/>
      <c r="UDD103" s="286"/>
      <c r="UDE103" s="286"/>
      <c r="UDF103" s="286"/>
      <c r="UDG103" s="286"/>
      <c r="UDH103" s="286"/>
      <c r="UDI103" s="286"/>
      <c r="UDJ103" s="286"/>
      <c r="UDK103" s="286"/>
      <c r="UDL103" s="286"/>
      <c r="UDM103" s="286"/>
      <c r="UDN103" s="286"/>
      <c r="UDO103" s="286"/>
      <c r="UDP103" s="286"/>
      <c r="UDQ103" s="286"/>
      <c r="UDR103" s="286"/>
      <c r="UDS103" s="286"/>
      <c r="UDT103" s="286"/>
      <c r="UDU103" s="286"/>
      <c r="UDV103" s="286"/>
      <c r="UDW103" s="286"/>
      <c r="UDX103" s="286"/>
      <c r="UDY103" s="286"/>
      <c r="UDZ103" s="286"/>
      <c r="UEA103" s="286"/>
      <c r="UEB103" s="286"/>
      <c r="UEC103" s="286"/>
      <c r="UED103" s="286"/>
      <c r="UEE103" s="286"/>
      <c r="UEF103" s="286"/>
      <c r="UEG103" s="286"/>
      <c r="UEH103" s="286"/>
      <c r="UEI103" s="286"/>
      <c r="UEJ103" s="286"/>
      <c r="UEK103" s="286"/>
      <c r="UEL103" s="286"/>
      <c r="UEM103" s="286"/>
      <c r="UEN103" s="286"/>
      <c r="UEO103" s="286"/>
      <c r="UEP103" s="286"/>
      <c r="UEQ103" s="286"/>
      <c r="UER103" s="286"/>
      <c r="UES103" s="286"/>
      <c r="UET103" s="286"/>
      <c r="UEU103" s="286"/>
      <c r="UEV103" s="286"/>
      <c r="UEW103" s="286"/>
      <c r="UEX103" s="286"/>
      <c r="UEY103" s="286"/>
      <c r="UEZ103" s="286"/>
      <c r="UFA103" s="286"/>
      <c r="UFB103" s="286"/>
      <c r="UFC103" s="286"/>
      <c r="UFD103" s="286"/>
      <c r="UFE103" s="286"/>
      <c r="UFF103" s="286"/>
      <c r="UFG103" s="286"/>
      <c r="UFH103" s="286"/>
      <c r="UFI103" s="286"/>
      <c r="UFJ103" s="286"/>
      <c r="UFK103" s="286"/>
      <c r="UFL103" s="286"/>
      <c r="UFM103" s="286"/>
      <c r="UFN103" s="286"/>
      <c r="UFO103" s="286"/>
      <c r="UFP103" s="286"/>
      <c r="UFQ103" s="286"/>
      <c r="UFR103" s="286"/>
      <c r="UFS103" s="286"/>
      <c r="UFT103" s="286"/>
      <c r="UFU103" s="286"/>
      <c r="UFV103" s="286"/>
      <c r="UFW103" s="286"/>
      <c r="UFX103" s="286"/>
      <c r="UFY103" s="286"/>
      <c r="UFZ103" s="286"/>
      <c r="UGA103" s="286"/>
      <c r="UGB103" s="286"/>
      <c r="UGC103" s="286"/>
      <c r="UGD103" s="286"/>
      <c r="UGE103" s="286"/>
      <c r="UGF103" s="286"/>
      <c r="UGG103" s="286"/>
      <c r="UGH103" s="286"/>
      <c r="UGI103" s="286"/>
      <c r="UGJ103" s="286"/>
      <c r="UGK103" s="286"/>
      <c r="UGL103" s="286"/>
      <c r="UGM103" s="286"/>
      <c r="UGN103" s="286"/>
      <c r="UGO103" s="286"/>
      <c r="UGP103" s="286"/>
      <c r="UGQ103" s="286"/>
      <c r="UGR103" s="286"/>
      <c r="UGS103" s="286"/>
      <c r="UGT103" s="286"/>
      <c r="UGU103" s="286"/>
      <c r="UGV103" s="286"/>
      <c r="UGW103" s="286"/>
      <c r="UGX103" s="286"/>
      <c r="UGY103" s="286"/>
      <c r="UGZ103" s="286"/>
      <c r="UHA103" s="286"/>
      <c r="UHB103" s="286"/>
      <c r="UHC103" s="286"/>
      <c r="UHD103" s="286"/>
      <c r="UHE103" s="286"/>
      <c r="UHF103" s="286"/>
      <c r="UHG103" s="286"/>
      <c r="UHH103" s="286"/>
      <c r="UHI103" s="286"/>
      <c r="UHJ103" s="286"/>
      <c r="UHK103" s="286"/>
      <c r="UHL103" s="286"/>
      <c r="UHM103" s="286"/>
      <c r="UHN103" s="286"/>
      <c r="UHO103" s="286"/>
      <c r="UHP103" s="286"/>
      <c r="UHQ103" s="286"/>
      <c r="UHR103" s="286"/>
      <c r="UHS103" s="286"/>
      <c r="UHT103" s="286"/>
      <c r="UHU103" s="286"/>
      <c r="UHV103" s="286"/>
      <c r="UHW103" s="286"/>
      <c r="UHX103" s="286"/>
      <c r="UHY103" s="286"/>
      <c r="UHZ103" s="286"/>
      <c r="UIA103" s="286"/>
      <c r="UIB103" s="286"/>
      <c r="UIC103" s="286"/>
      <c r="UID103" s="286"/>
      <c r="UIE103" s="286"/>
      <c r="UIF103" s="286"/>
      <c r="UIG103" s="286"/>
      <c r="UIH103" s="286"/>
      <c r="UII103" s="286"/>
      <c r="UIJ103" s="286"/>
      <c r="UIK103" s="286"/>
      <c r="UIL103" s="286"/>
      <c r="UIM103" s="286"/>
      <c r="UIN103" s="286"/>
      <c r="UIO103" s="286"/>
      <c r="UIP103" s="286"/>
      <c r="UIQ103" s="286"/>
      <c r="UIR103" s="286"/>
      <c r="UIS103" s="286"/>
      <c r="UIT103" s="286"/>
      <c r="UIU103" s="286"/>
      <c r="UIV103" s="286"/>
      <c r="UIW103" s="286"/>
      <c r="UIX103" s="286"/>
      <c r="UIY103" s="286"/>
      <c r="UIZ103" s="286"/>
      <c r="UJA103" s="286"/>
      <c r="UJB103" s="286"/>
      <c r="UJC103" s="286"/>
      <c r="UJD103" s="286"/>
      <c r="UJE103" s="286"/>
      <c r="UJF103" s="286"/>
      <c r="UJG103" s="286"/>
      <c r="UJH103" s="286"/>
      <c r="UJI103" s="286"/>
      <c r="UJJ103" s="286"/>
      <c r="UJK103" s="286"/>
      <c r="UJL103" s="286"/>
      <c r="UJM103" s="286"/>
      <c r="UJN103" s="286"/>
      <c r="UJO103" s="286"/>
      <c r="UJP103" s="286"/>
      <c r="UJQ103" s="286"/>
      <c r="UJR103" s="286"/>
      <c r="UJS103" s="286"/>
      <c r="UJT103" s="286"/>
      <c r="UJU103" s="286"/>
      <c r="UJV103" s="286"/>
      <c r="UJW103" s="286"/>
      <c r="UJX103" s="286"/>
      <c r="UJY103" s="286"/>
      <c r="UJZ103" s="286"/>
      <c r="UKA103" s="286"/>
      <c r="UKB103" s="286"/>
      <c r="UKC103" s="286"/>
      <c r="UKD103" s="286"/>
      <c r="UKE103" s="286"/>
      <c r="UKF103" s="286"/>
      <c r="UKG103" s="286"/>
      <c r="UKH103" s="286"/>
      <c r="UKI103" s="286"/>
      <c r="UKJ103" s="286"/>
      <c r="UKK103" s="286"/>
      <c r="UKL103" s="286"/>
      <c r="UKM103" s="286"/>
      <c r="UKN103" s="286"/>
      <c r="UKO103" s="286"/>
      <c r="UKP103" s="286"/>
      <c r="UKQ103" s="286"/>
      <c r="UKR103" s="286"/>
      <c r="UKS103" s="286"/>
      <c r="UKT103" s="286"/>
      <c r="UKU103" s="286"/>
      <c r="UKV103" s="286"/>
      <c r="UKW103" s="286"/>
      <c r="UKX103" s="286"/>
      <c r="UKY103" s="286"/>
      <c r="UKZ103" s="286"/>
      <c r="ULA103" s="286"/>
      <c r="ULB103" s="286"/>
      <c r="ULC103" s="286"/>
      <c r="ULD103" s="286"/>
      <c r="ULE103" s="286"/>
      <c r="ULF103" s="286"/>
      <c r="ULG103" s="286"/>
      <c r="ULH103" s="286"/>
      <c r="ULI103" s="286"/>
      <c r="ULJ103" s="286"/>
      <c r="ULK103" s="286"/>
      <c r="ULL103" s="286"/>
      <c r="ULM103" s="286"/>
      <c r="ULN103" s="286"/>
      <c r="ULO103" s="286"/>
      <c r="ULP103" s="286"/>
      <c r="ULQ103" s="286"/>
      <c r="ULR103" s="286"/>
      <c r="ULS103" s="286"/>
      <c r="ULT103" s="286"/>
      <c r="ULU103" s="286"/>
      <c r="ULV103" s="286"/>
      <c r="ULW103" s="286"/>
      <c r="ULX103" s="286"/>
      <c r="ULY103" s="286"/>
      <c r="ULZ103" s="286"/>
      <c r="UMA103" s="286"/>
      <c r="UMB103" s="286"/>
      <c r="UMC103" s="286"/>
      <c r="UMD103" s="286"/>
      <c r="UME103" s="286"/>
      <c r="UMF103" s="286"/>
      <c r="UMG103" s="286"/>
      <c r="UMH103" s="286"/>
      <c r="UMI103" s="286"/>
      <c r="UMJ103" s="286"/>
      <c r="UMK103" s="286"/>
      <c r="UML103" s="286"/>
      <c r="UMM103" s="286"/>
      <c r="UMN103" s="286"/>
      <c r="UMO103" s="286"/>
      <c r="UMP103" s="286"/>
      <c r="UMQ103" s="286"/>
      <c r="UMR103" s="286"/>
      <c r="UMS103" s="286"/>
      <c r="UMT103" s="286"/>
      <c r="UMU103" s="286"/>
      <c r="UMV103" s="286"/>
      <c r="UMW103" s="286"/>
      <c r="UMX103" s="286"/>
      <c r="UMY103" s="286"/>
      <c r="UMZ103" s="286"/>
      <c r="UNA103" s="286"/>
      <c r="UNB103" s="286"/>
      <c r="UNC103" s="286"/>
      <c r="UND103" s="286"/>
      <c r="UNE103" s="286"/>
      <c r="UNF103" s="286"/>
      <c r="UNG103" s="286"/>
      <c r="UNH103" s="286"/>
      <c r="UNI103" s="286"/>
      <c r="UNJ103" s="286"/>
      <c r="UNK103" s="286"/>
      <c r="UNL103" s="286"/>
      <c r="UNM103" s="286"/>
      <c r="UNN103" s="286"/>
      <c r="UNO103" s="286"/>
      <c r="UNP103" s="286"/>
      <c r="UNQ103" s="286"/>
      <c r="UNR103" s="286"/>
      <c r="UNS103" s="286"/>
      <c r="UNT103" s="286"/>
      <c r="UNU103" s="286"/>
      <c r="UNV103" s="286"/>
      <c r="UNW103" s="286"/>
      <c r="UNX103" s="286"/>
      <c r="UNY103" s="286"/>
      <c r="UNZ103" s="286"/>
      <c r="UOA103" s="286"/>
      <c r="UOB103" s="286"/>
      <c r="UOC103" s="286"/>
      <c r="UOD103" s="286"/>
      <c r="UOE103" s="286"/>
      <c r="UOF103" s="286"/>
      <c r="UOG103" s="286"/>
      <c r="UOH103" s="286"/>
      <c r="UOI103" s="286"/>
      <c r="UOJ103" s="286"/>
      <c r="UOK103" s="286"/>
      <c r="UOL103" s="286"/>
      <c r="UOM103" s="286"/>
      <c r="UON103" s="286"/>
      <c r="UOO103" s="286"/>
      <c r="UOP103" s="286"/>
      <c r="UOQ103" s="286"/>
      <c r="UOR103" s="286"/>
      <c r="UOS103" s="286"/>
      <c r="UOT103" s="286"/>
      <c r="UOU103" s="286"/>
      <c r="UOV103" s="286"/>
      <c r="UOW103" s="286"/>
      <c r="UOX103" s="286"/>
      <c r="UOY103" s="286"/>
      <c r="UOZ103" s="286"/>
      <c r="UPA103" s="286"/>
      <c r="UPB103" s="286"/>
      <c r="UPC103" s="286"/>
      <c r="UPD103" s="286"/>
      <c r="UPE103" s="286"/>
      <c r="UPF103" s="286"/>
      <c r="UPG103" s="286"/>
      <c r="UPH103" s="286"/>
      <c r="UPI103" s="286"/>
      <c r="UPJ103" s="286"/>
      <c r="UPK103" s="286"/>
      <c r="UPL103" s="286"/>
      <c r="UPM103" s="286"/>
      <c r="UPN103" s="286"/>
      <c r="UPO103" s="286"/>
      <c r="UPP103" s="286"/>
      <c r="UPQ103" s="286"/>
      <c r="UPR103" s="286"/>
      <c r="UPS103" s="286"/>
      <c r="UPT103" s="286"/>
      <c r="UPU103" s="286"/>
      <c r="UPV103" s="286"/>
      <c r="UPW103" s="286"/>
      <c r="UPX103" s="286"/>
      <c r="UPY103" s="286"/>
      <c r="UPZ103" s="286"/>
      <c r="UQA103" s="286"/>
      <c r="UQB103" s="286"/>
      <c r="UQC103" s="286"/>
      <c r="UQD103" s="286"/>
      <c r="UQE103" s="286"/>
      <c r="UQF103" s="286"/>
      <c r="UQG103" s="286"/>
      <c r="UQH103" s="286"/>
      <c r="UQI103" s="286"/>
      <c r="UQJ103" s="286"/>
      <c r="UQK103" s="286"/>
      <c r="UQL103" s="286"/>
      <c r="UQM103" s="286"/>
      <c r="UQN103" s="286"/>
      <c r="UQO103" s="286"/>
      <c r="UQP103" s="286"/>
      <c r="UQQ103" s="286"/>
      <c r="UQR103" s="286"/>
      <c r="UQS103" s="286"/>
      <c r="UQT103" s="286"/>
      <c r="UQU103" s="286"/>
      <c r="UQV103" s="286"/>
      <c r="UQW103" s="286"/>
      <c r="UQX103" s="286"/>
      <c r="UQY103" s="286"/>
      <c r="UQZ103" s="286"/>
      <c r="URA103" s="286"/>
      <c r="URB103" s="286"/>
      <c r="URC103" s="286"/>
      <c r="URD103" s="286"/>
      <c r="URE103" s="286"/>
      <c r="URF103" s="286"/>
      <c r="URG103" s="286"/>
      <c r="URH103" s="286"/>
      <c r="URI103" s="286"/>
      <c r="URJ103" s="286"/>
      <c r="URK103" s="286"/>
      <c r="URL103" s="286"/>
      <c r="URM103" s="286"/>
      <c r="URN103" s="286"/>
      <c r="URO103" s="286"/>
      <c r="URP103" s="286"/>
      <c r="URQ103" s="286"/>
      <c r="URR103" s="286"/>
      <c r="URS103" s="286"/>
      <c r="URT103" s="286"/>
      <c r="URU103" s="286"/>
      <c r="URV103" s="286"/>
      <c r="URW103" s="286"/>
      <c r="URX103" s="286"/>
      <c r="URY103" s="286"/>
      <c r="URZ103" s="286"/>
      <c r="USA103" s="286"/>
      <c r="USB103" s="286"/>
      <c r="USC103" s="286"/>
      <c r="USD103" s="286"/>
      <c r="USE103" s="286"/>
      <c r="USF103" s="286"/>
      <c r="USG103" s="286"/>
      <c r="USH103" s="286"/>
      <c r="USI103" s="286"/>
      <c r="USJ103" s="286"/>
      <c r="USK103" s="286"/>
      <c r="USL103" s="286"/>
      <c r="USM103" s="286"/>
      <c r="USN103" s="286"/>
      <c r="USO103" s="286"/>
      <c r="USP103" s="286"/>
      <c r="USQ103" s="286"/>
      <c r="USR103" s="286"/>
      <c r="USS103" s="286"/>
      <c r="UST103" s="286"/>
      <c r="USU103" s="286"/>
      <c r="USV103" s="286"/>
      <c r="USW103" s="286"/>
      <c r="USX103" s="286"/>
      <c r="USY103" s="286"/>
      <c r="USZ103" s="286"/>
      <c r="UTA103" s="286"/>
      <c r="UTB103" s="286"/>
      <c r="UTC103" s="286"/>
      <c r="UTD103" s="286"/>
      <c r="UTE103" s="286"/>
      <c r="UTF103" s="286"/>
      <c r="UTG103" s="286"/>
      <c r="UTH103" s="286"/>
      <c r="UTI103" s="286"/>
      <c r="UTJ103" s="286"/>
      <c r="UTK103" s="286"/>
      <c r="UTL103" s="286"/>
      <c r="UTM103" s="286"/>
      <c r="UTN103" s="286"/>
      <c r="UTO103" s="286"/>
      <c r="UTP103" s="286"/>
      <c r="UTQ103" s="286"/>
      <c r="UTR103" s="286"/>
      <c r="UTS103" s="286"/>
      <c r="UTT103" s="286"/>
      <c r="UTU103" s="286"/>
      <c r="UTV103" s="286"/>
      <c r="UTW103" s="286"/>
      <c r="UTX103" s="286"/>
      <c r="UTY103" s="286"/>
      <c r="UTZ103" s="286"/>
      <c r="UUA103" s="286"/>
      <c r="UUB103" s="286"/>
      <c r="UUC103" s="286"/>
      <c r="UUD103" s="286"/>
      <c r="UUE103" s="286"/>
      <c r="UUF103" s="286"/>
      <c r="UUG103" s="286"/>
      <c r="UUH103" s="286"/>
      <c r="UUI103" s="286"/>
      <c r="UUJ103" s="286"/>
      <c r="UUK103" s="286"/>
      <c r="UUL103" s="286"/>
      <c r="UUM103" s="286"/>
      <c r="UUN103" s="286"/>
      <c r="UUO103" s="286"/>
      <c r="UUP103" s="286"/>
      <c r="UUQ103" s="286"/>
      <c r="UUR103" s="286"/>
      <c r="UUS103" s="286"/>
      <c r="UUT103" s="286"/>
      <c r="UUU103" s="286"/>
      <c r="UUV103" s="286"/>
      <c r="UUW103" s="286"/>
      <c r="UUX103" s="286"/>
      <c r="UUY103" s="286"/>
      <c r="UUZ103" s="286"/>
      <c r="UVA103" s="286"/>
      <c r="UVB103" s="286"/>
      <c r="UVC103" s="286"/>
      <c r="UVD103" s="286"/>
      <c r="UVE103" s="286"/>
      <c r="UVF103" s="286"/>
      <c r="UVG103" s="286"/>
      <c r="UVH103" s="286"/>
      <c r="UVI103" s="286"/>
      <c r="UVJ103" s="286"/>
      <c r="UVK103" s="286"/>
      <c r="UVL103" s="286"/>
      <c r="UVM103" s="286"/>
      <c r="UVN103" s="286"/>
      <c r="UVO103" s="286"/>
      <c r="UVP103" s="286"/>
      <c r="UVQ103" s="286"/>
      <c r="UVR103" s="286"/>
      <c r="UVS103" s="286"/>
      <c r="UVT103" s="286"/>
      <c r="UVU103" s="286"/>
      <c r="UVV103" s="286"/>
      <c r="UVW103" s="286"/>
      <c r="UVX103" s="286"/>
      <c r="UVY103" s="286"/>
      <c r="UVZ103" s="286"/>
      <c r="UWA103" s="286"/>
      <c r="UWB103" s="286"/>
      <c r="UWC103" s="286"/>
      <c r="UWD103" s="286"/>
      <c r="UWE103" s="286"/>
      <c r="UWF103" s="286"/>
      <c r="UWG103" s="286"/>
      <c r="UWH103" s="286"/>
      <c r="UWI103" s="286"/>
      <c r="UWJ103" s="286"/>
      <c r="UWK103" s="286"/>
      <c r="UWL103" s="286"/>
      <c r="UWM103" s="286"/>
      <c r="UWN103" s="286"/>
      <c r="UWO103" s="286"/>
      <c r="UWP103" s="286"/>
      <c r="UWQ103" s="286"/>
      <c r="UWR103" s="286"/>
      <c r="UWS103" s="286"/>
      <c r="UWT103" s="286"/>
      <c r="UWU103" s="286"/>
      <c r="UWV103" s="286"/>
      <c r="UWW103" s="286"/>
      <c r="UWX103" s="286"/>
      <c r="UWY103" s="286"/>
      <c r="UWZ103" s="286"/>
      <c r="UXA103" s="286"/>
      <c r="UXB103" s="286"/>
      <c r="UXC103" s="286"/>
      <c r="UXD103" s="286"/>
      <c r="UXE103" s="286"/>
      <c r="UXF103" s="286"/>
      <c r="UXG103" s="286"/>
      <c r="UXH103" s="286"/>
      <c r="UXI103" s="286"/>
      <c r="UXJ103" s="286"/>
      <c r="UXK103" s="286"/>
      <c r="UXL103" s="286"/>
      <c r="UXM103" s="286"/>
      <c r="UXN103" s="286"/>
      <c r="UXO103" s="286"/>
      <c r="UXP103" s="286"/>
      <c r="UXQ103" s="286"/>
      <c r="UXR103" s="286"/>
      <c r="UXS103" s="286"/>
      <c r="UXT103" s="286"/>
      <c r="UXU103" s="286"/>
      <c r="UXV103" s="286"/>
      <c r="UXW103" s="286"/>
      <c r="UXX103" s="286"/>
      <c r="UXY103" s="286"/>
      <c r="UXZ103" s="286"/>
      <c r="UYA103" s="286"/>
      <c r="UYB103" s="286"/>
      <c r="UYC103" s="286"/>
      <c r="UYD103" s="286"/>
      <c r="UYE103" s="286"/>
      <c r="UYF103" s="286"/>
      <c r="UYG103" s="286"/>
      <c r="UYH103" s="286"/>
      <c r="UYI103" s="286"/>
      <c r="UYJ103" s="286"/>
      <c r="UYK103" s="286"/>
      <c r="UYL103" s="286"/>
      <c r="UYM103" s="286"/>
      <c r="UYN103" s="286"/>
      <c r="UYO103" s="286"/>
      <c r="UYP103" s="286"/>
      <c r="UYQ103" s="286"/>
      <c r="UYR103" s="286"/>
      <c r="UYS103" s="286"/>
      <c r="UYT103" s="286"/>
      <c r="UYU103" s="286"/>
      <c r="UYV103" s="286"/>
      <c r="UYW103" s="286"/>
      <c r="UYX103" s="286"/>
      <c r="UYY103" s="286"/>
      <c r="UYZ103" s="286"/>
      <c r="UZA103" s="286"/>
      <c r="UZB103" s="286"/>
      <c r="UZC103" s="286"/>
      <c r="UZD103" s="286"/>
      <c r="UZE103" s="286"/>
      <c r="UZF103" s="286"/>
      <c r="UZG103" s="286"/>
      <c r="UZH103" s="286"/>
      <c r="UZI103" s="286"/>
      <c r="UZJ103" s="286"/>
      <c r="UZK103" s="286"/>
      <c r="UZL103" s="286"/>
      <c r="UZM103" s="286"/>
      <c r="UZN103" s="286"/>
      <c r="UZO103" s="286"/>
      <c r="UZP103" s="286"/>
      <c r="UZQ103" s="286"/>
      <c r="UZR103" s="286"/>
      <c r="UZS103" s="286"/>
      <c r="UZT103" s="286"/>
      <c r="UZU103" s="286"/>
      <c r="UZV103" s="286"/>
      <c r="UZW103" s="286"/>
      <c r="UZX103" s="286"/>
      <c r="UZY103" s="286"/>
      <c r="UZZ103" s="286"/>
      <c r="VAA103" s="286"/>
      <c r="VAB103" s="286"/>
      <c r="VAC103" s="286"/>
      <c r="VAD103" s="286"/>
      <c r="VAE103" s="286"/>
      <c r="VAF103" s="286"/>
      <c r="VAG103" s="286"/>
      <c r="VAH103" s="286"/>
      <c r="VAI103" s="286"/>
      <c r="VAJ103" s="286"/>
      <c r="VAK103" s="286"/>
      <c r="VAL103" s="286"/>
      <c r="VAM103" s="286"/>
      <c r="VAN103" s="286"/>
      <c r="VAO103" s="286"/>
      <c r="VAP103" s="286"/>
      <c r="VAQ103" s="286"/>
      <c r="VAR103" s="286"/>
      <c r="VAS103" s="286"/>
      <c r="VAT103" s="286"/>
      <c r="VAU103" s="286"/>
      <c r="VAV103" s="286"/>
      <c r="VAW103" s="286"/>
      <c r="VAX103" s="286"/>
      <c r="VAY103" s="286"/>
      <c r="VAZ103" s="286"/>
      <c r="VBA103" s="286"/>
      <c r="VBB103" s="286"/>
      <c r="VBC103" s="286"/>
      <c r="VBD103" s="286"/>
      <c r="VBE103" s="286"/>
      <c r="VBF103" s="286"/>
      <c r="VBG103" s="286"/>
      <c r="VBH103" s="286"/>
      <c r="VBI103" s="286"/>
      <c r="VBJ103" s="286"/>
      <c r="VBK103" s="286"/>
      <c r="VBL103" s="286"/>
      <c r="VBM103" s="286"/>
      <c r="VBN103" s="286"/>
      <c r="VBO103" s="286"/>
      <c r="VBP103" s="286"/>
      <c r="VBQ103" s="286"/>
      <c r="VBR103" s="286"/>
      <c r="VBS103" s="286"/>
      <c r="VBT103" s="286"/>
      <c r="VBU103" s="286"/>
      <c r="VBV103" s="286"/>
      <c r="VBW103" s="286"/>
      <c r="VBX103" s="286"/>
      <c r="VBY103" s="286"/>
      <c r="VBZ103" s="286"/>
      <c r="VCA103" s="286"/>
      <c r="VCB103" s="286"/>
      <c r="VCC103" s="286"/>
      <c r="VCD103" s="286"/>
      <c r="VCE103" s="286"/>
      <c r="VCF103" s="286"/>
      <c r="VCG103" s="286"/>
      <c r="VCH103" s="286"/>
      <c r="VCI103" s="286"/>
      <c r="VCJ103" s="286"/>
      <c r="VCK103" s="286"/>
      <c r="VCL103" s="286"/>
      <c r="VCM103" s="286"/>
      <c r="VCN103" s="286"/>
      <c r="VCO103" s="286"/>
      <c r="VCP103" s="286"/>
      <c r="VCQ103" s="286"/>
      <c r="VCR103" s="286"/>
      <c r="VCS103" s="286"/>
      <c r="VCT103" s="286"/>
      <c r="VCU103" s="286"/>
      <c r="VCV103" s="286"/>
      <c r="VCW103" s="286"/>
      <c r="VCX103" s="286"/>
      <c r="VCY103" s="286"/>
      <c r="VCZ103" s="286"/>
      <c r="VDA103" s="286"/>
      <c r="VDB103" s="286"/>
      <c r="VDC103" s="286"/>
      <c r="VDD103" s="286"/>
      <c r="VDE103" s="286"/>
      <c r="VDF103" s="286"/>
      <c r="VDG103" s="286"/>
      <c r="VDH103" s="286"/>
      <c r="VDI103" s="286"/>
      <c r="VDJ103" s="286"/>
      <c r="VDK103" s="286"/>
      <c r="VDL103" s="286"/>
      <c r="VDM103" s="286"/>
      <c r="VDN103" s="286"/>
      <c r="VDO103" s="286"/>
      <c r="VDP103" s="286"/>
      <c r="VDQ103" s="286"/>
      <c r="VDR103" s="286"/>
      <c r="VDS103" s="286"/>
      <c r="VDT103" s="286"/>
      <c r="VDU103" s="286"/>
      <c r="VDV103" s="286"/>
      <c r="VDW103" s="286"/>
      <c r="VDX103" s="286"/>
      <c r="VDY103" s="286"/>
      <c r="VDZ103" s="286"/>
      <c r="VEA103" s="286"/>
      <c r="VEB103" s="286"/>
      <c r="VEC103" s="286"/>
      <c r="VED103" s="286"/>
      <c r="VEE103" s="286"/>
      <c r="VEF103" s="286"/>
      <c r="VEG103" s="286"/>
      <c r="VEH103" s="286"/>
      <c r="VEI103" s="286"/>
      <c r="VEJ103" s="286"/>
      <c r="VEK103" s="286"/>
      <c r="VEL103" s="286"/>
      <c r="VEM103" s="286"/>
      <c r="VEN103" s="286"/>
      <c r="VEO103" s="286"/>
      <c r="VEP103" s="286"/>
      <c r="VEQ103" s="286"/>
      <c r="VER103" s="286"/>
      <c r="VES103" s="286"/>
      <c r="VET103" s="286"/>
      <c r="VEU103" s="286"/>
      <c r="VEV103" s="286"/>
      <c r="VEW103" s="286"/>
      <c r="VEX103" s="286"/>
      <c r="VEY103" s="286"/>
      <c r="VEZ103" s="286"/>
      <c r="VFA103" s="286"/>
      <c r="VFB103" s="286"/>
      <c r="VFC103" s="286"/>
      <c r="VFD103" s="286"/>
      <c r="VFE103" s="286"/>
      <c r="VFF103" s="286"/>
      <c r="VFG103" s="286"/>
      <c r="VFH103" s="286"/>
      <c r="VFI103" s="286"/>
      <c r="VFJ103" s="286"/>
      <c r="VFK103" s="286"/>
      <c r="VFL103" s="286"/>
      <c r="VFM103" s="286"/>
      <c r="VFN103" s="286"/>
      <c r="VFO103" s="286"/>
      <c r="VFP103" s="286"/>
      <c r="VFQ103" s="286"/>
      <c r="VFR103" s="286"/>
      <c r="VFS103" s="286"/>
      <c r="VFT103" s="286"/>
      <c r="VFU103" s="286"/>
      <c r="VFV103" s="286"/>
      <c r="VFW103" s="286"/>
      <c r="VFX103" s="286"/>
      <c r="VFY103" s="286"/>
      <c r="VFZ103" s="286"/>
      <c r="VGA103" s="286"/>
      <c r="VGB103" s="286"/>
      <c r="VGC103" s="286"/>
      <c r="VGD103" s="286"/>
      <c r="VGE103" s="286"/>
      <c r="VGF103" s="286"/>
      <c r="VGG103" s="286"/>
      <c r="VGH103" s="286"/>
      <c r="VGI103" s="286"/>
      <c r="VGJ103" s="286"/>
      <c r="VGK103" s="286"/>
      <c r="VGL103" s="286"/>
      <c r="VGM103" s="286"/>
      <c r="VGN103" s="286"/>
      <c r="VGO103" s="286"/>
      <c r="VGP103" s="286"/>
      <c r="VGQ103" s="286"/>
      <c r="VGR103" s="286"/>
      <c r="VGS103" s="286"/>
      <c r="VGT103" s="286"/>
      <c r="VGU103" s="286"/>
      <c r="VGV103" s="286"/>
      <c r="VGW103" s="286"/>
      <c r="VGX103" s="286"/>
      <c r="VGY103" s="286"/>
      <c r="VGZ103" s="286"/>
      <c r="VHA103" s="286"/>
      <c r="VHB103" s="286"/>
      <c r="VHC103" s="286"/>
      <c r="VHD103" s="286"/>
      <c r="VHE103" s="286"/>
      <c r="VHF103" s="286"/>
      <c r="VHG103" s="286"/>
      <c r="VHH103" s="286"/>
      <c r="VHI103" s="286"/>
      <c r="VHJ103" s="286"/>
      <c r="VHK103" s="286"/>
      <c r="VHL103" s="286"/>
      <c r="VHM103" s="286"/>
      <c r="VHN103" s="286"/>
      <c r="VHO103" s="286"/>
      <c r="VHP103" s="286"/>
      <c r="VHQ103" s="286"/>
      <c r="VHR103" s="286"/>
      <c r="VHS103" s="286"/>
      <c r="VHT103" s="286"/>
      <c r="VHU103" s="286"/>
      <c r="VHV103" s="286"/>
      <c r="VHW103" s="286"/>
      <c r="VHX103" s="286"/>
      <c r="VHY103" s="286"/>
      <c r="VHZ103" s="286"/>
      <c r="VIA103" s="286"/>
      <c r="VIB103" s="286"/>
      <c r="VIC103" s="286"/>
      <c r="VID103" s="286"/>
      <c r="VIE103" s="286"/>
      <c r="VIF103" s="286"/>
      <c r="VIG103" s="286"/>
      <c r="VIH103" s="286"/>
      <c r="VII103" s="286"/>
      <c r="VIJ103" s="286"/>
      <c r="VIK103" s="286"/>
      <c r="VIL103" s="286"/>
      <c r="VIM103" s="286"/>
      <c r="VIN103" s="286"/>
      <c r="VIO103" s="286"/>
      <c r="VIP103" s="286"/>
      <c r="VIQ103" s="286"/>
      <c r="VIR103" s="286"/>
      <c r="VIS103" s="286"/>
      <c r="VIT103" s="286"/>
      <c r="VIU103" s="286"/>
      <c r="VIV103" s="286"/>
      <c r="VIW103" s="286"/>
      <c r="VIX103" s="286"/>
      <c r="VIY103" s="286"/>
      <c r="VIZ103" s="286"/>
      <c r="VJA103" s="286"/>
      <c r="VJB103" s="286"/>
      <c r="VJC103" s="286"/>
      <c r="VJD103" s="286"/>
      <c r="VJE103" s="286"/>
      <c r="VJF103" s="286"/>
      <c r="VJG103" s="286"/>
      <c r="VJH103" s="286"/>
      <c r="VJI103" s="286"/>
      <c r="VJJ103" s="286"/>
      <c r="VJK103" s="286"/>
      <c r="VJL103" s="286"/>
      <c r="VJM103" s="286"/>
      <c r="VJN103" s="286"/>
      <c r="VJO103" s="286"/>
      <c r="VJP103" s="286"/>
      <c r="VJQ103" s="286"/>
      <c r="VJR103" s="286"/>
      <c r="VJS103" s="286"/>
      <c r="VJT103" s="286"/>
      <c r="VJU103" s="286"/>
      <c r="VJV103" s="286"/>
      <c r="VJW103" s="286"/>
      <c r="VJX103" s="286"/>
      <c r="VJY103" s="286"/>
      <c r="VJZ103" s="286"/>
      <c r="VKA103" s="286"/>
      <c r="VKB103" s="286"/>
      <c r="VKC103" s="286"/>
      <c r="VKD103" s="286"/>
      <c r="VKE103" s="286"/>
      <c r="VKF103" s="286"/>
      <c r="VKG103" s="286"/>
      <c r="VKH103" s="286"/>
      <c r="VKI103" s="286"/>
      <c r="VKJ103" s="286"/>
      <c r="VKK103" s="286"/>
      <c r="VKL103" s="286"/>
      <c r="VKM103" s="286"/>
      <c r="VKN103" s="286"/>
      <c r="VKO103" s="286"/>
      <c r="VKP103" s="286"/>
      <c r="VKQ103" s="286"/>
      <c r="VKR103" s="286"/>
      <c r="VKS103" s="286"/>
      <c r="VKT103" s="286"/>
      <c r="VKU103" s="286"/>
      <c r="VKV103" s="286"/>
      <c r="VKW103" s="286"/>
      <c r="VKX103" s="286"/>
      <c r="VKY103" s="286"/>
      <c r="VKZ103" s="286"/>
      <c r="VLA103" s="286"/>
      <c r="VLB103" s="286"/>
      <c r="VLC103" s="286"/>
      <c r="VLD103" s="286"/>
      <c r="VLE103" s="286"/>
      <c r="VLF103" s="286"/>
      <c r="VLG103" s="286"/>
      <c r="VLH103" s="286"/>
      <c r="VLI103" s="286"/>
      <c r="VLJ103" s="286"/>
      <c r="VLK103" s="286"/>
      <c r="VLL103" s="286"/>
      <c r="VLM103" s="286"/>
      <c r="VLN103" s="286"/>
      <c r="VLO103" s="286"/>
      <c r="VLP103" s="286"/>
      <c r="VLQ103" s="286"/>
      <c r="VLR103" s="286"/>
      <c r="VLS103" s="286"/>
      <c r="VLT103" s="286"/>
      <c r="VLU103" s="286"/>
      <c r="VLV103" s="286"/>
      <c r="VLW103" s="286"/>
      <c r="VLX103" s="286"/>
      <c r="VLY103" s="286"/>
      <c r="VLZ103" s="286"/>
      <c r="VMA103" s="286"/>
      <c r="VMB103" s="286"/>
      <c r="VMC103" s="286"/>
      <c r="VMD103" s="286"/>
      <c r="VME103" s="286"/>
      <c r="VMF103" s="286"/>
      <c r="VMG103" s="286"/>
      <c r="VMH103" s="286"/>
      <c r="VMI103" s="286"/>
      <c r="VMJ103" s="286"/>
      <c r="VMK103" s="286"/>
      <c r="VML103" s="286"/>
      <c r="VMM103" s="286"/>
      <c r="VMN103" s="286"/>
      <c r="VMO103" s="286"/>
      <c r="VMP103" s="286"/>
      <c r="VMQ103" s="286"/>
      <c r="VMR103" s="286"/>
      <c r="VMS103" s="286"/>
      <c r="VMT103" s="286"/>
      <c r="VMU103" s="286"/>
      <c r="VMV103" s="286"/>
      <c r="VMW103" s="286"/>
      <c r="VMX103" s="286"/>
      <c r="VMY103" s="286"/>
      <c r="VMZ103" s="286"/>
      <c r="VNA103" s="286"/>
      <c r="VNB103" s="286"/>
      <c r="VNC103" s="286"/>
      <c r="VND103" s="286"/>
      <c r="VNE103" s="286"/>
      <c r="VNF103" s="286"/>
      <c r="VNG103" s="286"/>
      <c r="VNH103" s="286"/>
      <c r="VNI103" s="286"/>
      <c r="VNJ103" s="286"/>
      <c r="VNK103" s="286"/>
      <c r="VNL103" s="286"/>
      <c r="VNM103" s="286"/>
      <c r="VNN103" s="286"/>
      <c r="VNO103" s="286"/>
      <c r="VNP103" s="286"/>
      <c r="VNQ103" s="286"/>
      <c r="VNR103" s="286"/>
      <c r="VNS103" s="286"/>
      <c r="VNT103" s="286"/>
      <c r="VNU103" s="286"/>
      <c r="VNV103" s="286"/>
      <c r="VNW103" s="286"/>
      <c r="VNX103" s="286"/>
      <c r="VNY103" s="286"/>
      <c r="VNZ103" s="286"/>
      <c r="VOA103" s="286"/>
      <c r="VOB103" s="286"/>
      <c r="VOC103" s="286"/>
      <c r="VOD103" s="286"/>
      <c r="VOE103" s="286"/>
      <c r="VOF103" s="286"/>
      <c r="VOG103" s="286"/>
      <c r="VOH103" s="286"/>
      <c r="VOI103" s="286"/>
      <c r="VOJ103" s="286"/>
      <c r="VOK103" s="286"/>
      <c r="VOL103" s="286"/>
      <c r="VOM103" s="286"/>
      <c r="VON103" s="286"/>
      <c r="VOO103" s="286"/>
      <c r="VOP103" s="286"/>
      <c r="VOQ103" s="286"/>
      <c r="VOR103" s="286"/>
      <c r="VOS103" s="286"/>
      <c r="VOT103" s="286"/>
      <c r="VOU103" s="286"/>
      <c r="VOV103" s="286"/>
      <c r="VOW103" s="286"/>
      <c r="VOX103" s="286"/>
      <c r="VOY103" s="286"/>
      <c r="VOZ103" s="286"/>
      <c r="VPA103" s="286"/>
      <c r="VPB103" s="286"/>
      <c r="VPC103" s="286"/>
      <c r="VPD103" s="286"/>
      <c r="VPE103" s="286"/>
      <c r="VPF103" s="286"/>
      <c r="VPG103" s="286"/>
      <c r="VPH103" s="286"/>
      <c r="VPI103" s="286"/>
      <c r="VPJ103" s="286"/>
      <c r="VPK103" s="286"/>
      <c r="VPL103" s="286"/>
      <c r="VPM103" s="286"/>
      <c r="VPN103" s="286"/>
      <c r="VPO103" s="286"/>
      <c r="VPP103" s="286"/>
      <c r="VPQ103" s="286"/>
      <c r="VPR103" s="286"/>
      <c r="VPS103" s="286"/>
      <c r="VPT103" s="286"/>
      <c r="VPU103" s="286"/>
      <c r="VPV103" s="286"/>
      <c r="VPW103" s="286"/>
      <c r="VPX103" s="286"/>
      <c r="VPY103" s="286"/>
      <c r="VPZ103" s="286"/>
      <c r="VQA103" s="286"/>
      <c r="VQB103" s="286"/>
      <c r="VQC103" s="286"/>
      <c r="VQD103" s="286"/>
      <c r="VQE103" s="286"/>
      <c r="VQF103" s="286"/>
      <c r="VQG103" s="286"/>
      <c r="VQH103" s="286"/>
      <c r="VQI103" s="286"/>
      <c r="VQJ103" s="286"/>
      <c r="VQK103" s="286"/>
      <c r="VQL103" s="286"/>
      <c r="VQM103" s="286"/>
      <c r="VQN103" s="286"/>
      <c r="VQO103" s="286"/>
      <c r="VQP103" s="286"/>
      <c r="VQQ103" s="286"/>
      <c r="VQR103" s="286"/>
      <c r="VQS103" s="286"/>
      <c r="VQT103" s="286"/>
      <c r="VQU103" s="286"/>
      <c r="VQV103" s="286"/>
      <c r="VQW103" s="286"/>
      <c r="VQX103" s="286"/>
      <c r="VQY103" s="286"/>
      <c r="VQZ103" s="286"/>
      <c r="VRA103" s="286"/>
      <c r="VRB103" s="286"/>
      <c r="VRC103" s="286"/>
      <c r="VRD103" s="286"/>
      <c r="VRE103" s="286"/>
      <c r="VRF103" s="286"/>
      <c r="VRG103" s="286"/>
      <c r="VRH103" s="286"/>
      <c r="VRI103" s="286"/>
      <c r="VRJ103" s="286"/>
      <c r="VRK103" s="286"/>
      <c r="VRL103" s="286"/>
      <c r="VRM103" s="286"/>
      <c r="VRN103" s="286"/>
      <c r="VRO103" s="286"/>
      <c r="VRP103" s="286"/>
      <c r="VRQ103" s="286"/>
      <c r="VRR103" s="286"/>
      <c r="VRS103" s="286"/>
      <c r="VRT103" s="286"/>
      <c r="VRU103" s="286"/>
      <c r="VRV103" s="286"/>
      <c r="VRW103" s="286"/>
      <c r="VRX103" s="286"/>
      <c r="VRY103" s="286"/>
      <c r="VRZ103" s="286"/>
      <c r="VSA103" s="286"/>
      <c r="VSB103" s="286"/>
      <c r="VSC103" s="286"/>
      <c r="VSD103" s="286"/>
      <c r="VSE103" s="286"/>
      <c r="VSF103" s="286"/>
      <c r="VSG103" s="286"/>
      <c r="VSH103" s="286"/>
      <c r="VSI103" s="286"/>
      <c r="VSJ103" s="286"/>
      <c r="VSK103" s="286"/>
      <c r="VSL103" s="286"/>
      <c r="VSM103" s="286"/>
      <c r="VSN103" s="286"/>
      <c r="VSO103" s="286"/>
      <c r="VSP103" s="286"/>
      <c r="VSQ103" s="286"/>
      <c r="VSR103" s="286"/>
      <c r="VSS103" s="286"/>
      <c r="VST103" s="286"/>
      <c r="VSU103" s="286"/>
      <c r="VSV103" s="286"/>
      <c r="VSW103" s="286"/>
      <c r="VSX103" s="286"/>
      <c r="VSY103" s="286"/>
      <c r="VSZ103" s="286"/>
      <c r="VTA103" s="286"/>
      <c r="VTB103" s="286"/>
      <c r="VTC103" s="286"/>
      <c r="VTD103" s="286"/>
      <c r="VTE103" s="286"/>
      <c r="VTF103" s="286"/>
      <c r="VTG103" s="286"/>
      <c r="VTH103" s="286"/>
      <c r="VTI103" s="286"/>
      <c r="VTJ103" s="286"/>
      <c r="VTK103" s="286"/>
      <c r="VTL103" s="286"/>
      <c r="VTM103" s="286"/>
      <c r="VTN103" s="286"/>
      <c r="VTO103" s="286"/>
      <c r="VTP103" s="286"/>
      <c r="VTQ103" s="286"/>
      <c r="VTR103" s="286"/>
      <c r="VTS103" s="286"/>
      <c r="VTT103" s="286"/>
      <c r="VTU103" s="286"/>
      <c r="VTV103" s="286"/>
      <c r="VTW103" s="286"/>
      <c r="VTX103" s="286"/>
      <c r="VTY103" s="286"/>
      <c r="VTZ103" s="286"/>
      <c r="VUA103" s="286"/>
      <c r="VUB103" s="286"/>
      <c r="VUC103" s="286"/>
      <c r="VUD103" s="286"/>
      <c r="VUE103" s="286"/>
      <c r="VUF103" s="286"/>
      <c r="VUG103" s="286"/>
      <c r="VUH103" s="286"/>
      <c r="VUI103" s="286"/>
      <c r="VUJ103" s="286"/>
      <c r="VUK103" s="286"/>
      <c r="VUL103" s="286"/>
      <c r="VUM103" s="286"/>
      <c r="VUN103" s="286"/>
      <c r="VUO103" s="286"/>
      <c r="VUP103" s="286"/>
      <c r="VUQ103" s="286"/>
      <c r="VUR103" s="286"/>
      <c r="VUS103" s="286"/>
      <c r="VUT103" s="286"/>
      <c r="VUU103" s="286"/>
      <c r="VUV103" s="286"/>
      <c r="VUW103" s="286"/>
      <c r="VUX103" s="286"/>
      <c r="VUY103" s="286"/>
      <c r="VUZ103" s="286"/>
      <c r="VVA103" s="286"/>
      <c r="VVB103" s="286"/>
      <c r="VVC103" s="286"/>
      <c r="VVD103" s="286"/>
      <c r="VVE103" s="286"/>
      <c r="VVF103" s="286"/>
      <c r="VVG103" s="286"/>
      <c r="VVH103" s="286"/>
      <c r="VVI103" s="286"/>
      <c r="VVJ103" s="286"/>
      <c r="VVK103" s="286"/>
      <c r="VVL103" s="286"/>
      <c r="VVM103" s="286"/>
      <c r="VVN103" s="286"/>
      <c r="VVO103" s="286"/>
      <c r="VVP103" s="286"/>
      <c r="VVQ103" s="286"/>
      <c r="VVR103" s="286"/>
      <c r="VVS103" s="286"/>
      <c r="VVT103" s="286"/>
      <c r="VVU103" s="286"/>
      <c r="VVV103" s="286"/>
      <c r="VVW103" s="286"/>
      <c r="VVX103" s="286"/>
      <c r="VVY103" s="286"/>
      <c r="VVZ103" s="286"/>
      <c r="VWA103" s="286"/>
      <c r="VWB103" s="286"/>
      <c r="VWC103" s="286"/>
      <c r="VWD103" s="286"/>
      <c r="VWE103" s="286"/>
      <c r="VWF103" s="286"/>
      <c r="VWG103" s="286"/>
      <c r="VWH103" s="286"/>
      <c r="VWI103" s="286"/>
      <c r="VWJ103" s="286"/>
      <c r="VWK103" s="286"/>
      <c r="VWL103" s="286"/>
      <c r="VWM103" s="286"/>
      <c r="VWN103" s="286"/>
      <c r="VWO103" s="286"/>
      <c r="VWP103" s="286"/>
      <c r="VWQ103" s="286"/>
      <c r="VWR103" s="286"/>
      <c r="VWS103" s="286"/>
      <c r="VWT103" s="286"/>
      <c r="VWU103" s="286"/>
      <c r="VWV103" s="286"/>
      <c r="VWW103" s="286"/>
      <c r="VWX103" s="286"/>
      <c r="VWY103" s="286"/>
      <c r="VWZ103" s="286"/>
      <c r="VXA103" s="286"/>
      <c r="VXB103" s="286"/>
      <c r="VXC103" s="286"/>
      <c r="VXD103" s="286"/>
      <c r="VXE103" s="286"/>
      <c r="VXF103" s="286"/>
      <c r="VXG103" s="286"/>
      <c r="VXH103" s="286"/>
      <c r="VXI103" s="286"/>
      <c r="VXJ103" s="286"/>
      <c r="VXK103" s="286"/>
      <c r="VXL103" s="286"/>
      <c r="VXM103" s="286"/>
      <c r="VXN103" s="286"/>
      <c r="VXO103" s="286"/>
      <c r="VXP103" s="286"/>
      <c r="VXQ103" s="286"/>
      <c r="VXR103" s="286"/>
      <c r="VXS103" s="286"/>
      <c r="VXT103" s="286"/>
      <c r="VXU103" s="286"/>
      <c r="VXV103" s="286"/>
      <c r="VXW103" s="286"/>
      <c r="VXX103" s="286"/>
      <c r="VXY103" s="286"/>
      <c r="VXZ103" s="286"/>
      <c r="VYA103" s="286"/>
      <c r="VYB103" s="286"/>
      <c r="VYC103" s="286"/>
      <c r="VYD103" s="286"/>
      <c r="VYE103" s="286"/>
      <c r="VYF103" s="286"/>
      <c r="VYG103" s="286"/>
      <c r="VYH103" s="286"/>
      <c r="VYI103" s="286"/>
      <c r="VYJ103" s="286"/>
      <c r="VYK103" s="286"/>
      <c r="VYL103" s="286"/>
      <c r="VYM103" s="286"/>
      <c r="VYN103" s="286"/>
      <c r="VYO103" s="286"/>
      <c r="VYP103" s="286"/>
      <c r="VYQ103" s="286"/>
      <c r="VYR103" s="286"/>
      <c r="VYS103" s="286"/>
      <c r="VYT103" s="286"/>
      <c r="VYU103" s="286"/>
      <c r="VYV103" s="286"/>
      <c r="VYW103" s="286"/>
      <c r="VYX103" s="286"/>
      <c r="VYY103" s="286"/>
      <c r="VYZ103" s="286"/>
      <c r="VZA103" s="286"/>
      <c r="VZB103" s="286"/>
      <c r="VZC103" s="286"/>
      <c r="VZD103" s="286"/>
      <c r="VZE103" s="286"/>
      <c r="VZF103" s="286"/>
      <c r="VZG103" s="286"/>
      <c r="VZH103" s="286"/>
      <c r="VZI103" s="286"/>
      <c r="VZJ103" s="286"/>
      <c r="VZK103" s="286"/>
      <c r="VZL103" s="286"/>
      <c r="VZM103" s="286"/>
      <c r="VZN103" s="286"/>
      <c r="VZO103" s="286"/>
      <c r="VZP103" s="286"/>
      <c r="VZQ103" s="286"/>
      <c r="VZR103" s="286"/>
      <c r="VZS103" s="286"/>
      <c r="VZT103" s="286"/>
      <c r="VZU103" s="286"/>
      <c r="VZV103" s="286"/>
      <c r="VZW103" s="286"/>
      <c r="VZX103" s="286"/>
      <c r="VZY103" s="286"/>
      <c r="VZZ103" s="286"/>
      <c r="WAA103" s="286"/>
      <c r="WAB103" s="286"/>
      <c r="WAC103" s="286"/>
      <c r="WAD103" s="286"/>
      <c r="WAE103" s="286"/>
      <c r="WAF103" s="286"/>
      <c r="WAG103" s="286"/>
      <c r="WAH103" s="286"/>
      <c r="WAI103" s="286"/>
      <c r="WAJ103" s="286"/>
      <c r="WAK103" s="286"/>
      <c r="WAL103" s="286"/>
      <c r="WAM103" s="286"/>
      <c r="WAN103" s="286"/>
      <c r="WAO103" s="286"/>
      <c r="WAP103" s="286"/>
      <c r="WAQ103" s="286"/>
      <c r="WAR103" s="286"/>
      <c r="WAS103" s="286"/>
      <c r="WAT103" s="286"/>
      <c r="WAU103" s="286"/>
      <c r="WAV103" s="286"/>
      <c r="WAW103" s="286"/>
      <c r="WAX103" s="286"/>
      <c r="WAY103" s="286"/>
      <c r="WAZ103" s="286"/>
      <c r="WBA103" s="286"/>
      <c r="WBB103" s="286"/>
      <c r="WBC103" s="286"/>
      <c r="WBD103" s="286"/>
      <c r="WBE103" s="286"/>
      <c r="WBF103" s="286"/>
      <c r="WBG103" s="286"/>
      <c r="WBH103" s="286"/>
      <c r="WBI103" s="286"/>
      <c r="WBJ103" s="286"/>
      <c r="WBK103" s="286"/>
      <c r="WBL103" s="286"/>
      <c r="WBM103" s="286"/>
      <c r="WBN103" s="286"/>
      <c r="WBO103" s="286"/>
      <c r="WBP103" s="286"/>
      <c r="WBQ103" s="286"/>
      <c r="WBR103" s="286"/>
      <c r="WBS103" s="286"/>
      <c r="WBT103" s="286"/>
      <c r="WBU103" s="286"/>
      <c r="WBV103" s="286"/>
      <c r="WBW103" s="286"/>
      <c r="WBX103" s="286"/>
      <c r="WBY103" s="286"/>
      <c r="WBZ103" s="286"/>
      <c r="WCA103" s="286"/>
      <c r="WCB103" s="286"/>
      <c r="WCC103" s="286"/>
      <c r="WCD103" s="286"/>
      <c r="WCE103" s="286"/>
      <c r="WCF103" s="286"/>
      <c r="WCG103" s="286"/>
      <c r="WCH103" s="286"/>
      <c r="WCI103" s="286"/>
      <c r="WCJ103" s="286"/>
      <c r="WCK103" s="286"/>
      <c r="WCL103" s="286"/>
      <c r="WCM103" s="286"/>
      <c r="WCN103" s="286"/>
      <c r="WCO103" s="286"/>
      <c r="WCP103" s="286"/>
      <c r="WCQ103" s="286"/>
      <c r="WCR103" s="286"/>
      <c r="WCS103" s="286"/>
      <c r="WCT103" s="286"/>
      <c r="WCU103" s="286"/>
      <c r="WCV103" s="286"/>
      <c r="WCW103" s="286"/>
      <c r="WCX103" s="286"/>
      <c r="WCY103" s="286"/>
      <c r="WCZ103" s="286"/>
      <c r="WDA103" s="286"/>
      <c r="WDB103" s="286"/>
      <c r="WDC103" s="286"/>
      <c r="WDD103" s="286"/>
      <c r="WDE103" s="286"/>
      <c r="WDF103" s="286"/>
      <c r="WDG103" s="286"/>
      <c r="WDH103" s="286"/>
      <c r="WDI103" s="286"/>
      <c r="WDJ103" s="286"/>
      <c r="WDK103" s="286"/>
      <c r="WDL103" s="286"/>
      <c r="WDM103" s="286"/>
      <c r="WDN103" s="286"/>
      <c r="WDO103" s="286"/>
      <c r="WDP103" s="286"/>
      <c r="WDQ103" s="286"/>
      <c r="WDR103" s="286"/>
      <c r="WDS103" s="286"/>
      <c r="WDT103" s="286"/>
      <c r="WDU103" s="286"/>
      <c r="WDV103" s="286"/>
      <c r="WDW103" s="286"/>
      <c r="WDX103" s="286"/>
      <c r="WDY103" s="286"/>
      <c r="WDZ103" s="286"/>
      <c r="WEA103" s="286"/>
      <c r="WEB103" s="286"/>
      <c r="WEC103" s="286"/>
      <c r="WED103" s="286"/>
      <c r="WEE103" s="286"/>
      <c r="WEF103" s="286"/>
      <c r="WEG103" s="286"/>
      <c r="WEH103" s="286"/>
      <c r="WEI103" s="286"/>
      <c r="WEJ103" s="286"/>
      <c r="WEK103" s="286"/>
      <c r="WEL103" s="286"/>
      <c r="WEM103" s="286"/>
      <c r="WEN103" s="286"/>
      <c r="WEO103" s="286"/>
      <c r="WEP103" s="286"/>
      <c r="WEQ103" s="286"/>
      <c r="WER103" s="286"/>
      <c r="WES103" s="286"/>
      <c r="WET103" s="286"/>
      <c r="WEU103" s="286"/>
      <c r="WEV103" s="286"/>
      <c r="WEW103" s="286"/>
      <c r="WEX103" s="286"/>
      <c r="WEY103" s="286"/>
      <c r="WEZ103" s="286"/>
      <c r="WFA103" s="286"/>
      <c r="WFB103" s="286"/>
      <c r="WFC103" s="286"/>
      <c r="WFD103" s="286"/>
      <c r="WFE103" s="286"/>
      <c r="WFF103" s="286"/>
      <c r="WFG103" s="286"/>
      <c r="WFH103" s="286"/>
      <c r="WFI103" s="286"/>
      <c r="WFJ103" s="286"/>
      <c r="WFK103" s="286"/>
      <c r="WFL103" s="286"/>
      <c r="WFM103" s="286"/>
      <c r="WFN103" s="286"/>
      <c r="WFO103" s="286"/>
      <c r="WFP103" s="286"/>
      <c r="WFQ103" s="286"/>
      <c r="WFR103" s="286"/>
      <c r="WFS103" s="286"/>
      <c r="WFT103" s="286"/>
      <c r="WFU103" s="286"/>
      <c r="WFV103" s="286"/>
      <c r="WFW103" s="286"/>
      <c r="WFX103" s="286"/>
      <c r="WFY103" s="286"/>
      <c r="WFZ103" s="286"/>
      <c r="WGA103" s="286"/>
      <c r="WGB103" s="286"/>
      <c r="WGC103" s="286"/>
      <c r="WGD103" s="286"/>
      <c r="WGE103" s="286"/>
      <c r="WGF103" s="286"/>
      <c r="WGG103" s="286"/>
      <c r="WGH103" s="286"/>
      <c r="WGI103" s="286"/>
      <c r="WGJ103" s="286"/>
      <c r="WGK103" s="286"/>
      <c r="WGL103" s="286"/>
      <c r="WGM103" s="286"/>
      <c r="WGN103" s="286"/>
      <c r="WGO103" s="286"/>
      <c r="WGP103" s="286"/>
      <c r="WGQ103" s="286"/>
      <c r="WGR103" s="286"/>
      <c r="WGS103" s="286"/>
      <c r="WGT103" s="286"/>
      <c r="WGU103" s="286"/>
      <c r="WGV103" s="286"/>
      <c r="WGW103" s="286"/>
      <c r="WGX103" s="286"/>
      <c r="WGY103" s="286"/>
      <c r="WGZ103" s="286"/>
      <c r="WHA103" s="286"/>
      <c r="WHB103" s="286"/>
      <c r="WHC103" s="286"/>
      <c r="WHD103" s="286"/>
      <c r="WHE103" s="286"/>
      <c r="WHF103" s="286"/>
      <c r="WHG103" s="286"/>
      <c r="WHH103" s="286"/>
      <c r="WHI103" s="286"/>
      <c r="WHJ103" s="286"/>
      <c r="WHK103" s="286"/>
      <c r="WHL103" s="286"/>
      <c r="WHM103" s="286"/>
      <c r="WHN103" s="286"/>
      <c r="WHO103" s="286"/>
      <c r="WHP103" s="286"/>
      <c r="WHQ103" s="286"/>
      <c r="WHR103" s="286"/>
      <c r="WHS103" s="286"/>
      <c r="WHT103" s="286"/>
      <c r="WHU103" s="286"/>
      <c r="WHV103" s="286"/>
      <c r="WHW103" s="286"/>
      <c r="WHX103" s="286"/>
      <c r="WHY103" s="286"/>
      <c r="WHZ103" s="286"/>
      <c r="WIA103" s="286"/>
      <c r="WIB103" s="286"/>
      <c r="WIC103" s="286"/>
      <c r="WID103" s="286"/>
      <c r="WIE103" s="286"/>
      <c r="WIF103" s="286"/>
      <c r="WIG103" s="286"/>
      <c r="WIH103" s="286"/>
      <c r="WII103" s="286"/>
      <c r="WIJ103" s="286"/>
      <c r="WIK103" s="286"/>
      <c r="WIL103" s="286"/>
      <c r="WIM103" s="286"/>
      <c r="WIN103" s="286"/>
      <c r="WIO103" s="286"/>
      <c r="WIP103" s="286"/>
      <c r="WIQ103" s="286"/>
      <c r="WIR103" s="286"/>
      <c r="WIS103" s="286"/>
      <c r="WIT103" s="286"/>
      <c r="WIU103" s="286"/>
      <c r="WIV103" s="286"/>
      <c r="WIW103" s="286"/>
      <c r="WIX103" s="286"/>
      <c r="WIY103" s="286"/>
      <c r="WIZ103" s="286"/>
      <c r="WJA103" s="286"/>
      <c r="WJB103" s="286"/>
      <c r="WJC103" s="286"/>
      <c r="WJD103" s="286"/>
      <c r="WJE103" s="286"/>
      <c r="WJF103" s="286"/>
      <c r="WJG103" s="286"/>
      <c r="WJH103" s="286"/>
      <c r="WJI103" s="286"/>
      <c r="WJJ103" s="286"/>
      <c r="WJK103" s="286"/>
      <c r="WJL103" s="286"/>
      <c r="WJM103" s="286"/>
      <c r="WJN103" s="286"/>
      <c r="WJO103" s="286"/>
      <c r="WJP103" s="286"/>
      <c r="WJQ103" s="286"/>
      <c r="WJR103" s="286"/>
      <c r="WJS103" s="286"/>
      <c r="WJT103" s="286"/>
      <c r="WJU103" s="286"/>
      <c r="WJV103" s="286"/>
      <c r="WJW103" s="286"/>
      <c r="WJX103" s="286"/>
      <c r="WJY103" s="286"/>
      <c r="WJZ103" s="286"/>
      <c r="WKA103" s="286"/>
      <c r="WKB103" s="286"/>
      <c r="WKC103" s="286"/>
      <c r="WKD103" s="286"/>
      <c r="WKE103" s="286"/>
      <c r="WKF103" s="286"/>
      <c r="WKG103" s="286"/>
      <c r="WKH103" s="286"/>
      <c r="WKI103" s="286"/>
      <c r="WKJ103" s="286"/>
      <c r="WKK103" s="286"/>
      <c r="WKL103" s="286"/>
      <c r="WKM103" s="286"/>
      <c r="WKN103" s="286"/>
      <c r="WKO103" s="286"/>
      <c r="WKP103" s="286"/>
      <c r="WKQ103" s="286"/>
      <c r="WKR103" s="286"/>
      <c r="WKS103" s="286"/>
      <c r="WKT103" s="286"/>
      <c r="WKU103" s="286"/>
      <c r="WKV103" s="286"/>
      <c r="WKW103" s="286"/>
      <c r="WKX103" s="286"/>
      <c r="WKY103" s="286"/>
      <c r="WKZ103" s="286"/>
      <c r="WLA103" s="286"/>
      <c r="WLB103" s="286"/>
      <c r="WLC103" s="286"/>
      <c r="WLD103" s="286"/>
      <c r="WLE103" s="286"/>
      <c r="WLF103" s="286"/>
      <c r="WLG103" s="286"/>
      <c r="WLH103" s="286"/>
      <c r="WLI103" s="286"/>
      <c r="WLJ103" s="286"/>
      <c r="WLK103" s="286"/>
      <c r="WLL103" s="286"/>
      <c r="WLM103" s="286"/>
      <c r="WLN103" s="286"/>
      <c r="WLO103" s="286"/>
      <c r="WLP103" s="286"/>
      <c r="WLQ103" s="286"/>
      <c r="WLR103" s="286"/>
      <c r="WLS103" s="286"/>
      <c r="WLT103" s="286"/>
      <c r="WLU103" s="286"/>
      <c r="WLV103" s="286"/>
      <c r="WLW103" s="286"/>
      <c r="WLX103" s="286"/>
      <c r="WLY103" s="286"/>
      <c r="WLZ103" s="286"/>
      <c r="WMA103" s="286"/>
      <c r="WMB103" s="286"/>
      <c r="WMC103" s="286"/>
      <c r="WMD103" s="286"/>
      <c r="WME103" s="286"/>
      <c r="WMF103" s="286"/>
      <c r="WMG103" s="286"/>
      <c r="WMH103" s="286"/>
      <c r="WMI103" s="286"/>
      <c r="WMJ103" s="286"/>
      <c r="WMK103" s="286"/>
      <c r="WML103" s="286"/>
      <c r="WMM103" s="286"/>
      <c r="WMN103" s="286"/>
      <c r="WMO103" s="286"/>
      <c r="WMP103" s="286"/>
      <c r="WMQ103" s="286"/>
      <c r="WMR103" s="286"/>
      <c r="WMS103" s="286"/>
      <c r="WMT103" s="286"/>
      <c r="WMU103" s="286"/>
      <c r="WMV103" s="286"/>
      <c r="WMW103" s="286"/>
      <c r="WMX103" s="286"/>
      <c r="WMY103" s="286"/>
      <c r="WMZ103" s="286"/>
      <c r="WNA103" s="286"/>
      <c r="WNB103" s="286"/>
      <c r="WNC103" s="286"/>
      <c r="WND103" s="286"/>
      <c r="WNE103" s="286"/>
      <c r="WNF103" s="286"/>
      <c r="WNG103" s="286"/>
      <c r="WNH103" s="286"/>
      <c r="WNI103" s="286"/>
      <c r="WNJ103" s="286"/>
      <c r="WNK103" s="286"/>
      <c r="WNL103" s="286"/>
      <c r="WNM103" s="286"/>
      <c r="WNN103" s="286"/>
      <c r="WNO103" s="286"/>
      <c r="WNP103" s="286"/>
      <c r="WNQ103" s="286"/>
      <c r="WNR103" s="286"/>
      <c r="WNS103" s="286"/>
      <c r="WNT103" s="286"/>
      <c r="WNU103" s="286"/>
      <c r="WNV103" s="286"/>
      <c r="WNW103" s="286"/>
      <c r="WNX103" s="286"/>
      <c r="WNY103" s="286"/>
      <c r="WNZ103" s="286"/>
      <c r="WOA103" s="286"/>
      <c r="WOB103" s="286"/>
      <c r="WOC103" s="286"/>
      <c r="WOD103" s="286"/>
      <c r="WOE103" s="286"/>
      <c r="WOF103" s="286"/>
      <c r="WOG103" s="286"/>
      <c r="WOH103" s="286"/>
      <c r="WOI103" s="286"/>
      <c r="WOJ103" s="286"/>
      <c r="WOK103" s="286"/>
      <c r="WOL103" s="286"/>
      <c r="WOM103" s="286"/>
      <c r="WON103" s="286"/>
      <c r="WOO103" s="286"/>
      <c r="WOP103" s="286"/>
      <c r="WOQ103" s="286"/>
      <c r="WOR103" s="286"/>
      <c r="WOS103" s="286"/>
      <c r="WOT103" s="286"/>
      <c r="WOU103" s="286"/>
      <c r="WOV103" s="286"/>
      <c r="WOW103" s="286"/>
      <c r="WOX103" s="286"/>
      <c r="WOY103" s="286"/>
      <c r="WOZ103" s="286"/>
      <c r="WPA103" s="286"/>
      <c r="WPB103" s="286"/>
      <c r="WPC103" s="286"/>
      <c r="WPD103" s="286"/>
      <c r="WPE103" s="286"/>
      <c r="WPF103" s="286"/>
      <c r="WPG103" s="286"/>
      <c r="WPH103" s="286"/>
      <c r="WPI103" s="286"/>
      <c r="WPJ103" s="286"/>
      <c r="WPK103" s="286"/>
      <c r="WPL103" s="286"/>
      <c r="WPM103" s="286"/>
      <c r="WPN103" s="286"/>
      <c r="WPO103" s="286"/>
      <c r="WPP103" s="286"/>
      <c r="WPQ103" s="286"/>
      <c r="WPR103" s="286"/>
      <c r="WPS103" s="286"/>
      <c r="WPT103" s="286"/>
      <c r="WPU103" s="286"/>
      <c r="WPV103" s="286"/>
      <c r="WPW103" s="286"/>
      <c r="WPX103" s="286"/>
      <c r="WPY103" s="286"/>
      <c r="WPZ103" s="286"/>
      <c r="WQA103" s="286"/>
      <c r="WQB103" s="286"/>
      <c r="WQC103" s="286"/>
      <c r="WQD103" s="286"/>
      <c r="WQE103" s="286"/>
      <c r="WQF103" s="286"/>
      <c r="WQG103" s="286"/>
      <c r="WQH103" s="286"/>
      <c r="WQI103" s="286"/>
      <c r="WQJ103" s="286"/>
      <c r="WQK103" s="286"/>
      <c r="WQL103" s="286"/>
      <c r="WQM103" s="286"/>
      <c r="WQN103" s="286"/>
      <c r="WQO103" s="286"/>
      <c r="WQP103" s="286"/>
      <c r="WQQ103" s="286"/>
      <c r="WQR103" s="286"/>
      <c r="WQS103" s="286"/>
      <c r="WQT103" s="286"/>
      <c r="WQU103" s="286"/>
      <c r="WQV103" s="286"/>
      <c r="WQW103" s="286"/>
      <c r="WQX103" s="286"/>
      <c r="WQY103" s="286"/>
      <c r="WQZ103" s="286"/>
      <c r="WRA103" s="286"/>
      <c r="WRB103" s="286"/>
      <c r="WRC103" s="286"/>
      <c r="WRD103" s="286"/>
      <c r="WRE103" s="286"/>
      <c r="WRF103" s="286"/>
      <c r="WRG103" s="286"/>
      <c r="WRH103" s="286"/>
      <c r="WRI103" s="286"/>
      <c r="WRJ103" s="286"/>
      <c r="WRK103" s="286"/>
      <c r="WRL103" s="286"/>
      <c r="WRM103" s="286"/>
      <c r="WRN103" s="286"/>
      <c r="WRO103" s="286"/>
      <c r="WRP103" s="286"/>
      <c r="WRQ103" s="286"/>
      <c r="WRR103" s="286"/>
      <c r="WRS103" s="286"/>
      <c r="WRT103" s="286"/>
      <c r="WRU103" s="286"/>
      <c r="WRV103" s="286"/>
      <c r="WRW103" s="286"/>
      <c r="WRX103" s="286"/>
      <c r="WRY103" s="286"/>
      <c r="WRZ103" s="286"/>
      <c r="WSA103" s="286"/>
      <c r="WSB103" s="286"/>
      <c r="WSC103" s="286"/>
      <c r="WSD103" s="286"/>
      <c r="WSE103" s="286"/>
      <c r="WSF103" s="286"/>
      <c r="WSG103" s="286"/>
      <c r="WSH103" s="286"/>
      <c r="WSI103" s="286"/>
      <c r="WSJ103" s="286"/>
      <c r="WSK103" s="286"/>
      <c r="WSL103" s="286"/>
      <c r="WSM103" s="286"/>
      <c r="WSN103" s="286"/>
      <c r="WSO103" s="286"/>
      <c r="WSP103" s="286"/>
      <c r="WSQ103" s="286"/>
      <c r="WSR103" s="286"/>
      <c r="WSS103" s="286"/>
      <c r="WST103" s="286"/>
      <c r="WSU103" s="286"/>
      <c r="WSV103" s="286"/>
      <c r="WSW103" s="286"/>
      <c r="WSX103" s="286"/>
      <c r="WSY103" s="286"/>
      <c r="WSZ103" s="286"/>
      <c r="WTA103" s="286"/>
      <c r="WTB103" s="286"/>
      <c r="WTC103" s="286"/>
      <c r="WTD103" s="286"/>
      <c r="WTE103" s="286"/>
      <c r="WTF103" s="286"/>
      <c r="WTG103" s="286"/>
      <c r="WTH103" s="286"/>
      <c r="WTI103" s="286"/>
      <c r="WTJ103" s="286"/>
      <c r="WTK103" s="286"/>
      <c r="WTL103" s="286"/>
      <c r="WTM103" s="286"/>
      <c r="WTN103" s="286"/>
      <c r="WTO103" s="286"/>
      <c r="WTP103" s="286"/>
      <c r="WTQ103" s="286"/>
      <c r="WTR103" s="286"/>
      <c r="WTS103" s="286"/>
      <c r="WTT103" s="286"/>
      <c r="WTU103" s="286"/>
      <c r="WTV103" s="286"/>
      <c r="WTW103" s="286"/>
      <c r="WTX103" s="286"/>
      <c r="WTY103" s="286"/>
      <c r="WTZ103" s="286"/>
      <c r="WUA103" s="286"/>
      <c r="WUB103" s="286"/>
      <c r="WUC103" s="286"/>
      <c r="WUD103" s="286"/>
      <c r="WUE103" s="286"/>
      <c r="WUF103" s="286"/>
      <c r="WUG103" s="286"/>
      <c r="WUH103" s="286"/>
      <c r="WUI103" s="286"/>
      <c r="WUJ103" s="286"/>
      <c r="WUK103" s="286"/>
      <c r="WUL103" s="286"/>
      <c r="WUM103" s="286"/>
      <c r="WUN103" s="286"/>
      <c r="WUO103" s="286"/>
      <c r="WUP103" s="286"/>
      <c r="WUQ103" s="286"/>
      <c r="WUR103" s="286"/>
      <c r="WUS103" s="286"/>
      <c r="WUT103" s="286"/>
      <c r="WUU103" s="286"/>
      <c r="WUV103" s="286"/>
      <c r="WUW103" s="286"/>
      <c r="WUX103" s="286"/>
      <c r="WUY103" s="286"/>
      <c r="WUZ103" s="286"/>
      <c r="WVA103" s="286"/>
      <c r="WVB103" s="286"/>
      <c r="WVC103" s="286"/>
      <c r="WVD103" s="286"/>
      <c r="WVE103" s="286"/>
      <c r="WVF103" s="286"/>
      <c r="WVG103" s="286"/>
      <c r="WVH103" s="286"/>
      <c r="WVI103" s="286"/>
      <c r="WVJ103" s="286"/>
      <c r="WVK103" s="286"/>
      <c r="WVL103" s="286"/>
      <c r="WVM103" s="286"/>
      <c r="WVN103" s="286"/>
      <c r="WVO103" s="286"/>
      <c r="WVP103" s="286"/>
      <c r="WVQ103" s="286"/>
      <c r="WVR103" s="286"/>
      <c r="WVS103" s="286"/>
      <c r="WVT103" s="286"/>
      <c r="WVU103" s="286"/>
      <c r="WVV103" s="286"/>
      <c r="WVW103" s="286"/>
      <c r="WVX103" s="286"/>
      <c r="WVY103" s="286"/>
      <c r="WVZ103" s="286"/>
      <c r="WWA103" s="286"/>
      <c r="WWB103" s="286"/>
      <c r="WWC103" s="286"/>
      <c r="WWD103" s="286"/>
      <c r="WWE103" s="286"/>
      <c r="WWF103" s="286"/>
      <c r="WWG103" s="286"/>
      <c r="WWH103" s="286"/>
      <c r="WWI103" s="286"/>
      <c r="WWJ103" s="286"/>
      <c r="WWK103" s="286"/>
      <c r="WWL103" s="286"/>
      <c r="WWM103" s="286"/>
      <c r="WWN103" s="286"/>
      <c r="WWO103" s="286"/>
      <c r="WWP103" s="286"/>
      <c r="WWQ103" s="286"/>
      <c r="WWR103" s="286"/>
      <c r="WWS103" s="286"/>
      <c r="WWT103" s="286"/>
      <c r="WWU103" s="286"/>
      <c r="WWV103" s="286"/>
      <c r="WWW103" s="286"/>
      <c r="WWX103" s="286"/>
      <c r="WWY103" s="286"/>
      <c r="WWZ103" s="286"/>
      <c r="WXA103" s="286"/>
      <c r="WXB103" s="286"/>
      <c r="WXC103" s="286"/>
      <c r="WXD103" s="286"/>
      <c r="WXE103" s="286"/>
      <c r="WXF103" s="286"/>
      <c r="WXG103" s="286"/>
      <c r="WXH103" s="286"/>
      <c r="WXI103" s="286"/>
      <c r="WXJ103" s="286"/>
      <c r="WXK103" s="286"/>
      <c r="WXL103" s="286"/>
      <c r="WXM103" s="286"/>
      <c r="WXN103" s="286"/>
      <c r="WXO103" s="286"/>
      <c r="WXP103" s="286"/>
      <c r="WXQ103" s="286"/>
      <c r="WXR103" s="286"/>
      <c r="WXS103" s="286"/>
      <c r="WXT103" s="286"/>
      <c r="WXU103" s="286"/>
      <c r="WXV103" s="286"/>
      <c r="WXW103" s="286"/>
      <c r="WXX103" s="286"/>
      <c r="WXY103" s="286"/>
      <c r="WXZ103" s="286"/>
      <c r="WYA103" s="286"/>
      <c r="WYB103" s="286"/>
      <c r="WYC103" s="286"/>
      <c r="WYD103" s="286"/>
      <c r="WYE103" s="286"/>
      <c r="WYF103" s="286"/>
      <c r="WYG103" s="286"/>
      <c r="WYH103" s="286"/>
      <c r="WYI103" s="286"/>
      <c r="WYJ103" s="286"/>
      <c r="WYK103" s="286"/>
      <c r="WYL103" s="286"/>
      <c r="WYM103" s="286"/>
      <c r="WYN103" s="286"/>
      <c r="WYO103" s="286"/>
      <c r="WYP103" s="286"/>
      <c r="WYQ103" s="286"/>
      <c r="WYR103" s="286"/>
      <c r="WYS103" s="286"/>
      <c r="WYT103" s="286"/>
      <c r="WYU103" s="286"/>
      <c r="WYV103" s="286"/>
      <c r="WYW103" s="286"/>
      <c r="WYX103" s="286"/>
      <c r="WYY103" s="286"/>
      <c r="WYZ103" s="286"/>
      <c r="WZA103" s="286"/>
      <c r="WZB103" s="286"/>
      <c r="WZC103" s="286"/>
      <c r="WZD103" s="286"/>
      <c r="WZE103" s="286"/>
      <c r="WZF103" s="286"/>
      <c r="WZG103" s="286"/>
      <c r="WZH103" s="286"/>
      <c r="WZI103" s="286"/>
      <c r="WZJ103" s="286"/>
      <c r="WZK103" s="286"/>
      <c r="WZL103" s="286"/>
      <c r="WZM103" s="286"/>
      <c r="WZN103" s="286"/>
      <c r="WZO103" s="286"/>
      <c r="WZP103" s="286"/>
      <c r="WZQ103" s="286"/>
      <c r="WZR103" s="286"/>
      <c r="WZS103" s="286"/>
      <c r="WZT103" s="286"/>
      <c r="WZU103" s="286"/>
      <c r="WZV103" s="286"/>
      <c r="WZW103" s="286"/>
      <c r="WZX103" s="286"/>
      <c r="WZY103" s="286"/>
      <c r="WZZ103" s="286"/>
      <c r="XAA103" s="286"/>
      <c r="XAB103" s="286"/>
      <c r="XAC103" s="286"/>
      <c r="XAD103" s="286"/>
      <c r="XAE103" s="286"/>
      <c r="XAF103" s="286"/>
      <c r="XAG103" s="286"/>
      <c r="XAH103" s="286"/>
      <c r="XAI103" s="286"/>
      <c r="XAJ103" s="286"/>
      <c r="XAK103" s="286"/>
      <c r="XAL103" s="286"/>
      <c r="XAM103" s="286"/>
      <c r="XAN103" s="286"/>
      <c r="XAO103" s="286"/>
      <c r="XAP103" s="286"/>
      <c r="XAQ103" s="286"/>
      <c r="XAR103" s="286"/>
      <c r="XAS103" s="286"/>
      <c r="XAT103" s="286"/>
      <c r="XAU103" s="286"/>
      <c r="XAV103" s="286"/>
      <c r="XAW103" s="286"/>
      <c r="XAX103" s="286"/>
      <c r="XAY103" s="286"/>
      <c r="XAZ103" s="286"/>
      <c r="XBA103" s="286"/>
      <c r="XBB103" s="286"/>
      <c r="XBC103" s="286"/>
      <c r="XBD103" s="286"/>
      <c r="XBE103" s="286"/>
      <c r="XBF103" s="286"/>
      <c r="XBG103" s="286"/>
      <c r="XBH103" s="286"/>
      <c r="XBI103" s="286"/>
      <c r="XBJ103" s="286"/>
      <c r="XBK103" s="286"/>
      <c r="XBL103" s="286"/>
      <c r="XBM103" s="286"/>
      <c r="XBN103" s="286"/>
      <c r="XBO103" s="286"/>
      <c r="XBP103" s="286"/>
      <c r="XBQ103" s="286"/>
      <c r="XBR103" s="286"/>
      <c r="XBS103" s="286"/>
      <c r="XBT103" s="286"/>
      <c r="XBU103" s="286"/>
      <c r="XBV103" s="286"/>
      <c r="XBW103" s="286"/>
      <c r="XBX103" s="286"/>
      <c r="XBY103" s="286"/>
      <c r="XBZ103" s="286"/>
      <c r="XCA103" s="286"/>
      <c r="XCB103" s="286"/>
      <c r="XCC103" s="286"/>
      <c r="XCD103" s="286"/>
      <c r="XCE103" s="286"/>
      <c r="XCF103" s="286"/>
      <c r="XCG103" s="286"/>
      <c r="XCH103" s="286"/>
      <c r="XCI103" s="286"/>
      <c r="XCJ103" s="286"/>
      <c r="XCK103" s="286"/>
      <c r="XCL103" s="286"/>
      <c r="XCM103" s="286"/>
      <c r="XCN103" s="286"/>
      <c r="XCO103" s="286"/>
      <c r="XCP103" s="286"/>
      <c r="XCQ103" s="286"/>
      <c r="XCR103" s="286"/>
      <c r="XCS103" s="286"/>
      <c r="XCT103" s="286"/>
      <c r="XCU103" s="286"/>
      <c r="XCV103" s="286"/>
      <c r="XCW103" s="286"/>
      <c r="XCX103" s="286"/>
      <c r="XCY103" s="286"/>
      <c r="XCZ103" s="286"/>
      <c r="XDA103" s="286"/>
      <c r="XDB103" s="286"/>
      <c r="XDC103" s="286"/>
      <c r="XDD103" s="286"/>
      <c r="XDE103" s="286"/>
      <c r="XDF103" s="286"/>
      <c r="XDG103" s="286"/>
      <c r="XDH103" s="286"/>
      <c r="XDI103" s="286"/>
      <c r="XDJ103" s="286"/>
      <c r="XDK103" s="286"/>
      <c r="XDL103" s="286"/>
      <c r="XDM103" s="286"/>
      <c r="XDN103" s="286"/>
      <c r="XDO103" s="286"/>
      <c r="XDP103" s="286"/>
      <c r="XDQ103" s="286"/>
      <c r="XDR103" s="286"/>
      <c r="XDS103" s="286"/>
      <c r="XDT103" s="286"/>
      <c r="XDU103" s="286"/>
      <c r="XDV103" s="286"/>
      <c r="XDW103" s="286"/>
      <c r="XDX103" s="286"/>
      <c r="XDY103" s="286"/>
      <c r="XDZ103" s="286"/>
      <c r="XEA103" s="286"/>
      <c r="XEB103" s="286"/>
      <c r="XEC103" s="286"/>
      <c r="XED103" s="286"/>
      <c r="XEE103" s="286"/>
      <c r="XEF103" s="286"/>
      <c r="XEG103" s="286"/>
      <c r="XEH103" s="286"/>
      <c r="XEI103" s="286"/>
      <c r="XEJ103" s="286"/>
      <c r="XEK103" s="286"/>
      <c r="XEL103" s="286"/>
      <c r="XEM103" s="286"/>
      <c r="XEN103" s="286"/>
      <c r="XEO103" s="286"/>
      <c r="XEP103" s="286"/>
      <c r="XEQ103" s="286"/>
      <c r="XER103" s="286"/>
      <c r="XES103" s="286"/>
      <c r="XET103" s="286"/>
      <c r="XEU103" s="286"/>
      <c r="XEV103" s="286"/>
      <c r="XEW103" s="286"/>
      <c r="XEX103" s="286"/>
      <c r="XEY103" s="286"/>
      <c r="XEZ103" s="286"/>
      <c r="XFA103" s="286"/>
      <c r="XFB103" s="286"/>
      <c r="XFC103" s="286"/>
      <c r="XFD103" s="286"/>
    </row>
    <row r="106" spans="1:16384" ht="21.95" customHeight="1" x14ac:dyDescent="0.25">
      <c r="Y106" s="408"/>
    </row>
    <row r="107" spans="1:16384" ht="21.95" customHeight="1" x14ac:dyDescent="0.25">
      <c r="Y107" s="408"/>
    </row>
    <row r="108" spans="1:16384" ht="21.95" customHeight="1" x14ac:dyDescent="0.25">
      <c r="Y108" s="408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33"/>
  <sheetViews>
    <sheetView zoomScaleNormal="100" workbookViewId="0">
      <pane ySplit="2" topLeftCell="A2920" activePane="bottomLeft" state="frozen"/>
      <selection activeCell="B19683" sqref="B19683"/>
      <selection pane="bottomLeft" activeCell="C2915" sqref="C2915"/>
    </sheetView>
  </sheetViews>
  <sheetFormatPr defaultRowHeight="15" x14ac:dyDescent="0.25"/>
  <cols>
    <col min="1" max="1" width="6.5703125" style="696" customWidth="1"/>
    <col min="2" max="2" width="34.140625" customWidth="1"/>
    <col min="3" max="3" width="28.5703125" customWidth="1"/>
    <col min="4" max="4" width="4.5703125" style="561" customWidth="1"/>
    <col min="5" max="5" width="4.7109375" customWidth="1"/>
    <col min="6" max="6" width="13.42578125" style="598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</cols>
  <sheetData>
    <row r="1" spans="1:11" ht="24" thickBot="1" x14ac:dyDescent="0.4">
      <c r="A1" s="1184" t="s">
        <v>3</v>
      </c>
      <c r="B1" s="1186" t="s">
        <v>2833</v>
      </c>
      <c r="C1" s="1186"/>
      <c r="D1" s="1186"/>
      <c r="E1" s="1186"/>
      <c r="F1" s="1187"/>
      <c r="G1" s="1186"/>
      <c r="H1" s="1188"/>
      <c r="I1" s="562"/>
      <c r="J1" s="562"/>
      <c r="K1" s="563"/>
    </row>
    <row r="2" spans="1:11" ht="18.75" x14ac:dyDescent="0.3">
      <c r="A2" s="1185"/>
      <c r="B2" s="564" t="s">
        <v>13</v>
      </c>
      <c r="C2" s="565" t="s">
        <v>14</v>
      </c>
      <c r="D2" s="566" t="s">
        <v>15</v>
      </c>
      <c r="E2" s="565"/>
      <c r="F2" s="567" t="s">
        <v>18</v>
      </c>
      <c r="G2" s="565" t="s">
        <v>869</v>
      </c>
      <c r="H2" s="568" t="s">
        <v>2834</v>
      </c>
      <c r="I2" s="569" t="s">
        <v>2835</v>
      </c>
      <c r="J2" s="569" t="s">
        <v>2836</v>
      </c>
      <c r="K2" s="570" t="s">
        <v>2837</v>
      </c>
    </row>
    <row r="3" spans="1:11" x14ac:dyDescent="0.25">
      <c r="A3" s="57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32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7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3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7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32">
        <v>44621</v>
      </c>
      <c r="I5" s="56" t="s">
        <v>2849</v>
      </c>
      <c r="K5" s="65" t="s">
        <v>2847</v>
      </c>
    </row>
    <row r="6" spans="1:11" x14ac:dyDescent="0.25">
      <c r="A6" s="571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32">
        <v>44621</v>
      </c>
      <c r="I6" s="56" t="s">
        <v>2852</v>
      </c>
      <c r="K6" s="65" t="s">
        <v>2847</v>
      </c>
    </row>
    <row r="7" spans="1:11" x14ac:dyDescent="0.25">
      <c r="A7" s="571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11">
        <v>1535000</v>
      </c>
      <c r="G7" s="106" t="s">
        <v>413</v>
      </c>
      <c r="H7" s="532">
        <v>44621</v>
      </c>
      <c r="I7" s="56" t="s">
        <v>2854</v>
      </c>
      <c r="K7" s="65" t="s">
        <v>2847</v>
      </c>
    </row>
    <row r="8" spans="1:11" x14ac:dyDescent="0.25">
      <c r="A8" s="57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32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71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32">
        <v>44652</v>
      </c>
    </row>
    <row r="10" spans="1:11" x14ac:dyDescent="0.25">
      <c r="A10" s="57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32">
        <v>44652</v>
      </c>
    </row>
    <row r="11" spans="1:11" x14ac:dyDescent="0.25">
      <c r="A11" s="57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32">
        <v>44652</v>
      </c>
    </row>
    <row r="12" spans="1:11" x14ac:dyDescent="0.25">
      <c r="A12" s="57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32">
        <v>44652</v>
      </c>
    </row>
    <row r="13" spans="1:11" x14ac:dyDescent="0.25">
      <c r="A13" s="57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32">
        <v>44652</v>
      </c>
    </row>
    <row r="14" spans="1:11" x14ac:dyDescent="0.25">
      <c r="A14" s="57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32">
        <v>44652</v>
      </c>
    </row>
    <row r="15" spans="1:11" x14ac:dyDescent="0.25">
      <c r="A15" s="57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3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7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32">
        <v>44713</v>
      </c>
      <c r="I16" s="56" t="s">
        <v>2869</v>
      </c>
      <c r="K16" s="65" t="s">
        <v>2867</v>
      </c>
    </row>
    <row r="17" spans="1:11" x14ac:dyDescent="0.25">
      <c r="A17" s="57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32">
        <v>44713</v>
      </c>
      <c r="I17" s="126" t="s">
        <v>2871</v>
      </c>
    </row>
    <row r="18" spans="1:11" x14ac:dyDescent="0.25">
      <c r="A18" s="57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3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71">
        <v>17</v>
      </c>
      <c r="B19" s="56" t="s">
        <v>2747</v>
      </c>
      <c r="C19" s="56" t="s">
        <v>2875</v>
      </c>
      <c r="D19" s="57">
        <v>1</v>
      </c>
      <c r="E19" s="413" t="s">
        <v>26</v>
      </c>
      <c r="F19" s="62">
        <v>1825000</v>
      </c>
      <c r="G19" s="106" t="s">
        <v>648</v>
      </c>
      <c r="H19" s="532">
        <v>44743</v>
      </c>
      <c r="I19" s="56" t="s">
        <v>2876</v>
      </c>
      <c r="J19" s="56" t="s">
        <v>2877</v>
      </c>
      <c r="K19" s="440">
        <v>44536</v>
      </c>
    </row>
    <row r="20" spans="1:11" x14ac:dyDescent="0.25">
      <c r="A20" s="57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32">
        <v>44743</v>
      </c>
      <c r="I20" s="126" t="s">
        <v>2879</v>
      </c>
      <c r="J20" s="56" t="s">
        <v>2880</v>
      </c>
    </row>
    <row r="21" spans="1:11" x14ac:dyDescent="0.25">
      <c r="A21" s="57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3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7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3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7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32">
        <v>44866</v>
      </c>
    </row>
    <row r="24" spans="1:11" x14ac:dyDescent="0.25">
      <c r="A24" s="57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32">
        <v>44866</v>
      </c>
      <c r="I24" s="56" t="s">
        <v>2889</v>
      </c>
    </row>
    <row r="25" spans="1:11" x14ac:dyDescent="0.25">
      <c r="A25" s="57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32">
        <v>44866</v>
      </c>
      <c r="I25" s="56" t="s">
        <v>2889</v>
      </c>
    </row>
    <row r="26" spans="1:11" x14ac:dyDescent="0.25">
      <c r="A26" s="571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32">
        <v>44866</v>
      </c>
      <c r="I26" s="56" t="s">
        <v>2889</v>
      </c>
    </row>
    <row r="27" spans="1:11" x14ac:dyDescent="0.25">
      <c r="A27" s="57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32">
        <v>44866</v>
      </c>
      <c r="I27" s="56" t="s">
        <v>2889</v>
      </c>
    </row>
    <row r="28" spans="1:11" x14ac:dyDescent="0.25">
      <c r="A28" s="571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32">
        <v>44896</v>
      </c>
      <c r="I28" s="126" t="s">
        <v>2894</v>
      </c>
      <c r="J28" s="56" t="s">
        <v>2895</v>
      </c>
      <c r="K28" s="440">
        <v>43837</v>
      </c>
    </row>
    <row r="29" spans="1:11" x14ac:dyDescent="0.25">
      <c r="A29" s="57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32">
        <v>44896</v>
      </c>
      <c r="I29" s="56" t="s">
        <v>2897</v>
      </c>
      <c r="J29" s="56" t="s">
        <v>2846</v>
      </c>
      <c r="K29" s="440">
        <v>44383</v>
      </c>
    </row>
    <row r="30" spans="1:11" x14ac:dyDescent="0.25">
      <c r="A30" s="57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32">
        <v>44896</v>
      </c>
    </row>
    <row r="31" spans="1:11" x14ac:dyDescent="0.25">
      <c r="A31" s="57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7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2" x14ac:dyDescent="0.25">
      <c r="A33" s="57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2" x14ac:dyDescent="0.25">
      <c r="A34" s="57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2" x14ac:dyDescent="0.25">
      <c r="A35" s="57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2" x14ac:dyDescent="0.25">
      <c r="A36" s="57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2" x14ac:dyDescent="0.25">
      <c r="A37" s="57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2" x14ac:dyDescent="0.25">
      <c r="A38" s="571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2" x14ac:dyDescent="0.25">
      <c r="A39" s="57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2" x14ac:dyDescent="0.25">
      <c r="A40" s="57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2" x14ac:dyDescent="0.25">
      <c r="A41" s="57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2" x14ac:dyDescent="0.25">
      <c r="A42" s="571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40">
        <v>44502</v>
      </c>
      <c r="L42" t="s">
        <v>2917</v>
      </c>
    </row>
    <row r="43" spans="1:12" x14ac:dyDescent="0.25">
      <c r="A43" s="571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2" x14ac:dyDescent="0.25">
      <c r="A44" s="57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2">
        <v>1500000</v>
      </c>
      <c r="G44" s="106" t="s">
        <v>468</v>
      </c>
      <c r="H44" s="106" t="s">
        <v>2915</v>
      </c>
    </row>
    <row r="45" spans="1:12" x14ac:dyDescent="0.25">
      <c r="A45" s="57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2">
        <v>1500000</v>
      </c>
      <c r="G45" s="106" t="s">
        <v>468</v>
      </c>
      <c r="H45" s="106" t="s">
        <v>2915</v>
      </c>
    </row>
    <row r="46" spans="1:12" x14ac:dyDescent="0.25">
      <c r="A46" s="57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2">
        <v>1500000</v>
      </c>
      <c r="G46" s="106" t="s">
        <v>468</v>
      </c>
      <c r="H46" s="106" t="s">
        <v>2915</v>
      </c>
    </row>
    <row r="47" spans="1:12" x14ac:dyDescent="0.25">
      <c r="A47" s="57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2">
        <v>1500000</v>
      </c>
      <c r="G47" s="106" t="s">
        <v>468</v>
      </c>
      <c r="H47" s="106" t="s">
        <v>2915</v>
      </c>
    </row>
    <row r="48" spans="1:12" x14ac:dyDescent="0.25">
      <c r="A48" s="57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2">
        <v>1500000</v>
      </c>
      <c r="G48" s="106" t="s">
        <v>468</v>
      </c>
      <c r="H48" s="106" t="s">
        <v>2915</v>
      </c>
    </row>
    <row r="49" spans="1:11" x14ac:dyDescent="0.25">
      <c r="A49" s="57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2">
        <v>1500000</v>
      </c>
      <c r="G49" s="106" t="s">
        <v>468</v>
      </c>
      <c r="H49" s="106" t="s">
        <v>2915</v>
      </c>
    </row>
    <row r="50" spans="1:11" x14ac:dyDescent="0.25">
      <c r="A50" s="57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2">
        <v>1500000</v>
      </c>
      <c r="G50" s="106" t="s">
        <v>468</v>
      </c>
      <c r="H50" s="106" t="s">
        <v>2915</v>
      </c>
    </row>
    <row r="51" spans="1:11" x14ac:dyDescent="0.25">
      <c r="A51" s="57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2">
        <v>1535000</v>
      </c>
      <c r="G51" s="106" t="s">
        <v>468</v>
      </c>
      <c r="H51" s="106" t="s">
        <v>2915</v>
      </c>
    </row>
    <row r="52" spans="1:11" x14ac:dyDescent="0.25">
      <c r="A52" s="57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2">
        <v>1535000</v>
      </c>
      <c r="G52" s="106" t="s">
        <v>468</v>
      </c>
      <c r="H52" s="106" t="s">
        <v>2915</v>
      </c>
    </row>
    <row r="53" spans="1:11" x14ac:dyDescent="0.25">
      <c r="A53" s="57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2">
        <v>1535000</v>
      </c>
      <c r="G53" s="106" t="s">
        <v>468</v>
      </c>
      <c r="H53" s="106" t="s">
        <v>2915</v>
      </c>
    </row>
    <row r="54" spans="1:11" x14ac:dyDescent="0.25">
      <c r="A54" s="57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1" x14ac:dyDescent="0.25">
      <c r="A55" s="57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1" x14ac:dyDescent="0.25">
      <c r="A56" s="57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1" x14ac:dyDescent="0.25">
      <c r="A57" s="571">
        <v>55</v>
      </c>
      <c r="B57" s="56" t="s">
        <v>1318</v>
      </c>
      <c r="C57" s="573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1" x14ac:dyDescent="0.25">
      <c r="A58" s="57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2">
        <v>1500000</v>
      </c>
      <c r="G58" s="106" t="s">
        <v>418</v>
      </c>
      <c r="H58" s="106" t="s">
        <v>2915</v>
      </c>
    </row>
    <row r="59" spans="1:11" x14ac:dyDescent="0.25">
      <c r="A59" s="57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2">
        <v>1500000</v>
      </c>
      <c r="G59" s="106" t="s">
        <v>418</v>
      </c>
      <c r="H59" s="106" t="s">
        <v>2915</v>
      </c>
    </row>
    <row r="60" spans="1:11" x14ac:dyDescent="0.25">
      <c r="A60" s="57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2">
        <v>1500000</v>
      </c>
      <c r="G60" s="106" t="s">
        <v>418</v>
      </c>
      <c r="H60" s="106" t="s">
        <v>2915</v>
      </c>
    </row>
    <row r="61" spans="1:11" x14ac:dyDescent="0.25">
      <c r="A61" s="57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1" x14ac:dyDescent="0.25">
      <c r="A62" s="57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1" x14ac:dyDescent="0.25">
      <c r="A63" s="57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11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1" x14ac:dyDescent="0.25">
      <c r="A64" s="571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7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7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7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71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7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7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71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71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7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7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7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7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7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71">
        <v>76</v>
      </c>
      <c r="B78" s="56" t="s">
        <v>2747</v>
      </c>
      <c r="C78" s="56" t="s">
        <v>2972</v>
      </c>
      <c r="D78" s="57">
        <v>1</v>
      </c>
      <c r="E78" s="413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7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7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40">
        <v>44509</v>
      </c>
    </row>
    <row r="81" spans="1:11" x14ac:dyDescent="0.25">
      <c r="A81" s="57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40">
        <v>44509</v>
      </c>
    </row>
    <row r="82" spans="1:11" x14ac:dyDescent="0.25">
      <c r="A82" s="571">
        <v>80</v>
      </c>
      <c r="B82" s="65" t="s">
        <v>2985</v>
      </c>
      <c r="C82" s="199" t="s">
        <v>2986</v>
      </c>
      <c r="D82" s="57">
        <v>1</v>
      </c>
      <c r="E82" s="413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71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71">
        <v>82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71">
        <v>83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71">
        <v>84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71">
        <v>85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71">
        <v>86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71">
        <v>87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71">
        <v>88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71">
        <v>89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71">
        <v>90</v>
      </c>
      <c r="B92" s="56" t="s">
        <v>2747</v>
      </c>
      <c r="C92" s="68" t="s">
        <v>2999</v>
      </c>
      <c r="D92" s="72">
        <v>1</v>
      </c>
      <c r="E92" s="56" t="s">
        <v>67</v>
      </c>
      <c r="F92" s="411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71">
        <v>91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71">
        <v>92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71">
        <v>93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71">
        <v>94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32">
        <v>44683</v>
      </c>
      <c r="I96" s="126" t="s">
        <v>3009</v>
      </c>
      <c r="J96" s="56" t="s">
        <v>2912</v>
      </c>
      <c r="K96" s="65" t="s">
        <v>3010</v>
      </c>
    </row>
    <row r="97" spans="1:11" x14ac:dyDescent="0.25">
      <c r="A97" s="571">
        <v>95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32">
        <v>44693</v>
      </c>
      <c r="I97" s="126" t="s">
        <v>3012</v>
      </c>
      <c r="J97" s="56" t="s">
        <v>2846</v>
      </c>
      <c r="K97" s="65" t="s">
        <v>3013</v>
      </c>
    </row>
    <row r="98" spans="1:11" x14ac:dyDescent="0.25">
      <c r="A98" s="571">
        <v>96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32">
        <v>44693</v>
      </c>
      <c r="I98" s="126" t="s">
        <v>3015</v>
      </c>
      <c r="J98" s="56" t="s">
        <v>3016</v>
      </c>
      <c r="K98" s="65" t="s">
        <v>3013</v>
      </c>
    </row>
    <row r="99" spans="1:11" x14ac:dyDescent="0.25">
      <c r="A99" s="571">
        <v>97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32">
        <v>44683</v>
      </c>
      <c r="I99" s="56" t="s">
        <v>2495</v>
      </c>
      <c r="J99" s="56" t="s">
        <v>2866</v>
      </c>
      <c r="K99" s="65" t="s">
        <v>2960</v>
      </c>
    </row>
    <row r="100" spans="1:11" x14ac:dyDescent="0.25">
      <c r="A100" s="571">
        <v>98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32">
        <v>44683</v>
      </c>
      <c r="I100" s="126" t="s">
        <v>3019</v>
      </c>
      <c r="J100" s="56" t="s">
        <v>2912</v>
      </c>
      <c r="K100" s="440">
        <v>44385</v>
      </c>
    </row>
    <row r="101" spans="1:11" x14ac:dyDescent="0.25">
      <c r="A101" s="571">
        <v>99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32">
        <v>44775</v>
      </c>
    </row>
    <row r="102" spans="1:11" x14ac:dyDescent="0.25">
      <c r="A102" s="571">
        <v>100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32">
        <v>44775</v>
      </c>
    </row>
    <row r="103" spans="1:11" x14ac:dyDescent="0.25">
      <c r="A103" s="571">
        <v>101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32">
        <v>44775</v>
      </c>
    </row>
    <row r="104" spans="1:11" x14ac:dyDescent="0.25">
      <c r="A104" s="571">
        <v>102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32">
        <v>44775</v>
      </c>
    </row>
    <row r="105" spans="1:11" x14ac:dyDescent="0.25">
      <c r="A105" s="571">
        <v>103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32">
        <v>44806</v>
      </c>
    </row>
    <row r="106" spans="1:11" x14ac:dyDescent="0.25">
      <c r="A106" s="571">
        <v>104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32">
        <v>44806</v>
      </c>
    </row>
    <row r="107" spans="1:11" x14ac:dyDescent="0.25">
      <c r="A107" s="571">
        <v>105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32">
        <v>44806</v>
      </c>
    </row>
    <row r="108" spans="1:11" x14ac:dyDescent="0.25">
      <c r="A108" s="571">
        <v>106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32">
        <v>44806</v>
      </c>
    </row>
    <row r="109" spans="1:11" x14ac:dyDescent="0.25">
      <c r="A109" s="571">
        <v>107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32">
        <v>44806</v>
      </c>
    </row>
    <row r="110" spans="1:11" x14ac:dyDescent="0.25">
      <c r="A110" s="571">
        <v>108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32">
        <v>44806</v>
      </c>
    </row>
    <row r="111" spans="1:11" x14ac:dyDescent="0.25">
      <c r="A111" s="571">
        <v>109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32">
        <v>44806</v>
      </c>
    </row>
    <row r="112" spans="1:11" x14ac:dyDescent="0.25">
      <c r="A112" s="571">
        <v>110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32">
        <v>44806</v>
      </c>
    </row>
    <row r="113" spans="1:11" x14ac:dyDescent="0.25">
      <c r="A113" s="571">
        <v>111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32">
        <v>44775</v>
      </c>
    </row>
    <row r="114" spans="1:11" x14ac:dyDescent="0.25">
      <c r="A114" s="571">
        <v>112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32">
        <v>44897</v>
      </c>
    </row>
    <row r="115" spans="1:11" x14ac:dyDescent="0.25">
      <c r="A115" s="571">
        <v>113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32">
        <v>44897</v>
      </c>
    </row>
    <row r="116" spans="1:11" x14ac:dyDescent="0.25">
      <c r="A116" s="571">
        <v>114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32">
        <v>44897</v>
      </c>
    </row>
    <row r="117" spans="1:11" x14ac:dyDescent="0.25">
      <c r="A117" s="571">
        <v>115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32">
        <v>44897</v>
      </c>
    </row>
    <row r="118" spans="1:11" x14ac:dyDescent="0.25">
      <c r="A118" s="571">
        <v>116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32">
        <v>44897</v>
      </c>
    </row>
    <row r="119" spans="1:11" x14ac:dyDescent="0.25">
      <c r="A119" s="571">
        <v>117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32">
        <v>44897</v>
      </c>
    </row>
    <row r="120" spans="1:11" x14ac:dyDescent="0.25">
      <c r="A120" s="571">
        <v>118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2">
        <v>44897</v>
      </c>
    </row>
    <row r="121" spans="1:11" x14ac:dyDescent="0.25">
      <c r="A121" s="571">
        <v>119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2">
        <v>44897</v>
      </c>
    </row>
    <row r="122" spans="1:11" x14ac:dyDescent="0.25">
      <c r="A122" s="571">
        <v>120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32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71">
        <v>121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32">
        <v>44897</v>
      </c>
      <c r="I123" s="126" t="s">
        <v>3047</v>
      </c>
      <c r="J123" s="56" t="s">
        <v>2846</v>
      </c>
      <c r="K123" s="440">
        <v>44449</v>
      </c>
    </row>
    <row r="124" spans="1:11" x14ac:dyDescent="0.25">
      <c r="A124" s="571">
        <v>122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32">
        <v>44897</v>
      </c>
      <c r="I124" s="126" t="s">
        <v>3049</v>
      </c>
      <c r="J124" s="56" t="s">
        <v>3050</v>
      </c>
      <c r="K124" s="440">
        <v>44449</v>
      </c>
    </row>
    <row r="125" spans="1:11" x14ac:dyDescent="0.25">
      <c r="A125" s="571">
        <v>123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71">
        <v>124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5">
        <v>1500000</v>
      </c>
      <c r="G126" s="106" t="s">
        <v>888</v>
      </c>
      <c r="H126" s="106" t="s">
        <v>3056</v>
      </c>
    </row>
    <row r="127" spans="1:11" x14ac:dyDescent="0.25">
      <c r="A127" s="571">
        <v>125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5">
        <v>1500000</v>
      </c>
      <c r="G127" s="106" t="s">
        <v>888</v>
      </c>
      <c r="H127" s="106" t="s">
        <v>3056</v>
      </c>
    </row>
    <row r="128" spans="1:11" x14ac:dyDescent="0.25">
      <c r="A128" s="571">
        <v>126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5">
        <v>1500000</v>
      </c>
      <c r="G128" s="106" t="s">
        <v>888</v>
      </c>
      <c r="H128" s="106" t="s">
        <v>3056</v>
      </c>
    </row>
    <row r="129" spans="1:11" x14ac:dyDescent="0.25">
      <c r="A129" s="571">
        <v>127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5">
        <v>1500000</v>
      </c>
      <c r="G129" s="106" t="s">
        <v>888</v>
      </c>
      <c r="H129" s="106" t="s">
        <v>3056</v>
      </c>
    </row>
    <row r="130" spans="1:11" x14ac:dyDescent="0.25">
      <c r="A130" s="571">
        <v>128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5">
        <v>1500000</v>
      </c>
      <c r="G130" s="106" t="s">
        <v>888</v>
      </c>
      <c r="H130" s="106" t="s">
        <v>3056</v>
      </c>
    </row>
    <row r="131" spans="1:11" x14ac:dyDescent="0.25">
      <c r="A131" s="571">
        <v>129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5">
        <v>1500000</v>
      </c>
      <c r="G131" s="106" t="s">
        <v>888</v>
      </c>
      <c r="H131" s="106" t="s">
        <v>3056</v>
      </c>
    </row>
    <row r="132" spans="1:11" x14ac:dyDescent="0.25">
      <c r="A132" s="571">
        <v>130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5">
        <v>1500000</v>
      </c>
      <c r="G132" s="106" t="s">
        <v>888</v>
      </c>
      <c r="H132" s="106" t="s">
        <v>3056</v>
      </c>
    </row>
    <row r="133" spans="1:11" x14ac:dyDescent="0.25">
      <c r="A133" s="571">
        <v>131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5">
        <v>1500000</v>
      </c>
      <c r="G133" s="106" t="s">
        <v>888</v>
      </c>
      <c r="H133" s="106" t="s">
        <v>3056</v>
      </c>
    </row>
    <row r="134" spans="1:11" x14ac:dyDescent="0.25">
      <c r="A134" s="571">
        <v>132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5">
        <v>1500000</v>
      </c>
      <c r="G134" s="106" t="s">
        <v>888</v>
      </c>
      <c r="H134" s="106" t="s">
        <v>3056</v>
      </c>
    </row>
    <row r="135" spans="1:11" x14ac:dyDescent="0.25">
      <c r="A135" s="571">
        <v>133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5">
        <v>1500000</v>
      </c>
      <c r="G135" s="106" t="s">
        <v>888</v>
      </c>
      <c r="H135" s="106" t="s">
        <v>3056</v>
      </c>
    </row>
    <row r="136" spans="1:11" x14ac:dyDescent="0.25">
      <c r="A136" s="571">
        <v>134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</row>
    <row r="137" spans="1:11" x14ac:dyDescent="0.25">
      <c r="A137" s="571">
        <v>135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1" x14ac:dyDescent="0.25">
      <c r="A138" s="571">
        <v>136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46">
        <v>1320000</v>
      </c>
      <c r="G138" s="106" t="s">
        <v>399</v>
      </c>
      <c r="H138" s="106" t="s">
        <v>3067</v>
      </c>
      <c r="I138" s="56" t="s">
        <v>3070</v>
      </c>
    </row>
    <row r="139" spans="1:11" x14ac:dyDescent="0.25">
      <c r="A139" s="571">
        <v>137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1" x14ac:dyDescent="0.25">
      <c r="A140" s="571">
        <v>138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1" x14ac:dyDescent="0.25">
      <c r="A141" s="571">
        <v>139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1" x14ac:dyDescent="0.25">
      <c r="A142" s="571">
        <v>140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1" x14ac:dyDescent="0.25">
      <c r="A143" s="571">
        <v>141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46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40">
        <v>44348</v>
      </c>
    </row>
    <row r="144" spans="1:11" x14ac:dyDescent="0.25">
      <c r="A144" s="571">
        <v>142</v>
      </c>
      <c r="B144" s="56" t="s">
        <v>2902</v>
      </c>
      <c r="C144" s="72" t="s">
        <v>3083</v>
      </c>
      <c r="D144" s="57">
        <v>1</v>
      </c>
      <c r="E144" s="66" t="s">
        <v>25</v>
      </c>
      <c r="F144" s="427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40">
        <v>44292</v>
      </c>
    </row>
    <row r="145" spans="1:11" x14ac:dyDescent="0.25">
      <c r="A145" s="571">
        <v>143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11">
        <v>1900000</v>
      </c>
      <c r="G145" s="106" t="s">
        <v>479</v>
      </c>
      <c r="H145" s="106" t="s">
        <v>3084</v>
      </c>
    </row>
    <row r="146" spans="1:11" x14ac:dyDescent="0.25">
      <c r="A146" s="571">
        <v>144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5">
        <v>1900000</v>
      </c>
      <c r="G146" s="106" t="s">
        <v>479</v>
      </c>
      <c r="H146" s="106" t="s">
        <v>3084</v>
      </c>
    </row>
    <row r="147" spans="1:11" x14ac:dyDescent="0.25">
      <c r="A147" s="571">
        <v>145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71">
        <v>146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71">
        <v>147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5">
        <v>1900000</v>
      </c>
      <c r="G149" s="106" t="s">
        <v>430</v>
      </c>
      <c r="H149" s="106" t="s">
        <v>3089</v>
      </c>
    </row>
    <row r="150" spans="1:11" x14ac:dyDescent="0.25">
      <c r="A150" s="571">
        <v>148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5">
        <v>1320000</v>
      </c>
      <c r="G150" s="106" t="s">
        <v>414</v>
      </c>
      <c r="H150" s="106" t="s">
        <v>3089</v>
      </c>
      <c r="I150" s="241" t="s">
        <v>3097</v>
      </c>
      <c r="J150" s="56" t="s">
        <v>3098</v>
      </c>
      <c r="K150" s="65" t="s">
        <v>3089</v>
      </c>
    </row>
    <row r="151" spans="1:11" x14ac:dyDescent="0.25">
      <c r="A151" s="571">
        <v>149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32">
        <v>44564</v>
      </c>
    </row>
    <row r="152" spans="1:11" x14ac:dyDescent="0.25">
      <c r="A152" s="571">
        <v>150</v>
      </c>
      <c r="B152" s="414" t="s">
        <v>2902</v>
      </c>
      <c r="C152" s="419" t="s">
        <v>3100</v>
      </c>
      <c r="D152" s="415">
        <v>1</v>
      </c>
      <c r="E152" s="464" t="s">
        <v>29</v>
      </c>
      <c r="F152" s="574">
        <v>1320000</v>
      </c>
      <c r="G152" s="106" t="s">
        <v>401</v>
      </c>
      <c r="H152" s="532">
        <v>44564</v>
      </c>
      <c r="I152" s="126" t="s">
        <v>3101</v>
      </c>
      <c r="J152" s="56" t="s">
        <v>2841</v>
      </c>
      <c r="K152" s="440">
        <v>44298</v>
      </c>
    </row>
    <row r="153" spans="1:11" x14ac:dyDescent="0.25">
      <c r="A153" s="571">
        <v>151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32">
        <v>44564</v>
      </c>
      <c r="I153" s="126" t="s">
        <v>3103</v>
      </c>
      <c r="J153" s="56" t="s">
        <v>2846</v>
      </c>
      <c r="K153" s="440">
        <v>44510</v>
      </c>
    </row>
    <row r="154" spans="1:11" x14ac:dyDescent="0.25">
      <c r="A154" s="571">
        <v>152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32">
        <v>44564</v>
      </c>
      <c r="I154" s="126" t="s">
        <v>3105</v>
      </c>
      <c r="K154" s="440">
        <v>44510</v>
      </c>
    </row>
    <row r="155" spans="1:11" x14ac:dyDescent="0.25">
      <c r="A155" s="571">
        <v>153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32">
        <v>44564</v>
      </c>
    </row>
    <row r="156" spans="1:11" x14ac:dyDescent="0.25">
      <c r="A156" s="571">
        <v>154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32">
        <v>44654</v>
      </c>
    </row>
    <row r="157" spans="1:11" x14ac:dyDescent="0.25">
      <c r="A157" s="571">
        <v>155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32">
        <v>44654</v>
      </c>
    </row>
    <row r="158" spans="1:11" x14ac:dyDescent="0.25">
      <c r="A158" s="571">
        <v>156</v>
      </c>
      <c r="B158" s="68" t="s">
        <v>2902</v>
      </c>
      <c r="C158" s="56" t="s">
        <v>3109</v>
      </c>
      <c r="D158" s="105">
        <v>1</v>
      </c>
      <c r="E158" s="413" t="s">
        <v>29</v>
      </c>
      <c r="F158" s="62">
        <v>1320000</v>
      </c>
      <c r="G158" s="125" t="s">
        <v>491</v>
      </c>
      <c r="H158" s="575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71">
        <v>157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75">
        <v>44654</v>
      </c>
      <c r="I159" s="126" t="s">
        <v>3112</v>
      </c>
      <c r="J159" s="56" t="s">
        <v>2846</v>
      </c>
      <c r="K159" s="440">
        <v>44450</v>
      </c>
    </row>
    <row r="160" spans="1:11" x14ac:dyDescent="0.25">
      <c r="A160" s="571">
        <v>158</v>
      </c>
      <c r="B160" s="74" t="s">
        <v>2850</v>
      </c>
      <c r="C160" s="71" t="s">
        <v>3113</v>
      </c>
      <c r="D160" s="105">
        <v>1</v>
      </c>
      <c r="E160" s="413" t="s">
        <v>29</v>
      </c>
      <c r="F160" s="203">
        <v>1535000</v>
      </c>
      <c r="G160" s="125" t="s">
        <v>491</v>
      </c>
      <c r="H160" s="575">
        <v>44654</v>
      </c>
    </row>
    <row r="161" spans="1:11" x14ac:dyDescent="0.25">
      <c r="A161" s="571">
        <v>159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32">
        <v>44654</v>
      </c>
      <c r="I161" s="56">
        <v>504204</v>
      </c>
      <c r="K161" s="440">
        <v>44661</v>
      </c>
    </row>
    <row r="162" spans="1:11" x14ac:dyDescent="0.25">
      <c r="A162" s="571">
        <v>160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32">
        <v>44654</v>
      </c>
      <c r="I162" s="56">
        <v>5728109</v>
      </c>
      <c r="K162" s="440">
        <v>44661</v>
      </c>
    </row>
    <row r="163" spans="1:11" x14ac:dyDescent="0.25">
      <c r="A163" s="571">
        <v>161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32">
        <v>44745</v>
      </c>
      <c r="I163" s="126" t="s">
        <v>3116</v>
      </c>
      <c r="J163" s="56" t="s">
        <v>2959</v>
      </c>
      <c r="K163" s="65" t="s">
        <v>3117</v>
      </c>
    </row>
    <row r="164" spans="1:11" x14ac:dyDescent="0.25">
      <c r="A164" s="571">
        <v>162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32">
        <v>44745</v>
      </c>
      <c r="I164" s="126" t="s">
        <v>3119</v>
      </c>
      <c r="J164" s="56" t="s">
        <v>3120</v>
      </c>
      <c r="K164" s="65" t="s">
        <v>3117</v>
      </c>
    </row>
    <row r="165" spans="1:11" x14ac:dyDescent="0.25">
      <c r="A165" s="571">
        <v>163</v>
      </c>
      <c r="B165" s="56" t="s">
        <v>3121</v>
      </c>
      <c r="C165" s="576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32">
        <v>44745</v>
      </c>
    </row>
    <row r="166" spans="1:11" x14ac:dyDescent="0.25">
      <c r="A166" s="571">
        <v>164</v>
      </c>
      <c r="B166" s="56" t="s">
        <v>3121</v>
      </c>
      <c r="C166" s="255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32">
        <v>44745</v>
      </c>
    </row>
    <row r="167" spans="1:11" x14ac:dyDescent="0.25">
      <c r="A167" s="571">
        <v>165</v>
      </c>
      <c r="B167" s="56" t="s">
        <v>3121</v>
      </c>
      <c r="C167" s="255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32">
        <v>44745</v>
      </c>
    </row>
    <row r="168" spans="1:11" x14ac:dyDescent="0.25">
      <c r="A168" s="571">
        <v>166</v>
      </c>
      <c r="B168" s="56" t="s">
        <v>3121</v>
      </c>
      <c r="C168" s="255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32">
        <v>44745</v>
      </c>
    </row>
    <row r="169" spans="1:11" x14ac:dyDescent="0.25">
      <c r="A169" s="571">
        <v>167</v>
      </c>
      <c r="B169" s="56" t="s">
        <v>3121</v>
      </c>
      <c r="C169" s="255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32">
        <v>44745</v>
      </c>
    </row>
    <row r="170" spans="1:11" x14ac:dyDescent="0.25">
      <c r="A170" s="571">
        <v>168</v>
      </c>
      <c r="B170" s="56" t="s">
        <v>3121</v>
      </c>
      <c r="C170" s="255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32">
        <v>44745</v>
      </c>
    </row>
    <row r="171" spans="1:11" x14ac:dyDescent="0.25">
      <c r="A171" s="571">
        <v>169</v>
      </c>
      <c r="B171" s="56" t="s">
        <v>3121</v>
      </c>
      <c r="C171" s="255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32">
        <v>44745</v>
      </c>
    </row>
    <row r="172" spans="1:11" x14ac:dyDescent="0.25">
      <c r="A172" s="571">
        <v>170</v>
      </c>
      <c r="B172" s="56" t="s">
        <v>3121</v>
      </c>
      <c r="C172" s="255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32">
        <v>44745</v>
      </c>
    </row>
    <row r="173" spans="1:11" x14ac:dyDescent="0.25">
      <c r="A173" s="571">
        <v>171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32">
        <v>44745</v>
      </c>
    </row>
    <row r="174" spans="1:11" x14ac:dyDescent="0.25">
      <c r="A174" s="571">
        <v>172</v>
      </c>
      <c r="B174" s="56" t="s">
        <v>60</v>
      </c>
      <c r="C174" s="255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32">
        <v>44776</v>
      </c>
    </row>
    <row r="175" spans="1:11" x14ac:dyDescent="0.25">
      <c r="A175" s="571">
        <v>173</v>
      </c>
      <c r="B175" s="68" t="s">
        <v>60</v>
      </c>
      <c r="C175" s="255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32">
        <v>44776</v>
      </c>
    </row>
    <row r="176" spans="1:11" x14ac:dyDescent="0.25">
      <c r="A176" s="57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32">
        <v>44776</v>
      </c>
    </row>
    <row r="177" spans="1:10" x14ac:dyDescent="0.25">
      <c r="A177" s="571">
        <v>175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32">
        <v>44776</v>
      </c>
    </row>
    <row r="178" spans="1:10" x14ac:dyDescent="0.25">
      <c r="A178" s="571">
        <v>176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32">
        <v>44776</v>
      </c>
    </row>
    <row r="179" spans="1:10" x14ac:dyDescent="0.25">
      <c r="A179" s="571">
        <v>177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32">
        <v>44776</v>
      </c>
    </row>
    <row r="180" spans="1:10" x14ac:dyDescent="0.25">
      <c r="A180" s="571">
        <v>178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32">
        <v>44776</v>
      </c>
    </row>
    <row r="181" spans="1:10" x14ac:dyDescent="0.25">
      <c r="A181" s="571">
        <v>179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32">
        <v>44776</v>
      </c>
    </row>
    <row r="182" spans="1:10" x14ac:dyDescent="0.25">
      <c r="A182" s="571">
        <v>180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32">
        <v>44776</v>
      </c>
    </row>
    <row r="183" spans="1:10" x14ac:dyDescent="0.25">
      <c r="A183" s="571">
        <v>181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32">
        <v>44776</v>
      </c>
    </row>
    <row r="184" spans="1:10" x14ac:dyDescent="0.25">
      <c r="A184" s="571">
        <v>182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32">
        <v>44776</v>
      </c>
    </row>
    <row r="185" spans="1:10" x14ac:dyDescent="0.25">
      <c r="A185" s="571">
        <v>183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32">
        <v>44776</v>
      </c>
    </row>
    <row r="186" spans="1:10" x14ac:dyDescent="0.25">
      <c r="A186" s="571">
        <v>184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32">
        <v>44776</v>
      </c>
    </row>
    <row r="187" spans="1:10" x14ac:dyDescent="0.25">
      <c r="A187" s="571">
        <v>185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32">
        <v>44776</v>
      </c>
    </row>
    <row r="188" spans="1:10" x14ac:dyDescent="0.25">
      <c r="A188" s="571">
        <v>186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32">
        <v>44776</v>
      </c>
    </row>
    <row r="189" spans="1:10" x14ac:dyDescent="0.25">
      <c r="A189" s="571">
        <v>187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32">
        <v>44776</v>
      </c>
    </row>
    <row r="190" spans="1:10" x14ac:dyDescent="0.25">
      <c r="A190" s="571">
        <v>188</v>
      </c>
      <c r="B190" s="56" t="s">
        <v>2902</v>
      </c>
      <c r="C190" s="577" t="s">
        <v>3147</v>
      </c>
      <c r="D190" s="72">
        <v>1</v>
      </c>
      <c r="E190" s="56" t="s">
        <v>25</v>
      </c>
      <c r="F190" s="275">
        <v>1320000</v>
      </c>
      <c r="G190" s="106" t="s">
        <v>513</v>
      </c>
      <c r="H190" s="532">
        <v>44807</v>
      </c>
      <c r="J190" s="56" t="s">
        <v>3148</v>
      </c>
    </row>
    <row r="191" spans="1:10" x14ac:dyDescent="0.25">
      <c r="A191" s="571">
        <v>189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5" t="s">
        <v>2978</v>
      </c>
      <c r="G191" s="106" t="s">
        <v>622</v>
      </c>
      <c r="H191" s="532">
        <v>44807</v>
      </c>
      <c r="I191" s="126" t="s">
        <v>3150</v>
      </c>
      <c r="J191" s="56" t="s">
        <v>2846</v>
      </c>
    </row>
    <row r="192" spans="1:10" x14ac:dyDescent="0.25">
      <c r="A192" s="571">
        <v>190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5" t="s">
        <v>2978</v>
      </c>
      <c r="G192" s="106" t="s">
        <v>622</v>
      </c>
      <c r="H192" s="532">
        <v>44807</v>
      </c>
      <c r="I192" s="126" t="s">
        <v>3152</v>
      </c>
      <c r="J192" s="56" t="s">
        <v>2846</v>
      </c>
    </row>
    <row r="193" spans="1:11" x14ac:dyDescent="0.25">
      <c r="A193" s="571">
        <v>191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32">
        <v>44868</v>
      </c>
      <c r="I193" s="126" t="s">
        <v>3154</v>
      </c>
      <c r="J193" s="56" t="s">
        <v>2866</v>
      </c>
    </row>
    <row r="194" spans="1:11" x14ac:dyDescent="0.25">
      <c r="A194" s="571">
        <v>192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32">
        <v>44898</v>
      </c>
      <c r="I194" s="126" t="s">
        <v>3156</v>
      </c>
      <c r="J194" s="56" t="s">
        <v>2841</v>
      </c>
    </row>
    <row r="195" spans="1:11" x14ac:dyDescent="0.25">
      <c r="A195" s="571">
        <v>193</v>
      </c>
      <c r="B195" s="56" t="s">
        <v>2159</v>
      </c>
      <c r="C195" s="71" t="s">
        <v>3157</v>
      </c>
      <c r="D195" s="57">
        <v>1</v>
      </c>
      <c r="E195" s="66" t="s">
        <v>25</v>
      </c>
      <c r="F195" s="426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71">
        <v>194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71">
        <v>195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46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71">
        <v>196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71">
        <v>197</v>
      </c>
      <c r="B199" s="414" t="s">
        <v>2159</v>
      </c>
      <c r="C199" s="414" t="s">
        <v>3165</v>
      </c>
      <c r="D199" s="415">
        <v>1</v>
      </c>
      <c r="E199" s="464" t="s">
        <v>29</v>
      </c>
      <c r="F199" s="417">
        <v>1545000</v>
      </c>
      <c r="G199" s="457" t="s">
        <v>401</v>
      </c>
      <c r="H199" s="457" t="s">
        <v>99</v>
      </c>
      <c r="I199" s="414"/>
      <c r="J199" s="414"/>
    </row>
    <row r="200" spans="1:11" x14ac:dyDescent="0.25">
      <c r="A200" s="571">
        <v>198</v>
      </c>
      <c r="B200" s="414" t="s">
        <v>2159</v>
      </c>
      <c r="C200" s="414" t="s">
        <v>3166</v>
      </c>
      <c r="D200" s="415">
        <v>1</v>
      </c>
      <c r="E200" s="464" t="s">
        <v>29</v>
      </c>
      <c r="F200" s="574">
        <v>1545000</v>
      </c>
      <c r="G200" s="457" t="s">
        <v>401</v>
      </c>
      <c r="H200" s="457" t="s">
        <v>99</v>
      </c>
      <c r="I200" s="414"/>
      <c r="J200" s="414"/>
    </row>
    <row r="201" spans="1:11" x14ac:dyDescent="0.25">
      <c r="A201" s="571">
        <v>199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71">
        <v>200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71">
        <v>201</v>
      </c>
      <c r="B203" s="56" t="s">
        <v>2159</v>
      </c>
      <c r="C203" s="56" t="s">
        <v>3171</v>
      </c>
      <c r="D203" s="72">
        <v>1</v>
      </c>
      <c r="E203" s="56" t="s">
        <v>25</v>
      </c>
      <c r="F203" s="411">
        <v>1545000</v>
      </c>
      <c r="G203" s="106" t="s">
        <v>453</v>
      </c>
      <c r="H203" s="106" t="s">
        <v>268</v>
      </c>
    </row>
    <row r="204" spans="1:11" x14ac:dyDescent="0.25">
      <c r="A204" s="571">
        <v>202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5">
        <v>1545000</v>
      </c>
      <c r="G204" s="106" t="s">
        <v>453</v>
      </c>
      <c r="H204" s="106" t="s">
        <v>268</v>
      </c>
    </row>
    <row r="205" spans="1:11" x14ac:dyDescent="0.25">
      <c r="A205" s="571">
        <v>203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5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71">
        <v>204</v>
      </c>
      <c r="B206" s="56" t="s">
        <v>61</v>
      </c>
      <c r="C206" s="72" t="s">
        <v>3176</v>
      </c>
      <c r="D206" s="72">
        <v>1</v>
      </c>
      <c r="E206" s="56" t="s">
        <v>25</v>
      </c>
      <c r="F206" s="275">
        <v>1900000</v>
      </c>
      <c r="G206" s="106" t="s">
        <v>452</v>
      </c>
      <c r="H206" s="106" t="s">
        <v>3174</v>
      </c>
    </row>
    <row r="207" spans="1:11" x14ac:dyDescent="0.25">
      <c r="A207" s="571">
        <v>205</v>
      </c>
      <c r="B207" s="56" t="s">
        <v>61</v>
      </c>
      <c r="C207" s="124" t="s">
        <v>3177</v>
      </c>
      <c r="D207" s="72">
        <v>1</v>
      </c>
      <c r="E207" s="56" t="s">
        <v>25</v>
      </c>
      <c r="F207" s="275">
        <v>1900000</v>
      </c>
      <c r="G207" s="106" t="s">
        <v>452</v>
      </c>
      <c r="H207" s="106" t="s">
        <v>3174</v>
      </c>
    </row>
    <row r="208" spans="1:11" x14ac:dyDescent="0.25">
      <c r="A208" s="571">
        <v>206</v>
      </c>
      <c r="B208" s="56" t="s">
        <v>61</v>
      </c>
      <c r="C208" s="56" t="s">
        <v>3178</v>
      </c>
      <c r="D208" s="72">
        <v>1</v>
      </c>
      <c r="E208" s="56" t="s">
        <v>25</v>
      </c>
      <c r="F208" s="275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40">
        <v>44537</v>
      </c>
    </row>
    <row r="209" spans="1:11" x14ac:dyDescent="0.25">
      <c r="A209" s="571">
        <v>207</v>
      </c>
      <c r="B209" s="56" t="s">
        <v>61</v>
      </c>
      <c r="C209" s="56" t="s">
        <v>3181</v>
      </c>
      <c r="D209" s="72">
        <v>1</v>
      </c>
      <c r="E209" s="56" t="s">
        <v>25</v>
      </c>
      <c r="F209" s="275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40">
        <v>44356</v>
      </c>
    </row>
    <row r="210" spans="1:11" x14ac:dyDescent="0.25">
      <c r="A210" s="571">
        <v>208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5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40" t="s">
        <v>3185</v>
      </c>
    </row>
    <row r="211" spans="1:11" x14ac:dyDescent="0.25">
      <c r="A211" s="571">
        <v>209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5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71">
        <v>210</v>
      </c>
      <c r="B212" s="56" t="s">
        <v>61</v>
      </c>
      <c r="C212" s="56" t="s">
        <v>3188</v>
      </c>
      <c r="D212" s="72">
        <v>1</v>
      </c>
      <c r="E212" s="56" t="s">
        <v>29</v>
      </c>
      <c r="F212" s="275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71">
        <v>211</v>
      </c>
      <c r="B213" s="56" t="s">
        <v>61</v>
      </c>
      <c r="C213" s="56" t="s">
        <v>3189</v>
      </c>
      <c r="D213" s="72">
        <v>1</v>
      </c>
      <c r="E213" s="56" t="s">
        <v>29</v>
      </c>
      <c r="F213" s="275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71">
        <v>212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32">
        <v>44205</v>
      </c>
    </row>
    <row r="215" spans="1:11" x14ac:dyDescent="0.25">
      <c r="A215" s="571">
        <v>213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71">
        <v>214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71">
        <v>215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71">
        <v>216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71">
        <v>217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71">
        <v>218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32" t="s">
        <v>3201</v>
      </c>
      <c r="K220" s="56"/>
    </row>
    <row r="221" spans="1:11" x14ac:dyDescent="0.25">
      <c r="A221" s="571">
        <v>219</v>
      </c>
      <c r="B221" s="56" t="s">
        <v>61</v>
      </c>
      <c r="C221" s="56" t="s">
        <v>3206</v>
      </c>
      <c r="D221" s="72">
        <v>1</v>
      </c>
      <c r="E221" s="56" t="s">
        <v>25</v>
      </c>
      <c r="F221" s="275">
        <v>1900000</v>
      </c>
      <c r="G221" s="106" t="s">
        <v>464</v>
      </c>
      <c r="H221" s="106" t="s">
        <v>3201</v>
      </c>
    </row>
    <row r="222" spans="1:11" x14ac:dyDescent="0.25">
      <c r="A222" s="571">
        <v>220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71">
        <v>221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71">
        <v>222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40">
        <v>44754</v>
      </c>
    </row>
    <row r="225" spans="1:11" x14ac:dyDescent="0.25">
      <c r="A225" s="571">
        <v>223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71">
        <v>224</v>
      </c>
      <c r="B226" s="56" t="s">
        <v>61</v>
      </c>
      <c r="C226" s="56" t="s">
        <v>3211</v>
      </c>
      <c r="D226" s="72">
        <v>1</v>
      </c>
      <c r="E226" s="56" t="s">
        <v>25</v>
      </c>
      <c r="F226" s="275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71">
        <v>225</v>
      </c>
      <c r="B227" s="56" t="s">
        <v>61</v>
      </c>
      <c r="C227" s="56" t="s">
        <v>3213</v>
      </c>
      <c r="D227" s="72">
        <v>1</v>
      </c>
      <c r="E227" s="56" t="s">
        <v>25</v>
      </c>
      <c r="F227" s="275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71">
        <v>226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46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71">
        <v>227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46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71">
        <v>228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71">
        <v>229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32">
        <v>44565</v>
      </c>
    </row>
    <row r="232" spans="1:11" x14ac:dyDescent="0.25">
      <c r="A232" s="571">
        <v>230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32">
        <v>44565</v>
      </c>
    </row>
    <row r="233" spans="1:11" x14ac:dyDescent="0.25">
      <c r="A233" s="571">
        <v>231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32">
        <v>44716</v>
      </c>
    </row>
    <row r="234" spans="1:11" x14ac:dyDescent="0.25">
      <c r="A234" s="571">
        <v>232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32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71">
        <v>233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32">
        <v>44716</v>
      </c>
    </row>
    <row r="236" spans="1:11" x14ac:dyDescent="0.25">
      <c r="A236" s="571">
        <v>234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32">
        <v>44716</v>
      </c>
    </row>
    <row r="237" spans="1:11" x14ac:dyDescent="0.25">
      <c r="A237" s="571">
        <v>235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32">
        <v>44716</v>
      </c>
    </row>
    <row r="238" spans="1:11" x14ac:dyDescent="0.25">
      <c r="A238" s="571">
        <v>236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32">
        <v>44716</v>
      </c>
    </row>
    <row r="239" spans="1:11" x14ac:dyDescent="0.25">
      <c r="A239" s="571">
        <v>237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32">
        <v>44808</v>
      </c>
      <c r="I239" s="126" t="s">
        <v>3234</v>
      </c>
    </row>
    <row r="240" spans="1:11" x14ac:dyDescent="0.25">
      <c r="A240" s="571">
        <v>238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32">
        <v>44808</v>
      </c>
      <c r="I240" s="56" t="s">
        <v>3236</v>
      </c>
    </row>
    <row r="241" spans="1:11" x14ac:dyDescent="0.25">
      <c r="A241" s="571">
        <v>239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32">
        <v>44808</v>
      </c>
      <c r="I241" s="56" t="s">
        <v>2301</v>
      </c>
      <c r="J241" s="56" t="s">
        <v>2846</v>
      </c>
    </row>
    <row r="242" spans="1:11" x14ac:dyDescent="0.25">
      <c r="A242" s="571">
        <v>240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32">
        <v>44869</v>
      </c>
    </row>
    <row r="243" spans="1:11" x14ac:dyDescent="0.25">
      <c r="A243" s="571">
        <v>241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32">
        <v>44869</v>
      </c>
    </row>
    <row r="244" spans="1:11" x14ac:dyDescent="0.25">
      <c r="A244" s="571">
        <v>242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32">
        <v>44869</v>
      </c>
    </row>
    <row r="245" spans="1:11" x14ac:dyDescent="0.25">
      <c r="A245" s="571">
        <v>243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32">
        <v>44869</v>
      </c>
    </row>
    <row r="246" spans="1:11" x14ac:dyDescent="0.25">
      <c r="A246" s="571">
        <v>244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32">
        <v>44869</v>
      </c>
    </row>
    <row r="247" spans="1:11" x14ac:dyDescent="0.25">
      <c r="A247" s="571">
        <v>245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32">
        <v>44869</v>
      </c>
    </row>
    <row r="248" spans="1:11" x14ac:dyDescent="0.25">
      <c r="A248" s="571">
        <v>246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32">
        <v>44869</v>
      </c>
      <c r="I248" s="126" t="s">
        <v>3239</v>
      </c>
    </row>
    <row r="249" spans="1:11" x14ac:dyDescent="0.25">
      <c r="A249" s="571">
        <v>247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32">
        <v>44869</v>
      </c>
    </row>
    <row r="250" spans="1:11" x14ac:dyDescent="0.25">
      <c r="A250" s="571">
        <v>248</v>
      </c>
      <c r="B250" s="56" t="s">
        <v>61</v>
      </c>
      <c r="C250" s="56" t="s">
        <v>3241</v>
      </c>
      <c r="D250" s="72">
        <v>1</v>
      </c>
      <c r="E250" s="56" t="s">
        <v>29</v>
      </c>
      <c r="F250" s="275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40">
        <v>44512</v>
      </c>
    </row>
    <row r="251" spans="1:11" x14ac:dyDescent="0.25">
      <c r="A251" s="571">
        <v>249</v>
      </c>
      <c r="B251" s="56" t="s">
        <v>61</v>
      </c>
      <c r="C251" s="56" t="s">
        <v>3242</v>
      </c>
      <c r="D251" s="72">
        <v>1</v>
      </c>
      <c r="E251" s="56" t="s">
        <v>29</v>
      </c>
      <c r="F251" s="275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40">
        <v>44383</v>
      </c>
    </row>
    <row r="252" spans="1:11" x14ac:dyDescent="0.25">
      <c r="A252" s="571">
        <v>250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40">
        <v>44512</v>
      </c>
    </row>
    <row r="253" spans="1:11" x14ac:dyDescent="0.25">
      <c r="A253" s="571">
        <v>251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71">
        <v>252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71">
        <v>253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71">
        <v>254</v>
      </c>
      <c r="B256" s="56" t="s">
        <v>61</v>
      </c>
      <c r="C256" s="56" t="s">
        <v>3249</v>
      </c>
      <c r="D256" s="105">
        <v>1</v>
      </c>
      <c r="E256" s="66" t="s">
        <v>26</v>
      </c>
      <c r="F256" s="246">
        <v>1900000</v>
      </c>
      <c r="G256" s="106" t="s">
        <v>430</v>
      </c>
      <c r="H256" s="106" t="s">
        <v>2169</v>
      </c>
    </row>
    <row r="257" spans="1:9" x14ac:dyDescent="0.25">
      <c r="A257" s="571">
        <v>255</v>
      </c>
      <c r="B257" s="56" t="s">
        <v>61</v>
      </c>
      <c r="C257" s="56" t="s">
        <v>3250</v>
      </c>
      <c r="D257" s="105">
        <v>1</v>
      </c>
      <c r="E257" s="66" t="s">
        <v>26</v>
      </c>
      <c r="F257" s="246">
        <v>1900000</v>
      </c>
      <c r="G257" s="106" t="s">
        <v>430</v>
      </c>
      <c r="H257" s="106" t="s">
        <v>2169</v>
      </c>
    </row>
    <row r="258" spans="1:9" x14ac:dyDescent="0.25">
      <c r="A258" s="571">
        <v>256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32" t="s">
        <v>2176</v>
      </c>
    </row>
    <row r="259" spans="1:9" x14ac:dyDescent="0.25">
      <c r="A259" s="571">
        <v>257</v>
      </c>
      <c r="B259" s="56" t="s">
        <v>61</v>
      </c>
      <c r="C259" s="56" t="s">
        <v>3252</v>
      </c>
      <c r="D259" s="105">
        <v>1</v>
      </c>
      <c r="E259" s="66" t="s">
        <v>26</v>
      </c>
      <c r="F259" s="246">
        <v>1900000</v>
      </c>
      <c r="G259" s="106" t="s">
        <v>471</v>
      </c>
      <c r="H259" s="532" t="s">
        <v>2176</v>
      </c>
      <c r="I259" s="126"/>
    </row>
    <row r="260" spans="1:9" x14ac:dyDescent="0.25">
      <c r="A260" s="571">
        <v>258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71">
        <v>259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71">
        <v>260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71">
        <v>261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71">
        <v>262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71">
        <v>263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71">
        <v>264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71">
        <v>265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71">
        <v>266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71">
        <v>267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71">
        <v>268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71">
        <v>269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71">
        <v>270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71">
        <v>271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71">
        <v>272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71">
        <v>273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71">
        <v>274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71">
        <v>275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5" t="s">
        <v>2978</v>
      </c>
      <c r="G277" s="106" t="s">
        <v>490</v>
      </c>
      <c r="H277" s="106" t="s">
        <v>2175</v>
      </c>
    </row>
    <row r="278" spans="1:11" x14ac:dyDescent="0.25">
      <c r="A278" s="571">
        <v>276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5" t="s">
        <v>2978</v>
      </c>
      <c r="G278" s="106" t="s">
        <v>490</v>
      </c>
      <c r="H278" s="106" t="s">
        <v>2175</v>
      </c>
    </row>
    <row r="279" spans="1:11" x14ac:dyDescent="0.25">
      <c r="A279" s="571">
        <v>277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71">
        <v>278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71">
        <v>279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71">
        <v>280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71">
        <v>281</v>
      </c>
      <c r="B283" s="56" t="s">
        <v>615</v>
      </c>
      <c r="C283" s="449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71">
        <v>282</v>
      </c>
      <c r="B284" s="56" t="s">
        <v>615</v>
      </c>
      <c r="C284" s="449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71">
        <v>283</v>
      </c>
      <c r="B285" s="56" t="s">
        <v>615</v>
      </c>
      <c r="C285" s="449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71">
        <v>284</v>
      </c>
      <c r="B286" s="56" t="s">
        <v>615</v>
      </c>
      <c r="C286" s="449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71">
        <v>285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32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71">
        <v>286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32">
        <v>44809</v>
      </c>
    </row>
    <row r="289" spans="1:11" x14ac:dyDescent="0.25">
      <c r="A289" s="571">
        <v>287</v>
      </c>
      <c r="B289" s="56" t="s">
        <v>2158</v>
      </c>
      <c r="C289" s="241" t="s">
        <v>3260</v>
      </c>
      <c r="D289" s="72">
        <v>1</v>
      </c>
      <c r="E289" s="56" t="s">
        <v>29</v>
      </c>
      <c r="F289" s="275">
        <v>1275000</v>
      </c>
      <c r="G289" s="106" t="s">
        <v>420</v>
      </c>
      <c r="H289" s="532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71">
        <v>288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32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71">
        <v>289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32">
        <v>44870</v>
      </c>
      <c r="I291" s="126" t="s">
        <v>3267</v>
      </c>
      <c r="K291" s="65" t="s">
        <v>3268</v>
      </c>
    </row>
    <row r="292" spans="1:11" x14ac:dyDescent="0.25">
      <c r="A292" s="571">
        <v>290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71">
        <v>291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71">
        <v>292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71">
        <v>293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71">
        <v>294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71">
        <v>295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71">
        <v>296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71">
        <v>297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40">
        <v>44295</v>
      </c>
    </row>
    <row r="300" spans="1:11" x14ac:dyDescent="0.25">
      <c r="A300" s="571">
        <v>298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71">
        <v>299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71">
        <v>300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71">
        <v>301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40">
        <v>44208</v>
      </c>
    </row>
    <row r="304" spans="1:11" x14ac:dyDescent="0.25">
      <c r="A304" s="571">
        <v>302</v>
      </c>
      <c r="B304" s="56" t="s">
        <v>61</v>
      </c>
      <c r="C304" s="56" t="s">
        <v>3285</v>
      </c>
      <c r="D304" s="72">
        <v>1</v>
      </c>
      <c r="E304" s="56" t="s">
        <v>29</v>
      </c>
      <c r="F304" s="275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40">
        <v>44237</v>
      </c>
    </row>
    <row r="305" spans="1:11" x14ac:dyDescent="0.25">
      <c r="A305" s="571">
        <v>303</v>
      </c>
      <c r="B305" s="56" t="s">
        <v>61</v>
      </c>
      <c r="C305" s="56" t="s">
        <v>3285</v>
      </c>
      <c r="D305" s="72">
        <v>1</v>
      </c>
      <c r="E305" s="56" t="s">
        <v>29</v>
      </c>
      <c r="F305" s="275">
        <v>1900000</v>
      </c>
      <c r="G305" s="106" t="s">
        <v>526</v>
      </c>
      <c r="H305" s="106" t="s">
        <v>3286</v>
      </c>
    </row>
    <row r="306" spans="1:11" x14ac:dyDescent="0.25">
      <c r="A306" s="571">
        <v>304</v>
      </c>
      <c r="B306" s="56" t="s">
        <v>2158</v>
      </c>
      <c r="C306" s="241" t="s">
        <v>3289</v>
      </c>
      <c r="D306" s="72">
        <v>1</v>
      </c>
      <c r="E306" s="56" t="s">
        <v>25</v>
      </c>
      <c r="F306" s="275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71">
        <v>305</v>
      </c>
      <c r="B307" s="56" t="s">
        <v>2158</v>
      </c>
      <c r="C307" s="241" t="s">
        <v>3292</v>
      </c>
      <c r="D307" s="72">
        <v>1</v>
      </c>
      <c r="E307" s="56" t="s">
        <v>25</v>
      </c>
      <c r="F307" s="275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71">
        <v>306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40">
        <v>44385</v>
      </c>
    </row>
    <row r="309" spans="1:11" x14ac:dyDescent="0.25">
      <c r="A309" s="571">
        <v>307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40">
        <v>44683</v>
      </c>
    </row>
    <row r="310" spans="1:11" x14ac:dyDescent="0.25">
      <c r="A310" s="571">
        <v>308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46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40">
        <v>44443</v>
      </c>
    </row>
    <row r="311" spans="1:11" x14ac:dyDescent="0.25">
      <c r="A311" s="571">
        <v>309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5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40">
        <v>44512</v>
      </c>
    </row>
    <row r="312" spans="1:11" x14ac:dyDescent="0.25">
      <c r="A312" s="571">
        <v>310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5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40">
        <v>44512</v>
      </c>
    </row>
    <row r="313" spans="1:11" x14ac:dyDescent="0.25">
      <c r="A313" s="571">
        <v>311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71">
        <v>312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71">
        <v>313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71">
        <v>314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71">
        <v>315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71">
        <v>316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71">
        <v>317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71">
        <v>318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71">
        <v>319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71">
        <v>320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71">
        <v>321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5">
        <v>1545000</v>
      </c>
      <c r="G323" s="106" t="s">
        <v>478</v>
      </c>
      <c r="H323" s="106" t="s">
        <v>2219</v>
      </c>
    </row>
    <row r="324" spans="1:11" x14ac:dyDescent="0.25">
      <c r="A324" s="571">
        <v>322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5">
        <v>1545000</v>
      </c>
      <c r="G324" s="106" t="s">
        <v>478</v>
      </c>
      <c r="H324" s="106" t="s">
        <v>2219</v>
      </c>
    </row>
    <row r="325" spans="1:11" x14ac:dyDescent="0.25">
      <c r="A325" s="571">
        <v>323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71">
        <v>324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32">
        <v>44598</v>
      </c>
    </row>
    <row r="327" spans="1:11" x14ac:dyDescent="0.25">
      <c r="A327" s="571">
        <v>325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32">
        <v>44598</v>
      </c>
    </row>
    <row r="328" spans="1:11" x14ac:dyDescent="0.25">
      <c r="A328" s="571">
        <v>326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32">
        <v>44598</v>
      </c>
    </row>
    <row r="329" spans="1:11" x14ac:dyDescent="0.25">
      <c r="A329" s="571">
        <v>327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32">
        <v>44598</v>
      </c>
    </row>
    <row r="330" spans="1:11" x14ac:dyDescent="0.25">
      <c r="A330" s="571">
        <v>328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32">
        <v>44598</v>
      </c>
    </row>
    <row r="331" spans="1:11" x14ac:dyDescent="0.25">
      <c r="A331" s="571">
        <v>329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32">
        <v>44598</v>
      </c>
    </row>
    <row r="332" spans="1:11" x14ac:dyDescent="0.25">
      <c r="A332" s="571">
        <v>330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46">
        <v>1385000</v>
      </c>
      <c r="G332" s="106" t="s">
        <v>434</v>
      </c>
      <c r="H332" s="532">
        <v>44626</v>
      </c>
    </row>
    <row r="333" spans="1:11" x14ac:dyDescent="0.25">
      <c r="A333" s="571">
        <v>331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32">
        <v>44657</v>
      </c>
      <c r="I333" s="56" t="s">
        <v>2350</v>
      </c>
      <c r="K333" s="65" t="s">
        <v>3000</v>
      </c>
    </row>
    <row r="334" spans="1:11" x14ac:dyDescent="0.25">
      <c r="A334" s="571">
        <v>332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32">
        <v>44657</v>
      </c>
      <c r="I334" s="56" t="s">
        <v>2182</v>
      </c>
      <c r="K334" s="65" t="s">
        <v>3000</v>
      </c>
    </row>
    <row r="335" spans="1:11" x14ac:dyDescent="0.25">
      <c r="A335" s="571">
        <v>333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32">
        <v>44657</v>
      </c>
      <c r="I335" s="56" t="s">
        <v>3118</v>
      </c>
      <c r="K335" s="440">
        <v>44897</v>
      </c>
    </row>
    <row r="336" spans="1:11" x14ac:dyDescent="0.25">
      <c r="A336" s="571">
        <v>334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32">
        <v>44657</v>
      </c>
    </row>
    <row r="337" spans="1:11" x14ac:dyDescent="0.25">
      <c r="A337" s="571">
        <v>335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32">
        <v>44718</v>
      </c>
      <c r="I337" s="126" t="s">
        <v>3309</v>
      </c>
    </row>
    <row r="338" spans="1:11" x14ac:dyDescent="0.25">
      <c r="A338" s="571">
        <v>336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32">
        <v>44718</v>
      </c>
      <c r="I338" s="126" t="s">
        <v>3311</v>
      </c>
    </row>
    <row r="339" spans="1:11" x14ac:dyDescent="0.25">
      <c r="A339" s="571">
        <v>337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71">
        <v>338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71">
        <v>339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71">
        <v>340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71">
        <v>341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71">
        <v>342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71">
        <v>343</v>
      </c>
      <c r="B345" s="56" t="s">
        <v>61</v>
      </c>
      <c r="C345" s="107" t="s">
        <v>3312</v>
      </c>
      <c r="D345" s="105">
        <v>1</v>
      </c>
      <c r="E345" s="66" t="s">
        <v>26</v>
      </c>
      <c r="F345" s="246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40">
        <v>44691</v>
      </c>
    </row>
    <row r="346" spans="1:11" x14ac:dyDescent="0.25">
      <c r="A346" s="571">
        <v>344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71">
        <v>345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71">
        <v>346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71">
        <v>347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34">
        <v>3500000</v>
      </c>
      <c r="G349" s="106" t="s">
        <v>418</v>
      </c>
      <c r="H349" s="106" t="s">
        <v>2259</v>
      </c>
    </row>
    <row r="350" spans="1:11" x14ac:dyDescent="0.25">
      <c r="A350" s="571">
        <v>348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71">
        <v>349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5">
        <v>1400000</v>
      </c>
      <c r="G351" s="106" t="s">
        <v>490</v>
      </c>
      <c r="H351" s="106" t="s">
        <v>2262</v>
      </c>
      <c r="I351" s="126" t="s">
        <v>3319</v>
      </c>
      <c r="K351" s="440">
        <v>44906</v>
      </c>
    </row>
    <row r="352" spans="1:11" x14ac:dyDescent="0.25">
      <c r="A352" s="571">
        <v>350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71">
        <v>351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71">
        <v>352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71">
        <v>353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71">
        <v>354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71">
        <v>355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40">
        <v>44621</v>
      </c>
    </row>
    <row r="358" spans="1:11" x14ac:dyDescent="0.25">
      <c r="A358" s="571">
        <v>356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40">
        <v>44808</v>
      </c>
    </row>
    <row r="359" spans="1:11" x14ac:dyDescent="0.25">
      <c r="A359" s="571">
        <v>357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71">
        <v>358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71">
        <v>359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71">
        <v>360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71">
        <v>361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71">
        <v>362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71">
        <v>363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71">
        <v>364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71">
        <v>365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71">
        <v>366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71">
        <v>367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71">
        <v>368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71">
        <v>369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71">
        <v>370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71">
        <v>371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71">
        <v>372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71">
        <v>373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71">
        <v>374</v>
      </c>
      <c r="B376" s="56" t="s">
        <v>61</v>
      </c>
      <c r="C376" s="56" t="s">
        <v>3339</v>
      </c>
      <c r="D376" s="72">
        <v>1</v>
      </c>
      <c r="E376" s="56" t="s">
        <v>29</v>
      </c>
      <c r="F376" s="275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71">
        <v>375</v>
      </c>
      <c r="B377" s="56" t="s">
        <v>61</v>
      </c>
      <c r="C377" s="56" t="s">
        <v>3339</v>
      </c>
      <c r="D377" s="72">
        <v>1</v>
      </c>
      <c r="E377" s="56" t="s">
        <v>29</v>
      </c>
      <c r="F377" s="275">
        <v>1900000</v>
      </c>
      <c r="G377" s="106" t="s">
        <v>464</v>
      </c>
      <c r="H377" s="106" t="s">
        <v>2279</v>
      </c>
    </row>
    <row r="378" spans="1:11" x14ac:dyDescent="0.25">
      <c r="A378" s="571">
        <v>376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40">
        <v>44512</v>
      </c>
    </row>
    <row r="379" spans="1:11" x14ac:dyDescent="0.25">
      <c r="A379" s="571">
        <v>377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71">
        <v>378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71">
        <v>379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71">
        <v>380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71">
        <v>381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71">
        <v>382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1" x14ac:dyDescent="0.25">
      <c r="A385" s="571">
        <v>383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1" x14ac:dyDescent="0.25">
      <c r="A386" s="571">
        <v>384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1" x14ac:dyDescent="0.25">
      <c r="A387" s="571">
        <v>385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1" x14ac:dyDescent="0.25">
      <c r="A388" s="571">
        <v>386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1" x14ac:dyDescent="0.25">
      <c r="A389" s="571">
        <v>387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1" x14ac:dyDescent="0.25">
      <c r="A390" s="571">
        <v>388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1" x14ac:dyDescent="0.25">
      <c r="A391" s="571">
        <v>389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1" x14ac:dyDescent="0.25">
      <c r="A392" s="571">
        <v>390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1" x14ac:dyDescent="0.25">
      <c r="A393" s="571">
        <v>391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1" x14ac:dyDescent="0.25">
      <c r="A394" s="571">
        <v>392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1" x14ac:dyDescent="0.25">
      <c r="A395" s="571">
        <v>393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</row>
    <row r="396" spans="1:11" x14ac:dyDescent="0.25">
      <c r="A396" s="571">
        <v>394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1" x14ac:dyDescent="0.25">
      <c r="A397" s="571">
        <v>395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1" x14ac:dyDescent="0.25">
      <c r="A398" s="571">
        <v>396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1" x14ac:dyDescent="0.25">
      <c r="A399" s="571">
        <v>397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1" x14ac:dyDescent="0.25">
      <c r="A400" s="571">
        <v>398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71">
        <v>399</v>
      </c>
      <c r="B401" s="56" t="s">
        <v>2263</v>
      </c>
      <c r="C401" s="126" t="s">
        <v>3358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3359</v>
      </c>
      <c r="J401" s="56" t="s">
        <v>2841</v>
      </c>
      <c r="K401" s="440">
        <v>44359</v>
      </c>
    </row>
    <row r="402" spans="1:11" x14ac:dyDescent="0.25">
      <c r="A402" s="571">
        <v>400</v>
      </c>
      <c r="B402" s="56" t="s">
        <v>61</v>
      </c>
      <c r="C402" s="56" t="s">
        <v>3360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3361</v>
      </c>
    </row>
    <row r="403" spans="1:11" x14ac:dyDescent="0.25">
      <c r="A403" s="571">
        <v>401</v>
      </c>
      <c r="B403" s="56" t="s">
        <v>61</v>
      </c>
      <c r="C403" s="56" t="s">
        <v>3362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3363</v>
      </c>
      <c r="K403" s="65" t="s">
        <v>3361</v>
      </c>
    </row>
    <row r="404" spans="1:11" x14ac:dyDescent="0.25">
      <c r="A404" s="571">
        <v>402</v>
      </c>
      <c r="B404" s="56" t="s">
        <v>2264</v>
      </c>
      <c r="C404" s="194" t="s">
        <v>3364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71">
        <v>403</v>
      </c>
      <c r="B405" s="56" t="s">
        <v>2264</v>
      </c>
      <c r="C405" s="578" t="s">
        <v>3365</v>
      </c>
      <c r="D405" s="56">
        <v>1</v>
      </c>
      <c r="E405" s="72" t="s">
        <v>29</v>
      </c>
      <c r="F405" s="58">
        <v>1700000</v>
      </c>
      <c r="G405" s="63" t="s">
        <v>404</v>
      </c>
      <c r="H405" s="579" t="s">
        <v>2300</v>
      </c>
    </row>
    <row r="406" spans="1:11" x14ac:dyDescent="0.25">
      <c r="A406" s="571">
        <v>404</v>
      </c>
      <c r="B406" s="56" t="s">
        <v>3216</v>
      </c>
      <c r="C406" s="75" t="s">
        <v>3366</v>
      </c>
      <c r="D406" s="56">
        <v>1</v>
      </c>
      <c r="E406" s="72" t="s">
        <v>29</v>
      </c>
      <c r="F406" s="62">
        <v>1750000</v>
      </c>
      <c r="G406" s="106" t="s">
        <v>518</v>
      </c>
      <c r="H406" s="532">
        <v>44568</v>
      </c>
    </row>
    <row r="407" spans="1:11" x14ac:dyDescent="0.25">
      <c r="A407" s="571">
        <v>405</v>
      </c>
      <c r="B407" s="56" t="s">
        <v>3216</v>
      </c>
      <c r="C407" s="75" t="s">
        <v>3367</v>
      </c>
      <c r="D407" s="57">
        <v>1</v>
      </c>
      <c r="E407" s="86" t="s">
        <v>29</v>
      </c>
      <c r="F407" s="62">
        <v>1750000</v>
      </c>
      <c r="G407" s="106" t="s">
        <v>518</v>
      </c>
      <c r="H407" s="532">
        <v>44568</v>
      </c>
    </row>
    <row r="408" spans="1:11" x14ac:dyDescent="0.25">
      <c r="A408" s="571">
        <v>406</v>
      </c>
      <c r="B408" s="56" t="s">
        <v>3216</v>
      </c>
      <c r="C408" s="75" t="s">
        <v>3368</v>
      </c>
      <c r="D408" s="61">
        <v>1</v>
      </c>
      <c r="E408" s="66" t="s">
        <v>29</v>
      </c>
      <c r="F408" s="62">
        <v>1750000</v>
      </c>
      <c r="G408" s="106" t="s">
        <v>518</v>
      </c>
      <c r="H408" s="532">
        <v>44568</v>
      </c>
    </row>
    <row r="409" spans="1:11" x14ac:dyDescent="0.25">
      <c r="A409" s="571">
        <v>407</v>
      </c>
      <c r="B409" s="56" t="s">
        <v>3216</v>
      </c>
      <c r="C409" s="56" t="s">
        <v>3367</v>
      </c>
      <c r="D409" s="56">
        <v>1</v>
      </c>
      <c r="E409" s="72" t="s">
        <v>29</v>
      </c>
      <c r="F409" s="58">
        <v>1750000</v>
      </c>
      <c r="G409" s="106" t="s">
        <v>518</v>
      </c>
      <c r="H409" s="532">
        <v>44568</v>
      </c>
    </row>
    <row r="410" spans="1:11" x14ac:dyDescent="0.25">
      <c r="A410" s="571">
        <v>408</v>
      </c>
      <c r="B410" s="56" t="s">
        <v>61</v>
      </c>
      <c r="C410" s="74" t="s">
        <v>3369</v>
      </c>
      <c r="D410" s="72">
        <v>1</v>
      </c>
      <c r="E410" s="56" t="s">
        <v>26</v>
      </c>
      <c r="F410" s="275">
        <v>2100000</v>
      </c>
      <c r="G410" s="106" t="s">
        <v>535</v>
      </c>
      <c r="H410" s="532">
        <v>44719</v>
      </c>
    </row>
    <row r="411" spans="1:11" x14ac:dyDescent="0.25">
      <c r="A411" s="571">
        <v>409</v>
      </c>
      <c r="B411" s="56" t="s">
        <v>61</v>
      </c>
      <c r="C411" s="56" t="s">
        <v>3370</v>
      </c>
      <c r="D411" s="72">
        <v>1</v>
      </c>
      <c r="E411" s="56" t="s">
        <v>26</v>
      </c>
      <c r="F411" s="275">
        <v>2100000</v>
      </c>
      <c r="G411" s="106" t="s">
        <v>535</v>
      </c>
      <c r="H411" s="532">
        <v>44719</v>
      </c>
    </row>
    <row r="412" spans="1:11" x14ac:dyDescent="0.25">
      <c r="A412" s="571">
        <v>410</v>
      </c>
      <c r="B412" s="56" t="s">
        <v>61</v>
      </c>
      <c r="C412" s="71" t="s">
        <v>3371</v>
      </c>
      <c r="D412" s="72">
        <v>1</v>
      </c>
      <c r="E412" s="56" t="s">
        <v>26</v>
      </c>
      <c r="F412" s="275">
        <v>2100000</v>
      </c>
      <c r="G412" s="106" t="s">
        <v>535</v>
      </c>
      <c r="H412" s="532">
        <v>44719</v>
      </c>
    </row>
    <row r="413" spans="1:11" x14ac:dyDescent="0.25">
      <c r="A413" s="571">
        <v>411</v>
      </c>
      <c r="B413" s="56" t="s">
        <v>61</v>
      </c>
      <c r="C413" s="56" t="s">
        <v>3369</v>
      </c>
      <c r="D413" s="72">
        <v>1</v>
      </c>
      <c r="E413" s="56" t="s">
        <v>26</v>
      </c>
      <c r="F413" s="275">
        <v>2100000</v>
      </c>
      <c r="G413" s="106" t="s">
        <v>535</v>
      </c>
      <c r="H413" s="532">
        <v>44719</v>
      </c>
    </row>
    <row r="414" spans="1:11" x14ac:dyDescent="0.25">
      <c r="A414" s="571">
        <v>412</v>
      </c>
      <c r="B414" s="56" t="s">
        <v>61</v>
      </c>
      <c r="C414" s="74" t="s">
        <v>3372</v>
      </c>
      <c r="D414" s="72">
        <v>1</v>
      </c>
      <c r="E414" s="56" t="s">
        <v>26</v>
      </c>
      <c r="F414" s="275">
        <v>2100000</v>
      </c>
      <c r="G414" s="106" t="s">
        <v>420</v>
      </c>
      <c r="H414" s="532">
        <v>44719</v>
      </c>
    </row>
    <row r="415" spans="1:11" x14ac:dyDescent="0.25">
      <c r="A415" s="571">
        <v>413</v>
      </c>
      <c r="B415" s="56" t="s">
        <v>61</v>
      </c>
      <c r="C415" s="74" t="s">
        <v>3373</v>
      </c>
      <c r="D415" s="72">
        <v>1</v>
      </c>
      <c r="E415" s="56" t="s">
        <v>26</v>
      </c>
      <c r="F415" s="275">
        <v>2100000</v>
      </c>
      <c r="G415" s="106" t="s">
        <v>420</v>
      </c>
      <c r="H415" s="532">
        <v>44719</v>
      </c>
    </row>
    <row r="416" spans="1:11" x14ac:dyDescent="0.25">
      <c r="A416" s="571">
        <v>414</v>
      </c>
      <c r="B416" s="56" t="s">
        <v>2263</v>
      </c>
      <c r="C416" s="56" t="s">
        <v>3374</v>
      </c>
      <c r="D416" s="56">
        <v>1</v>
      </c>
      <c r="E416" s="56" t="s">
        <v>29</v>
      </c>
      <c r="F416" s="58">
        <v>1400000</v>
      </c>
      <c r="G416" s="106" t="s">
        <v>434</v>
      </c>
      <c r="H416" s="532">
        <v>44719</v>
      </c>
      <c r="I416" s="126" t="s">
        <v>3375</v>
      </c>
      <c r="J416" s="56" t="s">
        <v>2841</v>
      </c>
      <c r="K416" s="65" t="s">
        <v>3376</v>
      </c>
    </row>
    <row r="417" spans="1:11" x14ac:dyDescent="0.25">
      <c r="A417" s="571">
        <v>415</v>
      </c>
      <c r="B417" s="56" t="s">
        <v>61</v>
      </c>
      <c r="C417" s="56" t="s">
        <v>3377</v>
      </c>
      <c r="D417" s="56">
        <v>1</v>
      </c>
      <c r="E417" s="56" t="s">
        <v>26</v>
      </c>
      <c r="F417" s="58">
        <v>2100000</v>
      </c>
      <c r="G417" s="106" t="s">
        <v>648</v>
      </c>
      <c r="H417" s="532">
        <v>44872</v>
      </c>
      <c r="I417" s="56" t="s">
        <v>2177</v>
      </c>
      <c r="J417" s="56" t="s">
        <v>2846</v>
      </c>
    </row>
    <row r="418" spans="1:11" x14ac:dyDescent="0.25">
      <c r="A418" s="571">
        <v>416</v>
      </c>
      <c r="B418" s="56" t="s">
        <v>61</v>
      </c>
      <c r="C418" s="56" t="s">
        <v>3378</v>
      </c>
      <c r="D418" s="56">
        <v>1</v>
      </c>
      <c r="E418" s="56" t="s">
        <v>26</v>
      </c>
      <c r="F418" s="58">
        <v>2100000</v>
      </c>
      <c r="G418" s="106" t="s">
        <v>648</v>
      </c>
      <c r="H418" s="532">
        <v>44872</v>
      </c>
    </row>
    <row r="419" spans="1:11" x14ac:dyDescent="0.25">
      <c r="A419" s="571">
        <v>417</v>
      </c>
      <c r="B419" s="56" t="s">
        <v>61</v>
      </c>
      <c r="C419" s="56" t="s">
        <v>3379</v>
      </c>
      <c r="D419" s="56">
        <v>1</v>
      </c>
      <c r="E419" s="56" t="s">
        <v>26</v>
      </c>
      <c r="F419" s="58">
        <v>2100000</v>
      </c>
      <c r="G419" s="106" t="s">
        <v>594</v>
      </c>
      <c r="H419" s="532">
        <v>44872</v>
      </c>
      <c r="I419" s="126" t="s">
        <v>3380</v>
      </c>
    </row>
    <row r="420" spans="1:11" x14ac:dyDescent="0.25">
      <c r="A420" s="571">
        <v>418</v>
      </c>
      <c r="B420" s="56" t="s">
        <v>61</v>
      </c>
      <c r="C420" s="56" t="s">
        <v>3381</v>
      </c>
      <c r="D420" s="56">
        <v>1</v>
      </c>
      <c r="E420" s="56" t="s">
        <v>26</v>
      </c>
      <c r="F420" s="58">
        <v>2100000</v>
      </c>
      <c r="G420" s="106" t="s">
        <v>594</v>
      </c>
      <c r="H420" s="532">
        <v>44872</v>
      </c>
      <c r="I420" s="126" t="s">
        <v>3382</v>
      </c>
    </row>
    <row r="421" spans="1:11" x14ac:dyDescent="0.25">
      <c r="A421" s="571">
        <v>419</v>
      </c>
      <c r="B421" s="56" t="s">
        <v>61</v>
      </c>
      <c r="C421" s="56" t="s">
        <v>3383</v>
      </c>
      <c r="D421" s="56">
        <v>1</v>
      </c>
      <c r="E421" s="56" t="s">
        <v>26</v>
      </c>
      <c r="F421" s="58">
        <v>2100000</v>
      </c>
      <c r="G421" s="106" t="s">
        <v>594</v>
      </c>
      <c r="H421" s="532">
        <v>44872</v>
      </c>
      <c r="I421" s="126" t="s">
        <v>3105</v>
      </c>
    </row>
    <row r="422" spans="1:11" x14ac:dyDescent="0.25">
      <c r="A422" s="571">
        <v>420</v>
      </c>
      <c r="B422" s="56" t="s">
        <v>61</v>
      </c>
      <c r="C422" s="56" t="s">
        <v>3381</v>
      </c>
      <c r="D422" s="56">
        <v>1</v>
      </c>
      <c r="E422" s="56" t="s">
        <v>26</v>
      </c>
      <c r="F422" s="58">
        <v>2100000</v>
      </c>
      <c r="G422" s="106" t="s">
        <v>594</v>
      </c>
      <c r="H422" s="532">
        <v>44872</v>
      </c>
    </row>
    <row r="423" spans="1:11" x14ac:dyDescent="0.25">
      <c r="A423" s="571">
        <v>421</v>
      </c>
      <c r="B423" s="56" t="s">
        <v>2263</v>
      </c>
      <c r="C423" s="56" t="s">
        <v>3384</v>
      </c>
      <c r="D423" s="57">
        <v>1</v>
      </c>
      <c r="E423" s="66" t="s">
        <v>29</v>
      </c>
      <c r="F423" s="203">
        <v>1400000</v>
      </c>
      <c r="G423" s="106" t="s">
        <v>513</v>
      </c>
      <c r="H423" s="532">
        <v>44902</v>
      </c>
      <c r="I423" s="126" t="s">
        <v>3385</v>
      </c>
      <c r="J423" s="56" t="s">
        <v>2841</v>
      </c>
      <c r="K423" s="65" t="s">
        <v>346</v>
      </c>
    </row>
    <row r="424" spans="1:11" x14ac:dyDescent="0.25">
      <c r="A424" s="571">
        <v>422</v>
      </c>
      <c r="B424" s="56" t="s">
        <v>3386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71">
        <v>423</v>
      </c>
      <c r="B425" s="56" t="s">
        <v>3386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71">
        <v>424</v>
      </c>
      <c r="B426" s="56" t="s">
        <v>3387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71">
        <v>425</v>
      </c>
      <c r="B427" s="56" t="s">
        <v>3387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71">
        <v>426</v>
      </c>
      <c r="B428" s="56" t="s">
        <v>3387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71">
        <v>427</v>
      </c>
      <c r="B429" s="56" t="s">
        <v>3387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71">
        <v>428</v>
      </c>
      <c r="B430" s="56" t="s">
        <v>3388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71">
        <v>429</v>
      </c>
      <c r="B431" s="56" t="s">
        <v>3388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71">
        <v>430</v>
      </c>
      <c r="B432" s="56" t="s">
        <v>3389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71">
        <v>431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71">
        <v>432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71">
        <v>433</v>
      </c>
      <c r="B435" s="56" t="s">
        <v>3389</v>
      </c>
      <c r="C435" s="529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71">
        <v>434</v>
      </c>
      <c r="B436" s="56" t="s">
        <v>3389</v>
      </c>
      <c r="C436" s="414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71">
        <v>435</v>
      </c>
      <c r="B437" s="56" t="s">
        <v>3390</v>
      </c>
      <c r="C437" s="56" t="s">
        <v>3391</v>
      </c>
      <c r="D437" s="56">
        <v>1</v>
      </c>
      <c r="E437" s="72" t="s">
        <v>25</v>
      </c>
      <c r="F437" s="203" t="s">
        <v>3392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71">
        <v>436</v>
      </c>
      <c r="B438" s="56" t="s">
        <v>3390</v>
      </c>
      <c r="C438" s="56" t="s">
        <v>3393</v>
      </c>
      <c r="D438" s="56">
        <v>1</v>
      </c>
      <c r="E438" s="72" t="s">
        <v>25</v>
      </c>
      <c r="F438" s="203" t="s">
        <v>3392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71">
        <v>437</v>
      </c>
      <c r="B439" s="56" t="s">
        <v>2264</v>
      </c>
      <c r="C439" s="56" t="s">
        <v>3394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71">
        <v>438</v>
      </c>
      <c r="B440" s="56" t="s">
        <v>2264</v>
      </c>
      <c r="C440" s="65" t="s">
        <v>3395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71">
        <v>439</v>
      </c>
      <c r="B441" s="56" t="s">
        <v>2264</v>
      </c>
      <c r="C441" s="56" t="s">
        <v>3396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71">
        <v>440</v>
      </c>
      <c r="B442" s="56" t="s">
        <v>2264</v>
      </c>
      <c r="C442" s="56" t="s">
        <v>3397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71">
        <v>441</v>
      </c>
      <c r="B443" s="56" t="s">
        <v>2328</v>
      </c>
      <c r="C443" s="65" t="s">
        <v>3398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71">
        <v>442</v>
      </c>
      <c r="B444" s="56" t="s">
        <v>2328</v>
      </c>
      <c r="C444" s="65" t="s">
        <v>3399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71">
        <v>443</v>
      </c>
      <c r="B445" s="56" t="s">
        <v>2328</v>
      </c>
      <c r="C445" s="65" t="s">
        <v>3400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71">
        <v>444</v>
      </c>
      <c r="B446" s="56" t="s">
        <v>2328</v>
      </c>
      <c r="C446" s="65" t="s">
        <v>3401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71">
        <v>445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71">
        <v>446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71">
        <v>447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71">
        <v>448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71">
        <v>449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71">
        <v>450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71">
        <v>451</v>
      </c>
      <c r="B453" s="56" t="s">
        <v>2263</v>
      </c>
      <c r="C453" s="56" t="s">
        <v>3402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3403</v>
      </c>
      <c r="J453" s="56" t="s">
        <v>2841</v>
      </c>
      <c r="K453" s="440">
        <v>44237</v>
      </c>
    </row>
    <row r="454" spans="1:11" x14ac:dyDescent="0.25">
      <c r="A454" s="571">
        <v>452</v>
      </c>
      <c r="B454" s="56" t="s">
        <v>2264</v>
      </c>
      <c r="C454" s="71" t="s">
        <v>3404</v>
      </c>
      <c r="D454" s="72">
        <v>1</v>
      </c>
      <c r="E454" s="72" t="s">
        <v>29</v>
      </c>
      <c r="F454" s="275">
        <v>1700000</v>
      </c>
      <c r="G454" s="106" t="s">
        <v>404</v>
      </c>
      <c r="H454" s="106" t="s">
        <v>2337</v>
      </c>
      <c r="I454" s="126" t="s">
        <v>3405</v>
      </c>
    </row>
    <row r="455" spans="1:11" x14ac:dyDescent="0.25">
      <c r="A455" s="571">
        <v>453</v>
      </c>
      <c r="B455" s="56" t="s">
        <v>2264</v>
      </c>
      <c r="C455" s="56" t="s">
        <v>3406</v>
      </c>
      <c r="D455" s="72">
        <v>1</v>
      </c>
      <c r="E455" s="72" t="s">
        <v>29</v>
      </c>
      <c r="F455" s="275">
        <v>1700000</v>
      </c>
      <c r="G455" s="106" t="s">
        <v>404</v>
      </c>
      <c r="H455" s="106" t="s">
        <v>2337</v>
      </c>
      <c r="I455" s="126" t="s">
        <v>3407</v>
      </c>
    </row>
    <row r="456" spans="1:11" x14ac:dyDescent="0.25">
      <c r="A456" s="571">
        <v>454</v>
      </c>
      <c r="B456" s="56" t="s">
        <v>2263</v>
      </c>
      <c r="C456" s="107" t="s">
        <v>3408</v>
      </c>
      <c r="D456" s="72">
        <v>1</v>
      </c>
      <c r="E456" s="72" t="s">
        <v>29</v>
      </c>
      <c r="F456" s="58">
        <v>1400000</v>
      </c>
      <c r="G456" s="106" t="s">
        <v>453</v>
      </c>
      <c r="H456" s="457" t="s">
        <v>2337</v>
      </c>
      <c r="K456" s="65">
        <v>411557</v>
      </c>
    </row>
    <row r="457" spans="1:11" x14ac:dyDescent="0.25">
      <c r="A457" s="571">
        <v>455</v>
      </c>
      <c r="B457" s="56" t="s">
        <v>2263</v>
      </c>
      <c r="C457" s="192" t="s">
        <v>3409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3410</v>
      </c>
      <c r="K457" s="580">
        <v>44419</v>
      </c>
    </row>
    <row r="458" spans="1:11" x14ac:dyDescent="0.25">
      <c r="A458" s="571">
        <v>456</v>
      </c>
      <c r="B458" s="56" t="s">
        <v>2263</v>
      </c>
      <c r="C458" s="56" t="s">
        <v>3411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1" t="s">
        <v>3412</v>
      </c>
      <c r="K458" s="487" t="s">
        <v>3413</v>
      </c>
    </row>
    <row r="459" spans="1:11" x14ac:dyDescent="0.25">
      <c r="A459" s="571">
        <v>457</v>
      </c>
      <c r="B459" s="56" t="s">
        <v>2263</v>
      </c>
      <c r="C459" s="65" t="s">
        <v>3414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3415</v>
      </c>
      <c r="K459" s="65" t="s">
        <v>3416</v>
      </c>
    </row>
    <row r="460" spans="1:11" x14ac:dyDescent="0.25">
      <c r="A460" s="571">
        <v>458</v>
      </c>
      <c r="B460" s="56" t="s">
        <v>3417</v>
      </c>
      <c r="C460" s="581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32">
        <v>44569</v>
      </c>
    </row>
    <row r="461" spans="1:11" x14ac:dyDescent="0.25">
      <c r="A461" s="571">
        <v>459</v>
      </c>
      <c r="B461" s="56" t="s">
        <v>3418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32">
        <v>44569</v>
      </c>
    </row>
    <row r="462" spans="1:11" x14ac:dyDescent="0.25">
      <c r="A462" s="571">
        <v>460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3419</v>
      </c>
      <c r="H462" s="532">
        <v>44659</v>
      </c>
    </row>
    <row r="463" spans="1:11" x14ac:dyDescent="0.25">
      <c r="A463" s="571">
        <v>461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3419</v>
      </c>
      <c r="H463" s="532">
        <v>44659</v>
      </c>
    </row>
    <row r="464" spans="1:11" x14ac:dyDescent="0.25">
      <c r="A464" s="571">
        <v>462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32">
        <v>44659</v>
      </c>
    </row>
    <row r="465" spans="1:11" x14ac:dyDescent="0.25">
      <c r="A465" s="571">
        <v>463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32">
        <v>44659</v>
      </c>
    </row>
    <row r="466" spans="1:11" x14ac:dyDescent="0.25">
      <c r="A466" s="571">
        <v>464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32">
        <v>44659</v>
      </c>
    </row>
    <row r="467" spans="1:11" x14ac:dyDescent="0.25">
      <c r="A467" s="571">
        <v>465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32">
        <v>44659</v>
      </c>
    </row>
    <row r="468" spans="1:11" x14ac:dyDescent="0.25">
      <c r="A468" s="571">
        <v>466</v>
      </c>
      <c r="B468" s="56" t="s">
        <v>2264</v>
      </c>
      <c r="C468" s="56" t="s">
        <v>3420</v>
      </c>
      <c r="D468" s="57">
        <v>1</v>
      </c>
      <c r="E468" s="66" t="s">
        <v>29</v>
      </c>
      <c r="F468" s="76">
        <v>1700000</v>
      </c>
      <c r="G468" s="106" t="s">
        <v>622</v>
      </c>
      <c r="H468" s="532">
        <v>44689</v>
      </c>
      <c r="I468" s="126" t="s">
        <v>3421</v>
      </c>
    </row>
    <row r="469" spans="1:11" x14ac:dyDescent="0.25">
      <c r="A469" s="571">
        <v>467</v>
      </c>
      <c r="B469" s="56" t="s">
        <v>2264</v>
      </c>
      <c r="C469" s="81" t="s">
        <v>3422</v>
      </c>
      <c r="D469" s="105">
        <v>1</v>
      </c>
      <c r="E469" s="66" t="s">
        <v>29</v>
      </c>
      <c r="F469" s="246">
        <v>1700000</v>
      </c>
      <c r="G469" s="106" t="s">
        <v>622</v>
      </c>
      <c r="H469" s="532">
        <v>44689</v>
      </c>
      <c r="I469" s="126" t="s">
        <v>3423</v>
      </c>
    </row>
    <row r="470" spans="1:11" x14ac:dyDescent="0.25">
      <c r="A470" s="571">
        <v>468</v>
      </c>
      <c r="B470" s="56" t="s">
        <v>2263</v>
      </c>
      <c r="C470" s="56" t="s">
        <v>3424</v>
      </c>
      <c r="D470" s="105">
        <v>1</v>
      </c>
      <c r="E470" s="56" t="s">
        <v>29</v>
      </c>
      <c r="F470" s="275">
        <v>1400000</v>
      </c>
      <c r="G470" s="106" t="s">
        <v>452</v>
      </c>
      <c r="H470" s="532">
        <v>44812</v>
      </c>
      <c r="I470" s="126" t="s">
        <v>3425</v>
      </c>
      <c r="J470" s="56" t="s">
        <v>3426</v>
      </c>
      <c r="K470" s="65" t="s">
        <v>2816</v>
      </c>
    </row>
    <row r="471" spans="1:11" x14ac:dyDescent="0.25">
      <c r="A471" s="571">
        <v>469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3427</v>
      </c>
      <c r="H471" s="532">
        <v>44812</v>
      </c>
    </row>
    <row r="472" spans="1:11" x14ac:dyDescent="0.25">
      <c r="A472" s="571">
        <v>470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3427</v>
      </c>
      <c r="H472" s="532">
        <v>44812</v>
      </c>
    </row>
    <row r="473" spans="1:11" x14ac:dyDescent="0.25">
      <c r="A473" s="571">
        <v>471</v>
      </c>
      <c r="B473" s="56" t="s">
        <v>2263</v>
      </c>
      <c r="C473" s="56" t="s">
        <v>3428</v>
      </c>
      <c r="D473" s="56">
        <v>1</v>
      </c>
      <c r="E473" s="56" t="s">
        <v>29</v>
      </c>
      <c r="F473" s="58">
        <v>1400000</v>
      </c>
      <c r="G473" s="106" t="s">
        <v>425</v>
      </c>
      <c r="H473" s="532">
        <v>44812</v>
      </c>
      <c r="I473" s="56" t="s">
        <v>3429</v>
      </c>
      <c r="J473" s="56" t="s">
        <v>2841</v>
      </c>
      <c r="K473" s="65" t="s">
        <v>2690</v>
      </c>
    </row>
    <row r="474" spans="1:11" x14ac:dyDescent="0.25">
      <c r="A474" s="571">
        <v>472</v>
      </c>
      <c r="B474" s="56" t="s">
        <v>61</v>
      </c>
      <c r="C474" s="56" t="s">
        <v>3430</v>
      </c>
      <c r="D474" s="105">
        <v>1</v>
      </c>
      <c r="E474" s="66" t="s">
        <v>26</v>
      </c>
      <c r="F474" s="203">
        <v>2100000</v>
      </c>
      <c r="G474" s="106" t="s">
        <v>428</v>
      </c>
      <c r="H474" s="532">
        <v>44842</v>
      </c>
    </row>
    <row r="475" spans="1:11" x14ac:dyDescent="0.25">
      <c r="A475" s="571">
        <v>473</v>
      </c>
      <c r="B475" s="56" t="s">
        <v>61</v>
      </c>
      <c r="C475" s="56" t="s">
        <v>3431</v>
      </c>
      <c r="D475" s="57">
        <v>1</v>
      </c>
      <c r="E475" s="66" t="s">
        <v>26</v>
      </c>
      <c r="F475" s="59">
        <v>2100000</v>
      </c>
      <c r="G475" s="106" t="s">
        <v>428</v>
      </c>
      <c r="H475" s="532">
        <v>44842</v>
      </c>
    </row>
    <row r="476" spans="1:11" x14ac:dyDescent="0.25">
      <c r="A476" s="571">
        <v>474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32">
        <v>44903</v>
      </c>
    </row>
    <row r="477" spans="1:11" x14ac:dyDescent="0.25">
      <c r="A477" s="571">
        <v>475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32">
        <v>44903</v>
      </c>
    </row>
    <row r="478" spans="1:11" x14ac:dyDescent="0.25">
      <c r="A478" s="571">
        <v>476</v>
      </c>
      <c r="B478" s="56" t="s">
        <v>61</v>
      </c>
      <c r="C478" s="56" t="s">
        <v>3432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71">
        <v>477</v>
      </c>
      <c r="B479" s="56" t="s">
        <v>61</v>
      </c>
      <c r="C479" s="56" t="s">
        <v>3433</v>
      </c>
      <c r="D479" s="105">
        <v>1</v>
      </c>
      <c r="E479" s="66" t="s">
        <v>26</v>
      </c>
      <c r="F479" s="246">
        <v>2100000</v>
      </c>
      <c r="G479" s="106" t="s">
        <v>420</v>
      </c>
      <c r="H479" s="106" t="s">
        <v>2359</v>
      </c>
    </row>
    <row r="480" spans="1:11" x14ac:dyDescent="0.25">
      <c r="A480" s="571">
        <v>478</v>
      </c>
      <c r="B480" s="56" t="s">
        <v>2264</v>
      </c>
      <c r="C480" s="75" t="s">
        <v>3434</v>
      </c>
      <c r="D480" s="72">
        <v>1</v>
      </c>
      <c r="E480" s="56" t="s">
        <v>29</v>
      </c>
      <c r="F480" s="275">
        <v>1700000</v>
      </c>
      <c r="G480" s="106" t="s">
        <v>491</v>
      </c>
      <c r="H480" s="106" t="s">
        <v>2363</v>
      </c>
      <c r="I480" s="56">
        <v>5627321</v>
      </c>
      <c r="J480" s="56" t="s">
        <v>3435</v>
      </c>
    </row>
    <row r="481" spans="1:11" x14ac:dyDescent="0.25">
      <c r="A481" s="571">
        <v>479</v>
      </c>
      <c r="B481" s="56" t="s">
        <v>2264</v>
      </c>
      <c r="C481" s="81" t="s">
        <v>3436</v>
      </c>
      <c r="D481" s="72">
        <v>1</v>
      </c>
      <c r="E481" s="56" t="s">
        <v>29</v>
      </c>
      <c r="F481" s="275">
        <v>1700000</v>
      </c>
      <c r="G481" s="106" t="s">
        <v>491</v>
      </c>
      <c r="H481" s="106" t="s">
        <v>2363</v>
      </c>
      <c r="I481" s="56">
        <v>5629214</v>
      </c>
      <c r="J481" s="56" t="s">
        <v>3435</v>
      </c>
    </row>
    <row r="482" spans="1:11" x14ac:dyDescent="0.25">
      <c r="A482" s="571">
        <v>480</v>
      </c>
      <c r="B482" s="56" t="s">
        <v>2264</v>
      </c>
      <c r="C482" s="56" t="s">
        <v>3437</v>
      </c>
      <c r="D482" s="72">
        <v>1</v>
      </c>
      <c r="E482" s="56" t="s">
        <v>29</v>
      </c>
      <c r="F482" s="275">
        <v>1700000</v>
      </c>
      <c r="G482" s="106" t="s">
        <v>425</v>
      </c>
      <c r="H482" s="106" t="s">
        <v>2363</v>
      </c>
      <c r="I482" s="56" t="s">
        <v>2301</v>
      </c>
      <c r="J482" s="56" t="s">
        <v>3435</v>
      </c>
    </row>
    <row r="483" spans="1:11" x14ac:dyDescent="0.25">
      <c r="A483" s="571">
        <v>481</v>
      </c>
      <c r="B483" s="56" t="s">
        <v>2264</v>
      </c>
      <c r="C483" s="151" t="s">
        <v>3438</v>
      </c>
      <c r="D483" s="72">
        <v>1</v>
      </c>
      <c r="E483" s="56" t="s">
        <v>29</v>
      </c>
      <c r="F483" s="275">
        <v>1700000</v>
      </c>
      <c r="G483" s="106" t="s">
        <v>425</v>
      </c>
      <c r="H483" s="106" t="s">
        <v>2363</v>
      </c>
      <c r="I483" s="56">
        <v>5605110</v>
      </c>
      <c r="J483" s="56" t="s">
        <v>3439</v>
      </c>
    </row>
    <row r="484" spans="1:11" x14ac:dyDescent="0.25">
      <c r="A484" s="571">
        <v>482</v>
      </c>
      <c r="B484" s="124" t="s">
        <v>58</v>
      </c>
      <c r="C484" s="71" t="s">
        <v>2364</v>
      </c>
      <c r="D484" s="70">
        <v>1</v>
      </c>
      <c r="E484" s="71" t="s">
        <v>29</v>
      </c>
      <c r="F484" s="582">
        <v>3975000</v>
      </c>
      <c r="G484" s="125" t="s">
        <v>3440</v>
      </c>
      <c r="H484" s="125" t="s">
        <v>2363</v>
      </c>
    </row>
    <row r="485" spans="1:11" x14ac:dyDescent="0.25">
      <c r="A485" s="571">
        <v>483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3440</v>
      </c>
      <c r="H485" s="125" t="s">
        <v>2363</v>
      </c>
      <c r="J485" s="71"/>
    </row>
    <row r="486" spans="1:11" x14ac:dyDescent="0.25">
      <c r="A486" s="571">
        <v>484</v>
      </c>
      <c r="B486" s="55" t="s">
        <v>2366</v>
      </c>
      <c r="C486" s="56" t="s">
        <v>3441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571">
        <v>485</v>
      </c>
      <c r="B487" s="55" t="s">
        <v>2366</v>
      </c>
      <c r="C487" s="56" t="s">
        <v>3442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71">
        <v>486</v>
      </c>
      <c r="B488" s="56" t="s">
        <v>2264</v>
      </c>
      <c r="C488" s="56" t="s">
        <v>2371</v>
      </c>
      <c r="D488" s="56">
        <v>1</v>
      </c>
      <c r="E488" s="72" t="s">
        <v>29</v>
      </c>
      <c r="F488" s="539">
        <v>1700000</v>
      </c>
      <c r="G488" s="106" t="s">
        <v>406</v>
      </c>
      <c r="H488" s="106" t="s">
        <v>2367</v>
      </c>
    </row>
    <row r="489" spans="1:11" x14ac:dyDescent="0.25">
      <c r="A489" s="571">
        <v>487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0">
        <v>1700000</v>
      </c>
      <c r="G489" s="106" t="s">
        <v>406</v>
      </c>
      <c r="H489" s="106" t="s">
        <v>2367</v>
      </c>
      <c r="I489" s="126" t="s">
        <v>3443</v>
      </c>
      <c r="J489" s="56" t="s">
        <v>2846</v>
      </c>
      <c r="K489" s="65" t="s">
        <v>3444</v>
      </c>
    </row>
    <row r="490" spans="1:11" x14ac:dyDescent="0.25">
      <c r="A490" s="571">
        <v>488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571">
        <v>489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71">
        <v>490</v>
      </c>
      <c r="B492" s="56" t="s">
        <v>2264</v>
      </c>
      <c r="C492" s="56" t="s">
        <v>3445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571">
        <v>491</v>
      </c>
      <c r="B493" s="56" t="s">
        <v>2264</v>
      </c>
      <c r="C493" s="72" t="s">
        <v>3446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71">
        <v>492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3447</v>
      </c>
      <c r="J494" s="56" t="s">
        <v>2846</v>
      </c>
      <c r="K494" s="65" t="s">
        <v>3413</v>
      </c>
    </row>
    <row r="495" spans="1:11" x14ac:dyDescent="0.25">
      <c r="A495" s="571">
        <v>493</v>
      </c>
      <c r="B495" s="56" t="s">
        <v>61</v>
      </c>
      <c r="C495" s="56" t="s">
        <v>3448</v>
      </c>
      <c r="D495" s="72">
        <v>1</v>
      </c>
      <c r="E495" s="56" t="s">
        <v>29</v>
      </c>
      <c r="F495" s="275">
        <v>2100000</v>
      </c>
      <c r="G495" s="106" t="s">
        <v>504</v>
      </c>
      <c r="H495" s="106" t="s">
        <v>2377</v>
      </c>
    </row>
    <row r="496" spans="1:11" x14ac:dyDescent="0.25">
      <c r="A496" s="571">
        <v>494</v>
      </c>
      <c r="B496" s="56" t="s">
        <v>61</v>
      </c>
      <c r="C496" s="56" t="s">
        <v>3449</v>
      </c>
      <c r="D496" s="72">
        <v>1</v>
      </c>
      <c r="E496" s="56" t="s">
        <v>29</v>
      </c>
      <c r="F496" s="275">
        <v>2100000</v>
      </c>
      <c r="G496" s="106" t="s">
        <v>504</v>
      </c>
      <c r="H496" s="106" t="s">
        <v>2377</v>
      </c>
    </row>
    <row r="497" spans="1:11" x14ac:dyDescent="0.25">
      <c r="A497" s="571">
        <v>495</v>
      </c>
      <c r="B497" s="56" t="s">
        <v>2263</v>
      </c>
      <c r="C497" s="56" t="s">
        <v>3450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3451</v>
      </c>
      <c r="J497" s="56" t="s">
        <v>2841</v>
      </c>
      <c r="K497" s="440">
        <v>44208</v>
      </c>
    </row>
    <row r="498" spans="1:11" x14ac:dyDescent="0.25">
      <c r="A498" s="571">
        <v>496</v>
      </c>
      <c r="B498" s="56" t="s">
        <v>2263</v>
      </c>
      <c r="C498" s="56" t="s">
        <v>3452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571">
        <v>497</v>
      </c>
      <c r="B499" s="56" t="s">
        <v>2263</v>
      </c>
      <c r="C499" s="151" t="s">
        <v>3453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71">
        <v>498</v>
      </c>
      <c r="B500" s="56" t="s">
        <v>2263</v>
      </c>
      <c r="C500" s="81" t="s">
        <v>3454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3455</v>
      </c>
    </row>
    <row r="501" spans="1:11" x14ac:dyDescent="0.25">
      <c r="A501" s="571">
        <v>499</v>
      </c>
      <c r="B501" s="56" t="s">
        <v>2264</v>
      </c>
      <c r="C501" s="56" t="s">
        <v>3456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3457</v>
      </c>
      <c r="K501" s="440">
        <v>44897</v>
      </c>
    </row>
    <row r="502" spans="1:11" x14ac:dyDescent="0.25">
      <c r="A502" s="571">
        <v>500</v>
      </c>
      <c r="B502" s="56" t="s">
        <v>2264</v>
      </c>
      <c r="C502" s="56" t="s">
        <v>3458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3459</v>
      </c>
      <c r="K502" s="440">
        <v>44897</v>
      </c>
    </row>
    <row r="503" spans="1:11" x14ac:dyDescent="0.25">
      <c r="A503" s="571">
        <v>501</v>
      </c>
      <c r="B503" s="56" t="s">
        <v>2264</v>
      </c>
      <c r="C503" s="56" t="s">
        <v>3460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3461</v>
      </c>
      <c r="J503" s="56" t="s">
        <v>2866</v>
      </c>
      <c r="K503" s="440">
        <v>44809</v>
      </c>
    </row>
    <row r="504" spans="1:11" x14ac:dyDescent="0.25">
      <c r="A504" s="571">
        <v>502</v>
      </c>
      <c r="B504" s="56" t="s">
        <v>2264</v>
      </c>
      <c r="C504" s="56" t="s">
        <v>3462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571">
        <v>503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5">
        <v>1400000</v>
      </c>
      <c r="G505" s="106" t="s">
        <v>470</v>
      </c>
      <c r="H505" s="106" t="s">
        <v>2385</v>
      </c>
    </row>
    <row r="506" spans="1:11" x14ac:dyDescent="0.25">
      <c r="A506" s="571">
        <v>504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5">
        <v>1400000</v>
      </c>
      <c r="G506" s="106" t="s">
        <v>470</v>
      </c>
      <c r="H506" s="106" t="s">
        <v>2385</v>
      </c>
    </row>
    <row r="507" spans="1:11" x14ac:dyDescent="0.25">
      <c r="A507" s="571">
        <v>505</v>
      </c>
      <c r="B507" s="56" t="s">
        <v>2263</v>
      </c>
      <c r="C507" s="56" t="s">
        <v>3463</v>
      </c>
      <c r="D507" s="105">
        <v>1</v>
      </c>
      <c r="E507" s="66" t="s">
        <v>29</v>
      </c>
      <c r="F507" s="246">
        <v>1400000</v>
      </c>
      <c r="G507" s="106" t="s">
        <v>535</v>
      </c>
      <c r="H507" s="106" t="s">
        <v>2385</v>
      </c>
      <c r="I507" s="126" t="s">
        <v>3464</v>
      </c>
      <c r="J507" s="56" t="s">
        <v>2841</v>
      </c>
      <c r="K507" s="65" t="s">
        <v>3465</v>
      </c>
    </row>
    <row r="508" spans="1:11" x14ac:dyDescent="0.25">
      <c r="A508" s="571">
        <v>506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32">
        <v>44570</v>
      </c>
    </row>
    <row r="509" spans="1:11" x14ac:dyDescent="0.25">
      <c r="A509" s="571">
        <v>507</v>
      </c>
      <c r="B509" s="56" t="s">
        <v>61</v>
      </c>
      <c r="C509" s="56" t="s">
        <v>3466</v>
      </c>
      <c r="D509" s="57">
        <v>1</v>
      </c>
      <c r="E509" s="66" t="s">
        <v>29</v>
      </c>
      <c r="F509" s="203">
        <v>2100000</v>
      </c>
      <c r="G509" s="106" t="s">
        <v>648</v>
      </c>
      <c r="H509" s="532">
        <v>44570</v>
      </c>
    </row>
    <row r="510" spans="1:11" x14ac:dyDescent="0.25">
      <c r="A510" s="571">
        <v>508</v>
      </c>
      <c r="B510" s="56" t="s">
        <v>61</v>
      </c>
      <c r="C510" s="56" t="s">
        <v>3467</v>
      </c>
      <c r="D510" s="57">
        <v>1</v>
      </c>
      <c r="E510" s="66" t="s">
        <v>29</v>
      </c>
      <c r="F510" s="76">
        <v>2100000</v>
      </c>
      <c r="G510" s="106" t="s">
        <v>648</v>
      </c>
      <c r="H510" s="532">
        <v>44570</v>
      </c>
    </row>
    <row r="511" spans="1:11" x14ac:dyDescent="0.25">
      <c r="A511" s="571">
        <v>509</v>
      </c>
      <c r="B511" s="56" t="s">
        <v>2264</v>
      </c>
      <c r="C511" s="75" t="s">
        <v>3468</v>
      </c>
      <c r="D511" s="57">
        <v>1</v>
      </c>
      <c r="E511" s="71" t="s">
        <v>25</v>
      </c>
      <c r="F511" s="203">
        <v>1700000</v>
      </c>
      <c r="G511" s="106" t="s">
        <v>404</v>
      </c>
      <c r="H511" s="532">
        <v>44570</v>
      </c>
      <c r="I511" s="126" t="s">
        <v>2265</v>
      </c>
      <c r="J511" s="56" t="s">
        <v>3469</v>
      </c>
      <c r="K511" s="65" t="s">
        <v>3470</v>
      </c>
    </row>
    <row r="512" spans="1:11" x14ac:dyDescent="0.25">
      <c r="A512" s="571">
        <v>510</v>
      </c>
      <c r="B512" s="56" t="s">
        <v>2264</v>
      </c>
      <c r="C512" s="75" t="s">
        <v>3471</v>
      </c>
      <c r="D512" s="57">
        <v>1</v>
      </c>
      <c r="E512" s="86" t="s">
        <v>29</v>
      </c>
      <c r="F512" s="62">
        <v>1700000</v>
      </c>
      <c r="G512" s="106" t="s">
        <v>453</v>
      </c>
      <c r="H512" s="532">
        <v>44601</v>
      </c>
    </row>
    <row r="513" spans="1:12" x14ac:dyDescent="0.25">
      <c r="A513" s="571">
        <v>511</v>
      </c>
      <c r="B513" s="56" t="s">
        <v>2264</v>
      </c>
      <c r="C513" s="56" t="s">
        <v>3472</v>
      </c>
      <c r="D513" s="57">
        <v>1</v>
      </c>
      <c r="E513" s="66" t="s">
        <v>29</v>
      </c>
      <c r="F513" s="76">
        <v>1700000</v>
      </c>
      <c r="G513" s="106" t="s">
        <v>453</v>
      </c>
      <c r="H513" s="532">
        <v>44601</v>
      </c>
    </row>
    <row r="514" spans="1:12" x14ac:dyDescent="0.25">
      <c r="A514" s="571">
        <v>512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32">
        <v>44629</v>
      </c>
    </row>
    <row r="515" spans="1:12" x14ac:dyDescent="0.25">
      <c r="A515" s="571">
        <v>513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32">
        <v>44629</v>
      </c>
    </row>
    <row r="516" spans="1:12" x14ac:dyDescent="0.25">
      <c r="A516" s="571">
        <v>514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32">
        <v>44629</v>
      </c>
    </row>
    <row r="517" spans="1:12" x14ac:dyDescent="0.25">
      <c r="A517" s="571">
        <v>515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32">
        <v>44629</v>
      </c>
    </row>
    <row r="518" spans="1:12" x14ac:dyDescent="0.25">
      <c r="A518" s="571">
        <v>516</v>
      </c>
      <c r="B518" s="56" t="s">
        <v>2264</v>
      </c>
      <c r="C518" s="56" t="s">
        <v>3473</v>
      </c>
      <c r="D518" s="57">
        <v>1</v>
      </c>
      <c r="E518" s="66" t="s">
        <v>29</v>
      </c>
      <c r="F518" s="76">
        <v>1700000</v>
      </c>
      <c r="G518" s="106" t="s">
        <v>491</v>
      </c>
      <c r="H518" s="532">
        <v>44629</v>
      </c>
      <c r="I518" s="126" t="s">
        <v>3474</v>
      </c>
      <c r="J518" s="56" t="s">
        <v>2841</v>
      </c>
      <c r="K518" s="440">
        <v>44654</v>
      </c>
    </row>
    <row r="519" spans="1:12" x14ac:dyDescent="0.25">
      <c r="A519" s="571">
        <v>517</v>
      </c>
      <c r="B519" s="56" t="s">
        <v>2264</v>
      </c>
      <c r="C519" s="56" t="s">
        <v>3475</v>
      </c>
      <c r="D519" s="105">
        <v>1</v>
      </c>
      <c r="E519" s="66" t="s">
        <v>29</v>
      </c>
      <c r="F519" s="62">
        <v>1700000</v>
      </c>
      <c r="G519" s="106" t="s">
        <v>491</v>
      </c>
      <c r="H519" s="532">
        <v>44629</v>
      </c>
      <c r="I519" s="126" t="s">
        <v>3476</v>
      </c>
      <c r="J519" s="56" t="s">
        <v>2841</v>
      </c>
      <c r="K519" s="440">
        <v>44654</v>
      </c>
    </row>
    <row r="520" spans="1:12" x14ac:dyDescent="0.25">
      <c r="A520" s="571">
        <v>518</v>
      </c>
      <c r="B520" s="56" t="s">
        <v>2263</v>
      </c>
      <c r="C520" s="56" t="s">
        <v>3477</v>
      </c>
      <c r="D520" s="57">
        <v>1</v>
      </c>
      <c r="E520" s="66" t="s">
        <v>29</v>
      </c>
      <c r="F520" s="76">
        <v>1400000</v>
      </c>
      <c r="G520" s="106" t="s">
        <v>514</v>
      </c>
      <c r="H520" s="532">
        <v>44629</v>
      </c>
      <c r="I520" s="126" t="s">
        <v>2552</v>
      </c>
    </row>
    <row r="521" spans="1:12" x14ac:dyDescent="0.25">
      <c r="A521" s="571">
        <v>519</v>
      </c>
      <c r="B521" s="56" t="s">
        <v>2264</v>
      </c>
      <c r="C521" s="56" t="s">
        <v>3478</v>
      </c>
      <c r="D521" s="57">
        <v>1</v>
      </c>
      <c r="E521" s="66" t="s">
        <v>29</v>
      </c>
      <c r="F521" s="76">
        <v>1700000</v>
      </c>
      <c r="G521" s="106" t="s">
        <v>413</v>
      </c>
      <c r="H521" s="532">
        <v>44629</v>
      </c>
    </row>
    <row r="522" spans="1:12" x14ac:dyDescent="0.25">
      <c r="A522" s="571">
        <v>520</v>
      </c>
      <c r="B522" s="56" t="s">
        <v>2264</v>
      </c>
      <c r="C522" s="56" t="s">
        <v>3479</v>
      </c>
      <c r="D522" s="105">
        <v>1</v>
      </c>
      <c r="E522" s="66" t="s">
        <v>29</v>
      </c>
      <c r="F522" s="62">
        <v>1700000</v>
      </c>
      <c r="G522" s="106" t="s">
        <v>413</v>
      </c>
      <c r="H522" s="532">
        <v>44629</v>
      </c>
      <c r="I522" s="126" t="s">
        <v>3480</v>
      </c>
    </row>
    <row r="523" spans="1:12" x14ac:dyDescent="0.25">
      <c r="A523" s="571">
        <v>521</v>
      </c>
      <c r="B523" s="56" t="s">
        <v>2263</v>
      </c>
      <c r="C523" s="56" t="s">
        <v>3481</v>
      </c>
      <c r="D523" s="56">
        <v>1</v>
      </c>
      <c r="E523" s="56" t="s">
        <v>29</v>
      </c>
      <c r="F523" s="58">
        <v>1400000</v>
      </c>
      <c r="G523" s="106" t="s">
        <v>413</v>
      </c>
      <c r="H523" s="532">
        <v>44629</v>
      </c>
      <c r="I523" s="126" t="s">
        <v>3482</v>
      </c>
    </row>
    <row r="524" spans="1:12" x14ac:dyDescent="0.25">
      <c r="A524" s="571">
        <v>522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3483</v>
      </c>
      <c r="H524" s="532">
        <v>44690</v>
      </c>
    </row>
    <row r="525" spans="1:12" x14ac:dyDescent="0.25">
      <c r="A525" s="571">
        <v>523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32">
        <v>44690</v>
      </c>
    </row>
    <row r="526" spans="1:12" x14ac:dyDescent="0.25">
      <c r="A526" s="571">
        <v>524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32">
        <v>44690</v>
      </c>
      <c r="L526" t="s">
        <v>2917</v>
      </c>
    </row>
    <row r="527" spans="1:12" x14ac:dyDescent="0.25">
      <c r="A527" s="571">
        <v>525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32">
        <v>44690</v>
      </c>
    </row>
    <row r="528" spans="1:12" x14ac:dyDescent="0.25">
      <c r="A528" s="571">
        <v>526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32">
        <v>44690</v>
      </c>
    </row>
    <row r="529" spans="1:11" x14ac:dyDescent="0.25">
      <c r="A529" s="571">
        <v>527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32">
        <v>44690</v>
      </c>
    </row>
    <row r="530" spans="1:11" x14ac:dyDescent="0.25">
      <c r="A530" s="571">
        <v>528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32">
        <v>44690</v>
      </c>
    </row>
    <row r="531" spans="1:11" x14ac:dyDescent="0.25">
      <c r="A531" s="571">
        <v>529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32">
        <v>44690</v>
      </c>
    </row>
    <row r="532" spans="1:11" x14ac:dyDescent="0.25">
      <c r="A532" s="571">
        <v>530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32">
        <v>44690</v>
      </c>
    </row>
    <row r="533" spans="1:11" x14ac:dyDescent="0.25">
      <c r="A533" s="571">
        <v>531</v>
      </c>
      <c r="B533" s="56" t="s">
        <v>2263</v>
      </c>
      <c r="C533" s="56" t="s">
        <v>3484</v>
      </c>
      <c r="D533" s="57">
        <v>1</v>
      </c>
      <c r="E533" s="66" t="s">
        <v>29</v>
      </c>
      <c r="F533" s="63">
        <v>1400000</v>
      </c>
      <c r="G533" s="106" t="s">
        <v>425</v>
      </c>
      <c r="H533" s="532">
        <v>44690</v>
      </c>
      <c r="I533" s="126" t="s">
        <v>3485</v>
      </c>
    </row>
    <row r="534" spans="1:11" x14ac:dyDescent="0.25">
      <c r="A534" s="571">
        <v>532</v>
      </c>
      <c r="B534" s="414" t="s">
        <v>2264</v>
      </c>
      <c r="C534" s="496" t="s">
        <v>3486</v>
      </c>
      <c r="D534" s="415">
        <v>1</v>
      </c>
      <c r="E534" s="464" t="s">
        <v>29</v>
      </c>
      <c r="F534" s="417">
        <v>1700000</v>
      </c>
      <c r="G534" s="457" t="s">
        <v>401</v>
      </c>
      <c r="H534" s="583">
        <v>44690</v>
      </c>
      <c r="I534" s="126" t="s">
        <v>3487</v>
      </c>
      <c r="K534" s="65" t="s">
        <v>99</v>
      </c>
    </row>
    <row r="535" spans="1:11" x14ac:dyDescent="0.25">
      <c r="A535" s="571">
        <v>533</v>
      </c>
      <c r="B535" s="414" t="s">
        <v>2264</v>
      </c>
      <c r="C535" s="496" t="s">
        <v>3488</v>
      </c>
      <c r="D535" s="415">
        <v>1</v>
      </c>
      <c r="E535" s="464" t="s">
        <v>29</v>
      </c>
      <c r="F535" s="417">
        <v>1700000</v>
      </c>
      <c r="G535" s="457" t="s">
        <v>401</v>
      </c>
      <c r="H535" s="583">
        <v>44690</v>
      </c>
      <c r="I535" s="126" t="s">
        <v>3489</v>
      </c>
      <c r="K535" s="65" t="s">
        <v>99</v>
      </c>
    </row>
    <row r="536" spans="1:11" x14ac:dyDescent="0.25">
      <c r="A536" s="571">
        <v>534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3490</v>
      </c>
      <c r="H536" s="532">
        <v>44721</v>
      </c>
    </row>
    <row r="537" spans="1:11" x14ac:dyDescent="0.25">
      <c r="A537" s="571">
        <v>535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32">
        <v>44721</v>
      </c>
    </row>
    <row r="538" spans="1:11" x14ac:dyDescent="0.25">
      <c r="A538" s="571">
        <v>536</v>
      </c>
      <c r="B538" s="68" t="s">
        <v>60</v>
      </c>
      <c r="C538" s="72" t="s">
        <v>3491</v>
      </c>
      <c r="D538" s="56">
        <v>1</v>
      </c>
      <c r="E538" s="56" t="s">
        <v>29</v>
      </c>
      <c r="F538" s="58">
        <v>3400000</v>
      </c>
      <c r="G538" s="106" t="s">
        <v>3492</v>
      </c>
      <c r="H538" s="532">
        <v>44721</v>
      </c>
    </row>
    <row r="539" spans="1:11" x14ac:dyDescent="0.25">
      <c r="A539" s="571">
        <v>537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3493</v>
      </c>
      <c r="H539" s="532">
        <v>44721</v>
      </c>
    </row>
    <row r="540" spans="1:11" x14ac:dyDescent="0.25">
      <c r="A540" s="571">
        <v>538</v>
      </c>
      <c r="B540" s="507" t="s">
        <v>58</v>
      </c>
      <c r="C540" s="452" t="s">
        <v>2406</v>
      </c>
      <c r="D540" s="259">
        <v>1</v>
      </c>
      <c r="E540" s="260" t="s">
        <v>29</v>
      </c>
      <c r="F540" s="262">
        <v>3975000</v>
      </c>
      <c r="G540" s="509" t="s">
        <v>3440</v>
      </c>
      <c r="H540" s="584">
        <v>44813</v>
      </c>
      <c r="J540" s="56" t="s">
        <v>2846</v>
      </c>
    </row>
    <row r="541" spans="1:11" x14ac:dyDescent="0.25">
      <c r="A541" s="571">
        <v>539</v>
      </c>
      <c r="B541" s="124" t="s">
        <v>58</v>
      </c>
      <c r="C541" s="71" t="s">
        <v>2407</v>
      </c>
      <c r="D541" s="105">
        <v>1</v>
      </c>
      <c r="E541" s="413" t="s">
        <v>29</v>
      </c>
      <c r="F541" s="63">
        <v>3975000</v>
      </c>
      <c r="G541" s="125" t="s">
        <v>418</v>
      </c>
      <c r="H541" s="575">
        <v>44813</v>
      </c>
    </row>
    <row r="542" spans="1:11" x14ac:dyDescent="0.25">
      <c r="A542" s="571">
        <v>540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32">
        <v>44813</v>
      </c>
    </row>
    <row r="543" spans="1:11" x14ac:dyDescent="0.25">
      <c r="A543" s="571">
        <v>541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32">
        <v>44813</v>
      </c>
    </row>
    <row r="544" spans="1:11" x14ac:dyDescent="0.25">
      <c r="A544" s="571">
        <v>542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32">
        <v>44813</v>
      </c>
    </row>
    <row r="545" spans="1:9" x14ac:dyDescent="0.25">
      <c r="A545" s="571">
        <v>543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32">
        <v>44813</v>
      </c>
    </row>
    <row r="546" spans="1:9" x14ac:dyDescent="0.25">
      <c r="A546" s="571">
        <v>544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32">
        <v>44813</v>
      </c>
    </row>
    <row r="547" spans="1:9" x14ac:dyDescent="0.25">
      <c r="A547" s="571">
        <v>545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32">
        <v>44813</v>
      </c>
    </row>
    <row r="548" spans="1:9" x14ac:dyDescent="0.25">
      <c r="A548" s="571">
        <v>546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3494</v>
      </c>
      <c r="H548" s="532">
        <v>44813</v>
      </c>
    </row>
    <row r="549" spans="1:9" x14ac:dyDescent="0.25">
      <c r="A549" s="571">
        <v>547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32">
        <v>44813</v>
      </c>
    </row>
    <row r="550" spans="1:9" x14ac:dyDescent="0.25">
      <c r="A550" s="571">
        <v>548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32">
        <v>44813</v>
      </c>
    </row>
    <row r="551" spans="1:9" x14ac:dyDescent="0.25">
      <c r="A551" s="571">
        <v>549</v>
      </c>
      <c r="B551" s="68" t="s">
        <v>615</v>
      </c>
      <c r="C551" s="472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32">
        <v>44813</v>
      </c>
    </row>
    <row r="552" spans="1:9" x14ac:dyDescent="0.25">
      <c r="A552" s="571">
        <v>550</v>
      </c>
      <c r="B552" s="56" t="s">
        <v>61</v>
      </c>
      <c r="C552" s="56" t="s">
        <v>3495</v>
      </c>
      <c r="D552" s="57">
        <v>1</v>
      </c>
      <c r="E552" s="66" t="s">
        <v>29</v>
      </c>
      <c r="F552" s="76">
        <v>2100000</v>
      </c>
      <c r="G552" s="106" t="s">
        <v>462</v>
      </c>
      <c r="H552" s="532">
        <v>44843</v>
      </c>
      <c r="I552" s="56" t="s">
        <v>3244</v>
      </c>
    </row>
    <row r="553" spans="1:9" x14ac:dyDescent="0.25">
      <c r="A553" s="571">
        <v>551</v>
      </c>
      <c r="B553" s="56" t="s">
        <v>61</v>
      </c>
      <c r="C553" s="56" t="s">
        <v>3496</v>
      </c>
      <c r="D553" s="57">
        <v>1</v>
      </c>
      <c r="E553" s="86" t="s">
        <v>29</v>
      </c>
      <c r="F553" s="62">
        <v>2100000</v>
      </c>
      <c r="G553" s="106" t="s">
        <v>462</v>
      </c>
      <c r="H553" s="532">
        <v>44843</v>
      </c>
      <c r="I553" s="56" t="s">
        <v>2177</v>
      </c>
    </row>
    <row r="554" spans="1:9" x14ac:dyDescent="0.25">
      <c r="A554" s="571">
        <v>552</v>
      </c>
      <c r="B554" s="56" t="s">
        <v>61</v>
      </c>
      <c r="C554" s="107" t="s">
        <v>3497</v>
      </c>
      <c r="D554" s="57">
        <v>1</v>
      </c>
      <c r="E554" s="66" t="s">
        <v>29</v>
      </c>
      <c r="F554" s="76">
        <v>2100000</v>
      </c>
      <c r="G554" s="63" t="s">
        <v>433</v>
      </c>
      <c r="H554" s="532">
        <v>44843</v>
      </c>
    </row>
    <row r="555" spans="1:9" x14ac:dyDescent="0.25">
      <c r="A555" s="571">
        <v>553</v>
      </c>
      <c r="B555" s="56" t="s">
        <v>61</v>
      </c>
      <c r="C555" s="72" t="s">
        <v>3498</v>
      </c>
      <c r="D555" s="57">
        <v>1</v>
      </c>
      <c r="E555" s="66" t="s">
        <v>29</v>
      </c>
      <c r="F555" s="76">
        <v>2100000</v>
      </c>
      <c r="G555" s="63" t="s">
        <v>433</v>
      </c>
      <c r="H555" s="532">
        <v>44843</v>
      </c>
    </row>
    <row r="556" spans="1:9" x14ac:dyDescent="0.25">
      <c r="A556" s="571">
        <v>554</v>
      </c>
      <c r="B556" s="56" t="s">
        <v>61</v>
      </c>
      <c r="C556" s="56" t="s">
        <v>3499</v>
      </c>
      <c r="D556" s="57">
        <v>1</v>
      </c>
      <c r="E556" s="66" t="s">
        <v>29</v>
      </c>
      <c r="F556" s="76">
        <v>2100000</v>
      </c>
      <c r="G556" s="63" t="s">
        <v>433</v>
      </c>
      <c r="H556" s="532">
        <v>44843</v>
      </c>
    </row>
    <row r="557" spans="1:9" x14ac:dyDescent="0.25">
      <c r="A557" s="571">
        <v>555</v>
      </c>
      <c r="B557" s="56" t="s">
        <v>61</v>
      </c>
      <c r="C557" s="71" t="s">
        <v>3497</v>
      </c>
      <c r="D557" s="57">
        <v>1</v>
      </c>
      <c r="E557" s="66" t="s">
        <v>29</v>
      </c>
      <c r="F557" s="76">
        <v>2100000</v>
      </c>
      <c r="G557" s="63" t="s">
        <v>433</v>
      </c>
      <c r="H557" s="532">
        <v>44843</v>
      </c>
    </row>
    <row r="558" spans="1:9" x14ac:dyDescent="0.25">
      <c r="A558" s="571">
        <v>556</v>
      </c>
      <c r="B558" s="56" t="s">
        <v>61</v>
      </c>
      <c r="C558" s="75" t="s">
        <v>3500</v>
      </c>
      <c r="D558" s="72">
        <v>1</v>
      </c>
      <c r="E558" s="56" t="s">
        <v>29</v>
      </c>
      <c r="F558" s="275">
        <v>2100000</v>
      </c>
      <c r="G558" s="106" t="s">
        <v>452</v>
      </c>
      <c r="H558" s="106" t="s">
        <v>2418</v>
      </c>
    </row>
    <row r="559" spans="1:9" x14ac:dyDescent="0.25">
      <c r="A559" s="571">
        <v>557</v>
      </c>
      <c r="B559" s="56" t="s">
        <v>61</v>
      </c>
      <c r="C559" s="56" t="s">
        <v>3501</v>
      </c>
      <c r="D559" s="72">
        <v>1</v>
      </c>
      <c r="E559" s="56" t="s">
        <v>29</v>
      </c>
      <c r="F559" s="275">
        <v>2100000</v>
      </c>
      <c r="G559" s="106" t="s">
        <v>452</v>
      </c>
      <c r="H559" s="106" t="s">
        <v>2418</v>
      </c>
    </row>
    <row r="560" spans="1:9" x14ac:dyDescent="0.25">
      <c r="A560" s="571">
        <v>558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3502</v>
      </c>
      <c r="H560" s="106" t="s">
        <v>2419</v>
      </c>
    </row>
    <row r="561" spans="1:8" x14ac:dyDescent="0.25">
      <c r="A561" s="571">
        <v>559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3503</v>
      </c>
      <c r="H561" s="106" t="s">
        <v>2419</v>
      </c>
    </row>
    <row r="562" spans="1:8" x14ac:dyDescent="0.25">
      <c r="A562" s="571">
        <v>560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3504</v>
      </c>
      <c r="H562" s="106" t="s">
        <v>2419</v>
      </c>
    </row>
    <row r="563" spans="1:8" x14ac:dyDescent="0.25">
      <c r="A563" s="571">
        <v>561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3503</v>
      </c>
      <c r="H563" s="106" t="s">
        <v>2419</v>
      </c>
    </row>
    <row r="564" spans="1:8" x14ac:dyDescent="0.25">
      <c r="A564" s="571">
        <v>562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3505</v>
      </c>
      <c r="H564" s="106" t="s">
        <v>2419</v>
      </c>
    </row>
    <row r="565" spans="1:8" x14ac:dyDescent="0.25">
      <c r="A565" s="571">
        <v>563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3427</v>
      </c>
      <c r="H565" s="106" t="s">
        <v>2419</v>
      </c>
    </row>
    <row r="566" spans="1:8" x14ac:dyDescent="0.25">
      <c r="A566" s="571">
        <v>564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71">
        <v>565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71">
        <v>566</v>
      </c>
      <c r="B568" s="71" t="s">
        <v>2310</v>
      </c>
      <c r="C568" s="585" t="s">
        <v>2429</v>
      </c>
      <c r="D568" s="105">
        <v>1</v>
      </c>
      <c r="E568" s="413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71">
        <v>567</v>
      </c>
      <c r="B569" s="71" t="s">
        <v>2310</v>
      </c>
      <c r="C569" s="71" t="s">
        <v>2430</v>
      </c>
      <c r="D569" s="105">
        <v>1</v>
      </c>
      <c r="E569" s="413" t="s">
        <v>29</v>
      </c>
      <c r="F569" s="482">
        <v>3700000</v>
      </c>
      <c r="G569" s="125" t="s">
        <v>418</v>
      </c>
      <c r="H569" s="125" t="s">
        <v>2428</v>
      </c>
    </row>
    <row r="570" spans="1:8" x14ac:dyDescent="0.25">
      <c r="A570" s="571">
        <v>568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71">
        <v>569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71">
        <v>570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71">
        <v>571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71">
        <v>572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71">
        <v>573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71">
        <v>574</v>
      </c>
      <c r="B576" s="56" t="s">
        <v>2263</v>
      </c>
      <c r="C576" s="72" t="s">
        <v>3506</v>
      </c>
      <c r="D576" s="72">
        <v>1</v>
      </c>
      <c r="E576" s="56" t="s">
        <v>29</v>
      </c>
      <c r="F576" s="275">
        <v>1400000</v>
      </c>
      <c r="G576" s="106" t="s">
        <v>478</v>
      </c>
      <c r="H576" s="106" t="s">
        <v>2437</v>
      </c>
    </row>
    <row r="577" spans="1:11" x14ac:dyDescent="0.25">
      <c r="A577" s="571">
        <v>575</v>
      </c>
      <c r="B577" s="452" t="s">
        <v>2264</v>
      </c>
      <c r="C577" s="452" t="s">
        <v>3507</v>
      </c>
      <c r="D577" s="490">
        <v>1</v>
      </c>
      <c r="E577" s="452" t="s">
        <v>29</v>
      </c>
      <c r="F577" s="586">
        <v>1700000</v>
      </c>
      <c r="G577" s="509" t="s">
        <v>478</v>
      </c>
      <c r="H577" s="509" t="s">
        <v>2437</v>
      </c>
    </row>
    <row r="578" spans="1:11" x14ac:dyDescent="0.25">
      <c r="A578" s="571">
        <v>576</v>
      </c>
      <c r="B578" s="452" t="s">
        <v>2264</v>
      </c>
      <c r="C578" s="452" t="s">
        <v>3508</v>
      </c>
      <c r="D578" s="490">
        <v>1</v>
      </c>
      <c r="E578" s="452" t="s">
        <v>29</v>
      </c>
      <c r="F578" s="586">
        <v>1700000</v>
      </c>
      <c r="G578" s="509" t="s">
        <v>478</v>
      </c>
      <c r="H578" s="509" t="s">
        <v>2437</v>
      </c>
    </row>
    <row r="579" spans="1:11" x14ac:dyDescent="0.25">
      <c r="A579" s="571">
        <v>577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71">
        <v>578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71">
        <v>579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71">
        <v>580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71">
        <v>581</v>
      </c>
      <c r="B583" s="68" t="s">
        <v>615</v>
      </c>
      <c r="C583" s="65" t="s">
        <v>3509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71">
        <v>582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71">
        <v>583</v>
      </c>
      <c r="B585" s="56" t="s">
        <v>61</v>
      </c>
      <c r="C585" s="75" t="s">
        <v>3510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40">
        <v>44872</v>
      </c>
    </row>
    <row r="586" spans="1:11" x14ac:dyDescent="0.25">
      <c r="A586" s="571">
        <v>584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3511</v>
      </c>
      <c r="H586" s="106" t="s">
        <v>2442</v>
      </c>
    </row>
    <row r="587" spans="1:11" x14ac:dyDescent="0.25">
      <c r="A587" s="571">
        <v>585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3511</v>
      </c>
      <c r="H587" s="106" t="s">
        <v>2442</v>
      </c>
    </row>
    <row r="588" spans="1:11" x14ac:dyDescent="0.25">
      <c r="A588" s="571">
        <v>586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3511</v>
      </c>
      <c r="H588" s="106" t="s">
        <v>2442</v>
      </c>
    </row>
    <row r="589" spans="1:11" x14ac:dyDescent="0.25">
      <c r="A589" s="571">
        <v>587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71">
        <v>588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71">
        <v>589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71">
        <v>590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71">
        <v>591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71">
        <v>592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3490</v>
      </c>
      <c r="H594" s="106" t="s">
        <v>2446</v>
      </c>
    </row>
    <row r="595" spans="1:8" x14ac:dyDescent="0.25">
      <c r="A595" s="571">
        <v>593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71">
        <v>594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3490</v>
      </c>
      <c r="H596" s="64" t="s">
        <v>2453</v>
      </c>
    </row>
    <row r="597" spans="1:8" x14ac:dyDescent="0.25">
      <c r="A597" s="571">
        <v>595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3490</v>
      </c>
      <c r="H597" s="64" t="s">
        <v>2453</v>
      </c>
    </row>
    <row r="598" spans="1:8" x14ac:dyDescent="0.25">
      <c r="A598" s="571">
        <v>596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71">
        <v>597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71">
        <v>598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71">
        <v>599</v>
      </c>
      <c r="B601" s="56" t="s">
        <v>61</v>
      </c>
      <c r="C601" s="56" t="s">
        <v>3512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71">
        <v>600</v>
      </c>
      <c r="B602" s="56" t="s">
        <v>61</v>
      </c>
      <c r="C602" s="56" t="s">
        <v>3513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71">
        <v>601</v>
      </c>
      <c r="B603" s="56" t="s">
        <v>61</v>
      </c>
      <c r="C603" s="56" t="s">
        <v>3514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71">
        <v>602</v>
      </c>
      <c r="B604" s="56" t="s">
        <v>61</v>
      </c>
      <c r="C604" s="56" t="s">
        <v>3515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71">
        <v>603</v>
      </c>
      <c r="B605" s="68" t="s">
        <v>615</v>
      </c>
      <c r="C605" s="472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71">
        <v>604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71">
        <v>605</v>
      </c>
      <c r="B607" s="56" t="s">
        <v>61</v>
      </c>
      <c r="C607" s="74" t="s">
        <v>3516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71">
        <v>606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71">
        <v>607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71">
        <v>608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71">
        <v>609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71">
        <v>610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71">
        <v>611</v>
      </c>
      <c r="B613" s="56" t="s">
        <v>2263</v>
      </c>
      <c r="C613" s="56" t="s">
        <v>3517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3518</v>
      </c>
    </row>
    <row r="614" spans="1:9" x14ac:dyDescent="0.25">
      <c r="A614" s="571">
        <v>612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71">
        <v>613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71">
        <v>614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71">
        <v>615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71">
        <v>616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71">
        <v>617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71">
        <v>618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71">
        <v>619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71">
        <v>620</v>
      </c>
      <c r="B622" s="56" t="s">
        <v>2264</v>
      </c>
      <c r="C622" s="55" t="s">
        <v>3519</v>
      </c>
      <c r="D622" s="72">
        <v>1</v>
      </c>
      <c r="E622" s="56" t="s">
        <v>29</v>
      </c>
      <c r="F622" s="275">
        <v>1700000</v>
      </c>
      <c r="G622" s="106" t="s">
        <v>414</v>
      </c>
      <c r="H622" s="106" t="s">
        <v>2482</v>
      </c>
      <c r="I622" s="126" t="s">
        <v>3520</v>
      </c>
    </row>
    <row r="623" spans="1:9" x14ac:dyDescent="0.25">
      <c r="A623" s="571">
        <v>621</v>
      </c>
      <c r="B623" s="56" t="s">
        <v>2264</v>
      </c>
      <c r="C623" s="75" t="s">
        <v>3521</v>
      </c>
      <c r="D623" s="72">
        <v>1</v>
      </c>
      <c r="E623" s="56" t="s">
        <v>29</v>
      </c>
      <c r="F623" s="275">
        <v>1700000</v>
      </c>
      <c r="G623" s="106" t="s">
        <v>414</v>
      </c>
      <c r="H623" s="106" t="s">
        <v>2482</v>
      </c>
      <c r="I623" s="126" t="s">
        <v>3522</v>
      </c>
    </row>
    <row r="624" spans="1:9" x14ac:dyDescent="0.25">
      <c r="A624" s="571">
        <v>622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5">
        <v>1700000</v>
      </c>
      <c r="G624" s="106" t="s">
        <v>434</v>
      </c>
      <c r="H624" s="106" t="s">
        <v>2482</v>
      </c>
    </row>
    <row r="625" spans="1:9" x14ac:dyDescent="0.25">
      <c r="A625" s="571">
        <v>623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5">
        <v>1700000</v>
      </c>
      <c r="G625" s="106" t="s">
        <v>434</v>
      </c>
      <c r="H625" s="106" t="s">
        <v>2482</v>
      </c>
    </row>
    <row r="626" spans="1:9" x14ac:dyDescent="0.25">
      <c r="A626" s="571">
        <v>624</v>
      </c>
      <c r="B626" s="56" t="s">
        <v>2263</v>
      </c>
      <c r="C626" s="126" t="s">
        <v>3523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3524</v>
      </c>
    </row>
    <row r="627" spans="1:9" x14ac:dyDescent="0.25">
      <c r="A627" s="571">
        <v>625</v>
      </c>
      <c r="B627" s="452" t="s">
        <v>2486</v>
      </c>
      <c r="C627" s="259">
        <v>106099870</v>
      </c>
      <c r="D627" s="259">
        <v>1</v>
      </c>
      <c r="E627" s="260" t="s">
        <v>29</v>
      </c>
      <c r="F627" s="262">
        <v>1800000</v>
      </c>
      <c r="G627" s="263" t="s">
        <v>800</v>
      </c>
      <c r="H627" s="509" t="s">
        <v>2485</v>
      </c>
    </row>
    <row r="628" spans="1:9" x14ac:dyDescent="0.25">
      <c r="A628" s="571">
        <v>626</v>
      </c>
      <c r="B628" s="452" t="s">
        <v>2486</v>
      </c>
      <c r="C628" s="259">
        <v>106099869</v>
      </c>
      <c r="D628" s="259">
        <v>1</v>
      </c>
      <c r="E628" s="260" t="s">
        <v>29</v>
      </c>
      <c r="F628" s="262">
        <v>1800000</v>
      </c>
      <c r="G628" s="263" t="s">
        <v>800</v>
      </c>
      <c r="H628" s="509" t="s">
        <v>2485</v>
      </c>
    </row>
    <row r="629" spans="1:9" x14ac:dyDescent="0.25">
      <c r="A629" s="571">
        <v>627</v>
      </c>
      <c r="B629" s="452" t="s">
        <v>2486</v>
      </c>
      <c r="C629" s="259">
        <v>106012818</v>
      </c>
      <c r="D629" s="259">
        <v>1</v>
      </c>
      <c r="E629" s="260" t="s">
        <v>29</v>
      </c>
      <c r="F629" s="262">
        <v>1800000</v>
      </c>
      <c r="G629" s="263" t="s">
        <v>800</v>
      </c>
      <c r="H629" s="509" t="s">
        <v>2485</v>
      </c>
    </row>
    <row r="630" spans="1:9" x14ac:dyDescent="0.25">
      <c r="A630" s="571">
        <v>628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71">
        <v>629</v>
      </c>
      <c r="B631" s="452" t="s">
        <v>2486</v>
      </c>
      <c r="C631" s="259">
        <v>105716030</v>
      </c>
      <c r="D631" s="452">
        <v>1</v>
      </c>
      <c r="E631" s="490" t="s">
        <v>29</v>
      </c>
      <c r="F631" s="262">
        <v>1800000</v>
      </c>
      <c r="G631" s="263" t="s">
        <v>800</v>
      </c>
      <c r="H631" s="509" t="s">
        <v>2485</v>
      </c>
    </row>
    <row r="632" spans="1:9" x14ac:dyDescent="0.25">
      <c r="A632" s="571">
        <v>630</v>
      </c>
      <c r="B632" s="578" t="s">
        <v>2486</v>
      </c>
      <c r="C632" s="587">
        <v>106099822</v>
      </c>
      <c r="D632" s="578">
        <v>1</v>
      </c>
      <c r="E632" s="588" t="s">
        <v>29</v>
      </c>
      <c r="F632" s="589">
        <v>1800000</v>
      </c>
      <c r="G632" s="579" t="s">
        <v>583</v>
      </c>
      <c r="H632" s="579" t="s">
        <v>2485</v>
      </c>
    </row>
    <row r="633" spans="1:9" x14ac:dyDescent="0.25">
      <c r="A633" s="571">
        <v>631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71">
        <v>632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71">
        <v>633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71">
        <v>634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71">
        <v>635</v>
      </c>
      <c r="B637" s="71" t="s">
        <v>2310</v>
      </c>
      <c r="C637" s="590" t="s">
        <v>2489</v>
      </c>
      <c r="D637" s="105">
        <v>1</v>
      </c>
      <c r="E637" s="413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71">
        <v>636</v>
      </c>
      <c r="B638" s="71" t="s">
        <v>2310</v>
      </c>
      <c r="C638" s="71" t="s">
        <v>2490</v>
      </c>
      <c r="D638" s="105">
        <v>1</v>
      </c>
      <c r="E638" s="413" t="s">
        <v>29</v>
      </c>
      <c r="F638" s="482">
        <v>3700000</v>
      </c>
      <c r="G638" s="125" t="s">
        <v>3525</v>
      </c>
      <c r="H638" s="125" t="s">
        <v>2488</v>
      </c>
    </row>
    <row r="639" spans="1:9" x14ac:dyDescent="0.25">
      <c r="A639" s="571">
        <v>637</v>
      </c>
      <c r="B639" s="56" t="s">
        <v>61</v>
      </c>
      <c r="C639" s="56" t="s">
        <v>3526</v>
      </c>
      <c r="D639" s="57">
        <v>1</v>
      </c>
      <c r="E639" s="66" t="s">
        <v>26</v>
      </c>
      <c r="F639" s="62">
        <v>2100000</v>
      </c>
      <c r="G639" s="106" t="s">
        <v>514</v>
      </c>
      <c r="H639" s="532">
        <v>44571</v>
      </c>
      <c r="I639" s="56" t="s">
        <v>2243</v>
      </c>
    </row>
    <row r="640" spans="1:9" x14ac:dyDescent="0.25">
      <c r="A640" s="571">
        <v>638</v>
      </c>
      <c r="B640" s="56" t="s">
        <v>61</v>
      </c>
      <c r="C640" s="56" t="s">
        <v>3527</v>
      </c>
      <c r="D640" s="56">
        <v>1</v>
      </c>
      <c r="E640" s="56" t="s">
        <v>26</v>
      </c>
      <c r="F640" s="62">
        <v>2100000</v>
      </c>
      <c r="G640" s="106" t="s">
        <v>514</v>
      </c>
      <c r="H640" s="532">
        <v>44571</v>
      </c>
    </row>
    <row r="641" spans="1:11" x14ac:dyDescent="0.25">
      <c r="A641" s="571">
        <v>639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32">
        <v>44571</v>
      </c>
    </row>
    <row r="642" spans="1:11" x14ac:dyDescent="0.25">
      <c r="A642" s="571">
        <v>640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32">
        <v>44571</v>
      </c>
    </row>
    <row r="643" spans="1:11" x14ac:dyDescent="0.25">
      <c r="A643" s="571">
        <v>641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32">
        <v>44571</v>
      </c>
    </row>
    <row r="644" spans="1:11" x14ac:dyDescent="0.25">
      <c r="A644" s="571">
        <v>642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32">
        <v>44571</v>
      </c>
    </row>
    <row r="645" spans="1:11" x14ac:dyDescent="0.25">
      <c r="A645" s="571">
        <v>643</v>
      </c>
      <c r="B645" s="56" t="s">
        <v>61</v>
      </c>
      <c r="C645" s="72" t="s">
        <v>3528</v>
      </c>
      <c r="D645" s="57">
        <v>1</v>
      </c>
      <c r="E645" s="86" t="s">
        <v>26</v>
      </c>
      <c r="F645" s="62">
        <v>2100000</v>
      </c>
      <c r="G645" s="106" t="s">
        <v>461</v>
      </c>
      <c r="H645" s="532">
        <v>44630</v>
      </c>
      <c r="I645" s="56" t="s">
        <v>3529</v>
      </c>
    </row>
    <row r="646" spans="1:11" x14ac:dyDescent="0.25">
      <c r="A646" s="571">
        <v>644</v>
      </c>
      <c r="B646" s="56" t="s">
        <v>61</v>
      </c>
      <c r="C646" s="56" t="s">
        <v>3530</v>
      </c>
      <c r="D646" s="56">
        <v>1</v>
      </c>
      <c r="E646" s="56" t="s">
        <v>26</v>
      </c>
      <c r="F646" s="58">
        <v>2100000</v>
      </c>
      <c r="G646" s="106" t="s">
        <v>461</v>
      </c>
      <c r="H646" s="53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71">
        <v>645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32">
        <v>44661</v>
      </c>
    </row>
    <row r="648" spans="1:11" x14ac:dyDescent="0.25">
      <c r="A648" s="571">
        <v>646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3531</v>
      </c>
      <c r="H648" s="532">
        <v>44661</v>
      </c>
    </row>
    <row r="649" spans="1:11" x14ac:dyDescent="0.25">
      <c r="A649" s="571">
        <v>647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32">
        <v>44661</v>
      </c>
    </row>
    <row r="650" spans="1:11" x14ac:dyDescent="0.25">
      <c r="A650" s="571">
        <v>648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3531</v>
      </c>
      <c r="H650" s="532">
        <v>44661</v>
      </c>
    </row>
    <row r="651" spans="1:11" x14ac:dyDescent="0.25">
      <c r="A651" s="571">
        <v>649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32">
        <v>44691</v>
      </c>
    </row>
    <row r="652" spans="1:11" x14ac:dyDescent="0.25">
      <c r="A652" s="571">
        <v>650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32">
        <v>44691</v>
      </c>
    </row>
    <row r="653" spans="1:11" x14ac:dyDescent="0.25">
      <c r="A653" s="571">
        <v>651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32">
        <v>44691</v>
      </c>
    </row>
    <row r="654" spans="1:11" x14ac:dyDescent="0.25">
      <c r="A654" s="571">
        <v>652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32">
        <v>44691</v>
      </c>
    </row>
    <row r="655" spans="1:11" x14ac:dyDescent="0.25">
      <c r="A655" s="571">
        <v>653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32">
        <v>44691</v>
      </c>
    </row>
    <row r="656" spans="1:11" x14ac:dyDescent="0.25">
      <c r="A656" s="571">
        <v>654</v>
      </c>
      <c r="B656" s="56" t="s">
        <v>2486</v>
      </c>
      <c r="C656" s="591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32">
        <v>44722</v>
      </c>
    </row>
    <row r="657" spans="1:11" x14ac:dyDescent="0.25">
      <c r="A657" s="571">
        <v>655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32">
        <v>44722</v>
      </c>
    </row>
    <row r="658" spans="1:11" x14ac:dyDescent="0.25">
      <c r="A658" s="571">
        <v>656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32">
        <v>44722</v>
      </c>
    </row>
    <row r="659" spans="1:11" x14ac:dyDescent="0.25">
      <c r="A659" s="571">
        <v>657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32">
        <v>44722</v>
      </c>
    </row>
    <row r="660" spans="1:11" x14ac:dyDescent="0.25">
      <c r="A660" s="571">
        <v>658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32">
        <v>44722</v>
      </c>
    </row>
    <row r="661" spans="1:11" x14ac:dyDescent="0.25">
      <c r="A661" s="571">
        <v>659</v>
      </c>
      <c r="B661" s="56" t="s">
        <v>1195</v>
      </c>
      <c r="C661" s="56" t="s">
        <v>3532</v>
      </c>
      <c r="D661" s="56">
        <v>1</v>
      </c>
      <c r="E661" s="72" t="s">
        <v>29</v>
      </c>
      <c r="F661" s="58">
        <v>1400000</v>
      </c>
      <c r="G661" s="106" t="s">
        <v>420</v>
      </c>
      <c r="H661" s="532">
        <v>44752</v>
      </c>
    </row>
    <row r="662" spans="1:11" x14ac:dyDescent="0.25">
      <c r="A662" s="571">
        <v>660</v>
      </c>
      <c r="B662" s="56" t="s">
        <v>2264</v>
      </c>
      <c r="C662" s="56" t="s">
        <v>3533</v>
      </c>
      <c r="D662" s="57">
        <v>1</v>
      </c>
      <c r="E662" s="66" t="s">
        <v>29</v>
      </c>
      <c r="F662" s="62">
        <v>1700000</v>
      </c>
      <c r="G662" s="106" t="s">
        <v>490</v>
      </c>
      <c r="H662" s="532">
        <v>44844</v>
      </c>
      <c r="I662" s="126" t="s">
        <v>3534</v>
      </c>
      <c r="J662" s="56" t="s">
        <v>2846</v>
      </c>
      <c r="K662" s="440">
        <v>44690</v>
      </c>
    </row>
    <row r="663" spans="1:11" x14ac:dyDescent="0.25">
      <c r="A663" s="571">
        <v>661</v>
      </c>
      <c r="B663" s="56" t="s">
        <v>2264</v>
      </c>
      <c r="C663" s="56" t="s">
        <v>3535</v>
      </c>
      <c r="D663" s="57">
        <v>1</v>
      </c>
      <c r="E663" s="66" t="s">
        <v>29</v>
      </c>
      <c r="F663" s="62">
        <v>1700000</v>
      </c>
      <c r="G663" s="106" t="s">
        <v>490</v>
      </c>
      <c r="H663" s="532">
        <v>44844</v>
      </c>
    </row>
    <row r="664" spans="1:11" x14ac:dyDescent="0.25">
      <c r="A664" s="571">
        <v>662</v>
      </c>
      <c r="B664" s="56" t="s">
        <v>1195</v>
      </c>
      <c r="C664" s="56" t="s">
        <v>3536</v>
      </c>
      <c r="D664" s="57">
        <v>1</v>
      </c>
      <c r="E664" s="86" t="s">
        <v>29</v>
      </c>
      <c r="F664" s="207">
        <v>1400000</v>
      </c>
      <c r="G664" s="106" t="s">
        <v>428</v>
      </c>
      <c r="H664" s="532">
        <v>44844</v>
      </c>
      <c r="I664" s="126" t="s">
        <v>3537</v>
      </c>
      <c r="J664" s="56" t="s">
        <v>2841</v>
      </c>
      <c r="K664" s="440">
        <v>44845</v>
      </c>
    </row>
    <row r="665" spans="1:11" x14ac:dyDescent="0.25">
      <c r="A665" s="571">
        <v>663</v>
      </c>
      <c r="B665" s="56" t="s">
        <v>1195</v>
      </c>
      <c r="C665" s="56" t="s">
        <v>3538</v>
      </c>
      <c r="D665" s="72">
        <v>1</v>
      </c>
      <c r="E665" s="56" t="s">
        <v>29</v>
      </c>
      <c r="F665" s="275">
        <v>1400000</v>
      </c>
      <c r="G665" s="106" t="s">
        <v>452</v>
      </c>
      <c r="H665" s="532">
        <v>44844</v>
      </c>
      <c r="I665" s="56" t="s">
        <v>3539</v>
      </c>
      <c r="J665" s="56" t="s">
        <v>2841</v>
      </c>
      <c r="K665" s="440">
        <v>44844</v>
      </c>
    </row>
    <row r="666" spans="1:11" x14ac:dyDescent="0.25">
      <c r="A666" s="571">
        <v>664</v>
      </c>
      <c r="B666" s="56" t="s">
        <v>2264</v>
      </c>
      <c r="C666" s="75" t="s">
        <v>3540</v>
      </c>
      <c r="D666" s="105">
        <v>1</v>
      </c>
      <c r="E666" s="66" t="s">
        <v>29</v>
      </c>
      <c r="F666" s="62">
        <v>1700000</v>
      </c>
      <c r="G666" s="106" t="s">
        <v>513</v>
      </c>
      <c r="H666" s="532">
        <v>44844</v>
      </c>
      <c r="I666" s="126" t="s">
        <v>967</v>
      </c>
      <c r="J666" s="56" t="s">
        <v>2841</v>
      </c>
      <c r="K666" s="65" t="s">
        <v>3541</v>
      </c>
    </row>
    <row r="667" spans="1:11" x14ac:dyDescent="0.25">
      <c r="A667" s="571">
        <v>665</v>
      </c>
      <c r="B667" s="56" t="s">
        <v>2264</v>
      </c>
      <c r="C667" s="56" t="s">
        <v>3542</v>
      </c>
      <c r="D667" s="56">
        <v>1</v>
      </c>
      <c r="E667" s="56" t="s">
        <v>29</v>
      </c>
      <c r="F667" s="62">
        <v>1700000</v>
      </c>
      <c r="G667" s="106" t="s">
        <v>513</v>
      </c>
      <c r="H667" s="532">
        <v>44844</v>
      </c>
      <c r="I667" s="126" t="s">
        <v>3543</v>
      </c>
      <c r="J667" s="56" t="s">
        <v>2841</v>
      </c>
      <c r="K667" s="65" t="s">
        <v>3541</v>
      </c>
    </row>
    <row r="668" spans="1:11" x14ac:dyDescent="0.25">
      <c r="A668" s="571">
        <v>666</v>
      </c>
      <c r="B668" s="56" t="s">
        <v>2264</v>
      </c>
      <c r="C668" s="56" t="s">
        <v>3544</v>
      </c>
      <c r="D668" s="56">
        <v>1</v>
      </c>
      <c r="E668" s="56" t="s">
        <v>29</v>
      </c>
      <c r="F668" s="62">
        <v>1700000</v>
      </c>
      <c r="G668" s="106" t="s">
        <v>404</v>
      </c>
      <c r="H668" s="532">
        <v>44844</v>
      </c>
      <c r="I668" s="126" t="s">
        <v>3545</v>
      </c>
      <c r="J668" s="56" t="s">
        <v>2846</v>
      </c>
      <c r="K668" s="65" t="s">
        <v>3546</v>
      </c>
    </row>
    <row r="669" spans="1:11" x14ac:dyDescent="0.25">
      <c r="A669" s="571">
        <v>667</v>
      </c>
      <c r="B669" s="56" t="s">
        <v>2264</v>
      </c>
      <c r="C669" s="56" t="s">
        <v>3547</v>
      </c>
      <c r="D669" s="56">
        <v>1</v>
      </c>
      <c r="E669" s="56" t="s">
        <v>29</v>
      </c>
      <c r="F669" s="62">
        <v>1700000</v>
      </c>
      <c r="G669" s="106" t="s">
        <v>404</v>
      </c>
      <c r="H669" s="532">
        <v>44844</v>
      </c>
    </row>
    <row r="670" spans="1:11" x14ac:dyDescent="0.25">
      <c r="A670" s="571">
        <v>668</v>
      </c>
      <c r="B670" s="56" t="s">
        <v>61</v>
      </c>
      <c r="C670" s="56" t="s">
        <v>3548</v>
      </c>
      <c r="D670" s="56">
        <v>1</v>
      </c>
      <c r="E670" s="56" t="s">
        <v>26</v>
      </c>
      <c r="F670" s="58">
        <v>2100000</v>
      </c>
      <c r="G670" s="106" t="s">
        <v>526</v>
      </c>
      <c r="H670" s="532">
        <v>44844</v>
      </c>
    </row>
    <row r="671" spans="1:11" x14ac:dyDescent="0.25">
      <c r="A671" s="571">
        <v>669</v>
      </c>
      <c r="B671" s="56" t="s">
        <v>61</v>
      </c>
      <c r="C671" s="56" t="s">
        <v>3549</v>
      </c>
      <c r="D671" s="56">
        <v>1</v>
      </c>
      <c r="E671" s="56" t="s">
        <v>26</v>
      </c>
      <c r="F671" s="58">
        <v>2100000</v>
      </c>
      <c r="G671" s="106" t="s">
        <v>526</v>
      </c>
      <c r="H671" s="532">
        <v>44844</v>
      </c>
    </row>
    <row r="672" spans="1:11" x14ac:dyDescent="0.25">
      <c r="A672" s="571">
        <v>670</v>
      </c>
      <c r="B672" s="56" t="s">
        <v>61</v>
      </c>
      <c r="C672" s="56" t="s">
        <v>3550</v>
      </c>
      <c r="D672" s="56">
        <v>1</v>
      </c>
      <c r="E672" s="56" t="s">
        <v>26</v>
      </c>
      <c r="F672" s="58">
        <v>2100000</v>
      </c>
      <c r="G672" s="106" t="s">
        <v>518</v>
      </c>
      <c r="H672" s="532">
        <v>44844</v>
      </c>
    </row>
    <row r="673" spans="1:8" x14ac:dyDescent="0.25">
      <c r="A673" s="571">
        <v>671</v>
      </c>
      <c r="B673" s="56" t="s">
        <v>61</v>
      </c>
      <c r="C673" s="56" t="s">
        <v>3551</v>
      </c>
      <c r="D673" s="56">
        <v>1</v>
      </c>
      <c r="E673" s="56" t="s">
        <v>26</v>
      </c>
      <c r="F673" s="58">
        <v>2100000</v>
      </c>
      <c r="G673" s="106" t="s">
        <v>518</v>
      </c>
      <c r="H673" s="532">
        <v>44844</v>
      </c>
    </row>
    <row r="674" spans="1:8" x14ac:dyDescent="0.25">
      <c r="A674" s="571">
        <v>672</v>
      </c>
      <c r="B674" s="56" t="s">
        <v>61</v>
      </c>
      <c r="C674" s="56" t="s">
        <v>3552</v>
      </c>
      <c r="D674" s="56">
        <v>1</v>
      </c>
      <c r="E674" s="56" t="s">
        <v>26</v>
      </c>
      <c r="F674" s="58">
        <v>2100000</v>
      </c>
      <c r="G674" s="106" t="s">
        <v>518</v>
      </c>
      <c r="H674" s="532">
        <v>44844</v>
      </c>
    </row>
    <row r="675" spans="1:8" x14ac:dyDescent="0.25">
      <c r="A675" s="571">
        <v>673</v>
      </c>
      <c r="B675" s="56" t="s">
        <v>61</v>
      </c>
      <c r="C675" s="56" t="s">
        <v>3553</v>
      </c>
      <c r="D675" s="56">
        <v>1</v>
      </c>
      <c r="E675" s="56" t="s">
        <v>26</v>
      </c>
      <c r="F675" s="58">
        <v>2100000</v>
      </c>
      <c r="G675" s="106" t="s">
        <v>518</v>
      </c>
      <c r="H675" s="532">
        <v>44844</v>
      </c>
    </row>
    <row r="676" spans="1:8" x14ac:dyDescent="0.25">
      <c r="A676" s="571">
        <v>674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2">
        <v>44844</v>
      </c>
    </row>
    <row r="677" spans="1:8" x14ac:dyDescent="0.25">
      <c r="A677" s="571">
        <v>675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2">
        <v>44844</v>
      </c>
    </row>
    <row r="678" spans="1:8" x14ac:dyDescent="0.25">
      <c r="A678" s="571">
        <v>676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2">
        <v>44844</v>
      </c>
    </row>
    <row r="679" spans="1:8" x14ac:dyDescent="0.25">
      <c r="A679" s="571">
        <v>677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2">
        <v>44844</v>
      </c>
    </row>
    <row r="680" spans="1:8" x14ac:dyDescent="0.25">
      <c r="A680" s="571">
        <v>678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2">
        <v>44844</v>
      </c>
    </row>
    <row r="681" spans="1:8" x14ac:dyDescent="0.25">
      <c r="A681" s="571">
        <v>679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32">
        <v>44844</v>
      </c>
    </row>
    <row r="682" spans="1:8" x14ac:dyDescent="0.25">
      <c r="A682" s="571">
        <v>680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32">
        <v>44844</v>
      </c>
    </row>
    <row r="683" spans="1:8" x14ac:dyDescent="0.25">
      <c r="A683" s="571">
        <v>681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32">
        <v>44844</v>
      </c>
    </row>
    <row r="684" spans="1:8" x14ac:dyDescent="0.25">
      <c r="A684" s="571">
        <v>682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32">
        <v>44844</v>
      </c>
    </row>
    <row r="685" spans="1:8" x14ac:dyDescent="0.25">
      <c r="A685" s="571">
        <v>683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32">
        <v>44844</v>
      </c>
    </row>
    <row r="686" spans="1:8" x14ac:dyDescent="0.25">
      <c r="A686" s="571">
        <v>684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32">
        <v>44844</v>
      </c>
    </row>
    <row r="687" spans="1:8" x14ac:dyDescent="0.25">
      <c r="A687" s="571">
        <v>685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32">
        <v>44844</v>
      </c>
    </row>
    <row r="688" spans="1:8" x14ac:dyDescent="0.25">
      <c r="A688" s="571">
        <v>686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32">
        <v>44844</v>
      </c>
    </row>
    <row r="689" spans="1:10" x14ac:dyDescent="0.25">
      <c r="A689" s="571">
        <v>687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32">
        <v>44844</v>
      </c>
    </row>
    <row r="690" spans="1:10" x14ac:dyDescent="0.25">
      <c r="A690" s="571">
        <v>688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32">
        <v>44844</v>
      </c>
    </row>
    <row r="691" spans="1:10" x14ac:dyDescent="0.25">
      <c r="A691" s="571">
        <v>689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2">
        <v>44844</v>
      </c>
    </row>
    <row r="692" spans="1:10" x14ac:dyDescent="0.25">
      <c r="A692" s="571">
        <v>690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2">
        <v>44844</v>
      </c>
    </row>
    <row r="693" spans="1:10" x14ac:dyDescent="0.25">
      <c r="A693" s="571">
        <v>691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2">
        <v>44844</v>
      </c>
    </row>
    <row r="694" spans="1:10" x14ac:dyDescent="0.25">
      <c r="A694" s="571">
        <v>692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2">
        <v>44844</v>
      </c>
    </row>
    <row r="695" spans="1:10" x14ac:dyDescent="0.25">
      <c r="A695" s="571">
        <v>693</v>
      </c>
      <c r="B695" s="56" t="s">
        <v>1195</v>
      </c>
      <c r="C695" s="56" t="s">
        <v>3554</v>
      </c>
      <c r="D695" s="57">
        <v>1</v>
      </c>
      <c r="E695" s="66" t="s">
        <v>29</v>
      </c>
      <c r="F695" s="63">
        <v>1400000</v>
      </c>
      <c r="G695" s="106" t="s">
        <v>399</v>
      </c>
      <c r="H695" s="532">
        <v>44905</v>
      </c>
      <c r="I695" s="56" t="s">
        <v>3555</v>
      </c>
      <c r="J695" s="56" t="s">
        <v>2841</v>
      </c>
    </row>
    <row r="696" spans="1:10" x14ac:dyDescent="0.25">
      <c r="A696" s="571">
        <v>694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32">
        <v>44905</v>
      </c>
    </row>
    <row r="697" spans="1:10" x14ac:dyDescent="0.25">
      <c r="A697" s="571">
        <v>695</v>
      </c>
      <c r="B697" s="56" t="s">
        <v>2486</v>
      </c>
      <c r="C697" s="56">
        <v>106011849</v>
      </c>
      <c r="D697" s="57">
        <v>1</v>
      </c>
      <c r="E697" s="275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71">
        <v>696</v>
      </c>
      <c r="B698" s="56" t="s">
        <v>2486</v>
      </c>
      <c r="C698" s="56">
        <v>106100057</v>
      </c>
      <c r="D698" s="57">
        <v>1</v>
      </c>
      <c r="E698" s="546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71">
        <v>697</v>
      </c>
      <c r="B699" s="56" t="s">
        <v>2486</v>
      </c>
      <c r="C699" s="56">
        <v>106100062</v>
      </c>
      <c r="D699" s="57">
        <v>1</v>
      </c>
      <c r="E699" s="546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71">
        <v>698</v>
      </c>
      <c r="B700" s="56" t="s">
        <v>2486</v>
      </c>
      <c r="C700" s="56">
        <v>106099293</v>
      </c>
      <c r="D700" s="57">
        <v>1</v>
      </c>
      <c r="E700" s="275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71">
        <v>699</v>
      </c>
      <c r="B701" s="56" t="s">
        <v>2486</v>
      </c>
      <c r="C701" s="56">
        <v>106100166</v>
      </c>
      <c r="D701" s="57">
        <v>1</v>
      </c>
      <c r="E701" s="546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71">
        <v>700</v>
      </c>
      <c r="B702" s="414" t="s">
        <v>61</v>
      </c>
      <c r="C702" s="414" t="s">
        <v>2529</v>
      </c>
      <c r="D702" s="415">
        <v>1</v>
      </c>
      <c r="E702" s="464" t="s">
        <v>29</v>
      </c>
      <c r="F702" s="417">
        <v>2100000</v>
      </c>
      <c r="G702" s="418" t="s">
        <v>2530</v>
      </c>
      <c r="H702" s="457" t="s">
        <v>2527</v>
      </c>
    </row>
    <row r="703" spans="1:10" x14ac:dyDescent="0.25">
      <c r="A703" s="571">
        <v>701</v>
      </c>
      <c r="B703" s="414" t="s">
        <v>61</v>
      </c>
      <c r="C703" s="414" t="s">
        <v>2531</v>
      </c>
      <c r="D703" s="415">
        <v>1</v>
      </c>
      <c r="E703" s="464" t="s">
        <v>29</v>
      </c>
      <c r="F703" s="417">
        <v>2100000</v>
      </c>
      <c r="G703" s="418" t="s">
        <v>2530</v>
      </c>
      <c r="H703" s="457" t="s">
        <v>2527</v>
      </c>
    </row>
    <row r="704" spans="1:10" x14ac:dyDescent="0.25">
      <c r="A704" s="571">
        <v>702</v>
      </c>
      <c r="B704" s="414" t="s">
        <v>61</v>
      </c>
      <c r="C704" s="414" t="s">
        <v>2532</v>
      </c>
      <c r="D704" s="415">
        <v>1</v>
      </c>
      <c r="E704" s="464" t="s">
        <v>29</v>
      </c>
      <c r="F704" s="417">
        <v>2100000</v>
      </c>
      <c r="G704" s="418" t="s">
        <v>2530</v>
      </c>
      <c r="H704" s="457" t="s">
        <v>2527</v>
      </c>
    </row>
    <row r="705" spans="1:11" x14ac:dyDescent="0.25">
      <c r="A705" s="571">
        <v>703</v>
      </c>
      <c r="B705" s="414" t="s">
        <v>61</v>
      </c>
      <c r="C705" s="414" t="s">
        <v>2495</v>
      </c>
      <c r="D705" s="415">
        <v>1</v>
      </c>
      <c r="E705" s="416" t="s">
        <v>29</v>
      </c>
      <c r="F705" s="417">
        <v>2100000</v>
      </c>
      <c r="G705" s="418" t="s">
        <v>2530</v>
      </c>
      <c r="H705" s="457" t="s">
        <v>2527</v>
      </c>
    </row>
    <row r="706" spans="1:11" x14ac:dyDescent="0.25">
      <c r="A706" s="571">
        <v>704</v>
      </c>
      <c r="B706" s="56" t="s">
        <v>61</v>
      </c>
      <c r="C706" s="71" t="s">
        <v>3556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3557</v>
      </c>
      <c r="K706" s="65" t="s">
        <v>3558</v>
      </c>
    </row>
    <row r="707" spans="1:11" x14ac:dyDescent="0.25">
      <c r="A707" s="571">
        <v>705</v>
      </c>
      <c r="B707" s="56" t="s">
        <v>61</v>
      </c>
      <c r="C707" s="75" t="s">
        <v>3559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71">
        <v>706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3560</v>
      </c>
      <c r="J708" s="56" t="s">
        <v>3426</v>
      </c>
      <c r="K708" s="65" t="s">
        <v>2336</v>
      </c>
    </row>
    <row r="709" spans="1:11" x14ac:dyDescent="0.25">
      <c r="A709" s="571">
        <v>707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71">
        <v>708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71">
        <v>709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3561</v>
      </c>
      <c r="J711" s="56" t="s">
        <v>2841</v>
      </c>
      <c r="K711" s="65" t="s">
        <v>3562</v>
      </c>
    </row>
    <row r="712" spans="1:11" x14ac:dyDescent="0.25">
      <c r="A712" s="571">
        <v>710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3440</v>
      </c>
      <c r="H712" s="106" t="s">
        <v>2527</v>
      </c>
    </row>
    <row r="713" spans="1:11" x14ac:dyDescent="0.25">
      <c r="A713" s="571">
        <v>711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3440</v>
      </c>
      <c r="H713" s="106" t="s">
        <v>2527</v>
      </c>
    </row>
    <row r="714" spans="1:11" x14ac:dyDescent="0.25">
      <c r="A714" s="571">
        <v>712</v>
      </c>
      <c r="B714" s="56" t="s">
        <v>1195</v>
      </c>
      <c r="C714" s="56" t="s">
        <v>3563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3564</v>
      </c>
      <c r="J714" s="56" t="s">
        <v>2841</v>
      </c>
      <c r="K714" s="440">
        <v>44564</v>
      </c>
    </row>
    <row r="715" spans="1:11" x14ac:dyDescent="0.25">
      <c r="A715" s="571">
        <v>713</v>
      </c>
      <c r="B715" s="56" t="s">
        <v>2264</v>
      </c>
      <c r="C715" s="71" t="s">
        <v>3565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71">
        <v>714</v>
      </c>
      <c r="B716" s="56" t="s">
        <v>2264</v>
      </c>
      <c r="C716" s="56" t="s">
        <v>3566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71">
        <v>715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71">
        <v>716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71">
        <v>717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71">
        <v>718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71">
        <v>719</v>
      </c>
      <c r="B721" s="56" t="s">
        <v>61</v>
      </c>
      <c r="C721" s="56" t="s">
        <v>3567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3568</v>
      </c>
    </row>
    <row r="722" spans="1:11" x14ac:dyDescent="0.25">
      <c r="A722" s="571">
        <v>720</v>
      </c>
      <c r="B722" s="56" t="s">
        <v>61</v>
      </c>
      <c r="C722" s="56" t="s">
        <v>3569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71">
        <v>721</v>
      </c>
      <c r="B723" s="56" t="s">
        <v>61</v>
      </c>
      <c r="C723" s="56" t="s">
        <v>3570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71">
        <v>722</v>
      </c>
      <c r="B724" s="56" t="s">
        <v>61</v>
      </c>
      <c r="C724" s="56" t="s">
        <v>3571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71">
        <v>723</v>
      </c>
      <c r="B725" s="56" t="s">
        <v>1195</v>
      </c>
      <c r="C725" s="56" t="s">
        <v>3572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3573</v>
      </c>
      <c r="J725" s="56" t="s">
        <v>2841</v>
      </c>
    </row>
    <row r="726" spans="1:11" x14ac:dyDescent="0.25">
      <c r="A726" s="571">
        <v>724</v>
      </c>
      <c r="B726" s="56" t="s">
        <v>2264</v>
      </c>
      <c r="C726" s="56" t="s">
        <v>3574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3575</v>
      </c>
      <c r="J726" s="56" t="s">
        <v>2866</v>
      </c>
      <c r="K726" s="65" t="s">
        <v>3576</v>
      </c>
    </row>
    <row r="727" spans="1:11" x14ac:dyDescent="0.25">
      <c r="A727" s="571">
        <v>725</v>
      </c>
      <c r="B727" s="56" t="s">
        <v>2264</v>
      </c>
      <c r="C727" s="75" t="s">
        <v>3577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3578</v>
      </c>
      <c r="J727" s="56" t="s">
        <v>2866</v>
      </c>
      <c r="K727" s="65" t="s">
        <v>3576</v>
      </c>
    </row>
    <row r="728" spans="1:11" x14ac:dyDescent="0.25">
      <c r="A728" s="571">
        <v>726</v>
      </c>
      <c r="B728" s="578" t="s">
        <v>1195</v>
      </c>
      <c r="C728" s="578" t="s">
        <v>3579</v>
      </c>
      <c r="D728" s="587">
        <v>1</v>
      </c>
      <c r="E728" s="592" t="s">
        <v>29</v>
      </c>
      <c r="F728" s="589">
        <v>1400000</v>
      </c>
      <c r="G728" s="579" t="s">
        <v>478</v>
      </c>
      <c r="H728" s="579" t="s">
        <v>2550</v>
      </c>
    </row>
    <row r="729" spans="1:11" x14ac:dyDescent="0.25">
      <c r="A729" s="571">
        <v>727</v>
      </c>
      <c r="B729" s="56" t="s">
        <v>1147</v>
      </c>
      <c r="C729" s="126" t="s">
        <v>3580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71">
        <v>728</v>
      </c>
      <c r="B730" s="56" t="s">
        <v>1147</v>
      </c>
      <c r="C730" s="126" t="s">
        <v>3581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71">
        <v>729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3">
        <v>475000</v>
      </c>
      <c r="G731" s="64" t="s">
        <v>839</v>
      </c>
      <c r="H731" s="106" t="s">
        <v>2551</v>
      </c>
    </row>
    <row r="732" spans="1:11" x14ac:dyDescent="0.25">
      <c r="A732" s="571">
        <v>730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3">
        <v>475000</v>
      </c>
      <c r="G732" s="64" t="s">
        <v>839</v>
      </c>
      <c r="H732" s="106" t="s">
        <v>2551</v>
      </c>
    </row>
    <row r="733" spans="1:11" x14ac:dyDescent="0.25">
      <c r="A733" s="571">
        <v>731</v>
      </c>
      <c r="B733" s="56" t="s">
        <v>61</v>
      </c>
      <c r="C733" s="56" t="s">
        <v>3582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71">
        <v>732</v>
      </c>
      <c r="B734" s="56" t="s">
        <v>61</v>
      </c>
      <c r="C734" s="56" t="s">
        <v>3583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71">
        <v>733</v>
      </c>
      <c r="B735" s="56" t="s">
        <v>61</v>
      </c>
      <c r="C735" s="56" t="s">
        <v>3584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71">
        <v>734</v>
      </c>
      <c r="B736" s="56" t="s">
        <v>61</v>
      </c>
      <c r="C736" s="56" t="s">
        <v>3585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71">
        <v>735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26">
        <v>1700000</v>
      </c>
      <c r="G737" s="64" t="s">
        <v>2560</v>
      </c>
      <c r="H737" s="64" t="s">
        <v>286</v>
      </c>
    </row>
    <row r="738" spans="1:11" x14ac:dyDescent="0.25">
      <c r="A738" s="571">
        <v>736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26">
        <v>1700000</v>
      </c>
      <c r="G738" s="64" t="s">
        <v>2560</v>
      </c>
      <c r="H738" s="64" t="s">
        <v>286</v>
      </c>
    </row>
    <row r="739" spans="1:11" x14ac:dyDescent="0.25">
      <c r="A739" s="571">
        <v>737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71">
        <v>738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71">
        <v>739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71">
        <v>740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71">
        <v>741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71">
        <v>742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71">
        <v>743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71">
        <v>744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71">
        <v>745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71">
        <v>746</v>
      </c>
      <c r="B748" s="56" t="s">
        <v>1195</v>
      </c>
      <c r="C748" s="56" t="s">
        <v>3586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71">
        <v>747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71">
        <v>748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71">
        <v>749</v>
      </c>
      <c r="B751" s="56" t="s">
        <v>1195</v>
      </c>
      <c r="C751" s="56" t="s">
        <v>3587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71">
        <v>750</v>
      </c>
      <c r="B752" s="56" t="s">
        <v>61</v>
      </c>
      <c r="C752" s="56" t="s">
        <v>3588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3589</v>
      </c>
    </row>
    <row r="753" spans="1:11" x14ac:dyDescent="0.25">
      <c r="A753" s="571">
        <v>751</v>
      </c>
      <c r="B753" s="56" t="s">
        <v>61</v>
      </c>
      <c r="C753" s="56" t="s">
        <v>3590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71">
        <v>752</v>
      </c>
      <c r="B754" s="56" t="s">
        <v>2264</v>
      </c>
      <c r="C754" s="56" t="s">
        <v>3591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3592</v>
      </c>
      <c r="J754" s="56" t="s">
        <v>2866</v>
      </c>
      <c r="K754" s="65" t="s">
        <v>3593</v>
      </c>
    </row>
    <row r="755" spans="1:11" x14ac:dyDescent="0.25">
      <c r="A755" s="571">
        <v>753</v>
      </c>
      <c r="B755" s="56" t="s">
        <v>2264</v>
      </c>
      <c r="C755" s="71" t="s">
        <v>3594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71">
        <v>754</v>
      </c>
      <c r="B756" s="56" t="s">
        <v>1195</v>
      </c>
      <c r="C756" s="81" t="s">
        <v>3595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3596</v>
      </c>
    </row>
    <row r="757" spans="1:11" x14ac:dyDescent="0.25">
      <c r="A757" s="571">
        <v>755</v>
      </c>
      <c r="B757" s="56" t="s">
        <v>2264</v>
      </c>
      <c r="C757" s="81" t="s">
        <v>3597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3598</v>
      </c>
    </row>
    <row r="758" spans="1:11" x14ac:dyDescent="0.25">
      <c r="A758" s="571">
        <v>756</v>
      </c>
      <c r="B758" s="56" t="s">
        <v>2264</v>
      </c>
      <c r="C758" s="81" t="s">
        <v>3599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3600</v>
      </c>
    </row>
    <row r="759" spans="1:11" x14ac:dyDescent="0.25">
      <c r="A759" s="571">
        <v>757</v>
      </c>
      <c r="B759" s="56" t="s">
        <v>1195</v>
      </c>
      <c r="C759" s="81" t="s">
        <v>3601</v>
      </c>
      <c r="D759" s="72">
        <v>1</v>
      </c>
      <c r="E759" s="56" t="s">
        <v>29</v>
      </c>
      <c r="F759" s="275">
        <v>1400000</v>
      </c>
      <c r="G759" s="106" t="s">
        <v>460</v>
      </c>
      <c r="H759" s="106" t="s">
        <v>2579</v>
      </c>
      <c r="I759" s="126" t="s">
        <v>3602</v>
      </c>
      <c r="J759" s="56" t="s">
        <v>2841</v>
      </c>
      <c r="K759" s="65" t="s">
        <v>3603</v>
      </c>
    </row>
    <row r="760" spans="1:11" x14ac:dyDescent="0.25">
      <c r="A760" s="571">
        <v>758</v>
      </c>
      <c r="B760" s="56" t="s">
        <v>2264</v>
      </c>
      <c r="C760" s="126" t="s">
        <v>3604</v>
      </c>
      <c r="D760" s="72">
        <v>1</v>
      </c>
      <c r="E760" s="56" t="s">
        <v>29</v>
      </c>
      <c r="F760" s="275" t="s">
        <v>2978</v>
      </c>
      <c r="G760" s="106" t="s">
        <v>478</v>
      </c>
      <c r="H760" s="106" t="s">
        <v>2579</v>
      </c>
      <c r="I760" s="126" t="s">
        <v>3605</v>
      </c>
    </row>
    <row r="761" spans="1:11" x14ac:dyDescent="0.25">
      <c r="A761" s="571">
        <v>759</v>
      </c>
      <c r="B761" s="56" t="s">
        <v>2264</v>
      </c>
      <c r="C761" s="126" t="s">
        <v>3606</v>
      </c>
      <c r="D761" s="72">
        <v>1</v>
      </c>
      <c r="E761" s="56" t="s">
        <v>29</v>
      </c>
      <c r="F761" s="275" t="s">
        <v>2978</v>
      </c>
      <c r="G761" s="106" t="s">
        <v>478</v>
      </c>
      <c r="H761" s="106" t="s">
        <v>2579</v>
      </c>
      <c r="I761" s="126" t="s">
        <v>3607</v>
      </c>
    </row>
    <row r="762" spans="1:11" x14ac:dyDescent="0.25">
      <c r="A762" s="571">
        <v>760</v>
      </c>
      <c r="B762" s="56" t="s">
        <v>1195</v>
      </c>
      <c r="C762" s="81" t="s">
        <v>3608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3609</v>
      </c>
      <c r="J762" s="56" t="s">
        <v>2846</v>
      </c>
      <c r="K762" s="65" t="s">
        <v>3610</v>
      </c>
    </row>
    <row r="763" spans="1:11" x14ac:dyDescent="0.25">
      <c r="A763" s="571">
        <v>761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71">
        <v>762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71">
        <v>763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71">
        <v>764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3611</v>
      </c>
      <c r="H766" s="106" t="s">
        <v>2580</v>
      </c>
    </row>
    <row r="767" spans="1:11" x14ac:dyDescent="0.25">
      <c r="A767" s="571">
        <v>765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3612</v>
      </c>
      <c r="H767" s="106" t="s">
        <v>2580</v>
      </c>
    </row>
    <row r="768" spans="1:11" x14ac:dyDescent="0.25">
      <c r="A768" s="571">
        <v>766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3613</v>
      </c>
      <c r="H768" s="106" t="s">
        <v>2580</v>
      </c>
    </row>
    <row r="769" spans="1:11" x14ac:dyDescent="0.25">
      <c r="A769" s="571">
        <v>767</v>
      </c>
      <c r="B769" s="56" t="s">
        <v>1195</v>
      </c>
      <c r="C769" s="75" t="s">
        <v>3614</v>
      </c>
      <c r="D769" s="72">
        <v>1</v>
      </c>
      <c r="E769" s="56" t="s">
        <v>29</v>
      </c>
      <c r="F769" s="62">
        <v>1400000</v>
      </c>
      <c r="G769" s="106" t="s">
        <v>428</v>
      </c>
      <c r="H769" s="532">
        <v>44572</v>
      </c>
      <c r="I769" s="56" t="s">
        <v>3615</v>
      </c>
    </row>
    <row r="770" spans="1:11" x14ac:dyDescent="0.25">
      <c r="A770" s="571">
        <v>768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32">
        <v>44603</v>
      </c>
    </row>
    <row r="771" spans="1:11" x14ac:dyDescent="0.25">
      <c r="A771" s="571">
        <v>769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32">
        <v>44603</v>
      </c>
    </row>
    <row r="772" spans="1:11" x14ac:dyDescent="0.25">
      <c r="A772" s="571">
        <v>770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32">
        <v>44603</v>
      </c>
    </row>
    <row r="773" spans="1:11" x14ac:dyDescent="0.25">
      <c r="A773" s="571">
        <v>771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32">
        <v>44603</v>
      </c>
    </row>
    <row r="774" spans="1:11" x14ac:dyDescent="0.25">
      <c r="A774" s="571">
        <v>772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32">
        <v>44603</v>
      </c>
    </row>
    <row r="775" spans="1:11" x14ac:dyDescent="0.25">
      <c r="A775" s="571">
        <v>773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3440</v>
      </c>
      <c r="H775" s="532">
        <v>44603</v>
      </c>
    </row>
    <row r="776" spans="1:11" x14ac:dyDescent="0.25">
      <c r="A776" s="571">
        <v>774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3440</v>
      </c>
      <c r="H776" s="532">
        <v>44603</v>
      </c>
    </row>
    <row r="777" spans="1:11" x14ac:dyDescent="0.25">
      <c r="A777" s="571">
        <v>775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32">
        <v>44603</v>
      </c>
    </row>
    <row r="778" spans="1:11" x14ac:dyDescent="0.25">
      <c r="A778" s="571">
        <v>776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32">
        <v>44603</v>
      </c>
    </row>
    <row r="779" spans="1:11" x14ac:dyDescent="0.25">
      <c r="A779" s="571">
        <v>777</v>
      </c>
      <c r="B779" s="56" t="s">
        <v>1195</v>
      </c>
      <c r="C779" s="71" t="s">
        <v>3616</v>
      </c>
      <c r="D779" s="57">
        <v>1</v>
      </c>
      <c r="E779" s="66" t="s">
        <v>29</v>
      </c>
      <c r="F779" s="62">
        <v>1400000</v>
      </c>
      <c r="G779" s="106" t="s">
        <v>430</v>
      </c>
      <c r="H779" s="532">
        <v>44662</v>
      </c>
      <c r="I779" s="126" t="s">
        <v>2103</v>
      </c>
      <c r="J779" s="56" t="s">
        <v>2841</v>
      </c>
    </row>
    <row r="780" spans="1:11" x14ac:dyDescent="0.25">
      <c r="A780" s="571">
        <v>778</v>
      </c>
      <c r="B780" s="56" t="s">
        <v>2264</v>
      </c>
      <c r="C780" s="56" t="s">
        <v>3617</v>
      </c>
      <c r="D780" s="57">
        <v>1</v>
      </c>
      <c r="E780" s="56" t="s">
        <v>29</v>
      </c>
      <c r="F780" s="67">
        <v>1700000</v>
      </c>
      <c r="G780" s="106" t="s">
        <v>414</v>
      </c>
      <c r="H780" s="532">
        <v>44692</v>
      </c>
    </row>
    <row r="781" spans="1:11" x14ac:dyDescent="0.25">
      <c r="A781" s="571">
        <v>779</v>
      </c>
      <c r="B781" s="56" t="s">
        <v>2264</v>
      </c>
      <c r="C781" s="56" t="s">
        <v>3618</v>
      </c>
      <c r="D781" s="57">
        <v>1</v>
      </c>
      <c r="E781" s="56" t="s">
        <v>29</v>
      </c>
      <c r="F781" s="67">
        <v>1700000</v>
      </c>
      <c r="G781" s="106" t="s">
        <v>414</v>
      </c>
      <c r="H781" s="532">
        <v>44692</v>
      </c>
    </row>
    <row r="782" spans="1:11" x14ac:dyDescent="0.25">
      <c r="A782" s="571">
        <v>780</v>
      </c>
      <c r="B782" s="56" t="s">
        <v>1195</v>
      </c>
      <c r="C782" s="56" t="s">
        <v>3619</v>
      </c>
      <c r="D782" s="57">
        <v>1</v>
      </c>
      <c r="E782" s="56" t="s">
        <v>29</v>
      </c>
      <c r="F782" s="67">
        <v>1400000</v>
      </c>
      <c r="G782" s="106" t="s">
        <v>414</v>
      </c>
      <c r="H782" s="532">
        <v>44692</v>
      </c>
      <c r="I782" s="126" t="s">
        <v>3620</v>
      </c>
      <c r="J782" s="56" t="s">
        <v>2841</v>
      </c>
      <c r="K782" s="65" t="s">
        <v>3621</v>
      </c>
    </row>
    <row r="783" spans="1:11" x14ac:dyDescent="0.25">
      <c r="A783" s="571">
        <v>781</v>
      </c>
      <c r="B783" s="56" t="s">
        <v>2264</v>
      </c>
      <c r="C783" s="56" t="s">
        <v>3622</v>
      </c>
      <c r="D783" s="72">
        <v>1</v>
      </c>
      <c r="E783" s="56" t="s">
        <v>29</v>
      </c>
      <c r="F783" s="67">
        <v>1700000</v>
      </c>
      <c r="G783" s="106" t="s">
        <v>453</v>
      </c>
      <c r="H783" s="532">
        <v>44692</v>
      </c>
      <c r="I783" s="126" t="s">
        <v>3623</v>
      </c>
      <c r="J783" s="56" t="s">
        <v>3426</v>
      </c>
      <c r="K783" s="65" t="s">
        <v>3624</v>
      </c>
    </row>
    <row r="784" spans="1:11" x14ac:dyDescent="0.25">
      <c r="A784" s="571">
        <v>782</v>
      </c>
      <c r="B784" s="56" t="s">
        <v>2264</v>
      </c>
      <c r="C784" s="56" t="s">
        <v>3625</v>
      </c>
      <c r="D784" s="72">
        <v>1</v>
      </c>
      <c r="E784" s="56" t="s">
        <v>29</v>
      </c>
      <c r="F784" s="67">
        <v>1700000</v>
      </c>
      <c r="G784" s="106" t="s">
        <v>453</v>
      </c>
      <c r="H784" s="532">
        <v>44692</v>
      </c>
      <c r="I784" s="126" t="s">
        <v>3626</v>
      </c>
      <c r="J784" s="56" t="s">
        <v>2866</v>
      </c>
      <c r="K784" s="65" t="s">
        <v>3627</v>
      </c>
    </row>
    <row r="785" spans="1:11" x14ac:dyDescent="0.25">
      <c r="A785" s="571">
        <v>783</v>
      </c>
      <c r="B785" s="56" t="s">
        <v>61</v>
      </c>
      <c r="C785" s="56" t="s">
        <v>3628</v>
      </c>
      <c r="D785" s="57">
        <v>1</v>
      </c>
      <c r="E785" s="72" t="s">
        <v>26</v>
      </c>
      <c r="F785" s="62">
        <v>2100000</v>
      </c>
      <c r="G785" s="106" t="s">
        <v>521</v>
      </c>
      <c r="H785" s="532">
        <v>44692</v>
      </c>
    </row>
    <row r="786" spans="1:11" x14ac:dyDescent="0.25">
      <c r="A786" s="571">
        <v>784</v>
      </c>
      <c r="B786" s="56" t="s">
        <v>61</v>
      </c>
      <c r="C786" s="75" t="s">
        <v>3629</v>
      </c>
      <c r="D786" s="57">
        <v>1</v>
      </c>
      <c r="E786" s="66" t="s">
        <v>26</v>
      </c>
      <c r="F786" s="76">
        <v>2100000</v>
      </c>
      <c r="G786" s="106" t="s">
        <v>521</v>
      </c>
      <c r="H786" s="532">
        <v>44692</v>
      </c>
    </row>
    <row r="787" spans="1:11" x14ac:dyDescent="0.25">
      <c r="A787" s="571">
        <v>785</v>
      </c>
      <c r="B787" s="56" t="s">
        <v>2264</v>
      </c>
      <c r="C787" s="126" t="s">
        <v>3630</v>
      </c>
      <c r="D787" s="57">
        <v>1</v>
      </c>
      <c r="E787" s="86" t="s">
        <v>29</v>
      </c>
      <c r="F787" s="62">
        <v>1700000</v>
      </c>
      <c r="G787" s="106" t="s">
        <v>413</v>
      </c>
      <c r="H787" s="532">
        <v>44692</v>
      </c>
      <c r="I787" s="126" t="s">
        <v>3631</v>
      </c>
      <c r="J787" s="56" t="s">
        <v>2841</v>
      </c>
      <c r="K787" s="65" t="s">
        <v>3632</v>
      </c>
    </row>
    <row r="788" spans="1:11" x14ac:dyDescent="0.25">
      <c r="A788" s="571">
        <v>786</v>
      </c>
      <c r="B788" s="56" t="s">
        <v>2264</v>
      </c>
      <c r="C788" s="126" t="s">
        <v>3633</v>
      </c>
      <c r="D788" s="56">
        <v>1</v>
      </c>
      <c r="E788" s="56" t="s">
        <v>29</v>
      </c>
      <c r="F788" s="62">
        <v>1700000</v>
      </c>
      <c r="G788" s="106" t="s">
        <v>413</v>
      </c>
      <c r="H788" s="532">
        <v>44692</v>
      </c>
      <c r="I788" s="126" t="s">
        <v>2704</v>
      </c>
      <c r="J788" s="56" t="s">
        <v>3634</v>
      </c>
      <c r="K788" s="65" t="s">
        <v>3632</v>
      </c>
    </row>
    <row r="789" spans="1:11" x14ac:dyDescent="0.25">
      <c r="A789" s="571">
        <v>787</v>
      </c>
      <c r="B789" s="56" t="s">
        <v>1195</v>
      </c>
      <c r="C789" s="56" t="s">
        <v>3635</v>
      </c>
      <c r="D789" s="57">
        <v>1</v>
      </c>
      <c r="E789" s="66" t="s">
        <v>29</v>
      </c>
      <c r="F789" s="77">
        <v>1400000</v>
      </c>
      <c r="G789" s="106" t="s">
        <v>464</v>
      </c>
      <c r="H789" s="532">
        <v>44753</v>
      </c>
      <c r="I789" s="126" t="s">
        <v>3636</v>
      </c>
      <c r="J789" s="56" t="s">
        <v>2841</v>
      </c>
      <c r="K789" s="65" t="s">
        <v>3637</v>
      </c>
    </row>
    <row r="790" spans="1:11" x14ac:dyDescent="0.25">
      <c r="A790" s="571">
        <v>788</v>
      </c>
      <c r="B790" s="56" t="s">
        <v>2264</v>
      </c>
      <c r="C790" s="56" t="s">
        <v>3638</v>
      </c>
      <c r="D790" s="72">
        <v>1</v>
      </c>
      <c r="E790" s="56" t="s">
        <v>29</v>
      </c>
      <c r="F790" s="275">
        <v>1700000</v>
      </c>
      <c r="G790" s="106" t="s">
        <v>434</v>
      </c>
      <c r="H790" s="532">
        <v>44784</v>
      </c>
    </row>
    <row r="791" spans="1:11" x14ac:dyDescent="0.25">
      <c r="A791" s="571">
        <v>789</v>
      </c>
      <c r="B791" s="60" t="s">
        <v>2264</v>
      </c>
      <c r="C791" s="123" t="s">
        <v>3639</v>
      </c>
      <c r="D791" s="72">
        <v>1</v>
      </c>
      <c r="E791" s="56" t="s">
        <v>29</v>
      </c>
      <c r="F791" s="275">
        <v>1700000</v>
      </c>
      <c r="G791" s="106" t="s">
        <v>434</v>
      </c>
      <c r="H791" s="532">
        <v>44784</v>
      </c>
    </row>
    <row r="792" spans="1:11" x14ac:dyDescent="0.25">
      <c r="A792" s="571">
        <v>790</v>
      </c>
      <c r="B792" s="68" t="s">
        <v>615</v>
      </c>
      <c r="C792" s="65" t="s">
        <v>2602</v>
      </c>
      <c r="D792" s="57">
        <v>1</v>
      </c>
      <c r="E792" s="275" t="s">
        <v>29</v>
      </c>
      <c r="F792" s="76">
        <v>1650000</v>
      </c>
      <c r="G792" s="106" t="s">
        <v>416</v>
      </c>
      <c r="H792" s="532">
        <v>44784</v>
      </c>
    </row>
    <row r="793" spans="1:11" x14ac:dyDescent="0.25">
      <c r="A793" s="571">
        <v>791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32">
        <v>44784</v>
      </c>
    </row>
    <row r="794" spans="1:11" x14ac:dyDescent="0.25">
      <c r="A794" s="571">
        <v>792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2">
        <v>44784</v>
      </c>
    </row>
    <row r="795" spans="1:11" x14ac:dyDescent="0.25">
      <c r="A795" s="571">
        <v>793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32">
        <v>44784</v>
      </c>
    </row>
    <row r="796" spans="1:11" x14ac:dyDescent="0.25">
      <c r="A796" s="571">
        <v>794</v>
      </c>
      <c r="B796" s="56" t="s">
        <v>1147</v>
      </c>
      <c r="C796" s="126" t="s">
        <v>3640</v>
      </c>
      <c r="D796" s="57">
        <v>1</v>
      </c>
      <c r="E796" s="86" t="s">
        <v>29</v>
      </c>
      <c r="F796" s="62">
        <v>475000</v>
      </c>
      <c r="G796" s="106" t="s">
        <v>399</v>
      </c>
      <c r="H796" s="532">
        <v>44815</v>
      </c>
    </row>
    <row r="797" spans="1:11" x14ac:dyDescent="0.25">
      <c r="A797" s="571">
        <v>795</v>
      </c>
      <c r="B797" s="56" t="s">
        <v>1147</v>
      </c>
      <c r="C797" s="56" t="s">
        <v>3641</v>
      </c>
      <c r="D797" s="83">
        <v>1</v>
      </c>
      <c r="E797" s="72" t="s">
        <v>29</v>
      </c>
      <c r="F797" s="62">
        <v>475000</v>
      </c>
      <c r="G797" s="106" t="s">
        <v>399</v>
      </c>
      <c r="H797" s="532">
        <v>44815</v>
      </c>
    </row>
    <row r="798" spans="1:11" x14ac:dyDescent="0.25">
      <c r="A798" s="571">
        <v>796</v>
      </c>
      <c r="B798" s="56" t="s">
        <v>1195</v>
      </c>
      <c r="C798" s="75" t="s">
        <v>3642</v>
      </c>
      <c r="D798" s="57">
        <v>1</v>
      </c>
      <c r="E798" s="86" t="s">
        <v>29</v>
      </c>
      <c r="F798" s="207">
        <v>1400000</v>
      </c>
      <c r="G798" s="106" t="s">
        <v>471</v>
      </c>
      <c r="H798" s="532">
        <v>44815</v>
      </c>
    </row>
    <row r="799" spans="1:11" x14ac:dyDescent="0.25">
      <c r="A799" s="571">
        <v>797</v>
      </c>
      <c r="B799" s="56" t="s">
        <v>1147</v>
      </c>
      <c r="C799" s="71" t="s">
        <v>3643</v>
      </c>
      <c r="D799" s="57">
        <v>1</v>
      </c>
      <c r="E799" s="72" t="s">
        <v>29</v>
      </c>
      <c r="F799" s="62">
        <v>475000</v>
      </c>
      <c r="G799" s="106" t="s">
        <v>430</v>
      </c>
      <c r="H799" s="532">
        <v>44845</v>
      </c>
    </row>
    <row r="800" spans="1:11" x14ac:dyDescent="0.25">
      <c r="A800" s="571">
        <v>798</v>
      </c>
      <c r="B800" s="56" t="s">
        <v>61</v>
      </c>
      <c r="C800" s="56" t="s">
        <v>3644</v>
      </c>
      <c r="D800" s="72">
        <v>1</v>
      </c>
      <c r="E800" s="56" t="s">
        <v>29</v>
      </c>
      <c r="F800" s="275">
        <v>2100000</v>
      </c>
      <c r="G800" s="106" t="s">
        <v>462</v>
      </c>
      <c r="H800" s="532">
        <v>44845</v>
      </c>
    </row>
    <row r="801" spans="1:11" x14ac:dyDescent="0.25">
      <c r="A801" s="571">
        <v>799</v>
      </c>
      <c r="B801" s="56" t="s">
        <v>61</v>
      </c>
      <c r="C801" s="56" t="s">
        <v>3645</v>
      </c>
      <c r="D801" s="72">
        <v>1</v>
      </c>
      <c r="E801" s="56" t="s">
        <v>29</v>
      </c>
      <c r="F801" s="275">
        <v>2100000</v>
      </c>
      <c r="G801" s="106" t="s">
        <v>462</v>
      </c>
      <c r="H801" s="532">
        <v>44845</v>
      </c>
    </row>
    <row r="802" spans="1:11" x14ac:dyDescent="0.25">
      <c r="A802" s="571">
        <v>800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32">
        <v>44845</v>
      </c>
    </row>
    <row r="803" spans="1:11" x14ac:dyDescent="0.25">
      <c r="A803" s="571">
        <v>801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32">
        <v>44845</v>
      </c>
    </row>
    <row r="804" spans="1:11" x14ac:dyDescent="0.25">
      <c r="A804" s="571">
        <v>802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32">
        <v>44845</v>
      </c>
    </row>
    <row r="805" spans="1:11" x14ac:dyDescent="0.25">
      <c r="A805" s="571">
        <v>803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32">
        <v>44845</v>
      </c>
    </row>
    <row r="806" spans="1:11" x14ac:dyDescent="0.25">
      <c r="A806" s="571">
        <v>804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32">
        <v>44845</v>
      </c>
    </row>
    <row r="807" spans="1:11" x14ac:dyDescent="0.25">
      <c r="A807" s="571">
        <v>805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32">
        <v>44845</v>
      </c>
    </row>
    <row r="808" spans="1:11" x14ac:dyDescent="0.25">
      <c r="A808" s="571">
        <v>806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32">
        <v>44845</v>
      </c>
    </row>
    <row r="809" spans="1:11" x14ac:dyDescent="0.25">
      <c r="A809" s="571">
        <v>807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32">
        <v>44845</v>
      </c>
    </row>
    <row r="810" spans="1:11" x14ac:dyDescent="0.25">
      <c r="A810" s="571">
        <v>808</v>
      </c>
      <c r="B810" s="56" t="s">
        <v>2263</v>
      </c>
      <c r="C810" s="56" t="s">
        <v>3646</v>
      </c>
      <c r="D810" s="56">
        <v>1</v>
      </c>
      <c r="E810" s="72" t="s">
        <v>29</v>
      </c>
      <c r="F810" s="58">
        <v>1400000</v>
      </c>
      <c r="G810" s="106" t="s">
        <v>594</v>
      </c>
      <c r="H810" s="532">
        <v>44876</v>
      </c>
      <c r="I810" s="126" t="s">
        <v>3647</v>
      </c>
      <c r="J810" s="56" t="s">
        <v>2841</v>
      </c>
      <c r="K810" s="65" t="s">
        <v>3648</v>
      </c>
    </row>
    <row r="811" spans="1:11" x14ac:dyDescent="0.25">
      <c r="A811" s="571">
        <v>809</v>
      </c>
      <c r="B811" s="56" t="s">
        <v>61</v>
      </c>
      <c r="C811" s="71" t="s">
        <v>3649</v>
      </c>
      <c r="D811" s="83">
        <v>1</v>
      </c>
      <c r="E811" s="145" t="s">
        <v>26</v>
      </c>
      <c r="F811" s="63">
        <v>2100000</v>
      </c>
      <c r="G811" s="106" t="s">
        <v>453</v>
      </c>
      <c r="H811" s="532">
        <v>44876</v>
      </c>
    </row>
    <row r="812" spans="1:11" x14ac:dyDescent="0.25">
      <c r="A812" s="571">
        <v>810</v>
      </c>
      <c r="B812" s="56" t="s">
        <v>61</v>
      </c>
      <c r="C812" s="71" t="s">
        <v>3650</v>
      </c>
      <c r="D812" s="57">
        <v>1</v>
      </c>
      <c r="E812" s="145" t="s">
        <v>26</v>
      </c>
      <c r="F812" s="63">
        <v>2100000</v>
      </c>
      <c r="G812" s="106" t="s">
        <v>453</v>
      </c>
      <c r="H812" s="532">
        <v>44876</v>
      </c>
    </row>
    <row r="813" spans="1:11" x14ac:dyDescent="0.25">
      <c r="A813" s="571">
        <v>811</v>
      </c>
      <c r="B813" s="56" t="s">
        <v>61</v>
      </c>
      <c r="C813" s="71" t="s">
        <v>3651</v>
      </c>
      <c r="D813" s="56">
        <v>1</v>
      </c>
      <c r="E813" s="145" t="s">
        <v>26</v>
      </c>
      <c r="F813" s="63">
        <v>2100000</v>
      </c>
      <c r="G813" s="106" t="s">
        <v>453</v>
      </c>
      <c r="H813" s="532">
        <v>44876</v>
      </c>
    </row>
    <row r="814" spans="1:11" x14ac:dyDescent="0.25">
      <c r="A814" s="571">
        <v>812</v>
      </c>
      <c r="B814" s="56" t="s">
        <v>61</v>
      </c>
      <c r="C814" s="75" t="s">
        <v>3652</v>
      </c>
      <c r="D814" s="57">
        <v>1</v>
      </c>
      <c r="E814" s="145" t="s">
        <v>26</v>
      </c>
      <c r="F814" s="63">
        <v>2100000</v>
      </c>
      <c r="G814" s="106" t="s">
        <v>453</v>
      </c>
      <c r="H814" s="532">
        <v>44876</v>
      </c>
    </row>
    <row r="815" spans="1:11" x14ac:dyDescent="0.25">
      <c r="A815" s="571">
        <v>813</v>
      </c>
      <c r="B815" s="56" t="s">
        <v>2264</v>
      </c>
      <c r="C815" s="71" t="s">
        <v>3653</v>
      </c>
      <c r="D815" s="56">
        <v>1</v>
      </c>
      <c r="E815" s="145" t="s">
        <v>29</v>
      </c>
      <c r="F815" s="63">
        <v>1700000</v>
      </c>
      <c r="G815" s="106" t="s">
        <v>401</v>
      </c>
      <c r="H815" s="532">
        <v>44906</v>
      </c>
    </row>
    <row r="816" spans="1:11" x14ac:dyDescent="0.25">
      <c r="A816" s="571">
        <v>814</v>
      </c>
      <c r="B816" s="56" t="s">
        <v>2264</v>
      </c>
      <c r="C816" s="75" t="s">
        <v>3654</v>
      </c>
      <c r="D816" s="57">
        <v>1</v>
      </c>
      <c r="E816" s="145" t="s">
        <v>29</v>
      </c>
      <c r="F816" s="63">
        <v>1700000</v>
      </c>
      <c r="G816" s="106" t="s">
        <v>401</v>
      </c>
      <c r="H816" s="532">
        <v>44906</v>
      </c>
    </row>
    <row r="817" spans="1:8" x14ac:dyDescent="0.25">
      <c r="A817" s="571">
        <v>815</v>
      </c>
      <c r="B817" s="56" t="s">
        <v>2263</v>
      </c>
      <c r="C817" s="56" t="s">
        <v>3655</v>
      </c>
      <c r="D817" s="83">
        <v>1</v>
      </c>
      <c r="E817" s="72" t="s">
        <v>29</v>
      </c>
      <c r="F817" s="62">
        <v>1400000</v>
      </c>
      <c r="G817" s="106" t="s">
        <v>401</v>
      </c>
      <c r="H817" s="532">
        <v>44906</v>
      </c>
    </row>
    <row r="818" spans="1:8" x14ac:dyDescent="0.25">
      <c r="A818" s="571">
        <v>816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32">
        <v>44906</v>
      </c>
    </row>
    <row r="819" spans="1:8" x14ac:dyDescent="0.25">
      <c r="A819" s="571">
        <v>817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2">
        <v>44906</v>
      </c>
    </row>
    <row r="820" spans="1:8" x14ac:dyDescent="0.25">
      <c r="A820" s="571">
        <v>818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32">
        <v>44906</v>
      </c>
    </row>
    <row r="821" spans="1:8" x14ac:dyDescent="0.25">
      <c r="A821" s="571">
        <v>819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32">
        <v>44906</v>
      </c>
    </row>
    <row r="822" spans="1:8" x14ac:dyDescent="0.25">
      <c r="A822" s="571">
        <v>820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32">
        <v>44906</v>
      </c>
    </row>
    <row r="823" spans="1:8" x14ac:dyDescent="0.25">
      <c r="A823" s="571">
        <v>821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32">
        <v>44906</v>
      </c>
    </row>
    <row r="824" spans="1:8" x14ac:dyDescent="0.25">
      <c r="A824" s="571">
        <v>822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32">
        <v>44906</v>
      </c>
    </row>
    <row r="825" spans="1:8" x14ac:dyDescent="0.25">
      <c r="A825" s="571">
        <v>823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32">
        <v>44906</v>
      </c>
    </row>
    <row r="826" spans="1:8" x14ac:dyDescent="0.25">
      <c r="A826" s="571">
        <v>824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32">
        <v>44906</v>
      </c>
    </row>
    <row r="827" spans="1:8" x14ac:dyDescent="0.25">
      <c r="A827" s="571">
        <v>825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8" x14ac:dyDescent="0.25">
      <c r="A828" s="571">
        <v>826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8" x14ac:dyDescent="0.25">
      <c r="A829" s="571">
        <v>827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</row>
    <row r="830" spans="1:8" x14ac:dyDescent="0.25">
      <c r="A830" s="571">
        <v>828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8" x14ac:dyDescent="0.25">
      <c r="A831" s="571">
        <v>829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8" x14ac:dyDescent="0.25">
      <c r="A832" s="571">
        <v>830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71">
        <v>831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71">
        <v>832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71">
        <v>833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71">
        <v>834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71">
        <v>835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71">
        <v>836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71">
        <v>837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71">
        <v>838</v>
      </c>
      <c r="B840" s="56" t="s">
        <v>61</v>
      </c>
      <c r="C840" s="56" t="s">
        <v>2649</v>
      </c>
      <c r="D840" s="72">
        <v>1</v>
      </c>
      <c r="E840" s="56" t="s">
        <v>29</v>
      </c>
      <c r="F840" s="275">
        <v>2100000</v>
      </c>
      <c r="G840" s="106" t="s">
        <v>526</v>
      </c>
      <c r="H840" s="106" t="s">
        <v>2648</v>
      </c>
    </row>
    <row r="841" spans="1:11" x14ac:dyDescent="0.25">
      <c r="A841" s="571">
        <v>839</v>
      </c>
      <c r="B841" s="56" t="s">
        <v>61</v>
      </c>
      <c r="C841" s="56" t="s">
        <v>2650</v>
      </c>
      <c r="D841" s="72">
        <v>1</v>
      </c>
      <c r="E841" s="56" t="s">
        <v>29</v>
      </c>
      <c r="F841" s="275">
        <v>2100000</v>
      </c>
      <c r="G841" s="106" t="s">
        <v>526</v>
      </c>
      <c r="H841" s="106" t="s">
        <v>2648</v>
      </c>
    </row>
    <row r="842" spans="1:11" x14ac:dyDescent="0.25">
      <c r="A842" s="571">
        <v>840</v>
      </c>
      <c r="B842" s="56" t="s">
        <v>2310</v>
      </c>
      <c r="C842" s="414" t="s">
        <v>2654</v>
      </c>
      <c r="D842" s="72">
        <v>1</v>
      </c>
      <c r="E842" s="56" t="s">
        <v>29</v>
      </c>
      <c r="F842" s="275">
        <v>3700000</v>
      </c>
      <c r="G842" s="106" t="s">
        <v>446</v>
      </c>
      <c r="H842" s="106" t="s">
        <v>2653</v>
      </c>
    </row>
    <row r="843" spans="1:11" x14ac:dyDescent="0.25">
      <c r="A843" s="571">
        <v>841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3656</v>
      </c>
      <c r="H843" s="106" t="s">
        <v>2655</v>
      </c>
    </row>
    <row r="844" spans="1:11" x14ac:dyDescent="0.25">
      <c r="A844" s="571">
        <v>842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3656</v>
      </c>
      <c r="H844" s="106" t="s">
        <v>2655</v>
      </c>
    </row>
    <row r="845" spans="1:11" x14ac:dyDescent="0.25">
      <c r="A845" s="571">
        <v>843</v>
      </c>
      <c r="B845" s="56" t="s">
        <v>2264</v>
      </c>
      <c r="C845" s="126" t="s">
        <v>3657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71">
        <v>844</v>
      </c>
      <c r="B846" s="56" t="s">
        <v>2264</v>
      </c>
      <c r="C846" s="126" t="s">
        <v>3658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71">
        <v>845</v>
      </c>
      <c r="B847" s="56" t="s">
        <v>61</v>
      </c>
      <c r="C847" s="71" t="s">
        <v>3659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71">
        <v>846</v>
      </c>
      <c r="B848" s="56" t="s">
        <v>61</v>
      </c>
      <c r="C848" s="71" t="s">
        <v>3660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71">
        <v>847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71">
        <v>848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71">
        <v>849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71">
        <v>850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71">
        <v>851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71">
        <v>852</v>
      </c>
      <c r="B854" s="56" t="s">
        <v>61</v>
      </c>
      <c r="C854" s="56" t="s">
        <v>3661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71">
        <v>853</v>
      </c>
      <c r="B855" s="56" t="s">
        <v>61</v>
      </c>
      <c r="C855" s="56" t="s">
        <v>3662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3663</v>
      </c>
      <c r="J855" s="56" t="s">
        <v>2841</v>
      </c>
    </row>
    <row r="856" spans="1:10" x14ac:dyDescent="0.25">
      <c r="A856" s="571">
        <v>854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71">
        <v>855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71">
        <v>856</v>
      </c>
      <c r="B858" s="56" t="s">
        <v>2264</v>
      </c>
      <c r="C858" s="72" t="s">
        <v>3664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71">
        <v>857</v>
      </c>
      <c r="B859" s="56" t="s">
        <v>2264</v>
      </c>
      <c r="C859" s="71" t="s">
        <v>3665</v>
      </c>
      <c r="D859" s="57">
        <v>1</v>
      </c>
      <c r="E859" s="66" t="s">
        <v>25</v>
      </c>
      <c r="F859" s="246">
        <v>1700000</v>
      </c>
      <c r="G859" s="106" t="s">
        <v>404</v>
      </c>
      <c r="H859" s="106" t="s">
        <v>188</v>
      </c>
    </row>
    <row r="860" spans="1:10" x14ac:dyDescent="0.25">
      <c r="A860" s="571">
        <v>858</v>
      </c>
      <c r="B860" s="56" t="s">
        <v>61</v>
      </c>
      <c r="C860" s="71" t="s">
        <v>3666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71">
        <v>859</v>
      </c>
      <c r="B861" s="56" t="s">
        <v>61</v>
      </c>
      <c r="C861" s="56" t="s">
        <v>3667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71">
        <v>860</v>
      </c>
      <c r="B862" s="56" t="s">
        <v>61</v>
      </c>
      <c r="C862" s="56" t="s">
        <v>3668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3669</v>
      </c>
    </row>
    <row r="863" spans="1:10" x14ac:dyDescent="0.25">
      <c r="A863" s="571">
        <v>861</v>
      </c>
      <c r="B863" s="56" t="s">
        <v>61</v>
      </c>
      <c r="C863" s="56" t="s">
        <v>3670</v>
      </c>
      <c r="D863" s="57">
        <v>1</v>
      </c>
      <c r="E863" s="66" t="s">
        <v>29</v>
      </c>
      <c r="F863" s="246">
        <v>2100000</v>
      </c>
      <c r="G863" s="106" t="s">
        <v>479</v>
      </c>
      <c r="H863" s="106" t="s">
        <v>2677</v>
      </c>
      <c r="I863" s="56" t="s">
        <v>3671</v>
      </c>
    </row>
    <row r="864" spans="1:10" x14ac:dyDescent="0.25">
      <c r="A864" s="571">
        <v>862</v>
      </c>
      <c r="B864" s="56" t="s">
        <v>2263</v>
      </c>
      <c r="C864" s="56" t="s">
        <v>3672</v>
      </c>
      <c r="D864" s="105">
        <v>1</v>
      </c>
      <c r="E864" s="86" t="s">
        <v>29</v>
      </c>
      <c r="F864" s="267">
        <v>1400000</v>
      </c>
      <c r="G864" s="106" t="s">
        <v>648</v>
      </c>
      <c r="H864" s="106" t="s">
        <v>2677</v>
      </c>
    </row>
    <row r="865" spans="1:10" x14ac:dyDescent="0.25">
      <c r="A865" s="571">
        <v>863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71">
        <v>864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71">
        <v>865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71">
        <v>866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71">
        <v>867</v>
      </c>
      <c r="B869" s="55" t="s">
        <v>2368</v>
      </c>
      <c r="C869" s="71" t="s">
        <v>2682</v>
      </c>
      <c r="D869" s="57">
        <v>1</v>
      </c>
      <c r="E869" s="275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71">
        <v>868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71">
        <v>869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71">
        <v>870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71">
        <v>871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71">
        <v>872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71">
        <v>873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71">
        <v>874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71">
        <v>875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71">
        <v>876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2">
        <v>44604</v>
      </c>
    </row>
    <row r="879" spans="1:10" x14ac:dyDescent="0.25">
      <c r="A879" s="571">
        <v>877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2">
        <v>44604</v>
      </c>
    </row>
    <row r="880" spans="1:10" x14ac:dyDescent="0.25">
      <c r="A880" s="571">
        <v>878</v>
      </c>
      <c r="B880" s="56" t="s">
        <v>2697</v>
      </c>
      <c r="C880" s="71" t="s">
        <v>3673</v>
      </c>
      <c r="D880" s="57">
        <v>1</v>
      </c>
      <c r="E880" s="86" t="s">
        <v>26</v>
      </c>
      <c r="F880" s="62">
        <v>2200000</v>
      </c>
      <c r="G880" s="106" t="s">
        <v>420</v>
      </c>
      <c r="H880" s="532">
        <v>44604</v>
      </c>
      <c r="I880" s="56" t="s">
        <v>2303</v>
      </c>
      <c r="J880" s="56" t="s">
        <v>3674</v>
      </c>
    </row>
    <row r="881" spans="1:11" x14ac:dyDescent="0.25">
      <c r="A881" s="571">
        <v>879</v>
      </c>
      <c r="B881" s="56" t="s">
        <v>61</v>
      </c>
      <c r="C881" s="151" t="s">
        <v>3675</v>
      </c>
      <c r="D881" s="83">
        <v>1</v>
      </c>
      <c r="E881" s="72" t="s">
        <v>26</v>
      </c>
      <c r="F881" s="77">
        <v>2100000</v>
      </c>
      <c r="G881" s="106" t="s">
        <v>420</v>
      </c>
      <c r="H881" s="532">
        <v>44604</v>
      </c>
      <c r="I881" s="56" t="s">
        <v>2171</v>
      </c>
      <c r="J881" s="56" t="s">
        <v>3676</v>
      </c>
      <c r="K881" s="56" t="s">
        <v>3676</v>
      </c>
    </row>
    <row r="882" spans="1:11" x14ac:dyDescent="0.25">
      <c r="A882" s="571">
        <v>880</v>
      </c>
      <c r="B882" s="56" t="s">
        <v>61</v>
      </c>
      <c r="C882" s="56" t="s">
        <v>3677</v>
      </c>
      <c r="D882" s="57">
        <v>1</v>
      </c>
      <c r="E882" s="145" t="s">
        <v>26</v>
      </c>
      <c r="F882" s="62">
        <v>2100000</v>
      </c>
      <c r="G882" s="106" t="s">
        <v>566</v>
      </c>
      <c r="H882" s="532">
        <v>44604</v>
      </c>
      <c r="I882" s="56" t="s">
        <v>2243</v>
      </c>
      <c r="J882" s="56" t="s">
        <v>3678</v>
      </c>
      <c r="K882" s="56" t="s">
        <v>3678</v>
      </c>
    </row>
    <row r="883" spans="1:11" x14ac:dyDescent="0.25">
      <c r="A883" s="571">
        <v>881</v>
      </c>
      <c r="B883" s="56" t="s">
        <v>61</v>
      </c>
      <c r="C883" s="178" t="s">
        <v>3679</v>
      </c>
      <c r="D883" s="57">
        <v>1</v>
      </c>
      <c r="E883" s="66" t="s">
        <v>26</v>
      </c>
      <c r="F883" s="76">
        <v>2100000</v>
      </c>
      <c r="G883" s="106" t="s">
        <v>566</v>
      </c>
      <c r="H883" s="532">
        <v>44604</v>
      </c>
      <c r="I883" s="56" t="s">
        <v>2184</v>
      </c>
      <c r="J883" s="56" t="s">
        <v>3678</v>
      </c>
      <c r="K883" s="56" t="s">
        <v>3678</v>
      </c>
    </row>
    <row r="884" spans="1:11" x14ac:dyDescent="0.25">
      <c r="A884" s="571">
        <v>882</v>
      </c>
      <c r="B884" s="56" t="s">
        <v>2263</v>
      </c>
      <c r="C884" s="56" t="s">
        <v>3680</v>
      </c>
      <c r="D884" s="57">
        <v>1</v>
      </c>
      <c r="E884" s="145" t="s">
        <v>29</v>
      </c>
      <c r="F884" s="62">
        <v>1400000</v>
      </c>
      <c r="G884" s="106" t="s">
        <v>434</v>
      </c>
      <c r="H884" s="532">
        <v>44604</v>
      </c>
      <c r="K884" s="56" t="s">
        <v>3681</v>
      </c>
    </row>
    <row r="885" spans="1:11" x14ac:dyDescent="0.25">
      <c r="A885" s="571">
        <v>883</v>
      </c>
      <c r="B885" s="56" t="s">
        <v>2702</v>
      </c>
      <c r="C885" s="245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32">
        <v>44632</v>
      </c>
      <c r="K885" s="56" t="s">
        <v>3681</v>
      </c>
    </row>
    <row r="886" spans="1:11" x14ac:dyDescent="0.25">
      <c r="A886" s="571">
        <v>884</v>
      </c>
      <c r="B886" s="56" t="s">
        <v>2702</v>
      </c>
      <c r="C886" s="245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32">
        <v>44632</v>
      </c>
      <c r="K886" s="56" t="s">
        <v>3682</v>
      </c>
    </row>
    <row r="887" spans="1:11" x14ac:dyDescent="0.25">
      <c r="A887" s="571">
        <v>885</v>
      </c>
      <c r="B887" s="56" t="s">
        <v>2702</v>
      </c>
      <c r="C887" s="245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32">
        <v>44632</v>
      </c>
      <c r="K887" s="56" t="s">
        <v>3682</v>
      </c>
    </row>
    <row r="888" spans="1:11" x14ac:dyDescent="0.25">
      <c r="A888" s="571">
        <v>886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32">
        <v>44632</v>
      </c>
      <c r="K888" s="56" t="s">
        <v>3683</v>
      </c>
    </row>
    <row r="889" spans="1:11" x14ac:dyDescent="0.25">
      <c r="A889" s="571">
        <v>887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32">
        <v>44632</v>
      </c>
      <c r="K889" s="56" t="s">
        <v>3683</v>
      </c>
    </row>
    <row r="890" spans="1:11" x14ac:dyDescent="0.25">
      <c r="A890" s="571">
        <v>888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32">
        <v>44632</v>
      </c>
    </row>
    <row r="891" spans="1:11" x14ac:dyDescent="0.25">
      <c r="A891" s="571">
        <v>889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32">
        <v>44632</v>
      </c>
    </row>
    <row r="892" spans="1:11" x14ac:dyDescent="0.25">
      <c r="A892" s="571">
        <v>890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32">
        <v>44632</v>
      </c>
    </row>
    <row r="893" spans="1:11" x14ac:dyDescent="0.25">
      <c r="A893" s="571">
        <v>891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32">
        <v>44632</v>
      </c>
    </row>
    <row r="894" spans="1:11" x14ac:dyDescent="0.25">
      <c r="A894" s="571">
        <v>892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32">
        <v>44632</v>
      </c>
    </row>
    <row r="895" spans="1:11" x14ac:dyDescent="0.25">
      <c r="A895" s="571">
        <v>893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32">
        <v>44632</v>
      </c>
    </row>
    <row r="896" spans="1:11" x14ac:dyDescent="0.25">
      <c r="A896" s="571">
        <v>894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32">
        <v>44632</v>
      </c>
    </row>
    <row r="897" spans="1:11" x14ac:dyDescent="0.25">
      <c r="A897" s="571">
        <v>895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32">
        <v>44632</v>
      </c>
    </row>
    <row r="898" spans="1:11" x14ac:dyDescent="0.25">
      <c r="A898" s="571">
        <v>896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32">
        <v>44632</v>
      </c>
    </row>
    <row r="899" spans="1:11" x14ac:dyDescent="0.25">
      <c r="A899" s="571">
        <v>897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32">
        <v>44632</v>
      </c>
    </row>
    <row r="900" spans="1:11" x14ac:dyDescent="0.25">
      <c r="A900" s="571">
        <v>898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32">
        <v>44632</v>
      </c>
    </row>
    <row r="901" spans="1:11" x14ac:dyDescent="0.25">
      <c r="A901" s="571">
        <v>899</v>
      </c>
      <c r="B901" s="56" t="s">
        <v>2263</v>
      </c>
      <c r="C901" s="56" t="s">
        <v>3684</v>
      </c>
      <c r="D901" s="57">
        <v>1</v>
      </c>
      <c r="E901" s="86" t="s">
        <v>29</v>
      </c>
      <c r="F901" s="62">
        <v>1400000</v>
      </c>
      <c r="G901" s="106" t="s">
        <v>491</v>
      </c>
      <c r="H901" s="532">
        <v>44693</v>
      </c>
      <c r="I901" s="126" t="s">
        <v>3685</v>
      </c>
      <c r="J901" s="56" t="s">
        <v>3686</v>
      </c>
    </row>
    <row r="902" spans="1:11" x14ac:dyDescent="0.25">
      <c r="A902" s="571">
        <v>900</v>
      </c>
      <c r="B902" s="56" t="s">
        <v>61</v>
      </c>
      <c r="C902" s="75" t="s">
        <v>3687</v>
      </c>
      <c r="D902" s="105">
        <v>1</v>
      </c>
      <c r="E902" s="66" t="s">
        <v>26</v>
      </c>
      <c r="F902" s="62">
        <v>2100000</v>
      </c>
      <c r="G902" s="106" t="s">
        <v>428</v>
      </c>
      <c r="H902" s="532">
        <v>44724</v>
      </c>
      <c r="I902" s="56" t="s">
        <v>2182</v>
      </c>
      <c r="J902" s="56" t="s">
        <v>3681</v>
      </c>
      <c r="K902" s="56" t="s">
        <v>3681</v>
      </c>
    </row>
    <row r="903" spans="1:11" x14ac:dyDescent="0.25">
      <c r="A903" s="571">
        <v>901</v>
      </c>
      <c r="B903" s="56" t="s">
        <v>61</v>
      </c>
      <c r="C903" s="75" t="s">
        <v>3688</v>
      </c>
      <c r="D903" s="57">
        <v>1</v>
      </c>
      <c r="E903" s="66" t="s">
        <v>26</v>
      </c>
      <c r="F903" s="62">
        <v>2100000</v>
      </c>
      <c r="G903" s="106" t="s">
        <v>428</v>
      </c>
      <c r="H903" s="532">
        <v>44724</v>
      </c>
      <c r="I903" s="56" t="s">
        <v>2182</v>
      </c>
      <c r="J903" s="56" t="s">
        <v>3681</v>
      </c>
      <c r="K903" s="56" t="s">
        <v>3681</v>
      </c>
    </row>
    <row r="904" spans="1:11" x14ac:dyDescent="0.25">
      <c r="A904" s="571">
        <v>902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2">
        <v>44754</v>
      </c>
    </row>
    <row r="905" spans="1:11" x14ac:dyDescent="0.25">
      <c r="A905" s="571">
        <v>903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2">
        <v>44754</v>
      </c>
    </row>
    <row r="906" spans="1:11" x14ac:dyDescent="0.25">
      <c r="A906" s="571">
        <v>904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2">
        <v>44754</v>
      </c>
    </row>
    <row r="907" spans="1:11" x14ac:dyDescent="0.25">
      <c r="A907" s="571">
        <v>905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2">
        <v>44754</v>
      </c>
    </row>
    <row r="908" spans="1:11" x14ac:dyDescent="0.25">
      <c r="A908" s="571">
        <v>906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32">
        <v>44754</v>
      </c>
    </row>
    <row r="909" spans="1:11" x14ac:dyDescent="0.25">
      <c r="A909" s="571">
        <v>907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32">
        <v>44754</v>
      </c>
    </row>
    <row r="910" spans="1:11" x14ac:dyDescent="0.25">
      <c r="A910" s="571">
        <v>908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32">
        <v>44754</v>
      </c>
    </row>
    <row r="911" spans="1:11" x14ac:dyDescent="0.25">
      <c r="A911" s="571">
        <v>909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32">
        <v>44754</v>
      </c>
    </row>
    <row r="912" spans="1:11" x14ac:dyDescent="0.25">
      <c r="A912" s="571">
        <v>910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32">
        <v>44754</v>
      </c>
    </row>
    <row r="913" spans="1:11" x14ac:dyDescent="0.25">
      <c r="A913" s="571">
        <v>911</v>
      </c>
      <c r="B913" s="56" t="s">
        <v>1147</v>
      </c>
      <c r="C913" s="56" t="s">
        <v>3689</v>
      </c>
      <c r="D913" s="83">
        <v>1</v>
      </c>
      <c r="E913" s="86" t="s">
        <v>29</v>
      </c>
      <c r="F913" s="77">
        <v>725000</v>
      </c>
      <c r="G913" s="106" t="s">
        <v>399</v>
      </c>
      <c r="H913" s="532">
        <v>44754</v>
      </c>
    </row>
    <row r="914" spans="1:11" x14ac:dyDescent="0.25">
      <c r="A914" s="571">
        <v>912</v>
      </c>
      <c r="B914" s="56" t="s">
        <v>1147</v>
      </c>
      <c r="C914" s="75" t="s">
        <v>3690</v>
      </c>
      <c r="D914" s="83">
        <v>1</v>
      </c>
      <c r="E914" s="86" t="s">
        <v>29</v>
      </c>
      <c r="F914" s="77">
        <v>725000</v>
      </c>
      <c r="G914" s="106" t="s">
        <v>399</v>
      </c>
      <c r="H914" s="532">
        <v>44754</v>
      </c>
    </row>
    <row r="915" spans="1:11" x14ac:dyDescent="0.25">
      <c r="A915" s="571">
        <v>913</v>
      </c>
      <c r="B915" s="56" t="s">
        <v>61</v>
      </c>
      <c r="C915" s="75" t="s">
        <v>3691</v>
      </c>
      <c r="D915" s="105">
        <v>1</v>
      </c>
      <c r="E915" s="66" t="s">
        <v>26</v>
      </c>
      <c r="F915" s="62">
        <v>2100000</v>
      </c>
      <c r="G915" s="106" t="s">
        <v>514</v>
      </c>
      <c r="H915" s="532">
        <v>44816</v>
      </c>
      <c r="I915" s="56" t="s">
        <v>2242</v>
      </c>
      <c r="J915" s="56" t="s">
        <v>3682</v>
      </c>
      <c r="K915" s="56" t="s">
        <v>3682</v>
      </c>
    </row>
    <row r="916" spans="1:11" x14ac:dyDescent="0.25">
      <c r="A916" s="571">
        <v>914</v>
      </c>
      <c r="B916" s="56" t="s">
        <v>61</v>
      </c>
      <c r="C916" s="75" t="s">
        <v>3692</v>
      </c>
      <c r="D916" s="57">
        <v>1</v>
      </c>
      <c r="E916" s="66" t="s">
        <v>26</v>
      </c>
      <c r="F916" s="62">
        <v>2100000</v>
      </c>
      <c r="G916" s="106" t="s">
        <v>514</v>
      </c>
      <c r="H916" s="532">
        <v>44816</v>
      </c>
      <c r="I916" s="56" t="s">
        <v>2183</v>
      </c>
      <c r="J916" s="56" t="s">
        <v>3682</v>
      </c>
      <c r="K916" s="56" t="s">
        <v>3682</v>
      </c>
    </row>
    <row r="917" spans="1:11" x14ac:dyDescent="0.25">
      <c r="A917" s="571">
        <v>915</v>
      </c>
      <c r="B917" s="56" t="s">
        <v>2263</v>
      </c>
      <c r="C917" s="56" t="s">
        <v>3693</v>
      </c>
      <c r="D917" s="83">
        <v>1</v>
      </c>
      <c r="E917" s="72" t="s">
        <v>29</v>
      </c>
      <c r="F917" s="62">
        <v>1400000</v>
      </c>
      <c r="G917" s="106" t="s">
        <v>535</v>
      </c>
      <c r="H917" s="532">
        <v>44816</v>
      </c>
      <c r="I917" s="126" t="s">
        <v>3694</v>
      </c>
      <c r="J917" s="56" t="s">
        <v>3695</v>
      </c>
    </row>
    <row r="918" spans="1:11" x14ac:dyDescent="0.25">
      <c r="A918" s="571">
        <v>916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2">
        <v>44816</v>
      </c>
    </row>
    <row r="919" spans="1:11" x14ac:dyDescent="0.25">
      <c r="A919" s="571">
        <v>917</v>
      </c>
      <c r="B919" s="55" t="s">
        <v>886</v>
      </c>
      <c r="C919" s="75" t="s">
        <v>3696</v>
      </c>
      <c r="D919" s="83">
        <v>1</v>
      </c>
      <c r="E919" s="72" t="s">
        <v>29</v>
      </c>
      <c r="F919" s="77">
        <v>1650000</v>
      </c>
      <c r="G919" s="64" t="s">
        <v>416</v>
      </c>
      <c r="H919" s="532">
        <v>44816</v>
      </c>
    </row>
    <row r="920" spans="1:11" x14ac:dyDescent="0.25">
      <c r="A920" s="571">
        <v>918</v>
      </c>
      <c r="B920" s="55" t="s">
        <v>886</v>
      </c>
      <c r="C920" s="75" t="s">
        <v>3697</v>
      </c>
      <c r="D920" s="57">
        <v>1</v>
      </c>
      <c r="E920" s="86" t="s">
        <v>29</v>
      </c>
      <c r="F920" s="77">
        <v>1650000</v>
      </c>
      <c r="G920" s="64" t="s">
        <v>416</v>
      </c>
      <c r="H920" s="532">
        <v>44816</v>
      </c>
    </row>
    <row r="921" spans="1:11" x14ac:dyDescent="0.25">
      <c r="A921" s="571">
        <v>919</v>
      </c>
      <c r="B921" s="55" t="s">
        <v>886</v>
      </c>
      <c r="C921" s="75" t="s">
        <v>3698</v>
      </c>
      <c r="D921" s="83">
        <v>1</v>
      </c>
      <c r="E921" s="72" t="s">
        <v>29</v>
      </c>
      <c r="F921" s="77">
        <v>1650000</v>
      </c>
      <c r="G921" s="64" t="s">
        <v>416</v>
      </c>
      <c r="H921" s="532">
        <v>44816</v>
      </c>
    </row>
    <row r="922" spans="1:11" x14ac:dyDescent="0.25">
      <c r="A922" s="571">
        <v>920</v>
      </c>
      <c r="B922" s="55" t="s">
        <v>886</v>
      </c>
      <c r="C922" s="75" t="s">
        <v>3699</v>
      </c>
      <c r="D922" s="57">
        <v>1</v>
      </c>
      <c r="E922" s="86" t="s">
        <v>29</v>
      </c>
      <c r="F922" s="77">
        <v>1650000</v>
      </c>
      <c r="G922" s="64" t="s">
        <v>416</v>
      </c>
      <c r="H922" s="532">
        <v>44816</v>
      </c>
    </row>
    <row r="923" spans="1:11" x14ac:dyDescent="0.25">
      <c r="A923" s="571">
        <v>921</v>
      </c>
      <c r="B923" s="55" t="s">
        <v>886</v>
      </c>
      <c r="C923" s="75" t="s">
        <v>3700</v>
      </c>
      <c r="D923" s="83">
        <v>1</v>
      </c>
      <c r="E923" s="72" t="s">
        <v>25</v>
      </c>
      <c r="F923" s="77">
        <v>1650000</v>
      </c>
      <c r="G923" s="64" t="s">
        <v>416</v>
      </c>
      <c r="H923" s="532">
        <v>44816</v>
      </c>
    </row>
    <row r="924" spans="1:11" x14ac:dyDescent="0.25">
      <c r="A924" s="571">
        <v>922</v>
      </c>
      <c r="B924" s="55" t="s">
        <v>886</v>
      </c>
      <c r="C924" s="75" t="s">
        <v>3701</v>
      </c>
      <c r="D924" s="57">
        <v>1</v>
      </c>
      <c r="E924" s="66" t="s">
        <v>29</v>
      </c>
      <c r="F924" s="77">
        <v>1650000</v>
      </c>
      <c r="G924" s="64" t="s">
        <v>416</v>
      </c>
      <c r="H924" s="532">
        <v>44816</v>
      </c>
    </row>
    <row r="925" spans="1:11" x14ac:dyDescent="0.25">
      <c r="A925" s="571">
        <v>923</v>
      </c>
      <c r="B925" s="95" t="s">
        <v>459</v>
      </c>
      <c r="C925" s="71" t="s">
        <v>3702</v>
      </c>
      <c r="D925" s="57">
        <v>1</v>
      </c>
      <c r="E925" s="66" t="s">
        <v>29</v>
      </c>
      <c r="F925" s="76">
        <v>1050000</v>
      </c>
      <c r="G925" s="64" t="s">
        <v>416</v>
      </c>
      <c r="H925" s="532">
        <v>44816</v>
      </c>
    </row>
    <row r="926" spans="1:11" x14ac:dyDescent="0.25">
      <c r="A926" s="571">
        <v>924</v>
      </c>
      <c r="B926" s="95" t="s">
        <v>459</v>
      </c>
      <c r="C926" s="71" t="s">
        <v>3703</v>
      </c>
      <c r="D926" s="57">
        <v>1</v>
      </c>
      <c r="E926" s="66" t="s">
        <v>29</v>
      </c>
      <c r="F926" s="76">
        <v>1050000</v>
      </c>
      <c r="G926" s="64" t="s">
        <v>416</v>
      </c>
      <c r="H926" s="532">
        <v>44816</v>
      </c>
    </row>
    <row r="927" spans="1:11" x14ac:dyDescent="0.25">
      <c r="A927" s="571">
        <v>925</v>
      </c>
      <c r="B927" s="56" t="s">
        <v>2747</v>
      </c>
      <c r="C927" s="56" t="s">
        <v>3704</v>
      </c>
      <c r="D927" s="57">
        <v>1</v>
      </c>
      <c r="E927" s="66" t="s">
        <v>26</v>
      </c>
      <c r="F927" s="76">
        <v>2100000</v>
      </c>
      <c r="G927" s="106" t="s">
        <v>622</v>
      </c>
      <c r="H927" s="532">
        <v>44846</v>
      </c>
    </row>
    <row r="928" spans="1:11" x14ac:dyDescent="0.25">
      <c r="A928" s="571">
        <v>926</v>
      </c>
      <c r="B928" s="56" t="s">
        <v>2747</v>
      </c>
      <c r="C928" s="56" t="s">
        <v>3705</v>
      </c>
      <c r="D928" s="57">
        <v>1</v>
      </c>
      <c r="E928" s="100" t="s">
        <v>26</v>
      </c>
      <c r="F928" s="96">
        <v>2100000</v>
      </c>
      <c r="G928" s="106" t="s">
        <v>622</v>
      </c>
      <c r="H928" s="532">
        <v>44846</v>
      </c>
    </row>
    <row r="929" spans="1:8" x14ac:dyDescent="0.25">
      <c r="A929" s="571">
        <v>927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32">
        <v>44816</v>
      </c>
    </row>
    <row r="930" spans="1:8" x14ac:dyDescent="0.25">
      <c r="A930" s="571">
        <v>928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32">
        <v>44816</v>
      </c>
    </row>
    <row r="931" spans="1:8" x14ac:dyDescent="0.25">
      <c r="A931" s="571">
        <v>929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32">
        <v>44816</v>
      </c>
    </row>
    <row r="932" spans="1:8" x14ac:dyDescent="0.25">
      <c r="A932" s="571">
        <v>930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32">
        <v>44816</v>
      </c>
    </row>
    <row r="933" spans="1:8" x14ac:dyDescent="0.25">
      <c r="A933" s="571">
        <v>931</v>
      </c>
      <c r="B933" s="95" t="s">
        <v>459</v>
      </c>
      <c r="C933" s="65" t="s">
        <v>3706</v>
      </c>
      <c r="D933" s="57">
        <v>1</v>
      </c>
      <c r="E933" s="66" t="s">
        <v>29</v>
      </c>
      <c r="F933" s="58">
        <v>1050000</v>
      </c>
      <c r="G933" s="106" t="s">
        <v>468</v>
      </c>
      <c r="H933" s="532">
        <v>44816</v>
      </c>
    </row>
    <row r="934" spans="1:8" x14ac:dyDescent="0.25">
      <c r="A934" s="571">
        <v>932</v>
      </c>
      <c r="B934" s="95" t="s">
        <v>459</v>
      </c>
      <c r="C934" s="65" t="s">
        <v>3707</v>
      </c>
      <c r="D934" s="57">
        <v>1</v>
      </c>
      <c r="E934" s="66" t="s">
        <v>29</v>
      </c>
      <c r="F934" s="58">
        <v>1050000</v>
      </c>
      <c r="G934" s="106" t="s">
        <v>468</v>
      </c>
      <c r="H934" s="532">
        <v>44816</v>
      </c>
    </row>
    <row r="935" spans="1:8" x14ac:dyDescent="0.25">
      <c r="A935" s="571">
        <v>933</v>
      </c>
      <c r="B935" s="95" t="s">
        <v>2739</v>
      </c>
      <c r="C935" s="65" t="s">
        <v>3708</v>
      </c>
      <c r="D935" s="57">
        <v>1</v>
      </c>
      <c r="E935" s="66" t="s">
        <v>29</v>
      </c>
      <c r="F935" s="58">
        <v>1050000</v>
      </c>
      <c r="G935" s="106" t="s">
        <v>468</v>
      </c>
      <c r="H935" s="532">
        <v>44816</v>
      </c>
    </row>
    <row r="936" spans="1:8" x14ac:dyDescent="0.25">
      <c r="A936" s="571">
        <v>934</v>
      </c>
      <c r="B936" s="95" t="s">
        <v>2740</v>
      </c>
      <c r="C936" s="65" t="s">
        <v>3709</v>
      </c>
      <c r="D936" s="57">
        <v>1</v>
      </c>
      <c r="E936" s="66" t="s">
        <v>29</v>
      </c>
      <c r="F936" s="58">
        <v>1050000</v>
      </c>
      <c r="G936" s="106" t="s">
        <v>468</v>
      </c>
      <c r="H936" s="532">
        <v>44816</v>
      </c>
    </row>
    <row r="937" spans="1:8" x14ac:dyDescent="0.25">
      <c r="A937" s="571">
        <v>935</v>
      </c>
      <c r="B937" s="95" t="s">
        <v>2741</v>
      </c>
      <c r="C937" s="65" t="s">
        <v>3710</v>
      </c>
      <c r="D937" s="57">
        <v>1</v>
      </c>
      <c r="E937" s="66" t="s">
        <v>29</v>
      </c>
      <c r="F937" s="58">
        <v>1050000</v>
      </c>
      <c r="G937" s="106" t="s">
        <v>468</v>
      </c>
      <c r="H937" s="532">
        <v>44816</v>
      </c>
    </row>
    <row r="938" spans="1:8" x14ac:dyDescent="0.25">
      <c r="A938" s="571">
        <v>936</v>
      </c>
      <c r="B938" s="95" t="s">
        <v>2742</v>
      </c>
      <c r="C938" s="65" t="s">
        <v>3711</v>
      </c>
      <c r="D938" s="57">
        <v>1</v>
      </c>
      <c r="E938" s="66" t="s">
        <v>29</v>
      </c>
      <c r="F938" s="58">
        <v>1050000</v>
      </c>
      <c r="G938" s="106" t="s">
        <v>468</v>
      </c>
      <c r="H938" s="532">
        <v>44816</v>
      </c>
    </row>
    <row r="939" spans="1:8" x14ac:dyDescent="0.25">
      <c r="A939" s="571">
        <v>937</v>
      </c>
      <c r="B939" s="95" t="s">
        <v>2743</v>
      </c>
      <c r="C939" s="65" t="s">
        <v>3712</v>
      </c>
      <c r="D939" s="57">
        <v>1</v>
      </c>
      <c r="E939" s="66" t="s">
        <v>29</v>
      </c>
      <c r="F939" s="58">
        <v>1050000</v>
      </c>
      <c r="G939" s="106" t="s">
        <v>468</v>
      </c>
      <c r="H939" s="532">
        <v>44816</v>
      </c>
    </row>
    <row r="940" spans="1:8" x14ac:dyDescent="0.25">
      <c r="A940" s="571">
        <v>938</v>
      </c>
      <c r="B940" s="95" t="s">
        <v>2744</v>
      </c>
      <c r="C940" s="65" t="s">
        <v>3713</v>
      </c>
      <c r="D940" s="57">
        <v>1</v>
      </c>
      <c r="E940" s="66" t="s">
        <v>29</v>
      </c>
      <c r="F940" s="58">
        <v>1050000</v>
      </c>
      <c r="G940" s="106" t="s">
        <v>468</v>
      </c>
      <c r="H940" s="532">
        <v>44816</v>
      </c>
    </row>
    <row r="941" spans="1:8" x14ac:dyDescent="0.25">
      <c r="A941" s="571">
        <v>939</v>
      </c>
      <c r="B941" s="95" t="s">
        <v>2745</v>
      </c>
      <c r="C941" s="65" t="s">
        <v>3714</v>
      </c>
      <c r="D941" s="57">
        <v>1</v>
      </c>
      <c r="E941" s="66" t="s">
        <v>29</v>
      </c>
      <c r="F941" s="58">
        <v>1050000</v>
      </c>
      <c r="G941" s="106" t="s">
        <v>468</v>
      </c>
      <c r="H941" s="532">
        <v>44816</v>
      </c>
    </row>
    <row r="942" spans="1:8" x14ac:dyDescent="0.25">
      <c r="A942" s="571">
        <v>940</v>
      </c>
      <c r="B942" s="95" t="s">
        <v>2746</v>
      </c>
      <c r="C942" s="65" t="s">
        <v>3715</v>
      </c>
      <c r="D942" s="57">
        <v>1</v>
      </c>
      <c r="E942" s="66" t="s">
        <v>29</v>
      </c>
      <c r="F942" s="58">
        <v>1050000</v>
      </c>
      <c r="G942" s="106" t="s">
        <v>468</v>
      </c>
      <c r="H942" s="532">
        <v>44816</v>
      </c>
    </row>
    <row r="943" spans="1:8" x14ac:dyDescent="0.25">
      <c r="A943" s="571">
        <v>941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32">
        <v>44846</v>
      </c>
    </row>
    <row r="944" spans="1:8" x14ac:dyDescent="0.25">
      <c r="A944" s="571">
        <v>942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32">
        <v>44846</v>
      </c>
    </row>
    <row r="945" spans="1:9" x14ac:dyDescent="0.25">
      <c r="A945" s="571">
        <v>943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32">
        <v>44846</v>
      </c>
    </row>
    <row r="946" spans="1:9" x14ac:dyDescent="0.25">
      <c r="A946" s="571">
        <v>944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32">
        <v>44846</v>
      </c>
    </row>
    <row r="947" spans="1:9" x14ac:dyDescent="0.25">
      <c r="A947" s="571">
        <v>945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32">
        <v>44846</v>
      </c>
    </row>
    <row r="948" spans="1:9" x14ac:dyDescent="0.25">
      <c r="A948" s="571">
        <v>946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32">
        <v>44846</v>
      </c>
    </row>
    <row r="949" spans="1:9" x14ac:dyDescent="0.25">
      <c r="A949" s="571">
        <v>947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32">
        <v>44846</v>
      </c>
      <c r="I949" s="56" t="s">
        <v>3716</v>
      </c>
    </row>
    <row r="950" spans="1:9" x14ac:dyDescent="0.25">
      <c r="A950" s="571">
        <v>948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32">
        <v>44846</v>
      </c>
    </row>
    <row r="951" spans="1:9" x14ac:dyDescent="0.25">
      <c r="A951" s="571">
        <v>949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32">
        <v>44846</v>
      </c>
    </row>
    <row r="952" spans="1:9" x14ac:dyDescent="0.25">
      <c r="A952" s="571">
        <v>950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32">
        <v>44846</v>
      </c>
    </row>
    <row r="953" spans="1:9" x14ac:dyDescent="0.25">
      <c r="A953" s="571">
        <v>951</v>
      </c>
      <c r="B953" s="56" t="s">
        <v>61</v>
      </c>
      <c r="C953" s="75" t="s">
        <v>3717</v>
      </c>
      <c r="D953" s="57">
        <v>1</v>
      </c>
      <c r="E953" s="86" t="s">
        <v>29</v>
      </c>
      <c r="F953" s="63">
        <v>2100000</v>
      </c>
      <c r="G953" s="106" t="s">
        <v>594</v>
      </c>
      <c r="H953" s="532">
        <v>44907</v>
      </c>
    </row>
    <row r="954" spans="1:9" x14ac:dyDescent="0.25">
      <c r="A954" s="571">
        <v>952</v>
      </c>
      <c r="B954" s="56" t="s">
        <v>61</v>
      </c>
      <c r="C954" s="75" t="s">
        <v>3718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71">
        <v>953</v>
      </c>
      <c r="B955" s="56" t="s">
        <v>61</v>
      </c>
      <c r="C955" s="56" t="s">
        <v>3719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71">
        <v>954</v>
      </c>
      <c r="B956" s="68" t="s">
        <v>60</v>
      </c>
      <c r="C956" s="56" t="s">
        <v>1988</v>
      </c>
      <c r="D956" s="57">
        <v>1</v>
      </c>
      <c r="E956" s="275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71">
        <v>955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71">
        <v>956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71">
        <v>957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71">
        <v>958</v>
      </c>
      <c r="B960" s="56" t="s">
        <v>61</v>
      </c>
      <c r="C960" s="56" t="s">
        <v>3720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3721</v>
      </c>
    </row>
    <row r="961" spans="1:8" x14ac:dyDescent="0.25">
      <c r="A961" s="571">
        <v>959</v>
      </c>
      <c r="B961" s="56" t="s">
        <v>61</v>
      </c>
      <c r="C961" s="56" t="s">
        <v>3722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71">
        <v>960</v>
      </c>
      <c r="B962" s="56" t="s">
        <v>61</v>
      </c>
      <c r="C962" s="56" t="s">
        <v>3723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71">
        <v>961</v>
      </c>
      <c r="B963" s="56" t="s">
        <v>61</v>
      </c>
      <c r="C963" s="56" t="s">
        <v>3724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71">
        <v>962</v>
      </c>
      <c r="B964" s="56" t="s">
        <v>971</v>
      </c>
      <c r="C964" s="56" t="s">
        <v>3725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71">
        <v>963</v>
      </c>
      <c r="B965" s="56" t="s">
        <v>971</v>
      </c>
      <c r="C965" s="56" t="s">
        <v>3725</v>
      </c>
      <c r="D965" s="558">
        <v>1</v>
      </c>
      <c r="E965" s="86" t="s">
        <v>26</v>
      </c>
      <c r="F965" s="560">
        <v>2200000</v>
      </c>
      <c r="G965" s="106" t="s">
        <v>844</v>
      </c>
      <c r="H965" s="106" t="s">
        <v>2769</v>
      </c>
    </row>
    <row r="966" spans="1:8" x14ac:dyDescent="0.25">
      <c r="A966" s="571">
        <v>964</v>
      </c>
      <c r="B966" s="56" t="s">
        <v>2263</v>
      </c>
      <c r="C966" s="126" t="s">
        <v>3726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71">
        <v>965</v>
      </c>
      <c r="B967" s="56" t="s">
        <v>2263</v>
      </c>
      <c r="C967" s="245" t="s">
        <v>3727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71">
        <v>966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71">
        <v>967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71">
        <v>968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71">
        <v>969</v>
      </c>
      <c r="B971" s="55" t="s">
        <v>886</v>
      </c>
      <c r="C971" s="56" t="s">
        <v>3728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71">
        <v>970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71">
        <v>971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71">
        <v>972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71">
        <v>973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71">
        <v>974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71">
        <v>975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71">
        <v>976</v>
      </c>
      <c r="B978" s="56" t="s">
        <v>971</v>
      </c>
      <c r="C978" s="81" t="s">
        <v>3729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3730</v>
      </c>
    </row>
    <row r="979" spans="1:11" x14ac:dyDescent="0.25">
      <c r="A979" s="571">
        <v>977</v>
      </c>
      <c r="B979" s="56" t="s">
        <v>971</v>
      </c>
      <c r="C979" s="81" t="s">
        <v>3731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3730</v>
      </c>
    </row>
    <row r="980" spans="1:11" x14ac:dyDescent="0.25">
      <c r="A980" s="571">
        <v>978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71">
        <v>979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71">
        <v>980</v>
      </c>
      <c r="B982" s="257" t="s">
        <v>886</v>
      </c>
      <c r="C982" s="508" t="s">
        <v>1107</v>
      </c>
      <c r="D982" s="452">
        <v>1</v>
      </c>
      <c r="E982" s="530" t="s">
        <v>29</v>
      </c>
      <c r="F982" s="451">
        <v>1650000</v>
      </c>
      <c r="G982" s="263" t="s">
        <v>845</v>
      </c>
      <c r="H982" s="509" t="s">
        <v>2789</v>
      </c>
    </row>
    <row r="983" spans="1:11" x14ac:dyDescent="0.25">
      <c r="A983" s="571">
        <v>981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71">
        <v>982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71">
        <v>983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71">
        <v>984</v>
      </c>
      <c r="B986" s="56" t="s">
        <v>61</v>
      </c>
      <c r="C986" s="56" t="s">
        <v>3732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3683</v>
      </c>
      <c r="K986" s="56" t="s">
        <v>3683</v>
      </c>
    </row>
    <row r="987" spans="1:11" x14ac:dyDescent="0.25">
      <c r="A987" s="571">
        <v>985</v>
      </c>
      <c r="B987" s="56" t="s">
        <v>61</v>
      </c>
      <c r="C987" s="56" t="s">
        <v>3733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3683</v>
      </c>
      <c r="K987" s="56" t="s">
        <v>3683</v>
      </c>
    </row>
    <row r="988" spans="1:11" x14ac:dyDescent="0.25">
      <c r="A988" s="571">
        <v>986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71">
        <v>987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71">
        <v>988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71">
        <v>989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71">
        <v>990</v>
      </c>
      <c r="B992" s="56" t="s">
        <v>2804</v>
      </c>
      <c r="C992" s="56" t="s">
        <v>1857</v>
      </c>
      <c r="D992" s="558">
        <v>1</v>
      </c>
      <c r="E992" s="559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71">
        <v>991</v>
      </c>
      <c r="B993" s="56" t="s">
        <v>2804</v>
      </c>
      <c r="C993" s="56" t="s">
        <v>1967</v>
      </c>
      <c r="D993" s="57">
        <v>1</v>
      </c>
      <c r="E993" s="559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71">
        <v>992</v>
      </c>
      <c r="B994" s="56" t="s">
        <v>61</v>
      </c>
      <c r="C994" s="56" t="s">
        <v>3734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71">
        <v>993</v>
      </c>
      <c r="B995" s="56" t="s">
        <v>61</v>
      </c>
      <c r="C995" s="56" t="s">
        <v>3735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71">
        <v>994</v>
      </c>
      <c r="B996" s="56" t="s">
        <v>61</v>
      </c>
      <c r="C996" s="56" t="s">
        <v>3736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71">
        <v>995</v>
      </c>
      <c r="B997" s="56" t="s">
        <v>61</v>
      </c>
      <c r="C997" s="56" t="s">
        <v>3737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71">
        <v>996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71">
        <v>997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71">
        <v>998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71">
        <v>999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71">
        <v>1000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71">
        <v>1001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71">
        <v>1002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71">
        <v>1003</v>
      </c>
      <c r="B1005" s="56" t="s">
        <v>2804</v>
      </c>
      <c r="C1005" s="71" t="s">
        <v>2813</v>
      </c>
      <c r="D1005" s="558">
        <v>1</v>
      </c>
      <c r="E1005" s="559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71">
        <v>1004</v>
      </c>
      <c r="B1006" s="56" t="s">
        <v>2804</v>
      </c>
      <c r="C1006" s="71" t="s">
        <v>2814</v>
      </c>
      <c r="D1006" s="57">
        <v>1</v>
      </c>
      <c r="E1006" s="559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71">
        <v>1005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71">
        <v>1006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71">
        <v>1007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71">
        <v>1008</v>
      </c>
      <c r="B1010" s="56" t="s">
        <v>61</v>
      </c>
      <c r="C1010" s="157" t="s">
        <v>3738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71">
        <v>1009</v>
      </c>
      <c r="B1011" s="56" t="s">
        <v>61</v>
      </c>
      <c r="C1011" s="157" t="s">
        <v>3739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71">
        <v>1010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71">
        <v>1011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71">
        <v>1012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71">
        <v>1013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71">
        <v>1014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71">
        <v>1015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71">
        <v>1016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71">
        <v>1017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71">
        <v>1018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71">
        <v>1019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3740</v>
      </c>
    </row>
    <row r="1022" spans="1:11" x14ac:dyDescent="0.25">
      <c r="A1022" s="571">
        <v>1020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3741</v>
      </c>
      <c r="K1022" s="65" t="s">
        <v>3740</v>
      </c>
    </row>
    <row r="1023" spans="1:11" x14ac:dyDescent="0.25">
      <c r="A1023" s="571">
        <v>1021</v>
      </c>
      <c r="B1023" s="56" t="s">
        <v>450</v>
      </c>
      <c r="C1023" s="56" t="s">
        <v>3742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3743</v>
      </c>
      <c r="K1023" s="65" t="s">
        <v>3744</v>
      </c>
    </row>
    <row r="1024" spans="1:11" x14ac:dyDescent="0.25">
      <c r="A1024" s="571">
        <v>1022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71">
        <v>1023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71">
        <v>1024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71">
        <v>1025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71">
        <v>1026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71">
        <v>1027</v>
      </c>
      <c r="B1029" s="56" t="s">
        <v>400</v>
      </c>
      <c r="C1029" s="71" t="s">
        <v>3745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32">
        <v>44986</v>
      </c>
      <c r="I1029" s="126" t="s">
        <v>3746</v>
      </c>
      <c r="K1029" s="65" t="s">
        <v>3747</v>
      </c>
    </row>
    <row r="1030" spans="1:11" x14ac:dyDescent="0.25">
      <c r="A1030" s="571">
        <v>1028</v>
      </c>
      <c r="B1030" s="56" t="s">
        <v>400</v>
      </c>
      <c r="C1030" s="56" t="s">
        <v>3748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32">
        <v>44986</v>
      </c>
      <c r="I1030" s="126" t="s">
        <v>3749</v>
      </c>
      <c r="K1030" s="65" t="s">
        <v>3747</v>
      </c>
    </row>
    <row r="1031" spans="1:11" x14ac:dyDescent="0.25">
      <c r="A1031" s="571">
        <v>1029</v>
      </c>
      <c r="B1031" s="56" t="s">
        <v>450</v>
      </c>
      <c r="C1031" s="56" t="s">
        <v>3750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32">
        <v>44986</v>
      </c>
      <c r="I1031" s="126" t="s">
        <v>3751</v>
      </c>
      <c r="K1031" s="65" t="s">
        <v>3752</v>
      </c>
    </row>
    <row r="1032" spans="1:11" x14ac:dyDescent="0.25">
      <c r="A1032" s="571">
        <v>1030</v>
      </c>
      <c r="B1032" s="68" t="s">
        <v>58</v>
      </c>
      <c r="C1032" s="56" t="s">
        <v>3753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32">
        <v>44986</v>
      </c>
    </row>
    <row r="1033" spans="1:11" x14ac:dyDescent="0.25">
      <c r="A1033" s="571">
        <v>1031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32">
        <v>44986</v>
      </c>
    </row>
    <row r="1034" spans="1:11" x14ac:dyDescent="0.25">
      <c r="A1034" s="571">
        <v>1032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2">
        <v>44986</v>
      </c>
    </row>
    <row r="1035" spans="1:11" x14ac:dyDescent="0.25">
      <c r="A1035" s="571">
        <v>1033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2">
        <v>44986</v>
      </c>
    </row>
    <row r="1036" spans="1:11" x14ac:dyDescent="0.25">
      <c r="A1036" s="571">
        <v>1034</v>
      </c>
      <c r="B1036" s="56" t="s">
        <v>644</v>
      </c>
      <c r="C1036" s="56" t="s">
        <v>3754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2">
        <v>44986</v>
      </c>
    </row>
    <row r="1037" spans="1:11" x14ac:dyDescent="0.25">
      <c r="A1037" s="571">
        <v>1035</v>
      </c>
      <c r="B1037" s="56" t="s">
        <v>644</v>
      </c>
      <c r="C1037" s="56" t="s">
        <v>3755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2">
        <v>44986</v>
      </c>
    </row>
    <row r="1038" spans="1:11" x14ac:dyDescent="0.25">
      <c r="A1038" s="571">
        <v>1036</v>
      </c>
      <c r="B1038" s="56" t="s">
        <v>644</v>
      </c>
      <c r="C1038" s="56" t="s">
        <v>3756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2">
        <v>44986</v>
      </c>
    </row>
    <row r="1039" spans="1:11" x14ac:dyDescent="0.25">
      <c r="A1039" s="571">
        <v>1037</v>
      </c>
      <c r="B1039" s="56" t="s">
        <v>644</v>
      </c>
      <c r="C1039" s="56" t="s">
        <v>3757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2">
        <v>44986</v>
      </c>
    </row>
    <row r="1040" spans="1:11" x14ac:dyDescent="0.25">
      <c r="A1040" s="571">
        <v>1038</v>
      </c>
      <c r="B1040" s="56" t="s">
        <v>644</v>
      </c>
      <c r="C1040" s="56" t="s">
        <v>3758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2">
        <v>44986</v>
      </c>
    </row>
    <row r="1041" spans="1:11" x14ac:dyDescent="0.25">
      <c r="A1041" s="571">
        <v>1039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2">
        <v>44986</v>
      </c>
    </row>
    <row r="1042" spans="1:11" x14ac:dyDescent="0.25">
      <c r="A1042" s="571">
        <v>1040</v>
      </c>
      <c r="B1042" s="56" t="s">
        <v>644</v>
      </c>
      <c r="C1042" s="56" t="s">
        <v>3759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2">
        <v>44986</v>
      </c>
    </row>
    <row r="1043" spans="1:11" x14ac:dyDescent="0.25">
      <c r="A1043" s="571">
        <v>1041</v>
      </c>
      <c r="B1043" s="56" t="s">
        <v>644</v>
      </c>
      <c r="C1043" s="56" t="s">
        <v>3760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2">
        <v>44986</v>
      </c>
    </row>
    <row r="1044" spans="1:11" x14ac:dyDescent="0.25">
      <c r="A1044" s="571">
        <v>1042</v>
      </c>
      <c r="B1044" s="56" t="s">
        <v>644</v>
      </c>
      <c r="C1044" s="56" t="s">
        <v>3761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2">
        <v>44986</v>
      </c>
    </row>
    <row r="1045" spans="1:11" x14ac:dyDescent="0.25">
      <c r="A1045" s="571">
        <v>1043</v>
      </c>
      <c r="B1045" s="56" t="s">
        <v>644</v>
      </c>
      <c r="C1045" s="58" t="s">
        <v>3762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2">
        <v>44986</v>
      </c>
    </row>
    <row r="1046" spans="1:11" x14ac:dyDescent="0.25">
      <c r="A1046" s="571">
        <v>1044</v>
      </c>
      <c r="B1046" s="56" t="s">
        <v>644</v>
      </c>
      <c r="C1046" s="58" t="s">
        <v>3763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2">
        <v>44986</v>
      </c>
    </row>
    <row r="1047" spans="1:11" x14ac:dyDescent="0.25">
      <c r="A1047" s="571">
        <v>1045</v>
      </c>
      <c r="B1047" s="56" t="s">
        <v>644</v>
      </c>
      <c r="C1047" s="58" t="s">
        <v>3764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2">
        <v>44986</v>
      </c>
    </row>
    <row r="1048" spans="1:11" x14ac:dyDescent="0.25">
      <c r="A1048" s="571">
        <v>1046</v>
      </c>
      <c r="B1048" s="74" t="s">
        <v>3765</v>
      </c>
      <c r="C1048" s="56" t="s">
        <v>3766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32">
        <v>44986</v>
      </c>
      <c r="I1048" s="126" t="s">
        <v>3767</v>
      </c>
    </row>
    <row r="1049" spans="1:11" x14ac:dyDescent="0.25">
      <c r="A1049" s="571">
        <v>1047</v>
      </c>
      <c r="B1049" s="74" t="s">
        <v>3765</v>
      </c>
      <c r="C1049" s="56" t="s">
        <v>3768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32">
        <v>44986</v>
      </c>
      <c r="I1049" s="126" t="s">
        <v>3620</v>
      </c>
    </row>
    <row r="1050" spans="1:11" x14ac:dyDescent="0.25">
      <c r="A1050" s="571">
        <v>1048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32">
        <v>44986</v>
      </c>
      <c r="I1050" s="126" t="s">
        <v>3769</v>
      </c>
    </row>
    <row r="1051" spans="1:11" x14ac:dyDescent="0.25">
      <c r="A1051" s="571">
        <v>1049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32">
        <v>44986</v>
      </c>
      <c r="I1051" s="126" t="s">
        <v>3770</v>
      </c>
    </row>
    <row r="1052" spans="1:11" x14ac:dyDescent="0.25">
      <c r="A1052" s="571">
        <v>1050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32">
        <v>45047</v>
      </c>
    </row>
    <row r="1053" spans="1:11" x14ac:dyDescent="0.25">
      <c r="A1053" s="571">
        <v>1051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32">
        <v>45047</v>
      </c>
    </row>
    <row r="1054" spans="1:11" x14ac:dyDescent="0.25">
      <c r="A1054" s="571">
        <v>1052</v>
      </c>
      <c r="B1054" s="56" t="s">
        <v>412</v>
      </c>
      <c r="C1054" s="71" t="s">
        <v>3771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32">
        <v>45047</v>
      </c>
      <c r="I1054" s="126" t="s">
        <v>3772</v>
      </c>
      <c r="K1054" s="65" t="s">
        <v>3773</v>
      </c>
    </row>
    <row r="1055" spans="1:11" x14ac:dyDescent="0.25">
      <c r="A1055" s="571">
        <v>1053</v>
      </c>
      <c r="B1055" s="56" t="s">
        <v>412</v>
      </c>
      <c r="C1055" s="123" t="s">
        <v>3774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32">
        <v>45047</v>
      </c>
      <c r="I1055" s="126" t="s">
        <v>3775</v>
      </c>
      <c r="K1055" s="65" t="s">
        <v>3773</v>
      </c>
    </row>
    <row r="1056" spans="1:11" x14ac:dyDescent="0.25">
      <c r="A1056" s="571">
        <v>1054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32">
        <v>45078</v>
      </c>
    </row>
    <row r="1057" spans="1:11" x14ac:dyDescent="0.25">
      <c r="A1057" s="571">
        <v>1055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32">
        <v>45078</v>
      </c>
    </row>
    <row r="1058" spans="1:11" x14ac:dyDescent="0.25">
      <c r="A1058" s="571">
        <v>1056</v>
      </c>
      <c r="B1058" s="56" t="s">
        <v>61</v>
      </c>
      <c r="C1058" s="56" t="s">
        <v>3776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32">
        <v>45078</v>
      </c>
      <c r="I1058" s="56" t="s">
        <v>3777</v>
      </c>
      <c r="K1058" s="65" t="s">
        <v>3778</v>
      </c>
    </row>
    <row r="1059" spans="1:11" x14ac:dyDescent="0.25">
      <c r="A1059" s="571">
        <v>1057</v>
      </c>
      <c r="B1059" s="56" t="s">
        <v>61</v>
      </c>
      <c r="C1059" s="56" t="s">
        <v>3779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32">
        <v>45078</v>
      </c>
      <c r="I1059" s="56" t="s">
        <v>3780</v>
      </c>
      <c r="K1059" s="65" t="s">
        <v>3778</v>
      </c>
    </row>
    <row r="1060" spans="1:11" x14ac:dyDescent="0.25">
      <c r="A1060" s="571">
        <v>1058</v>
      </c>
      <c r="B1060" s="56" t="s">
        <v>61</v>
      </c>
      <c r="C1060" s="56" t="s">
        <v>3781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32">
        <v>45078</v>
      </c>
      <c r="I1060" s="56" t="s">
        <v>2242</v>
      </c>
    </row>
    <row r="1061" spans="1:11" x14ac:dyDescent="0.25">
      <c r="A1061" s="571">
        <v>1059</v>
      </c>
      <c r="B1061" s="56" t="s">
        <v>61</v>
      </c>
      <c r="C1061" s="56" t="s">
        <v>3782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32">
        <v>45078</v>
      </c>
      <c r="I1061" s="56" t="s">
        <v>2242</v>
      </c>
    </row>
    <row r="1062" spans="1:11" x14ac:dyDescent="0.25">
      <c r="A1062" s="571">
        <v>1060</v>
      </c>
      <c r="B1062" s="56" t="s">
        <v>450</v>
      </c>
      <c r="C1062" s="56" t="s">
        <v>3783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583">
        <v>45108</v>
      </c>
      <c r="I1062" s="126" t="s">
        <v>3784</v>
      </c>
      <c r="K1062" s="65" t="s">
        <v>3785</v>
      </c>
    </row>
    <row r="1063" spans="1:11" x14ac:dyDescent="0.25">
      <c r="A1063" s="571">
        <v>1061</v>
      </c>
      <c r="B1063" s="55" t="s">
        <v>3786</v>
      </c>
      <c r="C1063" s="56" t="s">
        <v>3787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32">
        <v>45170</v>
      </c>
      <c r="I1063" s="126"/>
    </row>
    <row r="1064" spans="1:11" x14ac:dyDescent="0.25">
      <c r="A1064" s="571">
        <v>1062</v>
      </c>
      <c r="B1064" s="56" t="s">
        <v>3786</v>
      </c>
      <c r="C1064" s="56" t="s">
        <v>3788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32">
        <v>45170</v>
      </c>
      <c r="I1064" s="126"/>
    </row>
    <row r="1065" spans="1:11" x14ac:dyDescent="0.25">
      <c r="A1065" s="571">
        <v>1063</v>
      </c>
      <c r="B1065" s="56" t="s">
        <v>61</v>
      </c>
      <c r="C1065" s="56" t="s">
        <v>3789</v>
      </c>
      <c r="D1065" s="72">
        <v>1</v>
      </c>
      <c r="E1065" s="56" t="s">
        <v>29</v>
      </c>
      <c r="F1065" s="275">
        <v>2100000</v>
      </c>
      <c r="G1065" s="106" t="s">
        <v>513</v>
      </c>
      <c r="H1065" s="532">
        <v>45200</v>
      </c>
    </row>
    <row r="1066" spans="1:11" x14ac:dyDescent="0.25">
      <c r="A1066" s="571">
        <v>1064</v>
      </c>
      <c r="B1066" s="56" t="s">
        <v>61</v>
      </c>
      <c r="C1066" s="75" t="s">
        <v>3790</v>
      </c>
      <c r="D1066" s="72">
        <v>1</v>
      </c>
      <c r="E1066" s="56" t="s">
        <v>29</v>
      </c>
      <c r="F1066" s="275">
        <v>2100000</v>
      </c>
      <c r="G1066" s="106" t="s">
        <v>513</v>
      </c>
      <c r="H1066" s="532">
        <v>45200</v>
      </c>
    </row>
    <row r="1067" spans="1:11" x14ac:dyDescent="0.25">
      <c r="A1067" s="571">
        <v>1065</v>
      </c>
      <c r="B1067" s="56" t="s">
        <v>61</v>
      </c>
      <c r="C1067" s="75" t="s">
        <v>3791</v>
      </c>
      <c r="D1067" s="72">
        <v>1</v>
      </c>
      <c r="E1067" s="56" t="s">
        <v>29</v>
      </c>
      <c r="F1067" s="275">
        <v>2100000</v>
      </c>
      <c r="G1067" s="106" t="s">
        <v>513</v>
      </c>
      <c r="H1067" s="532">
        <v>45200</v>
      </c>
    </row>
    <row r="1068" spans="1:11" x14ac:dyDescent="0.25">
      <c r="A1068" s="571">
        <v>1066</v>
      </c>
      <c r="B1068" s="56" t="s">
        <v>61</v>
      </c>
      <c r="C1068" s="56" t="s">
        <v>3792</v>
      </c>
      <c r="D1068" s="72">
        <v>1</v>
      </c>
      <c r="E1068" s="56" t="s">
        <v>29</v>
      </c>
      <c r="F1068" s="275">
        <v>2100000</v>
      </c>
      <c r="G1068" s="106" t="s">
        <v>513</v>
      </c>
      <c r="H1068" s="532">
        <v>45200</v>
      </c>
    </row>
    <row r="1069" spans="1:11" x14ac:dyDescent="0.25">
      <c r="A1069" s="571">
        <v>1067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2">
        <v>45231</v>
      </c>
    </row>
    <row r="1070" spans="1:11" x14ac:dyDescent="0.25">
      <c r="A1070" s="571">
        <v>1068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2">
        <v>45231</v>
      </c>
    </row>
    <row r="1071" spans="1:11" x14ac:dyDescent="0.25">
      <c r="A1071" s="571">
        <v>1069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2">
        <v>45231</v>
      </c>
    </row>
    <row r="1072" spans="1:11" x14ac:dyDescent="0.25">
      <c r="A1072" s="571">
        <v>1070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32">
        <v>45231</v>
      </c>
    </row>
    <row r="1073" spans="1:8" x14ac:dyDescent="0.25">
      <c r="A1073" s="571">
        <v>1071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2">
        <v>45231</v>
      </c>
    </row>
    <row r="1074" spans="1:8" x14ac:dyDescent="0.25">
      <c r="A1074" s="571">
        <v>1072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2">
        <v>45231</v>
      </c>
    </row>
    <row r="1075" spans="1:8" x14ac:dyDescent="0.25">
      <c r="A1075" s="571">
        <v>1073</v>
      </c>
      <c r="B1075" s="56" t="s">
        <v>450</v>
      </c>
      <c r="C1075" s="71" t="s">
        <v>3793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71">
        <v>1074</v>
      </c>
      <c r="B1076" s="56" t="s">
        <v>450</v>
      </c>
      <c r="C1076" s="56" t="s">
        <v>3794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71">
        <v>1075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71">
        <v>1076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71">
        <v>1077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71">
        <v>1078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71">
        <v>1079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71">
        <v>1080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71">
        <v>1081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71">
        <v>1082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71">
        <v>1083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71">
        <v>1084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71">
        <v>1085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71">
        <v>1086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1" x14ac:dyDescent="0.25">
      <c r="A1089" s="571">
        <v>1087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1" x14ac:dyDescent="0.25">
      <c r="A1090" s="571">
        <v>1088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1" x14ac:dyDescent="0.25">
      <c r="A1091" s="571">
        <v>1089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1" x14ac:dyDescent="0.25">
      <c r="A1092" s="571">
        <v>1090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1" x14ac:dyDescent="0.25">
      <c r="A1093" s="571">
        <v>1091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1" x14ac:dyDescent="0.25">
      <c r="A1094" s="571">
        <v>1092</v>
      </c>
      <c r="B1094" s="56" t="s">
        <v>61</v>
      </c>
      <c r="C1094" s="56" t="s">
        <v>3795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3796</v>
      </c>
    </row>
    <row r="1095" spans="1:11" x14ac:dyDescent="0.25">
      <c r="A1095" s="571">
        <v>1093</v>
      </c>
      <c r="B1095" s="56" t="s">
        <v>61</v>
      </c>
      <c r="C1095" s="56" t="s">
        <v>3797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3798</v>
      </c>
    </row>
    <row r="1096" spans="1:11" x14ac:dyDescent="0.25">
      <c r="A1096" s="571">
        <v>1094</v>
      </c>
      <c r="B1096" s="56" t="s">
        <v>61</v>
      </c>
      <c r="C1096" s="56" t="s">
        <v>3799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3800</v>
      </c>
    </row>
    <row r="1097" spans="1:11" x14ac:dyDescent="0.25">
      <c r="A1097" s="571">
        <v>1095</v>
      </c>
      <c r="B1097" s="56" t="s">
        <v>61</v>
      </c>
      <c r="C1097" s="56" t="s">
        <v>3801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3802</v>
      </c>
    </row>
    <row r="1098" spans="1:11" x14ac:dyDescent="0.25">
      <c r="A1098" s="571">
        <v>1096</v>
      </c>
      <c r="B1098" s="56" t="s">
        <v>61</v>
      </c>
      <c r="C1098" s="56" t="s">
        <v>3803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1" x14ac:dyDescent="0.25">
      <c r="A1099" s="571">
        <v>1097</v>
      </c>
      <c r="B1099" s="56" t="s">
        <v>450</v>
      </c>
      <c r="C1099" s="55" t="s">
        <v>3804</v>
      </c>
      <c r="D1099" s="57">
        <v>1</v>
      </c>
      <c r="E1099" s="421" t="s">
        <v>29</v>
      </c>
      <c r="F1099" s="62">
        <v>1620000</v>
      </c>
      <c r="G1099" s="106" t="s">
        <v>433</v>
      </c>
      <c r="H1099" s="106" t="s">
        <v>456</v>
      </c>
      <c r="I1099" s="126" t="s">
        <v>3805</v>
      </c>
      <c r="K1099" s="65" t="s">
        <v>3806</v>
      </c>
    </row>
    <row r="1100" spans="1:11" x14ac:dyDescent="0.25">
      <c r="A1100" s="571">
        <v>1098</v>
      </c>
      <c r="B1100" s="56" t="s">
        <v>450</v>
      </c>
      <c r="C1100" s="71" t="s">
        <v>3807</v>
      </c>
      <c r="D1100" s="57">
        <v>1</v>
      </c>
      <c r="E1100" s="422" t="s">
        <v>29</v>
      </c>
      <c r="F1100" s="76">
        <v>1620000</v>
      </c>
      <c r="G1100" s="106" t="s">
        <v>461</v>
      </c>
      <c r="H1100" s="106" t="s">
        <v>457</v>
      </c>
      <c r="I1100" s="126" t="s">
        <v>3808</v>
      </c>
      <c r="K1100" s="65" t="s">
        <v>3809</v>
      </c>
    </row>
    <row r="1101" spans="1:11" x14ac:dyDescent="0.25">
      <c r="A1101" s="571">
        <v>1099</v>
      </c>
      <c r="B1101" s="56" t="s">
        <v>450</v>
      </c>
      <c r="C1101" s="56" t="s">
        <v>3810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1" x14ac:dyDescent="0.25">
      <c r="A1102" s="571">
        <v>1100</v>
      </c>
      <c r="B1102" s="56" t="s">
        <v>450</v>
      </c>
      <c r="C1102" s="56" t="s">
        <v>3811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1" x14ac:dyDescent="0.25">
      <c r="A1103" s="571">
        <v>1101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1" x14ac:dyDescent="0.25">
      <c r="A1104" s="571">
        <v>1102</v>
      </c>
      <c r="B1104" s="56" t="s">
        <v>923</v>
      </c>
      <c r="C1104" s="56" t="s">
        <v>3812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71">
        <v>1103</v>
      </c>
      <c r="B1105" s="56" t="s">
        <v>61</v>
      </c>
      <c r="C1105" s="56" t="s">
        <v>3813</v>
      </c>
      <c r="D1105" s="72">
        <v>1</v>
      </c>
      <c r="E1105" s="56" t="s">
        <v>29</v>
      </c>
      <c r="F1105" s="275">
        <v>2100000</v>
      </c>
      <c r="G1105" s="106" t="s">
        <v>535</v>
      </c>
      <c r="H1105" s="106" t="s">
        <v>466</v>
      </c>
      <c r="I1105" s="56" t="s">
        <v>2676</v>
      </c>
      <c r="K1105" s="65" t="s">
        <v>3814</v>
      </c>
    </row>
    <row r="1106" spans="1:11" x14ac:dyDescent="0.25">
      <c r="A1106" s="571">
        <v>1104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71">
        <v>1105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71">
        <v>1106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71">
        <v>1107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71">
        <v>1108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71">
        <v>1109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71">
        <v>1110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71">
        <v>1111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71">
        <v>1112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71">
        <v>1113</v>
      </c>
      <c r="B1115" s="56" t="s">
        <v>61</v>
      </c>
      <c r="C1115" s="71" t="s">
        <v>3815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3816</v>
      </c>
    </row>
    <row r="1116" spans="1:11" x14ac:dyDescent="0.25">
      <c r="A1116" s="571">
        <v>1114</v>
      </c>
      <c r="B1116" s="56" t="s">
        <v>61</v>
      </c>
      <c r="C1116" s="56" t="s">
        <v>3817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3816</v>
      </c>
    </row>
    <row r="1117" spans="1:11" x14ac:dyDescent="0.25">
      <c r="A1117" s="571">
        <v>1115</v>
      </c>
      <c r="B1117" s="56" t="s">
        <v>3818</v>
      </c>
      <c r="C1117" s="56" t="s">
        <v>3819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71">
        <v>1116</v>
      </c>
      <c r="B1118" s="56" t="s">
        <v>3818</v>
      </c>
      <c r="C1118" s="56" t="s">
        <v>3820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71">
        <v>1117</v>
      </c>
      <c r="B1119" s="56" t="s">
        <v>3818</v>
      </c>
      <c r="C1119" s="56" t="s">
        <v>3821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71">
        <v>1118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71">
        <v>1119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71">
        <v>1120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71">
        <v>1121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71">
        <v>1122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71">
        <v>1123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71">
        <v>1124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71">
        <v>1125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71">
        <v>1126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71">
        <v>1127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71">
        <v>1128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71">
        <v>1129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71">
        <v>1130</v>
      </c>
      <c r="B1132" s="68" t="s">
        <v>58</v>
      </c>
      <c r="C1132" s="56" t="s">
        <v>953</v>
      </c>
      <c r="D1132" s="56">
        <v>1</v>
      </c>
      <c r="E1132" s="420" t="s">
        <v>29</v>
      </c>
      <c r="F1132" s="62">
        <v>4095560</v>
      </c>
      <c r="G1132" s="64" t="s">
        <v>952</v>
      </c>
      <c r="H1132" s="532">
        <v>44987</v>
      </c>
    </row>
    <row r="1133" spans="1:8" x14ac:dyDescent="0.25">
      <c r="A1133" s="571">
        <v>1131</v>
      </c>
      <c r="B1133" s="56" t="s">
        <v>954</v>
      </c>
      <c r="C1133" s="56" t="s">
        <v>955</v>
      </c>
      <c r="D1133" s="56">
        <v>1</v>
      </c>
      <c r="E1133" s="420" t="s">
        <v>29</v>
      </c>
      <c r="F1133" s="76">
        <v>900000</v>
      </c>
      <c r="G1133" s="106" t="s">
        <v>415</v>
      </c>
      <c r="H1133" s="532">
        <v>44987</v>
      </c>
    </row>
    <row r="1134" spans="1:8" x14ac:dyDescent="0.25">
      <c r="A1134" s="571">
        <v>1132</v>
      </c>
      <c r="B1134" s="56" t="s">
        <v>954</v>
      </c>
      <c r="C1134" s="56" t="s">
        <v>956</v>
      </c>
      <c r="D1134" s="56">
        <v>1</v>
      </c>
      <c r="E1134" s="420" t="s">
        <v>29</v>
      </c>
      <c r="F1134" s="76">
        <v>900000</v>
      </c>
      <c r="G1134" s="106" t="s">
        <v>415</v>
      </c>
      <c r="H1134" s="532">
        <v>44987</v>
      </c>
    </row>
    <row r="1135" spans="1:8" x14ac:dyDescent="0.25">
      <c r="A1135" s="571">
        <v>1133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32">
        <v>44987</v>
      </c>
    </row>
    <row r="1136" spans="1:8" x14ac:dyDescent="0.25">
      <c r="A1136" s="571">
        <v>1134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32">
        <v>45079</v>
      </c>
    </row>
    <row r="1137" spans="1:11" x14ac:dyDescent="0.25">
      <c r="A1137" s="571">
        <v>1135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32">
        <v>45079</v>
      </c>
    </row>
    <row r="1138" spans="1:11" x14ac:dyDescent="0.25">
      <c r="A1138" s="571">
        <v>1136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32">
        <v>45079</v>
      </c>
    </row>
    <row r="1139" spans="1:11" x14ac:dyDescent="0.25">
      <c r="A1139" s="571">
        <v>1137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32">
        <v>45079</v>
      </c>
    </row>
    <row r="1140" spans="1:11" x14ac:dyDescent="0.25">
      <c r="A1140" s="571">
        <v>1138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32">
        <v>45079</v>
      </c>
    </row>
    <row r="1141" spans="1:11" x14ac:dyDescent="0.25">
      <c r="A1141" s="571">
        <v>1139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32">
        <v>45079</v>
      </c>
    </row>
    <row r="1142" spans="1:11" x14ac:dyDescent="0.25">
      <c r="A1142" s="571">
        <v>1140</v>
      </c>
      <c r="B1142" s="56" t="s">
        <v>61</v>
      </c>
      <c r="C1142" s="56" t="s">
        <v>3822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32">
        <v>45079</v>
      </c>
    </row>
    <row r="1143" spans="1:11" x14ac:dyDescent="0.25">
      <c r="A1143" s="571">
        <v>1141</v>
      </c>
      <c r="B1143" s="56" t="s">
        <v>971</v>
      </c>
      <c r="C1143" s="56" t="s">
        <v>3823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32">
        <v>45140</v>
      </c>
    </row>
    <row r="1144" spans="1:11" x14ac:dyDescent="0.25">
      <c r="A1144" s="571">
        <v>1142</v>
      </c>
      <c r="B1144" s="56" t="s">
        <v>61</v>
      </c>
      <c r="C1144" s="56" t="s">
        <v>3824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32">
        <v>45140</v>
      </c>
    </row>
    <row r="1145" spans="1:11" x14ac:dyDescent="0.25">
      <c r="A1145" s="571">
        <v>1143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32">
        <v>45232</v>
      </c>
    </row>
    <row r="1146" spans="1:11" x14ac:dyDescent="0.25">
      <c r="A1146" s="571">
        <v>1144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32">
        <v>45232</v>
      </c>
    </row>
    <row r="1147" spans="1:11" x14ac:dyDescent="0.25">
      <c r="A1147" s="571">
        <v>1145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32">
        <v>45232</v>
      </c>
    </row>
    <row r="1148" spans="1:11" x14ac:dyDescent="0.25">
      <c r="A1148" s="571">
        <v>1146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32">
        <v>45232</v>
      </c>
    </row>
    <row r="1149" spans="1:11" x14ac:dyDescent="0.25">
      <c r="A1149" s="571">
        <v>1147</v>
      </c>
      <c r="B1149" s="56" t="s">
        <v>3390</v>
      </c>
      <c r="C1149" s="56" t="s">
        <v>3825</v>
      </c>
      <c r="D1149" s="72">
        <v>1</v>
      </c>
      <c r="E1149" s="56" t="s">
        <v>29</v>
      </c>
      <c r="F1149" s="275" t="s">
        <v>628</v>
      </c>
      <c r="G1149" s="106" t="s">
        <v>453</v>
      </c>
      <c r="H1149" s="532">
        <v>45140</v>
      </c>
    </row>
    <row r="1150" spans="1:11" x14ac:dyDescent="0.25">
      <c r="A1150" s="571">
        <v>1148</v>
      </c>
      <c r="B1150" s="56" t="s">
        <v>3390</v>
      </c>
      <c r="C1150" s="56" t="s">
        <v>3826</v>
      </c>
      <c r="D1150" s="72">
        <v>1</v>
      </c>
      <c r="E1150" s="56" t="s">
        <v>29</v>
      </c>
      <c r="F1150" s="275" t="s">
        <v>628</v>
      </c>
      <c r="G1150" s="106" t="s">
        <v>453</v>
      </c>
      <c r="H1150" s="532">
        <v>45140</v>
      </c>
    </row>
    <row r="1151" spans="1:11" x14ac:dyDescent="0.25">
      <c r="A1151" s="571">
        <v>1149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</row>
    <row r="1152" spans="1:11" x14ac:dyDescent="0.25">
      <c r="A1152" s="571">
        <v>1150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71">
        <v>1151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71">
        <v>1152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71">
        <v>1153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71">
        <v>1154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71">
        <v>1155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71">
        <v>1156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71">
        <v>1157</v>
      </c>
      <c r="B1159" s="56" t="s">
        <v>3827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71">
        <v>1158</v>
      </c>
      <c r="B1160" s="56" t="s">
        <v>989</v>
      </c>
      <c r="C1160" s="80" t="s">
        <v>3828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3829</v>
      </c>
    </row>
    <row r="1161" spans="1:9" x14ac:dyDescent="0.25">
      <c r="A1161" s="571">
        <v>1159</v>
      </c>
      <c r="B1161" s="56" t="s">
        <v>989</v>
      </c>
      <c r="C1161" s="80" t="s">
        <v>3830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3831</v>
      </c>
    </row>
    <row r="1162" spans="1:9" x14ac:dyDescent="0.25">
      <c r="A1162" s="571">
        <v>1160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71">
        <v>1161</v>
      </c>
      <c r="B1163" s="56" t="s">
        <v>486</v>
      </c>
      <c r="C1163" s="71" t="s">
        <v>3832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3833</v>
      </c>
    </row>
    <row r="1164" spans="1:9" x14ac:dyDescent="0.25">
      <c r="A1164" s="571">
        <v>1162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71">
        <v>1163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71">
        <v>1164</v>
      </c>
      <c r="B1166" s="56" t="s">
        <v>991</v>
      </c>
      <c r="C1166" s="80" t="s">
        <v>3834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3751</v>
      </c>
    </row>
    <row r="1167" spans="1:9" x14ac:dyDescent="0.25">
      <c r="A1167" s="571">
        <v>1165</v>
      </c>
      <c r="B1167" s="56" t="s">
        <v>991</v>
      </c>
      <c r="C1167" s="56" t="s">
        <v>3835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3836</v>
      </c>
    </row>
    <row r="1168" spans="1:9" x14ac:dyDescent="0.25">
      <c r="A1168" s="571">
        <v>1166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3837</v>
      </c>
    </row>
    <row r="1169" spans="1:11" x14ac:dyDescent="0.25">
      <c r="A1169" s="571">
        <v>1167</v>
      </c>
      <c r="B1169" s="56" t="s">
        <v>313</v>
      </c>
      <c r="C1169" s="56" t="s">
        <v>3838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587">
        <v>106099822</v>
      </c>
      <c r="J1169" s="56" t="s">
        <v>3839</v>
      </c>
      <c r="K1169" s="56" t="s">
        <v>3839</v>
      </c>
    </row>
    <row r="1170" spans="1:11" x14ac:dyDescent="0.25">
      <c r="A1170" s="571">
        <v>1168</v>
      </c>
      <c r="B1170" s="56" t="s">
        <v>501</v>
      </c>
      <c r="C1170" s="80" t="s">
        <v>3840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3841</v>
      </c>
    </row>
    <row r="1171" spans="1:11" x14ac:dyDescent="0.25">
      <c r="A1171" s="571">
        <v>1169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71">
        <v>1170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71">
        <v>1171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71">
        <v>1172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71">
        <v>1173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71">
        <v>1174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71">
        <v>1175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71">
        <v>1176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71">
        <v>1177</v>
      </c>
      <c r="B1179" s="56" t="s">
        <v>506</v>
      </c>
      <c r="C1179" s="227" t="s">
        <v>3842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3843</v>
      </c>
      <c r="K1179" s="65" t="s">
        <v>3844</v>
      </c>
    </row>
    <row r="1180" spans="1:11" x14ac:dyDescent="0.25">
      <c r="A1180" s="571">
        <v>1178</v>
      </c>
      <c r="B1180" s="56" t="s">
        <v>506</v>
      </c>
      <c r="C1180" s="227" t="s">
        <v>3845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3846</v>
      </c>
      <c r="K1180" s="65" t="s">
        <v>3844</v>
      </c>
    </row>
    <row r="1181" spans="1:11" x14ac:dyDescent="0.25">
      <c r="A1181" s="571">
        <v>1179</v>
      </c>
      <c r="B1181" s="56" t="s">
        <v>506</v>
      </c>
      <c r="C1181" s="110" t="s">
        <v>3847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3848</v>
      </c>
      <c r="K1181" s="65" t="s">
        <v>3849</v>
      </c>
    </row>
    <row r="1182" spans="1:11" x14ac:dyDescent="0.25">
      <c r="A1182" s="571">
        <v>1180</v>
      </c>
      <c r="B1182" s="56" t="s">
        <v>506</v>
      </c>
      <c r="C1182" s="110" t="s">
        <v>3850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3851</v>
      </c>
      <c r="K1182" s="65" t="s">
        <v>3849</v>
      </c>
    </row>
    <row r="1183" spans="1:11" x14ac:dyDescent="0.25">
      <c r="A1183" s="571">
        <v>1181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71">
        <v>1182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71">
        <v>1183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71">
        <v>1184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71">
        <v>1185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71">
        <v>1186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71">
        <v>1187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71">
        <v>1188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71">
        <v>1189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71">
        <v>1190</v>
      </c>
      <c r="B1192" s="56" t="s">
        <v>496</v>
      </c>
      <c r="C1192" s="428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71">
        <v>1191</v>
      </c>
      <c r="B1193" s="56" t="s">
        <v>496</v>
      </c>
      <c r="C1193" s="593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71">
        <v>1192</v>
      </c>
      <c r="B1194" s="56" t="s">
        <v>496</v>
      </c>
      <c r="C1194" s="255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71">
        <v>1193</v>
      </c>
      <c r="B1195" s="56" t="s">
        <v>496</v>
      </c>
      <c r="C1195" s="255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71">
        <v>1194</v>
      </c>
      <c r="B1196" s="56" t="s">
        <v>1014</v>
      </c>
      <c r="C1196" s="80" t="s">
        <v>3852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3853</v>
      </c>
    </row>
    <row r="1197" spans="1:11" x14ac:dyDescent="0.25">
      <c r="A1197" s="571">
        <v>1195</v>
      </c>
      <c r="B1197" s="56" t="s">
        <v>1014</v>
      </c>
      <c r="C1197" s="80" t="s">
        <v>3854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3855</v>
      </c>
    </row>
    <row r="1198" spans="1:11" x14ac:dyDescent="0.25">
      <c r="A1198" s="571">
        <v>1196</v>
      </c>
      <c r="B1198" s="56" t="s">
        <v>520</v>
      </c>
      <c r="C1198" s="71" t="s">
        <v>3856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3857</v>
      </c>
    </row>
    <row r="1199" spans="1:11" x14ac:dyDescent="0.25">
      <c r="A1199" s="571">
        <v>1197</v>
      </c>
      <c r="B1199" s="56" t="s">
        <v>520</v>
      </c>
      <c r="C1199" s="71" t="s">
        <v>3858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71">
        <v>1198</v>
      </c>
      <c r="B1200" s="56" t="s">
        <v>313</v>
      </c>
      <c r="C1200" s="56" t="s">
        <v>3859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3860</v>
      </c>
    </row>
    <row r="1201" spans="1:11" x14ac:dyDescent="0.25">
      <c r="A1201" s="571">
        <v>1199</v>
      </c>
      <c r="B1201" s="56" t="s">
        <v>313</v>
      </c>
      <c r="C1201" s="56" t="s">
        <v>3861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3862</v>
      </c>
    </row>
    <row r="1202" spans="1:11" x14ac:dyDescent="0.25">
      <c r="A1202" s="571">
        <v>1200</v>
      </c>
      <c r="B1202" s="56" t="s">
        <v>313</v>
      </c>
      <c r="C1202" s="151" t="s">
        <v>3863</v>
      </c>
      <c r="D1202" s="57">
        <v>1</v>
      </c>
      <c r="E1202" s="100" t="s">
        <v>26</v>
      </c>
      <c r="F1202" s="96">
        <v>2050000</v>
      </c>
      <c r="G1202" s="457" t="s">
        <v>428</v>
      </c>
      <c r="H1202" s="106" t="s">
        <v>522</v>
      </c>
    </row>
    <row r="1203" spans="1:11" x14ac:dyDescent="0.25">
      <c r="A1203" s="571">
        <v>1201</v>
      </c>
      <c r="B1203" s="56" t="s">
        <v>313</v>
      </c>
      <c r="C1203" s="151" t="s">
        <v>3864</v>
      </c>
      <c r="D1203" s="57">
        <v>1</v>
      </c>
      <c r="E1203" s="100" t="s">
        <v>26</v>
      </c>
      <c r="F1203" s="96">
        <v>2050000</v>
      </c>
      <c r="G1203" s="457" t="s">
        <v>428</v>
      </c>
      <c r="H1203" s="106" t="s">
        <v>522</v>
      </c>
    </row>
    <row r="1204" spans="1:11" x14ac:dyDescent="0.25">
      <c r="A1204" s="571">
        <v>1202</v>
      </c>
      <c r="B1204" s="56" t="s">
        <v>923</v>
      </c>
      <c r="C1204" s="56" t="s">
        <v>3865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32">
        <v>44929</v>
      </c>
      <c r="I1204" s="56" t="s">
        <v>2172</v>
      </c>
      <c r="K1204" s="65" t="s">
        <v>3866</v>
      </c>
    </row>
    <row r="1205" spans="1:11" x14ac:dyDescent="0.25">
      <c r="A1205" s="571">
        <v>1203</v>
      </c>
      <c r="B1205" s="56" t="s">
        <v>1025</v>
      </c>
      <c r="C1205" s="245" t="s">
        <v>3867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32">
        <v>44929</v>
      </c>
    </row>
    <row r="1206" spans="1:11" x14ac:dyDescent="0.25">
      <c r="A1206" s="571">
        <v>1204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32">
        <v>44960</v>
      </c>
    </row>
    <row r="1207" spans="1:11" x14ac:dyDescent="0.25">
      <c r="A1207" s="571">
        <v>1205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32">
        <v>44960</v>
      </c>
    </row>
    <row r="1208" spans="1:11" x14ac:dyDescent="0.25">
      <c r="A1208" s="571">
        <v>1206</v>
      </c>
      <c r="B1208" s="56" t="s">
        <v>1027</v>
      </c>
      <c r="C1208" s="245" t="s">
        <v>3868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32">
        <v>44960</v>
      </c>
    </row>
    <row r="1209" spans="1:11" x14ac:dyDescent="0.25">
      <c r="A1209" s="571">
        <v>1207</v>
      </c>
      <c r="B1209" s="56" t="s">
        <v>1027</v>
      </c>
      <c r="C1209" s="245" t="s">
        <v>3869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32">
        <v>44960</v>
      </c>
    </row>
    <row r="1210" spans="1:11" x14ac:dyDescent="0.25">
      <c r="A1210" s="571">
        <v>1208</v>
      </c>
      <c r="B1210" s="56" t="s">
        <v>1027</v>
      </c>
      <c r="C1210" s="75" t="s">
        <v>3870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32">
        <v>44960</v>
      </c>
    </row>
    <row r="1211" spans="1:11" x14ac:dyDescent="0.25">
      <c r="A1211" s="571">
        <v>1209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32">
        <v>44960</v>
      </c>
    </row>
    <row r="1212" spans="1:11" x14ac:dyDescent="0.25">
      <c r="A1212" s="571">
        <v>1210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32">
        <v>44960</v>
      </c>
    </row>
    <row r="1213" spans="1:11" x14ac:dyDescent="0.25">
      <c r="A1213" s="571">
        <v>1211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32">
        <v>44960</v>
      </c>
    </row>
    <row r="1214" spans="1:11" x14ac:dyDescent="0.25">
      <c r="A1214" s="571">
        <v>1212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32">
        <v>44960</v>
      </c>
    </row>
    <row r="1215" spans="1:11" x14ac:dyDescent="0.25">
      <c r="A1215" s="571">
        <v>1213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32">
        <v>44960</v>
      </c>
    </row>
    <row r="1216" spans="1:11" x14ac:dyDescent="0.25">
      <c r="A1216" s="571">
        <v>1214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32">
        <v>44960</v>
      </c>
    </row>
    <row r="1217" spans="1:11" x14ac:dyDescent="0.25">
      <c r="A1217" s="571">
        <v>1215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32">
        <v>44960</v>
      </c>
    </row>
    <row r="1218" spans="1:11" x14ac:dyDescent="0.25">
      <c r="A1218" s="571">
        <v>1216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32">
        <v>44960</v>
      </c>
    </row>
    <row r="1219" spans="1:11" x14ac:dyDescent="0.25">
      <c r="A1219" s="571">
        <v>1217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32">
        <v>45110</v>
      </c>
    </row>
    <row r="1220" spans="1:11" x14ac:dyDescent="0.25">
      <c r="A1220" s="571">
        <v>1218</v>
      </c>
      <c r="B1220" s="56" t="s">
        <v>531</v>
      </c>
      <c r="C1220" s="232" t="s">
        <v>3871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32">
        <v>45110</v>
      </c>
      <c r="I1220" s="126" t="s">
        <v>3872</v>
      </c>
      <c r="K1220" s="65" t="s">
        <v>3873</v>
      </c>
    </row>
    <row r="1221" spans="1:11" x14ac:dyDescent="0.25">
      <c r="A1221" s="571">
        <v>1219</v>
      </c>
      <c r="B1221" s="56" t="s">
        <v>528</v>
      </c>
      <c r="C1221" s="126" t="s">
        <v>3874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32">
        <v>45110</v>
      </c>
      <c r="I1221" s="126" t="s">
        <v>3875</v>
      </c>
      <c r="K1221" s="65" t="s">
        <v>3876</v>
      </c>
    </row>
    <row r="1222" spans="1:11" x14ac:dyDescent="0.25">
      <c r="A1222" s="571">
        <v>1220</v>
      </c>
      <c r="B1222" s="56" t="s">
        <v>528</v>
      </c>
      <c r="C1222" s="232" t="s">
        <v>3877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32">
        <v>45110</v>
      </c>
      <c r="I1222" s="126" t="s">
        <v>3878</v>
      </c>
      <c r="K1222" s="65" t="s">
        <v>3876</v>
      </c>
    </row>
    <row r="1223" spans="1:11" x14ac:dyDescent="0.25">
      <c r="A1223" s="571">
        <v>1221</v>
      </c>
      <c r="B1223" s="56" t="s">
        <v>1042</v>
      </c>
      <c r="C1223" s="71" t="s">
        <v>3879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32">
        <v>45080</v>
      </c>
      <c r="I1223" s="56" t="s">
        <v>2619</v>
      </c>
      <c r="K1223" s="65" t="s">
        <v>3880</v>
      </c>
    </row>
    <row r="1224" spans="1:11" x14ac:dyDescent="0.25">
      <c r="A1224" s="571">
        <v>1222</v>
      </c>
      <c r="B1224" s="56" t="s">
        <v>1042</v>
      </c>
      <c r="C1224" s="71" t="s">
        <v>3881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32">
        <v>45080</v>
      </c>
      <c r="I1224" s="56" t="s">
        <v>2620</v>
      </c>
      <c r="K1224" s="65" t="s">
        <v>3880</v>
      </c>
    </row>
    <row r="1225" spans="1:11" x14ac:dyDescent="0.25">
      <c r="A1225" s="571">
        <v>1223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32">
        <v>45172</v>
      </c>
    </row>
    <row r="1226" spans="1:11" x14ac:dyDescent="0.25">
      <c r="A1226" s="571">
        <v>1224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32">
        <v>45172</v>
      </c>
    </row>
    <row r="1227" spans="1:11" x14ac:dyDescent="0.25">
      <c r="A1227" s="571">
        <v>1225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32">
        <v>45172</v>
      </c>
    </row>
    <row r="1228" spans="1:11" x14ac:dyDescent="0.25">
      <c r="A1228" s="571">
        <v>1226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32">
        <v>45172</v>
      </c>
    </row>
    <row r="1229" spans="1:11" x14ac:dyDescent="0.25">
      <c r="A1229" s="571">
        <v>1227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32">
        <v>45172</v>
      </c>
    </row>
    <row r="1230" spans="1:11" x14ac:dyDescent="0.25">
      <c r="A1230" s="571">
        <v>1228</v>
      </c>
      <c r="B1230" s="56" t="s">
        <v>61</v>
      </c>
      <c r="C1230" s="56" t="s">
        <v>3882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32">
        <v>45202</v>
      </c>
      <c r="I1230" s="56" t="s">
        <v>2378</v>
      </c>
      <c r="K1230" s="65" t="s">
        <v>3883</v>
      </c>
    </row>
    <row r="1231" spans="1:11" x14ac:dyDescent="0.25">
      <c r="A1231" s="571">
        <v>1229</v>
      </c>
      <c r="B1231" s="56" t="s">
        <v>61</v>
      </c>
      <c r="C1231" s="56" t="s">
        <v>3884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32">
        <v>45202</v>
      </c>
      <c r="I1231" s="56" t="s">
        <v>2379</v>
      </c>
      <c r="K1231" s="65" t="s">
        <v>3885</v>
      </c>
    </row>
    <row r="1232" spans="1:11" x14ac:dyDescent="0.25">
      <c r="A1232" s="571">
        <v>1230</v>
      </c>
      <c r="B1232" s="56" t="s">
        <v>450</v>
      </c>
      <c r="C1232" s="56" t="s">
        <v>3886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32">
        <v>45233</v>
      </c>
      <c r="I1232" s="126" t="s">
        <v>3887</v>
      </c>
      <c r="K1232" s="65" t="s">
        <v>3888</v>
      </c>
    </row>
    <row r="1233" spans="1:11" x14ac:dyDescent="0.25">
      <c r="A1233" s="571">
        <v>1231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32">
        <v>45233</v>
      </c>
    </row>
    <row r="1234" spans="1:11" x14ac:dyDescent="0.25">
      <c r="A1234" s="571">
        <v>1232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32">
        <v>45233</v>
      </c>
    </row>
    <row r="1235" spans="1:11" x14ac:dyDescent="0.25">
      <c r="A1235" s="571">
        <v>1233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32">
        <v>45233</v>
      </c>
    </row>
    <row r="1236" spans="1:11" x14ac:dyDescent="0.25">
      <c r="A1236" s="571">
        <v>1234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32">
        <v>45233</v>
      </c>
    </row>
    <row r="1237" spans="1:11" x14ac:dyDescent="0.25">
      <c r="A1237" s="571">
        <v>1235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32">
        <v>45233</v>
      </c>
    </row>
    <row r="1238" spans="1:11" x14ac:dyDescent="0.25">
      <c r="A1238" s="571">
        <v>1236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32">
        <v>45233</v>
      </c>
    </row>
    <row r="1239" spans="1:11" x14ac:dyDescent="0.25">
      <c r="A1239" s="571">
        <v>1237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32">
        <v>45233</v>
      </c>
    </row>
    <row r="1240" spans="1:11" x14ac:dyDescent="0.25">
      <c r="A1240" s="571">
        <v>1238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32">
        <v>45233</v>
      </c>
    </row>
    <row r="1241" spans="1:11" x14ac:dyDescent="0.25">
      <c r="A1241" s="571">
        <v>1239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32">
        <v>45233</v>
      </c>
    </row>
    <row r="1242" spans="1:11" x14ac:dyDescent="0.25">
      <c r="A1242" s="571">
        <v>1240</v>
      </c>
      <c r="B1242" s="56" t="s">
        <v>450</v>
      </c>
      <c r="C1242" s="56" t="s">
        <v>3889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32">
        <v>45233</v>
      </c>
      <c r="I1242" s="126" t="s">
        <v>3890</v>
      </c>
      <c r="K1242" s="65" t="s">
        <v>3891</v>
      </c>
    </row>
    <row r="1243" spans="1:11" x14ac:dyDescent="0.25">
      <c r="A1243" s="571">
        <v>1241</v>
      </c>
      <c r="B1243" s="56" t="s">
        <v>61</v>
      </c>
      <c r="C1243" s="56" t="s">
        <v>3892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32">
        <v>45233</v>
      </c>
      <c r="I1243" s="56" t="s">
        <v>1064</v>
      </c>
      <c r="J1243" s="56" t="s">
        <v>3893</v>
      </c>
      <c r="K1243" s="65" t="s">
        <v>3894</v>
      </c>
    </row>
    <row r="1244" spans="1:11" x14ac:dyDescent="0.25">
      <c r="A1244" s="571">
        <v>1242</v>
      </c>
      <c r="B1244" s="56" t="s">
        <v>61</v>
      </c>
      <c r="C1244" s="56" t="s">
        <v>3895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32">
        <v>45233</v>
      </c>
      <c r="I1244" s="56" t="s">
        <v>3663</v>
      </c>
      <c r="J1244" s="56" t="s">
        <v>3893</v>
      </c>
      <c r="K1244" s="65" t="s">
        <v>3894</v>
      </c>
    </row>
    <row r="1245" spans="1:11" x14ac:dyDescent="0.25">
      <c r="A1245" s="571">
        <v>1243</v>
      </c>
      <c r="B1245" s="56" t="s">
        <v>450</v>
      </c>
      <c r="C1245" s="56" t="s">
        <v>3896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32">
        <v>45233</v>
      </c>
      <c r="I1245" s="126" t="s">
        <v>3897</v>
      </c>
      <c r="K1245" s="65" t="s">
        <v>3898</v>
      </c>
    </row>
    <row r="1246" spans="1:11" x14ac:dyDescent="0.25">
      <c r="A1246" s="571">
        <v>1244</v>
      </c>
      <c r="B1246" s="56" t="s">
        <v>61</v>
      </c>
      <c r="C1246" s="56" t="s">
        <v>3899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3900</v>
      </c>
    </row>
    <row r="1247" spans="1:11" x14ac:dyDescent="0.25">
      <c r="A1247" s="571">
        <v>1245</v>
      </c>
      <c r="B1247" s="56" t="s">
        <v>61</v>
      </c>
      <c r="C1247" s="56" t="s">
        <v>3901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3900</v>
      </c>
    </row>
    <row r="1248" spans="1:11" x14ac:dyDescent="0.25">
      <c r="A1248" s="571">
        <v>1246</v>
      </c>
      <c r="B1248" s="56" t="s">
        <v>450</v>
      </c>
      <c r="C1248" s="75" t="s">
        <v>3902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3903</v>
      </c>
      <c r="K1248" s="65" t="s">
        <v>3904</v>
      </c>
    </row>
    <row r="1249" spans="1:9" x14ac:dyDescent="0.25">
      <c r="A1249" s="571">
        <v>1247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71">
        <v>1248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71">
        <v>1249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71">
        <v>1250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71">
        <v>1251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71">
        <v>1252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71">
        <v>1253</v>
      </c>
      <c r="B1255" s="95" t="s">
        <v>3905</v>
      </c>
      <c r="C1255" s="71" t="s">
        <v>3906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32">
        <v>45172</v>
      </c>
      <c r="I1255" s="126" t="s">
        <v>3907</v>
      </c>
    </row>
    <row r="1256" spans="1:9" x14ac:dyDescent="0.25">
      <c r="A1256" s="571">
        <v>1254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71">
        <v>1255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71">
        <v>1256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71">
        <v>1257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71">
        <v>1258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3908</v>
      </c>
      <c r="H1260" s="106" t="s">
        <v>544</v>
      </c>
    </row>
    <row r="1261" spans="1:9" x14ac:dyDescent="0.25">
      <c r="A1261" s="571">
        <v>1259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71">
        <v>1260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71">
        <v>1261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71">
        <v>1262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71">
        <v>1263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71">
        <v>1264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71">
        <v>1265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71">
        <v>1266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71">
        <v>1267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71">
        <v>1268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71">
        <v>1269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71">
        <v>1270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71">
        <v>1271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71">
        <v>1272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71">
        <v>1273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71">
        <v>1274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71">
        <v>1275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71">
        <v>1276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71">
        <v>1277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71">
        <v>1278</v>
      </c>
      <c r="B1280" s="56" t="s">
        <v>313</v>
      </c>
      <c r="C1280" s="80" t="s">
        <v>3909</v>
      </c>
      <c r="D1280" s="57">
        <v>1</v>
      </c>
      <c r="E1280" s="86" t="s">
        <v>26</v>
      </c>
      <c r="F1280" s="275" t="s">
        <v>3910</v>
      </c>
      <c r="G1280" s="106" t="s">
        <v>514</v>
      </c>
      <c r="H1280" s="106" t="s">
        <v>547</v>
      </c>
      <c r="I1280" s="56" t="s">
        <v>2242</v>
      </c>
      <c r="K1280" s="65" t="s">
        <v>3911</v>
      </c>
    </row>
    <row r="1281" spans="1:11" x14ac:dyDescent="0.25">
      <c r="A1281" s="571">
        <v>1279</v>
      </c>
      <c r="B1281" s="56" t="s">
        <v>313</v>
      </c>
      <c r="C1281" s="178" t="s">
        <v>3912</v>
      </c>
      <c r="D1281" s="83">
        <v>1</v>
      </c>
      <c r="E1281" s="86" t="s">
        <v>26</v>
      </c>
      <c r="F1281" s="275" t="s">
        <v>3910</v>
      </c>
      <c r="G1281" s="106" t="s">
        <v>514</v>
      </c>
      <c r="H1281" s="106" t="s">
        <v>547</v>
      </c>
      <c r="I1281" s="56" t="s">
        <v>3913</v>
      </c>
      <c r="K1281" s="65" t="s">
        <v>3911</v>
      </c>
    </row>
    <row r="1282" spans="1:11" x14ac:dyDescent="0.25">
      <c r="A1282" s="571">
        <v>1280</v>
      </c>
      <c r="B1282" s="56" t="s">
        <v>1093</v>
      </c>
      <c r="C1282" s="75" t="s">
        <v>3914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3915</v>
      </c>
    </row>
    <row r="1283" spans="1:11" x14ac:dyDescent="0.25">
      <c r="A1283" s="571">
        <v>1281</v>
      </c>
      <c r="B1283" s="56" t="s">
        <v>1093</v>
      </c>
      <c r="C1283" s="75" t="s">
        <v>3916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3915</v>
      </c>
    </row>
    <row r="1284" spans="1:11" x14ac:dyDescent="0.25">
      <c r="A1284" s="571">
        <v>1282</v>
      </c>
      <c r="B1284" s="56" t="s">
        <v>1093</v>
      </c>
      <c r="C1284" s="75" t="s">
        <v>3917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71">
        <v>1283</v>
      </c>
      <c r="B1285" s="56" t="s">
        <v>1093</v>
      </c>
      <c r="C1285" s="75" t="s">
        <v>3918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71">
        <v>1284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71">
        <v>1285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71">
        <v>1286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71">
        <v>1287</v>
      </c>
      <c r="B1289" s="56" t="s">
        <v>549</v>
      </c>
      <c r="C1289" s="56" t="s">
        <v>3919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71">
        <v>1288</v>
      </c>
      <c r="B1290" s="56" t="s">
        <v>549</v>
      </c>
      <c r="C1290" s="126" t="s">
        <v>3920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71">
        <v>1289</v>
      </c>
      <c r="B1291" s="56" t="s">
        <v>61</v>
      </c>
      <c r="C1291" s="56" t="s">
        <v>3921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71">
        <v>1290</v>
      </c>
      <c r="B1292" s="56" t="s">
        <v>61</v>
      </c>
      <c r="C1292" s="56" t="s">
        <v>3922</v>
      </c>
      <c r="D1292" s="57">
        <v>1</v>
      </c>
      <c r="E1292" s="66" t="s">
        <v>26</v>
      </c>
      <c r="F1292" s="76" t="s">
        <v>3910</v>
      </c>
      <c r="G1292" s="106" t="s">
        <v>960</v>
      </c>
      <c r="H1292" s="532">
        <v>45172</v>
      </c>
      <c r="I1292" s="56">
        <v>106100057</v>
      </c>
      <c r="K1292" s="65" t="s">
        <v>3923</v>
      </c>
    </row>
    <row r="1293" spans="1:11" x14ac:dyDescent="0.25">
      <c r="A1293" s="571">
        <v>1291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71">
        <v>1292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71">
        <v>1293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71">
        <v>1294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71">
        <v>1295</v>
      </c>
      <c r="B1297" s="56" t="s">
        <v>450</v>
      </c>
      <c r="C1297" s="56" t="s">
        <v>3924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3925</v>
      </c>
      <c r="K1297" s="65" t="s">
        <v>3926</v>
      </c>
    </row>
    <row r="1298" spans="1:11" x14ac:dyDescent="0.25">
      <c r="A1298" s="571">
        <v>1296</v>
      </c>
      <c r="B1298" s="56" t="s">
        <v>1117</v>
      </c>
      <c r="C1298" s="80" t="s">
        <v>3927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3928</v>
      </c>
    </row>
    <row r="1299" spans="1:11" x14ac:dyDescent="0.25">
      <c r="A1299" s="571">
        <v>1297</v>
      </c>
      <c r="B1299" s="56" t="s">
        <v>1117</v>
      </c>
      <c r="C1299" s="123" t="s">
        <v>3929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3928</v>
      </c>
    </row>
    <row r="1300" spans="1:11" x14ac:dyDescent="0.25">
      <c r="A1300" s="571">
        <v>1298</v>
      </c>
      <c r="B1300" s="56" t="s">
        <v>1117</v>
      </c>
      <c r="C1300" s="80" t="s">
        <v>3930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3931</v>
      </c>
    </row>
    <row r="1301" spans="1:11" x14ac:dyDescent="0.25">
      <c r="A1301" s="571">
        <v>1299</v>
      </c>
      <c r="B1301" s="56" t="s">
        <v>1117</v>
      </c>
      <c r="C1301" s="123" t="s">
        <v>3932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3931</v>
      </c>
    </row>
    <row r="1302" spans="1:11" x14ac:dyDescent="0.25">
      <c r="A1302" s="571">
        <v>1300</v>
      </c>
      <c r="B1302" s="56" t="s">
        <v>517</v>
      </c>
      <c r="C1302" s="227" t="s">
        <v>3933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3934</v>
      </c>
      <c r="K1302" s="65" t="s">
        <v>3935</v>
      </c>
    </row>
    <row r="1303" spans="1:11" x14ac:dyDescent="0.25">
      <c r="A1303" s="571">
        <v>1301</v>
      </c>
      <c r="B1303" s="56" t="s">
        <v>517</v>
      </c>
      <c r="C1303" s="227" t="s">
        <v>3936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3937</v>
      </c>
      <c r="K1303" s="65" t="s">
        <v>3938</v>
      </c>
    </row>
    <row r="1304" spans="1:11" x14ac:dyDescent="0.25">
      <c r="A1304" s="571">
        <v>1302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71">
        <v>1303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71">
        <v>1304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71">
        <v>1305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71">
        <v>1306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71">
        <v>1307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71">
        <v>1308</v>
      </c>
      <c r="B1310" s="55" t="s">
        <v>1137</v>
      </c>
      <c r="C1310" s="75" t="s">
        <v>3939</v>
      </c>
      <c r="D1310" s="57">
        <v>1</v>
      </c>
      <c r="E1310" s="66" t="s">
        <v>29</v>
      </c>
      <c r="F1310" s="62">
        <v>675000</v>
      </c>
      <c r="G1310" s="106" t="s">
        <v>3940</v>
      </c>
      <c r="H1310" s="106" t="s">
        <v>559</v>
      </c>
    </row>
    <row r="1311" spans="1:11" x14ac:dyDescent="0.25">
      <c r="A1311" s="571">
        <v>1309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571">
        <v>1310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571">
        <v>1311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571">
        <v>1312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571">
        <v>1313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571">
        <v>1314</v>
      </c>
      <c r="B1316" s="56" t="s">
        <v>1127</v>
      </c>
      <c r="C1316" s="439" t="s">
        <v>3941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3942</v>
      </c>
      <c r="K1316" s="65" t="s">
        <v>3943</v>
      </c>
    </row>
    <row r="1317" spans="1:11" x14ac:dyDescent="0.25">
      <c r="A1317" s="571">
        <v>1315</v>
      </c>
      <c r="B1317" s="56" t="s">
        <v>1124</v>
      </c>
      <c r="C1317" s="439" t="s">
        <v>3944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3945</v>
      </c>
      <c r="K1317" s="65" t="s">
        <v>3946</v>
      </c>
    </row>
    <row r="1318" spans="1:11" x14ac:dyDescent="0.25">
      <c r="A1318" s="571">
        <v>1316</v>
      </c>
      <c r="B1318" s="56" t="s">
        <v>1124</v>
      </c>
      <c r="C1318" s="439" t="s">
        <v>3947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3948</v>
      </c>
      <c r="K1318" s="65" t="s">
        <v>3946</v>
      </c>
    </row>
    <row r="1319" spans="1:11" x14ac:dyDescent="0.25">
      <c r="A1319" s="571">
        <v>1317</v>
      </c>
      <c r="B1319" s="56" t="s">
        <v>1124</v>
      </c>
      <c r="C1319" s="439" t="s">
        <v>3949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3950</v>
      </c>
      <c r="K1319" s="65" t="s">
        <v>3951</v>
      </c>
    </row>
    <row r="1320" spans="1:11" x14ac:dyDescent="0.25">
      <c r="A1320" s="571">
        <v>1318</v>
      </c>
      <c r="B1320" s="56" t="s">
        <v>1124</v>
      </c>
      <c r="C1320" s="439" t="s">
        <v>3952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3951</v>
      </c>
    </row>
    <row r="1321" spans="1:11" x14ac:dyDescent="0.25">
      <c r="A1321" s="571">
        <v>1319</v>
      </c>
      <c r="B1321" s="56" t="s">
        <v>61</v>
      </c>
      <c r="C1321" s="233" t="s">
        <v>3953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3954</v>
      </c>
    </row>
    <row r="1322" spans="1:11" x14ac:dyDescent="0.25">
      <c r="A1322" s="571">
        <v>1320</v>
      </c>
      <c r="B1322" s="56" t="s">
        <v>61</v>
      </c>
      <c r="C1322" s="233" t="s">
        <v>3955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591">
        <v>106099817</v>
      </c>
      <c r="K1322" s="65" t="s">
        <v>3956</v>
      </c>
    </row>
    <row r="1323" spans="1:11" x14ac:dyDescent="0.25">
      <c r="A1323" s="571">
        <v>1321</v>
      </c>
      <c r="B1323" s="56" t="s">
        <v>1149</v>
      </c>
      <c r="C1323" s="227" t="s">
        <v>3957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3958</v>
      </c>
      <c r="K1323" s="65" t="s">
        <v>3959</v>
      </c>
    </row>
    <row r="1324" spans="1:11" x14ac:dyDescent="0.25">
      <c r="A1324" s="571">
        <v>1322</v>
      </c>
      <c r="B1324" s="56" t="s">
        <v>1149</v>
      </c>
      <c r="C1324" s="227" t="s">
        <v>3960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3961</v>
      </c>
      <c r="K1324" s="65" t="s">
        <v>3959</v>
      </c>
    </row>
    <row r="1325" spans="1:11" x14ac:dyDescent="0.25">
      <c r="A1325" s="571">
        <v>1323</v>
      </c>
      <c r="B1325" s="56" t="s">
        <v>1127</v>
      </c>
      <c r="C1325" s="439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571">
        <v>1324</v>
      </c>
      <c r="B1326" s="56" t="s">
        <v>61</v>
      </c>
      <c r="C1326" s="56" t="s">
        <v>3962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3963</v>
      </c>
      <c r="K1326" s="65" t="s">
        <v>3964</v>
      </c>
    </row>
    <row r="1327" spans="1:11" x14ac:dyDescent="0.25">
      <c r="A1327" s="571">
        <v>1325</v>
      </c>
      <c r="B1327" s="56" t="s">
        <v>61</v>
      </c>
      <c r="C1327" s="75" t="s">
        <v>3965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3800</v>
      </c>
      <c r="K1327" s="65" t="s">
        <v>3966</v>
      </c>
    </row>
    <row r="1328" spans="1:11" x14ac:dyDescent="0.25">
      <c r="A1328" s="571">
        <v>1326</v>
      </c>
      <c r="B1328" s="56" t="s">
        <v>61</v>
      </c>
      <c r="C1328" s="75" t="s">
        <v>3967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3968</v>
      </c>
      <c r="K1328" s="65" t="s">
        <v>3969</v>
      </c>
    </row>
    <row r="1329" spans="1:11" x14ac:dyDescent="0.25">
      <c r="A1329" s="571">
        <v>1327</v>
      </c>
      <c r="B1329" s="56" t="s">
        <v>61</v>
      </c>
      <c r="C1329" s="187" t="s">
        <v>3970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3802</v>
      </c>
      <c r="K1329" s="65" t="s">
        <v>3966</v>
      </c>
    </row>
    <row r="1330" spans="1:11" x14ac:dyDescent="0.25">
      <c r="A1330" s="571">
        <v>1328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32">
        <v>44930</v>
      </c>
    </row>
    <row r="1331" spans="1:11" x14ac:dyDescent="0.25">
      <c r="A1331" s="571">
        <v>1329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32">
        <v>44930</v>
      </c>
    </row>
    <row r="1332" spans="1:11" x14ac:dyDescent="0.25">
      <c r="A1332" s="571">
        <v>1330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32">
        <v>44930</v>
      </c>
    </row>
    <row r="1333" spans="1:11" x14ac:dyDescent="0.25">
      <c r="A1333" s="571">
        <v>1331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32">
        <v>44930</v>
      </c>
    </row>
    <row r="1334" spans="1:11" x14ac:dyDescent="0.25">
      <c r="A1334" s="571">
        <v>1332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32">
        <v>44989</v>
      </c>
    </row>
    <row r="1335" spans="1:11" x14ac:dyDescent="0.25">
      <c r="A1335" s="571">
        <v>1333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32">
        <v>44989</v>
      </c>
    </row>
    <row r="1336" spans="1:11" x14ac:dyDescent="0.25">
      <c r="A1336" s="571">
        <v>1334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32">
        <v>44989</v>
      </c>
    </row>
    <row r="1337" spans="1:11" x14ac:dyDescent="0.25">
      <c r="A1337" s="571">
        <v>1335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32">
        <v>44989</v>
      </c>
    </row>
    <row r="1338" spans="1:11" x14ac:dyDescent="0.25">
      <c r="A1338" s="571">
        <v>1336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32">
        <v>44989</v>
      </c>
    </row>
    <row r="1339" spans="1:11" x14ac:dyDescent="0.25">
      <c r="A1339" s="571">
        <v>1337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32">
        <v>44989</v>
      </c>
    </row>
    <row r="1340" spans="1:11" x14ac:dyDescent="0.25">
      <c r="A1340" s="571">
        <v>1338</v>
      </c>
      <c r="B1340" s="56" t="s">
        <v>61</v>
      </c>
      <c r="C1340" s="56" t="s">
        <v>3971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32">
        <v>44930</v>
      </c>
      <c r="I1340" s="65">
        <v>106100138</v>
      </c>
      <c r="K1340" s="65" t="s">
        <v>393</v>
      </c>
    </row>
    <row r="1341" spans="1:11" x14ac:dyDescent="0.25">
      <c r="A1341" s="571">
        <v>1339</v>
      </c>
      <c r="B1341" s="56" t="s">
        <v>61</v>
      </c>
      <c r="C1341" s="187" t="s">
        <v>3972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32">
        <v>44930</v>
      </c>
      <c r="I1341" s="56" t="s">
        <v>2379</v>
      </c>
      <c r="K1341" s="65" t="s">
        <v>3973</v>
      </c>
    </row>
    <row r="1342" spans="1:11" x14ac:dyDescent="0.25">
      <c r="A1342" s="571">
        <v>1340</v>
      </c>
      <c r="B1342" s="56" t="s">
        <v>61</v>
      </c>
      <c r="C1342" s="56" t="s">
        <v>3972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32">
        <v>44930</v>
      </c>
      <c r="I1342" s="56" t="s">
        <v>2547</v>
      </c>
      <c r="K1342" s="65" t="s">
        <v>3974</v>
      </c>
    </row>
    <row r="1343" spans="1:11" x14ac:dyDescent="0.25">
      <c r="A1343" s="571">
        <v>1341</v>
      </c>
      <c r="B1343" s="56" t="s">
        <v>61</v>
      </c>
      <c r="C1343" s="56" t="s">
        <v>3975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32">
        <v>45020</v>
      </c>
      <c r="I1343" s="56">
        <v>106099869</v>
      </c>
    </row>
    <row r="1344" spans="1:11" x14ac:dyDescent="0.25">
      <c r="A1344" s="571">
        <v>1342</v>
      </c>
      <c r="B1344" s="56" t="s">
        <v>61</v>
      </c>
      <c r="C1344" s="56" t="s">
        <v>3976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32">
        <v>45020</v>
      </c>
      <c r="I1344" s="56">
        <v>106012818</v>
      </c>
    </row>
    <row r="1345" spans="1:11" x14ac:dyDescent="0.25">
      <c r="A1345" s="571">
        <v>1343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32">
        <v>45050</v>
      </c>
    </row>
    <row r="1346" spans="1:11" x14ac:dyDescent="0.25">
      <c r="A1346" s="571">
        <v>1344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32">
        <v>45050</v>
      </c>
    </row>
    <row r="1347" spans="1:11" x14ac:dyDescent="0.25">
      <c r="A1347" s="571">
        <v>1345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32">
        <v>45050</v>
      </c>
    </row>
    <row r="1348" spans="1:11" x14ac:dyDescent="0.25">
      <c r="A1348" s="571">
        <v>1346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32">
        <v>45050</v>
      </c>
    </row>
    <row r="1349" spans="1:11" x14ac:dyDescent="0.25">
      <c r="A1349" s="571">
        <v>1347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32">
        <v>45050</v>
      </c>
    </row>
    <row r="1350" spans="1:11" x14ac:dyDescent="0.25">
      <c r="A1350" s="571">
        <v>1348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3977</v>
      </c>
      <c r="H1350" s="532">
        <v>45050</v>
      </c>
    </row>
    <row r="1351" spans="1:11" x14ac:dyDescent="0.25">
      <c r="A1351" s="571">
        <v>1349</v>
      </c>
      <c r="B1351" s="71" t="s">
        <v>520</v>
      </c>
      <c r="C1351" s="56" t="s">
        <v>3978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32">
        <v>45081</v>
      </c>
      <c r="I1351" s="56" t="s">
        <v>3979</v>
      </c>
      <c r="K1351" s="65" t="s">
        <v>3980</v>
      </c>
    </row>
    <row r="1352" spans="1:11" x14ac:dyDescent="0.25">
      <c r="A1352" s="571">
        <v>1350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32">
        <v>45111</v>
      </c>
    </row>
    <row r="1353" spans="1:11" x14ac:dyDescent="0.25">
      <c r="A1353" s="571">
        <v>1351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32">
        <v>45111</v>
      </c>
    </row>
    <row r="1354" spans="1:11" x14ac:dyDescent="0.25">
      <c r="A1354" s="571">
        <v>1352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32">
        <v>45111</v>
      </c>
    </row>
    <row r="1355" spans="1:11" x14ac:dyDescent="0.25">
      <c r="A1355" s="571">
        <v>1353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32">
        <v>45111</v>
      </c>
    </row>
    <row r="1356" spans="1:11" x14ac:dyDescent="0.25">
      <c r="A1356" s="571">
        <v>1354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2">
        <v>45203</v>
      </c>
    </row>
    <row r="1357" spans="1:11" x14ac:dyDescent="0.25">
      <c r="A1357" s="571">
        <v>1355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32">
        <v>45203</v>
      </c>
    </row>
    <row r="1358" spans="1:11" x14ac:dyDescent="0.25">
      <c r="A1358" s="571">
        <v>1356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2">
        <v>45203</v>
      </c>
    </row>
    <row r="1359" spans="1:11" x14ac:dyDescent="0.25">
      <c r="A1359" s="571">
        <v>1357</v>
      </c>
      <c r="B1359" s="68" t="s">
        <v>60</v>
      </c>
      <c r="C1359" s="56" t="s">
        <v>1178</v>
      </c>
      <c r="D1359" s="594">
        <v>1</v>
      </c>
      <c r="E1359" s="72" t="s">
        <v>29</v>
      </c>
      <c r="F1359" s="62">
        <v>3575000</v>
      </c>
      <c r="G1359" s="64" t="s">
        <v>986</v>
      </c>
      <c r="H1359" s="532">
        <v>45203</v>
      </c>
    </row>
    <row r="1360" spans="1:11" x14ac:dyDescent="0.25">
      <c r="A1360" s="571">
        <v>1358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2">
        <v>45203</v>
      </c>
    </row>
    <row r="1361" spans="1:11" x14ac:dyDescent="0.25">
      <c r="A1361" s="571">
        <v>1359</v>
      </c>
      <c r="B1361" s="56" t="s">
        <v>569</v>
      </c>
      <c r="C1361" s="449" t="s">
        <v>570</v>
      </c>
      <c r="D1361" s="72">
        <v>1</v>
      </c>
      <c r="E1361" s="56" t="s">
        <v>25</v>
      </c>
      <c r="F1361" s="275">
        <v>1700000</v>
      </c>
      <c r="G1361" s="106" t="s">
        <v>406</v>
      </c>
      <c r="H1361" s="532">
        <v>45234</v>
      </c>
    </row>
    <row r="1362" spans="1:11" x14ac:dyDescent="0.25">
      <c r="A1362" s="571">
        <v>1360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5">
        <v>1700000</v>
      </c>
      <c r="G1362" s="106" t="s">
        <v>406</v>
      </c>
      <c r="H1362" s="532">
        <v>45234</v>
      </c>
    </row>
    <row r="1363" spans="1:11" x14ac:dyDescent="0.25">
      <c r="A1363" s="571">
        <v>1361</v>
      </c>
      <c r="B1363" s="56" t="s">
        <v>564</v>
      </c>
      <c r="C1363" s="56" t="s">
        <v>3981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32">
        <v>45234</v>
      </c>
    </row>
    <row r="1364" spans="1:11" x14ac:dyDescent="0.25">
      <c r="A1364" s="571">
        <v>1362</v>
      </c>
      <c r="B1364" s="56" t="s">
        <v>564</v>
      </c>
      <c r="C1364" s="448" t="s">
        <v>3982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32">
        <v>45234</v>
      </c>
    </row>
    <row r="1365" spans="1:11" x14ac:dyDescent="0.25">
      <c r="A1365" s="571">
        <v>1363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32">
        <v>45234</v>
      </c>
      <c r="I1365" s="56" t="s">
        <v>2503</v>
      </c>
      <c r="K1365" s="65" t="s">
        <v>3983</v>
      </c>
    </row>
    <row r="1366" spans="1:11" x14ac:dyDescent="0.25">
      <c r="A1366" s="571">
        <v>1364</v>
      </c>
      <c r="B1366" s="56" t="s">
        <v>564</v>
      </c>
      <c r="C1366" s="448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32">
        <v>45234</v>
      </c>
      <c r="I1366" s="56" t="s">
        <v>3984</v>
      </c>
      <c r="K1366" s="65" t="s">
        <v>3983</v>
      </c>
    </row>
    <row r="1367" spans="1:11" x14ac:dyDescent="0.25">
      <c r="A1367" s="571">
        <v>1365</v>
      </c>
      <c r="B1367" s="56" t="s">
        <v>564</v>
      </c>
      <c r="C1367" s="56" t="s">
        <v>3985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2">
        <v>45234</v>
      </c>
    </row>
    <row r="1368" spans="1:11" x14ac:dyDescent="0.25">
      <c r="A1368" s="571">
        <v>1366</v>
      </c>
      <c r="B1368" s="56" t="s">
        <v>564</v>
      </c>
      <c r="C1368" s="56" t="s">
        <v>3986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2">
        <v>45234</v>
      </c>
    </row>
    <row r="1369" spans="1:11" x14ac:dyDescent="0.25">
      <c r="A1369" s="571">
        <v>1367</v>
      </c>
      <c r="B1369" s="56" t="s">
        <v>564</v>
      </c>
      <c r="C1369" s="56" t="s">
        <v>3987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2">
        <v>45234</v>
      </c>
    </row>
    <row r="1370" spans="1:11" x14ac:dyDescent="0.25">
      <c r="A1370" s="571">
        <v>1368</v>
      </c>
      <c r="B1370" s="56" t="s">
        <v>564</v>
      </c>
      <c r="C1370" s="56" t="s">
        <v>3988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2">
        <v>45234</v>
      </c>
    </row>
    <row r="1371" spans="1:11" x14ac:dyDescent="0.25">
      <c r="A1371" s="571">
        <v>1369</v>
      </c>
      <c r="B1371" s="56" t="s">
        <v>564</v>
      </c>
      <c r="C1371" s="56" t="s">
        <v>3989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2">
        <v>45234</v>
      </c>
    </row>
    <row r="1372" spans="1:11" x14ac:dyDescent="0.25">
      <c r="A1372" s="571">
        <v>1370</v>
      </c>
      <c r="B1372" s="56" t="s">
        <v>564</v>
      </c>
      <c r="C1372" s="56" t="s">
        <v>3990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2">
        <v>45234</v>
      </c>
    </row>
    <row r="1373" spans="1:11" x14ac:dyDescent="0.25">
      <c r="A1373" s="571">
        <v>1371</v>
      </c>
      <c r="B1373" s="56" t="s">
        <v>564</v>
      </c>
      <c r="C1373" s="56" t="s">
        <v>3991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2">
        <v>45234</v>
      </c>
    </row>
    <row r="1374" spans="1:11" x14ac:dyDescent="0.25">
      <c r="A1374" s="571">
        <v>1372</v>
      </c>
      <c r="B1374" s="56" t="s">
        <v>564</v>
      </c>
      <c r="C1374" s="56" t="s">
        <v>3992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2">
        <v>45234</v>
      </c>
    </row>
    <row r="1375" spans="1:11" x14ac:dyDescent="0.25">
      <c r="A1375" s="571">
        <v>1373</v>
      </c>
      <c r="B1375" s="56" t="s">
        <v>564</v>
      </c>
      <c r="C1375" s="56" t="s">
        <v>3991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2">
        <v>45234</v>
      </c>
    </row>
    <row r="1376" spans="1:11" x14ac:dyDescent="0.25">
      <c r="A1376" s="571">
        <v>1374</v>
      </c>
      <c r="B1376" s="56" t="s">
        <v>564</v>
      </c>
      <c r="C1376" s="56" t="s">
        <v>3993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2">
        <v>45234</v>
      </c>
    </row>
    <row r="1377" spans="1:8" x14ac:dyDescent="0.25">
      <c r="A1377" s="571">
        <v>1375</v>
      </c>
      <c r="B1377" s="56" t="s">
        <v>564</v>
      </c>
      <c r="C1377" s="56" t="s">
        <v>3986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2">
        <v>45264</v>
      </c>
    </row>
    <row r="1378" spans="1:8" x14ac:dyDescent="0.25">
      <c r="A1378" s="571">
        <v>1376</v>
      </c>
      <c r="B1378" s="56" t="s">
        <v>564</v>
      </c>
      <c r="C1378" s="56" t="s">
        <v>3994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2">
        <v>45264</v>
      </c>
    </row>
    <row r="1379" spans="1:8" x14ac:dyDescent="0.25">
      <c r="A1379" s="571">
        <v>1377</v>
      </c>
      <c r="B1379" s="56" t="s">
        <v>564</v>
      </c>
      <c r="C1379" s="56" t="s">
        <v>3993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2">
        <v>45264</v>
      </c>
    </row>
    <row r="1380" spans="1:8" x14ac:dyDescent="0.25">
      <c r="A1380" s="571">
        <v>1378</v>
      </c>
      <c r="B1380" s="56" t="s">
        <v>564</v>
      </c>
      <c r="C1380" s="56" t="s">
        <v>3992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2">
        <v>45264</v>
      </c>
    </row>
    <row r="1381" spans="1:8" x14ac:dyDescent="0.25">
      <c r="A1381" s="571">
        <v>1379</v>
      </c>
      <c r="B1381" s="56" t="s">
        <v>564</v>
      </c>
      <c r="C1381" s="56" t="s">
        <v>3994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2">
        <v>45264</v>
      </c>
    </row>
    <row r="1382" spans="1:8" x14ac:dyDescent="0.25">
      <c r="A1382" s="571">
        <v>1380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32">
        <v>45203</v>
      </c>
    </row>
    <row r="1383" spans="1:8" x14ac:dyDescent="0.25">
      <c r="A1383" s="571">
        <v>1381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32">
        <v>45203</v>
      </c>
    </row>
    <row r="1384" spans="1:8" x14ac:dyDescent="0.25">
      <c r="A1384" s="571">
        <v>1382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32">
        <v>45203</v>
      </c>
    </row>
    <row r="1385" spans="1:8" x14ac:dyDescent="0.25">
      <c r="A1385" s="571">
        <v>1383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32">
        <v>45203</v>
      </c>
    </row>
    <row r="1386" spans="1:8" x14ac:dyDescent="0.25">
      <c r="A1386" s="571">
        <v>1384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2">
        <v>45264</v>
      </c>
    </row>
    <row r="1387" spans="1:8" x14ac:dyDescent="0.25">
      <c r="A1387" s="571">
        <v>1385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2">
        <v>45264</v>
      </c>
    </row>
    <row r="1388" spans="1:8" x14ac:dyDescent="0.25">
      <c r="A1388" s="571">
        <v>1386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571">
        <v>1387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71">
        <v>1388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571">
        <v>1389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71">
        <v>1390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571">
        <v>1391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71">
        <v>1392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571">
        <v>1393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71">
        <v>1394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571">
        <v>1395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71">
        <v>1396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571">
        <v>1397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71">
        <v>1398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571">
        <v>1399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71">
        <v>1400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1">
        <v>1</v>
      </c>
      <c r="G1402" s="64" t="s">
        <v>485</v>
      </c>
      <c r="H1402" s="106" t="s">
        <v>576</v>
      </c>
    </row>
    <row r="1403" spans="1:11" x14ac:dyDescent="0.25">
      <c r="A1403" s="571">
        <v>1401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71">
        <v>1402</v>
      </c>
      <c r="B1404" s="56" t="s">
        <v>1195</v>
      </c>
      <c r="C1404" s="228" t="s">
        <v>3995</v>
      </c>
      <c r="D1404" s="242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3996</v>
      </c>
      <c r="K1404" s="65" t="s">
        <v>3997</v>
      </c>
    </row>
    <row r="1405" spans="1:11" x14ac:dyDescent="0.25">
      <c r="A1405" s="571">
        <v>1403</v>
      </c>
      <c r="B1405" s="56" t="s">
        <v>549</v>
      </c>
      <c r="C1405" s="110" t="s">
        <v>3998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3999</v>
      </c>
      <c r="K1405" s="65" t="s">
        <v>4000</v>
      </c>
    </row>
    <row r="1406" spans="1:11" x14ac:dyDescent="0.25">
      <c r="A1406" s="571">
        <v>1404</v>
      </c>
      <c r="B1406" s="56" t="s">
        <v>549</v>
      </c>
      <c r="C1406" s="228" t="s">
        <v>4001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4002</v>
      </c>
      <c r="K1406" s="65" t="s">
        <v>4000</v>
      </c>
    </row>
    <row r="1407" spans="1:11" x14ac:dyDescent="0.25">
      <c r="A1407" s="571">
        <v>1405</v>
      </c>
      <c r="B1407" s="56" t="s">
        <v>1195</v>
      </c>
      <c r="C1407" s="228" t="s">
        <v>4003</v>
      </c>
      <c r="D1407" s="242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4004</v>
      </c>
      <c r="K1407" s="65" t="s">
        <v>4005</v>
      </c>
    </row>
    <row r="1408" spans="1:11" x14ac:dyDescent="0.25">
      <c r="A1408" s="571">
        <v>1406</v>
      </c>
      <c r="B1408" s="56" t="s">
        <v>61</v>
      </c>
      <c r="C1408" s="228" t="s">
        <v>4006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4007</v>
      </c>
    </row>
    <row r="1409" spans="1:11" x14ac:dyDescent="0.25">
      <c r="A1409" s="571">
        <v>1407</v>
      </c>
      <c r="B1409" s="56" t="s">
        <v>61</v>
      </c>
      <c r="C1409" s="230" t="s">
        <v>4008</v>
      </c>
      <c r="D1409" s="119" t="s">
        <v>511</v>
      </c>
      <c r="E1409" s="99" t="s">
        <v>26</v>
      </c>
      <c r="F1409" s="441">
        <v>2175000</v>
      </c>
      <c r="G1409" s="64" t="s">
        <v>433</v>
      </c>
      <c r="H1409" s="106" t="s">
        <v>580</v>
      </c>
      <c r="I1409" s="56" t="s">
        <v>2379</v>
      </c>
      <c r="K1409" s="65" t="s">
        <v>4007</v>
      </c>
    </row>
    <row r="1410" spans="1:11" x14ac:dyDescent="0.25">
      <c r="A1410" s="571">
        <v>1408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4009</v>
      </c>
      <c r="H1410" s="532">
        <v>44990</v>
      </c>
    </row>
    <row r="1411" spans="1:11" x14ac:dyDescent="0.25">
      <c r="A1411" s="571">
        <v>1409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4009</v>
      </c>
      <c r="H1411" s="532">
        <v>44990</v>
      </c>
    </row>
    <row r="1412" spans="1:11" x14ac:dyDescent="0.25">
      <c r="A1412" s="571">
        <v>1410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4009</v>
      </c>
      <c r="H1412" s="532">
        <v>44990</v>
      </c>
    </row>
    <row r="1413" spans="1:11" x14ac:dyDescent="0.25">
      <c r="A1413" s="571">
        <v>1411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4009</v>
      </c>
      <c r="H1413" s="532">
        <v>44990</v>
      </c>
    </row>
    <row r="1414" spans="1:11" x14ac:dyDescent="0.25">
      <c r="A1414" s="571">
        <v>1412</v>
      </c>
      <c r="B1414" s="56" t="s">
        <v>61</v>
      </c>
      <c r="C1414" s="56" t="s">
        <v>4010</v>
      </c>
      <c r="D1414" s="242" t="s">
        <v>511</v>
      </c>
      <c r="E1414" s="72" t="s">
        <v>26</v>
      </c>
      <c r="F1414" s="62">
        <v>2175000</v>
      </c>
      <c r="G1414" s="64" t="s">
        <v>462</v>
      </c>
      <c r="H1414" s="532">
        <v>44990</v>
      </c>
      <c r="I1414" s="56" t="s">
        <v>2172</v>
      </c>
      <c r="K1414" s="65" t="s">
        <v>4011</v>
      </c>
    </row>
    <row r="1415" spans="1:11" x14ac:dyDescent="0.25">
      <c r="A1415" s="571">
        <v>1413</v>
      </c>
      <c r="B1415" s="56" t="s">
        <v>61</v>
      </c>
      <c r="C1415" s="56" t="s">
        <v>4010</v>
      </c>
      <c r="D1415" s="242" t="s">
        <v>511</v>
      </c>
      <c r="E1415" s="72" t="s">
        <v>26</v>
      </c>
      <c r="F1415" s="62">
        <v>2175000</v>
      </c>
      <c r="G1415" s="64" t="s">
        <v>462</v>
      </c>
      <c r="H1415" s="532">
        <v>44990</v>
      </c>
      <c r="I1415" s="56" t="s">
        <v>2379</v>
      </c>
      <c r="K1415" s="65" t="s">
        <v>4011</v>
      </c>
    </row>
    <row r="1416" spans="1:11" x14ac:dyDescent="0.25">
      <c r="A1416" s="571">
        <v>1414</v>
      </c>
      <c r="B1416" s="56" t="s">
        <v>61</v>
      </c>
      <c r="C1416" s="56" t="s">
        <v>4012</v>
      </c>
      <c r="D1416" s="242" t="s">
        <v>511</v>
      </c>
      <c r="E1416" s="72" t="s">
        <v>26</v>
      </c>
      <c r="F1416" s="62">
        <v>2175000</v>
      </c>
      <c r="G1416" s="106" t="s">
        <v>800</v>
      </c>
      <c r="H1416" s="532">
        <v>44990</v>
      </c>
      <c r="I1416" s="56">
        <v>106099870</v>
      </c>
      <c r="K1416" s="65" t="s">
        <v>4013</v>
      </c>
    </row>
    <row r="1417" spans="1:11" x14ac:dyDescent="0.25">
      <c r="A1417" s="571">
        <v>1415</v>
      </c>
      <c r="B1417" s="56" t="s">
        <v>61</v>
      </c>
      <c r="C1417" s="56" t="s">
        <v>4014</v>
      </c>
      <c r="D1417" s="242" t="s">
        <v>511</v>
      </c>
      <c r="E1417" s="72" t="s">
        <v>26</v>
      </c>
      <c r="F1417" s="62">
        <v>2175000</v>
      </c>
      <c r="G1417" s="106" t="s">
        <v>800</v>
      </c>
      <c r="H1417" s="532">
        <v>44990</v>
      </c>
      <c r="I1417" s="56">
        <v>105716030</v>
      </c>
      <c r="K1417" s="65" t="s">
        <v>4013</v>
      </c>
    </row>
    <row r="1418" spans="1:11" x14ac:dyDescent="0.25">
      <c r="A1418" s="571">
        <v>1416</v>
      </c>
      <c r="B1418" s="55" t="s">
        <v>1219</v>
      </c>
      <c r="C1418" s="75" t="s">
        <v>4015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32">
        <v>45051</v>
      </c>
      <c r="I1418" s="56" t="s">
        <v>2554</v>
      </c>
      <c r="K1418" s="65" t="s">
        <v>4016</v>
      </c>
    </row>
    <row r="1419" spans="1:11" x14ac:dyDescent="0.25">
      <c r="A1419" s="571">
        <v>1417</v>
      </c>
      <c r="B1419" s="55" t="s">
        <v>1219</v>
      </c>
      <c r="C1419" s="75" t="s">
        <v>4017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32">
        <v>45051</v>
      </c>
      <c r="I1419" s="56" t="s">
        <v>2700</v>
      </c>
      <c r="K1419" s="65" t="s">
        <v>4018</v>
      </c>
    </row>
    <row r="1420" spans="1:11" x14ac:dyDescent="0.25">
      <c r="A1420" s="571">
        <v>1418</v>
      </c>
      <c r="B1420" s="56" t="s">
        <v>1195</v>
      </c>
      <c r="C1420" s="56" t="s">
        <v>4019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32">
        <v>45051</v>
      </c>
      <c r="I1420" s="126" t="s">
        <v>4020</v>
      </c>
      <c r="K1420" s="65" t="s">
        <v>4021</v>
      </c>
    </row>
    <row r="1421" spans="1:11" x14ac:dyDescent="0.25">
      <c r="A1421" s="571">
        <v>1419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32">
        <v>45082</v>
      </c>
    </row>
    <row r="1422" spans="1:11" x14ac:dyDescent="0.25">
      <c r="A1422" s="571">
        <v>1420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32">
        <v>45082</v>
      </c>
    </row>
    <row r="1423" spans="1:11" x14ac:dyDescent="0.25">
      <c r="A1423" s="571">
        <v>1421</v>
      </c>
      <c r="B1423" s="56" t="s">
        <v>1195</v>
      </c>
      <c r="C1423" s="56" t="s">
        <v>4022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32">
        <v>45143</v>
      </c>
      <c r="I1423" s="126" t="s">
        <v>4023</v>
      </c>
      <c r="K1423" s="65" t="s">
        <v>4024</v>
      </c>
    </row>
    <row r="1424" spans="1:11" x14ac:dyDescent="0.25">
      <c r="A1424" s="571">
        <v>1422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32">
        <v>45143</v>
      </c>
      <c r="K1424" s="65" t="s">
        <v>2</v>
      </c>
    </row>
    <row r="1425" spans="1:8" x14ac:dyDescent="0.25">
      <c r="A1425" s="571">
        <v>1423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32">
        <v>45143</v>
      </c>
    </row>
    <row r="1426" spans="1:8" x14ac:dyDescent="0.25">
      <c r="A1426" s="571">
        <v>1424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4025</v>
      </c>
      <c r="H1426" s="532">
        <v>45143</v>
      </c>
    </row>
    <row r="1427" spans="1:8" x14ac:dyDescent="0.25">
      <c r="A1427" s="571">
        <v>1425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4025</v>
      </c>
      <c r="H1427" s="532">
        <v>45143</v>
      </c>
    </row>
    <row r="1428" spans="1:8" x14ac:dyDescent="0.25">
      <c r="A1428" s="571">
        <v>1426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32">
        <v>45143</v>
      </c>
    </row>
    <row r="1429" spans="1:8" x14ac:dyDescent="0.25">
      <c r="A1429" s="571">
        <v>1427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32">
        <v>45143</v>
      </c>
    </row>
    <row r="1430" spans="1:8" x14ac:dyDescent="0.25">
      <c r="A1430" s="571">
        <v>1428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32">
        <v>45143</v>
      </c>
    </row>
    <row r="1431" spans="1:8" x14ac:dyDescent="0.25">
      <c r="A1431" s="571">
        <v>1429</v>
      </c>
      <c r="B1431" s="55" t="s">
        <v>1232</v>
      </c>
      <c r="C1431" s="56" t="s">
        <v>1237</v>
      </c>
      <c r="D1431" s="243" t="s">
        <v>511</v>
      </c>
      <c r="E1431" s="72" t="s">
        <v>29</v>
      </c>
      <c r="F1431" s="67">
        <v>825000</v>
      </c>
      <c r="G1431" s="106" t="s">
        <v>1234</v>
      </c>
      <c r="H1431" s="532">
        <v>45143</v>
      </c>
    </row>
    <row r="1432" spans="1:8" x14ac:dyDescent="0.25">
      <c r="A1432" s="571">
        <v>1430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32">
        <v>45143</v>
      </c>
    </row>
    <row r="1433" spans="1:8" x14ac:dyDescent="0.25">
      <c r="A1433" s="571">
        <v>1431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32">
        <v>45143</v>
      </c>
    </row>
    <row r="1434" spans="1:8" x14ac:dyDescent="0.25">
      <c r="A1434" s="571">
        <v>1432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32">
        <v>45143</v>
      </c>
    </row>
    <row r="1435" spans="1:8" x14ac:dyDescent="0.25">
      <c r="A1435" s="571">
        <v>1433</v>
      </c>
      <c r="B1435" s="55" t="s">
        <v>1232</v>
      </c>
      <c r="C1435" s="56" t="s">
        <v>1241</v>
      </c>
      <c r="D1435" s="243" t="s">
        <v>511</v>
      </c>
      <c r="E1435" s="72" t="s">
        <v>29</v>
      </c>
      <c r="F1435" s="67">
        <v>825000</v>
      </c>
      <c r="G1435" s="106" t="s">
        <v>1234</v>
      </c>
      <c r="H1435" s="532">
        <v>45143</v>
      </c>
    </row>
    <row r="1436" spans="1:8" x14ac:dyDescent="0.25">
      <c r="A1436" s="571">
        <v>1434</v>
      </c>
      <c r="B1436" s="56" t="s">
        <v>573</v>
      </c>
      <c r="C1436" s="230" t="s">
        <v>1242</v>
      </c>
      <c r="D1436" s="243" t="s">
        <v>511</v>
      </c>
      <c r="E1436" s="72" t="s">
        <v>29</v>
      </c>
      <c r="F1436" s="138">
        <v>1</v>
      </c>
      <c r="G1436" s="106" t="s">
        <v>509</v>
      </c>
      <c r="H1436" s="532">
        <v>45143</v>
      </c>
    </row>
    <row r="1437" spans="1:8" x14ac:dyDescent="0.25">
      <c r="A1437" s="571">
        <v>1435</v>
      </c>
      <c r="B1437" s="55" t="s">
        <v>1232</v>
      </c>
      <c r="C1437" s="456" t="s">
        <v>1243</v>
      </c>
      <c r="D1437" s="243" t="s">
        <v>511</v>
      </c>
      <c r="E1437" s="66" t="s">
        <v>29</v>
      </c>
      <c r="F1437" s="67">
        <v>825000</v>
      </c>
      <c r="G1437" s="106" t="s">
        <v>509</v>
      </c>
      <c r="H1437" s="532">
        <v>45143</v>
      </c>
    </row>
    <row r="1438" spans="1:8" x14ac:dyDescent="0.25">
      <c r="A1438" s="571">
        <v>1436</v>
      </c>
      <c r="B1438" s="55" t="s">
        <v>1232</v>
      </c>
      <c r="C1438" s="241" t="s">
        <v>890</v>
      </c>
      <c r="D1438" s="243" t="s">
        <v>511</v>
      </c>
      <c r="E1438" s="66" t="s">
        <v>29</v>
      </c>
      <c r="F1438" s="67">
        <v>825000</v>
      </c>
      <c r="G1438" s="106" t="s">
        <v>509</v>
      </c>
      <c r="H1438" s="532">
        <v>45143</v>
      </c>
    </row>
    <row r="1439" spans="1:8" x14ac:dyDescent="0.25">
      <c r="A1439" s="571">
        <v>1437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32">
        <v>45143</v>
      </c>
    </row>
    <row r="1440" spans="1:8" x14ac:dyDescent="0.25">
      <c r="A1440" s="571">
        <v>1438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32">
        <v>45143</v>
      </c>
    </row>
    <row r="1441" spans="1:11" x14ac:dyDescent="0.25">
      <c r="A1441" s="571">
        <v>1439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32">
        <v>45143</v>
      </c>
    </row>
    <row r="1442" spans="1:11" x14ac:dyDescent="0.25">
      <c r="A1442" s="571">
        <v>1440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32">
        <v>45143</v>
      </c>
    </row>
    <row r="1443" spans="1:11" x14ac:dyDescent="0.25">
      <c r="A1443" s="571">
        <v>1441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32">
        <v>45143</v>
      </c>
    </row>
    <row r="1444" spans="1:11" x14ac:dyDescent="0.25">
      <c r="A1444" s="571">
        <v>1442</v>
      </c>
      <c r="B1444" s="95" t="s">
        <v>1249</v>
      </c>
      <c r="C1444" s="75" t="s">
        <v>4026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32">
        <v>45174</v>
      </c>
      <c r="I1444" s="56">
        <v>106100065</v>
      </c>
      <c r="K1444" s="65" t="s">
        <v>4027</v>
      </c>
    </row>
    <row r="1445" spans="1:11" x14ac:dyDescent="0.25">
      <c r="A1445" s="571">
        <v>1443</v>
      </c>
      <c r="B1445" s="95" t="s">
        <v>1249</v>
      </c>
      <c r="C1445" s="75" t="s">
        <v>4028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32">
        <v>45174</v>
      </c>
      <c r="I1445" s="56">
        <v>106099828</v>
      </c>
      <c r="K1445" s="65" t="s">
        <v>4027</v>
      </c>
    </row>
    <row r="1446" spans="1:11" x14ac:dyDescent="0.25">
      <c r="A1446" s="571">
        <v>1444</v>
      </c>
      <c r="B1446" s="95" t="s">
        <v>1249</v>
      </c>
      <c r="C1446" s="56" t="s">
        <v>4029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32">
        <v>45174</v>
      </c>
      <c r="I1446" s="56">
        <v>106100044</v>
      </c>
      <c r="K1446" s="65" t="s">
        <v>4030</v>
      </c>
    </row>
    <row r="1447" spans="1:11" x14ac:dyDescent="0.25">
      <c r="A1447" s="571">
        <v>1445</v>
      </c>
      <c r="B1447" s="95" t="s">
        <v>1249</v>
      </c>
      <c r="C1447" s="56" t="s">
        <v>4031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32">
        <v>45174</v>
      </c>
      <c r="I1447" s="56">
        <v>106090823</v>
      </c>
      <c r="K1447" s="65" t="s">
        <v>4030</v>
      </c>
    </row>
    <row r="1448" spans="1:11" x14ac:dyDescent="0.25">
      <c r="A1448" s="571">
        <v>1446</v>
      </c>
      <c r="B1448" s="56" t="s">
        <v>61</v>
      </c>
      <c r="C1448" s="56" t="s">
        <v>4032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32">
        <v>45235</v>
      </c>
      <c r="I1448" s="56" t="s">
        <v>2173</v>
      </c>
      <c r="K1448" s="65" t="s">
        <v>3091</v>
      </c>
    </row>
    <row r="1449" spans="1:11" x14ac:dyDescent="0.25">
      <c r="A1449" s="571">
        <v>1447</v>
      </c>
      <c r="B1449" s="56" t="s">
        <v>61</v>
      </c>
      <c r="C1449" s="56" t="s">
        <v>4033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32">
        <v>45235</v>
      </c>
      <c r="I1449" s="56" t="s">
        <v>2675</v>
      </c>
      <c r="K1449" s="65" t="s">
        <v>4034</v>
      </c>
    </row>
    <row r="1450" spans="1:11" x14ac:dyDescent="0.25">
      <c r="A1450" s="571">
        <v>1448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32">
        <v>45235</v>
      </c>
      <c r="K1450" s="65" t="s">
        <v>4035</v>
      </c>
    </row>
    <row r="1451" spans="1:11" x14ac:dyDescent="0.25">
      <c r="A1451" s="571">
        <v>1449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32">
        <v>45235</v>
      </c>
    </row>
    <row r="1452" spans="1:11" x14ac:dyDescent="0.25">
      <c r="A1452" s="571">
        <v>1450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32">
        <v>45235</v>
      </c>
    </row>
    <row r="1453" spans="1:11" x14ac:dyDescent="0.25">
      <c r="A1453" s="571">
        <v>1451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32">
        <v>45235</v>
      </c>
    </row>
    <row r="1454" spans="1:11" x14ac:dyDescent="0.25">
      <c r="A1454" s="571">
        <v>1452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32">
        <v>45204</v>
      </c>
    </row>
    <row r="1455" spans="1:11" x14ac:dyDescent="0.25">
      <c r="A1455" s="571">
        <v>1453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32">
        <v>45204</v>
      </c>
    </row>
    <row r="1456" spans="1:11" x14ac:dyDescent="0.25">
      <c r="A1456" s="571">
        <v>1454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32">
        <v>45204</v>
      </c>
    </row>
    <row r="1457" spans="1:11" x14ac:dyDescent="0.25">
      <c r="A1457" s="571">
        <v>1455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32">
        <v>45204</v>
      </c>
    </row>
    <row r="1458" spans="1:11" x14ac:dyDescent="0.25">
      <c r="A1458" s="571">
        <v>1456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32">
        <v>45204</v>
      </c>
    </row>
    <row r="1459" spans="1:11" x14ac:dyDescent="0.25">
      <c r="A1459" s="571">
        <v>1457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32">
        <v>45204</v>
      </c>
    </row>
    <row r="1460" spans="1:11" x14ac:dyDescent="0.25">
      <c r="A1460" s="571">
        <v>1458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32">
        <v>45204</v>
      </c>
    </row>
    <row r="1461" spans="1:11" x14ac:dyDescent="0.25">
      <c r="A1461" s="571">
        <v>1459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2">
        <v>45265</v>
      </c>
    </row>
    <row r="1462" spans="1:11" x14ac:dyDescent="0.25">
      <c r="A1462" s="571">
        <v>1460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2">
        <v>45265</v>
      </c>
    </row>
    <row r="1463" spans="1:11" x14ac:dyDescent="0.25">
      <c r="A1463" s="571">
        <v>1461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2">
        <v>45265</v>
      </c>
    </row>
    <row r="1464" spans="1:11" x14ac:dyDescent="0.25">
      <c r="A1464" s="571">
        <v>1462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2">
        <v>45265</v>
      </c>
    </row>
    <row r="1465" spans="1:11" x14ac:dyDescent="0.25">
      <c r="A1465" s="571">
        <v>1463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2">
        <v>45265</v>
      </c>
    </row>
    <row r="1466" spans="1:11" x14ac:dyDescent="0.25">
      <c r="A1466" s="571">
        <v>1464</v>
      </c>
      <c r="B1466" s="56" t="s">
        <v>61</v>
      </c>
      <c r="C1466" s="233" t="s">
        <v>4036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4037</v>
      </c>
    </row>
    <row r="1467" spans="1:11" x14ac:dyDescent="0.25">
      <c r="A1467" s="571">
        <v>1465</v>
      </c>
      <c r="B1467" s="56" t="s">
        <v>61</v>
      </c>
      <c r="C1467" s="233" t="s">
        <v>4038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4037</v>
      </c>
    </row>
    <row r="1468" spans="1:11" x14ac:dyDescent="0.25">
      <c r="A1468" s="571">
        <v>1466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32">
        <v>45265</v>
      </c>
      <c r="I1468" s="56" t="s">
        <v>1082</v>
      </c>
    </row>
    <row r="1469" spans="1:11" x14ac:dyDescent="0.25">
      <c r="A1469" s="571">
        <v>1467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32">
        <v>45265</v>
      </c>
      <c r="I1469" s="126" t="s">
        <v>4039</v>
      </c>
    </row>
    <row r="1470" spans="1:11" x14ac:dyDescent="0.25">
      <c r="A1470" s="571">
        <v>1468</v>
      </c>
      <c r="B1470" s="56" t="s">
        <v>589</v>
      </c>
      <c r="C1470" s="75" t="s">
        <v>4040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4041</v>
      </c>
      <c r="K1470" s="65" t="s">
        <v>4042</v>
      </c>
    </row>
    <row r="1471" spans="1:11" x14ac:dyDescent="0.25">
      <c r="A1471" s="571">
        <v>1469</v>
      </c>
      <c r="B1471" s="56" t="s">
        <v>589</v>
      </c>
      <c r="C1471" s="75" t="s">
        <v>4043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4044</v>
      </c>
      <c r="K1471" s="65" t="s">
        <v>4042</v>
      </c>
    </row>
    <row r="1472" spans="1:11" x14ac:dyDescent="0.25">
      <c r="A1472" s="571">
        <v>1470</v>
      </c>
      <c r="B1472" s="68" t="s">
        <v>593</v>
      </c>
      <c r="C1472" s="230" t="s">
        <v>4045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4046</v>
      </c>
    </row>
    <row r="1473" spans="1:11" x14ac:dyDescent="0.25">
      <c r="A1473" s="571">
        <v>1471</v>
      </c>
      <c r="B1473" s="68" t="s">
        <v>593</v>
      </c>
      <c r="C1473" s="230" t="s">
        <v>4047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4046</v>
      </c>
    </row>
    <row r="1474" spans="1:11" x14ac:dyDescent="0.25">
      <c r="A1474" s="571">
        <v>1472</v>
      </c>
      <c r="B1474" s="56" t="s">
        <v>61</v>
      </c>
      <c r="C1474" s="56" t="s">
        <v>4048</v>
      </c>
      <c r="D1474" s="242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4049</v>
      </c>
    </row>
    <row r="1475" spans="1:11" x14ac:dyDescent="0.25">
      <c r="A1475" s="571">
        <v>1473</v>
      </c>
      <c r="B1475" s="56" t="s">
        <v>61</v>
      </c>
      <c r="C1475" s="56" t="s">
        <v>4050</v>
      </c>
      <c r="D1475" s="242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4049</v>
      </c>
    </row>
    <row r="1476" spans="1:11" x14ac:dyDescent="0.25">
      <c r="A1476" s="571">
        <v>1474</v>
      </c>
      <c r="B1476" s="56" t="s">
        <v>506</v>
      </c>
      <c r="C1476" s="75" t="s">
        <v>4051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4052</v>
      </c>
    </row>
    <row r="1477" spans="1:11" x14ac:dyDescent="0.25">
      <c r="A1477" s="571">
        <v>1475</v>
      </c>
      <c r="B1477" s="56" t="s">
        <v>506</v>
      </c>
      <c r="C1477" s="75" t="s">
        <v>4053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4052</v>
      </c>
    </row>
    <row r="1478" spans="1:11" x14ac:dyDescent="0.25">
      <c r="A1478" s="571">
        <v>1476</v>
      </c>
      <c r="B1478" s="56" t="s">
        <v>61</v>
      </c>
      <c r="C1478" s="56" t="s">
        <v>4054</v>
      </c>
      <c r="D1478" s="242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4055</v>
      </c>
    </row>
    <row r="1479" spans="1:11" x14ac:dyDescent="0.25">
      <c r="A1479" s="571">
        <v>1477</v>
      </c>
      <c r="B1479" s="56" t="s">
        <v>61</v>
      </c>
      <c r="C1479" s="56" t="s">
        <v>1068</v>
      </c>
      <c r="D1479" s="242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4055</v>
      </c>
    </row>
    <row r="1480" spans="1:11" x14ac:dyDescent="0.25">
      <c r="A1480" s="571">
        <v>1478</v>
      </c>
      <c r="B1480" s="56" t="s">
        <v>1195</v>
      </c>
      <c r="C1480" s="56" t="s">
        <v>4056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4057</v>
      </c>
      <c r="K1480" s="65" t="s">
        <v>4058</v>
      </c>
    </row>
    <row r="1481" spans="1:11" x14ac:dyDescent="0.25">
      <c r="A1481" s="571">
        <v>1479</v>
      </c>
      <c r="B1481" s="56" t="s">
        <v>61</v>
      </c>
      <c r="C1481" s="56" t="s">
        <v>4059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4060</v>
      </c>
    </row>
    <row r="1482" spans="1:11" x14ac:dyDescent="0.25">
      <c r="A1482" s="571">
        <v>1480</v>
      </c>
      <c r="B1482" s="56" t="s">
        <v>61</v>
      </c>
      <c r="C1482" s="56" t="s">
        <v>4061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4060</v>
      </c>
    </row>
    <row r="1483" spans="1:11" x14ac:dyDescent="0.25">
      <c r="A1483" s="571">
        <v>1481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71">
        <v>1482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71">
        <v>1483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71">
        <v>1484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71">
        <v>1485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71">
        <v>1486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71">
        <v>1487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71">
        <v>1488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71">
        <v>1489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71">
        <v>1490</v>
      </c>
      <c r="B1492" s="56" t="s">
        <v>596</v>
      </c>
      <c r="C1492" s="56" t="s">
        <v>1279</v>
      </c>
      <c r="D1492" s="243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71">
        <v>1491</v>
      </c>
      <c r="B1493" s="56" t="s">
        <v>596</v>
      </c>
      <c r="C1493" s="56" t="s">
        <v>1271</v>
      </c>
      <c r="D1493" s="243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71">
        <v>1492</v>
      </c>
      <c r="B1494" s="56" t="s">
        <v>400</v>
      </c>
      <c r="C1494" s="71" t="s">
        <v>4062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4063</v>
      </c>
      <c r="K1494" s="65" t="s">
        <v>4064</v>
      </c>
    </row>
    <row r="1495" spans="1:11" x14ac:dyDescent="0.25">
      <c r="A1495" s="571">
        <v>1493</v>
      </c>
      <c r="B1495" s="56" t="s">
        <v>400</v>
      </c>
      <c r="C1495" s="71" t="s">
        <v>4065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4066</v>
      </c>
      <c r="K1495" s="65" t="s">
        <v>4064</v>
      </c>
    </row>
    <row r="1496" spans="1:11" x14ac:dyDescent="0.25">
      <c r="A1496" s="571">
        <v>1494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71">
        <v>1495</v>
      </c>
      <c r="B1497" s="56" t="s">
        <v>4067</v>
      </c>
      <c r="C1497" s="56" t="s">
        <v>4068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32">
        <v>45174</v>
      </c>
      <c r="I1497" s="126" t="s">
        <v>4069</v>
      </c>
      <c r="K1497" s="65" t="s">
        <v>4070</v>
      </c>
    </row>
    <row r="1498" spans="1:11" x14ac:dyDescent="0.25">
      <c r="A1498" s="571">
        <v>1496</v>
      </c>
      <c r="B1498" s="56" t="s">
        <v>4067</v>
      </c>
      <c r="C1498" s="56" t="s">
        <v>4071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32">
        <v>45174</v>
      </c>
      <c r="I1498" s="126" t="s">
        <v>4072</v>
      </c>
      <c r="K1498" s="65" t="s">
        <v>4070</v>
      </c>
    </row>
    <row r="1499" spans="1:11" x14ac:dyDescent="0.25">
      <c r="A1499" s="571">
        <v>1497</v>
      </c>
      <c r="B1499" s="56" t="s">
        <v>61</v>
      </c>
      <c r="C1499" s="56" t="s">
        <v>4073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4074</v>
      </c>
    </row>
    <row r="1500" spans="1:11" x14ac:dyDescent="0.25">
      <c r="A1500" s="571">
        <v>1498</v>
      </c>
      <c r="B1500" s="56" t="s">
        <v>61</v>
      </c>
      <c r="C1500" s="56" t="s">
        <v>4075</v>
      </c>
      <c r="D1500" s="243" t="s">
        <v>511</v>
      </c>
      <c r="E1500" s="420" t="s">
        <v>26</v>
      </c>
      <c r="F1500" s="77">
        <v>2175000</v>
      </c>
      <c r="G1500" s="106" t="s">
        <v>521</v>
      </c>
      <c r="H1500" s="106" t="s">
        <v>603</v>
      </c>
      <c r="I1500" s="56" t="s">
        <v>4076</v>
      </c>
      <c r="K1500" s="65" t="s">
        <v>4074</v>
      </c>
    </row>
    <row r="1501" spans="1:11" ht="15.75" x14ac:dyDescent="0.25">
      <c r="A1501" s="571">
        <v>1499</v>
      </c>
      <c r="B1501" s="257" t="s">
        <v>1296</v>
      </c>
      <c r="C1501" s="508" t="s">
        <v>4077</v>
      </c>
      <c r="D1501" s="259">
        <v>1</v>
      </c>
      <c r="E1501" s="490" t="s">
        <v>29</v>
      </c>
      <c r="F1501" s="261">
        <v>1</v>
      </c>
      <c r="G1501" s="509" t="s">
        <v>415</v>
      </c>
      <c r="H1501" s="509" t="s">
        <v>603</v>
      </c>
    </row>
    <row r="1502" spans="1:11" ht="15.75" x14ac:dyDescent="0.25">
      <c r="A1502" s="571">
        <v>1500</v>
      </c>
      <c r="B1502" s="257" t="s">
        <v>1232</v>
      </c>
      <c r="C1502" s="508" t="s">
        <v>4078</v>
      </c>
      <c r="D1502" s="259">
        <v>1</v>
      </c>
      <c r="E1502" s="490" t="s">
        <v>29</v>
      </c>
      <c r="F1502" s="261">
        <v>1</v>
      </c>
      <c r="G1502" s="509" t="s">
        <v>415</v>
      </c>
      <c r="H1502" s="509" t="s">
        <v>603</v>
      </c>
    </row>
    <row r="1503" spans="1:11" x14ac:dyDescent="0.25">
      <c r="A1503" s="571">
        <v>1501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71">
        <v>1502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71">
        <v>1503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71">
        <v>1504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71">
        <v>1505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4079</v>
      </c>
      <c r="H1507" s="106" t="s">
        <v>377</v>
      </c>
    </row>
    <row r="1508" spans="1:8" x14ac:dyDescent="0.25">
      <c r="A1508" s="571">
        <v>1506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71">
        <v>1507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71">
        <v>1508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71">
        <v>1509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71">
        <v>1510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71">
        <v>1511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71">
        <v>1512</v>
      </c>
      <c r="B1514" s="95" t="s">
        <v>4080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71">
        <v>1513</v>
      </c>
      <c r="B1515" s="95" t="s">
        <v>4080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71">
        <v>1514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71">
        <v>1515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71">
        <v>1516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71">
        <v>1517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71">
        <v>1518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71">
        <v>1519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71">
        <v>1520</v>
      </c>
      <c r="B1522" s="55" t="s">
        <v>1296</v>
      </c>
      <c r="C1522" s="71" t="s">
        <v>1314</v>
      </c>
      <c r="D1522" s="128" t="s">
        <v>511</v>
      </c>
      <c r="E1522" s="413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71">
        <v>1521</v>
      </c>
      <c r="B1523" s="55" t="s">
        <v>1296</v>
      </c>
      <c r="C1523" s="245" t="s">
        <v>1315</v>
      </c>
      <c r="D1523" s="57">
        <v>1</v>
      </c>
      <c r="E1523" s="413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71">
        <v>1522</v>
      </c>
      <c r="B1524" s="55" t="s">
        <v>1296</v>
      </c>
      <c r="C1524" s="456" t="s">
        <v>1316</v>
      </c>
      <c r="D1524" s="243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71">
        <v>1523</v>
      </c>
      <c r="B1525" s="56" t="s">
        <v>1195</v>
      </c>
      <c r="C1525" s="75" t="s">
        <v>4081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4082</v>
      </c>
      <c r="K1525" s="65" t="s">
        <v>4083</v>
      </c>
    </row>
    <row r="1526" spans="1:11" x14ac:dyDescent="0.25">
      <c r="A1526" s="571">
        <v>1524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71">
        <v>1525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71">
        <v>1526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71">
        <v>1527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71">
        <v>1528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71">
        <v>1529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71">
        <v>1530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71">
        <v>1531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71">
        <v>1532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71">
        <v>1533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71">
        <v>1534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71">
        <v>1535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71">
        <v>1536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71">
        <v>1537</v>
      </c>
      <c r="B1539" s="56" t="s">
        <v>61</v>
      </c>
      <c r="C1539" s="56" t="s">
        <v>4084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4085</v>
      </c>
    </row>
    <row r="1540" spans="1:11" x14ac:dyDescent="0.25">
      <c r="A1540" s="571">
        <v>1538</v>
      </c>
      <c r="B1540" s="56" t="s">
        <v>61</v>
      </c>
      <c r="C1540" s="75" t="s">
        <v>4086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4087</v>
      </c>
    </row>
    <row r="1541" spans="1:11" x14ac:dyDescent="0.25">
      <c r="A1541" s="571">
        <v>1539</v>
      </c>
      <c r="B1541" s="56" t="s">
        <v>4088</v>
      </c>
      <c r="C1541" s="126" t="s">
        <v>4089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4090</v>
      </c>
    </row>
    <row r="1542" spans="1:11" x14ac:dyDescent="0.25">
      <c r="A1542" s="571">
        <v>1540</v>
      </c>
      <c r="B1542" s="56" t="s">
        <v>4088</v>
      </c>
      <c r="C1542" s="75" t="s">
        <v>4091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4092</v>
      </c>
      <c r="K1542" s="65" t="s">
        <v>4090</v>
      </c>
    </row>
    <row r="1543" spans="1:11" x14ac:dyDescent="0.25">
      <c r="A1543" s="571">
        <v>1541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32">
        <v>44991</v>
      </c>
    </row>
    <row r="1544" spans="1:11" x14ac:dyDescent="0.25">
      <c r="A1544" s="571">
        <v>1542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32">
        <v>44991</v>
      </c>
    </row>
    <row r="1545" spans="1:11" x14ac:dyDescent="0.25">
      <c r="A1545" s="571">
        <v>1543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32">
        <v>44991</v>
      </c>
    </row>
    <row r="1546" spans="1:11" x14ac:dyDescent="0.25">
      <c r="A1546" s="571">
        <v>1544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32">
        <v>45052</v>
      </c>
    </row>
    <row r="1547" spans="1:11" x14ac:dyDescent="0.25">
      <c r="A1547" s="571">
        <v>1545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32">
        <v>45052</v>
      </c>
    </row>
    <row r="1548" spans="1:11" x14ac:dyDescent="0.25">
      <c r="A1548" s="571">
        <v>1546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32">
        <v>45052</v>
      </c>
    </row>
    <row r="1549" spans="1:11" x14ac:dyDescent="0.25">
      <c r="A1549" s="571">
        <v>1547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32">
        <v>45052</v>
      </c>
    </row>
    <row r="1550" spans="1:11" x14ac:dyDescent="0.25">
      <c r="A1550" s="571">
        <v>1548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32">
        <v>45052</v>
      </c>
    </row>
    <row r="1551" spans="1:11" x14ac:dyDescent="0.25">
      <c r="A1551" s="571">
        <v>1549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32">
        <v>45052</v>
      </c>
    </row>
    <row r="1552" spans="1:11" x14ac:dyDescent="0.25">
      <c r="A1552" s="571">
        <v>1550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32">
        <v>45052</v>
      </c>
    </row>
    <row r="1553" spans="1:11" x14ac:dyDescent="0.25">
      <c r="A1553" s="571">
        <v>1551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32">
        <v>45052</v>
      </c>
    </row>
    <row r="1554" spans="1:11" x14ac:dyDescent="0.25">
      <c r="A1554" s="571">
        <v>1552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32">
        <v>45052</v>
      </c>
    </row>
    <row r="1555" spans="1:11" x14ac:dyDescent="0.25">
      <c r="A1555" s="571">
        <v>1553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32">
        <v>45052</v>
      </c>
    </row>
    <row r="1556" spans="1:11" x14ac:dyDescent="0.25">
      <c r="A1556" s="571">
        <v>1554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4093</v>
      </c>
      <c r="H1556" s="532">
        <v>45052</v>
      </c>
    </row>
    <row r="1557" spans="1:11" x14ac:dyDescent="0.25">
      <c r="A1557" s="571">
        <v>1555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4094</v>
      </c>
      <c r="H1557" s="532">
        <v>45052</v>
      </c>
    </row>
    <row r="1558" spans="1:11" x14ac:dyDescent="0.25">
      <c r="A1558" s="571">
        <v>1556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32">
        <v>45052</v>
      </c>
    </row>
    <row r="1559" spans="1:11" x14ac:dyDescent="0.25">
      <c r="A1559" s="571">
        <v>1557</v>
      </c>
      <c r="B1559" s="56" t="s">
        <v>617</v>
      </c>
      <c r="C1559" s="110" t="s">
        <v>4095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32">
        <v>45052</v>
      </c>
      <c r="I1559" s="126" t="s">
        <v>3352</v>
      </c>
      <c r="K1559" s="65" t="s">
        <v>4096</v>
      </c>
    </row>
    <row r="1560" spans="1:11" x14ac:dyDescent="0.25">
      <c r="A1560" s="571">
        <v>1558</v>
      </c>
      <c r="B1560" s="95" t="s">
        <v>373</v>
      </c>
      <c r="C1560" s="56" t="s">
        <v>4097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32">
        <v>45113</v>
      </c>
      <c r="I1560" s="56" t="s">
        <v>2506</v>
      </c>
      <c r="K1560" s="65" t="s">
        <v>4098</v>
      </c>
    </row>
    <row r="1561" spans="1:11" x14ac:dyDescent="0.25">
      <c r="A1561" s="571">
        <v>1559</v>
      </c>
      <c r="B1561" s="95" t="s">
        <v>373</v>
      </c>
      <c r="C1561" s="56" t="s">
        <v>4099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32">
        <v>45113</v>
      </c>
      <c r="I1561" s="56" t="s">
        <v>2504</v>
      </c>
      <c r="K1561" s="65" t="s">
        <v>4098</v>
      </c>
    </row>
    <row r="1562" spans="1:11" x14ac:dyDescent="0.25">
      <c r="A1562" s="571">
        <v>1560</v>
      </c>
      <c r="B1562" s="56" t="s">
        <v>1345</v>
      </c>
      <c r="C1562" s="230" t="s">
        <v>4100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32">
        <v>45113</v>
      </c>
      <c r="I1562" s="126" t="s">
        <v>4101</v>
      </c>
      <c r="K1562" s="65" t="s">
        <v>4102</v>
      </c>
    </row>
    <row r="1563" spans="1:11" x14ac:dyDescent="0.25">
      <c r="A1563" s="571">
        <v>1561</v>
      </c>
      <c r="B1563" s="56" t="s">
        <v>1345</v>
      </c>
      <c r="C1563" s="230" t="s">
        <v>4103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32">
        <v>45113</v>
      </c>
      <c r="I1563" s="56" t="s">
        <v>4104</v>
      </c>
      <c r="K1563" s="65" t="s">
        <v>4105</v>
      </c>
    </row>
    <row r="1564" spans="1:11" x14ac:dyDescent="0.25">
      <c r="A1564" s="571">
        <v>1562</v>
      </c>
      <c r="B1564" s="95" t="s">
        <v>373</v>
      </c>
      <c r="C1564" s="65" t="s">
        <v>4106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32">
        <v>45144</v>
      </c>
      <c r="I1564" s="245" t="s">
        <v>1125</v>
      </c>
      <c r="K1564" s="595">
        <v>0.65</v>
      </c>
    </row>
    <row r="1565" spans="1:11" x14ac:dyDescent="0.25">
      <c r="A1565" s="571">
        <v>1563</v>
      </c>
      <c r="B1565" s="95" t="s">
        <v>373</v>
      </c>
      <c r="C1565" s="81" t="s">
        <v>4107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32">
        <v>45144</v>
      </c>
      <c r="I1565" s="245" t="s">
        <v>1126</v>
      </c>
      <c r="K1565" s="595">
        <v>0.65</v>
      </c>
    </row>
    <row r="1566" spans="1:11" x14ac:dyDescent="0.25">
      <c r="A1566" s="571">
        <v>1564</v>
      </c>
      <c r="B1566" s="56" t="s">
        <v>61</v>
      </c>
      <c r="C1566" s="56" t="s">
        <v>4108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32">
        <v>45144</v>
      </c>
      <c r="I1566" s="65">
        <v>5618307</v>
      </c>
      <c r="K1566" s="65" t="s">
        <v>4109</v>
      </c>
    </row>
    <row r="1567" spans="1:11" x14ac:dyDescent="0.25">
      <c r="A1567" s="571">
        <v>1565</v>
      </c>
      <c r="B1567" s="56" t="s">
        <v>61</v>
      </c>
      <c r="C1567" s="56" t="s">
        <v>4110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32">
        <v>45144</v>
      </c>
      <c r="I1567" s="65">
        <v>5610306</v>
      </c>
      <c r="K1567" s="65" t="s">
        <v>4109</v>
      </c>
    </row>
    <row r="1568" spans="1:11" x14ac:dyDescent="0.25">
      <c r="A1568" s="571">
        <v>1566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5">
        <v>4250000</v>
      </c>
      <c r="G1568" s="106" t="s">
        <v>4111</v>
      </c>
      <c r="H1568" s="532">
        <v>45113</v>
      </c>
    </row>
    <row r="1569" spans="1:11" x14ac:dyDescent="0.25">
      <c r="A1569" s="571">
        <v>1567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5">
        <v>4250000</v>
      </c>
      <c r="G1569" s="106" t="s">
        <v>4111</v>
      </c>
      <c r="H1569" s="532">
        <v>45113</v>
      </c>
    </row>
    <row r="1570" spans="1:11" x14ac:dyDescent="0.25">
      <c r="A1570" s="571">
        <v>1568</v>
      </c>
      <c r="B1570" s="56" t="s">
        <v>61</v>
      </c>
      <c r="C1570" s="56" t="s">
        <v>4112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32">
        <v>45205</v>
      </c>
      <c r="I1570" s="56" t="s">
        <v>2600</v>
      </c>
      <c r="K1570" s="65" t="s">
        <v>4113</v>
      </c>
    </row>
    <row r="1571" spans="1:11" x14ac:dyDescent="0.25">
      <c r="A1571" s="571">
        <v>1569</v>
      </c>
      <c r="B1571" s="56" t="s">
        <v>61</v>
      </c>
      <c r="C1571" s="55" t="s">
        <v>4114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32">
        <v>45205</v>
      </c>
      <c r="I1571" s="56" t="s">
        <v>2601</v>
      </c>
      <c r="K1571" s="65" t="s">
        <v>4113</v>
      </c>
    </row>
    <row r="1572" spans="1:11" x14ac:dyDescent="0.25">
      <c r="A1572" s="571">
        <v>1570</v>
      </c>
      <c r="B1572" s="56" t="s">
        <v>61</v>
      </c>
      <c r="C1572" s="56" t="s">
        <v>4115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32">
        <v>45205</v>
      </c>
      <c r="I1572" s="56" t="s">
        <v>2699</v>
      </c>
      <c r="K1572" s="65" t="s">
        <v>4116</v>
      </c>
    </row>
    <row r="1573" spans="1:11" x14ac:dyDescent="0.25">
      <c r="A1573" s="571">
        <v>1571</v>
      </c>
      <c r="B1573" s="56" t="s">
        <v>61</v>
      </c>
      <c r="C1573" s="56" t="s">
        <v>4117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32">
        <v>45205</v>
      </c>
      <c r="I1573" s="56" t="s">
        <v>2698</v>
      </c>
      <c r="K1573" s="65" t="s">
        <v>4116</v>
      </c>
    </row>
    <row r="1574" spans="1:11" x14ac:dyDescent="0.25">
      <c r="A1574" s="571">
        <v>1572</v>
      </c>
      <c r="B1574" s="56" t="s">
        <v>1195</v>
      </c>
      <c r="C1574" s="75" t="s">
        <v>4118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32">
        <v>45205</v>
      </c>
      <c r="I1574" s="56" t="s">
        <v>1279</v>
      </c>
      <c r="K1574" s="65" t="s">
        <v>4119</v>
      </c>
    </row>
    <row r="1575" spans="1:11" x14ac:dyDescent="0.25">
      <c r="A1575" s="571">
        <v>1573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32">
        <v>45266</v>
      </c>
    </row>
    <row r="1576" spans="1:11" x14ac:dyDescent="0.25">
      <c r="A1576" s="571">
        <v>1574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32">
        <v>45266</v>
      </c>
    </row>
    <row r="1577" spans="1:11" x14ac:dyDescent="0.25">
      <c r="A1577" s="571">
        <v>1575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32">
        <v>45266</v>
      </c>
    </row>
    <row r="1578" spans="1:11" x14ac:dyDescent="0.25">
      <c r="A1578" s="571">
        <v>1576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32">
        <v>45266</v>
      </c>
    </row>
    <row r="1579" spans="1:11" x14ac:dyDescent="0.25">
      <c r="A1579" s="571">
        <v>1577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32">
        <v>45266</v>
      </c>
    </row>
    <row r="1580" spans="1:11" x14ac:dyDescent="0.25">
      <c r="A1580" s="571">
        <v>1578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32">
        <v>45266</v>
      </c>
    </row>
    <row r="1581" spans="1:11" x14ac:dyDescent="0.25">
      <c r="A1581" s="571">
        <v>1579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32">
        <v>45266</v>
      </c>
    </row>
    <row r="1582" spans="1:11" x14ac:dyDescent="0.25">
      <c r="A1582" s="571">
        <v>1580</v>
      </c>
      <c r="B1582" s="74" t="s">
        <v>629</v>
      </c>
      <c r="C1582" s="56" t="s">
        <v>4120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32">
        <v>45266</v>
      </c>
      <c r="I1582" s="126" t="s">
        <v>4121</v>
      </c>
      <c r="K1582" s="65" t="s">
        <v>4122</v>
      </c>
    </row>
    <row r="1583" spans="1:11" x14ac:dyDescent="0.25">
      <c r="A1583" s="571">
        <v>1581</v>
      </c>
      <c r="B1583" s="74" t="s">
        <v>629</v>
      </c>
      <c r="C1583" s="56" t="s">
        <v>4123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32">
        <v>45266</v>
      </c>
      <c r="I1583" s="126" t="s">
        <v>4124</v>
      </c>
      <c r="K1583" s="65" t="s">
        <v>4122</v>
      </c>
    </row>
    <row r="1584" spans="1:11" x14ac:dyDescent="0.25">
      <c r="A1584" s="571">
        <v>1582</v>
      </c>
      <c r="B1584" s="56" t="s">
        <v>1345</v>
      </c>
      <c r="C1584" s="56" t="s">
        <v>4125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4126</v>
      </c>
      <c r="K1584" s="65" t="s">
        <v>4127</v>
      </c>
    </row>
    <row r="1585" spans="1:11" x14ac:dyDescent="0.25">
      <c r="A1585" s="571">
        <v>1583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71">
        <v>1584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71">
        <v>1585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71">
        <v>1586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71">
        <v>1587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71">
        <v>1588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71">
        <v>1589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71">
        <v>1590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71">
        <v>1591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71">
        <v>1592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71">
        <v>1593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71">
        <v>1594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71">
        <v>1595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71">
        <v>1596</v>
      </c>
      <c r="B1598" s="56" t="s">
        <v>1370</v>
      </c>
      <c r="C1598" s="56" t="s">
        <v>4128</v>
      </c>
      <c r="D1598" s="57">
        <v>1</v>
      </c>
      <c r="E1598" s="84" t="s">
        <v>29</v>
      </c>
      <c r="F1598" s="275" t="s">
        <v>4129</v>
      </c>
      <c r="G1598" s="106" t="s">
        <v>401</v>
      </c>
      <c r="H1598" s="106" t="s">
        <v>633</v>
      </c>
      <c r="I1598" s="56" t="s">
        <v>4130</v>
      </c>
      <c r="K1598" s="65" t="s">
        <v>4131</v>
      </c>
    </row>
    <row r="1599" spans="1:11" x14ac:dyDescent="0.25">
      <c r="A1599" s="571">
        <v>1597</v>
      </c>
      <c r="B1599" s="56" t="s">
        <v>1370</v>
      </c>
      <c r="C1599" s="56" t="s">
        <v>4132</v>
      </c>
      <c r="D1599" s="71">
        <v>1</v>
      </c>
      <c r="E1599" s="71" t="s">
        <v>29</v>
      </c>
      <c r="F1599" s="275" t="s">
        <v>4129</v>
      </c>
      <c r="G1599" s="106" t="s">
        <v>401</v>
      </c>
      <c r="H1599" s="106" t="s">
        <v>633</v>
      </c>
      <c r="I1599" s="56" t="s">
        <v>4133</v>
      </c>
      <c r="K1599" s="65" t="s">
        <v>4131</v>
      </c>
    </row>
    <row r="1600" spans="1:11" x14ac:dyDescent="0.25">
      <c r="A1600" s="571">
        <v>1598</v>
      </c>
      <c r="B1600" s="56" t="s">
        <v>61</v>
      </c>
      <c r="C1600" s="56" t="s">
        <v>4134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4135</v>
      </c>
    </row>
    <row r="1601" spans="1:11" x14ac:dyDescent="0.25">
      <c r="A1601" s="571">
        <v>1599</v>
      </c>
      <c r="B1601" s="56" t="s">
        <v>1195</v>
      </c>
      <c r="C1601" s="56" t="s">
        <v>4136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4137</v>
      </c>
      <c r="K1601" s="65" t="s">
        <v>4138</v>
      </c>
    </row>
    <row r="1602" spans="1:11" x14ac:dyDescent="0.25">
      <c r="A1602" s="571">
        <v>1600</v>
      </c>
      <c r="B1602" s="56" t="s">
        <v>61</v>
      </c>
      <c r="C1602" s="56" t="s">
        <v>4139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4140</v>
      </c>
    </row>
    <row r="1603" spans="1:11" x14ac:dyDescent="0.25">
      <c r="A1603" s="571">
        <v>1601</v>
      </c>
      <c r="B1603" s="56" t="s">
        <v>61</v>
      </c>
      <c r="C1603" s="56" t="s">
        <v>4141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4140</v>
      </c>
    </row>
    <row r="1604" spans="1:11" x14ac:dyDescent="0.25">
      <c r="A1604" s="571">
        <v>1602</v>
      </c>
      <c r="B1604" s="56" t="s">
        <v>61</v>
      </c>
      <c r="C1604" s="56" t="s">
        <v>4142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4143</v>
      </c>
    </row>
    <row r="1605" spans="1:11" x14ac:dyDescent="0.25">
      <c r="A1605" s="571">
        <v>1603</v>
      </c>
      <c r="B1605" s="56" t="s">
        <v>61</v>
      </c>
      <c r="C1605" s="228" t="s">
        <v>4144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4143</v>
      </c>
    </row>
    <row r="1606" spans="1:11" x14ac:dyDescent="0.25">
      <c r="A1606" s="571">
        <v>1604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71">
        <v>1605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71">
        <v>1606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71">
        <v>1607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71">
        <v>1608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71">
        <v>1609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71">
        <v>1610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71">
        <v>1611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71">
        <v>1612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71">
        <v>1613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71">
        <v>1614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71">
        <v>1615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79" t="s">
        <v>421</v>
      </c>
      <c r="H1617" s="106" t="s">
        <v>638</v>
      </c>
    </row>
    <row r="1618" spans="1:11" x14ac:dyDescent="0.25">
      <c r="A1618" s="571">
        <v>1616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1154" t="s">
        <v>1388</v>
      </c>
      <c r="H1618" s="106" t="s">
        <v>638</v>
      </c>
    </row>
    <row r="1619" spans="1:11" x14ac:dyDescent="0.25">
      <c r="A1619" s="571">
        <v>1617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1154"/>
      <c r="H1619" s="106" t="s">
        <v>638</v>
      </c>
    </row>
    <row r="1620" spans="1:11" x14ac:dyDescent="0.25">
      <c r="A1620" s="571">
        <v>1618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32">
        <v>45079</v>
      </c>
    </row>
    <row r="1621" spans="1:11" x14ac:dyDescent="0.25">
      <c r="A1621" s="571">
        <v>1619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32">
        <v>45265</v>
      </c>
    </row>
    <row r="1622" spans="1:11" x14ac:dyDescent="0.25">
      <c r="A1622" s="571">
        <v>1620</v>
      </c>
      <c r="B1622" s="56" t="s">
        <v>61</v>
      </c>
      <c r="C1622" s="56" t="s">
        <v>4145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71">
        <v>1621</v>
      </c>
      <c r="B1623" s="56" t="s">
        <v>61</v>
      </c>
      <c r="C1623" s="56" t="s">
        <v>4146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71">
        <v>1622</v>
      </c>
      <c r="B1624" s="56" t="s">
        <v>61</v>
      </c>
      <c r="C1624" s="56" t="s">
        <v>4147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71">
        <v>1623</v>
      </c>
      <c r="B1625" s="56" t="s">
        <v>61</v>
      </c>
      <c r="C1625" s="56" t="s">
        <v>4148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71">
        <v>1624</v>
      </c>
      <c r="B1626" s="56" t="s">
        <v>61</v>
      </c>
      <c r="C1626" s="56" t="s">
        <v>4149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71">
        <v>1625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71">
        <v>1626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71">
        <v>1627</v>
      </c>
      <c r="B1629" s="56" t="s">
        <v>61</v>
      </c>
      <c r="C1629" s="56" t="s">
        <v>4150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71">
        <v>1628</v>
      </c>
      <c r="B1630" s="56" t="s">
        <v>61</v>
      </c>
      <c r="C1630" s="56" t="s">
        <v>4151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71">
        <v>1629</v>
      </c>
      <c r="B1631" s="56" t="s">
        <v>61</v>
      </c>
      <c r="C1631" s="56" t="s">
        <v>4152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71">
        <v>1630</v>
      </c>
      <c r="B1632" s="56" t="s">
        <v>61</v>
      </c>
      <c r="C1632" s="56" t="s">
        <v>4153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71">
        <v>1631</v>
      </c>
      <c r="B1633" s="56" t="s">
        <v>61</v>
      </c>
      <c r="C1633" s="56" t="s">
        <v>4154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71">
        <v>1632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71">
        <v>1633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71">
        <v>1634</v>
      </c>
      <c r="B1636" s="56" t="s">
        <v>1412</v>
      </c>
      <c r="C1636" s="56" t="s">
        <v>4155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4156</v>
      </c>
      <c r="K1636" s="65" t="s">
        <v>4157</v>
      </c>
    </row>
    <row r="1637" spans="1:11" x14ac:dyDescent="0.25">
      <c r="A1637" s="571">
        <v>1635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4158</v>
      </c>
      <c r="H1637" s="65" t="s">
        <v>645</v>
      </c>
    </row>
    <row r="1638" spans="1:11" x14ac:dyDescent="0.25">
      <c r="A1638" s="571">
        <v>1636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4159</v>
      </c>
      <c r="H1638" s="65" t="s">
        <v>645</v>
      </c>
    </row>
    <row r="1639" spans="1:11" x14ac:dyDescent="0.25">
      <c r="A1639" s="571">
        <v>1637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4160</v>
      </c>
      <c r="H1639" s="65" t="s">
        <v>645</v>
      </c>
    </row>
    <row r="1640" spans="1:11" x14ac:dyDescent="0.25">
      <c r="A1640" s="571">
        <v>1638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71">
        <v>1639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71">
        <v>1640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71">
        <v>1641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71">
        <v>1642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71">
        <v>1643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71">
        <v>1644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71">
        <v>1645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2">
        <v>44933</v>
      </c>
    </row>
    <row r="1648" spans="1:11" x14ac:dyDescent="0.25">
      <c r="A1648" s="571">
        <v>1646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2">
        <v>44933</v>
      </c>
    </row>
    <row r="1649" spans="1:11" x14ac:dyDescent="0.25">
      <c r="A1649" s="571">
        <v>1647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2">
        <v>44933</v>
      </c>
    </row>
    <row r="1650" spans="1:11" x14ac:dyDescent="0.25">
      <c r="A1650" s="571">
        <v>1648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32">
        <v>44992</v>
      </c>
      <c r="I1650" s="126" t="s">
        <v>4161</v>
      </c>
    </row>
    <row r="1651" spans="1:11" x14ac:dyDescent="0.25">
      <c r="A1651" s="571">
        <v>1649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32">
        <v>44992</v>
      </c>
      <c r="I1651" s="126" t="s">
        <v>2558</v>
      </c>
    </row>
    <row r="1652" spans="1:11" x14ac:dyDescent="0.25">
      <c r="A1652" s="571">
        <v>1650</v>
      </c>
      <c r="B1652" s="56" t="s">
        <v>634</v>
      </c>
      <c r="C1652" s="75" t="s">
        <v>4162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32">
        <v>44992</v>
      </c>
      <c r="I1652" s="126" t="s">
        <v>3836</v>
      </c>
      <c r="K1652" s="65" t="s">
        <v>4163</v>
      </c>
    </row>
    <row r="1653" spans="1:11" x14ac:dyDescent="0.25">
      <c r="A1653" s="571">
        <v>1651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32">
        <v>45023</v>
      </c>
    </row>
    <row r="1654" spans="1:11" x14ac:dyDescent="0.25">
      <c r="A1654" s="571">
        <v>1652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32">
        <v>45023</v>
      </c>
    </row>
    <row r="1655" spans="1:11" x14ac:dyDescent="0.25">
      <c r="A1655" s="571">
        <v>1653</v>
      </c>
      <c r="B1655" s="56" t="s">
        <v>634</v>
      </c>
      <c r="C1655" s="56" t="s">
        <v>4164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2">
        <v>45023</v>
      </c>
      <c r="I1655" s="56" t="s">
        <v>2659</v>
      </c>
      <c r="K1655" s="65" t="s">
        <v>4165</v>
      </c>
    </row>
    <row r="1656" spans="1:11" x14ac:dyDescent="0.25">
      <c r="A1656" s="571">
        <v>1654</v>
      </c>
      <c r="B1656" s="56" t="s">
        <v>634</v>
      </c>
      <c r="C1656" s="56" t="s">
        <v>4166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2">
        <v>45023</v>
      </c>
      <c r="I1656" s="56" t="s">
        <v>2660</v>
      </c>
      <c r="K1656" s="65" t="s">
        <v>4165</v>
      </c>
    </row>
    <row r="1657" spans="1:11" x14ac:dyDescent="0.25">
      <c r="A1657" s="571">
        <v>1655</v>
      </c>
      <c r="B1657" s="56" t="s">
        <v>61</v>
      </c>
      <c r="C1657" s="71" t="s">
        <v>4167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32">
        <v>45023</v>
      </c>
      <c r="I1657" s="56" t="s">
        <v>2617</v>
      </c>
      <c r="K1657" s="65" t="s">
        <v>4168</v>
      </c>
    </row>
    <row r="1658" spans="1:11" x14ac:dyDescent="0.25">
      <c r="A1658" s="571">
        <v>1656</v>
      </c>
      <c r="B1658" s="56" t="s">
        <v>61</v>
      </c>
      <c r="C1658" s="75" t="s">
        <v>4169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32">
        <v>45023</v>
      </c>
      <c r="I1658" s="56" t="s">
        <v>2555</v>
      </c>
      <c r="K1658" s="65" t="s">
        <v>4168</v>
      </c>
    </row>
    <row r="1659" spans="1:11" x14ac:dyDescent="0.25">
      <c r="A1659" s="571">
        <v>1657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2">
        <v>45023</v>
      </c>
    </row>
    <row r="1660" spans="1:11" x14ac:dyDescent="0.25">
      <c r="A1660" s="571">
        <v>1658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2">
        <v>45023</v>
      </c>
    </row>
    <row r="1661" spans="1:11" x14ac:dyDescent="0.25">
      <c r="A1661" s="571">
        <v>1659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2">
        <v>45023</v>
      </c>
    </row>
    <row r="1662" spans="1:11" x14ac:dyDescent="0.25">
      <c r="A1662" s="571">
        <v>1660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2">
        <v>45023</v>
      </c>
    </row>
    <row r="1663" spans="1:11" x14ac:dyDescent="0.25">
      <c r="A1663" s="571">
        <v>1661</v>
      </c>
      <c r="B1663" s="81" t="s">
        <v>643</v>
      </c>
      <c r="C1663" s="56" t="s">
        <v>1435</v>
      </c>
      <c r="D1663" s="467">
        <v>1</v>
      </c>
      <c r="E1663" s="84" t="s">
        <v>29</v>
      </c>
      <c r="F1663" s="469">
        <v>1</v>
      </c>
      <c r="G1663" s="64" t="s">
        <v>1433</v>
      </c>
      <c r="H1663" s="532">
        <v>45023</v>
      </c>
    </row>
    <row r="1664" spans="1:11" x14ac:dyDescent="0.25">
      <c r="A1664" s="571">
        <v>1662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2">
        <v>45023</v>
      </c>
    </row>
    <row r="1665" spans="1:8" x14ac:dyDescent="0.25">
      <c r="A1665" s="571">
        <v>1663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32">
        <v>45084</v>
      </c>
    </row>
    <row r="1666" spans="1:8" x14ac:dyDescent="0.25">
      <c r="A1666" s="571">
        <v>1664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32">
        <v>45084</v>
      </c>
    </row>
    <row r="1667" spans="1:8" x14ac:dyDescent="0.25">
      <c r="A1667" s="571">
        <v>1665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2">
        <v>45084</v>
      </c>
    </row>
    <row r="1668" spans="1:8" x14ac:dyDescent="0.25">
      <c r="A1668" s="571">
        <v>1666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2">
        <v>45084</v>
      </c>
    </row>
    <row r="1669" spans="1:8" x14ac:dyDescent="0.25">
      <c r="A1669" s="571">
        <v>1667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2">
        <v>45084</v>
      </c>
    </row>
    <row r="1670" spans="1:8" x14ac:dyDescent="0.25">
      <c r="A1670" s="571">
        <v>1668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2">
        <v>45084</v>
      </c>
    </row>
    <row r="1671" spans="1:8" x14ac:dyDescent="0.25">
      <c r="A1671" s="571">
        <v>1669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32">
        <v>45084</v>
      </c>
    </row>
    <row r="1672" spans="1:8" x14ac:dyDescent="0.25">
      <c r="A1672" s="571">
        <v>1670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32">
        <v>45084</v>
      </c>
    </row>
    <row r="1673" spans="1:8" x14ac:dyDescent="0.25">
      <c r="A1673" s="571">
        <v>1671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32">
        <v>45084</v>
      </c>
    </row>
    <row r="1674" spans="1:8" x14ac:dyDescent="0.25">
      <c r="A1674" s="571">
        <v>1672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32">
        <v>45084</v>
      </c>
    </row>
    <row r="1675" spans="1:8" x14ac:dyDescent="0.25">
      <c r="A1675" s="571">
        <v>1673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32">
        <v>45084</v>
      </c>
    </row>
    <row r="1676" spans="1:8" x14ac:dyDescent="0.25">
      <c r="A1676" s="571">
        <v>1674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32">
        <v>45084</v>
      </c>
    </row>
    <row r="1677" spans="1:8" x14ac:dyDescent="0.25">
      <c r="A1677" s="571">
        <v>1675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32">
        <v>45084</v>
      </c>
    </row>
    <row r="1678" spans="1:8" x14ac:dyDescent="0.25">
      <c r="A1678" s="571">
        <v>1676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32">
        <v>45084</v>
      </c>
    </row>
    <row r="1679" spans="1:8" x14ac:dyDescent="0.25">
      <c r="A1679" s="571">
        <v>1677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32">
        <v>45084</v>
      </c>
    </row>
    <row r="1680" spans="1:8" x14ac:dyDescent="0.25">
      <c r="A1680" s="571">
        <v>1678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32">
        <v>45084</v>
      </c>
    </row>
    <row r="1681" spans="1:11" x14ac:dyDescent="0.25">
      <c r="A1681" s="571">
        <v>1679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32">
        <v>45084</v>
      </c>
    </row>
    <row r="1682" spans="1:11" x14ac:dyDescent="0.25">
      <c r="A1682" s="571">
        <v>1680</v>
      </c>
      <c r="B1682" s="56" t="s">
        <v>1412</v>
      </c>
      <c r="C1682" s="56" t="s">
        <v>4170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32">
        <v>45145</v>
      </c>
      <c r="I1682" s="126" t="s">
        <v>4171</v>
      </c>
      <c r="K1682" s="65" t="s">
        <v>4172</v>
      </c>
    </row>
    <row r="1683" spans="1:11" x14ac:dyDescent="0.25">
      <c r="A1683" s="571">
        <v>1681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32">
        <v>45145</v>
      </c>
    </row>
    <row r="1684" spans="1:11" x14ac:dyDescent="0.25">
      <c r="A1684" s="571">
        <v>1682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32">
        <v>45145</v>
      </c>
    </row>
    <row r="1685" spans="1:11" x14ac:dyDescent="0.25">
      <c r="A1685" s="571">
        <v>1683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32">
        <v>45206</v>
      </c>
    </row>
    <row r="1686" spans="1:11" x14ac:dyDescent="0.25">
      <c r="A1686" s="571">
        <v>1684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32">
        <v>45206</v>
      </c>
    </row>
    <row r="1687" spans="1:11" x14ac:dyDescent="0.25">
      <c r="A1687" s="571">
        <v>1685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32">
        <v>45206</v>
      </c>
    </row>
    <row r="1688" spans="1:11" x14ac:dyDescent="0.25">
      <c r="A1688" s="571">
        <v>1686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32">
        <v>45206</v>
      </c>
    </row>
    <row r="1689" spans="1:11" x14ac:dyDescent="0.25">
      <c r="A1689" s="571">
        <v>1687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4173</v>
      </c>
      <c r="H1689" s="532">
        <v>45206</v>
      </c>
    </row>
    <row r="1690" spans="1:11" x14ac:dyDescent="0.25">
      <c r="A1690" s="571">
        <v>1688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4173</v>
      </c>
      <c r="H1690" s="532">
        <v>45206</v>
      </c>
    </row>
    <row r="1691" spans="1:11" x14ac:dyDescent="0.25">
      <c r="A1691" s="571">
        <v>1689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4173</v>
      </c>
      <c r="H1691" s="532">
        <v>45206</v>
      </c>
    </row>
    <row r="1692" spans="1:11" x14ac:dyDescent="0.25">
      <c r="A1692" s="571">
        <v>1690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4173</v>
      </c>
      <c r="H1692" s="532">
        <v>45206</v>
      </c>
    </row>
    <row r="1693" spans="1:11" x14ac:dyDescent="0.25">
      <c r="A1693" s="571">
        <v>1691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32">
        <v>45206</v>
      </c>
    </row>
    <row r="1694" spans="1:11" x14ac:dyDescent="0.25">
      <c r="A1694" s="571">
        <v>1692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32">
        <v>45206</v>
      </c>
    </row>
    <row r="1695" spans="1:11" x14ac:dyDescent="0.25">
      <c r="A1695" s="571">
        <v>1693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32">
        <v>45206</v>
      </c>
    </row>
    <row r="1696" spans="1:11" x14ac:dyDescent="0.25">
      <c r="A1696" s="571">
        <v>1694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32">
        <v>45206</v>
      </c>
    </row>
    <row r="1697" spans="1:11" x14ac:dyDescent="0.25">
      <c r="A1697" s="571">
        <v>1695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4173</v>
      </c>
      <c r="H1697" s="532">
        <v>45206</v>
      </c>
    </row>
    <row r="1698" spans="1:11" x14ac:dyDescent="0.25">
      <c r="A1698" s="571">
        <v>1696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4173</v>
      </c>
      <c r="H1698" s="532">
        <v>45206</v>
      </c>
    </row>
    <row r="1699" spans="1:11" x14ac:dyDescent="0.25">
      <c r="A1699" s="571">
        <v>1697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4173</v>
      </c>
      <c r="H1699" s="532">
        <v>45206</v>
      </c>
    </row>
    <row r="1700" spans="1:11" x14ac:dyDescent="0.25">
      <c r="A1700" s="571">
        <v>1698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4173</v>
      </c>
      <c r="H1700" s="532">
        <v>45206</v>
      </c>
    </row>
    <row r="1701" spans="1:11" x14ac:dyDescent="0.25">
      <c r="A1701" s="571">
        <v>1699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2">
        <v>45206</v>
      </c>
    </row>
    <row r="1702" spans="1:11" x14ac:dyDescent="0.25">
      <c r="A1702" s="571">
        <v>1700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2">
        <v>45206</v>
      </c>
    </row>
    <row r="1703" spans="1:11" x14ac:dyDescent="0.25">
      <c r="A1703" s="571">
        <v>1701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2">
        <v>45206</v>
      </c>
    </row>
    <row r="1704" spans="1:11" x14ac:dyDescent="0.25">
      <c r="A1704" s="571">
        <v>1702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2">
        <v>45206</v>
      </c>
    </row>
    <row r="1705" spans="1:11" x14ac:dyDescent="0.25">
      <c r="A1705" s="571">
        <v>1703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2">
        <v>45206</v>
      </c>
    </row>
    <row r="1706" spans="1:11" x14ac:dyDescent="0.25">
      <c r="A1706" s="571">
        <v>1704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2">
        <v>45206</v>
      </c>
    </row>
    <row r="1707" spans="1:11" x14ac:dyDescent="0.25">
      <c r="A1707" s="571">
        <v>1705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2">
        <v>45206</v>
      </c>
    </row>
    <row r="1708" spans="1:11" x14ac:dyDescent="0.25">
      <c r="A1708" s="571">
        <v>1706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2">
        <v>45267</v>
      </c>
      <c r="I1708" s="56" t="s">
        <v>2649</v>
      </c>
      <c r="K1708" s="65" t="s">
        <v>4174</v>
      </c>
    </row>
    <row r="1709" spans="1:11" x14ac:dyDescent="0.25">
      <c r="A1709" s="571">
        <v>1707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32">
        <v>45267</v>
      </c>
      <c r="I1709" s="56" t="s">
        <v>2650</v>
      </c>
      <c r="K1709" s="65" t="s">
        <v>4174</v>
      </c>
    </row>
    <row r="1710" spans="1:11" x14ac:dyDescent="0.25">
      <c r="A1710" s="571">
        <v>1708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2">
        <v>45267</v>
      </c>
    </row>
    <row r="1711" spans="1:11" x14ac:dyDescent="0.25">
      <c r="A1711" s="571">
        <v>1709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2">
        <v>45267</v>
      </c>
    </row>
    <row r="1712" spans="1:11" x14ac:dyDescent="0.25">
      <c r="A1712" s="571">
        <v>1710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2">
        <v>45267</v>
      </c>
    </row>
    <row r="1713" spans="1:8" x14ac:dyDescent="0.25">
      <c r="A1713" s="571">
        <v>1711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2">
        <v>45267</v>
      </c>
    </row>
    <row r="1714" spans="1:8" x14ac:dyDescent="0.25">
      <c r="A1714" s="571">
        <v>1712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71">
        <v>1713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71">
        <v>1714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71">
        <v>1715</v>
      </c>
      <c r="B1717" s="56" t="s">
        <v>665</v>
      </c>
      <c r="C1717" s="56" t="s">
        <v>1493</v>
      </c>
      <c r="D1717" s="242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71">
        <v>1716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71">
        <v>1717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71">
        <v>1718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71">
        <v>1719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71">
        <v>1720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71">
        <v>1721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71">
        <v>1722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71">
        <v>1723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71">
        <v>1724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71">
        <v>1725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71">
        <v>1726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71">
        <v>1727</v>
      </c>
      <c r="B1729" s="56" t="s">
        <v>1505</v>
      </c>
      <c r="C1729" s="56" t="s">
        <v>4175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4176</v>
      </c>
    </row>
    <row r="1730" spans="1:11" x14ac:dyDescent="0.25">
      <c r="A1730" s="571">
        <v>1728</v>
      </c>
      <c r="B1730" s="56" t="s">
        <v>1505</v>
      </c>
      <c r="C1730" s="56" t="s">
        <v>4177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4176</v>
      </c>
    </row>
    <row r="1731" spans="1:11" x14ac:dyDescent="0.25">
      <c r="A1731" s="571">
        <v>1729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71">
        <v>1730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71">
        <v>1731</v>
      </c>
      <c r="B1733" s="56" t="s">
        <v>313</v>
      </c>
      <c r="C1733" s="56" t="s">
        <v>4178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4179</v>
      </c>
    </row>
    <row r="1734" spans="1:11" x14ac:dyDescent="0.25">
      <c r="A1734" s="571">
        <v>1732</v>
      </c>
      <c r="B1734" s="56" t="s">
        <v>313</v>
      </c>
      <c r="C1734" s="56" t="s">
        <v>4180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4179</v>
      </c>
    </row>
    <row r="1735" spans="1:11" x14ac:dyDescent="0.25">
      <c r="A1735" s="571">
        <v>1733</v>
      </c>
      <c r="B1735" s="56" t="s">
        <v>1508</v>
      </c>
      <c r="C1735" s="56" t="s">
        <v>4181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4182</v>
      </c>
      <c r="K1735" s="65" t="s">
        <v>4183</v>
      </c>
    </row>
    <row r="1736" spans="1:11" x14ac:dyDescent="0.25">
      <c r="A1736" s="571">
        <v>1734</v>
      </c>
      <c r="B1736" s="56" t="s">
        <v>313</v>
      </c>
      <c r="C1736" s="56" t="s">
        <v>4184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4185</v>
      </c>
    </row>
    <row r="1737" spans="1:11" x14ac:dyDescent="0.25">
      <c r="A1737" s="571">
        <v>1735</v>
      </c>
      <c r="B1737" s="56" t="s">
        <v>313</v>
      </c>
      <c r="C1737" s="56" t="s">
        <v>4186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4187</v>
      </c>
      <c r="K1737" s="65" t="s">
        <v>4185</v>
      </c>
    </row>
    <row r="1738" spans="1:11" x14ac:dyDescent="0.25">
      <c r="A1738" s="571">
        <v>1736</v>
      </c>
      <c r="B1738" s="578" t="s">
        <v>1508</v>
      </c>
      <c r="C1738" s="578" t="s">
        <v>9289</v>
      </c>
      <c r="D1738" s="587">
        <v>1</v>
      </c>
      <c r="E1738" s="1109" t="s">
        <v>26</v>
      </c>
      <c r="F1738" s="1110">
        <v>1400000</v>
      </c>
      <c r="G1738" s="579" t="s">
        <v>773</v>
      </c>
      <c r="H1738" s="579" t="s">
        <v>670</v>
      </c>
      <c r="I1738" s="578" t="s">
        <v>30</v>
      </c>
      <c r="J1738" s="578"/>
      <c r="K1738" s="1106" t="s">
        <v>4188</v>
      </c>
    </row>
    <row r="1739" spans="1:11" x14ac:dyDescent="0.25">
      <c r="A1739" s="571">
        <v>1737</v>
      </c>
      <c r="B1739" s="95" t="s">
        <v>373</v>
      </c>
      <c r="C1739" s="56" t="s">
        <v>4189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4190</v>
      </c>
    </row>
    <row r="1740" spans="1:11" x14ac:dyDescent="0.25">
      <c r="A1740" s="571">
        <v>1738</v>
      </c>
      <c r="B1740" s="95" t="s">
        <v>373</v>
      </c>
      <c r="C1740" s="56" t="s">
        <v>4191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4192</v>
      </c>
    </row>
    <row r="1741" spans="1:11" x14ac:dyDescent="0.25">
      <c r="A1741" s="571">
        <v>1739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71">
        <v>1740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71">
        <v>1741</v>
      </c>
      <c r="B1743" s="56" t="s">
        <v>313</v>
      </c>
      <c r="C1743" s="56" t="s">
        <v>4193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4194</v>
      </c>
    </row>
    <row r="1744" spans="1:11" x14ac:dyDescent="0.25">
      <c r="A1744" s="571">
        <v>1742</v>
      </c>
      <c r="B1744" s="56" t="s">
        <v>313</v>
      </c>
      <c r="C1744" s="56" t="s">
        <v>4195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4194</v>
      </c>
    </row>
    <row r="1745" spans="1:8" x14ac:dyDescent="0.25">
      <c r="A1745" s="571">
        <v>1743</v>
      </c>
      <c r="B1745" s="68" t="s">
        <v>58</v>
      </c>
      <c r="C1745" s="56" t="s">
        <v>4196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71">
        <v>1744</v>
      </c>
      <c r="B1746" s="68" t="s">
        <v>58</v>
      </c>
      <c r="C1746" s="56" t="s">
        <v>4197</v>
      </c>
      <c r="D1746" s="243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71">
        <v>1745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71">
        <v>1746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71">
        <v>1747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71">
        <v>1748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71">
        <v>1749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71">
        <v>1750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71">
        <v>1751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71">
        <v>1752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71">
        <v>1753</v>
      </c>
      <c r="B1755" s="56" t="s">
        <v>1195</v>
      </c>
      <c r="C1755" s="56" t="s">
        <v>4198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71">
        <v>1754</v>
      </c>
      <c r="B1756" s="56" t="s">
        <v>4199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71">
        <v>1755</v>
      </c>
      <c r="B1757" s="56" t="s">
        <v>4199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71">
        <v>1756</v>
      </c>
      <c r="B1758" s="68" t="s">
        <v>58</v>
      </c>
      <c r="C1758" s="56" t="s">
        <v>4200</v>
      </c>
      <c r="D1758" s="61">
        <v>1</v>
      </c>
      <c r="E1758" s="84" t="s">
        <v>29</v>
      </c>
      <c r="F1758" s="62">
        <v>4250000</v>
      </c>
      <c r="G1758" s="64" t="s">
        <v>4201</v>
      </c>
      <c r="H1758" s="106" t="s">
        <v>672</v>
      </c>
    </row>
    <row r="1759" spans="1:8" x14ac:dyDescent="0.25">
      <c r="A1759" s="571">
        <v>1757</v>
      </c>
      <c r="B1759" s="68" t="s">
        <v>58</v>
      </c>
      <c r="C1759" s="56" t="s">
        <v>4202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71">
        <v>1758</v>
      </c>
      <c r="B1760" s="68" t="s">
        <v>58</v>
      </c>
      <c r="C1760" s="56" t="s">
        <v>4203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71">
        <v>1759</v>
      </c>
      <c r="B1761" s="68" t="s">
        <v>58</v>
      </c>
      <c r="C1761" s="56" t="s">
        <v>4204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71">
        <v>1760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71">
        <v>1761</v>
      </c>
      <c r="B1763" s="68" t="s">
        <v>60</v>
      </c>
      <c r="C1763" s="56" t="s">
        <v>1537</v>
      </c>
      <c r="D1763" s="250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71">
        <v>1762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4205</v>
      </c>
    </row>
    <row r="1765" spans="1:11" x14ac:dyDescent="0.25">
      <c r="A1765" s="571">
        <v>1763</v>
      </c>
      <c r="B1765" s="68" t="s">
        <v>58</v>
      </c>
      <c r="C1765" s="56" t="s">
        <v>1540</v>
      </c>
      <c r="D1765" s="243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4205</v>
      </c>
    </row>
    <row r="1766" spans="1:11" x14ac:dyDescent="0.25">
      <c r="A1766" s="571">
        <v>1764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71">
        <v>1765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71">
        <v>1766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71">
        <v>1767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71">
        <v>1768</v>
      </c>
      <c r="B1770" s="414" t="s">
        <v>61</v>
      </c>
      <c r="C1770" s="414" t="s">
        <v>1411</v>
      </c>
      <c r="D1770" s="435">
        <v>1</v>
      </c>
      <c r="E1770" s="484" t="s">
        <v>67</v>
      </c>
      <c r="F1770" s="437">
        <v>2175000</v>
      </c>
      <c r="G1770" s="418" t="s">
        <v>1545</v>
      </c>
      <c r="H1770" s="106" t="s">
        <v>678</v>
      </c>
    </row>
    <row r="1771" spans="1:11" x14ac:dyDescent="0.25">
      <c r="A1771" s="571">
        <v>1769</v>
      </c>
      <c r="B1771" s="414" t="s">
        <v>61</v>
      </c>
      <c r="C1771" s="414" t="s">
        <v>1190</v>
      </c>
      <c r="D1771" s="435">
        <v>1</v>
      </c>
      <c r="E1771" s="484" t="s">
        <v>67</v>
      </c>
      <c r="F1771" s="437">
        <v>2175000</v>
      </c>
      <c r="G1771" s="418" t="s">
        <v>1545</v>
      </c>
      <c r="H1771" s="106" t="s">
        <v>678</v>
      </c>
    </row>
    <row r="1772" spans="1:11" x14ac:dyDescent="0.25">
      <c r="A1772" s="571">
        <v>1770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71">
        <v>1771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71">
        <v>1772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71">
        <v>1773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71">
        <v>1774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4206</v>
      </c>
    </row>
    <row r="1777" spans="1:11" x14ac:dyDescent="0.25">
      <c r="A1777" s="571">
        <v>1775</v>
      </c>
      <c r="B1777" s="81" t="s">
        <v>684</v>
      </c>
      <c r="C1777" s="56" t="s">
        <v>4207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4208</v>
      </c>
    </row>
    <row r="1778" spans="1:11" x14ac:dyDescent="0.25">
      <c r="A1778" s="571">
        <v>1776</v>
      </c>
      <c r="B1778" s="81" t="s">
        <v>684</v>
      </c>
      <c r="C1778" s="56" t="s">
        <v>4209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4208</v>
      </c>
    </row>
    <row r="1779" spans="1:11" x14ac:dyDescent="0.25">
      <c r="A1779" s="571">
        <v>1777</v>
      </c>
      <c r="B1779" s="95" t="s">
        <v>687</v>
      </c>
      <c r="C1779" s="254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4210</v>
      </c>
    </row>
    <row r="1780" spans="1:11" x14ac:dyDescent="0.25">
      <c r="A1780" s="571">
        <v>1778</v>
      </c>
      <c r="B1780" s="68" t="s">
        <v>1552</v>
      </c>
      <c r="C1780" s="501" t="s">
        <v>4211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4212</v>
      </c>
    </row>
    <row r="1781" spans="1:11" x14ac:dyDescent="0.25">
      <c r="A1781" s="571">
        <v>1779</v>
      </c>
      <c r="B1781" s="68" t="s">
        <v>681</v>
      </c>
      <c r="C1781" s="123" t="s">
        <v>4213</v>
      </c>
      <c r="D1781" s="57">
        <v>1</v>
      </c>
      <c r="E1781" s="66" t="s">
        <v>29</v>
      </c>
      <c r="F1781" s="253">
        <v>1050000</v>
      </c>
      <c r="G1781" s="106" t="s">
        <v>452</v>
      </c>
      <c r="H1781" s="106" t="s">
        <v>680</v>
      </c>
      <c r="I1781" s="56" t="s">
        <v>4214</v>
      </c>
      <c r="K1781" s="65" t="s">
        <v>4212</v>
      </c>
    </row>
    <row r="1782" spans="1:11" x14ac:dyDescent="0.25">
      <c r="A1782" s="571">
        <v>1780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3">
        <v>1650000</v>
      </c>
      <c r="G1782" s="64" t="s">
        <v>421</v>
      </c>
      <c r="H1782" s="106" t="s">
        <v>680</v>
      </c>
    </row>
    <row r="1783" spans="1:11" x14ac:dyDescent="0.25">
      <c r="A1783" s="571">
        <v>1781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3">
        <v>1650000</v>
      </c>
      <c r="G1783" s="64" t="s">
        <v>421</v>
      </c>
      <c r="H1783" s="106" t="s">
        <v>680</v>
      </c>
    </row>
    <row r="1784" spans="1:11" x14ac:dyDescent="0.25">
      <c r="A1784" s="571">
        <v>1782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71">
        <v>1783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71">
        <v>1784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71">
        <v>1785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71">
        <v>1786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71">
        <v>1787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71">
        <v>1788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71">
        <v>1789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71">
        <v>1790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71">
        <v>1791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71">
        <v>1792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71">
        <v>1793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71">
        <v>1794</v>
      </c>
      <c r="B1796" s="56" t="s">
        <v>1568</v>
      </c>
      <c r="C1796" s="126" t="s">
        <v>4215</v>
      </c>
      <c r="D1796" s="57">
        <v>1</v>
      </c>
      <c r="E1796" s="66" t="s">
        <v>26</v>
      </c>
      <c r="F1796" s="62">
        <v>2050000</v>
      </c>
      <c r="G1796" s="271" t="s">
        <v>490</v>
      </c>
      <c r="H1796" s="532">
        <v>44934</v>
      </c>
    </row>
    <row r="1797" spans="1:11" x14ac:dyDescent="0.25">
      <c r="A1797" s="571">
        <v>1795</v>
      </c>
      <c r="B1797" s="56" t="s">
        <v>1568</v>
      </c>
      <c r="C1797" s="227" t="s">
        <v>4216</v>
      </c>
      <c r="D1797" s="57">
        <v>1</v>
      </c>
      <c r="E1797" s="66" t="s">
        <v>26</v>
      </c>
      <c r="F1797" s="62">
        <v>2050000</v>
      </c>
      <c r="G1797" s="271" t="s">
        <v>490</v>
      </c>
      <c r="H1797" s="532">
        <v>44934</v>
      </c>
    </row>
    <row r="1798" spans="1:11" x14ac:dyDescent="0.25">
      <c r="A1798" s="571">
        <v>1796</v>
      </c>
      <c r="B1798" s="56" t="s">
        <v>1568</v>
      </c>
      <c r="C1798" s="227" t="s">
        <v>4217</v>
      </c>
      <c r="D1798" s="57">
        <v>1</v>
      </c>
      <c r="E1798" s="66" t="s">
        <v>26</v>
      </c>
      <c r="F1798" s="62">
        <v>2050000</v>
      </c>
      <c r="G1798" s="271" t="s">
        <v>490</v>
      </c>
      <c r="H1798" s="532">
        <v>44934</v>
      </c>
    </row>
    <row r="1799" spans="1:11" x14ac:dyDescent="0.25">
      <c r="A1799" s="571">
        <v>1797</v>
      </c>
      <c r="B1799" s="56" t="s">
        <v>1568</v>
      </c>
      <c r="C1799" s="126" t="s">
        <v>4218</v>
      </c>
      <c r="D1799" s="57">
        <v>1</v>
      </c>
      <c r="E1799" s="66" t="s">
        <v>26</v>
      </c>
      <c r="F1799" s="62">
        <v>2050000</v>
      </c>
      <c r="G1799" s="271" t="s">
        <v>490</v>
      </c>
      <c r="H1799" s="532">
        <v>44934</v>
      </c>
    </row>
    <row r="1800" spans="1:11" x14ac:dyDescent="0.25">
      <c r="A1800" s="571">
        <v>1798</v>
      </c>
      <c r="B1800" s="95" t="s">
        <v>687</v>
      </c>
      <c r="C1800" s="254" t="s">
        <v>4219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32">
        <v>44934</v>
      </c>
      <c r="I1800" s="56" t="s">
        <v>4220</v>
      </c>
      <c r="K1800" s="65" t="s">
        <v>4221</v>
      </c>
    </row>
    <row r="1801" spans="1:11" x14ac:dyDescent="0.25">
      <c r="A1801" s="571">
        <v>1799</v>
      </c>
      <c r="B1801" s="56" t="s">
        <v>1568</v>
      </c>
      <c r="C1801" s="227" t="s">
        <v>4222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32">
        <v>44934</v>
      </c>
      <c r="I1801" s="56" t="s">
        <v>4223</v>
      </c>
      <c r="K1801" s="65" t="s">
        <v>4224</v>
      </c>
    </row>
    <row r="1802" spans="1:11" x14ac:dyDescent="0.25">
      <c r="A1802" s="571">
        <v>1800</v>
      </c>
      <c r="B1802" s="56" t="s">
        <v>1568</v>
      </c>
      <c r="C1802" s="126" t="s">
        <v>4225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32">
        <v>44934</v>
      </c>
      <c r="I1802" s="56" t="s">
        <v>4226</v>
      </c>
      <c r="K1802" s="65" t="s">
        <v>4224</v>
      </c>
    </row>
    <row r="1803" spans="1:11" x14ac:dyDescent="0.25">
      <c r="A1803" s="571">
        <v>1801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4227</v>
      </c>
      <c r="H1803" s="532">
        <v>44934</v>
      </c>
    </row>
    <row r="1804" spans="1:11" x14ac:dyDescent="0.25">
      <c r="A1804" s="571">
        <v>1802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4227</v>
      </c>
      <c r="H1804" s="532">
        <v>44934</v>
      </c>
    </row>
    <row r="1805" spans="1:11" x14ac:dyDescent="0.25">
      <c r="A1805" s="571">
        <v>1803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4227</v>
      </c>
      <c r="H1805" s="532">
        <v>44934</v>
      </c>
    </row>
    <row r="1806" spans="1:11" x14ac:dyDescent="0.25">
      <c r="A1806" s="571">
        <v>1804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4227</v>
      </c>
      <c r="H1806" s="532">
        <v>44934</v>
      </c>
    </row>
    <row r="1807" spans="1:11" x14ac:dyDescent="0.25">
      <c r="A1807" s="571">
        <v>1805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4227</v>
      </c>
      <c r="H1807" s="532">
        <v>44934</v>
      </c>
    </row>
    <row r="1808" spans="1:11" x14ac:dyDescent="0.25">
      <c r="A1808" s="571">
        <v>1806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4227</v>
      </c>
      <c r="H1808" s="532">
        <v>44934</v>
      </c>
    </row>
    <row r="1809" spans="1:11" x14ac:dyDescent="0.25">
      <c r="A1809" s="571">
        <v>1807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4227</v>
      </c>
      <c r="H1809" s="532">
        <v>44934</v>
      </c>
    </row>
    <row r="1810" spans="1:11" x14ac:dyDescent="0.25">
      <c r="A1810" s="571">
        <v>1808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4227</v>
      </c>
      <c r="H1810" s="532">
        <v>44934</v>
      </c>
    </row>
    <row r="1811" spans="1:11" x14ac:dyDescent="0.25">
      <c r="A1811" s="571">
        <v>1809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4227</v>
      </c>
      <c r="H1811" s="532">
        <v>44934</v>
      </c>
    </row>
    <row r="1812" spans="1:11" x14ac:dyDescent="0.25">
      <c r="A1812" s="571">
        <v>1810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4227</v>
      </c>
      <c r="H1812" s="532">
        <v>44934</v>
      </c>
    </row>
    <row r="1813" spans="1:11" x14ac:dyDescent="0.25">
      <c r="A1813" s="571">
        <v>1811</v>
      </c>
      <c r="B1813" s="56" t="s">
        <v>1568</v>
      </c>
      <c r="C1813" s="227" t="s">
        <v>4228</v>
      </c>
      <c r="D1813" s="57">
        <v>1</v>
      </c>
      <c r="E1813" s="66" t="s">
        <v>26</v>
      </c>
      <c r="F1813" s="62">
        <v>2050000</v>
      </c>
      <c r="G1813" s="271" t="s">
        <v>513</v>
      </c>
      <c r="H1813" s="532">
        <v>44965</v>
      </c>
      <c r="I1813" s="56" t="s">
        <v>883</v>
      </c>
      <c r="K1813" s="65" t="s">
        <v>4229</v>
      </c>
    </row>
    <row r="1814" spans="1:11" x14ac:dyDescent="0.25">
      <c r="A1814" s="571">
        <v>1812</v>
      </c>
      <c r="B1814" s="56" t="s">
        <v>1568</v>
      </c>
      <c r="C1814" s="126" t="s">
        <v>4230</v>
      </c>
      <c r="D1814" s="57">
        <v>1</v>
      </c>
      <c r="E1814" s="66" t="s">
        <v>26</v>
      </c>
      <c r="F1814" s="62">
        <v>2050000</v>
      </c>
      <c r="G1814" s="271" t="s">
        <v>513</v>
      </c>
      <c r="H1814" s="532">
        <v>44965</v>
      </c>
      <c r="I1814" s="56" t="s">
        <v>884</v>
      </c>
      <c r="K1814" s="65" t="s">
        <v>4229</v>
      </c>
    </row>
    <row r="1815" spans="1:11" x14ac:dyDescent="0.25">
      <c r="A1815" s="571">
        <v>1813</v>
      </c>
      <c r="B1815" s="56" t="s">
        <v>690</v>
      </c>
      <c r="C1815" s="256" t="s">
        <v>4231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32">
        <v>44993</v>
      </c>
      <c r="I1815" s="126" t="s">
        <v>4232</v>
      </c>
      <c r="K1815" s="65" t="s">
        <v>4233</v>
      </c>
    </row>
    <row r="1816" spans="1:11" x14ac:dyDescent="0.25">
      <c r="A1816" s="571">
        <v>1814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3">
        <v>1825000</v>
      </c>
      <c r="G1816" s="106" t="s">
        <v>488</v>
      </c>
      <c r="H1816" s="532">
        <v>44993</v>
      </c>
    </row>
    <row r="1817" spans="1:11" x14ac:dyDescent="0.25">
      <c r="A1817" s="571">
        <v>1815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3">
        <v>1825000</v>
      </c>
      <c r="G1817" s="106" t="s">
        <v>488</v>
      </c>
      <c r="H1817" s="532">
        <v>44993</v>
      </c>
    </row>
    <row r="1818" spans="1:11" x14ac:dyDescent="0.25">
      <c r="A1818" s="571">
        <v>1816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32">
        <v>44993</v>
      </c>
    </row>
    <row r="1819" spans="1:11" x14ac:dyDescent="0.25">
      <c r="A1819" s="571">
        <v>1817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32">
        <v>44993</v>
      </c>
    </row>
    <row r="1820" spans="1:11" x14ac:dyDescent="0.25">
      <c r="A1820" s="571">
        <v>1818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32">
        <v>44993</v>
      </c>
    </row>
    <row r="1821" spans="1:11" x14ac:dyDescent="0.25">
      <c r="A1821" s="571">
        <v>1819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32">
        <v>44993</v>
      </c>
    </row>
    <row r="1822" spans="1:11" x14ac:dyDescent="0.25">
      <c r="A1822" s="571">
        <v>1820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32">
        <v>44993</v>
      </c>
    </row>
    <row r="1823" spans="1:11" x14ac:dyDescent="0.25">
      <c r="A1823" s="571">
        <v>1821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32">
        <v>44993</v>
      </c>
    </row>
    <row r="1824" spans="1:11" x14ac:dyDescent="0.25">
      <c r="A1824" s="571">
        <v>1822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32">
        <v>44993</v>
      </c>
    </row>
    <row r="1825" spans="1:11" x14ac:dyDescent="0.25">
      <c r="A1825" s="571">
        <v>1823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32">
        <v>44993</v>
      </c>
    </row>
    <row r="1826" spans="1:11" x14ac:dyDescent="0.25">
      <c r="A1826" s="571">
        <v>1824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32">
        <v>44993</v>
      </c>
    </row>
    <row r="1827" spans="1:11" x14ac:dyDescent="0.25">
      <c r="A1827" s="571">
        <v>1825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32">
        <v>44993</v>
      </c>
    </row>
    <row r="1828" spans="1:11" x14ac:dyDescent="0.25">
      <c r="A1828" s="571">
        <v>1826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32">
        <v>44993</v>
      </c>
    </row>
    <row r="1829" spans="1:11" x14ac:dyDescent="0.25">
      <c r="A1829" s="571">
        <v>1827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32">
        <v>44993</v>
      </c>
    </row>
    <row r="1830" spans="1:11" x14ac:dyDescent="0.25">
      <c r="A1830" s="571">
        <v>1828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32">
        <v>44993</v>
      </c>
    </row>
    <row r="1831" spans="1:11" x14ac:dyDescent="0.25">
      <c r="A1831" s="571">
        <v>1829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32">
        <v>44993</v>
      </c>
    </row>
    <row r="1832" spans="1:11" x14ac:dyDescent="0.25">
      <c r="A1832" s="571">
        <v>1830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32">
        <v>44993</v>
      </c>
    </row>
    <row r="1833" spans="1:11" x14ac:dyDescent="0.25">
      <c r="A1833" s="571">
        <v>1831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32">
        <v>44993</v>
      </c>
    </row>
    <row r="1834" spans="1:11" x14ac:dyDescent="0.25">
      <c r="A1834" s="571">
        <v>1832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32">
        <v>44993</v>
      </c>
    </row>
    <row r="1835" spans="1:11" x14ac:dyDescent="0.25">
      <c r="A1835" s="571">
        <v>1833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32">
        <v>44993</v>
      </c>
    </row>
    <row r="1836" spans="1:11" x14ac:dyDescent="0.25">
      <c r="A1836" s="571">
        <v>1834</v>
      </c>
      <c r="B1836" s="255" t="s">
        <v>690</v>
      </c>
      <c r="C1836" s="256" t="s">
        <v>4234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32">
        <v>45054</v>
      </c>
      <c r="I1836" s="126" t="s">
        <v>4235</v>
      </c>
      <c r="K1836" s="65" t="s">
        <v>4236</v>
      </c>
    </row>
    <row r="1837" spans="1:11" x14ac:dyDescent="0.25">
      <c r="A1837" s="571">
        <v>1835</v>
      </c>
      <c r="B1837" s="55" t="s">
        <v>658</v>
      </c>
      <c r="C1837" s="241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32">
        <v>45054</v>
      </c>
    </row>
    <row r="1838" spans="1:11" x14ac:dyDescent="0.25">
      <c r="A1838" s="571">
        <v>1836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32">
        <v>45054</v>
      </c>
    </row>
    <row r="1839" spans="1:11" x14ac:dyDescent="0.25">
      <c r="A1839" s="571">
        <v>1837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32">
        <v>45054</v>
      </c>
    </row>
    <row r="1840" spans="1:11" x14ac:dyDescent="0.25">
      <c r="A1840" s="571">
        <v>1838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32">
        <v>45054</v>
      </c>
    </row>
    <row r="1841" spans="1:8" x14ac:dyDescent="0.25">
      <c r="A1841" s="571">
        <v>1839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32">
        <v>45054</v>
      </c>
    </row>
    <row r="1842" spans="1:8" x14ac:dyDescent="0.25">
      <c r="A1842" s="571">
        <v>1840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32">
        <v>45054</v>
      </c>
    </row>
    <row r="1843" spans="1:8" x14ac:dyDescent="0.25">
      <c r="A1843" s="571">
        <v>1841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2">
        <v>45054</v>
      </c>
    </row>
    <row r="1844" spans="1:8" x14ac:dyDescent="0.25">
      <c r="A1844" s="571">
        <v>1842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2">
        <v>45054</v>
      </c>
    </row>
    <row r="1845" spans="1:8" x14ac:dyDescent="0.25">
      <c r="A1845" s="571">
        <v>1843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2">
        <v>45115</v>
      </c>
    </row>
    <row r="1846" spans="1:8" x14ac:dyDescent="0.25">
      <c r="A1846" s="571">
        <v>1844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2">
        <v>45115</v>
      </c>
    </row>
    <row r="1847" spans="1:8" x14ac:dyDescent="0.25">
      <c r="A1847" s="571">
        <v>1845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2">
        <v>45115</v>
      </c>
    </row>
    <row r="1848" spans="1:8" x14ac:dyDescent="0.25">
      <c r="A1848" s="571">
        <v>1846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2">
        <v>45177</v>
      </c>
    </row>
    <row r="1849" spans="1:8" x14ac:dyDescent="0.25">
      <c r="A1849" s="571">
        <v>1847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2">
        <v>45177</v>
      </c>
    </row>
    <row r="1850" spans="1:8" x14ac:dyDescent="0.25">
      <c r="A1850" s="571">
        <v>1848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2">
        <v>45177</v>
      </c>
    </row>
    <row r="1851" spans="1:8" x14ac:dyDescent="0.25">
      <c r="A1851" s="571">
        <v>1849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2">
        <v>45177</v>
      </c>
    </row>
    <row r="1852" spans="1:8" x14ac:dyDescent="0.25">
      <c r="A1852" s="571">
        <v>1850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2">
        <v>45177</v>
      </c>
    </row>
    <row r="1853" spans="1:8" x14ac:dyDescent="0.25">
      <c r="A1853" s="571">
        <v>1851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2">
        <v>45177</v>
      </c>
    </row>
    <row r="1854" spans="1:8" x14ac:dyDescent="0.25">
      <c r="A1854" s="571">
        <v>1852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32">
        <v>45238</v>
      </c>
    </row>
    <row r="1855" spans="1:8" x14ac:dyDescent="0.25">
      <c r="A1855" s="571">
        <v>1853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3">
        <v>1050000</v>
      </c>
      <c r="G1855" s="64" t="s">
        <v>479</v>
      </c>
      <c r="H1855" s="532">
        <v>45238</v>
      </c>
    </row>
    <row r="1856" spans="1:8" x14ac:dyDescent="0.25">
      <c r="A1856" s="571">
        <v>1854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3">
        <v>1050000</v>
      </c>
      <c r="G1856" s="64" t="s">
        <v>479</v>
      </c>
      <c r="H1856" s="532">
        <v>45238</v>
      </c>
    </row>
    <row r="1857" spans="1:11" x14ac:dyDescent="0.25">
      <c r="A1857" s="571">
        <v>1855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32">
        <v>45268</v>
      </c>
      <c r="I1857" s="126" t="s">
        <v>4237</v>
      </c>
      <c r="K1857" s="65" t="s">
        <v>4238</v>
      </c>
    </row>
    <row r="1858" spans="1:11" x14ac:dyDescent="0.25">
      <c r="A1858" s="571">
        <v>1856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4239</v>
      </c>
    </row>
    <row r="1859" spans="1:11" x14ac:dyDescent="0.25">
      <c r="A1859" s="571">
        <v>1857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4239</v>
      </c>
    </row>
    <row r="1860" spans="1:11" x14ac:dyDescent="0.25">
      <c r="A1860" s="571">
        <v>1858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71">
        <v>1859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71">
        <v>1860</v>
      </c>
      <c r="B1862" s="56" t="s">
        <v>691</v>
      </c>
      <c r="C1862" s="256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71">
        <v>1861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71">
        <v>1862</v>
      </c>
      <c r="B1864" s="56" t="s">
        <v>691</v>
      </c>
      <c r="C1864" s="256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71">
        <v>1863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71">
        <v>1864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71">
        <v>1865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71">
        <v>1866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71">
        <v>1867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71">
        <v>1868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71">
        <v>1869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71">
        <v>1870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71">
        <v>1871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71">
        <v>1872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71">
        <v>1873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71">
        <v>1874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71">
        <v>1875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71">
        <v>1876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71">
        <v>1877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71">
        <v>1878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71">
        <v>1879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71">
        <v>1880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71">
        <v>1881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71">
        <v>1882</v>
      </c>
      <c r="B1884" s="56" t="s">
        <v>313</v>
      </c>
      <c r="C1884" s="56" t="s">
        <v>4240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4241</v>
      </c>
    </row>
    <row r="1885" spans="1:11" x14ac:dyDescent="0.25">
      <c r="A1885" s="571">
        <v>1883</v>
      </c>
      <c r="B1885" s="56" t="s">
        <v>313</v>
      </c>
      <c r="C1885" s="56" t="s">
        <v>4242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4241</v>
      </c>
    </row>
    <row r="1886" spans="1:11" x14ac:dyDescent="0.25">
      <c r="A1886" s="571">
        <v>1884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71">
        <v>1885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71">
        <v>1886</v>
      </c>
      <c r="B1888" s="56" t="s">
        <v>1622</v>
      </c>
      <c r="C1888" s="56" t="s">
        <v>4243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4244</v>
      </c>
      <c r="K1888" s="65" t="s">
        <v>4245</v>
      </c>
    </row>
    <row r="1889" spans="1:11" x14ac:dyDescent="0.25">
      <c r="A1889" s="571">
        <v>1887</v>
      </c>
      <c r="B1889" s="55" t="s">
        <v>1664</v>
      </c>
      <c r="C1889" s="56" t="s">
        <v>4246</v>
      </c>
      <c r="D1889" s="128" t="s">
        <v>511</v>
      </c>
      <c r="E1889" s="86" t="s">
        <v>29</v>
      </c>
      <c r="F1889" s="253">
        <v>1425000</v>
      </c>
      <c r="G1889" s="106" t="s">
        <v>413</v>
      </c>
      <c r="H1889" s="106" t="s">
        <v>702</v>
      </c>
      <c r="I1889" s="126" t="s">
        <v>4247</v>
      </c>
      <c r="K1889" s="65" t="s">
        <v>4248</v>
      </c>
    </row>
    <row r="1890" spans="1:11" x14ac:dyDescent="0.25">
      <c r="A1890" s="571">
        <v>1888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71">
        <v>1889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71">
        <v>1890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71">
        <v>1891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71">
        <v>1892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71">
        <v>1893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71">
        <v>1894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71">
        <v>1895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71">
        <v>1896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71">
        <v>1897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71">
        <v>1898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71">
        <v>1899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71">
        <v>1900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3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71">
        <v>1901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71">
        <v>1902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71">
        <v>1903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71">
        <v>1904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71">
        <v>1905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71">
        <v>1906</v>
      </c>
      <c r="B1908" s="56" t="s">
        <v>1568</v>
      </c>
      <c r="C1908" s="56" t="s">
        <v>4249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4250</v>
      </c>
    </row>
    <row r="1909" spans="1:11" x14ac:dyDescent="0.25">
      <c r="A1909" s="571">
        <v>1907</v>
      </c>
      <c r="B1909" s="56" t="s">
        <v>1568</v>
      </c>
      <c r="C1909" s="56" t="s">
        <v>4251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4250</v>
      </c>
    </row>
    <row r="1910" spans="1:11" x14ac:dyDescent="0.25">
      <c r="A1910" s="571">
        <v>1908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3">
        <v>1050000</v>
      </c>
      <c r="G1910" s="106" t="s">
        <v>452</v>
      </c>
      <c r="H1910" s="106" t="s">
        <v>712</v>
      </c>
    </row>
    <row r="1911" spans="1:11" x14ac:dyDescent="0.25">
      <c r="A1911" s="571">
        <v>1909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71">
        <v>1910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71">
        <v>1911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71">
        <v>1912</v>
      </c>
      <c r="B1914" s="81" t="s">
        <v>4252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71">
        <v>1913</v>
      </c>
      <c r="B1915" s="81" t="s">
        <v>4252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71">
        <v>1914</v>
      </c>
      <c r="B1916" s="81" t="s">
        <v>4252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71">
        <v>1915</v>
      </c>
      <c r="B1917" s="81" t="s">
        <v>4252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71">
        <v>1916</v>
      </c>
      <c r="B1918" s="81" t="s">
        <v>4252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71">
        <v>1917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71">
        <v>1918</v>
      </c>
      <c r="B1920" s="68" t="s">
        <v>706</v>
      </c>
      <c r="C1920" s="496" t="s">
        <v>1685</v>
      </c>
      <c r="D1920" s="87">
        <v>1</v>
      </c>
      <c r="E1920" s="56" t="s">
        <v>29</v>
      </c>
      <c r="F1920" s="67">
        <v>1425000</v>
      </c>
      <c r="G1920" s="418" t="s">
        <v>4253</v>
      </c>
      <c r="H1920" s="106" t="s">
        <v>714</v>
      </c>
    </row>
    <row r="1921" spans="1:8" x14ac:dyDescent="0.25">
      <c r="A1921" s="571">
        <v>1919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71">
        <v>1920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71">
        <v>1921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71">
        <v>1922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71">
        <v>1923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71">
        <v>1924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71">
        <v>1925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71">
        <v>1926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71">
        <v>1927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71">
        <v>1928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71">
        <v>1929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71">
        <v>1930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71">
        <v>1931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71">
        <v>1932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71">
        <v>1933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71">
        <v>1934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x14ac:dyDescent="0.25">
      <c r="A1937" s="571">
        <v>1935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x14ac:dyDescent="0.25">
      <c r="A1938" s="571">
        <v>1936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x14ac:dyDescent="0.25">
      <c r="A1939" s="571">
        <v>1937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x14ac:dyDescent="0.25">
      <c r="A1940" s="571">
        <v>1938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x14ac:dyDescent="0.25">
      <c r="A1941" s="571">
        <v>1939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x14ac:dyDescent="0.25">
      <c r="A1942" s="571">
        <v>1940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x14ac:dyDescent="0.25">
      <c r="A1943" s="571">
        <v>1941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x14ac:dyDescent="0.25">
      <c r="A1944" s="571">
        <v>1942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3">
        <v>1</v>
      </c>
      <c r="G1944" s="106" t="s">
        <v>791</v>
      </c>
      <c r="H1944" s="106" t="s">
        <v>721</v>
      </c>
    </row>
    <row r="1945" spans="1:8" x14ac:dyDescent="0.25">
      <c r="A1945" s="571">
        <v>1943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x14ac:dyDescent="0.25">
      <c r="A1946" s="571">
        <v>1944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71">
        <v>1945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71">
        <v>1946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x14ac:dyDescent="0.25">
      <c r="A1949" s="571">
        <v>1947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x14ac:dyDescent="0.25">
      <c r="A1950" s="571">
        <v>1948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x14ac:dyDescent="0.25">
      <c r="A1951" s="571">
        <v>1949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x14ac:dyDescent="0.25">
      <c r="A1952" s="571">
        <v>1950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32">
        <v>44935</v>
      </c>
    </row>
    <row r="1953" spans="1:11" x14ac:dyDescent="0.25">
      <c r="A1953" s="571">
        <v>1951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32">
        <v>44935</v>
      </c>
    </row>
    <row r="1954" spans="1:11" x14ac:dyDescent="0.25">
      <c r="A1954" s="571">
        <v>1952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32">
        <v>44935</v>
      </c>
    </row>
    <row r="1955" spans="1:11" x14ac:dyDescent="0.25">
      <c r="A1955" s="571">
        <v>1953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32">
        <v>44935</v>
      </c>
    </row>
    <row r="1956" spans="1:11" x14ac:dyDescent="0.25">
      <c r="A1956" s="571">
        <v>1954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2">
        <v>44966</v>
      </c>
    </row>
    <row r="1957" spans="1:11" x14ac:dyDescent="0.25">
      <c r="A1957" s="571">
        <v>1955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2">
        <v>44966</v>
      </c>
    </row>
    <row r="1958" spans="1:11" x14ac:dyDescent="0.25">
      <c r="A1958" s="571">
        <v>1956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2">
        <v>44966</v>
      </c>
    </row>
    <row r="1959" spans="1:11" x14ac:dyDescent="0.25">
      <c r="A1959" s="571">
        <v>1957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2">
        <v>44966</v>
      </c>
    </row>
    <row r="1960" spans="1:11" x14ac:dyDescent="0.25">
      <c r="A1960" s="571">
        <v>1958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2">
        <v>44966</v>
      </c>
    </row>
    <row r="1961" spans="1:11" x14ac:dyDescent="0.25">
      <c r="A1961" s="571">
        <v>1959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2">
        <v>44966</v>
      </c>
    </row>
    <row r="1962" spans="1:11" x14ac:dyDescent="0.25">
      <c r="A1962" s="571">
        <v>1960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2">
        <v>44966</v>
      </c>
    </row>
    <row r="1963" spans="1:11" x14ac:dyDescent="0.25">
      <c r="A1963" s="571">
        <v>1961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2">
        <v>44966</v>
      </c>
    </row>
    <row r="1964" spans="1:11" x14ac:dyDescent="0.25">
      <c r="A1964" s="571">
        <v>1962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2">
        <v>44966</v>
      </c>
    </row>
    <row r="1965" spans="1:11" x14ac:dyDescent="0.25">
      <c r="A1965" s="571">
        <v>1963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2">
        <v>44966</v>
      </c>
    </row>
    <row r="1966" spans="1:11" x14ac:dyDescent="0.25">
      <c r="A1966" s="571">
        <v>1964</v>
      </c>
      <c r="B1966" s="56" t="s">
        <v>1730</v>
      </c>
      <c r="C1966" s="56" t="s">
        <v>4254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32">
        <v>45025</v>
      </c>
      <c r="I1966" s="56" t="s">
        <v>1809</v>
      </c>
      <c r="K1966" s="65" t="s">
        <v>4255</v>
      </c>
    </row>
    <row r="1967" spans="1:11" x14ac:dyDescent="0.25">
      <c r="A1967" s="571">
        <v>1965</v>
      </c>
      <c r="B1967" s="56" t="s">
        <v>1730</v>
      </c>
      <c r="C1967" s="56" t="s">
        <v>4256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2">
        <v>45025</v>
      </c>
      <c r="I1967" s="56" t="s">
        <v>4257</v>
      </c>
      <c r="K1967" s="65" t="s">
        <v>4255</v>
      </c>
    </row>
    <row r="1968" spans="1:11" x14ac:dyDescent="0.25">
      <c r="A1968" s="571">
        <v>1966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32">
        <v>45025</v>
      </c>
    </row>
    <row r="1969" spans="1:8" x14ac:dyDescent="0.25">
      <c r="A1969" s="571">
        <v>1967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2">
        <v>45025</v>
      </c>
    </row>
    <row r="1970" spans="1:8" x14ac:dyDescent="0.25">
      <c r="A1970" s="571">
        <v>1968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2">
        <v>45025</v>
      </c>
    </row>
    <row r="1971" spans="1:8" x14ac:dyDescent="0.25">
      <c r="A1971" s="571">
        <v>1969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2">
        <v>45025</v>
      </c>
    </row>
    <row r="1972" spans="1:8" x14ac:dyDescent="0.25">
      <c r="A1972" s="571">
        <v>1970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2">
        <v>45025</v>
      </c>
    </row>
    <row r="1973" spans="1:8" x14ac:dyDescent="0.25">
      <c r="A1973" s="571">
        <v>1971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2">
        <v>45025</v>
      </c>
    </row>
    <row r="1974" spans="1:8" x14ac:dyDescent="0.25">
      <c r="A1974" s="571">
        <v>1972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2">
        <v>45025</v>
      </c>
    </row>
    <row r="1975" spans="1:8" x14ac:dyDescent="0.25">
      <c r="A1975" s="571">
        <v>1973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2">
        <v>45025</v>
      </c>
    </row>
    <row r="1976" spans="1:8" x14ac:dyDescent="0.25">
      <c r="A1976" s="571">
        <v>1974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2">
        <v>45025</v>
      </c>
    </row>
    <row r="1977" spans="1:8" x14ac:dyDescent="0.25">
      <c r="A1977" s="571">
        <v>1975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2">
        <v>45025</v>
      </c>
    </row>
    <row r="1978" spans="1:8" x14ac:dyDescent="0.25">
      <c r="A1978" s="571">
        <v>1976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2">
        <v>45025</v>
      </c>
    </row>
    <row r="1979" spans="1:8" x14ac:dyDescent="0.25">
      <c r="A1979" s="571">
        <v>1977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2">
        <v>45025</v>
      </c>
    </row>
    <row r="1980" spans="1:8" x14ac:dyDescent="0.25">
      <c r="A1980" s="571">
        <v>1978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2">
        <v>45025</v>
      </c>
    </row>
    <row r="1981" spans="1:8" x14ac:dyDescent="0.25">
      <c r="A1981" s="571">
        <v>1979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2">
        <v>45025</v>
      </c>
    </row>
    <row r="1982" spans="1:8" x14ac:dyDescent="0.25">
      <c r="A1982" s="571">
        <v>1980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2">
        <v>45025</v>
      </c>
    </row>
    <row r="1983" spans="1:8" x14ac:dyDescent="0.25">
      <c r="A1983" s="571">
        <v>1981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2">
        <v>45025</v>
      </c>
    </row>
    <row r="1984" spans="1:8" x14ac:dyDescent="0.25">
      <c r="A1984" s="571">
        <v>1982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2">
        <v>45025</v>
      </c>
    </row>
    <row r="1985" spans="1:9" x14ac:dyDescent="0.25">
      <c r="A1985" s="571">
        <v>1983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2">
        <v>45025</v>
      </c>
    </row>
    <row r="1986" spans="1:9" x14ac:dyDescent="0.25">
      <c r="A1986" s="571">
        <v>1984</v>
      </c>
      <c r="B1986" s="68" t="s">
        <v>58</v>
      </c>
      <c r="C1986" s="56" t="s">
        <v>1750</v>
      </c>
      <c r="D1986" s="243" t="s">
        <v>511</v>
      </c>
      <c r="E1986" s="72" t="s">
        <v>29</v>
      </c>
      <c r="F1986" s="62">
        <v>4250000</v>
      </c>
      <c r="G1986" s="64" t="s">
        <v>1747</v>
      </c>
      <c r="H1986" s="532">
        <v>45025</v>
      </c>
    </row>
    <row r="1987" spans="1:9" x14ac:dyDescent="0.25">
      <c r="A1987" s="571">
        <v>1985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2">
        <v>45025</v>
      </c>
    </row>
    <row r="1988" spans="1:9" x14ac:dyDescent="0.25">
      <c r="A1988" s="571">
        <v>1986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2">
        <v>45025</v>
      </c>
    </row>
    <row r="1989" spans="1:9" x14ac:dyDescent="0.25">
      <c r="A1989" s="571">
        <v>1987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2">
        <v>45025</v>
      </c>
    </row>
    <row r="1990" spans="1:9" x14ac:dyDescent="0.25">
      <c r="A1990" s="571">
        <v>1988</v>
      </c>
      <c r="B1990" s="55" t="s">
        <v>718</v>
      </c>
      <c r="C1990" s="56" t="s">
        <v>4258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32">
        <v>45055</v>
      </c>
      <c r="I1990" s="56" t="s">
        <v>922</v>
      </c>
    </row>
    <row r="1991" spans="1:9" x14ac:dyDescent="0.25">
      <c r="A1991" s="571">
        <v>1989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2">
        <v>45086</v>
      </c>
    </row>
    <row r="1992" spans="1:9" x14ac:dyDescent="0.25">
      <c r="A1992" s="571">
        <v>1990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2">
        <v>45086</v>
      </c>
    </row>
    <row r="1993" spans="1:9" x14ac:dyDescent="0.25">
      <c r="A1993" s="571">
        <v>1991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2">
        <v>45086</v>
      </c>
    </row>
    <row r="1994" spans="1:9" x14ac:dyDescent="0.25">
      <c r="A1994" s="571">
        <v>1992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2">
        <v>45086</v>
      </c>
    </row>
    <row r="1995" spans="1:9" x14ac:dyDescent="0.25">
      <c r="A1995" s="571">
        <v>1993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2">
        <v>45086</v>
      </c>
    </row>
    <row r="1996" spans="1:9" x14ac:dyDescent="0.25">
      <c r="A1996" s="571">
        <v>1994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2">
        <v>45086</v>
      </c>
    </row>
    <row r="1997" spans="1:9" x14ac:dyDescent="0.25">
      <c r="A1997" s="571">
        <v>1995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2">
        <v>45086</v>
      </c>
    </row>
    <row r="1998" spans="1:9" x14ac:dyDescent="0.25">
      <c r="A1998" s="571">
        <v>1996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32">
        <v>45116</v>
      </c>
    </row>
    <row r="1999" spans="1:9" x14ac:dyDescent="0.25">
      <c r="A1999" s="571">
        <v>1997</v>
      </c>
      <c r="B1999" s="56" t="s">
        <v>1761</v>
      </c>
      <c r="C1999" s="232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2">
        <v>45116</v>
      </c>
    </row>
    <row r="2000" spans="1:9" x14ac:dyDescent="0.25">
      <c r="A2000" s="571">
        <v>1998</v>
      </c>
      <c r="B2000" s="56" t="s">
        <v>1761</v>
      </c>
      <c r="C2000" s="232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2">
        <v>45116</v>
      </c>
    </row>
    <row r="2001" spans="1:11" x14ac:dyDescent="0.25">
      <c r="A2001" s="571">
        <v>1999</v>
      </c>
      <c r="B2001" s="56" t="s">
        <v>1761</v>
      </c>
      <c r="C2001" s="232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2">
        <v>45116</v>
      </c>
    </row>
    <row r="2002" spans="1:11" x14ac:dyDescent="0.25">
      <c r="A2002" s="571">
        <v>2000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2">
        <v>45116</v>
      </c>
    </row>
    <row r="2003" spans="1:11" x14ac:dyDescent="0.25">
      <c r="A2003" s="571">
        <v>2001</v>
      </c>
      <c r="B2003" s="56" t="s">
        <v>1761</v>
      </c>
      <c r="C2003" s="232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2">
        <v>45116</v>
      </c>
    </row>
    <row r="2004" spans="1:11" x14ac:dyDescent="0.25">
      <c r="A2004" s="571">
        <v>2002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32">
        <v>45116</v>
      </c>
    </row>
    <row r="2005" spans="1:11" x14ac:dyDescent="0.25">
      <c r="A2005" s="571">
        <v>2003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2">
        <v>45116</v>
      </c>
    </row>
    <row r="2006" spans="1:11" x14ac:dyDescent="0.25">
      <c r="A2006" s="571">
        <v>2004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2">
        <v>45116</v>
      </c>
    </row>
    <row r="2007" spans="1:11" x14ac:dyDescent="0.25">
      <c r="A2007" s="571">
        <v>2005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2">
        <v>45116</v>
      </c>
    </row>
    <row r="2008" spans="1:11" x14ac:dyDescent="0.25">
      <c r="A2008" s="571">
        <v>2006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2">
        <v>45178</v>
      </c>
      <c r="I2008" s="56" t="s">
        <v>1064</v>
      </c>
      <c r="K2008" s="65" t="s">
        <v>4259</v>
      </c>
    </row>
    <row r="2009" spans="1:11" x14ac:dyDescent="0.25">
      <c r="A2009" s="571">
        <v>2007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2">
        <v>45178</v>
      </c>
      <c r="I2009" s="56" t="s">
        <v>1064</v>
      </c>
      <c r="K2009" s="65" t="s">
        <v>4259</v>
      </c>
    </row>
    <row r="2010" spans="1:11" x14ac:dyDescent="0.25">
      <c r="A2010" s="571">
        <v>2008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2">
        <v>45178</v>
      </c>
    </row>
    <row r="2011" spans="1:11" x14ac:dyDescent="0.25">
      <c r="A2011" s="571">
        <v>2009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2">
        <v>45178</v>
      </c>
    </row>
    <row r="2012" spans="1:11" x14ac:dyDescent="0.25">
      <c r="A2012" s="571">
        <v>2010</v>
      </c>
      <c r="B2012" s="192" t="s">
        <v>1777</v>
      </c>
      <c r="C2012" s="56" t="s">
        <v>1778</v>
      </c>
      <c r="D2012" s="476" t="s">
        <v>511</v>
      </c>
      <c r="E2012" s="66" t="s">
        <v>29</v>
      </c>
      <c r="F2012" s="596">
        <v>1050000</v>
      </c>
      <c r="G2012" s="64" t="s">
        <v>415</v>
      </c>
      <c r="H2012" s="532">
        <v>45178</v>
      </c>
    </row>
    <row r="2013" spans="1:11" x14ac:dyDescent="0.25">
      <c r="A2013" s="571">
        <v>2011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2">
        <v>45178</v>
      </c>
    </row>
    <row r="2014" spans="1:11" x14ac:dyDescent="0.25">
      <c r="A2014" s="571">
        <v>2012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32">
        <v>45178</v>
      </c>
    </row>
    <row r="2015" spans="1:11" x14ac:dyDescent="0.25">
      <c r="A2015" s="571">
        <v>2013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32">
        <v>45178</v>
      </c>
    </row>
    <row r="2016" spans="1:11" x14ac:dyDescent="0.25">
      <c r="A2016" s="571">
        <v>2014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32">
        <v>45178</v>
      </c>
    </row>
    <row r="2017" spans="1:11" x14ac:dyDescent="0.25">
      <c r="A2017" s="571">
        <v>2015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32">
        <v>45178</v>
      </c>
    </row>
    <row r="2018" spans="1:11" x14ac:dyDescent="0.25">
      <c r="A2018" s="571">
        <v>2016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2">
        <v>45178</v>
      </c>
    </row>
    <row r="2019" spans="1:11" x14ac:dyDescent="0.25">
      <c r="A2019" s="571">
        <v>2017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2">
        <v>45178</v>
      </c>
    </row>
    <row r="2020" spans="1:11" x14ac:dyDescent="0.25">
      <c r="A2020" s="571">
        <v>2018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2">
        <v>45178</v>
      </c>
    </row>
    <row r="2021" spans="1:11" x14ac:dyDescent="0.25">
      <c r="A2021" s="571">
        <v>2019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2">
        <v>45178</v>
      </c>
    </row>
    <row r="2022" spans="1:11" x14ac:dyDescent="0.25">
      <c r="A2022" s="571">
        <v>2020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32">
        <v>45239</v>
      </c>
      <c r="I2022" s="56" t="s">
        <v>938</v>
      </c>
      <c r="K2022" s="65" t="s">
        <v>4260</v>
      </c>
    </row>
    <row r="2023" spans="1:11" x14ac:dyDescent="0.25">
      <c r="A2023" s="571">
        <v>2021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32">
        <v>45239</v>
      </c>
      <c r="I2023" s="56" t="s">
        <v>939</v>
      </c>
      <c r="K2023" s="65" t="s">
        <v>4260</v>
      </c>
    </row>
    <row r="2024" spans="1:11" x14ac:dyDescent="0.25">
      <c r="A2024" s="571">
        <v>2022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2">
        <v>45239</v>
      </c>
    </row>
    <row r="2025" spans="1:11" x14ac:dyDescent="0.25">
      <c r="A2025" s="571">
        <v>2023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2">
        <v>45239</v>
      </c>
    </row>
    <row r="2026" spans="1:11" x14ac:dyDescent="0.25">
      <c r="A2026" s="571">
        <v>2024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2">
        <v>45239</v>
      </c>
    </row>
    <row r="2027" spans="1:11" x14ac:dyDescent="0.25">
      <c r="A2027" s="571">
        <v>2025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2">
        <v>45239</v>
      </c>
    </row>
    <row r="2028" spans="1:11" x14ac:dyDescent="0.25">
      <c r="A2028" s="571">
        <v>2026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2">
        <v>45239</v>
      </c>
    </row>
    <row r="2029" spans="1:11" x14ac:dyDescent="0.25">
      <c r="A2029" s="571">
        <v>2027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2">
        <v>45239</v>
      </c>
    </row>
    <row r="2030" spans="1:11" x14ac:dyDescent="0.25">
      <c r="A2030" s="571">
        <v>2028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2">
        <v>45239</v>
      </c>
    </row>
    <row r="2031" spans="1:11" x14ac:dyDescent="0.25">
      <c r="A2031" s="571">
        <v>2029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2">
        <v>45239</v>
      </c>
    </row>
    <row r="2032" spans="1:11" x14ac:dyDescent="0.25">
      <c r="A2032" s="571">
        <v>2030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2">
        <v>45239</v>
      </c>
    </row>
    <row r="2033" spans="1:11" x14ac:dyDescent="0.25">
      <c r="A2033" s="571">
        <v>2031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4261</v>
      </c>
      <c r="H2033" s="532">
        <v>45239</v>
      </c>
    </row>
    <row r="2034" spans="1:11" x14ac:dyDescent="0.25">
      <c r="A2034" s="571">
        <v>2032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4261</v>
      </c>
      <c r="H2034" s="532">
        <v>45239</v>
      </c>
    </row>
    <row r="2035" spans="1:11" x14ac:dyDescent="0.25">
      <c r="A2035" s="571">
        <v>2033</v>
      </c>
      <c r="B2035" s="56" t="s">
        <v>4262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32">
        <v>45269</v>
      </c>
      <c r="I2035" s="56" t="s">
        <v>919</v>
      </c>
      <c r="K2035" s="65" t="s">
        <v>4263</v>
      </c>
    </row>
    <row r="2036" spans="1:11" x14ac:dyDescent="0.25">
      <c r="A2036" s="571">
        <v>2034</v>
      </c>
      <c r="B2036" s="56" t="s">
        <v>4262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32">
        <v>45269</v>
      </c>
      <c r="I2036" s="56" t="s">
        <v>918</v>
      </c>
      <c r="K2036" s="65" t="s">
        <v>4263</v>
      </c>
    </row>
    <row r="2037" spans="1:11" x14ac:dyDescent="0.25">
      <c r="A2037" s="571">
        <v>2035</v>
      </c>
      <c r="B2037" s="56" t="s">
        <v>61</v>
      </c>
      <c r="C2037" s="56" t="s">
        <v>4264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4265</v>
      </c>
    </row>
    <row r="2038" spans="1:11" x14ac:dyDescent="0.25">
      <c r="A2038" s="571">
        <v>2036</v>
      </c>
      <c r="B2038" s="56" t="s">
        <v>61</v>
      </c>
      <c r="C2038" s="56" t="s">
        <v>4266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4265</v>
      </c>
    </row>
    <row r="2039" spans="1:11" x14ac:dyDescent="0.25">
      <c r="A2039" s="571">
        <v>2037</v>
      </c>
      <c r="B2039" s="56" t="s">
        <v>61</v>
      </c>
      <c r="C2039" s="56" t="s">
        <v>4267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4268</v>
      </c>
    </row>
    <row r="2040" spans="1:11" x14ac:dyDescent="0.25">
      <c r="A2040" s="571">
        <v>2038</v>
      </c>
      <c r="B2040" s="56" t="s">
        <v>61</v>
      </c>
      <c r="C2040" s="56" t="s">
        <v>4269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4268</v>
      </c>
    </row>
    <row r="2041" spans="1:11" x14ac:dyDescent="0.25">
      <c r="A2041" s="571">
        <v>2039</v>
      </c>
      <c r="B2041" s="71" t="s">
        <v>4262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4270</v>
      </c>
      <c r="K2041" s="65" t="s">
        <v>4271</v>
      </c>
    </row>
    <row r="2042" spans="1:11" x14ac:dyDescent="0.25">
      <c r="A2042" s="571">
        <v>2040</v>
      </c>
      <c r="B2042" s="71" t="s">
        <v>4262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4272</v>
      </c>
      <c r="K2042" s="65" t="s">
        <v>4271</v>
      </c>
    </row>
    <row r="2043" spans="1:11" x14ac:dyDescent="0.25">
      <c r="A2043" s="571">
        <v>2041</v>
      </c>
      <c r="B2043" s="56" t="s">
        <v>1808</v>
      </c>
      <c r="C2043" s="56" t="s">
        <v>4273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4274</v>
      </c>
      <c r="K2043" s="65" t="s">
        <v>4275</v>
      </c>
    </row>
    <row r="2044" spans="1:11" x14ac:dyDescent="0.25">
      <c r="A2044" s="571">
        <v>2042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71">
        <v>2043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71">
        <v>2044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71">
        <v>2045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71">
        <v>2046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71">
        <v>2047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71">
        <v>2048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71">
        <v>2049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71">
        <v>2050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71">
        <v>2051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71">
        <v>2052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71">
        <v>2053</v>
      </c>
      <c r="B2055" s="81" t="s">
        <v>736</v>
      </c>
      <c r="C2055" s="56" t="s">
        <v>4276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4277</v>
      </c>
    </row>
    <row r="2056" spans="1:11" x14ac:dyDescent="0.25">
      <c r="A2056" s="571">
        <v>2054</v>
      </c>
      <c r="B2056" s="81" t="s">
        <v>736</v>
      </c>
      <c r="C2056" s="56" t="s">
        <v>4278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4279</v>
      </c>
    </row>
    <row r="2057" spans="1:11" x14ac:dyDescent="0.25">
      <c r="A2057" s="571">
        <v>2055</v>
      </c>
      <c r="B2057" s="56" t="s">
        <v>1808</v>
      </c>
      <c r="C2057" s="56" t="s">
        <v>4280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4281</v>
      </c>
      <c r="K2057" s="65" t="s">
        <v>4282</v>
      </c>
    </row>
    <row r="2058" spans="1:11" x14ac:dyDescent="0.25">
      <c r="A2058" s="571">
        <v>2056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71">
        <v>2057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71">
        <v>2058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71">
        <v>2059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71">
        <v>2060</v>
      </c>
      <c r="B2062" s="68" t="s">
        <v>58</v>
      </c>
      <c r="C2062" s="56" t="s">
        <v>4283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71">
        <v>2061</v>
      </c>
      <c r="B2063" s="68" t="s">
        <v>58</v>
      </c>
      <c r="C2063" s="56" t="s">
        <v>4284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71">
        <v>2062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4285</v>
      </c>
    </row>
    <row r="2065" spans="1:11" x14ac:dyDescent="0.25">
      <c r="A2065" s="571">
        <v>2063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4286</v>
      </c>
      <c r="K2065" s="65" t="s">
        <v>4287</v>
      </c>
    </row>
    <row r="2066" spans="1:11" x14ac:dyDescent="0.25">
      <c r="A2066" s="571">
        <v>2064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71">
        <v>2065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71">
        <v>2066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71">
        <v>2067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4285</v>
      </c>
    </row>
    <row r="2070" spans="1:11" x14ac:dyDescent="0.25">
      <c r="A2070" s="571">
        <v>2068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71">
        <v>2069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71">
        <v>2070</v>
      </c>
      <c r="B2072" s="56" t="s">
        <v>740</v>
      </c>
      <c r="C2072" s="80" t="s">
        <v>1832</v>
      </c>
      <c r="D2072" s="250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71">
        <v>2071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71">
        <v>2072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71">
        <v>2073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71">
        <v>2074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71">
        <v>2075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71">
        <v>2076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71">
        <v>2077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71">
        <v>2078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4288</v>
      </c>
      <c r="H2080" s="106" t="s">
        <v>746</v>
      </c>
    </row>
    <row r="2081" spans="1:11" x14ac:dyDescent="0.25">
      <c r="A2081" s="571">
        <v>2079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41">
        <v>4250000</v>
      </c>
      <c r="G2081" s="64" t="s">
        <v>4288</v>
      </c>
      <c r="H2081" s="106" t="s">
        <v>746</v>
      </c>
    </row>
    <row r="2082" spans="1:11" x14ac:dyDescent="0.25">
      <c r="A2082" s="571">
        <v>2080</v>
      </c>
      <c r="B2082" s="56" t="s">
        <v>61</v>
      </c>
      <c r="C2082" s="56" t="s">
        <v>4289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4290</v>
      </c>
    </row>
    <row r="2083" spans="1:11" x14ac:dyDescent="0.25">
      <c r="A2083" s="571">
        <v>2081</v>
      </c>
      <c r="B2083" s="56" t="s">
        <v>61</v>
      </c>
      <c r="C2083" s="56" t="s">
        <v>4291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4290</v>
      </c>
    </row>
    <row r="2084" spans="1:11" x14ac:dyDescent="0.25">
      <c r="A2084" s="571">
        <v>2082</v>
      </c>
      <c r="B2084" s="56" t="s">
        <v>1808</v>
      </c>
      <c r="C2084" s="56" t="s">
        <v>4292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4293</v>
      </c>
      <c r="K2084" s="65" t="s">
        <v>4294</v>
      </c>
    </row>
    <row r="2085" spans="1:11" x14ac:dyDescent="0.25">
      <c r="A2085" s="571">
        <v>2083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71">
        <v>2084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71">
        <v>2085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71">
        <v>2086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71">
        <v>2087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71">
        <v>2088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71">
        <v>2089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71">
        <v>2090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71">
        <v>2091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71">
        <v>2092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71">
        <v>2093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71">
        <v>2094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71">
        <v>2095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71">
        <v>2096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71">
        <v>2097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71">
        <v>2098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71">
        <v>2099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71">
        <v>2100</v>
      </c>
      <c r="B2102" s="56" t="s">
        <v>61</v>
      </c>
      <c r="C2102" s="56" t="s">
        <v>4295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4296</v>
      </c>
    </row>
    <row r="2103" spans="1:11" x14ac:dyDescent="0.25">
      <c r="A2103" s="571">
        <v>2101</v>
      </c>
      <c r="B2103" s="56" t="s">
        <v>61</v>
      </c>
      <c r="C2103" s="56" t="s">
        <v>4297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4296</v>
      </c>
    </row>
    <row r="2104" spans="1:11" x14ac:dyDescent="0.25">
      <c r="A2104" s="571">
        <v>2102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71">
        <v>2103</v>
      </c>
      <c r="B2105" s="56" t="s">
        <v>740</v>
      </c>
      <c r="C2105" s="49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71">
        <v>2104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71">
        <v>2105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71">
        <v>2106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71">
        <v>2107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71">
        <v>2108</v>
      </c>
      <c r="B2110" s="56" t="s">
        <v>1868</v>
      </c>
      <c r="C2110" s="56" t="s">
        <v>4298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4299</v>
      </c>
    </row>
    <row r="2111" spans="1:11" x14ac:dyDescent="0.25">
      <c r="A2111" s="571">
        <v>2109</v>
      </c>
      <c r="B2111" s="56" t="s">
        <v>1868</v>
      </c>
      <c r="C2111" s="56" t="s">
        <v>4300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4299</v>
      </c>
    </row>
    <row r="2112" spans="1:11" x14ac:dyDescent="0.25">
      <c r="A2112" s="571">
        <v>2110</v>
      </c>
      <c r="B2112" s="56" t="s">
        <v>61</v>
      </c>
      <c r="C2112" s="56" t="s">
        <v>4301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32">
        <v>44967</v>
      </c>
      <c r="I2112" s="56" t="s">
        <v>917</v>
      </c>
      <c r="K2112" s="65" t="s">
        <v>4302</v>
      </c>
    </row>
    <row r="2113" spans="1:11" x14ac:dyDescent="0.25">
      <c r="A2113" s="571">
        <v>2111</v>
      </c>
      <c r="B2113" s="56" t="s">
        <v>61</v>
      </c>
      <c r="C2113" s="56" t="s">
        <v>4303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32">
        <v>44967</v>
      </c>
      <c r="I2113" s="56" t="s">
        <v>916</v>
      </c>
      <c r="K2113" s="65" t="s">
        <v>4302</v>
      </c>
    </row>
    <row r="2114" spans="1:11" x14ac:dyDescent="0.25">
      <c r="A2114" s="571">
        <v>2112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32">
        <v>44967</v>
      </c>
    </row>
    <row r="2115" spans="1:11" x14ac:dyDescent="0.25">
      <c r="A2115" s="571">
        <v>2113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2">
        <v>44967</v>
      </c>
    </row>
    <row r="2116" spans="1:11" x14ac:dyDescent="0.25">
      <c r="A2116" s="571">
        <v>2114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2">
        <v>44967</v>
      </c>
    </row>
    <row r="2117" spans="1:11" x14ac:dyDescent="0.25">
      <c r="A2117" s="571">
        <v>2115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2">
        <v>44967</v>
      </c>
    </row>
    <row r="2118" spans="1:11" x14ac:dyDescent="0.25">
      <c r="A2118" s="571">
        <v>2116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2">
        <v>44967</v>
      </c>
    </row>
    <row r="2119" spans="1:11" x14ac:dyDescent="0.25">
      <c r="A2119" s="571">
        <v>2117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2">
        <v>44967</v>
      </c>
    </row>
    <row r="2120" spans="1:11" x14ac:dyDescent="0.25">
      <c r="A2120" s="571">
        <v>2118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2">
        <v>44967</v>
      </c>
    </row>
    <row r="2121" spans="1:11" x14ac:dyDescent="0.25">
      <c r="A2121" s="571">
        <v>2119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2">
        <v>44967</v>
      </c>
    </row>
    <row r="2122" spans="1:11" x14ac:dyDescent="0.25">
      <c r="A2122" s="571">
        <v>2120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2">
        <v>44967</v>
      </c>
    </row>
    <row r="2123" spans="1:11" x14ac:dyDescent="0.25">
      <c r="A2123" s="571">
        <v>2121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2">
        <v>44967</v>
      </c>
    </row>
    <row r="2124" spans="1:11" x14ac:dyDescent="0.25">
      <c r="A2124" s="571">
        <v>2122</v>
      </c>
      <c r="B2124" s="56" t="s">
        <v>1808</v>
      </c>
      <c r="C2124" s="56" t="s">
        <v>4304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32">
        <v>44995</v>
      </c>
      <c r="I2124" s="56" t="s">
        <v>1278</v>
      </c>
      <c r="K2124" s="65" t="s">
        <v>4305</v>
      </c>
    </row>
    <row r="2125" spans="1:11" x14ac:dyDescent="0.25">
      <c r="A2125" s="571">
        <v>2123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2">
        <v>44995</v>
      </c>
    </row>
    <row r="2126" spans="1:11" x14ac:dyDescent="0.25">
      <c r="A2126" s="571">
        <v>2124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2">
        <v>44995</v>
      </c>
    </row>
    <row r="2127" spans="1:11" x14ac:dyDescent="0.25">
      <c r="A2127" s="571">
        <v>2125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32">
        <v>44995</v>
      </c>
    </row>
    <row r="2128" spans="1:11" x14ac:dyDescent="0.25">
      <c r="A2128" s="571">
        <v>2126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32">
        <v>44995</v>
      </c>
    </row>
    <row r="2129" spans="1:11" x14ac:dyDescent="0.25">
      <c r="A2129" s="571">
        <v>2127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2">
        <v>44995</v>
      </c>
    </row>
    <row r="2130" spans="1:11" x14ac:dyDescent="0.25">
      <c r="A2130" s="571">
        <v>2128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2">
        <v>44995</v>
      </c>
    </row>
    <row r="2131" spans="1:11" x14ac:dyDescent="0.25">
      <c r="A2131" s="571">
        <v>2129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2">
        <v>44995</v>
      </c>
    </row>
    <row r="2132" spans="1:11" x14ac:dyDescent="0.25">
      <c r="A2132" s="571">
        <v>2130</v>
      </c>
      <c r="B2132" s="56" t="s">
        <v>1808</v>
      </c>
      <c r="C2132" s="56" t="s">
        <v>4306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32">
        <v>45026</v>
      </c>
      <c r="I2132" s="56" t="s">
        <v>1222</v>
      </c>
      <c r="K2132" s="65" t="s">
        <v>4307</v>
      </c>
    </row>
    <row r="2133" spans="1:11" x14ac:dyDescent="0.25">
      <c r="A2133" s="571">
        <v>2131</v>
      </c>
      <c r="B2133" s="56" t="s">
        <v>61</v>
      </c>
      <c r="C2133" s="56" t="s">
        <v>4308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2">
        <v>45026</v>
      </c>
      <c r="I2133" s="126" t="s">
        <v>1129</v>
      </c>
      <c r="K2133" s="65" t="s">
        <v>4309</v>
      </c>
    </row>
    <row r="2134" spans="1:11" x14ac:dyDescent="0.25">
      <c r="A2134" s="571">
        <v>2132</v>
      </c>
      <c r="B2134" s="56" t="s">
        <v>61</v>
      </c>
      <c r="C2134" s="56" t="s">
        <v>4310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2">
        <v>45026</v>
      </c>
      <c r="I2134" s="126" t="s">
        <v>1130</v>
      </c>
      <c r="K2134" s="65" t="s">
        <v>4309</v>
      </c>
    </row>
    <row r="2135" spans="1:11" x14ac:dyDescent="0.25">
      <c r="A2135" s="571">
        <v>2133</v>
      </c>
      <c r="B2135" s="56" t="s">
        <v>61</v>
      </c>
      <c r="C2135" s="56" t="s">
        <v>4311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2">
        <v>45026</v>
      </c>
    </row>
    <row r="2136" spans="1:11" x14ac:dyDescent="0.25">
      <c r="A2136" s="571">
        <v>2134</v>
      </c>
      <c r="B2136" s="56" t="s">
        <v>61</v>
      </c>
      <c r="C2136" s="56" t="s">
        <v>4312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2">
        <v>45026</v>
      </c>
    </row>
    <row r="2137" spans="1:11" x14ac:dyDescent="0.25">
      <c r="A2137" s="571">
        <v>2135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2">
        <v>45026</v>
      </c>
    </row>
    <row r="2138" spans="1:11" x14ac:dyDescent="0.25">
      <c r="A2138" s="571">
        <v>2136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2">
        <v>45026</v>
      </c>
    </row>
    <row r="2139" spans="1:11" x14ac:dyDescent="0.25">
      <c r="A2139" s="571">
        <v>2137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2">
        <v>45026</v>
      </c>
    </row>
    <row r="2140" spans="1:11" x14ac:dyDescent="0.25">
      <c r="A2140" s="571">
        <v>2138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2">
        <v>45026</v>
      </c>
    </row>
    <row r="2141" spans="1:11" x14ac:dyDescent="0.25">
      <c r="A2141" s="571">
        <v>2139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4313</v>
      </c>
      <c r="H2141" s="532">
        <v>45026</v>
      </c>
    </row>
    <row r="2142" spans="1:11" x14ac:dyDescent="0.25">
      <c r="A2142" s="571">
        <v>2140</v>
      </c>
      <c r="B2142" s="56" t="s">
        <v>738</v>
      </c>
      <c r="C2142" s="126" t="s">
        <v>4314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32">
        <v>45026</v>
      </c>
      <c r="I2142" s="56" t="s">
        <v>1194</v>
      </c>
      <c r="K2142" s="65" t="s">
        <v>4315</v>
      </c>
    </row>
    <row r="2143" spans="1:11" x14ac:dyDescent="0.25">
      <c r="A2143" s="571">
        <v>2141</v>
      </c>
      <c r="B2143" s="56" t="s">
        <v>738</v>
      </c>
      <c r="C2143" s="126" t="s">
        <v>4316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32">
        <v>45026</v>
      </c>
      <c r="I2143" s="56" t="s">
        <v>4317</v>
      </c>
      <c r="K2143" s="65" t="s">
        <v>4318</v>
      </c>
    </row>
    <row r="2144" spans="1:11" x14ac:dyDescent="0.25">
      <c r="A2144" s="571">
        <v>2142</v>
      </c>
      <c r="B2144" s="56" t="s">
        <v>738</v>
      </c>
      <c r="C2144" s="126" t="s">
        <v>4319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2">
        <v>45026</v>
      </c>
      <c r="I2144" s="56" t="s">
        <v>1809</v>
      </c>
      <c r="K2144" s="65" t="s">
        <v>4320</v>
      </c>
    </row>
    <row r="2145" spans="1:11" x14ac:dyDescent="0.25">
      <c r="A2145" s="571">
        <v>2143</v>
      </c>
      <c r="B2145" s="56" t="s">
        <v>738</v>
      </c>
      <c r="C2145" s="126" t="s">
        <v>4321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2">
        <v>45026</v>
      </c>
      <c r="I2145" s="56" t="s">
        <v>4322</v>
      </c>
      <c r="K2145" s="65" t="s">
        <v>4320</v>
      </c>
    </row>
    <row r="2146" spans="1:11" x14ac:dyDescent="0.25">
      <c r="A2146" s="571">
        <v>2144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2">
        <v>45026</v>
      </c>
    </row>
    <row r="2147" spans="1:11" x14ac:dyDescent="0.25">
      <c r="A2147" s="571">
        <v>2145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2">
        <v>45026</v>
      </c>
    </row>
    <row r="2148" spans="1:11" x14ac:dyDescent="0.25">
      <c r="A2148" s="571">
        <v>2146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2">
        <v>45026</v>
      </c>
    </row>
    <row r="2149" spans="1:11" x14ac:dyDescent="0.25">
      <c r="A2149" s="571">
        <v>2147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2">
        <v>45026</v>
      </c>
    </row>
    <row r="2150" spans="1:11" x14ac:dyDescent="0.25">
      <c r="A2150" s="571">
        <v>2148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2">
        <v>45026</v>
      </c>
    </row>
    <row r="2151" spans="1:11" x14ac:dyDescent="0.25">
      <c r="A2151" s="571">
        <v>2149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2">
        <v>45026</v>
      </c>
    </row>
    <row r="2152" spans="1:11" x14ac:dyDescent="0.25">
      <c r="A2152" s="571">
        <v>2150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2">
        <v>45026</v>
      </c>
    </row>
    <row r="2153" spans="1:11" x14ac:dyDescent="0.25">
      <c r="A2153" s="571">
        <v>2151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2">
        <v>45026</v>
      </c>
    </row>
    <row r="2154" spans="1:11" x14ac:dyDescent="0.25">
      <c r="A2154" s="571">
        <v>2152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2">
        <v>45026</v>
      </c>
    </row>
    <row r="2155" spans="1:11" x14ac:dyDescent="0.25">
      <c r="A2155" s="571">
        <v>2153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2">
        <v>45026</v>
      </c>
    </row>
    <row r="2156" spans="1:11" x14ac:dyDescent="0.25">
      <c r="A2156" s="571">
        <v>2154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2">
        <v>45026</v>
      </c>
    </row>
    <row r="2157" spans="1:11" x14ac:dyDescent="0.25">
      <c r="A2157" s="571">
        <v>2155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2">
        <v>45026</v>
      </c>
    </row>
    <row r="2158" spans="1:11" x14ac:dyDescent="0.25">
      <c r="A2158" s="571">
        <v>2156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2">
        <v>45026</v>
      </c>
    </row>
    <row r="2159" spans="1:11" x14ac:dyDescent="0.25">
      <c r="A2159" s="571">
        <v>2157</v>
      </c>
      <c r="B2159" s="68" t="s">
        <v>1723</v>
      </c>
      <c r="C2159" s="65" t="s">
        <v>4323</v>
      </c>
      <c r="D2159" s="243" t="s">
        <v>511</v>
      </c>
      <c r="E2159" s="66" t="s">
        <v>26</v>
      </c>
      <c r="F2159" s="58">
        <v>4250000</v>
      </c>
      <c r="G2159" s="106" t="s">
        <v>1360</v>
      </c>
      <c r="H2159" s="532">
        <v>45026</v>
      </c>
      <c r="I2159" s="56" t="s">
        <v>1605</v>
      </c>
      <c r="K2159" s="440">
        <v>45054</v>
      </c>
    </row>
    <row r="2160" spans="1:11" x14ac:dyDescent="0.25">
      <c r="A2160" s="571">
        <v>2158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32">
        <v>45026</v>
      </c>
    </row>
    <row r="2161" spans="1:11" x14ac:dyDescent="0.25">
      <c r="A2161" s="571">
        <v>2159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32">
        <v>45026</v>
      </c>
    </row>
    <row r="2162" spans="1:11" x14ac:dyDescent="0.25">
      <c r="A2162" s="571">
        <v>2160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32">
        <v>45087</v>
      </c>
      <c r="I2162" s="56" t="s">
        <v>1625</v>
      </c>
      <c r="K2162" s="65" t="s">
        <v>4324</v>
      </c>
    </row>
    <row r="2163" spans="1:11" x14ac:dyDescent="0.25">
      <c r="A2163" s="571">
        <v>2161</v>
      </c>
      <c r="B2163" s="55" t="s">
        <v>1852</v>
      </c>
      <c r="C2163" s="245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32">
        <v>45087</v>
      </c>
      <c r="I2163" s="56" t="s">
        <v>1400</v>
      </c>
    </row>
    <row r="2164" spans="1:11" x14ac:dyDescent="0.25">
      <c r="A2164" s="571">
        <v>2162</v>
      </c>
      <c r="B2164" s="56" t="s">
        <v>1808</v>
      </c>
      <c r="C2164" s="56" t="s">
        <v>4325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597">
        <v>45206</v>
      </c>
      <c r="I2164" s="56" t="s">
        <v>922</v>
      </c>
      <c r="K2164" s="65" t="s">
        <v>4326</v>
      </c>
    </row>
    <row r="2165" spans="1:11" x14ac:dyDescent="0.25">
      <c r="A2165" s="571">
        <v>2163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597">
        <v>45208</v>
      </c>
    </row>
    <row r="2166" spans="1:11" x14ac:dyDescent="0.25">
      <c r="A2166" s="571">
        <v>2164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597">
        <v>45208</v>
      </c>
    </row>
    <row r="2167" spans="1:11" x14ac:dyDescent="0.25">
      <c r="A2167" s="571">
        <v>2165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597">
        <v>45208</v>
      </c>
    </row>
    <row r="2168" spans="1:11" x14ac:dyDescent="0.25">
      <c r="A2168" s="571">
        <v>2166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597">
        <v>45208</v>
      </c>
    </row>
    <row r="2169" spans="1:11" x14ac:dyDescent="0.25">
      <c r="A2169" s="571">
        <v>2167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597">
        <v>45208</v>
      </c>
    </row>
    <row r="2170" spans="1:11" x14ac:dyDescent="0.25">
      <c r="A2170" s="571">
        <v>2168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597">
        <v>45208</v>
      </c>
    </row>
    <row r="2171" spans="1:11" x14ac:dyDescent="0.25">
      <c r="A2171" s="571">
        <v>2169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597">
        <v>45208</v>
      </c>
    </row>
    <row r="2172" spans="1:11" x14ac:dyDescent="0.25">
      <c r="A2172" s="571">
        <v>2170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597">
        <v>45208</v>
      </c>
    </row>
    <row r="2173" spans="1:11" x14ac:dyDescent="0.25">
      <c r="A2173" s="571">
        <v>2171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597">
        <v>45208</v>
      </c>
    </row>
    <row r="2174" spans="1:11" x14ac:dyDescent="0.25">
      <c r="A2174" s="571">
        <v>2172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597">
        <v>45208</v>
      </c>
    </row>
    <row r="2175" spans="1:11" x14ac:dyDescent="0.25">
      <c r="A2175" s="571">
        <v>2173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597">
        <v>45208</v>
      </c>
    </row>
    <row r="2176" spans="1:11" x14ac:dyDescent="0.25">
      <c r="A2176" s="571">
        <v>2174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597">
        <v>45208</v>
      </c>
    </row>
    <row r="2177" spans="1:11" x14ac:dyDescent="0.25">
      <c r="A2177" s="571">
        <v>2175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597">
        <v>45208</v>
      </c>
    </row>
    <row r="2178" spans="1:11" x14ac:dyDescent="0.25">
      <c r="A2178" s="571">
        <v>2176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597">
        <v>45208</v>
      </c>
    </row>
    <row r="2179" spans="1:11" x14ac:dyDescent="0.25">
      <c r="A2179" s="571">
        <v>2177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597">
        <v>45208</v>
      </c>
    </row>
    <row r="2180" spans="1:11" x14ac:dyDescent="0.25">
      <c r="A2180" s="571">
        <v>2178</v>
      </c>
      <c r="B2180" s="56" t="s">
        <v>61</v>
      </c>
      <c r="C2180" s="56" t="s">
        <v>1842</v>
      </c>
      <c r="D2180" s="243" t="s">
        <v>511</v>
      </c>
      <c r="E2180" s="72" t="s">
        <v>26</v>
      </c>
      <c r="F2180" s="76">
        <v>2175000</v>
      </c>
      <c r="G2180" s="64" t="s">
        <v>1825</v>
      </c>
      <c r="H2180" s="597">
        <v>45208</v>
      </c>
      <c r="I2180" s="56" t="s">
        <v>1153</v>
      </c>
      <c r="K2180" s="65" t="s">
        <v>4327</v>
      </c>
    </row>
    <row r="2181" spans="1:11" x14ac:dyDescent="0.25">
      <c r="A2181" s="571">
        <v>2179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597">
        <v>45208</v>
      </c>
      <c r="I2181" s="56" t="s">
        <v>1153</v>
      </c>
      <c r="K2181" s="65" t="s">
        <v>4327</v>
      </c>
    </row>
    <row r="2182" spans="1:11" x14ac:dyDescent="0.25">
      <c r="A2182" s="571">
        <v>2180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4328</v>
      </c>
      <c r="H2182" s="597">
        <v>45210</v>
      </c>
    </row>
    <row r="2183" spans="1:11" x14ac:dyDescent="0.25">
      <c r="A2183" s="571">
        <v>2181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4328</v>
      </c>
      <c r="H2183" s="597">
        <v>45210</v>
      </c>
    </row>
    <row r="2184" spans="1:11" x14ac:dyDescent="0.25">
      <c r="A2184" s="571">
        <v>2182</v>
      </c>
      <c r="B2184" s="56" t="s">
        <v>769</v>
      </c>
      <c r="C2184" s="126" t="s">
        <v>4329</v>
      </c>
      <c r="D2184" s="57">
        <v>1</v>
      </c>
      <c r="E2184" s="56" t="s">
        <v>29</v>
      </c>
      <c r="F2184" s="58">
        <v>1700000</v>
      </c>
      <c r="G2184" s="64" t="s">
        <v>406</v>
      </c>
      <c r="H2184" s="597">
        <v>45211</v>
      </c>
      <c r="I2184" s="126" t="s">
        <v>4330</v>
      </c>
      <c r="K2184" s="65" t="s">
        <v>4331</v>
      </c>
    </row>
    <row r="2185" spans="1:11" x14ac:dyDescent="0.25">
      <c r="A2185" s="571">
        <v>2183</v>
      </c>
      <c r="B2185" s="56" t="s">
        <v>769</v>
      </c>
      <c r="C2185" s="126" t="s">
        <v>4332</v>
      </c>
      <c r="D2185" s="57">
        <v>1</v>
      </c>
      <c r="E2185" s="56" t="s">
        <v>29</v>
      </c>
      <c r="F2185" s="58">
        <v>1700000</v>
      </c>
      <c r="G2185" s="64" t="s">
        <v>406</v>
      </c>
      <c r="H2185" s="597">
        <v>45211</v>
      </c>
      <c r="I2185" s="126" t="s">
        <v>4333</v>
      </c>
      <c r="K2185" s="65" t="s">
        <v>4331</v>
      </c>
    </row>
    <row r="2186" spans="1:11" x14ac:dyDescent="0.25">
      <c r="A2186" s="571">
        <v>2184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597">
        <v>45212</v>
      </c>
    </row>
    <row r="2187" spans="1:11" x14ac:dyDescent="0.25">
      <c r="A2187" s="571">
        <v>2185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597">
        <v>45212</v>
      </c>
    </row>
    <row r="2188" spans="1:11" x14ac:dyDescent="0.25">
      <c r="A2188" s="571">
        <v>2186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597">
        <v>45212</v>
      </c>
    </row>
    <row r="2189" spans="1:11" x14ac:dyDescent="0.25">
      <c r="A2189" s="571">
        <v>2187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597">
        <v>45212</v>
      </c>
    </row>
    <row r="2190" spans="1:11" x14ac:dyDescent="0.25">
      <c r="A2190" s="571">
        <v>2188</v>
      </c>
      <c r="B2190" s="95" t="s">
        <v>373</v>
      </c>
      <c r="C2190" s="56" t="s">
        <v>4334</v>
      </c>
      <c r="D2190" s="57">
        <v>1</v>
      </c>
      <c r="E2190" s="99" t="s">
        <v>26</v>
      </c>
      <c r="F2190" s="62">
        <v>1697655</v>
      </c>
      <c r="G2190" s="64" t="s">
        <v>428</v>
      </c>
      <c r="H2190" s="597">
        <v>45213</v>
      </c>
      <c r="I2190" s="56" t="s">
        <v>4335</v>
      </c>
      <c r="K2190" s="65" t="s">
        <v>4336</v>
      </c>
    </row>
    <row r="2191" spans="1:11" x14ac:dyDescent="0.25">
      <c r="A2191" s="571">
        <v>2189</v>
      </c>
      <c r="B2191" s="95" t="s">
        <v>373</v>
      </c>
      <c r="C2191" s="56" t="s">
        <v>4337</v>
      </c>
      <c r="D2191" s="56">
        <v>1</v>
      </c>
      <c r="E2191" s="99" t="s">
        <v>26</v>
      </c>
      <c r="F2191" s="62">
        <v>1697655</v>
      </c>
      <c r="G2191" s="64" t="s">
        <v>428</v>
      </c>
      <c r="H2191" s="597">
        <v>45213</v>
      </c>
      <c r="I2191" s="56" t="s">
        <v>4338</v>
      </c>
      <c r="K2191" s="65" t="s">
        <v>4336</v>
      </c>
    </row>
    <row r="2192" spans="1:11" x14ac:dyDescent="0.25">
      <c r="A2192" s="571">
        <v>2190</v>
      </c>
      <c r="B2192" s="95" t="s">
        <v>373</v>
      </c>
      <c r="C2192" s="56" t="s">
        <v>4339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597">
        <v>45215</v>
      </c>
      <c r="I2192" s="56" t="s">
        <v>1095</v>
      </c>
      <c r="K2192" s="65" t="s">
        <v>4340</v>
      </c>
    </row>
    <row r="2193" spans="1:11" x14ac:dyDescent="0.25">
      <c r="A2193" s="571">
        <v>2191</v>
      </c>
      <c r="B2193" s="95" t="s">
        <v>373</v>
      </c>
      <c r="C2193" s="56" t="s">
        <v>4341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597">
        <v>45215</v>
      </c>
      <c r="I2193" s="56" t="s">
        <v>1094</v>
      </c>
      <c r="K2193" s="65" t="s">
        <v>4340</v>
      </c>
    </row>
    <row r="2194" spans="1:11" x14ac:dyDescent="0.25">
      <c r="A2194" s="571">
        <v>2192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597">
        <v>45216</v>
      </c>
    </row>
    <row r="2195" spans="1:11" x14ac:dyDescent="0.25">
      <c r="A2195" s="571">
        <v>2193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597">
        <v>45216</v>
      </c>
    </row>
    <row r="2196" spans="1:11" x14ac:dyDescent="0.25">
      <c r="A2196" s="571">
        <v>2194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597">
        <v>45216</v>
      </c>
    </row>
    <row r="2197" spans="1:11" x14ac:dyDescent="0.25">
      <c r="A2197" s="571">
        <v>2195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597">
        <v>45216</v>
      </c>
    </row>
    <row r="2198" spans="1:11" x14ac:dyDescent="0.25">
      <c r="A2198" s="571">
        <v>2196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597">
        <v>45216</v>
      </c>
    </row>
    <row r="2199" spans="1:11" x14ac:dyDescent="0.25">
      <c r="A2199" s="571">
        <v>2197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597">
        <v>45216</v>
      </c>
    </row>
    <row r="2200" spans="1:11" x14ac:dyDescent="0.25">
      <c r="A2200" s="571">
        <v>2198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597">
        <v>45216</v>
      </c>
    </row>
    <row r="2201" spans="1:11" x14ac:dyDescent="0.25">
      <c r="A2201" s="571">
        <v>2199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597">
        <v>45216</v>
      </c>
    </row>
    <row r="2202" spans="1:11" x14ac:dyDescent="0.25">
      <c r="A2202" s="571">
        <v>2200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597">
        <v>45216</v>
      </c>
    </row>
    <row r="2203" spans="1:11" x14ac:dyDescent="0.25">
      <c r="A2203" s="571">
        <v>2201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597">
        <v>45216</v>
      </c>
    </row>
    <row r="2204" spans="1:11" x14ac:dyDescent="0.25">
      <c r="A2204" s="571">
        <v>2202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597">
        <v>45216</v>
      </c>
    </row>
    <row r="2205" spans="1:11" x14ac:dyDescent="0.25">
      <c r="A2205" s="571">
        <v>2203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597">
        <v>45216</v>
      </c>
    </row>
    <row r="2206" spans="1:11" x14ac:dyDescent="0.25">
      <c r="A2206" s="571">
        <v>2204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597">
        <v>45216</v>
      </c>
    </row>
    <row r="2207" spans="1:11" x14ac:dyDescent="0.25">
      <c r="A2207" s="571">
        <v>2205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597">
        <v>45216</v>
      </c>
    </row>
    <row r="2208" spans="1:11" x14ac:dyDescent="0.25">
      <c r="A2208" s="571">
        <v>2206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597">
        <v>45216</v>
      </c>
    </row>
    <row r="2209" spans="1:8" x14ac:dyDescent="0.25">
      <c r="A2209" s="571">
        <v>2207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597">
        <v>45216</v>
      </c>
    </row>
    <row r="2210" spans="1:8" x14ac:dyDescent="0.25">
      <c r="A2210" s="571">
        <v>2208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597">
        <v>45216</v>
      </c>
    </row>
    <row r="2211" spans="1:8" x14ac:dyDescent="0.25">
      <c r="A2211" s="571">
        <v>2209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597">
        <v>45216</v>
      </c>
    </row>
    <row r="2212" spans="1:8" x14ac:dyDescent="0.25">
      <c r="A2212" s="571">
        <v>2210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597">
        <v>45216</v>
      </c>
    </row>
    <row r="2213" spans="1:8" x14ac:dyDescent="0.25">
      <c r="A2213" s="571">
        <v>2211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597">
        <v>45216</v>
      </c>
    </row>
    <row r="2214" spans="1:8" x14ac:dyDescent="0.25">
      <c r="A2214" s="571">
        <v>2212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597">
        <v>45216</v>
      </c>
    </row>
    <row r="2215" spans="1:8" x14ac:dyDescent="0.25">
      <c r="A2215" s="571">
        <v>2213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597">
        <v>45216</v>
      </c>
    </row>
    <row r="2216" spans="1:8" x14ac:dyDescent="0.25">
      <c r="A2216" s="571">
        <v>2214</v>
      </c>
      <c r="B2216" s="68" t="s">
        <v>1868</v>
      </c>
      <c r="C2216" s="56" t="s">
        <v>4342</v>
      </c>
      <c r="D2216" s="87">
        <v>1</v>
      </c>
      <c r="E2216" s="72" t="s">
        <v>29</v>
      </c>
      <c r="F2216" s="62">
        <v>1725000</v>
      </c>
      <c r="G2216" s="64" t="s">
        <v>434</v>
      </c>
      <c r="H2216" s="597">
        <v>45217</v>
      </c>
    </row>
    <row r="2217" spans="1:8" x14ac:dyDescent="0.25">
      <c r="A2217" s="571">
        <v>2215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597">
        <v>45217</v>
      </c>
    </row>
    <row r="2218" spans="1:8" x14ac:dyDescent="0.25">
      <c r="A2218" s="571">
        <v>2216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597">
        <v>45217</v>
      </c>
    </row>
    <row r="2219" spans="1:8" x14ac:dyDescent="0.25">
      <c r="A2219" s="571">
        <v>2217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597">
        <v>45217</v>
      </c>
    </row>
    <row r="2220" spans="1:8" x14ac:dyDescent="0.25">
      <c r="A2220" s="571">
        <v>2218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597">
        <v>45217</v>
      </c>
    </row>
    <row r="2221" spans="1:8" x14ac:dyDescent="0.25">
      <c r="A2221" s="571">
        <v>2219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597">
        <v>45218</v>
      </c>
    </row>
    <row r="2222" spans="1:8" x14ac:dyDescent="0.25">
      <c r="A2222" s="571">
        <v>2220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597">
        <v>45218</v>
      </c>
    </row>
    <row r="2223" spans="1:8" x14ac:dyDescent="0.25">
      <c r="A2223" s="571">
        <v>2221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597">
        <v>45218</v>
      </c>
    </row>
    <row r="2224" spans="1:8" x14ac:dyDescent="0.25">
      <c r="A2224" s="571">
        <v>2222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597">
        <v>45218</v>
      </c>
    </row>
    <row r="2225" spans="1:8" x14ac:dyDescent="0.25">
      <c r="A2225" s="571">
        <v>2223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597">
        <v>45218</v>
      </c>
    </row>
    <row r="2226" spans="1:8" x14ac:dyDescent="0.25">
      <c r="A2226" s="571">
        <v>2224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597">
        <v>45218</v>
      </c>
    </row>
    <row r="2227" spans="1:8" x14ac:dyDescent="0.25">
      <c r="A2227" s="571">
        <v>2225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597">
        <v>45218</v>
      </c>
    </row>
    <row r="2228" spans="1:8" x14ac:dyDescent="0.25">
      <c r="A2228" s="571">
        <v>2226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597">
        <v>45218</v>
      </c>
    </row>
    <row r="2229" spans="1:8" x14ac:dyDescent="0.25">
      <c r="A2229" s="571">
        <v>2227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597">
        <v>45218</v>
      </c>
    </row>
    <row r="2230" spans="1:8" x14ac:dyDescent="0.25">
      <c r="A2230" s="571">
        <v>2228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597">
        <v>45218</v>
      </c>
    </row>
    <row r="2231" spans="1:8" x14ac:dyDescent="0.25">
      <c r="A2231" s="571">
        <v>2229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597">
        <v>45218</v>
      </c>
    </row>
    <row r="2232" spans="1:8" x14ac:dyDescent="0.25">
      <c r="A2232" s="571">
        <v>2230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597">
        <v>45218</v>
      </c>
    </row>
    <row r="2233" spans="1:8" x14ac:dyDescent="0.25">
      <c r="A2233" s="571">
        <v>2231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597">
        <v>45218</v>
      </c>
    </row>
    <row r="2234" spans="1:8" x14ac:dyDescent="0.25">
      <c r="A2234" s="571">
        <v>2232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597">
        <v>45218</v>
      </c>
    </row>
    <row r="2235" spans="1:8" x14ac:dyDescent="0.25">
      <c r="A2235" s="571">
        <v>2233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597">
        <v>45218</v>
      </c>
    </row>
    <row r="2236" spans="1:8" x14ac:dyDescent="0.25">
      <c r="A2236" s="571">
        <v>2234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597">
        <v>45218</v>
      </c>
    </row>
    <row r="2237" spans="1:8" x14ac:dyDescent="0.25">
      <c r="A2237" s="571">
        <v>2235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597">
        <v>45218</v>
      </c>
    </row>
    <row r="2238" spans="1:8" x14ac:dyDescent="0.25">
      <c r="A2238" s="571">
        <v>2236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597">
        <v>45218</v>
      </c>
    </row>
    <row r="2239" spans="1:8" x14ac:dyDescent="0.25">
      <c r="A2239" s="571">
        <v>2237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597">
        <v>45218</v>
      </c>
    </row>
    <row r="2240" spans="1:8" x14ac:dyDescent="0.25">
      <c r="A2240" s="571">
        <v>2238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597">
        <v>45218</v>
      </c>
    </row>
    <row r="2241" spans="1:11" x14ac:dyDescent="0.25">
      <c r="A2241" s="571">
        <v>2239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597">
        <v>45218</v>
      </c>
    </row>
    <row r="2242" spans="1:11" x14ac:dyDescent="0.25">
      <c r="A2242" s="571">
        <v>2240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597">
        <v>45218</v>
      </c>
    </row>
    <row r="2243" spans="1:11" x14ac:dyDescent="0.25">
      <c r="A2243" s="571">
        <v>2241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597">
        <v>45218</v>
      </c>
    </row>
    <row r="2244" spans="1:11" x14ac:dyDescent="0.25">
      <c r="A2244" s="571">
        <v>2242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597">
        <v>45219</v>
      </c>
      <c r="I2244" s="126" t="s">
        <v>1150</v>
      </c>
      <c r="K2244" s="65" t="s">
        <v>4343</v>
      </c>
    </row>
    <row r="2245" spans="1:11" x14ac:dyDescent="0.25">
      <c r="A2245" s="571">
        <v>2243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597">
        <v>45219</v>
      </c>
      <c r="I2245" s="126" t="s">
        <v>1151</v>
      </c>
      <c r="K2245" s="65" t="s">
        <v>4343</v>
      </c>
    </row>
    <row r="2246" spans="1:11" x14ac:dyDescent="0.25">
      <c r="A2246" s="571">
        <v>2244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597">
        <v>45219</v>
      </c>
      <c r="I2246" s="126" t="s">
        <v>1104</v>
      </c>
      <c r="K2246" s="65" t="s">
        <v>4344</v>
      </c>
    </row>
    <row r="2247" spans="1:11" x14ac:dyDescent="0.25">
      <c r="A2247" s="571">
        <v>2245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597">
        <v>45219</v>
      </c>
      <c r="I2247" s="126" t="s">
        <v>1102</v>
      </c>
      <c r="K2247" s="65" t="s">
        <v>4344</v>
      </c>
    </row>
    <row r="2248" spans="1:11" x14ac:dyDescent="0.25">
      <c r="A2248" s="571">
        <v>2246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597">
        <v>45219</v>
      </c>
      <c r="I2248" s="56" t="s">
        <v>894</v>
      </c>
      <c r="K2248" s="65" t="s">
        <v>4345</v>
      </c>
    </row>
    <row r="2249" spans="1:11" x14ac:dyDescent="0.25">
      <c r="A2249" s="571">
        <v>2247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597">
        <v>45219</v>
      </c>
    </row>
    <row r="2250" spans="1:11" x14ac:dyDescent="0.25">
      <c r="A2250" s="571">
        <v>2248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597">
        <v>45219</v>
      </c>
    </row>
    <row r="2251" spans="1:11" x14ac:dyDescent="0.25">
      <c r="A2251" s="571">
        <v>2249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597">
        <v>45219</v>
      </c>
    </row>
    <row r="2252" spans="1:11" x14ac:dyDescent="0.25">
      <c r="A2252" s="571">
        <v>2250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597">
        <v>45219</v>
      </c>
    </row>
    <row r="2253" spans="1:11" x14ac:dyDescent="0.25">
      <c r="A2253" s="571">
        <v>2251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597">
        <v>45219</v>
      </c>
    </row>
    <row r="2254" spans="1:11" x14ac:dyDescent="0.25">
      <c r="A2254" s="571">
        <v>2252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597">
        <v>45219</v>
      </c>
    </row>
    <row r="2255" spans="1:11" x14ac:dyDescent="0.25">
      <c r="A2255" s="571">
        <v>2253</v>
      </c>
      <c r="B2255" s="56" t="s">
        <v>61</v>
      </c>
      <c r="C2255" s="56" t="s">
        <v>4346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597">
        <v>45220</v>
      </c>
      <c r="I2255" s="56" t="s">
        <v>1308</v>
      </c>
      <c r="K2255" s="65" t="s">
        <v>4347</v>
      </c>
    </row>
    <row r="2256" spans="1:11" x14ac:dyDescent="0.25">
      <c r="A2256" s="571">
        <v>2254</v>
      </c>
      <c r="B2256" s="56" t="s">
        <v>61</v>
      </c>
      <c r="C2256" s="56" t="s">
        <v>4348</v>
      </c>
      <c r="D2256" s="61">
        <v>1</v>
      </c>
      <c r="E2256" s="56" t="s">
        <v>26</v>
      </c>
      <c r="F2256" s="76">
        <v>2175000</v>
      </c>
      <c r="G2256" s="64" t="s">
        <v>462</v>
      </c>
      <c r="H2256" s="597">
        <v>45220</v>
      </c>
      <c r="I2256" s="56" t="s">
        <v>1306</v>
      </c>
      <c r="K2256" s="65" t="s">
        <v>4347</v>
      </c>
    </row>
    <row r="2257" spans="1:8" x14ac:dyDescent="0.25">
      <c r="A2257" s="571">
        <v>2255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597">
        <v>45222</v>
      </c>
    </row>
    <row r="2258" spans="1:8" x14ac:dyDescent="0.25">
      <c r="A2258" s="571">
        <v>2256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597">
        <v>45222</v>
      </c>
    </row>
    <row r="2259" spans="1:8" x14ac:dyDescent="0.25">
      <c r="A2259" s="571">
        <v>2257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597">
        <v>45222</v>
      </c>
    </row>
    <row r="2260" spans="1:8" x14ac:dyDescent="0.25">
      <c r="A2260" s="571">
        <v>2258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597">
        <v>45222</v>
      </c>
    </row>
    <row r="2261" spans="1:8" x14ac:dyDescent="0.25">
      <c r="A2261" s="571">
        <v>2259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597">
        <v>45223</v>
      </c>
    </row>
    <row r="2262" spans="1:8" x14ac:dyDescent="0.25">
      <c r="A2262" s="571">
        <v>2260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597">
        <v>45223</v>
      </c>
    </row>
    <row r="2263" spans="1:8" x14ac:dyDescent="0.25">
      <c r="A2263" s="571">
        <v>2261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597">
        <v>45223</v>
      </c>
    </row>
    <row r="2264" spans="1:8" x14ac:dyDescent="0.25">
      <c r="A2264" s="571">
        <v>2262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597">
        <v>45223</v>
      </c>
    </row>
    <row r="2265" spans="1:8" x14ac:dyDescent="0.25">
      <c r="A2265" s="571">
        <v>2263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597">
        <v>45223</v>
      </c>
    </row>
    <row r="2266" spans="1:8" x14ac:dyDescent="0.25">
      <c r="A2266" s="571">
        <v>2264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597">
        <v>45223</v>
      </c>
    </row>
    <row r="2267" spans="1:8" x14ac:dyDescent="0.25">
      <c r="A2267" s="571">
        <v>2265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597">
        <v>45224</v>
      </c>
    </row>
    <row r="2268" spans="1:8" x14ac:dyDescent="0.25">
      <c r="A2268" s="571">
        <v>2266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597">
        <v>45224</v>
      </c>
    </row>
    <row r="2269" spans="1:8" x14ac:dyDescent="0.25">
      <c r="A2269" s="571">
        <v>2267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597">
        <v>45224</v>
      </c>
    </row>
    <row r="2270" spans="1:8" x14ac:dyDescent="0.25">
      <c r="A2270" s="571">
        <v>2268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597">
        <v>45224</v>
      </c>
    </row>
    <row r="2271" spans="1:8" x14ac:dyDescent="0.25">
      <c r="A2271" s="571">
        <v>2269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597">
        <v>45224</v>
      </c>
    </row>
    <row r="2272" spans="1:8" x14ac:dyDescent="0.25">
      <c r="A2272" s="571">
        <v>2270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597">
        <v>45224</v>
      </c>
    </row>
    <row r="2273" spans="1:11" x14ac:dyDescent="0.25">
      <c r="A2273" s="571">
        <v>2271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597">
        <v>45224</v>
      </c>
    </row>
    <row r="2274" spans="1:11" x14ac:dyDescent="0.25">
      <c r="A2274" s="571">
        <v>2272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597">
        <v>45224</v>
      </c>
    </row>
    <row r="2275" spans="1:11" x14ac:dyDescent="0.25">
      <c r="A2275" s="571">
        <v>2273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597">
        <v>45224</v>
      </c>
    </row>
    <row r="2276" spans="1:11" x14ac:dyDescent="0.25">
      <c r="A2276" s="571">
        <v>2274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597">
        <v>45224</v>
      </c>
      <c r="I2276" s="126" t="s">
        <v>3833</v>
      </c>
      <c r="K2276" s="65" t="s">
        <v>4349</v>
      </c>
    </row>
    <row r="2277" spans="1:11" x14ac:dyDescent="0.25">
      <c r="A2277" s="571">
        <v>2275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597">
        <v>45224</v>
      </c>
      <c r="I2277" s="56" t="s">
        <v>4350</v>
      </c>
      <c r="K2277" s="65" t="s">
        <v>4349</v>
      </c>
    </row>
    <row r="2278" spans="1:11" x14ac:dyDescent="0.25">
      <c r="A2278" s="571">
        <v>2276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597">
        <v>45225</v>
      </c>
    </row>
    <row r="2279" spans="1:11" x14ac:dyDescent="0.25">
      <c r="A2279" s="571">
        <v>2277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597">
        <v>45225</v>
      </c>
    </row>
    <row r="2280" spans="1:11" x14ac:dyDescent="0.25">
      <c r="A2280" s="571">
        <v>2278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597">
        <v>45225</v>
      </c>
    </row>
    <row r="2281" spans="1:11" x14ac:dyDescent="0.25">
      <c r="A2281" s="571">
        <v>2279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597">
        <v>45225</v>
      </c>
    </row>
    <row r="2282" spans="1:11" x14ac:dyDescent="0.25">
      <c r="A2282" s="571">
        <v>2280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597">
        <v>45226</v>
      </c>
      <c r="I2282" s="56" t="s">
        <v>1118</v>
      </c>
      <c r="K2282" s="65" t="s">
        <v>4351</v>
      </c>
    </row>
    <row r="2283" spans="1:11" x14ac:dyDescent="0.25">
      <c r="A2283" s="571">
        <v>2281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597">
        <v>45226</v>
      </c>
      <c r="I2283" s="56" t="s">
        <v>1119</v>
      </c>
      <c r="K2283" s="65" t="s">
        <v>4351</v>
      </c>
    </row>
    <row r="2284" spans="1:11" x14ac:dyDescent="0.25">
      <c r="A2284" s="571">
        <v>2282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597">
        <v>45226</v>
      </c>
    </row>
    <row r="2285" spans="1:11" x14ac:dyDescent="0.25">
      <c r="A2285" s="571">
        <v>2283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597">
        <v>45226</v>
      </c>
    </row>
    <row r="2286" spans="1:11" x14ac:dyDescent="0.25">
      <c r="A2286" s="571">
        <v>2284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597">
        <v>45226</v>
      </c>
    </row>
    <row r="2287" spans="1:11" x14ac:dyDescent="0.25">
      <c r="A2287" s="571">
        <v>2285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597">
        <v>45227</v>
      </c>
      <c r="I2287" s="56" t="s">
        <v>4352</v>
      </c>
      <c r="K2287" s="65" t="s">
        <v>4353</v>
      </c>
    </row>
    <row r="2288" spans="1:11" x14ac:dyDescent="0.25">
      <c r="A2288" s="571">
        <v>2286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597">
        <v>45227</v>
      </c>
      <c r="I2288" s="56" t="s">
        <v>4354</v>
      </c>
      <c r="K2288" s="65" t="s">
        <v>4355</v>
      </c>
    </row>
    <row r="2289" spans="1:11" x14ac:dyDescent="0.25">
      <c r="A2289" s="571">
        <v>2287</v>
      </c>
      <c r="B2289" s="578" t="s">
        <v>61</v>
      </c>
      <c r="C2289" s="578" t="s">
        <v>4356</v>
      </c>
      <c r="D2289" s="587">
        <v>1</v>
      </c>
      <c r="E2289" s="578" t="s">
        <v>67</v>
      </c>
      <c r="F2289" s="589">
        <v>2175000</v>
      </c>
      <c r="G2289" s="579" t="s">
        <v>773</v>
      </c>
      <c r="H2289" s="1105">
        <v>45227</v>
      </c>
      <c r="I2289" s="578" t="s">
        <v>1068</v>
      </c>
      <c r="J2289" s="578"/>
      <c r="K2289" s="1106" t="s">
        <v>4357</v>
      </c>
    </row>
    <row r="2290" spans="1:11" x14ac:dyDescent="0.25">
      <c r="A2290" s="571">
        <v>2288</v>
      </c>
      <c r="B2290" s="578" t="s">
        <v>61</v>
      </c>
      <c r="C2290" s="578" t="s">
        <v>4358</v>
      </c>
      <c r="D2290" s="1107">
        <v>1</v>
      </c>
      <c r="E2290" s="578" t="s">
        <v>67</v>
      </c>
      <c r="F2290" s="1108">
        <v>2175000</v>
      </c>
      <c r="G2290" s="579" t="s">
        <v>773</v>
      </c>
      <c r="H2290" s="1105">
        <v>45227</v>
      </c>
      <c r="I2290" s="578" t="s">
        <v>1067</v>
      </c>
      <c r="J2290" s="578"/>
      <c r="K2290" s="1106" t="s">
        <v>4357</v>
      </c>
    </row>
    <row r="2291" spans="1:11" x14ac:dyDescent="0.25">
      <c r="A2291" s="571">
        <v>2289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4359</v>
      </c>
      <c r="H2291" s="597">
        <v>45229</v>
      </c>
    </row>
    <row r="2292" spans="1:11" x14ac:dyDescent="0.25">
      <c r="A2292" s="571">
        <v>2290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4359</v>
      </c>
      <c r="H2292" s="597">
        <v>45229</v>
      </c>
    </row>
    <row r="2293" spans="1:11" x14ac:dyDescent="0.25">
      <c r="A2293" s="571">
        <v>2291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597">
        <v>45229</v>
      </c>
    </row>
    <row r="2294" spans="1:11" x14ac:dyDescent="0.25">
      <c r="A2294" s="571">
        <v>2292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597">
        <v>45229</v>
      </c>
    </row>
    <row r="2295" spans="1:11" x14ac:dyDescent="0.25">
      <c r="A2295" s="571">
        <v>2293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597">
        <v>45229</v>
      </c>
    </row>
    <row r="2296" spans="1:11" x14ac:dyDescent="0.25">
      <c r="A2296" s="571">
        <v>2294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597">
        <v>45229</v>
      </c>
    </row>
    <row r="2297" spans="1:11" x14ac:dyDescent="0.25">
      <c r="A2297" s="571">
        <v>2295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597">
        <v>45229</v>
      </c>
    </row>
    <row r="2298" spans="1:11" x14ac:dyDescent="0.25">
      <c r="A2298" s="571">
        <v>2296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597">
        <v>45229</v>
      </c>
    </row>
    <row r="2299" spans="1:11" x14ac:dyDescent="0.25">
      <c r="A2299" s="571">
        <v>2297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597">
        <v>45229</v>
      </c>
    </row>
    <row r="2300" spans="1:11" x14ac:dyDescent="0.25">
      <c r="A2300" s="571">
        <v>2298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597">
        <v>45229</v>
      </c>
    </row>
    <row r="2301" spans="1:11" x14ac:dyDescent="0.25">
      <c r="A2301" s="571">
        <v>2299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597">
        <v>45229</v>
      </c>
    </row>
    <row r="2302" spans="1:11" x14ac:dyDescent="0.25">
      <c r="A2302" s="571">
        <v>2300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597">
        <v>45229</v>
      </c>
    </row>
    <row r="2303" spans="1:11" x14ac:dyDescent="0.25">
      <c r="A2303" s="571">
        <v>2301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597">
        <v>45229</v>
      </c>
    </row>
    <row r="2304" spans="1:11" x14ac:dyDescent="0.25">
      <c r="A2304" s="571">
        <v>2302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597">
        <v>45229</v>
      </c>
    </row>
    <row r="2305" spans="1:11" x14ac:dyDescent="0.25">
      <c r="A2305" s="571">
        <v>2303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597">
        <v>45229</v>
      </c>
    </row>
    <row r="2306" spans="1:11" x14ac:dyDescent="0.25">
      <c r="A2306" s="571">
        <v>2304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597">
        <v>45229</v>
      </c>
    </row>
    <row r="2307" spans="1:11" x14ac:dyDescent="0.25">
      <c r="A2307" s="571">
        <v>2305</v>
      </c>
      <c r="B2307" s="68" t="s">
        <v>1723</v>
      </c>
      <c r="C2307" s="56" t="s">
        <v>4360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597">
        <v>45230</v>
      </c>
    </row>
    <row r="2308" spans="1:11" x14ac:dyDescent="0.25">
      <c r="A2308" s="571">
        <v>2306</v>
      </c>
      <c r="B2308" s="68" t="s">
        <v>1723</v>
      </c>
      <c r="C2308" s="56" t="s">
        <v>4361</v>
      </c>
      <c r="D2308" s="61">
        <v>1</v>
      </c>
      <c r="E2308" s="56" t="s">
        <v>26</v>
      </c>
      <c r="F2308" s="62">
        <v>4250000</v>
      </c>
      <c r="G2308" s="64" t="s">
        <v>446</v>
      </c>
      <c r="H2308" s="597">
        <v>45230</v>
      </c>
    </row>
    <row r="2309" spans="1:11" x14ac:dyDescent="0.25">
      <c r="A2309" s="571">
        <v>2307</v>
      </c>
      <c r="B2309" s="68" t="s">
        <v>1723</v>
      </c>
      <c r="C2309" s="56" t="s">
        <v>4362</v>
      </c>
      <c r="D2309" s="57">
        <v>1</v>
      </c>
      <c r="E2309" s="66" t="s">
        <v>26</v>
      </c>
      <c r="F2309" s="59">
        <v>4250000</v>
      </c>
      <c r="G2309" s="64" t="s">
        <v>446</v>
      </c>
      <c r="H2309" s="597">
        <v>45230</v>
      </c>
    </row>
    <row r="2310" spans="1:11" x14ac:dyDescent="0.25">
      <c r="A2310" s="571">
        <v>2308</v>
      </c>
      <c r="B2310" s="56" t="s">
        <v>1808</v>
      </c>
      <c r="C2310" s="56" t="s">
        <v>4363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597">
        <v>45232</v>
      </c>
      <c r="I2310" s="126" t="s">
        <v>4364</v>
      </c>
      <c r="K2310" s="65" t="s">
        <v>4365</v>
      </c>
    </row>
    <row r="2311" spans="1:11" x14ac:dyDescent="0.25">
      <c r="A2311" s="571">
        <v>2309</v>
      </c>
      <c r="B2311" s="56" t="s">
        <v>1808</v>
      </c>
      <c r="C2311" s="56" t="s">
        <v>4366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597">
        <v>45232</v>
      </c>
      <c r="I2311" s="56" t="s">
        <v>1279</v>
      </c>
      <c r="K2311" s="65" t="s">
        <v>4367</v>
      </c>
    </row>
    <row r="2312" spans="1:11" x14ac:dyDescent="0.25">
      <c r="A2312" s="571">
        <v>2310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597">
        <v>45232</v>
      </c>
      <c r="I2312" s="56" t="s">
        <v>4368</v>
      </c>
      <c r="K2312" s="65" t="s">
        <v>4369</v>
      </c>
    </row>
    <row r="2313" spans="1:11" x14ac:dyDescent="0.25">
      <c r="A2313" s="571">
        <v>2311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597">
        <v>45232</v>
      </c>
      <c r="I2313" s="126" t="s">
        <v>1250</v>
      </c>
      <c r="K2313" s="65" t="s">
        <v>4370</v>
      </c>
    </row>
    <row r="2314" spans="1:11" x14ac:dyDescent="0.25">
      <c r="A2314" s="571">
        <v>2312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597">
        <v>45232</v>
      </c>
    </row>
    <row r="2315" spans="1:11" x14ac:dyDescent="0.25">
      <c r="A2315" s="571">
        <v>2313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597">
        <v>45232</v>
      </c>
    </row>
    <row r="2316" spans="1:11" x14ac:dyDescent="0.25">
      <c r="A2316" s="571">
        <v>2314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597">
        <v>45232</v>
      </c>
    </row>
    <row r="2317" spans="1:11" x14ac:dyDescent="0.25">
      <c r="A2317" s="571">
        <v>2315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597">
        <v>45232</v>
      </c>
    </row>
    <row r="2318" spans="1:11" x14ac:dyDescent="0.25">
      <c r="A2318" s="571">
        <v>2316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597">
        <v>45233</v>
      </c>
    </row>
    <row r="2319" spans="1:11" x14ac:dyDescent="0.25">
      <c r="A2319" s="571">
        <v>2317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597">
        <v>45234</v>
      </c>
    </row>
    <row r="2320" spans="1:11" x14ac:dyDescent="0.25">
      <c r="A2320" s="571">
        <v>2318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597">
        <v>45234</v>
      </c>
    </row>
    <row r="2321" spans="1:11" x14ac:dyDescent="0.25">
      <c r="A2321" s="571">
        <v>2319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597">
        <v>45234</v>
      </c>
    </row>
    <row r="2322" spans="1:11" x14ac:dyDescent="0.25">
      <c r="A2322" s="571">
        <v>2320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597">
        <v>45234</v>
      </c>
    </row>
    <row r="2323" spans="1:11" x14ac:dyDescent="0.25">
      <c r="A2323" s="571">
        <v>2321</v>
      </c>
      <c r="B2323" s="56" t="s">
        <v>61</v>
      </c>
      <c r="C2323" s="56" t="s">
        <v>4371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597">
        <v>45236</v>
      </c>
      <c r="I2323" s="56" t="s">
        <v>4372</v>
      </c>
      <c r="K2323" s="65" t="s">
        <v>4373</v>
      </c>
    </row>
    <row r="2324" spans="1:11" x14ac:dyDescent="0.25">
      <c r="A2324" s="571">
        <v>2322</v>
      </c>
      <c r="B2324" s="56" t="s">
        <v>61</v>
      </c>
      <c r="C2324" s="56" t="s">
        <v>4374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597">
        <v>45236</v>
      </c>
      <c r="I2324" s="56" t="s">
        <v>4375</v>
      </c>
      <c r="K2324" s="65" t="s">
        <v>4373</v>
      </c>
    </row>
    <row r="2325" spans="1:11" x14ac:dyDescent="0.25">
      <c r="A2325" s="571">
        <v>2323</v>
      </c>
      <c r="B2325" s="56" t="s">
        <v>61</v>
      </c>
      <c r="C2325" s="56" t="s">
        <v>4376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597">
        <v>45236</v>
      </c>
      <c r="I2325" s="56" t="s">
        <v>937</v>
      </c>
      <c r="K2325" s="65" t="s">
        <v>4377</v>
      </c>
    </row>
    <row r="2326" spans="1:11" x14ac:dyDescent="0.25">
      <c r="A2326" s="571">
        <v>2324</v>
      </c>
      <c r="B2326" s="56" t="s">
        <v>61</v>
      </c>
      <c r="C2326" s="56" t="s">
        <v>4378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597">
        <v>45236</v>
      </c>
      <c r="I2326" s="56" t="s">
        <v>1052</v>
      </c>
      <c r="K2326" s="65" t="s">
        <v>4377</v>
      </c>
    </row>
    <row r="2327" spans="1:11" x14ac:dyDescent="0.25">
      <c r="A2327" s="571">
        <v>2325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597">
        <v>45236</v>
      </c>
    </row>
    <row r="2328" spans="1:11" x14ac:dyDescent="0.25">
      <c r="A2328" s="571">
        <v>2326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597">
        <v>45236</v>
      </c>
    </row>
    <row r="2329" spans="1:11" x14ac:dyDescent="0.25">
      <c r="A2329" s="571">
        <v>2327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597">
        <v>45236</v>
      </c>
    </row>
    <row r="2330" spans="1:11" x14ac:dyDescent="0.25">
      <c r="A2330" s="571">
        <v>2328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597">
        <v>45236</v>
      </c>
    </row>
    <row r="2331" spans="1:11" x14ac:dyDescent="0.25">
      <c r="A2331" s="571">
        <v>2329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597">
        <v>45236</v>
      </c>
    </row>
    <row r="2332" spans="1:11" x14ac:dyDescent="0.25">
      <c r="A2332" s="571">
        <v>2330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597">
        <v>45236</v>
      </c>
    </row>
    <row r="2333" spans="1:11" x14ac:dyDescent="0.25">
      <c r="A2333" s="571">
        <v>2331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597">
        <v>45236</v>
      </c>
    </row>
    <row r="2334" spans="1:11" x14ac:dyDescent="0.25">
      <c r="A2334" s="571">
        <v>2332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597">
        <v>45236</v>
      </c>
    </row>
    <row r="2335" spans="1:11" x14ac:dyDescent="0.25">
      <c r="A2335" s="571">
        <v>2333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597">
        <v>45236</v>
      </c>
    </row>
    <row r="2336" spans="1:11" x14ac:dyDescent="0.25">
      <c r="A2336" s="571">
        <v>2334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597">
        <v>45236</v>
      </c>
    </row>
    <row r="2337" spans="1:11" x14ac:dyDescent="0.25">
      <c r="A2337" s="571">
        <v>2335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597">
        <v>45236</v>
      </c>
    </row>
    <row r="2338" spans="1:11" x14ac:dyDescent="0.25">
      <c r="A2338" s="571">
        <v>2336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597">
        <v>45236</v>
      </c>
    </row>
    <row r="2339" spans="1:11" x14ac:dyDescent="0.25">
      <c r="A2339" s="571">
        <v>2337</v>
      </c>
      <c r="B2339" s="56" t="s">
        <v>718</v>
      </c>
      <c r="C2339" s="65" t="s">
        <v>4379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597">
        <v>45237</v>
      </c>
      <c r="I2339" s="56" t="s">
        <v>4380</v>
      </c>
      <c r="K2339" s="65" t="s">
        <v>4381</v>
      </c>
    </row>
    <row r="2340" spans="1:11" x14ac:dyDescent="0.25">
      <c r="A2340" s="571">
        <v>2338</v>
      </c>
      <c r="B2340" s="56" t="s">
        <v>718</v>
      </c>
      <c r="C2340" s="126" t="s">
        <v>4382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597">
        <v>45237</v>
      </c>
      <c r="I2340" s="56" t="s">
        <v>1196</v>
      </c>
      <c r="K2340" s="65" t="s">
        <v>4383</v>
      </c>
    </row>
    <row r="2341" spans="1:11" x14ac:dyDescent="0.25">
      <c r="A2341" s="571">
        <v>2339</v>
      </c>
      <c r="B2341" s="56" t="s">
        <v>718</v>
      </c>
      <c r="C2341" s="126" t="s">
        <v>4384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597">
        <v>45237</v>
      </c>
      <c r="I2341" s="56" t="s">
        <v>4257</v>
      </c>
      <c r="K2341" s="65" t="s">
        <v>4383</v>
      </c>
    </row>
    <row r="2342" spans="1:11" x14ac:dyDescent="0.25">
      <c r="A2342" s="571">
        <v>2340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597">
        <v>45237</v>
      </c>
    </row>
    <row r="2343" spans="1:11" x14ac:dyDescent="0.25">
      <c r="A2343" s="571">
        <v>2341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597">
        <v>45237</v>
      </c>
    </row>
    <row r="2344" spans="1:11" x14ac:dyDescent="0.25">
      <c r="A2344" s="571">
        <v>2342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597">
        <v>45237</v>
      </c>
    </row>
    <row r="2345" spans="1:11" x14ac:dyDescent="0.25">
      <c r="A2345" s="571">
        <v>2343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597">
        <v>45237</v>
      </c>
    </row>
    <row r="2346" spans="1:11" x14ac:dyDescent="0.25">
      <c r="A2346" s="571">
        <v>2344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597">
        <v>45239</v>
      </c>
    </row>
    <row r="2347" spans="1:11" x14ac:dyDescent="0.25">
      <c r="A2347" s="571">
        <v>2345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597">
        <v>45239</v>
      </c>
    </row>
    <row r="2348" spans="1:11" x14ac:dyDescent="0.25">
      <c r="A2348" s="571">
        <v>2346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597">
        <v>45239</v>
      </c>
    </row>
    <row r="2349" spans="1:11" x14ac:dyDescent="0.25">
      <c r="A2349" s="571">
        <v>2347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597">
        <v>45239</v>
      </c>
    </row>
    <row r="2350" spans="1:11" x14ac:dyDescent="0.25">
      <c r="A2350" s="571">
        <v>2348</v>
      </c>
      <c r="B2350" s="55" t="s">
        <v>2065</v>
      </c>
      <c r="C2350" s="56" t="s">
        <v>4385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597">
        <v>45240</v>
      </c>
      <c r="I2350" s="56" t="s">
        <v>1114</v>
      </c>
      <c r="K2350" s="65" t="s">
        <v>4386</v>
      </c>
    </row>
    <row r="2351" spans="1:11" x14ac:dyDescent="0.25">
      <c r="A2351" s="571">
        <v>2349</v>
      </c>
      <c r="B2351" s="55" t="s">
        <v>2065</v>
      </c>
      <c r="C2351" s="56" t="s">
        <v>4385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597">
        <v>45240</v>
      </c>
      <c r="I2351" s="56" t="s">
        <v>1213</v>
      </c>
      <c r="K2351" s="65" t="s">
        <v>4386</v>
      </c>
    </row>
    <row r="2352" spans="1:11" x14ac:dyDescent="0.25">
      <c r="A2352" s="571">
        <v>2350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597">
        <v>45240</v>
      </c>
    </row>
    <row r="2353" spans="1:8" x14ac:dyDescent="0.25">
      <c r="A2353" s="571">
        <v>2351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597">
        <v>45240</v>
      </c>
    </row>
    <row r="2354" spans="1:8" x14ac:dyDescent="0.25">
      <c r="A2354" s="571">
        <v>2352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597">
        <v>45240</v>
      </c>
    </row>
    <row r="2355" spans="1:8" x14ac:dyDescent="0.25">
      <c r="A2355" s="571">
        <v>2353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597">
        <v>45240</v>
      </c>
    </row>
    <row r="2356" spans="1:8" x14ac:dyDescent="0.25">
      <c r="A2356" s="571">
        <v>2354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597">
        <v>45240</v>
      </c>
    </row>
    <row r="2357" spans="1:8" x14ac:dyDescent="0.25">
      <c r="A2357" s="571">
        <v>2355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597">
        <v>45240</v>
      </c>
    </row>
    <row r="2358" spans="1:8" x14ac:dyDescent="0.25">
      <c r="A2358" s="571">
        <v>2356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597">
        <v>45240</v>
      </c>
    </row>
    <row r="2359" spans="1:8" x14ac:dyDescent="0.25">
      <c r="A2359" s="571">
        <v>2357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597">
        <v>45240</v>
      </c>
    </row>
    <row r="2360" spans="1:8" x14ac:dyDescent="0.25">
      <c r="A2360" s="571">
        <v>2358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597">
        <v>45240</v>
      </c>
    </row>
    <row r="2361" spans="1:8" x14ac:dyDescent="0.25">
      <c r="A2361" s="571">
        <v>2359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597">
        <v>45241</v>
      </c>
    </row>
    <row r="2362" spans="1:8" x14ac:dyDescent="0.25">
      <c r="A2362" s="571">
        <v>2360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597">
        <v>45241</v>
      </c>
    </row>
    <row r="2363" spans="1:8" x14ac:dyDescent="0.25">
      <c r="A2363" s="571">
        <v>2361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597">
        <v>45243</v>
      </c>
    </row>
    <row r="2364" spans="1:8" x14ac:dyDescent="0.25">
      <c r="A2364" s="571">
        <v>2362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597">
        <v>45243</v>
      </c>
    </row>
    <row r="2365" spans="1:8" x14ac:dyDescent="0.25">
      <c r="A2365" s="571">
        <v>2363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597">
        <v>45243</v>
      </c>
    </row>
    <row r="2366" spans="1:8" x14ac:dyDescent="0.25">
      <c r="A2366" s="571">
        <v>2364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597">
        <v>45243</v>
      </c>
    </row>
    <row r="2367" spans="1:8" x14ac:dyDescent="0.25">
      <c r="A2367" s="571">
        <v>2365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597">
        <v>45243</v>
      </c>
    </row>
    <row r="2368" spans="1:8" x14ac:dyDescent="0.25">
      <c r="A2368" s="571">
        <v>2366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597">
        <v>45243</v>
      </c>
    </row>
    <row r="2369" spans="1:8" x14ac:dyDescent="0.25">
      <c r="A2369" s="571">
        <v>2367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597">
        <v>45243</v>
      </c>
    </row>
    <row r="2370" spans="1:8" x14ac:dyDescent="0.25">
      <c r="A2370" s="571">
        <v>2368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597">
        <v>45243</v>
      </c>
    </row>
    <row r="2371" spans="1:8" x14ac:dyDescent="0.25">
      <c r="A2371" s="571">
        <v>2369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597">
        <v>45243</v>
      </c>
    </row>
    <row r="2372" spans="1:8" x14ac:dyDescent="0.25">
      <c r="A2372" s="571">
        <v>2370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597">
        <v>45243</v>
      </c>
    </row>
    <row r="2373" spans="1:8" x14ac:dyDescent="0.25">
      <c r="A2373" s="571">
        <v>2371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597">
        <v>45243</v>
      </c>
    </row>
    <row r="2374" spans="1:8" x14ac:dyDescent="0.25">
      <c r="A2374" s="571">
        <v>2372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597">
        <v>45243</v>
      </c>
    </row>
    <row r="2375" spans="1:8" x14ac:dyDescent="0.25">
      <c r="A2375" s="571">
        <v>2373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597">
        <v>45243</v>
      </c>
    </row>
    <row r="2376" spans="1:8" x14ac:dyDescent="0.25">
      <c r="A2376" s="571">
        <v>2374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597">
        <v>45243</v>
      </c>
    </row>
    <row r="2377" spans="1:8" x14ac:dyDescent="0.25">
      <c r="A2377" s="571">
        <v>2375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597">
        <v>45243</v>
      </c>
    </row>
    <row r="2378" spans="1:8" x14ac:dyDescent="0.25">
      <c r="A2378" s="571">
        <v>2376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597">
        <v>45243</v>
      </c>
    </row>
    <row r="2379" spans="1:8" x14ac:dyDescent="0.25">
      <c r="A2379" s="571">
        <v>2377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597">
        <v>45243</v>
      </c>
    </row>
    <row r="2380" spans="1:8" x14ac:dyDescent="0.25">
      <c r="A2380" s="571">
        <v>2378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597">
        <v>45243</v>
      </c>
    </row>
    <row r="2381" spans="1:8" x14ac:dyDescent="0.25">
      <c r="A2381" s="571">
        <v>2379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597">
        <v>45243</v>
      </c>
    </row>
    <row r="2382" spans="1:8" x14ac:dyDescent="0.25">
      <c r="A2382" s="571">
        <v>2380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597">
        <v>45243</v>
      </c>
    </row>
    <row r="2383" spans="1:8" x14ac:dyDescent="0.25">
      <c r="A2383" s="571">
        <v>2381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597">
        <v>45243</v>
      </c>
    </row>
    <row r="2384" spans="1:8" x14ac:dyDescent="0.25">
      <c r="A2384" s="571">
        <v>2382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597">
        <v>45243</v>
      </c>
    </row>
    <row r="2385" spans="1:11" x14ac:dyDescent="0.25">
      <c r="A2385" s="571">
        <v>2383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597">
        <v>45243</v>
      </c>
    </row>
    <row r="2386" spans="1:11" x14ac:dyDescent="0.25">
      <c r="A2386" s="571">
        <v>2384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597">
        <v>45243</v>
      </c>
    </row>
    <row r="2387" spans="1:11" x14ac:dyDescent="0.25">
      <c r="A2387" s="571">
        <v>2385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597">
        <v>45243</v>
      </c>
    </row>
    <row r="2388" spans="1:11" x14ac:dyDescent="0.25">
      <c r="A2388" s="571">
        <v>2386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597">
        <v>45243</v>
      </c>
    </row>
    <row r="2389" spans="1:11" x14ac:dyDescent="0.25">
      <c r="A2389" s="571">
        <v>2387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597">
        <v>45243</v>
      </c>
    </row>
    <row r="2390" spans="1:11" x14ac:dyDescent="0.25">
      <c r="A2390" s="571">
        <v>2388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597">
        <v>45243</v>
      </c>
    </row>
    <row r="2391" spans="1:11" x14ac:dyDescent="0.25">
      <c r="A2391" s="571">
        <v>2389</v>
      </c>
      <c r="B2391" s="74" t="s">
        <v>807</v>
      </c>
      <c r="C2391" s="75" t="s">
        <v>4387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597">
        <v>45246</v>
      </c>
      <c r="I2391" s="56" t="s">
        <v>4388</v>
      </c>
      <c r="K2391" s="65" t="s">
        <v>4389</v>
      </c>
    </row>
    <row r="2392" spans="1:11" x14ac:dyDescent="0.25">
      <c r="A2392" s="571">
        <v>2390</v>
      </c>
      <c r="B2392" s="74" t="s">
        <v>807</v>
      </c>
      <c r="C2392" s="75" t="s">
        <v>4390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597">
        <v>45246</v>
      </c>
      <c r="I2392" s="56" t="s">
        <v>4391</v>
      </c>
      <c r="K2392" s="65" t="s">
        <v>4389</v>
      </c>
    </row>
    <row r="2393" spans="1:11" x14ac:dyDescent="0.25">
      <c r="A2393" s="571">
        <v>2391</v>
      </c>
      <c r="B2393" s="56" t="s">
        <v>61</v>
      </c>
      <c r="C2393" s="56" t="s">
        <v>4392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597">
        <v>45246</v>
      </c>
      <c r="I2393" s="126" t="s">
        <v>4393</v>
      </c>
      <c r="K2393" s="65" t="s">
        <v>4394</v>
      </c>
    </row>
    <row r="2394" spans="1:11" x14ac:dyDescent="0.25">
      <c r="A2394" s="571">
        <v>2392</v>
      </c>
      <c r="B2394" s="56" t="s">
        <v>61</v>
      </c>
      <c r="C2394" s="56" t="s">
        <v>4392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597">
        <v>45246</v>
      </c>
      <c r="I2394" s="126" t="s">
        <v>4395</v>
      </c>
      <c r="K2394" s="65" t="s">
        <v>4394</v>
      </c>
    </row>
    <row r="2395" spans="1:11" x14ac:dyDescent="0.25">
      <c r="A2395" s="571">
        <v>2393</v>
      </c>
      <c r="B2395" s="56" t="s">
        <v>61</v>
      </c>
      <c r="C2395" s="56" t="s">
        <v>4396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597">
        <v>45246</v>
      </c>
    </row>
    <row r="2396" spans="1:11" x14ac:dyDescent="0.25">
      <c r="A2396" s="571">
        <v>2394</v>
      </c>
      <c r="B2396" s="56" t="s">
        <v>61</v>
      </c>
      <c r="C2396" s="56" t="s">
        <v>4392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597">
        <v>45246</v>
      </c>
    </row>
    <row r="2397" spans="1:11" x14ac:dyDescent="0.25">
      <c r="A2397" s="571">
        <v>2395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597">
        <v>45246</v>
      </c>
    </row>
    <row r="2398" spans="1:11" x14ac:dyDescent="0.25">
      <c r="A2398" s="571">
        <v>2396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597">
        <v>45246</v>
      </c>
    </row>
    <row r="2399" spans="1:11" x14ac:dyDescent="0.25">
      <c r="A2399" s="571">
        <v>2397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597">
        <v>45246</v>
      </c>
    </row>
    <row r="2400" spans="1:11" x14ac:dyDescent="0.25">
      <c r="A2400" s="571">
        <v>2398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597">
        <v>45246</v>
      </c>
    </row>
    <row r="2401" spans="1:8" x14ac:dyDescent="0.25">
      <c r="A2401" s="571">
        <v>2399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597">
        <v>45246</v>
      </c>
    </row>
    <row r="2402" spans="1:8" x14ac:dyDescent="0.25">
      <c r="A2402" s="571">
        <v>2400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597">
        <v>45246</v>
      </c>
    </row>
    <row r="2403" spans="1:8" x14ac:dyDescent="0.25">
      <c r="A2403" s="571">
        <v>2401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597">
        <v>45247</v>
      </c>
    </row>
    <row r="2404" spans="1:8" x14ac:dyDescent="0.25">
      <c r="A2404" s="571">
        <v>2402</v>
      </c>
      <c r="B2404" s="56" t="s">
        <v>2113</v>
      </c>
      <c r="C2404" s="56" t="s">
        <v>4397</v>
      </c>
      <c r="D2404" s="57">
        <v>1</v>
      </c>
      <c r="E2404" s="56" t="s">
        <v>26</v>
      </c>
      <c r="F2404" s="76">
        <v>1</v>
      </c>
      <c r="G2404" s="64" t="s">
        <v>462</v>
      </c>
      <c r="H2404" s="597">
        <v>45248</v>
      </c>
    </row>
    <row r="2405" spans="1:8" x14ac:dyDescent="0.25">
      <c r="A2405" s="571">
        <v>2403</v>
      </c>
      <c r="B2405" s="56" t="s">
        <v>2113</v>
      </c>
      <c r="C2405" s="56" t="s">
        <v>4398</v>
      </c>
      <c r="D2405" s="57">
        <v>1</v>
      </c>
      <c r="E2405" s="66" t="s">
        <v>26</v>
      </c>
      <c r="F2405" s="63">
        <v>1</v>
      </c>
      <c r="G2405" s="64" t="s">
        <v>462</v>
      </c>
      <c r="H2405" s="597">
        <v>45248</v>
      </c>
    </row>
    <row r="2406" spans="1:8" x14ac:dyDescent="0.25">
      <c r="A2406" s="571">
        <v>2404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597">
        <v>45250</v>
      </c>
    </row>
    <row r="2407" spans="1:8" x14ac:dyDescent="0.25">
      <c r="A2407" s="571">
        <v>2405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597">
        <v>45250</v>
      </c>
    </row>
    <row r="2408" spans="1:8" x14ac:dyDescent="0.25">
      <c r="A2408" s="571">
        <v>2406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597">
        <v>45250</v>
      </c>
    </row>
    <row r="2409" spans="1:8" x14ac:dyDescent="0.25">
      <c r="A2409" s="571">
        <v>2407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597">
        <v>45250</v>
      </c>
    </row>
    <row r="2410" spans="1:8" x14ac:dyDescent="0.25">
      <c r="A2410" s="571">
        <v>2408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597">
        <v>45250</v>
      </c>
    </row>
    <row r="2411" spans="1:8" x14ac:dyDescent="0.25">
      <c r="A2411" s="571">
        <v>2409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597">
        <v>45250</v>
      </c>
    </row>
    <row r="2412" spans="1:8" x14ac:dyDescent="0.25">
      <c r="A2412" s="571">
        <v>2410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597">
        <v>45250</v>
      </c>
    </row>
    <row r="2413" spans="1:8" x14ac:dyDescent="0.25">
      <c r="A2413" s="571">
        <v>2411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597">
        <v>45250</v>
      </c>
    </row>
    <row r="2414" spans="1:8" x14ac:dyDescent="0.25">
      <c r="A2414" s="571">
        <v>2412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597">
        <v>45250</v>
      </c>
    </row>
    <row r="2415" spans="1:8" x14ac:dyDescent="0.25">
      <c r="A2415" s="571">
        <v>2413</v>
      </c>
      <c r="B2415" s="56" t="s">
        <v>1808</v>
      </c>
      <c r="C2415" s="56" t="s">
        <v>4399</v>
      </c>
      <c r="D2415" s="61">
        <v>1</v>
      </c>
      <c r="E2415" s="56" t="s">
        <v>26</v>
      </c>
      <c r="F2415" s="77">
        <v>1400000</v>
      </c>
      <c r="G2415" s="64" t="s">
        <v>434</v>
      </c>
      <c r="H2415" s="597">
        <v>45251</v>
      </c>
    </row>
    <row r="2416" spans="1:8" x14ac:dyDescent="0.25">
      <c r="A2416" s="571">
        <v>2414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597">
        <v>45251</v>
      </c>
    </row>
    <row r="2417" spans="1:8" x14ac:dyDescent="0.25">
      <c r="A2417" s="571">
        <v>2415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597">
        <v>45252</v>
      </c>
    </row>
    <row r="2418" spans="1:8" x14ac:dyDescent="0.25">
      <c r="A2418" s="571">
        <v>2416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597">
        <v>45252</v>
      </c>
    </row>
    <row r="2419" spans="1:8" x14ac:dyDescent="0.25">
      <c r="A2419" s="571">
        <v>2417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597">
        <v>45252</v>
      </c>
    </row>
    <row r="2420" spans="1:8" x14ac:dyDescent="0.25">
      <c r="A2420" s="571">
        <v>2418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597">
        <v>45252</v>
      </c>
    </row>
    <row r="2421" spans="1:8" x14ac:dyDescent="0.25">
      <c r="A2421" s="571">
        <v>2419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597">
        <v>45252</v>
      </c>
    </row>
    <row r="2422" spans="1:8" x14ac:dyDescent="0.25">
      <c r="A2422" s="571">
        <v>2420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597">
        <v>45252</v>
      </c>
    </row>
    <row r="2423" spans="1:8" x14ac:dyDescent="0.25">
      <c r="A2423" s="571">
        <v>2421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597">
        <v>45252</v>
      </c>
    </row>
    <row r="2424" spans="1:8" x14ac:dyDescent="0.25">
      <c r="A2424" s="571">
        <v>2422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597">
        <v>45252</v>
      </c>
    </row>
    <row r="2425" spans="1:8" x14ac:dyDescent="0.25">
      <c r="A2425" s="571">
        <v>2423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597">
        <v>45252</v>
      </c>
    </row>
    <row r="2426" spans="1:8" x14ac:dyDescent="0.25">
      <c r="A2426" s="571">
        <v>2424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597">
        <v>45252</v>
      </c>
    </row>
    <row r="2427" spans="1:8" x14ac:dyDescent="0.25">
      <c r="A2427" s="571">
        <v>2425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597">
        <v>45252</v>
      </c>
    </row>
    <row r="2428" spans="1:8" x14ac:dyDescent="0.25">
      <c r="A2428" s="571">
        <v>2426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597">
        <v>45252</v>
      </c>
    </row>
    <row r="2429" spans="1:8" x14ac:dyDescent="0.25">
      <c r="A2429" s="571">
        <v>2427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597">
        <v>45252</v>
      </c>
    </row>
    <row r="2430" spans="1:8" x14ac:dyDescent="0.25">
      <c r="A2430" s="571">
        <v>2428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597">
        <v>45252</v>
      </c>
    </row>
    <row r="2431" spans="1:8" x14ac:dyDescent="0.25">
      <c r="A2431" s="571">
        <v>2429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597">
        <v>45252</v>
      </c>
    </row>
    <row r="2432" spans="1:8" x14ac:dyDescent="0.25">
      <c r="A2432" s="571">
        <v>2430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597">
        <v>45252</v>
      </c>
    </row>
    <row r="2433" spans="1:8" x14ac:dyDescent="0.25">
      <c r="A2433" s="571">
        <v>2431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597">
        <v>45252</v>
      </c>
    </row>
    <row r="2434" spans="1:8" x14ac:dyDescent="0.25">
      <c r="A2434" s="571">
        <v>2432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597">
        <v>45252</v>
      </c>
    </row>
    <row r="2435" spans="1:8" x14ac:dyDescent="0.25">
      <c r="A2435" s="571">
        <v>2433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597">
        <v>45254</v>
      </c>
    </row>
    <row r="2436" spans="1:8" x14ac:dyDescent="0.25">
      <c r="A2436" s="571">
        <v>2434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597">
        <v>45254</v>
      </c>
    </row>
    <row r="2437" spans="1:8" x14ac:dyDescent="0.25">
      <c r="A2437" s="571">
        <v>2435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597">
        <v>45254</v>
      </c>
    </row>
    <row r="2438" spans="1:8" x14ac:dyDescent="0.25">
      <c r="A2438" s="571">
        <v>2436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597">
        <v>45254</v>
      </c>
    </row>
    <row r="2439" spans="1:8" x14ac:dyDescent="0.25">
      <c r="A2439" s="571">
        <v>2437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597">
        <v>45254</v>
      </c>
    </row>
    <row r="2440" spans="1:8" x14ac:dyDescent="0.25">
      <c r="A2440" s="571">
        <v>2438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597">
        <v>45254</v>
      </c>
    </row>
    <row r="2441" spans="1:8" x14ac:dyDescent="0.25">
      <c r="A2441" s="571">
        <v>2439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597">
        <v>45255</v>
      </c>
    </row>
    <row r="2442" spans="1:8" x14ac:dyDescent="0.25">
      <c r="A2442" s="571">
        <v>2440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597">
        <v>45255</v>
      </c>
    </row>
    <row r="2443" spans="1:8" x14ac:dyDescent="0.25">
      <c r="A2443" s="571">
        <v>2441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597">
        <v>45255</v>
      </c>
    </row>
    <row r="2444" spans="1:8" x14ac:dyDescent="0.25">
      <c r="A2444" s="571">
        <v>2442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597">
        <v>45255</v>
      </c>
    </row>
    <row r="2445" spans="1:8" x14ac:dyDescent="0.25">
      <c r="A2445" s="571">
        <v>2443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597">
        <v>45255</v>
      </c>
    </row>
    <row r="2446" spans="1:8" x14ac:dyDescent="0.25">
      <c r="A2446" s="571">
        <v>2444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597">
        <v>45255</v>
      </c>
    </row>
    <row r="2447" spans="1:8" x14ac:dyDescent="0.25">
      <c r="A2447" s="571">
        <v>2445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597">
        <v>45255</v>
      </c>
    </row>
    <row r="2448" spans="1:8" x14ac:dyDescent="0.25">
      <c r="A2448" s="571">
        <v>2446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597">
        <v>45257</v>
      </c>
    </row>
    <row r="2449" spans="1:8" x14ac:dyDescent="0.25">
      <c r="A2449" s="571">
        <v>2447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597">
        <v>45259</v>
      </c>
    </row>
    <row r="2450" spans="1:8" x14ac:dyDescent="0.25">
      <c r="A2450" s="571">
        <v>2448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597">
        <v>45259</v>
      </c>
    </row>
    <row r="2451" spans="1:8" x14ac:dyDescent="0.25">
      <c r="A2451" s="571">
        <v>2449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597">
        <v>45259</v>
      </c>
    </row>
    <row r="2452" spans="1:8" x14ac:dyDescent="0.25">
      <c r="A2452" s="571">
        <v>2450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597">
        <v>45259</v>
      </c>
    </row>
    <row r="2453" spans="1:8" x14ac:dyDescent="0.25">
      <c r="A2453" s="571">
        <v>2451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597">
        <v>45259</v>
      </c>
    </row>
    <row r="2454" spans="1:8" x14ac:dyDescent="0.25">
      <c r="A2454" s="571">
        <v>2452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597">
        <v>45259</v>
      </c>
    </row>
    <row r="2455" spans="1:8" x14ac:dyDescent="0.25">
      <c r="A2455" s="571">
        <v>2453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597">
        <v>45259</v>
      </c>
    </row>
    <row r="2456" spans="1:8" x14ac:dyDescent="0.25">
      <c r="A2456" s="571">
        <v>2454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597">
        <v>45259</v>
      </c>
    </row>
    <row r="2457" spans="1:8" x14ac:dyDescent="0.25">
      <c r="A2457" s="571">
        <v>2455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597">
        <v>45259</v>
      </c>
    </row>
    <row r="2458" spans="1:8" x14ac:dyDescent="0.25">
      <c r="A2458" s="571">
        <v>2456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597">
        <v>45259</v>
      </c>
    </row>
    <row r="2459" spans="1:8" x14ac:dyDescent="0.25">
      <c r="A2459" s="571">
        <v>2457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597">
        <v>45259</v>
      </c>
    </row>
    <row r="2460" spans="1:8" x14ac:dyDescent="0.25">
      <c r="A2460" s="571">
        <v>2458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597">
        <v>45259</v>
      </c>
    </row>
    <row r="2461" spans="1:8" x14ac:dyDescent="0.25">
      <c r="A2461" s="571">
        <v>2459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597">
        <v>45259</v>
      </c>
    </row>
    <row r="2462" spans="1:8" x14ac:dyDescent="0.25">
      <c r="A2462" s="571">
        <v>2460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597">
        <v>45259</v>
      </c>
    </row>
    <row r="2463" spans="1:8" x14ac:dyDescent="0.25">
      <c r="A2463" s="571">
        <v>2461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597">
        <v>45259</v>
      </c>
    </row>
    <row r="2464" spans="1:8" x14ac:dyDescent="0.25">
      <c r="A2464" s="571">
        <v>2462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597">
        <v>45259</v>
      </c>
    </row>
    <row r="2465" spans="1:11" x14ac:dyDescent="0.25">
      <c r="A2465" s="571">
        <v>2463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597">
        <v>45259</v>
      </c>
    </row>
    <row r="2466" spans="1:11" x14ac:dyDescent="0.25">
      <c r="A2466" s="571">
        <v>2464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597">
        <v>45259</v>
      </c>
    </row>
    <row r="2467" spans="1:11" x14ac:dyDescent="0.25">
      <c r="A2467" s="571">
        <v>2465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597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71">
        <v>2466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4400</v>
      </c>
      <c r="H2468" s="597">
        <v>45260</v>
      </c>
    </row>
    <row r="2469" spans="1:11" x14ac:dyDescent="0.25">
      <c r="A2469" s="571">
        <v>2467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4400</v>
      </c>
      <c r="H2469" s="597">
        <v>45260</v>
      </c>
    </row>
    <row r="2470" spans="1:11" x14ac:dyDescent="0.25">
      <c r="A2470" s="571">
        <v>2468</v>
      </c>
      <c r="B2470" s="56" t="s">
        <v>1808</v>
      </c>
      <c r="C2470" s="56" t="s">
        <v>4401</v>
      </c>
      <c r="D2470" s="57">
        <v>1</v>
      </c>
      <c r="E2470" s="56" t="s">
        <v>26</v>
      </c>
      <c r="F2470" s="76">
        <v>1400000</v>
      </c>
      <c r="G2470" s="64" t="s">
        <v>4400</v>
      </c>
      <c r="H2470" s="597">
        <v>45260</v>
      </c>
    </row>
    <row r="2471" spans="1:11" x14ac:dyDescent="0.25">
      <c r="A2471" s="571">
        <v>2469</v>
      </c>
      <c r="B2471" s="56" t="s">
        <v>61</v>
      </c>
      <c r="C2471" s="56" t="s">
        <v>6219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597">
        <v>45260</v>
      </c>
    </row>
    <row r="2472" spans="1:11" x14ac:dyDescent="0.25">
      <c r="A2472" s="571">
        <v>2470</v>
      </c>
      <c r="B2472" s="56" t="s">
        <v>61</v>
      </c>
      <c r="C2472" s="56" t="s">
        <v>6220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597">
        <v>45260</v>
      </c>
    </row>
    <row r="2473" spans="1:11" x14ac:dyDescent="0.25">
      <c r="A2473" s="571">
        <v>2471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597">
        <v>45260</v>
      </c>
    </row>
    <row r="2474" spans="1:11" x14ac:dyDescent="0.25">
      <c r="A2474" s="571">
        <v>2472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597">
        <v>45260</v>
      </c>
    </row>
    <row r="2475" spans="1:11" x14ac:dyDescent="0.25">
      <c r="A2475" s="571">
        <v>2473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597">
        <v>45260</v>
      </c>
    </row>
    <row r="2476" spans="1:11" x14ac:dyDescent="0.25">
      <c r="A2476" s="571">
        <v>2474</v>
      </c>
      <c r="B2476" s="95" t="s">
        <v>6218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6217</v>
      </c>
      <c r="H2476" s="597">
        <v>45261</v>
      </c>
    </row>
    <row r="2477" spans="1:11" x14ac:dyDescent="0.25">
      <c r="A2477" s="571">
        <v>2475</v>
      </c>
      <c r="B2477" s="95" t="s">
        <v>6218</v>
      </c>
      <c r="C2477" s="126" t="s">
        <v>4535</v>
      </c>
      <c r="D2477" s="57">
        <v>1</v>
      </c>
      <c r="E2477" s="66" t="s">
        <v>29</v>
      </c>
      <c r="F2477" s="62">
        <v>1</v>
      </c>
      <c r="G2477" s="64" t="s">
        <v>6217</v>
      </c>
      <c r="H2477" s="597">
        <v>45261</v>
      </c>
    </row>
    <row r="2478" spans="1:11" x14ac:dyDescent="0.25">
      <c r="A2478" s="571">
        <v>2476</v>
      </c>
      <c r="B2478" s="56" t="s">
        <v>61</v>
      </c>
      <c r="C2478" s="126" t="s">
        <v>6224</v>
      </c>
      <c r="D2478" s="57">
        <v>1</v>
      </c>
      <c r="E2478" s="66" t="s">
        <v>26</v>
      </c>
      <c r="F2478" s="62">
        <v>2175000</v>
      </c>
      <c r="G2478" s="64" t="s">
        <v>622</v>
      </c>
      <c r="H2478" s="597">
        <v>45262</v>
      </c>
    </row>
    <row r="2479" spans="1:11" x14ac:dyDescent="0.25">
      <c r="A2479" s="571">
        <v>2477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597">
        <v>45262</v>
      </c>
    </row>
    <row r="2480" spans="1:11" x14ac:dyDescent="0.25">
      <c r="A2480" s="571">
        <v>2478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597">
        <v>45262</v>
      </c>
    </row>
    <row r="2481" spans="1:11" x14ac:dyDescent="0.25">
      <c r="A2481" s="571">
        <v>2479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597">
        <v>45262</v>
      </c>
    </row>
    <row r="2482" spans="1:11" x14ac:dyDescent="0.25">
      <c r="A2482" s="571">
        <v>2480</v>
      </c>
      <c r="B2482" s="56" t="s">
        <v>506</v>
      </c>
      <c r="C2482" s="56" t="s">
        <v>6222</v>
      </c>
      <c r="D2482" s="61">
        <v>1</v>
      </c>
      <c r="E2482" s="56" t="s">
        <v>29</v>
      </c>
      <c r="F2482" s="59">
        <v>1700000</v>
      </c>
      <c r="G2482" s="64" t="s">
        <v>715</v>
      </c>
      <c r="H2482" s="597">
        <v>45262</v>
      </c>
    </row>
    <row r="2483" spans="1:11" x14ac:dyDescent="0.25">
      <c r="A2483" s="571">
        <v>2481</v>
      </c>
      <c r="B2483" s="56" t="s">
        <v>506</v>
      </c>
      <c r="C2483" s="56" t="s">
        <v>6223</v>
      </c>
      <c r="D2483" s="61">
        <v>1</v>
      </c>
      <c r="E2483" s="56" t="s">
        <v>29</v>
      </c>
      <c r="F2483" s="59">
        <v>1700000</v>
      </c>
      <c r="G2483" s="64" t="s">
        <v>715</v>
      </c>
      <c r="H2483" s="597">
        <v>45262</v>
      </c>
    </row>
    <row r="2484" spans="1:11" x14ac:dyDescent="0.25">
      <c r="A2484" s="571">
        <v>2482</v>
      </c>
      <c r="B2484" s="68" t="s">
        <v>6266</v>
      </c>
      <c r="C2484" s="126" t="s">
        <v>4526</v>
      </c>
      <c r="D2484" s="61">
        <v>1</v>
      </c>
      <c r="E2484" s="56" t="s">
        <v>25</v>
      </c>
      <c r="F2484" s="62">
        <v>725000</v>
      </c>
      <c r="G2484" s="106" t="s">
        <v>471</v>
      </c>
      <c r="H2484" s="597">
        <v>45264</v>
      </c>
    </row>
    <row r="2485" spans="1:11" x14ac:dyDescent="0.25">
      <c r="A2485" s="571">
        <v>2483</v>
      </c>
      <c r="B2485" s="56" t="s">
        <v>1808</v>
      </c>
      <c r="C2485" s="56" t="s">
        <v>4679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597">
        <v>45264</v>
      </c>
    </row>
    <row r="2486" spans="1:11" x14ac:dyDescent="0.25">
      <c r="A2486" s="571">
        <v>2484</v>
      </c>
      <c r="B2486" s="95" t="s">
        <v>6218</v>
      </c>
      <c r="C2486" s="56" t="s">
        <v>4528</v>
      </c>
      <c r="D2486" s="57">
        <v>1</v>
      </c>
      <c r="E2486" s="66" t="s">
        <v>29</v>
      </c>
      <c r="F2486" s="62">
        <v>1</v>
      </c>
      <c r="G2486" s="64" t="s">
        <v>526</v>
      </c>
      <c r="H2486" s="597">
        <v>45265</v>
      </c>
    </row>
    <row r="2487" spans="1:11" x14ac:dyDescent="0.25">
      <c r="A2487" s="571">
        <v>2485</v>
      </c>
      <c r="B2487" s="95" t="s">
        <v>6218</v>
      </c>
      <c r="C2487" s="56" t="s">
        <v>6293</v>
      </c>
      <c r="D2487" s="57">
        <v>1</v>
      </c>
      <c r="E2487" s="66" t="s">
        <v>29</v>
      </c>
      <c r="F2487" s="62">
        <v>1</v>
      </c>
      <c r="G2487" s="64" t="s">
        <v>526</v>
      </c>
      <c r="H2487" s="597">
        <v>45265</v>
      </c>
    </row>
    <row r="2488" spans="1:11" x14ac:dyDescent="0.25">
      <c r="A2488" s="571">
        <v>2486</v>
      </c>
      <c r="B2488" s="56" t="s">
        <v>61</v>
      </c>
      <c r="C2488" s="56" t="s">
        <v>6275</v>
      </c>
      <c r="D2488" s="56">
        <v>1</v>
      </c>
      <c r="E2488" s="56" t="s">
        <v>26</v>
      </c>
      <c r="F2488" s="62">
        <v>2175000</v>
      </c>
      <c r="G2488" s="64" t="s">
        <v>425</v>
      </c>
      <c r="H2488" s="597">
        <v>45266</v>
      </c>
      <c r="I2488" s="56" t="s">
        <v>1155</v>
      </c>
    </row>
    <row r="2489" spans="1:11" x14ac:dyDescent="0.25">
      <c r="A2489" s="571">
        <v>2487</v>
      </c>
      <c r="B2489" s="56" t="s">
        <v>61</v>
      </c>
      <c r="C2489" s="56" t="s">
        <v>6276</v>
      </c>
      <c r="D2489" s="56">
        <v>1</v>
      </c>
      <c r="E2489" s="56" t="s">
        <v>26</v>
      </c>
      <c r="F2489" s="62">
        <v>2175000</v>
      </c>
      <c r="G2489" s="64" t="s">
        <v>425</v>
      </c>
      <c r="H2489" s="597">
        <v>45266</v>
      </c>
      <c r="I2489" s="56" t="s">
        <v>1186</v>
      </c>
      <c r="K2489" s="65" t="s">
        <v>6282</v>
      </c>
    </row>
    <row r="2490" spans="1:11" x14ac:dyDescent="0.25">
      <c r="A2490" s="571">
        <v>2488</v>
      </c>
      <c r="B2490" s="68" t="s">
        <v>6266</v>
      </c>
      <c r="C2490" s="56" t="s">
        <v>6277</v>
      </c>
      <c r="D2490" s="56">
        <v>1</v>
      </c>
      <c r="E2490" s="56" t="s">
        <v>26</v>
      </c>
      <c r="F2490" s="62">
        <v>725000</v>
      </c>
      <c r="G2490" s="64" t="s">
        <v>399</v>
      </c>
      <c r="H2490" s="597">
        <v>45266</v>
      </c>
    </row>
    <row r="2491" spans="1:11" x14ac:dyDescent="0.25">
      <c r="A2491" s="571">
        <v>2489</v>
      </c>
      <c r="B2491" s="68" t="s">
        <v>6266</v>
      </c>
      <c r="C2491" s="56" t="s">
        <v>6278</v>
      </c>
      <c r="D2491" s="56">
        <v>1</v>
      </c>
      <c r="E2491" s="56" t="s">
        <v>26</v>
      </c>
      <c r="F2491" s="62">
        <v>725000</v>
      </c>
      <c r="G2491" s="64" t="s">
        <v>399</v>
      </c>
      <c r="H2491" s="597">
        <v>45266</v>
      </c>
    </row>
    <row r="2492" spans="1:11" x14ac:dyDescent="0.25">
      <c r="A2492" s="571">
        <v>2490</v>
      </c>
      <c r="B2492" s="56" t="s">
        <v>61</v>
      </c>
      <c r="C2492" s="56" t="s">
        <v>6279</v>
      </c>
      <c r="D2492" s="56">
        <v>1</v>
      </c>
      <c r="E2492" s="56" t="s">
        <v>26</v>
      </c>
      <c r="F2492" s="62">
        <v>2175000</v>
      </c>
      <c r="G2492" s="64" t="s">
        <v>518</v>
      </c>
      <c r="H2492" s="597">
        <v>45266</v>
      </c>
      <c r="I2492" s="56" t="s">
        <v>1156</v>
      </c>
      <c r="K2492" s="65" t="s">
        <v>6283</v>
      </c>
    </row>
    <row r="2493" spans="1:11" x14ac:dyDescent="0.25">
      <c r="A2493" s="571">
        <v>2491</v>
      </c>
      <c r="B2493" s="56" t="s">
        <v>61</v>
      </c>
      <c r="C2493" s="56" t="s">
        <v>6280</v>
      </c>
      <c r="D2493" s="56">
        <v>1</v>
      </c>
      <c r="E2493" s="56" t="s">
        <v>26</v>
      </c>
      <c r="F2493" s="62">
        <v>2175000</v>
      </c>
      <c r="G2493" s="64" t="s">
        <v>518</v>
      </c>
      <c r="H2493" s="597">
        <v>45266</v>
      </c>
      <c r="I2493" s="56" t="s">
        <v>1186</v>
      </c>
      <c r="K2493" s="65" t="s">
        <v>6283</v>
      </c>
    </row>
    <row r="2494" spans="1:11" x14ac:dyDescent="0.25">
      <c r="A2494" s="571">
        <v>2492</v>
      </c>
      <c r="B2494" s="56" t="s">
        <v>61</v>
      </c>
      <c r="C2494" s="56" t="s">
        <v>6281</v>
      </c>
      <c r="D2494" s="56">
        <v>1</v>
      </c>
      <c r="E2494" s="56" t="s">
        <v>26</v>
      </c>
      <c r="F2494" s="62">
        <v>2175000</v>
      </c>
      <c r="G2494" s="64" t="s">
        <v>478</v>
      </c>
      <c r="H2494" s="597">
        <v>45266</v>
      </c>
      <c r="I2494" s="56" t="s">
        <v>1156</v>
      </c>
      <c r="K2494" s="65" t="s">
        <v>6285</v>
      </c>
    </row>
    <row r="2495" spans="1:11" x14ac:dyDescent="0.25">
      <c r="A2495" s="571">
        <v>2493</v>
      </c>
      <c r="B2495" s="56" t="s">
        <v>61</v>
      </c>
      <c r="C2495" s="56" t="s">
        <v>6281</v>
      </c>
      <c r="D2495" s="56">
        <v>1</v>
      </c>
      <c r="E2495" s="56" t="s">
        <v>26</v>
      </c>
      <c r="F2495" s="62">
        <v>2175000</v>
      </c>
      <c r="G2495" s="64" t="s">
        <v>478</v>
      </c>
      <c r="H2495" s="597">
        <v>45266</v>
      </c>
      <c r="I2495" s="126" t="s">
        <v>6284</v>
      </c>
      <c r="K2495" s="65" t="s">
        <v>6285</v>
      </c>
    </row>
    <row r="2496" spans="1:11" x14ac:dyDescent="0.25">
      <c r="A2496" s="571">
        <v>2494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597">
        <v>45268</v>
      </c>
    </row>
    <row r="2497" spans="1:11" x14ac:dyDescent="0.25">
      <c r="A2497" s="571">
        <v>2495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597">
        <v>45268</v>
      </c>
    </row>
    <row r="2498" spans="1:11" x14ac:dyDescent="0.25">
      <c r="A2498" s="571">
        <v>2496</v>
      </c>
      <c r="B2498" s="68" t="s">
        <v>826</v>
      </c>
      <c r="C2498" s="56" t="s">
        <v>6295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597">
        <v>45268</v>
      </c>
    </row>
    <row r="2499" spans="1:11" x14ac:dyDescent="0.25">
      <c r="A2499" s="571">
        <v>2497</v>
      </c>
      <c r="B2499" s="68" t="s">
        <v>826</v>
      </c>
      <c r="C2499" s="56" t="s">
        <v>5921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597">
        <v>45268</v>
      </c>
    </row>
    <row r="2500" spans="1:11" x14ac:dyDescent="0.25">
      <c r="A2500" s="571">
        <v>2498</v>
      </c>
      <c r="B2500" s="56" t="s">
        <v>665</v>
      </c>
      <c r="C2500" s="80" t="s">
        <v>6242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597">
        <v>45268</v>
      </c>
    </row>
    <row r="2501" spans="1:11" x14ac:dyDescent="0.25">
      <c r="A2501" s="571">
        <v>2499</v>
      </c>
      <c r="B2501" s="56" t="s">
        <v>2747</v>
      </c>
      <c r="C2501" s="56" t="s">
        <v>6299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597">
        <v>45267</v>
      </c>
      <c r="I2501" s="56" t="s">
        <v>1454</v>
      </c>
      <c r="K2501" s="65" t="s">
        <v>6298</v>
      </c>
    </row>
    <row r="2502" spans="1:11" x14ac:dyDescent="0.25">
      <c r="A2502" s="571">
        <v>2500</v>
      </c>
      <c r="B2502" s="56" t="s">
        <v>61</v>
      </c>
      <c r="C2502" s="56" t="s">
        <v>6300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25">
        <v>45269</v>
      </c>
      <c r="K2502" s="65" t="s">
        <v>6301</v>
      </c>
    </row>
    <row r="2503" spans="1:11" x14ac:dyDescent="0.25">
      <c r="A2503" s="571">
        <v>2501</v>
      </c>
      <c r="B2503" s="56" t="s">
        <v>61</v>
      </c>
      <c r="C2503" s="56" t="s">
        <v>6300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25">
        <v>45269</v>
      </c>
      <c r="K2503" s="65" t="s">
        <v>6301</v>
      </c>
    </row>
    <row r="2504" spans="1:11" x14ac:dyDescent="0.25">
      <c r="A2504" s="571">
        <v>2502</v>
      </c>
      <c r="B2504" s="56" t="s">
        <v>2747</v>
      </c>
      <c r="C2504" s="56" t="s">
        <v>6302</v>
      </c>
      <c r="D2504" s="56">
        <v>1</v>
      </c>
      <c r="E2504" s="56" t="s">
        <v>29</v>
      </c>
      <c r="F2504" s="688">
        <v>1700000</v>
      </c>
      <c r="G2504" s="56" t="s">
        <v>526</v>
      </c>
      <c r="H2504" s="625">
        <v>45269</v>
      </c>
      <c r="I2504" s="56" t="s">
        <v>1063</v>
      </c>
      <c r="K2504" s="65" t="s">
        <v>6303</v>
      </c>
    </row>
    <row r="2505" spans="1:11" x14ac:dyDescent="0.25">
      <c r="A2505" s="571">
        <v>2503</v>
      </c>
      <c r="B2505" s="56" t="s">
        <v>2747</v>
      </c>
      <c r="C2505" s="56" t="s">
        <v>6306</v>
      </c>
      <c r="D2505" s="87">
        <v>1</v>
      </c>
      <c r="E2505" s="56" t="s">
        <v>29</v>
      </c>
      <c r="F2505" s="688">
        <v>1700000</v>
      </c>
      <c r="G2505" s="56" t="s">
        <v>433</v>
      </c>
      <c r="H2505" s="625">
        <v>45269</v>
      </c>
      <c r="I2505" s="56" t="s">
        <v>1076</v>
      </c>
      <c r="K2505" s="65" t="s">
        <v>6305</v>
      </c>
    </row>
    <row r="2506" spans="1:11" x14ac:dyDescent="0.25">
      <c r="A2506" s="571">
        <v>2504</v>
      </c>
      <c r="B2506" s="68" t="s">
        <v>58</v>
      </c>
      <c r="C2506" s="56" t="s">
        <v>5308</v>
      </c>
      <c r="D2506" s="61">
        <v>1</v>
      </c>
      <c r="E2506" s="56" t="s">
        <v>29</v>
      </c>
      <c r="F2506" s="572">
        <v>4200000</v>
      </c>
      <c r="G2506" s="64" t="s">
        <v>6307</v>
      </c>
      <c r="H2506" s="625">
        <v>45271</v>
      </c>
    </row>
    <row r="2507" spans="1:11" x14ac:dyDescent="0.25">
      <c r="A2507" s="571">
        <v>2505</v>
      </c>
      <c r="B2507" s="68" t="s">
        <v>58</v>
      </c>
      <c r="C2507" s="81" t="s">
        <v>5306</v>
      </c>
      <c r="D2507" s="57">
        <v>1</v>
      </c>
      <c r="E2507" s="56" t="s">
        <v>29</v>
      </c>
      <c r="F2507" s="572">
        <v>4200000</v>
      </c>
      <c r="G2507" s="64" t="s">
        <v>6307</v>
      </c>
      <c r="H2507" s="625">
        <v>45271</v>
      </c>
    </row>
    <row r="2508" spans="1:11" x14ac:dyDescent="0.25">
      <c r="A2508" s="571">
        <v>2506</v>
      </c>
      <c r="B2508" s="68" t="s">
        <v>60</v>
      </c>
      <c r="C2508" s="56" t="s">
        <v>6289</v>
      </c>
      <c r="D2508" s="87">
        <v>1</v>
      </c>
      <c r="E2508" s="56" t="s">
        <v>29</v>
      </c>
      <c r="F2508" s="62">
        <v>3575000</v>
      </c>
      <c r="G2508" s="56" t="s">
        <v>6308</v>
      </c>
      <c r="H2508" s="625">
        <v>45271</v>
      </c>
    </row>
    <row r="2509" spans="1:11" x14ac:dyDescent="0.25">
      <c r="A2509" s="571">
        <v>2507</v>
      </c>
      <c r="B2509" s="68" t="s">
        <v>60</v>
      </c>
      <c r="C2509" s="56" t="s">
        <v>6290</v>
      </c>
      <c r="D2509" s="87">
        <v>1</v>
      </c>
      <c r="E2509" s="56" t="s">
        <v>29</v>
      </c>
      <c r="F2509" s="62">
        <v>3575000</v>
      </c>
      <c r="G2509" s="56" t="s">
        <v>6308</v>
      </c>
      <c r="H2509" s="625">
        <v>45271</v>
      </c>
    </row>
    <row r="2510" spans="1:11" x14ac:dyDescent="0.25">
      <c r="A2510" s="571">
        <v>2508</v>
      </c>
      <c r="B2510" s="68" t="s">
        <v>60</v>
      </c>
      <c r="C2510" s="56" t="s">
        <v>6288</v>
      </c>
      <c r="D2510" s="87">
        <v>1</v>
      </c>
      <c r="E2510" s="56" t="s">
        <v>29</v>
      </c>
      <c r="F2510" s="62">
        <v>3575000</v>
      </c>
      <c r="G2510" s="56" t="s">
        <v>6308</v>
      </c>
      <c r="H2510" s="625">
        <v>45271</v>
      </c>
    </row>
    <row r="2511" spans="1:11" x14ac:dyDescent="0.25">
      <c r="A2511" s="571">
        <v>2509</v>
      </c>
      <c r="B2511" s="68" t="s">
        <v>60</v>
      </c>
      <c r="C2511" s="75" t="s">
        <v>6287</v>
      </c>
      <c r="D2511" s="87">
        <v>1</v>
      </c>
      <c r="E2511" s="56" t="s">
        <v>29</v>
      </c>
      <c r="F2511" s="62">
        <v>3575000</v>
      </c>
      <c r="G2511" s="56" t="s">
        <v>6308</v>
      </c>
      <c r="H2511" s="625">
        <v>45271</v>
      </c>
    </row>
    <row r="2512" spans="1:11" x14ac:dyDescent="0.25">
      <c r="A2512" s="571">
        <v>2510</v>
      </c>
      <c r="B2512" s="56" t="s">
        <v>665</v>
      </c>
      <c r="C2512" s="56" t="s">
        <v>6246</v>
      </c>
      <c r="D2512" s="57">
        <v>1</v>
      </c>
      <c r="E2512" s="56" t="s">
        <v>29</v>
      </c>
      <c r="F2512" s="58">
        <v>1650000</v>
      </c>
      <c r="G2512" s="56" t="s">
        <v>6308</v>
      </c>
      <c r="H2512" s="625">
        <v>45271</v>
      </c>
    </row>
    <row r="2513" spans="1:11" x14ac:dyDescent="0.25">
      <c r="A2513" s="571">
        <v>2511</v>
      </c>
      <c r="B2513" s="56" t="s">
        <v>665</v>
      </c>
      <c r="C2513" s="56" t="s">
        <v>6247</v>
      </c>
      <c r="D2513" s="61">
        <v>1</v>
      </c>
      <c r="E2513" s="56" t="s">
        <v>29</v>
      </c>
      <c r="F2513" s="58">
        <v>1650000</v>
      </c>
      <c r="G2513" s="56" t="s">
        <v>6308</v>
      </c>
      <c r="H2513" s="625">
        <v>45271</v>
      </c>
    </row>
    <row r="2514" spans="1:11" x14ac:dyDescent="0.25">
      <c r="A2514" s="571">
        <v>2512</v>
      </c>
      <c r="B2514" s="56" t="s">
        <v>665</v>
      </c>
      <c r="C2514" s="56" t="s">
        <v>6248</v>
      </c>
      <c r="D2514" s="61">
        <v>1</v>
      </c>
      <c r="E2514" s="56" t="s">
        <v>29</v>
      </c>
      <c r="F2514" s="58">
        <v>1650000</v>
      </c>
      <c r="G2514" s="56" t="s">
        <v>6308</v>
      </c>
      <c r="H2514" s="625">
        <v>45271</v>
      </c>
    </row>
    <row r="2515" spans="1:11" x14ac:dyDescent="0.25">
      <c r="A2515" s="571">
        <v>2513</v>
      </c>
      <c r="B2515" s="56" t="s">
        <v>665</v>
      </c>
      <c r="C2515" s="56" t="s">
        <v>6249</v>
      </c>
      <c r="D2515" s="61">
        <v>1</v>
      </c>
      <c r="E2515" s="56" t="s">
        <v>29</v>
      </c>
      <c r="F2515" s="58">
        <v>1650000</v>
      </c>
      <c r="G2515" s="56" t="s">
        <v>6308</v>
      </c>
      <c r="H2515" s="625">
        <v>45271</v>
      </c>
    </row>
    <row r="2516" spans="1:11" x14ac:dyDescent="0.25">
      <c r="A2516" s="571">
        <v>2514</v>
      </c>
      <c r="B2516" s="56" t="s">
        <v>665</v>
      </c>
      <c r="C2516" s="56" t="s">
        <v>6250</v>
      </c>
      <c r="D2516" s="57">
        <v>1</v>
      </c>
      <c r="E2516" s="56" t="s">
        <v>29</v>
      </c>
      <c r="F2516" s="58">
        <v>1650000</v>
      </c>
      <c r="G2516" s="56" t="s">
        <v>6308</v>
      </c>
      <c r="H2516" s="625">
        <v>45271</v>
      </c>
    </row>
    <row r="2517" spans="1:11" x14ac:dyDescent="0.25">
      <c r="A2517" s="571">
        <v>2515</v>
      </c>
      <c r="B2517" s="56" t="s">
        <v>665</v>
      </c>
      <c r="C2517" s="56" t="s">
        <v>6251</v>
      </c>
      <c r="D2517" s="57">
        <v>1</v>
      </c>
      <c r="E2517" s="56" t="s">
        <v>29</v>
      </c>
      <c r="F2517" s="58">
        <v>1650000</v>
      </c>
      <c r="G2517" s="56" t="s">
        <v>6308</v>
      </c>
      <c r="H2517" s="625">
        <v>45271</v>
      </c>
    </row>
    <row r="2518" spans="1:11" x14ac:dyDescent="0.25">
      <c r="A2518" s="571">
        <v>2516</v>
      </c>
      <c r="B2518" s="60" t="s">
        <v>820</v>
      </c>
      <c r="C2518" s="126" t="s">
        <v>4741</v>
      </c>
      <c r="D2518" s="56">
        <v>1</v>
      </c>
      <c r="E2518" s="56" t="s">
        <v>29</v>
      </c>
      <c r="F2518" s="56">
        <v>1</v>
      </c>
      <c r="G2518" s="56" t="s">
        <v>6308</v>
      </c>
      <c r="H2518" s="625">
        <v>45271</v>
      </c>
    </row>
    <row r="2519" spans="1:11" x14ac:dyDescent="0.25">
      <c r="A2519" s="571">
        <v>2517</v>
      </c>
      <c r="B2519" s="60" t="s">
        <v>820</v>
      </c>
      <c r="C2519" s="126" t="s">
        <v>4743</v>
      </c>
      <c r="D2519" s="56">
        <v>1</v>
      </c>
      <c r="E2519" s="56" t="s">
        <v>29</v>
      </c>
      <c r="F2519" s="56">
        <v>1</v>
      </c>
      <c r="G2519" s="56" t="s">
        <v>6308</v>
      </c>
      <c r="H2519" s="625">
        <v>45271</v>
      </c>
    </row>
    <row r="2520" spans="1:11" x14ac:dyDescent="0.25">
      <c r="A2520" s="571">
        <v>2518</v>
      </c>
      <c r="B2520" s="68" t="s">
        <v>60</v>
      </c>
      <c r="C2520" s="56" t="s">
        <v>5002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25">
        <v>45271</v>
      </c>
    </row>
    <row r="2521" spans="1:11" x14ac:dyDescent="0.25">
      <c r="A2521" s="571">
        <v>2519</v>
      </c>
      <c r="B2521" s="68" t="s">
        <v>60</v>
      </c>
      <c r="C2521" s="56" t="s">
        <v>6291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25">
        <v>45271</v>
      </c>
    </row>
    <row r="2522" spans="1:11" x14ac:dyDescent="0.25">
      <c r="A2522" s="571">
        <v>2520</v>
      </c>
      <c r="B2522" s="68" t="s">
        <v>58</v>
      </c>
      <c r="C2522" s="56" t="s">
        <v>5310</v>
      </c>
      <c r="D2522" s="56">
        <v>1</v>
      </c>
      <c r="E2522" s="56" t="s">
        <v>29</v>
      </c>
      <c r="F2522" s="572">
        <v>4200000</v>
      </c>
      <c r="G2522" s="56" t="s">
        <v>415</v>
      </c>
      <c r="H2522" s="625">
        <v>45271</v>
      </c>
    </row>
    <row r="2523" spans="1:11" x14ac:dyDescent="0.25">
      <c r="A2523" s="571">
        <v>2521</v>
      </c>
      <c r="B2523" s="56" t="s">
        <v>665</v>
      </c>
      <c r="C2523" s="222" t="s">
        <v>6255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25">
        <v>45271</v>
      </c>
    </row>
    <row r="2524" spans="1:11" x14ac:dyDescent="0.25">
      <c r="A2524" s="571">
        <v>2522</v>
      </c>
      <c r="B2524" s="56" t="s">
        <v>665</v>
      </c>
      <c r="C2524" s="56" t="s">
        <v>6244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25">
        <v>45271</v>
      </c>
    </row>
    <row r="2525" spans="1:11" x14ac:dyDescent="0.25">
      <c r="A2525" s="571">
        <v>2523</v>
      </c>
      <c r="B2525" s="56" t="s">
        <v>665</v>
      </c>
      <c r="C2525" s="56" t="s">
        <v>6245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25">
        <v>45271</v>
      </c>
    </row>
    <row r="2526" spans="1:11" x14ac:dyDescent="0.25">
      <c r="A2526" s="571">
        <v>2524</v>
      </c>
      <c r="B2526" s="56" t="s">
        <v>665</v>
      </c>
      <c r="C2526" s="56" t="s">
        <v>6252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25">
        <v>45271</v>
      </c>
    </row>
    <row r="2527" spans="1:11" x14ac:dyDescent="0.25">
      <c r="A2527" s="571">
        <v>2525</v>
      </c>
      <c r="B2527" s="56" t="s">
        <v>2747</v>
      </c>
      <c r="C2527" s="56" t="s">
        <v>6309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25">
        <v>45271</v>
      </c>
      <c r="I2527" s="126" t="s">
        <v>4563</v>
      </c>
      <c r="K2527" s="65" t="s">
        <v>6310</v>
      </c>
    </row>
    <row r="2528" spans="1:11" x14ac:dyDescent="0.25">
      <c r="A2528" s="571">
        <v>2526</v>
      </c>
      <c r="B2528" s="68" t="s">
        <v>825</v>
      </c>
      <c r="C2528" s="56" t="s">
        <v>4539</v>
      </c>
      <c r="D2528" s="61">
        <v>1</v>
      </c>
      <c r="E2528" s="56" t="s">
        <v>25</v>
      </c>
      <c r="F2528" s="62">
        <v>725000</v>
      </c>
      <c r="G2528" s="56" t="s">
        <v>4507</v>
      </c>
      <c r="H2528" s="625">
        <v>45271</v>
      </c>
      <c r="I2528" s="126"/>
    </row>
    <row r="2529" spans="1:11" x14ac:dyDescent="0.25">
      <c r="A2529" s="571">
        <v>2527</v>
      </c>
      <c r="B2529" s="68" t="s">
        <v>825</v>
      </c>
      <c r="C2529" s="126" t="s">
        <v>4513</v>
      </c>
      <c r="D2529" s="61">
        <v>1</v>
      </c>
      <c r="E2529" s="69" t="s">
        <v>25</v>
      </c>
      <c r="F2529" s="62">
        <v>725000</v>
      </c>
      <c r="G2529" s="56" t="s">
        <v>4507</v>
      </c>
      <c r="H2529" s="625">
        <v>45271</v>
      </c>
      <c r="I2529" s="126"/>
    </row>
    <row r="2530" spans="1:11" x14ac:dyDescent="0.25">
      <c r="A2530" s="571">
        <v>2528</v>
      </c>
      <c r="B2530" s="74" t="s">
        <v>767</v>
      </c>
      <c r="C2530" s="56" t="s">
        <v>5111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25">
        <v>45271</v>
      </c>
      <c r="I2530" s="126"/>
    </row>
    <row r="2531" spans="1:11" x14ac:dyDescent="0.25">
      <c r="A2531" s="571">
        <v>2529</v>
      </c>
      <c r="B2531" s="74" t="s">
        <v>767</v>
      </c>
      <c r="C2531" s="56" t="s">
        <v>5114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25">
        <v>45271</v>
      </c>
      <c r="I2531" s="126"/>
    </row>
    <row r="2532" spans="1:11" x14ac:dyDescent="0.25">
      <c r="A2532" s="571">
        <v>2530</v>
      </c>
      <c r="B2532" s="74" t="s">
        <v>767</v>
      </c>
      <c r="C2532" s="56" t="s">
        <v>5117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25">
        <v>45271</v>
      </c>
      <c r="I2532" s="126"/>
    </row>
    <row r="2533" spans="1:11" x14ac:dyDescent="0.25">
      <c r="A2533" s="571">
        <v>2531</v>
      </c>
      <c r="B2533" s="74" t="s">
        <v>767</v>
      </c>
      <c r="C2533" s="56" t="s">
        <v>5118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25">
        <v>45271</v>
      </c>
      <c r="I2533" s="126"/>
    </row>
    <row r="2534" spans="1:11" x14ac:dyDescent="0.25">
      <c r="A2534" s="571">
        <v>2532</v>
      </c>
      <c r="B2534" s="56" t="s">
        <v>61</v>
      </c>
      <c r="C2534" s="56" t="s">
        <v>6317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25">
        <v>45272</v>
      </c>
      <c r="I2534" s="56" t="s">
        <v>1190</v>
      </c>
      <c r="K2534" s="65" t="s">
        <v>6316</v>
      </c>
    </row>
    <row r="2535" spans="1:11" x14ac:dyDescent="0.25">
      <c r="A2535" s="571">
        <v>2533</v>
      </c>
      <c r="B2535" s="56" t="s">
        <v>61</v>
      </c>
      <c r="C2535" s="56" t="s">
        <v>6317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25">
        <v>45272</v>
      </c>
      <c r="I2535" s="56" t="s">
        <v>1068</v>
      </c>
      <c r="J2535" s="56" t="s">
        <v>2846</v>
      </c>
      <c r="K2535" s="65" t="s">
        <v>6316</v>
      </c>
    </row>
    <row r="2536" spans="1:11" x14ac:dyDescent="0.25">
      <c r="A2536" s="571">
        <v>2534</v>
      </c>
      <c r="B2536" s="68" t="s">
        <v>58</v>
      </c>
      <c r="C2536" s="56" t="s">
        <v>5312</v>
      </c>
      <c r="D2536" s="61">
        <v>1</v>
      </c>
      <c r="E2536" s="56" t="s">
        <v>25</v>
      </c>
      <c r="F2536" s="62">
        <v>4200000</v>
      </c>
      <c r="G2536" s="56" t="s">
        <v>4288</v>
      </c>
      <c r="H2536" s="625">
        <v>45272</v>
      </c>
      <c r="I2536" s="56" t="s">
        <v>1678</v>
      </c>
      <c r="K2536" s="65" t="s">
        <v>6363</v>
      </c>
    </row>
    <row r="2537" spans="1:11" x14ac:dyDescent="0.25">
      <c r="A2537" s="571">
        <v>2535</v>
      </c>
      <c r="B2537" s="68" t="s">
        <v>58</v>
      </c>
      <c r="C2537" s="56" t="s">
        <v>5314</v>
      </c>
      <c r="D2537" s="61">
        <v>1</v>
      </c>
      <c r="E2537" s="56" t="s">
        <v>25</v>
      </c>
      <c r="F2537" s="62">
        <v>4200000</v>
      </c>
      <c r="G2537" s="56" t="s">
        <v>4288</v>
      </c>
      <c r="H2537" s="625">
        <v>45272</v>
      </c>
      <c r="I2537" s="56" t="s">
        <v>1683</v>
      </c>
      <c r="J2537" s="56" t="s">
        <v>2866</v>
      </c>
      <c r="K2537" s="65" t="s">
        <v>6363</v>
      </c>
    </row>
    <row r="2538" spans="1:11" x14ac:dyDescent="0.25">
      <c r="A2538" s="571">
        <v>2536</v>
      </c>
      <c r="B2538" s="56" t="s">
        <v>665</v>
      </c>
      <c r="C2538" s="80" t="s">
        <v>6243</v>
      </c>
      <c r="D2538" s="57">
        <v>1</v>
      </c>
      <c r="E2538" s="66" t="s">
        <v>29</v>
      </c>
      <c r="F2538" s="67">
        <v>1650000</v>
      </c>
      <c r="G2538" s="56" t="s">
        <v>6294</v>
      </c>
      <c r="H2538" s="625">
        <v>45272</v>
      </c>
    </row>
    <row r="2539" spans="1:11" x14ac:dyDescent="0.25">
      <c r="A2539" s="571">
        <v>2537</v>
      </c>
      <c r="B2539" s="56" t="s">
        <v>665</v>
      </c>
      <c r="C2539" s="80" t="s">
        <v>6256</v>
      </c>
      <c r="D2539" s="57">
        <v>1</v>
      </c>
      <c r="E2539" s="66" t="s">
        <v>29</v>
      </c>
      <c r="F2539" s="67">
        <v>1650000</v>
      </c>
      <c r="G2539" s="56" t="s">
        <v>6294</v>
      </c>
      <c r="H2539" s="625">
        <v>45272</v>
      </c>
    </row>
    <row r="2540" spans="1:11" x14ac:dyDescent="0.25">
      <c r="A2540" s="571">
        <v>2538</v>
      </c>
      <c r="B2540" s="55" t="s">
        <v>6225</v>
      </c>
      <c r="C2540" s="56" t="s">
        <v>6226</v>
      </c>
      <c r="D2540" s="57">
        <v>1</v>
      </c>
      <c r="E2540" s="66" t="s">
        <v>29</v>
      </c>
      <c r="F2540" s="77">
        <v>1050000</v>
      </c>
      <c r="G2540" s="56" t="s">
        <v>6294</v>
      </c>
      <c r="H2540" s="625">
        <v>45272</v>
      </c>
    </row>
    <row r="2541" spans="1:11" x14ac:dyDescent="0.25">
      <c r="A2541" s="571">
        <v>2539</v>
      </c>
      <c r="B2541" s="56" t="s">
        <v>61</v>
      </c>
      <c r="C2541" s="56" t="s">
        <v>6318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25">
        <v>45273</v>
      </c>
      <c r="I2541" s="56" t="s">
        <v>1155</v>
      </c>
      <c r="J2541" s="56" t="s">
        <v>3091</v>
      </c>
      <c r="K2541" s="65" t="s">
        <v>6320</v>
      </c>
    </row>
    <row r="2542" spans="1:11" x14ac:dyDescent="0.25">
      <c r="A2542" s="571">
        <v>2540</v>
      </c>
      <c r="B2542" s="56" t="s">
        <v>61</v>
      </c>
      <c r="C2542" s="56" t="s">
        <v>6318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25">
        <v>45273</v>
      </c>
      <c r="I2542" s="56" t="s">
        <v>1156</v>
      </c>
      <c r="J2542" s="56" t="s">
        <v>2846</v>
      </c>
      <c r="K2542" s="65" t="s">
        <v>6320</v>
      </c>
    </row>
    <row r="2543" spans="1:11" x14ac:dyDescent="0.25">
      <c r="A2543" s="571">
        <v>2541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25">
        <v>45274</v>
      </c>
      <c r="I2543" s="56" t="s">
        <v>6323</v>
      </c>
      <c r="J2543" s="56" t="s">
        <v>2846</v>
      </c>
      <c r="K2543" s="65" t="s">
        <v>6324</v>
      </c>
    </row>
    <row r="2544" spans="1:11" x14ac:dyDescent="0.25">
      <c r="A2544" s="571">
        <v>2542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25">
        <v>45274</v>
      </c>
      <c r="I2544" s="56" t="s">
        <v>1343</v>
      </c>
      <c r="K2544" s="65" t="s">
        <v>6324</v>
      </c>
    </row>
    <row r="2545" spans="1:11" x14ac:dyDescent="0.25">
      <c r="A2545" s="571">
        <v>2543</v>
      </c>
      <c r="B2545" s="81" t="s">
        <v>697</v>
      </c>
      <c r="C2545" s="71" t="s">
        <v>6325</v>
      </c>
      <c r="D2545" s="57">
        <v>1</v>
      </c>
      <c r="E2545" s="56" t="s">
        <v>25</v>
      </c>
      <c r="F2545" s="62">
        <v>950000</v>
      </c>
      <c r="G2545" s="64" t="s">
        <v>426</v>
      </c>
      <c r="H2545" s="625">
        <v>45275</v>
      </c>
    </row>
    <row r="2546" spans="1:11" x14ac:dyDescent="0.25">
      <c r="A2546" s="571">
        <v>2544</v>
      </c>
      <c r="B2546" s="56" t="s">
        <v>812</v>
      </c>
      <c r="C2546" s="56" t="s">
        <v>6214</v>
      </c>
      <c r="D2546" s="57">
        <v>1</v>
      </c>
      <c r="E2546" s="72" t="s">
        <v>29</v>
      </c>
      <c r="F2546" s="62">
        <v>1</v>
      </c>
      <c r="G2546" s="64" t="s">
        <v>426</v>
      </c>
      <c r="H2546" s="625">
        <v>45275</v>
      </c>
    </row>
    <row r="2547" spans="1:11" x14ac:dyDescent="0.25">
      <c r="A2547" s="571">
        <v>2545</v>
      </c>
      <c r="B2547" s="56" t="s">
        <v>665</v>
      </c>
      <c r="C2547" s="80" t="s">
        <v>6253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25">
        <v>45275</v>
      </c>
    </row>
    <row r="2548" spans="1:11" x14ac:dyDescent="0.25">
      <c r="A2548" s="571">
        <v>2546</v>
      </c>
      <c r="B2548" s="74" t="s">
        <v>767</v>
      </c>
      <c r="C2548" s="56" t="s">
        <v>5100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25">
        <v>45275</v>
      </c>
    </row>
    <row r="2549" spans="1:11" x14ac:dyDescent="0.25">
      <c r="A2549" s="571">
        <v>2547</v>
      </c>
      <c r="B2549" s="55" t="s">
        <v>6268</v>
      </c>
      <c r="C2549" s="56" t="s">
        <v>5004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25">
        <v>45275</v>
      </c>
    </row>
    <row r="2550" spans="1:11" x14ac:dyDescent="0.25">
      <c r="A2550" s="571">
        <v>2548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25">
        <v>45276</v>
      </c>
      <c r="I2550" s="56" t="s">
        <v>6350</v>
      </c>
      <c r="J2550" s="56" t="s">
        <v>3148</v>
      </c>
      <c r="K2550" s="65" t="s">
        <v>6351</v>
      </c>
    </row>
    <row r="2551" spans="1:11" x14ac:dyDescent="0.25">
      <c r="A2551" s="571">
        <v>2549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25">
        <v>45276</v>
      </c>
      <c r="I2551" s="56" t="s">
        <v>6352</v>
      </c>
      <c r="J2551" s="56" t="s">
        <v>3148</v>
      </c>
      <c r="K2551" s="65" t="s">
        <v>6351</v>
      </c>
    </row>
    <row r="2552" spans="1:11" x14ac:dyDescent="0.25">
      <c r="A2552" s="571">
        <v>2550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6357</v>
      </c>
      <c r="H2552" s="625">
        <v>45278</v>
      </c>
    </row>
    <row r="2553" spans="1:11" x14ac:dyDescent="0.25">
      <c r="A2553" s="571">
        <v>2551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6357</v>
      </c>
      <c r="H2553" s="625">
        <v>45278</v>
      </c>
    </row>
    <row r="2554" spans="1:11" x14ac:dyDescent="0.25">
      <c r="A2554" s="571">
        <v>2552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6358</v>
      </c>
      <c r="H2554" s="625">
        <v>45278</v>
      </c>
    </row>
    <row r="2555" spans="1:11" x14ac:dyDescent="0.25">
      <c r="A2555" s="571">
        <v>2553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6358</v>
      </c>
      <c r="H2555" s="625">
        <v>45278</v>
      </c>
    </row>
    <row r="2556" spans="1:11" x14ac:dyDescent="0.25">
      <c r="A2556" s="571">
        <v>2554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6358</v>
      </c>
      <c r="H2556" s="625">
        <v>45278</v>
      </c>
    </row>
    <row r="2557" spans="1:11" x14ac:dyDescent="0.25">
      <c r="A2557" s="571">
        <v>2555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6358</v>
      </c>
      <c r="H2557" s="625">
        <v>45278</v>
      </c>
    </row>
    <row r="2558" spans="1:11" x14ac:dyDescent="0.25">
      <c r="A2558" s="571">
        <v>2556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6358</v>
      </c>
      <c r="H2558" s="625">
        <v>45278</v>
      </c>
    </row>
    <row r="2559" spans="1:11" x14ac:dyDescent="0.25">
      <c r="A2559" s="571">
        <v>2557</v>
      </c>
      <c r="B2559" s="56" t="s">
        <v>665</v>
      </c>
      <c r="C2559" s="80" t="s">
        <v>6254</v>
      </c>
      <c r="D2559" s="57">
        <v>1</v>
      </c>
      <c r="E2559" s="66" t="s">
        <v>29</v>
      </c>
      <c r="F2559" s="116">
        <v>1650000</v>
      </c>
      <c r="G2559" s="64" t="s">
        <v>6358</v>
      </c>
      <c r="H2559" s="625">
        <v>45278</v>
      </c>
    </row>
    <row r="2560" spans="1:11" x14ac:dyDescent="0.25">
      <c r="A2560" s="571">
        <v>2558</v>
      </c>
      <c r="B2560" s="55" t="s">
        <v>766</v>
      </c>
      <c r="C2560" s="56" t="s">
        <v>6331</v>
      </c>
      <c r="D2560" s="57">
        <v>1</v>
      </c>
      <c r="E2560" s="72" t="s">
        <v>29</v>
      </c>
      <c r="F2560" s="116">
        <v>1050000</v>
      </c>
      <c r="G2560" s="64" t="s">
        <v>6358</v>
      </c>
      <c r="H2560" s="625">
        <v>45278</v>
      </c>
    </row>
    <row r="2561" spans="1:11" x14ac:dyDescent="0.25">
      <c r="A2561" s="571">
        <v>2559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6358</v>
      </c>
      <c r="H2561" s="625">
        <v>45278</v>
      </c>
    </row>
    <row r="2562" spans="1:11" x14ac:dyDescent="0.25">
      <c r="A2562" s="571">
        <v>2560</v>
      </c>
      <c r="B2562" s="56" t="s">
        <v>6384</v>
      </c>
      <c r="C2562" s="126" t="s">
        <v>6385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25">
        <v>45280</v>
      </c>
    </row>
    <row r="2563" spans="1:11" x14ac:dyDescent="0.25">
      <c r="A2563" s="571">
        <v>2561</v>
      </c>
      <c r="B2563" s="56" t="s">
        <v>6384</v>
      </c>
      <c r="C2563" s="126" t="s">
        <v>6386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25">
        <v>45280</v>
      </c>
    </row>
    <row r="2564" spans="1:11" x14ac:dyDescent="0.25">
      <c r="A2564" s="571">
        <v>2562</v>
      </c>
      <c r="B2564" s="56" t="s">
        <v>6366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6393</v>
      </c>
      <c r="H2564" s="625">
        <v>45281</v>
      </c>
      <c r="K2564" s="65">
        <v>10152</v>
      </c>
    </row>
    <row r="2565" spans="1:11" x14ac:dyDescent="0.25">
      <c r="A2565" s="571">
        <v>2563</v>
      </c>
      <c r="B2565" s="56" t="s">
        <v>6366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6393</v>
      </c>
      <c r="H2565" s="625">
        <v>45281</v>
      </c>
      <c r="K2565" s="65">
        <v>10152</v>
      </c>
    </row>
    <row r="2566" spans="1:11" x14ac:dyDescent="0.25">
      <c r="A2566" s="571">
        <v>2564</v>
      </c>
      <c r="B2566" s="55" t="s">
        <v>6327</v>
      </c>
      <c r="C2566" s="56" t="s">
        <v>6346</v>
      </c>
      <c r="D2566" s="56">
        <v>1</v>
      </c>
      <c r="E2566" s="56" t="s">
        <v>29</v>
      </c>
      <c r="F2566" s="62">
        <v>4200000</v>
      </c>
      <c r="G2566" s="56" t="s">
        <v>4227</v>
      </c>
      <c r="H2566" s="625">
        <v>45281</v>
      </c>
    </row>
    <row r="2567" spans="1:11" x14ac:dyDescent="0.25">
      <c r="A2567" s="571">
        <v>2565</v>
      </c>
      <c r="B2567" s="55" t="s">
        <v>6327</v>
      </c>
      <c r="C2567" s="65" t="s">
        <v>6349</v>
      </c>
      <c r="D2567" s="56">
        <v>1</v>
      </c>
      <c r="E2567" s="56" t="s">
        <v>29</v>
      </c>
      <c r="F2567" s="62">
        <v>4200000</v>
      </c>
      <c r="G2567" s="56" t="s">
        <v>4227</v>
      </c>
      <c r="H2567" s="625">
        <v>45281</v>
      </c>
    </row>
    <row r="2568" spans="1:11" x14ac:dyDescent="0.25">
      <c r="A2568" s="571">
        <v>2566</v>
      </c>
      <c r="B2568" s="55" t="s">
        <v>6327</v>
      </c>
      <c r="C2568" s="65" t="s">
        <v>6348</v>
      </c>
      <c r="D2568" s="56">
        <v>1</v>
      </c>
      <c r="E2568" s="56" t="s">
        <v>29</v>
      </c>
      <c r="F2568" s="62">
        <v>4200000</v>
      </c>
      <c r="G2568" s="56" t="s">
        <v>4227</v>
      </c>
      <c r="H2568" s="625">
        <v>45281</v>
      </c>
    </row>
    <row r="2569" spans="1:11" x14ac:dyDescent="0.25">
      <c r="A2569" s="571">
        <v>2567</v>
      </c>
      <c r="B2569" s="55" t="s">
        <v>6327</v>
      </c>
      <c r="C2569" s="65" t="s">
        <v>6347</v>
      </c>
      <c r="D2569" s="56">
        <v>1</v>
      </c>
      <c r="E2569" s="56" t="s">
        <v>29</v>
      </c>
      <c r="F2569" s="62">
        <v>4200000</v>
      </c>
      <c r="G2569" s="56" t="s">
        <v>4227</v>
      </c>
      <c r="H2569" s="625">
        <v>45281</v>
      </c>
    </row>
    <row r="2570" spans="1:11" x14ac:dyDescent="0.25">
      <c r="A2570" s="571">
        <v>2568</v>
      </c>
      <c r="B2570" s="55" t="s">
        <v>767</v>
      </c>
      <c r="C2570" s="56" t="s">
        <v>3755</v>
      </c>
      <c r="D2570" s="56">
        <v>1</v>
      </c>
      <c r="E2570" s="56" t="s">
        <v>29</v>
      </c>
      <c r="F2570" s="63">
        <v>1150000</v>
      </c>
      <c r="G2570" s="56" t="s">
        <v>4227</v>
      </c>
      <c r="H2570" s="625">
        <v>45281</v>
      </c>
    </row>
    <row r="2571" spans="1:11" x14ac:dyDescent="0.25">
      <c r="A2571" s="571">
        <v>2569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4227</v>
      </c>
      <c r="H2571" s="625">
        <v>45281</v>
      </c>
    </row>
    <row r="2572" spans="1:11" x14ac:dyDescent="0.25">
      <c r="A2572" s="571">
        <v>2570</v>
      </c>
      <c r="B2572" s="55" t="s">
        <v>6359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4227</v>
      </c>
      <c r="H2572" s="625">
        <v>45281</v>
      </c>
    </row>
    <row r="2573" spans="1:11" x14ac:dyDescent="0.25">
      <c r="A2573" s="571">
        <v>2571</v>
      </c>
      <c r="B2573" s="55" t="s">
        <v>6268</v>
      </c>
      <c r="C2573" s="56" t="s">
        <v>5004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25">
        <v>45275</v>
      </c>
    </row>
    <row r="2574" spans="1:11" x14ac:dyDescent="0.25">
      <c r="A2574" s="571">
        <v>2572</v>
      </c>
      <c r="B2574" s="55" t="s">
        <v>6412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25">
        <v>45282</v>
      </c>
    </row>
    <row r="2575" spans="1:11" x14ac:dyDescent="0.25">
      <c r="A2575" s="571">
        <v>2573</v>
      </c>
      <c r="B2575" s="55" t="s">
        <v>6412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25">
        <v>45282</v>
      </c>
    </row>
    <row r="2576" spans="1:11" x14ac:dyDescent="0.25">
      <c r="A2576" s="571">
        <v>2574</v>
      </c>
      <c r="B2576" s="55" t="s">
        <v>6412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25">
        <v>45282</v>
      </c>
    </row>
    <row r="2577" spans="1:11" x14ac:dyDescent="0.25">
      <c r="A2577" s="571">
        <v>2575</v>
      </c>
      <c r="B2577" s="55" t="s">
        <v>6412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25">
        <v>45282</v>
      </c>
    </row>
    <row r="2578" spans="1:11" x14ac:dyDescent="0.25">
      <c r="A2578" s="571">
        <v>2576</v>
      </c>
      <c r="B2578" s="55" t="s">
        <v>6412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25">
        <v>45282</v>
      </c>
    </row>
    <row r="2579" spans="1:11" x14ac:dyDescent="0.25">
      <c r="A2579" s="571">
        <v>2577</v>
      </c>
      <c r="B2579" s="68" t="s">
        <v>60</v>
      </c>
      <c r="C2579" s="56" t="s">
        <v>5006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25">
        <v>45282</v>
      </c>
    </row>
    <row r="2580" spans="1:11" x14ac:dyDescent="0.25">
      <c r="A2580" s="571">
        <v>2578</v>
      </c>
      <c r="B2580" s="68" t="s">
        <v>60</v>
      </c>
      <c r="C2580" s="56" t="s">
        <v>5008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25">
        <v>45282</v>
      </c>
    </row>
    <row r="2581" spans="1:11" x14ac:dyDescent="0.25">
      <c r="A2581" s="571">
        <v>2579</v>
      </c>
      <c r="B2581" s="56" t="s">
        <v>6428</v>
      </c>
      <c r="C2581" s="56" t="s">
        <v>6452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25">
        <v>45286</v>
      </c>
      <c r="I2581" s="56" t="s">
        <v>1512</v>
      </c>
      <c r="J2581" s="56" t="s">
        <v>2846</v>
      </c>
      <c r="K2581" s="65">
        <v>30106</v>
      </c>
    </row>
    <row r="2582" spans="1:11" x14ac:dyDescent="0.25">
      <c r="A2582" s="571">
        <v>2580</v>
      </c>
      <c r="B2582" s="56" t="s">
        <v>6428</v>
      </c>
      <c r="C2582" s="56" t="s">
        <v>6453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25">
        <v>45286</v>
      </c>
      <c r="I2582" s="56" t="s">
        <v>1513</v>
      </c>
      <c r="J2582" s="56" t="s">
        <v>2846</v>
      </c>
      <c r="K2582" s="65">
        <v>30106</v>
      </c>
    </row>
    <row r="2583" spans="1:11" x14ac:dyDescent="0.25">
      <c r="A2583" s="571">
        <v>2581</v>
      </c>
      <c r="B2583" s="55" t="s">
        <v>60</v>
      </c>
      <c r="C2583" s="56" t="s">
        <v>6416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25">
        <v>45286</v>
      </c>
    </row>
    <row r="2584" spans="1:11" x14ac:dyDescent="0.25">
      <c r="A2584" s="571">
        <v>2582</v>
      </c>
      <c r="B2584" s="55" t="s">
        <v>6399</v>
      </c>
      <c r="C2584" s="56" t="s">
        <v>6330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25">
        <v>45286</v>
      </c>
    </row>
    <row r="2585" spans="1:11" x14ac:dyDescent="0.25">
      <c r="A2585" s="571">
        <v>2583</v>
      </c>
      <c r="B2585" s="55" t="s">
        <v>6399</v>
      </c>
      <c r="C2585" s="56" t="s">
        <v>6433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25">
        <v>45287</v>
      </c>
    </row>
    <row r="2586" spans="1:11" x14ac:dyDescent="0.25">
      <c r="A2586" s="571">
        <v>2584</v>
      </c>
      <c r="B2586" s="55" t="s">
        <v>6399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25">
        <v>45287</v>
      </c>
    </row>
    <row r="2587" spans="1:11" x14ac:dyDescent="0.25">
      <c r="A2587" s="571">
        <v>2585</v>
      </c>
      <c r="B2587" s="56" t="s">
        <v>665</v>
      </c>
      <c r="C2587" s="56" t="s">
        <v>6406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25">
        <v>45287</v>
      </c>
    </row>
    <row r="2588" spans="1:11" x14ac:dyDescent="0.25">
      <c r="A2588" s="571">
        <v>2586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25">
        <v>45287</v>
      </c>
    </row>
    <row r="2589" spans="1:11" x14ac:dyDescent="0.25">
      <c r="A2589" s="571">
        <v>2587</v>
      </c>
      <c r="B2589" s="55" t="s">
        <v>766</v>
      </c>
      <c r="C2589" s="56" t="s">
        <v>6329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25">
        <v>45287</v>
      </c>
    </row>
    <row r="2590" spans="1:11" x14ac:dyDescent="0.25">
      <c r="A2590" s="571">
        <v>2588</v>
      </c>
      <c r="B2590" s="56" t="s">
        <v>665</v>
      </c>
      <c r="C2590" s="56" t="s">
        <v>6401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25">
        <v>45287</v>
      </c>
    </row>
    <row r="2591" spans="1:11" x14ac:dyDescent="0.25">
      <c r="A2591" s="571">
        <v>2589</v>
      </c>
      <c r="B2591" s="56" t="s">
        <v>665</v>
      </c>
      <c r="C2591" s="56" t="s">
        <v>6402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25">
        <v>45287</v>
      </c>
    </row>
    <row r="2592" spans="1:11" x14ac:dyDescent="0.25">
      <c r="A2592" s="571">
        <v>2590</v>
      </c>
      <c r="B2592" s="56" t="s">
        <v>665</v>
      </c>
      <c r="C2592" s="56" t="s">
        <v>6403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25">
        <v>45287</v>
      </c>
    </row>
    <row r="2593" spans="1:11" x14ac:dyDescent="0.25">
      <c r="A2593" s="571">
        <v>2591</v>
      </c>
      <c r="B2593" s="56" t="s">
        <v>665</v>
      </c>
      <c r="C2593" s="56" t="s">
        <v>6407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25">
        <v>45287</v>
      </c>
    </row>
    <row r="2594" spans="1:11" x14ac:dyDescent="0.25">
      <c r="A2594" s="571">
        <v>2592</v>
      </c>
      <c r="B2594" s="56" t="s">
        <v>665</v>
      </c>
      <c r="C2594" s="56" t="s">
        <v>6410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25">
        <v>45287</v>
      </c>
    </row>
    <row r="2595" spans="1:11" x14ac:dyDescent="0.25">
      <c r="A2595" s="571">
        <v>2593</v>
      </c>
      <c r="B2595" s="56" t="s">
        <v>6448</v>
      </c>
      <c r="C2595" s="56" t="s">
        <v>6450</v>
      </c>
      <c r="D2595" s="57">
        <v>1</v>
      </c>
      <c r="E2595" s="56" t="s">
        <v>29</v>
      </c>
      <c r="F2595" s="62">
        <v>725000</v>
      </c>
      <c r="G2595" s="56" t="s">
        <v>430</v>
      </c>
      <c r="H2595" s="625">
        <v>45287</v>
      </c>
      <c r="I2595" s="56" t="s">
        <v>6445</v>
      </c>
      <c r="J2595" s="56" t="s">
        <v>6447</v>
      </c>
      <c r="K2595" s="65">
        <v>11056</v>
      </c>
    </row>
    <row r="2596" spans="1:11" x14ac:dyDescent="0.25">
      <c r="A2596" s="571">
        <v>2594</v>
      </c>
      <c r="B2596" s="56" t="s">
        <v>6449</v>
      </c>
      <c r="C2596" s="126" t="s">
        <v>6451</v>
      </c>
      <c r="D2596" s="57">
        <v>1</v>
      </c>
      <c r="E2596" s="56" t="s">
        <v>29</v>
      </c>
      <c r="F2596" s="62">
        <v>725000</v>
      </c>
      <c r="G2596" s="56" t="s">
        <v>430</v>
      </c>
      <c r="H2596" s="625">
        <v>45287</v>
      </c>
      <c r="I2596" s="56" t="s">
        <v>4522</v>
      </c>
      <c r="J2596" s="56" t="s">
        <v>2846</v>
      </c>
      <c r="K2596" s="65">
        <v>5329</v>
      </c>
    </row>
    <row r="2597" spans="1:11" x14ac:dyDescent="0.25">
      <c r="A2597" s="571">
        <v>2595</v>
      </c>
      <c r="B2597" s="56" t="s">
        <v>58</v>
      </c>
      <c r="C2597" s="56" t="s">
        <v>6459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25">
        <v>45288</v>
      </c>
    </row>
    <row r="2598" spans="1:11" x14ac:dyDescent="0.25">
      <c r="A2598" s="571">
        <v>2596</v>
      </c>
      <c r="B2598" s="56" t="s">
        <v>58</v>
      </c>
      <c r="C2598" s="56" t="s">
        <v>6457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25">
        <v>45288</v>
      </c>
    </row>
    <row r="2599" spans="1:11" x14ac:dyDescent="0.25">
      <c r="A2599" s="571">
        <v>2597</v>
      </c>
      <c r="B2599" s="55" t="s">
        <v>6429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6481</v>
      </c>
      <c r="H2599" s="625">
        <v>45289</v>
      </c>
    </row>
    <row r="2600" spans="1:11" x14ac:dyDescent="0.25">
      <c r="A2600" s="571">
        <v>2598</v>
      </c>
      <c r="B2600" s="55" t="s">
        <v>6480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6481</v>
      </c>
      <c r="H2600" s="625">
        <v>45289</v>
      </c>
    </row>
    <row r="2601" spans="1:11" x14ac:dyDescent="0.25">
      <c r="A2601" s="571">
        <v>2599</v>
      </c>
      <c r="B2601" s="56" t="s">
        <v>6462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25">
        <v>45289</v>
      </c>
    </row>
    <row r="2602" spans="1:11" x14ac:dyDescent="0.25">
      <c r="A2602" s="571">
        <v>2600</v>
      </c>
      <c r="B2602" s="56" t="s">
        <v>6463</v>
      </c>
      <c r="C2602" s="644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25">
        <v>45289</v>
      </c>
    </row>
    <row r="2603" spans="1:11" x14ac:dyDescent="0.25">
      <c r="A2603" s="571">
        <v>2601</v>
      </c>
      <c r="B2603" s="56" t="s">
        <v>6465</v>
      </c>
      <c r="C2603" s="56" t="s">
        <v>6441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25">
        <v>45289</v>
      </c>
    </row>
    <row r="2604" spans="1:11" x14ac:dyDescent="0.25">
      <c r="A2604" s="571">
        <v>2602</v>
      </c>
      <c r="B2604" s="56" t="s">
        <v>6464</v>
      </c>
      <c r="C2604" s="56" t="s">
        <v>6443</v>
      </c>
      <c r="D2604" s="87">
        <v>1</v>
      </c>
      <c r="E2604" s="69" t="s">
        <v>29</v>
      </c>
      <c r="F2604" s="76">
        <v>825000</v>
      </c>
      <c r="G2604" s="56" t="s">
        <v>578</v>
      </c>
      <c r="H2604" s="625">
        <v>45289</v>
      </c>
    </row>
    <row r="2605" spans="1:11" x14ac:dyDescent="0.25">
      <c r="A2605" s="571">
        <v>2603</v>
      </c>
      <c r="B2605" s="56" t="s">
        <v>6463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25">
        <v>45289</v>
      </c>
    </row>
    <row r="2606" spans="1:11" x14ac:dyDescent="0.25">
      <c r="A2606" s="571">
        <v>2604</v>
      </c>
      <c r="B2606" s="56" t="s">
        <v>6463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25">
        <v>45289</v>
      </c>
    </row>
    <row r="2607" spans="1:11" x14ac:dyDescent="0.25">
      <c r="A2607" s="571">
        <v>2605</v>
      </c>
      <c r="B2607" s="56" t="s">
        <v>6462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25">
        <v>45289</v>
      </c>
    </row>
    <row r="2608" spans="1:11" x14ac:dyDescent="0.25">
      <c r="A2608" s="571">
        <v>2606</v>
      </c>
      <c r="B2608" s="55" t="s">
        <v>6444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25">
        <v>45289</v>
      </c>
    </row>
    <row r="2609" spans="1:11" x14ac:dyDescent="0.25">
      <c r="A2609" s="571">
        <v>2607</v>
      </c>
      <c r="B2609" s="68" t="s">
        <v>6478</v>
      </c>
      <c r="C2609" s="65" t="s">
        <v>6490</v>
      </c>
      <c r="D2609" s="61">
        <v>1</v>
      </c>
      <c r="E2609" s="72" t="s">
        <v>29</v>
      </c>
      <c r="F2609" s="76">
        <v>2175000</v>
      </c>
      <c r="G2609" s="56" t="s">
        <v>4562</v>
      </c>
      <c r="H2609" s="625">
        <v>45289</v>
      </c>
    </row>
    <row r="2610" spans="1:11" x14ac:dyDescent="0.25">
      <c r="A2610" s="571">
        <v>2608</v>
      </c>
      <c r="B2610" s="68" t="s">
        <v>6478</v>
      </c>
      <c r="C2610" s="65" t="s">
        <v>6491</v>
      </c>
      <c r="D2610" s="61">
        <v>1</v>
      </c>
      <c r="E2610" s="72" t="s">
        <v>29</v>
      </c>
      <c r="F2610" s="76">
        <v>2175000</v>
      </c>
      <c r="G2610" s="56" t="s">
        <v>4562</v>
      </c>
      <c r="H2610" s="625">
        <v>45289</v>
      </c>
    </row>
    <row r="2611" spans="1:11" x14ac:dyDescent="0.25">
      <c r="A2611" s="571">
        <v>2609</v>
      </c>
      <c r="B2611" s="68" t="s">
        <v>6478</v>
      </c>
      <c r="C2611" s="65" t="s">
        <v>6493</v>
      </c>
      <c r="D2611" s="61">
        <v>1</v>
      </c>
      <c r="E2611" s="72" t="s">
        <v>29</v>
      </c>
      <c r="F2611" s="76">
        <v>2175000</v>
      </c>
      <c r="G2611" s="56" t="s">
        <v>6492</v>
      </c>
      <c r="H2611" s="625">
        <v>45289</v>
      </c>
      <c r="I2611" s="232" t="s">
        <v>6494</v>
      </c>
      <c r="J2611" s="56" t="s">
        <v>2846</v>
      </c>
      <c r="K2611" s="65">
        <v>21518</v>
      </c>
    </row>
    <row r="2612" spans="1:11" x14ac:dyDescent="0.25">
      <c r="A2612" s="571">
        <v>2610</v>
      </c>
      <c r="B2612" s="55" t="s">
        <v>6498</v>
      </c>
      <c r="C2612" s="56" t="s">
        <v>6333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25">
        <v>45293</v>
      </c>
      <c r="J2612" s="56" t="s">
        <v>1211</v>
      </c>
    </row>
    <row r="2613" spans="1:11" x14ac:dyDescent="0.25">
      <c r="A2613" s="571">
        <v>2611</v>
      </c>
      <c r="B2613" s="55" t="s">
        <v>6498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25">
        <v>45293</v>
      </c>
      <c r="J2613" s="56" t="s">
        <v>1211</v>
      </c>
    </row>
    <row r="2614" spans="1:11" x14ac:dyDescent="0.25">
      <c r="A2614" s="571">
        <v>2612</v>
      </c>
      <c r="B2614" s="55" t="s">
        <v>6528</v>
      </c>
      <c r="C2614" s="56" t="s">
        <v>1136</v>
      </c>
      <c r="D2614" s="105">
        <v>1</v>
      </c>
      <c r="E2614" s="72" t="s">
        <v>29</v>
      </c>
      <c r="F2614" s="203">
        <v>1050000</v>
      </c>
      <c r="G2614" s="106" t="s">
        <v>421</v>
      </c>
      <c r="H2614" s="625">
        <v>45293</v>
      </c>
      <c r="J2614" s="56" t="s">
        <v>6553</v>
      </c>
    </row>
    <row r="2615" spans="1:11" x14ac:dyDescent="0.25">
      <c r="A2615" s="571">
        <v>2613</v>
      </c>
      <c r="B2615" s="56" t="s">
        <v>6535</v>
      </c>
      <c r="C2615" s="56" t="s">
        <v>6434</v>
      </c>
      <c r="D2615" s="87">
        <v>1</v>
      </c>
      <c r="E2615" s="69" t="s">
        <v>29</v>
      </c>
      <c r="F2615" s="58">
        <v>1050000</v>
      </c>
      <c r="G2615" s="56" t="s">
        <v>6534</v>
      </c>
      <c r="H2615" s="625">
        <v>45294</v>
      </c>
    </row>
    <row r="2616" spans="1:11" x14ac:dyDescent="0.25">
      <c r="A2616" s="571">
        <v>2614</v>
      </c>
      <c r="B2616" s="56" t="s">
        <v>6535</v>
      </c>
      <c r="C2616" s="56" t="s">
        <v>6439</v>
      </c>
      <c r="D2616" s="87">
        <v>1</v>
      </c>
      <c r="E2616" s="69" t="s">
        <v>29</v>
      </c>
      <c r="F2616" s="58">
        <v>1050000</v>
      </c>
      <c r="G2616" s="56" t="s">
        <v>6534</v>
      </c>
      <c r="H2616" s="625">
        <v>45294</v>
      </c>
    </row>
    <row r="2617" spans="1:11" x14ac:dyDescent="0.25">
      <c r="A2617" s="571">
        <v>2615</v>
      </c>
      <c r="B2617" s="68" t="s">
        <v>58</v>
      </c>
      <c r="C2617" s="56" t="s">
        <v>6536</v>
      </c>
      <c r="D2617" s="87">
        <v>1</v>
      </c>
      <c r="E2617" s="69" t="s">
        <v>29</v>
      </c>
      <c r="F2617" s="58">
        <v>4200000</v>
      </c>
      <c r="G2617" s="56" t="s">
        <v>6540</v>
      </c>
      <c r="H2617" s="625">
        <v>45294</v>
      </c>
    </row>
    <row r="2618" spans="1:11" x14ac:dyDescent="0.25">
      <c r="A2618" s="571">
        <v>2616</v>
      </c>
      <c r="B2618" s="68" t="s">
        <v>58</v>
      </c>
      <c r="C2618" s="56" t="s">
        <v>6537</v>
      </c>
      <c r="D2618" s="87">
        <v>1</v>
      </c>
      <c r="E2618" s="69" t="s">
        <v>29</v>
      </c>
      <c r="F2618" s="58">
        <v>4200000</v>
      </c>
      <c r="G2618" s="56" t="s">
        <v>6540</v>
      </c>
      <c r="H2618" s="625">
        <v>45294</v>
      </c>
    </row>
    <row r="2619" spans="1:11" x14ac:dyDescent="0.25">
      <c r="A2619" s="571">
        <v>2617</v>
      </c>
      <c r="B2619" s="68" t="s">
        <v>58</v>
      </c>
      <c r="C2619" s="56" t="s">
        <v>6515</v>
      </c>
      <c r="D2619" s="87">
        <v>1</v>
      </c>
      <c r="E2619" s="69" t="s">
        <v>29</v>
      </c>
      <c r="F2619" s="58">
        <v>4200000</v>
      </c>
      <c r="G2619" s="56" t="s">
        <v>6541</v>
      </c>
      <c r="H2619" s="625">
        <v>45294</v>
      </c>
    </row>
    <row r="2620" spans="1:11" x14ac:dyDescent="0.25">
      <c r="A2620" s="571">
        <v>2618</v>
      </c>
      <c r="B2620" s="68" t="s">
        <v>6478</v>
      </c>
      <c r="C2620" s="56" t="s">
        <v>6665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25">
        <v>45297</v>
      </c>
      <c r="I2620" s="56" t="s">
        <v>1156</v>
      </c>
      <c r="J2620" s="56" t="s">
        <v>3091</v>
      </c>
      <c r="K2620" s="65">
        <v>35162</v>
      </c>
    </row>
    <row r="2621" spans="1:11" x14ac:dyDescent="0.25">
      <c r="A2621" s="571">
        <v>2619</v>
      </c>
      <c r="B2621" s="68" t="s">
        <v>6478</v>
      </c>
      <c r="C2621" s="56" t="s">
        <v>6664</v>
      </c>
      <c r="D2621" s="61">
        <v>1</v>
      </c>
      <c r="E2621" s="72" t="s">
        <v>26</v>
      </c>
      <c r="F2621" s="76">
        <v>2175000</v>
      </c>
      <c r="G2621" s="64" t="s">
        <v>521</v>
      </c>
      <c r="H2621" s="625">
        <v>45297</v>
      </c>
      <c r="I2621" s="56" t="s">
        <v>1190</v>
      </c>
    </row>
    <row r="2622" spans="1:11" x14ac:dyDescent="0.25">
      <c r="A2622" s="571">
        <v>2620</v>
      </c>
      <c r="B2622" s="56" t="s">
        <v>6663</v>
      </c>
      <c r="C2622" s="56" t="s">
        <v>6666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25">
        <v>45297</v>
      </c>
      <c r="I2622" s="75" t="s">
        <v>1272</v>
      </c>
      <c r="J2622" s="56" t="s">
        <v>6668</v>
      </c>
      <c r="K2622" s="65">
        <v>27651</v>
      </c>
    </row>
    <row r="2623" spans="1:11" x14ac:dyDescent="0.25">
      <c r="A2623" s="571">
        <v>2621</v>
      </c>
      <c r="B2623" s="56" t="s">
        <v>6663</v>
      </c>
      <c r="C2623" s="56" t="s">
        <v>6667</v>
      </c>
      <c r="D2623" s="57">
        <v>1</v>
      </c>
      <c r="E2623" s="72" t="s">
        <v>26</v>
      </c>
      <c r="F2623" s="62">
        <v>2100000</v>
      </c>
      <c r="G2623" s="64" t="s">
        <v>526</v>
      </c>
      <c r="H2623" s="625">
        <v>45297</v>
      </c>
      <c r="I2623" s="126" t="s">
        <v>1273</v>
      </c>
    </row>
    <row r="2624" spans="1:11" x14ac:dyDescent="0.25">
      <c r="A2624" s="571">
        <v>2622</v>
      </c>
      <c r="B2624" s="56" t="s">
        <v>2747</v>
      </c>
      <c r="C2624" s="56" t="s">
        <v>1625</v>
      </c>
      <c r="D2624" s="57">
        <v>1</v>
      </c>
      <c r="E2624" s="72" t="s">
        <v>29</v>
      </c>
      <c r="F2624" s="76">
        <v>1700000</v>
      </c>
      <c r="G2624" s="106" t="s">
        <v>622</v>
      </c>
      <c r="H2624" s="625">
        <v>45297</v>
      </c>
      <c r="I2624" s="56" t="s">
        <v>4126</v>
      </c>
      <c r="J2624" s="56" t="s">
        <v>2841</v>
      </c>
      <c r="K2624" s="65">
        <v>48130</v>
      </c>
    </row>
    <row r="2625" spans="1:11" x14ac:dyDescent="0.25">
      <c r="A2625" s="571">
        <v>2623</v>
      </c>
      <c r="B2625" s="255" t="s">
        <v>6638</v>
      </c>
      <c r="C2625" s="255" t="s">
        <v>6681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597">
        <v>45297</v>
      </c>
    </row>
    <row r="2626" spans="1:11" x14ac:dyDescent="0.25">
      <c r="A2626" s="571">
        <v>2624</v>
      </c>
      <c r="B2626" s="255" t="s">
        <v>6638</v>
      </c>
      <c r="C2626" s="255" t="s">
        <v>6682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597">
        <v>45297</v>
      </c>
    </row>
    <row r="2627" spans="1:11" x14ac:dyDescent="0.25">
      <c r="A2627" s="571">
        <v>2625</v>
      </c>
      <c r="B2627" s="255" t="s">
        <v>6638</v>
      </c>
      <c r="C2627" s="255" t="s">
        <v>6683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597">
        <v>45297</v>
      </c>
    </row>
    <row r="2628" spans="1:11" x14ac:dyDescent="0.25">
      <c r="A2628" s="571">
        <v>2626</v>
      </c>
      <c r="B2628" s="255" t="s">
        <v>6638</v>
      </c>
      <c r="C2628" s="255" t="s">
        <v>6684</v>
      </c>
      <c r="D2628" s="72">
        <v>1</v>
      </c>
      <c r="E2628" s="56" t="s">
        <v>29</v>
      </c>
      <c r="F2628" s="116">
        <v>1650000</v>
      </c>
      <c r="G2628" s="63" t="s">
        <v>415</v>
      </c>
      <c r="H2628" s="597">
        <v>45297</v>
      </c>
    </row>
    <row r="2629" spans="1:11" x14ac:dyDescent="0.25">
      <c r="A2629" s="571">
        <v>2627</v>
      </c>
      <c r="B2629" s="255" t="s">
        <v>6638</v>
      </c>
      <c r="C2629" s="255" t="s">
        <v>6679</v>
      </c>
      <c r="D2629" s="57">
        <v>1</v>
      </c>
      <c r="E2629" s="72" t="s">
        <v>29</v>
      </c>
      <c r="F2629" s="67">
        <v>1650000</v>
      </c>
      <c r="G2629" s="56" t="s">
        <v>6766</v>
      </c>
      <c r="H2629" s="625">
        <v>45300</v>
      </c>
    </row>
    <row r="2630" spans="1:11" x14ac:dyDescent="0.25">
      <c r="A2630" s="571">
        <v>2628</v>
      </c>
      <c r="B2630" s="255" t="s">
        <v>6638</v>
      </c>
      <c r="C2630" s="255" t="s">
        <v>6680</v>
      </c>
      <c r="D2630" s="57">
        <v>1</v>
      </c>
      <c r="E2630" s="72" t="s">
        <v>29</v>
      </c>
      <c r="F2630" s="67">
        <v>1650000</v>
      </c>
      <c r="G2630" s="56" t="s">
        <v>6766</v>
      </c>
      <c r="H2630" s="625">
        <v>45300</v>
      </c>
    </row>
    <row r="2631" spans="1:11" x14ac:dyDescent="0.25">
      <c r="A2631" s="571">
        <v>2629</v>
      </c>
      <c r="B2631" s="56" t="s">
        <v>6636</v>
      </c>
      <c r="C2631" s="80" t="s">
        <v>6673</v>
      </c>
      <c r="D2631" s="57">
        <v>1</v>
      </c>
      <c r="E2631" s="72" t="s">
        <v>29</v>
      </c>
      <c r="F2631" s="67">
        <v>1050000</v>
      </c>
      <c r="G2631" s="56" t="s">
        <v>6766</v>
      </c>
      <c r="H2631" s="625">
        <v>45300</v>
      </c>
    </row>
    <row r="2632" spans="1:11" x14ac:dyDescent="0.25">
      <c r="A2632" s="571">
        <v>2630</v>
      </c>
      <c r="B2632" s="56" t="s">
        <v>6636</v>
      </c>
      <c r="C2632" s="80" t="s">
        <v>1798</v>
      </c>
      <c r="D2632" s="57">
        <v>1</v>
      </c>
      <c r="E2632" s="72" t="s">
        <v>29</v>
      </c>
      <c r="F2632" s="67">
        <v>1050000</v>
      </c>
      <c r="G2632" s="56" t="s">
        <v>6766</v>
      </c>
      <c r="H2632" s="625">
        <v>45300</v>
      </c>
    </row>
    <row r="2633" spans="1:11" x14ac:dyDescent="0.25">
      <c r="A2633" s="571">
        <v>2631</v>
      </c>
      <c r="B2633" s="56" t="s">
        <v>6654</v>
      </c>
      <c r="C2633" s="80" t="s">
        <v>1292</v>
      </c>
      <c r="D2633" s="83">
        <v>1</v>
      </c>
      <c r="E2633" s="56" t="s">
        <v>29</v>
      </c>
      <c r="F2633" s="76">
        <v>825000</v>
      </c>
      <c r="G2633" s="56" t="s">
        <v>6766</v>
      </c>
      <c r="H2633" s="625">
        <v>45300</v>
      </c>
    </row>
    <row r="2634" spans="1:11" x14ac:dyDescent="0.25">
      <c r="A2634" s="571">
        <v>2632</v>
      </c>
      <c r="B2634" s="56" t="s">
        <v>6654</v>
      </c>
      <c r="C2634" s="80" t="s">
        <v>6674</v>
      </c>
      <c r="D2634" s="87">
        <v>1</v>
      </c>
      <c r="E2634" s="56" t="s">
        <v>29</v>
      </c>
      <c r="F2634" s="76">
        <v>825000</v>
      </c>
      <c r="G2634" s="56" t="s">
        <v>6766</v>
      </c>
      <c r="H2634" s="625">
        <v>45300</v>
      </c>
    </row>
    <row r="2635" spans="1:11" x14ac:dyDescent="0.25">
      <c r="A2635" s="571">
        <v>2633</v>
      </c>
      <c r="B2635" s="68" t="s">
        <v>60</v>
      </c>
      <c r="C2635" s="56" t="s">
        <v>6509</v>
      </c>
      <c r="D2635" s="87">
        <v>1</v>
      </c>
      <c r="E2635" s="72" t="s">
        <v>29</v>
      </c>
      <c r="F2635" s="62">
        <v>3575000</v>
      </c>
      <c r="G2635" s="56" t="s">
        <v>6766</v>
      </c>
      <c r="H2635" s="625">
        <v>45300</v>
      </c>
    </row>
    <row r="2636" spans="1:11" x14ac:dyDescent="0.25">
      <c r="A2636" s="571">
        <v>2634</v>
      </c>
      <c r="B2636" s="71" t="s">
        <v>6768</v>
      </c>
      <c r="C2636" s="245" t="s">
        <v>4563</v>
      </c>
      <c r="D2636" s="87">
        <v>1</v>
      </c>
      <c r="E2636" s="72" t="s">
        <v>29</v>
      </c>
      <c r="F2636" s="62">
        <v>725000</v>
      </c>
      <c r="G2636" s="271" t="s">
        <v>6769</v>
      </c>
      <c r="H2636" s="625">
        <v>45300</v>
      </c>
      <c r="I2636" s="733"/>
      <c r="J2636" s="733"/>
      <c r="K2636" s="734"/>
    </row>
    <row r="2637" spans="1:11" x14ac:dyDescent="0.25">
      <c r="A2637" s="571">
        <v>2635</v>
      </c>
      <c r="B2637" s="71" t="s">
        <v>6768</v>
      </c>
      <c r="C2637" s="232" t="s">
        <v>3685</v>
      </c>
      <c r="D2637" s="57">
        <v>1</v>
      </c>
      <c r="E2637" s="66" t="s">
        <v>29</v>
      </c>
      <c r="F2637" s="62">
        <v>725000</v>
      </c>
      <c r="G2637" s="271" t="s">
        <v>6771</v>
      </c>
      <c r="H2637" s="625">
        <v>45300</v>
      </c>
    </row>
    <row r="2638" spans="1:11" x14ac:dyDescent="0.25">
      <c r="A2638" s="571">
        <v>2636</v>
      </c>
      <c r="B2638" s="71" t="s">
        <v>6768</v>
      </c>
      <c r="C2638" s="110" t="s">
        <v>6431</v>
      </c>
      <c r="D2638" s="57">
        <v>1</v>
      </c>
      <c r="E2638" s="66" t="s">
        <v>29</v>
      </c>
      <c r="F2638" s="62">
        <v>725000</v>
      </c>
      <c r="G2638" s="271" t="s">
        <v>6770</v>
      </c>
      <c r="H2638" s="625">
        <v>45300</v>
      </c>
    </row>
    <row r="2639" spans="1:11" x14ac:dyDescent="0.25">
      <c r="A2639" s="571">
        <v>2637</v>
      </c>
      <c r="B2639" s="71" t="s">
        <v>6773</v>
      </c>
      <c r="C2639" s="80" t="s">
        <v>6430</v>
      </c>
      <c r="D2639" s="57">
        <v>1</v>
      </c>
      <c r="E2639" s="66" t="s">
        <v>29</v>
      </c>
      <c r="F2639" s="62">
        <v>725000</v>
      </c>
      <c r="G2639" s="271" t="s">
        <v>6769</v>
      </c>
      <c r="H2639" s="625">
        <v>45300</v>
      </c>
    </row>
    <row r="2640" spans="1:11" x14ac:dyDescent="0.25">
      <c r="A2640" s="571">
        <v>2638</v>
      </c>
      <c r="B2640" s="56" t="s">
        <v>61</v>
      </c>
      <c r="C2640" s="56" t="s">
        <v>6774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25">
        <v>45300</v>
      </c>
      <c r="I2640" s="56" t="s">
        <v>1186</v>
      </c>
      <c r="K2640" s="65">
        <v>34305</v>
      </c>
    </row>
    <row r="2641" spans="1:11" x14ac:dyDescent="0.25">
      <c r="A2641" s="571">
        <v>2639</v>
      </c>
      <c r="B2641" s="56" t="s">
        <v>61</v>
      </c>
      <c r="C2641" s="56" t="s">
        <v>6775</v>
      </c>
      <c r="D2641" s="57">
        <v>1</v>
      </c>
      <c r="E2641" s="72" t="s">
        <v>26</v>
      </c>
      <c r="F2641" s="76">
        <v>2175000</v>
      </c>
      <c r="G2641" s="106" t="s">
        <v>566</v>
      </c>
      <c r="H2641" s="625">
        <v>45300</v>
      </c>
      <c r="I2641" s="56" t="s">
        <v>1068</v>
      </c>
      <c r="K2641" s="65">
        <v>34305</v>
      </c>
    </row>
    <row r="2642" spans="1:11" x14ac:dyDescent="0.25">
      <c r="A2642" s="571">
        <v>2640</v>
      </c>
      <c r="B2642" s="255" t="s">
        <v>6792</v>
      </c>
      <c r="C2642" s="255" t="s">
        <v>6685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25">
        <v>45301</v>
      </c>
    </row>
    <row r="2643" spans="1:11" x14ac:dyDescent="0.25">
      <c r="A2643" s="571">
        <v>2641</v>
      </c>
      <c r="B2643" s="255" t="s">
        <v>6792</v>
      </c>
      <c r="C2643" s="255" t="s">
        <v>6686</v>
      </c>
      <c r="D2643" s="57">
        <v>1</v>
      </c>
      <c r="E2643" s="72" t="s">
        <v>29</v>
      </c>
      <c r="F2643" s="116">
        <v>1650000</v>
      </c>
      <c r="G2643" s="106" t="s">
        <v>415</v>
      </c>
      <c r="H2643" s="625">
        <v>45301</v>
      </c>
    </row>
    <row r="2644" spans="1:11" x14ac:dyDescent="0.25">
      <c r="A2644" s="571">
        <v>2642</v>
      </c>
      <c r="B2644" s="56" t="s">
        <v>6869</v>
      </c>
      <c r="C2644" s="56" t="s">
        <v>6311</v>
      </c>
      <c r="D2644" s="57">
        <v>1</v>
      </c>
      <c r="E2644" s="66" t="s">
        <v>29</v>
      </c>
      <c r="F2644" s="62">
        <v>1700000</v>
      </c>
      <c r="G2644" s="64" t="s">
        <v>462</v>
      </c>
      <c r="H2644" s="625">
        <v>45302</v>
      </c>
    </row>
    <row r="2645" spans="1:11" x14ac:dyDescent="0.25">
      <c r="A2645" s="571">
        <v>2643</v>
      </c>
      <c r="B2645" s="56" t="s">
        <v>6844</v>
      </c>
      <c r="C2645" s="80" t="s">
        <v>1478</v>
      </c>
      <c r="D2645" s="57">
        <v>1</v>
      </c>
      <c r="E2645" s="72" t="s">
        <v>29</v>
      </c>
      <c r="F2645" s="67">
        <v>1150000</v>
      </c>
      <c r="G2645" s="106" t="s">
        <v>6850</v>
      </c>
      <c r="H2645" s="625">
        <v>45302</v>
      </c>
    </row>
    <row r="2646" spans="1:11" x14ac:dyDescent="0.25">
      <c r="A2646" s="571">
        <v>2644</v>
      </c>
      <c r="B2646" s="56" t="s">
        <v>6844</v>
      </c>
      <c r="C2646" s="80" t="s">
        <v>1074</v>
      </c>
      <c r="D2646" s="57">
        <v>1</v>
      </c>
      <c r="E2646" s="72" t="s">
        <v>29</v>
      </c>
      <c r="F2646" s="67">
        <v>1150000</v>
      </c>
      <c r="G2646" s="106" t="s">
        <v>6850</v>
      </c>
      <c r="H2646" s="625">
        <v>45302</v>
      </c>
    </row>
    <row r="2647" spans="1:11" x14ac:dyDescent="0.25">
      <c r="A2647" s="571">
        <v>2645</v>
      </c>
      <c r="B2647" s="56" t="s">
        <v>6844</v>
      </c>
      <c r="C2647" s="80" t="s">
        <v>1650</v>
      </c>
      <c r="D2647" s="57">
        <v>1</v>
      </c>
      <c r="E2647" s="72" t="s">
        <v>29</v>
      </c>
      <c r="F2647" s="67">
        <v>1150000</v>
      </c>
      <c r="G2647" s="106" t="s">
        <v>6850</v>
      </c>
      <c r="H2647" s="625">
        <v>45302</v>
      </c>
    </row>
    <row r="2648" spans="1:11" x14ac:dyDescent="0.25">
      <c r="A2648" s="571">
        <v>2646</v>
      </c>
      <c r="B2648" s="56" t="s">
        <v>6845</v>
      </c>
      <c r="C2648" s="80" t="s">
        <v>6834</v>
      </c>
      <c r="D2648" s="57">
        <v>1</v>
      </c>
      <c r="E2648" s="72" t="s">
        <v>29</v>
      </c>
      <c r="F2648" s="67">
        <v>1150000</v>
      </c>
      <c r="G2648" s="106" t="s">
        <v>6850</v>
      </c>
      <c r="H2648" s="625">
        <v>45302</v>
      </c>
    </row>
    <row r="2649" spans="1:11" x14ac:dyDescent="0.25">
      <c r="A2649" s="571">
        <v>2647</v>
      </c>
      <c r="B2649" s="56" t="s">
        <v>6845</v>
      </c>
      <c r="C2649" s="80" t="s">
        <v>6835</v>
      </c>
      <c r="D2649" s="57">
        <v>1</v>
      </c>
      <c r="E2649" s="72" t="s">
        <v>29</v>
      </c>
      <c r="F2649" s="67">
        <v>1150000</v>
      </c>
      <c r="G2649" s="106" t="s">
        <v>6850</v>
      </c>
      <c r="H2649" s="625">
        <v>45302</v>
      </c>
    </row>
    <row r="2650" spans="1:11" x14ac:dyDescent="0.25">
      <c r="A2650" s="571">
        <v>2648</v>
      </c>
      <c r="B2650" s="56" t="s">
        <v>6869</v>
      </c>
      <c r="C2650" s="56" t="s">
        <v>6870</v>
      </c>
      <c r="D2650" s="57">
        <v>1</v>
      </c>
      <c r="E2650" s="66" t="s">
        <v>29</v>
      </c>
      <c r="F2650" s="62">
        <v>1700000</v>
      </c>
      <c r="G2650" s="106" t="s">
        <v>462</v>
      </c>
      <c r="H2650" s="625">
        <v>45302</v>
      </c>
      <c r="I2650" s="56" t="s">
        <v>894</v>
      </c>
      <c r="K2650" s="65" t="s">
        <v>6871</v>
      </c>
    </row>
    <row r="2651" spans="1:11" x14ac:dyDescent="0.25">
      <c r="A2651" s="571">
        <v>2649</v>
      </c>
      <c r="B2651" s="56" t="s">
        <v>6873</v>
      </c>
      <c r="C2651" s="56" t="s">
        <v>6874</v>
      </c>
      <c r="D2651" s="57">
        <v>1</v>
      </c>
      <c r="E2651" s="72" t="s">
        <v>29</v>
      </c>
      <c r="F2651" s="76">
        <v>1</v>
      </c>
      <c r="G2651" s="64" t="s">
        <v>415</v>
      </c>
      <c r="H2651" s="625">
        <v>45303</v>
      </c>
    </row>
    <row r="2652" spans="1:11" x14ac:dyDescent="0.25">
      <c r="A2652" s="571">
        <v>2650</v>
      </c>
      <c r="B2652" s="56" t="s">
        <v>6873</v>
      </c>
      <c r="C2652" s="56" t="s">
        <v>6876</v>
      </c>
      <c r="D2652" s="57">
        <v>1</v>
      </c>
      <c r="E2652" s="72" t="s">
        <v>29</v>
      </c>
      <c r="F2652" s="76">
        <v>1</v>
      </c>
      <c r="G2652" s="64" t="s">
        <v>415</v>
      </c>
      <c r="H2652" s="625">
        <v>45303</v>
      </c>
    </row>
    <row r="2653" spans="1:11" x14ac:dyDescent="0.25">
      <c r="A2653" s="571">
        <v>2651</v>
      </c>
      <c r="B2653" s="56" t="s">
        <v>6873</v>
      </c>
      <c r="C2653" s="56" t="s">
        <v>6876</v>
      </c>
      <c r="D2653" s="57">
        <v>1</v>
      </c>
      <c r="E2653" s="72" t="s">
        <v>29</v>
      </c>
      <c r="F2653" s="76">
        <v>1</v>
      </c>
      <c r="G2653" s="64" t="s">
        <v>415</v>
      </c>
      <c r="H2653" s="625">
        <v>45303</v>
      </c>
    </row>
    <row r="2654" spans="1:11" x14ac:dyDescent="0.25">
      <c r="A2654" s="571">
        <v>2652</v>
      </c>
      <c r="B2654" s="56" t="s">
        <v>6873</v>
      </c>
      <c r="C2654" s="56" t="s">
        <v>6877</v>
      </c>
      <c r="D2654" s="57">
        <v>1</v>
      </c>
      <c r="E2654" s="72" t="s">
        <v>29</v>
      </c>
      <c r="F2654" s="76">
        <v>1</v>
      </c>
      <c r="G2654" s="64" t="s">
        <v>415</v>
      </c>
      <c r="H2654" s="625">
        <v>45303</v>
      </c>
    </row>
    <row r="2655" spans="1:11" x14ac:dyDescent="0.25">
      <c r="A2655" s="571">
        <v>2653</v>
      </c>
      <c r="B2655" s="255" t="s">
        <v>6792</v>
      </c>
      <c r="C2655" s="255" t="s">
        <v>6687</v>
      </c>
      <c r="D2655" s="57">
        <v>1</v>
      </c>
      <c r="E2655" s="72" t="s">
        <v>29</v>
      </c>
      <c r="F2655" s="116">
        <v>1650000</v>
      </c>
      <c r="G2655" s="64" t="s">
        <v>415</v>
      </c>
      <c r="H2655" s="625">
        <v>45303</v>
      </c>
    </row>
    <row r="2656" spans="1:11" x14ac:dyDescent="0.25">
      <c r="A2656" s="571">
        <v>2654</v>
      </c>
      <c r="B2656" s="255" t="s">
        <v>6879</v>
      </c>
      <c r="C2656" s="255" t="s">
        <v>6688</v>
      </c>
      <c r="D2656" s="57">
        <v>1</v>
      </c>
      <c r="E2656" s="72" t="s">
        <v>29</v>
      </c>
      <c r="F2656" s="116">
        <v>1650000</v>
      </c>
      <c r="G2656" s="64" t="s">
        <v>415</v>
      </c>
      <c r="H2656" s="625">
        <v>45303</v>
      </c>
    </row>
    <row r="2657" spans="1:11" x14ac:dyDescent="0.25">
      <c r="A2657" s="571">
        <v>2655</v>
      </c>
      <c r="B2657" s="68" t="s">
        <v>6478</v>
      </c>
      <c r="C2657" s="56" t="s">
        <v>6947</v>
      </c>
      <c r="D2657" s="61">
        <v>1</v>
      </c>
      <c r="E2657" s="72" t="s">
        <v>29</v>
      </c>
      <c r="F2657" s="76">
        <v>2175000</v>
      </c>
      <c r="G2657" s="64" t="s">
        <v>6943</v>
      </c>
      <c r="H2657" s="625">
        <v>45304</v>
      </c>
      <c r="I2657" s="56" t="s">
        <v>6966</v>
      </c>
      <c r="J2657" s="56" t="s">
        <v>2846</v>
      </c>
      <c r="K2657" s="65">
        <v>29208</v>
      </c>
    </row>
    <row r="2658" spans="1:11" x14ac:dyDescent="0.25">
      <c r="A2658" s="571">
        <v>2656</v>
      </c>
      <c r="B2658" s="68" t="s">
        <v>6478</v>
      </c>
      <c r="C2658" s="56" t="s">
        <v>6946</v>
      </c>
      <c r="D2658" s="61">
        <v>1</v>
      </c>
      <c r="E2658" s="72" t="s">
        <v>29</v>
      </c>
      <c r="F2658" s="76">
        <v>2175000</v>
      </c>
      <c r="G2658" s="64" t="s">
        <v>6943</v>
      </c>
      <c r="H2658" s="625">
        <v>45304</v>
      </c>
      <c r="I2658" s="56" t="s">
        <v>6945</v>
      </c>
      <c r="J2658" s="56" t="s">
        <v>2846</v>
      </c>
      <c r="K2658" s="65">
        <v>29208</v>
      </c>
    </row>
    <row r="2659" spans="1:11" x14ac:dyDescent="0.25">
      <c r="A2659" s="571">
        <v>2657</v>
      </c>
      <c r="B2659" s="56" t="s">
        <v>6869</v>
      </c>
      <c r="C2659" s="56" t="s">
        <v>6950</v>
      </c>
      <c r="D2659" s="57">
        <v>1</v>
      </c>
      <c r="E2659" s="66" t="s">
        <v>29</v>
      </c>
      <c r="F2659" s="62">
        <v>1700000</v>
      </c>
      <c r="G2659" s="106" t="s">
        <v>478</v>
      </c>
      <c r="H2659" s="625">
        <v>45304</v>
      </c>
      <c r="I2659" s="126" t="s">
        <v>4606</v>
      </c>
      <c r="K2659" s="65">
        <v>49589</v>
      </c>
    </row>
    <row r="2660" spans="1:11" x14ac:dyDescent="0.25">
      <c r="A2660" s="571">
        <v>2658</v>
      </c>
      <c r="B2660" s="56" t="s">
        <v>7040</v>
      </c>
      <c r="C2660" s="56" t="s">
        <v>6954</v>
      </c>
      <c r="D2660" s="61">
        <v>1</v>
      </c>
      <c r="E2660" s="72" t="s">
        <v>67</v>
      </c>
      <c r="F2660" s="76">
        <v>1950000</v>
      </c>
      <c r="G2660" s="106" t="s">
        <v>490</v>
      </c>
      <c r="H2660" s="625">
        <v>45304</v>
      </c>
      <c r="I2660" s="56" t="s">
        <v>6967</v>
      </c>
      <c r="J2660" s="56" t="s">
        <v>2846</v>
      </c>
      <c r="K2660" s="65">
        <v>28454</v>
      </c>
    </row>
    <row r="2661" spans="1:11" x14ac:dyDescent="0.25">
      <c r="A2661" s="571">
        <v>2659</v>
      </c>
      <c r="B2661" s="56" t="s">
        <v>7041</v>
      </c>
      <c r="C2661" s="56" t="s">
        <v>6955</v>
      </c>
      <c r="D2661" s="61">
        <v>1</v>
      </c>
      <c r="E2661" s="72" t="s">
        <v>67</v>
      </c>
      <c r="F2661" s="76">
        <v>1950000</v>
      </c>
      <c r="G2661" s="106" t="s">
        <v>490</v>
      </c>
      <c r="H2661" s="625">
        <v>45304</v>
      </c>
      <c r="I2661" s="126" t="s">
        <v>6956</v>
      </c>
      <c r="J2661" s="56" t="s">
        <v>6957</v>
      </c>
      <c r="K2661" s="65">
        <v>28454</v>
      </c>
    </row>
    <row r="2662" spans="1:11" x14ac:dyDescent="0.25">
      <c r="A2662" s="571">
        <v>2660</v>
      </c>
      <c r="B2662" s="56" t="s">
        <v>6959</v>
      </c>
      <c r="C2662" s="126" t="s">
        <v>6962</v>
      </c>
      <c r="D2662" s="57">
        <v>1</v>
      </c>
      <c r="E2662" s="72" t="s">
        <v>29</v>
      </c>
      <c r="F2662" s="76">
        <v>1725000</v>
      </c>
      <c r="G2662" s="106" t="s">
        <v>401</v>
      </c>
      <c r="H2662" s="625">
        <v>45304</v>
      </c>
      <c r="I2662" s="56" t="s">
        <v>6964</v>
      </c>
      <c r="J2662" s="56" t="s">
        <v>2846</v>
      </c>
      <c r="K2662" s="65">
        <v>32466</v>
      </c>
    </row>
    <row r="2663" spans="1:11" x14ac:dyDescent="0.25">
      <c r="A2663" s="571">
        <v>2661</v>
      </c>
      <c r="B2663" s="56" t="s">
        <v>6959</v>
      </c>
      <c r="C2663" s="126" t="s">
        <v>6963</v>
      </c>
      <c r="D2663" s="57">
        <v>1</v>
      </c>
      <c r="E2663" s="72" t="s">
        <v>29</v>
      </c>
      <c r="F2663" s="76">
        <v>1725000</v>
      </c>
      <c r="G2663" s="106" t="s">
        <v>401</v>
      </c>
      <c r="H2663" s="625">
        <v>45304</v>
      </c>
      <c r="I2663" s="56" t="s">
        <v>6965</v>
      </c>
      <c r="J2663" s="56" t="s">
        <v>2846</v>
      </c>
      <c r="K2663" s="65">
        <v>32467</v>
      </c>
    </row>
    <row r="2664" spans="1:11" x14ac:dyDescent="0.25">
      <c r="A2664" s="571">
        <v>2662</v>
      </c>
      <c r="B2664" s="55" t="s">
        <v>6268</v>
      </c>
      <c r="C2664" s="56" t="s">
        <v>6418</v>
      </c>
      <c r="D2664" s="57">
        <v>1</v>
      </c>
      <c r="E2664" s="66" t="s">
        <v>29</v>
      </c>
      <c r="F2664" s="62">
        <v>3574999.99</v>
      </c>
      <c r="G2664" s="64" t="s">
        <v>6969</v>
      </c>
      <c r="H2664" s="625"/>
    </row>
    <row r="2665" spans="1:11" x14ac:dyDescent="0.25">
      <c r="A2665" s="571">
        <v>2663</v>
      </c>
      <c r="B2665" s="255" t="s">
        <v>7046</v>
      </c>
      <c r="C2665" s="255" t="s">
        <v>7047</v>
      </c>
      <c r="D2665" s="57">
        <v>1</v>
      </c>
      <c r="E2665" s="72" t="s">
        <v>29</v>
      </c>
      <c r="F2665" s="275">
        <v>1650000</v>
      </c>
      <c r="G2665" s="106" t="s">
        <v>415</v>
      </c>
      <c r="H2665" s="625">
        <v>45306</v>
      </c>
    </row>
    <row r="2666" spans="1:11" x14ac:dyDescent="0.25">
      <c r="A2666" s="571">
        <v>2664</v>
      </c>
      <c r="B2666" s="255" t="s">
        <v>7046</v>
      </c>
      <c r="C2666" s="75" t="s">
        <v>7048</v>
      </c>
      <c r="D2666" s="57">
        <v>1</v>
      </c>
      <c r="E2666" s="72" t="s">
        <v>29</v>
      </c>
      <c r="F2666" s="275">
        <v>1650000</v>
      </c>
      <c r="G2666" s="106" t="s">
        <v>415</v>
      </c>
      <c r="H2666" s="625">
        <v>45306</v>
      </c>
    </row>
    <row r="2667" spans="1:11" x14ac:dyDescent="0.25">
      <c r="A2667" s="571">
        <v>2665</v>
      </c>
      <c r="B2667" s="255" t="s">
        <v>7046</v>
      </c>
      <c r="C2667" s="75" t="s">
        <v>7049</v>
      </c>
      <c r="D2667" s="57">
        <v>1</v>
      </c>
      <c r="E2667" s="72" t="s">
        <v>29</v>
      </c>
      <c r="F2667" s="275">
        <v>1650000</v>
      </c>
      <c r="G2667" s="106" t="s">
        <v>415</v>
      </c>
      <c r="H2667" s="625">
        <v>45306</v>
      </c>
    </row>
    <row r="2668" spans="1:11" x14ac:dyDescent="0.25">
      <c r="A2668" s="571">
        <v>2666</v>
      </c>
      <c r="B2668" s="255" t="s">
        <v>7046</v>
      </c>
      <c r="C2668" s="56" t="s">
        <v>7050</v>
      </c>
      <c r="D2668" s="57">
        <v>1</v>
      </c>
      <c r="E2668" s="72" t="s">
        <v>29</v>
      </c>
      <c r="F2668" s="275">
        <v>1650000</v>
      </c>
      <c r="G2668" s="106" t="s">
        <v>415</v>
      </c>
      <c r="H2668" s="625">
        <v>45306</v>
      </c>
    </row>
    <row r="2669" spans="1:11" x14ac:dyDescent="0.25">
      <c r="A2669" s="571">
        <v>2667</v>
      </c>
      <c r="B2669" s="255" t="s">
        <v>7046</v>
      </c>
      <c r="C2669" s="56" t="s">
        <v>7051</v>
      </c>
      <c r="D2669" s="57">
        <v>1</v>
      </c>
      <c r="E2669" s="72" t="s">
        <v>29</v>
      </c>
      <c r="F2669" s="275">
        <v>1650000</v>
      </c>
      <c r="G2669" s="106" t="s">
        <v>415</v>
      </c>
      <c r="H2669" s="625">
        <v>45306</v>
      </c>
    </row>
    <row r="2670" spans="1:11" x14ac:dyDescent="0.25">
      <c r="A2670" s="571">
        <v>2668</v>
      </c>
      <c r="B2670" s="255" t="s">
        <v>7046</v>
      </c>
      <c r="C2670" s="56" t="s">
        <v>7052</v>
      </c>
      <c r="D2670" s="57">
        <v>1</v>
      </c>
      <c r="E2670" s="72" t="s">
        <v>29</v>
      </c>
      <c r="F2670" s="275">
        <v>1650000</v>
      </c>
      <c r="G2670" s="106" t="s">
        <v>415</v>
      </c>
      <c r="H2670" s="625">
        <v>45306</v>
      </c>
    </row>
    <row r="2671" spans="1:11" x14ac:dyDescent="0.25">
      <c r="A2671" s="571">
        <v>2669</v>
      </c>
      <c r="B2671" s="71" t="s">
        <v>7077</v>
      </c>
      <c r="C2671" s="71" t="s">
        <v>6437</v>
      </c>
      <c r="D2671" s="105">
        <v>1</v>
      </c>
      <c r="E2671" s="70" t="s">
        <v>29</v>
      </c>
      <c r="F2671" s="63">
        <v>1050000</v>
      </c>
      <c r="G2671" s="106" t="s">
        <v>430</v>
      </c>
      <c r="H2671" s="625">
        <v>45306</v>
      </c>
      <c r="I2671" s="126" t="s">
        <v>1028</v>
      </c>
      <c r="J2671" s="56" t="s">
        <v>2841</v>
      </c>
      <c r="K2671" s="65">
        <v>30412</v>
      </c>
    </row>
    <row r="2672" spans="1:11" x14ac:dyDescent="0.25">
      <c r="A2672" s="571">
        <v>2670</v>
      </c>
      <c r="B2672" s="56" t="s">
        <v>6869</v>
      </c>
      <c r="C2672" s="56" t="s">
        <v>7104</v>
      </c>
      <c r="D2672" s="57">
        <v>1</v>
      </c>
      <c r="E2672" s="66" t="s">
        <v>29</v>
      </c>
      <c r="F2672" s="62">
        <v>1700000</v>
      </c>
      <c r="G2672" s="106" t="s">
        <v>433</v>
      </c>
      <c r="H2672" s="625">
        <v>45306</v>
      </c>
      <c r="I2672" s="126" t="s">
        <v>1066</v>
      </c>
      <c r="J2672" s="56" t="s">
        <v>2841</v>
      </c>
      <c r="K2672" s="65">
        <v>44245</v>
      </c>
    </row>
    <row r="2673" spans="1:11" x14ac:dyDescent="0.25">
      <c r="A2673" s="571">
        <v>2671</v>
      </c>
      <c r="B2673" s="68" t="s">
        <v>7093</v>
      </c>
      <c r="C2673" s="75" t="s">
        <v>7106</v>
      </c>
      <c r="D2673" s="57">
        <v>1</v>
      </c>
      <c r="E2673" s="72" t="s">
        <v>29</v>
      </c>
      <c r="F2673" s="62">
        <v>1809286.5</v>
      </c>
      <c r="G2673" s="64" t="s">
        <v>7107</v>
      </c>
      <c r="H2673" s="625">
        <v>45307</v>
      </c>
      <c r="I2673" s="126" t="s">
        <v>1510</v>
      </c>
      <c r="J2673" s="56" t="s">
        <v>2841</v>
      </c>
      <c r="K2673" s="65">
        <v>30106</v>
      </c>
    </row>
    <row r="2674" spans="1:11" x14ac:dyDescent="0.25">
      <c r="A2674" s="571">
        <v>2672</v>
      </c>
      <c r="B2674" s="68" t="s">
        <v>7093</v>
      </c>
      <c r="C2674" s="75" t="s">
        <v>7105</v>
      </c>
      <c r="D2674" s="57">
        <v>1</v>
      </c>
      <c r="E2674" s="72" t="s">
        <v>29</v>
      </c>
      <c r="F2674" s="62">
        <v>1809286.5</v>
      </c>
      <c r="G2674" s="64" t="s">
        <v>7107</v>
      </c>
      <c r="H2674" s="625">
        <v>45307</v>
      </c>
      <c r="I2674" s="126" t="s">
        <v>1511</v>
      </c>
      <c r="J2674" s="56" t="s">
        <v>2841</v>
      </c>
      <c r="K2674" s="65">
        <v>30106</v>
      </c>
    </row>
    <row r="2675" spans="1:11" x14ac:dyDescent="0.25">
      <c r="A2675" s="571">
        <v>2673</v>
      </c>
      <c r="B2675" s="55" t="s">
        <v>6268</v>
      </c>
      <c r="C2675" s="56" t="s">
        <v>6417</v>
      </c>
      <c r="D2675" s="57">
        <v>1</v>
      </c>
      <c r="E2675" s="72" t="s">
        <v>29</v>
      </c>
      <c r="F2675" s="62">
        <v>3574999.99</v>
      </c>
      <c r="G2675" s="64" t="s">
        <v>1215</v>
      </c>
      <c r="H2675" s="625">
        <v>45307</v>
      </c>
      <c r="J2675" s="56" t="s">
        <v>416</v>
      </c>
    </row>
    <row r="2676" spans="1:11" x14ac:dyDescent="0.25">
      <c r="A2676" s="571">
        <v>2674</v>
      </c>
      <c r="B2676" s="68" t="s">
        <v>60</v>
      </c>
      <c r="C2676" s="56" t="s">
        <v>6433</v>
      </c>
      <c r="D2676" s="87">
        <v>1</v>
      </c>
      <c r="E2676" s="72" t="s">
        <v>29</v>
      </c>
      <c r="F2676" s="62">
        <v>3575000</v>
      </c>
      <c r="G2676" s="64" t="s">
        <v>1215</v>
      </c>
      <c r="H2676" s="625">
        <v>45307</v>
      </c>
      <c r="J2676" s="56" t="s">
        <v>416</v>
      </c>
    </row>
    <row r="2677" spans="1:11" x14ac:dyDescent="0.25">
      <c r="A2677" s="571">
        <v>2675</v>
      </c>
      <c r="B2677" s="255" t="s">
        <v>7077</v>
      </c>
      <c r="C2677" s="255" t="s">
        <v>7099</v>
      </c>
      <c r="D2677" s="467">
        <v>1</v>
      </c>
      <c r="E2677" s="559" t="s">
        <v>29</v>
      </c>
      <c r="F2677" s="469">
        <v>725000</v>
      </c>
      <c r="G2677" s="64" t="s">
        <v>516</v>
      </c>
      <c r="H2677" s="625">
        <v>45307</v>
      </c>
      <c r="I2677" s="126" t="s">
        <v>7128</v>
      </c>
      <c r="J2677" s="56" t="s">
        <v>416</v>
      </c>
    </row>
    <row r="2678" spans="1:11" x14ac:dyDescent="0.25">
      <c r="A2678" s="571">
        <v>2676</v>
      </c>
      <c r="B2678" s="730" t="s">
        <v>7077</v>
      </c>
      <c r="C2678" s="731" t="s">
        <v>7100</v>
      </c>
      <c r="D2678" s="735">
        <v>1</v>
      </c>
      <c r="E2678" s="736" t="s">
        <v>29</v>
      </c>
      <c r="F2678" s="737">
        <v>725000</v>
      </c>
      <c r="G2678" s="738" t="s">
        <v>471</v>
      </c>
      <c r="H2678" s="739">
        <v>45307</v>
      </c>
      <c r="I2678" s="730" t="s">
        <v>1279</v>
      </c>
      <c r="J2678" s="730" t="s">
        <v>2846</v>
      </c>
      <c r="K2678" s="731" t="s">
        <v>4381</v>
      </c>
    </row>
    <row r="2679" spans="1:11" x14ac:dyDescent="0.25">
      <c r="A2679" s="571">
        <v>2677</v>
      </c>
      <c r="B2679" s="730" t="s">
        <v>7077</v>
      </c>
      <c r="C2679" s="731" t="s">
        <v>7110</v>
      </c>
      <c r="D2679" s="735">
        <v>1</v>
      </c>
      <c r="E2679" s="736" t="s">
        <v>29</v>
      </c>
      <c r="F2679" s="737">
        <v>725000</v>
      </c>
      <c r="G2679" s="738" t="s">
        <v>471</v>
      </c>
      <c r="H2679" s="739">
        <v>45307</v>
      </c>
      <c r="I2679" s="730" t="s">
        <v>1271</v>
      </c>
      <c r="J2679" s="730" t="s">
        <v>2846</v>
      </c>
      <c r="K2679" s="731" t="s">
        <v>4381</v>
      </c>
    </row>
    <row r="2680" spans="1:11" x14ac:dyDescent="0.25">
      <c r="A2680" s="571">
        <v>2678</v>
      </c>
      <c r="B2680" s="55" t="s">
        <v>6268</v>
      </c>
      <c r="C2680" s="56" t="s">
        <v>6419</v>
      </c>
      <c r="D2680" s="72">
        <v>1</v>
      </c>
      <c r="E2680" s="56" t="s">
        <v>29</v>
      </c>
      <c r="F2680" s="62">
        <v>3574999.99</v>
      </c>
      <c r="G2680" s="106" t="s">
        <v>798</v>
      </c>
      <c r="H2680" s="740">
        <v>45308</v>
      </c>
    </row>
    <row r="2681" spans="1:11" x14ac:dyDescent="0.25">
      <c r="A2681" s="571">
        <v>2679</v>
      </c>
      <c r="B2681" s="55" t="s">
        <v>6268</v>
      </c>
      <c r="C2681" s="75" t="s">
        <v>6420</v>
      </c>
      <c r="D2681" s="72">
        <v>1</v>
      </c>
      <c r="E2681" s="56" t="s">
        <v>29</v>
      </c>
      <c r="F2681" s="62">
        <v>3574999.99</v>
      </c>
      <c r="G2681" s="106" t="s">
        <v>1402</v>
      </c>
      <c r="H2681" s="740">
        <v>45308</v>
      </c>
    </row>
    <row r="2682" spans="1:11" x14ac:dyDescent="0.25">
      <c r="A2682" s="571">
        <v>2680</v>
      </c>
      <c r="B2682" s="56" t="s">
        <v>6636</v>
      </c>
      <c r="C2682" s="80" t="s">
        <v>1179</v>
      </c>
      <c r="D2682" s="72">
        <v>1</v>
      </c>
      <c r="E2682" s="56" t="s">
        <v>29</v>
      </c>
      <c r="F2682" s="67">
        <v>1050000</v>
      </c>
      <c r="G2682" s="106" t="s">
        <v>415</v>
      </c>
      <c r="H2682" s="740">
        <v>45308</v>
      </c>
    </row>
    <row r="2683" spans="1:11" x14ac:dyDescent="0.25">
      <c r="A2683" s="571">
        <v>2681</v>
      </c>
      <c r="B2683" s="56" t="s">
        <v>6636</v>
      </c>
      <c r="C2683" s="56" t="s">
        <v>1585</v>
      </c>
      <c r="D2683" s="72">
        <v>1</v>
      </c>
      <c r="E2683" s="56" t="s">
        <v>29</v>
      </c>
      <c r="F2683" s="67">
        <v>1050000</v>
      </c>
      <c r="G2683" s="106" t="s">
        <v>415</v>
      </c>
      <c r="H2683" s="740">
        <v>45308</v>
      </c>
    </row>
    <row r="2684" spans="1:11" x14ac:dyDescent="0.25">
      <c r="A2684" s="571">
        <v>2682</v>
      </c>
      <c r="B2684" s="56" t="s">
        <v>7206</v>
      </c>
      <c r="C2684" s="449" t="s">
        <v>7211</v>
      </c>
      <c r="D2684" s="87">
        <v>1</v>
      </c>
      <c r="E2684" s="72" t="s">
        <v>29</v>
      </c>
      <c r="F2684" s="76">
        <v>1425000</v>
      </c>
      <c r="G2684" s="63" t="s">
        <v>524</v>
      </c>
      <c r="H2684" s="740">
        <v>45309</v>
      </c>
    </row>
    <row r="2685" spans="1:11" x14ac:dyDescent="0.25">
      <c r="A2685" s="571">
        <v>2683</v>
      </c>
      <c r="B2685" s="56" t="s">
        <v>6635</v>
      </c>
      <c r="C2685" s="56" t="s">
        <v>7225</v>
      </c>
      <c r="D2685" s="57">
        <v>1</v>
      </c>
      <c r="E2685" s="66" t="s">
        <v>29</v>
      </c>
      <c r="F2685" s="62">
        <v>725000</v>
      </c>
      <c r="G2685" s="63" t="s">
        <v>524</v>
      </c>
      <c r="H2685" s="740">
        <v>45309</v>
      </c>
      <c r="K2685" s="65">
        <v>34569</v>
      </c>
    </row>
    <row r="2686" spans="1:11" x14ac:dyDescent="0.25">
      <c r="A2686" s="571">
        <v>2684</v>
      </c>
      <c r="B2686" s="68" t="s">
        <v>7093</v>
      </c>
      <c r="C2686" s="56" t="s">
        <v>7232</v>
      </c>
      <c r="D2686" s="57">
        <v>1</v>
      </c>
      <c r="E2686" s="72" t="s">
        <v>29</v>
      </c>
      <c r="F2686" s="62">
        <v>1809286.5</v>
      </c>
      <c r="G2686" s="64" t="s">
        <v>526</v>
      </c>
      <c r="H2686" s="740">
        <v>45310</v>
      </c>
      <c r="I2686" s="56" t="s">
        <v>6293</v>
      </c>
      <c r="J2686" s="56" t="s">
        <v>2846</v>
      </c>
      <c r="K2686" s="65">
        <v>8289</v>
      </c>
    </row>
    <row r="2687" spans="1:11" x14ac:dyDescent="0.25">
      <c r="A2687" s="571">
        <v>2685</v>
      </c>
      <c r="B2687" s="68" t="s">
        <v>7093</v>
      </c>
      <c r="C2687" s="56" t="s">
        <v>7233</v>
      </c>
      <c r="D2687" s="57">
        <v>1</v>
      </c>
      <c r="E2687" s="72" t="s">
        <v>29</v>
      </c>
      <c r="F2687" s="62">
        <v>1809286.5</v>
      </c>
      <c r="G2687" s="64" t="s">
        <v>526</v>
      </c>
      <c r="H2687" s="740">
        <v>45310</v>
      </c>
      <c r="I2687" s="56" t="s">
        <v>4528</v>
      </c>
      <c r="J2687" s="56" t="s">
        <v>2846</v>
      </c>
      <c r="K2687" s="65">
        <v>8289</v>
      </c>
    </row>
    <row r="2688" spans="1:11" x14ac:dyDescent="0.25">
      <c r="A2688" s="571">
        <v>2686</v>
      </c>
      <c r="B2688" s="255" t="s">
        <v>7227</v>
      </c>
      <c r="C2688" s="255" t="s">
        <v>7056</v>
      </c>
      <c r="D2688" s="57">
        <v>1</v>
      </c>
      <c r="E2688" s="72" t="s">
        <v>29</v>
      </c>
      <c r="F2688" s="67">
        <v>1650000</v>
      </c>
      <c r="G2688" s="106" t="s">
        <v>415</v>
      </c>
      <c r="H2688" s="740">
        <v>45310</v>
      </c>
    </row>
    <row r="2689" spans="1:11" x14ac:dyDescent="0.25">
      <c r="A2689" s="571">
        <v>2687</v>
      </c>
      <c r="B2689" s="255" t="s">
        <v>7228</v>
      </c>
      <c r="C2689" s="255" t="s">
        <v>7057</v>
      </c>
      <c r="D2689" s="57">
        <v>1</v>
      </c>
      <c r="E2689" s="72" t="s">
        <v>29</v>
      </c>
      <c r="F2689" s="67">
        <v>1650000</v>
      </c>
      <c r="G2689" s="106" t="s">
        <v>415</v>
      </c>
      <c r="H2689" s="740">
        <v>45310</v>
      </c>
    </row>
    <row r="2690" spans="1:11" x14ac:dyDescent="0.25">
      <c r="A2690" s="571">
        <v>2688</v>
      </c>
      <c r="B2690" s="255" t="s">
        <v>7228</v>
      </c>
      <c r="C2690" s="255" t="s">
        <v>7058</v>
      </c>
      <c r="D2690" s="57">
        <v>1</v>
      </c>
      <c r="E2690" s="72" t="s">
        <v>29</v>
      </c>
      <c r="F2690" s="67">
        <v>1650000</v>
      </c>
      <c r="G2690" s="106" t="s">
        <v>415</v>
      </c>
      <c r="H2690" s="740">
        <v>45310</v>
      </c>
    </row>
    <row r="2691" spans="1:11" x14ac:dyDescent="0.25">
      <c r="A2691" s="571">
        <v>2689</v>
      </c>
      <c r="B2691" s="255" t="s">
        <v>7227</v>
      </c>
      <c r="C2691" s="255" t="s">
        <v>7059</v>
      </c>
      <c r="D2691" s="57">
        <v>1</v>
      </c>
      <c r="E2691" s="72" t="s">
        <v>29</v>
      </c>
      <c r="F2691" s="67">
        <v>1650000</v>
      </c>
      <c r="G2691" s="106" t="s">
        <v>415</v>
      </c>
      <c r="H2691" s="740">
        <v>45310</v>
      </c>
    </row>
    <row r="2692" spans="1:11" x14ac:dyDescent="0.25">
      <c r="A2692" s="571">
        <v>2690</v>
      </c>
      <c r="B2692" s="56" t="s">
        <v>7229</v>
      </c>
      <c r="C2692" s="255" t="s">
        <v>2732</v>
      </c>
      <c r="D2692" s="57">
        <v>1</v>
      </c>
      <c r="E2692" s="72" t="s">
        <v>29</v>
      </c>
      <c r="F2692" s="67">
        <v>1050000</v>
      </c>
      <c r="G2692" s="106" t="s">
        <v>415</v>
      </c>
      <c r="H2692" s="740">
        <v>45310</v>
      </c>
    </row>
    <row r="2693" spans="1:11" x14ac:dyDescent="0.25">
      <c r="A2693" s="571">
        <v>2691</v>
      </c>
      <c r="B2693" s="56" t="s">
        <v>7229</v>
      </c>
      <c r="C2693" s="255" t="s">
        <v>2823</v>
      </c>
      <c r="D2693" s="57">
        <v>1</v>
      </c>
      <c r="E2693" s="72" t="s">
        <v>29</v>
      </c>
      <c r="F2693" s="67">
        <v>1050000</v>
      </c>
      <c r="G2693" s="106" t="s">
        <v>415</v>
      </c>
      <c r="H2693" s="740">
        <v>45310</v>
      </c>
    </row>
    <row r="2694" spans="1:11" x14ac:dyDescent="0.25">
      <c r="A2694" s="571">
        <v>2692</v>
      </c>
      <c r="B2694" s="68" t="s">
        <v>7093</v>
      </c>
      <c r="C2694" s="56" t="s">
        <v>7264</v>
      </c>
      <c r="D2694" s="57">
        <v>1</v>
      </c>
      <c r="E2694" s="72" t="s">
        <v>29</v>
      </c>
      <c r="F2694" s="62">
        <v>1809286.5</v>
      </c>
      <c r="G2694" s="106" t="s">
        <v>478</v>
      </c>
      <c r="H2694" s="740">
        <v>45310</v>
      </c>
      <c r="I2694" s="56" t="s">
        <v>1153</v>
      </c>
      <c r="J2694" s="56" t="s">
        <v>2846</v>
      </c>
      <c r="K2694" s="65">
        <v>32613</v>
      </c>
    </row>
    <row r="2695" spans="1:11" x14ac:dyDescent="0.25">
      <c r="A2695" s="571">
        <v>2693</v>
      </c>
      <c r="B2695" s="68" t="s">
        <v>7093</v>
      </c>
      <c r="C2695" s="56" t="s">
        <v>7265</v>
      </c>
      <c r="D2695" s="57">
        <v>1</v>
      </c>
      <c r="E2695" s="72" t="s">
        <v>29</v>
      </c>
      <c r="F2695" s="62">
        <v>1809286.5</v>
      </c>
      <c r="G2695" s="106" t="s">
        <v>478</v>
      </c>
      <c r="H2695" s="740">
        <v>45310</v>
      </c>
      <c r="I2695" s="126" t="s">
        <v>7263</v>
      </c>
      <c r="J2695" s="56" t="s">
        <v>2846</v>
      </c>
      <c r="K2695" s="65">
        <v>32613</v>
      </c>
    </row>
    <row r="2696" spans="1:11" x14ac:dyDescent="0.25">
      <c r="A2696" s="571">
        <v>2694</v>
      </c>
      <c r="B2696" s="68" t="s">
        <v>6478</v>
      </c>
      <c r="C2696" s="65" t="s">
        <v>6488</v>
      </c>
      <c r="D2696" s="61">
        <v>1</v>
      </c>
      <c r="E2696" s="72" t="s">
        <v>67</v>
      </c>
      <c r="F2696" s="76">
        <v>2175000</v>
      </c>
      <c r="G2696" s="106" t="s">
        <v>7295</v>
      </c>
      <c r="H2696" s="740">
        <v>45311</v>
      </c>
      <c r="I2696" s="56" t="s">
        <v>4674</v>
      </c>
    </row>
    <row r="2697" spans="1:11" x14ac:dyDescent="0.25">
      <c r="A2697" s="571">
        <v>2695</v>
      </c>
      <c r="B2697" s="56" t="s">
        <v>7206</v>
      </c>
      <c r="C2697" s="241" t="s">
        <v>7372</v>
      </c>
      <c r="D2697" s="87">
        <v>1</v>
      </c>
      <c r="E2697" s="56" t="s">
        <v>26</v>
      </c>
      <c r="F2697" s="76">
        <v>1425000</v>
      </c>
      <c r="G2697" s="64" t="s">
        <v>583</v>
      </c>
      <c r="H2697" s="740">
        <v>45313</v>
      </c>
      <c r="I2697" s="56" t="s">
        <v>1362</v>
      </c>
      <c r="J2697" s="56" t="s">
        <v>2841</v>
      </c>
      <c r="K2697" s="65">
        <v>39774</v>
      </c>
    </row>
    <row r="2698" spans="1:11" x14ac:dyDescent="0.25">
      <c r="A2698" s="571">
        <v>2696</v>
      </c>
      <c r="B2698" s="56" t="s">
        <v>7373</v>
      </c>
      <c r="C2698" s="56" t="s">
        <v>7388</v>
      </c>
      <c r="D2698" s="57">
        <v>1</v>
      </c>
      <c r="E2698" s="72" t="s">
        <v>26</v>
      </c>
      <c r="F2698" s="76">
        <f>15675676/8*1.11</f>
        <v>2175000.0450000004</v>
      </c>
      <c r="G2698" s="106" t="s">
        <v>6492</v>
      </c>
      <c r="H2698" s="740">
        <v>45313</v>
      </c>
      <c r="I2698" s="232" t="s">
        <v>1762</v>
      </c>
      <c r="J2698" s="56" t="s">
        <v>2846</v>
      </c>
      <c r="K2698" s="65">
        <v>25738</v>
      </c>
    </row>
    <row r="2699" spans="1:11" x14ac:dyDescent="0.25">
      <c r="A2699" s="571">
        <v>2697</v>
      </c>
      <c r="B2699" s="56" t="s">
        <v>7373</v>
      </c>
      <c r="C2699" s="56" t="s">
        <v>7389</v>
      </c>
      <c r="D2699" s="57">
        <v>1</v>
      </c>
      <c r="E2699" s="72" t="s">
        <v>26</v>
      </c>
      <c r="F2699" s="76">
        <f>15675676/8*1.11</f>
        <v>2175000.0450000004</v>
      </c>
      <c r="G2699" s="106" t="s">
        <v>6492</v>
      </c>
      <c r="H2699" s="740">
        <v>45313</v>
      </c>
      <c r="I2699" s="232" t="s">
        <v>1764</v>
      </c>
      <c r="J2699" s="56" t="s">
        <v>2846</v>
      </c>
      <c r="K2699" s="65">
        <v>25739</v>
      </c>
    </row>
    <row r="2700" spans="1:11" x14ac:dyDescent="0.25">
      <c r="A2700" s="571">
        <v>2698</v>
      </c>
      <c r="B2700" s="55" t="s">
        <v>6327</v>
      </c>
      <c r="C2700" s="56" t="s">
        <v>6519</v>
      </c>
      <c r="D2700" s="56">
        <v>1</v>
      </c>
      <c r="E2700" s="56" t="s">
        <v>29</v>
      </c>
      <c r="F2700" s="62">
        <v>4200000</v>
      </c>
      <c r="G2700" s="106" t="s">
        <v>760</v>
      </c>
      <c r="H2700" s="740">
        <v>45313</v>
      </c>
      <c r="I2700" s="232"/>
    </row>
    <row r="2701" spans="1:11" x14ac:dyDescent="0.25">
      <c r="A2701" s="571">
        <v>2699</v>
      </c>
      <c r="B2701" s="55" t="s">
        <v>6327</v>
      </c>
      <c r="C2701" s="75" t="s">
        <v>6520</v>
      </c>
      <c r="D2701" s="56">
        <v>1</v>
      </c>
      <c r="E2701" s="56" t="s">
        <v>29</v>
      </c>
      <c r="F2701" s="62">
        <v>4200000</v>
      </c>
      <c r="G2701" s="106" t="s">
        <v>760</v>
      </c>
      <c r="H2701" s="740">
        <v>45313</v>
      </c>
      <c r="I2701" s="232"/>
    </row>
    <row r="2702" spans="1:11" x14ac:dyDescent="0.25">
      <c r="A2702" s="571">
        <v>2700</v>
      </c>
      <c r="B2702" s="56" t="s">
        <v>7365</v>
      </c>
      <c r="C2702" s="126" t="s">
        <v>7368</v>
      </c>
      <c r="D2702" s="87">
        <v>1</v>
      </c>
      <c r="E2702" s="72" t="s">
        <v>29</v>
      </c>
      <c r="F2702" s="76">
        <v>1425000</v>
      </c>
      <c r="G2702" s="106" t="s">
        <v>404</v>
      </c>
      <c r="H2702" s="740">
        <v>45314</v>
      </c>
      <c r="I2702" s="56" t="s">
        <v>7369</v>
      </c>
      <c r="J2702" s="56" t="s">
        <v>7364</v>
      </c>
      <c r="K2702" s="65">
        <v>39783</v>
      </c>
    </row>
    <row r="2703" spans="1:11" x14ac:dyDescent="0.25">
      <c r="A2703" s="571">
        <v>2701</v>
      </c>
      <c r="B2703" s="56" t="s">
        <v>7365</v>
      </c>
      <c r="C2703" s="126" t="s">
        <v>7370</v>
      </c>
      <c r="D2703" s="83">
        <v>1</v>
      </c>
      <c r="E2703" s="56" t="s">
        <v>29</v>
      </c>
      <c r="F2703" s="76">
        <v>1425000</v>
      </c>
      <c r="G2703" s="106" t="s">
        <v>521</v>
      </c>
      <c r="H2703" s="740">
        <v>45314</v>
      </c>
      <c r="I2703" s="56" t="s">
        <v>7371</v>
      </c>
      <c r="J2703" s="56" t="s">
        <v>2841</v>
      </c>
      <c r="K2703" s="65">
        <v>49841</v>
      </c>
    </row>
    <row r="2704" spans="1:11" x14ac:dyDescent="0.25">
      <c r="A2704" s="571">
        <v>2702</v>
      </c>
      <c r="B2704" s="55" t="s">
        <v>7284</v>
      </c>
      <c r="C2704" s="56" t="s">
        <v>1531</v>
      </c>
      <c r="D2704" s="105">
        <v>1</v>
      </c>
      <c r="E2704" s="72" t="s">
        <v>29</v>
      </c>
      <c r="F2704" s="203">
        <v>1050000</v>
      </c>
      <c r="G2704" s="106" t="s">
        <v>415</v>
      </c>
      <c r="H2704" s="740">
        <v>45314</v>
      </c>
    </row>
    <row r="2705" spans="1:11" x14ac:dyDescent="0.25">
      <c r="A2705" s="571">
        <v>2703</v>
      </c>
      <c r="B2705" s="55" t="s">
        <v>7284</v>
      </c>
      <c r="C2705" s="56" t="s">
        <v>1563</v>
      </c>
      <c r="D2705" s="105">
        <v>1</v>
      </c>
      <c r="E2705" s="72" t="s">
        <v>29</v>
      </c>
      <c r="F2705" s="203">
        <v>1050000</v>
      </c>
      <c r="G2705" s="106" t="s">
        <v>415</v>
      </c>
      <c r="H2705" s="740">
        <v>45314</v>
      </c>
    </row>
    <row r="2706" spans="1:11" x14ac:dyDescent="0.25">
      <c r="A2706" s="571">
        <v>2704</v>
      </c>
      <c r="B2706" s="55" t="s">
        <v>7284</v>
      </c>
      <c r="C2706" s="56" t="s">
        <v>1017</v>
      </c>
      <c r="D2706" s="105">
        <v>1</v>
      </c>
      <c r="E2706" s="72" t="s">
        <v>29</v>
      </c>
      <c r="F2706" s="203">
        <v>1050000</v>
      </c>
      <c r="G2706" s="106" t="s">
        <v>415</v>
      </c>
      <c r="H2706" s="740">
        <v>45314</v>
      </c>
    </row>
    <row r="2707" spans="1:11" x14ac:dyDescent="0.25">
      <c r="A2707" s="571">
        <v>2705</v>
      </c>
      <c r="B2707" s="55" t="s">
        <v>7284</v>
      </c>
      <c r="C2707" s="56" t="s">
        <v>1587</v>
      </c>
      <c r="D2707" s="105">
        <v>1</v>
      </c>
      <c r="E2707" s="72" t="s">
        <v>29</v>
      </c>
      <c r="F2707" s="203">
        <v>1050000</v>
      </c>
      <c r="G2707" s="106" t="s">
        <v>415</v>
      </c>
      <c r="H2707" s="740">
        <v>45314</v>
      </c>
    </row>
    <row r="2708" spans="1:11" x14ac:dyDescent="0.25">
      <c r="A2708" s="571">
        <v>2706</v>
      </c>
      <c r="B2708" s="56" t="s">
        <v>7274</v>
      </c>
      <c r="C2708" s="255" t="s">
        <v>1164</v>
      </c>
      <c r="D2708" s="83">
        <v>1</v>
      </c>
      <c r="E2708" s="56" t="s">
        <v>29</v>
      </c>
      <c r="F2708" s="76">
        <v>825000</v>
      </c>
      <c r="G2708" s="106" t="s">
        <v>415</v>
      </c>
      <c r="H2708" s="740">
        <v>45314</v>
      </c>
    </row>
    <row r="2709" spans="1:11" x14ac:dyDescent="0.25">
      <c r="A2709" s="571">
        <v>2707</v>
      </c>
      <c r="B2709" s="56" t="s">
        <v>7274</v>
      </c>
      <c r="C2709" s="255" t="s">
        <v>1379</v>
      </c>
      <c r="D2709" s="83">
        <v>1</v>
      </c>
      <c r="E2709" s="56" t="s">
        <v>29</v>
      </c>
      <c r="F2709" s="76">
        <v>825000</v>
      </c>
      <c r="G2709" s="106" t="s">
        <v>415</v>
      </c>
      <c r="H2709" s="740">
        <v>45314</v>
      </c>
    </row>
    <row r="2710" spans="1:11" x14ac:dyDescent="0.25">
      <c r="A2710" s="571">
        <v>2708</v>
      </c>
      <c r="B2710" s="56" t="s">
        <v>7206</v>
      </c>
      <c r="C2710" s="126" t="s">
        <v>7466</v>
      </c>
      <c r="D2710" s="87">
        <v>1</v>
      </c>
      <c r="E2710" s="72" t="s">
        <v>29</v>
      </c>
      <c r="F2710" s="76">
        <v>1425000</v>
      </c>
      <c r="G2710" s="106" t="s">
        <v>461</v>
      </c>
      <c r="H2710" s="740">
        <v>45315</v>
      </c>
      <c r="I2710" s="56" t="s">
        <v>7467</v>
      </c>
      <c r="J2710" s="56" t="s">
        <v>2841</v>
      </c>
      <c r="K2710" s="65">
        <f>54304</f>
        <v>54304</v>
      </c>
    </row>
    <row r="2711" spans="1:11" x14ac:dyDescent="0.25">
      <c r="A2711" s="571">
        <v>2709</v>
      </c>
      <c r="B2711" s="56" t="s">
        <v>7373</v>
      </c>
      <c r="C2711" s="56" t="s">
        <v>7408</v>
      </c>
      <c r="D2711" s="57">
        <v>1</v>
      </c>
      <c r="E2711" s="72" t="s">
        <v>26</v>
      </c>
      <c r="F2711" s="76">
        <f>15675676/8*1.11</f>
        <v>2175000.0450000004</v>
      </c>
      <c r="G2711" s="106" t="s">
        <v>454</v>
      </c>
      <c r="H2711" s="740">
        <v>45315</v>
      </c>
      <c r="I2711" s="56" t="s">
        <v>1153</v>
      </c>
      <c r="J2711" s="56" t="s">
        <v>2846</v>
      </c>
      <c r="K2711" s="65">
        <v>39759</v>
      </c>
    </row>
    <row r="2712" spans="1:11" x14ac:dyDescent="0.25">
      <c r="A2712" s="571">
        <v>2710</v>
      </c>
      <c r="B2712" s="56" t="s">
        <v>7373</v>
      </c>
      <c r="C2712" s="56" t="s">
        <v>7409</v>
      </c>
      <c r="D2712" s="57">
        <v>1</v>
      </c>
      <c r="E2712" s="72" t="s">
        <v>26</v>
      </c>
      <c r="F2712" s="76">
        <f>15675676/8*1.11</f>
        <v>2175000.0450000004</v>
      </c>
      <c r="G2712" s="106" t="s">
        <v>454</v>
      </c>
      <c r="H2712" s="740">
        <v>45315</v>
      </c>
      <c r="I2712" s="56" t="s">
        <v>1190</v>
      </c>
      <c r="J2712" s="56" t="s">
        <v>2981</v>
      </c>
      <c r="K2712" s="65">
        <v>39760</v>
      </c>
    </row>
    <row r="2713" spans="1:11" x14ac:dyDescent="0.25">
      <c r="A2713" s="571">
        <v>2711</v>
      </c>
      <c r="B2713" s="56" t="s">
        <v>7373</v>
      </c>
      <c r="C2713" s="56" t="s">
        <v>7443</v>
      </c>
      <c r="D2713" s="57">
        <v>1</v>
      </c>
      <c r="E2713" s="72" t="s">
        <v>26</v>
      </c>
      <c r="F2713" s="76">
        <f>15675676/8*1.11</f>
        <v>2175000.0450000004</v>
      </c>
      <c r="G2713" s="106" t="s">
        <v>800</v>
      </c>
      <c r="H2713" s="740">
        <v>45315</v>
      </c>
      <c r="I2713" s="56" t="s">
        <v>1156</v>
      </c>
      <c r="J2713" s="56" t="s">
        <v>2841</v>
      </c>
      <c r="K2713" s="65">
        <f>40977</f>
        <v>40977</v>
      </c>
    </row>
    <row r="2714" spans="1:11" x14ac:dyDescent="0.25">
      <c r="A2714" s="571">
        <v>2712</v>
      </c>
      <c r="B2714" s="56" t="s">
        <v>7373</v>
      </c>
      <c r="C2714" s="56" t="s">
        <v>7444</v>
      </c>
      <c r="D2714" s="61">
        <v>1</v>
      </c>
      <c r="E2714" s="72" t="s">
        <v>26</v>
      </c>
      <c r="F2714" s="76">
        <f>15675676/8*1.11</f>
        <v>2175000.0450000004</v>
      </c>
      <c r="G2714" s="106" t="s">
        <v>800</v>
      </c>
      <c r="H2714" s="740">
        <v>45315</v>
      </c>
      <c r="I2714" s="56" t="s">
        <v>1186</v>
      </c>
      <c r="J2714" s="56" t="s">
        <v>2841</v>
      </c>
      <c r="K2714" s="65">
        <f>40977</f>
        <v>40977</v>
      </c>
    </row>
    <row r="2715" spans="1:11" x14ac:dyDescent="0.25">
      <c r="A2715" s="571">
        <v>2713</v>
      </c>
      <c r="B2715" s="56" t="s">
        <v>7416</v>
      </c>
      <c r="C2715" s="80" t="s">
        <v>1533</v>
      </c>
      <c r="D2715" s="57">
        <v>1</v>
      </c>
      <c r="E2715" s="72" t="s">
        <v>29</v>
      </c>
      <c r="F2715" s="67">
        <v>1050000</v>
      </c>
      <c r="G2715" s="64" t="s">
        <v>6766</v>
      </c>
      <c r="H2715" s="740">
        <v>45315</v>
      </c>
    </row>
    <row r="2716" spans="1:11" x14ac:dyDescent="0.25">
      <c r="A2716" s="571">
        <v>2714</v>
      </c>
      <c r="B2716" s="56" t="s">
        <v>7229</v>
      </c>
      <c r="C2716" s="80" t="s">
        <v>1666</v>
      </c>
      <c r="D2716" s="57">
        <v>1</v>
      </c>
      <c r="E2716" s="72" t="s">
        <v>29</v>
      </c>
      <c r="F2716" s="67">
        <v>1050000</v>
      </c>
      <c r="G2716" s="64" t="s">
        <v>6766</v>
      </c>
      <c r="H2716" s="740">
        <v>45315</v>
      </c>
    </row>
    <row r="2717" spans="1:11" x14ac:dyDescent="0.25">
      <c r="A2717" s="571">
        <v>2715</v>
      </c>
      <c r="B2717" s="56" t="s">
        <v>7428</v>
      </c>
      <c r="C2717" s="80" t="s">
        <v>1717</v>
      </c>
      <c r="D2717" s="57">
        <v>1</v>
      </c>
      <c r="E2717" s="72" t="s">
        <v>29</v>
      </c>
      <c r="F2717" s="67">
        <v>1050000</v>
      </c>
      <c r="G2717" s="64" t="s">
        <v>6766</v>
      </c>
      <c r="H2717" s="740">
        <v>45315</v>
      </c>
    </row>
    <row r="2718" spans="1:11" x14ac:dyDescent="0.25">
      <c r="A2718" s="571">
        <v>2716</v>
      </c>
      <c r="B2718" s="56" t="s">
        <v>6636</v>
      </c>
      <c r="C2718" s="80" t="s">
        <v>1815</v>
      </c>
      <c r="D2718" s="57">
        <v>1</v>
      </c>
      <c r="E2718" s="72" t="s">
        <v>29</v>
      </c>
      <c r="F2718" s="67">
        <v>1050000</v>
      </c>
      <c r="G2718" s="64" t="s">
        <v>6766</v>
      </c>
      <c r="H2718" s="740">
        <v>45315</v>
      </c>
    </row>
    <row r="2719" spans="1:11" x14ac:dyDescent="0.25">
      <c r="A2719" s="571">
        <v>2717</v>
      </c>
      <c r="B2719" s="56" t="s">
        <v>7429</v>
      </c>
      <c r="C2719" s="255" t="s">
        <v>7281</v>
      </c>
      <c r="D2719" s="83">
        <v>1</v>
      </c>
      <c r="E2719" s="56" t="s">
        <v>29</v>
      </c>
      <c r="F2719" s="76">
        <v>825000</v>
      </c>
      <c r="G2719" s="64" t="s">
        <v>6766</v>
      </c>
      <c r="H2719" s="740">
        <v>45315</v>
      </c>
    </row>
    <row r="2720" spans="1:11" x14ac:dyDescent="0.25">
      <c r="A2720" s="571">
        <v>2718</v>
      </c>
      <c r="B2720" s="56" t="s">
        <v>7430</v>
      </c>
      <c r="C2720" s="255" t="s">
        <v>7277</v>
      </c>
      <c r="D2720" s="83">
        <v>1</v>
      </c>
      <c r="E2720" s="56" t="s">
        <v>29</v>
      </c>
      <c r="F2720" s="76">
        <v>825000</v>
      </c>
      <c r="G2720" s="64" t="s">
        <v>6766</v>
      </c>
      <c r="H2720" s="740">
        <v>45315</v>
      </c>
    </row>
    <row r="2721" spans="1:11" x14ac:dyDescent="0.25">
      <c r="A2721" s="571">
        <v>2719</v>
      </c>
      <c r="B2721" s="68" t="s">
        <v>60</v>
      </c>
      <c r="C2721" s="56" t="s">
        <v>6510</v>
      </c>
      <c r="D2721" s="87">
        <v>1</v>
      </c>
      <c r="E2721" s="72" t="s">
        <v>29</v>
      </c>
      <c r="F2721" s="62">
        <v>3575000</v>
      </c>
      <c r="G2721" s="64" t="s">
        <v>6766</v>
      </c>
      <c r="H2721" s="740">
        <v>45315</v>
      </c>
    </row>
    <row r="2722" spans="1:11" x14ac:dyDescent="0.25">
      <c r="A2722" s="571">
        <v>2720</v>
      </c>
      <c r="B2722" s="56" t="s">
        <v>7416</v>
      </c>
      <c r="C2722" s="80" t="s">
        <v>1643</v>
      </c>
      <c r="D2722" s="57">
        <v>1</v>
      </c>
      <c r="E2722" s="72" t="s">
        <v>29</v>
      </c>
      <c r="F2722" s="67">
        <v>1050000</v>
      </c>
      <c r="G2722" s="64" t="s">
        <v>6718</v>
      </c>
      <c r="H2722" s="740">
        <v>45315</v>
      </c>
    </row>
    <row r="2723" spans="1:11" x14ac:dyDescent="0.25">
      <c r="A2723" s="571">
        <v>2721</v>
      </c>
      <c r="B2723" s="56" t="s">
        <v>7206</v>
      </c>
      <c r="C2723" s="126" t="s">
        <v>7392</v>
      </c>
      <c r="D2723" s="87">
        <v>1</v>
      </c>
      <c r="E2723" s="72" t="s">
        <v>29</v>
      </c>
      <c r="F2723" s="76">
        <v>1425000</v>
      </c>
      <c r="G2723" s="64" t="s">
        <v>7441</v>
      </c>
      <c r="H2723" s="740">
        <v>45315</v>
      </c>
    </row>
    <row r="2724" spans="1:11" x14ac:dyDescent="0.25">
      <c r="A2724" s="571">
        <v>2722</v>
      </c>
      <c r="B2724" s="68" t="s">
        <v>7093</v>
      </c>
      <c r="C2724" s="56" t="s">
        <v>7481</v>
      </c>
      <c r="D2724" s="57">
        <v>1</v>
      </c>
      <c r="E2724" s="72" t="s">
        <v>29</v>
      </c>
      <c r="F2724" s="62">
        <v>1809286.5</v>
      </c>
      <c r="G2724" s="106" t="s">
        <v>420</v>
      </c>
      <c r="H2724" s="740">
        <v>45316</v>
      </c>
      <c r="I2724" s="56" t="s">
        <v>1186</v>
      </c>
      <c r="J2724" s="56" t="s">
        <v>2846</v>
      </c>
      <c r="K2724" s="65">
        <f>36595</f>
        <v>36595</v>
      </c>
    </row>
    <row r="2725" spans="1:11" x14ac:dyDescent="0.25">
      <c r="A2725" s="571">
        <v>2723</v>
      </c>
      <c r="B2725" s="68" t="s">
        <v>7093</v>
      </c>
      <c r="C2725" s="56" t="s">
        <v>7482</v>
      </c>
      <c r="D2725" s="57">
        <v>1</v>
      </c>
      <c r="E2725" s="72" t="s">
        <v>29</v>
      </c>
      <c r="F2725" s="62">
        <v>1809287.5</v>
      </c>
      <c r="G2725" s="106" t="s">
        <v>420</v>
      </c>
      <c r="H2725" s="740">
        <v>45316</v>
      </c>
      <c r="I2725" s="56" t="s">
        <v>1052</v>
      </c>
      <c r="J2725" s="56" t="s">
        <v>2841</v>
      </c>
      <c r="K2725" s="65">
        <f>36595</f>
        <v>36595</v>
      </c>
    </row>
    <row r="2726" spans="1:11" x14ac:dyDescent="0.25">
      <c r="A2726" s="571">
        <v>2724</v>
      </c>
      <c r="B2726" s="56" t="s">
        <v>7490</v>
      </c>
      <c r="C2726" s="56" t="s">
        <v>7494</v>
      </c>
      <c r="D2726" s="87">
        <v>1</v>
      </c>
      <c r="E2726" s="72" t="s">
        <v>29</v>
      </c>
      <c r="F2726" s="76">
        <v>1400000</v>
      </c>
      <c r="G2726" s="106" t="s">
        <v>425</v>
      </c>
      <c r="H2726" s="740">
        <v>45317</v>
      </c>
      <c r="I2726" s="56" t="s">
        <v>1113</v>
      </c>
      <c r="J2726" s="56" t="s">
        <v>7489</v>
      </c>
      <c r="K2726" s="65">
        <v>45235</v>
      </c>
    </row>
    <row r="2727" spans="1:11" x14ac:dyDescent="0.25">
      <c r="A2727" s="571">
        <v>2725</v>
      </c>
      <c r="B2727" s="56" t="s">
        <v>7490</v>
      </c>
      <c r="C2727" s="56" t="s">
        <v>7495</v>
      </c>
      <c r="D2727" s="57">
        <v>1</v>
      </c>
      <c r="E2727" s="66" t="s">
        <v>29</v>
      </c>
      <c r="F2727" s="76">
        <v>1400000</v>
      </c>
      <c r="G2727" s="106" t="s">
        <v>425</v>
      </c>
      <c r="H2727" s="740">
        <v>45317</v>
      </c>
      <c r="I2727" s="75" t="s">
        <v>7493</v>
      </c>
      <c r="J2727" s="56" t="s">
        <v>7489</v>
      </c>
      <c r="K2727" s="65">
        <v>37009</v>
      </c>
    </row>
    <row r="2728" spans="1:11" x14ac:dyDescent="0.25">
      <c r="A2728" s="571">
        <v>2726</v>
      </c>
      <c r="B2728" s="55" t="s">
        <v>7525</v>
      </c>
      <c r="C2728" s="56" t="s">
        <v>6353</v>
      </c>
      <c r="D2728" s="57">
        <v>1</v>
      </c>
      <c r="E2728" s="72" t="s">
        <v>29</v>
      </c>
      <c r="F2728" s="76">
        <v>1</v>
      </c>
      <c r="G2728" s="106" t="s">
        <v>415</v>
      </c>
      <c r="H2728" s="740">
        <v>45318</v>
      </c>
    </row>
    <row r="2729" spans="1:11" x14ac:dyDescent="0.25">
      <c r="A2729" s="571">
        <v>2727</v>
      </c>
      <c r="B2729" s="55" t="s">
        <v>7525</v>
      </c>
      <c r="C2729" s="56" t="s">
        <v>6354</v>
      </c>
      <c r="D2729" s="57">
        <v>1</v>
      </c>
      <c r="E2729" s="72" t="s">
        <v>29</v>
      </c>
      <c r="F2729" s="76">
        <v>1</v>
      </c>
      <c r="G2729" s="106" t="s">
        <v>415</v>
      </c>
      <c r="H2729" s="740">
        <v>45318</v>
      </c>
    </row>
    <row r="2730" spans="1:11" x14ac:dyDescent="0.25">
      <c r="A2730" s="571">
        <v>2728</v>
      </c>
      <c r="B2730" s="68" t="s">
        <v>7432</v>
      </c>
      <c r="C2730" s="255" t="s">
        <v>7434</v>
      </c>
      <c r="D2730" s="57">
        <v>1</v>
      </c>
      <c r="E2730" s="56" t="s">
        <v>29</v>
      </c>
      <c r="F2730" s="63">
        <v>900000</v>
      </c>
      <c r="G2730" s="73" t="s">
        <v>488</v>
      </c>
      <c r="H2730" s="740">
        <v>45320</v>
      </c>
    </row>
    <row r="2731" spans="1:11" x14ac:dyDescent="0.25">
      <c r="A2731" s="571">
        <v>2729</v>
      </c>
      <c r="B2731" s="68" t="s">
        <v>7432</v>
      </c>
      <c r="C2731" s="255" t="s">
        <v>7434</v>
      </c>
      <c r="D2731" s="57">
        <v>1</v>
      </c>
      <c r="E2731" s="56" t="s">
        <v>29</v>
      </c>
      <c r="F2731" s="63">
        <v>900000</v>
      </c>
      <c r="G2731" s="73" t="s">
        <v>488</v>
      </c>
      <c r="H2731" s="740">
        <v>45320</v>
      </c>
    </row>
    <row r="2732" spans="1:11" x14ac:dyDescent="0.25">
      <c r="A2732" s="571">
        <v>2730</v>
      </c>
      <c r="B2732" s="68" t="s">
        <v>7432</v>
      </c>
      <c r="C2732" s="255" t="s">
        <v>7435</v>
      </c>
      <c r="D2732" s="57">
        <v>1</v>
      </c>
      <c r="E2732" s="56" t="s">
        <v>29</v>
      </c>
      <c r="F2732" s="63">
        <v>900000</v>
      </c>
      <c r="G2732" s="73" t="s">
        <v>488</v>
      </c>
      <c r="H2732" s="740">
        <v>45320</v>
      </c>
    </row>
    <row r="2733" spans="1:11" x14ac:dyDescent="0.25">
      <c r="A2733" s="571">
        <v>2731</v>
      </c>
      <c r="B2733" s="68" t="s">
        <v>7432</v>
      </c>
      <c r="C2733" s="255" t="s">
        <v>6876</v>
      </c>
      <c r="D2733" s="57">
        <v>1</v>
      </c>
      <c r="E2733" s="56" t="s">
        <v>29</v>
      </c>
      <c r="F2733" s="63">
        <v>900000</v>
      </c>
      <c r="G2733" s="73" t="s">
        <v>488</v>
      </c>
      <c r="H2733" s="740">
        <v>45320</v>
      </c>
    </row>
    <row r="2734" spans="1:11" x14ac:dyDescent="0.25">
      <c r="A2734" s="571">
        <v>2732</v>
      </c>
      <c r="B2734" s="68" t="s">
        <v>7432</v>
      </c>
      <c r="C2734" s="255" t="s">
        <v>6877</v>
      </c>
      <c r="D2734" s="57">
        <v>1</v>
      </c>
      <c r="E2734" s="56" t="s">
        <v>29</v>
      </c>
      <c r="F2734" s="63">
        <v>900000</v>
      </c>
      <c r="G2734" s="73" t="s">
        <v>488</v>
      </c>
      <c r="H2734" s="740">
        <v>45320</v>
      </c>
    </row>
    <row r="2735" spans="1:11" x14ac:dyDescent="0.25">
      <c r="A2735" s="571">
        <v>2733</v>
      </c>
      <c r="B2735" s="68" t="s">
        <v>7432</v>
      </c>
      <c r="C2735" s="255" t="s">
        <v>7436</v>
      </c>
      <c r="D2735" s="57">
        <v>1</v>
      </c>
      <c r="E2735" s="56" t="s">
        <v>29</v>
      </c>
      <c r="F2735" s="63">
        <v>900000</v>
      </c>
      <c r="G2735" s="73" t="s">
        <v>488</v>
      </c>
      <c r="H2735" s="740">
        <v>45320</v>
      </c>
    </row>
    <row r="2736" spans="1:11" x14ac:dyDescent="0.25">
      <c r="A2736" s="571">
        <v>2734</v>
      </c>
      <c r="B2736" s="255" t="s">
        <v>7561</v>
      </c>
      <c r="C2736" s="472" t="s">
        <v>5671</v>
      </c>
      <c r="D2736" s="57">
        <v>1</v>
      </c>
      <c r="E2736" s="72" t="s">
        <v>29</v>
      </c>
      <c r="F2736" s="116">
        <v>1450000</v>
      </c>
      <c r="G2736" s="64" t="s">
        <v>6718</v>
      </c>
      <c r="H2736" s="740">
        <v>45320</v>
      </c>
    </row>
    <row r="2737" spans="1:11" x14ac:dyDescent="0.25">
      <c r="A2737" s="571">
        <v>2735</v>
      </c>
      <c r="B2737" s="255" t="s">
        <v>7562</v>
      </c>
      <c r="C2737" s="65" t="s">
        <v>7558</v>
      </c>
      <c r="D2737" s="57">
        <v>1</v>
      </c>
      <c r="E2737" s="72" t="s">
        <v>29</v>
      </c>
      <c r="F2737" s="116">
        <v>1450000</v>
      </c>
      <c r="G2737" s="64" t="s">
        <v>6718</v>
      </c>
      <c r="H2737" s="740">
        <v>45320</v>
      </c>
    </row>
    <row r="2738" spans="1:11" x14ac:dyDescent="0.25">
      <c r="A2738" s="571">
        <v>2736</v>
      </c>
      <c r="B2738" s="255" t="s">
        <v>7563</v>
      </c>
      <c r="C2738" s="65" t="s">
        <v>7548</v>
      </c>
      <c r="D2738" s="57">
        <v>1</v>
      </c>
      <c r="E2738" s="72" t="s">
        <v>29</v>
      </c>
      <c r="F2738" s="116">
        <v>1450000</v>
      </c>
      <c r="G2738" s="64" t="s">
        <v>6718</v>
      </c>
      <c r="H2738" s="740">
        <v>45320</v>
      </c>
    </row>
    <row r="2739" spans="1:11" x14ac:dyDescent="0.25">
      <c r="A2739" s="571">
        <v>2737</v>
      </c>
      <c r="B2739" s="255" t="s">
        <v>7563</v>
      </c>
      <c r="C2739" s="65" t="s">
        <v>7559</v>
      </c>
      <c r="D2739" s="57">
        <v>1</v>
      </c>
      <c r="E2739" s="56" t="s">
        <v>29</v>
      </c>
      <c r="F2739" s="116">
        <v>1450000</v>
      </c>
      <c r="G2739" s="64" t="s">
        <v>6718</v>
      </c>
      <c r="H2739" s="740">
        <v>45320</v>
      </c>
    </row>
    <row r="2740" spans="1:11" x14ac:dyDescent="0.25">
      <c r="A2740" s="571">
        <v>2738</v>
      </c>
      <c r="B2740" s="255" t="s">
        <v>7563</v>
      </c>
      <c r="C2740" s="56" t="s">
        <v>7552</v>
      </c>
      <c r="D2740" s="57">
        <v>1</v>
      </c>
      <c r="E2740" s="56" t="s">
        <v>29</v>
      </c>
      <c r="F2740" s="116">
        <v>1450000</v>
      </c>
      <c r="G2740" s="64" t="s">
        <v>6718</v>
      </c>
      <c r="H2740" s="740">
        <v>45320</v>
      </c>
    </row>
    <row r="2741" spans="1:11" x14ac:dyDescent="0.25">
      <c r="A2741" s="571">
        <v>2739</v>
      </c>
      <c r="B2741" s="255" t="s">
        <v>7564</v>
      </c>
      <c r="C2741" s="56" t="s">
        <v>7553</v>
      </c>
      <c r="D2741" s="57">
        <v>1</v>
      </c>
      <c r="E2741" s="72" t="s">
        <v>29</v>
      </c>
      <c r="F2741" s="116">
        <v>1450000</v>
      </c>
      <c r="G2741" s="64" t="s">
        <v>6718</v>
      </c>
      <c r="H2741" s="740">
        <v>45320</v>
      </c>
    </row>
    <row r="2742" spans="1:11" x14ac:dyDescent="0.25">
      <c r="A2742" s="571">
        <v>2740</v>
      </c>
      <c r="B2742" s="56" t="s">
        <v>58</v>
      </c>
      <c r="C2742" s="56" t="s">
        <v>6516</v>
      </c>
      <c r="D2742" s="56">
        <v>1</v>
      </c>
      <c r="E2742" s="56" t="s">
        <v>29</v>
      </c>
      <c r="F2742" s="62">
        <v>4250000</v>
      </c>
      <c r="G2742" s="106" t="s">
        <v>7614</v>
      </c>
      <c r="H2742" s="597">
        <v>45321</v>
      </c>
      <c r="K2742" s="65">
        <v>31558</v>
      </c>
    </row>
    <row r="2743" spans="1:11" x14ac:dyDescent="0.25">
      <c r="A2743" s="571">
        <v>2741</v>
      </c>
      <c r="B2743" s="56" t="s">
        <v>58</v>
      </c>
      <c r="C2743" s="56" t="s">
        <v>6517</v>
      </c>
      <c r="D2743" s="83">
        <v>1</v>
      </c>
      <c r="E2743" s="81" t="s">
        <v>29</v>
      </c>
      <c r="F2743" s="62">
        <v>4250000</v>
      </c>
      <c r="G2743" s="106" t="s">
        <v>7614</v>
      </c>
      <c r="H2743" s="597">
        <v>45321</v>
      </c>
      <c r="K2743" s="65">
        <v>31558</v>
      </c>
    </row>
    <row r="2744" spans="1:11" x14ac:dyDescent="0.25">
      <c r="A2744" s="571">
        <v>2742</v>
      </c>
      <c r="B2744" s="55" t="s">
        <v>6327</v>
      </c>
      <c r="C2744" s="56" t="s">
        <v>7617</v>
      </c>
      <c r="D2744" s="57">
        <v>1</v>
      </c>
      <c r="E2744" s="72" t="s">
        <v>29</v>
      </c>
      <c r="F2744" s="76">
        <v>4200000</v>
      </c>
      <c r="G2744" s="64" t="s">
        <v>7644</v>
      </c>
      <c r="H2744" s="597">
        <v>45322</v>
      </c>
    </row>
    <row r="2745" spans="1:11" x14ac:dyDescent="0.25">
      <c r="A2745" s="571">
        <v>2743</v>
      </c>
      <c r="B2745" s="55" t="s">
        <v>6327</v>
      </c>
      <c r="C2745" s="56" t="s">
        <v>7619</v>
      </c>
      <c r="D2745" s="57">
        <v>1</v>
      </c>
      <c r="E2745" s="72" t="s">
        <v>29</v>
      </c>
      <c r="F2745" s="76">
        <v>4200000</v>
      </c>
      <c r="G2745" s="64" t="s">
        <v>7644</v>
      </c>
      <c r="H2745" s="597">
        <v>45322</v>
      </c>
    </row>
    <row r="2746" spans="1:11" x14ac:dyDescent="0.25">
      <c r="A2746" s="571">
        <v>2744</v>
      </c>
      <c r="B2746" s="68" t="s">
        <v>58</v>
      </c>
      <c r="C2746" s="56" t="s">
        <v>6518</v>
      </c>
      <c r="D2746" s="87">
        <v>1</v>
      </c>
      <c r="E2746" s="72" t="s">
        <v>29</v>
      </c>
      <c r="F2746" s="58">
        <v>4200000</v>
      </c>
      <c r="G2746" s="64" t="s">
        <v>7642</v>
      </c>
      <c r="H2746" s="597">
        <v>45322</v>
      </c>
    </row>
    <row r="2747" spans="1:11" x14ac:dyDescent="0.25">
      <c r="A2747" s="571">
        <v>2745</v>
      </c>
      <c r="B2747" s="55" t="s">
        <v>7643</v>
      </c>
      <c r="C2747" s="56" t="s">
        <v>953</v>
      </c>
      <c r="D2747" s="83">
        <v>1</v>
      </c>
      <c r="E2747" s="99" t="s">
        <v>29</v>
      </c>
      <c r="F2747" s="76">
        <v>925000</v>
      </c>
      <c r="G2747" s="64" t="s">
        <v>7642</v>
      </c>
      <c r="H2747" s="597">
        <v>45322</v>
      </c>
    </row>
    <row r="2748" spans="1:11" x14ac:dyDescent="0.25">
      <c r="A2748" s="571">
        <v>2746</v>
      </c>
      <c r="B2748" s="56" t="s">
        <v>7601</v>
      </c>
      <c r="C2748" s="56" t="s">
        <v>7754</v>
      </c>
      <c r="D2748" s="57">
        <v>1</v>
      </c>
      <c r="E2748" s="72" t="s">
        <v>29</v>
      </c>
      <c r="F2748" s="76">
        <v>1700000</v>
      </c>
      <c r="G2748" s="64" t="s">
        <v>399</v>
      </c>
      <c r="H2748" s="597">
        <v>45323</v>
      </c>
      <c r="I2748" s="230" t="s">
        <v>1196</v>
      </c>
      <c r="J2748" s="56" t="s">
        <v>2841</v>
      </c>
      <c r="K2748" s="65">
        <v>55370</v>
      </c>
    </row>
    <row r="2749" spans="1:11" x14ac:dyDescent="0.25">
      <c r="A2749" s="571">
        <v>2747</v>
      </c>
      <c r="B2749" s="56" t="s">
        <v>7601</v>
      </c>
      <c r="C2749" s="56" t="s">
        <v>7755</v>
      </c>
      <c r="D2749" s="57">
        <v>1</v>
      </c>
      <c r="E2749" s="72" t="s">
        <v>29</v>
      </c>
      <c r="F2749" s="76">
        <v>1700000</v>
      </c>
      <c r="G2749" s="64" t="s">
        <v>399</v>
      </c>
      <c r="H2749" s="597">
        <v>45323</v>
      </c>
      <c r="I2749" s="230" t="s">
        <v>1196</v>
      </c>
      <c r="J2749" s="56" t="s">
        <v>2841</v>
      </c>
      <c r="K2749" s="65">
        <v>32680</v>
      </c>
    </row>
    <row r="2750" spans="1:11" x14ac:dyDescent="0.25">
      <c r="A2750" s="571">
        <v>2748</v>
      </c>
      <c r="B2750" s="56" t="s">
        <v>7601</v>
      </c>
      <c r="C2750" s="56" t="s">
        <v>7627</v>
      </c>
      <c r="D2750" s="57">
        <v>1</v>
      </c>
      <c r="E2750" s="72" t="s">
        <v>29</v>
      </c>
      <c r="F2750" s="76">
        <v>1700000</v>
      </c>
      <c r="G2750" s="56" t="s">
        <v>7739</v>
      </c>
      <c r="H2750" s="597">
        <v>45323</v>
      </c>
    </row>
    <row r="2751" spans="1:11" x14ac:dyDescent="0.25">
      <c r="A2751" s="571">
        <v>2749</v>
      </c>
      <c r="B2751" s="56" t="s">
        <v>7601</v>
      </c>
      <c r="C2751" s="56" t="s">
        <v>4611</v>
      </c>
      <c r="D2751" s="57">
        <v>1</v>
      </c>
      <c r="E2751" s="72" t="s">
        <v>29</v>
      </c>
      <c r="F2751" s="76">
        <v>1700000</v>
      </c>
      <c r="G2751" s="56" t="s">
        <v>7739</v>
      </c>
      <c r="H2751" s="597">
        <v>45323</v>
      </c>
    </row>
    <row r="2752" spans="1:11" x14ac:dyDescent="0.25">
      <c r="A2752" s="571">
        <v>2750</v>
      </c>
      <c r="B2752" s="68" t="s">
        <v>60</v>
      </c>
      <c r="C2752" s="56" t="s">
        <v>6511</v>
      </c>
      <c r="D2752" s="87">
        <v>1</v>
      </c>
      <c r="E2752" s="72" t="s">
        <v>29</v>
      </c>
      <c r="F2752" s="62">
        <v>3575000</v>
      </c>
      <c r="G2752" s="106" t="s">
        <v>7722</v>
      </c>
      <c r="H2752" s="597">
        <v>45323</v>
      </c>
    </row>
    <row r="2753" spans="1:11" x14ac:dyDescent="0.25">
      <c r="A2753" s="571">
        <v>2751</v>
      </c>
      <c r="B2753" s="55" t="s">
        <v>6268</v>
      </c>
      <c r="C2753" s="56" t="s">
        <v>7395</v>
      </c>
      <c r="D2753" s="57">
        <v>1</v>
      </c>
      <c r="E2753" s="72" t="s">
        <v>29</v>
      </c>
      <c r="F2753" s="76">
        <v>3574999.7550000004</v>
      </c>
      <c r="G2753" s="106" t="s">
        <v>7722</v>
      </c>
      <c r="H2753" s="597">
        <v>45323</v>
      </c>
    </row>
    <row r="2754" spans="1:11" x14ac:dyDescent="0.25">
      <c r="A2754" s="571">
        <v>2752</v>
      </c>
      <c r="B2754" s="55" t="s">
        <v>6327</v>
      </c>
      <c r="C2754" s="65" t="s">
        <v>7622</v>
      </c>
      <c r="D2754" s="57">
        <v>1</v>
      </c>
      <c r="E2754" s="72" t="s">
        <v>29</v>
      </c>
      <c r="F2754" s="76">
        <v>4200000</v>
      </c>
      <c r="G2754" s="56" t="s">
        <v>7718</v>
      </c>
      <c r="H2754" s="597">
        <v>45323</v>
      </c>
    </row>
    <row r="2755" spans="1:11" x14ac:dyDescent="0.25">
      <c r="A2755" s="571">
        <v>2753</v>
      </c>
      <c r="B2755" s="55" t="s">
        <v>7643</v>
      </c>
      <c r="C2755" s="56" t="s">
        <v>4202</v>
      </c>
      <c r="D2755" s="83">
        <v>1</v>
      </c>
      <c r="E2755" s="99" t="s">
        <v>29</v>
      </c>
      <c r="F2755" s="76">
        <v>925000</v>
      </c>
      <c r="G2755" s="56" t="s">
        <v>689</v>
      </c>
      <c r="H2755" s="597">
        <v>45323</v>
      </c>
    </row>
    <row r="2756" spans="1:11" x14ac:dyDescent="0.25">
      <c r="A2756" s="571">
        <v>2754</v>
      </c>
      <c r="B2756" s="55" t="s">
        <v>7643</v>
      </c>
      <c r="C2756" s="56" t="s">
        <v>4203</v>
      </c>
      <c r="D2756" s="83">
        <v>1</v>
      </c>
      <c r="E2756" s="99" t="s">
        <v>29</v>
      </c>
      <c r="F2756" s="76">
        <v>925000</v>
      </c>
      <c r="G2756" s="56" t="s">
        <v>689</v>
      </c>
      <c r="H2756" s="597">
        <v>45323</v>
      </c>
    </row>
    <row r="2757" spans="1:11" x14ac:dyDescent="0.25">
      <c r="A2757" s="571">
        <v>2755</v>
      </c>
      <c r="B2757" s="55" t="s">
        <v>7643</v>
      </c>
      <c r="C2757" s="56" t="s">
        <v>1911</v>
      </c>
      <c r="D2757" s="83">
        <v>1</v>
      </c>
      <c r="E2757" s="99" t="s">
        <v>29</v>
      </c>
      <c r="F2757" s="76">
        <v>925000</v>
      </c>
      <c r="G2757" s="56" t="s">
        <v>689</v>
      </c>
      <c r="H2757" s="597">
        <v>45323</v>
      </c>
    </row>
    <row r="2758" spans="1:11" x14ac:dyDescent="0.25">
      <c r="A2758" s="571">
        <v>2756</v>
      </c>
      <c r="B2758" s="60" t="s">
        <v>7750</v>
      </c>
      <c r="C2758" s="56" t="s">
        <v>7288</v>
      </c>
      <c r="D2758" s="61">
        <v>1</v>
      </c>
      <c r="E2758" s="72" t="s">
        <v>29</v>
      </c>
      <c r="F2758" s="76">
        <v>1050000</v>
      </c>
      <c r="G2758" s="64" t="s">
        <v>471</v>
      </c>
      <c r="H2758" s="597">
        <v>45324</v>
      </c>
      <c r="I2758" s="126" t="s">
        <v>7758</v>
      </c>
      <c r="J2758" s="56" t="s">
        <v>2841</v>
      </c>
      <c r="K2758" s="731" t="s">
        <v>4381</v>
      </c>
    </row>
    <row r="2759" spans="1:11" x14ac:dyDescent="0.25">
      <c r="A2759" s="571">
        <v>2757</v>
      </c>
      <c r="B2759" s="60" t="s">
        <v>7750</v>
      </c>
      <c r="C2759" s="56" t="s">
        <v>7287</v>
      </c>
      <c r="D2759" s="57">
        <v>1</v>
      </c>
      <c r="E2759" s="72" t="s">
        <v>29</v>
      </c>
      <c r="F2759" s="76">
        <v>1050000</v>
      </c>
      <c r="G2759" s="64" t="s">
        <v>471</v>
      </c>
      <c r="H2759" s="597">
        <v>45324</v>
      </c>
      <c r="I2759" s="126" t="s">
        <v>7752</v>
      </c>
      <c r="J2759" s="56" t="s">
        <v>2846</v>
      </c>
      <c r="K2759" s="731" t="s">
        <v>4381</v>
      </c>
    </row>
    <row r="2760" spans="1:11" x14ac:dyDescent="0.25">
      <c r="A2760" s="571">
        <v>2758</v>
      </c>
      <c r="B2760" s="56" t="s">
        <v>6959</v>
      </c>
      <c r="C2760" s="126" t="s">
        <v>7831</v>
      </c>
      <c r="D2760" s="57">
        <v>1</v>
      </c>
      <c r="E2760" s="72" t="s">
        <v>29</v>
      </c>
      <c r="F2760" s="76">
        <v>1725000</v>
      </c>
      <c r="G2760" s="106" t="s">
        <v>406</v>
      </c>
      <c r="H2760" s="597">
        <v>45327</v>
      </c>
      <c r="I2760" s="56" t="s">
        <v>4120</v>
      </c>
      <c r="J2760" s="56" t="s">
        <v>2841</v>
      </c>
      <c r="K2760" s="65">
        <v>31121</v>
      </c>
    </row>
    <row r="2761" spans="1:11" x14ac:dyDescent="0.25">
      <c r="A2761" s="571">
        <v>2759</v>
      </c>
      <c r="B2761" s="56" t="s">
        <v>6959</v>
      </c>
      <c r="C2761" s="126" t="s">
        <v>7832</v>
      </c>
      <c r="D2761" s="87">
        <v>1</v>
      </c>
      <c r="E2761" s="72" t="s">
        <v>29</v>
      </c>
      <c r="F2761" s="76">
        <v>1725000</v>
      </c>
      <c r="G2761" s="106" t="s">
        <v>406</v>
      </c>
      <c r="H2761" s="597">
        <v>45327</v>
      </c>
      <c r="I2761" s="56" t="s">
        <v>4123</v>
      </c>
      <c r="J2761" s="56" t="s">
        <v>2846</v>
      </c>
      <c r="K2761" s="65">
        <v>31121</v>
      </c>
    </row>
    <row r="2762" spans="1:11" x14ac:dyDescent="0.25">
      <c r="A2762" s="571">
        <v>2760</v>
      </c>
      <c r="B2762" s="56" t="s">
        <v>7805</v>
      </c>
      <c r="C2762" s="56" t="s">
        <v>1768</v>
      </c>
      <c r="D2762" s="57">
        <v>1</v>
      </c>
      <c r="E2762" s="72" t="s">
        <v>29</v>
      </c>
      <c r="F2762" s="62">
        <v>1050000</v>
      </c>
      <c r="G2762" s="106" t="s">
        <v>415</v>
      </c>
      <c r="H2762" s="597">
        <v>45327</v>
      </c>
    </row>
    <row r="2763" spans="1:11" x14ac:dyDescent="0.25">
      <c r="A2763" s="571">
        <v>2761</v>
      </c>
      <c r="B2763" s="56" t="s">
        <v>7805</v>
      </c>
      <c r="C2763" s="56" t="s">
        <v>1516</v>
      </c>
      <c r="D2763" s="57">
        <v>1</v>
      </c>
      <c r="E2763" s="72" t="s">
        <v>29</v>
      </c>
      <c r="F2763" s="76">
        <v>1050000</v>
      </c>
      <c r="G2763" s="106" t="s">
        <v>475</v>
      </c>
      <c r="H2763" s="597">
        <v>45327</v>
      </c>
    </row>
    <row r="2764" spans="1:11" x14ac:dyDescent="0.25">
      <c r="A2764" s="571">
        <v>2762</v>
      </c>
      <c r="B2764" s="56" t="s">
        <v>7805</v>
      </c>
      <c r="C2764" s="56" t="s">
        <v>1626</v>
      </c>
      <c r="D2764" s="57">
        <v>1</v>
      </c>
      <c r="E2764" s="72" t="s">
        <v>29</v>
      </c>
      <c r="F2764" s="76">
        <v>1050000</v>
      </c>
      <c r="G2764" s="106" t="s">
        <v>475</v>
      </c>
      <c r="H2764" s="597">
        <v>45327</v>
      </c>
    </row>
    <row r="2765" spans="1:11" x14ac:dyDescent="0.25">
      <c r="A2765" s="571">
        <v>2763</v>
      </c>
      <c r="B2765" s="56" t="s">
        <v>7805</v>
      </c>
      <c r="C2765" s="56" t="s">
        <v>1225</v>
      </c>
      <c r="D2765" s="57">
        <v>1</v>
      </c>
      <c r="E2765" s="72" t="s">
        <v>29</v>
      </c>
      <c r="F2765" s="76">
        <v>1050000</v>
      </c>
      <c r="G2765" s="106" t="s">
        <v>475</v>
      </c>
      <c r="H2765" s="597">
        <v>45327</v>
      </c>
    </row>
    <row r="2766" spans="1:11" x14ac:dyDescent="0.25">
      <c r="A2766" s="571">
        <v>2764</v>
      </c>
      <c r="B2766" s="56" t="s">
        <v>7805</v>
      </c>
      <c r="C2766" s="56" t="s">
        <v>1300</v>
      </c>
      <c r="D2766" s="57">
        <v>1</v>
      </c>
      <c r="E2766" s="72" t="s">
        <v>29</v>
      </c>
      <c r="F2766" s="76">
        <v>1050000</v>
      </c>
      <c r="G2766" s="106" t="s">
        <v>475</v>
      </c>
      <c r="H2766" s="597">
        <v>45327</v>
      </c>
    </row>
    <row r="2767" spans="1:11" x14ac:dyDescent="0.25">
      <c r="A2767" s="571">
        <v>2765</v>
      </c>
      <c r="B2767" s="56" t="s">
        <v>7805</v>
      </c>
      <c r="C2767" s="56" t="s">
        <v>2119</v>
      </c>
      <c r="D2767" s="57">
        <v>1</v>
      </c>
      <c r="E2767" s="72" t="s">
        <v>29</v>
      </c>
      <c r="F2767" s="76">
        <v>1050000</v>
      </c>
      <c r="G2767" s="106" t="s">
        <v>475</v>
      </c>
      <c r="H2767" s="597">
        <v>45327</v>
      </c>
    </row>
    <row r="2768" spans="1:11" x14ac:dyDescent="0.25">
      <c r="A2768" s="571">
        <v>2766</v>
      </c>
      <c r="B2768" s="56" t="s">
        <v>7805</v>
      </c>
      <c r="C2768" s="56" t="s">
        <v>1536</v>
      </c>
      <c r="D2768" s="57">
        <v>1</v>
      </c>
      <c r="E2768" s="72" t="s">
        <v>29</v>
      </c>
      <c r="F2768" s="76">
        <v>1050000</v>
      </c>
      <c r="G2768" s="106" t="s">
        <v>475</v>
      </c>
      <c r="H2768" s="597">
        <v>45327</v>
      </c>
    </row>
    <row r="2769" spans="1:11" x14ac:dyDescent="0.25">
      <c r="A2769" s="571">
        <v>2767</v>
      </c>
      <c r="B2769" s="56" t="s">
        <v>7805</v>
      </c>
      <c r="C2769" s="56" t="s">
        <v>1663</v>
      </c>
      <c r="D2769" s="57">
        <v>1</v>
      </c>
      <c r="E2769" s="72" t="s">
        <v>29</v>
      </c>
      <c r="F2769" s="76">
        <v>1050000</v>
      </c>
      <c r="G2769" s="106" t="s">
        <v>475</v>
      </c>
      <c r="H2769" s="597">
        <v>45327</v>
      </c>
    </row>
    <row r="2770" spans="1:11" x14ac:dyDescent="0.25">
      <c r="A2770" s="571">
        <v>2768</v>
      </c>
      <c r="B2770" s="56" t="s">
        <v>7805</v>
      </c>
      <c r="C2770" s="56" t="s">
        <v>1537</v>
      </c>
      <c r="D2770" s="57">
        <v>1</v>
      </c>
      <c r="E2770" s="72" t="s">
        <v>29</v>
      </c>
      <c r="F2770" s="76">
        <v>1050000</v>
      </c>
      <c r="G2770" s="106" t="s">
        <v>475</v>
      </c>
      <c r="H2770" s="597">
        <v>45327</v>
      </c>
    </row>
    <row r="2771" spans="1:11" x14ac:dyDescent="0.25">
      <c r="A2771" s="571">
        <v>2769</v>
      </c>
      <c r="B2771" s="56" t="s">
        <v>7373</v>
      </c>
      <c r="C2771" s="56" t="s">
        <v>7904</v>
      </c>
      <c r="D2771" s="57">
        <v>1</v>
      </c>
      <c r="E2771" s="72" t="s">
        <v>26</v>
      </c>
      <c r="F2771" s="76">
        <f>15675676/8*1.11</f>
        <v>2175000.0450000004</v>
      </c>
      <c r="G2771" s="106" t="s">
        <v>7902</v>
      </c>
      <c r="H2771" s="597">
        <v>45328</v>
      </c>
      <c r="I2771" s="56" t="s">
        <v>7905</v>
      </c>
      <c r="J2771" s="56" t="s">
        <v>7906</v>
      </c>
      <c r="K2771" s="65">
        <v>24312</v>
      </c>
    </row>
    <row r="2772" spans="1:11" x14ac:dyDescent="0.25">
      <c r="A2772" s="571">
        <v>2770</v>
      </c>
      <c r="B2772" s="255" t="s">
        <v>7916</v>
      </c>
      <c r="C2772" s="56" t="s">
        <v>7591</v>
      </c>
      <c r="D2772" s="57">
        <v>1</v>
      </c>
      <c r="E2772" s="72" t="s">
        <v>29</v>
      </c>
      <c r="F2772" s="116">
        <v>1500000</v>
      </c>
      <c r="G2772" s="106" t="s">
        <v>415</v>
      </c>
      <c r="H2772" s="597">
        <v>45329</v>
      </c>
    </row>
    <row r="2773" spans="1:11" x14ac:dyDescent="0.25">
      <c r="A2773" s="571">
        <v>2771</v>
      </c>
      <c r="B2773" s="255" t="s">
        <v>7916</v>
      </c>
      <c r="C2773" s="56" t="s">
        <v>7592</v>
      </c>
      <c r="D2773" s="57">
        <v>1</v>
      </c>
      <c r="E2773" s="72" t="s">
        <v>29</v>
      </c>
      <c r="F2773" s="116">
        <v>1500000</v>
      </c>
      <c r="G2773" s="106" t="s">
        <v>415</v>
      </c>
      <c r="H2773" s="597">
        <v>45329</v>
      </c>
    </row>
    <row r="2774" spans="1:11" x14ac:dyDescent="0.25">
      <c r="A2774" s="571">
        <v>2772</v>
      </c>
      <c r="B2774" s="255" t="s">
        <v>7917</v>
      </c>
      <c r="C2774" s="56" t="s">
        <v>7593</v>
      </c>
      <c r="D2774" s="87">
        <v>1</v>
      </c>
      <c r="E2774" s="72" t="s">
        <v>29</v>
      </c>
      <c r="F2774" s="116">
        <v>1500000</v>
      </c>
      <c r="G2774" s="106" t="s">
        <v>415</v>
      </c>
      <c r="H2774" s="597">
        <v>45329</v>
      </c>
    </row>
    <row r="2775" spans="1:11" x14ac:dyDescent="0.25">
      <c r="A2775" s="571">
        <v>2773</v>
      </c>
      <c r="B2775" s="255" t="s">
        <v>7918</v>
      </c>
      <c r="C2775" s="56" t="s">
        <v>7600</v>
      </c>
      <c r="D2775" s="57">
        <v>1</v>
      </c>
      <c r="E2775" s="72" t="s">
        <v>29</v>
      </c>
      <c r="F2775" s="116">
        <v>1500000</v>
      </c>
      <c r="G2775" s="106" t="s">
        <v>415</v>
      </c>
      <c r="H2775" s="597">
        <v>45329</v>
      </c>
    </row>
    <row r="2776" spans="1:11" x14ac:dyDescent="0.25">
      <c r="A2776" s="571">
        <v>2774</v>
      </c>
      <c r="B2776" s="56" t="s">
        <v>7373</v>
      </c>
      <c r="C2776" s="56" t="s">
        <v>7948</v>
      </c>
      <c r="D2776" s="57">
        <v>1</v>
      </c>
      <c r="E2776" s="72" t="s">
        <v>26</v>
      </c>
      <c r="F2776" s="76">
        <f>15675676/8*1.11</f>
        <v>2175000.0450000004</v>
      </c>
      <c r="G2776" s="106" t="s">
        <v>521</v>
      </c>
      <c r="H2776" s="597">
        <v>45330</v>
      </c>
      <c r="I2776" s="56" t="s">
        <v>6486</v>
      </c>
      <c r="J2776" s="56" t="s">
        <v>2846</v>
      </c>
      <c r="K2776" s="65">
        <v>4904</v>
      </c>
    </row>
    <row r="2777" spans="1:11" x14ac:dyDescent="0.25">
      <c r="A2777" s="571">
        <v>2775</v>
      </c>
      <c r="B2777" s="56" t="s">
        <v>7373</v>
      </c>
      <c r="C2777" s="255" t="s">
        <v>7385</v>
      </c>
      <c r="D2777" s="57">
        <v>1</v>
      </c>
      <c r="E2777" s="72" t="s">
        <v>26</v>
      </c>
      <c r="F2777" s="76">
        <f>15675676/8*1.11</f>
        <v>2175000.0450000004</v>
      </c>
      <c r="G2777" s="56" t="s">
        <v>7967</v>
      </c>
      <c r="H2777" s="597">
        <v>45330</v>
      </c>
    </row>
    <row r="2778" spans="1:11" x14ac:dyDescent="0.25">
      <c r="A2778" s="571">
        <v>2776</v>
      </c>
      <c r="B2778" s="56" t="s">
        <v>7373</v>
      </c>
      <c r="C2778" s="56" t="s">
        <v>7509</v>
      </c>
      <c r="D2778" s="57">
        <v>1</v>
      </c>
      <c r="E2778" s="72" t="s">
        <v>26</v>
      </c>
      <c r="F2778" s="76">
        <f>15675676/8*1.11</f>
        <v>2175000.0450000004</v>
      </c>
      <c r="G2778" s="56" t="s">
        <v>7967</v>
      </c>
      <c r="H2778" s="597">
        <v>45330</v>
      </c>
    </row>
    <row r="2779" spans="1:11" x14ac:dyDescent="0.25">
      <c r="A2779" s="571">
        <v>2777</v>
      </c>
      <c r="B2779" s="255" t="s">
        <v>7562</v>
      </c>
      <c r="C2779" s="56" t="s">
        <v>7587</v>
      </c>
      <c r="D2779" s="57">
        <v>1</v>
      </c>
      <c r="E2779" s="72" t="s">
        <v>29</v>
      </c>
      <c r="F2779" s="62">
        <v>1450000</v>
      </c>
      <c r="G2779" s="106" t="s">
        <v>415</v>
      </c>
      <c r="H2779" s="597">
        <v>45334</v>
      </c>
    </row>
    <row r="2780" spans="1:11" x14ac:dyDescent="0.25">
      <c r="A2780" s="571">
        <v>2778</v>
      </c>
      <c r="B2780" s="255" t="s">
        <v>7562</v>
      </c>
      <c r="C2780" s="56" t="s">
        <v>7588</v>
      </c>
      <c r="D2780" s="57">
        <v>1</v>
      </c>
      <c r="E2780" s="72" t="s">
        <v>29</v>
      </c>
      <c r="F2780" s="62">
        <v>1450000</v>
      </c>
      <c r="G2780" s="106" t="s">
        <v>415</v>
      </c>
      <c r="H2780" s="597">
        <v>45334</v>
      </c>
    </row>
    <row r="2781" spans="1:11" x14ac:dyDescent="0.25">
      <c r="A2781" s="571">
        <v>2779</v>
      </c>
      <c r="B2781" s="255" t="s">
        <v>7983</v>
      </c>
      <c r="C2781" s="75" t="s">
        <v>7590</v>
      </c>
      <c r="D2781" s="57">
        <v>1</v>
      </c>
      <c r="E2781" s="72" t="s">
        <v>29</v>
      </c>
      <c r="F2781" s="62">
        <v>1450000</v>
      </c>
      <c r="G2781" s="106" t="s">
        <v>415</v>
      </c>
      <c r="H2781" s="597">
        <v>45334</v>
      </c>
    </row>
    <row r="2782" spans="1:11" x14ac:dyDescent="0.25">
      <c r="A2782" s="571">
        <v>2780</v>
      </c>
      <c r="B2782" s="55" t="s">
        <v>6268</v>
      </c>
      <c r="C2782" s="56" t="s">
        <v>7396</v>
      </c>
      <c r="D2782" s="57">
        <v>1</v>
      </c>
      <c r="E2782" s="72" t="s">
        <v>26</v>
      </c>
      <c r="F2782" s="62">
        <f>6441441/2*1.11</f>
        <v>3574999.7550000004</v>
      </c>
      <c r="G2782" s="106" t="s">
        <v>750</v>
      </c>
      <c r="H2782" s="597">
        <v>45334</v>
      </c>
    </row>
    <row r="2783" spans="1:11" x14ac:dyDescent="0.25">
      <c r="A2783" s="571">
        <v>2781</v>
      </c>
      <c r="B2783" s="55" t="s">
        <v>6327</v>
      </c>
      <c r="C2783" s="65" t="s">
        <v>8030</v>
      </c>
      <c r="D2783" s="57">
        <v>1</v>
      </c>
      <c r="E2783" s="72" t="s">
        <v>29</v>
      </c>
      <c r="F2783" s="62">
        <v>4200000</v>
      </c>
      <c r="G2783" s="64" t="s">
        <v>1360</v>
      </c>
      <c r="H2783" s="597">
        <v>45335</v>
      </c>
      <c r="I2783" s="56" t="s">
        <v>1903</v>
      </c>
      <c r="K2783" s="65">
        <v>28355</v>
      </c>
    </row>
    <row r="2784" spans="1:11" x14ac:dyDescent="0.25">
      <c r="A2784" s="571">
        <v>2782</v>
      </c>
      <c r="B2784" s="55" t="s">
        <v>6327</v>
      </c>
      <c r="C2784" s="65" t="s">
        <v>8031</v>
      </c>
      <c r="D2784" s="57">
        <v>1</v>
      </c>
      <c r="E2784" s="72" t="s">
        <v>29</v>
      </c>
      <c r="F2784" s="62">
        <v>4200000</v>
      </c>
      <c r="G2784" s="64" t="s">
        <v>1360</v>
      </c>
      <c r="H2784" s="597">
        <v>45335</v>
      </c>
      <c r="I2784" s="56" t="s">
        <v>1670</v>
      </c>
      <c r="K2784" s="65">
        <v>28356</v>
      </c>
    </row>
    <row r="2785" spans="1:11" x14ac:dyDescent="0.25">
      <c r="A2785" s="571">
        <v>2783</v>
      </c>
      <c r="B2785" s="68" t="s">
        <v>7093</v>
      </c>
      <c r="C2785" s="56" t="s">
        <v>8036</v>
      </c>
      <c r="D2785" s="57">
        <v>1</v>
      </c>
      <c r="E2785" s="72" t="s">
        <v>29</v>
      </c>
      <c r="F2785" s="62">
        <v>1809286.5</v>
      </c>
      <c r="G2785" s="64" t="s">
        <v>428</v>
      </c>
      <c r="H2785" s="597">
        <v>45335</v>
      </c>
      <c r="I2785" s="56" t="s">
        <v>1527</v>
      </c>
      <c r="J2785" s="56" t="s">
        <v>2846</v>
      </c>
      <c r="K2785" s="65">
        <v>32135</v>
      </c>
    </row>
    <row r="2786" spans="1:11" x14ac:dyDescent="0.25">
      <c r="A2786" s="571">
        <v>2784</v>
      </c>
      <c r="B2786" s="68" t="s">
        <v>7093</v>
      </c>
      <c r="C2786" s="56" t="s">
        <v>8037</v>
      </c>
      <c r="D2786" s="57">
        <v>1</v>
      </c>
      <c r="E2786" s="72" t="s">
        <v>29</v>
      </c>
      <c r="F2786" s="62">
        <v>1809286.5</v>
      </c>
      <c r="G2786" s="64" t="s">
        <v>428</v>
      </c>
      <c r="H2786" s="597">
        <v>45335</v>
      </c>
      <c r="I2786" s="56" t="s">
        <v>1526</v>
      </c>
      <c r="K2786" s="65">
        <v>32136</v>
      </c>
    </row>
    <row r="2787" spans="1:11" x14ac:dyDescent="0.25">
      <c r="A2787" s="571">
        <v>2785</v>
      </c>
      <c r="B2787" s="56" t="s">
        <v>7373</v>
      </c>
      <c r="C2787" s="56" t="s">
        <v>8038</v>
      </c>
      <c r="D2787" s="57">
        <v>1</v>
      </c>
      <c r="E2787" s="72" t="s">
        <v>26</v>
      </c>
      <c r="F2787" s="62">
        <f t="shared" ref="F2787:F2794" si="0">15675676/8*1.11</f>
        <v>2175000.0450000004</v>
      </c>
      <c r="G2787" s="64" t="s">
        <v>622</v>
      </c>
      <c r="H2787" s="597">
        <v>45335</v>
      </c>
      <c r="I2787" s="56" t="s">
        <v>1771</v>
      </c>
      <c r="J2787" s="56" t="s">
        <v>7906</v>
      </c>
      <c r="K2787" s="65">
        <v>27253</v>
      </c>
    </row>
    <row r="2788" spans="1:11" x14ac:dyDescent="0.25">
      <c r="A2788" s="571">
        <v>2786</v>
      </c>
      <c r="B2788" s="56" t="s">
        <v>7373</v>
      </c>
      <c r="C2788" s="56" t="s">
        <v>8039</v>
      </c>
      <c r="D2788" s="57">
        <v>1</v>
      </c>
      <c r="E2788" s="72" t="s">
        <v>26</v>
      </c>
      <c r="F2788" s="62">
        <f t="shared" si="0"/>
        <v>2175000.0450000004</v>
      </c>
      <c r="G2788" s="64" t="s">
        <v>622</v>
      </c>
      <c r="H2788" s="597">
        <v>45335</v>
      </c>
      <c r="I2788" s="81" t="s">
        <v>1772</v>
      </c>
      <c r="J2788" s="56" t="s">
        <v>2846</v>
      </c>
      <c r="K2788" s="65">
        <v>27254</v>
      </c>
    </row>
    <row r="2789" spans="1:11" x14ac:dyDescent="0.25">
      <c r="A2789" s="571">
        <v>2787</v>
      </c>
      <c r="B2789" s="56" t="s">
        <v>7373</v>
      </c>
      <c r="C2789" s="56" t="s">
        <v>7385</v>
      </c>
      <c r="D2789" s="57">
        <v>1</v>
      </c>
      <c r="E2789" s="72" t="s">
        <v>26</v>
      </c>
      <c r="F2789" s="62">
        <f t="shared" si="0"/>
        <v>2175000.0450000004</v>
      </c>
      <c r="G2789" s="64" t="s">
        <v>488</v>
      </c>
      <c r="H2789" s="597">
        <v>45335</v>
      </c>
      <c r="I2789" s="81"/>
    </row>
    <row r="2790" spans="1:11" x14ac:dyDescent="0.25">
      <c r="A2790" s="571">
        <v>2788</v>
      </c>
      <c r="B2790" s="56" t="s">
        <v>7373</v>
      </c>
      <c r="C2790" s="56" t="s">
        <v>7509</v>
      </c>
      <c r="D2790" s="57">
        <v>1</v>
      </c>
      <c r="E2790" s="72" t="s">
        <v>26</v>
      </c>
      <c r="F2790" s="62">
        <f t="shared" si="0"/>
        <v>2175000.0450000004</v>
      </c>
      <c r="G2790" s="64" t="s">
        <v>488</v>
      </c>
      <c r="H2790" s="597">
        <v>45335</v>
      </c>
      <c r="I2790" s="81"/>
    </row>
    <row r="2791" spans="1:11" x14ac:dyDescent="0.25">
      <c r="A2791" s="571">
        <v>2789</v>
      </c>
      <c r="B2791" s="56" t="s">
        <v>7373</v>
      </c>
      <c r="C2791" s="56" t="s">
        <v>7508</v>
      </c>
      <c r="D2791" s="57">
        <v>1</v>
      </c>
      <c r="E2791" s="72" t="s">
        <v>26</v>
      </c>
      <c r="F2791" s="62">
        <f t="shared" si="0"/>
        <v>2175000.0450000004</v>
      </c>
      <c r="G2791" s="64" t="s">
        <v>488</v>
      </c>
      <c r="H2791" s="597">
        <v>45335</v>
      </c>
      <c r="I2791" s="81"/>
    </row>
    <row r="2792" spans="1:11" x14ac:dyDescent="0.25">
      <c r="A2792" s="571">
        <v>2790</v>
      </c>
      <c r="B2792" s="56" t="s">
        <v>7373</v>
      </c>
      <c r="C2792" s="56" t="s">
        <v>6483</v>
      </c>
      <c r="D2792" s="57">
        <v>1</v>
      </c>
      <c r="E2792" s="72" t="s">
        <v>26</v>
      </c>
      <c r="F2792" s="62">
        <f t="shared" si="0"/>
        <v>2175000.0450000004</v>
      </c>
      <c r="G2792" s="64" t="s">
        <v>488</v>
      </c>
      <c r="H2792" s="597">
        <v>45335</v>
      </c>
      <c r="I2792" s="81"/>
    </row>
    <row r="2793" spans="1:11" x14ac:dyDescent="0.25">
      <c r="A2793" s="571">
        <v>2791</v>
      </c>
      <c r="B2793" s="56" t="s">
        <v>7373</v>
      </c>
      <c r="C2793" s="56" t="s">
        <v>8111</v>
      </c>
      <c r="D2793" s="57">
        <v>1</v>
      </c>
      <c r="E2793" s="72" t="s">
        <v>26</v>
      </c>
      <c r="F2793" s="62">
        <f t="shared" si="0"/>
        <v>2175000.0450000004</v>
      </c>
      <c r="G2793" s="64" t="s">
        <v>488</v>
      </c>
      <c r="H2793" s="597">
        <v>45335</v>
      </c>
      <c r="I2793" s="81"/>
    </row>
    <row r="2794" spans="1:11" x14ac:dyDescent="0.25">
      <c r="A2794" s="571">
        <v>2792</v>
      </c>
      <c r="B2794" s="56" t="s">
        <v>7373</v>
      </c>
      <c r="C2794" s="56" t="s">
        <v>8112</v>
      </c>
      <c r="D2794" s="57">
        <v>1</v>
      </c>
      <c r="E2794" s="72" t="s">
        <v>26</v>
      </c>
      <c r="F2794" s="62">
        <f t="shared" si="0"/>
        <v>2175000.0450000004</v>
      </c>
      <c r="G2794" s="64" t="s">
        <v>488</v>
      </c>
      <c r="H2794" s="597">
        <v>45335</v>
      </c>
      <c r="I2794" s="81"/>
    </row>
    <row r="2795" spans="1:11" x14ac:dyDescent="0.25">
      <c r="A2795" s="571">
        <v>2793</v>
      </c>
      <c r="B2795" s="255" t="s">
        <v>7523</v>
      </c>
      <c r="C2795" s="75" t="s">
        <v>7589</v>
      </c>
      <c r="D2795" s="57">
        <v>1</v>
      </c>
      <c r="E2795" s="72" t="s">
        <v>29</v>
      </c>
      <c r="F2795" s="62">
        <v>1500000</v>
      </c>
      <c r="G2795" s="64" t="s">
        <v>488</v>
      </c>
      <c r="H2795" s="597">
        <v>45335</v>
      </c>
      <c r="I2795" s="81"/>
    </row>
    <row r="2796" spans="1:11" x14ac:dyDescent="0.25">
      <c r="A2796" s="571">
        <v>2794</v>
      </c>
      <c r="B2796" s="56" t="s">
        <v>476</v>
      </c>
      <c r="C2796" s="56" t="s">
        <v>2105</v>
      </c>
      <c r="D2796" s="57">
        <v>1</v>
      </c>
      <c r="E2796" s="72" t="s">
        <v>29</v>
      </c>
      <c r="F2796" s="76">
        <v>1050000</v>
      </c>
      <c r="G2796" s="64" t="s">
        <v>488</v>
      </c>
      <c r="H2796" s="597">
        <v>45335</v>
      </c>
      <c r="I2796" s="81"/>
    </row>
    <row r="2797" spans="1:11" x14ac:dyDescent="0.25">
      <c r="A2797" s="571">
        <v>2795</v>
      </c>
      <c r="B2797" s="55" t="s">
        <v>7284</v>
      </c>
      <c r="C2797" s="56" t="s">
        <v>8113</v>
      </c>
      <c r="D2797" s="57">
        <v>1</v>
      </c>
      <c r="E2797" s="72" t="s">
        <v>29</v>
      </c>
      <c r="F2797" s="76">
        <v>1050000</v>
      </c>
      <c r="G2797" s="64" t="s">
        <v>488</v>
      </c>
      <c r="H2797" s="597">
        <v>45335</v>
      </c>
      <c r="I2797" s="81"/>
    </row>
    <row r="2798" spans="1:11" x14ac:dyDescent="0.25">
      <c r="A2798" s="571">
        <v>2796</v>
      </c>
      <c r="B2798" s="56" t="s">
        <v>476</v>
      </c>
      <c r="C2798" s="56" t="s">
        <v>1988</v>
      </c>
      <c r="D2798" s="57">
        <v>1</v>
      </c>
      <c r="E2798" s="72" t="s">
        <v>29</v>
      </c>
      <c r="F2798" s="76">
        <v>1050000</v>
      </c>
      <c r="G2798" s="64" t="s">
        <v>488</v>
      </c>
      <c r="H2798" s="597">
        <v>45335</v>
      </c>
      <c r="I2798" s="81"/>
    </row>
    <row r="2799" spans="1:11" x14ac:dyDescent="0.25">
      <c r="A2799" s="571">
        <v>2797</v>
      </c>
      <c r="B2799" s="55" t="s">
        <v>7284</v>
      </c>
      <c r="C2799" s="56" t="s">
        <v>8114</v>
      </c>
      <c r="D2799" s="83">
        <v>1</v>
      </c>
      <c r="E2799" s="72" t="s">
        <v>29</v>
      </c>
      <c r="F2799" s="76">
        <v>1050000</v>
      </c>
      <c r="G2799" s="64" t="s">
        <v>488</v>
      </c>
      <c r="H2799" s="597">
        <v>45335</v>
      </c>
      <c r="I2799" s="81"/>
    </row>
    <row r="2800" spans="1:11" x14ac:dyDescent="0.25">
      <c r="A2800" s="571">
        <v>2798</v>
      </c>
      <c r="B2800" s="55" t="s">
        <v>6327</v>
      </c>
      <c r="C2800" s="65" t="s">
        <v>7944</v>
      </c>
      <c r="D2800" s="57">
        <v>1</v>
      </c>
      <c r="E2800" s="72" t="s">
        <v>29</v>
      </c>
      <c r="F2800" s="62">
        <v>4200000</v>
      </c>
      <c r="G2800" s="64" t="s">
        <v>8067</v>
      </c>
      <c r="H2800" s="597">
        <v>45337</v>
      </c>
    </row>
    <row r="2801" spans="1:11" x14ac:dyDescent="0.25">
      <c r="A2801" s="571">
        <v>2799</v>
      </c>
      <c r="B2801" s="55" t="s">
        <v>6327</v>
      </c>
      <c r="C2801" s="65" t="s">
        <v>7945</v>
      </c>
      <c r="D2801" s="57">
        <v>1</v>
      </c>
      <c r="E2801" s="72" t="s">
        <v>29</v>
      </c>
      <c r="F2801" s="62">
        <v>4200000</v>
      </c>
      <c r="G2801" s="64" t="s">
        <v>8067</v>
      </c>
      <c r="H2801" s="597">
        <v>45337</v>
      </c>
    </row>
    <row r="2802" spans="1:11" x14ac:dyDescent="0.25">
      <c r="A2802" s="571">
        <v>2800</v>
      </c>
      <c r="B2802" s="55" t="s">
        <v>6327</v>
      </c>
      <c r="C2802" s="65" t="s">
        <v>7946</v>
      </c>
      <c r="D2802" s="57">
        <v>1</v>
      </c>
      <c r="E2802" s="72" t="s">
        <v>29</v>
      </c>
      <c r="F2802" s="62">
        <v>4200000</v>
      </c>
      <c r="G2802" s="64" t="s">
        <v>8067</v>
      </c>
      <c r="H2802" s="597">
        <v>45337</v>
      </c>
    </row>
    <row r="2803" spans="1:11" x14ac:dyDescent="0.25">
      <c r="A2803" s="571">
        <v>2801</v>
      </c>
      <c r="B2803" s="255" t="s">
        <v>8054</v>
      </c>
      <c r="C2803" s="151" t="s">
        <v>7594</v>
      </c>
      <c r="D2803" s="57">
        <v>1</v>
      </c>
      <c r="E2803" s="72" t="s">
        <v>29</v>
      </c>
      <c r="F2803" s="62">
        <v>1500000</v>
      </c>
      <c r="G2803" s="106" t="s">
        <v>760</v>
      </c>
      <c r="H2803" s="597">
        <v>45337</v>
      </c>
    </row>
    <row r="2804" spans="1:11" x14ac:dyDescent="0.25">
      <c r="A2804" s="571">
        <v>2802</v>
      </c>
      <c r="B2804" s="255" t="s">
        <v>8054</v>
      </c>
      <c r="C2804" s="151" t="s">
        <v>7599</v>
      </c>
      <c r="D2804" s="57">
        <v>1</v>
      </c>
      <c r="E2804" s="72" t="s">
        <v>29</v>
      </c>
      <c r="F2804" s="62">
        <v>1500000</v>
      </c>
      <c r="G2804" s="106" t="s">
        <v>760</v>
      </c>
      <c r="H2804" s="597">
        <v>45337</v>
      </c>
    </row>
    <row r="2805" spans="1:11" x14ac:dyDescent="0.25">
      <c r="A2805" s="571">
        <v>2803</v>
      </c>
      <c r="B2805" s="255" t="s">
        <v>8054</v>
      </c>
      <c r="C2805" s="151" t="s">
        <v>7595</v>
      </c>
      <c r="D2805" s="57">
        <v>1</v>
      </c>
      <c r="E2805" s="72" t="s">
        <v>29</v>
      </c>
      <c r="F2805" s="62">
        <v>1500000</v>
      </c>
      <c r="G2805" s="106" t="s">
        <v>760</v>
      </c>
      <c r="H2805" s="597">
        <v>45337</v>
      </c>
    </row>
    <row r="2806" spans="1:11" x14ac:dyDescent="0.25">
      <c r="A2806" s="571">
        <v>2804</v>
      </c>
      <c r="B2806" s="255" t="s">
        <v>8054</v>
      </c>
      <c r="C2806" s="151" t="s">
        <v>7596</v>
      </c>
      <c r="D2806" s="57">
        <v>1</v>
      </c>
      <c r="E2806" s="72" t="s">
        <v>29</v>
      </c>
      <c r="F2806" s="62">
        <v>1500000</v>
      </c>
      <c r="G2806" s="106" t="s">
        <v>760</v>
      </c>
      <c r="H2806" s="597">
        <v>45337</v>
      </c>
    </row>
    <row r="2807" spans="1:11" x14ac:dyDescent="0.25">
      <c r="A2807" s="571">
        <v>2805</v>
      </c>
      <c r="B2807" s="255" t="s">
        <v>8054</v>
      </c>
      <c r="C2807" s="151" t="s">
        <v>7597</v>
      </c>
      <c r="D2807" s="57">
        <v>1</v>
      </c>
      <c r="E2807" s="72" t="s">
        <v>29</v>
      </c>
      <c r="F2807" s="62">
        <v>1500000</v>
      </c>
      <c r="G2807" s="106" t="s">
        <v>760</v>
      </c>
      <c r="H2807" s="597">
        <v>45337</v>
      </c>
    </row>
    <row r="2808" spans="1:11" x14ac:dyDescent="0.25">
      <c r="A2808" s="571">
        <v>2806</v>
      </c>
      <c r="B2808" s="255" t="s">
        <v>8054</v>
      </c>
      <c r="C2808" s="151" t="s">
        <v>7598</v>
      </c>
      <c r="D2808" s="57">
        <v>1</v>
      </c>
      <c r="E2808" s="72" t="s">
        <v>29</v>
      </c>
      <c r="F2808" s="62">
        <v>1500000</v>
      </c>
      <c r="G2808" s="106" t="s">
        <v>760</v>
      </c>
      <c r="H2808" s="597">
        <v>45337</v>
      </c>
    </row>
    <row r="2809" spans="1:11" x14ac:dyDescent="0.25">
      <c r="A2809" s="571">
        <v>2807</v>
      </c>
      <c r="B2809" s="56" t="s">
        <v>8053</v>
      </c>
      <c r="C2809" s="126" t="s">
        <v>4608</v>
      </c>
      <c r="D2809" s="57">
        <v>1</v>
      </c>
      <c r="E2809" s="66" t="s">
        <v>29</v>
      </c>
      <c r="F2809" s="62">
        <v>725000</v>
      </c>
      <c r="G2809" s="106" t="s">
        <v>760</v>
      </c>
      <c r="H2809" s="597">
        <v>45337</v>
      </c>
    </row>
    <row r="2810" spans="1:11" x14ac:dyDescent="0.25">
      <c r="A2810" s="571">
        <v>2808</v>
      </c>
      <c r="B2810" s="56" t="s">
        <v>8053</v>
      </c>
      <c r="C2810" s="56" t="s">
        <v>7534</v>
      </c>
      <c r="D2810" s="57">
        <v>1</v>
      </c>
      <c r="E2810" s="66" t="s">
        <v>29</v>
      </c>
      <c r="F2810" s="62">
        <v>725000</v>
      </c>
      <c r="G2810" s="106" t="s">
        <v>760</v>
      </c>
      <c r="H2810" s="597">
        <v>45337</v>
      </c>
    </row>
    <row r="2811" spans="1:11" x14ac:dyDescent="0.25">
      <c r="A2811" s="571">
        <v>2809</v>
      </c>
      <c r="B2811" s="56" t="s">
        <v>8053</v>
      </c>
      <c r="C2811" s="56" t="s">
        <v>7535</v>
      </c>
      <c r="D2811" s="57">
        <v>1</v>
      </c>
      <c r="E2811" s="66" t="s">
        <v>29</v>
      </c>
      <c r="F2811" s="62">
        <v>725000</v>
      </c>
      <c r="G2811" s="106" t="s">
        <v>760</v>
      </c>
      <c r="H2811" s="597">
        <v>45337</v>
      </c>
    </row>
    <row r="2812" spans="1:11" x14ac:dyDescent="0.25">
      <c r="A2812" s="571">
        <v>2810</v>
      </c>
      <c r="B2812" s="56" t="s">
        <v>8053</v>
      </c>
      <c r="C2812" s="56" t="s">
        <v>7536</v>
      </c>
      <c r="D2812" s="57">
        <v>1</v>
      </c>
      <c r="E2812" s="66" t="s">
        <v>29</v>
      </c>
      <c r="F2812" s="62">
        <v>725000</v>
      </c>
      <c r="G2812" s="106" t="s">
        <v>760</v>
      </c>
      <c r="H2812" s="597">
        <v>45337</v>
      </c>
    </row>
    <row r="2813" spans="1:11" x14ac:dyDescent="0.25">
      <c r="A2813" s="571">
        <v>2811</v>
      </c>
      <c r="B2813" s="56" t="s">
        <v>8053</v>
      </c>
      <c r="C2813" s="126" t="s">
        <v>1028</v>
      </c>
      <c r="D2813" s="61">
        <v>1</v>
      </c>
      <c r="E2813" s="66" t="s">
        <v>29</v>
      </c>
      <c r="F2813" s="62">
        <v>725000</v>
      </c>
      <c r="G2813" s="106" t="s">
        <v>760</v>
      </c>
      <c r="H2813" s="597">
        <v>45337</v>
      </c>
    </row>
    <row r="2814" spans="1:11" x14ac:dyDescent="0.25">
      <c r="A2814" s="571">
        <v>2812</v>
      </c>
      <c r="B2814" s="56" t="s">
        <v>8053</v>
      </c>
      <c r="C2814" s="56" t="s">
        <v>7037</v>
      </c>
      <c r="D2814" s="57">
        <v>1</v>
      </c>
      <c r="E2814" s="66" t="s">
        <v>29</v>
      </c>
      <c r="F2814" s="62">
        <v>725000</v>
      </c>
      <c r="G2814" s="106" t="s">
        <v>760</v>
      </c>
      <c r="H2814" s="597">
        <v>45337</v>
      </c>
    </row>
    <row r="2815" spans="1:11" x14ac:dyDescent="0.25">
      <c r="A2815" s="571">
        <v>2813</v>
      </c>
      <c r="B2815" s="56" t="s">
        <v>7601</v>
      </c>
      <c r="C2815" s="56" t="s">
        <v>8202</v>
      </c>
      <c r="D2815" s="57">
        <v>1</v>
      </c>
      <c r="E2815" s="72" t="s">
        <v>26</v>
      </c>
      <c r="F2815" s="76">
        <v>1700000</v>
      </c>
      <c r="G2815" s="106" t="s">
        <v>420</v>
      </c>
      <c r="H2815" s="597">
        <v>45339</v>
      </c>
      <c r="I2815" s="126" t="s">
        <v>8204</v>
      </c>
      <c r="J2815" s="56" t="s">
        <v>2841</v>
      </c>
      <c r="K2815" s="65">
        <v>50695</v>
      </c>
    </row>
    <row r="2816" spans="1:11" x14ac:dyDescent="0.25">
      <c r="A2816" s="571">
        <v>2814</v>
      </c>
      <c r="B2816" s="56" t="s">
        <v>7373</v>
      </c>
      <c r="C2816" s="56" t="s">
        <v>8203</v>
      </c>
      <c r="D2816" s="57">
        <v>1</v>
      </c>
      <c r="E2816" s="72" t="s">
        <v>26</v>
      </c>
      <c r="F2816" s="62">
        <v>2250000</v>
      </c>
      <c r="G2816" s="106" t="s">
        <v>7929</v>
      </c>
      <c r="H2816" s="597">
        <v>45339</v>
      </c>
      <c r="J2816" s="56" t="s">
        <v>2846</v>
      </c>
      <c r="K2816" s="65">
        <v>27148</v>
      </c>
    </row>
    <row r="2817" spans="1:8" x14ac:dyDescent="0.25">
      <c r="A2817" s="571">
        <v>2815</v>
      </c>
      <c r="B2817" s="81" t="s">
        <v>8476</v>
      </c>
      <c r="C2817" s="56" t="s">
        <v>8226</v>
      </c>
      <c r="D2817" s="57">
        <v>1</v>
      </c>
      <c r="E2817" s="72" t="s">
        <v>29</v>
      </c>
      <c r="F2817" s="62">
        <v>1500000</v>
      </c>
      <c r="G2817" s="106" t="s">
        <v>8255</v>
      </c>
      <c r="H2817" s="597">
        <v>45339</v>
      </c>
    </row>
    <row r="2818" spans="1:8" x14ac:dyDescent="0.25">
      <c r="A2818" s="571">
        <v>2816</v>
      </c>
      <c r="B2818" s="81" t="s">
        <v>8476</v>
      </c>
      <c r="C2818" s="71" t="s">
        <v>8227</v>
      </c>
      <c r="D2818" s="57">
        <v>1</v>
      </c>
      <c r="E2818" s="72" t="s">
        <v>29</v>
      </c>
      <c r="F2818" s="62">
        <v>1500000</v>
      </c>
      <c r="G2818" s="106" t="s">
        <v>8255</v>
      </c>
      <c r="H2818" s="597">
        <v>45339</v>
      </c>
    </row>
    <row r="2819" spans="1:8" x14ac:dyDescent="0.25">
      <c r="A2819" s="571">
        <v>2817</v>
      </c>
      <c r="B2819" s="81" t="s">
        <v>8476</v>
      </c>
      <c r="C2819" s="80" t="s">
        <v>8228</v>
      </c>
      <c r="D2819" s="57">
        <v>1</v>
      </c>
      <c r="E2819" s="72" t="s">
        <v>29</v>
      </c>
      <c r="F2819" s="62">
        <v>1500000</v>
      </c>
      <c r="G2819" s="106" t="s">
        <v>8255</v>
      </c>
      <c r="H2819" s="597">
        <v>45339</v>
      </c>
    </row>
    <row r="2820" spans="1:8" x14ac:dyDescent="0.25">
      <c r="A2820" s="571">
        <v>2818</v>
      </c>
      <c r="B2820" s="81" t="s">
        <v>8476</v>
      </c>
      <c r="C2820" s="56" t="s">
        <v>8229</v>
      </c>
      <c r="D2820" s="57">
        <v>1</v>
      </c>
      <c r="E2820" s="72" t="s">
        <v>29</v>
      </c>
      <c r="F2820" s="62">
        <v>1500000</v>
      </c>
      <c r="G2820" s="106" t="s">
        <v>8255</v>
      </c>
      <c r="H2820" s="597">
        <v>45339</v>
      </c>
    </row>
    <row r="2821" spans="1:8" x14ac:dyDescent="0.25">
      <c r="A2821" s="571">
        <v>2819</v>
      </c>
      <c r="B2821" s="81" t="s">
        <v>8476</v>
      </c>
      <c r="C2821" s="56" t="s">
        <v>8230</v>
      </c>
      <c r="D2821" s="57">
        <v>1</v>
      </c>
      <c r="E2821" s="72" t="s">
        <v>29</v>
      </c>
      <c r="F2821" s="62">
        <v>1500000</v>
      </c>
      <c r="G2821" s="106" t="s">
        <v>8255</v>
      </c>
      <c r="H2821" s="597">
        <v>45339</v>
      </c>
    </row>
    <row r="2822" spans="1:8" x14ac:dyDescent="0.25">
      <c r="A2822" s="571">
        <v>2820</v>
      </c>
      <c r="B2822" s="81" t="s">
        <v>8476</v>
      </c>
      <c r="C2822" s="230" t="s">
        <v>8231</v>
      </c>
      <c r="D2822" s="57">
        <v>1</v>
      </c>
      <c r="E2822" s="72" t="s">
        <v>29</v>
      </c>
      <c r="F2822" s="62">
        <v>1500000</v>
      </c>
      <c r="G2822" s="106" t="s">
        <v>8255</v>
      </c>
      <c r="H2822" s="597">
        <v>45339</v>
      </c>
    </row>
    <row r="2823" spans="1:8" x14ac:dyDescent="0.25">
      <c r="A2823" s="571">
        <v>2821</v>
      </c>
      <c r="B2823" s="81" t="s">
        <v>8476</v>
      </c>
      <c r="C2823" s="56" t="s">
        <v>8232</v>
      </c>
      <c r="D2823" s="57">
        <v>1</v>
      </c>
      <c r="E2823" s="72" t="s">
        <v>29</v>
      </c>
      <c r="F2823" s="62">
        <v>1500000</v>
      </c>
      <c r="G2823" s="106" t="s">
        <v>8255</v>
      </c>
      <c r="H2823" s="597">
        <v>45339</v>
      </c>
    </row>
    <row r="2824" spans="1:8" x14ac:dyDescent="0.25">
      <c r="A2824" s="571">
        <v>2822</v>
      </c>
      <c r="B2824" s="81" t="s">
        <v>8476</v>
      </c>
      <c r="C2824" s="56" t="s">
        <v>8233</v>
      </c>
      <c r="D2824" s="57">
        <v>1</v>
      </c>
      <c r="E2824" s="72" t="s">
        <v>29</v>
      </c>
      <c r="F2824" s="62">
        <v>1500000</v>
      </c>
      <c r="G2824" s="106" t="s">
        <v>8255</v>
      </c>
      <c r="H2824" s="597">
        <v>45339</v>
      </c>
    </row>
    <row r="2825" spans="1:8" x14ac:dyDescent="0.25">
      <c r="A2825" s="571">
        <v>2823</v>
      </c>
      <c r="B2825" s="81" t="s">
        <v>8476</v>
      </c>
      <c r="C2825" s="56" t="s">
        <v>8234</v>
      </c>
      <c r="D2825" s="57">
        <v>1</v>
      </c>
      <c r="E2825" s="72" t="s">
        <v>29</v>
      </c>
      <c r="F2825" s="62">
        <v>1500000</v>
      </c>
      <c r="G2825" s="106" t="s">
        <v>8255</v>
      </c>
      <c r="H2825" s="597">
        <v>45339</v>
      </c>
    </row>
    <row r="2826" spans="1:8" x14ac:dyDescent="0.25">
      <c r="A2826" s="571">
        <v>2824</v>
      </c>
      <c r="B2826" s="81" t="s">
        <v>8476</v>
      </c>
      <c r="C2826" s="56" t="s">
        <v>8235</v>
      </c>
      <c r="D2826" s="57">
        <v>1</v>
      </c>
      <c r="E2826" s="72" t="s">
        <v>29</v>
      </c>
      <c r="F2826" s="62">
        <v>1500000</v>
      </c>
      <c r="G2826" s="106" t="s">
        <v>8255</v>
      </c>
      <c r="H2826" s="597">
        <v>45339</v>
      </c>
    </row>
    <row r="2827" spans="1:8" x14ac:dyDescent="0.25">
      <c r="A2827" s="571">
        <v>2825</v>
      </c>
      <c r="B2827" s="81" t="s">
        <v>7793</v>
      </c>
      <c r="C2827" s="449" t="s">
        <v>4563</v>
      </c>
      <c r="D2827" s="72">
        <v>1</v>
      </c>
      <c r="E2827" s="56" t="s">
        <v>29</v>
      </c>
      <c r="F2827" s="275">
        <v>725000</v>
      </c>
      <c r="G2827" s="106" t="s">
        <v>438</v>
      </c>
      <c r="H2827" s="597">
        <v>45341</v>
      </c>
    </row>
    <row r="2828" spans="1:8" x14ac:dyDescent="0.25">
      <c r="A2828" s="571">
        <v>2826</v>
      </c>
      <c r="B2828" s="81" t="s">
        <v>7793</v>
      </c>
      <c r="C2828" s="456" t="s">
        <v>4542</v>
      </c>
      <c r="D2828" s="72">
        <v>1</v>
      </c>
      <c r="E2828" s="56" t="s">
        <v>29</v>
      </c>
      <c r="F2828" s="275">
        <v>725000</v>
      </c>
      <c r="G2828" s="106" t="s">
        <v>438</v>
      </c>
      <c r="H2828" s="597">
        <v>45341</v>
      </c>
    </row>
    <row r="2829" spans="1:8" x14ac:dyDescent="0.25">
      <c r="A2829" s="571">
        <v>2827</v>
      </c>
      <c r="B2829" s="55" t="s">
        <v>6327</v>
      </c>
      <c r="C2829" s="65" t="s">
        <v>8143</v>
      </c>
      <c r="D2829" s="57">
        <v>1</v>
      </c>
      <c r="E2829" s="72" t="s">
        <v>29</v>
      </c>
      <c r="F2829" s="76">
        <v>4300000</v>
      </c>
      <c r="G2829" s="64" t="s">
        <v>8311</v>
      </c>
      <c r="H2829" s="597">
        <v>45341</v>
      </c>
    </row>
    <row r="2830" spans="1:8" x14ac:dyDescent="0.25">
      <c r="A2830" s="571">
        <v>2828</v>
      </c>
      <c r="B2830" s="55" t="s">
        <v>6327</v>
      </c>
      <c r="C2830" s="65" t="s">
        <v>8144</v>
      </c>
      <c r="D2830" s="57">
        <v>1</v>
      </c>
      <c r="E2830" s="72" t="s">
        <v>29</v>
      </c>
      <c r="F2830" s="76">
        <v>4300000</v>
      </c>
      <c r="G2830" s="64" t="s">
        <v>8311</v>
      </c>
      <c r="H2830" s="597">
        <v>45341</v>
      </c>
    </row>
    <row r="2831" spans="1:8" x14ac:dyDescent="0.25">
      <c r="A2831" s="571">
        <v>2829</v>
      </c>
      <c r="B2831" s="55" t="s">
        <v>6327</v>
      </c>
      <c r="C2831" s="65" t="s">
        <v>8145</v>
      </c>
      <c r="D2831" s="57">
        <v>1</v>
      </c>
      <c r="E2831" s="72" t="s">
        <v>29</v>
      </c>
      <c r="F2831" s="76">
        <v>4300000</v>
      </c>
      <c r="G2831" s="64" t="s">
        <v>1011</v>
      </c>
      <c r="H2831" s="597">
        <v>45341</v>
      </c>
    </row>
    <row r="2832" spans="1:8" x14ac:dyDescent="0.25">
      <c r="A2832" s="571">
        <v>2830</v>
      </c>
      <c r="B2832" s="55" t="s">
        <v>6327</v>
      </c>
      <c r="C2832" s="65" t="s">
        <v>8146</v>
      </c>
      <c r="D2832" s="57">
        <v>1</v>
      </c>
      <c r="E2832" s="72" t="s">
        <v>29</v>
      </c>
      <c r="F2832" s="76">
        <v>4300000</v>
      </c>
      <c r="G2832" s="64" t="s">
        <v>1011</v>
      </c>
      <c r="H2832" s="597">
        <v>45341</v>
      </c>
    </row>
    <row r="2833" spans="1:11" x14ac:dyDescent="0.25">
      <c r="A2833" s="571">
        <v>2831</v>
      </c>
      <c r="B2833" s="56" t="s">
        <v>7373</v>
      </c>
      <c r="C2833" s="56" t="s">
        <v>7509</v>
      </c>
      <c r="D2833" s="57">
        <v>1</v>
      </c>
      <c r="E2833" s="72" t="s">
        <v>26</v>
      </c>
      <c r="F2833" s="62">
        <v>2250000</v>
      </c>
      <c r="G2833" s="64" t="s">
        <v>844</v>
      </c>
      <c r="H2833" s="597">
        <v>45341</v>
      </c>
    </row>
    <row r="2834" spans="1:11" x14ac:dyDescent="0.25">
      <c r="A2834" s="571">
        <v>2832</v>
      </c>
      <c r="B2834" s="255" t="s">
        <v>7523</v>
      </c>
      <c r="C2834" s="75" t="s">
        <v>8297</v>
      </c>
      <c r="D2834" s="57">
        <v>1</v>
      </c>
      <c r="E2834" s="72" t="s">
        <v>29</v>
      </c>
      <c r="F2834" s="62">
        <v>1500000</v>
      </c>
      <c r="G2834" s="64" t="s">
        <v>6294</v>
      </c>
      <c r="H2834" s="597">
        <v>45342</v>
      </c>
    </row>
    <row r="2835" spans="1:11" x14ac:dyDescent="0.25">
      <c r="A2835" s="571">
        <v>2833</v>
      </c>
      <c r="B2835" s="255" t="s">
        <v>7523</v>
      </c>
      <c r="C2835" s="75" t="s">
        <v>8296</v>
      </c>
      <c r="D2835" s="57">
        <v>1</v>
      </c>
      <c r="E2835" s="72" t="s">
        <v>29</v>
      </c>
      <c r="F2835" s="62">
        <v>1500000</v>
      </c>
      <c r="G2835" s="64" t="s">
        <v>6294</v>
      </c>
      <c r="H2835" s="597">
        <v>45342</v>
      </c>
    </row>
    <row r="2836" spans="1:11" x14ac:dyDescent="0.25">
      <c r="A2836" s="571">
        <v>2834</v>
      </c>
      <c r="B2836" s="55" t="s">
        <v>8166</v>
      </c>
      <c r="C2836" s="56" t="s">
        <v>1497</v>
      </c>
      <c r="D2836" s="57">
        <v>1</v>
      </c>
      <c r="E2836" s="72" t="s">
        <v>29</v>
      </c>
      <c r="F2836" s="62">
        <v>825000</v>
      </c>
      <c r="G2836" s="64" t="s">
        <v>6294</v>
      </c>
      <c r="H2836" s="597">
        <v>45342</v>
      </c>
    </row>
    <row r="2837" spans="1:11" x14ac:dyDescent="0.25">
      <c r="A2837" s="571">
        <v>2835</v>
      </c>
      <c r="B2837" s="55" t="s">
        <v>8166</v>
      </c>
      <c r="C2837" s="56" t="s">
        <v>1832</v>
      </c>
      <c r="D2837" s="57">
        <v>1</v>
      </c>
      <c r="E2837" s="72" t="s">
        <v>29</v>
      </c>
      <c r="F2837" s="62">
        <v>825000</v>
      </c>
      <c r="G2837" s="64" t="s">
        <v>6294</v>
      </c>
      <c r="H2837" s="597">
        <v>45342</v>
      </c>
    </row>
    <row r="2838" spans="1:11" x14ac:dyDescent="0.25">
      <c r="A2838" s="571">
        <v>2836</v>
      </c>
      <c r="B2838" s="55" t="s">
        <v>8166</v>
      </c>
      <c r="C2838" s="56" t="s">
        <v>1833</v>
      </c>
      <c r="D2838" s="57">
        <v>1</v>
      </c>
      <c r="E2838" s="72" t="s">
        <v>29</v>
      </c>
      <c r="F2838" s="62">
        <v>825000</v>
      </c>
      <c r="G2838" s="64" t="s">
        <v>6294</v>
      </c>
      <c r="H2838" s="597">
        <v>45342</v>
      </c>
    </row>
    <row r="2839" spans="1:11" x14ac:dyDescent="0.25">
      <c r="A2839" s="571">
        <v>2837</v>
      </c>
      <c r="B2839" s="55" t="s">
        <v>6268</v>
      </c>
      <c r="C2839" s="56" t="s">
        <v>7808</v>
      </c>
      <c r="D2839" s="57">
        <v>1</v>
      </c>
      <c r="E2839" s="72" t="s">
        <v>26</v>
      </c>
      <c r="F2839" s="76">
        <f>6441441/2*1.11</f>
        <v>3574999.7550000004</v>
      </c>
      <c r="G2839" s="64" t="s">
        <v>8353</v>
      </c>
      <c r="H2839" s="597">
        <v>45342</v>
      </c>
    </row>
    <row r="2840" spans="1:11" x14ac:dyDescent="0.25">
      <c r="A2840" s="571">
        <v>2838</v>
      </c>
      <c r="B2840" s="55" t="s">
        <v>6327</v>
      </c>
      <c r="C2840" s="65" t="s">
        <v>8376</v>
      </c>
      <c r="D2840" s="57">
        <v>1</v>
      </c>
      <c r="E2840" s="72" t="s">
        <v>29</v>
      </c>
      <c r="F2840" s="76">
        <v>4300000</v>
      </c>
      <c r="G2840" s="56" t="s">
        <v>6718</v>
      </c>
      <c r="H2840" s="597">
        <v>45343</v>
      </c>
    </row>
    <row r="2841" spans="1:11" x14ac:dyDescent="0.25">
      <c r="A2841" s="571">
        <v>2839</v>
      </c>
      <c r="B2841" s="55" t="s">
        <v>6327</v>
      </c>
      <c r="C2841" s="65" t="s">
        <v>8377</v>
      </c>
      <c r="D2841" s="57">
        <v>1</v>
      </c>
      <c r="E2841" s="72" t="s">
        <v>29</v>
      </c>
      <c r="F2841" s="76">
        <v>4300000</v>
      </c>
      <c r="G2841" s="56" t="s">
        <v>6718</v>
      </c>
      <c r="H2841" s="597">
        <v>45343</v>
      </c>
    </row>
    <row r="2842" spans="1:11" x14ac:dyDescent="0.25">
      <c r="A2842" s="571">
        <v>2840</v>
      </c>
      <c r="B2842" s="56" t="s">
        <v>7373</v>
      </c>
      <c r="C2842" s="56" t="s">
        <v>8512</v>
      </c>
      <c r="D2842" s="57">
        <v>1</v>
      </c>
      <c r="E2842" s="72" t="s">
        <v>26</v>
      </c>
      <c r="F2842" s="62">
        <v>2250000</v>
      </c>
      <c r="G2842" s="106" t="s">
        <v>8510</v>
      </c>
      <c r="H2842" s="597">
        <v>45345</v>
      </c>
      <c r="I2842" s="56" t="s">
        <v>8511</v>
      </c>
      <c r="K2842" s="65">
        <v>28189</v>
      </c>
    </row>
    <row r="2843" spans="1:11" x14ac:dyDescent="0.25">
      <c r="A2843" s="571">
        <v>2841</v>
      </c>
      <c r="B2843" s="68" t="s">
        <v>8475</v>
      </c>
      <c r="C2843" s="255" t="s">
        <v>7437</v>
      </c>
      <c r="D2843" s="57">
        <v>1</v>
      </c>
      <c r="E2843" s="72" t="s">
        <v>29</v>
      </c>
      <c r="F2843" s="62">
        <v>900000</v>
      </c>
      <c r="G2843" s="751" t="s">
        <v>415</v>
      </c>
      <c r="H2843" s="597">
        <v>45345</v>
      </c>
    </row>
    <row r="2844" spans="1:11" x14ac:dyDescent="0.25">
      <c r="A2844" s="571">
        <v>2842</v>
      </c>
      <c r="B2844" s="68" t="s">
        <v>8475</v>
      </c>
      <c r="C2844" s="255" t="s">
        <v>7438</v>
      </c>
      <c r="D2844" s="57">
        <v>1</v>
      </c>
      <c r="E2844" s="72" t="s">
        <v>29</v>
      </c>
      <c r="F2844" s="62">
        <v>900000</v>
      </c>
      <c r="G2844" s="751" t="s">
        <v>415</v>
      </c>
      <c r="H2844" s="597">
        <v>45345</v>
      </c>
    </row>
    <row r="2845" spans="1:11" x14ac:dyDescent="0.25">
      <c r="A2845" s="571">
        <v>2843</v>
      </c>
      <c r="B2845" s="55" t="s">
        <v>6327</v>
      </c>
      <c r="C2845" s="65" t="s">
        <v>8378</v>
      </c>
      <c r="D2845" s="57">
        <v>1</v>
      </c>
      <c r="E2845" s="72" t="s">
        <v>29</v>
      </c>
      <c r="F2845" s="76">
        <v>4300000</v>
      </c>
      <c r="G2845" s="64" t="s">
        <v>8505</v>
      </c>
      <c r="H2845" s="597">
        <v>45345</v>
      </c>
    </row>
    <row r="2846" spans="1:11" x14ac:dyDescent="0.25">
      <c r="A2846" s="571">
        <v>2844</v>
      </c>
      <c r="B2846" s="55" t="s">
        <v>6327</v>
      </c>
      <c r="C2846" s="65" t="s">
        <v>8379</v>
      </c>
      <c r="D2846" s="57">
        <v>1</v>
      </c>
      <c r="E2846" s="72" t="s">
        <v>29</v>
      </c>
      <c r="F2846" s="76">
        <v>4300000</v>
      </c>
      <c r="G2846" s="64" t="s">
        <v>8505</v>
      </c>
      <c r="H2846" s="597">
        <v>45345</v>
      </c>
    </row>
    <row r="2847" spans="1:11" x14ac:dyDescent="0.25">
      <c r="A2847" s="571">
        <v>2845</v>
      </c>
      <c r="B2847" s="55" t="s">
        <v>6327</v>
      </c>
      <c r="C2847" s="65" t="s">
        <v>8497</v>
      </c>
      <c r="D2847" s="57">
        <v>1</v>
      </c>
      <c r="E2847" s="72" t="s">
        <v>29</v>
      </c>
      <c r="F2847" s="76">
        <v>4300000</v>
      </c>
      <c r="G2847" s="64" t="s">
        <v>8506</v>
      </c>
      <c r="H2847" s="597">
        <v>45345</v>
      </c>
    </row>
    <row r="2848" spans="1:11" x14ac:dyDescent="0.25">
      <c r="A2848" s="571">
        <v>2846</v>
      </c>
      <c r="B2848" s="55" t="s">
        <v>6327</v>
      </c>
      <c r="C2848" s="65" t="s">
        <v>8498</v>
      </c>
      <c r="D2848" s="57">
        <v>1</v>
      </c>
      <c r="E2848" s="72" t="s">
        <v>29</v>
      </c>
      <c r="F2848" s="76">
        <v>4300000</v>
      </c>
      <c r="G2848" s="64" t="s">
        <v>8506</v>
      </c>
      <c r="H2848" s="597">
        <v>45345</v>
      </c>
    </row>
    <row r="2849" spans="1:11" x14ac:dyDescent="0.25">
      <c r="A2849" s="571">
        <v>2847</v>
      </c>
      <c r="B2849" s="255" t="s">
        <v>7523</v>
      </c>
      <c r="C2849" s="75" t="s">
        <v>8298</v>
      </c>
      <c r="D2849" s="57">
        <v>1</v>
      </c>
      <c r="E2849" s="72" t="s">
        <v>29</v>
      </c>
      <c r="F2849" s="62">
        <v>1500000</v>
      </c>
      <c r="G2849" s="751" t="s">
        <v>415</v>
      </c>
      <c r="H2849" s="597">
        <v>45346</v>
      </c>
    </row>
    <row r="2850" spans="1:11" x14ac:dyDescent="0.25">
      <c r="A2850" s="571">
        <v>2848</v>
      </c>
      <c r="B2850" s="255" t="s">
        <v>7523</v>
      </c>
      <c r="C2850" s="75" t="s">
        <v>8299</v>
      </c>
      <c r="D2850" s="57">
        <v>1</v>
      </c>
      <c r="E2850" s="72" t="s">
        <v>29</v>
      </c>
      <c r="F2850" s="62">
        <v>1500000</v>
      </c>
      <c r="G2850" s="751" t="s">
        <v>415</v>
      </c>
      <c r="H2850" s="597">
        <v>45346</v>
      </c>
    </row>
    <row r="2851" spans="1:11" x14ac:dyDescent="0.25">
      <c r="A2851" s="571">
        <v>2849</v>
      </c>
      <c r="B2851" s="56" t="s">
        <v>8591</v>
      </c>
      <c r="C2851" s="55" t="s">
        <v>6192</v>
      </c>
      <c r="D2851" s="57">
        <v>1</v>
      </c>
      <c r="E2851" s="66" t="s">
        <v>29</v>
      </c>
      <c r="F2851" s="59">
        <v>2450000</v>
      </c>
      <c r="G2851" s="751" t="s">
        <v>415</v>
      </c>
      <c r="H2851" s="597">
        <v>45349</v>
      </c>
    </row>
    <row r="2852" spans="1:11" x14ac:dyDescent="0.25">
      <c r="A2852" s="571">
        <v>2850</v>
      </c>
      <c r="B2852" s="56" t="s">
        <v>8591</v>
      </c>
      <c r="C2852" s="55" t="s">
        <v>6195</v>
      </c>
      <c r="D2852" s="57">
        <v>1</v>
      </c>
      <c r="E2852" s="66" t="s">
        <v>29</v>
      </c>
      <c r="F2852" s="59">
        <v>2450000</v>
      </c>
      <c r="G2852" s="751" t="s">
        <v>415</v>
      </c>
      <c r="H2852" s="597">
        <v>45349</v>
      </c>
    </row>
    <row r="2853" spans="1:11" x14ac:dyDescent="0.25">
      <c r="A2853" s="571">
        <v>2851</v>
      </c>
      <c r="B2853" s="255" t="s">
        <v>7523</v>
      </c>
      <c r="C2853" s="75" t="s">
        <v>8301</v>
      </c>
      <c r="D2853" s="57">
        <v>1</v>
      </c>
      <c r="E2853" s="72" t="s">
        <v>29</v>
      </c>
      <c r="F2853" s="62">
        <v>1500000</v>
      </c>
      <c r="G2853" s="751" t="s">
        <v>415</v>
      </c>
      <c r="H2853" s="597">
        <v>45349</v>
      </c>
    </row>
    <row r="2854" spans="1:11" x14ac:dyDescent="0.25">
      <c r="A2854" s="571">
        <v>2852</v>
      </c>
      <c r="B2854" s="255" t="s">
        <v>7523</v>
      </c>
      <c r="C2854" s="75" t="s">
        <v>8295</v>
      </c>
      <c r="D2854" s="57">
        <v>1</v>
      </c>
      <c r="E2854" s="72" t="s">
        <v>29</v>
      </c>
      <c r="F2854" s="62">
        <v>1500000</v>
      </c>
      <c r="G2854" s="751" t="s">
        <v>415</v>
      </c>
      <c r="H2854" s="597">
        <v>45349</v>
      </c>
    </row>
    <row r="2855" spans="1:11" x14ac:dyDescent="0.25">
      <c r="A2855" s="571">
        <v>2853</v>
      </c>
      <c r="B2855" s="255" t="s">
        <v>7523</v>
      </c>
      <c r="C2855" s="75" t="s">
        <v>8300</v>
      </c>
      <c r="D2855" s="57">
        <v>1</v>
      </c>
      <c r="E2855" s="72" t="s">
        <v>29</v>
      </c>
      <c r="F2855" s="62">
        <v>1500000</v>
      </c>
      <c r="G2855" s="751" t="s">
        <v>415</v>
      </c>
      <c r="H2855" s="597">
        <v>45349</v>
      </c>
    </row>
    <row r="2856" spans="1:11" x14ac:dyDescent="0.25">
      <c r="A2856" s="571">
        <v>2854</v>
      </c>
      <c r="B2856" s="56" t="s">
        <v>7601</v>
      </c>
      <c r="C2856" s="56" t="s">
        <v>8627</v>
      </c>
      <c r="D2856" s="57">
        <v>1</v>
      </c>
      <c r="E2856" s="72" t="s">
        <v>29</v>
      </c>
      <c r="F2856" s="76">
        <v>1700000</v>
      </c>
      <c r="G2856" s="751" t="s">
        <v>594</v>
      </c>
      <c r="H2856" s="597">
        <v>45350</v>
      </c>
      <c r="I2856" s="245" t="s">
        <v>1030</v>
      </c>
      <c r="J2856" s="56" t="s">
        <v>8628</v>
      </c>
      <c r="K2856" s="65">
        <v>55477</v>
      </c>
    </row>
    <row r="2857" spans="1:11" x14ac:dyDescent="0.25">
      <c r="A2857" s="571">
        <v>2855</v>
      </c>
      <c r="B2857" s="56" t="s">
        <v>7373</v>
      </c>
      <c r="C2857" s="56" t="s">
        <v>8654</v>
      </c>
      <c r="D2857" s="57">
        <v>1</v>
      </c>
      <c r="E2857" s="72" t="s">
        <v>26</v>
      </c>
      <c r="F2857" s="62">
        <v>2250000</v>
      </c>
      <c r="G2857" s="106" t="s">
        <v>462</v>
      </c>
      <c r="H2857" s="597">
        <v>45350</v>
      </c>
      <c r="I2857" s="56" t="s">
        <v>1987</v>
      </c>
      <c r="K2857" s="65">
        <v>21297</v>
      </c>
    </row>
    <row r="2858" spans="1:11" x14ac:dyDescent="0.25">
      <c r="A2858" s="571">
        <v>2856</v>
      </c>
      <c r="B2858" s="56" t="s">
        <v>7373</v>
      </c>
      <c r="C2858" s="56" t="s">
        <v>8654</v>
      </c>
      <c r="D2858" s="57">
        <v>1</v>
      </c>
      <c r="E2858" s="72" t="s">
        <v>26</v>
      </c>
      <c r="F2858" s="62">
        <v>2250000</v>
      </c>
      <c r="G2858" s="106" t="s">
        <v>462</v>
      </c>
      <c r="H2858" s="597">
        <v>45350</v>
      </c>
      <c r="I2858" s="56" t="s">
        <v>1064</v>
      </c>
    </row>
    <row r="2859" spans="1:11" x14ac:dyDescent="0.25">
      <c r="A2859" s="571">
        <v>2857</v>
      </c>
      <c r="B2859" s="56" t="s">
        <v>476</v>
      </c>
      <c r="C2859" s="56" t="s">
        <v>1557</v>
      </c>
      <c r="D2859" s="87">
        <v>1</v>
      </c>
      <c r="E2859" s="72" t="s">
        <v>29</v>
      </c>
      <c r="F2859" s="62">
        <v>1050000</v>
      </c>
      <c r="G2859" s="64" t="s">
        <v>415</v>
      </c>
      <c r="H2859" s="597">
        <v>45352</v>
      </c>
    </row>
    <row r="2860" spans="1:11" x14ac:dyDescent="0.25">
      <c r="A2860" s="571">
        <v>2858</v>
      </c>
      <c r="B2860" s="56" t="s">
        <v>476</v>
      </c>
      <c r="C2860" s="56" t="s">
        <v>1856</v>
      </c>
      <c r="D2860" s="57">
        <v>1</v>
      </c>
      <c r="E2860" s="72" t="s">
        <v>26</v>
      </c>
      <c r="F2860" s="62">
        <v>1050000</v>
      </c>
      <c r="G2860" s="64" t="s">
        <v>415</v>
      </c>
      <c r="H2860" s="597">
        <v>45352</v>
      </c>
    </row>
    <row r="2861" spans="1:11" x14ac:dyDescent="0.25">
      <c r="A2861" s="571">
        <v>2859</v>
      </c>
      <c r="B2861" s="55" t="s">
        <v>6268</v>
      </c>
      <c r="C2861" s="56" t="s">
        <v>7807</v>
      </c>
      <c r="D2861" s="57">
        <v>1</v>
      </c>
      <c r="E2861" s="72" t="s">
        <v>26</v>
      </c>
      <c r="F2861" s="76">
        <f>6441441/2*1.11</f>
        <v>3574999.7550000004</v>
      </c>
      <c r="G2861" s="64" t="s">
        <v>837</v>
      </c>
      <c r="H2861" s="597">
        <v>45352</v>
      </c>
    </row>
    <row r="2862" spans="1:11" x14ac:dyDescent="0.25">
      <c r="A2862" s="571">
        <v>2860</v>
      </c>
      <c r="B2862" s="56" t="s">
        <v>7373</v>
      </c>
      <c r="C2862" s="56" t="s">
        <v>8749</v>
      </c>
      <c r="D2862" s="57">
        <v>1</v>
      </c>
      <c r="E2862" s="72" t="s">
        <v>26</v>
      </c>
      <c r="F2862" s="62">
        <v>2250000</v>
      </c>
      <c r="G2862" s="106" t="s">
        <v>513</v>
      </c>
      <c r="H2862" s="597">
        <v>45353</v>
      </c>
      <c r="I2862" s="126" t="s">
        <v>8747</v>
      </c>
      <c r="J2862" s="56" t="s">
        <v>8745</v>
      </c>
      <c r="K2862" s="65">
        <v>29500</v>
      </c>
    </row>
    <row r="2863" spans="1:11" x14ac:dyDescent="0.25">
      <c r="A2863" s="571">
        <v>2861</v>
      </c>
      <c r="B2863" s="56" t="s">
        <v>7373</v>
      </c>
      <c r="C2863" s="56" t="s">
        <v>8750</v>
      </c>
      <c r="D2863" s="57">
        <v>1</v>
      </c>
      <c r="E2863" s="72" t="s">
        <v>26</v>
      </c>
      <c r="F2863" s="62">
        <v>2250000</v>
      </c>
      <c r="G2863" s="106" t="s">
        <v>513</v>
      </c>
      <c r="H2863" s="597">
        <v>45353</v>
      </c>
      <c r="I2863" s="227" t="s">
        <v>8748</v>
      </c>
      <c r="J2863" s="56" t="s">
        <v>8745</v>
      </c>
      <c r="K2863" s="65">
        <v>29500</v>
      </c>
    </row>
    <row r="2864" spans="1:11" x14ac:dyDescent="0.25">
      <c r="A2864" s="571">
        <v>2862</v>
      </c>
      <c r="B2864" s="56" t="s">
        <v>476</v>
      </c>
      <c r="C2864" s="56" t="s">
        <v>1159</v>
      </c>
      <c r="D2864" s="87">
        <v>1</v>
      </c>
      <c r="E2864" s="72" t="s">
        <v>29</v>
      </c>
      <c r="F2864" s="62">
        <v>1050000</v>
      </c>
      <c r="G2864" s="751" t="s">
        <v>415</v>
      </c>
      <c r="H2864" s="597">
        <v>45353</v>
      </c>
    </row>
    <row r="2865" spans="1:11" x14ac:dyDescent="0.25">
      <c r="A2865" s="571">
        <v>2863</v>
      </c>
      <c r="B2865" s="56" t="s">
        <v>7373</v>
      </c>
      <c r="C2865" s="56" t="s">
        <v>8809</v>
      </c>
      <c r="D2865" s="57">
        <v>1</v>
      </c>
      <c r="E2865" s="72" t="s">
        <v>26</v>
      </c>
      <c r="F2865" s="62">
        <v>2250000</v>
      </c>
      <c r="G2865" s="106" t="s">
        <v>8510</v>
      </c>
      <c r="H2865" s="597">
        <v>45356</v>
      </c>
      <c r="I2865" s="56" t="s">
        <v>8810</v>
      </c>
      <c r="J2865" s="56" t="s">
        <v>2846</v>
      </c>
      <c r="K2865" s="65">
        <v>29953</v>
      </c>
    </row>
    <row r="2866" spans="1:11" x14ac:dyDescent="0.25">
      <c r="A2866" s="571">
        <v>2864</v>
      </c>
      <c r="B2866" s="60" t="s">
        <v>8385</v>
      </c>
      <c r="C2866" s="56" t="s">
        <v>8827</v>
      </c>
      <c r="D2866" s="57">
        <v>1</v>
      </c>
      <c r="E2866" s="72" t="s">
        <v>29</v>
      </c>
      <c r="F2866" s="62">
        <v>1050000</v>
      </c>
      <c r="G2866" s="64" t="s">
        <v>430</v>
      </c>
      <c r="H2866" s="597">
        <v>45356</v>
      </c>
      <c r="I2866" s="56" t="s">
        <v>8826</v>
      </c>
      <c r="K2866" s="65">
        <v>9837</v>
      </c>
    </row>
    <row r="2867" spans="1:11" x14ac:dyDescent="0.25">
      <c r="A2867" s="571">
        <v>2865</v>
      </c>
      <c r="B2867" s="81" t="s">
        <v>7793</v>
      </c>
      <c r="C2867" s="56" t="s">
        <v>8828</v>
      </c>
      <c r="D2867" s="57">
        <v>1</v>
      </c>
      <c r="E2867" s="72" t="s">
        <v>29</v>
      </c>
      <c r="F2867" s="77">
        <v>725000</v>
      </c>
      <c r="G2867" s="64" t="s">
        <v>399</v>
      </c>
      <c r="H2867" s="597">
        <v>45356</v>
      </c>
      <c r="I2867" s="126" t="s">
        <v>1887</v>
      </c>
      <c r="J2867" s="56" t="s">
        <v>2841</v>
      </c>
      <c r="K2867" s="65">
        <v>17311</v>
      </c>
    </row>
    <row r="2868" spans="1:11" x14ac:dyDescent="0.25">
      <c r="A2868" s="571">
        <v>2866</v>
      </c>
      <c r="B2868" s="81" t="s">
        <v>7793</v>
      </c>
      <c r="C2868" s="56" t="s">
        <v>8829</v>
      </c>
      <c r="D2868" s="57">
        <v>1</v>
      </c>
      <c r="E2868" s="72" t="s">
        <v>29</v>
      </c>
      <c r="F2868" s="77">
        <v>725000</v>
      </c>
      <c r="G2868" s="64" t="s">
        <v>399</v>
      </c>
      <c r="H2868" s="597">
        <v>45356</v>
      </c>
      <c r="I2868" s="56" t="s">
        <v>4244</v>
      </c>
      <c r="J2868" s="56" t="s">
        <v>2846</v>
      </c>
      <c r="K2868" s="65">
        <v>7907</v>
      </c>
    </row>
    <row r="2869" spans="1:11" x14ac:dyDescent="0.25">
      <c r="A2869" s="571">
        <v>2867</v>
      </c>
      <c r="B2869" s="81" t="s">
        <v>7793</v>
      </c>
      <c r="C2869" s="56" t="s">
        <v>8830</v>
      </c>
      <c r="D2869" s="693">
        <v>1</v>
      </c>
      <c r="E2869" s="72" t="s">
        <v>29</v>
      </c>
      <c r="F2869" s="77">
        <v>725000</v>
      </c>
      <c r="G2869" s="64" t="s">
        <v>399</v>
      </c>
      <c r="H2869" s="597">
        <v>45356</v>
      </c>
      <c r="I2869" s="56" t="s">
        <v>2075</v>
      </c>
      <c r="J2869" s="56" t="s">
        <v>2846</v>
      </c>
      <c r="K2869" s="65">
        <v>11049</v>
      </c>
    </row>
    <row r="2870" spans="1:11" x14ac:dyDescent="0.25">
      <c r="A2870" s="571">
        <v>2868</v>
      </c>
      <c r="B2870" s="56" t="s">
        <v>7601</v>
      </c>
      <c r="C2870" s="56" t="s">
        <v>8625</v>
      </c>
      <c r="D2870" s="87">
        <v>1</v>
      </c>
      <c r="E2870" s="72" t="s">
        <v>29</v>
      </c>
      <c r="F2870" s="62">
        <v>1700000</v>
      </c>
      <c r="G2870" s="64" t="s">
        <v>8841</v>
      </c>
      <c r="H2870" s="597">
        <v>45356</v>
      </c>
    </row>
    <row r="2871" spans="1:11" x14ac:dyDescent="0.25">
      <c r="A2871" s="571">
        <v>2869</v>
      </c>
      <c r="B2871" s="56" t="s">
        <v>7373</v>
      </c>
      <c r="C2871" s="56" t="s">
        <v>8844</v>
      </c>
      <c r="D2871" s="87">
        <v>1</v>
      </c>
      <c r="E2871" s="72" t="s">
        <v>26</v>
      </c>
      <c r="F2871" s="62">
        <v>2250000</v>
      </c>
      <c r="G2871" s="64" t="s">
        <v>8843</v>
      </c>
      <c r="H2871" s="597">
        <v>45356</v>
      </c>
    </row>
    <row r="2872" spans="1:11" x14ac:dyDescent="0.25">
      <c r="A2872" s="571">
        <v>2870</v>
      </c>
      <c r="B2872" s="56" t="s">
        <v>7373</v>
      </c>
      <c r="C2872" s="56" t="s">
        <v>8494</v>
      </c>
      <c r="D2872" s="87">
        <v>1</v>
      </c>
      <c r="E2872" s="72" t="s">
        <v>26</v>
      </c>
      <c r="F2872" s="62">
        <v>2250000</v>
      </c>
      <c r="G2872" s="64" t="s">
        <v>8843</v>
      </c>
      <c r="H2872" s="597">
        <v>45356</v>
      </c>
    </row>
    <row r="2873" spans="1:11" x14ac:dyDescent="0.25">
      <c r="A2873" s="571">
        <v>2871</v>
      </c>
      <c r="B2873" s="56" t="s">
        <v>476</v>
      </c>
      <c r="C2873" s="56" t="s">
        <v>2026</v>
      </c>
      <c r="D2873" s="87">
        <v>1</v>
      </c>
      <c r="E2873" s="72" t="s">
        <v>29</v>
      </c>
      <c r="F2873" s="62">
        <v>1050000</v>
      </c>
      <c r="G2873" s="56" t="s">
        <v>6294</v>
      </c>
      <c r="H2873" s="597">
        <v>45356</v>
      </c>
    </row>
    <row r="2874" spans="1:11" x14ac:dyDescent="0.25">
      <c r="A2874" s="571">
        <v>2872</v>
      </c>
      <c r="B2874" s="56" t="s">
        <v>476</v>
      </c>
      <c r="C2874" s="56" t="s">
        <v>2020</v>
      </c>
      <c r="D2874" s="87">
        <v>1</v>
      </c>
      <c r="E2874" s="72" t="s">
        <v>29</v>
      </c>
      <c r="F2874" s="62">
        <v>1050000</v>
      </c>
      <c r="G2874" s="56" t="s">
        <v>6294</v>
      </c>
      <c r="H2874" s="597">
        <v>45356</v>
      </c>
    </row>
    <row r="2875" spans="1:11" x14ac:dyDescent="0.25">
      <c r="A2875" s="571">
        <v>2873</v>
      </c>
      <c r="B2875" s="56" t="s">
        <v>476</v>
      </c>
      <c r="C2875" s="56" t="s">
        <v>2042</v>
      </c>
      <c r="D2875" s="87">
        <v>1</v>
      </c>
      <c r="E2875" s="72" t="s">
        <v>29</v>
      </c>
      <c r="F2875" s="62">
        <v>1050000</v>
      </c>
      <c r="G2875" s="56" t="s">
        <v>6294</v>
      </c>
      <c r="H2875" s="597">
        <v>45356</v>
      </c>
    </row>
    <row r="2876" spans="1:11" x14ac:dyDescent="0.25">
      <c r="A2876" s="571">
        <v>2874</v>
      </c>
      <c r="B2876" s="56" t="s">
        <v>476</v>
      </c>
      <c r="C2876" s="71" t="s">
        <v>1389</v>
      </c>
      <c r="D2876" s="87">
        <v>1</v>
      </c>
      <c r="E2876" s="72" t="s">
        <v>29</v>
      </c>
      <c r="F2876" s="62">
        <v>1050000</v>
      </c>
      <c r="G2876" s="56" t="s">
        <v>6294</v>
      </c>
      <c r="H2876" s="597">
        <v>45356</v>
      </c>
    </row>
    <row r="2877" spans="1:11" x14ac:dyDescent="0.25">
      <c r="A2877" s="571">
        <v>2875</v>
      </c>
      <c r="B2877" s="56" t="s">
        <v>476</v>
      </c>
      <c r="C2877" s="56" t="s">
        <v>1751</v>
      </c>
      <c r="D2877" s="87">
        <v>1</v>
      </c>
      <c r="E2877" s="72" t="s">
        <v>29</v>
      </c>
      <c r="F2877" s="62">
        <v>1050000</v>
      </c>
      <c r="G2877" s="56" t="s">
        <v>6294</v>
      </c>
      <c r="H2877" s="597">
        <v>45356</v>
      </c>
    </row>
    <row r="2878" spans="1:11" x14ac:dyDescent="0.25">
      <c r="A2878" s="571">
        <v>2876</v>
      </c>
      <c r="B2878" s="56" t="s">
        <v>476</v>
      </c>
      <c r="C2878" s="56" t="s">
        <v>1770</v>
      </c>
      <c r="D2878" s="87">
        <v>1</v>
      </c>
      <c r="E2878" s="72" t="s">
        <v>29</v>
      </c>
      <c r="F2878" s="62">
        <v>1050000</v>
      </c>
      <c r="G2878" s="56" t="s">
        <v>6294</v>
      </c>
      <c r="H2878" s="597">
        <v>45356</v>
      </c>
    </row>
    <row r="2879" spans="1:11" x14ac:dyDescent="0.25">
      <c r="A2879" s="571">
        <v>2877</v>
      </c>
      <c r="B2879" s="56" t="s">
        <v>7601</v>
      </c>
      <c r="C2879" s="56" t="s">
        <v>8964</v>
      </c>
      <c r="D2879" s="87">
        <v>1</v>
      </c>
      <c r="E2879" s="72" t="s">
        <v>29</v>
      </c>
      <c r="F2879" s="62">
        <v>1700000</v>
      </c>
      <c r="G2879" s="64" t="s">
        <v>526</v>
      </c>
      <c r="H2879" s="597">
        <v>45357</v>
      </c>
      <c r="I2879" s="56" t="s">
        <v>1271</v>
      </c>
      <c r="J2879" s="56" t="s">
        <v>2841</v>
      </c>
      <c r="K2879" s="65">
        <v>37252</v>
      </c>
    </row>
    <row r="2880" spans="1:11" x14ac:dyDescent="0.25">
      <c r="A2880" s="571">
        <v>2878</v>
      </c>
      <c r="B2880" s="68" t="s">
        <v>816</v>
      </c>
      <c r="C2880" s="56" t="s">
        <v>8879</v>
      </c>
      <c r="D2880" s="61">
        <v>1</v>
      </c>
      <c r="E2880" s="72" t="s">
        <v>26</v>
      </c>
      <c r="F2880" s="76">
        <v>1950000</v>
      </c>
      <c r="G2880" s="64" t="s">
        <v>462</v>
      </c>
      <c r="H2880" s="597">
        <v>45357</v>
      </c>
      <c r="I2880" s="56" t="s">
        <v>4397</v>
      </c>
      <c r="J2880" s="56" t="s">
        <v>2846</v>
      </c>
      <c r="K2880" s="65">
        <v>17297</v>
      </c>
    </row>
    <row r="2881" spans="1:11" x14ac:dyDescent="0.25">
      <c r="A2881" s="571">
        <v>2879</v>
      </c>
      <c r="B2881" s="68" t="s">
        <v>816</v>
      </c>
      <c r="C2881" s="56" t="s">
        <v>8880</v>
      </c>
      <c r="D2881" s="61">
        <v>1</v>
      </c>
      <c r="E2881" s="72" t="s">
        <v>26</v>
      </c>
      <c r="F2881" s="76">
        <v>1950000</v>
      </c>
      <c r="G2881" s="64" t="s">
        <v>462</v>
      </c>
      <c r="H2881" s="597">
        <v>45357</v>
      </c>
      <c r="I2881" s="56" t="s">
        <v>4398</v>
      </c>
      <c r="J2881" s="56" t="s">
        <v>2846</v>
      </c>
      <c r="K2881" s="65">
        <v>17297</v>
      </c>
    </row>
    <row r="2882" spans="1:11" x14ac:dyDescent="0.25">
      <c r="A2882" s="571">
        <v>2880</v>
      </c>
      <c r="B2882" s="56" t="s">
        <v>476</v>
      </c>
      <c r="C2882" s="56" t="s">
        <v>2094</v>
      </c>
      <c r="D2882" s="87">
        <v>1</v>
      </c>
      <c r="E2882" s="72" t="s">
        <v>29</v>
      </c>
      <c r="F2882" s="62">
        <v>1050000</v>
      </c>
      <c r="G2882" s="106" t="s">
        <v>760</v>
      </c>
      <c r="H2882" s="597">
        <v>45357</v>
      </c>
    </row>
    <row r="2883" spans="1:11" x14ac:dyDescent="0.25">
      <c r="A2883" s="571">
        <v>2881</v>
      </c>
      <c r="B2883" s="56" t="s">
        <v>476</v>
      </c>
      <c r="C2883" s="56" t="s">
        <v>2094</v>
      </c>
      <c r="D2883" s="87">
        <v>1</v>
      </c>
      <c r="E2883" s="72" t="s">
        <v>29</v>
      </c>
      <c r="F2883" s="62">
        <v>1050000</v>
      </c>
      <c r="G2883" s="106" t="s">
        <v>760</v>
      </c>
      <c r="H2883" s="597">
        <v>45357</v>
      </c>
    </row>
    <row r="2884" spans="1:11" x14ac:dyDescent="0.25">
      <c r="A2884" s="571">
        <v>2882</v>
      </c>
      <c r="B2884" s="55" t="s">
        <v>6327</v>
      </c>
      <c r="C2884" s="65" t="s">
        <v>8720</v>
      </c>
      <c r="D2884" s="87">
        <v>1</v>
      </c>
      <c r="E2884" s="72" t="s">
        <v>29</v>
      </c>
      <c r="F2884" s="62">
        <v>4300000</v>
      </c>
      <c r="G2884" s="106" t="s">
        <v>760</v>
      </c>
      <c r="H2884" s="597">
        <v>45357</v>
      </c>
    </row>
    <row r="2885" spans="1:11" x14ac:dyDescent="0.25">
      <c r="A2885" s="571">
        <v>2883</v>
      </c>
      <c r="B2885" s="55" t="s">
        <v>6327</v>
      </c>
      <c r="C2885" s="65" t="s">
        <v>8722</v>
      </c>
      <c r="D2885" s="87">
        <v>1</v>
      </c>
      <c r="E2885" s="72" t="s">
        <v>29</v>
      </c>
      <c r="F2885" s="62">
        <v>4300000</v>
      </c>
      <c r="G2885" s="106" t="s">
        <v>760</v>
      </c>
      <c r="H2885" s="597">
        <v>45357</v>
      </c>
    </row>
    <row r="2886" spans="1:11" x14ac:dyDescent="0.25">
      <c r="A2886" s="571">
        <v>2884</v>
      </c>
      <c r="B2886" s="55" t="s">
        <v>6327</v>
      </c>
      <c r="C2886" s="65" t="s">
        <v>8724</v>
      </c>
      <c r="D2886" s="87">
        <v>1</v>
      </c>
      <c r="E2886" s="72" t="s">
        <v>29</v>
      </c>
      <c r="F2886" s="62">
        <v>4300000</v>
      </c>
      <c r="G2886" s="106" t="s">
        <v>760</v>
      </c>
      <c r="H2886" s="597">
        <v>45357</v>
      </c>
    </row>
    <row r="2887" spans="1:11" x14ac:dyDescent="0.25">
      <c r="A2887" s="571">
        <v>2885</v>
      </c>
      <c r="B2887" s="55" t="s">
        <v>6327</v>
      </c>
      <c r="C2887" s="65" t="s">
        <v>8726</v>
      </c>
      <c r="D2887" s="87">
        <v>1</v>
      </c>
      <c r="E2887" s="72" t="s">
        <v>29</v>
      </c>
      <c r="F2887" s="62">
        <v>4300000</v>
      </c>
      <c r="G2887" s="106" t="s">
        <v>760</v>
      </c>
      <c r="H2887" s="597">
        <v>45357</v>
      </c>
    </row>
    <row r="2888" spans="1:11" x14ac:dyDescent="0.25">
      <c r="A2888" s="571">
        <v>2886</v>
      </c>
      <c r="B2888" s="55" t="s">
        <v>6268</v>
      </c>
      <c r="C2888" s="56" t="s">
        <v>8715</v>
      </c>
      <c r="D2888" s="57">
        <v>1</v>
      </c>
      <c r="E2888" s="72" t="s">
        <v>29</v>
      </c>
      <c r="F2888" s="76">
        <f>6441441/2*1.11</f>
        <v>3574999.7550000004</v>
      </c>
      <c r="G2888" s="106" t="s">
        <v>8586</v>
      </c>
      <c r="H2888" s="597">
        <v>45357</v>
      </c>
    </row>
    <row r="2889" spans="1:11" x14ac:dyDescent="0.25">
      <c r="A2889" s="571">
        <v>2887</v>
      </c>
      <c r="B2889" s="55" t="s">
        <v>6268</v>
      </c>
      <c r="C2889" s="56" t="s">
        <v>8717</v>
      </c>
      <c r="D2889" s="57">
        <v>1</v>
      </c>
      <c r="E2889" s="56" t="s">
        <v>29</v>
      </c>
      <c r="F2889" s="76">
        <f>6441441/2*1.11</f>
        <v>3574999.7550000004</v>
      </c>
      <c r="G2889" s="64" t="s">
        <v>8518</v>
      </c>
      <c r="H2889" s="597">
        <v>45357</v>
      </c>
    </row>
    <row r="2890" spans="1:11" x14ac:dyDescent="0.25">
      <c r="A2890" s="571">
        <v>2888</v>
      </c>
      <c r="B2890" s="56" t="s">
        <v>7373</v>
      </c>
      <c r="C2890" s="56" t="s">
        <v>8920</v>
      </c>
      <c r="D2890" s="72">
        <v>1</v>
      </c>
      <c r="E2890" s="56" t="s">
        <v>29</v>
      </c>
      <c r="F2890" s="62">
        <v>2275000</v>
      </c>
      <c r="G2890" s="64" t="s">
        <v>464</v>
      </c>
      <c r="H2890" s="597">
        <v>45359</v>
      </c>
      <c r="I2890" s="56" t="s">
        <v>8960</v>
      </c>
    </row>
    <row r="2891" spans="1:11" x14ac:dyDescent="0.25">
      <c r="A2891" s="571">
        <v>2889</v>
      </c>
      <c r="B2891" s="56" t="s">
        <v>7373</v>
      </c>
      <c r="C2891" s="56" t="s">
        <v>8919</v>
      </c>
      <c r="D2891" s="72">
        <v>1</v>
      </c>
      <c r="E2891" s="56" t="s">
        <v>29</v>
      </c>
      <c r="F2891" s="62">
        <v>2275000</v>
      </c>
      <c r="G2891" s="64" t="s">
        <v>464</v>
      </c>
      <c r="H2891" s="597">
        <v>45359</v>
      </c>
      <c r="I2891" s="56" t="s">
        <v>8961</v>
      </c>
    </row>
    <row r="2892" spans="1:11" x14ac:dyDescent="0.25">
      <c r="A2892" s="571">
        <v>2890</v>
      </c>
      <c r="B2892" s="56" t="s">
        <v>7373</v>
      </c>
      <c r="C2892" s="56" t="s">
        <v>8138</v>
      </c>
      <c r="D2892" s="57">
        <v>1</v>
      </c>
      <c r="E2892" s="72" t="s">
        <v>26</v>
      </c>
      <c r="F2892" s="62">
        <v>2275000</v>
      </c>
      <c r="G2892" s="64" t="s">
        <v>7929</v>
      </c>
      <c r="H2892" s="597">
        <v>45359</v>
      </c>
      <c r="I2892" s="56" t="s">
        <v>8962</v>
      </c>
    </row>
    <row r="2893" spans="1:11" x14ac:dyDescent="0.25">
      <c r="A2893" s="571">
        <v>2891</v>
      </c>
      <c r="B2893" s="56" t="s">
        <v>7373</v>
      </c>
      <c r="C2893" s="56" t="s">
        <v>8918</v>
      </c>
      <c r="D2893" s="87">
        <v>1</v>
      </c>
      <c r="E2893" s="72" t="s">
        <v>26</v>
      </c>
      <c r="F2893" s="62">
        <v>2275000</v>
      </c>
      <c r="G2893" s="64" t="s">
        <v>7929</v>
      </c>
      <c r="H2893" s="597">
        <v>45359</v>
      </c>
      <c r="I2893" s="56" t="s">
        <v>6490</v>
      </c>
    </row>
    <row r="2894" spans="1:11" x14ac:dyDescent="0.25">
      <c r="A2894" s="571">
        <v>2892</v>
      </c>
      <c r="B2894" s="56" t="s">
        <v>7373</v>
      </c>
      <c r="C2894" s="56" t="s">
        <v>8982</v>
      </c>
      <c r="D2894" s="87">
        <v>1</v>
      </c>
      <c r="E2894" s="72" t="s">
        <v>26</v>
      </c>
      <c r="F2894" s="62">
        <v>2275000</v>
      </c>
      <c r="G2894" s="106" t="s">
        <v>425</v>
      </c>
      <c r="H2894" s="597">
        <v>45360</v>
      </c>
      <c r="I2894" s="56" t="s">
        <v>1842</v>
      </c>
      <c r="J2894" s="56" t="s">
        <v>6668</v>
      </c>
      <c r="K2894" s="65">
        <v>16402</v>
      </c>
    </row>
    <row r="2895" spans="1:11" x14ac:dyDescent="0.25">
      <c r="A2895" s="571">
        <v>2893</v>
      </c>
      <c r="B2895" s="56" t="s">
        <v>7373</v>
      </c>
      <c r="C2895" s="56" t="s">
        <v>8982</v>
      </c>
      <c r="D2895" s="87">
        <v>1</v>
      </c>
      <c r="E2895" s="72" t="s">
        <v>26</v>
      </c>
      <c r="F2895" s="62">
        <v>2275000</v>
      </c>
      <c r="G2895" s="106" t="s">
        <v>425</v>
      </c>
      <c r="H2895" s="597">
        <v>45360</v>
      </c>
      <c r="I2895" s="56" t="s">
        <v>1842</v>
      </c>
      <c r="J2895" s="56" t="s">
        <v>6668</v>
      </c>
      <c r="K2895" s="65">
        <v>16402</v>
      </c>
    </row>
    <row r="2896" spans="1:11" x14ac:dyDescent="0.25">
      <c r="A2896" s="571">
        <v>2894</v>
      </c>
      <c r="B2896" s="68" t="s">
        <v>816</v>
      </c>
      <c r="C2896" s="56" t="s">
        <v>9004</v>
      </c>
      <c r="D2896" s="61">
        <v>1</v>
      </c>
      <c r="E2896" s="72" t="s">
        <v>26</v>
      </c>
      <c r="F2896" s="76">
        <v>1950000</v>
      </c>
      <c r="G2896" s="106" t="s">
        <v>535</v>
      </c>
      <c r="H2896" s="597">
        <v>45360</v>
      </c>
      <c r="I2896" s="56" t="s">
        <v>1788</v>
      </c>
      <c r="J2896" s="56" t="s">
        <v>2846</v>
      </c>
      <c r="K2896" s="65">
        <v>25992</v>
      </c>
    </row>
    <row r="2897" spans="1:11" x14ac:dyDescent="0.25">
      <c r="A2897" s="571">
        <v>2895</v>
      </c>
      <c r="B2897" s="68" t="s">
        <v>816</v>
      </c>
      <c r="C2897" s="56" t="s">
        <v>9005</v>
      </c>
      <c r="D2897" s="61">
        <v>1</v>
      </c>
      <c r="E2897" s="72" t="s">
        <v>26</v>
      </c>
      <c r="F2897" s="76">
        <v>1950000</v>
      </c>
      <c r="G2897" s="106" t="s">
        <v>535</v>
      </c>
      <c r="H2897" s="597">
        <v>45360</v>
      </c>
      <c r="I2897" s="56" t="s">
        <v>1786</v>
      </c>
      <c r="J2897" s="56" t="s">
        <v>2846</v>
      </c>
      <c r="K2897" s="65">
        <v>25992</v>
      </c>
    </row>
    <row r="2898" spans="1:11" x14ac:dyDescent="0.25">
      <c r="A2898" s="571">
        <v>2896</v>
      </c>
      <c r="B2898" s="68" t="s">
        <v>517</v>
      </c>
      <c r="C2898" s="56" t="s">
        <v>9006</v>
      </c>
      <c r="D2898" s="57">
        <v>1</v>
      </c>
      <c r="E2898" s="56" t="s">
        <v>29</v>
      </c>
      <c r="F2898" s="62">
        <v>1425000</v>
      </c>
      <c r="G2898" s="106" t="s">
        <v>535</v>
      </c>
      <c r="H2898" s="597">
        <v>45360</v>
      </c>
      <c r="I2898" s="254" t="s">
        <v>688</v>
      </c>
      <c r="J2898" s="56" t="s">
        <v>2841</v>
      </c>
      <c r="K2898" s="65">
        <v>33998</v>
      </c>
    </row>
    <row r="2899" spans="1:11" x14ac:dyDescent="0.25">
      <c r="A2899" s="571">
        <v>2897</v>
      </c>
      <c r="B2899" s="1069" t="s">
        <v>9286</v>
      </c>
      <c r="C2899" s="1061" t="s">
        <v>9290</v>
      </c>
      <c r="D2899" s="1062">
        <v>1</v>
      </c>
      <c r="E2899" s="1061" t="s">
        <v>29</v>
      </c>
      <c r="F2899" s="959">
        <v>1</v>
      </c>
      <c r="G2899" s="1081" t="s">
        <v>773</v>
      </c>
      <c r="H2899" s="1095">
        <v>45364</v>
      </c>
      <c r="I2899" s="254" t="s">
        <v>1064</v>
      </c>
      <c r="J2899" s="1061" t="s">
        <v>3426</v>
      </c>
      <c r="K2899" s="1068">
        <v>22290</v>
      </c>
    </row>
    <row r="2900" spans="1:11" x14ac:dyDescent="0.25">
      <c r="A2900" s="571">
        <v>2898</v>
      </c>
      <c r="B2900" s="1060" t="s">
        <v>9287</v>
      </c>
      <c r="C2900" s="1075" t="s">
        <v>9291</v>
      </c>
      <c r="D2900" s="1062">
        <v>1</v>
      </c>
      <c r="E2900" s="1061" t="s">
        <v>29</v>
      </c>
      <c r="F2900" s="959">
        <v>1</v>
      </c>
      <c r="G2900" s="1081" t="s">
        <v>773</v>
      </c>
      <c r="H2900" s="1095">
        <v>45364</v>
      </c>
      <c r="I2900" s="254" t="s">
        <v>827</v>
      </c>
      <c r="J2900" s="1061" t="s">
        <v>2846</v>
      </c>
      <c r="K2900" s="1068">
        <v>22290</v>
      </c>
    </row>
    <row r="2901" spans="1:11" x14ac:dyDescent="0.25">
      <c r="A2901" s="571">
        <v>2899</v>
      </c>
      <c r="B2901" s="1061" t="s">
        <v>9288</v>
      </c>
      <c r="C2901" s="1075" t="s">
        <v>9292</v>
      </c>
      <c r="D2901" s="1062">
        <v>1</v>
      </c>
      <c r="E2901" s="1061" t="s">
        <v>29</v>
      </c>
      <c r="F2901" s="959">
        <v>1</v>
      </c>
      <c r="G2901" s="1081" t="s">
        <v>773</v>
      </c>
      <c r="H2901" s="1095">
        <v>45364</v>
      </c>
      <c r="I2901" s="254" t="s">
        <v>951</v>
      </c>
      <c r="J2901" s="1061" t="s">
        <v>2841</v>
      </c>
      <c r="K2901" s="1068">
        <v>38524</v>
      </c>
    </row>
    <row r="2902" spans="1:11" x14ac:dyDescent="0.25">
      <c r="A2902" s="571">
        <v>2900</v>
      </c>
      <c r="B2902" s="1060" t="s">
        <v>7283</v>
      </c>
      <c r="C2902" s="1083" t="s">
        <v>1151</v>
      </c>
      <c r="D2902" s="1064">
        <v>1</v>
      </c>
      <c r="E2902" s="1073" t="s">
        <v>29</v>
      </c>
      <c r="F2902" s="1076">
        <v>800000</v>
      </c>
      <c r="G2902" s="106" t="s">
        <v>415</v>
      </c>
      <c r="H2902" s="1095">
        <v>45365</v>
      </c>
    </row>
    <row r="2903" spans="1:11" x14ac:dyDescent="0.25">
      <c r="A2903" s="571">
        <v>2901</v>
      </c>
      <c r="B2903" s="1072" t="s">
        <v>8966</v>
      </c>
      <c r="C2903" s="1072" t="s">
        <v>8984</v>
      </c>
      <c r="D2903" s="1084">
        <v>1</v>
      </c>
      <c r="E2903" s="1071" t="s">
        <v>29</v>
      </c>
      <c r="F2903" s="1066">
        <v>825000</v>
      </c>
      <c r="G2903" s="1081" t="s">
        <v>415</v>
      </c>
      <c r="H2903" s="1095">
        <v>45365</v>
      </c>
    </row>
    <row r="2904" spans="1:11" x14ac:dyDescent="0.25">
      <c r="A2904" s="571">
        <v>2902</v>
      </c>
      <c r="B2904" s="1060" t="s">
        <v>8924</v>
      </c>
      <c r="C2904" s="1068" t="s">
        <v>8944</v>
      </c>
      <c r="D2904" s="1079">
        <v>1</v>
      </c>
      <c r="E2904" s="1073" t="s">
        <v>29</v>
      </c>
      <c r="F2904" s="1065">
        <v>3488433.125</v>
      </c>
      <c r="G2904" s="1067" t="s">
        <v>9062</v>
      </c>
      <c r="H2904" s="1095">
        <v>45366</v>
      </c>
    </row>
    <row r="2905" spans="1:11" x14ac:dyDescent="0.25">
      <c r="A2905" s="571">
        <v>2903</v>
      </c>
      <c r="B2905" s="1060" t="s">
        <v>8924</v>
      </c>
      <c r="C2905" s="1068" t="s">
        <v>8945</v>
      </c>
      <c r="D2905" s="1079">
        <v>1</v>
      </c>
      <c r="E2905" s="1073" t="s">
        <v>29</v>
      </c>
      <c r="F2905" s="1065">
        <v>3488433.125</v>
      </c>
      <c r="G2905" s="1067" t="s">
        <v>9062</v>
      </c>
      <c r="H2905" s="1095">
        <v>45366</v>
      </c>
    </row>
    <row r="2906" spans="1:11" x14ac:dyDescent="0.25">
      <c r="A2906" s="571">
        <v>2904</v>
      </c>
      <c r="B2906" s="1072" t="s">
        <v>8966</v>
      </c>
      <c r="C2906" s="1072" t="s">
        <v>1106</v>
      </c>
      <c r="D2906" s="1084">
        <v>1</v>
      </c>
      <c r="E2906" s="1071" t="s">
        <v>29</v>
      </c>
      <c r="F2906" s="1066">
        <v>825000</v>
      </c>
      <c r="G2906" s="1067" t="s">
        <v>6294</v>
      </c>
      <c r="H2906" s="1095">
        <v>45366</v>
      </c>
    </row>
    <row r="2907" spans="1:11" x14ac:dyDescent="0.25">
      <c r="A2907" s="571">
        <v>2905</v>
      </c>
      <c r="B2907" s="1072" t="s">
        <v>8966</v>
      </c>
      <c r="C2907" s="1072" t="s">
        <v>1210</v>
      </c>
      <c r="D2907" s="1084">
        <v>1</v>
      </c>
      <c r="E2907" s="1071" t="s">
        <v>29</v>
      </c>
      <c r="F2907" s="1066">
        <v>825000</v>
      </c>
      <c r="G2907" s="1067" t="s">
        <v>6294</v>
      </c>
      <c r="H2907" s="1095">
        <v>45366</v>
      </c>
    </row>
    <row r="2908" spans="1:11" x14ac:dyDescent="0.25">
      <c r="A2908" s="571">
        <v>2906</v>
      </c>
      <c r="B2908" s="1072" t="s">
        <v>8966</v>
      </c>
      <c r="C2908" s="1072" t="s">
        <v>1286</v>
      </c>
      <c r="D2908" s="1084">
        <v>1</v>
      </c>
      <c r="E2908" s="1071" t="s">
        <v>29</v>
      </c>
      <c r="F2908" s="1066">
        <v>825000</v>
      </c>
      <c r="G2908" s="1067" t="s">
        <v>6294</v>
      </c>
      <c r="H2908" s="1095">
        <v>45366</v>
      </c>
    </row>
    <row r="2909" spans="1:11" x14ac:dyDescent="0.25">
      <c r="A2909" s="571">
        <v>2907</v>
      </c>
      <c r="B2909" s="1072" t="s">
        <v>8966</v>
      </c>
      <c r="C2909" s="1072" t="s">
        <v>1286</v>
      </c>
      <c r="D2909" s="1084">
        <v>1</v>
      </c>
      <c r="E2909" s="1071" t="s">
        <v>29</v>
      </c>
      <c r="F2909" s="1066">
        <v>825000</v>
      </c>
      <c r="G2909" s="1067" t="s">
        <v>6294</v>
      </c>
      <c r="H2909" s="1095">
        <v>45366</v>
      </c>
    </row>
    <row r="2910" spans="1:11" x14ac:dyDescent="0.25">
      <c r="A2910" s="571">
        <v>2908</v>
      </c>
      <c r="B2910" s="1072" t="s">
        <v>8966</v>
      </c>
      <c r="C2910" s="1072" t="s">
        <v>1364</v>
      </c>
      <c r="D2910" s="1084">
        <v>1</v>
      </c>
      <c r="E2910" s="1071" t="s">
        <v>29</v>
      </c>
      <c r="F2910" s="1066">
        <v>825000</v>
      </c>
      <c r="G2910" s="1067" t="s">
        <v>6294</v>
      </c>
      <c r="H2910" s="1095">
        <v>45366</v>
      </c>
    </row>
    <row r="2911" spans="1:11" x14ac:dyDescent="0.25">
      <c r="A2911" s="571">
        <v>2909</v>
      </c>
      <c r="B2911" s="1063" t="s">
        <v>8385</v>
      </c>
      <c r="C2911" s="1061" t="s">
        <v>9125</v>
      </c>
      <c r="D2911" s="1079">
        <v>1</v>
      </c>
      <c r="E2911" s="1073" t="s">
        <v>29</v>
      </c>
      <c r="F2911" s="1065">
        <v>1050000</v>
      </c>
      <c r="G2911" s="1067" t="s">
        <v>8507</v>
      </c>
      <c r="H2911" s="1095">
        <v>45367</v>
      </c>
      <c r="I2911" s="1061"/>
      <c r="J2911" s="1061" t="s">
        <v>9127</v>
      </c>
    </row>
    <row r="2912" spans="1:11" x14ac:dyDescent="0.25">
      <c r="A2912" s="571">
        <v>2910</v>
      </c>
      <c r="B2912" s="1063" t="s">
        <v>8385</v>
      </c>
      <c r="C2912" s="1061" t="s">
        <v>9124</v>
      </c>
      <c r="D2912" s="1079">
        <v>1</v>
      </c>
      <c r="E2912" s="1073" t="s">
        <v>29</v>
      </c>
      <c r="F2912" s="1065">
        <v>1050000</v>
      </c>
      <c r="G2912" s="1067" t="s">
        <v>8507</v>
      </c>
      <c r="H2912" s="1095">
        <v>45367</v>
      </c>
      <c r="I2912" s="1061"/>
      <c r="J2912" s="1061" t="s">
        <v>9127</v>
      </c>
    </row>
    <row r="2913" spans="1:11" x14ac:dyDescent="0.25">
      <c r="A2913" s="571">
        <v>2911</v>
      </c>
      <c r="B2913" s="1063" t="s">
        <v>8385</v>
      </c>
      <c r="C2913" s="1061" t="s">
        <v>7292</v>
      </c>
      <c r="D2913" s="1079">
        <v>1</v>
      </c>
      <c r="E2913" s="1073" t="s">
        <v>29</v>
      </c>
      <c r="F2913" s="1065">
        <v>1050000</v>
      </c>
      <c r="G2913" s="1067" t="s">
        <v>8507</v>
      </c>
      <c r="H2913" s="1095">
        <v>45367</v>
      </c>
      <c r="I2913" s="1061"/>
      <c r="J2913" s="1061" t="s">
        <v>9127</v>
      </c>
    </row>
    <row r="2914" spans="1:11" x14ac:dyDescent="0.25">
      <c r="A2914" s="571">
        <v>2912</v>
      </c>
      <c r="B2914" s="1063" t="s">
        <v>8385</v>
      </c>
      <c r="C2914" s="1061" t="s">
        <v>9126</v>
      </c>
      <c r="D2914" s="1079">
        <v>1</v>
      </c>
      <c r="E2914" s="1073" t="s">
        <v>29</v>
      </c>
      <c r="F2914" s="1065">
        <v>1050000</v>
      </c>
      <c r="G2914" s="1067" t="s">
        <v>8507</v>
      </c>
      <c r="H2914" s="1095">
        <v>45367</v>
      </c>
      <c r="I2914" s="1068"/>
      <c r="J2914" s="1061" t="s">
        <v>9127</v>
      </c>
    </row>
    <row r="2915" spans="1:11" x14ac:dyDescent="0.25">
      <c r="A2915" s="571">
        <v>2913</v>
      </c>
      <c r="B2915" s="1060" t="s">
        <v>8924</v>
      </c>
      <c r="C2915" s="1068" t="s">
        <v>8948</v>
      </c>
      <c r="D2915" s="1079">
        <v>1</v>
      </c>
      <c r="E2915" s="1073" t="s">
        <v>29</v>
      </c>
      <c r="F2915" s="1065">
        <v>3488433.125</v>
      </c>
      <c r="G2915" s="1061" t="s">
        <v>9306</v>
      </c>
      <c r="H2915" s="1095">
        <v>45367</v>
      </c>
      <c r="I2915" s="1079"/>
      <c r="J2915" s="1061" t="s">
        <v>9159</v>
      </c>
      <c r="K2915" s="1065"/>
    </row>
    <row r="2916" spans="1:11" x14ac:dyDescent="0.25">
      <c r="A2916" s="571">
        <v>2914</v>
      </c>
      <c r="B2916" s="1060" t="s">
        <v>6268</v>
      </c>
      <c r="C2916" s="1061" t="s">
        <v>9076</v>
      </c>
      <c r="D2916" s="1062">
        <v>1</v>
      </c>
      <c r="E2916" s="1073" t="s">
        <v>29</v>
      </c>
      <c r="F2916" s="1065">
        <v>3575000</v>
      </c>
      <c r="G2916" s="1061" t="s">
        <v>9077</v>
      </c>
      <c r="H2916" s="1095">
        <v>45367</v>
      </c>
      <c r="I2916" s="1068"/>
      <c r="J2916" s="1061" t="s">
        <v>9080</v>
      </c>
    </row>
    <row r="2917" spans="1:11" x14ac:dyDescent="0.25">
      <c r="A2917" s="571">
        <v>2915</v>
      </c>
      <c r="B2917" s="1060" t="s">
        <v>8924</v>
      </c>
      <c r="C2917" s="1068" t="s">
        <v>8946</v>
      </c>
      <c r="D2917" s="1079">
        <v>1</v>
      </c>
      <c r="E2917" s="1073" t="s">
        <v>29</v>
      </c>
      <c r="F2917" s="1065">
        <v>3488433.125</v>
      </c>
      <c r="G2917" s="1061" t="s">
        <v>9079</v>
      </c>
      <c r="H2917" s="1095">
        <v>45367</v>
      </c>
      <c r="I2917" s="1061"/>
      <c r="J2917" s="1061" t="s">
        <v>9080</v>
      </c>
    </row>
    <row r="2918" spans="1:11" x14ac:dyDescent="0.25">
      <c r="A2918" s="571">
        <v>2916</v>
      </c>
      <c r="B2918" s="1060" t="s">
        <v>8924</v>
      </c>
      <c r="C2918" s="1068" t="s">
        <v>8947</v>
      </c>
      <c r="D2918" s="1079">
        <v>1</v>
      </c>
      <c r="E2918" s="1073" t="s">
        <v>29</v>
      </c>
      <c r="F2918" s="1065">
        <v>3488433.125</v>
      </c>
      <c r="G2918" s="1061" t="s">
        <v>9079</v>
      </c>
      <c r="H2918" s="1095">
        <v>45367</v>
      </c>
      <c r="I2918" s="1061"/>
      <c r="J2918" s="1061" t="s">
        <v>9080</v>
      </c>
    </row>
    <row r="2919" spans="1:11" x14ac:dyDescent="0.25">
      <c r="A2919" s="571">
        <v>2917</v>
      </c>
      <c r="B2919" s="1061" t="s">
        <v>7792</v>
      </c>
      <c r="C2919" s="1061" t="s">
        <v>3754</v>
      </c>
      <c r="D2919" s="1079">
        <v>1</v>
      </c>
      <c r="E2919" s="1073" t="s">
        <v>29</v>
      </c>
      <c r="F2919" s="1065">
        <v>1150000</v>
      </c>
      <c r="G2919" s="1061" t="s">
        <v>689</v>
      </c>
      <c r="H2919" s="1095">
        <v>45367</v>
      </c>
      <c r="I2919" s="1061"/>
      <c r="J2919" s="1061" t="s">
        <v>9080</v>
      </c>
    </row>
    <row r="2920" spans="1:11" x14ac:dyDescent="0.25">
      <c r="A2920" s="571">
        <v>2918</v>
      </c>
      <c r="B2920" s="1061" t="s">
        <v>7792</v>
      </c>
      <c r="C2920" s="1061" t="s">
        <v>1477</v>
      </c>
      <c r="D2920" s="1079">
        <v>1</v>
      </c>
      <c r="E2920" s="1073" t="s">
        <v>29</v>
      </c>
      <c r="F2920" s="1065">
        <v>1150000</v>
      </c>
      <c r="G2920" s="1061" t="s">
        <v>689</v>
      </c>
      <c r="H2920" s="1095">
        <v>45367</v>
      </c>
      <c r="I2920" s="1078"/>
      <c r="J2920" s="1061" t="s">
        <v>9080</v>
      </c>
    </row>
    <row r="2921" spans="1:11" x14ac:dyDescent="0.25">
      <c r="A2921" s="571">
        <v>2919</v>
      </c>
      <c r="B2921" s="1061" t="s">
        <v>7792</v>
      </c>
      <c r="C2921" s="1061" t="s">
        <v>1467</v>
      </c>
      <c r="D2921" s="1079">
        <v>1</v>
      </c>
      <c r="E2921" s="1073" t="s">
        <v>29</v>
      </c>
      <c r="F2921" s="1065">
        <v>1150000</v>
      </c>
      <c r="G2921" s="1061" t="s">
        <v>689</v>
      </c>
      <c r="H2921" s="1095">
        <v>45367</v>
      </c>
      <c r="I2921" s="1061"/>
      <c r="J2921" s="1061" t="s">
        <v>9080</v>
      </c>
    </row>
    <row r="2922" spans="1:11" x14ac:dyDescent="0.25">
      <c r="A2922" s="571">
        <v>2920</v>
      </c>
      <c r="B2922" s="1061" t="s">
        <v>6637</v>
      </c>
      <c r="C2922" s="1078" t="s">
        <v>6833</v>
      </c>
      <c r="D2922" s="1079">
        <v>1</v>
      </c>
      <c r="E2922" s="1073" t="s">
        <v>29</v>
      </c>
      <c r="F2922" s="1065">
        <v>1150000</v>
      </c>
      <c r="G2922" s="1061" t="s">
        <v>689</v>
      </c>
      <c r="H2922" s="1095">
        <v>45367</v>
      </c>
      <c r="I2922" s="1061"/>
      <c r="J2922" s="1061" t="s">
        <v>9080</v>
      </c>
    </row>
    <row r="2923" spans="1:11" x14ac:dyDescent="0.25">
      <c r="A2923" s="571">
        <v>2921</v>
      </c>
      <c r="B2923" s="1060" t="s">
        <v>8167</v>
      </c>
      <c r="C2923" s="1061" t="s">
        <v>1559</v>
      </c>
      <c r="D2923" s="1062">
        <v>1</v>
      </c>
      <c r="E2923" s="1073" t="s">
        <v>29</v>
      </c>
      <c r="F2923" s="1065">
        <v>925000</v>
      </c>
      <c r="G2923" s="1061" t="s">
        <v>689</v>
      </c>
      <c r="H2923" s="1095">
        <v>45367</v>
      </c>
      <c r="J2923" s="1061" t="s">
        <v>9080</v>
      </c>
    </row>
    <row r="2924" spans="1:11" x14ac:dyDescent="0.25">
      <c r="A2924" s="571">
        <v>2922</v>
      </c>
      <c r="B2924" s="1060" t="s">
        <v>8167</v>
      </c>
      <c r="C2924" s="1061" t="s">
        <v>1560</v>
      </c>
      <c r="D2924" s="1062">
        <v>1</v>
      </c>
      <c r="E2924" s="1073" t="s">
        <v>29</v>
      </c>
      <c r="F2924" s="1065">
        <v>925000</v>
      </c>
      <c r="G2924" s="1061" t="s">
        <v>689</v>
      </c>
      <c r="H2924" s="1095">
        <v>45367</v>
      </c>
      <c r="J2924" s="1061" t="s">
        <v>9080</v>
      </c>
    </row>
    <row r="2925" spans="1:11" x14ac:dyDescent="0.25">
      <c r="A2925" s="571">
        <v>2923</v>
      </c>
      <c r="B2925" s="1063" t="s">
        <v>8385</v>
      </c>
      <c r="C2925" s="1061" t="s">
        <v>9295</v>
      </c>
      <c r="D2925" s="1079">
        <v>1</v>
      </c>
      <c r="E2925" s="1073" t="s">
        <v>29</v>
      </c>
      <c r="F2925" s="1065">
        <v>1050000</v>
      </c>
      <c r="G2925" s="1067" t="s">
        <v>399</v>
      </c>
      <c r="H2925" s="1095">
        <v>45369</v>
      </c>
      <c r="I2925" s="1061" t="s">
        <v>1196</v>
      </c>
      <c r="J2925" s="1061" t="s">
        <v>2846</v>
      </c>
      <c r="K2925" s="1068">
        <v>1057</v>
      </c>
    </row>
    <row r="2926" spans="1:11" x14ac:dyDescent="0.25">
      <c r="A2926" s="571">
        <v>2924</v>
      </c>
      <c r="B2926" s="1063" t="s">
        <v>8385</v>
      </c>
      <c r="C2926" s="1061" t="s">
        <v>9296</v>
      </c>
      <c r="D2926" s="1051">
        <v>1</v>
      </c>
      <c r="E2926" s="1073" t="s">
        <v>29</v>
      </c>
      <c r="F2926" s="1065">
        <v>1050000</v>
      </c>
      <c r="G2926" s="1067" t="s">
        <v>399</v>
      </c>
      <c r="H2926" s="1095">
        <v>45369</v>
      </c>
      <c r="I2926" s="1061" t="s">
        <v>1196</v>
      </c>
      <c r="J2926" s="1061" t="s">
        <v>2846</v>
      </c>
      <c r="K2926" s="1068">
        <v>1057</v>
      </c>
    </row>
    <row r="2927" spans="1:11" x14ac:dyDescent="0.25">
      <c r="A2927" s="571">
        <v>2925</v>
      </c>
      <c r="B2927" s="1060" t="s">
        <v>6268</v>
      </c>
      <c r="C2927" s="1061" t="s">
        <v>9137</v>
      </c>
      <c r="D2927" s="1062">
        <v>1</v>
      </c>
      <c r="E2927" s="1073" t="s">
        <v>29</v>
      </c>
      <c r="F2927" s="1065">
        <v>3575000</v>
      </c>
      <c r="G2927" s="1067" t="s">
        <v>1402</v>
      </c>
      <c r="H2927" s="1095">
        <v>45369</v>
      </c>
    </row>
    <row r="2928" spans="1:11" x14ac:dyDescent="0.25">
      <c r="A2928" s="571">
        <v>2926</v>
      </c>
      <c r="B2928" s="1061" t="s">
        <v>7373</v>
      </c>
      <c r="C2928" s="1061" t="s">
        <v>9280</v>
      </c>
      <c r="D2928" s="1062">
        <v>1</v>
      </c>
      <c r="E2928" s="1069" t="s">
        <v>26</v>
      </c>
      <c r="F2928" s="1077">
        <v>2250000</v>
      </c>
      <c r="G2928" s="1067" t="s">
        <v>7295</v>
      </c>
      <c r="H2928" s="1095">
        <v>45371</v>
      </c>
      <c r="I2928" s="56" t="s">
        <v>4673</v>
      </c>
      <c r="J2928" s="56" t="s">
        <v>2846</v>
      </c>
      <c r="K2928" s="65">
        <v>31014</v>
      </c>
    </row>
    <row r="2929" spans="1:11" x14ac:dyDescent="0.25">
      <c r="A2929" s="571">
        <v>2927</v>
      </c>
      <c r="B2929" s="1061" t="s">
        <v>7373</v>
      </c>
      <c r="C2929" s="1061" t="s">
        <v>9281</v>
      </c>
      <c r="D2929" s="1062">
        <v>1</v>
      </c>
      <c r="E2929" s="1069" t="s">
        <v>26</v>
      </c>
      <c r="F2929" s="1077">
        <v>2250000</v>
      </c>
      <c r="G2929" s="1067" t="s">
        <v>7295</v>
      </c>
      <c r="H2929" s="1095">
        <v>45371</v>
      </c>
      <c r="I2929" s="56" t="s">
        <v>4668</v>
      </c>
      <c r="J2929" s="56" t="s">
        <v>2846</v>
      </c>
      <c r="K2929" s="65">
        <v>31014</v>
      </c>
    </row>
    <row r="2930" spans="1:11" x14ac:dyDescent="0.25">
      <c r="A2930" s="571">
        <v>2928</v>
      </c>
      <c r="B2930" s="1088" t="s">
        <v>7523</v>
      </c>
      <c r="C2930" s="1075" t="s">
        <v>9091</v>
      </c>
      <c r="D2930" s="1062">
        <v>1</v>
      </c>
      <c r="E2930" s="1073" t="s">
        <v>29</v>
      </c>
      <c r="F2930" s="1065">
        <v>1500000</v>
      </c>
      <c r="G2930" s="1067" t="s">
        <v>7919</v>
      </c>
      <c r="H2930" s="1095">
        <v>45371</v>
      </c>
      <c r="J2930" s="1061" t="s">
        <v>9063</v>
      </c>
    </row>
    <row r="2931" spans="1:11" x14ac:dyDescent="0.25">
      <c r="A2931" s="571">
        <v>2929</v>
      </c>
      <c r="B2931" s="1072" t="s">
        <v>8980</v>
      </c>
      <c r="C2931" s="1072" t="s">
        <v>1846</v>
      </c>
      <c r="D2931" s="1080">
        <v>1</v>
      </c>
      <c r="E2931" s="1071" t="s">
        <v>29</v>
      </c>
      <c r="F2931" s="1066">
        <v>975000</v>
      </c>
      <c r="G2931" s="1067" t="s">
        <v>7919</v>
      </c>
      <c r="H2931" s="1095">
        <v>45371</v>
      </c>
      <c r="J2931" s="1061" t="s">
        <v>9063</v>
      </c>
    </row>
    <row r="2932" spans="1:11" x14ac:dyDescent="0.25">
      <c r="A2932" s="571">
        <v>2930</v>
      </c>
      <c r="B2932" s="1072" t="s">
        <v>8980</v>
      </c>
      <c r="C2932" s="1072" t="s">
        <v>1874</v>
      </c>
      <c r="D2932" s="1080">
        <v>1</v>
      </c>
      <c r="E2932" s="1071" t="s">
        <v>29</v>
      </c>
      <c r="F2932" s="1066">
        <v>975000</v>
      </c>
      <c r="G2932" s="1067" t="s">
        <v>7919</v>
      </c>
      <c r="H2932" s="1095">
        <v>45371</v>
      </c>
      <c r="J2932" s="1061" t="s">
        <v>9063</v>
      </c>
    </row>
    <row r="2933" spans="1:11" x14ac:dyDescent="0.25">
      <c r="A2933" s="571">
        <v>2931</v>
      </c>
      <c r="B2933" s="1072" t="s">
        <v>8966</v>
      </c>
      <c r="C2933" s="1072" t="s">
        <v>2036</v>
      </c>
      <c r="D2933" s="1084">
        <v>1</v>
      </c>
      <c r="E2933" s="1071" t="s">
        <v>29</v>
      </c>
      <c r="F2933" s="1066">
        <v>825000</v>
      </c>
      <c r="G2933" s="1067" t="s">
        <v>7919</v>
      </c>
      <c r="H2933" s="1095">
        <v>45371</v>
      </c>
      <c r="J2933" s="1061" t="s">
        <v>9063</v>
      </c>
    </row>
  </sheetData>
  <autoFilter ref="A2:L2933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36" numberStoredAsText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89"/>
  <sheetViews>
    <sheetView zoomScaleNormal="100" workbookViewId="0">
      <pane ySplit="2" topLeftCell="A862" activePane="bottomLeft" state="frozen"/>
      <selection activeCell="G623" sqref="G623"/>
      <selection pane="bottomLeft" activeCell="F880" sqref="F88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599" t="s">
        <v>4402</v>
      </c>
      <c r="C1" s="600"/>
      <c r="D1" s="3"/>
      <c r="J1" s="601" t="s">
        <v>4403</v>
      </c>
      <c r="N1" s="14"/>
    </row>
    <row r="2" spans="1:16" ht="15.75" thickBot="1" x14ac:dyDescent="0.3">
      <c r="A2" s="602" t="s">
        <v>3</v>
      </c>
      <c r="B2" s="603" t="s">
        <v>17</v>
      </c>
      <c r="C2" s="602" t="s">
        <v>4404</v>
      </c>
      <c r="D2" s="604" t="s">
        <v>4405</v>
      </c>
      <c r="E2" s="604" t="s">
        <v>4406</v>
      </c>
      <c r="F2" s="605" t="s">
        <v>4407</v>
      </c>
      <c r="G2" s="605" t="s">
        <v>21</v>
      </c>
      <c r="H2" s="604" t="s">
        <v>396</v>
      </c>
      <c r="J2" s="606" t="s">
        <v>17</v>
      </c>
      <c r="K2" s="606" t="s">
        <v>4404</v>
      </c>
      <c r="L2" s="606" t="s">
        <v>4405</v>
      </c>
      <c r="M2" s="607" t="s">
        <v>7039</v>
      </c>
      <c r="N2" s="606" t="s">
        <v>21</v>
      </c>
      <c r="O2" s="606" t="s">
        <v>396</v>
      </c>
      <c r="P2" s="608" t="s">
        <v>4408</v>
      </c>
    </row>
    <row r="3" spans="1:16" ht="15.75" thickTop="1" x14ac:dyDescent="0.25">
      <c r="A3" s="81">
        <v>1</v>
      </c>
      <c r="B3" s="440">
        <v>44652</v>
      </c>
      <c r="C3" s="56" t="s">
        <v>4409</v>
      </c>
      <c r="D3" s="56" t="s">
        <v>3118</v>
      </c>
      <c r="E3" s="56" t="s">
        <v>4410</v>
      </c>
      <c r="F3" s="440">
        <v>44743</v>
      </c>
      <c r="G3" s="65" t="s">
        <v>648</v>
      </c>
      <c r="H3" s="56"/>
      <c r="J3" s="56" t="s">
        <v>2280</v>
      </c>
      <c r="K3" s="56" t="s">
        <v>4411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x14ac:dyDescent="0.25">
      <c r="A4" s="56">
        <v>2</v>
      </c>
      <c r="B4" s="440">
        <v>44652</v>
      </c>
      <c r="C4" s="56" t="s">
        <v>4409</v>
      </c>
      <c r="D4" s="56" t="s">
        <v>3118</v>
      </c>
      <c r="E4" s="56" t="s">
        <v>4410</v>
      </c>
      <c r="F4" s="440">
        <v>44713</v>
      </c>
      <c r="G4" s="65" t="s">
        <v>399</v>
      </c>
      <c r="H4" s="56"/>
      <c r="J4" s="56" t="s">
        <v>2280</v>
      </c>
      <c r="K4" s="56" t="s">
        <v>4411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0">
        <v>44652</v>
      </c>
      <c r="C5" s="56" t="s">
        <v>4409</v>
      </c>
      <c r="D5" s="56" t="s">
        <v>2182</v>
      </c>
      <c r="E5" s="56" t="s">
        <v>4410</v>
      </c>
      <c r="F5" s="440">
        <v>44713</v>
      </c>
      <c r="G5" s="65" t="s">
        <v>566</v>
      </c>
      <c r="H5" s="56"/>
      <c r="J5" s="56" t="s">
        <v>2280</v>
      </c>
      <c r="K5" s="56" t="s">
        <v>4411</v>
      </c>
      <c r="L5" s="126" t="s">
        <v>3325</v>
      </c>
      <c r="M5" s="440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0">
        <v>44652</v>
      </c>
      <c r="C6" s="56" t="s">
        <v>4409</v>
      </c>
      <c r="D6" s="56" t="s">
        <v>4412</v>
      </c>
      <c r="E6" s="56" t="s">
        <v>4410</v>
      </c>
      <c r="F6" s="440">
        <v>44866</v>
      </c>
      <c r="G6" s="65" t="s">
        <v>428</v>
      </c>
      <c r="H6" s="56"/>
      <c r="J6" s="452" t="s">
        <v>2280</v>
      </c>
      <c r="K6" s="452" t="s">
        <v>4411</v>
      </c>
      <c r="L6" s="525" t="s">
        <v>3319</v>
      </c>
      <c r="M6" s="609">
        <v>44781</v>
      </c>
      <c r="N6" s="452" t="s">
        <v>471</v>
      </c>
      <c r="O6" s="452"/>
      <c r="P6" s="511">
        <v>44603</v>
      </c>
    </row>
    <row r="7" spans="1:16" x14ac:dyDescent="0.25">
      <c r="A7" s="56">
        <v>5</v>
      </c>
      <c r="B7" s="440">
        <v>44652</v>
      </c>
      <c r="C7" s="56" t="s">
        <v>4409</v>
      </c>
      <c r="D7" s="56" t="s">
        <v>3244</v>
      </c>
      <c r="E7" s="56" t="s">
        <v>4410</v>
      </c>
      <c r="F7" s="440">
        <v>44896</v>
      </c>
      <c r="G7" s="65" t="s">
        <v>462</v>
      </c>
      <c r="H7" s="56"/>
      <c r="J7" s="56" t="s">
        <v>2280</v>
      </c>
      <c r="K7" s="56" t="s">
        <v>4411</v>
      </c>
      <c r="L7" s="126" t="s">
        <v>4413</v>
      </c>
      <c r="M7" s="440">
        <v>44781</v>
      </c>
      <c r="N7" s="56" t="s">
        <v>430</v>
      </c>
      <c r="O7" s="56"/>
      <c r="P7" s="224">
        <v>44845</v>
      </c>
    </row>
    <row r="8" spans="1:16" x14ac:dyDescent="0.25">
      <c r="A8" s="56">
        <v>6</v>
      </c>
      <c r="B8" s="440">
        <v>44652</v>
      </c>
      <c r="C8" s="56" t="s">
        <v>4409</v>
      </c>
      <c r="D8" s="56" t="s">
        <v>2171</v>
      </c>
      <c r="E8" s="56" t="s">
        <v>4410</v>
      </c>
      <c r="F8" s="440">
        <v>44713</v>
      </c>
      <c r="G8" s="65" t="s">
        <v>566</v>
      </c>
      <c r="H8" s="56"/>
      <c r="J8" s="56" t="s">
        <v>2280</v>
      </c>
      <c r="K8" s="56" t="s">
        <v>4411</v>
      </c>
      <c r="L8" s="126" t="s">
        <v>4414</v>
      </c>
      <c r="M8" s="440">
        <v>44781</v>
      </c>
      <c r="N8" s="56" t="s">
        <v>471</v>
      </c>
      <c r="O8" s="56"/>
      <c r="P8" s="224">
        <v>44603</v>
      </c>
    </row>
    <row r="9" spans="1:16" x14ac:dyDescent="0.25">
      <c r="A9" s="56">
        <v>7</v>
      </c>
      <c r="B9" s="440">
        <v>44652</v>
      </c>
      <c r="C9" s="56" t="s">
        <v>4409</v>
      </c>
      <c r="D9" s="56" t="s">
        <v>3118</v>
      </c>
      <c r="E9" s="56" t="s">
        <v>4410</v>
      </c>
      <c r="F9" s="440">
        <v>44866</v>
      </c>
      <c r="G9" s="65" t="s">
        <v>428</v>
      </c>
      <c r="H9" s="56"/>
      <c r="J9" s="56" t="s">
        <v>2280</v>
      </c>
      <c r="K9" s="56" t="s">
        <v>4411</v>
      </c>
      <c r="L9" s="75" t="s">
        <v>2574</v>
      </c>
      <c r="M9" s="440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0">
        <v>44652</v>
      </c>
      <c r="C10" s="56" t="s">
        <v>4409</v>
      </c>
      <c r="D10" s="56" t="s">
        <v>2182</v>
      </c>
      <c r="E10" s="56" t="s">
        <v>4410</v>
      </c>
      <c r="F10" s="440">
        <v>44743</v>
      </c>
      <c r="G10" s="65" t="s">
        <v>648</v>
      </c>
      <c r="H10" s="56"/>
      <c r="J10" s="56" t="s">
        <v>2280</v>
      </c>
      <c r="K10" s="56" t="s">
        <v>4411</v>
      </c>
      <c r="L10" s="126" t="s">
        <v>2575</v>
      </c>
      <c r="M10" s="440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0">
        <v>44652</v>
      </c>
      <c r="C11" s="56" t="s">
        <v>4409</v>
      </c>
      <c r="D11" s="56" t="s">
        <v>2177</v>
      </c>
      <c r="E11" s="56" t="s">
        <v>4410</v>
      </c>
      <c r="F11" s="440">
        <v>44896</v>
      </c>
      <c r="G11" s="65" t="s">
        <v>462</v>
      </c>
      <c r="H11" s="56"/>
      <c r="J11" s="224">
        <v>44781</v>
      </c>
      <c r="K11" s="56" t="s">
        <v>4411</v>
      </c>
      <c r="L11" s="126" t="s">
        <v>3410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0">
        <v>44652</v>
      </c>
      <c r="C12" s="56" t="s">
        <v>4409</v>
      </c>
      <c r="D12" s="56" t="s">
        <v>2182</v>
      </c>
      <c r="E12" s="56" t="s">
        <v>4410</v>
      </c>
      <c r="F12" s="440">
        <v>44713</v>
      </c>
      <c r="G12" s="65" t="s">
        <v>399</v>
      </c>
      <c r="H12" s="56"/>
      <c r="J12" s="511">
        <v>44781</v>
      </c>
      <c r="K12" s="452" t="s">
        <v>4411</v>
      </c>
      <c r="L12" s="525" t="s">
        <v>4415</v>
      </c>
      <c r="M12" s="610" t="s">
        <v>4416</v>
      </c>
      <c r="N12" s="452"/>
      <c r="O12" s="452"/>
      <c r="P12" s="452"/>
    </row>
    <row r="13" spans="1:16" x14ac:dyDescent="0.25">
      <c r="A13" s="56">
        <v>11</v>
      </c>
      <c r="B13" s="57" t="s">
        <v>3258</v>
      </c>
      <c r="C13" s="56" t="s">
        <v>4417</v>
      </c>
      <c r="D13" s="126" t="s">
        <v>4418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4411</v>
      </c>
      <c r="L13" s="126" t="s">
        <v>3375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4417</v>
      </c>
      <c r="D14" s="126" t="s">
        <v>4419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4411</v>
      </c>
      <c r="L14" s="126" t="s">
        <v>4420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x14ac:dyDescent="0.25">
      <c r="A15" s="56">
        <v>13</v>
      </c>
      <c r="B15" s="57" t="s">
        <v>3258</v>
      </c>
      <c r="C15" s="56" t="s">
        <v>4417</v>
      </c>
      <c r="D15" s="126" t="s">
        <v>2558</v>
      </c>
      <c r="E15" s="56" t="s">
        <v>2652</v>
      </c>
      <c r="F15" s="440">
        <v>44683</v>
      </c>
      <c r="G15" s="65" t="s">
        <v>526</v>
      </c>
      <c r="H15" s="56" t="s">
        <v>2912</v>
      </c>
      <c r="J15" s="56" t="s">
        <v>2382</v>
      </c>
      <c r="K15" s="56" t="s">
        <v>4411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x14ac:dyDescent="0.25">
      <c r="A16" s="56">
        <v>14</v>
      </c>
      <c r="B16" s="57" t="s">
        <v>3258</v>
      </c>
      <c r="C16" s="56" t="s">
        <v>4417</v>
      </c>
      <c r="D16" s="126" t="s">
        <v>4421</v>
      </c>
      <c r="E16" s="56" t="s">
        <v>2652</v>
      </c>
      <c r="F16" s="440">
        <v>44775</v>
      </c>
      <c r="G16" s="65" t="s">
        <v>4422</v>
      </c>
      <c r="H16" s="56"/>
      <c r="J16" s="56" t="s">
        <v>2382</v>
      </c>
      <c r="K16" s="56" t="s">
        <v>4423</v>
      </c>
      <c r="L16" s="56" t="s">
        <v>4424</v>
      </c>
      <c r="M16" s="65" t="s">
        <v>2465</v>
      </c>
      <c r="N16" s="56" t="s">
        <v>471</v>
      </c>
      <c r="O16" s="56"/>
      <c r="P16" s="224">
        <v>44603</v>
      </c>
    </row>
    <row r="17" spans="1:18" x14ac:dyDescent="0.25">
      <c r="A17" s="56">
        <v>15</v>
      </c>
      <c r="B17" s="57" t="s">
        <v>3258</v>
      </c>
      <c r="C17" s="56" t="s">
        <v>4417</v>
      </c>
      <c r="D17" s="126" t="s">
        <v>4425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1">
        <v>44782</v>
      </c>
      <c r="K17" s="452" t="s">
        <v>4411</v>
      </c>
      <c r="L17" s="525" t="s">
        <v>2558</v>
      </c>
      <c r="M17" s="611" t="s">
        <v>2465</v>
      </c>
      <c r="N17" s="452" t="s">
        <v>399</v>
      </c>
      <c r="O17" s="452"/>
      <c r="P17" s="452" t="s">
        <v>2551</v>
      </c>
    </row>
    <row r="18" spans="1:18" x14ac:dyDescent="0.25">
      <c r="A18" s="56">
        <v>16</v>
      </c>
      <c r="B18" s="57" t="s">
        <v>3258</v>
      </c>
      <c r="C18" s="56" t="s">
        <v>4417</v>
      </c>
      <c r="D18" s="126" t="s">
        <v>4161</v>
      </c>
      <c r="E18" s="56" t="s">
        <v>2652</v>
      </c>
      <c r="F18" s="440">
        <v>44683</v>
      </c>
      <c r="G18" s="65" t="s">
        <v>619</v>
      </c>
      <c r="H18" s="56"/>
      <c r="J18" s="224">
        <v>44782</v>
      </c>
      <c r="K18" s="56" t="s">
        <v>4411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x14ac:dyDescent="0.25">
      <c r="A19" s="56">
        <v>17</v>
      </c>
      <c r="B19" s="57" t="s">
        <v>3258</v>
      </c>
      <c r="C19" s="56" t="s">
        <v>4417</v>
      </c>
      <c r="D19" s="126" t="s">
        <v>4426</v>
      </c>
      <c r="E19" s="56" t="s">
        <v>2652</v>
      </c>
      <c r="F19" s="65" t="s">
        <v>4427</v>
      </c>
      <c r="G19" s="65" t="s">
        <v>430</v>
      </c>
      <c r="H19" s="56"/>
      <c r="J19" s="224">
        <v>44782</v>
      </c>
      <c r="K19" s="56" t="s">
        <v>4411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4417</v>
      </c>
      <c r="D20" s="126" t="s">
        <v>3602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4411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4417</v>
      </c>
      <c r="D21" s="126" t="s">
        <v>3808</v>
      </c>
      <c r="E21" s="56" t="s">
        <v>2652</v>
      </c>
      <c r="F21" s="65" t="s">
        <v>3052</v>
      </c>
      <c r="G21" s="65" t="s">
        <v>461</v>
      </c>
      <c r="H21" s="56"/>
      <c r="J21" s="511">
        <v>44782</v>
      </c>
      <c r="K21" s="452" t="s">
        <v>4411</v>
      </c>
      <c r="L21" s="525" t="s">
        <v>3482</v>
      </c>
      <c r="M21" s="610" t="s">
        <v>4416</v>
      </c>
      <c r="N21" s="452"/>
      <c r="O21" s="452"/>
      <c r="P21" s="452"/>
    </row>
    <row r="22" spans="1:18" x14ac:dyDescent="0.25">
      <c r="A22" s="56">
        <v>20</v>
      </c>
      <c r="B22" s="57" t="s">
        <v>3258</v>
      </c>
      <c r="C22" s="56" t="s">
        <v>4417</v>
      </c>
      <c r="D22" s="126" t="s">
        <v>3596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4411</v>
      </c>
      <c r="L22" s="126" t="s">
        <v>3464</v>
      </c>
      <c r="M22" s="65" t="s">
        <v>2465</v>
      </c>
      <c r="N22" s="56" t="s">
        <v>471</v>
      </c>
      <c r="O22" s="56"/>
      <c r="P22" s="224">
        <v>44603</v>
      </c>
    </row>
    <row r="23" spans="1:18" x14ac:dyDescent="0.25">
      <c r="A23" s="56">
        <v>21</v>
      </c>
      <c r="B23" s="56" t="s">
        <v>4428</v>
      </c>
      <c r="C23" s="56" t="s">
        <v>4409</v>
      </c>
      <c r="D23" s="56" t="s">
        <v>2945</v>
      </c>
      <c r="E23" s="56" t="s">
        <v>4410</v>
      </c>
      <c r="F23" s="65" t="s">
        <v>2946</v>
      </c>
      <c r="G23" s="65" t="s">
        <v>420</v>
      </c>
      <c r="H23" s="56"/>
      <c r="J23" s="224">
        <v>44782</v>
      </c>
      <c r="K23" s="56" t="s">
        <v>4411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4428</v>
      </c>
      <c r="C24" s="56" t="s">
        <v>4409</v>
      </c>
      <c r="D24" s="56" t="s">
        <v>4412</v>
      </c>
      <c r="E24" s="56" t="s">
        <v>4410</v>
      </c>
      <c r="F24" s="65" t="s">
        <v>4429</v>
      </c>
      <c r="G24" s="65" t="s">
        <v>454</v>
      </c>
      <c r="H24" s="56"/>
      <c r="J24" s="56" t="s">
        <v>2580</v>
      </c>
      <c r="K24" s="56" t="s">
        <v>4411</v>
      </c>
      <c r="L24" s="126" t="s">
        <v>3837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x14ac:dyDescent="0.25">
      <c r="A25" s="56">
        <v>23</v>
      </c>
      <c r="B25" s="56" t="s">
        <v>4428</v>
      </c>
      <c r="C25" s="56" t="s">
        <v>4409</v>
      </c>
      <c r="D25" s="56" t="s">
        <v>2971</v>
      </c>
      <c r="E25" s="56" t="s">
        <v>4410</v>
      </c>
      <c r="F25" s="65" t="s">
        <v>4429</v>
      </c>
      <c r="G25" s="65" t="s">
        <v>488</v>
      </c>
      <c r="H25" s="56" t="s">
        <v>504</v>
      </c>
      <c r="J25" s="56" t="s">
        <v>2580</v>
      </c>
      <c r="K25" s="56" t="s">
        <v>4411</v>
      </c>
      <c r="L25" s="126" t="s">
        <v>3564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x14ac:dyDescent="0.25">
      <c r="A26" s="56">
        <v>24</v>
      </c>
      <c r="B26" s="56" t="s">
        <v>4428</v>
      </c>
      <c r="C26" s="56" t="s">
        <v>4409</v>
      </c>
      <c r="D26" s="56" t="s">
        <v>2171</v>
      </c>
      <c r="E26" s="56" t="s">
        <v>4410</v>
      </c>
      <c r="F26" s="65" t="s">
        <v>4429</v>
      </c>
      <c r="G26" s="65" t="s">
        <v>488</v>
      </c>
      <c r="H26" s="56" t="s">
        <v>504</v>
      </c>
      <c r="J26" s="452" t="s">
        <v>2580</v>
      </c>
      <c r="K26" s="452" t="s">
        <v>4411</v>
      </c>
      <c r="L26" s="525" t="s">
        <v>4430</v>
      </c>
      <c r="M26" s="611" t="s">
        <v>2658</v>
      </c>
      <c r="N26" s="452" t="s">
        <v>4431</v>
      </c>
      <c r="O26" s="526">
        <v>500000</v>
      </c>
      <c r="P26" s="511">
        <v>44846</v>
      </c>
      <c r="Q26" t="s">
        <v>4432</v>
      </c>
      <c r="R26" t="s">
        <v>494</v>
      </c>
    </row>
    <row r="27" spans="1:18" x14ac:dyDescent="0.25">
      <c r="A27" s="56">
        <v>25</v>
      </c>
      <c r="B27" s="56" t="s">
        <v>4428</v>
      </c>
      <c r="C27" s="56" t="s">
        <v>4409</v>
      </c>
      <c r="D27" s="56" t="s">
        <v>3118</v>
      </c>
      <c r="E27" s="56" t="s">
        <v>4410</v>
      </c>
      <c r="F27" s="65" t="s">
        <v>4429</v>
      </c>
      <c r="G27" s="65" t="s">
        <v>454</v>
      </c>
      <c r="H27" s="56"/>
      <c r="J27" s="56" t="s">
        <v>2580</v>
      </c>
      <c r="K27" s="56" t="s">
        <v>4423</v>
      </c>
      <c r="L27" s="56" t="s">
        <v>4433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x14ac:dyDescent="0.25">
      <c r="A28" s="56">
        <v>26</v>
      </c>
      <c r="B28" s="56" t="s">
        <v>4428</v>
      </c>
      <c r="C28" s="56" t="s">
        <v>4409</v>
      </c>
      <c r="D28" s="56" t="s">
        <v>2971</v>
      </c>
      <c r="E28" s="56" t="s">
        <v>4410</v>
      </c>
      <c r="F28" s="65" t="s">
        <v>2987</v>
      </c>
      <c r="G28" s="65" t="s">
        <v>566</v>
      </c>
      <c r="H28" s="56"/>
      <c r="J28" s="56" t="s">
        <v>2580</v>
      </c>
      <c r="K28" s="56" t="s">
        <v>4411</v>
      </c>
      <c r="L28" s="126" t="s">
        <v>3518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x14ac:dyDescent="0.25">
      <c r="A29" s="56">
        <v>27</v>
      </c>
      <c r="B29" s="56" t="s">
        <v>4428</v>
      </c>
      <c r="C29" s="56" t="s">
        <v>4409</v>
      </c>
      <c r="D29" s="56" t="s">
        <v>2350</v>
      </c>
      <c r="E29" s="56" t="s">
        <v>4410</v>
      </c>
      <c r="F29" s="65" t="s">
        <v>4429</v>
      </c>
      <c r="G29" s="65" t="s">
        <v>488</v>
      </c>
      <c r="H29" s="56" t="s">
        <v>514</v>
      </c>
      <c r="J29" s="452" t="s">
        <v>2580</v>
      </c>
      <c r="K29" s="452" t="s">
        <v>4411</v>
      </c>
      <c r="L29" s="525" t="s">
        <v>4434</v>
      </c>
      <c r="M29" s="610" t="s">
        <v>4416</v>
      </c>
      <c r="N29" s="452"/>
      <c r="O29" s="452"/>
      <c r="P29" s="452"/>
    </row>
    <row r="30" spans="1:18" x14ac:dyDescent="0.25">
      <c r="A30" s="56">
        <v>28</v>
      </c>
      <c r="B30" s="57" t="s">
        <v>4435</v>
      </c>
      <c r="C30" s="56" t="s">
        <v>4417</v>
      </c>
      <c r="D30" s="126" t="s">
        <v>4436</v>
      </c>
      <c r="E30" s="56" t="s">
        <v>2652</v>
      </c>
      <c r="F30" s="440">
        <v>44775</v>
      </c>
      <c r="G30" s="65" t="s">
        <v>4422</v>
      </c>
      <c r="H30" s="56"/>
      <c r="J30" s="56" t="s">
        <v>2580</v>
      </c>
      <c r="K30" s="56" t="s">
        <v>4437</v>
      </c>
      <c r="L30" s="56" t="s">
        <v>4438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4435</v>
      </c>
      <c r="C31" s="56" t="s">
        <v>4417</v>
      </c>
      <c r="D31" s="126" t="s">
        <v>4439</v>
      </c>
      <c r="E31" s="56" t="s">
        <v>2652</v>
      </c>
      <c r="F31" s="440">
        <v>44775</v>
      </c>
      <c r="G31" s="65" t="s">
        <v>488</v>
      </c>
      <c r="H31" s="56"/>
      <c r="J31" s="56" t="s">
        <v>2580</v>
      </c>
      <c r="K31" s="56" t="s">
        <v>4411</v>
      </c>
      <c r="L31" s="126" t="s">
        <v>4440</v>
      </c>
      <c r="M31" s="65" t="s">
        <v>4441</v>
      </c>
      <c r="N31" s="56" t="s">
        <v>475</v>
      </c>
      <c r="O31" s="58">
        <v>500000</v>
      </c>
      <c r="P31" s="224">
        <v>44907</v>
      </c>
    </row>
    <row r="32" spans="1:18" x14ac:dyDescent="0.25">
      <c r="A32" s="56">
        <v>30</v>
      </c>
      <c r="B32" s="57" t="s">
        <v>4435</v>
      </c>
      <c r="C32" s="56" t="s">
        <v>4417</v>
      </c>
      <c r="D32" s="126" t="s">
        <v>3925</v>
      </c>
      <c r="E32" s="56" t="s">
        <v>2652</v>
      </c>
      <c r="F32" s="440">
        <v>44897</v>
      </c>
      <c r="G32" s="65" t="s">
        <v>404</v>
      </c>
      <c r="H32" s="56" t="s">
        <v>2841</v>
      </c>
      <c r="J32" s="56" t="s">
        <v>2580</v>
      </c>
      <c r="K32" s="56" t="s">
        <v>4411</v>
      </c>
      <c r="L32" s="126" t="s">
        <v>3596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x14ac:dyDescent="0.25">
      <c r="A33" s="56">
        <v>31</v>
      </c>
      <c r="B33" s="57" t="s">
        <v>4435</v>
      </c>
      <c r="C33" s="56" t="s">
        <v>4417</v>
      </c>
      <c r="D33" s="126" t="s">
        <v>4442</v>
      </c>
      <c r="E33" s="56" t="s">
        <v>2652</v>
      </c>
      <c r="F33" s="440">
        <v>44775</v>
      </c>
      <c r="G33" s="65" t="s">
        <v>488</v>
      </c>
      <c r="H33" s="56"/>
      <c r="J33" s="511">
        <v>44906</v>
      </c>
      <c r="K33" s="452" t="s">
        <v>4411</v>
      </c>
      <c r="L33" s="525" t="s">
        <v>3767</v>
      </c>
      <c r="M33" s="609">
        <v>44604</v>
      </c>
      <c r="N33" s="452" t="s">
        <v>399</v>
      </c>
      <c r="O33" s="526">
        <v>725000</v>
      </c>
      <c r="P33" s="511">
        <v>44754</v>
      </c>
    </row>
    <row r="34" spans="1:17" x14ac:dyDescent="0.25">
      <c r="A34" s="56">
        <v>32</v>
      </c>
      <c r="B34" s="57" t="s">
        <v>4435</v>
      </c>
      <c r="C34" s="56" t="s">
        <v>4417</v>
      </c>
      <c r="D34" s="126" t="s">
        <v>4443</v>
      </c>
      <c r="E34" s="56" t="s">
        <v>2652</v>
      </c>
      <c r="F34" s="440">
        <v>44775</v>
      </c>
      <c r="G34" s="65" t="s">
        <v>4422</v>
      </c>
      <c r="H34" s="56"/>
      <c r="J34" s="511">
        <v>44906</v>
      </c>
      <c r="K34" s="452" t="s">
        <v>4411</v>
      </c>
      <c r="L34" s="525" t="s">
        <v>4425</v>
      </c>
      <c r="M34" s="610" t="s">
        <v>4416</v>
      </c>
      <c r="N34" s="452"/>
      <c r="O34" s="452"/>
      <c r="P34" s="452"/>
    </row>
    <row r="35" spans="1:17" x14ac:dyDescent="0.25">
      <c r="A35" s="56">
        <v>33</v>
      </c>
      <c r="B35" s="57" t="s">
        <v>4435</v>
      </c>
      <c r="C35" s="56" t="s">
        <v>4417</v>
      </c>
      <c r="D35" s="126" t="s">
        <v>4444</v>
      </c>
      <c r="E35" s="56" t="s">
        <v>2652</v>
      </c>
      <c r="F35" s="440">
        <v>44775</v>
      </c>
      <c r="G35" s="65" t="s">
        <v>4422</v>
      </c>
      <c r="H35" s="56"/>
      <c r="J35" s="224">
        <v>44906</v>
      </c>
      <c r="K35" s="56" t="s">
        <v>4411</v>
      </c>
      <c r="L35" s="126" t="s">
        <v>2103</v>
      </c>
      <c r="M35" s="440">
        <v>44604</v>
      </c>
      <c r="N35" s="56" t="s">
        <v>438</v>
      </c>
      <c r="O35" s="58">
        <v>725000</v>
      </c>
      <c r="P35" s="224">
        <v>44754</v>
      </c>
    </row>
    <row r="36" spans="1:17" x14ac:dyDescent="0.25">
      <c r="A36" s="56">
        <v>34</v>
      </c>
      <c r="B36" s="56" t="s">
        <v>3361</v>
      </c>
      <c r="C36" s="56" t="s">
        <v>4409</v>
      </c>
      <c r="D36" s="56" t="s">
        <v>3741</v>
      </c>
      <c r="E36" s="56" t="s">
        <v>4410</v>
      </c>
      <c r="F36" s="65" t="s">
        <v>4445</v>
      </c>
      <c r="G36" s="65" t="s">
        <v>399</v>
      </c>
      <c r="H36" s="56"/>
      <c r="J36" s="224">
        <v>44906</v>
      </c>
      <c r="K36" s="56" t="s">
        <v>4411</v>
      </c>
      <c r="L36" s="126" t="s">
        <v>3620</v>
      </c>
      <c r="M36" s="440">
        <v>44604</v>
      </c>
      <c r="N36" s="56" t="s">
        <v>399</v>
      </c>
      <c r="O36" s="58">
        <v>725000</v>
      </c>
      <c r="P36" s="224">
        <v>44754</v>
      </c>
    </row>
    <row r="37" spans="1:17" x14ac:dyDescent="0.25">
      <c r="A37" s="56">
        <v>35</v>
      </c>
      <c r="B37" s="56" t="s">
        <v>3361</v>
      </c>
      <c r="C37" s="56" t="s">
        <v>4409</v>
      </c>
      <c r="D37" s="56" t="s">
        <v>4446</v>
      </c>
      <c r="E37" s="56" t="s">
        <v>4410</v>
      </c>
      <c r="F37" s="65" t="s">
        <v>2987</v>
      </c>
      <c r="G37" s="65" t="s">
        <v>566</v>
      </c>
      <c r="H37" s="56"/>
      <c r="J37" s="56" t="s">
        <v>2658</v>
      </c>
      <c r="K37" s="56" t="s">
        <v>4411</v>
      </c>
      <c r="L37" s="126" t="s">
        <v>4161</v>
      </c>
      <c r="M37" s="440">
        <v>44785</v>
      </c>
      <c r="N37" s="71" t="s">
        <v>524</v>
      </c>
      <c r="O37" s="58">
        <v>725000</v>
      </c>
      <c r="P37" s="224" t="s">
        <v>2816</v>
      </c>
    </row>
    <row r="38" spans="1:17" x14ac:dyDescent="0.25">
      <c r="A38" s="56">
        <v>36</v>
      </c>
      <c r="B38" s="56" t="s">
        <v>3361</v>
      </c>
      <c r="C38" s="56" t="s">
        <v>4409</v>
      </c>
      <c r="D38" s="56" t="s">
        <v>3118</v>
      </c>
      <c r="E38" s="56" t="s">
        <v>4410</v>
      </c>
      <c r="F38" s="440">
        <v>44683</v>
      </c>
      <c r="G38" s="65" t="s">
        <v>4447</v>
      </c>
      <c r="H38" s="56"/>
      <c r="J38" s="56" t="s">
        <v>2658</v>
      </c>
      <c r="K38" s="56" t="s">
        <v>4411</v>
      </c>
      <c r="L38" s="126" t="s">
        <v>4448</v>
      </c>
      <c r="M38" s="440">
        <v>44604</v>
      </c>
      <c r="N38" s="56" t="s">
        <v>438</v>
      </c>
      <c r="O38" s="58">
        <v>725000</v>
      </c>
      <c r="P38" s="224">
        <v>44754</v>
      </c>
    </row>
    <row r="39" spans="1:17" x14ac:dyDescent="0.25">
      <c r="A39" s="56">
        <v>37</v>
      </c>
      <c r="B39" s="56" t="s">
        <v>3361</v>
      </c>
      <c r="C39" s="56" t="s">
        <v>4409</v>
      </c>
      <c r="D39" s="56" t="s">
        <v>2171</v>
      </c>
      <c r="E39" s="56" t="s">
        <v>4410</v>
      </c>
      <c r="F39" s="65" t="s">
        <v>4445</v>
      </c>
      <c r="G39" s="65" t="s">
        <v>399</v>
      </c>
      <c r="H39" s="56"/>
      <c r="J39" s="224">
        <v>44785</v>
      </c>
      <c r="K39" s="56" t="s">
        <v>4411</v>
      </c>
      <c r="L39" s="126" t="s">
        <v>3685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x14ac:dyDescent="0.25">
      <c r="A40" s="56">
        <v>38</v>
      </c>
      <c r="B40" s="56" t="s">
        <v>3361</v>
      </c>
      <c r="C40" s="56" t="s">
        <v>4409</v>
      </c>
      <c r="D40" s="56" t="s">
        <v>2182</v>
      </c>
      <c r="E40" s="56" t="s">
        <v>4410</v>
      </c>
      <c r="F40" s="65" t="s">
        <v>3000</v>
      </c>
      <c r="G40" s="65" t="s">
        <v>514</v>
      </c>
      <c r="H40" s="56"/>
      <c r="J40" s="224">
        <v>44785</v>
      </c>
      <c r="K40" s="56" t="s">
        <v>4411</v>
      </c>
      <c r="L40" s="126" t="s">
        <v>4449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x14ac:dyDescent="0.25">
      <c r="A41" s="56">
        <v>39</v>
      </c>
      <c r="B41" s="224">
        <v>44775</v>
      </c>
      <c r="C41" s="56" t="s">
        <v>4409</v>
      </c>
      <c r="D41" s="56" t="s">
        <v>2182</v>
      </c>
      <c r="E41" s="56" t="s">
        <v>4410</v>
      </c>
      <c r="F41" s="440">
        <v>44775</v>
      </c>
      <c r="G41" s="65" t="s">
        <v>4447</v>
      </c>
      <c r="H41" s="56"/>
      <c r="J41" s="224">
        <v>44785</v>
      </c>
      <c r="K41" s="56" t="s">
        <v>4411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x14ac:dyDescent="0.25">
      <c r="A42" s="56">
        <v>40</v>
      </c>
      <c r="B42" s="224">
        <v>44775</v>
      </c>
      <c r="C42" s="56" t="s">
        <v>4409</v>
      </c>
      <c r="D42" s="56" t="s">
        <v>4450</v>
      </c>
      <c r="E42" s="56" t="s">
        <v>4410</v>
      </c>
      <c r="F42" s="440">
        <v>44897</v>
      </c>
      <c r="G42" s="65" t="s">
        <v>648</v>
      </c>
      <c r="H42" s="56"/>
      <c r="J42" s="440">
        <v>45108</v>
      </c>
      <c r="K42" s="56" t="s">
        <v>4411</v>
      </c>
      <c r="L42" s="126" t="s">
        <v>3751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4">
        <v>44775</v>
      </c>
      <c r="C43" s="56" t="s">
        <v>4409</v>
      </c>
      <c r="D43" s="56" t="s">
        <v>3118</v>
      </c>
      <c r="E43" s="56" t="s">
        <v>4410</v>
      </c>
      <c r="F43" s="440">
        <v>44897</v>
      </c>
      <c r="G43" s="65" t="s">
        <v>514</v>
      </c>
      <c r="H43" s="56"/>
      <c r="J43" s="440">
        <v>45108</v>
      </c>
      <c r="K43" s="56" t="s">
        <v>4411</v>
      </c>
      <c r="L43" s="126" t="s">
        <v>3836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0">
        <v>44775</v>
      </c>
      <c r="C44" s="56" t="s">
        <v>4409</v>
      </c>
      <c r="D44" s="56" t="s">
        <v>2177</v>
      </c>
      <c r="E44" s="56" t="s">
        <v>4410</v>
      </c>
      <c r="F44" s="440">
        <v>44897</v>
      </c>
      <c r="G44" s="65" t="s">
        <v>648</v>
      </c>
      <c r="H44" s="56"/>
      <c r="J44" s="440">
        <v>45108</v>
      </c>
      <c r="K44" s="56" t="s">
        <v>4411</v>
      </c>
      <c r="L44" s="126" t="s">
        <v>3767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4">
        <v>44775</v>
      </c>
      <c r="C45" s="56" t="s">
        <v>4409</v>
      </c>
      <c r="D45" s="81" t="s">
        <v>2171</v>
      </c>
      <c r="E45" s="56" t="s">
        <v>4410</v>
      </c>
      <c r="F45" s="440">
        <v>44897</v>
      </c>
      <c r="G45" s="65" t="s">
        <v>514</v>
      </c>
      <c r="H45" s="56"/>
      <c r="J45" s="440">
        <v>45108</v>
      </c>
      <c r="K45" s="56" t="s">
        <v>4423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4451</v>
      </c>
    </row>
    <row r="46" spans="1:17" x14ac:dyDescent="0.25">
      <c r="A46" s="56">
        <v>44</v>
      </c>
      <c r="B46" s="56" t="s">
        <v>3067</v>
      </c>
      <c r="C46" s="56" t="s">
        <v>4417</v>
      </c>
      <c r="D46" s="126" t="s">
        <v>4452</v>
      </c>
      <c r="E46" s="56" t="s">
        <v>2652</v>
      </c>
      <c r="F46" s="440">
        <v>44898</v>
      </c>
      <c r="G46" s="65" t="s">
        <v>490</v>
      </c>
      <c r="H46" s="56"/>
      <c r="J46" s="440">
        <v>45108</v>
      </c>
      <c r="K46" s="56" t="s">
        <v>4411</v>
      </c>
      <c r="L46" s="126" t="s">
        <v>4453</v>
      </c>
      <c r="M46" s="65" t="s">
        <v>440</v>
      </c>
      <c r="N46" s="56" t="s">
        <v>524</v>
      </c>
      <c r="O46" s="56" t="s">
        <v>4454</v>
      </c>
      <c r="P46" s="56" t="s">
        <v>443</v>
      </c>
      <c r="Q46" s="247" t="s">
        <v>1317</v>
      </c>
    </row>
    <row r="47" spans="1:17" x14ac:dyDescent="0.25">
      <c r="A47" s="56">
        <v>45</v>
      </c>
      <c r="B47" s="56" t="s">
        <v>3067</v>
      </c>
      <c r="C47" s="56" t="s">
        <v>4417</v>
      </c>
      <c r="D47" s="126" t="s">
        <v>4455</v>
      </c>
      <c r="E47" s="56" t="s">
        <v>2652</v>
      </c>
      <c r="F47" s="440">
        <v>44868</v>
      </c>
      <c r="G47" s="65" t="s">
        <v>406</v>
      </c>
      <c r="H47" s="56"/>
      <c r="J47" s="56"/>
      <c r="K47" s="56" t="s">
        <v>4411</v>
      </c>
      <c r="L47" s="126" t="s">
        <v>3784</v>
      </c>
      <c r="M47" s="440">
        <v>45018</v>
      </c>
      <c r="N47" s="56" t="s">
        <v>438</v>
      </c>
      <c r="O47" s="56"/>
      <c r="P47" s="224">
        <v>45079</v>
      </c>
    </row>
    <row r="48" spans="1:17" x14ac:dyDescent="0.25">
      <c r="A48" s="56">
        <v>46</v>
      </c>
      <c r="B48" s="56" t="s">
        <v>3067</v>
      </c>
      <c r="C48" s="56" t="s">
        <v>4417</v>
      </c>
      <c r="D48" s="525" t="s">
        <v>3872</v>
      </c>
      <c r="E48" s="56" t="s">
        <v>2652</v>
      </c>
      <c r="F48" s="440">
        <v>44807</v>
      </c>
      <c r="G48" s="65" t="s">
        <v>513</v>
      </c>
      <c r="H48" s="56"/>
      <c r="J48" s="224">
        <v>45018</v>
      </c>
      <c r="K48" s="56" t="s">
        <v>4411</v>
      </c>
      <c r="L48" s="126" t="s">
        <v>4039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4417</v>
      </c>
      <c r="D49" s="126" t="s">
        <v>4456</v>
      </c>
      <c r="E49" s="56" t="s">
        <v>2652</v>
      </c>
      <c r="F49" s="440">
        <v>44776</v>
      </c>
      <c r="G49" s="65" t="s">
        <v>488</v>
      </c>
      <c r="H49" s="56"/>
      <c r="J49" s="612">
        <v>45018</v>
      </c>
      <c r="K49" s="414" t="s">
        <v>4411</v>
      </c>
      <c r="L49" s="548" t="s">
        <v>1026</v>
      </c>
      <c r="M49" s="529" t="s">
        <v>494</v>
      </c>
      <c r="N49" s="414" t="s">
        <v>1</v>
      </c>
      <c r="O49" s="498">
        <v>725000</v>
      </c>
      <c r="P49" s="612">
        <v>44929</v>
      </c>
    </row>
    <row r="50" spans="1:16" x14ac:dyDescent="0.25">
      <c r="A50" s="56">
        <v>48</v>
      </c>
      <c r="B50" s="56" t="s">
        <v>3067</v>
      </c>
      <c r="C50" s="56" t="s">
        <v>4417</v>
      </c>
      <c r="D50" s="126" t="s">
        <v>4457</v>
      </c>
      <c r="E50" s="56" t="s">
        <v>2652</v>
      </c>
      <c r="F50" s="440">
        <v>44776</v>
      </c>
      <c r="G50" s="65" t="s">
        <v>488</v>
      </c>
      <c r="H50" s="56"/>
      <c r="J50" s="511">
        <v>45018</v>
      </c>
      <c r="K50" s="452" t="s">
        <v>4423</v>
      </c>
      <c r="L50" s="452" t="s">
        <v>4458</v>
      </c>
      <c r="M50" s="611"/>
      <c r="N50" s="452"/>
      <c r="O50" s="452" t="s">
        <v>4416</v>
      </c>
      <c r="P50" s="452"/>
    </row>
    <row r="51" spans="1:16" x14ac:dyDescent="0.25">
      <c r="A51" s="56">
        <v>49</v>
      </c>
      <c r="B51" s="56" t="s">
        <v>3067</v>
      </c>
      <c r="C51" s="56" t="s">
        <v>4417</v>
      </c>
      <c r="D51" s="613" t="s">
        <v>4459</v>
      </c>
      <c r="E51" s="56" t="s">
        <v>2652</v>
      </c>
      <c r="F51" s="440">
        <v>44776</v>
      </c>
      <c r="G51" s="65" t="s">
        <v>488</v>
      </c>
      <c r="H51" s="56"/>
      <c r="J51" s="224">
        <v>45018</v>
      </c>
      <c r="K51" s="56" t="s">
        <v>4423</v>
      </c>
      <c r="L51" s="56" t="s">
        <v>4460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x14ac:dyDescent="0.25">
      <c r="A52" s="56">
        <v>50</v>
      </c>
      <c r="B52" s="56" t="s">
        <v>3067</v>
      </c>
      <c r="C52" s="56" t="s">
        <v>4417</v>
      </c>
      <c r="D52" s="449" t="s">
        <v>4461</v>
      </c>
      <c r="E52" s="56" t="s">
        <v>2652</v>
      </c>
      <c r="F52" s="440">
        <v>44776</v>
      </c>
      <c r="G52" s="65" t="s">
        <v>488</v>
      </c>
      <c r="H52" s="56"/>
      <c r="J52" s="511">
        <v>45018</v>
      </c>
      <c r="K52" s="452" t="s">
        <v>4411</v>
      </c>
      <c r="L52" s="525" t="s">
        <v>4462</v>
      </c>
      <c r="M52" s="611"/>
      <c r="N52" s="452"/>
      <c r="O52" s="452" t="s">
        <v>4416</v>
      </c>
      <c r="P52" s="452"/>
    </row>
    <row r="53" spans="1:16" x14ac:dyDescent="0.25">
      <c r="A53" s="56">
        <v>51</v>
      </c>
      <c r="B53" s="56" t="s">
        <v>3067</v>
      </c>
      <c r="C53" s="56" t="s">
        <v>4417</v>
      </c>
      <c r="D53" s="241" t="s">
        <v>3996</v>
      </c>
      <c r="E53" s="56" t="s">
        <v>2652</v>
      </c>
      <c r="F53" s="440">
        <v>44745</v>
      </c>
      <c r="G53" s="65" t="s">
        <v>464</v>
      </c>
      <c r="H53" s="56"/>
      <c r="J53" s="71" t="s">
        <v>494</v>
      </c>
      <c r="K53" s="71" t="s">
        <v>4411</v>
      </c>
      <c r="L53" s="245" t="s">
        <v>4430</v>
      </c>
      <c r="M53" s="614" t="s">
        <v>556</v>
      </c>
      <c r="N53" s="71" t="s">
        <v>844</v>
      </c>
      <c r="O53" s="134" t="s">
        <v>4463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4417</v>
      </c>
      <c r="D54" s="241" t="s">
        <v>4464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4423</v>
      </c>
      <c r="L54" s="56" t="s">
        <v>4465</v>
      </c>
      <c r="M54" s="440">
        <v>45233</v>
      </c>
      <c r="N54" s="56" t="s">
        <v>416</v>
      </c>
      <c r="O54" s="56" t="s">
        <v>4466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4417</v>
      </c>
      <c r="D55" s="241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4411</v>
      </c>
      <c r="L55" s="126" t="s">
        <v>3833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4417</v>
      </c>
      <c r="D56" s="241" t="s">
        <v>3620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4411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4417</v>
      </c>
      <c r="D57" s="241" t="s">
        <v>3751</v>
      </c>
      <c r="E57" s="56" t="s">
        <v>2652</v>
      </c>
      <c r="F57" s="440">
        <v>44564</v>
      </c>
      <c r="G57" s="65" t="s">
        <v>401</v>
      </c>
      <c r="H57" s="56"/>
      <c r="J57" s="224">
        <v>45080</v>
      </c>
      <c r="K57" s="56" t="s">
        <v>4409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4417</v>
      </c>
      <c r="D58" s="241" t="s">
        <v>3564</v>
      </c>
      <c r="E58" s="56" t="s">
        <v>2652</v>
      </c>
      <c r="F58" s="440">
        <v>44564</v>
      </c>
      <c r="G58" s="65" t="s">
        <v>504</v>
      </c>
      <c r="H58" s="56"/>
      <c r="J58" s="224">
        <v>45080</v>
      </c>
      <c r="K58" s="56" t="s">
        <v>4411</v>
      </c>
      <c r="L58" s="126" t="s">
        <v>4448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4417</v>
      </c>
      <c r="D59" s="241" t="s">
        <v>3685</v>
      </c>
      <c r="E59" s="56" t="s">
        <v>2652</v>
      </c>
      <c r="F59" s="440">
        <v>44654</v>
      </c>
      <c r="G59" s="65" t="s">
        <v>491</v>
      </c>
      <c r="H59" s="56"/>
      <c r="J59" s="224">
        <v>45080</v>
      </c>
      <c r="K59" s="56" t="s">
        <v>4411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4417</v>
      </c>
      <c r="D60" s="241" t="s">
        <v>4467</v>
      </c>
      <c r="E60" s="56" t="s">
        <v>2652</v>
      </c>
      <c r="F60" s="65" t="s">
        <v>4468</v>
      </c>
      <c r="G60" s="65" t="s">
        <v>399</v>
      </c>
      <c r="H60" s="56"/>
      <c r="J60" s="224">
        <v>45080</v>
      </c>
      <c r="K60" s="56" t="s">
        <v>4411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4409</v>
      </c>
      <c r="D61" s="56" t="s">
        <v>2177</v>
      </c>
      <c r="E61" s="56" t="s">
        <v>4410</v>
      </c>
      <c r="F61" s="65" t="s">
        <v>3072</v>
      </c>
      <c r="G61" s="65" t="s">
        <v>420</v>
      </c>
      <c r="H61" s="56"/>
      <c r="J61" s="224">
        <v>45080</v>
      </c>
      <c r="K61" s="56" t="s">
        <v>4409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4409</v>
      </c>
      <c r="D62" s="56" t="s">
        <v>2171</v>
      </c>
      <c r="E62" s="56" t="s">
        <v>4410</v>
      </c>
      <c r="F62" s="65" t="s">
        <v>3072</v>
      </c>
      <c r="G62" s="65" t="s">
        <v>420</v>
      </c>
      <c r="H62" s="56"/>
      <c r="J62" s="224">
        <v>45080</v>
      </c>
      <c r="K62" s="56" t="s">
        <v>4409</v>
      </c>
      <c r="L62" s="56" t="s">
        <v>3919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4409</v>
      </c>
      <c r="D63" s="56" t="s">
        <v>2171</v>
      </c>
      <c r="E63" s="56" t="s">
        <v>4410</v>
      </c>
      <c r="F63" s="65" t="s">
        <v>3084</v>
      </c>
      <c r="G63" s="65" t="s">
        <v>479</v>
      </c>
      <c r="H63" s="56"/>
      <c r="J63" s="224">
        <v>45080</v>
      </c>
      <c r="K63" s="56" t="s">
        <v>4411</v>
      </c>
      <c r="L63" s="126" t="s">
        <v>3920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4409</v>
      </c>
      <c r="D64" s="56" t="s">
        <v>4469</v>
      </c>
      <c r="E64" s="56" t="s">
        <v>4410</v>
      </c>
      <c r="F64" s="65" t="s">
        <v>3089</v>
      </c>
      <c r="G64" s="65" t="s">
        <v>430</v>
      </c>
      <c r="H64" s="56"/>
      <c r="J64" s="65" t="s">
        <v>548</v>
      </c>
      <c r="K64" s="56" t="s">
        <v>4411</v>
      </c>
      <c r="L64" s="126" t="s">
        <v>3872</v>
      </c>
      <c r="M64" s="440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4409</v>
      </c>
      <c r="D65" s="56" t="s">
        <v>2174</v>
      </c>
      <c r="E65" s="56" t="s">
        <v>4410</v>
      </c>
      <c r="F65" s="65" t="s">
        <v>3084</v>
      </c>
      <c r="G65" s="65" t="s">
        <v>479</v>
      </c>
      <c r="H65" s="56"/>
      <c r="J65" s="65" t="s">
        <v>548</v>
      </c>
      <c r="K65" s="56" t="s">
        <v>4411</v>
      </c>
      <c r="L65" s="126" t="s">
        <v>4455</v>
      </c>
      <c r="M65" s="440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4470</v>
      </c>
      <c r="C66" s="56" t="s">
        <v>4409</v>
      </c>
      <c r="D66" s="56" t="s">
        <v>2182</v>
      </c>
      <c r="E66" s="56" t="s">
        <v>4410</v>
      </c>
      <c r="F66" s="65" t="s">
        <v>99</v>
      </c>
      <c r="G66" s="65" t="s">
        <v>461</v>
      </c>
      <c r="H66" s="56"/>
      <c r="J66" s="65" t="s">
        <v>548</v>
      </c>
      <c r="K66" s="56" t="s">
        <v>4411</v>
      </c>
      <c r="L66" s="126" t="s">
        <v>4471</v>
      </c>
      <c r="M66" s="440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4470</v>
      </c>
      <c r="C67" s="56" t="s">
        <v>4409</v>
      </c>
      <c r="D67" s="56" t="s">
        <v>3118</v>
      </c>
      <c r="E67" s="56" t="s">
        <v>4410</v>
      </c>
      <c r="F67" s="440">
        <v>44745</v>
      </c>
      <c r="G67" s="65" t="s">
        <v>470</v>
      </c>
      <c r="H67" s="56"/>
      <c r="J67" s="611" t="s">
        <v>548</v>
      </c>
      <c r="K67" s="452" t="s">
        <v>4411</v>
      </c>
      <c r="L67" s="525" t="s">
        <v>3887</v>
      </c>
      <c r="M67" s="609">
        <v>45234</v>
      </c>
      <c r="N67" s="615" t="s">
        <v>4416</v>
      </c>
      <c r="O67" s="452"/>
      <c r="P67" s="452"/>
    </row>
    <row r="68" spans="1:16" x14ac:dyDescent="0.25">
      <c r="A68" s="56">
        <v>66</v>
      </c>
      <c r="B68" s="56" t="s">
        <v>4470</v>
      </c>
      <c r="C68" s="56" t="s">
        <v>4409</v>
      </c>
      <c r="D68" s="56" t="s">
        <v>2173</v>
      </c>
      <c r="E68" s="56" t="s">
        <v>4410</v>
      </c>
      <c r="F68" s="65" t="s">
        <v>99</v>
      </c>
      <c r="G68" s="65" t="s">
        <v>461</v>
      </c>
      <c r="H68" s="56"/>
      <c r="J68" s="65" t="s">
        <v>548</v>
      </c>
      <c r="K68" s="56" t="s">
        <v>4411</v>
      </c>
      <c r="L68" s="126" t="s">
        <v>3903</v>
      </c>
      <c r="M68" s="440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4470</v>
      </c>
      <c r="C69" s="56" t="s">
        <v>4409</v>
      </c>
      <c r="D69" s="56" t="s">
        <v>2173</v>
      </c>
      <c r="E69" s="56" t="s">
        <v>4410</v>
      </c>
      <c r="F69" s="440">
        <v>44745</v>
      </c>
      <c r="G69" s="65" t="s">
        <v>470</v>
      </c>
      <c r="H69" s="56"/>
      <c r="J69" s="616">
        <v>45234</v>
      </c>
      <c r="K69" s="56" t="s">
        <v>4411</v>
      </c>
      <c r="L69" s="126" t="s">
        <v>4472</v>
      </c>
      <c r="M69" s="440">
        <v>45143</v>
      </c>
      <c r="N69" s="56" t="s">
        <v>438</v>
      </c>
      <c r="O69" s="56"/>
      <c r="P69" s="224">
        <v>45265</v>
      </c>
    </row>
    <row r="70" spans="1:16" x14ac:dyDescent="0.25">
      <c r="A70" s="56">
        <v>68</v>
      </c>
      <c r="B70" s="56" t="s">
        <v>4470</v>
      </c>
      <c r="C70" s="56" t="s">
        <v>4409</v>
      </c>
      <c r="D70" s="56" t="s">
        <v>3118</v>
      </c>
      <c r="E70" s="56" t="s">
        <v>4410</v>
      </c>
      <c r="F70" s="440">
        <v>44564</v>
      </c>
      <c r="G70" s="65" t="s">
        <v>430</v>
      </c>
      <c r="H70" s="56"/>
      <c r="J70" s="616">
        <v>45234</v>
      </c>
      <c r="K70" s="56" t="s">
        <v>4411</v>
      </c>
      <c r="L70" s="126" t="s">
        <v>3925</v>
      </c>
      <c r="M70" s="440">
        <v>45143</v>
      </c>
      <c r="N70" s="56" t="s">
        <v>438</v>
      </c>
      <c r="O70" s="56"/>
      <c r="P70" s="224">
        <v>45265</v>
      </c>
    </row>
    <row r="71" spans="1:16" x14ac:dyDescent="0.25">
      <c r="A71" s="56">
        <v>69</v>
      </c>
      <c r="B71" s="56" t="s">
        <v>268</v>
      </c>
      <c r="C71" s="56" t="s">
        <v>4409</v>
      </c>
      <c r="D71" s="56" t="s">
        <v>2172</v>
      </c>
      <c r="E71" s="56" t="s">
        <v>4410</v>
      </c>
      <c r="F71" s="56" t="s">
        <v>268</v>
      </c>
      <c r="G71" s="65" t="s">
        <v>455</v>
      </c>
      <c r="H71" s="56" t="s">
        <v>4473</v>
      </c>
      <c r="J71" s="440">
        <v>45143</v>
      </c>
      <c r="K71" s="56" t="s">
        <v>4411</v>
      </c>
      <c r="L71" s="126" t="s">
        <v>4474</v>
      </c>
      <c r="M71" s="440">
        <v>45205</v>
      </c>
      <c r="N71" s="56" t="s">
        <v>526</v>
      </c>
      <c r="O71" s="56"/>
      <c r="P71" s="224">
        <v>45267</v>
      </c>
    </row>
    <row r="72" spans="1:16" x14ac:dyDescent="0.25">
      <c r="A72" s="56">
        <v>70</v>
      </c>
      <c r="B72" s="56" t="s">
        <v>268</v>
      </c>
      <c r="C72" s="56" t="s">
        <v>4409</v>
      </c>
      <c r="D72" s="56" t="s">
        <v>2170</v>
      </c>
      <c r="E72" s="56" t="s">
        <v>4410</v>
      </c>
      <c r="F72" s="56" t="s">
        <v>268</v>
      </c>
      <c r="G72" s="65" t="s">
        <v>455</v>
      </c>
      <c r="H72" s="56" t="s">
        <v>4473</v>
      </c>
      <c r="J72" s="617">
        <v>45143</v>
      </c>
      <c r="K72" s="414" t="s">
        <v>4411</v>
      </c>
      <c r="L72" s="548" t="s">
        <v>4475</v>
      </c>
      <c r="M72" s="529"/>
      <c r="N72" s="414"/>
      <c r="O72" s="414"/>
      <c r="P72" s="414"/>
    </row>
    <row r="73" spans="1:16" x14ac:dyDescent="0.25">
      <c r="A73" s="578">
        <v>71</v>
      </c>
      <c r="B73" s="56" t="s">
        <v>268</v>
      </c>
      <c r="C73" s="56" t="s">
        <v>4409</v>
      </c>
      <c r="D73" s="56" t="s">
        <v>2172</v>
      </c>
      <c r="E73" s="56" t="s">
        <v>4410</v>
      </c>
      <c r="F73" s="65" t="s">
        <v>2169</v>
      </c>
      <c r="G73" s="65" t="s">
        <v>430</v>
      </c>
      <c r="H73" s="56"/>
      <c r="J73" s="65" t="s">
        <v>595</v>
      </c>
      <c r="K73" s="266" t="s">
        <v>4411</v>
      </c>
      <c r="L73" s="126" t="s">
        <v>3942</v>
      </c>
      <c r="M73" s="65" t="s">
        <v>613</v>
      </c>
      <c r="N73" s="56" t="s">
        <v>471</v>
      </c>
      <c r="O73" s="56"/>
      <c r="P73" s="224">
        <v>45052</v>
      </c>
    </row>
    <row r="74" spans="1:16" x14ac:dyDescent="0.25">
      <c r="A74" s="56">
        <v>72</v>
      </c>
      <c r="B74" s="56" t="s">
        <v>268</v>
      </c>
      <c r="C74" s="56" t="s">
        <v>4409</v>
      </c>
      <c r="D74" s="56" t="s">
        <v>2173</v>
      </c>
      <c r="E74" s="56" t="s">
        <v>4410</v>
      </c>
      <c r="F74" s="440">
        <v>44565</v>
      </c>
      <c r="G74" s="65" t="s">
        <v>418</v>
      </c>
      <c r="H74" s="56"/>
      <c r="J74" s="618">
        <v>45205</v>
      </c>
      <c r="K74" s="513" t="s">
        <v>4411</v>
      </c>
      <c r="L74" s="619" t="s">
        <v>4449</v>
      </c>
      <c r="M74" s="611" t="s">
        <v>4416</v>
      </c>
      <c r="N74" s="452"/>
      <c r="O74" s="452"/>
      <c r="P74" s="452"/>
    </row>
    <row r="75" spans="1:16" x14ac:dyDescent="0.25">
      <c r="A75" s="56">
        <v>73</v>
      </c>
      <c r="B75" s="56" t="s">
        <v>268</v>
      </c>
      <c r="C75" s="56" t="s">
        <v>4409</v>
      </c>
      <c r="D75" s="56" t="s">
        <v>2172</v>
      </c>
      <c r="E75" s="56" t="s">
        <v>4410</v>
      </c>
      <c r="F75" s="65" t="s">
        <v>2176</v>
      </c>
      <c r="G75" s="65" t="s">
        <v>471</v>
      </c>
      <c r="H75" s="56"/>
      <c r="J75" s="620">
        <v>45205</v>
      </c>
      <c r="K75" s="515" t="s">
        <v>4411</v>
      </c>
      <c r="L75" s="621" t="s">
        <v>4476</v>
      </c>
      <c r="M75" s="617">
        <v>45053</v>
      </c>
      <c r="N75" s="622"/>
      <c r="O75" s="498">
        <v>500000</v>
      </c>
      <c r="P75" s="414"/>
    </row>
    <row r="76" spans="1:16" x14ac:dyDescent="0.25">
      <c r="A76" s="56">
        <v>74</v>
      </c>
      <c r="B76" s="56" t="s">
        <v>268</v>
      </c>
      <c r="C76" s="56" t="s">
        <v>4477</v>
      </c>
      <c r="D76" s="126" t="s">
        <v>4478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23" t="s">
        <v>4411</v>
      </c>
      <c r="L76" s="245" t="s">
        <v>4479</v>
      </c>
      <c r="M76" s="614">
        <v>45053</v>
      </c>
      <c r="N76" s="71" t="s">
        <v>475</v>
      </c>
      <c r="O76" s="54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4477</v>
      </c>
      <c r="D77" s="126" t="s">
        <v>4480</v>
      </c>
      <c r="E77" s="56" t="s">
        <v>88</v>
      </c>
      <c r="F77" s="65" t="s">
        <v>3187</v>
      </c>
      <c r="G77" s="65" t="s">
        <v>594</v>
      </c>
      <c r="H77" s="56"/>
      <c r="J77" s="414" t="s">
        <v>633</v>
      </c>
      <c r="K77" s="414" t="s">
        <v>4409</v>
      </c>
      <c r="L77" s="414" t="s">
        <v>4481</v>
      </c>
      <c r="M77" s="457" t="s">
        <v>4482</v>
      </c>
      <c r="N77" s="414"/>
      <c r="O77" s="498">
        <v>1050000</v>
      </c>
      <c r="P77" s="414"/>
    </row>
    <row r="78" spans="1:16" x14ac:dyDescent="0.25">
      <c r="A78" s="56">
        <v>76</v>
      </c>
      <c r="B78" s="56" t="s">
        <v>268</v>
      </c>
      <c r="C78" s="56" t="s">
        <v>4477</v>
      </c>
      <c r="D78" s="126" t="s">
        <v>3518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4423</v>
      </c>
      <c r="L78" s="126" t="s">
        <v>4483</v>
      </c>
      <c r="M78" s="106" t="s">
        <v>4482</v>
      </c>
      <c r="N78" s="56" t="s">
        <v>524</v>
      </c>
      <c r="O78" s="58">
        <v>1050000</v>
      </c>
      <c r="P78" s="224">
        <v>44992</v>
      </c>
    </row>
    <row r="79" spans="1:16" x14ac:dyDescent="0.25">
      <c r="A79" s="56">
        <v>77</v>
      </c>
      <c r="B79" s="56" t="s">
        <v>3174</v>
      </c>
      <c r="C79" s="56" t="s">
        <v>4409</v>
      </c>
      <c r="D79" s="56" t="s">
        <v>2177</v>
      </c>
      <c r="E79" s="56" t="s">
        <v>4410</v>
      </c>
      <c r="F79" s="65" t="s">
        <v>3174</v>
      </c>
      <c r="G79" s="65" t="s">
        <v>521</v>
      </c>
      <c r="H79" s="56"/>
      <c r="J79" s="56" t="s">
        <v>633</v>
      </c>
      <c r="K79" s="56" t="s">
        <v>4423</v>
      </c>
      <c r="L79" s="56" t="s">
        <v>2058</v>
      </c>
      <c r="M79" s="106" t="s">
        <v>4482</v>
      </c>
      <c r="N79" s="56" t="s">
        <v>524</v>
      </c>
      <c r="O79" s="58">
        <v>1050000</v>
      </c>
      <c r="P79" s="224">
        <v>44992</v>
      </c>
    </row>
    <row r="80" spans="1:16" x14ac:dyDescent="0.25">
      <c r="A80" s="56">
        <v>78</v>
      </c>
      <c r="B80" s="56" t="s">
        <v>3174</v>
      </c>
      <c r="C80" s="56" t="s">
        <v>4409</v>
      </c>
      <c r="D80" s="56" t="s">
        <v>2177</v>
      </c>
      <c r="E80" s="56" t="s">
        <v>4410</v>
      </c>
      <c r="F80" s="65" t="s">
        <v>3174</v>
      </c>
      <c r="G80" s="65" t="s">
        <v>521</v>
      </c>
      <c r="H80" s="56"/>
      <c r="J80" s="56" t="s">
        <v>633</v>
      </c>
      <c r="K80" s="56" t="s">
        <v>4484</v>
      </c>
      <c r="L80" s="56" t="s">
        <v>4485</v>
      </c>
      <c r="M80" s="106" t="s">
        <v>4482</v>
      </c>
      <c r="N80" s="56" t="s">
        <v>452</v>
      </c>
      <c r="O80" s="58">
        <v>1050000</v>
      </c>
      <c r="P80" s="224">
        <v>45023</v>
      </c>
    </row>
    <row r="81" spans="1:16" x14ac:dyDescent="0.25">
      <c r="A81" s="56">
        <v>79</v>
      </c>
      <c r="B81" s="56" t="s">
        <v>3174</v>
      </c>
      <c r="C81" s="56" t="s">
        <v>4409</v>
      </c>
      <c r="D81" s="56" t="s">
        <v>2177</v>
      </c>
      <c r="E81" s="56" t="s">
        <v>4410</v>
      </c>
      <c r="F81" s="65" t="s">
        <v>3207</v>
      </c>
      <c r="G81" s="65" t="s">
        <v>538</v>
      </c>
      <c r="H81" s="56"/>
      <c r="J81" s="56" t="s">
        <v>633</v>
      </c>
      <c r="K81" s="56" t="s">
        <v>4423</v>
      </c>
      <c r="L81" s="56" t="s">
        <v>4486</v>
      </c>
      <c r="M81" s="106" t="s">
        <v>4482</v>
      </c>
      <c r="N81" s="56" t="s">
        <v>526</v>
      </c>
      <c r="O81" s="58">
        <v>1050000</v>
      </c>
      <c r="P81" s="224">
        <v>45267</v>
      </c>
    </row>
    <row r="82" spans="1:16" x14ac:dyDescent="0.25">
      <c r="A82" s="56">
        <v>80</v>
      </c>
      <c r="B82" s="56" t="s">
        <v>3174</v>
      </c>
      <c r="C82" s="56" t="s">
        <v>4409</v>
      </c>
      <c r="D82" s="56" t="s">
        <v>3118</v>
      </c>
      <c r="E82" s="56" t="s">
        <v>4410</v>
      </c>
      <c r="F82" s="65" t="s">
        <v>3201</v>
      </c>
      <c r="G82" s="65" t="s">
        <v>464</v>
      </c>
      <c r="H82" s="56"/>
      <c r="J82" s="56" t="s">
        <v>633</v>
      </c>
      <c r="K82" s="56" t="s">
        <v>4423</v>
      </c>
      <c r="L82" s="65">
        <v>3822</v>
      </c>
      <c r="M82" s="106" t="s">
        <v>4482</v>
      </c>
      <c r="N82" s="56" t="s">
        <v>399</v>
      </c>
      <c r="O82" s="58">
        <v>1050000</v>
      </c>
      <c r="P82" s="224">
        <v>44992</v>
      </c>
    </row>
    <row r="83" spans="1:16" x14ac:dyDescent="0.25">
      <c r="A83" s="56">
        <v>81</v>
      </c>
      <c r="B83" s="56" t="s">
        <v>3174</v>
      </c>
      <c r="C83" s="56" t="s">
        <v>4409</v>
      </c>
      <c r="D83" s="56" t="s">
        <v>2182</v>
      </c>
      <c r="E83" s="56" t="s">
        <v>4410</v>
      </c>
      <c r="F83" s="65" t="s">
        <v>3201</v>
      </c>
      <c r="G83" s="65" t="s">
        <v>538</v>
      </c>
      <c r="H83" s="56"/>
      <c r="J83" s="56" t="s">
        <v>633</v>
      </c>
      <c r="K83" s="56" t="s">
        <v>4423</v>
      </c>
      <c r="L83" s="65">
        <v>4622</v>
      </c>
      <c r="M83" s="106" t="s">
        <v>4482</v>
      </c>
      <c r="N83" s="56" t="s">
        <v>452</v>
      </c>
      <c r="O83" s="58">
        <v>1050000</v>
      </c>
      <c r="P83" s="224">
        <v>45023</v>
      </c>
    </row>
    <row r="84" spans="1:16" x14ac:dyDescent="0.25">
      <c r="A84" s="56">
        <v>82</v>
      </c>
      <c r="B84" s="56" t="s">
        <v>3174</v>
      </c>
      <c r="C84" s="56" t="s">
        <v>4409</v>
      </c>
      <c r="D84" s="56" t="s">
        <v>4487</v>
      </c>
      <c r="E84" s="56" t="s">
        <v>4410</v>
      </c>
      <c r="F84" s="65" t="s">
        <v>4488</v>
      </c>
      <c r="G84" s="65" t="s">
        <v>526</v>
      </c>
      <c r="H84" s="56"/>
      <c r="J84" s="56" t="s">
        <v>642</v>
      </c>
      <c r="K84" s="56" t="s">
        <v>4409</v>
      </c>
      <c r="L84" s="56" t="s">
        <v>1503</v>
      </c>
      <c r="M84" s="440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4409</v>
      </c>
      <c r="D85" s="56" t="s">
        <v>3741</v>
      </c>
      <c r="E85" s="56" t="s">
        <v>4410</v>
      </c>
      <c r="F85" s="65" t="s">
        <v>3187</v>
      </c>
      <c r="G85" s="65" t="s">
        <v>455</v>
      </c>
      <c r="H85" s="56"/>
      <c r="J85" s="56" t="s">
        <v>667</v>
      </c>
      <c r="K85" s="56" t="s">
        <v>4409</v>
      </c>
      <c r="L85" s="56" t="s">
        <v>4489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4409</v>
      </c>
      <c r="D86" s="56" t="s">
        <v>2171</v>
      </c>
      <c r="E86" s="56" t="s">
        <v>4410</v>
      </c>
      <c r="F86" s="65" t="s">
        <v>3201</v>
      </c>
      <c r="G86" s="65" t="s">
        <v>464</v>
      </c>
      <c r="H86" s="56"/>
      <c r="J86" s="56"/>
      <c r="K86" s="56" t="s">
        <v>4409</v>
      </c>
      <c r="L86" s="56" t="s">
        <v>4490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4409</v>
      </c>
      <c r="D87" s="56" t="s">
        <v>3118</v>
      </c>
      <c r="E87" s="56" t="s">
        <v>4410</v>
      </c>
      <c r="F87" s="65" t="s">
        <v>3187</v>
      </c>
      <c r="G87" s="65" t="s">
        <v>455</v>
      </c>
      <c r="H87" s="56"/>
      <c r="J87" s="56"/>
      <c r="K87" s="56" t="s">
        <v>4409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4409</v>
      </c>
      <c r="D88" s="56" t="s">
        <v>2182</v>
      </c>
      <c r="E88" s="56" t="s">
        <v>4410</v>
      </c>
      <c r="F88" s="440">
        <v>44716</v>
      </c>
      <c r="G88" s="65" t="s">
        <v>428</v>
      </c>
      <c r="H88" s="56"/>
      <c r="J88" s="56"/>
      <c r="K88" s="56" t="s">
        <v>4409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x14ac:dyDescent="0.25">
      <c r="A89" s="56">
        <v>87</v>
      </c>
      <c r="B89" s="56" t="s">
        <v>3174</v>
      </c>
      <c r="C89" s="56" t="s">
        <v>4409</v>
      </c>
      <c r="D89" s="56" t="s">
        <v>2177</v>
      </c>
      <c r="E89" s="56" t="s">
        <v>4410</v>
      </c>
      <c r="F89" s="65" t="s">
        <v>3174</v>
      </c>
      <c r="G89" s="65" t="s">
        <v>452</v>
      </c>
      <c r="H89" s="56"/>
      <c r="J89" s="56"/>
      <c r="K89" s="56" t="s">
        <v>4409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4409</v>
      </c>
      <c r="D90" s="56" t="s">
        <v>2182</v>
      </c>
      <c r="E90" s="56" t="s">
        <v>4410</v>
      </c>
      <c r="F90" s="65" t="s">
        <v>3174</v>
      </c>
      <c r="G90" s="65" t="s">
        <v>452</v>
      </c>
      <c r="H90" s="56"/>
      <c r="J90" s="56"/>
      <c r="K90" s="56" t="s">
        <v>4409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4409</v>
      </c>
      <c r="D91" s="56" t="s">
        <v>3118</v>
      </c>
      <c r="E91" s="56" t="s">
        <v>4410</v>
      </c>
      <c r="F91" s="440">
        <v>44565</v>
      </c>
      <c r="G91" s="65" t="s">
        <v>418</v>
      </c>
      <c r="H91" s="56"/>
      <c r="J91" s="56"/>
      <c r="K91" s="56" t="s">
        <v>4409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x14ac:dyDescent="0.25">
      <c r="A92" s="56">
        <v>90</v>
      </c>
      <c r="B92" s="56" t="s">
        <v>3174</v>
      </c>
      <c r="C92" s="56" t="s">
        <v>4409</v>
      </c>
      <c r="D92" s="56" t="s">
        <v>2698</v>
      </c>
      <c r="E92" s="56" t="s">
        <v>4410</v>
      </c>
      <c r="F92" s="65" t="s">
        <v>3212</v>
      </c>
      <c r="G92" s="65" t="s">
        <v>526</v>
      </c>
      <c r="H92" s="56"/>
      <c r="J92" s="423">
        <v>45054</v>
      </c>
      <c r="K92" s="71" t="s">
        <v>4417</v>
      </c>
      <c r="L92" s="245" t="s">
        <v>1916</v>
      </c>
      <c r="M92" s="80" t="s">
        <v>749</v>
      </c>
      <c r="N92" s="71" t="s">
        <v>438</v>
      </c>
      <c r="O92" s="544">
        <v>500000</v>
      </c>
      <c r="P92" s="423">
        <v>45087</v>
      </c>
    </row>
    <row r="93" spans="1:16" x14ac:dyDescent="0.25">
      <c r="A93" s="56">
        <v>91</v>
      </c>
      <c r="B93" s="56" t="s">
        <v>3174</v>
      </c>
      <c r="C93" s="56" t="s">
        <v>4409</v>
      </c>
      <c r="D93" s="56" t="s">
        <v>2182</v>
      </c>
      <c r="E93" s="56" t="s">
        <v>4410</v>
      </c>
      <c r="F93" s="440">
        <v>44716</v>
      </c>
      <c r="G93" s="65" t="s">
        <v>428</v>
      </c>
      <c r="H93" s="56"/>
      <c r="J93" s="224">
        <v>45054</v>
      </c>
      <c r="K93" s="56" t="s">
        <v>4491</v>
      </c>
      <c r="L93" s="56" t="s">
        <v>4492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4477</v>
      </c>
      <c r="D94" s="241" t="s">
        <v>4476</v>
      </c>
      <c r="E94" s="56" t="s">
        <v>4493</v>
      </c>
      <c r="F94" s="65" t="s">
        <v>2215</v>
      </c>
      <c r="G94" s="65" t="s">
        <v>479</v>
      </c>
      <c r="H94" s="56"/>
      <c r="J94" s="224">
        <v>45054</v>
      </c>
      <c r="K94" s="56" t="s">
        <v>4494</v>
      </c>
      <c r="L94" s="56" t="s">
        <v>4481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4477</v>
      </c>
      <c r="D95" s="241" t="s">
        <v>4495</v>
      </c>
      <c r="E95" s="56" t="s">
        <v>4493</v>
      </c>
      <c r="F95" s="65" t="s">
        <v>2178</v>
      </c>
      <c r="G95" s="65" t="s">
        <v>488</v>
      </c>
      <c r="H95" s="56"/>
      <c r="J95" s="609">
        <v>45268</v>
      </c>
      <c r="K95" s="452" t="s">
        <v>4496</v>
      </c>
      <c r="L95" s="525" t="s">
        <v>3784</v>
      </c>
      <c r="M95" s="611" t="s">
        <v>4416</v>
      </c>
      <c r="N95" s="452"/>
      <c r="O95" s="452"/>
      <c r="P95" s="452"/>
    </row>
    <row r="96" spans="1:16" x14ac:dyDescent="0.25">
      <c r="A96" s="56">
        <v>94</v>
      </c>
      <c r="B96" s="56" t="s">
        <v>3174</v>
      </c>
      <c r="C96" s="56" t="s">
        <v>4477</v>
      </c>
      <c r="D96" s="241" t="s">
        <v>3784</v>
      </c>
      <c r="E96" s="56" t="s">
        <v>4493</v>
      </c>
      <c r="F96" s="65" t="s">
        <v>2215</v>
      </c>
      <c r="G96" s="65" t="s">
        <v>453</v>
      </c>
      <c r="H96" s="56"/>
      <c r="J96" s="440">
        <v>45268</v>
      </c>
      <c r="K96" s="56" t="s">
        <v>4497</v>
      </c>
      <c r="L96" s="126" t="s">
        <v>4235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4477</v>
      </c>
      <c r="D97" s="241" t="s">
        <v>3942</v>
      </c>
      <c r="E97" s="56" t="s">
        <v>4493</v>
      </c>
      <c r="F97" s="440">
        <v>44870</v>
      </c>
      <c r="G97" s="65" t="s">
        <v>413</v>
      </c>
      <c r="H97" s="56"/>
      <c r="J97" s="56"/>
      <c r="K97" s="56" t="s">
        <v>4423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4477</v>
      </c>
      <c r="D98" s="241" t="s">
        <v>1098</v>
      </c>
      <c r="E98" s="56" t="s">
        <v>4493</v>
      </c>
      <c r="F98" s="440">
        <v>44870</v>
      </c>
      <c r="G98" s="65" t="s">
        <v>521</v>
      </c>
      <c r="H98" s="56"/>
      <c r="J98" s="56"/>
      <c r="K98" s="56" t="s">
        <v>4484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4477</v>
      </c>
      <c r="D99" s="241" t="s">
        <v>4498</v>
      </c>
      <c r="E99" s="56" t="s">
        <v>4493</v>
      </c>
      <c r="F99" s="65" t="s">
        <v>2212</v>
      </c>
      <c r="G99" s="65" t="s">
        <v>414</v>
      </c>
      <c r="H99" s="56"/>
      <c r="J99" s="56"/>
      <c r="K99" s="56" t="s">
        <v>4423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0">
        <v>45055</v>
      </c>
    </row>
    <row r="100" spans="1:16" x14ac:dyDescent="0.25">
      <c r="A100" s="56">
        <v>98</v>
      </c>
      <c r="B100" s="56" t="s">
        <v>3174</v>
      </c>
      <c r="C100" s="56" t="s">
        <v>4477</v>
      </c>
      <c r="D100" s="241" t="s">
        <v>3934</v>
      </c>
      <c r="E100" s="56" t="s">
        <v>4493</v>
      </c>
      <c r="F100" s="440">
        <v>44870</v>
      </c>
      <c r="G100" s="65" t="s">
        <v>420</v>
      </c>
      <c r="H100" s="56"/>
      <c r="J100" s="56"/>
      <c r="K100" s="56" t="s">
        <v>4423</v>
      </c>
      <c r="L100" s="126" t="s">
        <v>4499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4477</v>
      </c>
      <c r="D101" s="241" t="s">
        <v>2103</v>
      </c>
      <c r="E101" s="56" t="s">
        <v>4493</v>
      </c>
      <c r="F101" s="65" t="s">
        <v>3199</v>
      </c>
      <c r="G101" s="65" t="s">
        <v>430</v>
      </c>
      <c r="H101" s="56"/>
      <c r="J101" s="56"/>
      <c r="K101" s="56" t="s">
        <v>4417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4477</v>
      </c>
      <c r="D102" s="241" t="s">
        <v>3836</v>
      </c>
      <c r="E102" s="56" t="s">
        <v>4493</v>
      </c>
      <c r="F102" s="65" t="s">
        <v>3223</v>
      </c>
      <c r="G102" s="65" t="s">
        <v>585</v>
      </c>
      <c r="H102" s="56"/>
      <c r="J102" s="56"/>
      <c r="K102" s="56" t="s">
        <v>4417</v>
      </c>
      <c r="L102" s="126" t="s">
        <v>4500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4477</v>
      </c>
      <c r="D103" s="241" t="s">
        <v>4501</v>
      </c>
      <c r="E103" s="56" t="s">
        <v>4493</v>
      </c>
      <c r="F103" s="440">
        <v>44808</v>
      </c>
      <c r="G103" s="65" t="s">
        <v>648</v>
      </c>
      <c r="H103" s="56"/>
      <c r="J103" s="415" t="s">
        <v>714</v>
      </c>
      <c r="K103" s="414" t="s">
        <v>4409</v>
      </c>
      <c r="L103" s="414" t="s">
        <v>6445</v>
      </c>
      <c r="M103" s="529" t="s">
        <v>737</v>
      </c>
      <c r="N103" s="414" t="s">
        <v>430</v>
      </c>
      <c r="O103" s="414">
        <v>725000</v>
      </c>
      <c r="P103" s="414"/>
    </row>
    <row r="104" spans="1:16" x14ac:dyDescent="0.25">
      <c r="A104" s="56">
        <v>102</v>
      </c>
      <c r="B104" s="56" t="s">
        <v>3174</v>
      </c>
      <c r="C104" s="56" t="s">
        <v>4477</v>
      </c>
      <c r="D104" s="241" t="s">
        <v>4495</v>
      </c>
      <c r="E104" s="56" t="s">
        <v>4493</v>
      </c>
      <c r="F104" s="65" t="s">
        <v>2215</v>
      </c>
      <c r="G104" s="65" t="s">
        <v>622</v>
      </c>
      <c r="H104" s="56"/>
      <c r="J104" s="259" t="s">
        <v>714</v>
      </c>
      <c r="K104" s="452" t="s">
        <v>4417</v>
      </c>
      <c r="L104" s="611">
        <v>1606108</v>
      </c>
      <c r="M104" s="611" t="s">
        <v>4416</v>
      </c>
      <c r="N104" s="452"/>
      <c r="O104" s="452"/>
      <c r="P104" s="452"/>
    </row>
    <row r="105" spans="1:16" x14ac:dyDescent="0.25">
      <c r="A105" s="56">
        <v>103</v>
      </c>
      <c r="B105" s="56" t="s">
        <v>3174</v>
      </c>
      <c r="C105" s="56" t="s">
        <v>4477</v>
      </c>
      <c r="D105" s="241" t="s">
        <v>4502</v>
      </c>
      <c r="E105" s="56" t="s">
        <v>4493</v>
      </c>
      <c r="F105" s="65" t="s">
        <v>2178</v>
      </c>
      <c r="G105" s="65" t="s">
        <v>488</v>
      </c>
      <c r="H105" s="56"/>
      <c r="J105" s="224">
        <v>45208</v>
      </c>
      <c r="K105" s="56" t="s">
        <v>4417</v>
      </c>
      <c r="L105" s="126" t="s">
        <v>1990</v>
      </c>
      <c r="M105" s="440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4477</v>
      </c>
      <c r="D106" s="619" t="s">
        <v>1026</v>
      </c>
      <c r="E106" s="56" t="s">
        <v>4493</v>
      </c>
      <c r="F106" s="65" t="s">
        <v>2178</v>
      </c>
      <c r="G106" s="65" t="s">
        <v>488</v>
      </c>
      <c r="H106" s="56" t="s">
        <v>516</v>
      </c>
      <c r="J106" s="511">
        <v>45208</v>
      </c>
      <c r="K106" s="452" t="s">
        <v>4409</v>
      </c>
      <c r="L106" s="452" t="s">
        <v>4503</v>
      </c>
      <c r="M106" s="611" t="s">
        <v>4416</v>
      </c>
      <c r="N106" s="452"/>
      <c r="O106" s="452"/>
      <c r="P106" s="452"/>
    </row>
    <row r="107" spans="1:16" x14ac:dyDescent="0.25">
      <c r="A107" s="56">
        <v>105</v>
      </c>
      <c r="B107" s="56" t="s">
        <v>3174</v>
      </c>
      <c r="C107" s="56" t="s">
        <v>4477</v>
      </c>
      <c r="D107" s="619" t="s">
        <v>4039</v>
      </c>
      <c r="E107" s="56" t="s">
        <v>4493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4409</v>
      </c>
      <c r="L107" s="56" t="s">
        <v>2077</v>
      </c>
      <c r="M107" s="440">
        <v>45117</v>
      </c>
      <c r="N107" s="56" t="s">
        <v>399</v>
      </c>
      <c r="O107" s="56"/>
      <c r="P107" s="224">
        <v>45241</v>
      </c>
    </row>
    <row r="108" spans="1:16" x14ac:dyDescent="0.25">
      <c r="A108" s="56">
        <v>106</v>
      </c>
      <c r="B108" s="56" t="s">
        <v>3174</v>
      </c>
      <c r="C108" s="56" t="s">
        <v>4477</v>
      </c>
      <c r="D108" s="241" t="s">
        <v>4504</v>
      </c>
      <c r="E108" s="56" t="s">
        <v>4493</v>
      </c>
      <c r="F108" s="65" t="s">
        <v>2178</v>
      </c>
      <c r="G108" s="65" t="s">
        <v>488</v>
      </c>
      <c r="H108" s="56"/>
      <c r="J108" s="511">
        <v>45208</v>
      </c>
      <c r="K108" s="452" t="s">
        <v>4505</v>
      </c>
      <c r="L108" s="525" t="s">
        <v>4476</v>
      </c>
      <c r="M108" s="611"/>
      <c r="N108" s="452"/>
      <c r="O108" s="452"/>
      <c r="P108" s="452"/>
    </row>
    <row r="109" spans="1:16" x14ac:dyDescent="0.25">
      <c r="A109" s="56">
        <v>107</v>
      </c>
      <c r="B109" s="224">
        <v>44565</v>
      </c>
      <c r="C109" s="56" t="s">
        <v>4409</v>
      </c>
      <c r="D109" s="241" t="s">
        <v>3118</v>
      </c>
      <c r="E109" s="56" t="s">
        <v>4410</v>
      </c>
      <c r="F109" s="440">
        <v>44746</v>
      </c>
      <c r="G109" s="65" t="s">
        <v>418</v>
      </c>
      <c r="H109" s="56"/>
      <c r="J109" s="224">
        <v>45208</v>
      </c>
      <c r="K109" s="56" t="s">
        <v>4506</v>
      </c>
      <c r="L109" s="126" t="s">
        <v>2103</v>
      </c>
      <c r="M109" s="440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4">
        <v>44565</v>
      </c>
      <c r="C110" s="56" t="s">
        <v>4409</v>
      </c>
      <c r="D110" s="241" t="s">
        <v>2182</v>
      </c>
      <c r="E110" s="56" t="s">
        <v>4410</v>
      </c>
      <c r="F110" s="440">
        <v>44746</v>
      </c>
      <c r="G110" s="65" t="s">
        <v>418</v>
      </c>
      <c r="H110" s="56"/>
      <c r="J110" s="56"/>
      <c r="K110" s="56" t="s">
        <v>4423</v>
      </c>
      <c r="L110" s="65" t="s">
        <v>1914</v>
      </c>
      <c r="M110" s="65" t="s">
        <v>737</v>
      </c>
      <c r="N110" s="56" t="s">
        <v>4507</v>
      </c>
      <c r="O110" s="58">
        <v>1050000</v>
      </c>
      <c r="P110" s="224">
        <v>45026</v>
      </c>
    </row>
    <row r="111" spans="1:16" x14ac:dyDescent="0.25">
      <c r="A111" s="56">
        <v>109</v>
      </c>
      <c r="B111" s="224">
        <v>44565</v>
      </c>
      <c r="C111" s="56" t="s">
        <v>4409</v>
      </c>
      <c r="D111" s="241" t="s">
        <v>2182</v>
      </c>
      <c r="E111" s="56" t="s">
        <v>4410</v>
      </c>
      <c r="F111" s="65" t="s">
        <v>2178</v>
      </c>
      <c r="G111" s="65" t="s">
        <v>488</v>
      </c>
      <c r="H111" s="56"/>
      <c r="J111" s="56"/>
      <c r="K111" s="56" t="s">
        <v>4417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x14ac:dyDescent="0.25">
      <c r="A112" s="56">
        <v>110</v>
      </c>
      <c r="B112" s="224">
        <v>44565</v>
      </c>
      <c r="C112" s="56" t="s">
        <v>4409</v>
      </c>
      <c r="D112" s="241" t="s">
        <v>2182</v>
      </c>
      <c r="E112" s="56" t="s">
        <v>4410</v>
      </c>
      <c r="F112" s="65" t="s">
        <v>2178</v>
      </c>
      <c r="G112" s="65" t="s">
        <v>488</v>
      </c>
      <c r="H112" s="56"/>
      <c r="J112" s="56"/>
      <c r="K112" s="56" t="s">
        <v>4417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x14ac:dyDescent="0.25">
      <c r="A113" s="56">
        <v>111</v>
      </c>
      <c r="B113" s="224">
        <v>44565</v>
      </c>
      <c r="C113" s="56" t="s">
        <v>4409</v>
      </c>
      <c r="D113" s="56" t="s">
        <v>2177</v>
      </c>
      <c r="E113" s="56" t="s">
        <v>4410</v>
      </c>
      <c r="F113" s="65" t="s">
        <v>2176</v>
      </c>
      <c r="G113" s="65" t="s">
        <v>471</v>
      </c>
      <c r="H113" s="56"/>
      <c r="J113" s="56"/>
      <c r="K113" s="56" t="s">
        <v>4417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x14ac:dyDescent="0.25">
      <c r="A114" s="56">
        <v>112</v>
      </c>
      <c r="B114" s="440">
        <v>44777</v>
      </c>
      <c r="C114" s="56" t="s">
        <v>4409</v>
      </c>
      <c r="D114" s="56" t="s">
        <v>2171</v>
      </c>
      <c r="E114" s="56" t="s">
        <v>4410</v>
      </c>
      <c r="F114" s="65" t="s">
        <v>2169</v>
      </c>
      <c r="G114" s="65" t="s">
        <v>521</v>
      </c>
      <c r="H114" s="56"/>
      <c r="J114" s="56"/>
      <c r="K114" s="56" t="s">
        <v>4417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x14ac:dyDescent="0.25">
      <c r="A115" s="56">
        <v>113</v>
      </c>
      <c r="B115" s="440">
        <v>44777</v>
      </c>
      <c r="C115" s="56" t="s">
        <v>4409</v>
      </c>
      <c r="D115" s="56" t="s">
        <v>2170</v>
      </c>
      <c r="E115" s="56" t="s">
        <v>4410</v>
      </c>
      <c r="F115" s="65" t="s">
        <v>2169</v>
      </c>
      <c r="G115" s="65" t="s">
        <v>521</v>
      </c>
      <c r="H115" s="56"/>
      <c r="J115" s="56"/>
      <c r="K115" s="56" t="s">
        <v>4417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x14ac:dyDescent="0.25">
      <c r="A116" s="56">
        <v>114</v>
      </c>
      <c r="B116" s="440">
        <v>44777</v>
      </c>
      <c r="C116" s="56" t="s">
        <v>4409</v>
      </c>
      <c r="D116" s="56" t="s">
        <v>2170</v>
      </c>
      <c r="E116" s="56" t="s">
        <v>4410</v>
      </c>
      <c r="F116" s="65" t="s">
        <v>2169</v>
      </c>
      <c r="G116" s="65" t="s">
        <v>460</v>
      </c>
      <c r="H116" s="56"/>
      <c r="J116" s="56"/>
      <c r="K116" s="56" t="s">
        <v>4417</v>
      </c>
      <c r="L116" s="126" t="s">
        <v>1991</v>
      </c>
      <c r="M116" s="440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0">
        <v>44777</v>
      </c>
      <c r="C117" s="56" t="s">
        <v>4409</v>
      </c>
      <c r="D117" s="56" t="s">
        <v>2173</v>
      </c>
      <c r="E117" s="56" t="s">
        <v>4410</v>
      </c>
      <c r="F117" s="65" t="s">
        <v>2169</v>
      </c>
      <c r="G117" s="65" t="s">
        <v>430</v>
      </c>
      <c r="H117" s="56"/>
      <c r="J117" s="624">
        <v>45206</v>
      </c>
      <c r="K117" s="452" t="s">
        <v>4508</v>
      </c>
      <c r="L117" s="452" t="s">
        <v>4509</v>
      </c>
      <c r="M117" s="611"/>
      <c r="N117" s="452"/>
      <c r="O117" s="452"/>
      <c r="P117" s="452"/>
    </row>
    <row r="118" spans="1:16" x14ac:dyDescent="0.25">
      <c r="A118" s="56">
        <v>116</v>
      </c>
      <c r="B118" s="440">
        <v>44777</v>
      </c>
      <c r="C118" s="56" t="s">
        <v>4409</v>
      </c>
      <c r="D118" s="56" t="s">
        <v>2360</v>
      </c>
      <c r="E118" s="56" t="s">
        <v>4410</v>
      </c>
      <c r="F118" s="65" t="s">
        <v>353</v>
      </c>
      <c r="G118" s="65" t="s">
        <v>462</v>
      </c>
      <c r="H118" s="56"/>
      <c r="J118" s="625">
        <v>45206</v>
      </c>
      <c r="K118" s="56" t="s">
        <v>4510</v>
      </c>
      <c r="L118" s="126" t="s">
        <v>2029</v>
      </c>
      <c r="M118" s="65" t="s">
        <v>785</v>
      </c>
      <c r="N118" s="56" t="s">
        <v>4511</v>
      </c>
      <c r="O118" s="56"/>
      <c r="P118" s="56" t="s">
        <v>796</v>
      </c>
    </row>
    <row r="119" spans="1:16" x14ac:dyDescent="0.25">
      <c r="A119" s="56">
        <v>117</v>
      </c>
      <c r="B119" s="440">
        <v>44777</v>
      </c>
      <c r="C119" s="56" t="s">
        <v>4409</v>
      </c>
      <c r="D119" s="56" t="s">
        <v>2174</v>
      </c>
      <c r="E119" s="56" t="s">
        <v>4410</v>
      </c>
      <c r="F119" s="65" t="s">
        <v>353</v>
      </c>
      <c r="G119" s="65" t="s">
        <v>462</v>
      </c>
      <c r="H119" s="56"/>
      <c r="J119" s="625">
        <v>45206</v>
      </c>
      <c r="K119" s="56" t="s">
        <v>4409</v>
      </c>
      <c r="L119" s="56" t="s">
        <v>4512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0">
        <v>44777</v>
      </c>
      <c r="C120" s="56" t="s">
        <v>4409</v>
      </c>
      <c r="D120" s="56" t="s">
        <v>2174</v>
      </c>
      <c r="E120" s="56" t="s">
        <v>4410</v>
      </c>
      <c r="F120" s="65" t="s">
        <v>2169</v>
      </c>
      <c r="G120" s="65" t="s">
        <v>460</v>
      </c>
      <c r="H120" s="56"/>
      <c r="J120" s="625">
        <v>45206</v>
      </c>
      <c r="K120" s="56" t="s">
        <v>4484</v>
      </c>
      <c r="L120" s="56" t="s">
        <v>6361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4409</v>
      </c>
      <c r="D121" s="56" t="s">
        <v>2183</v>
      </c>
      <c r="E121" s="56" t="s">
        <v>4410</v>
      </c>
      <c r="F121" s="65" t="s">
        <v>2178</v>
      </c>
      <c r="G121" s="65" t="s">
        <v>488</v>
      </c>
      <c r="H121" s="56"/>
      <c r="J121" s="625">
        <v>45213</v>
      </c>
      <c r="K121" s="56" t="s">
        <v>4409</v>
      </c>
      <c r="L121" s="56" t="s">
        <v>2075</v>
      </c>
      <c r="M121" s="440">
        <v>45027</v>
      </c>
      <c r="N121" s="56" t="s">
        <v>399</v>
      </c>
      <c r="O121" s="56"/>
      <c r="P121" s="224">
        <v>45241</v>
      </c>
    </row>
    <row r="122" spans="1:16" x14ac:dyDescent="0.25">
      <c r="A122" s="56">
        <v>120</v>
      </c>
      <c r="B122" s="57" t="s">
        <v>2176</v>
      </c>
      <c r="C122" s="56" t="s">
        <v>4409</v>
      </c>
      <c r="D122" s="56" t="s">
        <v>2183</v>
      </c>
      <c r="E122" s="56" t="s">
        <v>4410</v>
      </c>
      <c r="F122" s="440">
        <v>44657</v>
      </c>
      <c r="G122" s="65" t="s">
        <v>514</v>
      </c>
      <c r="H122" s="56"/>
      <c r="J122" s="56"/>
      <c r="K122" s="56" t="s">
        <v>4423</v>
      </c>
      <c r="L122" s="126" t="s">
        <v>4514</v>
      </c>
      <c r="M122" s="65" t="s">
        <v>785</v>
      </c>
      <c r="N122" s="56" t="s">
        <v>4511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4409</v>
      </c>
      <c r="D123" s="56" t="s">
        <v>2184</v>
      </c>
      <c r="E123" s="56" t="s">
        <v>4410</v>
      </c>
      <c r="F123" s="65" t="s">
        <v>2178</v>
      </c>
      <c r="G123" s="65" t="s">
        <v>488</v>
      </c>
      <c r="H123" s="56"/>
      <c r="J123" s="56"/>
      <c r="K123" s="56" t="s">
        <v>4423</v>
      </c>
      <c r="L123" s="126" t="s">
        <v>4515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4409</v>
      </c>
      <c r="D124" s="56" t="s">
        <v>2242</v>
      </c>
      <c r="E124" s="56" t="s">
        <v>4410</v>
      </c>
      <c r="F124" s="440">
        <v>44657</v>
      </c>
      <c r="G124" s="65" t="s">
        <v>514</v>
      </c>
      <c r="H124" s="56"/>
      <c r="J124" s="56"/>
      <c r="K124" s="56" t="s">
        <v>4423</v>
      </c>
      <c r="L124" s="126" t="s">
        <v>4516</v>
      </c>
      <c r="M124" s="65" t="s">
        <v>785</v>
      </c>
      <c r="N124" s="56" t="s">
        <v>516</v>
      </c>
      <c r="O124" s="56"/>
      <c r="P124" s="224">
        <v>45118</v>
      </c>
    </row>
    <row r="125" spans="1:16" x14ac:dyDescent="0.25">
      <c r="A125" s="56">
        <v>123</v>
      </c>
      <c r="B125" s="57" t="s">
        <v>2176</v>
      </c>
      <c r="C125" s="56" t="s">
        <v>4409</v>
      </c>
      <c r="D125" s="56" t="s">
        <v>2183</v>
      </c>
      <c r="E125" s="56" t="s">
        <v>4410</v>
      </c>
      <c r="F125" s="65" t="s">
        <v>2215</v>
      </c>
      <c r="G125" s="65" t="s">
        <v>452</v>
      </c>
      <c r="H125" s="56"/>
      <c r="J125" s="56"/>
      <c r="K125" s="56" t="s">
        <v>4423</v>
      </c>
      <c r="L125" s="65" t="s">
        <v>4517</v>
      </c>
      <c r="M125" s="65" t="s">
        <v>785</v>
      </c>
      <c r="N125" s="56" t="s">
        <v>516</v>
      </c>
      <c r="O125" s="56"/>
      <c r="P125" s="224">
        <v>45118</v>
      </c>
    </row>
    <row r="126" spans="1:16" x14ac:dyDescent="0.25">
      <c r="A126" s="56">
        <v>124</v>
      </c>
      <c r="B126" s="56" t="s">
        <v>2206</v>
      </c>
      <c r="C126" s="56" t="s">
        <v>4409</v>
      </c>
      <c r="D126" s="56" t="s">
        <v>2243</v>
      </c>
      <c r="E126" s="56" t="s">
        <v>4410</v>
      </c>
      <c r="F126" s="440">
        <v>44657</v>
      </c>
      <c r="G126" s="65" t="s">
        <v>514</v>
      </c>
      <c r="H126" s="56"/>
      <c r="J126" s="56"/>
      <c r="K126" s="56" t="s">
        <v>4423</v>
      </c>
      <c r="L126" s="65" t="s">
        <v>4518</v>
      </c>
      <c r="M126" s="65" t="s">
        <v>785</v>
      </c>
      <c r="N126" s="56" t="s">
        <v>4519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4409</v>
      </c>
      <c r="D127" s="56" t="s">
        <v>2242</v>
      </c>
      <c r="E127" s="56" t="s">
        <v>4410</v>
      </c>
      <c r="F127" s="65" t="s">
        <v>2216</v>
      </c>
      <c r="G127" s="65" t="s">
        <v>526</v>
      </c>
      <c r="H127" s="56"/>
      <c r="J127" s="56"/>
      <c r="K127" s="56" t="s">
        <v>4423</v>
      </c>
      <c r="L127" s="126" t="s">
        <v>4520</v>
      </c>
      <c r="M127" s="65" t="s">
        <v>785</v>
      </c>
      <c r="N127" s="56" t="s">
        <v>4511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4409</v>
      </c>
      <c r="D128" s="56" t="s">
        <v>2242</v>
      </c>
      <c r="E128" s="56" t="s">
        <v>4410</v>
      </c>
      <c r="F128" s="65" t="s">
        <v>2216</v>
      </c>
      <c r="G128" s="65" t="s">
        <v>526</v>
      </c>
      <c r="H128" s="56"/>
      <c r="J128" s="56"/>
      <c r="K128" s="56" t="s">
        <v>4417</v>
      </c>
      <c r="L128" s="126" t="s">
        <v>2032</v>
      </c>
      <c r="M128" s="65" t="s">
        <v>785</v>
      </c>
      <c r="N128" s="56" t="s">
        <v>4511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4409</v>
      </c>
      <c r="D129" s="56" t="s">
        <v>2183</v>
      </c>
      <c r="E129" s="56" t="s">
        <v>4410</v>
      </c>
      <c r="F129" s="65" t="s">
        <v>2215</v>
      </c>
      <c r="G129" s="65" t="s">
        <v>452</v>
      </c>
      <c r="H129" s="56"/>
      <c r="J129" s="56"/>
      <c r="K129" s="56" t="s">
        <v>4417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x14ac:dyDescent="0.25">
      <c r="A130" s="56">
        <v>128</v>
      </c>
      <c r="B130" s="56" t="s">
        <v>2206</v>
      </c>
      <c r="C130" s="56" t="s">
        <v>4409</v>
      </c>
      <c r="D130" s="56" t="s">
        <v>2242</v>
      </c>
      <c r="E130" s="56" t="s">
        <v>4410</v>
      </c>
      <c r="F130" s="440">
        <v>44657</v>
      </c>
      <c r="G130" s="65" t="s">
        <v>514</v>
      </c>
      <c r="H130" s="56"/>
      <c r="J130" s="56"/>
      <c r="K130" s="56" t="s">
        <v>4417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x14ac:dyDescent="0.25">
      <c r="A131" s="56">
        <v>129</v>
      </c>
      <c r="B131" s="224">
        <v>44626</v>
      </c>
      <c r="C131" s="56" t="s">
        <v>4409</v>
      </c>
      <c r="D131" s="56" t="s">
        <v>2243</v>
      </c>
      <c r="E131" s="56" t="s">
        <v>4410</v>
      </c>
      <c r="F131" s="65" t="s">
        <v>2262</v>
      </c>
      <c r="G131" s="65" t="s">
        <v>460</v>
      </c>
      <c r="H131" s="56"/>
      <c r="J131" s="56"/>
      <c r="K131" s="56" t="s">
        <v>4423</v>
      </c>
      <c r="L131" s="65" t="s">
        <v>4521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4">
        <v>44626</v>
      </c>
      <c r="C132" s="56" t="s">
        <v>4409</v>
      </c>
      <c r="D132" s="56" t="s">
        <v>2243</v>
      </c>
      <c r="E132" s="56" t="s">
        <v>4410</v>
      </c>
      <c r="F132" s="65" t="s">
        <v>2262</v>
      </c>
      <c r="G132" s="65" t="s">
        <v>460</v>
      </c>
      <c r="H132" s="56"/>
      <c r="J132" s="56"/>
      <c r="K132" s="56" t="s">
        <v>4423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x14ac:dyDescent="0.25">
      <c r="A133" s="56">
        <v>131</v>
      </c>
      <c r="B133" s="224">
        <v>44626</v>
      </c>
      <c r="C133" s="56" t="s">
        <v>4409</v>
      </c>
      <c r="D133" s="56" t="s">
        <v>2242</v>
      </c>
      <c r="E133" s="56" t="s">
        <v>4410</v>
      </c>
      <c r="F133" s="65" t="s">
        <v>2279</v>
      </c>
      <c r="G133" s="65" t="s">
        <v>464</v>
      </c>
      <c r="H133" s="56"/>
      <c r="J133" s="56"/>
      <c r="K133" s="56" t="s">
        <v>4423</v>
      </c>
      <c r="L133" s="472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4">
        <v>44626</v>
      </c>
      <c r="C134" s="56" t="s">
        <v>4409</v>
      </c>
      <c r="D134" s="56" t="s">
        <v>2242</v>
      </c>
      <c r="E134" s="56" t="s">
        <v>4410</v>
      </c>
      <c r="F134" s="65" t="s">
        <v>2279</v>
      </c>
      <c r="G134" s="65" t="s">
        <v>464</v>
      </c>
      <c r="H134" s="56"/>
      <c r="J134" s="56" t="s">
        <v>796</v>
      </c>
      <c r="K134" s="56" t="s">
        <v>4409</v>
      </c>
      <c r="L134" s="56" t="s">
        <v>4522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4">
        <v>44626</v>
      </c>
      <c r="C135" s="56" t="s">
        <v>4409</v>
      </c>
      <c r="D135" s="56" t="s">
        <v>2184</v>
      </c>
      <c r="E135" s="56" t="s">
        <v>4410</v>
      </c>
      <c r="F135" s="65" t="s">
        <v>2283</v>
      </c>
      <c r="G135" s="65" t="s">
        <v>566</v>
      </c>
      <c r="H135" s="56"/>
      <c r="J135" s="56"/>
      <c r="K135" s="56" t="s">
        <v>4423</v>
      </c>
      <c r="L135" s="56" t="s">
        <v>4523</v>
      </c>
      <c r="M135" s="65"/>
      <c r="N135" s="56" t="s">
        <v>4519</v>
      </c>
      <c r="O135" s="56"/>
      <c r="P135" s="56" t="s">
        <v>806</v>
      </c>
    </row>
    <row r="136" spans="1:17" x14ac:dyDescent="0.25">
      <c r="A136" s="56">
        <v>134</v>
      </c>
      <c r="B136" s="224">
        <v>44626</v>
      </c>
      <c r="C136" s="56" t="s">
        <v>4409</v>
      </c>
      <c r="D136" s="56" t="s">
        <v>2243</v>
      </c>
      <c r="E136" s="56" t="s">
        <v>4410</v>
      </c>
      <c r="F136" s="65" t="s">
        <v>2283</v>
      </c>
      <c r="G136" s="65" t="s">
        <v>566</v>
      </c>
      <c r="H136" s="56"/>
      <c r="J136" s="56" t="s">
        <v>811</v>
      </c>
      <c r="K136" s="56" t="s">
        <v>4417</v>
      </c>
      <c r="L136" s="126" t="s">
        <v>4524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4">
        <v>44626</v>
      </c>
      <c r="C137" s="56" t="s">
        <v>4409</v>
      </c>
      <c r="D137" s="56" t="s">
        <v>2243</v>
      </c>
      <c r="E137" s="56" t="s">
        <v>4410</v>
      </c>
      <c r="F137" s="65" t="s">
        <v>2247</v>
      </c>
      <c r="G137" s="65" t="s">
        <v>454</v>
      </c>
      <c r="H137" s="56"/>
      <c r="J137" s="56"/>
      <c r="K137" s="56" t="s">
        <v>4525</v>
      </c>
      <c r="L137" s="126" t="s">
        <v>4526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x14ac:dyDescent="0.25">
      <c r="A138" s="56">
        <v>136</v>
      </c>
      <c r="B138" s="224">
        <v>44626</v>
      </c>
      <c r="C138" s="56" t="s">
        <v>4409</v>
      </c>
      <c r="D138" s="56" t="s">
        <v>2183</v>
      </c>
      <c r="E138" s="56" t="s">
        <v>4410</v>
      </c>
      <c r="F138" s="65" t="s">
        <v>2247</v>
      </c>
      <c r="G138" s="65" t="s">
        <v>454</v>
      </c>
      <c r="H138" s="56"/>
      <c r="J138" s="56"/>
      <c r="K138" s="56" t="s">
        <v>4527</v>
      </c>
      <c r="L138" s="56" t="s">
        <v>4528</v>
      </c>
      <c r="M138" s="65" t="s">
        <v>818</v>
      </c>
      <c r="N138" s="56" t="s">
        <v>526</v>
      </c>
      <c r="O138" s="56"/>
      <c r="P138" s="224">
        <v>45058</v>
      </c>
    </row>
    <row r="139" spans="1:17" x14ac:dyDescent="0.25">
      <c r="A139" s="56">
        <v>137</v>
      </c>
      <c r="B139" s="56" t="s">
        <v>2247</v>
      </c>
      <c r="C139" s="56" t="s">
        <v>4529</v>
      </c>
      <c r="D139" s="56">
        <v>105715665</v>
      </c>
      <c r="E139" s="56" t="s">
        <v>4530</v>
      </c>
      <c r="F139" s="65" t="s">
        <v>2326</v>
      </c>
      <c r="G139" s="65" t="s">
        <v>479</v>
      </c>
      <c r="H139" s="56"/>
      <c r="J139" s="56"/>
      <c r="K139" s="56" t="s">
        <v>4525</v>
      </c>
      <c r="L139" s="126" t="s">
        <v>3085</v>
      </c>
      <c r="M139" s="65" t="s">
        <v>818</v>
      </c>
      <c r="N139" s="56" t="s">
        <v>6217</v>
      </c>
      <c r="O139" s="56"/>
      <c r="P139" s="224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4529</v>
      </c>
      <c r="D140" s="452">
        <v>105715429</v>
      </c>
      <c r="E140" s="56" t="s">
        <v>4530</v>
      </c>
      <c r="F140" s="65" t="s">
        <v>2326</v>
      </c>
      <c r="G140" s="65" t="s">
        <v>479</v>
      </c>
      <c r="H140" s="56" t="s">
        <v>4531</v>
      </c>
      <c r="J140" s="56"/>
      <c r="K140" s="56" t="s">
        <v>4532</v>
      </c>
      <c r="L140" s="56" t="s">
        <v>6293</v>
      </c>
      <c r="M140" s="65" t="s">
        <v>818</v>
      </c>
      <c r="N140" s="56" t="s">
        <v>526</v>
      </c>
      <c r="O140" s="56"/>
      <c r="P140" s="224">
        <v>45058</v>
      </c>
    </row>
    <row r="141" spans="1:17" x14ac:dyDescent="0.25">
      <c r="A141" s="56">
        <v>139</v>
      </c>
      <c r="B141" s="56" t="s">
        <v>2247</v>
      </c>
      <c r="C141" s="56" t="s">
        <v>4529</v>
      </c>
      <c r="D141" s="56">
        <v>105716072</v>
      </c>
      <c r="E141" s="56" t="s">
        <v>4530</v>
      </c>
      <c r="F141" s="65" t="s">
        <v>2326</v>
      </c>
      <c r="G141" s="65" t="s">
        <v>479</v>
      </c>
      <c r="H141" s="56"/>
      <c r="J141" s="56"/>
      <c r="K141" s="56" t="s">
        <v>4532</v>
      </c>
      <c r="L141" s="56" t="s">
        <v>4533</v>
      </c>
      <c r="M141" s="65" t="s">
        <v>818</v>
      </c>
      <c r="N141" s="56" t="s">
        <v>399</v>
      </c>
      <c r="O141" s="56"/>
      <c r="P141" s="224">
        <v>45089</v>
      </c>
      <c r="Q141" s="247" t="s">
        <v>30</v>
      </c>
    </row>
    <row r="142" spans="1:17" x14ac:dyDescent="0.25">
      <c r="A142" s="56">
        <v>140</v>
      </c>
      <c r="B142" s="56" t="s">
        <v>2247</v>
      </c>
      <c r="C142" s="56" t="s">
        <v>4529</v>
      </c>
      <c r="D142" s="452">
        <v>105154047</v>
      </c>
      <c r="E142" s="56" t="s">
        <v>4530</v>
      </c>
      <c r="F142" s="65" t="s">
        <v>2326</v>
      </c>
      <c r="G142" s="65" t="s">
        <v>479</v>
      </c>
      <c r="H142" s="56" t="s">
        <v>4531</v>
      </c>
      <c r="J142" s="56"/>
      <c r="K142" s="56" t="s">
        <v>5962</v>
      </c>
      <c r="L142" s="56" t="s">
        <v>6446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4417</v>
      </c>
      <c r="D143" s="126" t="s">
        <v>4057</v>
      </c>
      <c r="E143" s="56" t="s">
        <v>2652</v>
      </c>
      <c r="F143" s="440">
        <v>44812</v>
      </c>
      <c r="G143" s="65" t="s">
        <v>452</v>
      </c>
      <c r="H143" s="56"/>
      <c r="J143" s="56"/>
      <c r="K143" s="56" t="s">
        <v>4532</v>
      </c>
      <c r="L143" s="56" t="s">
        <v>4534</v>
      </c>
      <c r="M143" s="65" t="s">
        <v>818</v>
      </c>
      <c r="N143" s="56" t="s">
        <v>399</v>
      </c>
      <c r="O143" s="56"/>
      <c r="P143" s="224">
        <v>45089</v>
      </c>
      <c r="Q143" s="247" t="s">
        <v>30</v>
      </c>
    </row>
    <row r="144" spans="1:17" x14ac:dyDescent="0.25">
      <c r="A144" s="578">
        <v>142</v>
      </c>
      <c r="B144" s="57" t="s">
        <v>2259</v>
      </c>
      <c r="C144" s="56" t="s">
        <v>4417</v>
      </c>
      <c r="D144" s="126" t="s">
        <v>3887</v>
      </c>
      <c r="E144" s="56" t="s">
        <v>2652</v>
      </c>
      <c r="F144" s="440">
        <v>44812</v>
      </c>
      <c r="G144" s="65" t="s">
        <v>425</v>
      </c>
      <c r="H144" s="56"/>
      <c r="J144" s="56"/>
      <c r="K144" s="56" t="s">
        <v>4525</v>
      </c>
      <c r="L144" s="126" t="s">
        <v>4535</v>
      </c>
      <c r="M144" s="65" t="s">
        <v>818</v>
      </c>
      <c r="N144" s="56" t="s">
        <v>6217</v>
      </c>
      <c r="O144" s="56"/>
      <c r="P144" s="224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4417</v>
      </c>
      <c r="D145" s="126" t="s">
        <v>4171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4417</v>
      </c>
      <c r="L145" s="126" t="s">
        <v>4536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4417</v>
      </c>
      <c r="D146" s="126" t="s">
        <v>4537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4484</v>
      </c>
      <c r="L146" s="126" t="s">
        <v>4513</v>
      </c>
      <c r="M146" s="65" t="s">
        <v>823</v>
      </c>
      <c r="N146" s="56" t="s">
        <v>4507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4417</v>
      </c>
      <c r="D147" s="126" t="s">
        <v>4538</v>
      </c>
      <c r="E147" s="56" t="s">
        <v>2652</v>
      </c>
      <c r="F147" s="440">
        <v>44902</v>
      </c>
      <c r="G147" s="65" t="s">
        <v>513</v>
      </c>
      <c r="H147" s="56"/>
      <c r="J147" s="56"/>
      <c r="K147" s="56" t="s">
        <v>4417</v>
      </c>
      <c r="L147" s="126" t="s">
        <v>4524</v>
      </c>
      <c r="M147" s="65" t="s">
        <v>823</v>
      </c>
      <c r="N147" s="56" t="s">
        <v>6286</v>
      </c>
      <c r="O147" s="56"/>
      <c r="P147" s="126" t="s">
        <v>6267</v>
      </c>
    </row>
    <row r="148" spans="1:16" x14ac:dyDescent="0.25">
      <c r="A148" s="56">
        <v>146</v>
      </c>
      <c r="B148" s="57" t="s">
        <v>2259</v>
      </c>
      <c r="C148" s="56" t="s">
        <v>4417</v>
      </c>
      <c r="D148" s="126" t="s">
        <v>3890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4409</v>
      </c>
      <c r="L148" s="56" t="s">
        <v>4539</v>
      </c>
      <c r="M148" s="65" t="s">
        <v>823</v>
      </c>
      <c r="N148" s="56" t="s">
        <v>4507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4417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32" t="s">
        <v>6257</v>
      </c>
      <c r="K149" s="452" t="s">
        <v>4409</v>
      </c>
      <c r="L149" s="452" t="s">
        <v>6264</v>
      </c>
      <c r="M149" s="611" t="s">
        <v>4416</v>
      </c>
      <c r="N149" s="452"/>
      <c r="O149" s="452"/>
      <c r="P149" s="452"/>
    </row>
    <row r="150" spans="1:16" x14ac:dyDescent="0.25">
      <c r="A150" s="56">
        <v>148</v>
      </c>
      <c r="B150" s="57" t="s">
        <v>2259</v>
      </c>
      <c r="C150" s="56" t="s">
        <v>4417</v>
      </c>
      <c r="D150" s="126" t="s">
        <v>4472</v>
      </c>
      <c r="E150" s="56" t="s">
        <v>2652</v>
      </c>
      <c r="F150" s="65" t="s">
        <v>2262</v>
      </c>
      <c r="G150" s="65" t="s">
        <v>490</v>
      </c>
      <c r="H150" s="56"/>
      <c r="J150" s="126" t="s">
        <v>6257</v>
      </c>
      <c r="K150" s="56" t="s">
        <v>4409</v>
      </c>
      <c r="L150" s="56" t="s">
        <v>6265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4417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6432</v>
      </c>
      <c r="K151" s="56" t="s">
        <v>5040</v>
      </c>
      <c r="L151" s="241" t="s">
        <v>6431</v>
      </c>
      <c r="M151" s="56" t="s">
        <v>6328</v>
      </c>
      <c r="N151" s="56" t="s">
        <v>452</v>
      </c>
      <c r="O151" s="56" t="s">
        <v>416</v>
      </c>
      <c r="P151" s="224">
        <v>45536</v>
      </c>
    </row>
    <row r="152" spans="1:16" x14ac:dyDescent="0.25">
      <c r="A152" s="56">
        <v>150</v>
      </c>
      <c r="B152" s="57" t="s">
        <v>2259</v>
      </c>
      <c r="C152" s="56" t="s">
        <v>4417</v>
      </c>
      <c r="D152" s="126" t="s">
        <v>4156</v>
      </c>
      <c r="E152" s="56" t="s">
        <v>2652</v>
      </c>
      <c r="F152" s="65" t="s">
        <v>2338</v>
      </c>
      <c r="G152" s="65" t="s">
        <v>566</v>
      </c>
      <c r="H152" s="56"/>
      <c r="J152" s="440">
        <v>45444</v>
      </c>
      <c r="K152" s="56" t="s">
        <v>5040</v>
      </c>
      <c r="L152" s="126" t="s">
        <v>4563</v>
      </c>
      <c r="M152" s="56" t="s">
        <v>6328</v>
      </c>
      <c r="N152" s="56" t="s">
        <v>516</v>
      </c>
      <c r="O152" s="56" t="s">
        <v>416</v>
      </c>
      <c r="P152" s="224">
        <v>45536</v>
      </c>
    </row>
    <row r="153" spans="1:16" x14ac:dyDescent="0.25">
      <c r="A153" s="56">
        <v>151</v>
      </c>
      <c r="B153" s="57" t="s">
        <v>2259</v>
      </c>
      <c r="C153" s="56" t="s">
        <v>4417</v>
      </c>
      <c r="D153" s="126" t="s">
        <v>4449</v>
      </c>
      <c r="E153" s="56" t="s">
        <v>2652</v>
      </c>
      <c r="F153" s="440">
        <v>44719</v>
      </c>
      <c r="G153" s="65" t="s">
        <v>434</v>
      </c>
      <c r="H153" s="56"/>
      <c r="J153" s="440">
        <v>45444</v>
      </c>
      <c r="K153" s="56" t="s">
        <v>5040</v>
      </c>
      <c r="L153" s="631" t="s">
        <v>3685</v>
      </c>
      <c r="M153" s="56" t="s">
        <v>6328</v>
      </c>
      <c r="N153" s="56" t="s">
        <v>479</v>
      </c>
      <c r="O153" s="56" t="s">
        <v>416</v>
      </c>
      <c r="P153" s="224">
        <v>45536</v>
      </c>
    </row>
    <row r="154" spans="1:16" x14ac:dyDescent="0.25">
      <c r="A154" s="56">
        <v>152</v>
      </c>
      <c r="B154" s="57" t="s">
        <v>2259</v>
      </c>
      <c r="C154" s="56" t="s">
        <v>4417</v>
      </c>
      <c r="D154" s="126" t="s">
        <v>4448</v>
      </c>
      <c r="E154" s="56" t="s">
        <v>2652</v>
      </c>
      <c r="F154" s="65" t="s">
        <v>2283</v>
      </c>
      <c r="G154" s="65" t="s">
        <v>619</v>
      </c>
      <c r="H154" s="56"/>
      <c r="J154" s="65" t="s">
        <v>6432</v>
      </c>
      <c r="K154" s="56" t="s">
        <v>5909</v>
      </c>
      <c r="L154" s="56" t="s">
        <v>6439</v>
      </c>
      <c r="M154" s="65"/>
      <c r="N154" s="56" t="s">
        <v>479</v>
      </c>
      <c r="O154" s="56" t="s">
        <v>6533</v>
      </c>
      <c r="P154" s="224">
        <v>45352</v>
      </c>
    </row>
    <row r="155" spans="1:16" x14ac:dyDescent="0.25">
      <c r="A155" s="56">
        <v>153</v>
      </c>
      <c r="B155" s="57" t="s">
        <v>2259</v>
      </c>
      <c r="C155" s="56" t="s">
        <v>4417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6432</v>
      </c>
      <c r="K155" s="56" t="s">
        <v>5962</v>
      </c>
      <c r="L155" s="56" t="s">
        <v>6435</v>
      </c>
      <c r="M155" s="65"/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4417</v>
      </c>
      <c r="D156" s="126" t="s">
        <v>4540</v>
      </c>
      <c r="E156" s="56" t="s">
        <v>2652</v>
      </c>
      <c r="F156" s="65" t="s">
        <v>2262</v>
      </c>
      <c r="G156" s="65" t="s">
        <v>455</v>
      </c>
      <c r="H156" s="56"/>
      <c r="J156" s="65" t="s">
        <v>6432</v>
      </c>
      <c r="K156" s="56" t="s">
        <v>5833</v>
      </c>
      <c r="L156" s="56" t="s">
        <v>6434</v>
      </c>
      <c r="M156" s="65"/>
      <c r="N156" s="56" t="s">
        <v>479</v>
      </c>
      <c r="O156" s="56" t="s">
        <v>6533</v>
      </c>
      <c r="P156" s="224">
        <v>45352</v>
      </c>
    </row>
    <row r="157" spans="1:16" x14ac:dyDescent="0.25">
      <c r="A157" s="56">
        <v>155</v>
      </c>
      <c r="B157" s="57" t="s">
        <v>2259</v>
      </c>
      <c r="C157" s="56" t="s">
        <v>4417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6432</v>
      </c>
      <c r="K157" s="56" t="s">
        <v>6113</v>
      </c>
      <c r="L157" s="126" t="s">
        <v>6436</v>
      </c>
      <c r="M157" s="65"/>
      <c r="N157" s="56" t="s">
        <v>430</v>
      </c>
      <c r="O157" s="56"/>
      <c r="P157" s="56" t="s">
        <v>6432</v>
      </c>
    </row>
    <row r="158" spans="1:16" x14ac:dyDescent="0.25">
      <c r="A158" s="56">
        <v>156</v>
      </c>
      <c r="B158" s="56" t="s">
        <v>2281</v>
      </c>
      <c r="C158" s="56" t="s">
        <v>4409</v>
      </c>
      <c r="D158" s="56" t="s">
        <v>2378</v>
      </c>
      <c r="E158" s="56" t="s">
        <v>4410</v>
      </c>
      <c r="F158" s="440">
        <v>44748</v>
      </c>
      <c r="G158" s="65" t="s">
        <v>535</v>
      </c>
      <c r="H158" s="56"/>
      <c r="J158" s="65" t="s">
        <v>6432</v>
      </c>
      <c r="K158" s="56" t="s">
        <v>5865</v>
      </c>
      <c r="L158" s="65" t="s">
        <v>6437</v>
      </c>
      <c r="M158" s="65"/>
      <c r="N158" s="56" t="s">
        <v>430</v>
      </c>
      <c r="O158" s="56"/>
      <c r="P158" s="56" t="s">
        <v>7055</v>
      </c>
    </row>
    <row r="159" spans="1:16" x14ac:dyDescent="0.25">
      <c r="A159" s="56">
        <v>157</v>
      </c>
      <c r="B159" s="56" t="s">
        <v>2281</v>
      </c>
      <c r="C159" s="56" t="s">
        <v>4409</v>
      </c>
      <c r="D159" s="56" t="s">
        <v>2360</v>
      </c>
      <c r="E159" s="56" t="s">
        <v>4410</v>
      </c>
      <c r="F159" s="440">
        <v>44748</v>
      </c>
      <c r="G159" s="65" t="s">
        <v>535</v>
      </c>
      <c r="H159" s="56"/>
      <c r="J159" s="65" t="s">
        <v>6432</v>
      </c>
      <c r="K159" s="56" t="s">
        <v>5865</v>
      </c>
      <c r="L159" s="65" t="s">
        <v>7099</v>
      </c>
      <c r="M159" s="65"/>
      <c r="N159" s="56" t="s">
        <v>516</v>
      </c>
      <c r="O159" s="56" t="s">
        <v>416</v>
      </c>
      <c r="P159" s="56" t="s">
        <v>7092</v>
      </c>
    </row>
    <row r="160" spans="1:16" x14ac:dyDescent="0.25">
      <c r="A160" s="56">
        <v>158</v>
      </c>
      <c r="B160" s="56" t="s">
        <v>2281</v>
      </c>
      <c r="C160" s="56" t="s">
        <v>4409</v>
      </c>
      <c r="D160" s="56" t="s">
        <v>2173</v>
      </c>
      <c r="E160" s="56" t="s">
        <v>4410</v>
      </c>
      <c r="F160" s="440">
        <v>44748</v>
      </c>
      <c r="G160" s="65" t="s">
        <v>535</v>
      </c>
      <c r="H160" s="56"/>
      <c r="J160" s="65" t="s">
        <v>6432</v>
      </c>
      <c r="K160" s="56" t="s">
        <v>5865</v>
      </c>
      <c r="L160" s="65" t="s">
        <v>7100</v>
      </c>
      <c r="M160" s="65"/>
      <c r="N160" s="56" t="s">
        <v>471</v>
      </c>
      <c r="O160" s="56"/>
      <c r="P160" s="56" t="s">
        <v>7092</v>
      </c>
    </row>
    <row r="161" spans="1:16" x14ac:dyDescent="0.25">
      <c r="A161" s="56">
        <v>159</v>
      </c>
      <c r="B161" s="56" t="s">
        <v>2281</v>
      </c>
      <c r="C161" s="56" t="s">
        <v>4409</v>
      </c>
      <c r="D161" s="56" t="s">
        <v>2378</v>
      </c>
      <c r="E161" s="56" t="s">
        <v>4410</v>
      </c>
      <c r="F161" s="440">
        <v>44748</v>
      </c>
      <c r="G161" s="65" t="s">
        <v>535</v>
      </c>
      <c r="H161" s="56"/>
      <c r="J161" s="65" t="s">
        <v>6432</v>
      </c>
      <c r="K161" s="56" t="s">
        <v>5865</v>
      </c>
      <c r="L161" s="65" t="s">
        <v>7101</v>
      </c>
      <c r="M161" s="65"/>
      <c r="N161" s="56" t="s">
        <v>516</v>
      </c>
      <c r="O161" s="56" t="s">
        <v>416</v>
      </c>
      <c r="P161" s="224">
        <v>45536</v>
      </c>
    </row>
    <row r="162" spans="1:16" x14ac:dyDescent="0.25">
      <c r="A162" s="56">
        <v>160</v>
      </c>
      <c r="B162" s="56" t="s">
        <v>2281</v>
      </c>
      <c r="C162" s="56" t="s">
        <v>4409</v>
      </c>
      <c r="D162" s="56" t="s">
        <v>2177</v>
      </c>
      <c r="E162" s="56" t="s">
        <v>4410</v>
      </c>
      <c r="F162" s="440">
        <v>44748</v>
      </c>
      <c r="G162" s="65" t="s">
        <v>420</v>
      </c>
      <c r="H162" s="56"/>
      <c r="J162" s="65" t="s">
        <v>6432</v>
      </c>
      <c r="K162" s="56" t="s">
        <v>5865</v>
      </c>
      <c r="L162" s="65" t="s">
        <v>7110</v>
      </c>
      <c r="M162" s="65"/>
      <c r="N162" s="56" t="s">
        <v>471</v>
      </c>
      <c r="O162" s="56"/>
      <c r="P162" s="56" t="s">
        <v>7092</v>
      </c>
    </row>
    <row r="163" spans="1:16" x14ac:dyDescent="0.25">
      <c r="A163" s="56">
        <v>161</v>
      </c>
      <c r="B163" s="56" t="s">
        <v>2281</v>
      </c>
      <c r="C163" s="56" t="s">
        <v>4409</v>
      </c>
      <c r="D163" s="56" t="s">
        <v>2303</v>
      </c>
      <c r="E163" s="56" t="s">
        <v>4410</v>
      </c>
      <c r="F163" s="440">
        <v>44748</v>
      </c>
      <c r="G163" s="65" t="s">
        <v>420</v>
      </c>
      <c r="H163" s="56"/>
      <c r="J163" s="65" t="s">
        <v>6432</v>
      </c>
      <c r="K163" s="56" t="s">
        <v>5865</v>
      </c>
      <c r="L163" s="472" t="s">
        <v>6438</v>
      </c>
      <c r="M163" s="65"/>
      <c r="N163" s="56" t="s">
        <v>524</v>
      </c>
      <c r="O163" s="56" t="s">
        <v>7200</v>
      </c>
      <c r="P163" s="56" t="s">
        <v>7199</v>
      </c>
    </row>
    <row r="164" spans="1:16" x14ac:dyDescent="0.25">
      <c r="A164" s="56">
        <v>162</v>
      </c>
      <c r="B164" s="224">
        <v>44688</v>
      </c>
      <c r="C164" s="56" t="s">
        <v>4409</v>
      </c>
      <c r="D164" s="56" t="s">
        <v>2306</v>
      </c>
      <c r="E164" s="56" t="s">
        <v>4410</v>
      </c>
      <c r="F164" s="440">
        <v>44872</v>
      </c>
      <c r="G164" s="65" t="s">
        <v>594</v>
      </c>
      <c r="H164" s="56"/>
      <c r="J164" s="65" t="s">
        <v>6942</v>
      </c>
      <c r="K164" s="56" t="s">
        <v>5040</v>
      </c>
      <c r="L164" s="126" t="s">
        <v>4542</v>
      </c>
      <c r="M164" s="440">
        <v>45444</v>
      </c>
      <c r="N164" s="56" t="s">
        <v>438</v>
      </c>
      <c r="O164" s="56" t="s">
        <v>7200</v>
      </c>
      <c r="P164" s="56" t="s">
        <v>8275</v>
      </c>
    </row>
    <row r="165" spans="1:16" x14ac:dyDescent="0.25">
      <c r="A165" s="56">
        <v>163</v>
      </c>
      <c r="B165" s="224">
        <v>44688</v>
      </c>
      <c r="C165" s="56" t="s">
        <v>4409</v>
      </c>
      <c r="D165" s="56" t="s">
        <v>2306</v>
      </c>
      <c r="E165" s="56" t="s">
        <v>4410</v>
      </c>
      <c r="F165" s="440">
        <v>44872</v>
      </c>
      <c r="G165" s="65" t="s">
        <v>594</v>
      </c>
      <c r="H165" s="56"/>
      <c r="J165" s="56" t="s">
        <v>7034</v>
      </c>
      <c r="K165" s="247" t="s">
        <v>5909</v>
      </c>
      <c r="L165" s="56" t="s">
        <v>7037</v>
      </c>
      <c r="M165" s="65"/>
      <c r="N165" s="56" t="s">
        <v>760</v>
      </c>
      <c r="O165" s="56"/>
      <c r="P165" s="644" t="s">
        <v>8106</v>
      </c>
    </row>
    <row r="166" spans="1:16" x14ac:dyDescent="0.25">
      <c r="A166" s="56">
        <v>164</v>
      </c>
      <c r="B166" s="224">
        <v>44688</v>
      </c>
      <c r="C166" s="56" t="s">
        <v>4409</v>
      </c>
      <c r="D166" s="56" t="s">
        <v>2305</v>
      </c>
      <c r="E166" s="56" t="s">
        <v>4410</v>
      </c>
      <c r="F166" s="440">
        <v>44872</v>
      </c>
      <c r="G166" s="65" t="s">
        <v>594</v>
      </c>
      <c r="H166" s="56"/>
      <c r="J166" s="56" t="s">
        <v>7278</v>
      </c>
      <c r="K166" s="56" t="s">
        <v>5865</v>
      </c>
      <c r="L166" s="56" t="s">
        <v>7286</v>
      </c>
      <c r="M166" s="65"/>
      <c r="N166" s="56" t="s">
        <v>399</v>
      </c>
      <c r="O166" s="56" t="s">
        <v>2846</v>
      </c>
      <c r="P166" s="56" t="s">
        <v>9169</v>
      </c>
    </row>
    <row r="167" spans="1:16" x14ac:dyDescent="0.25">
      <c r="A167" s="56">
        <v>165</v>
      </c>
      <c r="B167" s="224">
        <v>44688</v>
      </c>
      <c r="C167" s="56" t="s">
        <v>4409</v>
      </c>
      <c r="D167" s="56" t="s">
        <v>2303</v>
      </c>
      <c r="E167" s="56" t="s">
        <v>4410</v>
      </c>
      <c r="F167" s="440">
        <v>44872</v>
      </c>
      <c r="G167" s="65" t="s">
        <v>648</v>
      </c>
      <c r="H167" s="56"/>
      <c r="J167" s="56" t="s">
        <v>7278</v>
      </c>
      <c r="K167" s="56" t="s">
        <v>5865</v>
      </c>
      <c r="L167" s="56" t="s">
        <v>9125</v>
      </c>
      <c r="M167" s="65"/>
      <c r="N167" s="1061" t="s">
        <v>8507</v>
      </c>
      <c r="O167" s="1061"/>
      <c r="P167" s="1061" t="s">
        <v>9078</v>
      </c>
    </row>
    <row r="168" spans="1:16" x14ac:dyDescent="0.25">
      <c r="A168" s="56">
        <v>166</v>
      </c>
      <c r="B168" s="224">
        <v>44688</v>
      </c>
      <c r="C168" s="56" t="s">
        <v>4409</v>
      </c>
      <c r="D168" s="56" t="s">
        <v>2304</v>
      </c>
      <c r="E168" s="56" t="s">
        <v>4410</v>
      </c>
      <c r="F168" s="440">
        <v>44872</v>
      </c>
      <c r="G168" s="65" t="s">
        <v>648</v>
      </c>
      <c r="H168" s="56"/>
      <c r="J168" s="56" t="s">
        <v>7278</v>
      </c>
      <c r="K168" s="56" t="s">
        <v>5909</v>
      </c>
      <c r="L168" s="56" t="s">
        <v>7287</v>
      </c>
      <c r="M168" s="65"/>
      <c r="N168" s="56" t="s">
        <v>471</v>
      </c>
      <c r="O168" s="56" t="s">
        <v>2841</v>
      </c>
      <c r="P168" s="224">
        <v>45324</v>
      </c>
    </row>
    <row r="169" spans="1:16" x14ac:dyDescent="0.25">
      <c r="A169" s="56">
        <v>167</v>
      </c>
      <c r="B169" s="224">
        <v>44688</v>
      </c>
      <c r="C169" s="56" t="s">
        <v>4409</v>
      </c>
      <c r="D169" s="56" t="s">
        <v>2306</v>
      </c>
      <c r="E169" s="56" t="s">
        <v>4410</v>
      </c>
      <c r="F169" s="440">
        <v>44872</v>
      </c>
      <c r="G169" s="65" t="s">
        <v>594</v>
      </c>
      <c r="H169" s="56"/>
      <c r="J169" s="56" t="s">
        <v>7278</v>
      </c>
      <c r="K169" s="56" t="s">
        <v>5909</v>
      </c>
      <c r="L169" s="56" t="s">
        <v>7288</v>
      </c>
      <c r="M169" s="65"/>
      <c r="N169" s="56" t="s">
        <v>471</v>
      </c>
      <c r="O169" s="56" t="s">
        <v>2846</v>
      </c>
      <c r="P169" s="224">
        <v>45324</v>
      </c>
    </row>
    <row r="170" spans="1:16" x14ac:dyDescent="0.25">
      <c r="A170" s="56">
        <v>168</v>
      </c>
      <c r="B170" s="56" t="s">
        <v>66</v>
      </c>
      <c r="C170" s="56" t="s">
        <v>4417</v>
      </c>
      <c r="D170" s="126" t="s">
        <v>4541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7278</v>
      </c>
      <c r="K170" s="56" t="s">
        <v>5865</v>
      </c>
      <c r="L170" s="56" t="s">
        <v>7289</v>
      </c>
      <c r="M170" s="65"/>
      <c r="N170" s="56" t="s">
        <v>524</v>
      </c>
      <c r="O170" s="56" t="s">
        <v>2846</v>
      </c>
      <c r="P170" s="56" t="s">
        <v>9321</v>
      </c>
    </row>
    <row r="171" spans="1:16" x14ac:dyDescent="0.25">
      <c r="A171" s="56">
        <v>169</v>
      </c>
      <c r="B171" s="56" t="s">
        <v>66</v>
      </c>
      <c r="C171" s="56" t="s">
        <v>4417</v>
      </c>
      <c r="D171" s="126" t="s">
        <v>4542</v>
      </c>
      <c r="E171" s="56" t="s">
        <v>2652</v>
      </c>
      <c r="F171" s="65" t="s">
        <v>2317</v>
      </c>
      <c r="G171" s="65" t="s">
        <v>418</v>
      </c>
      <c r="H171" s="56"/>
      <c r="J171" s="56" t="s">
        <v>7278</v>
      </c>
      <c r="K171" s="56" t="s">
        <v>5865</v>
      </c>
      <c r="L171" s="56" t="s">
        <v>9124</v>
      </c>
      <c r="M171" s="65"/>
      <c r="N171" s="56" t="s">
        <v>8507</v>
      </c>
      <c r="O171" s="56"/>
      <c r="P171" s="56" t="s">
        <v>9078</v>
      </c>
    </row>
    <row r="172" spans="1:16" x14ac:dyDescent="0.25">
      <c r="A172" s="56">
        <v>170</v>
      </c>
      <c r="B172" s="56" t="s">
        <v>66</v>
      </c>
      <c r="C172" s="56" t="s">
        <v>4417</v>
      </c>
      <c r="D172" s="126" t="s">
        <v>3560</v>
      </c>
      <c r="E172" s="56" t="s">
        <v>2652</v>
      </c>
      <c r="F172" s="65" t="s">
        <v>2336</v>
      </c>
      <c r="G172" s="65" t="s">
        <v>455</v>
      </c>
      <c r="H172" s="56"/>
      <c r="J172" s="56" t="s">
        <v>7278</v>
      </c>
      <c r="K172" s="56" t="s">
        <v>5865</v>
      </c>
      <c r="L172" s="56" t="s">
        <v>7290</v>
      </c>
      <c r="M172" s="65"/>
      <c r="N172" s="1061" t="s">
        <v>399</v>
      </c>
      <c r="O172" s="1061" t="s">
        <v>2846</v>
      </c>
      <c r="P172" s="1061" t="s">
        <v>9169</v>
      </c>
    </row>
    <row r="173" spans="1:16" x14ac:dyDescent="0.25">
      <c r="A173" s="56">
        <v>171</v>
      </c>
      <c r="B173" s="56" t="s">
        <v>66</v>
      </c>
      <c r="C173" s="56" t="s">
        <v>4417</v>
      </c>
      <c r="D173" s="126" t="s">
        <v>4543</v>
      </c>
      <c r="E173" s="56" t="s">
        <v>2652</v>
      </c>
      <c r="F173" s="65" t="s">
        <v>2337</v>
      </c>
      <c r="G173" s="65" t="s">
        <v>453</v>
      </c>
      <c r="H173" s="56"/>
      <c r="J173" s="56" t="s">
        <v>7278</v>
      </c>
      <c r="K173" s="56" t="s">
        <v>5909</v>
      </c>
      <c r="L173" s="56" t="s">
        <v>7291</v>
      </c>
      <c r="M173" s="65"/>
      <c r="N173" s="56" t="s">
        <v>430</v>
      </c>
      <c r="O173" s="56"/>
      <c r="P173" s="224">
        <v>45415</v>
      </c>
    </row>
    <row r="174" spans="1:16" x14ac:dyDescent="0.25">
      <c r="A174" s="56">
        <v>172</v>
      </c>
      <c r="B174" s="56" t="s">
        <v>66</v>
      </c>
      <c r="C174" s="56" t="s">
        <v>4417</v>
      </c>
      <c r="D174" s="126" t="s">
        <v>4020</v>
      </c>
      <c r="E174" s="56" t="s">
        <v>2652</v>
      </c>
      <c r="F174" s="65" t="s">
        <v>2338</v>
      </c>
      <c r="G174" s="65" t="s">
        <v>566</v>
      </c>
      <c r="H174" s="56"/>
      <c r="J174" s="56" t="s">
        <v>7278</v>
      </c>
      <c r="K174" s="56" t="s">
        <v>5999</v>
      </c>
      <c r="L174" s="56" t="s">
        <v>7292</v>
      </c>
      <c r="M174" s="65"/>
      <c r="N174" s="1061" t="s">
        <v>8507</v>
      </c>
      <c r="O174" s="1061"/>
      <c r="P174" s="1061" t="s">
        <v>9078</v>
      </c>
    </row>
    <row r="175" spans="1:16" x14ac:dyDescent="0.25">
      <c r="A175" s="56">
        <v>173</v>
      </c>
      <c r="B175" s="57" t="s">
        <v>2325</v>
      </c>
      <c r="C175" s="56" t="s">
        <v>4409</v>
      </c>
      <c r="D175" s="56" t="s">
        <v>2172</v>
      </c>
      <c r="E175" s="56" t="s">
        <v>4410</v>
      </c>
      <c r="F175" s="440">
        <v>44843</v>
      </c>
      <c r="G175" s="65" t="s">
        <v>462</v>
      </c>
      <c r="H175" s="56"/>
      <c r="J175" s="56" t="s">
        <v>7278</v>
      </c>
      <c r="K175" s="56" t="s">
        <v>5999</v>
      </c>
      <c r="L175" s="56" t="s">
        <v>9126</v>
      </c>
      <c r="M175" s="65"/>
      <c r="N175" s="1061" t="s">
        <v>8507</v>
      </c>
      <c r="O175" s="1061"/>
      <c r="P175" s="1061" t="s">
        <v>9078</v>
      </c>
    </row>
    <row r="176" spans="1:16" x14ac:dyDescent="0.25">
      <c r="A176" s="56">
        <v>174</v>
      </c>
      <c r="B176" s="57" t="s">
        <v>2325</v>
      </c>
      <c r="C176" s="56" t="s">
        <v>4409</v>
      </c>
      <c r="D176" s="56" t="s">
        <v>2379</v>
      </c>
      <c r="E176" s="56" t="s">
        <v>4410</v>
      </c>
      <c r="F176" s="440">
        <v>44843</v>
      </c>
      <c r="G176" s="65" t="s">
        <v>462</v>
      </c>
      <c r="H176" s="56"/>
      <c r="J176" s="224">
        <v>45353</v>
      </c>
      <c r="K176" s="56" t="s">
        <v>4417</v>
      </c>
      <c r="L176" s="126" t="s">
        <v>1028</v>
      </c>
      <c r="M176" s="65" t="s">
        <v>7278</v>
      </c>
      <c r="N176" s="56" t="s">
        <v>760</v>
      </c>
      <c r="O176" s="56"/>
      <c r="P176" s="644" t="s">
        <v>8106</v>
      </c>
    </row>
    <row r="177" spans="1:16" x14ac:dyDescent="0.25">
      <c r="A177" s="56">
        <v>175</v>
      </c>
      <c r="B177" s="57" t="s">
        <v>2325</v>
      </c>
      <c r="C177" s="56" t="s">
        <v>4409</v>
      </c>
      <c r="D177" s="56" t="s">
        <v>2378</v>
      </c>
      <c r="E177" s="56" t="s">
        <v>4410</v>
      </c>
      <c r="F177" s="440">
        <v>44843</v>
      </c>
      <c r="G177" s="65" t="s">
        <v>433</v>
      </c>
      <c r="H177" s="56"/>
      <c r="J177" s="224">
        <v>45353</v>
      </c>
      <c r="K177" s="56" t="s">
        <v>4417</v>
      </c>
      <c r="L177" s="126" t="s">
        <v>7304</v>
      </c>
      <c r="M177" s="65" t="s">
        <v>7278</v>
      </c>
      <c r="N177" s="56" t="s">
        <v>438</v>
      </c>
      <c r="O177" s="56" t="s">
        <v>7200</v>
      </c>
      <c r="P177" s="56" t="s">
        <v>8275</v>
      </c>
    </row>
    <row r="178" spans="1:16" x14ac:dyDescent="0.25">
      <c r="A178" s="56">
        <v>176</v>
      </c>
      <c r="B178" s="57" t="s">
        <v>2325</v>
      </c>
      <c r="C178" s="56" t="s">
        <v>4409</v>
      </c>
      <c r="D178" s="56" t="s">
        <v>2378</v>
      </c>
      <c r="E178" s="56" t="s">
        <v>4410</v>
      </c>
      <c r="F178" s="440">
        <v>44843</v>
      </c>
      <c r="G178" s="65" t="s">
        <v>433</v>
      </c>
      <c r="H178" s="56"/>
      <c r="J178" s="224" t="s">
        <v>8536</v>
      </c>
      <c r="K178" s="56" t="s">
        <v>5909</v>
      </c>
      <c r="L178" s="56" t="s">
        <v>921</v>
      </c>
      <c r="M178" s="224">
        <v>45353</v>
      </c>
      <c r="N178" s="56" t="s">
        <v>399</v>
      </c>
      <c r="O178" s="56" t="s">
        <v>2841</v>
      </c>
      <c r="P178" s="224">
        <v>45415</v>
      </c>
    </row>
    <row r="179" spans="1:16" x14ac:dyDescent="0.25">
      <c r="A179" s="56">
        <v>177</v>
      </c>
      <c r="B179" s="440">
        <v>44689</v>
      </c>
      <c r="C179" s="56" t="s">
        <v>4409</v>
      </c>
      <c r="D179" s="56" t="s">
        <v>2350</v>
      </c>
      <c r="E179" s="56" t="s">
        <v>4410</v>
      </c>
      <c r="F179" s="440">
        <v>44842</v>
      </c>
      <c r="G179" s="65" t="s">
        <v>428</v>
      </c>
      <c r="H179" s="56"/>
      <c r="J179" s="224">
        <v>45353</v>
      </c>
      <c r="K179" s="56" t="s">
        <v>4417</v>
      </c>
      <c r="L179" s="126" t="s">
        <v>4608</v>
      </c>
      <c r="M179" s="685"/>
      <c r="N179" s="56" t="s">
        <v>760</v>
      </c>
      <c r="O179" s="56"/>
      <c r="P179" s="644" t="s">
        <v>8106</v>
      </c>
    </row>
    <row r="180" spans="1:16" x14ac:dyDescent="0.25">
      <c r="A180" s="56">
        <v>178</v>
      </c>
      <c r="B180" s="440">
        <v>44689</v>
      </c>
      <c r="C180" s="56" t="s">
        <v>4409</v>
      </c>
      <c r="D180" s="56" t="s">
        <v>2172</v>
      </c>
      <c r="E180" s="56" t="s">
        <v>4410</v>
      </c>
      <c r="F180" s="440">
        <v>44842</v>
      </c>
      <c r="G180" s="65" t="s">
        <v>428</v>
      </c>
      <c r="H180" s="56"/>
      <c r="J180" s="224">
        <v>45353</v>
      </c>
      <c r="K180" s="56" t="s">
        <v>4409</v>
      </c>
      <c r="L180" s="56" t="s">
        <v>7534</v>
      </c>
      <c r="M180" s="685"/>
      <c r="N180" s="56" t="s">
        <v>760</v>
      </c>
      <c r="O180" s="56"/>
      <c r="P180" s="644" t="s">
        <v>8106</v>
      </c>
    </row>
    <row r="181" spans="1:16" x14ac:dyDescent="0.25">
      <c r="A181" s="56">
        <v>179</v>
      </c>
      <c r="B181" s="440">
        <v>44689</v>
      </c>
      <c r="C181" s="56" t="s">
        <v>4409</v>
      </c>
      <c r="D181" s="56" t="s">
        <v>2360</v>
      </c>
      <c r="E181" s="56" t="s">
        <v>4410</v>
      </c>
      <c r="F181" s="65" t="s">
        <v>2359</v>
      </c>
      <c r="G181" s="65" t="s">
        <v>420</v>
      </c>
      <c r="H181" s="56"/>
      <c r="J181" s="224">
        <v>45353</v>
      </c>
      <c r="K181" s="56" t="s">
        <v>4409</v>
      </c>
      <c r="L181" s="56" t="s">
        <v>7535</v>
      </c>
      <c r="M181" s="685"/>
      <c r="N181" s="56" t="s">
        <v>760</v>
      </c>
      <c r="O181" s="56"/>
      <c r="P181" s="644" t="s">
        <v>8106</v>
      </c>
    </row>
    <row r="182" spans="1:16" x14ac:dyDescent="0.25">
      <c r="A182" s="56">
        <v>180</v>
      </c>
      <c r="B182" s="440">
        <v>44689</v>
      </c>
      <c r="C182" s="56" t="s">
        <v>4409</v>
      </c>
      <c r="D182" s="56" t="s">
        <v>2361</v>
      </c>
      <c r="E182" s="56" t="s">
        <v>4410</v>
      </c>
      <c r="F182" s="65" t="s">
        <v>2359</v>
      </c>
      <c r="G182" s="65" t="s">
        <v>420</v>
      </c>
      <c r="H182" s="56"/>
      <c r="J182" s="224">
        <v>45353</v>
      </c>
      <c r="K182" s="56" t="s">
        <v>4409</v>
      </c>
      <c r="L182" s="56" t="s">
        <v>7536</v>
      </c>
      <c r="M182" s="685"/>
      <c r="N182" s="56" t="s">
        <v>760</v>
      </c>
      <c r="O182" s="56"/>
      <c r="P182" s="644" t="s">
        <v>8106</v>
      </c>
    </row>
    <row r="183" spans="1:16" x14ac:dyDescent="0.25">
      <c r="A183" s="56">
        <v>181</v>
      </c>
      <c r="B183" s="224">
        <v>44903</v>
      </c>
      <c r="C183" s="56" t="s">
        <v>4409</v>
      </c>
      <c r="D183" s="56" t="s">
        <v>2361</v>
      </c>
      <c r="E183" s="56" t="s">
        <v>4410</v>
      </c>
      <c r="F183" s="440">
        <v>44570</v>
      </c>
      <c r="G183" s="65" t="s">
        <v>648</v>
      </c>
      <c r="H183" s="56"/>
      <c r="J183" s="56" t="s">
        <v>8536</v>
      </c>
      <c r="K183" s="56" t="s">
        <v>5909</v>
      </c>
      <c r="L183" s="56" t="s">
        <v>8294</v>
      </c>
      <c r="M183" s="56" t="s">
        <v>8168</v>
      </c>
      <c r="N183" s="56" t="s">
        <v>399</v>
      </c>
      <c r="O183" s="56" t="s">
        <v>2846</v>
      </c>
      <c r="P183" s="224">
        <v>45415</v>
      </c>
    </row>
    <row r="184" spans="1:16" x14ac:dyDescent="0.25">
      <c r="A184" s="56">
        <v>182</v>
      </c>
      <c r="B184" s="224">
        <v>44903</v>
      </c>
      <c r="C184" s="56" t="s">
        <v>4409</v>
      </c>
      <c r="D184" s="56" t="s">
        <v>2171</v>
      </c>
      <c r="E184" s="56" t="s">
        <v>4410</v>
      </c>
      <c r="F184" s="440">
        <v>44570</v>
      </c>
      <c r="G184" s="65" t="s">
        <v>648</v>
      </c>
      <c r="H184" s="56"/>
      <c r="J184" s="56" t="s">
        <v>8536</v>
      </c>
      <c r="K184" s="56" t="s">
        <v>5909</v>
      </c>
      <c r="L184" s="56" t="s">
        <v>8543</v>
      </c>
      <c r="M184" s="56" t="s">
        <v>8168</v>
      </c>
      <c r="N184" s="56" t="s">
        <v>399</v>
      </c>
      <c r="O184" s="56" t="s">
        <v>2846</v>
      </c>
      <c r="P184" s="224">
        <v>45415</v>
      </c>
    </row>
    <row r="185" spans="1:16" x14ac:dyDescent="0.25">
      <c r="A185" s="56">
        <v>183</v>
      </c>
      <c r="B185" s="224">
        <v>44903</v>
      </c>
      <c r="C185" s="56" t="s">
        <v>4409</v>
      </c>
      <c r="D185" s="56" t="s">
        <v>972</v>
      </c>
      <c r="E185" s="56" t="s">
        <v>4410</v>
      </c>
      <c r="F185" s="65" t="s">
        <v>2462</v>
      </c>
      <c r="G185" s="65" t="s">
        <v>538</v>
      </c>
      <c r="H185" s="56"/>
      <c r="J185" s="56"/>
      <c r="K185" s="56" t="s">
        <v>4417</v>
      </c>
      <c r="L185" s="126" t="s">
        <v>8204</v>
      </c>
      <c r="M185" s="440">
        <v>45538</v>
      </c>
      <c r="N185" s="56"/>
      <c r="O185" s="56"/>
      <c r="P185" s="56"/>
    </row>
    <row r="186" spans="1:16" x14ac:dyDescent="0.25">
      <c r="A186" s="56">
        <v>184</v>
      </c>
      <c r="B186" s="224">
        <v>44903</v>
      </c>
      <c r="C186" s="56" t="s">
        <v>4409</v>
      </c>
      <c r="D186" s="56" t="s">
        <v>972</v>
      </c>
      <c r="E186" s="56" t="s">
        <v>4410</v>
      </c>
      <c r="F186" s="65" t="s">
        <v>2462</v>
      </c>
      <c r="G186" s="65" t="s">
        <v>433</v>
      </c>
      <c r="H186" s="56"/>
      <c r="J186" s="56"/>
      <c r="K186" s="56" t="s">
        <v>4417</v>
      </c>
      <c r="L186" s="1083" t="s">
        <v>9131</v>
      </c>
      <c r="M186" s="65" t="s">
        <v>9078</v>
      </c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4409</v>
      </c>
      <c r="D187" s="56" t="s">
        <v>2378</v>
      </c>
      <c r="E187" s="56" t="s">
        <v>4410</v>
      </c>
      <c r="F187" s="65" t="s">
        <v>2377</v>
      </c>
      <c r="G187" s="65" t="s">
        <v>504</v>
      </c>
      <c r="H187" s="56"/>
      <c r="J187" s="56"/>
      <c r="K187" s="56" t="s">
        <v>4417</v>
      </c>
      <c r="L187" s="56" t="s">
        <v>9132</v>
      </c>
      <c r="M187" s="1068" t="s">
        <v>9078</v>
      </c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4409</v>
      </c>
      <c r="D188" s="56" t="s">
        <v>4544</v>
      </c>
      <c r="E188" s="56" t="s">
        <v>4410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4409</v>
      </c>
      <c r="D189" s="56" t="s">
        <v>2379</v>
      </c>
      <c r="E189" s="56" t="s">
        <v>4410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4409</v>
      </c>
      <c r="D190" s="56" t="s">
        <v>2496</v>
      </c>
      <c r="E190" s="56" t="s">
        <v>4410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4417</v>
      </c>
      <c r="D191" s="126" t="s">
        <v>4082</v>
      </c>
      <c r="E191" s="56" t="s">
        <v>2652</v>
      </c>
      <c r="F191" s="440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4417</v>
      </c>
      <c r="D192" s="126" t="s">
        <v>4545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4417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4417</v>
      </c>
      <c r="D194" s="126" t="s">
        <v>4546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4417</v>
      </c>
      <c r="D195" s="126" t="s">
        <v>4547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4417</v>
      </c>
      <c r="D196" s="126" t="s">
        <v>4232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4417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4417</v>
      </c>
      <c r="D198" s="126" t="s">
        <v>4548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4417</v>
      </c>
      <c r="D199" s="126" t="s">
        <v>4247</v>
      </c>
      <c r="E199" s="56" t="s">
        <v>2652</v>
      </c>
      <c r="F199" s="440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4417</v>
      </c>
      <c r="D200" s="126" t="s">
        <v>4182</v>
      </c>
      <c r="E200" s="56" t="s">
        <v>2652</v>
      </c>
      <c r="F200" s="440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4409</v>
      </c>
      <c r="D201" s="56" t="s">
        <v>2379</v>
      </c>
      <c r="E201" s="56" t="s">
        <v>4410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4409</v>
      </c>
      <c r="D202" s="56" t="s">
        <v>2170</v>
      </c>
      <c r="E202" s="56" t="s">
        <v>4410</v>
      </c>
      <c r="F202" s="440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4409</v>
      </c>
      <c r="D203" s="56" t="s">
        <v>2379</v>
      </c>
      <c r="E203" s="56" t="s">
        <v>4410</v>
      </c>
      <c r="F203" s="440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4409</v>
      </c>
      <c r="D204" s="56" t="s">
        <v>2378</v>
      </c>
      <c r="E204" s="56" t="s">
        <v>4410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4529</v>
      </c>
      <c r="D205" s="56">
        <v>106011849</v>
      </c>
      <c r="E205" s="56" t="s">
        <v>4530</v>
      </c>
      <c r="F205" s="65" t="s">
        <v>2525</v>
      </c>
      <c r="G205" s="65" t="s">
        <v>4549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4529</v>
      </c>
      <c r="D206" s="56">
        <v>106100057</v>
      </c>
      <c r="E206" s="56" t="s">
        <v>4530</v>
      </c>
      <c r="F206" s="65" t="s">
        <v>2525</v>
      </c>
      <c r="G206" s="65" t="s">
        <v>4549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4529</v>
      </c>
      <c r="D207" s="56">
        <v>106100062</v>
      </c>
      <c r="E207" s="56" t="s">
        <v>4530</v>
      </c>
      <c r="F207" s="65" t="s">
        <v>2525</v>
      </c>
      <c r="G207" s="65" t="s">
        <v>4549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4529</v>
      </c>
      <c r="D208" s="56">
        <v>106099293</v>
      </c>
      <c r="E208" s="56" t="s">
        <v>4530</v>
      </c>
      <c r="F208" s="65" t="s">
        <v>2525</v>
      </c>
      <c r="G208" s="65" t="s">
        <v>4549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4529</v>
      </c>
      <c r="D209" s="56">
        <v>106100166</v>
      </c>
      <c r="E209" s="56" t="s">
        <v>4530</v>
      </c>
      <c r="F209" s="65" t="s">
        <v>2525</v>
      </c>
      <c r="G209" s="65" t="s">
        <v>4549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4529</v>
      </c>
      <c r="D210" s="56">
        <v>106099822</v>
      </c>
      <c r="E210" s="56" t="s">
        <v>4530</v>
      </c>
      <c r="F210" s="65" t="s">
        <v>2485</v>
      </c>
      <c r="G210" s="65" t="s">
        <v>4550</v>
      </c>
      <c r="H210" s="56" t="s">
        <v>4551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4529</v>
      </c>
      <c r="D211" s="56">
        <v>106099823</v>
      </c>
      <c r="E211" s="56" t="s">
        <v>4530</v>
      </c>
      <c r="F211" s="65" t="s">
        <v>2485</v>
      </c>
      <c r="G211" s="65" t="s">
        <v>4550</v>
      </c>
      <c r="H211" s="56" t="s">
        <v>4551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4529</v>
      </c>
      <c r="D212" s="56">
        <v>106099828</v>
      </c>
      <c r="E212" s="56" t="s">
        <v>4530</v>
      </c>
      <c r="F212" s="440">
        <v>44722</v>
      </c>
      <c r="G212" s="65" t="s">
        <v>4552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4529</v>
      </c>
      <c r="D213" s="56">
        <v>106100044</v>
      </c>
      <c r="E213" s="56" t="s">
        <v>4530</v>
      </c>
      <c r="F213" s="65" t="s">
        <v>2485</v>
      </c>
      <c r="G213" s="65" t="s">
        <v>4550</v>
      </c>
      <c r="H213" s="56" t="s">
        <v>4551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4529</v>
      </c>
      <c r="D214" s="56">
        <v>106099817</v>
      </c>
      <c r="E214" s="56" t="s">
        <v>4530</v>
      </c>
      <c r="F214" s="440">
        <v>44722</v>
      </c>
      <c r="G214" s="65" t="s">
        <v>4552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4529</v>
      </c>
      <c r="D215" s="56">
        <v>106100065</v>
      </c>
      <c r="E215" s="56" t="s">
        <v>4530</v>
      </c>
      <c r="F215" s="440">
        <v>44722</v>
      </c>
      <c r="G215" s="65" t="s">
        <v>4552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4529</v>
      </c>
      <c r="D216" s="56">
        <v>106099861</v>
      </c>
      <c r="E216" s="56" t="s">
        <v>4530</v>
      </c>
      <c r="F216" s="440">
        <v>44722</v>
      </c>
      <c r="G216" s="65" t="s">
        <v>4552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4529</v>
      </c>
      <c r="D217" s="56">
        <v>106012135</v>
      </c>
      <c r="E217" s="56" t="s">
        <v>4530</v>
      </c>
      <c r="F217" s="65" t="s">
        <v>2485</v>
      </c>
      <c r="G217" s="65" t="s">
        <v>4550</v>
      </c>
      <c r="H217" s="56" t="s">
        <v>4551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4529</v>
      </c>
      <c r="D218" s="56">
        <v>106100138</v>
      </c>
      <c r="E218" s="56" t="s">
        <v>4530</v>
      </c>
      <c r="F218" s="440">
        <v>44722</v>
      </c>
      <c r="G218" s="65" t="s">
        <v>4552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4529</v>
      </c>
      <c r="D219" s="452">
        <v>106099870</v>
      </c>
      <c r="E219" s="56" t="s">
        <v>4530</v>
      </c>
      <c r="F219" s="65" t="s">
        <v>2485</v>
      </c>
      <c r="G219" s="65" t="s">
        <v>4553</v>
      </c>
      <c r="H219" s="56" t="s">
        <v>4554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4529</v>
      </c>
      <c r="D220" s="452">
        <v>106099869</v>
      </c>
      <c r="E220" s="56" t="s">
        <v>4530</v>
      </c>
      <c r="F220" s="65" t="s">
        <v>2485</v>
      </c>
      <c r="G220" s="65" t="s">
        <v>4553</v>
      </c>
      <c r="H220" s="56" t="s">
        <v>4554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4529</v>
      </c>
      <c r="D221" s="56">
        <v>106100066</v>
      </c>
      <c r="E221" s="56" t="s">
        <v>4530</v>
      </c>
      <c r="F221" s="440">
        <v>44691</v>
      </c>
      <c r="G221" s="65" t="s">
        <v>4555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4529</v>
      </c>
      <c r="D222" s="56">
        <v>106100045</v>
      </c>
      <c r="E222" s="56" t="s">
        <v>4530</v>
      </c>
      <c r="F222" s="440">
        <v>44691</v>
      </c>
      <c r="G222" s="65" t="s">
        <v>4555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4529</v>
      </c>
      <c r="D223" s="56">
        <v>106100060</v>
      </c>
      <c r="E223" s="56" t="s">
        <v>4530</v>
      </c>
      <c r="F223" s="440">
        <v>44691</v>
      </c>
      <c r="G223" s="65" t="s">
        <v>4555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4529</v>
      </c>
      <c r="D224" s="56">
        <v>106100137</v>
      </c>
      <c r="E224" s="56" t="s">
        <v>4530</v>
      </c>
      <c r="F224" s="440">
        <v>44691</v>
      </c>
      <c r="G224" s="65" t="s">
        <v>4555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4529</v>
      </c>
      <c r="D225" s="56">
        <v>105658652</v>
      </c>
      <c r="E225" s="56" t="s">
        <v>4530</v>
      </c>
      <c r="F225" s="440">
        <v>44691</v>
      </c>
      <c r="G225" s="65" t="s">
        <v>4555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4529</v>
      </c>
      <c r="D226" s="56">
        <v>105658645</v>
      </c>
      <c r="E226" s="56" t="s">
        <v>4530</v>
      </c>
      <c r="F226" s="65" t="s">
        <v>2485</v>
      </c>
      <c r="G226" s="65" t="s">
        <v>4550</v>
      </c>
      <c r="H226" s="56" t="s">
        <v>4551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4529</v>
      </c>
      <c r="D227" s="452">
        <v>106012818</v>
      </c>
      <c r="E227" s="56" t="s">
        <v>4530</v>
      </c>
      <c r="F227" s="65" t="s">
        <v>2485</v>
      </c>
      <c r="G227" s="65" t="s">
        <v>4553</v>
      </c>
      <c r="H227" s="56" t="s">
        <v>4554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4529</v>
      </c>
      <c r="D228" s="56">
        <v>105716188</v>
      </c>
      <c r="E228" s="56" t="s">
        <v>4530</v>
      </c>
      <c r="F228" s="65" t="s">
        <v>2485</v>
      </c>
      <c r="G228" s="65" t="s">
        <v>4553</v>
      </c>
      <c r="H228" s="56" t="s">
        <v>4554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4529</v>
      </c>
      <c r="D229" s="452">
        <v>105716030</v>
      </c>
      <c r="E229" s="56" t="s">
        <v>4530</v>
      </c>
      <c r="F229" s="65" t="s">
        <v>2485</v>
      </c>
      <c r="G229" s="65" t="s">
        <v>4553</v>
      </c>
      <c r="H229" s="56" t="s">
        <v>4554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4417</v>
      </c>
      <c r="D230" s="126" t="s">
        <v>4235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4417</v>
      </c>
      <c r="D231" s="126" t="s">
        <v>4556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4417</v>
      </c>
      <c r="D232" s="126" t="s">
        <v>4557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4417</v>
      </c>
      <c r="D233" s="626" t="s">
        <v>3907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4417</v>
      </c>
      <c r="D234" s="126" t="s">
        <v>3857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4409</v>
      </c>
      <c r="D235" s="56" t="s">
        <v>2379</v>
      </c>
      <c r="E235" s="56" t="s">
        <v>4410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4409</v>
      </c>
      <c r="D236" s="56" t="s">
        <v>2303</v>
      </c>
      <c r="E236" s="56" t="s">
        <v>4410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4409</v>
      </c>
      <c r="D237" s="56" t="s">
        <v>2460</v>
      </c>
      <c r="E237" s="56" t="s">
        <v>4410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4409</v>
      </c>
      <c r="D238" s="56" t="s">
        <v>2461</v>
      </c>
      <c r="E238" s="56" t="s">
        <v>4410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4409</v>
      </c>
      <c r="D239" s="56" t="s">
        <v>2497</v>
      </c>
      <c r="E239" s="56" t="s">
        <v>4410</v>
      </c>
      <c r="F239" s="440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4409</v>
      </c>
      <c r="D240" s="56" t="s">
        <v>2242</v>
      </c>
      <c r="E240" s="56" t="s">
        <v>4410</v>
      </c>
      <c r="F240" s="440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4409</v>
      </c>
      <c r="D241" s="56" t="s">
        <v>2183</v>
      </c>
      <c r="E241" s="56" t="s">
        <v>4410</v>
      </c>
      <c r="F241" s="440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4409</v>
      </c>
      <c r="D242" s="56" t="s">
        <v>2495</v>
      </c>
      <c r="E242" s="56" t="s">
        <v>4410</v>
      </c>
      <c r="F242" s="440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4409</v>
      </c>
      <c r="D243" s="56" t="s">
        <v>2170</v>
      </c>
      <c r="E243" s="56" t="s">
        <v>4410</v>
      </c>
      <c r="F243" s="440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4409</v>
      </c>
      <c r="D244" s="56" t="s">
        <v>2496</v>
      </c>
      <c r="E244" s="56" t="s">
        <v>4410</v>
      </c>
      <c r="F244" s="440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4409</v>
      </c>
      <c r="D245" s="56" t="s">
        <v>1368</v>
      </c>
      <c r="E245" s="56" t="s">
        <v>4558</v>
      </c>
      <c r="F245" s="53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4409</v>
      </c>
      <c r="D246" s="56" t="s">
        <v>4220</v>
      </c>
      <c r="E246" s="56" t="s">
        <v>4558</v>
      </c>
      <c r="F246" s="440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4409</v>
      </c>
      <c r="D247" s="56" t="s">
        <v>2599</v>
      </c>
      <c r="E247" s="56" t="s">
        <v>4558</v>
      </c>
      <c r="F247" s="440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4409</v>
      </c>
      <c r="D248" s="56" t="s">
        <v>1066</v>
      </c>
      <c r="E248" s="56" t="s">
        <v>4558</v>
      </c>
      <c r="F248" s="440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4409</v>
      </c>
      <c r="D249" s="56" t="s">
        <v>1278</v>
      </c>
      <c r="E249" s="56" t="s">
        <v>4558</v>
      </c>
      <c r="F249" s="440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4409</v>
      </c>
      <c r="D250" s="56" t="s">
        <v>1076</v>
      </c>
      <c r="E250" s="56" t="s">
        <v>4558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4409</v>
      </c>
      <c r="D251" s="56" t="s">
        <v>894</v>
      </c>
      <c r="E251" s="56" t="s">
        <v>4558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4409</v>
      </c>
      <c r="D252" s="56" t="s">
        <v>4352</v>
      </c>
      <c r="E252" s="56" t="s">
        <v>4558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4409</v>
      </c>
      <c r="D253" s="56" t="s">
        <v>1113</v>
      </c>
      <c r="E253" s="56" t="s">
        <v>4558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4409</v>
      </c>
      <c r="D254" s="56" t="s">
        <v>2537</v>
      </c>
      <c r="E254" s="56" t="s">
        <v>4558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4">
        <v>44661</v>
      </c>
      <c r="C255" s="56" t="s">
        <v>4409</v>
      </c>
      <c r="D255" s="56" t="s">
        <v>2503</v>
      </c>
      <c r="E255" s="56" t="s">
        <v>4410</v>
      </c>
      <c r="F255" s="440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4">
        <v>44661</v>
      </c>
      <c r="C256" s="56" t="s">
        <v>4409</v>
      </c>
      <c r="D256" s="56" t="s">
        <v>2504</v>
      </c>
      <c r="E256" s="56" t="s">
        <v>4410</v>
      </c>
      <c r="F256" s="440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4">
        <v>44661</v>
      </c>
      <c r="C257" s="56" t="s">
        <v>4409</v>
      </c>
      <c r="D257" s="56" t="s">
        <v>2505</v>
      </c>
      <c r="E257" s="56" t="s">
        <v>4410</v>
      </c>
      <c r="F257" s="440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4">
        <v>44661</v>
      </c>
      <c r="C258" s="56" t="s">
        <v>4409</v>
      </c>
      <c r="D258" s="56" t="s">
        <v>2506</v>
      </c>
      <c r="E258" s="56" t="s">
        <v>4410</v>
      </c>
      <c r="F258" s="440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0">
        <v>44691</v>
      </c>
      <c r="C259" s="56" t="s">
        <v>4409</v>
      </c>
      <c r="D259" s="56" t="s">
        <v>1982</v>
      </c>
      <c r="E259" s="56" t="s">
        <v>4558</v>
      </c>
      <c r="F259" s="440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0">
        <v>44691</v>
      </c>
      <c r="C260" s="56" t="s">
        <v>4409</v>
      </c>
      <c r="D260" s="56" t="s">
        <v>951</v>
      </c>
      <c r="E260" s="56" t="s">
        <v>4558</v>
      </c>
      <c r="F260" s="440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0">
        <v>44691</v>
      </c>
      <c r="C261" s="56" t="s">
        <v>4409</v>
      </c>
      <c r="D261" s="56" t="s">
        <v>2522</v>
      </c>
      <c r="E261" s="56" t="s">
        <v>4558</v>
      </c>
      <c r="F261" s="440">
        <v>44844</v>
      </c>
      <c r="G261" s="65" t="s">
        <v>4559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0">
        <v>44691</v>
      </c>
      <c r="C262" s="56" t="s">
        <v>4409</v>
      </c>
      <c r="D262" s="56" t="s">
        <v>1279</v>
      </c>
      <c r="E262" s="56" t="s">
        <v>4558</v>
      </c>
      <c r="F262" s="440">
        <v>44844</v>
      </c>
      <c r="G262" s="65" t="s">
        <v>4559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0">
        <v>44691</v>
      </c>
      <c r="C263" s="56" t="s">
        <v>4409</v>
      </c>
      <c r="D263" s="56" t="s">
        <v>951</v>
      </c>
      <c r="E263" s="56" t="s">
        <v>4558</v>
      </c>
      <c r="F263" s="440">
        <v>44844</v>
      </c>
      <c r="G263" s="65" t="s">
        <v>4559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4">
        <v>44722</v>
      </c>
      <c r="C264" s="56" t="s">
        <v>4409</v>
      </c>
      <c r="D264" s="56" t="s">
        <v>2523</v>
      </c>
      <c r="E264" s="56" t="s">
        <v>4558</v>
      </c>
      <c r="F264" s="440">
        <v>44844</v>
      </c>
      <c r="G264" s="65" t="s">
        <v>4559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4">
        <v>44722</v>
      </c>
      <c r="C265" s="56" t="s">
        <v>4409</v>
      </c>
      <c r="D265" s="56" t="s">
        <v>1196</v>
      </c>
      <c r="E265" s="56" t="s">
        <v>4558</v>
      </c>
      <c r="F265" s="440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4">
        <v>44722</v>
      </c>
      <c r="C266" s="56" t="s">
        <v>4409</v>
      </c>
      <c r="D266" s="56" t="s">
        <v>2502</v>
      </c>
      <c r="E266" s="56" t="s">
        <v>4558</v>
      </c>
      <c r="F266" s="440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4">
        <v>44722</v>
      </c>
      <c r="C267" s="56" t="s">
        <v>4409</v>
      </c>
      <c r="D267" s="56" t="s">
        <v>4244</v>
      </c>
      <c r="E267" s="56" t="s">
        <v>4558</v>
      </c>
      <c r="F267" s="440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4">
        <v>44722</v>
      </c>
      <c r="C268" s="56" t="s">
        <v>4409</v>
      </c>
      <c r="D268" s="56" t="s">
        <v>4560</v>
      </c>
      <c r="E268" s="56" t="s">
        <v>4558</v>
      </c>
      <c r="F268" s="440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4409</v>
      </c>
      <c r="D269" s="56" t="s">
        <v>1624</v>
      </c>
      <c r="E269" s="56" t="s">
        <v>4558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4409</v>
      </c>
      <c r="D270" s="56" t="s">
        <v>1362</v>
      </c>
      <c r="E270" s="56" t="s">
        <v>4558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4409</v>
      </c>
      <c r="D271" s="56" t="s">
        <v>1076</v>
      </c>
      <c r="E271" s="56" t="s">
        <v>4558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4409</v>
      </c>
      <c r="D272" s="56" t="s">
        <v>1279</v>
      </c>
      <c r="E272" s="56" t="s">
        <v>4558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4409</v>
      </c>
      <c r="D273" s="56" t="s">
        <v>2537</v>
      </c>
      <c r="E273" s="56" t="s">
        <v>4558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4409</v>
      </c>
      <c r="D274" s="56" t="s">
        <v>2529</v>
      </c>
      <c r="E274" s="56" t="s">
        <v>4410</v>
      </c>
      <c r="F274" s="65" t="s">
        <v>4561</v>
      </c>
      <c r="G274" s="65" t="s">
        <v>4562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4409</v>
      </c>
      <c r="D275" s="56" t="s">
        <v>2531</v>
      </c>
      <c r="E275" s="56" t="s">
        <v>4410</v>
      </c>
      <c r="F275" s="65" t="s">
        <v>4561</v>
      </c>
      <c r="G275" s="65" t="s">
        <v>4562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4409</v>
      </c>
      <c r="D276" s="56" t="s">
        <v>2532</v>
      </c>
      <c r="E276" s="56" t="s">
        <v>4410</v>
      </c>
      <c r="F276" s="65" t="s">
        <v>4561</v>
      </c>
      <c r="G276" s="65" t="s">
        <v>4562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4409</v>
      </c>
      <c r="D277" s="56" t="s">
        <v>2495</v>
      </c>
      <c r="E277" s="56" t="s">
        <v>4410</v>
      </c>
      <c r="F277" s="65" t="s">
        <v>4561</v>
      </c>
      <c r="G277" s="65" t="s">
        <v>4562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4409</v>
      </c>
      <c r="D278" s="56" t="s">
        <v>2531</v>
      </c>
      <c r="E278" s="56" t="s">
        <v>4410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4409</v>
      </c>
      <c r="D279" s="56" t="s">
        <v>2495</v>
      </c>
      <c r="E279" s="56" t="s">
        <v>4410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4409</v>
      </c>
      <c r="D280" s="56" t="s">
        <v>2534</v>
      </c>
      <c r="E280" s="56" t="s">
        <v>4410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4409</v>
      </c>
      <c r="D281" s="56" t="s">
        <v>2529</v>
      </c>
      <c r="E281" s="56" t="s">
        <v>4410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4409</v>
      </c>
      <c r="D282" s="56" t="s">
        <v>2578</v>
      </c>
      <c r="E282" s="56" t="s">
        <v>4410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4409</v>
      </c>
      <c r="D283" s="56" t="s">
        <v>2544</v>
      </c>
      <c r="E283" s="56" t="s">
        <v>4410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4409</v>
      </c>
      <c r="D284" s="56" t="s">
        <v>2545</v>
      </c>
      <c r="E284" s="56" t="s">
        <v>4410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4409</v>
      </c>
      <c r="D285" s="56" t="s">
        <v>2546</v>
      </c>
      <c r="E285" s="56" t="s">
        <v>4410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4409</v>
      </c>
      <c r="D286" s="56" t="s">
        <v>2547</v>
      </c>
      <c r="E286" s="56" t="s">
        <v>4410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4409</v>
      </c>
      <c r="D287" s="56" t="s">
        <v>2553</v>
      </c>
      <c r="E287" s="56" t="s">
        <v>4410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4409</v>
      </c>
      <c r="D288" s="56" t="s">
        <v>2554</v>
      </c>
      <c r="E288" s="56" t="s">
        <v>4410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4409</v>
      </c>
      <c r="D289" s="56" t="s">
        <v>2577</v>
      </c>
      <c r="E289" s="56" t="s">
        <v>4410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4409</v>
      </c>
      <c r="D290" s="56" t="s">
        <v>2555</v>
      </c>
      <c r="E290" s="56" t="s">
        <v>4410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4409</v>
      </c>
      <c r="D291" s="56" t="s">
        <v>2556</v>
      </c>
      <c r="E291" s="56" t="s">
        <v>4410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4">
        <v>44572</v>
      </c>
      <c r="C292" s="56" t="s">
        <v>4409</v>
      </c>
      <c r="D292" s="56" t="s">
        <v>2649</v>
      </c>
      <c r="E292" s="56" t="s">
        <v>4410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4">
        <v>44572</v>
      </c>
      <c r="C293" s="56" t="s">
        <v>4409</v>
      </c>
      <c r="D293" s="56" t="s">
        <v>2650</v>
      </c>
      <c r="E293" s="56" t="s">
        <v>4410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4">
        <v>44572</v>
      </c>
      <c r="C294" s="56" t="s">
        <v>4409</v>
      </c>
      <c r="D294" s="56" t="s">
        <v>2601</v>
      </c>
      <c r="E294" s="56" t="s">
        <v>4410</v>
      </c>
      <c r="F294" s="440">
        <v>44692</v>
      </c>
      <c r="G294" s="529" t="s">
        <v>521</v>
      </c>
      <c r="H294" s="56"/>
    </row>
    <row r="295" spans="1:8" x14ac:dyDescent="0.25">
      <c r="A295" s="56">
        <v>293</v>
      </c>
      <c r="B295" s="224">
        <v>44572</v>
      </c>
      <c r="C295" s="56" t="s">
        <v>4409</v>
      </c>
      <c r="D295" s="56" t="s">
        <v>2618</v>
      </c>
      <c r="E295" s="56" t="s">
        <v>4410</v>
      </c>
      <c r="F295" s="440">
        <v>44876</v>
      </c>
      <c r="G295" s="529" t="s">
        <v>453</v>
      </c>
      <c r="H295" s="56"/>
    </row>
    <row r="296" spans="1:8" x14ac:dyDescent="0.25">
      <c r="A296" s="56">
        <v>294</v>
      </c>
      <c r="B296" s="224">
        <v>44572</v>
      </c>
      <c r="C296" s="56" t="s">
        <v>4409</v>
      </c>
      <c r="D296" s="56" t="s">
        <v>2600</v>
      </c>
      <c r="E296" s="56" t="s">
        <v>4410</v>
      </c>
      <c r="F296" s="440">
        <v>44692</v>
      </c>
      <c r="G296" s="529" t="s">
        <v>521</v>
      </c>
      <c r="H296" s="56"/>
    </row>
    <row r="297" spans="1:8" x14ac:dyDescent="0.25">
      <c r="A297" s="56">
        <v>295</v>
      </c>
      <c r="B297" s="440">
        <v>44662</v>
      </c>
      <c r="C297" s="56" t="s">
        <v>4417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40">
        <v>44662</v>
      </c>
      <c r="C298" s="56" t="s">
        <v>4417</v>
      </c>
      <c r="D298" s="245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40">
        <v>44662</v>
      </c>
      <c r="C299" s="56" t="s">
        <v>4417</v>
      </c>
      <c r="D299" s="126" t="s">
        <v>4563</v>
      </c>
      <c r="E299" s="56" t="s">
        <v>2652</v>
      </c>
      <c r="F299" s="440">
        <v>44816</v>
      </c>
      <c r="G299" s="65" t="s">
        <v>535</v>
      </c>
      <c r="H299" s="56"/>
    </row>
    <row r="300" spans="1:8" x14ac:dyDescent="0.25">
      <c r="A300" s="56">
        <v>298</v>
      </c>
      <c r="B300" s="440">
        <v>44662</v>
      </c>
      <c r="C300" s="56" t="s">
        <v>4417</v>
      </c>
      <c r="D300" s="126" t="s">
        <v>4286</v>
      </c>
      <c r="E300" s="56" t="s">
        <v>2652</v>
      </c>
      <c r="F300" s="440">
        <v>44693</v>
      </c>
      <c r="G300" s="65" t="s">
        <v>491</v>
      </c>
      <c r="H300" s="56"/>
    </row>
    <row r="301" spans="1:8" x14ac:dyDescent="0.25">
      <c r="A301" s="56">
        <v>299</v>
      </c>
      <c r="B301" s="440">
        <v>44662</v>
      </c>
      <c r="C301" s="56" t="s">
        <v>4417</v>
      </c>
      <c r="D301" s="126" t="s">
        <v>4536</v>
      </c>
      <c r="E301" s="56" t="s">
        <v>2652</v>
      </c>
      <c r="F301" s="440">
        <v>44604</v>
      </c>
      <c r="G301" s="65" t="s">
        <v>434</v>
      </c>
      <c r="H301" s="56"/>
    </row>
    <row r="302" spans="1:8" x14ac:dyDescent="0.25">
      <c r="A302" s="56">
        <v>300</v>
      </c>
      <c r="B302" s="440">
        <v>44662</v>
      </c>
      <c r="C302" s="56" t="s">
        <v>4417</v>
      </c>
      <c r="D302" s="548" t="s">
        <v>4237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40">
        <v>44662</v>
      </c>
      <c r="C303" s="56" t="s">
        <v>4417</v>
      </c>
      <c r="D303" s="126" t="s">
        <v>4564</v>
      </c>
      <c r="E303" s="56" t="s">
        <v>2652</v>
      </c>
      <c r="F303" s="65" t="s">
        <v>2661</v>
      </c>
      <c r="G303" s="65" t="s">
        <v>4565</v>
      </c>
      <c r="H303" s="56"/>
    </row>
    <row r="304" spans="1:8" x14ac:dyDescent="0.25">
      <c r="A304" s="56">
        <v>302</v>
      </c>
      <c r="B304" s="440">
        <v>44662</v>
      </c>
      <c r="C304" s="56" t="s">
        <v>4417</v>
      </c>
      <c r="D304" s="126" t="s">
        <v>1990</v>
      </c>
      <c r="E304" s="56" t="s">
        <v>2652</v>
      </c>
      <c r="F304" s="440">
        <v>44906</v>
      </c>
      <c r="G304" s="106" t="s">
        <v>2625</v>
      </c>
      <c r="H304" s="56"/>
    </row>
    <row r="305" spans="1:8" x14ac:dyDescent="0.25">
      <c r="A305" s="56">
        <v>303</v>
      </c>
      <c r="B305" s="440">
        <v>44662</v>
      </c>
      <c r="C305" s="56" t="s">
        <v>4417</v>
      </c>
      <c r="D305" s="472" t="s">
        <v>4293</v>
      </c>
      <c r="E305" s="56" t="s">
        <v>2652</v>
      </c>
      <c r="F305" s="440">
        <v>44906</v>
      </c>
      <c r="G305" s="529" t="s">
        <v>401</v>
      </c>
      <c r="H305" s="56"/>
    </row>
    <row r="306" spans="1:8" x14ac:dyDescent="0.25">
      <c r="A306" s="56">
        <v>304</v>
      </c>
      <c r="B306" s="440">
        <v>44662</v>
      </c>
      <c r="C306" s="56" t="s">
        <v>4417</v>
      </c>
      <c r="D306" s="126" t="s">
        <v>4566</v>
      </c>
      <c r="E306" s="56" t="s">
        <v>2652</v>
      </c>
      <c r="F306" s="440">
        <v>44906</v>
      </c>
      <c r="G306" s="106" t="s">
        <v>2625</v>
      </c>
      <c r="H306" s="56"/>
    </row>
    <row r="307" spans="1:8" x14ac:dyDescent="0.25">
      <c r="A307" s="56">
        <v>305</v>
      </c>
      <c r="B307" s="440">
        <v>44662</v>
      </c>
      <c r="C307" s="56" t="s">
        <v>4417</v>
      </c>
      <c r="D307" s="126" t="s">
        <v>4567</v>
      </c>
      <c r="E307" s="56" t="s">
        <v>2652</v>
      </c>
      <c r="F307" s="440">
        <v>44845</v>
      </c>
      <c r="G307" s="65" t="s">
        <v>4559</v>
      </c>
      <c r="H307" s="56"/>
    </row>
    <row r="308" spans="1:8" x14ac:dyDescent="0.25">
      <c r="A308" s="56">
        <v>306</v>
      </c>
      <c r="B308" s="440">
        <v>44662</v>
      </c>
      <c r="C308" s="56" t="s">
        <v>4417</v>
      </c>
      <c r="D308" s="126" t="s">
        <v>4568</v>
      </c>
      <c r="E308" s="56" t="s">
        <v>2652</v>
      </c>
      <c r="F308" s="440">
        <v>44845</v>
      </c>
      <c r="G308" s="65" t="s">
        <v>4559</v>
      </c>
      <c r="H308" s="56"/>
    </row>
    <row r="309" spans="1:8" x14ac:dyDescent="0.25">
      <c r="A309" s="56">
        <v>307</v>
      </c>
      <c r="B309" s="440">
        <v>44662</v>
      </c>
      <c r="C309" s="56" t="s">
        <v>4417</v>
      </c>
      <c r="D309" s="126" t="s">
        <v>4569</v>
      </c>
      <c r="E309" s="56" t="s">
        <v>2652</v>
      </c>
      <c r="F309" s="440">
        <v>44845</v>
      </c>
      <c r="G309" s="65" t="s">
        <v>4559</v>
      </c>
      <c r="H309" s="56"/>
    </row>
    <row r="310" spans="1:8" x14ac:dyDescent="0.25">
      <c r="A310" s="56">
        <v>308</v>
      </c>
      <c r="B310" s="440">
        <v>44662</v>
      </c>
      <c r="C310" s="56" t="s">
        <v>4417</v>
      </c>
      <c r="D310" s="126" t="s">
        <v>4364</v>
      </c>
      <c r="E310" s="56" t="s">
        <v>2652</v>
      </c>
      <c r="F310" s="440">
        <v>44876</v>
      </c>
      <c r="G310" s="529" t="s">
        <v>594</v>
      </c>
      <c r="H310" s="56"/>
    </row>
    <row r="311" spans="1:8" x14ac:dyDescent="0.25">
      <c r="A311" s="56">
        <v>309</v>
      </c>
      <c r="B311" s="440">
        <v>44662</v>
      </c>
      <c r="C311" s="56" t="s">
        <v>4417</v>
      </c>
      <c r="D311" s="126" t="s">
        <v>4570</v>
      </c>
      <c r="E311" s="56" t="s">
        <v>2652</v>
      </c>
      <c r="F311" s="440">
        <v>44845</v>
      </c>
      <c r="G311" s="65" t="s">
        <v>4571</v>
      </c>
      <c r="H311" s="56" t="s">
        <v>4572</v>
      </c>
    </row>
    <row r="312" spans="1:8" x14ac:dyDescent="0.25">
      <c r="A312" s="56">
        <v>310</v>
      </c>
      <c r="B312" s="224">
        <v>44784</v>
      </c>
      <c r="C312" s="56" t="s">
        <v>4409</v>
      </c>
      <c r="D312" s="56" t="s">
        <v>2620</v>
      </c>
      <c r="E312" s="56" t="s">
        <v>4410</v>
      </c>
      <c r="F312" s="440">
        <v>44876</v>
      </c>
      <c r="G312" s="529" t="s">
        <v>453</v>
      </c>
      <c r="H312" s="56"/>
    </row>
    <row r="313" spans="1:8" x14ac:dyDescent="0.25">
      <c r="A313" s="56">
        <v>311</v>
      </c>
      <c r="B313" s="224">
        <v>44784</v>
      </c>
      <c r="C313" s="56" t="s">
        <v>4409</v>
      </c>
      <c r="D313" s="56" t="s">
        <v>2619</v>
      </c>
      <c r="E313" s="56" t="s">
        <v>4410</v>
      </c>
      <c r="F313" s="440">
        <v>44876</v>
      </c>
      <c r="G313" s="529" t="s">
        <v>453</v>
      </c>
      <c r="H313" s="56"/>
    </row>
    <row r="314" spans="1:8" x14ac:dyDescent="0.25">
      <c r="A314" s="56">
        <v>312</v>
      </c>
      <c r="B314" s="224">
        <v>44784</v>
      </c>
      <c r="C314" s="56" t="s">
        <v>4409</v>
      </c>
      <c r="D314" s="56" t="s">
        <v>4573</v>
      </c>
      <c r="E314" s="56" t="s">
        <v>4410</v>
      </c>
      <c r="F314" s="440">
        <v>44845</v>
      </c>
      <c r="G314" s="65" t="s">
        <v>462</v>
      </c>
      <c r="H314" s="56"/>
    </row>
    <row r="315" spans="1:8" x14ac:dyDescent="0.25">
      <c r="A315" s="56">
        <v>313</v>
      </c>
      <c r="B315" s="224">
        <v>44784</v>
      </c>
      <c r="C315" s="56" t="s">
        <v>4409</v>
      </c>
      <c r="D315" s="56" t="s">
        <v>2617</v>
      </c>
      <c r="E315" s="56" t="s">
        <v>4410</v>
      </c>
      <c r="F315" s="440">
        <v>44876</v>
      </c>
      <c r="G315" s="529" t="s">
        <v>453</v>
      </c>
      <c r="H315" s="56"/>
    </row>
    <row r="316" spans="1:8" x14ac:dyDescent="0.25">
      <c r="A316" s="56">
        <v>314</v>
      </c>
      <c r="B316" s="224">
        <v>44784</v>
      </c>
      <c r="C316" s="56" t="s">
        <v>4409</v>
      </c>
      <c r="D316" s="56" t="s">
        <v>4574</v>
      </c>
      <c r="E316" s="56" t="s">
        <v>4410</v>
      </c>
      <c r="F316" s="440">
        <v>44845</v>
      </c>
      <c r="G316" s="529" t="s">
        <v>462</v>
      </c>
      <c r="H316" s="56"/>
    </row>
    <row r="317" spans="1:8" x14ac:dyDescent="0.25">
      <c r="A317" s="56">
        <v>315</v>
      </c>
      <c r="B317" s="224" t="s">
        <v>2648</v>
      </c>
      <c r="C317" s="56" t="s">
        <v>4409</v>
      </c>
      <c r="D317" s="56" t="s">
        <v>2676</v>
      </c>
      <c r="E317" s="56" t="s">
        <v>4410</v>
      </c>
      <c r="F317" s="65" t="s">
        <v>188</v>
      </c>
      <c r="G317" s="529" t="s">
        <v>535</v>
      </c>
      <c r="H317" s="56"/>
    </row>
    <row r="318" spans="1:8" x14ac:dyDescent="0.25">
      <c r="A318" s="56">
        <v>316</v>
      </c>
      <c r="B318" s="224" t="s">
        <v>2648</v>
      </c>
      <c r="C318" s="56" t="s">
        <v>4409</v>
      </c>
      <c r="D318" s="56" t="s">
        <v>2671</v>
      </c>
      <c r="E318" s="56" t="s">
        <v>4410</v>
      </c>
      <c r="F318" s="65" t="s">
        <v>2669</v>
      </c>
      <c r="G318" s="529" t="s">
        <v>454</v>
      </c>
      <c r="H318" s="56"/>
    </row>
    <row r="319" spans="1:8" x14ac:dyDescent="0.25">
      <c r="A319" s="56">
        <v>317</v>
      </c>
      <c r="B319" s="224" t="s">
        <v>2648</v>
      </c>
      <c r="C319" s="56" t="s">
        <v>4409</v>
      </c>
      <c r="D319" s="56" t="s">
        <v>2660</v>
      </c>
      <c r="E319" s="56" t="s">
        <v>4410</v>
      </c>
      <c r="F319" s="65" t="s">
        <v>2658</v>
      </c>
      <c r="G319" s="529" t="s">
        <v>452</v>
      </c>
      <c r="H319" s="56"/>
    </row>
    <row r="320" spans="1:8" x14ac:dyDescent="0.25">
      <c r="A320" s="56">
        <v>318</v>
      </c>
      <c r="B320" s="224" t="s">
        <v>2648</v>
      </c>
      <c r="C320" s="56" t="s">
        <v>4409</v>
      </c>
      <c r="D320" s="56" t="s">
        <v>2670</v>
      </c>
      <c r="E320" s="56" t="s">
        <v>4410</v>
      </c>
      <c r="F320" s="65" t="s">
        <v>2669</v>
      </c>
      <c r="G320" s="529" t="s">
        <v>454</v>
      </c>
      <c r="H320" s="56"/>
    </row>
    <row r="321" spans="1:8" x14ac:dyDescent="0.25">
      <c r="A321" s="56">
        <v>319</v>
      </c>
      <c r="B321" s="224" t="s">
        <v>2648</v>
      </c>
      <c r="C321" s="56" t="s">
        <v>4409</v>
      </c>
      <c r="D321" s="56" t="s">
        <v>4575</v>
      </c>
      <c r="E321" s="56" t="s">
        <v>4410</v>
      </c>
      <c r="F321" s="65" t="s">
        <v>2658</v>
      </c>
      <c r="G321" s="52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4409</v>
      </c>
      <c r="D322" s="56" t="s">
        <v>2679</v>
      </c>
      <c r="E322" s="56" t="s">
        <v>4410</v>
      </c>
      <c r="F322" s="65" t="s">
        <v>2677</v>
      </c>
      <c r="G322" s="52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4409</v>
      </c>
      <c r="D323" s="56" t="s">
        <v>2699</v>
      </c>
      <c r="E323" s="56" t="s">
        <v>4410</v>
      </c>
      <c r="F323" s="440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4409</v>
      </c>
      <c r="D324" s="56" t="s">
        <v>2675</v>
      </c>
      <c r="E324" s="56" t="s">
        <v>4410</v>
      </c>
      <c r="F324" s="65" t="s">
        <v>188</v>
      </c>
      <c r="G324" s="52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4409</v>
      </c>
      <c r="D325" s="56" t="s">
        <v>2678</v>
      </c>
      <c r="E325" s="56" t="s">
        <v>4410</v>
      </c>
      <c r="F325" s="65" t="s">
        <v>2677</v>
      </c>
      <c r="G325" s="529" t="s">
        <v>479</v>
      </c>
      <c r="H325" s="56"/>
    </row>
    <row r="326" spans="1:8" x14ac:dyDescent="0.25">
      <c r="A326" s="56">
        <v>324</v>
      </c>
      <c r="B326" s="224">
        <v>44604</v>
      </c>
      <c r="C326" s="56" t="s">
        <v>4409</v>
      </c>
      <c r="D326" s="56" t="s">
        <v>2701</v>
      </c>
      <c r="E326" s="56" t="s">
        <v>4410</v>
      </c>
      <c r="F326" s="440">
        <v>44604</v>
      </c>
      <c r="G326" s="529" t="s">
        <v>566</v>
      </c>
      <c r="H326" s="56"/>
    </row>
    <row r="327" spans="1:8" x14ac:dyDescent="0.25">
      <c r="A327" s="56">
        <v>325</v>
      </c>
      <c r="B327" s="224">
        <v>44604</v>
      </c>
      <c r="C327" s="56" t="s">
        <v>4409</v>
      </c>
      <c r="D327" s="56" t="s">
        <v>2731</v>
      </c>
      <c r="E327" s="56" t="s">
        <v>4410</v>
      </c>
      <c r="F327" s="440">
        <v>44816</v>
      </c>
      <c r="G327" s="65" t="s">
        <v>514</v>
      </c>
      <c r="H327" s="56"/>
    </row>
    <row r="328" spans="1:8" x14ac:dyDescent="0.25">
      <c r="A328" s="56">
        <v>326</v>
      </c>
      <c r="B328" s="224">
        <v>44604</v>
      </c>
      <c r="C328" s="56" t="s">
        <v>4409</v>
      </c>
      <c r="D328" s="56" t="s">
        <v>2700</v>
      </c>
      <c r="E328" s="56" t="s">
        <v>4410</v>
      </c>
      <c r="F328" s="440">
        <v>44604</v>
      </c>
      <c r="G328" s="529" t="s">
        <v>566</v>
      </c>
      <c r="H328" s="56"/>
    </row>
    <row r="329" spans="1:8" x14ac:dyDescent="0.25">
      <c r="A329" s="56">
        <v>327</v>
      </c>
      <c r="B329" s="224">
        <v>44604</v>
      </c>
      <c r="C329" s="56" t="s">
        <v>4409</v>
      </c>
      <c r="D329" s="56" t="s">
        <v>2730</v>
      </c>
      <c r="E329" s="56" t="s">
        <v>4410</v>
      </c>
      <c r="F329" s="440">
        <v>44816</v>
      </c>
      <c r="G329" s="65" t="s">
        <v>514</v>
      </c>
      <c r="H329" s="56"/>
    </row>
    <row r="330" spans="1:8" x14ac:dyDescent="0.25">
      <c r="A330" s="56">
        <v>328</v>
      </c>
      <c r="B330" s="224">
        <v>44604</v>
      </c>
      <c r="C330" s="56" t="s">
        <v>4409</v>
      </c>
      <c r="D330" s="56" t="s">
        <v>2736</v>
      </c>
      <c r="E330" s="56" t="s">
        <v>4410</v>
      </c>
      <c r="F330" s="440">
        <v>44816</v>
      </c>
      <c r="G330" s="65" t="s">
        <v>500</v>
      </c>
      <c r="H330" s="56"/>
    </row>
    <row r="331" spans="1:8" x14ac:dyDescent="0.25">
      <c r="A331" s="56">
        <v>329</v>
      </c>
      <c r="B331" s="224">
        <v>44604</v>
      </c>
      <c r="C331" s="56" t="s">
        <v>4409</v>
      </c>
      <c r="D331" s="56" t="s">
        <v>2718</v>
      </c>
      <c r="E331" s="56" t="s">
        <v>4410</v>
      </c>
      <c r="F331" s="440">
        <v>44724</v>
      </c>
      <c r="G331" s="65" t="s">
        <v>428</v>
      </c>
      <c r="H331" s="56"/>
    </row>
    <row r="332" spans="1:8" x14ac:dyDescent="0.25">
      <c r="A332" s="56">
        <v>330</v>
      </c>
      <c r="B332" s="224">
        <v>44604</v>
      </c>
      <c r="C332" s="56" t="s">
        <v>4409</v>
      </c>
      <c r="D332" s="56" t="s">
        <v>2719</v>
      </c>
      <c r="E332" s="56" t="s">
        <v>4410</v>
      </c>
      <c r="F332" s="440">
        <v>44724</v>
      </c>
      <c r="G332" s="65" t="s">
        <v>428</v>
      </c>
      <c r="H332" s="56"/>
    </row>
    <row r="333" spans="1:8" x14ac:dyDescent="0.25">
      <c r="A333" s="56">
        <v>331</v>
      </c>
      <c r="B333" s="224">
        <v>44604</v>
      </c>
      <c r="C333" s="56" t="s">
        <v>4409</v>
      </c>
      <c r="D333" s="56" t="s">
        <v>2712</v>
      </c>
      <c r="E333" s="56" t="s">
        <v>4410</v>
      </c>
      <c r="F333" s="440">
        <v>44632</v>
      </c>
      <c r="G333" s="106" t="s">
        <v>2713</v>
      </c>
      <c r="H333" s="56"/>
    </row>
    <row r="334" spans="1:8" x14ac:dyDescent="0.25">
      <c r="A334" s="56">
        <v>332</v>
      </c>
      <c r="B334" s="224">
        <v>44604</v>
      </c>
      <c r="C334" s="56" t="s">
        <v>4409</v>
      </c>
      <c r="D334" s="56" t="s">
        <v>2735</v>
      </c>
      <c r="E334" s="56" t="s">
        <v>4410</v>
      </c>
      <c r="F334" s="440">
        <v>44816</v>
      </c>
      <c r="G334" s="65" t="s">
        <v>500</v>
      </c>
      <c r="H334" s="56"/>
    </row>
    <row r="335" spans="1:8" x14ac:dyDescent="0.25">
      <c r="A335" s="56">
        <v>333</v>
      </c>
      <c r="B335" s="224">
        <v>44604</v>
      </c>
      <c r="C335" s="56" t="s">
        <v>4409</v>
      </c>
      <c r="D335" s="56" t="s">
        <v>2714</v>
      </c>
      <c r="E335" s="56" t="s">
        <v>4410</v>
      </c>
      <c r="F335" s="440">
        <v>44632</v>
      </c>
      <c r="G335" s="106" t="s">
        <v>2713</v>
      </c>
      <c r="H335" s="56"/>
    </row>
    <row r="336" spans="1:8" x14ac:dyDescent="0.25">
      <c r="A336" s="56">
        <v>334</v>
      </c>
      <c r="B336" s="224">
        <v>44816</v>
      </c>
      <c r="C336" s="56" t="s">
        <v>4409</v>
      </c>
      <c r="D336" s="56" t="s">
        <v>2749</v>
      </c>
      <c r="E336" s="56" t="s">
        <v>4410</v>
      </c>
      <c r="F336" s="440">
        <v>44846</v>
      </c>
      <c r="G336" s="65" t="s">
        <v>622</v>
      </c>
      <c r="H336" s="56"/>
    </row>
    <row r="337" spans="1:8" x14ac:dyDescent="0.25">
      <c r="A337" s="56">
        <v>335</v>
      </c>
      <c r="B337" s="224">
        <v>44816</v>
      </c>
      <c r="C337" s="56" t="s">
        <v>4409</v>
      </c>
      <c r="D337" s="56" t="s">
        <v>2738</v>
      </c>
      <c r="E337" s="56" t="s">
        <v>4410</v>
      </c>
      <c r="F337" s="440">
        <v>44816</v>
      </c>
      <c r="G337" s="65" t="s">
        <v>500</v>
      </c>
      <c r="H337" s="56"/>
    </row>
    <row r="338" spans="1:8" x14ac:dyDescent="0.25">
      <c r="A338" s="56">
        <v>336</v>
      </c>
      <c r="B338" s="224">
        <v>44816</v>
      </c>
      <c r="C338" s="56" t="s">
        <v>4409</v>
      </c>
      <c r="D338" s="56" t="s">
        <v>2748</v>
      </c>
      <c r="E338" s="56" t="s">
        <v>4410</v>
      </c>
      <c r="F338" s="440">
        <v>44846</v>
      </c>
      <c r="G338" s="65" t="s">
        <v>622</v>
      </c>
      <c r="H338" s="56"/>
    </row>
    <row r="339" spans="1:8" x14ac:dyDescent="0.25">
      <c r="A339" s="56">
        <v>337</v>
      </c>
      <c r="B339" s="224">
        <v>44816</v>
      </c>
      <c r="C339" s="56" t="s">
        <v>4409</v>
      </c>
      <c r="D339" s="56" t="s">
        <v>2737</v>
      </c>
      <c r="E339" s="56" t="s">
        <v>4410</v>
      </c>
      <c r="F339" s="440">
        <v>44816</v>
      </c>
      <c r="G339" s="65" t="s">
        <v>500</v>
      </c>
      <c r="H339" s="56"/>
    </row>
    <row r="340" spans="1:8" x14ac:dyDescent="0.25">
      <c r="A340" s="56">
        <v>338</v>
      </c>
      <c r="B340" s="224">
        <v>44816</v>
      </c>
      <c r="C340" s="56" t="s">
        <v>4409</v>
      </c>
      <c r="D340" s="56" t="s">
        <v>2760</v>
      </c>
      <c r="E340" s="56" t="s">
        <v>4410</v>
      </c>
      <c r="F340" s="440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4409</v>
      </c>
      <c r="D341" s="56" t="s">
        <v>2768</v>
      </c>
      <c r="E341" s="56" t="s">
        <v>4410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4409</v>
      </c>
      <c r="D342" s="56" t="s">
        <v>4576</v>
      </c>
      <c r="E342" s="56" t="s">
        <v>4410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4409</v>
      </c>
      <c r="D343" s="56" t="s">
        <v>2770</v>
      </c>
      <c r="E343" s="56" t="s">
        <v>4410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4409</v>
      </c>
      <c r="D344" s="452" t="s">
        <v>2764</v>
      </c>
      <c r="E344" s="56" t="s">
        <v>4410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4409</v>
      </c>
      <c r="D345" s="452" t="s">
        <v>2763</v>
      </c>
      <c r="E345" s="56" t="s">
        <v>4410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4409</v>
      </c>
      <c r="D346" s="56" t="s">
        <v>2771</v>
      </c>
      <c r="E346" s="56" t="s">
        <v>4410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4409</v>
      </c>
      <c r="D347" s="56" t="s">
        <v>2797</v>
      </c>
      <c r="E347" s="56" t="s">
        <v>4410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4409</v>
      </c>
      <c r="D348" s="56" t="s">
        <v>2798</v>
      </c>
      <c r="E348" s="56" t="s">
        <v>4410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4409</v>
      </c>
      <c r="D349" s="56" t="s">
        <v>2793</v>
      </c>
      <c r="E349" s="56" t="s">
        <v>4410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4409</v>
      </c>
      <c r="D350" s="56" t="s">
        <v>2799</v>
      </c>
      <c r="E350" s="56" t="s">
        <v>4410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4409</v>
      </c>
      <c r="D351" s="56" t="s">
        <v>2794</v>
      </c>
      <c r="E351" s="56" t="s">
        <v>4410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4409</v>
      </c>
      <c r="D352" s="56" t="s">
        <v>4577</v>
      </c>
      <c r="E352" s="56" t="s">
        <v>4410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4409</v>
      </c>
      <c r="D353" s="56" t="s">
        <v>870</v>
      </c>
      <c r="E353" s="56" t="s">
        <v>4410</v>
      </c>
      <c r="F353" s="440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4409</v>
      </c>
      <c r="D354" s="56" t="s">
        <v>871</v>
      </c>
      <c r="E354" s="56" t="s">
        <v>4410</v>
      </c>
      <c r="F354" s="440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4409</v>
      </c>
      <c r="D355" s="56" t="s">
        <v>4272</v>
      </c>
      <c r="E355" s="56" t="s">
        <v>4410</v>
      </c>
      <c r="F355" s="440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4409</v>
      </c>
      <c r="D356" s="56" t="s">
        <v>2829</v>
      </c>
      <c r="E356" s="56" t="s">
        <v>4410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4409</v>
      </c>
      <c r="D357" s="56" t="s">
        <v>2818</v>
      </c>
      <c r="E357" s="56" t="s">
        <v>4410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4409</v>
      </c>
      <c r="D358" s="56" t="s">
        <v>4578</v>
      </c>
      <c r="E358" s="56" t="s">
        <v>4410</v>
      </c>
      <c r="F358" s="440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4409</v>
      </c>
      <c r="D359" s="56" t="s">
        <v>2819</v>
      </c>
      <c r="E359" s="56" t="s">
        <v>4410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4409</v>
      </c>
      <c r="D360" s="56" t="s">
        <v>4579</v>
      </c>
      <c r="E360" s="56" t="s">
        <v>4410</v>
      </c>
      <c r="F360" s="440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4409</v>
      </c>
      <c r="D361" s="56" t="s">
        <v>4580</v>
      </c>
      <c r="E361" s="56" t="s">
        <v>4410</v>
      </c>
      <c r="F361" s="440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4409</v>
      </c>
      <c r="D362" s="56" t="s">
        <v>2830</v>
      </c>
      <c r="E362" s="56" t="s">
        <v>4410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4409</v>
      </c>
      <c r="D363" s="56" t="s">
        <v>894</v>
      </c>
      <c r="E363" s="56" t="s">
        <v>4410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4409</v>
      </c>
      <c r="D364" s="56" t="s">
        <v>881</v>
      </c>
      <c r="E364" s="56" t="s">
        <v>4410</v>
      </c>
      <c r="F364" s="440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4409</v>
      </c>
      <c r="D365" s="56" t="s">
        <v>2828</v>
      </c>
      <c r="E365" s="56" t="s">
        <v>4410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4409</v>
      </c>
      <c r="D366" s="56" t="s">
        <v>4581</v>
      </c>
      <c r="E366" s="56" t="s">
        <v>4410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4409</v>
      </c>
      <c r="D367" s="56" t="s">
        <v>872</v>
      </c>
      <c r="E367" s="56" t="s">
        <v>4410</v>
      </c>
      <c r="F367" s="440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4409</v>
      </c>
      <c r="D368" s="56" t="s">
        <v>1454</v>
      </c>
      <c r="E368" s="56" t="s">
        <v>4410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4">
        <v>45108</v>
      </c>
      <c r="C369" s="56" t="s">
        <v>4409</v>
      </c>
      <c r="D369" s="56" t="s">
        <v>882</v>
      </c>
      <c r="E369" s="56" t="s">
        <v>4410</v>
      </c>
      <c r="F369" s="440">
        <v>45200</v>
      </c>
      <c r="G369" s="65" t="s">
        <v>513</v>
      </c>
      <c r="H369" s="56"/>
    </row>
    <row r="370" spans="1:8" x14ac:dyDescent="0.25">
      <c r="A370" s="56">
        <v>368</v>
      </c>
      <c r="B370" s="224">
        <v>45108</v>
      </c>
      <c r="C370" s="56" t="s">
        <v>4409</v>
      </c>
      <c r="D370" s="56" t="s">
        <v>883</v>
      </c>
      <c r="E370" s="56" t="s">
        <v>4410</v>
      </c>
      <c r="F370" s="440">
        <v>45200</v>
      </c>
      <c r="G370" s="65" t="s">
        <v>513</v>
      </c>
      <c r="H370" s="56"/>
    </row>
    <row r="371" spans="1:8" x14ac:dyDescent="0.25">
      <c r="A371" s="56">
        <v>369</v>
      </c>
      <c r="B371" s="224">
        <v>45108</v>
      </c>
      <c r="C371" s="56" t="s">
        <v>4409</v>
      </c>
      <c r="D371" s="56" t="s">
        <v>885</v>
      </c>
      <c r="E371" s="56" t="s">
        <v>4410</v>
      </c>
      <c r="F371" s="440">
        <v>45200</v>
      </c>
      <c r="G371" s="65" t="s">
        <v>513</v>
      </c>
      <c r="H371" s="56"/>
    </row>
    <row r="372" spans="1:8" x14ac:dyDescent="0.25">
      <c r="A372" s="56">
        <v>370</v>
      </c>
      <c r="B372" s="224">
        <v>45108</v>
      </c>
      <c r="C372" s="56" t="s">
        <v>4409</v>
      </c>
      <c r="D372" s="56" t="s">
        <v>919</v>
      </c>
      <c r="E372" s="56" t="s">
        <v>4410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4">
        <v>45108</v>
      </c>
      <c r="C373" s="56" t="s">
        <v>4409</v>
      </c>
      <c r="D373" s="56" t="s">
        <v>918</v>
      </c>
      <c r="E373" s="56" t="s">
        <v>4410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4">
        <v>45108</v>
      </c>
      <c r="C374" s="56" t="s">
        <v>4409</v>
      </c>
      <c r="D374" s="56" t="s">
        <v>917</v>
      </c>
      <c r="E374" s="56" t="s">
        <v>4410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4">
        <v>45108</v>
      </c>
      <c r="C375" s="56" t="s">
        <v>4409</v>
      </c>
      <c r="D375" s="56" t="s">
        <v>916</v>
      </c>
      <c r="E375" s="56" t="s">
        <v>4410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4">
        <v>45108</v>
      </c>
      <c r="C376" s="56" t="s">
        <v>4409</v>
      </c>
      <c r="D376" s="56" t="s">
        <v>884</v>
      </c>
      <c r="E376" s="56" t="s">
        <v>4410</v>
      </c>
      <c r="F376" s="440">
        <v>45200</v>
      </c>
      <c r="G376" s="65" t="s">
        <v>513</v>
      </c>
      <c r="H376" s="56"/>
    </row>
    <row r="377" spans="1:8" x14ac:dyDescent="0.25">
      <c r="A377" s="56">
        <v>375</v>
      </c>
      <c r="B377" s="224">
        <v>45108</v>
      </c>
      <c r="C377" s="56" t="s">
        <v>4409</v>
      </c>
      <c r="D377" s="56" t="s">
        <v>937</v>
      </c>
      <c r="E377" s="56" t="s">
        <v>4410</v>
      </c>
      <c r="F377" s="65" t="s">
        <v>466</v>
      </c>
      <c r="G377" s="65" t="s">
        <v>960</v>
      </c>
      <c r="H377" s="56" t="s">
        <v>4582</v>
      </c>
    </row>
    <row r="378" spans="1:8" x14ac:dyDescent="0.25">
      <c r="A378" s="56">
        <v>376</v>
      </c>
      <c r="B378" s="224">
        <v>45108</v>
      </c>
      <c r="C378" s="56" t="s">
        <v>4409</v>
      </c>
      <c r="D378" s="56" t="s">
        <v>920</v>
      </c>
      <c r="E378" s="56" t="s">
        <v>4410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4409</v>
      </c>
      <c r="D379" s="56" t="s">
        <v>922</v>
      </c>
      <c r="E379" s="56" t="s">
        <v>4410</v>
      </c>
      <c r="F379" s="65" t="s">
        <v>458</v>
      </c>
      <c r="G379" s="65" t="s">
        <v>462</v>
      </c>
      <c r="H379" s="56" t="s">
        <v>4583</v>
      </c>
    </row>
    <row r="380" spans="1:8" x14ac:dyDescent="0.25">
      <c r="A380" s="56">
        <v>378</v>
      </c>
      <c r="B380" s="56" t="s">
        <v>448</v>
      </c>
      <c r="C380" s="56" t="s">
        <v>4409</v>
      </c>
      <c r="D380" s="56" t="s">
        <v>894</v>
      </c>
      <c r="E380" s="56" t="s">
        <v>4410</v>
      </c>
      <c r="F380" s="65" t="s">
        <v>458</v>
      </c>
      <c r="G380" s="65" t="s">
        <v>462</v>
      </c>
      <c r="H380" s="56" t="s">
        <v>4583</v>
      </c>
    </row>
    <row r="381" spans="1:8" x14ac:dyDescent="0.25">
      <c r="A381" s="56">
        <v>379</v>
      </c>
      <c r="B381" s="56" t="s">
        <v>448</v>
      </c>
      <c r="C381" s="56" t="s">
        <v>4409</v>
      </c>
      <c r="D381" s="56" t="s">
        <v>951</v>
      </c>
      <c r="E381" s="56" t="s">
        <v>4410</v>
      </c>
      <c r="F381" s="65" t="s">
        <v>473</v>
      </c>
      <c r="G381" s="65" t="s">
        <v>725</v>
      </c>
      <c r="H381" s="56" t="s">
        <v>4583</v>
      </c>
    </row>
    <row r="382" spans="1:8" x14ac:dyDescent="0.25">
      <c r="A382" s="56">
        <v>380</v>
      </c>
      <c r="B382" s="56" t="s">
        <v>448</v>
      </c>
      <c r="C382" s="56" t="s">
        <v>4409</v>
      </c>
      <c r="D382" s="56" t="s">
        <v>1076</v>
      </c>
      <c r="E382" s="56" t="s">
        <v>4410</v>
      </c>
      <c r="F382" s="65" t="s">
        <v>456</v>
      </c>
      <c r="G382" s="65" t="s">
        <v>420</v>
      </c>
      <c r="H382" s="56" t="s">
        <v>4583</v>
      </c>
    </row>
    <row r="383" spans="1:8" x14ac:dyDescent="0.25">
      <c r="A383" s="56">
        <v>381</v>
      </c>
      <c r="B383" s="56" t="s">
        <v>448</v>
      </c>
      <c r="C383" s="56" t="s">
        <v>4409</v>
      </c>
      <c r="D383" s="56" t="s">
        <v>921</v>
      </c>
      <c r="E383" s="56" t="s">
        <v>4410</v>
      </c>
      <c r="F383" s="65" t="s">
        <v>457</v>
      </c>
      <c r="G383" s="65" t="s">
        <v>461</v>
      </c>
      <c r="H383" s="56" t="s">
        <v>4583</v>
      </c>
    </row>
    <row r="384" spans="1:8" x14ac:dyDescent="0.25">
      <c r="A384" s="56">
        <v>382</v>
      </c>
      <c r="B384" s="56" t="s">
        <v>448</v>
      </c>
      <c r="C384" s="56" t="s">
        <v>4409</v>
      </c>
      <c r="D384" s="56" t="s">
        <v>973</v>
      </c>
      <c r="E384" s="56" t="s">
        <v>4410</v>
      </c>
      <c r="F384" s="440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4409</v>
      </c>
      <c r="D385" s="56" t="s">
        <v>938</v>
      </c>
      <c r="E385" s="56" t="s">
        <v>4410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4409</v>
      </c>
      <c r="D386" s="56" t="s">
        <v>970</v>
      </c>
      <c r="E386" s="56" t="s">
        <v>4410</v>
      </c>
      <c r="F386" s="440">
        <v>45079</v>
      </c>
      <c r="G386" s="65" t="s">
        <v>453</v>
      </c>
      <c r="H386" s="56" t="s">
        <v>4584</v>
      </c>
    </row>
    <row r="387" spans="1:8" x14ac:dyDescent="0.25">
      <c r="A387" s="56">
        <v>385</v>
      </c>
      <c r="B387" s="56" t="s">
        <v>448</v>
      </c>
      <c r="C387" s="56" t="s">
        <v>4409</v>
      </c>
      <c r="D387" s="56" t="s">
        <v>934</v>
      </c>
      <c r="E387" s="56" t="s">
        <v>4410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4409</v>
      </c>
      <c r="D388" s="56" t="s">
        <v>939</v>
      </c>
      <c r="E388" s="56" t="s">
        <v>4410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4409</v>
      </c>
      <c r="D389" s="56" t="s">
        <v>4585</v>
      </c>
      <c r="E389" s="56" t="s">
        <v>4410</v>
      </c>
      <c r="F389" s="65" t="s">
        <v>466</v>
      </c>
      <c r="G389" s="65" t="s">
        <v>4586</v>
      </c>
      <c r="H389" s="56" t="s">
        <v>4587</v>
      </c>
    </row>
    <row r="390" spans="1:8" x14ac:dyDescent="0.25">
      <c r="A390" s="56">
        <v>385</v>
      </c>
      <c r="B390" s="56" t="s">
        <v>448</v>
      </c>
      <c r="C390" s="56" t="s">
        <v>4409</v>
      </c>
      <c r="D390" s="56" t="s">
        <v>928</v>
      </c>
      <c r="E390" s="56" t="s">
        <v>4410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4409</v>
      </c>
      <c r="D391" s="56" t="s">
        <v>935</v>
      </c>
      <c r="E391" s="56" t="s">
        <v>4410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4">
        <v>45109</v>
      </c>
      <c r="C392" s="56" t="s">
        <v>4409</v>
      </c>
      <c r="D392" s="56" t="s">
        <v>972</v>
      </c>
      <c r="E392" s="56" t="s">
        <v>88</v>
      </c>
      <c r="F392" s="440">
        <v>45140</v>
      </c>
      <c r="G392" s="559" t="s">
        <v>452</v>
      </c>
      <c r="H392" s="56"/>
    </row>
    <row r="393" spans="1:8" x14ac:dyDescent="0.25">
      <c r="A393" s="56">
        <v>391</v>
      </c>
      <c r="B393" s="224">
        <v>45140</v>
      </c>
      <c r="C393" s="56" t="s">
        <v>4417</v>
      </c>
      <c r="D393" s="126" t="s">
        <v>4588</v>
      </c>
      <c r="E393" s="56" t="s">
        <v>4589</v>
      </c>
      <c r="F393" s="224">
        <v>45172</v>
      </c>
      <c r="G393" s="559" t="s">
        <v>648</v>
      </c>
      <c r="H393" s="224">
        <v>45172</v>
      </c>
    </row>
    <row r="394" spans="1:8" x14ac:dyDescent="0.25">
      <c r="A394" s="56">
        <v>392</v>
      </c>
      <c r="B394" s="440">
        <v>45232</v>
      </c>
      <c r="C394" s="56" t="s">
        <v>4590</v>
      </c>
      <c r="D394" s="56" t="s">
        <v>1000</v>
      </c>
      <c r="E394" s="56" t="s">
        <v>4591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0">
        <v>45232</v>
      </c>
      <c r="C395" s="56" t="s">
        <v>4590</v>
      </c>
      <c r="D395" s="414" t="s">
        <v>1021</v>
      </c>
      <c r="E395" s="56" t="s">
        <v>4591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0">
        <v>45232</v>
      </c>
      <c r="C396" s="56" t="s">
        <v>4590</v>
      </c>
      <c r="D396" s="56" t="s">
        <v>1020</v>
      </c>
      <c r="E396" s="56" t="s">
        <v>4591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0">
        <v>45232</v>
      </c>
      <c r="C397" s="56" t="s">
        <v>4590</v>
      </c>
      <c r="D397" s="414" t="s">
        <v>1022</v>
      </c>
      <c r="E397" s="56" t="s">
        <v>4591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0">
        <v>45232</v>
      </c>
      <c r="C398" s="56" t="s">
        <v>4592</v>
      </c>
      <c r="D398" s="56" t="s">
        <v>4593</v>
      </c>
      <c r="E398" s="56" t="s">
        <v>4591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0">
        <v>45232</v>
      </c>
      <c r="C399" s="56" t="s">
        <v>4590</v>
      </c>
      <c r="D399" s="56" t="s">
        <v>4594</v>
      </c>
      <c r="E399" s="56" t="s">
        <v>4591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0">
        <v>45232</v>
      </c>
      <c r="C400" s="56" t="s">
        <v>4590</v>
      </c>
      <c r="D400" s="56" t="s">
        <v>4595</v>
      </c>
      <c r="E400" s="56" t="s">
        <v>4591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0">
        <v>45232</v>
      </c>
      <c r="C401" s="56" t="s">
        <v>4592</v>
      </c>
      <c r="D401" s="56" t="s">
        <v>4596</v>
      </c>
      <c r="E401" s="56" t="s">
        <v>4591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0">
        <v>45232</v>
      </c>
      <c r="C402" s="56" t="s">
        <v>4590</v>
      </c>
      <c r="D402" s="56" t="s">
        <v>1001</v>
      </c>
      <c r="E402" s="56" t="s">
        <v>4591</v>
      </c>
      <c r="F402" s="65" t="s">
        <v>499</v>
      </c>
      <c r="G402" s="65" t="s">
        <v>514</v>
      </c>
      <c r="H402" s="56" t="s">
        <v>4582</v>
      </c>
    </row>
    <row r="403" spans="1:8" x14ac:dyDescent="0.25">
      <c r="A403" s="56">
        <v>401</v>
      </c>
      <c r="B403" s="440">
        <v>45232</v>
      </c>
      <c r="C403" s="56" t="s">
        <v>4590</v>
      </c>
      <c r="D403" s="56" t="s">
        <v>4597</v>
      </c>
      <c r="E403" s="56" t="s">
        <v>4591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0">
        <v>45232</v>
      </c>
      <c r="C404" s="56" t="s">
        <v>4590</v>
      </c>
      <c r="D404" s="56" t="s">
        <v>4598</v>
      </c>
      <c r="E404" s="56" t="s">
        <v>4591</v>
      </c>
      <c r="F404" s="65" t="s">
        <v>499</v>
      </c>
      <c r="G404" s="65" t="s">
        <v>514</v>
      </c>
      <c r="H404" s="56" t="s">
        <v>4582</v>
      </c>
    </row>
    <row r="405" spans="1:8" x14ac:dyDescent="0.25">
      <c r="A405" s="56">
        <v>403</v>
      </c>
      <c r="B405" s="440">
        <v>45232</v>
      </c>
      <c r="C405" s="56" t="s">
        <v>4590</v>
      </c>
      <c r="D405" s="56" t="s">
        <v>999</v>
      </c>
      <c r="E405" s="56" t="s">
        <v>4591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4417</v>
      </c>
      <c r="D406" s="456" t="s">
        <v>4281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4417</v>
      </c>
      <c r="D407" s="449" t="s">
        <v>4599</v>
      </c>
      <c r="E407" s="56" t="s">
        <v>88</v>
      </c>
      <c r="F407" s="65" t="s">
        <v>4600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4409</v>
      </c>
      <c r="D408" s="56" t="s">
        <v>1081</v>
      </c>
      <c r="E408" s="56" t="s">
        <v>4601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4409</v>
      </c>
      <c r="D409" s="56" t="s">
        <v>1082</v>
      </c>
      <c r="E409" s="56" t="s">
        <v>4601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4409</v>
      </c>
      <c r="D410" s="56" t="s">
        <v>4602</v>
      </c>
      <c r="E410" s="56" t="s">
        <v>4601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4409</v>
      </c>
      <c r="D411" s="56" t="s">
        <v>4603</v>
      </c>
      <c r="E411" s="56" t="s">
        <v>4601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4409</v>
      </c>
      <c r="D412" s="56" t="s">
        <v>4604</v>
      </c>
      <c r="E412" s="56" t="s">
        <v>4601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4409</v>
      </c>
      <c r="D413" s="56" t="s">
        <v>4605</v>
      </c>
      <c r="E413" s="56" t="s">
        <v>4601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4417</v>
      </c>
      <c r="D414" s="126" t="s">
        <v>4606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4417</v>
      </c>
      <c r="D415" s="126" t="s">
        <v>4607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4417</v>
      </c>
      <c r="D416" s="126" t="s">
        <v>4608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4">
        <v>44929</v>
      </c>
      <c r="C417" s="56" t="s">
        <v>4417</v>
      </c>
      <c r="D417" s="126" t="s">
        <v>1030</v>
      </c>
      <c r="E417" s="56" t="s">
        <v>88</v>
      </c>
      <c r="F417" s="440">
        <v>44960</v>
      </c>
      <c r="G417" s="65" t="s">
        <v>594</v>
      </c>
      <c r="H417" s="56"/>
    </row>
    <row r="418" spans="1:8" x14ac:dyDescent="0.25">
      <c r="A418" s="56">
        <v>416</v>
      </c>
      <c r="B418" s="224">
        <v>44929</v>
      </c>
      <c r="C418" s="56" t="s">
        <v>4417</v>
      </c>
      <c r="D418" s="126" t="s">
        <v>1028</v>
      </c>
      <c r="E418" s="56" t="s">
        <v>88</v>
      </c>
      <c r="F418" s="440">
        <v>44960</v>
      </c>
      <c r="G418" s="65" t="s">
        <v>430</v>
      </c>
      <c r="H418" s="56"/>
    </row>
    <row r="419" spans="1:8" x14ac:dyDescent="0.25">
      <c r="A419" s="56">
        <v>417</v>
      </c>
      <c r="B419" s="224">
        <v>44929</v>
      </c>
      <c r="C419" s="56" t="s">
        <v>4417</v>
      </c>
      <c r="D419" s="126" t="s">
        <v>1029</v>
      </c>
      <c r="E419" s="56" t="s">
        <v>88</v>
      </c>
      <c r="F419" s="440">
        <v>44960</v>
      </c>
      <c r="G419" s="65" t="s">
        <v>430</v>
      </c>
      <c r="H419" s="56"/>
    </row>
    <row r="420" spans="1:8" x14ac:dyDescent="0.25">
      <c r="A420" s="56">
        <v>418</v>
      </c>
      <c r="B420" s="224">
        <v>45110</v>
      </c>
      <c r="C420" s="56" t="s">
        <v>4417</v>
      </c>
      <c r="D420" s="126" t="s">
        <v>532</v>
      </c>
      <c r="E420" s="56" t="s">
        <v>88</v>
      </c>
      <c r="F420" s="440">
        <v>45110</v>
      </c>
      <c r="G420" s="65" t="s">
        <v>513</v>
      </c>
      <c r="H420" s="56"/>
    </row>
    <row r="421" spans="1:8" x14ac:dyDescent="0.25">
      <c r="A421" s="56">
        <v>419</v>
      </c>
      <c r="B421" s="224">
        <v>45080</v>
      </c>
      <c r="C421" s="56" t="s">
        <v>4609</v>
      </c>
      <c r="D421" s="56">
        <v>2093004081</v>
      </c>
      <c r="E421" s="56" t="s">
        <v>88</v>
      </c>
      <c r="F421" s="440">
        <v>45080</v>
      </c>
      <c r="G421" s="65" t="s">
        <v>453</v>
      </c>
      <c r="H421" s="56"/>
    </row>
    <row r="422" spans="1:8" x14ac:dyDescent="0.25">
      <c r="A422" s="56">
        <v>420</v>
      </c>
      <c r="B422" s="224">
        <v>45080</v>
      </c>
      <c r="C422" s="56" t="s">
        <v>4609</v>
      </c>
      <c r="D422" s="56">
        <v>2092025036</v>
      </c>
      <c r="E422" s="56" t="s">
        <v>88</v>
      </c>
      <c r="F422" s="440">
        <v>45080</v>
      </c>
      <c r="G422" s="65" t="s">
        <v>453</v>
      </c>
      <c r="H422" s="56"/>
    </row>
    <row r="423" spans="1:8" x14ac:dyDescent="0.25">
      <c r="A423" s="56">
        <v>421</v>
      </c>
      <c r="B423" s="440">
        <v>45202</v>
      </c>
      <c r="C423" s="56" t="s">
        <v>4409</v>
      </c>
      <c r="D423" s="56" t="s">
        <v>4610</v>
      </c>
      <c r="E423" s="56" t="s">
        <v>4410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0">
        <v>45202</v>
      </c>
      <c r="C424" s="56" t="s">
        <v>4409</v>
      </c>
      <c r="D424" s="56" t="s">
        <v>4611</v>
      </c>
      <c r="E424" s="56" t="s">
        <v>4410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0">
        <v>45202</v>
      </c>
      <c r="C425" s="56" t="s">
        <v>4409</v>
      </c>
      <c r="D425" s="56" t="s">
        <v>4612</v>
      </c>
      <c r="E425" s="56" t="s">
        <v>4410</v>
      </c>
      <c r="F425" s="440">
        <v>45233</v>
      </c>
      <c r="G425" s="65" t="s">
        <v>425</v>
      </c>
      <c r="H425" s="56"/>
    </row>
    <row r="426" spans="1:8" x14ac:dyDescent="0.25">
      <c r="A426" s="56">
        <v>424</v>
      </c>
      <c r="B426" s="440">
        <v>45202</v>
      </c>
      <c r="C426" s="56" t="s">
        <v>4409</v>
      </c>
      <c r="D426" s="56" t="s">
        <v>4126</v>
      </c>
      <c r="E426" s="56" t="s">
        <v>4410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0">
        <v>45202</v>
      </c>
      <c r="C427" s="56" t="s">
        <v>4409</v>
      </c>
      <c r="D427" s="56" t="s">
        <v>4613</v>
      </c>
      <c r="E427" s="56" t="s">
        <v>4410</v>
      </c>
      <c r="F427" s="440">
        <v>45233</v>
      </c>
      <c r="G427" s="65" t="s">
        <v>460</v>
      </c>
      <c r="H427" s="56"/>
    </row>
    <row r="428" spans="1:8" x14ac:dyDescent="0.25">
      <c r="A428" s="56">
        <v>426</v>
      </c>
      <c r="B428" s="440">
        <v>45202</v>
      </c>
      <c r="C428" s="56" t="s">
        <v>4409</v>
      </c>
      <c r="D428" s="56" t="s">
        <v>4126</v>
      </c>
      <c r="E428" s="56" t="s">
        <v>4410</v>
      </c>
      <c r="F428" s="440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4409</v>
      </c>
      <c r="D429" s="56" t="s">
        <v>1068</v>
      </c>
      <c r="E429" s="56" t="s">
        <v>4410</v>
      </c>
      <c r="F429" s="440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4409</v>
      </c>
      <c r="D430" s="56" t="s">
        <v>1064</v>
      </c>
      <c r="E430" s="56" t="s">
        <v>4410</v>
      </c>
      <c r="F430" s="440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4409</v>
      </c>
      <c r="D431" s="56" t="s">
        <v>1065</v>
      </c>
      <c r="E431" s="56" t="s">
        <v>4410</v>
      </c>
      <c r="F431" s="440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4409</v>
      </c>
      <c r="D432" s="56" t="s">
        <v>1052</v>
      </c>
      <c r="E432" s="56" t="s">
        <v>4410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4409</v>
      </c>
      <c r="D433" s="56" t="s">
        <v>1067</v>
      </c>
      <c r="E433" s="56" t="s">
        <v>4410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4409</v>
      </c>
      <c r="D434" s="56" t="s">
        <v>1068</v>
      </c>
      <c r="E434" s="56" t="s">
        <v>4410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4409</v>
      </c>
      <c r="D435" s="56" t="s">
        <v>1052</v>
      </c>
      <c r="E435" s="56" t="s">
        <v>4410</v>
      </c>
      <c r="F435" s="440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4609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4609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4609</v>
      </c>
      <c r="D438" s="452" t="s">
        <v>4614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4609</v>
      </c>
      <c r="D439" s="452" t="s">
        <v>4615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4609</v>
      </c>
      <c r="D440" s="255" t="s">
        <v>1094</v>
      </c>
      <c r="E440" s="56" t="s">
        <v>88</v>
      </c>
      <c r="F440" s="440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4609</v>
      </c>
      <c r="D441" s="255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4" t="s">
        <v>370</v>
      </c>
      <c r="C442" s="255" t="s">
        <v>4609</v>
      </c>
      <c r="D442" s="255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4" t="s">
        <v>370</v>
      </c>
      <c r="C443" s="255" t="s">
        <v>4609</v>
      </c>
      <c r="D443" s="255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4" t="s">
        <v>370</v>
      </c>
      <c r="C444" s="255" t="s">
        <v>4417</v>
      </c>
      <c r="D444" s="626" t="s">
        <v>4285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4" t="s">
        <v>557</v>
      </c>
      <c r="C445" s="56" t="s">
        <v>4409</v>
      </c>
      <c r="D445" s="255" t="s">
        <v>1155</v>
      </c>
      <c r="E445" s="56" t="s">
        <v>4410</v>
      </c>
      <c r="F445" s="440" t="s">
        <v>562</v>
      </c>
      <c r="G445" s="65" t="s">
        <v>425</v>
      </c>
      <c r="H445" s="56"/>
    </row>
    <row r="446" spans="1:8" x14ac:dyDescent="0.25">
      <c r="A446" s="56">
        <v>444</v>
      </c>
      <c r="B446" s="224" t="s">
        <v>557</v>
      </c>
      <c r="C446" s="56" t="s">
        <v>4409</v>
      </c>
      <c r="D446" s="255" t="s">
        <v>1064</v>
      </c>
      <c r="E446" s="56" t="s">
        <v>4410</v>
      </c>
      <c r="F446" s="440">
        <v>44930</v>
      </c>
      <c r="G446" s="65" t="s">
        <v>791</v>
      </c>
      <c r="H446" s="56"/>
    </row>
    <row r="447" spans="1:8" x14ac:dyDescent="0.25">
      <c r="A447" s="56">
        <v>445</v>
      </c>
      <c r="B447" s="224" t="s">
        <v>557</v>
      </c>
      <c r="C447" s="56" t="s">
        <v>4409</v>
      </c>
      <c r="D447" s="255" t="s">
        <v>1114</v>
      </c>
      <c r="E447" s="56" t="s">
        <v>4410</v>
      </c>
      <c r="F447" s="440" t="s">
        <v>562</v>
      </c>
      <c r="G447" s="65" t="s">
        <v>425</v>
      </c>
      <c r="H447" s="56"/>
    </row>
    <row r="448" spans="1:8" x14ac:dyDescent="0.25">
      <c r="A448" s="56">
        <v>446</v>
      </c>
      <c r="B448" s="224" t="s">
        <v>557</v>
      </c>
      <c r="C448" s="56" t="s">
        <v>4409</v>
      </c>
      <c r="D448" s="255" t="s">
        <v>1067</v>
      </c>
      <c r="E448" s="56" t="s">
        <v>4410</v>
      </c>
      <c r="F448" s="440">
        <v>44930</v>
      </c>
      <c r="G448" s="65" t="s">
        <v>791</v>
      </c>
      <c r="H448" s="56"/>
    </row>
    <row r="449" spans="1:8" x14ac:dyDescent="0.25">
      <c r="A449" s="56">
        <v>447</v>
      </c>
      <c r="B449" s="224" t="s">
        <v>557</v>
      </c>
      <c r="C449" s="56" t="s">
        <v>4409</v>
      </c>
      <c r="D449" s="255" t="s">
        <v>1153</v>
      </c>
      <c r="E449" s="56" t="s">
        <v>4410</v>
      </c>
      <c r="F449" s="440" t="s">
        <v>562</v>
      </c>
      <c r="G449" s="65" t="s">
        <v>425</v>
      </c>
      <c r="H449" s="56"/>
    </row>
    <row r="450" spans="1:8" x14ac:dyDescent="0.25">
      <c r="A450" s="56">
        <v>448</v>
      </c>
      <c r="B450" s="224" t="s">
        <v>557</v>
      </c>
      <c r="C450" s="56" t="s">
        <v>4409</v>
      </c>
      <c r="D450" s="255" t="s">
        <v>1190</v>
      </c>
      <c r="E450" s="56" t="s">
        <v>4410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4" t="s">
        <v>557</v>
      </c>
      <c r="C451" s="56" t="s">
        <v>4409</v>
      </c>
      <c r="D451" s="255" t="s">
        <v>1156</v>
      </c>
      <c r="E451" s="56" t="s">
        <v>4410</v>
      </c>
      <c r="F451" s="440">
        <v>44930</v>
      </c>
      <c r="G451" s="65" t="s">
        <v>791</v>
      </c>
      <c r="H451" s="56"/>
    </row>
    <row r="452" spans="1:8" x14ac:dyDescent="0.25">
      <c r="A452" s="56">
        <v>450</v>
      </c>
      <c r="B452" s="224" t="s">
        <v>557</v>
      </c>
      <c r="C452" s="56" t="s">
        <v>4409</v>
      </c>
      <c r="D452" s="56" t="s">
        <v>1114</v>
      </c>
      <c r="E452" s="56" t="s">
        <v>4410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4" t="s">
        <v>557</v>
      </c>
      <c r="C453" s="56" t="s">
        <v>4409</v>
      </c>
      <c r="D453" s="56" t="s">
        <v>1154</v>
      </c>
      <c r="E453" s="56" t="s">
        <v>4410</v>
      </c>
      <c r="F453" s="440" t="s">
        <v>562</v>
      </c>
      <c r="G453" s="65" t="s">
        <v>425</v>
      </c>
      <c r="H453" s="56"/>
    </row>
    <row r="454" spans="1:8" x14ac:dyDescent="0.25">
      <c r="A454" s="56">
        <v>452</v>
      </c>
      <c r="B454" s="224" t="s">
        <v>557</v>
      </c>
      <c r="C454" s="56" t="s">
        <v>4409</v>
      </c>
      <c r="D454" s="56" t="s">
        <v>1067</v>
      </c>
      <c r="E454" s="56" t="s">
        <v>4410</v>
      </c>
      <c r="F454" s="440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4417</v>
      </c>
      <c r="D455" s="126" t="s">
        <v>1128</v>
      </c>
      <c r="E455" s="56" t="s">
        <v>4616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4417</v>
      </c>
      <c r="D456" s="126" t="s">
        <v>1152</v>
      </c>
      <c r="E456" s="56" t="s">
        <v>4616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4409</v>
      </c>
      <c r="D457" s="56" t="s">
        <v>1067</v>
      </c>
      <c r="E457" s="56" t="s">
        <v>4410</v>
      </c>
      <c r="F457" s="440">
        <v>45020</v>
      </c>
      <c r="G457" s="65" t="s">
        <v>800</v>
      </c>
      <c r="H457" s="56" t="s">
        <v>4554</v>
      </c>
    </row>
    <row r="458" spans="1:8" x14ac:dyDescent="0.25">
      <c r="A458" s="56">
        <v>456</v>
      </c>
      <c r="B458" s="56" t="s">
        <v>562</v>
      </c>
      <c r="C458" s="56" t="s">
        <v>4409</v>
      </c>
      <c r="D458" s="56" t="s">
        <v>1156</v>
      </c>
      <c r="E458" s="56" t="s">
        <v>4410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4409</v>
      </c>
      <c r="D459" s="56" t="s">
        <v>1188</v>
      </c>
      <c r="E459" s="56" t="s">
        <v>4410</v>
      </c>
      <c r="F459" s="440">
        <v>45020</v>
      </c>
      <c r="G459" s="65" t="s">
        <v>800</v>
      </c>
      <c r="H459" s="56" t="s">
        <v>4554</v>
      </c>
    </row>
    <row r="460" spans="1:8" x14ac:dyDescent="0.25">
      <c r="A460" s="56">
        <v>458</v>
      </c>
      <c r="B460" s="56" t="s">
        <v>562</v>
      </c>
      <c r="C460" s="56" t="s">
        <v>4409</v>
      </c>
      <c r="D460" s="56" t="s">
        <v>1153</v>
      </c>
      <c r="E460" s="56" t="s">
        <v>4410</v>
      </c>
      <c r="F460" s="440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4409</v>
      </c>
      <c r="D461" s="56" t="s">
        <v>1153</v>
      </c>
      <c r="E461" s="56" t="s">
        <v>4410</v>
      </c>
      <c r="F461" s="440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4409</v>
      </c>
      <c r="D462" s="414" t="s">
        <v>1156</v>
      </c>
      <c r="E462" s="56" t="s">
        <v>4410</v>
      </c>
      <c r="F462" s="440">
        <v>44930</v>
      </c>
      <c r="G462" s="65" t="s">
        <v>392</v>
      </c>
      <c r="H462" s="56"/>
    </row>
    <row r="463" spans="1:8" x14ac:dyDescent="0.25">
      <c r="A463" s="56">
        <v>461</v>
      </c>
      <c r="B463" s="224">
        <v>45050</v>
      </c>
      <c r="C463" s="56" t="s">
        <v>4417</v>
      </c>
      <c r="D463" s="241" t="s">
        <v>4617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4">
        <v>45050</v>
      </c>
      <c r="C464" s="56" t="s">
        <v>4417</v>
      </c>
      <c r="D464" s="241" t="s">
        <v>4618</v>
      </c>
      <c r="E464" s="56" t="s">
        <v>88</v>
      </c>
      <c r="F464" s="440">
        <v>45111</v>
      </c>
      <c r="G464" s="65" t="s">
        <v>475</v>
      </c>
      <c r="H464" s="56"/>
    </row>
    <row r="465" spans="1:8" x14ac:dyDescent="0.25">
      <c r="A465" s="56">
        <v>463</v>
      </c>
      <c r="B465" s="224">
        <v>45050</v>
      </c>
      <c r="C465" s="56" t="s">
        <v>4417</v>
      </c>
      <c r="D465" s="241" t="s">
        <v>4619</v>
      </c>
      <c r="E465" s="56" t="s">
        <v>88</v>
      </c>
      <c r="F465" s="440">
        <v>45111</v>
      </c>
      <c r="G465" s="65" t="s">
        <v>475</v>
      </c>
      <c r="H465" s="56"/>
    </row>
    <row r="466" spans="1:8" x14ac:dyDescent="0.25">
      <c r="A466" s="56">
        <v>464</v>
      </c>
      <c r="B466" s="224">
        <v>45050</v>
      </c>
      <c r="C466" s="56" t="s">
        <v>4417</v>
      </c>
      <c r="D466" s="241" t="s">
        <v>4620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4">
        <v>45050</v>
      </c>
      <c r="C467" s="56" t="s">
        <v>4417</v>
      </c>
      <c r="D467" s="241" t="s">
        <v>4621</v>
      </c>
      <c r="E467" s="56" t="s">
        <v>88</v>
      </c>
      <c r="F467" s="440">
        <v>45081</v>
      </c>
      <c r="G467" s="65" t="s">
        <v>490</v>
      </c>
      <c r="H467" s="56"/>
    </row>
    <row r="468" spans="1:8" x14ac:dyDescent="0.25">
      <c r="A468" s="56">
        <v>466</v>
      </c>
      <c r="B468" s="224">
        <v>45111</v>
      </c>
      <c r="C468" s="56" t="s">
        <v>4622</v>
      </c>
      <c r="D468" s="241" t="s">
        <v>4623</v>
      </c>
      <c r="E468" s="56" t="s">
        <v>88</v>
      </c>
      <c r="F468" s="224">
        <v>45111</v>
      </c>
      <c r="G468" s="65" t="s">
        <v>475</v>
      </c>
      <c r="H468" s="56"/>
    </row>
    <row r="469" spans="1:8" x14ac:dyDescent="0.25">
      <c r="A469" s="56">
        <v>467</v>
      </c>
      <c r="B469" s="224">
        <v>45111</v>
      </c>
      <c r="C469" s="56" t="s">
        <v>4622</v>
      </c>
      <c r="D469" s="56" t="s">
        <v>4624</v>
      </c>
      <c r="E469" s="56" t="s">
        <v>88</v>
      </c>
      <c r="F469" s="224">
        <v>45111</v>
      </c>
      <c r="G469" s="65" t="s">
        <v>475</v>
      </c>
      <c r="H469" s="56"/>
    </row>
    <row r="470" spans="1:8" x14ac:dyDescent="0.25">
      <c r="A470" s="56">
        <v>468</v>
      </c>
      <c r="B470" s="224">
        <v>45234</v>
      </c>
      <c r="C470" s="56" t="s">
        <v>4409</v>
      </c>
      <c r="D470" s="56" t="s">
        <v>1156</v>
      </c>
      <c r="E470" s="56" t="s">
        <v>4410</v>
      </c>
      <c r="F470" s="440">
        <v>45234</v>
      </c>
      <c r="G470" s="65" t="s">
        <v>4625</v>
      </c>
      <c r="H470" s="56"/>
    </row>
    <row r="471" spans="1:8" x14ac:dyDescent="0.25">
      <c r="A471" s="56">
        <v>469</v>
      </c>
      <c r="B471" s="224">
        <v>45234</v>
      </c>
      <c r="C471" s="56" t="s">
        <v>4409</v>
      </c>
      <c r="D471" s="56" t="s">
        <v>1188</v>
      </c>
      <c r="E471" s="56" t="s">
        <v>4410</v>
      </c>
      <c r="F471" s="440">
        <v>45234</v>
      </c>
      <c r="G471" s="65" t="s">
        <v>4625</v>
      </c>
      <c r="H471" s="56"/>
    </row>
    <row r="472" spans="1:8" x14ac:dyDescent="0.25">
      <c r="A472" s="56">
        <v>470</v>
      </c>
      <c r="B472" s="224">
        <v>45234</v>
      </c>
      <c r="C472" s="56" t="s">
        <v>4409</v>
      </c>
      <c r="D472" s="56" t="s">
        <v>1153</v>
      </c>
      <c r="E472" s="56" t="s">
        <v>4410</v>
      </c>
      <c r="F472" s="440">
        <v>45234</v>
      </c>
      <c r="G472" s="65" t="s">
        <v>4625</v>
      </c>
      <c r="H472" s="56"/>
    </row>
    <row r="473" spans="1:8" x14ac:dyDescent="0.25">
      <c r="A473" s="56">
        <v>471</v>
      </c>
      <c r="B473" s="224">
        <v>45234</v>
      </c>
      <c r="C473" s="56" t="s">
        <v>4409</v>
      </c>
      <c r="D473" s="56" t="s">
        <v>1188</v>
      </c>
      <c r="E473" s="56" t="s">
        <v>4410</v>
      </c>
      <c r="F473" s="440">
        <v>45234</v>
      </c>
      <c r="G473" s="65" t="s">
        <v>4625</v>
      </c>
      <c r="H473" s="56"/>
    </row>
    <row r="474" spans="1:8" x14ac:dyDescent="0.25">
      <c r="A474" s="56">
        <v>472</v>
      </c>
      <c r="B474" s="224">
        <v>45234</v>
      </c>
      <c r="C474" s="56" t="s">
        <v>4409</v>
      </c>
      <c r="D474" s="56" t="s">
        <v>1064</v>
      </c>
      <c r="E474" s="56" t="s">
        <v>4410</v>
      </c>
      <c r="F474" s="440">
        <v>45234</v>
      </c>
      <c r="G474" s="65" t="s">
        <v>4626</v>
      </c>
      <c r="H474" s="56"/>
    </row>
    <row r="475" spans="1:8" x14ac:dyDescent="0.25">
      <c r="A475" s="56">
        <v>473</v>
      </c>
      <c r="B475" s="224">
        <v>45234</v>
      </c>
      <c r="C475" s="56" t="s">
        <v>4409</v>
      </c>
      <c r="D475" s="56" t="s">
        <v>1153</v>
      </c>
      <c r="E475" s="56" t="s">
        <v>4410</v>
      </c>
      <c r="F475" s="440">
        <v>45234</v>
      </c>
      <c r="G475" s="65" t="s">
        <v>4626</v>
      </c>
      <c r="H475" s="56"/>
    </row>
    <row r="476" spans="1:8" x14ac:dyDescent="0.25">
      <c r="A476" s="56">
        <v>474</v>
      </c>
      <c r="B476" s="224">
        <v>45234</v>
      </c>
      <c r="C476" s="56" t="s">
        <v>4409</v>
      </c>
      <c r="D476" s="56" t="s">
        <v>1156</v>
      </c>
      <c r="E476" s="56" t="s">
        <v>4410</v>
      </c>
      <c r="F476" s="440">
        <v>45234</v>
      </c>
      <c r="G476" s="65" t="s">
        <v>4626</v>
      </c>
      <c r="H476" s="56"/>
    </row>
    <row r="477" spans="1:8" x14ac:dyDescent="0.25">
      <c r="A477" s="56">
        <v>475</v>
      </c>
      <c r="B477" s="224">
        <v>45234</v>
      </c>
      <c r="C477" s="56" t="s">
        <v>4409</v>
      </c>
      <c r="D477" s="56" t="s">
        <v>1186</v>
      </c>
      <c r="E477" s="56" t="s">
        <v>4410</v>
      </c>
      <c r="F477" s="440">
        <v>45234</v>
      </c>
      <c r="G477" s="65" t="s">
        <v>4626</v>
      </c>
      <c r="H477" s="56"/>
    </row>
    <row r="478" spans="1:8" x14ac:dyDescent="0.25">
      <c r="A478" s="56">
        <v>476</v>
      </c>
      <c r="B478" s="224">
        <v>45234</v>
      </c>
      <c r="C478" s="56" t="s">
        <v>4409</v>
      </c>
      <c r="D478" s="56" t="s">
        <v>1156</v>
      </c>
      <c r="E478" s="56" t="s">
        <v>4410</v>
      </c>
      <c r="F478" s="440">
        <v>45234</v>
      </c>
      <c r="G478" s="65" t="s">
        <v>518</v>
      </c>
      <c r="H478" s="56"/>
    </row>
    <row r="479" spans="1:8" x14ac:dyDescent="0.25">
      <c r="A479" s="56">
        <v>477</v>
      </c>
      <c r="B479" s="224">
        <v>45234</v>
      </c>
      <c r="C479" s="56" t="s">
        <v>4409</v>
      </c>
      <c r="D479" s="56" t="s">
        <v>1186</v>
      </c>
      <c r="E479" s="56" t="s">
        <v>4410</v>
      </c>
      <c r="F479" s="440">
        <v>45234</v>
      </c>
      <c r="G479" s="65" t="s">
        <v>516</v>
      </c>
      <c r="H479" s="56"/>
    </row>
    <row r="480" spans="1:8" x14ac:dyDescent="0.25">
      <c r="A480" s="56">
        <v>478</v>
      </c>
      <c r="B480" s="224">
        <v>45234</v>
      </c>
      <c r="C480" s="56" t="s">
        <v>4409</v>
      </c>
      <c r="D480" s="56" t="s">
        <v>1153</v>
      </c>
      <c r="E480" s="56" t="s">
        <v>4410</v>
      </c>
      <c r="F480" s="440">
        <v>45264</v>
      </c>
      <c r="G480" s="65" t="s">
        <v>4627</v>
      </c>
      <c r="H480" s="56"/>
    </row>
    <row r="481" spans="1:8" x14ac:dyDescent="0.25">
      <c r="A481" s="56">
        <v>479</v>
      </c>
      <c r="B481" s="224">
        <v>45234</v>
      </c>
      <c r="C481" s="56" t="s">
        <v>4409</v>
      </c>
      <c r="D481" s="56" t="s">
        <v>1155</v>
      </c>
      <c r="E481" s="56" t="s">
        <v>4410</v>
      </c>
      <c r="F481" s="440">
        <v>45264</v>
      </c>
      <c r="G481" s="65" t="s">
        <v>4627</v>
      </c>
      <c r="H481" s="56"/>
    </row>
    <row r="482" spans="1:8" x14ac:dyDescent="0.25">
      <c r="A482" s="56">
        <v>480</v>
      </c>
      <c r="B482" s="224">
        <v>45234</v>
      </c>
      <c r="C482" s="56" t="s">
        <v>4409</v>
      </c>
      <c r="D482" s="56" t="s">
        <v>1190</v>
      </c>
      <c r="E482" s="56" t="s">
        <v>4410</v>
      </c>
      <c r="F482" s="440">
        <v>45264</v>
      </c>
      <c r="G482" s="65" t="s">
        <v>4627</v>
      </c>
      <c r="H482" s="56"/>
    </row>
    <row r="483" spans="1:8" x14ac:dyDescent="0.25">
      <c r="A483" s="56">
        <v>481</v>
      </c>
      <c r="B483" s="224">
        <v>45234</v>
      </c>
      <c r="C483" s="56" t="s">
        <v>4409</v>
      </c>
      <c r="D483" s="56" t="s">
        <v>1153</v>
      </c>
      <c r="E483" s="56" t="s">
        <v>4410</v>
      </c>
      <c r="F483" s="440">
        <v>45264</v>
      </c>
      <c r="G483" s="65" t="s">
        <v>4627</v>
      </c>
      <c r="H483" s="56"/>
    </row>
    <row r="484" spans="1:8" x14ac:dyDescent="0.25">
      <c r="A484" s="56">
        <v>482</v>
      </c>
      <c r="B484" s="224">
        <v>45234</v>
      </c>
      <c r="C484" s="56" t="s">
        <v>4409</v>
      </c>
      <c r="D484" s="56" t="s">
        <v>1188</v>
      </c>
      <c r="E484" s="56" t="s">
        <v>4410</v>
      </c>
      <c r="F484" s="440">
        <v>45234</v>
      </c>
      <c r="G484" s="65" t="s">
        <v>4626</v>
      </c>
      <c r="H484" s="56"/>
    </row>
    <row r="485" spans="1:8" x14ac:dyDescent="0.25">
      <c r="A485" s="56">
        <v>483</v>
      </c>
      <c r="B485" s="224">
        <v>45234</v>
      </c>
      <c r="C485" s="56" t="s">
        <v>4409</v>
      </c>
      <c r="D485" s="56" t="s">
        <v>1067</v>
      </c>
      <c r="E485" s="56" t="s">
        <v>4410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4">
        <v>45234</v>
      </c>
      <c r="C486" s="56" t="s">
        <v>4409</v>
      </c>
      <c r="D486" s="56" t="s">
        <v>1190</v>
      </c>
      <c r="E486" s="56" t="s">
        <v>4410</v>
      </c>
      <c r="F486" s="440">
        <v>45234</v>
      </c>
      <c r="G486" s="65" t="s">
        <v>4625</v>
      </c>
      <c r="H486" s="56"/>
    </row>
    <row r="487" spans="1:8" x14ac:dyDescent="0.25">
      <c r="A487" s="56">
        <v>485</v>
      </c>
      <c r="B487" s="224">
        <v>45234</v>
      </c>
      <c r="C487" s="56" t="s">
        <v>4409</v>
      </c>
      <c r="D487" s="56" t="s">
        <v>1155</v>
      </c>
      <c r="E487" s="56" t="s">
        <v>4410</v>
      </c>
      <c r="F487" s="440">
        <v>45234</v>
      </c>
      <c r="G487" s="65" t="s">
        <v>518</v>
      </c>
      <c r="H487" s="56"/>
    </row>
    <row r="488" spans="1:8" x14ac:dyDescent="0.25">
      <c r="A488" s="56">
        <v>486</v>
      </c>
      <c r="B488" s="224">
        <v>45234</v>
      </c>
      <c r="C488" s="56" t="s">
        <v>4409</v>
      </c>
      <c r="D488" s="56" t="s">
        <v>1052</v>
      </c>
      <c r="E488" s="56" t="s">
        <v>4410</v>
      </c>
      <c r="F488" s="440">
        <v>45234</v>
      </c>
      <c r="G488" s="65" t="s">
        <v>516</v>
      </c>
      <c r="H488" s="56"/>
    </row>
    <row r="489" spans="1:8" x14ac:dyDescent="0.25">
      <c r="A489" s="56">
        <v>487</v>
      </c>
      <c r="B489" s="224">
        <v>45234</v>
      </c>
      <c r="C489" s="56" t="s">
        <v>4409</v>
      </c>
      <c r="D489" s="56" t="s">
        <v>1155</v>
      </c>
      <c r="E489" s="56" t="s">
        <v>4410</v>
      </c>
      <c r="F489" s="440">
        <v>45264</v>
      </c>
      <c r="G489" s="65" t="s">
        <v>4627</v>
      </c>
      <c r="H489" s="56"/>
    </row>
    <row r="490" spans="1:8" x14ac:dyDescent="0.25">
      <c r="A490" s="56">
        <v>488</v>
      </c>
      <c r="B490" s="224">
        <v>45264</v>
      </c>
      <c r="C490" s="56" t="s">
        <v>4409</v>
      </c>
      <c r="D490" s="56" t="s">
        <v>1196</v>
      </c>
      <c r="E490" s="56" t="s">
        <v>4628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4">
        <v>45264</v>
      </c>
      <c r="C491" s="56" t="s">
        <v>4409</v>
      </c>
      <c r="D491" s="56" t="s">
        <v>1076</v>
      </c>
      <c r="E491" s="56" t="s">
        <v>4628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4">
        <v>45264</v>
      </c>
      <c r="C492" s="56" t="s">
        <v>4409</v>
      </c>
      <c r="D492" s="56" t="s">
        <v>1222</v>
      </c>
      <c r="E492" s="56" t="s">
        <v>4628</v>
      </c>
      <c r="F492" s="440">
        <v>45051</v>
      </c>
      <c r="G492" s="65" t="s">
        <v>566</v>
      </c>
      <c r="H492" s="56"/>
    </row>
    <row r="493" spans="1:8" x14ac:dyDescent="0.25">
      <c r="A493" s="56">
        <v>491</v>
      </c>
      <c r="B493" s="224">
        <v>45264</v>
      </c>
      <c r="C493" s="56" t="s">
        <v>4409</v>
      </c>
      <c r="D493" s="56" t="s">
        <v>1271</v>
      </c>
      <c r="E493" s="56" t="s">
        <v>4628</v>
      </c>
      <c r="F493" s="440">
        <v>45265</v>
      </c>
      <c r="G493" s="65" t="s">
        <v>526</v>
      </c>
      <c r="H493" s="56"/>
    </row>
    <row r="494" spans="1:8" x14ac:dyDescent="0.25">
      <c r="A494" s="56">
        <v>492</v>
      </c>
      <c r="B494" s="224">
        <v>45264</v>
      </c>
      <c r="C494" s="56" t="s">
        <v>4409</v>
      </c>
      <c r="D494" s="56" t="s">
        <v>1226</v>
      </c>
      <c r="E494" s="56" t="s">
        <v>4628</v>
      </c>
      <c r="F494" s="440">
        <v>45143</v>
      </c>
      <c r="G494" s="65" t="s">
        <v>404</v>
      </c>
      <c r="H494" s="56"/>
    </row>
    <row r="495" spans="1:8" x14ac:dyDescent="0.25">
      <c r="A495" s="56">
        <v>493</v>
      </c>
      <c r="B495" s="224">
        <v>45264</v>
      </c>
      <c r="C495" s="56" t="s">
        <v>4409</v>
      </c>
      <c r="D495" s="56" t="s">
        <v>4629</v>
      </c>
      <c r="E495" s="56" t="s">
        <v>4628</v>
      </c>
      <c r="F495" s="440">
        <v>45265</v>
      </c>
      <c r="G495" s="65" t="s">
        <v>526</v>
      </c>
      <c r="H495" s="56"/>
    </row>
    <row r="496" spans="1:8" x14ac:dyDescent="0.25">
      <c r="A496" s="56">
        <v>494</v>
      </c>
      <c r="B496" s="224">
        <v>45264</v>
      </c>
      <c r="C496" s="56" t="s">
        <v>4409</v>
      </c>
      <c r="D496" s="56" t="s">
        <v>1226</v>
      </c>
      <c r="E496" s="56" t="s">
        <v>4628</v>
      </c>
      <c r="F496" s="65" t="s">
        <v>632</v>
      </c>
      <c r="G496" s="106" t="s">
        <v>1369</v>
      </c>
      <c r="H496" s="56"/>
    </row>
    <row r="497" spans="1:8" x14ac:dyDescent="0.25">
      <c r="A497" s="56">
        <v>495</v>
      </c>
      <c r="B497" s="224">
        <v>45264</v>
      </c>
      <c r="C497" s="56" t="s">
        <v>4409</v>
      </c>
      <c r="D497" s="56" t="s">
        <v>1362</v>
      </c>
      <c r="E497" s="56" t="s">
        <v>4628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4">
        <v>45264</v>
      </c>
      <c r="C498" s="56" t="s">
        <v>4409</v>
      </c>
      <c r="D498" s="56" t="s">
        <v>1076</v>
      </c>
      <c r="E498" s="56" t="s">
        <v>4628</v>
      </c>
      <c r="F498" s="440">
        <v>45265</v>
      </c>
      <c r="G498" s="65" t="s">
        <v>479</v>
      </c>
      <c r="H498" s="56"/>
    </row>
    <row r="499" spans="1:8" x14ac:dyDescent="0.25">
      <c r="A499" s="56">
        <v>497</v>
      </c>
      <c r="B499" s="224">
        <v>45264</v>
      </c>
      <c r="C499" s="56" t="s">
        <v>4409</v>
      </c>
      <c r="D499" s="56" t="s">
        <v>1371</v>
      </c>
      <c r="E499" s="56" t="s">
        <v>4628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4">
        <v>45264</v>
      </c>
      <c r="C500" s="56" t="s">
        <v>4409</v>
      </c>
      <c r="D500" s="56" t="s">
        <v>1346</v>
      </c>
      <c r="E500" s="56" t="s">
        <v>4628</v>
      </c>
      <c r="F500" s="440">
        <v>45113</v>
      </c>
      <c r="G500" s="65" t="s">
        <v>414</v>
      </c>
      <c r="H500" s="56"/>
    </row>
    <row r="501" spans="1:8" x14ac:dyDescent="0.25">
      <c r="A501" s="56">
        <v>499</v>
      </c>
      <c r="B501" s="224">
        <v>45264</v>
      </c>
      <c r="C501" s="56" t="s">
        <v>4409</v>
      </c>
      <c r="D501" s="56" t="s">
        <v>1226</v>
      </c>
      <c r="E501" s="56" t="s">
        <v>4628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4">
        <v>45264</v>
      </c>
      <c r="C502" s="56" t="s">
        <v>4409</v>
      </c>
      <c r="D502" s="56" t="s">
        <v>4257</v>
      </c>
      <c r="E502" s="56" t="s">
        <v>4628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4">
        <v>45264</v>
      </c>
      <c r="C503" s="56" t="s">
        <v>4409</v>
      </c>
      <c r="D503" s="56" t="s">
        <v>1279</v>
      </c>
      <c r="E503" s="56" t="s">
        <v>4628</v>
      </c>
      <c r="F503" s="440">
        <v>45205</v>
      </c>
      <c r="G503" s="65" t="s">
        <v>420</v>
      </c>
      <c r="H503" s="56"/>
    </row>
    <row r="504" spans="1:8" x14ac:dyDescent="0.25">
      <c r="A504" s="56">
        <v>502</v>
      </c>
      <c r="B504" s="224">
        <v>45264</v>
      </c>
      <c r="C504" s="56" t="s">
        <v>4409</v>
      </c>
      <c r="D504" s="56" t="s">
        <v>1347</v>
      </c>
      <c r="E504" s="56" t="s">
        <v>4628</v>
      </c>
      <c r="F504" s="440">
        <v>45113</v>
      </c>
      <c r="G504" s="65" t="s">
        <v>414</v>
      </c>
      <c r="H504" s="56"/>
    </row>
    <row r="505" spans="1:8" x14ac:dyDescent="0.25">
      <c r="A505" s="56">
        <v>503</v>
      </c>
      <c r="B505" s="224" t="s">
        <v>580</v>
      </c>
      <c r="C505" s="56" t="s">
        <v>4409</v>
      </c>
      <c r="D505" s="229" t="s">
        <v>1213</v>
      </c>
      <c r="E505" s="56" t="s">
        <v>4410</v>
      </c>
      <c r="F505" s="224" t="s">
        <v>580</v>
      </c>
      <c r="G505" s="65" t="s">
        <v>433</v>
      </c>
      <c r="H505" s="56"/>
    </row>
    <row r="506" spans="1:8" x14ac:dyDescent="0.25">
      <c r="A506" s="56">
        <v>504</v>
      </c>
      <c r="B506" s="224" t="s">
        <v>580</v>
      </c>
      <c r="C506" s="56" t="s">
        <v>4409</v>
      </c>
      <c r="D506" s="136" t="s">
        <v>1114</v>
      </c>
      <c r="E506" s="56" t="s">
        <v>4410</v>
      </c>
      <c r="F506" s="224" t="s">
        <v>580</v>
      </c>
      <c r="G506" s="65" t="s">
        <v>433</v>
      </c>
      <c r="H506" s="56"/>
    </row>
    <row r="507" spans="1:8" x14ac:dyDescent="0.25">
      <c r="A507" s="56">
        <v>505</v>
      </c>
      <c r="B507" s="224" t="s">
        <v>580</v>
      </c>
      <c r="C507" s="56" t="s">
        <v>4409</v>
      </c>
      <c r="D507" s="56" t="s">
        <v>1186</v>
      </c>
      <c r="E507" s="56" t="s">
        <v>4410</v>
      </c>
      <c r="F507" s="440">
        <v>44990</v>
      </c>
      <c r="G507" s="65" t="s">
        <v>462</v>
      </c>
      <c r="H507" s="56" t="s">
        <v>4630</v>
      </c>
    </row>
    <row r="508" spans="1:8" x14ac:dyDescent="0.25">
      <c r="A508" s="56">
        <v>506</v>
      </c>
      <c r="B508" s="224" t="s">
        <v>580</v>
      </c>
      <c r="C508" s="56" t="s">
        <v>4409</v>
      </c>
      <c r="D508" s="56" t="s">
        <v>1186</v>
      </c>
      <c r="E508" s="56" t="s">
        <v>4410</v>
      </c>
      <c r="F508" s="440">
        <v>44990</v>
      </c>
      <c r="G508" s="65" t="s">
        <v>462</v>
      </c>
      <c r="H508" s="56" t="s">
        <v>4630</v>
      </c>
    </row>
    <row r="509" spans="1:8" x14ac:dyDescent="0.25">
      <c r="A509" s="56">
        <v>507</v>
      </c>
      <c r="B509" s="224" t="s">
        <v>580</v>
      </c>
      <c r="C509" s="56" t="s">
        <v>4409</v>
      </c>
      <c r="D509" s="56" t="s">
        <v>1186</v>
      </c>
      <c r="E509" s="56" t="s">
        <v>4410</v>
      </c>
      <c r="F509" s="440">
        <v>44990</v>
      </c>
      <c r="G509" s="65" t="s">
        <v>800</v>
      </c>
      <c r="H509" s="56" t="s">
        <v>4554</v>
      </c>
    </row>
    <row r="510" spans="1:8" x14ac:dyDescent="0.25">
      <c r="A510" s="56">
        <v>508</v>
      </c>
      <c r="B510" s="224" t="s">
        <v>580</v>
      </c>
      <c r="C510" s="56" t="s">
        <v>4409</v>
      </c>
      <c r="D510" s="56" t="s">
        <v>1156</v>
      </c>
      <c r="E510" s="56" t="s">
        <v>4410</v>
      </c>
      <c r="F510" s="440">
        <v>44990</v>
      </c>
      <c r="G510" s="65" t="s">
        <v>800</v>
      </c>
      <c r="H510" s="56" t="s">
        <v>4554</v>
      </c>
    </row>
    <row r="511" spans="1:8" x14ac:dyDescent="0.25">
      <c r="A511" s="56">
        <v>509</v>
      </c>
      <c r="B511" s="224">
        <v>45051</v>
      </c>
      <c r="C511" s="255" t="s">
        <v>4609</v>
      </c>
      <c r="D511" s="56" t="s">
        <v>1220</v>
      </c>
      <c r="E511" s="56" t="s">
        <v>88</v>
      </c>
      <c r="F511" s="440">
        <v>45051</v>
      </c>
      <c r="G511" s="65" t="s">
        <v>566</v>
      </c>
      <c r="H511" s="56"/>
    </row>
    <row r="512" spans="1:8" x14ac:dyDescent="0.25">
      <c r="A512" s="56">
        <v>510</v>
      </c>
      <c r="B512" s="224">
        <v>45051</v>
      </c>
      <c r="C512" s="255" t="s">
        <v>4609</v>
      </c>
      <c r="D512" s="56" t="s">
        <v>1221</v>
      </c>
      <c r="E512" s="56" t="s">
        <v>88</v>
      </c>
      <c r="F512" s="440">
        <v>45051</v>
      </c>
      <c r="G512" s="65" t="s">
        <v>566</v>
      </c>
      <c r="H512" s="56"/>
    </row>
    <row r="513" spans="1:8" x14ac:dyDescent="0.25">
      <c r="A513" s="56">
        <v>511</v>
      </c>
      <c r="B513" s="224">
        <v>45051</v>
      </c>
      <c r="C513" s="255" t="s">
        <v>4609</v>
      </c>
      <c r="D513" s="56" t="s">
        <v>4631</v>
      </c>
      <c r="E513" s="56" t="s">
        <v>4632</v>
      </c>
      <c r="F513" s="440">
        <v>45174</v>
      </c>
      <c r="G513" s="65" t="s">
        <v>392</v>
      </c>
      <c r="H513" s="56"/>
    </row>
    <row r="514" spans="1:8" x14ac:dyDescent="0.25">
      <c r="A514" s="56">
        <v>512</v>
      </c>
      <c r="B514" s="224">
        <v>45051</v>
      </c>
      <c r="C514" s="255" t="s">
        <v>4609</v>
      </c>
      <c r="D514" s="56" t="s">
        <v>1251</v>
      </c>
      <c r="E514" s="56" t="s">
        <v>4632</v>
      </c>
      <c r="F514" s="440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4">
        <v>45051</v>
      </c>
      <c r="C515" s="255" t="s">
        <v>4609</v>
      </c>
      <c r="D515" s="56" t="s">
        <v>1252</v>
      </c>
      <c r="E515" s="56" t="s">
        <v>4632</v>
      </c>
      <c r="F515" s="440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4">
        <v>45051</v>
      </c>
      <c r="C516" s="255" t="s">
        <v>4609</v>
      </c>
      <c r="D516" s="56" t="s">
        <v>4633</v>
      </c>
      <c r="E516" s="56" t="s">
        <v>4632</v>
      </c>
      <c r="F516" s="440">
        <v>45174</v>
      </c>
      <c r="G516" s="65" t="s">
        <v>392</v>
      </c>
      <c r="H516" s="56"/>
    </row>
    <row r="517" spans="1:8" x14ac:dyDescent="0.25">
      <c r="A517" s="56">
        <v>515</v>
      </c>
      <c r="B517" s="224">
        <v>45051</v>
      </c>
      <c r="C517" s="255" t="s">
        <v>4609</v>
      </c>
      <c r="D517" s="56" t="s">
        <v>1308</v>
      </c>
      <c r="E517" s="56" t="s">
        <v>4632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4">
        <v>45051</v>
      </c>
      <c r="C518" s="255" t="s">
        <v>4609</v>
      </c>
      <c r="D518" s="56" t="s">
        <v>1306</v>
      </c>
      <c r="E518" s="56" t="s">
        <v>4632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4">
        <v>45051</v>
      </c>
      <c r="C519" s="255" t="s">
        <v>4609</v>
      </c>
      <c r="D519" s="56" t="s">
        <v>4634</v>
      </c>
      <c r="E519" s="56" t="s">
        <v>4632</v>
      </c>
      <c r="F519" s="440">
        <v>45265</v>
      </c>
      <c r="G519" s="65" t="s">
        <v>526</v>
      </c>
      <c r="H519" s="56"/>
    </row>
    <row r="520" spans="1:8" x14ac:dyDescent="0.25">
      <c r="A520" s="56">
        <v>518</v>
      </c>
      <c r="B520" s="224">
        <v>45051</v>
      </c>
      <c r="C520" s="255" t="s">
        <v>4609</v>
      </c>
      <c r="D520" s="56" t="s">
        <v>4635</v>
      </c>
      <c r="E520" s="56" t="s">
        <v>4632</v>
      </c>
      <c r="F520" s="440">
        <v>45265</v>
      </c>
      <c r="G520" s="65" t="s">
        <v>526</v>
      </c>
      <c r="H520" s="56"/>
    </row>
    <row r="521" spans="1:8" x14ac:dyDescent="0.25">
      <c r="A521" s="56">
        <v>519</v>
      </c>
      <c r="B521" s="440">
        <v>45174</v>
      </c>
      <c r="C521" s="56" t="s">
        <v>4409</v>
      </c>
      <c r="D521" s="56" t="s">
        <v>1155</v>
      </c>
      <c r="E521" s="56" t="s">
        <v>4410</v>
      </c>
      <c r="F521" s="440">
        <v>45235</v>
      </c>
      <c r="G521" s="65" t="s">
        <v>535</v>
      </c>
      <c r="H521" s="56"/>
    </row>
    <row r="522" spans="1:8" x14ac:dyDescent="0.25">
      <c r="A522" s="56">
        <v>520</v>
      </c>
      <c r="B522" s="440">
        <v>45174</v>
      </c>
      <c r="C522" s="56" t="s">
        <v>4409</v>
      </c>
      <c r="D522" s="56" t="s">
        <v>1153</v>
      </c>
      <c r="E522" s="56" t="s">
        <v>4410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0">
        <v>45174</v>
      </c>
      <c r="C523" s="56" t="s">
        <v>4409</v>
      </c>
      <c r="D523" s="56" t="s">
        <v>1064</v>
      </c>
      <c r="E523" s="56" t="s">
        <v>4410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0">
        <v>45174</v>
      </c>
      <c r="C524" s="56" t="s">
        <v>4409</v>
      </c>
      <c r="D524" s="56" t="s">
        <v>1068</v>
      </c>
      <c r="E524" s="56" t="s">
        <v>4410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0">
        <v>45174</v>
      </c>
      <c r="C525" s="56" t="s">
        <v>4409</v>
      </c>
      <c r="D525" s="56" t="s">
        <v>1188</v>
      </c>
      <c r="E525" s="56" t="s">
        <v>4410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0">
        <v>45174</v>
      </c>
      <c r="C526" s="56" t="s">
        <v>4409</v>
      </c>
      <c r="D526" s="56" t="s">
        <v>1156</v>
      </c>
      <c r="E526" s="56" t="s">
        <v>4410</v>
      </c>
      <c r="F526" s="440">
        <v>45235</v>
      </c>
      <c r="G526" s="65" t="s">
        <v>535</v>
      </c>
      <c r="H526" s="56"/>
    </row>
    <row r="527" spans="1:8" x14ac:dyDescent="0.25">
      <c r="A527" s="56">
        <v>525</v>
      </c>
      <c r="B527" s="440">
        <v>45174</v>
      </c>
      <c r="C527" s="56" t="s">
        <v>4409</v>
      </c>
      <c r="D527" s="56" t="s">
        <v>1156</v>
      </c>
      <c r="E527" s="56" t="s">
        <v>4410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0">
        <v>45174</v>
      </c>
      <c r="C528" s="56" t="s">
        <v>4409</v>
      </c>
      <c r="D528" s="56" t="s">
        <v>1153</v>
      </c>
      <c r="E528" s="56" t="s">
        <v>4410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0">
        <v>45174</v>
      </c>
      <c r="C529" s="56" t="s">
        <v>4409</v>
      </c>
      <c r="D529" s="56" t="s">
        <v>1153</v>
      </c>
      <c r="E529" s="56" t="s">
        <v>4410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0">
        <v>45174</v>
      </c>
      <c r="C530" s="56" t="s">
        <v>4409</v>
      </c>
      <c r="D530" s="56" t="s">
        <v>1190</v>
      </c>
      <c r="E530" s="56" t="s">
        <v>4410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4409</v>
      </c>
      <c r="D531" s="56" t="s">
        <v>1155</v>
      </c>
      <c r="E531" s="56" t="s">
        <v>4410</v>
      </c>
      <c r="F531" s="440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4409</v>
      </c>
      <c r="D532" s="56" t="s">
        <v>1156</v>
      </c>
      <c r="E532" s="56" t="s">
        <v>4410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4409</v>
      </c>
      <c r="D533" s="56" t="s">
        <v>1186</v>
      </c>
      <c r="E533" s="56" t="s">
        <v>4410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4409</v>
      </c>
      <c r="D534" s="56" t="s">
        <v>1156</v>
      </c>
      <c r="E534" s="56" t="s">
        <v>4410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4409</v>
      </c>
      <c r="D535" s="56" t="s">
        <v>1155</v>
      </c>
      <c r="E535" s="56" t="s">
        <v>4410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4409</v>
      </c>
      <c r="D536" s="56" t="s">
        <v>1153</v>
      </c>
      <c r="E536" s="56" t="s">
        <v>4410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4409</v>
      </c>
      <c r="D537" s="56" t="s">
        <v>1155</v>
      </c>
      <c r="E537" s="56" t="s">
        <v>4410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4409</v>
      </c>
      <c r="D538" s="56" t="s">
        <v>1068</v>
      </c>
      <c r="E538" s="56" t="s">
        <v>4410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4409</v>
      </c>
      <c r="D539" s="56" t="s">
        <v>1156</v>
      </c>
      <c r="E539" s="56" t="s">
        <v>4410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4409</v>
      </c>
      <c r="D540" s="56" t="s">
        <v>1155</v>
      </c>
      <c r="E540" s="56" t="s">
        <v>4410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4409</v>
      </c>
      <c r="D541" s="56" t="s">
        <v>1186</v>
      </c>
      <c r="E541" s="56" t="s">
        <v>4410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4409</v>
      </c>
      <c r="D542" s="56" t="s">
        <v>1155</v>
      </c>
      <c r="E542" s="56" t="s">
        <v>4410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4409</v>
      </c>
      <c r="D543" s="56" t="s">
        <v>1156</v>
      </c>
      <c r="E543" s="56" t="s">
        <v>4410</v>
      </c>
      <c r="F543" s="440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4409</v>
      </c>
      <c r="D544" s="56" t="s">
        <v>1153</v>
      </c>
      <c r="E544" s="56" t="s">
        <v>4410</v>
      </c>
      <c r="F544" s="440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55" t="s">
        <v>4609</v>
      </c>
      <c r="D545" s="56" t="s">
        <v>1512</v>
      </c>
      <c r="E545" s="56" t="s">
        <v>4632</v>
      </c>
      <c r="F545" s="440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55" t="s">
        <v>4609</v>
      </c>
      <c r="D546" s="56" t="s">
        <v>1343</v>
      </c>
      <c r="E546" s="56" t="s">
        <v>4632</v>
      </c>
      <c r="F546" s="440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55" t="s">
        <v>4609</v>
      </c>
      <c r="D547" s="56" t="s">
        <v>1513</v>
      </c>
      <c r="E547" s="56" t="s">
        <v>4632</v>
      </c>
      <c r="F547" s="440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55" t="s">
        <v>4609</v>
      </c>
      <c r="D548" s="56" t="s">
        <v>1344</v>
      </c>
      <c r="E548" s="56" t="s">
        <v>4632</v>
      </c>
      <c r="F548" s="440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55" t="s">
        <v>4609</v>
      </c>
      <c r="D549" s="56" t="s">
        <v>4636</v>
      </c>
      <c r="E549" s="56" t="s">
        <v>4632</v>
      </c>
      <c r="F549" s="440">
        <v>45144</v>
      </c>
      <c r="G549" s="65" t="s">
        <v>478</v>
      </c>
      <c r="H549" s="414" t="s">
        <v>4637</v>
      </c>
    </row>
    <row r="550" spans="1:8" x14ac:dyDescent="0.25">
      <c r="A550" s="56">
        <v>548</v>
      </c>
      <c r="B550" s="56" t="s">
        <v>72</v>
      </c>
      <c r="C550" s="255" t="s">
        <v>4609</v>
      </c>
      <c r="D550" s="56" t="s">
        <v>4638</v>
      </c>
      <c r="E550" s="56" t="s">
        <v>4632</v>
      </c>
      <c r="F550" s="440">
        <v>45144</v>
      </c>
      <c r="G550" s="65" t="s">
        <v>478</v>
      </c>
      <c r="H550" s="414" t="s">
        <v>4637</v>
      </c>
    </row>
    <row r="551" spans="1:8" x14ac:dyDescent="0.25">
      <c r="A551" s="56">
        <v>549</v>
      </c>
      <c r="B551" s="224">
        <v>45113</v>
      </c>
      <c r="C551" s="56" t="s">
        <v>4639</v>
      </c>
      <c r="D551" s="56" t="s">
        <v>1400</v>
      </c>
      <c r="E551" s="56" t="s">
        <v>4640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4">
        <v>45113</v>
      </c>
      <c r="C552" s="56" t="s">
        <v>4639</v>
      </c>
      <c r="D552" s="56" t="s">
        <v>1401</v>
      </c>
      <c r="E552" s="56" t="s">
        <v>4640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4">
        <v>45175</v>
      </c>
      <c r="C553" s="56" t="s">
        <v>4409</v>
      </c>
      <c r="D553" s="56" t="s">
        <v>1186</v>
      </c>
      <c r="E553" s="56" t="s">
        <v>4410</v>
      </c>
      <c r="F553" s="440">
        <v>45205</v>
      </c>
      <c r="G553" s="65" t="s">
        <v>420</v>
      </c>
      <c r="H553" s="56"/>
    </row>
    <row r="554" spans="1:8" x14ac:dyDescent="0.25">
      <c r="A554" s="56">
        <v>552</v>
      </c>
      <c r="B554" s="224">
        <v>45175</v>
      </c>
      <c r="C554" s="56" t="s">
        <v>4409</v>
      </c>
      <c r="D554" s="56" t="s">
        <v>1052</v>
      </c>
      <c r="E554" s="56" t="s">
        <v>4410</v>
      </c>
      <c r="F554" s="440">
        <v>45205</v>
      </c>
      <c r="G554" s="65" t="s">
        <v>420</v>
      </c>
      <c r="H554" s="56"/>
    </row>
    <row r="555" spans="1:8" x14ac:dyDescent="0.25">
      <c r="A555" s="56">
        <v>553</v>
      </c>
      <c r="B555" s="224">
        <v>45175</v>
      </c>
      <c r="C555" s="56" t="s">
        <v>4409</v>
      </c>
      <c r="D555" s="56" t="s">
        <v>1156</v>
      </c>
      <c r="E555" s="56" t="s">
        <v>4410</v>
      </c>
      <c r="F555" s="440">
        <v>45205</v>
      </c>
      <c r="G555" s="65" t="s">
        <v>521</v>
      </c>
      <c r="H555" s="56"/>
    </row>
    <row r="556" spans="1:8" x14ac:dyDescent="0.25">
      <c r="A556" s="56">
        <v>554</v>
      </c>
      <c r="B556" s="224">
        <v>45175</v>
      </c>
      <c r="C556" s="56" t="s">
        <v>4409</v>
      </c>
      <c r="D556" s="56" t="s">
        <v>1190</v>
      </c>
      <c r="E556" s="56" t="s">
        <v>4410</v>
      </c>
      <c r="F556" s="440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4409</v>
      </c>
      <c r="D557" s="56" t="s">
        <v>1190</v>
      </c>
      <c r="E557" s="56" t="s">
        <v>4410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4409</v>
      </c>
      <c r="D558" s="56" t="s">
        <v>1155</v>
      </c>
      <c r="E558" s="56" t="s">
        <v>4410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4409</v>
      </c>
      <c r="D559" s="56" t="s">
        <v>1186</v>
      </c>
      <c r="E559" s="56" t="s">
        <v>4410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4409</v>
      </c>
      <c r="D560" s="56" t="s">
        <v>1190</v>
      </c>
      <c r="E560" s="56" t="s">
        <v>4410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4409</v>
      </c>
      <c r="D561" s="56" t="s">
        <v>1068</v>
      </c>
      <c r="E561" s="56" t="s">
        <v>4410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4409</v>
      </c>
      <c r="D562" s="71" t="s">
        <v>1403</v>
      </c>
      <c r="E562" s="71" t="s">
        <v>4410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4409</v>
      </c>
      <c r="D563" s="71" t="s">
        <v>1188</v>
      </c>
      <c r="E563" s="71" t="s">
        <v>4410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4409</v>
      </c>
      <c r="D564" s="71" t="s">
        <v>1186</v>
      </c>
      <c r="E564" s="71" t="s">
        <v>4410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4409</v>
      </c>
      <c r="D565" s="71" t="s">
        <v>1153</v>
      </c>
      <c r="E565" s="71" t="s">
        <v>4410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4409</v>
      </c>
      <c r="D566" s="71" t="s">
        <v>1155</v>
      </c>
      <c r="E566" s="71" t="s">
        <v>4410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4409</v>
      </c>
      <c r="D567" s="56" t="s">
        <v>1052</v>
      </c>
      <c r="E567" s="56" t="s">
        <v>4410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4409</v>
      </c>
      <c r="D568" s="56" t="s">
        <v>1153</v>
      </c>
      <c r="E568" s="56" t="s">
        <v>4410</v>
      </c>
      <c r="F568" s="440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4409</v>
      </c>
      <c r="D569" s="56" t="s">
        <v>1213</v>
      </c>
      <c r="E569" s="56" t="s">
        <v>4410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4409</v>
      </c>
      <c r="D570" s="56" t="s">
        <v>1052</v>
      </c>
      <c r="E570" s="56" t="s">
        <v>4410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4409</v>
      </c>
      <c r="D571" s="56" t="s">
        <v>1411</v>
      </c>
      <c r="E571" s="56" t="s">
        <v>4410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4409</v>
      </c>
      <c r="D572" s="56" t="s">
        <v>1188</v>
      </c>
      <c r="E572" s="56" t="s">
        <v>4410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4409</v>
      </c>
      <c r="D573" s="56" t="s">
        <v>1188</v>
      </c>
      <c r="E573" s="56" t="s">
        <v>4410</v>
      </c>
      <c r="F573" s="440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4409</v>
      </c>
      <c r="D574" s="56" t="s">
        <v>1154</v>
      </c>
      <c r="E574" s="56" t="s">
        <v>4410</v>
      </c>
      <c r="F574" s="440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4409</v>
      </c>
      <c r="D575" s="56" t="s">
        <v>1064</v>
      </c>
      <c r="E575" s="56" t="s">
        <v>4410</v>
      </c>
      <c r="F575" s="440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4409</v>
      </c>
      <c r="D576" s="56" t="s">
        <v>1067</v>
      </c>
      <c r="E576" s="56" t="s">
        <v>4410</v>
      </c>
      <c r="F576" s="440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4409</v>
      </c>
      <c r="D577" s="56" t="s">
        <v>1413</v>
      </c>
      <c r="E577" s="56" t="s">
        <v>4641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4409</v>
      </c>
      <c r="D578" s="56" t="s">
        <v>951</v>
      </c>
      <c r="E578" s="56" t="s">
        <v>4628</v>
      </c>
      <c r="F578" s="65" t="s">
        <v>647</v>
      </c>
      <c r="G578" s="106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4409</v>
      </c>
      <c r="D579" s="56" t="s">
        <v>1424</v>
      </c>
      <c r="E579" s="56" t="s">
        <v>4628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4409</v>
      </c>
      <c r="D580" s="56" t="s">
        <v>1553</v>
      </c>
      <c r="E580" s="56" t="s">
        <v>4628</v>
      </c>
      <c r="F580" s="440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4409</v>
      </c>
      <c r="D581" s="56" t="s">
        <v>1278</v>
      </c>
      <c r="E581" s="56" t="s">
        <v>4628</v>
      </c>
      <c r="F581" s="65" t="s">
        <v>4176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4409</v>
      </c>
      <c r="D582" s="56" t="s">
        <v>894</v>
      </c>
      <c r="E582" s="56" t="s">
        <v>4628</v>
      </c>
      <c r="F582" s="65" t="s">
        <v>4176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4409</v>
      </c>
      <c r="D583" s="56" t="s">
        <v>1509</v>
      </c>
      <c r="E583" s="56" t="s">
        <v>4628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4409</v>
      </c>
      <c r="D584" s="56" t="s">
        <v>951</v>
      </c>
      <c r="E584" s="56" t="s">
        <v>4628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4409</v>
      </c>
      <c r="D585" s="56" t="s">
        <v>1535</v>
      </c>
      <c r="E585" s="56" t="s">
        <v>4628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4409</v>
      </c>
      <c r="D586" s="56" t="s">
        <v>1551</v>
      </c>
      <c r="E586" s="56" t="s">
        <v>4628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4">
        <v>45145</v>
      </c>
      <c r="C587" s="56" t="s">
        <v>4590</v>
      </c>
      <c r="D587" s="56" t="s">
        <v>1648</v>
      </c>
      <c r="E587" s="56" t="s">
        <v>4591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4">
        <v>45145</v>
      </c>
      <c r="C588" s="56" t="s">
        <v>4590</v>
      </c>
      <c r="D588" s="56" t="s">
        <v>1647</v>
      </c>
      <c r="E588" s="56" t="s">
        <v>4591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4">
        <v>45145</v>
      </c>
      <c r="C589" s="56" t="s">
        <v>4590</v>
      </c>
      <c r="D589" s="56" t="s">
        <v>1619</v>
      </c>
      <c r="E589" s="56" t="s">
        <v>4591</v>
      </c>
      <c r="F589" s="440">
        <v>45238</v>
      </c>
      <c r="G589" s="65" t="s">
        <v>4642</v>
      </c>
      <c r="H589" s="56"/>
    </row>
    <row r="590" spans="1:8" x14ac:dyDescent="0.25">
      <c r="A590" s="56">
        <v>588</v>
      </c>
      <c r="B590" s="224">
        <v>45145</v>
      </c>
      <c r="C590" s="56" t="s">
        <v>4590</v>
      </c>
      <c r="D590" s="56" t="s">
        <v>1596</v>
      </c>
      <c r="E590" s="56" t="s">
        <v>4591</v>
      </c>
      <c r="F590" s="440">
        <v>44993</v>
      </c>
      <c r="G590" s="65" t="s">
        <v>488</v>
      </c>
      <c r="H590" s="56"/>
    </row>
    <row r="591" spans="1:8" x14ac:dyDescent="0.25">
      <c r="A591" s="56">
        <v>589</v>
      </c>
      <c r="B591" s="224">
        <v>45145</v>
      </c>
      <c r="C591" s="56" t="s">
        <v>4590</v>
      </c>
      <c r="D591" s="56" t="s">
        <v>1597</v>
      </c>
      <c r="E591" s="56" t="s">
        <v>4591</v>
      </c>
      <c r="F591" s="440">
        <v>44993</v>
      </c>
      <c r="G591" s="65" t="s">
        <v>488</v>
      </c>
      <c r="H591" s="56"/>
    </row>
    <row r="592" spans="1:8" x14ac:dyDescent="0.25">
      <c r="A592" s="56">
        <v>590</v>
      </c>
      <c r="B592" s="224">
        <v>45145</v>
      </c>
      <c r="C592" s="56" t="s">
        <v>4590</v>
      </c>
      <c r="D592" s="56" t="s">
        <v>1598</v>
      </c>
      <c r="E592" s="56" t="s">
        <v>4591</v>
      </c>
      <c r="F592" s="440">
        <v>44993</v>
      </c>
      <c r="G592" s="65" t="s">
        <v>488</v>
      </c>
      <c r="H592" s="56"/>
    </row>
    <row r="593" spans="1:8" x14ac:dyDescent="0.25">
      <c r="A593" s="56">
        <v>591</v>
      </c>
      <c r="B593" s="224">
        <v>45145</v>
      </c>
      <c r="C593" s="56" t="s">
        <v>4590</v>
      </c>
      <c r="D593" s="56" t="s">
        <v>1599</v>
      </c>
      <c r="E593" s="56" t="s">
        <v>4591</v>
      </c>
      <c r="F593" s="440">
        <v>44993</v>
      </c>
      <c r="G593" s="65" t="s">
        <v>488</v>
      </c>
      <c r="H593" s="56"/>
    </row>
    <row r="594" spans="1:8" x14ac:dyDescent="0.25">
      <c r="A594" s="56">
        <v>592</v>
      </c>
      <c r="B594" s="224">
        <v>45145</v>
      </c>
      <c r="C594" s="56" t="s">
        <v>4590</v>
      </c>
      <c r="D594" s="56" t="s">
        <v>4643</v>
      </c>
      <c r="E594" s="56" t="s">
        <v>4591</v>
      </c>
      <c r="F594" s="440">
        <v>44965</v>
      </c>
      <c r="G594" s="65" t="s">
        <v>513</v>
      </c>
      <c r="H594" s="56"/>
    </row>
    <row r="595" spans="1:8" x14ac:dyDescent="0.25">
      <c r="A595" s="56">
        <v>593</v>
      </c>
      <c r="B595" s="224">
        <v>45145</v>
      </c>
      <c r="C595" s="56" t="s">
        <v>4590</v>
      </c>
      <c r="D595" s="56" t="s">
        <v>4644</v>
      </c>
      <c r="E595" s="56" t="s">
        <v>4591</v>
      </c>
      <c r="F595" s="440">
        <v>44965</v>
      </c>
      <c r="G595" s="65" t="s">
        <v>513</v>
      </c>
      <c r="H595" s="56"/>
    </row>
    <row r="596" spans="1:8" x14ac:dyDescent="0.25">
      <c r="A596" s="56">
        <v>594</v>
      </c>
      <c r="B596" s="224">
        <v>45145</v>
      </c>
      <c r="C596" s="56" t="s">
        <v>4590</v>
      </c>
      <c r="D596" s="56" t="s">
        <v>4645</v>
      </c>
      <c r="E596" s="56" t="s">
        <v>4591</v>
      </c>
      <c r="F596" s="440">
        <v>44934</v>
      </c>
      <c r="G596" s="65" t="s">
        <v>490</v>
      </c>
      <c r="H596" s="56"/>
    </row>
    <row r="597" spans="1:8" x14ac:dyDescent="0.25">
      <c r="A597" s="56">
        <v>595</v>
      </c>
      <c r="B597" s="224">
        <v>45145</v>
      </c>
      <c r="C597" s="56" t="s">
        <v>4590</v>
      </c>
      <c r="D597" s="56" t="s">
        <v>4646</v>
      </c>
      <c r="E597" s="56" t="s">
        <v>4591</v>
      </c>
      <c r="F597" s="440">
        <v>44934</v>
      </c>
      <c r="G597" s="65" t="s">
        <v>490</v>
      </c>
      <c r="H597" s="56"/>
    </row>
    <row r="598" spans="1:8" x14ac:dyDescent="0.25">
      <c r="A598" s="56">
        <v>596</v>
      </c>
      <c r="B598" s="224">
        <v>45145</v>
      </c>
      <c r="C598" s="56" t="s">
        <v>4590</v>
      </c>
      <c r="D598" s="56" t="s">
        <v>4647</v>
      </c>
      <c r="E598" s="56" t="s">
        <v>4591</v>
      </c>
      <c r="F598" s="440">
        <v>44934</v>
      </c>
      <c r="G598" s="65" t="s">
        <v>490</v>
      </c>
      <c r="H598" s="56"/>
    </row>
    <row r="599" spans="1:8" x14ac:dyDescent="0.25">
      <c r="A599" s="56">
        <v>597</v>
      </c>
      <c r="B599" s="224">
        <v>45145</v>
      </c>
      <c r="C599" s="56" t="s">
        <v>4590</v>
      </c>
      <c r="D599" s="56" t="s">
        <v>4648</v>
      </c>
      <c r="E599" s="56" t="s">
        <v>4591</v>
      </c>
      <c r="F599" s="440">
        <v>44934</v>
      </c>
      <c r="G599" s="65" t="s">
        <v>490</v>
      </c>
      <c r="H599" s="56"/>
    </row>
    <row r="600" spans="1:8" x14ac:dyDescent="0.25">
      <c r="A600" s="56">
        <v>598</v>
      </c>
      <c r="B600" s="224">
        <v>45145</v>
      </c>
      <c r="C600" s="56" t="s">
        <v>4590</v>
      </c>
      <c r="D600" s="56" t="s">
        <v>4649</v>
      </c>
      <c r="E600" s="56" t="s">
        <v>4591</v>
      </c>
      <c r="F600" s="440">
        <v>44934</v>
      </c>
      <c r="G600" s="65" t="s">
        <v>460</v>
      </c>
      <c r="H600" s="56"/>
    </row>
    <row r="601" spans="1:8" x14ac:dyDescent="0.25">
      <c r="A601" s="56">
        <v>599</v>
      </c>
      <c r="B601" s="224">
        <v>45145</v>
      </c>
      <c r="C601" s="56" t="s">
        <v>4590</v>
      </c>
      <c r="D601" s="56" t="s">
        <v>4650</v>
      </c>
      <c r="E601" s="56" t="s">
        <v>4591</v>
      </c>
      <c r="F601" s="65" t="s">
        <v>672</v>
      </c>
      <c r="G601" s="65" t="s">
        <v>4651</v>
      </c>
      <c r="H601" s="56"/>
    </row>
    <row r="602" spans="1:8" x14ac:dyDescent="0.25">
      <c r="A602" s="56">
        <v>600</v>
      </c>
      <c r="B602" s="224">
        <v>45145</v>
      </c>
      <c r="C602" s="56" t="s">
        <v>4590</v>
      </c>
      <c r="D602" s="56" t="s">
        <v>4652</v>
      </c>
      <c r="E602" s="56" t="s">
        <v>4591</v>
      </c>
      <c r="F602" s="65" t="s">
        <v>672</v>
      </c>
      <c r="G602" s="65" t="s">
        <v>4651</v>
      </c>
      <c r="H602" s="56"/>
    </row>
    <row r="603" spans="1:8" x14ac:dyDescent="0.25">
      <c r="A603" s="56">
        <v>601</v>
      </c>
      <c r="B603" s="224">
        <v>45145</v>
      </c>
      <c r="C603" s="56" t="s">
        <v>4590</v>
      </c>
      <c r="D603" s="56" t="s">
        <v>1526</v>
      </c>
      <c r="E603" s="56" t="s">
        <v>4591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4">
        <v>45145</v>
      </c>
      <c r="C604" s="56" t="s">
        <v>4590</v>
      </c>
      <c r="D604" s="56" t="s">
        <v>1527</v>
      </c>
      <c r="E604" s="56" t="s">
        <v>4591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4">
        <v>45145</v>
      </c>
      <c r="C605" s="56" t="s">
        <v>4590</v>
      </c>
      <c r="D605" s="56" t="s">
        <v>4653</v>
      </c>
      <c r="E605" s="56" t="s">
        <v>4591</v>
      </c>
      <c r="F605" s="440">
        <v>44934</v>
      </c>
      <c r="G605" s="65" t="s">
        <v>460</v>
      </c>
      <c r="H605" s="56"/>
    </row>
    <row r="606" spans="1:8" x14ac:dyDescent="0.25">
      <c r="A606" s="56">
        <v>604</v>
      </c>
      <c r="B606" s="224">
        <v>45145</v>
      </c>
      <c r="C606" s="56" t="s">
        <v>4590</v>
      </c>
      <c r="D606" s="56" t="s">
        <v>1510</v>
      </c>
      <c r="E606" s="56" t="s">
        <v>4591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4">
        <v>45145</v>
      </c>
      <c r="C607" s="56" t="s">
        <v>4590</v>
      </c>
      <c r="D607" s="56" t="s">
        <v>1672</v>
      </c>
      <c r="E607" s="56" t="s">
        <v>4591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4">
        <v>45145</v>
      </c>
      <c r="C608" s="56" t="s">
        <v>4590</v>
      </c>
      <c r="D608" s="56" t="s">
        <v>1673</v>
      </c>
      <c r="E608" s="56" t="s">
        <v>4591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4">
        <v>45145</v>
      </c>
      <c r="C609" s="56" t="s">
        <v>4590</v>
      </c>
      <c r="D609" s="56" t="s">
        <v>1511</v>
      </c>
      <c r="E609" s="56" t="s">
        <v>4591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4">
        <v>45145</v>
      </c>
      <c r="C610" s="56" t="s">
        <v>4590</v>
      </c>
      <c r="D610" s="56" t="s">
        <v>1506</v>
      </c>
      <c r="E610" s="56" t="s">
        <v>4591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4">
        <v>45145</v>
      </c>
      <c r="C611" s="56" t="s">
        <v>4590</v>
      </c>
      <c r="D611" s="56" t="s">
        <v>1507</v>
      </c>
      <c r="E611" s="56" t="s">
        <v>4591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4409</v>
      </c>
      <c r="D612" s="56" t="s">
        <v>1411</v>
      </c>
      <c r="E612" s="56" t="s">
        <v>4410</v>
      </c>
      <c r="F612" s="56" t="s">
        <v>678</v>
      </c>
      <c r="G612" s="65" t="s">
        <v>4562</v>
      </c>
      <c r="H612" s="56"/>
    </row>
    <row r="613" spans="1:8" x14ac:dyDescent="0.25">
      <c r="A613" s="56">
        <v>611</v>
      </c>
      <c r="B613" s="56" t="s">
        <v>678</v>
      </c>
      <c r="C613" s="56" t="s">
        <v>4409</v>
      </c>
      <c r="D613" s="56" t="s">
        <v>1190</v>
      </c>
      <c r="E613" s="56" t="s">
        <v>4410</v>
      </c>
      <c r="F613" s="56" t="s">
        <v>678</v>
      </c>
      <c r="G613" s="65" t="s">
        <v>4562</v>
      </c>
      <c r="H613" s="56"/>
    </row>
    <row r="614" spans="1:8" x14ac:dyDescent="0.25">
      <c r="A614" s="56">
        <v>612</v>
      </c>
      <c r="B614" s="56" t="s">
        <v>678</v>
      </c>
      <c r="C614" s="56" t="s">
        <v>4409</v>
      </c>
      <c r="D614" s="56" t="s">
        <v>1805</v>
      </c>
      <c r="E614" s="56" t="s">
        <v>4410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4409</v>
      </c>
      <c r="D615" s="56" t="s">
        <v>1154</v>
      </c>
      <c r="E615" s="56" t="s">
        <v>4410</v>
      </c>
      <c r="F615" s="440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4409</v>
      </c>
      <c r="D616" s="56" t="s">
        <v>1067</v>
      </c>
      <c r="E616" s="56" t="s">
        <v>4410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4409</v>
      </c>
      <c r="D617" s="56" t="s">
        <v>1756</v>
      </c>
      <c r="E617" s="56" t="s">
        <v>4410</v>
      </c>
      <c r="F617" s="440">
        <v>45086</v>
      </c>
      <c r="G617" s="65" t="s">
        <v>4654</v>
      </c>
      <c r="H617" s="56"/>
    </row>
    <row r="618" spans="1:8" x14ac:dyDescent="0.25">
      <c r="A618" s="56">
        <v>616</v>
      </c>
      <c r="B618" s="56" t="s">
        <v>710</v>
      </c>
      <c r="C618" s="56" t="s">
        <v>4409</v>
      </c>
      <c r="D618" s="56" t="s">
        <v>1052</v>
      </c>
      <c r="E618" s="56" t="s">
        <v>4410</v>
      </c>
      <c r="F618" s="440">
        <v>45086</v>
      </c>
      <c r="G618" s="65" t="s">
        <v>4654</v>
      </c>
      <c r="H618" s="56"/>
    </row>
    <row r="619" spans="1:8" x14ac:dyDescent="0.25">
      <c r="A619" s="56">
        <v>617</v>
      </c>
      <c r="B619" s="56" t="s">
        <v>710</v>
      </c>
      <c r="C619" s="56" t="s">
        <v>4409</v>
      </c>
      <c r="D619" s="56" t="s">
        <v>1190</v>
      </c>
      <c r="E619" s="56" t="s">
        <v>4410</v>
      </c>
      <c r="F619" s="440">
        <v>45086</v>
      </c>
      <c r="G619" s="65" t="s">
        <v>4654</v>
      </c>
      <c r="H619" s="56"/>
    </row>
    <row r="620" spans="1:8" x14ac:dyDescent="0.25">
      <c r="A620" s="56">
        <v>618</v>
      </c>
      <c r="B620" s="56" t="s">
        <v>710</v>
      </c>
      <c r="C620" s="56" t="s">
        <v>4409</v>
      </c>
      <c r="D620" s="56" t="s">
        <v>1758</v>
      </c>
      <c r="E620" s="56" t="s">
        <v>4410</v>
      </c>
      <c r="F620" s="440">
        <v>45086</v>
      </c>
      <c r="G620" s="65" t="s">
        <v>4654</v>
      </c>
      <c r="H620" s="56"/>
    </row>
    <row r="621" spans="1:8" x14ac:dyDescent="0.25">
      <c r="A621" s="56">
        <v>619</v>
      </c>
      <c r="B621" s="56" t="s">
        <v>710</v>
      </c>
      <c r="C621" s="56" t="s">
        <v>4409</v>
      </c>
      <c r="D621" s="56" t="s">
        <v>1067</v>
      </c>
      <c r="E621" s="56" t="s">
        <v>4410</v>
      </c>
      <c r="F621" s="440">
        <v>45086</v>
      </c>
      <c r="G621" s="65" t="s">
        <v>4654</v>
      </c>
      <c r="H621" s="56"/>
    </row>
    <row r="622" spans="1:8" x14ac:dyDescent="0.25">
      <c r="A622" s="56">
        <v>620</v>
      </c>
      <c r="B622" s="224">
        <v>45086</v>
      </c>
      <c r="C622" s="56" t="s">
        <v>4409</v>
      </c>
      <c r="D622" s="56" t="s">
        <v>1822</v>
      </c>
      <c r="E622" s="56" t="s">
        <v>4655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4">
        <v>45086</v>
      </c>
      <c r="C623" s="56" t="s">
        <v>4409</v>
      </c>
      <c r="D623" s="56" t="s">
        <v>1826</v>
      </c>
      <c r="E623" s="56" t="s">
        <v>4655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4">
        <v>45086</v>
      </c>
      <c r="C624" s="56" t="s">
        <v>4409</v>
      </c>
      <c r="D624" s="56" t="s">
        <v>1824</v>
      </c>
      <c r="E624" s="56" t="s">
        <v>4655</v>
      </c>
      <c r="F624" s="65" t="s">
        <v>737</v>
      </c>
      <c r="G624" s="65" t="s">
        <v>4656</v>
      </c>
      <c r="H624" s="56"/>
    </row>
    <row r="625" spans="1:8" x14ac:dyDescent="0.25">
      <c r="A625" s="56">
        <v>623</v>
      </c>
      <c r="B625" s="224">
        <v>45086</v>
      </c>
      <c r="C625" s="56" t="s">
        <v>4409</v>
      </c>
      <c r="D625" s="56" t="s">
        <v>1824</v>
      </c>
      <c r="E625" s="56" t="s">
        <v>4655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4">
        <v>45086</v>
      </c>
      <c r="C626" s="56" t="s">
        <v>4409</v>
      </c>
      <c r="D626" s="56" t="s">
        <v>1827</v>
      </c>
      <c r="E626" s="56" t="s">
        <v>4655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4">
        <v>45116</v>
      </c>
      <c r="C627" s="255" t="s">
        <v>4609</v>
      </c>
      <c r="D627" s="232" t="s">
        <v>1762</v>
      </c>
      <c r="E627" s="56" t="s">
        <v>4632</v>
      </c>
      <c r="F627" s="224">
        <v>45116</v>
      </c>
      <c r="G627" s="65" t="s">
        <v>4657</v>
      </c>
      <c r="H627" s="56"/>
    </row>
    <row r="628" spans="1:8" x14ac:dyDescent="0.25">
      <c r="A628" s="56">
        <v>626</v>
      </c>
      <c r="B628" s="224">
        <v>45116</v>
      </c>
      <c r="C628" s="255" t="s">
        <v>4609</v>
      </c>
      <c r="D628" s="232" t="s">
        <v>1763</v>
      </c>
      <c r="E628" s="56" t="s">
        <v>4632</v>
      </c>
      <c r="F628" s="224">
        <v>45116</v>
      </c>
      <c r="G628" s="65" t="s">
        <v>4657</v>
      </c>
      <c r="H628" s="56"/>
    </row>
    <row r="629" spans="1:8" x14ac:dyDescent="0.25">
      <c r="A629" s="56">
        <v>627</v>
      </c>
      <c r="B629" s="224">
        <v>45116</v>
      </c>
      <c r="C629" s="255" t="s">
        <v>4609</v>
      </c>
      <c r="D629" s="232" t="s">
        <v>1764</v>
      </c>
      <c r="E629" s="56" t="s">
        <v>4632</v>
      </c>
      <c r="F629" s="224">
        <v>45116</v>
      </c>
      <c r="G629" s="65" t="s">
        <v>4657</v>
      </c>
      <c r="H629" s="56"/>
    </row>
    <row r="630" spans="1:8" x14ac:dyDescent="0.25">
      <c r="A630" s="56">
        <v>628</v>
      </c>
      <c r="B630" s="224">
        <v>45116</v>
      </c>
      <c r="C630" s="255" t="s">
        <v>4609</v>
      </c>
      <c r="D630" s="110" t="s">
        <v>1765</v>
      </c>
      <c r="E630" s="56" t="s">
        <v>4632</v>
      </c>
      <c r="F630" s="224">
        <v>45116</v>
      </c>
      <c r="G630" s="65" t="s">
        <v>4657</v>
      </c>
      <c r="H630" s="56"/>
    </row>
    <row r="631" spans="1:8" x14ac:dyDescent="0.25">
      <c r="A631" s="56">
        <v>629</v>
      </c>
      <c r="B631" s="224">
        <v>45116</v>
      </c>
      <c r="C631" s="255" t="s">
        <v>4609</v>
      </c>
      <c r="D631" s="232" t="s">
        <v>1766</v>
      </c>
      <c r="E631" s="56" t="s">
        <v>4632</v>
      </c>
      <c r="F631" s="224">
        <v>45116</v>
      </c>
      <c r="G631" s="65" t="s">
        <v>4657</v>
      </c>
      <c r="H631" s="56"/>
    </row>
    <row r="632" spans="1:8" x14ac:dyDescent="0.25">
      <c r="A632" s="56">
        <v>630</v>
      </c>
      <c r="B632" s="224">
        <v>45116</v>
      </c>
      <c r="C632" s="255" t="s">
        <v>4609</v>
      </c>
      <c r="D632" s="232" t="s">
        <v>1788</v>
      </c>
      <c r="E632" s="56" t="s">
        <v>4632</v>
      </c>
      <c r="F632" s="224">
        <v>45239</v>
      </c>
      <c r="G632" s="65" t="s">
        <v>535</v>
      </c>
      <c r="H632" s="56"/>
    </row>
    <row r="633" spans="1:8" x14ac:dyDescent="0.25">
      <c r="A633" s="56">
        <v>631</v>
      </c>
      <c r="B633" s="224">
        <v>45116</v>
      </c>
      <c r="C633" s="56" t="s">
        <v>4409</v>
      </c>
      <c r="D633" s="56" t="s">
        <v>1850</v>
      </c>
      <c r="E633" s="56" t="s">
        <v>4658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4">
        <v>45116</v>
      </c>
      <c r="C634" s="56" t="s">
        <v>4409</v>
      </c>
      <c r="D634" s="56" t="s">
        <v>4659</v>
      </c>
      <c r="E634" s="56" t="s">
        <v>4658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4">
        <v>45116</v>
      </c>
      <c r="C635" s="56" t="s">
        <v>4409</v>
      </c>
      <c r="D635" s="56" t="s">
        <v>1849</v>
      </c>
      <c r="E635" s="56" t="s">
        <v>4658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4">
        <v>45116</v>
      </c>
      <c r="C636" s="56" t="s">
        <v>4409</v>
      </c>
      <c r="D636" s="56" t="s">
        <v>4660</v>
      </c>
      <c r="E636" s="56" t="s">
        <v>4658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4">
        <v>45116</v>
      </c>
      <c r="C637" s="56" t="s">
        <v>4409</v>
      </c>
      <c r="D637" s="56" t="s">
        <v>1829</v>
      </c>
      <c r="E637" s="56" t="s">
        <v>4658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4">
        <v>45269</v>
      </c>
      <c r="C638" s="56" t="s">
        <v>4409</v>
      </c>
      <c r="D638" s="56" t="s">
        <v>1064</v>
      </c>
      <c r="E638" s="56" t="s">
        <v>4410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4">
        <v>45269</v>
      </c>
      <c r="C639" s="56" t="s">
        <v>4409</v>
      </c>
      <c r="D639" s="56" t="s">
        <v>1067</v>
      </c>
      <c r="E639" s="56" t="s">
        <v>4410</v>
      </c>
      <c r="F639" s="65" t="s">
        <v>734</v>
      </c>
      <c r="G639" s="65" t="s">
        <v>4661</v>
      </c>
      <c r="H639" s="56"/>
    </row>
    <row r="640" spans="1:8" x14ac:dyDescent="0.25">
      <c r="A640" s="56">
        <v>638</v>
      </c>
      <c r="B640" s="224">
        <v>45269</v>
      </c>
      <c r="C640" s="56" t="s">
        <v>4409</v>
      </c>
      <c r="D640" s="56" t="s">
        <v>1811</v>
      </c>
      <c r="E640" s="56" t="s">
        <v>4410</v>
      </c>
      <c r="F640" s="65" t="s">
        <v>734</v>
      </c>
      <c r="G640" s="65" t="s">
        <v>4661</v>
      </c>
      <c r="H640" s="56"/>
    </row>
    <row r="641" spans="1:8" x14ac:dyDescent="0.25">
      <c r="A641" s="56">
        <v>639</v>
      </c>
      <c r="B641" s="224">
        <v>45269</v>
      </c>
      <c r="C641" s="56" t="s">
        <v>4409</v>
      </c>
      <c r="D641" s="56" t="s">
        <v>1052</v>
      </c>
      <c r="E641" s="56" t="s">
        <v>4410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4">
        <v>45269</v>
      </c>
      <c r="C642" s="56" t="s">
        <v>4409</v>
      </c>
      <c r="D642" s="56" t="s">
        <v>1067</v>
      </c>
      <c r="E642" s="56" t="s">
        <v>4410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4">
        <v>45269</v>
      </c>
      <c r="C643" s="56" t="s">
        <v>4409</v>
      </c>
      <c r="D643" s="56" t="s">
        <v>1052</v>
      </c>
      <c r="E643" s="56" t="s">
        <v>4410</v>
      </c>
      <c r="F643" s="65" t="s">
        <v>734</v>
      </c>
      <c r="G643" s="65" t="s">
        <v>4661</v>
      </c>
      <c r="H643" s="56"/>
    </row>
    <row r="644" spans="1:8" x14ac:dyDescent="0.25">
      <c r="A644" s="56">
        <v>642</v>
      </c>
      <c r="B644" s="224">
        <v>45269</v>
      </c>
      <c r="C644" s="56" t="s">
        <v>4409</v>
      </c>
      <c r="D644" s="56" t="s">
        <v>1812</v>
      </c>
      <c r="E644" s="56" t="s">
        <v>4410</v>
      </c>
      <c r="F644" s="65" t="s">
        <v>734</v>
      </c>
      <c r="G644" s="65" t="s">
        <v>4661</v>
      </c>
      <c r="H644" s="56"/>
    </row>
    <row r="645" spans="1:8" x14ac:dyDescent="0.25">
      <c r="A645" s="56">
        <v>643</v>
      </c>
      <c r="B645" s="224">
        <v>45269</v>
      </c>
      <c r="C645" s="56" t="s">
        <v>4409</v>
      </c>
      <c r="D645" s="56" t="s">
        <v>1188</v>
      </c>
      <c r="E645" s="56" t="s">
        <v>4410</v>
      </c>
      <c r="F645" s="65" t="s">
        <v>734</v>
      </c>
      <c r="G645" s="65" t="s">
        <v>4661</v>
      </c>
      <c r="H645" s="56"/>
    </row>
    <row r="646" spans="1:8" x14ac:dyDescent="0.25">
      <c r="A646" s="56">
        <v>644</v>
      </c>
      <c r="B646" s="224">
        <v>45269</v>
      </c>
      <c r="C646" s="56" t="s">
        <v>4409</v>
      </c>
      <c r="D646" s="56" t="s">
        <v>1190</v>
      </c>
      <c r="E646" s="56" t="s">
        <v>4410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4">
        <v>45269</v>
      </c>
      <c r="C647" s="56" t="s">
        <v>4409</v>
      </c>
      <c r="D647" s="56" t="s">
        <v>1758</v>
      </c>
      <c r="E647" s="56" t="s">
        <v>4410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55" t="s">
        <v>4609</v>
      </c>
      <c r="D648" s="56" t="s">
        <v>4662</v>
      </c>
      <c r="E648" s="56" t="s">
        <v>4632</v>
      </c>
      <c r="F648" s="65" t="s">
        <v>746</v>
      </c>
      <c r="G648" s="65" t="s">
        <v>4663</v>
      </c>
      <c r="H648" s="56"/>
    </row>
    <row r="649" spans="1:8" x14ac:dyDescent="0.25">
      <c r="A649" s="56">
        <v>647</v>
      </c>
      <c r="B649" s="56" t="s">
        <v>734</v>
      </c>
      <c r="C649" s="255" t="s">
        <v>4609</v>
      </c>
      <c r="D649" s="56" t="s">
        <v>4664</v>
      </c>
      <c r="E649" s="56" t="s">
        <v>4632</v>
      </c>
      <c r="F649" s="65" t="s">
        <v>746</v>
      </c>
      <c r="G649" s="65" t="s">
        <v>4663</v>
      </c>
      <c r="H649" s="56"/>
    </row>
    <row r="650" spans="1:8" x14ac:dyDescent="0.25">
      <c r="A650" s="56">
        <v>648</v>
      </c>
      <c r="B650" s="56" t="s">
        <v>734</v>
      </c>
      <c r="C650" s="255" t="s">
        <v>4609</v>
      </c>
      <c r="D650" s="56" t="s">
        <v>4665</v>
      </c>
      <c r="E650" s="56" t="s">
        <v>4632</v>
      </c>
      <c r="F650" s="65" t="s">
        <v>746</v>
      </c>
      <c r="G650" s="65" t="s">
        <v>4663</v>
      </c>
      <c r="H650" s="56"/>
    </row>
    <row r="651" spans="1:8" x14ac:dyDescent="0.25">
      <c r="A651" s="56">
        <v>649</v>
      </c>
      <c r="B651" s="56" t="s">
        <v>734</v>
      </c>
      <c r="C651" s="255" t="s">
        <v>4609</v>
      </c>
      <c r="D651" s="56" t="s">
        <v>4666</v>
      </c>
      <c r="E651" s="56" t="s">
        <v>4632</v>
      </c>
      <c r="F651" s="65" t="s">
        <v>746</v>
      </c>
      <c r="G651" s="65" t="s">
        <v>4663</v>
      </c>
      <c r="H651" s="56"/>
    </row>
    <row r="652" spans="1:8" x14ac:dyDescent="0.25">
      <c r="A652" s="56">
        <v>650</v>
      </c>
      <c r="B652" s="56" t="s">
        <v>734</v>
      </c>
      <c r="C652" s="255" t="s">
        <v>4609</v>
      </c>
      <c r="D652" s="56" t="s">
        <v>4667</v>
      </c>
      <c r="E652" s="56" t="s">
        <v>4632</v>
      </c>
      <c r="F652" s="65" t="s">
        <v>746</v>
      </c>
      <c r="G652" s="65" t="s">
        <v>4663</v>
      </c>
      <c r="H652" s="56"/>
    </row>
    <row r="653" spans="1:8" x14ac:dyDescent="0.25">
      <c r="A653" s="56">
        <v>651</v>
      </c>
      <c r="B653" s="56" t="s">
        <v>734</v>
      </c>
      <c r="C653" s="255" t="s">
        <v>4609</v>
      </c>
      <c r="D653" s="56" t="s">
        <v>4668</v>
      </c>
      <c r="E653" s="56" t="s">
        <v>4632</v>
      </c>
      <c r="F653" s="65" t="s">
        <v>4669</v>
      </c>
      <c r="G653" s="65" t="s">
        <v>4670</v>
      </c>
      <c r="H653" s="56"/>
    </row>
    <row r="654" spans="1:8" x14ac:dyDescent="0.25">
      <c r="A654" s="56">
        <v>652</v>
      </c>
      <c r="B654" s="56" t="s">
        <v>734</v>
      </c>
      <c r="C654" s="255" t="s">
        <v>4609</v>
      </c>
      <c r="D654" s="56" t="s">
        <v>4671</v>
      </c>
      <c r="E654" s="56" t="s">
        <v>4632</v>
      </c>
      <c r="F654" s="65" t="s">
        <v>4669</v>
      </c>
      <c r="G654" s="65" t="s">
        <v>4670</v>
      </c>
      <c r="H654" s="56"/>
    </row>
    <row r="655" spans="1:8" x14ac:dyDescent="0.25">
      <c r="A655" s="56">
        <v>653</v>
      </c>
      <c r="B655" s="56" t="s">
        <v>734</v>
      </c>
      <c r="C655" s="255" t="s">
        <v>4609</v>
      </c>
      <c r="D655" s="56" t="s">
        <v>4672</v>
      </c>
      <c r="E655" s="56" t="s">
        <v>4632</v>
      </c>
      <c r="F655" s="65" t="s">
        <v>4669</v>
      </c>
      <c r="G655" s="65" t="s">
        <v>4670</v>
      </c>
      <c r="H655" s="56"/>
    </row>
    <row r="656" spans="1:8" x14ac:dyDescent="0.25">
      <c r="A656" s="56">
        <v>654</v>
      </c>
      <c r="B656" s="56" t="s">
        <v>734</v>
      </c>
      <c r="C656" s="255" t="s">
        <v>4609</v>
      </c>
      <c r="D656" s="56" t="s">
        <v>4673</v>
      </c>
      <c r="E656" s="56" t="s">
        <v>4632</v>
      </c>
      <c r="F656" s="65" t="s">
        <v>4669</v>
      </c>
      <c r="G656" s="65" t="s">
        <v>4670</v>
      </c>
      <c r="H656" s="56"/>
    </row>
    <row r="657" spans="1:10" x14ac:dyDescent="0.25">
      <c r="A657" s="56">
        <v>655</v>
      </c>
      <c r="B657" s="56" t="s">
        <v>734</v>
      </c>
      <c r="C657" s="255" t="s">
        <v>4609</v>
      </c>
      <c r="D657" s="56" t="s">
        <v>4674</v>
      </c>
      <c r="E657" s="56" t="s">
        <v>4632</v>
      </c>
      <c r="F657" s="65" t="s">
        <v>4669</v>
      </c>
      <c r="G657" s="65" t="s">
        <v>4670</v>
      </c>
      <c r="H657" s="56"/>
    </row>
    <row r="658" spans="1:10" x14ac:dyDescent="0.25">
      <c r="A658" s="56">
        <v>656</v>
      </c>
      <c r="B658" s="56" t="s">
        <v>734</v>
      </c>
      <c r="C658" s="56" t="s">
        <v>4409</v>
      </c>
      <c r="D658" s="56" t="s">
        <v>4675</v>
      </c>
      <c r="E658" s="56" t="s">
        <v>4676</v>
      </c>
      <c r="F658" s="440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4409</v>
      </c>
      <c r="D659" s="56" t="s">
        <v>1917</v>
      </c>
      <c r="E659" s="56" t="s">
        <v>4676</v>
      </c>
      <c r="F659" s="440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4409</v>
      </c>
      <c r="D660" s="56" t="s">
        <v>4401</v>
      </c>
      <c r="E660" s="56" t="s">
        <v>4676</v>
      </c>
      <c r="F660" s="65" t="s">
        <v>830</v>
      </c>
      <c r="G660" s="64" t="s">
        <v>4400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4409</v>
      </c>
      <c r="D661" s="56" t="s">
        <v>872</v>
      </c>
      <c r="E661" s="56" t="s">
        <v>4676</v>
      </c>
      <c r="F661" s="440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4409</v>
      </c>
      <c r="D662" s="56" t="s">
        <v>1982</v>
      </c>
      <c r="E662" s="56" t="s">
        <v>4676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4409</v>
      </c>
      <c r="D663" s="56" t="s">
        <v>1403</v>
      </c>
      <c r="E663" s="56" t="s">
        <v>4410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4409</v>
      </c>
      <c r="D664" s="56" t="s">
        <v>1842</v>
      </c>
      <c r="E664" s="56" t="s">
        <v>4410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4409</v>
      </c>
      <c r="D665" s="56" t="s">
        <v>1842</v>
      </c>
      <c r="E665" s="56" t="s">
        <v>4410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4409</v>
      </c>
      <c r="D666" s="56" t="s">
        <v>1842</v>
      </c>
      <c r="E666" s="56" t="s">
        <v>4410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4409</v>
      </c>
      <c r="D667" s="56" t="s">
        <v>2110</v>
      </c>
      <c r="E667" s="56" t="s">
        <v>4677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4409</v>
      </c>
      <c r="D668" s="56" t="s">
        <v>2135</v>
      </c>
      <c r="E668" s="56" t="s">
        <v>4677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4409</v>
      </c>
      <c r="D669" s="56" t="s">
        <v>2015</v>
      </c>
      <c r="E669" s="56" t="s">
        <v>4677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4409</v>
      </c>
      <c r="D670" s="56" t="s">
        <v>4678</v>
      </c>
      <c r="E670" s="56" t="s">
        <v>4677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4409</v>
      </c>
      <c r="D671" s="56" t="s">
        <v>4679</v>
      </c>
      <c r="E671" s="56" t="s">
        <v>4677</v>
      </c>
      <c r="F671" s="440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4409</v>
      </c>
      <c r="D672" s="56" t="s">
        <v>2033</v>
      </c>
      <c r="E672" s="56" t="s">
        <v>4680</v>
      </c>
      <c r="F672" s="440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4409</v>
      </c>
      <c r="D673" s="56" t="s">
        <v>4681</v>
      </c>
      <c r="E673" s="56" t="s">
        <v>4680</v>
      </c>
      <c r="F673" s="440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4409</v>
      </c>
      <c r="D674" s="56" t="s">
        <v>2016</v>
      </c>
      <c r="E674" s="56" t="s">
        <v>4680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4409</v>
      </c>
      <c r="D675" s="56" t="s">
        <v>4682</v>
      </c>
      <c r="E675" s="56" t="s">
        <v>4680</v>
      </c>
      <c r="F675" s="440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4409</v>
      </c>
      <c r="D676" s="56" t="s">
        <v>1931</v>
      </c>
      <c r="E676" s="56" t="s">
        <v>4680</v>
      </c>
      <c r="F676" s="440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4409</v>
      </c>
      <c r="D677" s="56" t="s">
        <v>1869</v>
      </c>
      <c r="E677" s="56" t="s">
        <v>4410</v>
      </c>
      <c r="F677" s="440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4409</v>
      </c>
      <c r="D678" s="56" t="s">
        <v>1842</v>
      </c>
      <c r="E678" s="56" t="s">
        <v>4410</v>
      </c>
      <c r="F678" s="440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4409</v>
      </c>
      <c r="D679" s="56" t="s">
        <v>1907</v>
      </c>
      <c r="E679" s="56" t="s">
        <v>4410</v>
      </c>
      <c r="F679" s="440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4409</v>
      </c>
      <c r="D680" s="56" t="s">
        <v>1842</v>
      </c>
      <c r="E680" s="56" t="s">
        <v>4410</v>
      </c>
      <c r="F680" s="440">
        <v>44967</v>
      </c>
      <c r="G680" s="65" t="s">
        <v>491</v>
      </c>
      <c r="H680" s="56"/>
    </row>
    <row r="681" spans="1:9" x14ac:dyDescent="0.25">
      <c r="A681" s="56">
        <v>679</v>
      </c>
      <c r="B681" s="224">
        <v>44995</v>
      </c>
      <c r="C681" s="56" t="s">
        <v>4409</v>
      </c>
      <c r="D681" s="56" t="s">
        <v>1842</v>
      </c>
      <c r="E681" s="56" t="s">
        <v>4410</v>
      </c>
      <c r="F681" s="440">
        <v>45179</v>
      </c>
      <c r="G681" s="65" t="s">
        <v>504</v>
      </c>
      <c r="H681" s="56"/>
    </row>
    <row r="682" spans="1:9" x14ac:dyDescent="0.25">
      <c r="A682" s="56">
        <v>680</v>
      </c>
      <c r="B682" s="224">
        <v>44995</v>
      </c>
      <c r="C682" s="56" t="s">
        <v>4409</v>
      </c>
      <c r="D682" s="56" t="s">
        <v>1869</v>
      </c>
      <c r="E682" s="56" t="s">
        <v>4410</v>
      </c>
      <c r="F682" s="440">
        <v>44967</v>
      </c>
      <c r="G682" s="65" t="s">
        <v>491</v>
      </c>
      <c r="H682" s="56"/>
    </row>
    <row r="683" spans="1:9" x14ac:dyDescent="0.25">
      <c r="A683" s="56">
        <v>681</v>
      </c>
      <c r="B683" s="224">
        <v>44995</v>
      </c>
      <c r="C683" s="56" t="s">
        <v>4409</v>
      </c>
      <c r="D683" s="56" t="s">
        <v>1908</v>
      </c>
      <c r="E683" s="56" t="s">
        <v>4410</v>
      </c>
      <c r="F683" s="440">
        <v>45026</v>
      </c>
      <c r="G683" s="65" t="s">
        <v>413</v>
      </c>
      <c r="H683" s="56"/>
    </row>
    <row r="684" spans="1:9" x14ac:dyDescent="0.25">
      <c r="A684" s="56">
        <v>682</v>
      </c>
      <c r="B684" s="224">
        <v>44995</v>
      </c>
      <c r="C684" s="56" t="s">
        <v>4409</v>
      </c>
      <c r="D684" s="56" t="s">
        <v>1907</v>
      </c>
      <c r="E684" s="56" t="s">
        <v>4410</v>
      </c>
      <c r="F684" s="440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5" t="s">
        <v>4609</v>
      </c>
      <c r="D685" s="56" t="s">
        <v>1932</v>
      </c>
      <c r="E685" s="56" t="s">
        <v>4632</v>
      </c>
      <c r="F685" s="440">
        <v>45240</v>
      </c>
      <c r="G685" s="65" t="s">
        <v>4328</v>
      </c>
      <c r="H685" s="56"/>
    </row>
    <row r="686" spans="1:9" x14ac:dyDescent="0.25">
      <c r="A686" s="56">
        <v>684</v>
      </c>
      <c r="B686" s="224">
        <v>44995</v>
      </c>
      <c r="C686" s="255" t="s">
        <v>4609</v>
      </c>
      <c r="D686" s="56" t="s">
        <v>1933</v>
      </c>
      <c r="E686" s="56" t="s">
        <v>4632</v>
      </c>
      <c r="F686" s="440">
        <v>45240</v>
      </c>
      <c r="G686" s="65" t="s">
        <v>4328</v>
      </c>
      <c r="H686" s="56"/>
    </row>
    <row r="687" spans="1:9" x14ac:dyDescent="0.25">
      <c r="A687" s="56">
        <v>685</v>
      </c>
      <c r="B687" s="224">
        <v>44995</v>
      </c>
      <c r="C687" s="255" t="s">
        <v>4609</v>
      </c>
      <c r="D687" s="56" t="s">
        <v>1938</v>
      </c>
      <c r="E687" s="56" t="s">
        <v>4632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4">
        <v>44995</v>
      </c>
      <c r="C688" s="255" t="s">
        <v>4609</v>
      </c>
      <c r="D688" s="56" t="s">
        <v>1939</v>
      </c>
      <c r="E688" s="56" t="s">
        <v>4632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4">
        <v>44995</v>
      </c>
      <c r="C689" s="255" t="s">
        <v>4609</v>
      </c>
      <c r="D689" s="56" t="s">
        <v>4683</v>
      </c>
      <c r="E689" s="56" t="s">
        <v>4632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4">
        <v>44995</v>
      </c>
      <c r="C690" s="255" t="s">
        <v>4609</v>
      </c>
      <c r="D690" s="56" t="s">
        <v>4684</v>
      </c>
      <c r="E690" s="56" t="s">
        <v>4632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4">
        <v>44995</v>
      </c>
      <c r="C691" s="255" t="s">
        <v>4609</v>
      </c>
      <c r="D691" s="56" t="s">
        <v>4685</v>
      </c>
      <c r="E691" s="56" t="s">
        <v>4632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4">
        <v>44995</v>
      </c>
      <c r="C692" s="255" t="s">
        <v>4609</v>
      </c>
      <c r="D692" s="56" t="s">
        <v>1940</v>
      </c>
      <c r="E692" s="56" t="s">
        <v>4632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4">
        <v>44995</v>
      </c>
      <c r="C693" s="255" t="s">
        <v>4609</v>
      </c>
      <c r="D693" s="56" t="s">
        <v>1941</v>
      </c>
      <c r="E693" s="56" t="s">
        <v>4632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4">
        <v>44995</v>
      </c>
      <c r="C694" s="255" t="s">
        <v>4609</v>
      </c>
      <c r="D694" s="56" t="s">
        <v>4686</v>
      </c>
      <c r="E694" s="56" t="s">
        <v>4632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4409</v>
      </c>
      <c r="D695" s="56" t="s">
        <v>1154</v>
      </c>
      <c r="E695" s="56" t="s">
        <v>4410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4409</v>
      </c>
      <c r="D696" s="56" t="s">
        <v>1052</v>
      </c>
      <c r="E696" s="56" t="s">
        <v>4410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4409</v>
      </c>
      <c r="D697" s="56" t="s">
        <v>1052</v>
      </c>
      <c r="E697" s="56" t="s">
        <v>4410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4409</v>
      </c>
      <c r="D698" s="56" t="s">
        <v>1052</v>
      </c>
      <c r="E698" s="56" t="s">
        <v>4410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4409</v>
      </c>
      <c r="D699" s="56" t="s">
        <v>1068</v>
      </c>
      <c r="E699" s="56" t="s">
        <v>4410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4409</v>
      </c>
      <c r="D700" s="56" t="s">
        <v>1064</v>
      </c>
      <c r="E700" s="56" t="s">
        <v>4410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4409</v>
      </c>
      <c r="D701" s="56" t="s">
        <v>1064</v>
      </c>
      <c r="E701" s="56" t="s">
        <v>4410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4409</v>
      </c>
      <c r="D702" s="56" t="s">
        <v>1987</v>
      </c>
      <c r="E702" s="56" t="s">
        <v>4410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4409</v>
      </c>
      <c r="D703" s="56" t="s">
        <v>4687</v>
      </c>
      <c r="E703" s="56" t="s">
        <v>4410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4409</v>
      </c>
      <c r="D704" s="56" t="s">
        <v>4688</v>
      </c>
      <c r="E704" s="56" t="s">
        <v>4410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4409</v>
      </c>
      <c r="D705" s="56" t="s">
        <v>1190</v>
      </c>
      <c r="E705" s="56" t="s">
        <v>4410</v>
      </c>
      <c r="F705" s="440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4409</v>
      </c>
      <c r="D706" s="56" t="s">
        <v>1064</v>
      </c>
      <c r="E706" s="56" t="s">
        <v>4410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4409</v>
      </c>
      <c r="D707" s="56" t="s">
        <v>1067</v>
      </c>
      <c r="E707" s="56" t="s">
        <v>4410</v>
      </c>
      <c r="F707" s="440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4409</v>
      </c>
      <c r="D708" s="56" t="s">
        <v>1065</v>
      </c>
      <c r="E708" s="56" t="s">
        <v>4410</v>
      </c>
      <c r="F708" s="440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4409</v>
      </c>
      <c r="D709" s="56" t="s">
        <v>1068</v>
      </c>
      <c r="E709" s="56" t="s">
        <v>4410</v>
      </c>
      <c r="F709" s="440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4409</v>
      </c>
      <c r="D710" s="56" t="s">
        <v>1869</v>
      </c>
      <c r="E710" s="56" t="s">
        <v>4410</v>
      </c>
      <c r="F710" s="440">
        <v>45088</v>
      </c>
      <c r="G710" s="65" t="s">
        <v>4642</v>
      </c>
      <c r="H710" s="56"/>
    </row>
    <row r="711" spans="1:8" x14ac:dyDescent="0.25">
      <c r="A711" s="56">
        <v>709</v>
      </c>
      <c r="B711" s="56" t="s">
        <v>794</v>
      </c>
      <c r="C711" s="56" t="s">
        <v>4409</v>
      </c>
      <c r="D711" s="56" t="s">
        <v>827</v>
      </c>
      <c r="E711" s="56" t="s">
        <v>4410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4409</v>
      </c>
      <c r="D712" s="56" t="s">
        <v>827</v>
      </c>
      <c r="E712" s="56" t="s">
        <v>4410</v>
      </c>
      <c r="F712" s="440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4409</v>
      </c>
      <c r="D713" s="56" t="s">
        <v>828</v>
      </c>
      <c r="E713" s="56" t="s">
        <v>4410</v>
      </c>
      <c r="F713" s="440">
        <v>45088</v>
      </c>
      <c r="G713" s="65" t="s">
        <v>4642</v>
      </c>
      <c r="H713" s="56"/>
    </row>
    <row r="714" spans="1:8" x14ac:dyDescent="0.25">
      <c r="A714" s="56">
        <v>712</v>
      </c>
      <c r="B714" s="56" t="s">
        <v>794</v>
      </c>
      <c r="C714" s="56" t="s">
        <v>4409</v>
      </c>
      <c r="D714" s="56" t="s">
        <v>1064</v>
      </c>
      <c r="E714" s="56" t="s">
        <v>4410</v>
      </c>
      <c r="F714" s="440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3529</v>
      </c>
      <c r="D715" s="56" t="s">
        <v>4397</v>
      </c>
      <c r="E715" s="56" t="s">
        <v>4689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3529</v>
      </c>
      <c r="D716" s="56" t="s">
        <v>4398</v>
      </c>
      <c r="E716" s="56" t="s">
        <v>4689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3529</v>
      </c>
      <c r="D717" s="56" t="s">
        <v>2114</v>
      </c>
      <c r="E717" s="56" t="s">
        <v>4689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4">
        <v>45210</v>
      </c>
      <c r="C718" s="56" t="s">
        <v>4409</v>
      </c>
      <c r="D718" s="56" t="s">
        <v>1869</v>
      </c>
      <c r="E718" s="56" t="s">
        <v>4410</v>
      </c>
      <c r="F718" s="440">
        <v>45210</v>
      </c>
      <c r="G718" s="65" t="s">
        <v>433</v>
      </c>
      <c r="H718" s="56"/>
    </row>
    <row r="719" spans="1:8" x14ac:dyDescent="0.25">
      <c r="A719" s="56">
        <v>717</v>
      </c>
      <c r="B719" s="224">
        <v>45210</v>
      </c>
      <c r="C719" s="56" t="s">
        <v>4409</v>
      </c>
      <c r="D719" s="56" t="s">
        <v>2104</v>
      </c>
      <c r="E719" s="56" t="s">
        <v>4410</v>
      </c>
      <c r="F719" s="440">
        <v>45088</v>
      </c>
      <c r="G719" s="65" t="s">
        <v>583</v>
      </c>
      <c r="H719" s="56"/>
    </row>
    <row r="720" spans="1:8" x14ac:dyDescent="0.25">
      <c r="A720" s="56">
        <v>718</v>
      </c>
      <c r="B720" s="224">
        <v>45210</v>
      </c>
      <c r="C720" s="56" t="s">
        <v>4409</v>
      </c>
      <c r="D720" s="56" t="s">
        <v>1907</v>
      </c>
      <c r="E720" s="56" t="s">
        <v>4410</v>
      </c>
      <c r="F720" s="440">
        <v>45088</v>
      </c>
      <c r="G720" s="65" t="s">
        <v>583</v>
      </c>
      <c r="H720" s="56"/>
    </row>
    <row r="721" spans="1:8" x14ac:dyDescent="0.25">
      <c r="A721" s="56">
        <v>719</v>
      </c>
      <c r="B721" s="224">
        <v>45210</v>
      </c>
      <c r="C721" s="56" t="s">
        <v>4409</v>
      </c>
      <c r="D721" s="56" t="s">
        <v>1907</v>
      </c>
      <c r="E721" s="56" t="s">
        <v>4410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4">
        <v>45210</v>
      </c>
      <c r="C722" s="56" t="s">
        <v>4409</v>
      </c>
      <c r="D722" s="56" t="s">
        <v>827</v>
      </c>
      <c r="E722" s="56" t="s">
        <v>4410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4">
        <v>45210</v>
      </c>
      <c r="C723" s="56" t="s">
        <v>4409</v>
      </c>
      <c r="D723" s="56" t="s">
        <v>1869</v>
      </c>
      <c r="E723" s="56" t="s">
        <v>4410</v>
      </c>
      <c r="F723" s="440">
        <v>45210</v>
      </c>
      <c r="G723" s="65" t="s">
        <v>433</v>
      </c>
      <c r="H723" s="56"/>
    </row>
    <row r="724" spans="1:8" x14ac:dyDescent="0.25">
      <c r="A724" s="56">
        <v>722</v>
      </c>
      <c r="B724" s="224">
        <v>45210</v>
      </c>
      <c r="C724" s="56" t="s">
        <v>4409</v>
      </c>
      <c r="D724" s="56" t="s">
        <v>2083</v>
      </c>
      <c r="E724" s="56" t="s">
        <v>4410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4">
        <v>45210</v>
      </c>
      <c r="C725" s="56" t="s">
        <v>4409</v>
      </c>
      <c r="D725" s="56" t="s">
        <v>1842</v>
      </c>
      <c r="E725" s="56" t="s">
        <v>4410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4409</v>
      </c>
      <c r="D726" s="56" t="s">
        <v>2104</v>
      </c>
      <c r="E726" s="56" t="s">
        <v>4410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4409</v>
      </c>
      <c r="D727" s="56" t="s">
        <v>2104</v>
      </c>
      <c r="E727" s="56" t="s">
        <v>4410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4409</v>
      </c>
      <c r="D728" s="56" t="s">
        <v>1869</v>
      </c>
      <c r="E728" s="56" t="s">
        <v>4410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4409</v>
      </c>
      <c r="D729" s="56" t="s">
        <v>2104</v>
      </c>
      <c r="E729" s="56" t="s">
        <v>4410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4409</v>
      </c>
      <c r="D730" s="56" t="s">
        <v>1842</v>
      </c>
      <c r="E730" s="56" t="s">
        <v>4410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4409</v>
      </c>
      <c r="D731" s="56" t="s">
        <v>1842</v>
      </c>
      <c r="E731" s="56" t="s">
        <v>4410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4609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4609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4609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4609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4409</v>
      </c>
      <c r="D736" s="56" t="s">
        <v>1907</v>
      </c>
      <c r="E736" s="56" t="s">
        <v>4410</v>
      </c>
      <c r="F736" s="65" t="s">
        <v>830</v>
      </c>
      <c r="G736" s="64" t="s">
        <v>4400</v>
      </c>
      <c r="H736" s="56"/>
    </row>
    <row r="737" spans="1:8" x14ac:dyDescent="0.25">
      <c r="A737" s="56">
        <v>735</v>
      </c>
      <c r="B737" s="56" t="s">
        <v>815</v>
      </c>
      <c r="C737" s="56" t="s">
        <v>4409</v>
      </c>
      <c r="D737" s="56" t="s">
        <v>828</v>
      </c>
      <c r="E737" s="56" t="s">
        <v>4410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4409</v>
      </c>
      <c r="D738" s="56" t="s">
        <v>1403</v>
      </c>
      <c r="E738" s="56" t="s">
        <v>4410</v>
      </c>
      <c r="F738" s="440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4409</v>
      </c>
      <c r="D739" s="56" t="s">
        <v>1842</v>
      </c>
      <c r="E739" s="56" t="s">
        <v>4410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4409</v>
      </c>
      <c r="D740" s="56" t="s">
        <v>828</v>
      </c>
      <c r="E740" s="56" t="s">
        <v>4410</v>
      </c>
      <c r="F740" s="65" t="s">
        <v>830</v>
      </c>
      <c r="G740" s="64" t="s">
        <v>4400</v>
      </c>
      <c r="H740" s="56"/>
    </row>
    <row r="741" spans="1:8" x14ac:dyDescent="0.25">
      <c r="A741" s="56">
        <v>739</v>
      </c>
      <c r="B741" s="56" t="s">
        <v>815</v>
      </c>
      <c r="C741" s="56" t="s">
        <v>4409</v>
      </c>
      <c r="D741" s="56" t="s">
        <v>828</v>
      </c>
      <c r="E741" s="56" t="s">
        <v>4410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4409</v>
      </c>
      <c r="D742" s="56" t="s">
        <v>827</v>
      </c>
      <c r="E742" s="56" t="s">
        <v>4410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4409</v>
      </c>
      <c r="D743" s="56" t="s">
        <v>828</v>
      </c>
      <c r="E743" s="56" t="s">
        <v>4410</v>
      </c>
      <c r="F743" s="440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4409</v>
      </c>
      <c r="D744" s="56" t="s">
        <v>1869</v>
      </c>
      <c r="E744" s="56" t="s">
        <v>4410</v>
      </c>
      <c r="F744" s="440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4409</v>
      </c>
      <c r="D745" s="56" t="s">
        <v>828</v>
      </c>
      <c r="E745" s="56" t="s">
        <v>4410</v>
      </c>
      <c r="F745" s="440">
        <v>44969</v>
      </c>
      <c r="G745" s="65" t="s">
        <v>461</v>
      </c>
      <c r="H745" s="56"/>
    </row>
    <row r="746" spans="1:8" x14ac:dyDescent="0.25">
      <c r="A746" s="56">
        <v>744</v>
      </c>
      <c r="B746" s="224">
        <v>45058</v>
      </c>
      <c r="C746" s="56" t="s">
        <v>4409</v>
      </c>
      <c r="D746" s="56" t="s">
        <v>1869</v>
      </c>
      <c r="E746" s="56" t="s">
        <v>4410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4">
        <v>45058</v>
      </c>
      <c r="C747" s="56" t="s">
        <v>4409</v>
      </c>
      <c r="D747" s="56" t="s">
        <v>2104</v>
      </c>
      <c r="E747" s="56" t="s">
        <v>4410</v>
      </c>
      <c r="F747" s="224">
        <v>45089</v>
      </c>
      <c r="G747" s="56" t="s">
        <v>425</v>
      </c>
      <c r="H747" s="56"/>
    </row>
    <row r="748" spans="1:8" x14ac:dyDescent="0.25">
      <c r="A748" s="56">
        <v>746</v>
      </c>
      <c r="B748" s="224">
        <v>45058</v>
      </c>
      <c r="C748" s="56" t="s">
        <v>4409</v>
      </c>
      <c r="D748" s="56" t="s">
        <v>1869</v>
      </c>
      <c r="E748" s="56" t="s">
        <v>4410</v>
      </c>
      <c r="F748" s="224">
        <v>45089</v>
      </c>
      <c r="G748" s="56" t="s">
        <v>478</v>
      </c>
      <c r="H748" s="56"/>
    </row>
    <row r="749" spans="1:8" x14ac:dyDescent="0.25">
      <c r="A749" s="56">
        <v>747</v>
      </c>
      <c r="B749" s="224">
        <v>45058</v>
      </c>
      <c r="C749" s="56" t="s">
        <v>4409</v>
      </c>
      <c r="D749" s="56" t="s">
        <v>1869</v>
      </c>
      <c r="E749" s="56" t="s">
        <v>4410</v>
      </c>
      <c r="F749" s="224">
        <v>45089</v>
      </c>
      <c r="G749" s="56" t="s">
        <v>518</v>
      </c>
      <c r="H749" s="56"/>
    </row>
    <row r="750" spans="1:8" x14ac:dyDescent="0.25">
      <c r="A750" s="56">
        <v>748</v>
      </c>
      <c r="B750" s="224">
        <v>45058</v>
      </c>
      <c r="C750" s="56" t="s">
        <v>4409</v>
      </c>
      <c r="D750" s="56" t="s">
        <v>827</v>
      </c>
      <c r="E750" s="56" t="s">
        <v>4410</v>
      </c>
      <c r="F750" s="224">
        <v>45089</v>
      </c>
      <c r="G750" s="56" t="s">
        <v>518</v>
      </c>
      <c r="H750" s="56"/>
    </row>
    <row r="751" spans="1:8" x14ac:dyDescent="0.25">
      <c r="A751" s="56">
        <v>749</v>
      </c>
      <c r="B751" s="224">
        <v>45058</v>
      </c>
      <c r="C751" s="56" t="s">
        <v>4409</v>
      </c>
      <c r="D751" s="56" t="s">
        <v>827</v>
      </c>
      <c r="E751" s="56" t="s">
        <v>4410</v>
      </c>
      <c r="F751" s="689">
        <v>45181</v>
      </c>
      <c r="G751" s="56" t="s">
        <v>773</v>
      </c>
      <c r="H751" s="56"/>
    </row>
    <row r="752" spans="1:8" x14ac:dyDescent="0.25">
      <c r="A752" s="56">
        <v>750</v>
      </c>
      <c r="B752" s="224">
        <v>45058</v>
      </c>
      <c r="C752" s="56" t="s">
        <v>4409</v>
      </c>
      <c r="D752" s="56" t="s">
        <v>827</v>
      </c>
      <c r="E752" s="56" t="s">
        <v>4410</v>
      </c>
      <c r="F752" s="689">
        <v>45181</v>
      </c>
      <c r="G752" s="56" t="s">
        <v>773</v>
      </c>
      <c r="H752" s="56"/>
    </row>
    <row r="753" spans="1:8" x14ac:dyDescent="0.25">
      <c r="A753" s="56">
        <v>751</v>
      </c>
      <c r="B753" s="224">
        <v>45058</v>
      </c>
      <c r="C753" s="56" t="s">
        <v>4409</v>
      </c>
      <c r="D753" s="56" t="s">
        <v>1869</v>
      </c>
      <c r="E753" s="56" t="s">
        <v>4410</v>
      </c>
      <c r="F753" s="224">
        <v>45089</v>
      </c>
      <c r="G753" s="56" t="s">
        <v>478</v>
      </c>
      <c r="H753" s="56"/>
    </row>
    <row r="754" spans="1:8" x14ac:dyDescent="0.25">
      <c r="A754" s="56">
        <v>752</v>
      </c>
      <c r="B754" s="224">
        <v>45150</v>
      </c>
      <c r="C754" s="56" t="s">
        <v>4409</v>
      </c>
      <c r="D754" s="56" t="s">
        <v>6296</v>
      </c>
      <c r="E754" s="56" t="s">
        <v>4410</v>
      </c>
      <c r="F754" s="689">
        <v>45181</v>
      </c>
      <c r="G754" s="56" t="s">
        <v>526</v>
      </c>
      <c r="H754" s="56"/>
    </row>
    <row r="755" spans="1:8" x14ac:dyDescent="0.25">
      <c r="A755" s="56">
        <v>753</v>
      </c>
      <c r="B755" s="224">
        <v>45150</v>
      </c>
      <c r="C755" s="56" t="s">
        <v>4409</v>
      </c>
      <c r="D755" s="56" t="s">
        <v>6297</v>
      </c>
      <c r="E755" s="56" t="s">
        <v>4410</v>
      </c>
      <c r="F755" s="689">
        <v>45181</v>
      </c>
      <c r="G755" s="56" t="s">
        <v>433</v>
      </c>
      <c r="H755" s="56"/>
    </row>
    <row r="756" spans="1:8" x14ac:dyDescent="0.25">
      <c r="A756" s="56">
        <v>754</v>
      </c>
      <c r="B756" s="224">
        <v>45150</v>
      </c>
      <c r="C756" s="56" t="s">
        <v>4409</v>
      </c>
      <c r="D756" s="56" t="s">
        <v>4560</v>
      </c>
      <c r="E756" s="56" t="s">
        <v>4410</v>
      </c>
      <c r="F756" s="224">
        <v>45119</v>
      </c>
      <c r="G756" s="56" t="s">
        <v>490</v>
      </c>
      <c r="H756" s="56"/>
    </row>
    <row r="757" spans="1:8" x14ac:dyDescent="0.25">
      <c r="A757" s="56">
        <v>755</v>
      </c>
      <c r="B757" s="224">
        <v>45150</v>
      </c>
      <c r="C757" s="56" t="s">
        <v>4409</v>
      </c>
      <c r="D757" s="56" t="s">
        <v>4244</v>
      </c>
      <c r="E757" s="56" t="s">
        <v>4410</v>
      </c>
      <c r="F757" s="224">
        <v>45242</v>
      </c>
      <c r="G757" s="56" t="s">
        <v>535</v>
      </c>
      <c r="H757" s="56"/>
    </row>
    <row r="758" spans="1:8" x14ac:dyDescent="0.25">
      <c r="A758" s="56">
        <v>756</v>
      </c>
      <c r="B758" s="224">
        <v>45272</v>
      </c>
      <c r="C758" s="56" t="s">
        <v>4409</v>
      </c>
      <c r="D758" s="56" t="s">
        <v>827</v>
      </c>
      <c r="E758" s="56" t="s">
        <v>4410</v>
      </c>
      <c r="F758" s="224">
        <v>45272</v>
      </c>
      <c r="G758" s="56" t="s">
        <v>594</v>
      </c>
      <c r="H758" s="56"/>
    </row>
    <row r="759" spans="1:8" x14ac:dyDescent="0.25">
      <c r="A759" s="56">
        <v>757</v>
      </c>
      <c r="B759" s="224">
        <v>45272</v>
      </c>
      <c r="C759" s="56" t="s">
        <v>4409</v>
      </c>
      <c r="D759" s="56" t="s">
        <v>827</v>
      </c>
      <c r="E759" s="56" t="s">
        <v>4410</v>
      </c>
      <c r="F759" s="224">
        <v>45272</v>
      </c>
      <c r="G759" s="56" t="s">
        <v>594</v>
      </c>
      <c r="H759" s="56"/>
    </row>
    <row r="760" spans="1:8" x14ac:dyDescent="0.25">
      <c r="A760" s="56">
        <v>758</v>
      </c>
      <c r="B760" s="224">
        <v>45272</v>
      </c>
      <c r="C760" s="56" t="s">
        <v>4409</v>
      </c>
      <c r="D760" s="56" t="s">
        <v>2104</v>
      </c>
      <c r="E760" s="56" t="s">
        <v>4410</v>
      </c>
      <c r="F760" s="56" t="s">
        <v>6322</v>
      </c>
      <c r="G760" s="56" t="s">
        <v>518</v>
      </c>
      <c r="H760" s="56"/>
    </row>
    <row r="761" spans="1:8" x14ac:dyDescent="0.25">
      <c r="A761" s="56">
        <v>759</v>
      </c>
      <c r="B761" s="224">
        <v>45272</v>
      </c>
      <c r="C761" s="56" t="s">
        <v>4409</v>
      </c>
      <c r="D761" s="56" t="s">
        <v>827</v>
      </c>
      <c r="E761" s="56" t="s">
        <v>4410</v>
      </c>
      <c r="F761" s="56" t="s">
        <v>6319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4409</v>
      </c>
      <c r="D762" s="56" t="s">
        <v>1869</v>
      </c>
      <c r="E762" s="56" t="s">
        <v>4410</v>
      </c>
      <c r="F762" s="56" t="s">
        <v>6355</v>
      </c>
      <c r="G762" s="56" t="s">
        <v>4328</v>
      </c>
      <c r="H762" s="56"/>
    </row>
    <row r="763" spans="1:8" x14ac:dyDescent="0.25">
      <c r="A763" s="56">
        <v>761</v>
      </c>
      <c r="B763" s="224">
        <v>45272</v>
      </c>
      <c r="C763" s="56" t="s">
        <v>4409</v>
      </c>
      <c r="D763" s="56" t="s">
        <v>827</v>
      </c>
      <c r="E763" s="56" t="s">
        <v>4410</v>
      </c>
      <c r="F763" s="56" t="s">
        <v>6319</v>
      </c>
      <c r="G763" s="56" t="s">
        <v>535</v>
      </c>
      <c r="H763" s="56"/>
    </row>
    <row r="764" spans="1:8" x14ac:dyDescent="0.25">
      <c r="A764" s="56">
        <v>762</v>
      </c>
      <c r="B764" s="224">
        <v>45272</v>
      </c>
      <c r="C764" s="56" t="s">
        <v>4409</v>
      </c>
      <c r="D764" s="56" t="s">
        <v>827</v>
      </c>
      <c r="E764" s="56" t="s">
        <v>4410</v>
      </c>
      <c r="F764" s="56" t="s">
        <v>6328</v>
      </c>
      <c r="G764" s="56" t="s">
        <v>800</v>
      </c>
      <c r="H764" s="56"/>
    </row>
    <row r="765" spans="1:8" x14ac:dyDescent="0.25">
      <c r="A765" s="56">
        <v>763</v>
      </c>
      <c r="B765" s="224">
        <v>45272</v>
      </c>
      <c r="C765" s="56" t="s">
        <v>4409</v>
      </c>
      <c r="D765" s="56" t="s">
        <v>827</v>
      </c>
      <c r="E765" s="56" t="s">
        <v>4410</v>
      </c>
      <c r="F765" s="56" t="s">
        <v>6328</v>
      </c>
      <c r="G765" s="56" t="s">
        <v>800</v>
      </c>
      <c r="H765" s="56"/>
    </row>
    <row r="766" spans="1:8" x14ac:dyDescent="0.25">
      <c r="A766" s="56">
        <v>764</v>
      </c>
      <c r="B766" s="224">
        <v>45272</v>
      </c>
      <c r="C766" s="56" t="s">
        <v>4409</v>
      </c>
      <c r="D766" s="56" t="s">
        <v>2104</v>
      </c>
      <c r="E766" s="56" t="s">
        <v>4410</v>
      </c>
      <c r="F766" s="56" t="s">
        <v>6322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4409</v>
      </c>
      <c r="D767" s="56" t="s">
        <v>827</v>
      </c>
      <c r="E767" s="56" t="s">
        <v>4410</v>
      </c>
      <c r="F767" s="56" t="s">
        <v>6355</v>
      </c>
      <c r="G767" s="56" t="s">
        <v>4328</v>
      </c>
      <c r="H767" s="56"/>
    </row>
    <row r="768" spans="1:8" x14ac:dyDescent="0.25">
      <c r="A768" s="56">
        <v>766</v>
      </c>
      <c r="B768" s="224">
        <v>45272</v>
      </c>
      <c r="C768" s="56" t="s">
        <v>4409</v>
      </c>
      <c r="D768" s="56" t="s">
        <v>6311</v>
      </c>
      <c r="E768" s="56" t="s">
        <v>4410</v>
      </c>
      <c r="F768" s="224">
        <v>45597</v>
      </c>
      <c r="G768" s="56" t="s">
        <v>462</v>
      </c>
      <c r="H768" s="56"/>
    </row>
    <row r="769" spans="1:8" x14ac:dyDescent="0.25">
      <c r="A769" s="56">
        <v>767</v>
      </c>
      <c r="B769" s="224">
        <v>45272</v>
      </c>
      <c r="C769" s="56" t="s">
        <v>6479</v>
      </c>
      <c r="D769" s="56" t="s">
        <v>6312</v>
      </c>
      <c r="E769" s="56" t="s">
        <v>4410</v>
      </c>
      <c r="F769" s="56" t="s">
        <v>6432</v>
      </c>
      <c r="G769" s="56" t="s">
        <v>488</v>
      </c>
      <c r="H769" s="56"/>
    </row>
    <row r="770" spans="1:8" x14ac:dyDescent="0.25">
      <c r="A770" s="56">
        <v>768</v>
      </c>
      <c r="B770" s="224">
        <v>45272</v>
      </c>
      <c r="C770" s="56" t="s">
        <v>4409</v>
      </c>
      <c r="D770" s="56" t="s">
        <v>6313</v>
      </c>
      <c r="E770" s="56" t="s">
        <v>4410</v>
      </c>
      <c r="F770" s="56" t="s">
        <v>7102</v>
      </c>
      <c r="G770" s="56" t="s">
        <v>433</v>
      </c>
      <c r="H770" s="56"/>
    </row>
    <row r="771" spans="1:8" x14ac:dyDescent="0.25">
      <c r="A771" s="56">
        <v>769</v>
      </c>
      <c r="B771" s="224">
        <v>45272</v>
      </c>
      <c r="C771" s="56" t="s">
        <v>4409</v>
      </c>
      <c r="D771" s="56" t="s">
        <v>6314</v>
      </c>
      <c r="E771" s="56" t="s">
        <v>4410</v>
      </c>
      <c r="F771" s="224">
        <v>45444</v>
      </c>
      <c r="G771" s="56" t="s">
        <v>622</v>
      </c>
      <c r="H771" s="56"/>
    </row>
    <row r="772" spans="1:8" x14ac:dyDescent="0.25">
      <c r="A772" s="56">
        <v>770</v>
      </c>
      <c r="B772" s="224">
        <v>45272</v>
      </c>
      <c r="C772" s="56" t="s">
        <v>6479</v>
      </c>
      <c r="D772" s="56" t="s">
        <v>6315</v>
      </c>
      <c r="E772" s="56" t="s">
        <v>4410</v>
      </c>
      <c r="F772" s="56" t="s">
        <v>6432</v>
      </c>
      <c r="G772" s="56" t="s">
        <v>488</v>
      </c>
      <c r="H772" s="56"/>
    </row>
    <row r="773" spans="1:8" x14ac:dyDescent="0.25">
      <c r="A773" s="56">
        <v>771</v>
      </c>
      <c r="B773" s="224">
        <v>45272</v>
      </c>
      <c r="C773" s="56" t="s">
        <v>4409</v>
      </c>
      <c r="D773" s="56" t="s">
        <v>6948</v>
      </c>
      <c r="E773" s="56" t="s">
        <v>4410</v>
      </c>
      <c r="F773" s="56" t="s">
        <v>6942</v>
      </c>
      <c r="G773" s="56" t="s">
        <v>478</v>
      </c>
      <c r="H773" s="56"/>
    </row>
    <row r="774" spans="1:8" x14ac:dyDescent="0.25">
      <c r="A774" s="56">
        <v>772</v>
      </c>
      <c r="B774" s="56" t="s">
        <v>6364</v>
      </c>
      <c r="C774" s="56" t="s">
        <v>4590</v>
      </c>
      <c r="D774" s="56" t="s">
        <v>6367</v>
      </c>
      <c r="E774" s="56" t="s">
        <v>4530</v>
      </c>
      <c r="F774" s="224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6364</v>
      </c>
      <c r="C775" s="56" t="s">
        <v>4590</v>
      </c>
      <c r="D775" s="56" t="s">
        <v>6368</v>
      </c>
      <c r="E775" s="56" t="s">
        <v>4530</v>
      </c>
      <c r="F775" s="224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6364</v>
      </c>
      <c r="C776" s="56" t="s">
        <v>4590</v>
      </c>
      <c r="D776" s="56" t="s">
        <v>6369</v>
      </c>
      <c r="E776" s="56" t="s">
        <v>4530</v>
      </c>
      <c r="F776" s="56" t="s">
        <v>6432</v>
      </c>
      <c r="G776" s="56" t="s">
        <v>488</v>
      </c>
      <c r="H776" s="56"/>
    </row>
    <row r="777" spans="1:8" x14ac:dyDescent="0.25">
      <c r="A777" s="56">
        <v>775</v>
      </c>
      <c r="B777" s="56" t="s">
        <v>6364</v>
      </c>
      <c r="C777" s="56" t="s">
        <v>4590</v>
      </c>
      <c r="D777" s="56" t="s">
        <v>6370</v>
      </c>
      <c r="E777" s="56" t="s">
        <v>4530</v>
      </c>
      <c r="F777" s="56" t="s">
        <v>6432</v>
      </c>
      <c r="G777" s="56" t="s">
        <v>488</v>
      </c>
      <c r="H777" s="56"/>
    </row>
    <row r="778" spans="1:8" x14ac:dyDescent="0.25">
      <c r="A778" s="56">
        <v>776</v>
      </c>
      <c r="B778" s="56" t="s">
        <v>6364</v>
      </c>
      <c r="C778" s="56" t="s">
        <v>4590</v>
      </c>
      <c r="D778" s="56" t="s">
        <v>6371</v>
      </c>
      <c r="E778" s="56" t="s">
        <v>4530</v>
      </c>
      <c r="F778" s="56" t="s">
        <v>6432</v>
      </c>
      <c r="G778" s="56" t="s">
        <v>488</v>
      </c>
      <c r="H778" s="56"/>
    </row>
    <row r="779" spans="1:8" x14ac:dyDescent="0.25">
      <c r="A779" s="56">
        <v>777</v>
      </c>
      <c r="B779" s="56" t="s">
        <v>6364</v>
      </c>
      <c r="C779" s="56" t="s">
        <v>4590</v>
      </c>
      <c r="D779" s="56" t="s">
        <v>6372</v>
      </c>
      <c r="E779" s="56" t="s">
        <v>4530</v>
      </c>
      <c r="F779" s="56" t="s">
        <v>6432</v>
      </c>
      <c r="G779" s="56" t="s">
        <v>488</v>
      </c>
      <c r="H779" s="56"/>
    </row>
    <row r="780" spans="1:8" x14ac:dyDescent="0.25">
      <c r="A780" s="56">
        <v>778</v>
      </c>
      <c r="B780" s="56" t="s">
        <v>6364</v>
      </c>
      <c r="C780" s="56" t="s">
        <v>4590</v>
      </c>
      <c r="D780" s="56" t="s">
        <v>6373</v>
      </c>
      <c r="E780" s="56" t="s">
        <v>4530</v>
      </c>
      <c r="F780" s="56" t="s">
        <v>6427</v>
      </c>
      <c r="G780" s="56" t="s">
        <v>583</v>
      </c>
      <c r="H780" s="56"/>
    </row>
    <row r="781" spans="1:8" x14ac:dyDescent="0.25">
      <c r="A781" s="56">
        <v>779</v>
      </c>
      <c r="B781" s="56" t="s">
        <v>6364</v>
      </c>
      <c r="C781" s="56" t="s">
        <v>4590</v>
      </c>
      <c r="D781" s="56" t="s">
        <v>6374</v>
      </c>
      <c r="E781" s="56" t="s">
        <v>4530</v>
      </c>
      <c r="F781" s="56" t="s">
        <v>6427</v>
      </c>
      <c r="G781" s="56" t="s">
        <v>583</v>
      </c>
      <c r="H781" s="56"/>
    </row>
    <row r="782" spans="1:8" x14ac:dyDescent="0.25">
      <c r="A782" s="56">
        <v>780</v>
      </c>
      <c r="B782" s="56" t="s">
        <v>6364</v>
      </c>
      <c r="C782" s="56" t="s">
        <v>4590</v>
      </c>
      <c r="D782" s="56" t="s">
        <v>6375</v>
      </c>
      <c r="E782" s="56" t="s">
        <v>4530</v>
      </c>
      <c r="F782" s="56" t="s">
        <v>6396</v>
      </c>
      <c r="G782" s="56" t="s">
        <v>504</v>
      </c>
      <c r="H782" s="56"/>
    </row>
    <row r="783" spans="1:8" x14ac:dyDescent="0.25">
      <c r="A783" s="56">
        <v>781</v>
      </c>
      <c r="B783" s="56" t="s">
        <v>6364</v>
      </c>
      <c r="C783" s="56" t="s">
        <v>4590</v>
      </c>
      <c r="D783" s="56" t="s">
        <v>6376</v>
      </c>
      <c r="E783" s="56" t="s">
        <v>4530</v>
      </c>
      <c r="F783" s="56" t="s">
        <v>6396</v>
      </c>
      <c r="G783" s="56" t="s">
        <v>504</v>
      </c>
      <c r="H783" s="56"/>
    </row>
    <row r="784" spans="1:8" x14ac:dyDescent="0.25">
      <c r="A784" s="56"/>
      <c r="B784" s="56" t="s">
        <v>6461</v>
      </c>
      <c r="C784" s="56" t="s">
        <v>6467</v>
      </c>
      <c r="D784" s="56" t="s">
        <v>6468</v>
      </c>
      <c r="E784" s="56" t="s">
        <v>4632</v>
      </c>
      <c r="F784" s="56" t="s">
        <v>8025</v>
      </c>
      <c r="G784" s="56" t="s">
        <v>8032</v>
      </c>
      <c r="H784" s="56"/>
    </row>
    <row r="785" spans="1:8" x14ac:dyDescent="0.25">
      <c r="A785" s="56"/>
      <c r="B785" s="56" t="s">
        <v>6461</v>
      </c>
      <c r="C785" s="56" t="s">
        <v>6467</v>
      </c>
      <c r="D785" s="56" t="s">
        <v>6469</v>
      </c>
      <c r="E785" s="56" t="s">
        <v>4632</v>
      </c>
      <c r="F785" s="65" t="s">
        <v>7468</v>
      </c>
      <c r="G785" s="65" t="s">
        <v>420</v>
      </c>
      <c r="H785" s="56"/>
    </row>
    <row r="786" spans="1:8" x14ac:dyDescent="0.25">
      <c r="A786" s="56"/>
      <c r="B786" s="56" t="s">
        <v>6461</v>
      </c>
      <c r="C786" s="56" t="s">
        <v>6467</v>
      </c>
      <c r="D786" s="56" t="s">
        <v>6470</v>
      </c>
      <c r="E786" s="56" t="s">
        <v>4632</v>
      </c>
      <c r="F786" s="56" t="s">
        <v>7226</v>
      </c>
      <c r="G786" s="56" t="s">
        <v>478</v>
      </c>
      <c r="H786" s="56"/>
    </row>
    <row r="787" spans="1:8" x14ac:dyDescent="0.25">
      <c r="A787" s="56"/>
      <c r="B787" s="56" t="s">
        <v>6461</v>
      </c>
      <c r="C787" s="56" t="s">
        <v>6467</v>
      </c>
      <c r="D787" s="56" t="s">
        <v>6471</v>
      </c>
      <c r="E787" s="56" t="s">
        <v>4632</v>
      </c>
      <c r="F787" s="56" t="s">
        <v>7226</v>
      </c>
      <c r="G787" s="56" t="s">
        <v>526</v>
      </c>
      <c r="H787" s="56"/>
    </row>
    <row r="788" spans="1:8" x14ac:dyDescent="0.25">
      <c r="A788" s="56"/>
      <c r="B788" s="56" t="s">
        <v>6461</v>
      </c>
      <c r="C788" s="56" t="s">
        <v>6467</v>
      </c>
      <c r="D788" s="56" t="s">
        <v>6472</v>
      </c>
      <c r="E788" s="56" t="s">
        <v>4632</v>
      </c>
      <c r="F788" s="56" t="s">
        <v>7092</v>
      </c>
      <c r="G788" s="56" t="s">
        <v>514</v>
      </c>
      <c r="H788" s="56"/>
    </row>
    <row r="789" spans="1:8" x14ac:dyDescent="0.25">
      <c r="A789" s="56"/>
      <c r="B789" s="56" t="s">
        <v>6461</v>
      </c>
      <c r="C789" s="56" t="s">
        <v>6467</v>
      </c>
      <c r="D789" s="56" t="s">
        <v>6473</v>
      </c>
      <c r="E789" s="56" t="s">
        <v>4632</v>
      </c>
      <c r="F789" s="56" t="s">
        <v>8025</v>
      </c>
      <c r="G789" s="56" t="s">
        <v>8032</v>
      </c>
      <c r="H789" s="56"/>
    </row>
    <row r="790" spans="1:8" x14ac:dyDescent="0.25">
      <c r="A790" s="56"/>
      <c r="B790" s="56" t="s">
        <v>6461</v>
      </c>
      <c r="C790" s="56" t="s">
        <v>6467</v>
      </c>
      <c r="D790" s="56" t="s">
        <v>6474</v>
      </c>
      <c r="E790" s="56" t="s">
        <v>4632</v>
      </c>
      <c r="F790" s="65" t="s">
        <v>7468</v>
      </c>
      <c r="G790" s="65" t="s">
        <v>420</v>
      </c>
      <c r="H790" s="56"/>
    </row>
    <row r="791" spans="1:8" x14ac:dyDescent="0.25">
      <c r="A791" s="56"/>
      <c r="B791" s="56" t="s">
        <v>6461</v>
      </c>
      <c r="C791" s="56" t="s">
        <v>6467</v>
      </c>
      <c r="D791" s="56" t="s">
        <v>6475</v>
      </c>
      <c r="E791" s="56" t="s">
        <v>4632</v>
      </c>
      <c r="F791" s="56" t="s">
        <v>7226</v>
      </c>
      <c r="G791" s="56" t="s">
        <v>526</v>
      </c>
      <c r="H791" s="56"/>
    </row>
    <row r="792" spans="1:8" x14ac:dyDescent="0.25">
      <c r="A792" s="56"/>
      <c r="B792" s="56" t="s">
        <v>6461</v>
      </c>
      <c r="C792" s="56" t="s">
        <v>6467</v>
      </c>
      <c r="D792" s="56" t="s">
        <v>6476</v>
      </c>
      <c r="E792" s="56" t="s">
        <v>4632</v>
      </c>
      <c r="F792" s="56" t="s">
        <v>7092</v>
      </c>
      <c r="G792" s="56" t="s">
        <v>514</v>
      </c>
      <c r="H792" s="56"/>
    </row>
    <row r="793" spans="1:8" x14ac:dyDescent="0.25">
      <c r="A793" s="56"/>
      <c r="B793" s="56" t="s">
        <v>6461</v>
      </c>
      <c r="C793" s="56" t="s">
        <v>6467</v>
      </c>
      <c r="D793" s="56" t="s">
        <v>6477</v>
      </c>
      <c r="E793" s="56" t="s">
        <v>4632</v>
      </c>
      <c r="F793" s="56" t="s">
        <v>7226</v>
      </c>
      <c r="G793" s="56" t="s">
        <v>478</v>
      </c>
      <c r="H793" s="56"/>
    </row>
    <row r="794" spans="1:8" x14ac:dyDescent="0.25">
      <c r="A794" s="56"/>
      <c r="B794" s="56" t="s">
        <v>6461</v>
      </c>
      <c r="C794" s="56" t="s">
        <v>4409</v>
      </c>
      <c r="D794" s="56" t="s">
        <v>6482</v>
      </c>
      <c r="E794" s="56" t="s">
        <v>4410</v>
      </c>
      <c r="F794" s="224">
        <v>45536</v>
      </c>
      <c r="G794" s="56" t="s">
        <v>566</v>
      </c>
      <c r="H794" s="56"/>
    </row>
    <row r="795" spans="1:8" x14ac:dyDescent="0.25">
      <c r="A795" s="56"/>
      <c r="B795" s="56" t="s">
        <v>6461</v>
      </c>
      <c r="C795" s="56" t="s">
        <v>4409</v>
      </c>
      <c r="D795" s="56" t="s">
        <v>6483</v>
      </c>
      <c r="E795" s="56" t="s">
        <v>4410</v>
      </c>
      <c r="F795" s="56" t="s">
        <v>6461</v>
      </c>
      <c r="G795" s="56" t="s">
        <v>4562</v>
      </c>
      <c r="H795" s="56"/>
    </row>
    <row r="796" spans="1:8" x14ac:dyDescent="0.25">
      <c r="A796" s="56"/>
      <c r="B796" s="56" t="s">
        <v>6461</v>
      </c>
      <c r="C796" s="56" t="s">
        <v>4409</v>
      </c>
      <c r="D796" s="56" t="s">
        <v>6484</v>
      </c>
      <c r="E796" s="56" t="s">
        <v>4410</v>
      </c>
      <c r="F796" s="56" t="s">
        <v>6461</v>
      </c>
      <c r="G796" s="56" t="s">
        <v>6492</v>
      </c>
      <c r="H796" s="56"/>
    </row>
    <row r="797" spans="1:8" x14ac:dyDescent="0.25">
      <c r="A797" s="56"/>
      <c r="B797" s="56" t="s">
        <v>6461</v>
      </c>
      <c r="C797" s="56" t="s">
        <v>4409</v>
      </c>
      <c r="D797" s="56" t="s">
        <v>6485</v>
      </c>
      <c r="E797" s="56" t="s">
        <v>4410</v>
      </c>
      <c r="F797" s="56" t="s">
        <v>6461</v>
      </c>
      <c r="G797" s="56" t="s">
        <v>4562</v>
      </c>
      <c r="H797" s="56"/>
    </row>
    <row r="798" spans="1:8" x14ac:dyDescent="0.25">
      <c r="A798" s="56"/>
      <c r="B798" s="56" t="s">
        <v>6461</v>
      </c>
      <c r="C798" s="56" t="s">
        <v>4409</v>
      </c>
      <c r="D798" s="56" t="s">
        <v>6485</v>
      </c>
      <c r="E798" s="56" t="s">
        <v>4410</v>
      </c>
      <c r="F798" s="56" t="s">
        <v>6942</v>
      </c>
      <c r="G798" s="56" t="s">
        <v>6943</v>
      </c>
      <c r="H798" s="56"/>
    </row>
    <row r="799" spans="1:8" x14ac:dyDescent="0.25">
      <c r="A799" s="56"/>
      <c r="B799" s="56" t="s">
        <v>6461</v>
      </c>
      <c r="C799" s="56" t="s">
        <v>4409</v>
      </c>
      <c r="D799" s="56" t="s">
        <v>6486</v>
      </c>
      <c r="E799" s="56" t="s">
        <v>4410</v>
      </c>
      <c r="F799" s="224">
        <v>45444</v>
      </c>
      <c r="G799" s="56" t="s">
        <v>521</v>
      </c>
      <c r="H799" s="56"/>
    </row>
    <row r="800" spans="1:8" x14ac:dyDescent="0.25">
      <c r="A800" s="56"/>
      <c r="B800" s="56" t="s">
        <v>6461</v>
      </c>
      <c r="C800" s="56" t="s">
        <v>4409</v>
      </c>
      <c r="D800" s="56" t="s">
        <v>6487</v>
      </c>
      <c r="E800" s="56" t="s">
        <v>4410</v>
      </c>
      <c r="F800" s="56" t="s">
        <v>6942</v>
      </c>
      <c r="G800" s="56" t="s">
        <v>6943</v>
      </c>
      <c r="H800" s="56"/>
    </row>
    <row r="801" spans="1:13" x14ac:dyDescent="0.25">
      <c r="A801" s="56"/>
      <c r="B801" s="56" t="s">
        <v>6461</v>
      </c>
      <c r="C801" s="56" t="s">
        <v>4409</v>
      </c>
      <c r="D801" s="56" t="s">
        <v>6488</v>
      </c>
      <c r="E801" s="56" t="s">
        <v>4410</v>
      </c>
      <c r="F801" s="56" t="s">
        <v>7278</v>
      </c>
      <c r="G801" s="56" t="s">
        <v>7295</v>
      </c>
      <c r="H801" s="56"/>
    </row>
    <row r="802" spans="1:13" x14ac:dyDescent="0.25">
      <c r="A802" s="56"/>
      <c r="B802" s="56" t="s">
        <v>6461</v>
      </c>
      <c r="C802" s="56" t="s">
        <v>4409</v>
      </c>
      <c r="D802" s="56" t="s">
        <v>6484</v>
      </c>
      <c r="E802" s="56" t="s">
        <v>4410</v>
      </c>
      <c r="F802" s="224">
        <v>45536</v>
      </c>
      <c r="G802" s="56" t="s">
        <v>566</v>
      </c>
      <c r="H802" s="56"/>
    </row>
    <row r="803" spans="1:13" x14ac:dyDescent="0.25">
      <c r="A803" s="56"/>
      <c r="B803" s="56" t="s">
        <v>6461</v>
      </c>
      <c r="C803" s="56" t="s">
        <v>4409</v>
      </c>
      <c r="D803" s="56" t="s">
        <v>6489</v>
      </c>
      <c r="E803" s="56" t="s">
        <v>4410</v>
      </c>
      <c r="F803" s="224">
        <v>45444</v>
      </c>
      <c r="G803" s="56" t="s">
        <v>521</v>
      </c>
      <c r="H803" s="56"/>
    </row>
    <row r="804" spans="1:13" x14ac:dyDescent="0.25">
      <c r="A804" s="56"/>
      <c r="B804" s="56"/>
      <c r="C804" s="56" t="s">
        <v>4484</v>
      </c>
      <c r="D804" s="56" t="s">
        <v>6951</v>
      </c>
      <c r="E804" s="56" t="s">
        <v>475</v>
      </c>
      <c r="F804" s="56" t="s">
        <v>6942</v>
      </c>
      <c r="G804" s="56" t="s">
        <v>490</v>
      </c>
      <c r="H804" s="56"/>
    </row>
    <row r="805" spans="1:13" x14ac:dyDescent="0.25">
      <c r="A805" s="56"/>
      <c r="B805" s="56"/>
      <c r="C805" s="56" t="s">
        <v>4484</v>
      </c>
      <c r="D805" s="56" t="s">
        <v>6952</v>
      </c>
      <c r="E805" s="56" t="s">
        <v>475</v>
      </c>
      <c r="F805" s="56" t="s">
        <v>6942</v>
      </c>
      <c r="G805" s="56" t="s">
        <v>490</v>
      </c>
      <c r="H805" s="56"/>
    </row>
    <row r="806" spans="1:13" x14ac:dyDescent="0.25">
      <c r="A806" s="56"/>
      <c r="B806" s="56" t="s">
        <v>7199</v>
      </c>
      <c r="C806" s="56" t="s">
        <v>4417</v>
      </c>
      <c r="D806" s="449" t="s">
        <v>7211</v>
      </c>
      <c r="E806" s="56" t="s">
        <v>88</v>
      </c>
      <c r="F806" s="56" t="s">
        <v>7199</v>
      </c>
      <c r="G806" s="56" t="s">
        <v>524</v>
      </c>
      <c r="H806" s="56"/>
    </row>
    <row r="807" spans="1:13" x14ac:dyDescent="0.25">
      <c r="A807" s="56"/>
      <c r="B807" s="56" t="s">
        <v>7199</v>
      </c>
      <c r="C807" s="56" t="s">
        <v>4417</v>
      </c>
      <c r="D807" s="241" t="s">
        <v>7212</v>
      </c>
      <c r="E807" s="56" t="s">
        <v>88</v>
      </c>
      <c r="F807" s="56" t="s">
        <v>7334</v>
      </c>
      <c r="G807" s="56" t="s">
        <v>583</v>
      </c>
      <c r="H807" s="56"/>
    </row>
    <row r="808" spans="1:13" x14ac:dyDescent="0.25">
      <c r="A808" s="56"/>
      <c r="B808" s="56" t="s">
        <v>7361</v>
      </c>
      <c r="C808" s="56" t="s">
        <v>4417</v>
      </c>
      <c r="D808" s="126" t="s">
        <v>7391</v>
      </c>
      <c r="E808" s="56" t="s">
        <v>88</v>
      </c>
      <c r="F808" s="56" t="s">
        <v>7361</v>
      </c>
      <c r="G808" s="56" t="s">
        <v>404</v>
      </c>
      <c r="H808" s="56"/>
    </row>
    <row r="809" spans="1:13" x14ac:dyDescent="0.25">
      <c r="A809" s="56"/>
      <c r="B809" s="56" t="s">
        <v>7361</v>
      </c>
      <c r="C809" s="56" t="s">
        <v>4417</v>
      </c>
      <c r="D809" s="126" t="s">
        <v>7362</v>
      </c>
      <c r="E809" s="56" t="s">
        <v>88</v>
      </c>
      <c r="F809" s="56" t="s">
        <v>7361</v>
      </c>
      <c r="G809" s="56" t="s">
        <v>521</v>
      </c>
      <c r="H809" s="56"/>
    </row>
    <row r="810" spans="1:13" x14ac:dyDescent="0.25">
      <c r="A810" s="56"/>
      <c r="B810" s="56" t="s">
        <v>7361</v>
      </c>
      <c r="C810" s="56" t="s">
        <v>4417</v>
      </c>
      <c r="D810" s="126" t="s">
        <v>7392</v>
      </c>
      <c r="E810" s="56" t="s">
        <v>88</v>
      </c>
      <c r="F810" s="56" t="s">
        <v>7406</v>
      </c>
      <c r="G810" s="56" t="s">
        <v>844</v>
      </c>
      <c r="H810" s="56"/>
    </row>
    <row r="811" spans="1:13" s="134" customFormat="1" x14ac:dyDescent="0.25">
      <c r="A811" s="71"/>
      <c r="B811" s="71" t="s">
        <v>7361</v>
      </c>
      <c r="C811" s="71" t="s">
        <v>4417</v>
      </c>
      <c r="D811" s="245" t="s">
        <v>7393</v>
      </c>
      <c r="E811" s="71" t="s">
        <v>88</v>
      </c>
      <c r="F811" s="71" t="s">
        <v>7406</v>
      </c>
      <c r="G811" s="71" t="s">
        <v>461</v>
      </c>
      <c r="H811" s="71"/>
      <c r="M811" s="772"/>
    </row>
    <row r="812" spans="1:13" s="134" customFormat="1" x14ac:dyDescent="0.25">
      <c r="A812" s="71"/>
      <c r="B812" s="71" t="s">
        <v>7361</v>
      </c>
      <c r="C812" s="71" t="s">
        <v>4409</v>
      </c>
      <c r="D812" s="71" t="s">
        <v>7385</v>
      </c>
      <c r="E812" s="71" t="s">
        <v>4410</v>
      </c>
      <c r="F812" s="71" t="s">
        <v>7406</v>
      </c>
      <c r="G812" s="71" t="s">
        <v>454</v>
      </c>
      <c r="H812" s="71"/>
      <c r="M812" s="772"/>
    </row>
    <row r="813" spans="1:13" s="134" customFormat="1" x14ac:dyDescent="0.25">
      <c r="A813" s="71"/>
      <c r="B813" s="71" t="s">
        <v>7361</v>
      </c>
      <c r="C813" s="71" t="s">
        <v>4409</v>
      </c>
      <c r="D813" s="71" t="s">
        <v>7385</v>
      </c>
      <c r="E813" s="71" t="s">
        <v>4410</v>
      </c>
      <c r="F813" s="71" t="s">
        <v>7406</v>
      </c>
      <c r="G813" s="71" t="s">
        <v>800</v>
      </c>
      <c r="H813" s="71"/>
      <c r="M813" s="772"/>
    </row>
    <row r="814" spans="1:13" s="134" customFormat="1" x14ac:dyDescent="0.25">
      <c r="A814" s="71"/>
      <c r="B814" s="71" t="s">
        <v>7361</v>
      </c>
      <c r="C814" s="71" t="s">
        <v>4409</v>
      </c>
      <c r="D814" s="71" t="s">
        <v>6483</v>
      </c>
      <c r="E814" s="71" t="s">
        <v>4410</v>
      </c>
      <c r="F814" s="71" t="s">
        <v>7334</v>
      </c>
      <c r="G814" s="71" t="s">
        <v>6492</v>
      </c>
      <c r="H814" s="71"/>
      <c r="M814" s="772"/>
    </row>
    <row r="815" spans="1:13" s="134" customFormat="1" x14ac:dyDescent="0.25">
      <c r="A815" s="71"/>
      <c r="B815" s="71" t="s">
        <v>7361</v>
      </c>
      <c r="C815" s="71" t="s">
        <v>4409</v>
      </c>
      <c r="D815" s="71" t="s">
        <v>6485</v>
      </c>
      <c r="E815" s="71" t="s">
        <v>4410</v>
      </c>
      <c r="F815" s="71" t="s">
        <v>7406</v>
      </c>
      <c r="G815" s="71" t="s">
        <v>800</v>
      </c>
      <c r="H815" s="71"/>
      <c r="M815" s="772"/>
    </row>
    <row r="816" spans="1:13" s="134" customFormat="1" x14ac:dyDescent="0.25">
      <c r="A816" s="71"/>
      <c r="B816" s="71" t="s">
        <v>7361</v>
      </c>
      <c r="C816" s="71" t="s">
        <v>4409</v>
      </c>
      <c r="D816" s="71" t="s">
        <v>6483</v>
      </c>
      <c r="E816" s="71" t="s">
        <v>4410</v>
      </c>
      <c r="F816" s="71" t="s">
        <v>7406</v>
      </c>
      <c r="G816" s="71" t="s">
        <v>454</v>
      </c>
      <c r="H816" s="71"/>
      <c r="M816" s="772"/>
    </row>
    <row r="817" spans="1:13" s="134" customFormat="1" x14ac:dyDescent="0.25">
      <c r="A817" s="71"/>
      <c r="B817" s="71" t="s">
        <v>7361</v>
      </c>
      <c r="C817" s="71" t="s">
        <v>4409</v>
      </c>
      <c r="D817" s="71" t="s">
        <v>7386</v>
      </c>
      <c r="E817" s="71" t="s">
        <v>4410</v>
      </c>
      <c r="F817" s="71" t="s">
        <v>7334</v>
      </c>
      <c r="G817" s="71" t="s">
        <v>6492</v>
      </c>
      <c r="H817" s="71"/>
      <c r="M817" s="772"/>
    </row>
    <row r="818" spans="1:13" s="134" customFormat="1" x14ac:dyDescent="0.25">
      <c r="A818" s="71"/>
      <c r="B818" s="71" t="s">
        <v>7361</v>
      </c>
      <c r="C818" s="71" t="s">
        <v>4409</v>
      </c>
      <c r="D818" s="71" t="s">
        <v>7385</v>
      </c>
      <c r="E818" s="71" t="s">
        <v>4410</v>
      </c>
      <c r="F818" s="614">
        <v>45506</v>
      </c>
      <c r="G818" s="80" t="s">
        <v>7967</v>
      </c>
      <c r="H818" s="71"/>
      <c r="M818" s="772"/>
    </row>
    <row r="819" spans="1:13" s="134" customFormat="1" x14ac:dyDescent="0.25">
      <c r="A819" s="71"/>
      <c r="B819" s="71" t="s">
        <v>7361</v>
      </c>
      <c r="C819" s="71" t="s">
        <v>4409</v>
      </c>
      <c r="D819" s="71" t="s">
        <v>7385</v>
      </c>
      <c r="E819" s="71" t="s">
        <v>4410</v>
      </c>
      <c r="F819" s="80" t="s">
        <v>8025</v>
      </c>
      <c r="G819" s="80" t="s">
        <v>488</v>
      </c>
      <c r="H819" s="71"/>
      <c r="M819" s="772"/>
    </row>
    <row r="820" spans="1:13" s="134" customFormat="1" x14ac:dyDescent="0.25">
      <c r="A820" s="71"/>
      <c r="B820" s="71" t="s">
        <v>7486</v>
      </c>
      <c r="C820" s="71" t="s">
        <v>4417</v>
      </c>
      <c r="D820" s="71" t="s">
        <v>7487</v>
      </c>
      <c r="E820" s="71" t="s">
        <v>4589</v>
      </c>
      <c r="F820" s="80" t="s">
        <v>7486</v>
      </c>
      <c r="G820" s="80" t="s">
        <v>425</v>
      </c>
      <c r="H820" s="71"/>
      <c r="M820" s="772"/>
    </row>
    <row r="821" spans="1:13" x14ac:dyDescent="0.25">
      <c r="A821" s="56"/>
      <c r="B821" s="56" t="s">
        <v>7486</v>
      </c>
      <c r="C821" s="56" t="s">
        <v>4417</v>
      </c>
      <c r="D821" s="56" t="s">
        <v>7488</v>
      </c>
      <c r="E821" s="56" t="s">
        <v>4589</v>
      </c>
      <c r="F821" s="65" t="s">
        <v>7486</v>
      </c>
      <c r="G821" s="65" t="s">
        <v>425</v>
      </c>
      <c r="H821" s="56"/>
    </row>
    <row r="822" spans="1:13" x14ac:dyDescent="0.25">
      <c r="A822" s="56"/>
      <c r="B822" s="56" t="s">
        <v>7486</v>
      </c>
      <c r="C822" s="56" t="s">
        <v>4409</v>
      </c>
      <c r="D822" s="501" t="s">
        <v>7509</v>
      </c>
      <c r="E822" s="56" t="s">
        <v>4410</v>
      </c>
      <c r="F822" s="65" t="s">
        <v>8025</v>
      </c>
      <c r="G822" s="65" t="s">
        <v>488</v>
      </c>
      <c r="H822" s="56"/>
    </row>
    <row r="823" spans="1:13" x14ac:dyDescent="0.25">
      <c r="A823" s="56"/>
      <c r="B823" s="56" t="s">
        <v>7486</v>
      </c>
      <c r="C823" s="56" t="s">
        <v>4409</v>
      </c>
      <c r="D823" s="56" t="s">
        <v>7508</v>
      </c>
      <c r="E823" s="56" t="s">
        <v>4410</v>
      </c>
      <c r="F823" s="65" t="s">
        <v>8025</v>
      </c>
      <c r="G823" s="65" t="s">
        <v>488</v>
      </c>
      <c r="H823" s="56"/>
    </row>
    <row r="824" spans="1:13" x14ac:dyDescent="0.25">
      <c r="A824" s="56"/>
      <c r="B824" s="56" t="s">
        <v>7486</v>
      </c>
      <c r="C824" s="56" t="s">
        <v>4409</v>
      </c>
      <c r="D824" s="56" t="s">
        <v>6485</v>
      </c>
      <c r="E824" s="56" t="s">
        <v>4410</v>
      </c>
      <c r="F824" s="440">
        <v>45445</v>
      </c>
      <c r="G824" s="65" t="s">
        <v>7902</v>
      </c>
      <c r="H824" s="56"/>
    </row>
    <row r="825" spans="1:13" x14ac:dyDescent="0.25">
      <c r="A825" s="56"/>
      <c r="B825" s="56" t="s">
        <v>7486</v>
      </c>
      <c r="C825" s="56" t="s">
        <v>4409</v>
      </c>
      <c r="D825" s="56" t="s">
        <v>7509</v>
      </c>
      <c r="E825" s="56" t="s">
        <v>4410</v>
      </c>
      <c r="F825" s="65" t="s">
        <v>8025</v>
      </c>
      <c r="G825" s="65" t="s">
        <v>8034</v>
      </c>
      <c r="H825" s="56" t="s">
        <v>2846</v>
      </c>
    </row>
    <row r="826" spans="1:13" x14ac:dyDescent="0.25">
      <c r="A826" s="56"/>
      <c r="B826" s="56" t="s">
        <v>7486</v>
      </c>
      <c r="C826" s="56" t="s">
        <v>4409</v>
      </c>
      <c r="D826" s="56" t="s">
        <v>7385</v>
      </c>
      <c r="E826" s="56" t="s">
        <v>4410</v>
      </c>
      <c r="F826" s="440">
        <v>45506</v>
      </c>
      <c r="G826" s="65" t="s">
        <v>521</v>
      </c>
      <c r="H826" s="56" t="s">
        <v>2846</v>
      </c>
    </row>
    <row r="827" spans="1:13" x14ac:dyDescent="0.25">
      <c r="A827" s="56"/>
      <c r="B827" s="56" t="s">
        <v>7486</v>
      </c>
      <c r="C827" s="56" t="s">
        <v>4409</v>
      </c>
      <c r="D827" s="56" t="s">
        <v>6487</v>
      </c>
      <c r="E827" s="56" t="s">
        <v>4410</v>
      </c>
      <c r="F827" s="65" t="s">
        <v>8025</v>
      </c>
      <c r="G827" s="65" t="s">
        <v>8034</v>
      </c>
      <c r="H827" s="56" t="s">
        <v>7906</v>
      </c>
    </row>
    <row r="828" spans="1:13" x14ac:dyDescent="0.25">
      <c r="A828" s="56"/>
      <c r="B828" s="56" t="s">
        <v>7486</v>
      </c>
      <c r="C828" s="56" t="s">
        <v>4409</v>
      </c>
      <c r="D828" s="56" t="s">
        <v>7509</v>
      </c>
      <c r="E828" s="56" t="s">
        <v>4410</v>
      </c>
      <c r="F828" s="440">
        <v>45506</v>
      </c>
      <c r="G828" s="65" t="s">
        <v>7967</v>
      </c>
      <c r="H828" s="56"/>
    </row>
    <row r="829" spans="1:13" x14ac:dyDescent="0.25">
      <c r="A829" s="56"/>
      <c r="B829" s="56" t="s">
        <v>7486</v>
      </c>
      <c r="C829" s="56" t="s">
        <v>4409</v>
      </c>
      <c r="D829" s="56" t="s">
        <v>6483</v>
      </c>
      <c r="E829" s="56" t="s">
        <v>4410</v>
      </c>
      <c r="F829" s="65" t="s">
        <v>8025</v>
      </c>
      <c r="G829" s="65" t="s">
        <v>488</v>
      </c>
      <c r="H829" s="56"/>
    </row>
    <row r="830" spans="1:13" x14ac:dyDescent="0.25">
      <c r="A830" s="56"/>
      <c r="B830" s="56" t="s">
        <v>7629</v>
      </c>
      <c r="C830" s="56" t="s">
        <v>7624</v>
      </c>
      <c r="D830" s="56" t="s">
        <v>7625</v>
      </c>
      <c r="E830" s="56" t="s">
        <v>4410</v>
      </c>
      <c r="F830" s="224">
        <v>45324</v>
      </c>
      <c r="G830" s="56" t="s">
        <v>399</v>
      </c>
      <c r="H830" s="56" t="s">
        <v>2841</v>
      </c>
    </row>
    <row r="831" spans="1:13" x14ac:dyDescent="0.25">
      <c r="A831" s="56"/>
      <c r="B831" s="56" t="s">
        <v>7629</v>
      </c>
      <c r="C831" s="56" t="s">
        <v>7624</v>
      </c>
      <c r="D831" s="56" t="s">
        <v>7627</v>
      </c>
      <c r="E831" s="56" t="s">
        <v>4410</v>
      </c>
      <c r="F831" s="224">
        <v>45293</v>
      </c>
      <c r="G831" s="56" t="s">
        <v>671</v>
      </c>
      <c r="H831" s="56"/>
    </row>
    <row r="832" spans="1:13" x14ac:dyDescent="0.25">
      <c r="A832" s="56"/>
      <c r="B832" s="56" t="s">
        <v>7629</v>
      </c>
      <c r="C832" s="56" t="s">
        <v>7624</v>
      </c>
      <c r="D832" s="501" t="s">
        <v>8110</v>
      </c>
      <c r="E832" s="56" t="s">
        <v>4410</v>
      </c>
      <c r="F832" s="65" t="s">
        <v>8025</v>
      </c>
      <c r="G832" s="65" t="s">
        <v>488</v>
      </c>
      <c r="H832" s="56"/>
    </row>
    <row r="833" spans="1:8" x14ac:dyDescent="0.25">
      <c r="A833" s="56"/>
      <c r="B833" s="56" t="s">
        <v>7629</v>
      </c>
      <c r="C833" s="56" t="s">
        <v>7624</v>
      </c>
      <c r="D833" s="56" t="s">
        <v>7626</v>
      </c>
      <c r="E833" s="56" t="s">
        <v>4410</v>
      </c>
      <c r="F833" s="224">
        <v>45324</v>
      </c>
      <c r="G833" s="56" t="s">
        <v>399</v>
      </c>
      <c r="H833" s="56" t="s">
        <v>2841</v>
      </c>
    </row>
    <row r="834" spans="1:8" x14ac:dyDescent="0.25">
      <c r="A834" s="56"/>
      <c r="B834" s="56" t="s">
        <v>7629</v>
      </c>
      <c r="C834" s="56" t="s">
        <v>7624</v>
      </c>
      <c r="D834" s="56" t="s">
        <v>4611</v>
      </c>
      <c r="E834" s="56" t="s">
        <v>4410</v>
      </c>
      <c r="F834" s="224">
        <v>45293</v>
      </c>
      <c r="G834" s="56" t="s">
        <v>671</v>
      </c>
      <c r="H834" s="56"/>
    </row>
    <row r="835" spans="1:8" x14ac:dyDescent="0.25">
      <c r="A835" s="56"/>
      <c r="B835" s="56" t="s">
        <v>7629</v>
      </c>
      <c r="C835" s="56" t="s">
        <v>7624</v>
      </c>
      <c r="D835" s="56" t="s">
        <v>7628</v>
      </c>
      <c r="E835" s="56" t="s">
        <v>4410</v>
      </c>
      <c r="F835" s="65" t="s">
        <v>8025</v>
      </c>
      <c r="G835" s="65" t="s">
        <v>488</v>
      </c>
      <c r="H835" s="56"/>
    </row>
    <row r="836" spans="1:8" x14ac:dyDescent="0.25">
      <c r="A836" s="56"/>
      <c r="B836" s="224">
        <v>45445</v>
      </c>
      <c r="C836" s="56" t="s">
        <v>7624</v>
      </c>
      <c r="D836" s="56" t="s">
        <v>8624</v>
      </c>
      <c r="E836" s="56" t="s">
        <v>4410</v>
      </c>
      <c r="F836" s="56" t="s">
        <v>8168</v>
      </c>
      <c r="G836" s="56" t="s">
        <v>420</v>
      </c>
      <c r="H836" s="56" t="s">
        <v>2841</v>
      </c>
    </row>
    <row r="837" spans="1:8" x14ac:dyDescent="0.25">
      <c r="A837" s="56"/>
      <c r="B837" s="224">
        <v>45445</v>
      </c>
      <c r="C837" s="56" t="s">
        <v>7624</v>
      </c>
      <c r="D837" s="56" t="s">
        <v>8623</v>
      </c>
      <c r="E837" s="56" t="s">
        <v>4410</v>
      </c>
      <c r="F837" s="56" t="s">
        <v>8551</v>
      </c>
      <c r="G837" s="56" t="s">
        <v>594</v>
      </c>
      <c r="H837" s="56" t="s">
        <v>2841</v>
      </c>
    </row>
    <row r="838" spans="1:8" x14ac:dyDescent="0.25">
      <c r="A838" s="56"/>
      <c r="B838" s="224">
        <v>45445</v>
      </c>
      <c r="C838" s="56" t="s">
        <v>7624</v>
      </c>
      <c r="D838" s="56" t="s">
        <v>8625</v>
      </c>
      <c r="E838" s="56" t="s">
        <v>4410</v>
      </c>
      <c r="F838" s="224">
        <v>45415</v>
      </c>
      <c r="G838" s="56" t="s">
        <v>8841</v>
      </c>
      <c r="H838" s="56"/>
    </row>
    <row r="839" spans="1:8" x14ac:dyDescent="0.25">
      <c r="A839" s="56"/>
      <c r="B839" s="224">
        <v>45445</v>
      </c>
      <c r="C839" s="56" t="s">
        <v>7624</v>
      </c>
      <c r="D839" s="56" t="s">
        <v>8838</v>
      </c>
      <c r="E839" s="56" t="s">
        <v>4410</v>
      </c>
      <c r="F839" s="224">
        <v>45446</v>
      </c>
      <c r="G839" s="56" t="s">
        <v>526</v>
      </c>
      <c r="H839" s="56" t="s">
        <v>2841</v>
      </c>
    </row>
    <row r="840" spans="1:8" x14ac:dyDescent="0.25">
      <c r="A840" s="56"/>
      <c r="B840" s="56" t="s">
        <v>8135</v>
      </c>
      <c r="C840" s="56" t="s">
        <v>4409</v>
      </c>
      <c r="D840" s="56" t="s">
        <v>7509</v>
      </c>
      <c r="E840" s="56" t="s">
        <v>4410</v>
      </c>
      <c r="F840" s="56" t="s">
        <v>8310</v>
      </c>
      <c r="G840" s="56" t="s">
        <v>7899</v>
      </c>
      <c r="H840" s="56"/>
    </row>
    <row r="841" spans="1:8" x14ac:dyDescent="0.25">
      <c r="A841" s="56"/>
      <c r="B841" s="56" t="s">
        <v>8135</v>
      </c>
      <c r="C841" s="56" t="s">
        <v>4409</v>
      </c>
      <c r="D841" s="56" t="s">
        <v>8136</v>
      </c>
      <c r="E841" s="56" t="s">
        <v>4410</v>
      </c>
      <c r="F841" s="56" t="s">
        <v>8168</v>
      </c>
      <c r="G841" s="56" t="s">
        <v>7929</v>
      </c>
      <c r="H841" s="56" t="s">
        <v>2846</v>
      </c>
    </row>
    <row r="842" spans="1:8" x14ac:dyDescent="0.25">
      <c r="A842" s="56"/>
      <c r="B842" s="56" t="s">
        <v>8135</v>
      </c>
      <c r="C842" s="56" t="s">
        <v>4409</v>
      </c>
      <c r="D842" s="56" t="s">
        <v>8137</v>
      </c>
      <c r="E842" s="56" t="s">
        <v>4410</v>
      </c>
      <c r="F842" s="56" t="s">
        <v>8551</v>
      </c>
      <c r="G842" s="56" t="s">
        <v>462</v>
      </c>
      <c r="H842" s="56"/>
    </row>
    <row r="843" spans="1:8" x14ac:dyDescent="0.25">
      <c r="A843" s="56"/>
      <c r="B843" s="56" t="s">
        <v>8135</v>
      </c>
      <c r="C843" s="56" t="s">
        <v>4409</v>
      </c>
      <c r="D843" s="56" t="s">
        <v>8509</v>
      </c>
      <c r="E843" s="56" t="s">
        <v>4410</v>
      </c>
      <c r="F843" s="56" t="s">
        <v>8474</v>
      </c>
      <c r="G843" s="56" t="s">
        <v>8510</v>
      </c>
      <c r="H843" s="56" t="s">
        <v>2846</v>
      </c>
    </row>
    <row r="844" spans="1:8" x14ac:dyDescent="0.25">
      <c r="A844" s="56"/>
      <c r="B844" s="56" t="s">
        <v>8135</v>
      </c>
      <c r="C844" s="56" t="s">
        <v>4409</v>
      </c>
      <c r="D844" s="56" t="s">
        <v>8138</v>
      </c>
      <c r="E844" s="56" t="s">
        <v>4410</v>
      </c>
      <c r="F844" s="224">
        <v>45414</v>
      </c>
      <c r="G844" s="56" t="s">
        <v>8510</v>
      </c>
      <c r="H844" s="56" t="s">
        <v>2846</v>
      </c>
    </row>
    <row r="845" spans="1:8" x14ac:dyDescent="0.25">
      <c r="A845" s="56"/>
      <c r="B845" s="56" t="s">
        <v>8135</v>
      </c>
      <c r="C845" s="56" t="s">
        <v>4409</v>
      </c>
      <c r="D845" s="56" t="s">
        <v>8137</v>
      </c>
      <c r="E845" s="56" t="s">
        <v>4410</v>
      </c>
      <c r="F845" s="56" t="s">
        <v>8551</v>
      </c>
      <c r="G845" s="56" t="s">
        <v>462</v>
      </c>
      <c r="H845" s="56"/>
    </row>
    <row r="846" spans="1:8" x14ac:dyDescent="0.25">
      <c r="A846" s="56"/>
      <c r="B846" s="56" t="s">
        <v>8474</v>
      </c>
      <c r="C846" s="56" t="s">
        <v>4409</v>
      </c>
      <c r="D846" s="56" t="s">
        <v>8138</v>
      </c>
      <c r="E846" s="56" t="s">
        <v>4410</v>
      </c>
      <c r="F846" s="224">
        <v>45325</v>
      </c>
      <c r="G846" s="56" t="s">
        <v>513</v>
      </c>
      <c r="H846" s="56" t="s">
        <v>8745</v>
      </c>
    </row>
    <row r="847" spans="1:8" x14ac:dyDescent="0.25">
      <c r="A847" s="56"/>
      <c r="B847" s="56" t="s">
        <v>8474</v>
      </c>
      <c r="C847" s="56" t="s">
        <v>4409</v>
      </c>
      <c r="D847" s="56" t="s">
        <v>8494</v>
      </c>
      <c r="E847" s="56" t="s">
        <v>4410</v>
      </c>
      <c r="F847" s="224">
        <v>45415</v>
      </c>
      <c r="G847" s="56" t="s">
        <v>8843</v>
      </c>
      <c r="H847" s="56"/>
    </row>
    <row r="848" spans="1:8" x14ac:dyDescent="0.25">
      <c r="A848" s="56"/>
      <c r="B848" s="56" t="s">
        <v>8474</v>
      </c>
      <c r="C848" s="56" t="s">
        <v>4409</v>
      </c>
      <c r="D848" s="56" t="s">
        <v>8136</v>
      </c>
      <c r="E848" s="56" t="s">
        <v>4410</v>
      </c>
      <c r="F848" s="224">
        <v>45325</v>
      </c>
      <c r="G848" s="56" t="s">
        <v>513</v>
      </c>
      <c r="H848" s="56" t="s">
        <v>8745</v>
      </c>
    </row>
    <row r="849" spans="1:8" x14ac:dyDescent="0.25">
      <c r="A849" s="56"/>
      <c r="B849" s="56" t="s">
        <v>8474</v>
      </c>
      <c r="C849" s="56" t="s">
        <v>4409</v>
      </c>
      <c r="D849" s="56" t="s">
        <v>8136</v>
      </c>
      <c r="E849" s="56" t="s">
        <v>4410</v>
      </c>
      <c r="F849" s="224">
        <v>45415</v>
      </c>
      <c r="G849" s="56" t="s">
        <v>8843</v>
      </c>
      <c r="H849" s="56"/>
    </row>
    <row r="850" spans="1:8" x14ac:dyDescent="0.25">
      <c r="A850" s="56"/>
      <c r="B850" s="224">
        <v>45446</v>
      </c>
      <c r="C850" s="56" t="s">
        <v>6467</v>
      </c>
      <c r="D850" s="56" t="s">
        <v>8876</v>
      </c>
      <c r="E850" s="56" t="s">
        <v>88</v>
      </c>
      <c r="F850" s="224">
        <v>45446</v>
      </c>
      <c r="G850" s="56" t="s">
        <v>462</v>
      </c>
      <c r="H850" s="56" t="s">
        <v>2846</v>
      </c>
    </row>
    <row r="851" spans="1:8" x14ac:dyDescent="0.25">
      <c r="A851" s="56"/>
      <c r="B851" s="224">
        <v>45446</v>
      </c>
      <c r="C851" s="56" t="s">
        <v>6467</v>
      </c>
      <c r="D851" s="56" t="s">
        <v>8877</v>
      </c>
      <c r="E851" s="56" t="s">
        <v>88</v>
      </c>
      <c r="F851" s="224">
        <v>45446</v>
      </c>
      <c r="G851" s="56" t="s">
        <v>462</v>
      </c>
      <c r="H851" s="56" t="s">
        <v>2846</v>
      </c>
    </row>
    <row r="852" spans="1:8" x14ac:dyDescent="0.25">
      <c r="A852" s="56"/>
      <c r="B852" s="224">
        <v>45507</v>
      </c>
      <c r="C852" s="56" t="s">
        <v>4409</v>
      </c>
      <c r="D852" s="56" t="s">
        <v>8138</v>
      </c>
      <c r="E852" s="56" t="s">
        <v>4410</v>
      </c>
      <c r="F852" s="224">
        <v>45507</v>
      </c>
      <c r="G852" s="56" t="s">
        <v>7929</v>
      </c>
      <c r="H852" s="56" t="s">
        <v>2846</v>
      </c>
    </row>
    <row r="853" spans="1:8" x14ac:dyDescent="0.25">
      <c r="A853" s="56"/>
      <c r="B853" s="224">
        <v>45507</v>
      </c>
      <c r="C853" s="56" t="s">
        <v>4409</v>
      </c>
      <c r="D853" s="56" t="s">
        <v>8918</v>
      </c>
      <c r="E853" s="56" t="s">
        <v>4410</v>
      </c>
      <c r="F853" s="224">
        <v>45507</v>
      </c>
      <c r="G853" s="56" t="s">
        <v>7929</v>
      </c>
      <c r="H853" s="56" t="s">
        <v>2846</v>
      </c>
    </row>
    <row r="854" spans="1:8" x14ac:dyDescent="0.25">
      <c r="A854" s="56"/>
      <c r="B854" s="224">
        <v>45507</v>
      </c>
      <c r="C854" s="56" t="s">
        <v>4409</v>
      </c>
      <c r="D854" s="56" t="s">
        <v>8920</v>
      </c>
      <c r="E854" s="56" t="s">
        <v>4410</v>
      </c>
      <c r="F854" s="224">
        <v>45507</v>
      </c>
      <c r="G854" s="56" t="s">
        <v>464</v>
      </c>
      <c r="H854" s="56" t="s">
        <v>2846</v>
      </c>
    </row>
    <row r="855" spans="1:8" x14ac:dyDescent="0.25">
      <c r="A855" s="56"/>
      <c r="B855" s="224">
        <v>45507</v>
      </c>
      <c r="C855" s="56" t="s">
        <v>4409</v>
      </c>
      <c r="D855" s="56" t="s">
        <v>8919</v>
      </c>
      <c r="E855" s="56" t="s">
        <v>4410</v>
      </c>
      <c r="F855" s="224">
        <v>45507</v>
      </c>
      <c r="G855" s="56" t="s">
        <v>464</v>
      </c>
      <c r="H855" s="56" t="s">
        <v>2846</v>
      </c>
    </row>
    <row r="856" spans="1:8" x14ac:dyDescent="0.25">
      <c r="A856" s="56"/>
      <c r="B856" s="224">
        <v>45507</v>
      </c>
      <c r="C856" s="56" t="s">
        <v>4409</v>
      </c>
      <c r="D856" s="56" t="s">
        <v>8136</v>
      </c>
      <c r="E856" s="56" t="s">
        <v>4410</v>
      </c>
      <c r="F856" s="224">
        <v>45538</v>
      </c>
      <c r="G856" s="56" t="s">
        <v>425</v>
      </c>
      <c r="H856" s="56" t="s">
        <v>6668</v>
      </c>
    </row>
    <row r="857" spans="1:8" x14ac:dyDescent="0.25">
      <c r="A857" s="56"/>
      <c r="B857" s="224">
        <v>45507</v>
      </c>
      <c r="C857" s="56" t="s">
        <v>4409</v>
      </c>
      <c r="D857" s="56" t="s">
        <v>8136</v>
      </c>
      <c r="E857" s="56" t="s">
        <v>4410</v>
      </c>
      <c r="F857" s="224">
        <v>45538</v>
      </c>
      <c r="G857" s="56" t="s">
        <v>425</v>
      </c>
      <c r="H857" s="56" t="s">
        <v>6668</v>
      </c>
    </row>
    <row r="858" spans="1:8" x14ac:dyDescent="0.25">
      <c r="A858" s="56"/>
      <c r="B858" s="224">
        <v>45538</v>
      </c>
      <c r="C858" s="56" t="s">
        <v>6467</v>
      </c>
      <c r="D858" s="56" t="s">
        <v>8994</v>
      </c>
      <c r="E858" s="56" t="s">
        <v>88</v>
      </c>
      <c r="F858" s="224">
        <v>45538</v>
      </c>
      <c r="G858" s="56" t="s">
        <v>535</v>
      </c>
      <c r="H858" s="56" t="s">
        <v>2846</v>
      </c>
    </row>
    <row r="859" spans="1:8" x14ac:dyDescent="0.25">
      <c r="A859" s="56"/>
      <c r="B859" s="224">
        <v>45538</v>
      </c>
      <c r="C859" s="56" t="s">
        <v>6467</v>
      </c>
      <c r="D859" s="56" t="s">
        <v>8995</v>
      </c>
      <c r="E859" s="56" t="s">
        <v>88</v>
      </c>
      <c r="F859" s="224">
        <v>45538</v>
      </c>
      <c r="G859" s="56" t="s">
        <v>535</v>
      </c>
      <c r="H859" s="56" t="s">
        <v>2846</v>
      </c>
    </row>
    <row r="860" spans="1:8" x14ac:dyDescent="0.25">
      <c r="A860" s="56"/>
      <c r="B860" s="224">
        <v>45538</v>
      </c>
      <c r="C860" s="56" t="s">
        <v>4417</v>
      </c>
      <c r="D860" s="56" t="s">
        <v>8996</v>
      </c>
      <c r="E860" s="56" t="s">
        <v>88</v>
      </c>
      <c r="F860" s="224">
        <v>45538</v>
      </c>
      <c r="G860" s="56" t="s">
        <v>535</v>
      </c>
      <c r="H860" s="56" t="s">
        <v>2841</v>
      </c>
    </row>
    <row r="861" spans="1:8" x14ac:dyDescent="0.25">
      <c r="A861" s="56"/>
      <c r="B861" s="224">
        <v>45538</v>
      </c>
      <c r="C861" s="56" t="s">
        <v>4417</v>
      </c>
      <c r="D861" s="56" t="s">
        <v>8997</v>
      </c>
      <c r="E861" s="56" t="s">
        <v>88</v>
      </c>
      <c r="F861" s="56" t="s">
        <v>9321</v>
      </c>
      <c r="G861" s="56" t="s">
        <v>406</v>
      </c>
      <c r="H861" s="56" t="s">
        <v>2841</v>
      </c>
    </row>
    <row r="862" spans="1:8" x14ac:dyDescent="0.25">
      <c r="A862" s="56"/>
      <c r="B862" s="56" t="s">
        <v>9028</v>
      </c>
      <c r="C862" s="56" t="s">
        <v>6467</v>
      </c>
      <c r="D862" s="1061" t="s">
        <v>9347</v>
      </c>
      <c r="E862" s="56" t="s">
        <v>88</v>
      </c>
      <c r="F862" s="56" t="s">
        <v>9257</v>
      </c>
      <c r="G862" s="56" t="s">
        <v>488</v>
      </c>
      <c r="H862" s="1061" t="s">
        <v>9355</v>
      </c>
    </row>
    <row r="863" spans="1:8" x14ac:dyDescent="0.25">
      <c r="A863" s="56"/>
      <c r="B863" s="1061" t="s">
        <v>9028</v>
      </c>
      <c r="C863" s="1061" t="s">
        <v>6467</v>
      </c>
      <c r="D863" s="1068" t="s">
        <v>9348</v>
      </c>
      <c r="E863" s="1061" t="s">
        <v>88</v>
      </c>
      <c r="F863" s="1061" t="s">
        <v>9257</v>
      </c>
      <c r="G863" s="1061" t="s">
        <v>488</v>
      </c>
      <c r="H863" s="1061" t="s">
        <v>9355</v>
      </c>
    </row>
    <row r="864" spans="1:8" x14ac:dyDescent="0.25">
      <c r="A864" s="56"/>
      <c r="B864" s="1061" t="s">
        <v>9028</v>
      </c>
      <c r="C864" s="1061" t="s">
        <v>6467</v>
      </c>
      <c r="D864" s="1068" t="s">
        <v>9349</v>
      </c>
      <c r="E864" s="1061" t="s">
        <v>88</v>
      </c>
      <c r="F864" s="1061" t="s">
        <v>9257</v>
      </c>
      <c r="G864" s="1061" t="s">
        <v>488</v>
      </c>
      <c r="H864" s="1061" t="s">
        <v>9355</v>
      </c>
    </row>
    <row r="865" spans="1:8" x14ac:dyDescent="0.25">
      <c r="A865" s="56"/>
      <c r="B865" s="1061" t="s">
        <v>9028</v>
      </c>
      <c r="C865" s="1061" t="s">
        <v>6467</v>
      </c>
      <c r="D865" s="1068" t="s">
        <v>9350</v>
      </c>
      <c r="E865" s="1061" t="s">
        <v>88</v>
      </c>
      <c r="F865" s="1061" t="s">
        <v>9257</v>
      </c>
      <c r="G865" s="1061" t="s">
        <v>488</v>
      </c>
      <c r="H865" s="1061" t="s">
        <v>9355</v>
      </c>
    </row>
    <row r="866" spans="1:8" x14ac:dyDescent="0.25">
      <c r="A866" s="56"/>
      <c r="B866" s="1061" t="s">
        <v>9028</v>
      </c>
      <c r="C866" s="1061" t="s">
        <v>6467</v>
      </c>
      <c r="D866" s="1068" t="s">
        <v>9351</v>
      </c>
      <c r="E866" s="1061" t="s">
        <v>88</v>
      </c>
      <c r="F866" s="1061" t="s">
        <v>9257</v>
      </c>
      <c r="G866" s="1061" t="s">
        <v>488</v>
      </c>
      <c r="H866" s="1061" t="s">
        <v>9355</v>
      </c>
    </row>
    <row r="867" spans="1:8" x14ac:dyDescent="0.25">
      <c r="A867" s="1061"/>
      <c r="B867" s="1061" t="s">
        <v>9028</v>
      </c>
      <c r="C867" s="1061" t="s">
        <v>6467</v>
      </c>
      <c r="D867" s="1068" t="s">
        <v>9352</v>
      </c>
      <c r="E867" s="1061" t="s">
        <v>88</v>
      </c>
      <c r="F867" s="1061" t="s">
        <v>9257</v>
      </c>
      <c r="G867" s="1061" t="s">
        <v>488</v>
      </c>
      <c r="H867" s="1061" t="s">
        <v>9355</v>
      </c>
    </row>
    <row r="868" spans="1:8" x14ac:dyDescent="0.25">
      <c r="A868" s="1061"/>
      <c r="B868" s="1061" t="s">
        <v>9028</v>
      </c>
      <c r="C868" s="1061" t="s">
        <v>6467</v>
      </c>
      <c r="D868" s="1061" t="s">
        <v>9315</v>
      </c>
      <c r="E868" s="1061" t="s">
        <v>88</v>
      </c>
      <c r="F868" s="1068" t="s">
        <v>9321</v>
      </c>
      <c r="G868" s="1061" t="s">
        <v>475</v>
      </c>
      <c r="H868" s="1061" t="s">
        <v>9314</v>
      </c>
    </row>
    <row r="869" spans="1:8" x14ac:dyDescent="0.25">
      <c r="A869" s="1061"/>
      <c r="B869" s="1061" t="s">
        <v>9028</v>
      </c>
      <c r="C869" s="1061" t="s">
        <v>6467</v>
      </c>
      <c r="D869" s="1061" t="s">
        <v>9316</v>
      </c>
      <c r="E869" s="1061" t="s">
        <v>88</v>
      </c>
      <c r="F869" s="1068" t="s">
        <v>9321</v>
      </c>
      <c r="G869" s="1061" t="s">
        <v>475</v>
      </c>
      <c r="H869" s="1061" t="s">
        <v>9314</v>
      </c>
    </row>
    <row r="870" spans="1:8" x14ac:dyDescent="0.25">
      <c r="A870" s="1061"/>
      <c r="B870" s="1061" t="s">
        <v>9028</v>
      </c>
      <c r="C870" s="1061" t="s">
        <v>6467</v>
      </c>
      <c r="D870" s="1061" t="s">
        <v>9357</v>
      </c>
      <c r="E870" s="1061" t="s">
        <v>88</v>
      </c>
      <c r="F870" s="1061"/>
      <c r="G870" s="1061"/>
      <c r="H870" s="1061"/>
    </row>
    <row r="871" spans="1:8" x14ac:dyDescent="0.25">
      <c r="A871" s="1061"/>
      <c r="B871" s="1061" t="s">
        <v>9028</v>
      </c>
      <c r="C871" s="1061" t="s">
        <v>6467</v>
      </c>
      <c r="D871" s="1061" t="s">
        <v>9358</v>
      </c>
      <c r="E871" s="1061" t="s">
        <v>88</v>
      </c>
      <c r="F871" s="1061"/>
      <c r="G871" s="1061"/>
      <c r="H871" s="1061"/>
    </row>
    <row r="872" spans="1:8" x14ac:dyDescent="0.25">
      <c r="A872" s="1061"/>
      <c r="B872" s="1061" t="s">
        <v>9028</v>
      </c>
      <c r="C872" s="1061" t="s">
        <v>6467</v>
      </c>
      <c r="D872" s="1061" t="s">
        <v>9359</v>
      </c>
      <c r="E872" s="1061" t="s">
        <v>88</v>
      </c>
      <c r="F872" s="1061"/>
      <c r="G872" s="1061"/>
      <c r="H872" s="1061"/>
    </row>
    <row r="873" spans="1:8" x14ac:dyDescent="0.25">
      <c r="A873" s="1061"/>
      <c r="B873" s="1061" t="s">
        <v>9028</v>
      </c>
      <c r="C873" s="1061" t="s">
        <v>6467</v>
      </c>
      <c r="D873" s="1061" t="s">
        <v>9360</v>
      </c>
      <c r="E873" s="1061" t="s">
        <v>88</v>
      </c>
      <c r="F873" s="1061"/>
      <c r="G873" s="1061"/>
      <c r="H873" s="1061"/>
    </row>
    <row r="874" spans="1:8" x14ac:dyDescent="0.25">
      <c r="A874" s="1061"/>
      <c r="B874" s="1061" t="s">
        <v>9028</v>
      </c>
      <c r="C874" s="1061" t="s">
        <v>6467</v>
      </c>
      <c r="D874" s="1061" t="s">
        <v>9361</v>
      </c>
      <c r="E874" s="1061" t="s">
        <v>88</v>
      </c>
      <c r="F874" s="1061"/>
      <c r="G874" s="1061"/>
      <c r="H874" s="1061"/>
    </row>
    <row r="875" spans="1:8" x14ac:dyDescent="0.25">
      <c r="A875" s="1061"/>
      <c r="B875" s="1061" t="s">
        <v>9028</v>
      </c>
      <c r="C875" s="1061" t="s">
        <v>6467</v>
      </c>
      <c r="D875" s="1061" t="s">
        <v>9362</v>
      </c>
      <c r="E875" s="1061" t="s">
        <v>88</v>
      </c>
      <c r="F875" s="1061"/>
      <c r="G875" s="1061"/>
      <c r="H875" s="1061"/>
    </row>
    <row r="876" spans="1:8" x14ac:dyDescent="0.25">
      <c r="A876" s="1061"/>
      <c r="B876" s="1061" t="s">
        <v>9028</v>
      </c>
      <c r="C876" s="1061" t="s">
        <v>6467</v>
      </c>
      <c r="D876" s="1061" t="s">
        <v>9363</v>
      </c>
      <c r="E876" s="1061" t="s">
        <v>88</v>
      </c>
      <c r="F876" s="1061"/>
      <c r="G876" s="1061"/>
      <c r="H876" s="1061"/>
    </row>
    <row r="877" spans="1:8" x14ac:dyDescent="0.25">
      <c r="A877" s="1061"/>
      <c r="B877" s="1061" t="s">
        <v>9028</v>
      </c>
      <c r="C877" s="1061" t="s">
        <v>6467</v>
      </c>
      <c r="D877" s="1061" t="s">
        <v>9364</v>
      </c>
      <c r="E877" s="1061" t="s">
        <v>88</v>
      </c>
      <c r="F877" s="1061"/>
      <c r="G877" s="1061"/>
      <c r="H877" s="1061"/>
    </row>
    <row r="878" spans="1:8" x14ac:dyDescent="0.25">
      <c r="A878" s="56"/>
      <c r="B878" s="56" t="s">
        <v>9205</v>
      </c>
      <c r="C878" s="56" t="s">
        <v>4409</v>
      </c>
      <c r="D878" s="56" t="s">
        <v>9206</v>
      </c>
      <c r="E878" s="56" t="s">
        <v>4410</v>
      </c>
      <c r="F878" s="56"/>
      <c r="G878" s="56"/>
      <c r="H878" s="56"/>
    </row>
    <row r="879" spans="1:8" x14ac:dyDescent="0.25">
      <c r="A879" s="56"/>
      <c r="B879" s="1061" t="s">
        <v>9205</v>
      </c>
      <c r="C879" s="1061" t="s">
        <v>4409</v>
      </c>
      <c r="D879" s="56" t="s">
        <v>9207</v>
      </c>
      <c r="E879" s="1061" t="s">
        <v>4410</v>
      </c>
      <c r="F879" s="56"/>
      <c r="G879" s="56"/>
      <c r="H879" s="56"/>
    </row>
    <row r="880" spans="1:8" x14ac:dyDescent="0.25">
      <c r="A880" s="56"/>
      <c r="B880" s="1061" t="s">
        <v>9205</v>
      </c>
      <c r="C880" s="1061" t="s">
        <v>4409</v>
      </c>
      <c r="D880" s="56" t="s">
        <v>8494</v>
      </c>
      <c r="E880" s="1061" t="s">
        <v>4410</v>
      </c>
      <c r="F880" s="56"/>
      <c r="G880" s="56"/>
      <c r="H880" s="56"/>
    </row>
    <row r="881" spans="1:8" x14ac:dyDescent="0.25">
      <c r="A881" s="56"/>
      <c r="B881" s="1061" t="s">
        <v>9205</v>
      </c>
      <c r="C881" s="1061" t="s">
        <v>4409</v>
      </c>
      <c r="D881" s="56" t="s">
        <v>8919</v>
      </c>
      <c r="E881" s="1061" t="s">
        <v>4410</v>
      </c>
      <c r="F881" s="56" t="s">
        <v>9257</v>
      </c>
      <c r="G881" s="56" t="s">
        <v>7295</v>
      </c>
      <c r="H881" s="56" t="s">
        <v>2846</v>
      </c>
    </row>
    <row r="882" spans="1:8" x14ac:dyDescent="0.25">
      <c r="A882" s="56"/>
      <c r="B882" s="1061" t="s">
        <v>9205</v>
      </c>
      <c r="C882" s="1061" t="s">
        <v>4409</v>
      </c>
      <c r="D882" s="56" t="s">
        <v>9208</v>
      </c>
      <c r="E882" s="1061" t="s">
        <v>4410</v>
      </c>
      <c r="F882" s="56" t="s">
        <v>9257</v>
      </c>
      <c r="G882" s="56" t="s">
        <v>7295</v>
      </c>
      <c r="H882" s="56" t="s">
        <v>2846</v>
      </c>
    </row>
    <row r="883" spans="1:8" x14ac:dyDescent="0.25">
      <c r="A883" s="56"/>
      <c r="B883" s="1061" t="s">
        <v>9205</v>
      </c>
      <c r="C883" s="1061" t="s">
        <v>4409</v>
      </c>
      <c r="D883" s="56" t="s">
        <v>8136</v>
      </c>
      <c r="E883" s="1061" t="s">
        <v>4410</v>
      </c>
      <c r="F883" s="56"/>
      <c r="G883" s="56"/>
      <c r="H883" s="56"/>
    </row>
    <row r="884" spans="1:8" x14ac:dyDescent="0.25">
      <c r="A884" s="56"/>
      <c r="B884" s="1061" t="s">
        <v>9205</v>
      </c>
      <c r="C884" s="1061" t="s">
        <v>6479</v>
      </c>
      <c r="D884" s="56" t="s">
        <v>9209</v>
      </c>
      <c r="E884" s="1061" t="s">
        <v>4410</v>
      </c>
      <c r="F884" s="56"/>
      <c r="G884" s="56"/>
      <c r="H884" s="56"/>
    </row>
    <row r="885" spans="1:8" x14ac:dyDescent="0.25">
      <c r="A885" s="56"/>
      <c r="B885" s="1061" t="s">
        <v>9205</v>
      </c>
      <c r="C885" s="1061" t="s">
        <v>6479</v>
      </c>
      <c r="D885" s="56" t="s">
        <v>9210</v>
      </c>
      <c r="E885" s="1061" t="s">
        <v>4410</v>
      </c>
      <c r="F885" s="1061" t="s">
        <v>9257</v>
      </c>
      <c r="G885" s="1061" t="s">
        <v>488</v>
      </c>
      <c r="H885" s="56" t="s">
        <v>9355</v>
      </c>
    </row>
    <row r="886" spans="1:8" x14ac:dyDescent="0.25">
      <c r="A886" s="56"/>
      <c r="B886" s="1061" t="s">
        <v>9205</v>
      </c>
      <c r="C886" s="1061" t="s">
        <v>6479</v>
      </c>
      <c r="D886" s="56" t="s">
        <v>9211</v>
      </c>
      <c r="E886" s="1061" t="s">
        <v>4410</v>
      </c>
      <c r="F886" s="1061" t="s">
        <v>9257</v>
      </c>
      <c r="G886" s="1061" t="s">
        <v>488</v>
      </c>
      <c r="H886" s="1061" t="s">
        <v>9355</v>
      </c>
    </row>
    <row r="887" spans="1:8" x14ac:dyDescent="0.25">
      <c r="A887" s="56"/>
      <c r="B887" s="1061" t="s">
        <v>9205</v>
      </c>
      <c r="C887" s="1061" t="s">
        <v>6479</v>
      </c>
      <c r="D887" s="56" t="s">
        <v>9214</v>
      </c>
      <c r="E887" s="1061" t="s">
        <v>4410</v>
      </c>
      <c r="F887" s="1061" t="s">
        <v>9257</v>
      </c>
      <c r="G887" s="1061" t="s">
        <v>488</v>
      </c>
      <c r="H887" s="1061" t="s">
        <v>9355</v>
      </c>
    </row>
    <row r="888" spans="1:8" x14ac:dyDescent="0.25">
      <c r="A888" s="56"/>
      <c r="B888" s="1061" t="s">
        <v>9205</v>
      </c>
      <c r="C888" s="1061" t="s">
        <v>6479</v>
      </c>
      <c r="D888" s="56" t="s">
        <v>9212</v>
      </c>
      <c r="E888" s="1061" t="s">
        <v>4410</v>
      </c>
      <c r="F888" s="56"/>
      <c r="G888" s="56"/>
      <c r="H888" s="56"/>
    </row>
    <row r="889" spans="1:8" x14ac:dyDescent="0.25">
      <c r="A889" s="56"/>
      <c r="B889" s="1061" t="s">
        <v>9205</v>
      </c>
      <c r="C889" s="1061" t="s">
        <v>6479</v>
      </c>
      <c r="D889" s="56" t="s">
        <v>9213</v>
      </c>
      <c r="E889" s="1061" t="s">
        <v>4410</v>
      </c>
      <c r="F889" s="1061" t="s">
        <v>9257</v>
      </c>
      <c r="G889" s="1061" t="s">
        <v>488</v>
      </c>
      <c r="H889" s="1061" t="s">
        <v>9355</v>
      </c>
    </row>
  </sheetData>
  <autoFilter ref="A2:P88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B1" workbookViewId="0">
      <pane ySplit="2" topLeftCell="A42" activePane="bottomLeft" state="frozen"/>
      <selection pane="bottomLeft" activeCell="N47" sqref="N47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1189" t="s">
        <v>4690</v>
      </c>
      <c r="C1" s="1189"/>
      <c r="D1" s="3"/>
      <c r="F1" s="5"/>
      <c r="G1" s="5"/>
      <c r="M1" s="627" t="s">
        <v>4691</v>
      </c>
      <c r="N1" s="627"/>
    </row>
    <row r="2" spans="1:19" ht="15.75" thickBot="1" x14ac:dyDescent="0.3">
      <c r="A2" s="628" t="s">
        <v>3</v>
      </c>
      <c r="B2" s="629" t="s">
        <v>17</v>
      </c>
      <c r="C2" s="628" t="s">
        <v>4404</v>
      </c>
      <c r="D2" s="629" t="s">
        <v>4405</v>
      </c>
      <c r="E2" s="629" t="s">
        <v>4406</v>
      </c>
      <c r="F2" s="630" t="s">
        <v>4407</v>
      </c>
      <c r="G2" s="630" t="s">
        <v>21</v>
      </c>
      <c r="H2" s="629" t="s">
        <v>396</v>
      </c>
      <c r="I2" s="629" t="s">
        <v>4692</v>
      </c>
      <c r="J2" s="629" t="s">
        <v>4693</v>
      </c>
      <c r="K2" s="629" t="s">
        <v>4694</v>
      </c>
      <c r="M2" s="608" t="s">
        <v>4407</v>
      </c>
      <c r="N2" s="608" t="s">
        <v>4404</v>
      </c>
      <c r="O2" s="608" t="s">
        <v>4405</v>
      </c>
      <c r="P2" s="608" t="s">
        <v>17</v>
      </c>
      <c r="Q2" s="608" t="s">
        <v>21</v>
      </c>
      <c r="R2" s="608" t="s">
        <v>396</v>
      </c>
      <c r="S2" s="608" t="s">
        <v>4408</v>
      </c>
    </row>
    <row r="3" spans="1:19" ht="15.75" thickTop="1" x14ac:dyDescent="0.25">
      <c r="A3" s="81">
        <v>1</v>
      </c>
      <c r="B3" s="56" t="s">
        <v>2900</v>
      </c>
      <c r="C3" s="56" t="s">
        <v>4477</v>
      </c>
      <c r="D3" s="126" t="s">
        <v>3769</v>
      </c>
      <c r="E3" s="56" t="s">
        <v>4695</v>
      </c>
      <c r="F3" s="56" t="s">
        <v>2900</v>
      </c>
      <c r="G3" s="56" t="s">
        <v>488</v>
      </c>
      <c r="H3" s="56"/>
      <c r="I3" s="56"/>
      <c r="J3" s="56"/>
      <c r="K3" s="56"/>
      <c r="M3" s="511">
        <v>44906</v>
      </c>
      <c r="N3" s="452" t="s">
        <v>4417</v>
      </c>
      <c r="O3" s="525" t="s">
        <v>4696</v>
      </c>
      <c r="P3" s="615" t="s">
        <v>4416</v>
      </c>
      <c r="Q3" s="452"/>
      <c r="R3" s="452"/>
      <c r="S3" s="452"/>
    </row>
    <row r="4" spans="1:19" x14ac:dyDescent="0.25">
      <c r="A4" s="56">
        <v>2</v>
      </c>
      <c r="B4" s="56" t="s">
        <v>2900</v>
      </c>
      <c r="C4" s="56" t="s">
        <v>4477</v>
      </c>
      <c r="D4" s="126" t="s">
        <v>4697</v>
      </c>
      <c r="E4" s="56" t="s">
        <v>4695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4417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4477</v>
      </c>
      <c r="D5" s="126" t="s">
        <v>3196</v>
      </c>
      <c r="E5" s="56" t="s">
        <v>4695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4417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4477</v>
      </c>
      <c r="D6" s="126" t="s">
        <v>4698</v>
      </c>
      <c r="E6" s="56" t="s">
        <v>4695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4417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4477</v>
      </c>
      <c r="D7" s="126" t="s">
        <v>4699</v>
      </c>
      <c r="E7" s="56" t="s">
        <v>4695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4417</v>
      </c>
      <c r="O7" s="126" t="s">
        <v>3770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4477</v>
      </c>
      <c r="D8" s="126" t="s">
        <v>3323</v>
      </c>
      <c r="E8" s="56" t="s">
        <v>4695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4417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4477</v>
      </c>
      <c r="D9" s="126" t="s">
        <v>3105</v>
      </c>
      <c r="E9" s="56" t="s">
        <v>4695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4417</v>
      </c>
      <c r="O9" s="126" t="s">
        <v>4700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4477</v>
      </c>
      <c r="D10" s="56" t="s">
        <v>4701</v>
      </c>
      <c r="E10" s="56" t="s">
        <v>4695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4484</v>
      </c>
      <c r="O10" s="56" t="s">
        <v>4702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4477</v>
      </c>
      <c r="D11" s="126" t="s">
        <v>4703</v>
      </c>
      <c r="E11" s="56" t="s">
        <v>4695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4417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4477</v>
      </c>
      <c r="D12" s="126" t="s">
        <v>4704</v>
      </c>
      <c r="E12" s="56" t="s">
        <v>4695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4705</v>
      </c>
      <c r="O12" s="126" t="s">
        <v>3796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4477</v>
      </c>
      <c r="D13" s="126" t="s">
        <v>4706</v>
      </c>
      <c r="E13" s="56" t="s">
        <v>4695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4705</v>
      </c>
      <c r="O13" s="126" t="s">
        <v>4707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4477</v>
      </c>
      <c r="D14" s="126" t="s">
        <v>3457</v>
      </c>
      <c r="E14" s="56" t="s">
        <v>4695</v>
      </c>
      <c r="F14" s="224">
        <v>44897</v>
      </c>
      <c r="G14" s="56" t="s">
        <v>4708</v>
      </c>
      <c r="H14" s="56"/>
      <c r="I14" s="56">
        <v>5707309</v>
      </c>
      <c r="J14" s="56">
        <v>174842</v>
      </c>
      <c r="K14" s="56">
        <v>191557</v>
      </c>
      <c r="M14" s="511">
        <v>45018</v>
      </c>
      <c r="N14" s="452" t="s">
        <v>4417</v>
      </c>
      <c r="O14" s="525" t="s">
        <v>4709</v>
      </c>
      <c r="P14" s="511" t="s">
        <v>494</v>
      </c>
      <c r="Q14" s="452"/>
      <c r="R14" s="452" t="s">
        <v>4416</v>
      </c>
      <c r="S14" s="452"/>
    </row>
    <row r="15" spans="1:19" x14ac:dyDescent="0.25">
      <c r="A15" s="56">
        <v>13</v>
      </c>
      <c r="B15" s="56" t="s">
        <v>2900</v>
      </c>
      <c r="C15" s="56" t="s">
        <v>4477</v>
      </c>
      <c r="D15" s="126" t="s">
        <v>3459</v>
      </c>
      <c r="E15" s="56" t="s">
        <v>4695</v>
      </c>
      <c r="F15" s="224">
        <v>44897</v>
      </c>
      <c r="G15" s="56" t="s">
        <v>4708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4484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4477</v>
      </c>
      <c r="D16" s="126" t="s">
        <v>4710</v>
      </c>
      <c r="E16" s="56" t="s">
        <v>4695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4484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4477</v>
      </c>
      <c r="D17" s="126" t="s">
        <v>4711</v>
      </c>
      <c r="E17" s="56" t="s">
        <v>4695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4484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4477</v>
      </c>
      <c r="D18" s="56" t="s">
        <v>4712</v>
      </c>
      <c r="E18" s="56" t="s">
        <v>4695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4484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4477</v>
      </c>
      <c r="D19" s="126" t="s">
        <v>4713</v>
      </c>
      <c r="E19" s="56" t="s">
        <v>4695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4484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4477</v>
      </c>
      <c r="D20" s="126" t="s">
        <v>4714</v>
      </c>
      <c r="E20" s="56" t="s">
        <v>4695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4484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4477</v>
      </c>
      <c r="D21" s="126" t="s">
        <v>4715</v>
      </c>
      <c r="E21" s="56" t="s">
        <v>4695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4417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4477</v>
      </c>
      <c r="D22" s="126" t="s">
        <v>4716</v>
      </c>
      <c r="E22" s="56" t="s">
        <v>4695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4417</v>
      </c>
      <c r="O22" s="241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4477</v>
      </c>
      <c r="D23" s="126" t="s">
        <v>4717</v>
      </c>
      <c r="E23" s="56" t="s">
        <v>4695</v>
      </c>
      <c r="F23" s="224">
        <v>44683</v>
      </c>
      <c r="G23" s="56" t="s">
        <v>622</v>
      </c>
      <c r="H23" s="56"/>
      <c r="I23" s="126" t="s">
        <v>4718</v>
      </c>
      <c r="J23" s="56">
        <v>126141</v>
      </c>
      <c r="K23" s="56"/>
      <c r="M23" s="56" t="s">
        <v>633</v>
      </c>
      <c r="N23" s="56" t="s">
        <v>4417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4477</v>
      </c>
      <c r="D24" s="126" t="s">
        <v>4719</v>
      </c>
      <c r="E24" s="56" t="s">
        <v>4695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4423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4477</v>
      </c>
      <c r="D25" s="126" t="s">
        <v>4720</v>
      </c>
      <c r="E25" s="56" t="s">
        <v>4695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4423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4477</v>
      </c>
      <c r="D26" s="126" t="s">
        <v>4721</v>
      </c>
      <c r="E26" s="56" t="s">
        <v>4695</v>
      </c>
      <c r="F26" s="56" t="s">
        <v>4427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4423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4477</v>
      </c>
      <c r="D27" s="126" t="s">
        <v>4722</v>
      </c>
      <c r="E27" s="56" t="s">
        <v>4695</v>
      </c>
      <c r="F27" s="56" t="s">
        <v>4427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4423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4477</v>
      </c>
      <c r="D28" s="126" t="s">
        <v>4723</v>
      </c>
      <c r="E28" s="56" t="s">
        <v>4695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4417</v>
      </c>
      <c r="O28" s="126" t="s">
        <v>4724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4477</v>
      </c>
      <c r="D29" s="126" t="s">
        <v>4725</v>
      </c>
      <c r="E29" s="56" t="s">
        <v>4695</v>
      </c>
      <c r="F29" s="56" t="s">
        <v>2939</v>
      </c>
      <c r="G29" s="56" t="s">
        <v>585</v>
      </c>
      <c r="H29" s="56"/>
      <c r="I29" s="126" t="s">
        <v>4726</v>
      </c>
      <c r="J29" s="56"/>
      <c r="K29" s="56"/>
      <c r="M29" s="511">
        <v>45208</v>
      </c>
      <c r="N29" s="452" t="s">
        <v>4417</v>
      </c>
      <c r="O29" s="525" t="s">
        <v>3875</v>
      </c>
      <c r="P29" s="452"/>
      <c r="Q29" s="452"/>
      <c r="R29" s="452" t="s">
        <v>4416</v>
      </c>
      <c r="S29" s="452"/>
    </row>
    <row r="30" spans="1:19" x14ac:dyDescent="0.25">
      <c r="A30" s="56">
        <v>28</v>
      </c>
      <c r="B30" s="56" t="s">
        <v>2900</v>
      </c>
      <c r="C30" s="56" t="s">
        <v>4477</v>
      </c>
      <c r="D30" s="126" t="s">
        <v>4727</v>
      </c>
      <c r="E30" s="56" t="s">
        <v>4695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4728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4477</v>
      </c>
      <c r="D31" s="126" t="s">
        <v>4729</v>
      </c>
      <c r="E31" s="56" t="s">
        <v>4695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4730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4477</v>
      </c>
      <c r="D32" s="126" t="s">
        <v>4731</v>
      </c>
      <c r="E32" s="56" t="s">
        <v>4695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4468</v>
      </c>
      <c r="C33" s="56" t="s">
        <v>4417</v>
      </c>
      <c r="D33" s="126" t="s">
        <v>4732</v>
      </c>
      <c r="E33" s="56" t="s">
        <v>4493</v>
      </c>
      <c r="F33" s="56" t="s">
        <v>4733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4468</v>
      </c>
      <c r="C34" s="56" t="s">
        <v>4417</v>
      </c>
      <c r="D34" s="126" t="s">
        <v>4734</v>
      </c>
      <c r="E34" s="56" t="s">
        <v>4493</v>
      </c>
      <c r="F34" s="56" t="s">
        <v>4733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4468</v>
      </c>
      <c r="C35" s="56" t="s">
        <v>4417</v>
      </c>
      <c r="D35" s="126" t="s">
        <v>4735</v>
      </c>
      <c r="E35" s="56" t="s">
        <v>4493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4468</v>
      </c>
      <c r="C36" s="56" t="s">
        <v>4417</v>
      </c>
      <c r="D36" s="126" t="s">
        <v>4736</v>
      </c>
      <c r="E36" s="56" t="s">
        <v>4493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4468</v>
      </c>
      <c r="C37" s="56" t="s">
        <v>4417</v>
      </c>
      <c r="D37" s="126" t="s">
        <v>3598</v>
      </c>
      <c r="E37" s="56" t="s">
        <v>4493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4468</v>
      </c>
      <c r="C38" s="56" t="s">
        <v>4417</v>
      </c>
      <c r="D38" s="126" t="s">
        <v>3626</v>
      </c>
      <c r="E38" s="56" t="s">
        <v>4493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4468</v>
      </c>
      <c r="C39" s="56" t="s">
        <v>4417</v>
      </c>
      <c r="D39" s="126" t="s">
        <v>3461</v>
      </c>
      <c r="E39" s="56" t="s">
        <v>4493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4468</v>
      </c>
      <c r="C40" s="56" t="s">
        <v>4417</v>
      </c>
      <c r="D40" s="126" t="s">
        <v>3520</v>
      </c>
      <c r="E40" s="56" t="s">
        <v>4493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4468</v>
      </c>
      <c r="C41" s="56" t="s">
        <v>4417</v>
      </c>
      <c r="D41" s="126" t="s">
        <v>4737</v>
      </c>
      <c r="E41" s="56" t="s">
        <v>4493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4468</v>
      </c>
      <c r="C42" s="56" t="s">
        <v>4417</v>
      </c>
      <c r="D42" s="126" t="s">
        <v>4738</v>
      </c>
      <c r="E42" s="56" t="s">
        <v>4493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4468</v>
      </c>
      <c r="C43" s="56" t="s">
        <v>4417</v>
      </c>
      <c r="D43" s="126" t="s">
        <v>3348</v>
      </c>
      <c r="E43" s="56" t="s">
        <v>4493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4468</v>
      </c>
      <c r="C44" s="56" t="s">
        <v>4417</v>
      </c>
      <c r="D44" s="126" t="s">
        <v>3489</v>
      </c>
      <c r="E44" s="56" t="s">
        <v>4493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4739</v>
      </c>
      <c r="P44" s="532" t="s">
        <v>4482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4468</v>
      </c>
      <c r="C45" s="56" t="s">
        <v>4417</v>
      </c>
      <c r="D45" s="126" t="s">
        <v>3487</v>
      </c>
      <c r="E45" s="56" t="s">
        <v>4493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4740</v>
      </c>
      <c r="O45" s="126" t="s">
        <v>4741</v>
      </c>
      <c r="P45" s="224" t="s">
        <v>818</v>
      </c>
      <c r="Q45" s="56" t="s">
        <v>4511</v>
      </c>
      <c r="R45" s="56"/>
      <c r="S45" s="224">
        <v>45242</v>
      </c>
    </row>
    <row r="46" spans="1:19" x14ac:dyDescent="0.25">
      <c r="A46" s="56">
        <v>44</v>
      </c>
      <c r="B46" s="56" t="s">
        <v>4468</v>
      </c>
      <c r="C46" s="56" t="s">
        <v>4417</v>
      </c>
      <c r="D46" s="126" t="s">
        <v>4742</v>
      </c>
      <c r="E46" s="56" t="s">
        <v>4493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4740</v>
      </c>
      <c r="O46" s="126" t="s">
        <v>4743</v>
      </c>
      <c r="P46" s="224" t="s">
        <v>818</v>
      </c>
      <c r="Q46" s="56" t="s">
        <v>4511</v>
      </c>
      <c r="R46" s="56"/>
      <c r="S46" s="224">
        <v>45242</v>
      </c>
    </row>
    <row r="47" spans="1:19" x14ac:dyDescent="0.25">
      <c r="A47" s="56">
        <v>45</v>
      </c>
      <c r="B47" s="56" t="s">
        <v>4468</v>
      </c>
      <c r="C47" s="56" t="s">
        <v>4417</v>
      </c>
      <c r="D47" s="126" t="s">
        <v>4744</v>
      </c>
      <c r="E47" s="56" t="s">
        <v>4493</v>
      </c>
      <c r="F47" s="56" t="s">
        <v>99</v>
      </c>
      <c r="G47" s="56" t="s">
        <v>535</v>
      </c>
      <c r="H47" s="56"/>
      <c r="I47" s="126" t="s">
        <v>4745</v>
      </c>
      <c r="J47" s="56"/>
      <c r="K47" s="56"/>
      <c r="M47" s="224">
        <v>45444</v>
      </c>
      <c r="N47" s="56" t="s">
        <v>4417</v>
      </c>
      <c r="O47" s="126" t="s">
        <v>1151</v>
      </c>
      <c r="P47" s="56" t="s">
        <v>7278</v>
      </c>
      <c r="Q47" s="56" t="s">
        <v>415</v>
      </c>
      <c r="R47" s="56"/>
      <c r="S47" s="56" t="s">
        <v>9028</v>
      </c>
    </row>
    <row r="48" spans="1:19" x14ac:dyDescent="0.25">
      <c r="A48" s="56">
        <v>46</v>
      </c>
      <c r="B48" s="56" t="s">
        <v>4468</v>
      </c>
      <c r="C48" s="56" t="s">
        <v>4417</v>
      </c>
      <c r="D48" s="126" t="s">
        <v>3423</v>
      </c>
      <c r="E48" s="56" t="s">
        <v>4493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5391</v>
      </c>
      <c r="O48" s="56" t="s">
        <v>6874</v>
      </c>
      <c r="P48" s="224">
        <v>45597</v>
      </c>
      <c r="Q48" s="56" t="s">
        <v>415</v>
      </c>
      <c r="R48" s="56" t="s">
        <v>6875</v>
      </c>
      <c r="S48" s="224">
        <v>45627</v>
      </c>
    </row>
    <row r="49" spans="1:19" x14ac:dyDescent="0.25">
      <c r="A49" s="56">
        <v>47</v>
      </c>
      <c r="B49" s="56" t="s">
        <v>4468</v>
      </c>
      <c r="C49" s="56" t="s">
        <v>4417</v>
      </c>
      <c r="D49" s="126" t="s">
        <v>4746</v>
      </c>
      <c r="E49" s="56" t="s">
        <v>4493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5391</v>
      </c>
      <c r="O49" s="56" t="s">
        <v>6876</v>
      </c>
      <c r="P49" s="224">
        <v>45597</v>
      </c>
      <c r="Q49" s="56" t="s">
        <v>415</v>
      </c>
      <c r="R49" s="56" t="s">
        <v>6875</v>
      </c>
      <c r="S49" s="224">
        <v>45627</v>
      </c>
    </row>
    <row r="50" spans="1:19" x14ac:dyDescent="0.25">
      <c r="A50" s="56">
        <v>48</v>
      </c>
      <c r="B50" s="56" t="s">
        <v>4468</v>
      </c>
      <c r="C50" s="56" t="s">
        <v>4417</v>
      </c>
      <c r="D50" s="126" t="s">
        <v>4747</v>
      </c>
      <c r="E50" s="56" t="s">
        <v>4493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5391</v>
      </c>
      <c r="O50" s="56" t="s">
        <v>6876</v>
      </c>
      <c r="P50" s="224">
        <v>45597</v>
      </c>
      <c r="Q50" s="56" t="s">
        <v>415</v>
      </c>
      <c r="R50" s="56" t="s">
        <v>6875</v>
      </c>
      <c r="S50" s="224">
        <v>45627</v>
      </c>
    </row>
    <row r="51" spans="1:19" x14ac:dyDescent="0.25">
      <c r="A51" s="56">
        <v>49</v>
      </c>
      <c r="B51" s="56" t="s">
        <v>4468</v>
      </c>
      <c r="C51" s="56" t="s">
        <v>4417</v>
      </c>
      <c r="D51" s="126" t="s">
        <v>3534</v>
      </c>
      <c r="E51" s="56" t="s">
        <v>4493</v>
      </c>
      <c r="F51" s="224">
        <v>44776</v>
      </c>
      <c r="G51" s="56" t="s">
        <v>791</v>
      </c>
      <c r="H51" s="56" t="s">
        <v>4748</v>
      </c>
      <c r="I51" s="56"/>
      <c r="J51" s="56"/>
      <c r="K51" s="56"/>
      <c r="M51" s="56"/>
      <c r="N51" s="56" t="s">
        <v>5391</v>
      </c>
      <c r="O51" s="56" t="s">
        <v>6877</v>
      </c>
      <c r="P51" s="224">
        <v>45597</v>
      </c>
      <c r="Q51" s="56" t="s">
        <v>415</v>
      </c>
      <c r="R51" s="56" t="s">
        <v>6875</v>
      </c>
      <c r="S51" s="224">
        <v>45627</v>
      </c>
    </row>
    <row r="52" spans="1:19" x14ac:dyDescent="0.25">
      <c r="A52" s="56">
        <v>50</v>
      </c>
      <c r="B52" s="56" t="s">
        <v>4468</v>
      </c>
      <c r="C52" s="56" t="s">
        <v>4417</v>
      </c>
      <c r="D52" s="126" t="s">
        <v>4749</v>
      </c>
      <c r="E52" s="56" t="s">
        <v>4493</v>
      </c>
      <c r="F52" s="224">
        <v>44776</v>
      </c>
      <c r="G52" s="56" t="s">
        <v>791</v>
      </c>
      <c r="H52" s="56" t="s">
        <v>4748</v>
      </c>
      <c r="I52" s="56"/>
      <c r="J52" s="56"/>
      <c r="K52" s="56"/>
      <c r="M52" s="56"/>
      <c r="N52" s="56"/>
      <c r="O52" s="56" t="s">
        <v>6876</v>
      </c>
      <c r="P52" s="224" t="s">
        <v>7406</v>
      </c>
      <c r="Q52" s="56"/>
      <c r="R52" s="56"/>
      <c r="S52" s="56"/>
    </row>
    <row r="53" spans="1:19" x14ac:dyDescent="0.25">
      <c r="A53" s="56">
        <v>51</v>
      </c>
      <c r="B53" s="56" t="s">
        <v>4468</v>
      </c>
      <c r="C53" s="56" t="s">
        <v>4417</v>
      </c>
      <c r="D53" s="126" t="s">
        <v>4750</v>
      </c>
      <c r="E53" s="56" t="s">
        <v>4493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7433</v>
      </c>
      <c r="P53" s="224" t="s">
        <v>7406</v>
      </c>
      <c r="Q53" s="56"/>
      <c r="R53" s="56"/>
      <c r="S53" s="56"/>
    </row>
    <row r="54" spans="1:19" x14ac:dyDescent="0.25">
      <c r="A54" s="56">
        <v>52</v>
      </c>
      <c r="B54" s="56" t="s">
        <v>4468</v>
      </c>
      <c r="C54" s="56" t="s">
        <v>4417</v>
      </c>
      <c r="D54" s="126" t="s">
        <v>3421</v>
      </c>
      <c r="E54" s="56" t="s">
        <v>4493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5" t="s">
        <v>7434</v>
      </c>
      <c r="P54" s="224" t="s">
        <v>7406</v>
      </c>
      <c r="Q54" s="56" t="s">
        <v>488</v>
      </c>
      <c r="R54" s="56"/>
      <c r="S54" s="56" t="s">
        <v>7533</v>
      </c>
    </row>
    <row r="55" spans="1:19" x14ac:dyDescent="0.25">
      <c r="A55" s="56">
        <v>53</v>
      </c>
      <c r="B55" s="56" t="s">
        <v>4468</v>
      </c>
      <c r="C55" s="56" t="s">
        <v>4417</v>
      </c>
      <c r="D55" s="126" t="s">
        <v>4751</v>
      </c>
      <c r="E55" s="56" t="s">
        <v>4493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5" t="s">
        <v>7434</v>
      </c>
      <c r="P55" s="224" t="s">
        <v>7406</v>
      </c>
      <c r="Q55" s="56" t="s">
        <v>488</v>
      </c>
      <c r="R55" s="56"/>
      <c r="S55" s="56" t="s">
        <v>7533</v>
      </c>
    </row>
    <row r="56" spans="1:19" x14ac:dyDescent="0.25">
      <c r="A56" s="56">
        <v>54</v>
      </c>
      <c r="B56" s="56" t="s">
        <v>4468</v>
      </c>
      <c r="C56" s="56" t="s">
        <v>4417</v>
      </c>
      <c r="D56" s="126" t="s">
        <v>4752</v>
      </c>
      <c r="E56" s="56" t="s">
        <v>4493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5" t="s">
        <v>7435</v>
      </c>
      <c r="P56" s="224" t="s">
        <v>7406</v>
      </c>
      <c r="Q56" s="56" t="s">
        <v>488</v>
      </c>
      <c r="R56" s="56"/>
      <c r="S56" s="56" t="s">
        <v>7533</v>
      </c>
    </row>
    <row r="57" spans="1:19" x14ac:dyDescent="0.25">
      <c r="A57" s="56">
        <v>55</v>
      </c>
      <c r="B57" s="56" t="s">
        <v>4468</v>
      </c>
      <c r="C57" s="56" t="s">
        <v>4417</v>
      </c>
      <c r="D57" s="126" t="s">
        <v>4753</v>
      </c>
      <c r="E57" s="56" t="s">
        <v>4493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5" t="s">
        <v>6876</v>
      </c>
      <c r="P57" s="224" t="s">
        <v>7406</v>
      </c>
      <c r="Q57" s="56" t="s">
        <v>488</v>
      </c>
      <c r="R57" s="56"/>
      <c r="S57" s="56" t="s">
        <v>7533</v>
      </c>
    </row>
    <row r="58" spans="1:19" x14ac:dyDescent="0.25">
      <c r="A58" s="56">
        <v>56</v>
      </c>
      <c r="B58" s="56" t="s">
        <v>4468</v>
      </c>
      <c r="C58" s="56" t="s">
        <v>4417</v>
      </c>
      <c r="D58" s="126" t="s">
        <v>4754</v>
      </c>
      <c r="E58" s="56" t="s">
        <v>4493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5" t="s">
        <v>6877</v>
      </c>
      <c r="P58" s="224" t="s">
        <v>7406</v>
      </c>
      <c r="Q58" s="56" t="s">
        <v>488</v>
      </c>
      <c r="R58" s="56"/>
      <c r="S58" s="56" t="s">
        <v>7533</v>
      </c>
    </row>
    <row r="59" spans="1:19" x14ac:dyDescent="0.25">
      <c r="A59" s="56">
        <v>57</v>
      </c>
      <c r="B59" s="56" t="s">
        <v>4468</v>
      </c>
      <c r="C59" s="56" t="s">
        <v>4417</v>
      </c>
      <c r="D59" s="126" t="s">
        <v>4755</v>
      </c>
      <c r="E59" s="56" t="s">
        <v>4493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5" t="s">
        <v>7436</v>
      </c>
      <c r="P59" s="224" t="s">
        <v>7406</v>
      </c>
      <c r="Q59" s="56" t="s">
        <v>488</v>
      </c>
      <c r="R59" s="56"/>
      <c r="S59" s="56" t="s">
        <v>7533</v>
      </c>
    </row>
    <row r="60" spans="1:19" x14ac:dyDescent="0.25">
      <c r="A60" s="56">
        <v>58</v>
      </c>
      <c r="B60" s="56" t="s">
        <v>4468</v>
      </c>
      <c r="C60" s="56" t="s">
        <v>4417</v>
      </c>
      <c r="D60" s="126" t="s">
        <v>3474</v>
      </c>
      <c r="E60" s="56" t="s">
        <v>4493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5" t="s">
        <v>7437</v>
      </c>
      <c r="P60" s="224" t="s">
        <v>7406</v>
      </c>
      <c r="Q60" s="56" t="s">
        <v>415</v>
      </c>
      <c r="R60" s="56"/>
      <c r="S60" s="56" t="s">
        <v>8474</v>
      </c>
    </row>
    <row r="61" spans="1:19" x14ac:dyDescent="0.25">
      <c r="A61" s="56">
        <v>59</v>
      </c>
      <c r="B61" s="56" t="s">
        <v>4468</v>
      </c>
      <c r="C61" s="56" t="s">
        <v>4417</v>
      </c>
      <c r="D61" s="126" t="s">
        <v>3476</v>
      </c>
      <c r="E61" s="56" t="s">
        <v>4493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5" t="s">
        <v>7438</v>
      </c>
      <c r="P61" s="224" t="s">
        <v>7406</v>
      </c>
      <c r="Q61" s="56" t="s">
        <v>415</v>
      </c>
      <c r="R61" s="56"/>
      <c r="S61" s="56" t="s">
        <v>8474</v>
      </c>
    </row>
    <row r="62" spans="1:19" x14ac:dyDescent="0.25">
      <c r="A62" s="56">
        <v>60</v>
      </c>
      <c r="B62" s="56" t="s">
        <v>4468</v>
      </c>
      <c r="C62" s="56" t="s">
        <v>4417</v>
      </c>
      <c r="D62" s="126" t="s">
        <v>3382</v>
      </c>
      <c r="E62" s="56" t="s">
        <v>4493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4409</v>
      </c>
      <c r="D63" s="56" t="s">
        <v>4756</v>
      </c>
      <c r="E63" s="56" t="s">
        <v>4410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4409</v>
      </c>
      <c r="D64" s="56" t="s">
        <v>4757</v>
      </c>
      <c r="E64" s="56" t="s">
        <v>4410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4409</v>
      </c>
      <c r="D65" s="56" t="s">
        <v>4758</v>
      </c>
      <c r="E65" s="56" t="s">
        <v>4410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4409</v>
      </c>
      <c r="D66" s="56" t="s">
        <v>4757</v>
      </c>
      <c r="E66" s="56" t="s">
        <v>4410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4409</v>
      </c>
      <c r="D67" s="56" t="s">
        <v>4759</v>
      </c>
      <c r="E67" s="56" t="s">
        <v>4410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4477</v>
      </c>
      <c r="D68" s="241" t="s">
        <v>4760</v>
      </c>
      <c r="E68" s="56" t="s">
        <v>4493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4477</v>
      </c>
      <c r="D69" s="241" t="s">
        <v>4761</v>
      </c>
      <c r="E69" s="56" t="s">
        <v>4493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4477</v>
      </c>
      <c r="D70" s="241" t="s">
        <v>4762</v>
      </c>
      <c r="E70" s="56" t="s">
        <v>4493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4477</v>
      </c>
      <c r="D71" s="241" t="s">
        <v>4763</v>
      </c>
      <c r="E71" s="56" t="s">
        <v>4493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4477</v>
      </c>
      <c r="D72" s="241" t="s">
        <v>4764</v>
      </c>
      <c r="E72" s="56" t="s">
        <v>4493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4477</v>
      </c>
      <c r="D73" s="241" t="s">
        <v>4765</v>
      </c>
      <c r="E73" s="56" t="s">
        <v>4493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4477</v>
      </c>
      <c r="D74" s="241" t="s">
        <v>4766</v>
      </c>
      <c r="E74" s="56" t="s">
        <v>4493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4477</v>
      </c>
      <c r="D75" s="241" t="s">
        <v>4767</v>
      </c>
      <c r="E75" s="56" t="s">
        <v>4493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4477</v>
      </c>
      <c r="D76" s="241" t="s">
        <v>4768</v>
      </c>
      <c r="E76" s="56" t="s">
        <v>4493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4477</v>
      </c>
      <c r="D77" s="241" t="s">
        <v>3334</v>
      </c>
      <c r="E77" s="56" t="s">
        <v>4493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4477</v>
      </c>
      <c r="D78" s="241" t="s">
        <v>3480</v>
      </c>
      <c r="E78" s="56" t="s">
        <v>4493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4477</v>
      </c>
      <c r="D79" s="241" t="s">
        <v>967</v>
      </c>
      <c r="E79" s="56" t="s">
        <v>4493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4477</v>
      </c>
      <c r="D80" s="241" t="s">
        <v>4767</v>
      </c>
      <c r="E80" s="56" t="s">
        <v>4493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4477</v>
      </c>
      <c r="D81" s="241" t="s">
        <v>4769</v>
      </c>
      <c r="E81" s="56" t="s">
        <v>4493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4477</v>
      </c>
      <c r="D82" s="241" t="s">
        <v>3543</v>
      </c>
      <c r="E82" s="56" t="s">
        <v>4493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4477</v>
      </c>
      <c r="D83" s="241" t="s">
        <v>2703</v>
      </c>
      <c r="E83" s="56" t="s">
        <v>4493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4477</v>
      </c>
      <c r="D84" s="241" t="s">
        <v>4770</v>
      </c>
      <c r="E84" s="56" t="s">
        <v>4493</v>
      </c>
      <c r="F84" s="56" t="s">
        <v>331</v>
      </c>
      <c r="G84" s="56" t="s">
        <v>434</v>
      </c>
      <c r="H84" s="59" t="s">
        <v>4771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4477</v>
      </c>
      <c r="D85" s="241" t="s">
        <v>2705</v>
      </c>
      <c r="E85" s="56" t="s">
        <v>4493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4477</v>
      </c>
      <c r="D86" s="241" t="s">
        <v>4772</v>
      </c>
      <c r="E86" s="56" t="s">
        <v>4493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4477</v>
      </c>
      <c r="D87" s="241" t="s">
        <v>4773</v>
      </c>
      <c r="E87" s="56" t="s">
        <v>4493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4417</v>
      </c>
      <c r="D88" s="631" t="s">
        <v>1138</v>
      </c>
      <c r="E88" s="56" t="s">
        <v>4493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4417</v>
      </c>
      <c r="D89" s="631" t="s">
        <v>4774</v>
      </c>
      <c r="E89" s="56" t="s">
        <v>4493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4417</v>
      </c>
      <c r="D90" s="631" t="s">
        <v>2704</v>
      </c>
      <c r="E90" s="56" t="s">
        <v>4493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4417</v>
      </c>
      <c r="D91" s="631" t="s">
        <v>3631</v>
      </c>
      <c r="E91" s="56" t="s">
        <v>4493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4417</v>
      </c>
      <c r="D92" s="126" t="s">
        <v>4775</v>
      </c>
      <c r="E92" s="56" t="s">
        <v>4493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4417</v>
      </c>
      <c r="D93" s="126" t="s">
        <v>3545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4417</v>
      </c>
      <c r="D94" s="126" t="s">
        <v>3623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4417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4417</v>
      </c>
      <c r="D96" s="525" t="s">
        <v>4776</v>
      </c>
      <c r="E96" s="452" t="s">
        <v>2652</v>
      </c>
      <c r="F96" s="452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4417</v>
      </c>
      <c r="D97" s="126" t="s">
        <v>4777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4417</v>
      </c>
      <c r="D98" s="126" t="s">
        <v>4778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4417</v>
      </c>
      <c r="D99" s="126" t="s">
        <v>4779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4417</v>
      </c>
      <c r="D100" s="126" t="s">
        <v>3522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4417</v>
      </c>
      <c r="D101" s="126" t="s">
        <v>3578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4417</v>
      </c>
      <c r="D102" s="126" t="s">
        <v>3575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4417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4417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4417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4417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4417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4417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4417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4417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4417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4417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4417</v>
      </c>
      <c r="D113" s="126" t="s">
        <v>4780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4417</v>
      </c>
      <c r="D114" s="126" t="s">
        <v>4781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4417</v>
      </c>
      <c r="D115" s="126" t="s">
        <v>4782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4417</v>
      </c>
      <c r="D116" s="126" t="s">
        <v>4783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4417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4417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4417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4417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4417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4417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4417</v>
      </c>
      <c r="D123" s="126" t="s">
        <v>3772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4417</v>
      </c>
      <c r="D124" s="126" t="s">
        <v>4784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4417</v>
      </c>
      <c r="D125" s="126" t="s">
        <v>3769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4417</v>
      </c>
      <c r="D126" s="126" t="s">
        <v>3770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4417</v>
      </c>
      <c r="D127" s="126" t="s">
        <v>4727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4417</v>
      </c>
      <c r="D128" s="126" t="s">
        <v>4785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4417</v>
      </c>
      <c r="D129" s="126" t="s">
        <v>4697</v>
      </c>
      <c r="E129" s="56" t="s">
        <v>2652</v>
      </c>
      <c r="F129" s="440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4417</v>
      </c>
      <c r="D130" s="126" t="s">
        <v>4786</v>
      </c>
      <c r="E130" s="56" t="s">
        <v>2652</v>
      </c>
      <c r="F130" s="440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4417</v>
      </c>
      <c r="D131" s="126" t="s">
        <v>3407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4417</v>
      </c>
      <c r="D132" s="126" t="s">
        <v>3405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4417</v>
      </c>
      <c r="D133" s="126" t="s">
        <v>3598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4417</v>
      </c>
      <c r="D134" s="126" t="s">
        <v>3600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4417</v>
      </c>
      <c r="D135" s="126" t="s">
        <v>3592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4417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4417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4417</v>
      </c>
      <c r="D138" s="126" t="s">
        <v>3843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4417</v>
      </c>
      <c r="D139" s="126" t="s">
        <v>3846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4417</v>
      </c>
      <c r="D140" s="126" t="s">
        <v>3851</v>
      </c>
      <c r="E140" s="56" t="s">
        <v>2652</v>
      </c>
      <c r="F140" s="56" t="s">
        <v>2482</v>
      </c>
      <c r="G140" s="56" t="s">
        <v>434</v>
      </c>
      <c r="H140" s="59" t="s">
        <v>4771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4417</v>
      </c>
      <c r="D141" s="126" t="s">
        <v>3848</v>
      </c>
      <c r="E141" s="56" t="s">
        <v>2652</v>
      </c>
      <c r="F141" s="56" t="s">
        <v>2482</v>
      </c>
      <c r="G141" s="56" t="s">
        <v>434</v>
      </c>
      <c r="H141" s="59" t="s">
        <v>4771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4417</v>
      </c>
      <c r="D142" s="126" t="s">
        <v>4787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4417</v>
      </c>
      <c r="D143" s="126" t="s">
        <v>4788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4417</v>
      </c>
      <c r="D144" s="126" t="s">
        <v>4789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4417</v>
      </c>
      <c r="D145" s="126" t="s">
        <v>4790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4417</v>
      </c>
      <c r="D146" s="126" t="s">
        <v>3798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4417</v>
      </c>
      <c r="D147" s="126" t="s">
        <v>3772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4417</v>
      </c>
      <c r="D148" s="126" t="s">
        <v>4791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4417</v>
      </c>
      <c r="D149" s="126" t="s">
        <v>4792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4417</v>
      </c>
      <c r="D150" s="126" t="s">
        <v>4793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4417</v>
      </c>
      <c r="D151" s="126" t="s">
        <v>3796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4417</v>
      </c>
      <c r="D152" s="126" t="s">
        <v>3775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4417</v>
      </c>
      <c r="D153" s="126" t="s">
        <v>4794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4417</v>
      </c>
      <c r="D154" s="126" t="s">
        <v>4795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4417</v>
      </c>
      <c r="D155" s="126" t="s">
        <v>4796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4417</v>
      </c>
      <c r="D156" s="126" t="s">
        <v>4797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4417</v>
      </c>
      <c r="D157" s="126" t="s">
        <v>4798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4417</v>
      </c>
      <c r="D158" s="126" t="s">
        <v>3800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4417</v>
      </c>
      <c r="D159" s="126" t="s">
        <v>4044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4417</v>
      </c>
      <c r="D160" s="126" t="s">
        <v>4041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4417</v>
      </c>
      <c r="D161" s="126" t="s">
        <v>4799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4417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4417</v>
      </c>
      <c r="D163" s="126" t="s">
        <v>4800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4417</v>
      </c>
      <c r="D164" s="126" t="s">
        <v>4801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4417</v>
      </c>
      <c r="D165" s="126" t="s">
        <v>3878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4417</v>
      </c>
      <c r="D166" s="126" t="s">
        <v>3875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4417</v>
      </c>
      <c r="D167" s="126" t="s">
        <v>4802</v>
      </c>
      <c r="E167" s="56" t="s">
        <v>2652</v>
      </c>
      <c r="F167" s="56" t="s">
        <v>2548</v>
      </c>
      <c r="G167" s="56" t="s">
        <v>4803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4417</v>
      </c>
      <c r="D168" s="126" t="s">
        <v>4804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4417</v>
      </c>
      <c r="D169" s="126" t="s">
        <v>4805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4417</v>
      </c>
      <c r="D170" s="126" t="s">
        <v>3968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4417</v>
      </c>
      <c r="D171" s="126" t="s">
        <v>4806</v>
      </c>
      <c r="E171" s="56" t="s">
        <v>2652</v>
      </c>
      <c r="F171" s="56" t="s">
        <v>2548</v>
      </c>
      <c r="G171" s="56" t="s">
        <v>4803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4417</v>
      </c>
      <c r="D172" s="126" t="s">
        <v>4807</v>
      </c>
      <c r="E172" s="56" t="s">
        <v>2652</v>
      </c>
      <c r="F172" s="56" t="s">
        <v>2548</v>
      </c>
      <c r="G172" s="56" t="s">
        <v>4803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4417</v>
      </c>
      <c r="D173" s="126" t="s">
        <v>4808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4417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4417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4417</v>
      </c>
      <c r="D176" s="126" t="s">
        <v>4809</v>
      </c>
      <c r="E176" s="56" t="s">
        <v>2652</v>
      </c>
      <c r="F176" s="56" t="s">
        <v>2548</v>
      </c>
      <c r="G176" s="56" t="s">
        <v>4803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4417</v>
      </c>
      <c r="D177" s="126" t="s">
        <v>4810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4417</v>
      </c>
      <c r="D178" s="126" t="s">
        <v>3950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4417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4417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4417</v>
      </c>
      <c r="D181" s="126" t="s">
        <v>4811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4417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4417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4417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4417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4417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4417</v>
      </c>
      <c r="D187" s="126" t="s">
        <v>4812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4417</v>
      </c>
      <c r="D188" s="126" t="s">
        <v>3961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4417</v>
      </c>
      <c r="D189" s="126" t="s">
        <v>3958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4417</v>
      </c>
      <c r="D190" s="126" t="s">
        <v>4813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4417</v>
      </c>
      <c r="D191" s="126" t="s">
        <v>4814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4417</v>
      </c>
      <c r="D192" s="56" t="s">
        <v>2510</v>
      </c>
      <c r="E192" s="56" t="s">
        <v>2652</v>
      </c>
      <c r="F192" s="224">
        <v>44844</v>
      </c>
      <c r="G192" s="56" t="s">
        <v>4815</v>
      </c>
      <c r="H192" s="56"/>
      <c r="I192" s="56"/>
      <c r="J192" s="56"/>
      <c r="K192" s="56"/>
    </row>
    <row r="193" spans="1:11" x14ac:dyDescent="0.25">
      <c r="A193" s="56">
        <v>191</v>
      </c>
      <c r="B193" s="440">
        <v>44662</v>
      </c>
      <c r="C193" s="56" t="s">
        <v>4417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0">
        <v>44662</v>
      </c>
      <c r="C194" s="56" t="s">
        <v>4417</v>
      </c>
      <c r="D194" s="126" t="s">
        <v>4092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0">
        <v>44662</v>
      </c>
      <c r="C195" s="56" t="s">
        <v>4417</v>
      </c>
      <c r="D195" s="126" t="s">
        <v>4816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0">
        <v>44662</v>
      </c>
      <c r="C196" s="56" t="s">
        <v>4417</v>
      </c>
      <c r="D196" s="126" t="s">
        <v>4817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0">
        <v>44662</v>
      </c>
      <c r="C197" s="56" t="s">
        <v>4417</v>
      </c>
      <c r="D197" s="126" t="s">
        <v>4818</v>
      </c>
      <c r="E197" s="56" t="s">
        <v>2652</v>
      </c>
      <c r="F197" s="56" t="s">
        <v>2655</v>
      </c>
      <c r="G197" s="56" t="s">
        <v>888</v>
      </c>
      <c r="H197" s="56" t="s">
        <v>4819</v>
      </c>
      <c r="I197" s="56"/>
      <c r="J197" s="56"/>
      <c r="K197" s="56"/>
    </row>
    <row r="198" spans="1:11" x14ac:dyDescent="0.25">
      <c r="A198" s="56">
        <v>196</v>
      </c>
      <c r="B198" s="440">
        <v>44662</v>
      </c>
      <c r="C198" s="56" t="s">
        <v>4417</v>
      </c>
      <c r="D198" s="126" t="s">
        <v>4072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0">
        <v>44662</v>
      </c>
      <c r="C199" s="56" t="s">
        <v>4417</v>
      </c>
      <c r="D199" s="126" t="s">
        <v>4820</v>
      </c>
      <c r="E199" s="56" t="s">
        <v>2652</v>
      </c>
      <c r="F199" s="56" t="s">
        <v>2655</v>
      </c>
      <c r="G199" s="56" t="s">
        <v>888</v>
      </c>
      <c r="H199" s="56" t="s">
        <v>4819</v>
      </c>
      <c r="I199" s="56"/>
      <c r="J199" s="56"/>
      <c r="K199" s="56"/>
    </row>
    <row r="200" spans="1:11" x14ac:dyDescent="0.25">
      <c r="A200" s="56">
        <v>198</v>
      </c>
      <c r="B200" s="440">
        <v>44662</v>
      </c>
      <c r="C200" s="56" t="s">
        <v>4417</v>
      </c>
      <c r="D200" s="126" t="s">
        <v>3963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0">
        <v>44662</v>
      </c>
      <c r="C201" s="56" t="s">
        <v>4417</v>
      </c>
      <c r="D201" s="126" t="s">
        <v>4821</v>
      </c>
      <c r="E201" s="56" t="s">
        <v>2652</v>
      </c>
      <c r="F201" s="440">
        <v>44845</v>
      </c>
      <c r="G201" s="65" t="s">
        <v>4822</v>
      </c>
      <c r="H201" s="56" t="s">
        <v>4572</v>
      </c>
      <c r="I201" s="56"/>
      <c r="J201" s="56"/>
      <c r="K201" s="56"/>
    </row>
    <row r="202" spans="1:11" x14ac:dyDescent="0.25">
      <c r="A202" s="56">
        <v>200</v>
      </c>
      <c r="B202" s="440">
        <v>44662</v>
      </c>
      <c r="C202" s="56" t="s">
        <v>4417</v>
      </c>
      <c r="D202" s="126" t="s">
        <v>4823</v>
      </c>
      <c r="E202" s="56" t="s">
        <v>2652</v>
      </c>
      <c r="F202" s="440">
        <v>44845</v>
      </c>
      <c r="G202" s="65" t="s">
        <v>4559</v>
      </c>
      <c r="H202" s="56"/>
      <c r="I202" s="56"/>
      <c r="J202" s="56"/>
      <c r="K202" s="56"/>
    </row>
    <row r="203" spans="1:11" x14ac:dyDescent="0.25">
      <c r="A203" s="56">
        <v>201</v>
      </c>
      <c r="B203" s="440">
        <v>44662</v>
      </c>
      <c r="C203" s="56" t="s">
        <v>4417</v>
      </c>
      <c r="D203" s="126" t="s">
        <v>4069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0">
        <v>44662</v>
      </c>
      <c r="C204" s="56" t="s">
        <v>4417</v>
      </c>
      <c r="D204" s="126" t="s">
        <v>3945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0">
        <v>44662</v>
      </c>
      <c r="C205" s="56" t="s">
        <v>4417</v>
      </c>
      <c r="D205" s="126" t="s">
        <v>4824</v>
      </c>
      <c r="E205" s="56" t="s">
        <v>2652</v>
      </c>
      <c r="F205" s="440">
        <v>44845</v>
      </c>
      <c r="G205" s="65" t="s">
        <v>4822</v>
      </c>
      <c r="H205" s="56" t="s">
        <v>4572</v>
      </c>
      <c r="I205" s="56"/>
      <c r="J205" s="56"/>
      <c r="K205" s="56"/>
    </row>
    <row r="206" spans="1:11" x14ac:dyDescent="0.25">
      <c r="A206" s="56">
        <v>204</v>
      </c>
      <c r="B206" s="440">
        <v>44662</v>
      </c>
      <c r="C206" s="56" t="s">
        <v>4417</v>
      </c>
      <c r="D206" s="126" t="s">
        <v>3802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0">
        <v>44662</v>
      </c>
      <c r="C207" s="56" t="s">
        <v>4417</v>
      </c>
      <c r="D207" s="126" t="s">
        <v>4825</v>
      </c>
      <c r="E207" s="56" t="s">
        <v>2652</v>
      </c>
      <c r="F207" s="440">
        <v>44845</v>
      </c>
      <c r="G207" s="65" t="s">
        <v>4559</v>
      </c>
      <c r="H207" s="56"/>
      <c r="I207" s="56"/>
      <c r="J207" s="56"/>
      <c r="K207" s="56"/>
    </row>
    <row r="208" spans="1:11" x14ac:dyDescent="0.25">
      <c r="A208" s="56">
        <v>206</v>
      </c>
      <c r="B208" s="440">
        <v>44662</v>
      </c>
      <c r="C208" s="56" t="s">
        <v>4417</v>
      </c>
      <c r="D208" s="126" t="s">
        <v>4826</v>
      </c>
      <c r="E208" s="56" t="s">
        <v>2652</v>
      </c>
      <c r="F208" s="224">
        <v>44784</v>
      </c>
      <c r="G208" s="56" t="s">
        <v>4827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0">
        <v>44662</v>
      </c>
      <c r="C209" s="56" t="s">
        <v>4417</v>
      </c>
      <c r="D209" s="126" t="s">
        <v>3948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0">
        <v>44662</v>
      </c>
      <c r="C210" s="56" t="s">
        <v>4417</v>
      </c>
      <c r="D210" s="126" t="s">
        <v>4828</v>
      </c>
      <c r="E210" s="56" t="s">
        <v>2652</v>
      </c>
      <c r="F210" s="224">
        <v>44784</v>
      </c>
      <c r="G210" s="56" t="s">
        <v>434</v>
      </c>
      <c r="H210" s="59" t="s">
        <v>4771</v>
      </c>
      <c r="I210" s="56"/>
      <c r="J210" s="56"/>
      <c r="K210" s="56"/>
    </row>
    <row r="211" spans="1:11" x14ac:dyDescent="0.25">
      <c r="A211" s="56">
        <v>209</v>
      </c>
      <c r="B211" s="440">
        <v>44662</v>
      </c>
      <c r="C211" s="56" t="s">
        <v>4417</v>
      </c>
      <c r="D211" s="126" t="s">
        <v>4829</v>
      </c>
      <c r="E211" s="56" t="s">
        <v>2652</v>
      </c>
      <c r="F211" s="224">
        <v>44784</v>
      </c>
      <c r="G211" s="56" t="s">
        <v>434</v>
      </c>
      <c r="H211" s="59" t="s">
        <v>4771</v>
      </c>
      <c r="I211" s="56"/>
      <c r="J211" s="56"/>
      <c r="K211" s="56"/>
    </row>
    <row r="212" spans="1:11" x14ac:dyDescent="0.25">
      <c r="A212" s="56">
        <v>210</v>
      </c>
      <c r="B212" s="440">
        <v>44662</v>
      </c>
      <c r="C212" s="56" t="s">
        <v>4417</v>
      </c>
      <c r="D212" s="126" t="s">
        <v>4707</v>
      </c>
      <c r="E212" s="56" t="s">
        <v>2652</v>
      </c>
      <c r="F212" s="224">
        <v>44784</v>
      </c>
      <c r="G212" s="56" t="s">
        <v>4827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0">
        <v>44662</v>
      </c>
      <c r="C213" s="56" t="s">
        <v>4417</v>
      </c>
      <c r="D213" s="126" t="s">
        <v>4723</v>
      </c>
      <c r="E213" s="56" t="s">
        <v>2652</v>
      </c>
      <c r="F213" s="56" t="s">
        <v>2634</v>
      </c>
      <c r="G213" s="56" t="s">
        <v>406</v>
      </c>
      <c r="H213" s="56" t="s">
        <v>4830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4417</v>
      </c>
      <c r="D214" s="557" t="s">
        <v>507</v>
      </c>
      <c r="E214" s="75" t="s">
        <v>88</v>
      </c>
      <c r="F214" s="224" t="s">
        <v>492</v>
      </c>
      <c r="G214" s="65" t="s">
        <v>434</v>
      </c>
      <c r="H214" s="59" t="s">
        <v>4771</v>
      </c>
      <c r="I214" s="126" t="s">
        <v>3848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4417</v>
      </c>
      <c r="D215" s="557" t="s">
        <v>508</v>
      </c>
      <c r="E215" s="75" t="s">
        <v>88</v>
      </c>
      <c r="F215" s="224" t="s">
        <v>492</v>
      </c>
      <c r="G215" s="65" t="s">
        <v>434</v>
      </c>
      <c r="H215" s="59" t="s">
        <v>4771</v>
      </c>
      <c r="I215" s="126" t="s">
        <v>3851</v>
      </c>
      <c r="J215" s="56">
        <v>381483</v>
      </c>
      <c r="K215" s="56"/>
    </row>
    <row r="216" spans="1:11" x14ac:dyDescent="0.25">
      <c r="A216" s="56">
        <v>214</v>
      </c>
      <c r="B216" s="56" t="s">
        <v>4831</v>
      </c>
      <c r="C216" s="56" t="s">
        <v>4417</v>
      </c>
      <c r="D216" s="456" t="s">
        <v>3829</v>
      </c>
      <c r="E216" s="56" t="s">
        <v>88</v>
      </c>
      <c r="F216" s="56" t="s">
        <v>4831</v>
      </c>
      <c r="G216" s="56" t="s">
        <v>490</v>
      </c>
      <c r="H216" s="56" t="s">
        <v>4832</v>
      </c>
      <c r="I216" s="126" t="s">
        <v>4814</v>
      </c>
      <c r="J216" s="56">
        <v>191679</v>
      </c>
      <c r="K216" s="56"/>
    </row>
    <row r="217" spans="1:11" x14ac:dyDescent="0.25">
      <c r="A217" s="56">
        <v>215</v>
      </c>
      <c r="B217" s="56" t="s">
        <v>4831</v>
      </c>
      <c r="C217" s="56" t="s">
        <v>4417</v>
      </c>
      <c r="D217" s="456" t="s">
        <v>3831</v>
      </c>
      <c r="E217" s="56" t="s">
        <v>88</v>
      </c>
      <c r="F217" s="56" t="s">
        <v>4831</v>
      </c>
      <c r="G217" s="56" t="s">
        <v>490</v>
      </c>
      <c r="H217" s="56" t="s">
        <v>4832</v>
      </c>
      <c r="I217" s="126" t="s">
        <v>4813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4417</v>
      </c>
      <c r="D218" s="126" t="s">
        <v>4833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4417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4417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4771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4417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4771</v>
      </c>
      <c r="I221" s="56"/>
      <c r="J221" s="56"/>
      <c r="K221" s="56"/>
    </row>
    <row r="222" spans="1:11" x14ac:dyDescent="0.25">
      <c r="A222" s="56">
        <v>220</v>
      </c>
      <c r="B222" s="440">
        <v>45110</v>
      </c>
      <c r="C222" s="56" t="s">
        <v>4417</v>
      </c>
      <c r="D222" s="126" t="s">
        <v>529</v>
      </c>
      <c r="E222" s="56" t="s">
        <v>88</v>
      </c>
      <c r="F222" s="440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0">
        <v>45110</v>
      </c>
      <c r="C223" s="56" t="s">
        <v>4417</v>
      </c>
      <c r="D223" s="126" t="s">
        <v>530</v>
      </c>
      <c r="E223" s="56" t="s">
        <v>88</v>
      </c>
      <c r="F223" s="440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4417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4417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4417</v>
      </c>
      <c r="D226" s="126" t="s">
        <v>1129</v>
      </c>
      <c r="E226" s="56" t="s">
        <v>4834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4417</v>
      </c>
      <c r="D227" s="126" t="s">
        <v>1130</v>
      </c>
      <c r="E227" s="56" t="s">
        <v>4834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4417</v>
      </c>
      <c r="D228" s="126" t="s">
        <v>1125</v>
      </c>
      <c r="E228" s="56" t="s">
        <v>4834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4417</v>
      </c>
      <c r="D229" s="126" t="s">
        <v>1126</v>
      </c>
      <c r="E229" s="56" t="s">
        <v>4834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4417</v>
      </c>
      <c r="D230" s="126" t="s">
        <v>1150</v>
      </c>
      <c r="E230" s="56" t="s">
        <v>4589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4417</v>
      </c>
      <c r="D231" s="126" t="s">
        <v>1151</v>
      </c>
      <c r="E231" s="56" t="s">
        <v>4589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4417</v>
      </c>
      <c r="D232" s="241" t="s">
        <v>4330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4417</v>
      </c>
      <c r="D233" s="230" t="s">
        <v>4333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4417</v>
      </c>
      <c r="D234" s="126" t="s">
        <v>4835</v>
      </c>
      <c r="E234" s="56" t="s">
        <v>4834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4417</v>
      </c>
      <c r="D235" s="126" t="s">
        <v>4395</v>
      </c>
      <c r="E235" s="56" t="s">
        <v>4834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4417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4771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4417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4771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4417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4417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4417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4417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4417</v>
      </c>
      <c r="D242" s="56" t="s">
        <v>4836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4417</v>
      </c>
      <c r="D243" s="56" t="s">
        <v>6222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4417</v>
      </c>
      <c r="D244" s="56" t="s">
        <v>6223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6364</v>
      </c>
      <c r="C245" s="56" t="s">
        <v>4417</v>
      </c>
      <c r="D245" s="126" t="s">
        <v>6394</v>
      </c>
      <c r="E245" s="56" t="s">
        <v>88</v>
      </c>
      <c r="F245" s="56" t="s">
        <v>6364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6364</v>
      </c>
      <c r="C246" s="56" t="s">
        <v>4417</v>
      </c>
      <c r="D246" s="126" t="s">
        <v>6395</v>
      </c>
      <c r="E246" s="56" t="s">
        <v>88</v>
      </c>
      <c r="F246" s="56" t="s">
        <v>6364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4417</v>
      </c>
      <c r="D247" s="126" t="s">
        <v>7827</v>
      </c>
      <c r="E247" s="56" t="s">
        <v>88</v>
      </c>
      <c r="F247" s="224">
        <v>45414</v>
      </c>
      <c r="G247" s="56" t="s">
        <v>406</v>
      </c>
      <c r="H247" s="56"/>
      <c r="I247" s="126" t="s">
        <v>7829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4417</v>
      </c>
      <c r="D248" s="126" t="s">
        <v>7828</v>
      </c>
      <c r="E248" s="56" t="s">
        <v>88</v>
      </c>
      <c r="F248" s="224">
        <v>45414</v>
      </c>
      <c r="G248" s="56" t="s">
        <v>406</v>
      </c>
      <c r="H248" s="56"/>
      <c r="I248" s="126" t="s">
        <v>7830</v>
      </c>
      <c r="J248" s="56"/>
      <c r="K248" s="56"/>
    </row>
    <row r="249" spans="1:11" x14ac:dyDescent="0.25">
      <c r="A249" s="56">
        <v>247</v>
      </c>
      <c r="B249" s="247" t="s">
        <v>7406</v>
      </c>
      <c r="C249" s="247" t="s">
        <v>5391</v>
      </c>
      <c r="D249" s="56" t="s">
        <v>6876</v>
      </c>
      <c r="E249" s="247" t="s">
        <v>8024</v>
      </c>
      <c r="F249" s="247" t="s">
        <v>8025</v>
      </c>
      <c r="G249" s="247" t="s">
        <v>608</v>
      </c>
      <c r="H249" s="4">
        <v>900000</v>
      </c>
    </row>
    <row r="250" spans="1:11" x14ac:dyDescent="0.25">
      <c r="A250" s="56">
        <v>248</v>
      </c>
      <c r="B250" s="247" t="s">
        <v>7406</v>
      </c>
      <c r="C250" s="247" t="s">
        <v>5391</v>
      </c>
      <c r="D250" s="56" t="s">
        <v>7433</v>
      </c>
      <c r="E250" s="247" t="s">
        <v>8024</v>
      </c>
      <c r="F250" s="247" t="s">
        <v>8025</v>
      </c>
      <c r="G250" s="247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83" activePane="bottomLeft" state="frozen"/>
      <selection pane="bottomLeft" activeCell="G203" sqref="G203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599" t="s">
        <v>4837</v>
      </c>
      <c r="C1" s="600"/>
      <c r="D1" s="3"/>
    </row>
    <row r="2" spans="1:19" ht="15.75" thickBot="1" x14ac:dyDescent="0.3">
      <c r="A2" s="628" t="s">
        <v>3</v>
      </c>
      <c r="B2" s="629" t="s">
        <v>17</v>
      </c>
      <c r="C2" s="628" t="s">
        <v>4404</v>
      </c>
      <c r="D2" s="629" t="s">
        <v>4405</v>
      </c>
      <c r="E2" s="629" t="s">
        <v>4406</v>
      </c>
      <c r="F2" s="629" t="s">
        <v>4407</v>
      </c>
      <c r="G2" s="629" t="s">
        <v>21</v>
      </c>
      <c r="H2" s="629" t="s">
        <v>396</v>
      </c>
      <c r="I2" s="608" t="s">
        <v>4838</v>
      </c>
      <c r="J2" s="608" t="s">
        <v>4839</v>
      </c>
    </row>
    <row r="3" spans="1:19" ht="15.75" thickTop="1" x14ac:dyDescent="0.25">
      <c r="A3" s="81">
        <v>1</v>
      </c>
      <c r="B3" s="57" t="s">
        <v>4840</v>
      </c>
      <c r="C3" s="56" t="s">
        <v>4409</v>
      </c>
      <c r="D3" s="65" t="s">
        <v>4841</v>
      </c>
      <c r="E3" s="255" t="s">
        <v>4410</v>
      </c>
      <c r="F3" s="56" t="s">
        <v>2283</v>
      </c>
      <c r="G3" s="56" t="s">
        <v>418</v>
      </c>
      <c r="H3" s="56"/>
      <c r="I3" s="56"/>
      <c r="J3" s="56"/>
      <c r="L3" s="632"/>
      <c r="M3" s="633"/>
      <c r="N3" s="633"/>
      <c r="O3" s="634"/>
      <c r="P3" s="633"/>
      <c r="Q3" s="635"/>
      <c r="R3" s="633"/>
      <c r="S3" s="633"/>
    </row>
    <row r="4" spans="1:19" x14ac:dyDescent="0.25">
      <c r="A4" s="56">
        <v>2</v>
      </c>
      <c r="B4" s="57" t="s">
        <v>4840</v>
      </c>
      <c r="C4" s="56" t="s">
        <v>4409</v>
      </c>
      <c r="D4" s="56" t="s">
        <v>4842</v>
      </c>
      <c r="E4" s="255" t="s">
        <v>4410</v>
      </c>
      <c r="F4" s="440">
        <v>44652</v>
      </c>
      <c r="G4" s="255" t="s">
        <v>837</v>
      </c>
      <c r="H4" s="414" t="s">
        <v>837</v>
      </c>
      <c r="I4" s="56"/>
      <c r="J4" s="56"/>
      <c r="L4" s="632"/>
      <c r="M4" s="633"/>
      <c r="N4" s="633"/>
      <c r="O4" s="634"/>
      <c r="P4" s="633"/>
      <c r="Q4" s="635"/>
      <c r="R4" s="633"/>
      <c r="S4" s="89"/>
    </row>
    <row r="5" spans="1:19" x14ac:dyDescent="0.25">
      <c r="A5" s="56">
        <v>3</v>
      </c>
      <c r="B5" s="57" t="s">
        <v>4840</v>
      </c>
      <c r="C5" s="56" t="s">
        <v>4409</v>
      </c>
      <c r="D5" s="56" t="s">
        <v>4843</v>
      </c>
      <c r="E5" s="255" t="s">
        <v>4410</v>
      </c>
      <c r="F5" s="440">
        <v>44652</v>
      </c>
      <c r="G5" s="255" t="s">
        <v>662</v>
      </c>
      <c r="H5" s="414" t="s">
        <v>662</v>
      </c>
      <c r="I5" s="56"/>
      <c r="J5" s="56"/>
      <c r="L5" s="632"/>
      <c r="M5" s="633"/>
      <c r="N5" s="633"/>
      <c r="O5" s="634"/>
      <c r="P5" s="633"/>
      <c r="Q5" s="635"/>
      <c r="R5" s="633"/>
      <c r="S5" s="89"/>
    </row>
    <row r="6" spans="1:19" x14ac:dyDescent="0.25">
      <c r="A6" s="56">
        <v>4</v>
      </c>
      <c r="B6" s="57" t="s">
        <v>4840</v>
      </c>
      <c r="C6" s="56" t="s">
        <v>4409</v>
      </c>
      <c r="D6" s="56" t="s">
        <v>2949</v>
      </c>
      <c r="E6" s="255" t="s">
        <v>4410</v>
      </c>
      <c r="F6" s="65" t="s">
        <v>4844</v>
      </c>
      <c r="G6" s="56" t="s">
        <v>418</v>
      </c>
      <c r="H6" s="56"/>
      <c r="I6" s="56"/>
      <c r="J6" s="56"/>
      <c r="L6" s="632"/>
      <c r="M6" s="633"/>
      <c r="N6" s="633"/>
      <c r="O6" s="636"/>
      <c r="P6" s="633"/>
      <c r="Q6" s="635"/>
      <c r="R6" s="633"/>
      <c r="S6" s="89"/>
    </row>
    <row r="7" spans="1:19" x14ac:dyDescent="0.25">
      <c r="A7" s="56">
        <v>5</v>
      </c>
      <c r="B7" s="57" t="s">
        <v>4840</v>
      </c>
      <c r="C7" s="56" t="s">
        <v>4409</v>
      </c>
      <c r="D7" s="56" t="s">
        <v>2951</v>
      </c>
      <c r="E7" s="255" t="s">
        <v>4410</v>
      </c>
      <c r="F7" s="65" t="s">
        <v>4844</v>
      </c>
      <c r="G7" s="56" t="s">
        <v>418</v>
      </c>
      <c r="H7" s="56"/>
      <c r="I7" s="56"/>
      <c r="J7" s="56"/>
      <c r="L7" s="636"/>
      <c r="M7" s="637"/>
      <c r="N7" s="633"/>
      <c r="O7" s="636"/>
      <c r="P7" s="633"/>
      <c r="Q7" s="635"/>
      <c r="R7" s="633"/>
      <c r="S7" s="89"/>
    </row>
    <row r="8" spans="1:19" x14ac:dyDescent="0.25">
      <c r="A8" s="56">
        <v>6</v>
      </c>
      <c r="B8" s="57" t="s">
        <v>4840</v>
      </c>
      <c r="C8" s="56" t="s">
        <v>4409</v>
      </c>
      <c r="D8" s="56" t="s">
        <v>4845</v>
      </c>
      <c r="E8" s="255" t="s">
        <v>4410</v>
      </c>
      <c r="F8" s="440">
        <v>44652</v>
      </c>
      <c r="G8" s="56" t="s">
        <v>846</v>
      </c>
      <c r="H8" s="414" t="s">
        <v>846</v>
      </c>
      <c r="I8" s="56"/>
      <c r="J8" s="56"/>
      <c r="L8" s="636"/>
      <c r="M8" s="637"/>
      <c r="N8" s="633"/>
      <c r="O8" s="634"/>
      <c r="P8" s="633"/>
      <c r="Q8" s="635"/>
      <c r="R8" s="633"/>
      <c r="S8" s="633"/>
    </row>
    <row r="9" spans="1:19" x14ac:dyDescent="0.25">
      <c r="A9" s="56">
        <v>7</v>
      </c>
      <c r="B9" s="57" t="s">
        <v>4840</v>
      </c>
      <c r="C9" s="56" t="s">
        <v>4409</v>
      </c>
      <c r="D9" s="56" t="s">
        <v>4846</v>
      </c>
      <c r="E9" s="255" t="s">
        <v>4410</v>
      </c>
      <c r="F9" s="65" t="s">
        <v>2178</v>
      </c>
      <c r="G9" s="56" t="s">
        <v>418</v>
      </c>
      <c r="H9" s="56"/>
      <c r="I9" s="56"/>
      <c r="J9" s="56"/>
      <c r="L9" s="636"/>
      <c r="M9" s="637"/>
      <c r="N9" s="633"/>
      <c r="O9" s="634"/>
      <c r="P9" s="633"/>
      <c r="Q9" s="635"/>
      <c r="R9" s="633"/>
      <c r="S9" s="633"/>
    </row>
    <row r="10" spans="1:19" x14ac:dyDescent="0.25">
      <c r="A10" s="56">
        <v>8</v>
      </c>
      <c r="B10" s="57" t="s">
        <v>4840</v>
      </c>
      <c r="C10" s="56" t="s">
        <v>4409</v>
      </c>
      <c r="D10" s="56" t="s">
        <v>2952</v>
      </c>
      <c r="E10" s="255" t="s">
        <v>4410</v>
      </c>
      <c r="F10" s="65" t="s">
        <v>4844</v>
      </c>
      <c r="G10" s="56" t="s">
        <v>418</v>
      </c>
      <c r="H10" s="56"/>
      <c r="I10" s="56"/>
      <c r="J10" s="56"/>
      <c r="L10" s="636"/>
      <c r="M10" s="637"/>
      <c r="N10" s="633"/>
      <c r="O10" s="634"/>
      <c r="P10" s="633"/>
      <c r="Q10" s="635"/>
      <c r="R10" s="633"/>
      <c r="S10" s="89"/>
    </row>
    <row r="11" spans="1:19" x14ac:dyDescent="0.25">
      <c r="A11" s="56">
        <v>9</v>
      </c>
      <c r="B11" s="57" t="s">
        <v>4840</v>
      </c>
      <c r="C11" s="56" t="s">
        <v>4409</v>
      </c>
      <c r="D11" s="56" t="s">
        <v>4847</v>
      </c>
      <c r="E11" s="255" t="s">
        <v>4410</v>
      </c>
      <c r="F11" s="440">
        <v>44652</v>
      </c>
      <c r="G11" s="255" t="s">
        <v>662</v>
      </c>
      <c r="H11" s="414" t="s">
        <v>662</v>
      </c>
      <c r="I11" s="56"/>
      <c r="J11" s="56"/>
      <c r="L11" s="636"/>
      <c r="M11" s="637"/>
      <c r="N11" s="633"/>
      <c r="O11" s="633"/>
      <c r="P11" s="633"/>
      <c r="Q11" s="633"/>
      <c r="R11" s="633"/>
      <c r="S11" s="89"/>
    </row>
    <row r="12" spans="1:19" x14ac:dyDescent="0.25">
      <c r="A12" s="56">
        <v>10</v>
      </c>
      <c r="B12" s="57" t="s">
        <v>4840</v>
      </c>
      <c r="C12" s="56" t="s">
        <v>4409</v>
      </c>
      <c r="D12" s="56" t="s">
        <v>4848</v>
      </c>
      <c r="E12" s="255" t="s">
        <v>4410</v>
      </c>
      <c r="F12" s="65" t="s">
        <v>3056</v>
      </c>
      <c r="G12" s="56" t="s">
        <v>468</v>
      </c>
      <c r="H12" s="56"/>
      <c r="I12" s="56"/>
      <c r="J12" s="56"/>
      <c r="L12" s="632"/>
      <c r="M12" s="638"/>
      <c r="N12" s="633"/>
      <c r="O12" s="633"/>
      <c r="P12" s="633"/>
      <c r="Q12" s="633"/>
      <c r="R12" s="633"/>
      <c r="S12" s="89"/>
    </row>
    <row r="13" spans="1:19" x14ac:dyDescent="0.25">
      <c r="A13" s="56">
        <v>11</v>
      </c>
      <c r="B13" s="440">
        <v>44652</v>
      </c>
      <c r="C13" s="56" t="s">
        <v>4409</v>
      </c>
      <c r="D13" s="56" t="s">
        <v>2861</v>
      </c>
      <c r="E13" s="255" t="s">
        <v>4410</v>
      </c>
      <c r="F13" s="440">
        <v>44652</v>
      </c>
      <c r="G13" s="56" t="s">
        <v>846</v>
      </c>
      <c r="H13" s="414" t="s">
        <v>846</v>
      </c>
      <c r="I13" s="56"/>
      <c r="J13" s="56"/>
      <c r="L13" s="632"/>
      <c r="M13" s="638"/>
      <c r="N13" s="633"/>
      <c r="O13" s="633"/>
      <c r="P13" s="633"/>
      <c r="Q13" s="633"/>
      <c r="R13" s="633"/>
      <c r="S13" s="89"/>
    </row>
    <row r="14" spans="1:19" x14ac:dyDescent="0.25">
      <c r="A14" s="56">
        <v>12</v>
      </c>
      <c r="B14" s="440">
        <v>44652</v>
      </c>
      <c r="C14" s="56" t="s">
        <v>4409</v>
      </c>
      <c r="D14" s="56" t="s">
        <v>2953</v>
      </c>
      <c r="E14" s="255" t="s">
        <v>4410</v>
      </c>
      <c r="F14" s="65" t="s">
        <v>4844</v>
      </c>
      <c r="G14" s="56" t="s">
        <v>418</v>
      </c>
      <c r="H14" s="56"/>
      <c r="I14" s="56"/>
      <c r="J14" s="56"/>
      <c r="L14" s="632"/>
      <c r="M14" s="638"/>
      <c r="N14" s="633"/>
      <c r="O14" s="633"/>
      <c r="P14" s="633"/>
      <c r="Q14" s="633"/>
      <c r="R14" s="633"/>
      <c r="S14" s="89"/>
    </row>
    <row r="15" spans="1:19" x14ac:dyDescent="0.25">
      <c r="A15" s="56">
        <v>13</v>
      </c>
      <c r="B15" s="440">
        <v>44652</v>
      </c>
      <c r="C15" s="56" t="s">
        <v>4409</v>
      </c>
      <c r="D15" s="56" t="s">
        <v>2954</v>
      </c>
      <c r="E15" s="255" t="s">
        <v>4410</v>
      </c>
      <c r="F15" s="65" t="s">
        <v>4844</v>
      </c>
      <c r="G15" s="56" t="s">
        <v>418</v>
      </c>
      <c r="H15" s="56"/>
      <c r="I15" s="56"/>
      <c r="J15" s="56"/>
      <c r="L15" s="632"/>
      <c r="M15" s="638"/>
      <c r="N15" s="633"/>
      <c r="O15" s="633"/>
      <c r="P15" s="633"/>
      <c r="Q15" s="633"/>
      <c r="R15" s="633"/>
      <c r="S15" s="89"/>
    </row>
    <row r="16" spans="1:19" x14ac:dyDescent="0.25">
      <c r="A16" s="56">
        <v>14</v>
      </c>
      <c r="B16" s="440">
        <v>44652</v>
      </c>
      <c r="C16" s="56" t="s">
        <v>4409</v>
      </c>
      <c r="D16" s="56" t="s">
        <v>2863</v>
      </c>
      <c r="E16" s="255" t="s">
        <v>4410</v>
      </c>
      <c r="F16" s="440">
        <v>44652</v>
      </c>
      <c r="G16" s="255" t="s">
        <v>837</v>
      </c>
      <c r="H16" s="414" t="s">
        <v>837</v>
      </c>
      <c r="I16" s="56"/>
      <c r="J16" s="56"/>
      <c r="L16" s="632"/>
      <c r="M16" s="633"/>
      <c r="N16" s="633"/>
      <c r="O16" s="633"/>
      <c r="P16" s="633"/>
      <c r="Q16" s="633"/>
      <c r="R16" s="633"/>
      <c r="S16" s="89"/>
    </row>
    <row r="17" spans="1:19" x14ac:dyDescent="0.25">
      <c r="A17" s="56">
        <v>15</v>
      </c>
      <c r="B17" s="440">
        <v>44652</v>
      </c>
      <c r="C17" s="56" t="s">
        <v>4409</v>
      </c>
      <c r="D17" s="56" t="s">
        <v>2955</v>
      </c>
      <c r="E17" s="255" t="s">
        <v>4410</v>
      </c>
      <c r="F17" s="65" t="s">
        <v>4844</v>
      </c>
      <c r="G17" s="56" t="s">
        <v>418</v>
      </c>
      <c r="H17" s="56"/>
      <c r="I17" s="56"/>
      <c r="J17" s="56"/>
      <c r="L17" s="632"/>
      <c r="M17" s="639"/>
      <c r="N17" s="633"/>
      <c r="O17" s="633"/>
      <c r="P17" s="633"/>
      <c r="Q17" s="633"/>
      <c r="R17" s="633"/>
      <c r="S17" s="89"/>
    </row>
    <row r="18" spans="1:19" x14ac:dyDescent="0.25">
      <c r="A18" s="56">
        <v>16</v>
      </c>
      <c r="B18" s="224" t="s">
        <v>3361</v>
      </c>
      <c r="C18" s="56" t="s">
        <v>4409</v>
      </c>
      <c r="D18" s="56" t="s">
        <v>4849</v>
      </c>
      <c r="E18" s="255" t="s">
        <v>4410</v>
      </c>
      <c r="F18" s="440">
        <v>44897</v>
      </c>
      <c r="G18" s="56" t="s">
        <v>636</v>
      </c>
      <c r="H18" s="414" t="s">
        <v>636</v>
      </c>
      <c r="I18" s="56"/>
      <c r="J18" s="56"/>
      <c r="L18" s="632"/>
      <c r="M18" s="633"/>
      <c r="N18" s="633"/>
      <c r="O18" s="633"/>
      <c r="P18" s="633"/>
      <c r="Q18" s="633"/>
      <c r="R18" s="633"/>
      <c r="S18" s="89"/>
    </row>
    <row r="19" spans="1:19" x14ac:dyDescent="0.25">
      <c r="A19" s="56">
        <v>17</v>
      </c>
      <c r="B19" s="224" t="s">
        <v>3361</v>
      </c>
      <c r="C19" s="56" t="s">
        <v>4409</v>
      </c>
      <c r="D19" s="56" t="s">
        <v>4850</v>
      </c>
      <c r="E19" s="255" t="s">
        <v>4410</v>
      </c>
      <c r="F19" s="65" t="s">
        <v>3056</v>
      </c>
      <c r="G19" s="56" t="s">
        <v>468</v>
      </c>
      <c r="H19" s="56"/>
      <c r="I19" s="56"/>
      <c r="J19" s="56"/>
      <c r="L19" s="632"/>
      <c r="M19" s="640"/>
      <c r="N19" s="633"/>
      <c r="O19" s="633"/>
      <c r="P19" s="633"/>
      <c r="Q19" s="633"/>
      <c r="R19" s="633"/>
      <c r="S19" s="89"/>
    </row>
    <row r="20" spans="1:19" x14ac:dyDescent="0.25">
      <c r="A20" s="56">
        <v>18</v>
      </c>
      <c r="B20" s="224" t="s">
        <v>3361</v>
      </c>
      <c r="C20" s="56" t="s">
        <v>4409</v>
      </c>
      <c r="D20" s="56" t="s">
        <v>4851</v>
      </c>
      <c r="E20" s="255" t="s">
        <v>4410</v>
      </c>
      <c r="F20" s="440">
        <v>44897</v>
      </c>
      <c r="G20" s="56" t="s">
        <v>636</v>
      </c>
      <c r="H20" s="414" t="s">
        <v>636</v>
      </c>
      <c r="I20" s="56"/>
      <c r="J20" s="56"/>
      <c r="L20" s="636"/>
      <c r="M20" s="633"/>
      <c r="N20" s="633"/>
      <c r="O20" s="633"/>
      <c r="P20" s="633"/>
      <c r="Q20" s="633"/>
      <c r="R20" s="633"/>
      <c r="S20" s="89"/>
    </row>
    <row r="21" spans="1:19" x14ac:dyDescent="0.25">
      <c r="A21" s="56">
        <v>19</v>
      </c>
      <c r="B21" s="224" t="s">
        <v>3361</v>
      </c>
      <c r="C21" s="56" t="s">
        <v>4409</v>
      </c>
      <c r="D21" s="56" t="s">
        <v>4852</v>
      </c>
      <c r="E21" s="255" t="s">
        <v>4410</v>
      </c>
      <c r="F21" s="65" t="s">
        <v>3056</v>
      </c>
      <c r="G21" s="56" t="s">
        <v>468</v>
      </c>
      <c r="H21" s="56"/>
      <c r="I21" s="56"/>
      <c r="J21" s="56"/>
      <c r="L21" s="636"/>
      <c r="M21" s="633"/>
      <c r="N21" s="633"/>
      <c r="O21" s="633"/>
      <c r="P21" s="633"/>
      <c r="Q21" s="633"/>
      <c r="R21" s="633"/>
      <c r="S21" s="89"/>
    </row>
    <row r="22" spans="1:19" x14ac:dyDescent="0.25">
      <c r="A22" s="56">
        <v>20</v>
      </c>
      <c r="B22" s="224" t="s">
        <v>3361</v>
      </c>
      <c r="C22" s="56" t="s">
        <v>4409</v>
      </c>
      <c r="D22" s="56" t="s">
        <v>4853</v>
      </c>
      <c r="E22" s="255" t="s">
        <v>4410</v>
      </c>
      <c r="F22" s="65" t="s">
        <v>3056</v>
      </c>
      <c r="G22" s="56" t="s">
        <v>468</v>
      </c>
      <c r="H22" s="56"/>
      <c r="I22" s="56"/>
      <c r="J22" s="56"/>
      <c r="L22" s="633"/>
      <c r="M22" s="633"/>
      <c r="N22" s="633"/>
      <c r="O22" s="633"/>
      <c r="P22" s="633"/>
      <c r="Q22" s="633"/>
      <c r="R22" s="633"/>
      <c r="S22" s="89"/>
    </row>
    <row r="23" spans="1:19" x14ac:dyDescent="0.25">
      <c r="A23" s="56">
        <v>21</v>
      </c>
      <c r="B23" s="57" t="s">
        <v>3067</v>
      </c>
      <c r="C23" s="56" t="s">
        <v>4409</v>
      </c>
      <c r="D23" s="56" t="s">
        <v>2308</v>
      </c>
      <c r="E23" s="56" t="s">
        <v>4854</v>
      </c>
      <c r="F23" s="56" t="s">
        <v>66</v>
      </c>
      <c r="G23" s="56" t="s">
        <v>468</v>
      </c>
      <c r="H23" s="56"/>
      <c r="I23" s="56"/>
      <c r="J23" s="56"/>
      <c r="L23" s="633"/>
      <c r="M23" s="633"/>
      <c r="N23" s="633"/>
      <c r="O23" s="633"/>
      <c r="P23" s="633"/>
      <c r="Q23" s="633"/>
      <c r="R23" s="633"/>
      <c r="S23" s="89"/>
    </row>
    <row r="24" spans="1:19" x14ac:dyDescent="0.25">
      <c r="A24" s="56">
        <v>22</v>
      </c>
      <c r="B24" s="57" t="s">
        <v>3067</v>
      </c>
      <c r="C24" s="56" t="s">
        <v>4409</v>
      </c>
      <c r="D24" s="56" t="s">
        <v>2307</v>
      </c>
      <c r="E24" s="56" t="s">
        <v>4854</v>
      </c>
      <c r="F24" s="56" t="s">
        <v>66</v>
      </c>
      <c r="G24" s="56" t="s">
        <v>468</v>
      </c>
      <c r="H24" s="56"/>
      <c r="I24" s="56"/>
      <c r="J24" s="56"/>
      <c r="L24" s="633"/>
      <c r="M24" s="633"/>
      <c r="N24" s="633"/>
      <c r="O24" s="633"/>
      <c r="P24" s="633"/>
      <c r="Q24" s="633"/>
      <c r="R24" s="633"/>
      <c r="S24" s="89"/>
    </row>
    <row r="25" spans="1:19" x14ac:dyDescent="0.25">
      <c r="A25" s="56">
        <v>23</v>
      </c>
      <c r="B25" s="57" t="s">
        <v>3067</v>
      </c>
      <c r="C25" s="56" t="s">
        <v>4409</v>
      </c>
      <c r="D25" s="56" t="s">
        <v>4855</v>
      </c>
      <c r="E25" s="56" t="s">
        <v>4854</v>
      </c>
      <c r="F25" s="56" t="s">
        <v>2283</v>
      </c>
      <c r="G25" s="56" t="s">
        <v>418</v>
      </c>
      <c r="H25" s="56"/>
      <c r="I25" s="56"/>
      <c r="J25" s="56"/>
      <c r="L25" s="633"/>
      <c r="M25" s="637"/>
      <c r="N25" s="633"/>
      <c r="O25" s="633"/>
      <c r="P25" s="633"/>
      <c r="Q25" s="633"/>
      <c r="R25" s="633"/>
      <c r="S25" s="89"/>
    </row>
    <row r="26" spans="1:19" x14ac:dyDescent="0.25">
      <c r="A26" s="56">
        <v>24</v>
      </c>
      <c r="B26" s="57" t="s">
        <v>3067</v>
      </c>
      <c r="C26" s="56" t="s">
        <v>4409</v>
      </c>
      <c r="D26" s="56" t="s">
        <v>4856</v>
      </c>
      <c r="E26" s="56" t="s">
        <v>4854</v>
      </c>
      <c r="F26" s="56" t="s">
        <v>2283</v>
      </c>
      <c r="G26" s="56" t="s">
        <v>418</v>
      </c>
      <c r="H26" s="56"/>
      <c r="I26" s="56"/>
      <c r="J26" s="56"/>
      <c r="L26" s="641"/>
      <c r="M26" s="641"/>
      <c r="N26" s="641"/>
      <c r="O26" s="641"/>
      <c r="P26" s="641"/>
      <c r="Q26" s="641"/>
      <c r="R26" s="641"/>
    </row>
    <row r="27" spans="1:19" x14ac:dyDescent="0.25">
      <c r="A27" s="56">
        <v>25</v>
      </c>
      <c r="B27" s="57" t="s">
        <v>3067</v>
      </c>
      <c r="C27" s="56" t="s">
        <v>4409</v>
      </c>
      <c r="D27" s="56" t="s">
        <v>4857</v>
      </c>
      <c r="E27" s="56" t="s">
        <v>4854</v>
      </c>
      <c r="F27" s="56" t="s">
        <v>2283</v>
      </c>
      <c r="G27" s="56" t="s">
        <v>418</v>
      </c>
      <c r="H27" s="56"/>
      <c r="I27" s="56"/>
      <c r="J27" s="56"/>
      <c r="L27" s="641"/>
      <c r="M27" s="641"/>
      <c r="N27" s="641"/>
      <c r="O27" s="641"/>
      <c r="P27" s="641"/>
      <c r="Q27" s="641"/>
      <c r="R27" s="641"/>
    </row>
    <row r="28" spans="1:19" x14ac:dyDescent="0.25">
      <c r="A28" s="56">
        <v>26</v>
      </c>
      <c r="B28" s="56" t="s">
        <v>3072</v>
      </c>
      <c r="C28" s="56" t="s">
        <v>4409</v>
      </c>
      <c r="D28" s="56" t="s">
        <v>2179</v>
      </c>
      <c r="E28" s="255" t="s">
        <v>4410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4409</v>
      </c>
      <c r="D29" s="56" t="s">
        <v>3132</v>
      </c>
      <c r="E29" s="255" t="s">
        <v>4410</v>
      </c>
      <c r="F29" s="224">
        <v>44776</v>
      </c>
      <c r="G29" s="56" t="s">
        <v>831</v>
      </c>
      <c r="H29" s="414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4409</v>
      </c>
      <c r="D30" s="56" t="s">
        <v>2167</v>
      </c>
      <c r="E30" s="255" t="s">
        <v>4410</v>
      </c>
      <c r="F30" s="56" t="s">
        <v>2166</v>
      </c>
      <c r="G30" s="255" t="s">
        <v>574</v>
      </c>
      <c r="H30" s="414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4409</v>
      </c>
      <c r="D31" s="56" t="s">
        <v>3131</v>
      </c>
      <c r="E31" s="255" t="s">
        <v>4410</v>
      </c>
      <c r="F31" s="224">
        <v>44776</v>
      </c>
      <c r="G31" s="56" t="s">
        <v>831</v>
      </c>
      <c r="H31" s="414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4409</v>
      </c>
      <c r="D32" s="452" t="s">
        <v>2168</v>
      </c>
      <c r="E32" s="56" t="s">
        <v>4410</v>
      </c>
      <c r="F32" s="56" t="s">
        <v>2166</v>
      </c>
      <c r="G32" s="255" t="s">
        <v>574</v>
      </c>
      <c r="H32" s="414" t="s">
        <v>574</v>
      </c>
      <c r="I32" s="56"/>
      <c r="J32" s="56" t="s">
        <v>2762</v>
      </c>
      <c r="L32" s="161"/>
      <c r="O32" s="642"/>
    </row>
    <row r="33" spans="1:11" x14ac:dyDescent="0.25">
      <c r="A33" s="56">
        <v>31</v>
      </c>
      <c r="B33" s="57" t="s">
        <v>2207</v>
      </c>
      <c r="C33" s="56" t="s">
        <v>4409</v>
      </c>
      <c r="D33" s="452" t="s">
        <v>2245</v>
      </c>
      <c r="E33" s="56" t="s">
        <v>4410</v>
      </c>
      <c r="F33" s="224">
        <v>44779</v>
      </c>
      <c r="G33" s="56" t="s">
        <v>503</v>
      </c>
      <c r="H33" s="414" t="s">
        <v>4858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4409</v>
      </c>
      <c r="D34" s="56" t="s">
        <v>2246</v>
      </c>
      <c r="E34" s="56" t="s">
        <v>4410</v>
      </c>
      <c r="F34" s="224">
        <v>44779</v>
      </c>
      <c r="G34" s="56" t="s">
        <v>503</v>
      </c>
      <c r="H34" s="414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4409</v>
      </c>
      <c r="D35" s="56" t="s">
        <v>2208</v>
      </c>
      <c r="E35" s="56" t="s">
        <v>4410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4409</v>
      </c>
      <c r="D36" s="56" t="s">
        <v>2209</v>
      </c>
      <c r="E36" s="56" t="s">
        <v>4410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4409</v>
      </c>
      <c r="D37" s="56" t="s">
        <v>2210</v>
      </c>
      <c r="E37" s="56" t="s">
        <v>4410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4409</v>
      </c>
      <c r="D38" s="56" t="s">
        <v>2211</v>
      </c>
      <c r="E38" s="56" t="s">
        <v>4410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4409</v>
      </c>
      <c r="D39" s="56" t="s">
        <v>2357</v>
      </c>
      <c r="E39" s="56" t="s">
        <v>4410</v>
      </c>
      <c r="F39" s="224">
        <v>44903</v>
      </c>
      <c r="G39" s="56" t="s">
        <v>415</v>
      </c>
      <c r="H39" s="414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4409</v>
      </c>
      <c r="D40" s="452" t="s">
        <v>2342</v>
      </c>
      <c r="E40" s="56" t="s">
        <v>4410</v>
      </c>
      <c r="F40" s="224">
        <v>44659</v>
      </c>
      <c r="G40" s="56" t="s">
        <v>415</v>
      </c>
      <c r="H40" s="414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4409</v>
      </c>
      <c r="D41" s="56" t="s">
        <v>2345</v>
      </c>
      <c r="E41" s="56" t="s">
        <v>4410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4409</v>
      </c>
      <c r="D42" s="56" t="s">
        <v>2343</v>
      </c>
      <c r="E42" s="56" t="s">
        <v>4410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4409</v>
      </c>
      <c r="D43" s="56" t="s">
        <v>2348</v>
      </c>
      <c r="E43" s="56" t="s">
        <v>4410</v>
      </c>
      <c r="F43" s="224">
        <v>44812</v>
      </c>
      <c r="G43" s="56" t="s">
        <v>415</v>
      </c>
      <c r="H43" s="414" t="s">
        <v>662</v>
      </c>
      <c r="I43" s="56"/>
      <c r="J43" s="56"/>
      <c r="K43" s="247"/>
    </row>
    <row r="44" spans="1:11" x14ac:dyDescent="0.25">
      <c r="A44" s="56">
        <v>42</v>
      </c>
      <c r="B44" s="56" t="s">
        <v>2338</v>
      </c>
      <c r="C44" s="56" t="s">
        <v>4409</v>
      </c>
      <c r="D44" s="56" t="s">
        <v>2344</v>
      </c>
      <c r="E44" s="56" t="s">
        <v>4410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4409</v>
      </c>
      <c r="D45" s="56" t="s">
        <v>2341</v>
      </c>
      <c r="E45" s="56" t="s">
        <v>4410</v>
      </c>
      <c r="F45" s="224">
        <v>44659</v>
      </c>
      <c r="G45" s="56" t="s">
        <v>415</v>
      </c>
      <c r="H45" s="414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4409</v>
      </c>
      <c r="D46" s="56" t="s">
        <v>2349</v>
      </c>
      <c r="E46" s="56" t="s">
        <v>4410</v>
      </c>
      <c r="F46" s="224">
        <v>44812</v>
      </c>
      <c r="G46" s="56" t="s">
        <v>415</v>
      </c>
      <c r="H46" s="414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4409</v>
      </c>
      <c r="D47" s="452" t="s">
        <v>2358</v>
      </c>
      <c r="E47" s="56" t="s">
        <v>4410</v>
      </c>
      <c r="F47" s="224">
        <v>44903</v>
      </c>
      <c r="G47" s="56" t="s">
        <v>415</v>
      </c>
      <c r="H47" s="414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4409</v>
      </c>
      <c r="D48" s="56" t="s">
        <v>2346</v>
      </c>
      <c r="E48" s="56" t="s">
        <v>4410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4409</v>
      </c>
      <c r="D49" s="56" t="s">
        <v>2383</v>
      </c>
      <c r="E49" s="56" t="s">
        <v>4410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4409</v>
      </c>
      <c r="D50" s="56" t="s">
        <v>2395</v>
      </c>
      <c r="E50" s="56" t="s">
        <v>4410</v>
      </c>
      <c r="F50" s="224">
        <v>44690</v>
      </c>
      <c r="G50" s="56" t="s">
        <v>415</v>
      </c>
      <c r="H50" s="414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4409</v>
      </c>
      <c r="D51" s="56" t="s">
        <v>2381</v>
      </c>
      <c r="E51" s="56" t="s">
        <v>4410</v>
      </c>
      <c r="F51" s="56" t="s">
        <v>2382</v>
      </c>
      <c r="G51" s="56" t="s">
        <v>4859</v>
      </c>
      <c r="H51" s="414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4409</v>
      </c>
      <c r="D52" s="56" t="s">
        <v>2403</v>
      </c>
      <c r="E52" s="56" t="s">
        <v>4410</v>
      </c>
      <c r="F52" s="224">
        <v>44721</v>
      </c>
      <c r="G52" s="56" t="s">
        <v>415</v>
      </c>
      <c r="H52" s="414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4409</v>
      </c>
      <c r="D53" s="56" t="s">
        <v>2396</v>
      </c>
      <c r="E53" s="56" t="s">
        <v>4410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4409</v>
      </c>
      <c r="D54" s="56" t="s">
        <v>2404</v>
      </c>
      <c r="E54" s="56" t="s">
        <v>4410</v>
      </c>
      <c r="F54" s="224">
        <v>44721</v>
      </c>
      <c r="G54" s="56" t="s">
        <v>415</v>
      </c>
      <c r="H54" s="414" t="s">
        <v>574</v>
      </c>
      <c r="I54" s="56"/>
      <c r="J54" s="56"/>
    </row>
    <row r="55" spans="1:10" x14ac:dyDescent="0.25">
      <c r="A55" s="56">
        <v>53</v>
      </c>
      <c r="B55" s="440">
        <v>44721</v>
      </c>
      <c r="C55" s="56" t="s">
        <v>4409</v>
      </c>
      <c r="D55" s="56" t="s">
        <v>4860</v>
      </c>
      <c r="E55" s="56" t="s">
        <v>4410</v>
      </c>
      <c r="F55" s="224">
        <v>44844</v>
      </c>
      <c r="G55" s="56" t="s">
        <v>418</v>
      </c>
      <c r="H55" s="255" t="s">
        <v>4861</v>
      </c>
      <c r="I55" s="56" t="s">
        <v>228</v>
      </c>
      <c r="J55" s="56"/>
    </row>
    <row r="56" spans="1:10" x14ac:dyDescent="0.25">
      <c r="A56" s="56">
        <v>54</v>
      </c>
      <c r="B56" s="440">
        <v>44721</v>
      </c>
      <c r="C56" s="56" t="s">
        <v>4409</v>
      </c>
      <c r="D56" s="56" t="s">
        <v>2405</v>
      </c>
      <c r="E56" s="56" t="s">
        <v>4410</v>
      </c>
      <c r="F56" s="224">
        <v>44721</v>
      </c>
      <c r="G56" s="56" t="s">
        <v>415</v>
      </c>
      <c r="H56" s="414" t="s">
        <v>552</v>
      </c>
      <c r="I56" s="56"/>
      <c r="J56" s="56"/>
    </row>
    <row r="57" spans="1:10" x14ac:dyDescent="0.25">
      <c r="A57" s="56">
        <v>55</v>
      </c>
      <c r="B57" s="440">
        <v>44721</v>
      </c>
      <c r="C57" s="56" t="s">
        <v>4409</v>
      </c>
      <c r="D57" s="452" t="s">
        <v>4862</v>
      </c>
      <c r="E57" s="56" t="s">
        <v>4410</v>
      </c>
      <c r="F57" s="224">
        <v>44844</v>
      </c>
      <c r="G57" s="56" t="s">
        <v>418</v>
      </c>
      <c r="H57" s="414" t="s">
        <v>533</v>
      </c>
      <c r="I57" s="56"/>
      <c r="J57" s="56" t="s">
        <v>2816</v>
      </c>
    </row>
    <row r="58" spans="1:10" x14ac:dyDescent="0.25">
      <c r="A58" s="56">
        <v>56</v>
      </c>
      <c r="B58" s="440">
        <v>44721</v>
      </c>
      <c r="C58" s="56" t="s">
        <v>4409</v>
      </c>
      <c r="D58" s="452" t="s">
        <v>2436</v>
      </c>
      <c r="E58" s="56" t="s">
        <v>4410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0">
        <v>44721</v>
      </c>
      <c r="C59" s="56" t="s">
        <v>4409</v>
      </c>
      <c r="D59" s="56" t="s">
        <v>4863</v>
      </c>
      <c r="E59" s="56" t="s">
        <v>4410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0">
        <v>44721</v>
      </c>
      <c r="C60" s="56" t="s">
        <v>4409</v>
      </c>
      <c r="D60" s="56" t="s">
        <v>3491</v>
      </c>
      <c r="E60" s="56" t="s">
        <v>4410</v>
      </c>
      <c r="F60" s="224">
        <v>44721</v>
      </c>
      <c r="G60" s="56" t="s">
        <v>4864</v>
      </c>
      <c r="H60" s="643" t="s">
        <v>503</v>
      </c>
      <c r="I60" s="56"/>
      <c r="J60" s="56"/>
    </row>
    <row r="61" spans="1:10" x14ac:dyDescent="0.25">
      <c r="A61" s="56">
        <v>59</v>
      </c>
      <c r="B61" s="440">
        <v>44721</v>
      </c>
      <c r="C61" s="56" t="s">
        <v>4409</v>
      </c>
      <c r="D61" s="56" t="s">
        <v>2435</v>
      </c>
      <c r="E61" s="56" t="s">
        <v>4410</v>
      </c>
      <c r="F61" s="56" t="s">
        <v>2428</v>
      </c>
      <c r="G61" s="56" t="s">
        <v>415</v>
      </c>
      <c r="H61" s="414" t="s">
        <v>574</v>
      </c>
      <c r="I61" s="56"/>
      <c r="J61" s="56"/>
    </row>
    <row r="62" spans="1:10" x14ac:dyDescent="0.25">
      <c r="A62" s="56">
        <v>60</v>
      </c>
      <c r="B62" s="440">
        <v>44721</v>
      </c>
      <c r="C62" s="56" t="s">
        <v>4409</v>
      </c>
      <c r="D62" s="56" t="s">
        <v>4865</v>
      </c>
      <c r="E62" s="56" t="s">
        <v>4410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4409</v>
      </c>
      <c r="D63" s="56" t="s">
        <v>2571</v>
      </c>
      <c r="E63" s="56" t="s">
        <v>4410</v>
      </c>
      <c r="F63" s="56" t="s">
        <v>2570</v>
      </c>
      <c r="G63" s="56" t="s">
        <v>4866</v>
      </c>
      <c r="H63" s="56" t="s">
        <v>4867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4409</v>
      </c>
      <c r="D64" s="56" t="s">
        <v>2572</v>
      </c>
      <c r="E64" s="56" t="s">
        <v>4410</v>
      </c>
      <c r="F64" s="56" t="s">
        <v>2570</v>
      </c>
      <c r="G64" s="56" t="s">
        <v>4866</v>
      </c>
      <c r="H64" s="56" t="s">
        <v>4867</v>
      </c>
      <c r="I64" s="56"/>
      <c r="J64" s="56"/>
    </row>
    <row r="65" spans="1:10" x14ac:dyDescent="0.25">
      <c r="A65" s="56">
        <v>63</v>
      </c>
      <c r="B65" s="440">
        <v>44572</v>
      </c>
      <c r="C65" s="56" t="s">
        <v>4409</v>
      </c>
      <c r="D65" s="56" t="s">
        <v>2621</v>
      </c>
      <c r="E65" s="56" t="s">
        <v>4410</v>
      </c>
      <c r="F65" s="224">
        <v>44906</v>
      </c>
      <c r="G65" s="255" t="s">
        <v>4868</v>
      </c>
      <c r="H65" s="414" t="s">
        <v>847</v>
      </c>
      <c r="I65" s="56"/>
      <c r="J65" s="56"/>
    </row>
    <row r="66" spans="1:10" x14ac:dyDescent="0.25">
      <c r="A66" s="56">
        <v>64</v>
      </c>
      <c r="B66" s="440">
        <v>44572</v>
      </c>
      <c r="C66" s="56" t="s">
        <v>4409</v>
      </c>
      <c r="D66" s="56" t="s">
        <v>2632</v>
      </c>
      <c r="E66" s="56" t="s">
        <v>4410</v>
      </c>
      <c r="F66" s="224">
        <v>44906</v>
      </c>
      <c r="G66" s="56" t="s">
        <v>3494</v>
      </c>
      <c r="H66" s="56" t="s">
        <v>4869</v>
      </c>
      <c r="I66" s="56"/>
      <c r="J66" s="56"/>
    </row>
    <row r="67" spans="1:10" x14ac:dyDescent="0.25">
      <c r="A67" s="56">
        <v>65</v>
      </c>
      <c r="B67" s="440">
        <v>44572</v>
      </c>
      <c r="C67" s="56" t="s">
        <v>4409</v>
      </c>
      <c r="D67" s="56" t="s">
        <v>2630</v>
      </c>
      <c r="E67" s="56" t="s">
        <v>4410</v>
      </c>
      <c r="F67" s="224">
        <v>44906</v>
      </c>
      <c r="G67" s="56" t="s">
        <v>418</v>
      </c>
      <c r="H67" s="56" t="s">
        <v>4861</v>
      </c>
      <c r="I67" s="56" t="s">
        <v>228</v>
      </c>
      <c r="J67" s="56"/>
    </row>
    <row r="68" spans="1:10" x14ac:dyDescent="0.25">
      <c r="A68" s="56">
        <v>66</v>
      </c>
      <c r="B68" s="440">
        <v>44572</v>
      </c>
      <c r="C68" s="56" t="s">
        <v>4409</v>
      </c>
      <c r="D68" s="56" t="s">
        <v>2623</v>
      </c>
      <c r="E68" s="56" t="s">
        <v>4410</v>
      </c>
      <c r="F68" s="224">
        <v>44906</v>
      </c>
      <c r="G68" s="255" t="s">
        <v>4868</v>
      </c>
      <c r="H68" s="414" t="s">
        <v>847</v>
      </c>
      <c r="I68" s="56"/>
      <c r="J68" s="56"/>
    </row>
    <row r="69" spans="1:10" x14ac:dyDescent="0.25">
      <c r="A69" s="56">
        <v>67</v>
      </c>
      <c r="B69" s="440">
        <v>44572</v>
      </c>
      <c r="C69" s="56" t="s">
        <v>4409</v>
      </c>
      <c r="D69" s="56" t="s">
        <v>2633</v>
      </c>
      <c r="E69" s="56" t="s">
        <v>4410</v>
      </c>
      <c r="F69" s="224">
        <v>44906</v>
      </c>
      <c r="G69" s="56" t="s">
        <v>3494</v>
      </c>
      <c r="H69" s="56" t="s">
        <v>4869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4409</v>
      </c>
      <c r="D70" s="56" t="s">
        <v>4870</v>
      </c>
      <c r="E70" s="56" t="s">
        <v>4871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4409</v>
      </c>
      <c r="D71" s="56" t="s">
        <v>4872</v>
      </c>
      <c r="E71" s="56" t="s">
        <v>4410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4409</v>
      </c>
      <c r="D72" s="56" t="s">
        <v>4873</v>
      </c>
      <c r="E72" s="56" t="s">
        <v>4410</v>
      </c>
      <c r="F72" s="56" t="s">
        <v>2651</v>
      </c>
      <c r="G72" s="56" t="s">
        <v>4874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4409</v>
      </c>
      <c r="D73" s="56" t="s">
        <v>4875</v>
      </c>
      <c r="E73" s="56" t="s">
        <v>4410</v>
      </c>
      <c r="F73" s="56" t="s">
        <v>2651</v>
      </c>
      <c r="G73" s="56" t="s">
        <v>4874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4409</v>
      </c>
      <c r="D74" s="56" t="s">
        <v>4876</v>
      </c>
      <c r="E74" s="56" t="s">
        <v>4410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4409</v>
      </c>
      <c r="D75" s="56" t="s">
        <v>4877</v>
      </c>
      <c r="E75" s="56" t="s">
        <v>4878</v>
      </c>
      <c r="F75" s="224">
        <v>44573</v>
      </c>
      <c r="G75" s="56" t="s">
        <v>416</v>
      </c>
      <c r="H75" s="414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4409</v>
      </c>
      <c r="D76" s="56" t="s">
        <v>4879</v>
      </c>
      <c r="E76" s="56" t="s">
        <v>4880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4409</v>
      </c>
      <c r="D77" s="56" t="s">
        <v>4881</v>
      </c>
      <c r="E77" s="56" t="s">
        <v>4882</v>
      </c>
      <c r="F77" s="224">
        <v>44573</v>
      </c>
      <c r="G77" s="56" t="s">
        <v>416</v>
      </c>
      <c r="H77" s="414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4409</v>
      </c>
      <c r="D78" s="56" t="s">
        <v>4883</v>
      </c>
      <c r="E78" s="414" t="s">
        <v>4884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4409</v>
      </c>
      <c r="D79" s="56" t="s">
        <v>4885</v>
      </c>
      <c r="E79" s="56" t="s">
        <v>4886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4409</v>
      </c>
      <c r="D80" s="56" t="s">
        <v>4887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4409</v>
      </c>
      <c r="D81" s="56" t="s">
        <v>4888</v>
      </c>
      <c r="E81" s="56" t="s">
        <v>4889</v>
      </c>
      <c r="F81" s="56" t="s">
        <v>2762</v>
      </c>
      <c r="G81" s="56" t="s">
        <v>415</v>
      </c>
      <c r="H81" s="56" t="s">
        <v>4890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4409</v>
      </c>
      <c r="D82" s="56" t="s">
        <v>4891</v>
      </c>
      <c r="E82" s="56" t="s">
        <v>4892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4409</v>
      </c>
      <c r="D83" s="56" t="s">
        <v>4893</v>
      </c>
      <c r="E83" s="56" t="s">
        <v>4894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4409</v>
      </c>
      <c r="D84" s="56" t="s">
        <v>4895</v>
      </c>
      <c r="E84" s="56" t="s">
        <v>4896</v>
      </c>
      <c r="F84" s="56" t="s">
        <v>2789</v>
      </c>
      <c r="G84" s="56" t="s">
        <v>927</v>
      </c>
      <c r="H84" s="56" t="s">
        <v>4897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4409</v>
      </c>
      <c r="D85" s="56" t="s">
        <v>4898</v>
      </c>
      <c r="E85" s="56" t="s">
        <v>4899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4409</v>
      </c>
      <c r="D86" s="56" t="s">
        <v>4900</v>
      </c>
      <c r="E86" s="56" t="s">
        <v>4901</v>
      </c>
      <c r="F86" s="56" t="s">
        <v>2789</v>
      </c>
      <c r="G86" s="56" t="s">
        <v>927</v>
      </c>
      <c r="H86" s="56" t="s">
        <v>4897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4409</v>
      </c>
      <c r="D87" s="644" t="s">
        <v>4902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4409</v>
      </c>
      <c r="D88" s="644" t="s">
        <v>4903</v>
      </c>
      <c r="E88" s="56" t="s">
        <v>4904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4409</v>
      </c>
      <c r="D89" s="644" t="s">
        <v>4905</v>
      </c>
      <c r="E89" s="56" t="s">
        <v>4906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4409</v>
      </c>
      <c r="D90" s="644" t="s">
        <v>4907</v>
      </c>
      <c r="E90" s="56" t="s">
        <v>4908</v>
      </c>
      <c r="F90" s="440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4409</v>
      </c>
      <c r="D91" s="644" t="s">
        <v>4909</v>
      </c>
      <c r="E91" s="56" t="s">
        <v>4910</v>
      </c>
      <c r="F91" s="440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4409</v>
      </c>
      <c r="D92" s="56" t="s">
        <v>4911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4409</v>
      </c>
      <c r="D93" s="56" t="s">
        <v>4912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4409</v>
      </c>
      <c r="D94" s="56" t="s">
        <v>4913</v>
      </c>
      <c r="E94" s="56" t="s">
        <v>4914</v>
      </c>
      <c r="F94" s="56" t="s">
        <v>555</v>
      </c>
      <c r="G94" s="56" t="s">
        <v>546</v>
      </c>
      <c r="H94" s="433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4409</v>
      </c>
      <c r="D95" s="56" t="s">
        <v>4915</v>
      </c>
      <c r="E95" s="56" t="s">
        <v>4916</v>
      </c>
      <c r="F95" s="56" t="s">
        <v>555</v>
      </c>
      <c r="G95" s="56" t="s">
        <v>546</v>
      </c>
      <c r="H95" s="433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4409</v>
      </c>
      <c r="D96" s="56" t="s">
        <v>4917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45"/>
      <c r="L96" s="89"/>
    </row>
    <row r="97" spans="1:13" x14ac:dyDescent="0.25">
      <c r="A97" s="56">
        <v>95</v>
      </c>
      <c r="B97" s="56" t="s">
        <v>562</v>
      </c>
      <c r="C97" s="56" t="s">
        <v>4409</v>
      </c>
      <c r="D97" s="56" t="s">
        <v>4918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45"/>
      <c r="L97" s="89"/>
    </row>
    <row r="98" spans="1:13" x14ac:dyDescent="0.25">
      <c r="A98" s="56">
        <v>96</v>
      </c>
      <c r="B98" s="56" t="s">
        <v>562</v>
      </c>
      <c r="C98" s="56" t="s">
        <v>4409</v>
      </c>
      <c r="D98" s="56" t="s">
        <v>4919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4409</v>
      </c>
      <c r="D99" s="56" t="s">
        <v>4920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4409</v>
      </c>
      <c r="D100" s="56" t="s">
        <v>4921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4409</v>
      </c>
      <c r="D101" s="56" t="s">
        <v>4922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4409</v>
      </c>
      <c r="D102" s="56" t="s">
        <v>4923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4409</v>
      </c>
      <c r="D103" s="56" t="s">
        <v>4924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4409</v>
      </c>
      <c r="D104" s="56" t="s">
        <v>4925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47"/>
    </row>
    <row r="105" spans="1:13" x14ac:dyDescent="0.25">
      <c r="A105" s="56">
        <v>103</v>
      </c>
      <c r="B105" s="224" t="s">
        <v>580</v>
      </c>
      <c r="C105" s="56" t="s">
        <v>4409</v>
      </c>
      <c r="D105" s="56" t="s">
        <v>4926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4409</v>
      </c>
      <c r="D106" s="56" t="s">
        <v>4927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4409</v>
      </c>
      <c r="D107" s="56" t="s">
        <v>4928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4409</v>
      </c>
      <c r="D108" s="56" t="s">
        <v>4929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4409</v>
      </c>
      <c r="D109" s="56" t="s">
        <v>4930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4409</v>
      </c>
      <c r="D110" s="56" t="s">
        <v>4931</v>
      </c>
      <c r="E110" s="56" t="s">
        <v>1339</v>
      </c>
      <c r="F110" s="440">
        <v>45052</v>
      </c>
      <c r="G110" s="56" t="s">
        <v>4932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4409</v>
      </c>
      <c r="D111" s="56" t="s">
        <v>4933</v>
      </c>
      <c r="E111" s="56" t="s">
        <v>1340</v>
      </c>
      <c r="F111" s="440">
        <v>45052</v>
      </c>
      <c r="G111" s="56" t="s">
        <v>4094</v>
      </c>
      <c r="H111" s="56"/>
      <c r="I111" s="56"/>
      <c r="J111" s="56"/>
      <c r="K111" s="645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4409</v>
      </c>
      <c r="D112" s="56" t="s">
        <v>4934</v>
      </c>
      <c r="E112" s="56" t="s">
        <v>1337</v>
      </c>
      <c r="F112" s="440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4409</v>
      </c>
      <c r="D113" s="56" t="s">
        <v>4935</v>
      </c>
      <c r="E113" s="56" t="s">
        <v>1338</v>
      </c>
      <c r="F113" s="440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4409</v>
      </c>
      <c r="D114" s="56" t="s">
        <v>4936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4409</v>
      </c>
      <c r="D115" s="56" t="s">
        <v>4937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4409</v>
      </c>
      <c r="D116" s="56" t="s">
        <v>4938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4409</v>
      </c>
      <c r="D117" s="56" t="s">
        <v>4939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4409</v>
      </c>
      <c r="D118" s="56" t="s">
        <v>4940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4409</v>
      </c>
      <c r="D119" s="56" t="s">
        <v>4941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4409</v>
      </c>
      <c r="D120" s="56" t="s">
        <v>4942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4409</v>
      </c>
      <c r="D121" s="56" t="s">
        <v>4943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4409</v>
      </c>
      <c r="D122" s="56" t="s">
        <v>4944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4409</v>
      </c>
      <c r="D123" s="56" t="s">
        <v>4945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4409</v>
      </c>
      <c r="D124" s="56" t="s">
        <v>4946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4409</v>
      </c>
      <c r="D125" s="56" t="s">
        <v>4947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4409</v>
      </c>
      <c r="D126" s="56" t="s">
        <v>4948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4409</v>
      </c>
      <c r="D127" s="56" t="s">
        <v>4949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4409</v>
      </c>
      <c r="D128" s="56" t="s">
        <v>4950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4409</v>
      </c>
      <c r="D129" s="56" t="s">
        <v>4951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4409</v>
      </c>
      <c r="D130" s="56" t="s">
        <v>4952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4409</v>
      </c>
      <c r="D131" s="56" t="s">
        <v>4953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4409</v>
      </c>
      <c r="D132" s="56" t="s">
        <v>4954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4409</v>
      </c>
      <c r="D133" s="56" t="s">
        <v>4955</v>
      </c>
      <c r="E133" s="56" t="s">
        <v>1578</v>
      </c>
      <c r="F133" s="224">
        <v>44934</v>
      </c>
      <c r="G133" s="106" t="s">
        <v>4227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4409</v>
      </c>
      <c r="D134" s="56" t="s">
        <v>4956</v>
      </c>
      <c r="E134" s="56" t="s">
        <v>1577</v>
      </c>
      <c r="F134" s="224">
        <v>44934</v>
      </c>
      <c r="G134" s="106" t="s">
        <v>4227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4409</v>
      </c>
      <c r="D135" s="56" t="s">
        <v>4957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4409</v>
      </c>
      <c r="D136" s="56" t="s">
        <v>4958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4409</v>
      </c>
      <c r="D137" s="56" t="s">
        <v>4959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4409</v>
      </c>
      <c r="D138" s="56" t="s">
        <v>4960</v>
      </c>
      <c r="E138" s="56" t="s">
        <v>1663</v>
      </c>
      <c r="F138" s="56" t="s">
        <v>709</v>
      </c>
      <c r="G138" s="433" t="s">
        <v>661</v>
      </c>
      <c r="H138" s="56"/>
      <c r="I138" s="56"/>
      <c r="J138" s="56"/>
    </row>
    <row r="139" spans="1:10" x14ac:dyDescent="0.25">
      <c r="A139" s="56">
        <v>137</v>
      </c>
      <c r="B139" s="440">
        <v>45177</v>
      </c>
      <c r="C139" s="56" t="s">
        <v>4409</v>
      </c>
      <c r="D139" s="56" t="s">
        <v>4961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0">
        <v>45177</v>
      </c>
      <c r="C140" s="56" t="s">
        <v>4409</v>
      </c>
      <c r="D140" s="56" t="s">
        <v>4962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0">
        <v>45177</v>
      </c>
      <c r="C141" s="56" t="s">
        <v>4409</v>
      </c>
      <c r="D141" s="56" t="s">
        <v>4963</v>
      </c>
      <c r="E141" s="56" t="s">
        <v>1666</v>
      </c>
      <c r="F141" s="56" t="s">
        <v>711</v>
      </c>
      <c r="G141" s="433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4409</v>
      </c>
      <c r="D142" s="56" t="s">
        <v>4964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4409</v>
      </c>
      <c r="D143" s="56" t="s">
        <v>4965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4409</v>
      </c>
      <c r="D144" s="56" t="s">
        <v>4966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4409</v>
      </c>
      <c r="D145" s="56" t="s">
        <v>4967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4409</v>
      </c>
      <c r="D146" s="56" t="s">
        <v>4968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4409</v>
      </c>
      <c r="D147" s="56" t="s">
        <v>4969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4409</v>
      </c>
      <c r="D148" s="56" t="s">
        <v>4970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4409</v>
      </c>
      <c r="D149" s="56" t="s">
        <v>4971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4409</v>
      </c>
      <c r="D150" s="56" t="s">
        <v>4972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4409</v>
      </c>
      <c r="D151" s="56" t="s">
        <v>4973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4409</v>
      </c>
      <c r="D152" s="56" t="s">
        <v>4974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4409</v>
      </c>
      <c r="D153" s="56" t="s">
        <v>4975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4409</v>
      </c>
      <c r="D154" s="56" t="s">
        <v>4976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4409</v>
      </c>
      <c r="D155" s="56" t="s">
        <v>4977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4409</v>
      </c>
      <c r="D156" s="56" t="s">
        <v>4978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4409</v>
      </c>
      <c r="D157" s="56" t="s">
        <v>4979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4409</v>
      </c>
      <c r="D158" s="56" t="s">
        <v>4980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4409</v>
      </c>
      <c r="D159" s="56" t="s">
        <v>4981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4409</v>
      </c>
      <c r="D160" s="56" t="s">
        <v>4982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4409</v>
      </c>
      <c r="D161" s="56" t="s">
        <v>4983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4409</v>
      </c>
      <c r="D162" s="56" t="s">
        <v>4984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4409</v>
      </c>
      <c r="D163" s="56" t="s">
        <v>4985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4409</v>
      </c>
      <c r="D164" s="56" t="s">
        <v>4986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4409</v>
      </c>
      <c r="D165" s="56" t="s">
        <v>4987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4409</v>
      </c>
      <c r="D166" s="56" t="s">
        <v>4988</v>
      </c>
      <c r="E166" s="56" t="s">
        <v>2046</v>
      </c>
      <c r="F166" s="224">
        <v>45088</v>
      </c>
      <c r="G166" s="56" t="s">
        <v>4989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4409</v>
      </c>
      <c r="D167" s="56" t="s">
        <v>4990</v>
      </c>
      <c r="E167" s="56" t="s">
        <v>2047</v>
      </c>
      <c r="F167" s="224">
        <v>45088</v>
      </c>
      <c r="G167" s="56" t="s">
        <v>4989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4409</v>
      </c>
      <c r="D168" s="56" t="s">
        <v>4991</v>
      </c>
      <c r="E168" s="56" t="s">
        <v>2048</v>
      </c>
      <c r="F168" s="224">
        <v>45088</v>
      </c>
      <c r="G168" s="56" t="s">
        <v>4989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4409</v>
      </c>
      <c r="D169" s="56" t="s">
        <v>4992</v>
      </c>
      <c r="E169" s="56" t="s">
        <v>2049</v>
      </c>
      <c r="F169" s="224">
        <v>45088</v>
      </c>
      <c r="G169" s="56" t="s">
        <v>4989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4409</v>
      </c>
      <c r="D170" s="56" t="s">
        <v>4993</v>
      </c>
      <c r="E170" s="56" t="s">
        <v>2067</v>
      </c>
      <c r="F170" s="224">
        <v>45210</v>
      </c>
      <c r="G170" s="433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4409</v>
      </c>
      <c r="D171" s="56" t="s">
        <v>4994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4409</v>
      </c>
      <c r="D172" s="56" t="s">
        <v>4995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4409</v>
      </c>
      <c r="D173" s="56" t="s">
        <v>4996</v>
      </c>
      <c r="E173" s="56" t="s">
        <v>2136</v>
      </c>
      <c r="F173" s="597">
        <v>45255</v>
      </c>
      <c r="G173" s="56" t="s">
        <v>4989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4409</v>
      </c>
      <c r="D174" s="56" t="s">
        <v>4997</v>
      </c>
      <c r="E174" s="56" t="s">
        <v>2137</v>
      </c>
      <c r="F174" s="597">
        <v>45255</v>
      </c>
      <c r="G174" s="56" t="s">
        <v>4989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4409</v>
      </c>
      <c r="D175" s="56" t="s">
        <v>4998</v>
      </c>
      <c r="E175" s="56" t="s">
        <v>2138</v>
      </c>
      <c r="F175" s="597">
        <v>45255</v>
      </c>
      <c r="G175" s="56" t="s">
        <v>4989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4409</v>
      </c>
      <c r="D176" s="56" t="s">
        <v>4999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4409</v>
      </c>
      <c r="D177" s="56" t="s">
        <v>5000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4409</v>
      </c>
      <c r="D178" s="56" t="s">
        <v>5001</v>
      </c>
      <c r="E178" s="56" t="s">
        <v>5002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4409</v>
      </c>
      <c r="D179" s="56" t="s">
        <v>5003</v>
      </c>
      <c r="E179" s="56" t="s">
        <v>5004</v>
      </c>
      <c r="F179" s="56" t="s">
        <v>6337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4409</v>
      </c>
      <c r="D180" s="56" t="s">
        <v>5005</v>
      </c>
      <c r="E180" s="56" t="s">
        <v>5006</v>
      </c>
      <c r="F180" s="56" t="s">
        <v>6411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4409</v>
      </c>
      <c r="D181" s="56" t="s">
        <v>5007</v>
      </c>
      <c r="E181" s="56" t="s">
        <v>5008</v>
      </c>
      <c r="F181" s="56" t="s">
        <v>6411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4409</v>
      </c>
      <c r="D182" s="56" t="s">
        <v>6269</v>
      </c>
      <c r="E182" s="56" t="s">
        <v>6287</v>
      </c>
      <c r="F182" s="224">
        <v>45242</v>
      </c>
      <c r="G182" s="56" t="s">
        <v>4989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4409</v>
      </c>
      <c r="D183" s="56" t="s">
        <v>6270</v>
      </c>
      <c r="E183" s="56" t="s">
        <v>6288</v>
      </c>
      <c r="F183" s="224">
        <v>45242</v>
      </c>
      <c r="G183" s="56" t="s">
        <v>4989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4409</v>
      </c>
      <c r="D184" s="56" t="s">
        <v>6271</v>
      </c>
      <c r="E184" s="56" t="s">
        <v>6289</v>
      </c>
      <c r="F184" s="224">
        <v>45242</v>
      </c>
      <c r="G184" s="56" t="s">
        <v>4989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4409</v>
      </c>
      <c r="D185" s="56" t="s">
        <v>6272</v>
      </c>
      <c r="E185" s="56" t="s">
        <v>6290</v>
      </c>
      <c r="F185" s="224">
        <v>45242</v>
      </c>
      <c r="G185" s="56" t="s">
        <v>4989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4409</v>
      </c>
      <c r="D186" s="56" t="s">
        <v>6273</v>
      </c>
      <c r="E186" s="56" t="s">
        <v>6291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4409</v>
      </c>
      <c r="D187" s="56" t="s">
        <v>6274</v>
      </c>
      <c r="E187" s="56" t="s">
        <v>6292</v>
      </c>
      <c r="F187" s="56" t="s">
        <v>6432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6411</v>
      </c>
      <c r="C188" s="56"/>
      <c r="D188" s="56" t="s">
        <v>6414</v>
      </c>
      <c r="E188" s="56" t="s">
        <v>6415</v>
      </c>
      <c r="F188" s="56" t="s">
        <v>6432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6411</v>
      </c>
      <c r="C189" s="56"/>
      <c r="D189" s="56" t="s">
        <v>6421</v>
      </c>
      <c r="E189" s="56" t="s">
        <v>6416</v>
      </c>
      <c r="F189" s="56" t="s">
        <v>6432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6411</v>
      </c>
      <c r="C190" s="56"/>
      <c r="D190" s="56" t="s">
        <v>6422</v>
      </c>
      <c r="E190" s="56" t="s">
        <v>6417</v>
      </c>
      <c r="F190" s="56" t="s">
        <v>7092</v>
      </c>
      <c r="G190" s="56" t="s">
        <v>7094</v>
      </c>
      <c r="H190" s="56"/>
      <c r="I190" s="56"/>
      <c r="J190" s="56"/>
    </row>
    <row r="191" spans="1:10" x14ac:dyDescent="0.25">
      <c r="A191" s="56">
        <v>189</v>
      </c>
      <c r="B191" s="56" t="s">
        <v>6411</v>
      </c>
      <c r="C191" s="56"/>
      <c r="D191" s="56" t="s">
        <v>6423</v>
      </c>
      <c r="E191" s="56" t="s">
        <v>6418</v>
      </c>
      <c r="F191" s="56" t="s">
        <v>6942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6411</v>
      </c>
      <c r="C192" s="56"/>
      <c r="D192" s="56" t="s">
        <v>6424</v>
      </c>
      <c r="E192" s="56" t="s">
        <v>6419</v>
      </c>
      <c r="F192" s="56" t="s">
        <v>7204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6411</v>
      </c>
      <c r="C193" s="56"/>
      <c r="D193" s="56" t="s">
        <v>6425</v>
      </c>
      <c r="E193" s="56" t="s">
        <v>6420</v>
      </c>
      <c r="F193" s="56" t="s">
        <v>7204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4409</v>
      </c>
      <c r="D194" s="56" t="s">
        <v>6499</v>
      </c>
      <c r="E194" s="56" t="s">
        <v>6509</v>
      </c>
      <c r="F194" s="224">
        <v>45536</v>
      </c>
      <c r="G194" s="56" t="s">
        <v>6766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4409</v>
      </c>
      <c r="D195" s="56" t="s">
        <v>6500</v>
      </c>
      <c r="E195" s="56" t="s">
        <v>6433</v>
      </c>
      <c r="F195" s="56" t="s">
        <v>7092</v>
      </c>
      <c r="G195" s="56" t="s">
        <v>7094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4409</v>
      </c>
      <c r="D196" s="56" t="s">
        <v>6501</v>
      </c>
      <c r="E196" s="56" t="s">
        <v>6510</v>
      </c>
      <c r="F196" s="56" t="s">
        <v>7406</v>
      </c>
      <c r="G196" s="56" t="s">
        <v>6766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4409</v>
      </c>
      <c r="D197" s="56" t="s">
        <v>6502</v>
      </c>
      <c r="E197" s="56" t="s">
        <v>6511</v>
      </c>
      <c r="F197" s="224">
        <v>45293</v>
      </c>
      <c r="G197" s="56" t="s">
        <v>6718</v>
      </c>
      <c r="H197" s="56"/>
      <c r="I197" s="56"/>
      <c r="J197" s="56"/>
    </row>
    <row r="198" spans="1:10" x14ac:dyDescent="0.25">
      <c r="A198" s="56">
        <v>196</v>
      </c>
      <c r="B198" s="56" t="s">
        <v>7361</v>
      </c>
      <c r="C198" s="56" t="s">
        <v>4409</v>
      </c>
      <c r="D198" s="56" t="s">
        <v>7374</v>
      </c>
      <c r="E198" s="56" t="s">
        <v>7395</v>
      </c>
      <c r="F198" s="224">
        <v>45293</v>
      </c>
      <c r="G198" s="56" t="s">
        <v>6718</v>
      </c>
      <c r="H198" s="56"/>
      <c r="I198" s="56"/>
      <c r="J198" s="56"/>
    </row>
    <row r="199" spans="1:10" x14ac:dyDescent="0.25">
      <c r="A199" s="56">
        <v>197</v>
      </c>
      <c r="B199" s="56" t="s">
        <v>7361</v>
      </c>
      <c r="C199" s="56" t="s">
        <v>4409</v>
      </c>
      <c r="D199" s="56" t="s">
        <v>7375</v>
      </c>
      <c r="E199" s="56" t="s">
        <v>7396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4409</v>
      </c>
      <c r="D200" s="56" t="s">
        <v>7760</v>
      </c>
      <c r="E200" s="56" t="s">
        <v>7808</v>
      </c>
      <c r="F200" s="56" t="s">
        <v>8352</v>
      </c>
      <c r="G200" s="56" t="s">
        <v>6294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4409</v>
      </c>
      <c r="D201" s="56" t="s">
        <v>7761</v>
      </c>
      <c r="E201" s="56" t="s">
        <v>7807</v>
      </c>
      <c r="F201" s="224">
        <v>45294</v>
      </c>
      <c r="G201" s="56" t="s">
        <v>415</v>
      </c>
      <c r="H201" s="56"/>
      <c r="I201" s="56"/>
      <c r="J201" s="56"/>
    </row>
    <row r="202" spans="1:10" x14ac:dyDescent="0.25">
      <c r="A202" s="56">
        <v>200</v>
      </c>
      <c r="B202" s="224" t="s">
        <v>8688</v>
      </c>
      <c r="C202" s="56" t="s">
        <v>4409</v>
      </c>
      <c r="D202" s="56" t="s">
        <v>8714</v>
      </c>
      <c r="E202" s="56" t="s">
        <v>8715</v>
      </c>
      <c r="F202" s="224">
        <v>45415</v>
      </c>
      <c r="G202" s="56" t="s">
        <v>974</v>
      </c>
      <c r="H202" s="56"/>
      <c r="I202" s="56"/>
      <c r="J202" s="56"/>
    </row>
    <row r="203" spans="1:10" x14ac:dyDescent="0.25">
      <c r="A203" s="56">
        <v>201</v>
      </c>
      <c r="B203" s="224" t="s">
        <v>8688</v>
      </c>
      <c r="C203" s="56" t="s">
        <v>4409</v>
      </c>
      <c r="D203" s="255" t="s">
        <v>8716</v>
      </c>
      <c r="E203" s="255" t="s">
        <v>8717</v>
      </c>
      <c r="F203" s="224">
        <v>45446</v>
      </c>
      <c r="G203" s="56" t="s">
        <v>8518</v>
      </c>
      <c r="H203" s="56"/>
      <c r="I203" s="56"/>
      <c r="J203" s="56"/>
    </row>
    <row r="204" spans="1:10" x14ac:dyDescent="0.25">
      <c r="A204" s="56">
        <v>202</v>
      </c>
      <c r="B204" s="616" t="s">
        <v>9049</v>
      </c>
      <c r="C204" s="1088" t="s">
        <v>4409</v>
      </c>
      <c r="D204" s="1088" t="s">
        <v>9050</v>
      </c>
      <c r="E204" s="1061" t="s">
        <v>9076</v>
      </c>
      <c r="F204" s="1061" t="s">
        <v>9078</v>
      </c>
      <c r="G204" s="1061" t="s">
        <v>9077</v>
      </c>
      <c r="H204" s="1061"/>
      <c r="I204" s="1061"/>
      <c r="J204" s="1061"/>
    </row>
    <row r="205" spans="1:10" x14ac:dyDescent="0.25">
      <c r="A205" s="56">
        <v>203</v>
      </c>
      <c r="B205" s="616" t="s">
        <v>9049</v>
      </c>
      <c r="C205" s="1088" t="s">
        <v>4409</v>
      </c>
      <c r="D205" s="1088" t="s">
        <v>9051</v>
      </c>
      <c r="E205" s="1061" t="s">
        <v>9137</v>
      </c>
      <c r="F205" s="1061" t="s">
        <v>9169</v>
      </c>
      <c r="G205" s="1061" t="s">
        <v>1402</v>
      </c>
      <c r="H205" s="1061"/>
      <c r="I205" s="1061"/>
      <c r="J205" s="1061"/>
    </row>
    <row r="206" spans="1:10" x14ac:dyDescent="0.25">
      <c r="A206" s="56">
        <v>204</v>
      </c>
      <c r="B206" s="616" t="s">
        <v>9049</v>
      </c>
      <c r="C206" s="1088" t="s">
        <v>4409</v>
      </c>
      <c r="D206" s="1088" t="s">
        <v>9052</v>
      </c>
      <c r="E206" s="1061" t="s">
        <v>9138</v>
      </c>
      <c r="F206" s="1061"/>
      <c r="G206" s="1061"/>
      <c r="H206" s="1061"/>
      <c r="I206" s="1061"/>
      <c r="J206" s="1061"/>
    </row>
    <row r="207" spans="1:10" x14ac:dyDescent="0.25">
      <c r="A207" s="56">
        <v>205</v>
      </c>
      <c r="B207" s="616" t="s">
        <v>9049</v>
      </c>
      <c r="C207" s="1088" t="s">
        <v>4409</v>
      </c>
      <c r="D207" s="1088" t="s">
        <v>9053</v>
      </c>
      <c r="E207" s="1061" t="s">
        <v>9139</v>
      </c>
      <c r="F207" s="1061"/>
      <c r="G207" s="1061"/>
      <c r="H207" s="1061"/>
      <c r="I207" s="1061"/>
      <c r="J207" s="1061"/>
    </row>
    <row r="208" spans="1:10" x14ac:dyDescent="0.25">
      <c r="A208" s="56">
        <v>206</v>
      </c>
      <c r="B208" s="616" t="s">
        <v>9049</v>
      </c>
      <c r="C208" s="1088" t="s">
        <v>4409</v>
      </c>
      <c r="D208" s="1088" t="s">
        <v>9054</v>
      </c>
      <c r="E208" s="1061" t="s">
        <v>9140</v>
      </c>
      <c r="F208" s="1061"/>
      <c r="G208" s="1061"/>
      <c r="H208" s="1061"/>
      <c r="I208" s="1061"/>
      <c r="J208" s="1061"/>
    </row>
    <row r="209" spans="1:10" x14ac:dyDescent="0.25">
      <c r="A209" s="56">
        <v>207</v>
      </c>
      <c r="B209" s="616" t="s">
        <v>9049</v>
      </c>
      <c r="C209" s="1088" t="s">
        <v>4409</v>
      </c>
      <c r="D209" s="1088" t="s">
        <v>9055</v>
      </c>
      <c r="E209" s="1061" t="s">
        <v>9141</v>
      </c>
      <c r="F209" s="1061"/>
      <c r="G209" s="1061"/>
      <c r="H209" s="1061"/>
      <c r="I209" s="1061"/>
      <c r="J209" s="1061"/>
    </row>
    <row r="210" spans="1:10" x14ac:dyDescent="0.25">
      <c r="A210" s="56">
        <v>208</v>
      </c>
      <c r="B210" s="1061"/>
      <c r="C210" s="1061"/>
      <c r="D210" s="1061"/>
      <c r="E210" s="1061"/>
      <c r="F210" s="1061"/>
      <c r="G210" s="1061"/>
      <c r="H210" s="1061"/>
      <c r="I210" s="1061"/>
      <c r="J210" s="1061"/>
    </row>
    <row r="211" spans="1:10" x14ac:dyDescent="0.25">
      <c r="A211" s="56">
        <v>209</v>
      </c>
    </row>
    <row r="212" spans="1:10" x14ac:dyDescent="0.25">
      <c r="A212" s="56">
        <v>210</v>
      </c>
    </row>
    <row r="213" spans="1:10" x14ac:dyDescent="0.25">
      <c r="A213" s="56">
        <v>211</v>
      </c>
    </row>
    <row r="214" spans="1:10" x14ac:dyDescent="0.25">
      <c r="A214" s="56">
        <v>212</v>
      </c>
    </row>
    <row r="215" spans="1:10" x14ac:dyDescent="0.25">
      <c r="A215" s="56">
        <v>213</v>
      </c>
    </row>
    <row r="216" spans="1:10" x14ac:dyDescent="0.25">
      <c r="A216" s="56">
        <v>214</v>
      </c>
    </row>
    <row r="217" spans="1:10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7"/>
  <sheetViews>
    <sheetView workbookViewId="0">
      <pane ySplit="2" topLeftCell="A259" activePane="bottomLeft" state="frozen"/>
      <selection pane="bottomLeft" activeCell="G275" sqref="G275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46" t="s">
        <v>5009</v>
      </c>
      <c r="C1" s="600"/>
      <c r="D1" s="3"/>
      <c r="L1" s="599" t="s">
        <v>5010</v>
      </c>
    </row>
    <row r="2" spans="1:20" ht="15.75" thickBot="1" x14ac:dyDescent="0.3">
      <c r="A2" s="628" t="s">
        <v>3</v>
      </c>
      <c r="B2" s="630" t="s">
        <v>17</v>
      </c>
      <c r="C2" s="628" t="s">
        <v>4404</v>
      </c>
      <c r="D2" s="629" t="s">
        <v>4405</v>
      </c>
      <c r="E2" s="629" t="s">
        <v>4406</v>
      </c>
      <c r="F2" s="630" t="s">
        <v>4407</v>
      </c>
      <c r="G2" s="629" t="s">
        <v>21</v>
      </c>
      <c r="H2" s="629" t="s">
        <v>396</v>
      </c>
      <c r="I2" s="608" t="s">
        <v>4838</v>
      </c>
      <c r="J2" s="608" t="s">
        <v>4839</v>
      </c>
      <c r="L2" s="606" t="s">
        <v>4407</v>
      </c>
      <c r="M2" s="647" t="s">
        <v>4404</v>
      </c>
      <c r="N2" s="606" t="s">
        <v>4405</v>
      </c>
      <c r="O2" s="607" t="s">
        <v>4406</v>
      </c>
      <c r="P2" s="648"/>
      <c r="Q2" s="649" t="s">
        <v>17</v>
      </c>
      <c r="R2" s="606" t="s">
        <v>396</v>
      </c>
      <c r="S2" s="606" t="s">
        <v>859</v>
      </c>
    </row>
    <row r="3" spans="1:20" ht="15.75" thickTop="1" x14ac:dyDescent="0.25">
      <c r="A3" s="81">
        <v>1</v>
      </c>
      <c r="B3" s="650" t="s">
        <v>4840</v>
      </c>
      <c r="C3" s="81" t="s">
        <v>4409</v>
      </c>
      <c r="D3" s="452" t="s">
        <v>5011</v>
      </c>
      <c r="E3" s="81"/>
      <c r="F3" s="533" t="s">
        <v>4427</v>
      </c>
      <c r="G3" s="106" t="s">
        <v>2801</v>
      </c>
      <c r="H3" s="457" t="s">
        <v>437</v>
      </c>
      <c r="I3" s="56"/>
      <c r="J3" s="224">
        <v>44928</v>
      </c>
      <c r="K3" t="s">
        <v>2846</v>
      </c>
      <c r="L3" s="56"/>
      <c r="M3" s="56" t="s">
        <v>4409</v>
      </c>
      <c r="N3" s="56" t="s">
        <v>5012</v>
      </c>
      <c r="O3" s="56" t="s">
        <v>3754</v>
      </c>
      <c r="P3" s="56"/>
      <c r="Q3" s="56" t="s">
        <v>2831</v>
      </c>
      <c r="R3" s="56" t="s">
        <v>500</v>
      </c>
      <c r="S3" s="224">
        <v>44693</v>
      </c>
      <c r="T3" t="s">
        <v>5013</v>
      </c>
    </row>
    <row r="4" spans="1:20" x14ac:dyDescent="0.25">
      <c r="A4" s="56">
        <v>2</v>
      </c>
      <c r="B4" s="650" t="s">
        <v>4840</v>
      </c>
      <c r="C4" s="81" t="s">
        <v>4409</v>
      </c>
      <c r="D4" s="452" t="s">
        <v>3066</v>
      </c>
      <c r="E4" s="56"/>
      <c r="F4" s="533" t="s">
        <v>3067</v>
      </c>
      <c r="G4" s="651" t="s">
        <v>418</v>
      </c>
      <c r="H4" s="81" t="s">
        <v>437</v>
      </c>
      <c r="I4" s="56"/>
      <c r="J4" s="224">
        <v>45200</v>
      </c>
      <c r="K4" t="s">
        <v>5014</v>
      </c>
      <c r="L4" s="56"/>
      <c r="M4" s="56" t="s">
        <v>4409</v>
      </c>
      <c r="N4" s="56" t="s">
        <v>5015</v>
      </c>
      <c r="O4" s="56" t="s">
        <v>3755</v>
      </c>
      <c r="P4" s="56"/>
      <c r="Q4" s="56" t="s">
        <v>2831</v>
      </c>
      <c r="R4" s="56" t="s">
        <v>500</v>
      </c>
      <c r="S4" s="224">
        <v>44693</v>
      </c>
      <c r="T4" t="s">
        <v>5013</v>
      </c>
    </row>
    <row r="5" spans="1:20" x14ac:dyDescent="0.25">
      <c r="A5" s="56">
        <v>3</v>
      </c>
      <c r="B5" s="650" t="s">
        <v>4840</v>
      </c>
      <c r="C5" s="81" t="s">
        <v>4409</v>
      </c>
      <c r="D5" s="414" t="s">
        <v>5016</v>
      </c>
      <c r="E5" s="56"/>
      <c r="F5" s="533" t="s">
        <v>4427</v>
      </c>
      <c r="G5" s="106" t="s">
        <v>2801</v>
      </c>
      <c r="H5" s="457" t="s">
        <v>437</v>
      </c>
      <c r="I5" s="56"/>
      <c r="J5" s="56"/>
      <c r="L5" s="56"/>
      <c r="M5" s="56" t="s">
        <v>4417</v>
      </c>
      <c r="N5" s="126" t="s">
        <v>5017</v>
      </c>
      <c r="O5" s="56" t="s">
        <v>3757</v>
      </c>
      <c r="P5" s="56"/>
      <c r="Q5" s="56" t="s">
        <v>2831</v>
      </c>
      <c r="R5" s="56" t="s">
        <v>500</v>
      </c>
      <c r="S5" s="224">
        <v>44693</v>
      </c>
      <c r="T5" t="s">
        <v>5013</v>
      </c>
    </row>
    <row r="6" spans="1:20" x14ac:dyDescent="0.25">
      <c r="A6" s="56">
        <v>4</v>
      </c>
      <c r="B6" s="650" t="s">
        <v>4840</v>
      </c>
      <c r="C6" s="258" t="s">
        <v>4409</v>
      </c>
      <c r="D6" s="452" t="s">
        <v>3068</v>
      </c>
      <c r="E6" s="452"/>
      <c r="F6" s="652" t="s">
        <v>3067</v>
      </c>
      <c r="G6" s="513" t="s">
        <v>418</v>
      </c>
      <c r="H6" s="258" t="s">
        <v>437</v>
      </c>
      <c r="I6" s="452"/>
      <c r="J6" s="56" t="s">
        <v>515</v>
      </c>
      <c r="K6" t="s">
        <v>3098</v>
      </c>
      <c r="L6" s="56"/>
      <c r="M6" s="56" t="s">
        <v>4409</v>
      </c>
      <c r="N6" s="56" t="s">
        <v>3108</v>
      </c>
      <c r="O6" s="56" t="s">
        <v>3756</v>
      </c>
      <c r="P6" s="56"/>
      <c r="Q6" s="56" t="s">
        <v>2831</v>
      </c>
      <c r="R6" s="56" t="s">
        <v>500</v>
      </c>
      <c r="S6" s="224">
        <v>44693</v>
      </c>
      <c r="T6" t="s">
        <v>5013</v>
      </c>
    </row>
    <row r="7" spans="1:20" x14ac:dyDescent="0.25">
      <c r="A7" s="56">
        <v>5</v>
      </c>
      <c r="B7" s="187" t="s">
        <v>2979</v>
      </c>
      <c r="C7" s="81" t="s">
        <v>4417</v>
      </c>
      <c r="D7" s="199" t="s">
        <v>2986</v>
      </c>
      <c r="E7" s="56"/>
      <c r="F7" s="194" t="s">
        <v>3361</v>
      </c>
      <c r="G7" s="651" t="s">
        <v>418</v>
      </c>
      <c r="H7" s="81"/>
      <c r="I7" s="56"/>
      <c r="J7" s="56"/>
      <c r="L7" s="56"/>
      <c r="M7" s="56" t="s">
        <v>4417</v>
      </c>
      <c r="N7" s="126" t="s">
        <v>5018</v>
      </c>
      <c r="O7" s="56" t="s">
        <v>3758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4417</v>
      </c>
      <c r="D8" s="199" t="s">
        <v>2988</v>
      </c>
      <c r="E8" s="56"/>
      <c r="F8" s="194" t="s">
        <v>3361</v>
      </c>
      <c r="G8" s="651" t="s">
        <v>5019</v>
      </c>
      <c r="H8" s="414" t="s">
        <v>446</v>
      </c>
      <c r="I8" s="56"/>
      <c r="J8" s="56"/>
      <c r="L8" s="56"/>
      <c r="M8" s="56" t="s">
        <v>4417</v>
      </c>
      <c r="N8" s="126" t="s">
        <v>5020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5013</v>
      </c>
    </row>
    <row r="9" spans="1:20" x14ac:dyDescent="0.25">
      <c r="A9" s="56">
        <v>7</v>
      </c>
      <c r="B9" s="187" t="s">
        <v>2979</v>
      </c>
      <c r="C9" s="81" t="s">
        <v>4417</v>
      </c>
      <c r="D9" s="199" t="s">
        <v>2989</v>
      </c>
      <c r="E9" s="56"/>
      <c r="F9" s="194" t="s">
        <v>3361</v>
      </c>
      <c r="G9" s="651" t="s">
        <v>418</v>
      </c>
      <c r="H9" s="123"/>
      <c r="I9" s="56"/>
      <c r="J9" s="56"/>
      <c r="L9" s="56"/>
      <c r="M9" s="56" t="s">
        <v>4417</v>
      </c>
      <c r="N9" s="126" t="s">
        <v>5021</v>
      </c>
      <c r="O9" s="56" t="s">
        <v>3759</v>
      </c>
      <c r="P9" s="56"/>
      <c r="Q9" s="56" t="s">
        <v>2831</v>
      </c>
      <c r="R9" s="56" t="s">
        <v>500</v>
      </c>
      <c r="S9" s="224">
        <v>44693</v>
      </c>
      <c r="T9" t="s">
        <v>5013</v>
      </c>
    </row>
    <row r="10" spans="1:20" x14ac:dyDescent="0.25">
      <c r="A10" s="56">
        <v>8</v>
      </c>
      <c r="B10" s="187" t="s">
        <v>2979</v>
      </c>
      <c r="C10" s="81" t="s">
        <v>4417</v>
      </c>
      <c r="D10" s="199" t="s">
        <v>2990</v>
      </c>
      <c r="E10" s="56"/>
      <c r="F10" s="194" t="s">
        <v>3361</v>
      </c>
      <c r="G10" s="651" t="s">
        <v>418</v>
      </c>
      <c r="H10" s="123"/>
      <c r="I10" s="56"/>
      <c r="J10" s="56"/>
      <c r="L10" s="56" t="s">
        <v>2831</v>
      </c>
      <c r="M10" s="56" t="s">
        <v>4409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58" t="s">
        <v>4417</v>
      </c>
      <c r="D11" s="653" t="s">
        <v>2991</v>
      </c>
      <c r="E11" s="452"/>
      <c r="F11" s="654" t="s">
        <v>3361</v>
      </c>
      <c r="G11" s="651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5022</v>
      </c>
      <c r="N11" s="655" t="s">
        <v>5023</v>
      </c>
      <c r="O11" s="56" t="s">
        <v>3760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4417</v>
      </c>
      <c r="D12" s="126" t="s">
        <v>2993</v>
      </c>
      <c r="E12" s="56"/>
      <c r="F12" s="194" t="s">
        <v>3361</v>
      </c>
      <c r="G12" s="651" t="s">
        <v>418</v>
      </c>
      <c r="H12" s="71"/>
      <c r="I12" s="56"/>
      <c r="J12" s="56"/>
      <c r="L12" s="56" t="s">
        <v>2658</v>
      </c>
      <c r="M12" s="56" t="s">
        <v>5022</v>
      </c>
      <c r="N12" s="655" t="s">
        <v>5024</v>
      </c>
      <c r="O12" s="56" t="s">
        <v>3761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4417</v>
      </c>
      <c r="D13" s="525" t="s">
        <v>2994</v>
      </c>
      <c r="E13" s="452"/>
      <c r="F13" s="654" t="s">
        <v>3361</v>
      </c>
      <c r="G13" s="513" t="s">
        <v>418</v>
      </c>
      <c r="H13" s="509" t="s">
        <v>5025</v>
      </c>
      <c r="I13" s="56"/>
      <c r="J13" s="56" t="s">
        <v>265</v>
      </c>
      <c r="K13" t="s">
        <v>2846</v>
      </c>
      <c r="L13" s="56"/>
      <c r="M13" s="56" t="s">
        <v>5022</v>
      </c>
      <c r="N13" s="655" t="s">
        <v>5026</v>
      </c>
      <c r="O13" s="58" t="s">
        <v>3762</v>
      </c>
      <c r="P13" s="58">
        <v>875000</v>
      </c>
      <c r="Q13" s="56" t="s">
        <v>5027</v>
      </c>
      <c r="R13" s="56" t="s">
        <v>500</v>
      </c>
      <c r="S13" s="224">
        <v>44693</v>
      </c>
      <c r="T13" t="s">
        <v>5013</v>
      </c>
    </row>
    <row r="14" spans="1:20" x14ac:dyDescent="0.25">
      <c r="A14" s="56">
        <v>12</v>
      </c>
      <c r="B14" s="65" t="s">
        <v>2979</v>
      </c>
      <c r="C14" s="81" t="s">
        <v>4417</v>
      </c>
      <c r="D14" s="126" t="s">
        <v>2995</v>
      </c>
      <c r="E14" s="56"/>
      <c r="F14" s="194" t="s">
        <v>3361</v>
      </c>
      <c r="G14" s="651" t="s">
        <v>418</v>
      </c>
      <c r="H14" s="56"/>
      <c r="I14" s="56"/>
      <c r="J14" s="56"/>
      <c r="L14" s="56"/>
      <c r="M14" s="56" t="s">
        <v>4423</v>
      </c>
      <c r="N14" s="56" t="s">
        <v>5028</v>
      </c>
      <c r="O14" s="58" t="s">
        <v>3763</v>
      </c>
      <c r="P14" s="58">
        <v>875000</v>
      </c>
      <c r="Q14" s="56" t="s">
        <v>5027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4417</v>
      </c>
      <c r="D15" s="548" t="s">
        <v>5029</v>
      </c>
      <c r="E15" s="56"/>
      <c r="F15" s="65" t="s">
        <v>2309</v>
      </c>
      <c r="G15" s="106" t="s">
        <v>447</v>
      </c>
      <c r="H15" s="457" t="s">
        <v>447</v>
      </c>
      <c r="I15" s="56"/>
      <c r="J15" s="56"/>
      <c r="L15" s="56" t="s">
        <v>2580</v>
      </c>
      <c r="M15" s="56" t="s">
        <v>5022</v>
      </c>
      <c r="N15" s="655" t="s">
        <v>5030</v>
      </c>
      <c r="O15" s="58" t="s">
        <v>3764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5013</v>
      </c>
    </row>
    <row r="16" spans="1:20" x14ac:dyDescent="0.25">
      <c r="A16" s="56">
        <v>14</v>
      </c>
      <c r="B16" s="65" t="s">
        <v>3067</v>
      </c>
      <c r="C16" s="56" t="s">
        <v>4417</v>
      </c>
      <c r="D16" s="548" t="s">
        <v>5031</v>
      </c>
      <c r="E16" s="56"/>
      <c r="F16" s="65" t="s">
        <v>2309</v>
      </c>
      <c r="G16" s="106" t="s">
        <v>447</v>
      </c>
      <c r="H16" s="457" t="s">
        <v>447</v>
      </c>
      <c r="I16" s="56"/>
      <c r="J16" s="56"/>
      <c r="L16" s="56"/>
      <c r="M16" s="56" t="s">
        <v>4417</v>
      </c>
      <c r="N16" s="126" t="s">
        <v>5032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11" t="s">
        <v>3067</v>
      </c>
      <c r="C17" s="452" t="s">
        <v>4417</v>
      </c>
      <c r="D17" s="525" t="s">
        <v>5033</v>
      </c>
      <c r="E17" s="452"/>
      <c r="F17" s="611" t="s">
        <v>2309</v>
      </c>
      <c r="G17" s="509" t="s">
        <v>447</v>
      </c>
      <c r="H17" s="509" t="s">
        <v>447</v>
      </c>
      <c r="I17" s="56" t="s">
        <v>2634</v>
      </c>
      <c r="J17" s="56"/>
      <c r="L17" s="56"/>
      <c r="M17" s="56" t="s">
        <v>4409</v>
      </c>
      <c r="N17" s="56" t="s">
        <v>5034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4417</v>
      </c>
      <c r="D18" s="548" t="s">
        <v>5032</v>
      </c>
      <c r="E18" s="56"/>
      <c r="F18" s="65" t="s">
        <v>2309</v>
      </c>
      <c r="G18" s="106" t="s">
        <v>447</v>
      </c>
      <c r="H18" s="457" t="s">
        <v>447</v>
      </c>
      <c r="I18" s="56" t="s">
        <v>2309</v>
      </c>
      <c r="J18" s="56"/>
      <c r="L18" s="56"/>
      <c r="M18" s="56" t="s">
        <v>4409</v>
      </c>
      <c r="N18" s="56" t="s">
        <v>5035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4417</v>
      </c>
      <c r="D19" s="656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4417</v>
      </c>
      <c r="N19" s="126" t="s">
        <v>5036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4409</v>
      </c>
      <c r="D20" s="56" t="s">
        <v>3107</v>
      </c>
      <c r="E20" s="56"/>
      <c r="F20" s="440">
        <v>44654</v>
      </c>
      <c r="G20" s="651" t="s">
        <v>418</v>
      </c>
      <c r="H20" s="457" t="s">
        <v>834</v>
      </c>
      <c r="I20" s="56"/>
      <c r="J20" s="56"/>
      <c r="L20" s="224">
        <v>45080</v>
      </c>
      <c r="M20" s="56" t="s">
        <v>4417</v>
      </c>
      <c r="N20" s="126" t="s">
        <v>5037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4409</v>
      </c>
      <c r="D21" s="414" t="s">
        <v>2315</v>
      </c>
      <c r="E21" s="56"/>
      <c r="F21" s="65" t="s">
        <v>2309</v>
      </c>
      <c r="G21" s="106" t="s">
        <v>447</v>
      </c>
      <c r="H21" s="457" t="s">
        <v>447</v>
      </c>
      <c r="I21" s="56" t="s">
        <v>2309</v>
      </c>
      <c r="J21" s="56"/>
      <c r="L21" s="224">
        <v>45080</v>
      </c>
      <c r="M21" s="56" t="s">
        <v>4409</v>
      </c>
      <c r="N21" s="56" t="s">
        <v>5038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4409</v>
      </c>
      <c r="D22" s="657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0">
        <v>45143</v>
      </c>
      <c r="M22" s="56" t="s">
        <v>4417</v>
      </c>
      <c r="N22" s="56" t="s">
        <v>2629</v>
      </c>
      <c r="O22" s="56" t="s">
        <v>1428</v>
      </c>
      <c r="P22" s="56"/>
      <c r="Q22" s="224" t="s">
        <v>5039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4409</v>
      </c>
      <c r="D23" s="56" t="s">
        <v>3108</v>
      </c>
      <c r="E23" s="56"/>
      <c r="F23" s="440">
        <v>44654</v>
      </c>
      <c r="G23" s="651" t="s">
        <v>418</v>
      </c>
      <c r="H23" s="457" t="s">
        <v>834</v>
      </c>
      <c r="I23" s="56"/>
      <c r="J23" s="56"/>
      <c r="L23" s="440">
        <v>45143</v>
      </c>
      <c r="M23" s="56" t="s">
        <v>5040</v>
      </c>
      <c r="N23" s="126" t="s">
        <v>5041</v>
      </c>
      <c r="O23" s="56" t="s">
        <v>1445</v>
      </c>
      <c r="P23" s="56"/>
      <c r="Q23" s="224" t="s">
        <v>5039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4409</v>
      </c>
      <c r="D24" s="414" t="s">
        <v>2316</v>
      </c>
      <c r="E24" s="56"/>
      <c r="F24" s="65" t="s">
        <v>2309</v>
      </c>
      <c r="G24" s="106" t="s">
        <v>447</v>
      </c>
      <c r="H24" s="457" t="s">
        <v>447</v>
      </c>
      <c r="I24" s="56" t="s">
        <v>2309</v>
      </c>
      <c r="J24" s="56"/>
      <c r="L24" s="440">
        <v>45143</v>
      </c>
      <c r="M24" s="56" t="s">
        <v>4417</v>
      </c>
      <c r="N24" s="126" t="s">
        <v>2986</v>
      </c>
      <c r="O24" s="56" t="s">
        <v>1429</v>
      </c>
      <c r="P24" s="56"/>
      <c r="Q24" s="224" t="s">
        <v>5039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4417</v>
      </c>
      <c r="D25" s="525" t="s">
        <v>5042</v>
      </c>
      <c r="E25" s="56"/>
      <c r="F25" s="65" t="s">
        <v>2321</v>
      </c>
      <c r="G25" s="56" t="s">
        <v>446</v>
      </c>
      <c r="H25" s="414" t="s">
        <v>446</v>
      </c>
      <c r="I25" s="56"/>
      <c r="J25" s="224">
        <v>45018</v>
      </c>
      <c r="K25" s="645" t="s">
        <v>3180</v>
      </c>
      <c r="L25" s="224">
        <v>45205</v>
      </c>
      <c r="M25" s="56" t="s">
        <v>4409</v>
      </c>
      <c r="N25" s="56" t="s">
        <v>5043</v>
      </c>
      <c r="O25" s="56" t="s">
        <v>1443</v>
      </c>
      <c r="P25" s="56"/>
      <c r="Q25" s="224" t="s">
        <v>5039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4417</v>
      </c>
      <c r="D26" s="126" t="s">
        <v>5037</v>
      </c>
      <c r="E26" s="56"/>
      <c r="F26" s="65" t="s">
        <v>2317</v>
      </c>
      <c r="G26" s="651" t="s">
        <v>418</v>
      </c>
      <c r="H26" s="56"/>
      <c r="I26" s="56"/>
      <c r="J26" s="56"/>
      <c r="L26" s="224">
        <v>45205</v>
      </c>
      <c r="M26" s="56" t="s">
        <v>4409</v>
      </c>
      <c r="N26" s="56" t="s">
        <v>5044</v>
      </c>
      <c r="O26" s="56" t="s">
        <v>1444</v>
      </c>
      <c r="P26" s="56"/>
      <c r="Q26" s="224" t="s">
        <v>5039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4417</v>
      </c>
      <c r="D27" s="126" t="s">
        <v>5045</v>
      </c>
      <c r="E27" s="56"/>
      <c r="F27" s="440">
        <v>44569</v>
      </c>
      <c r="G27" s="56" t="s">
        <v>446</v>
      </c>
      <c r="H27" s="414" t="s">
        <v>446</v>
      </c>
      <c r="I27" s="56"/>
      <c r="J27" s="56"/>
      <c r="L27" s="224">
        <v>45145</v>
      </c>
      <c r="M27" s="56" t="s">
        <v>5022</v>
      </c>
      <c r="N27" s="655" t="s">
        <v>5046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4417</v>
      </c>
      <c r="D28" s="525" t="s">
        <v>5036</v>
      </c>
      <c r="E28" s="56"/>
      <c r="F28" s="65" t="s">
        <v>2321</v>
      </c>
      <c r="G28" s="56" t="s">
        <v>446</v>
      </c>
      <c r="H28" s="414" t="s">
        <v>446</v>
      </c>
      <c r="I28" s="56"/>
      <c r="J28" s="224">
        <v>45018</v>
      </c>
      <c r="K28" s="645" t="s">
        <v>3180</v>
      </c>
      <c r="L28" s="224">
        <v>45145</v>
      </c>
      <c r="M28" s="56" t="s">
        <v>5022</v>
      </c>
      <c r="N28" s="655" t="s">
        <v>5047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1" t="s">
        <v>2362</v>
      </c>
      <c r="C29" s="452" t="s">
        <v>4409</v>
      </c>
      <c r="D29" s="452" t="s">
        <v>2406</v>
      </c>
      <c r="E29" s="452"/>
      <c r="F29" s="609">
        <v>44813</v>
      </c>
      <c r="G29" s="452" t="s">
        <v>418</v>
      </c>
      <c r="H29" s="509" t="s">
        <v>447</v>
      </c>
      <c r="I29" s="56" t="s">
        <v>2846</v>
      </c>
      <c r="J29" s="56"/>
      <c r="L29" s="56" t="s">
        <v>667</v>
      </c>
      <c r="M29" s="56" t="s">
        <v>4409</v>
      </c>
      <c r="N29" s="56" t="s">
        <v>5048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4409</v>
      </c>
      <c r="D30" s="414" t="s">
        <v>2407</v>
      </c>
      <c r="E30" s="56"/>
      <c r="F30" s="440">
        <v>44813</v>
      </c>
      <c r="G30" s="56" t="s">
        <v>418</v>
      </c>
      <c r="H30" s="457" t="s">
        <v>447</v>
      </c>
      <c r="I30" s="224">
        <v>44813</v>
      </c>
      <c r="J30" s="56"/>
      <c r="L30" s="56" t="s">
        <v>667</v>
      </c>
      <c r="M30" s="56" t="s">
        <v>4409</v>
      </c>
      <c r="N30" s="56" t="s">
        <v>5049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4409</v>
      </c>
      <c r="D31" s="452" t="s">
        <v>5034</v>
      </c>
      <c r="E31" s="56"/>
      <c r="F31" s="65" t="s">
        <v>2363</v>
      </c>
      <c r="G31" s="125" t="s">
        <v>3440</v>
      </c>
      <c r="H31" s="457" t="s">
        <v>447</v>
      </c>
      <c r="I31" s="56" t="s">
        <v>2363</v>
      </c>
      <c r="J31" s="224">
        <v>45200</v>
      </c>
      <c r="L31" s="56" t="s">
        <v>667</v>
      </c>
      <c r="M31" s="56" t="s">
        <v>4409</v>
      </c>
      <c r="N31" s="56" t="s">
        <v>5050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4409</v>
      </c>
      <c r="D32" s="452" t="s">
        <v>5051</v>
      </c>
      <c r="E32" s="56"/>
      <c r="F32" s="65" t="s">
        <v>2363</v>
      </c>
      <c r="G32" s="125" t="s">
        <v>3440</v>
      </c>
      <c r="H32" s="457" t="s">
        <v>447</v>
      </c>
      <c r="I32" s="56" t="s">
        <v>2363</v>
      </c>
      <c r="J32" s="224">
        <v>45200</v>
      </c>
      <c r="L32" s="56" t="s">
        <v>667</v>
      </c>
      <c r="M32" s="56" t="s">
        <v>4417</v>
      </c>
      <c r="N32" s="126" t="s">
        <v>5052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4417</v>
      </c>
      <c r="D33" s="126" t="s">
        <v>5053</v>
      </c>
      <c r="E33" s="56"/>
      <c r="F33" s="65" t="s">
        <v>2527</v>
      </c>
      <c r="G33" s="651" t="s">
        <v>5019</v>
      </c>
      <c r="H33" s="414" t="s">
        <v>446</v>
      </c>
      <c r="I33" s="56"/>
      <c r="J33" s="56"/>
      <c r="L33" s="56" t="s">
        <v>667</v>
      </c>
      <c r="M33" s="56" t="s">
        <v>4417</v>
      </c>
      <c r="N33" s="126" t="s">
        <v>5054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4417</v>
      </c>
      <c r="D34" s="126" t="s">
        <v>5055</v>
      </c>
      <c r="E34" s="56"/>
      <c r="F34" s="65" t="s">
        <v>2527</v>
      </c>
      <c r="G34" s="651" t="s">
        <v>5019</v>
      </c>
      <c r="H34" s="414" t="s">
        <v>446</v>
      </c>
      <c r="I34" s="56"/>
      <c r="J34" s="56"/>
      <c r="L34" s="56" t="s">
        <v>667</v>
      </c>
      <c r="M34" s="56" t="s">
        <v>5022</v>
      </c>
      <c r="N34" s="655" t="s">
        <v>5056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11" t="s">
        <v>2418</v>
      </c>
      <c r="C35" s="452" t="s">
        <v>4417</v>
      </c>
      <c r="D35" s="525" t="s">
        <v>5057</v>
      </c>
      <c r="E35" s="452" t="s">
        <v>5058</v>
      </c>
      <c r="F35" s="609">
        <v>44572</v>
      </c>
      <c r="G35" s="452" t="s">
        <v>446</v>
      </c>
      <c r="H35" s="452" t="s">
        <v>446</v>
      </c>
      <c r="I35" s="56"/>
      <c r="J35" s="56" t="s">
        <v>5059</v>
      </c>
      <c r="L35" s="56" t="s">
        <v>675</v>
      </c>
      <c r="M35" s="56" t="s">
        <v>4417</v>
      </c>
      <c r="N35" s="126" t="s">
        <v>5032</v>
      </c>
      <c r="O35" s="56" t="s">
        <v>1044</v>
      </c>
      <c r="P35" s="58">
        <v>1150000</v>
      </c>
      <c r="Q35" s="440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4417</v>
      </c>
      <c r="D36" s="126" t="s">
        <v>5060</v>
      </c>
      <c r="E36" s="56"/>
      <c r="F36" s="440">
        <v>44572</v>
      </c>
      <c r="G36" s="106" t="s">
        <v>446</v>
      </c>
      <c r="H36" s="414" t="s">
        <v>446</v>
      </c>
      <c r="I36" s="56"/>
      <c r="J36" s="56"/>
      <c r="L36" s="56"/>
      <c r="M36" s="56" t="s">
        <v>4423</v>
      </c>
      <c r="N36" s="56" t="s">
        <v>5061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4417</v>
      </c>
      <c r="D37" s="414" t="s">
        <v>5062</v>
      </c>
      <c r="E37" s="414" t="s">
        <v>5063</v>
      </c>
      <c r="F37" s="65" t="s">
        <v>2428</v>
      </c>
      <c r="G37" s="106" t="s">
        <v>416</v>
      </c>
      <c r="H37" s="247" t="s">
        <v>437</v>
      </c>
      <c r="I37" s="56" t="s">
        <v>228</v>
      </c>
      <c r="J37" s="56"/>
      <c r="L37" s="56"/>
      <c r="M37" s="56" t="s">
        <v>4423</v>
      </c>
      <c r="N37" s="56" t="s">
        <v>5064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4417</v>
      </c>
      <c r="D38" s="126" t="s">
        <v>5065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4423</v>
      </c>
      <c r="N38" s="56" t="s">
        <v>5066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4417</v>
      </c>
      <c r="D39" s="126" t="s">
        <v>5067</v>
      </c>
      <c r="E39" s="56"/>
      <c r="F39" s="65" t="s">
        <v>2488</v>
      </c>
      <c r="G39" s="651" t="s">
        <v>418</v>
      </c>
      <c r="H39" s="56"/>
      <c r="I39" s="56"/>
      <c r="J39" s="56"/>
      <c r="L39" s="56"/>
      <c r="M39" s="56" t="s">
        <v>4423</v>
      </c>
      <c r="N39" s="56" t="s">
        <v>5068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4417</v>
      </c>
      <c r="D40" s="126" t="s">
        <v>5069</v>
      </c>
      <c r="E40" s="56"/>
      <c r="F40" s="65" t="s">
        <v>2488</v>
      </c>
      <c r="G40" s="651" t="s">
        <v>418</v>
      </c>
      <c r="H40" s="457" t="s">
        <v>834</v>
      </c>
      <c r="I40" s="224">
        <v>44603</v>
      </c>
      <c r="J40" s="56"/>
      <c r="L40" s="56"/>
      <c r="M40" s="56" t="s">
        <v>4423</v>
      </c>
      <c r="N40" s="56" t="s">
        <v>5070</v>
      </c>
      <c r="O40" s="56" t="s">
        <v>1606</v>
      </c>
      <c r="P40" s="58">
        <v>1825000</v>
      </c>
      <c r="Q40" s="56" t="s">
        <v>680</v>
      </c>
      <c r="R40" s="56" t="s">
        <v>5071</v>
      </c>
      <c r="S40" s="224">
        <v>45054</v>
      </c>
    </row>
    <row r="41" spans="1:19" x14ac:dyDescent="0.25">
      <c r="A41" s="56">
        <v>39</v>
      </c>
      <c r="B41" s="440">
        <v>44603</v>
      </c>
      <c r="C41" s="56" t="s">
        <v>4417</v>
      </c>
      <c r="D41" s="255" t="s">
        <v>2593</v>
      </c>
      <c r="E41" s="56"/>
      <c r="F41" s="440">
        <v>44603</v>
      </c>
      <c r="G41" s="651" t="s">
        <v>418</v>
      </c>
      <c r="H41" s="457" t="s">
        <v>447</v>
      </c>
      <c r="I41" s="224">
        <v>44631</v>
      </c>
      <c r="J41" s="56"/>
      <c r="L41" s="56"/>
      <c r="M41" s="56" t="s">
        <v>4423</v>
      </c>
      <c r="N41" s="56" t="s">
        <v>5072</v>
      </c>
      <c r="O41" s="56" t="s">
        <v>1608</v>
      </c>
      <c r="P41" s="58">
        <v>1825000</v>
      </c>
      <c r="Q41" s="56" t="s">
        <v>680</v>
      </c>
      <c r="R41" s="56" t="s">
        <v>5073</v>
      </c>
      <c r="S41" s="224">
        <v>45054</v>
      </c>
    </row>
    <row r="42" spans="1:19" x14ac:dyDescent="0.25">
      <c r="A42" s="56">
        <v>40</v>
      </c>
      <c r="B42" s="440">
        <v>44603</v>
      </c>
      <c r="C42" s="56" t="s">
        <v>4417</v>
      </c>
      <c r="D42" s="255" t="s">
        <v>2594</v>
      </c>
      <c r="E42" s="56"/>
      <c r="F42" s="440">
        <v>44603</v>
      </c>
      <c r="G42" s="651" t="s">
        <v>418</v>
      </c>
      <c r="H42" s="457" t="s">
        <v>447</v>
      </c>
      <c r="I42" s="224">
        <v>44631</v>
      </c>
      <c r="J42" s="56"/>
      <c r="L42" s="56" t="s">
        <v>680</v>
      </c>
      <c r="M42" s="56" t="s">
        <v>4409</v>
      </c>
      <c r="N42" s="56" t="s">
        <v>5074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0">
        <v>44603</v>
      </c>
      <c r="C43" s="56" t="s">
        <v>4417</v>
      </c>
      <c r="D43" s="56" t="s">
        <v>2595</v>
      </c>
      <c r="E43" s="56"/>
      <c r="F43" s="440">
        <v>44603</v>
      </c>
      <c r="G43" s="651" t="s">
        <v>418</v>
      </c>
      <c r="H43" s="457" t="s">
        <v>834</v>
      </c>
      <c r="I43" s="224">
        <v>44631</v>
      </c>
      <c r="J43" s="56"/>
      <c r="L43" s="56" t="s">
        <v>680</v>
      </c>
      <c r="M43" s="56" t="s">
        <v>4409</v>
      </c>
      <c r="N43" s="56" t="s">
        <v>5075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0">
        <v>44603</v>
      </c>
      <c r="C44" s="56" t="s">
        <v>4417</v>
      </c>
      <c r="D44" s="56" t="s">
        <v>2596</v>
      </c>
      <c r="E44" s="56"/>
      <c r="F44" s="440">
        <v>44603</v>
      </c>
      <c r="G44" s="651" t="s">
        <v>418</v>
      </c>
      <c r="H44" s="457" t="s">
        <v>834</v>
      </c>
      <c r="I44" s="224">
        <v>44631</v>
      </c>
      <c r="J44" s="56"/>
      <c r="L44" s="56" t="s">
        <v>680</v>
      </c>
      <c r="M44" s="56" t="s">
        <v>4409</v>
      </c>
      <c r="N44" s="56" t="s">
        <v>5076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40">
        <v>44662</v>
      </c>
      <c r="C45" s="56" t="s">
        <v>4417</v>
      </c>
      <c r="D45" s="56" t="s">
        <v>5077</v>
      </c>
      <c r="E45" s="56" t="s">
        <v>5078</v>
      </c>
      <c r="F45" s="65" t="s">
        <v>2774</v>
      </c>
      <c r="G45" s="651" t="s">
        <v>418</v>
      </c>
      <c r="H45" s="457" t="s">
        <v>834</v>
      </c>
      <c r="I45" s="56" t="s">
        <v>2781</v>
      </c>
      <c r="J45" s="56"/>
      <c r="L45" s="56" t="s">
        <v>680</v>
      </c>
      <c r="M45" s="56" t="s">
        <v>4409</v>
      </c>
      <c r="N45" s="56" t="s">
        <v>5079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40">
        <v>44662</v>
      </c>
      <c r="C46" s="56" t="s">
        <v>4417</v>
      </c>
      <c r="D46" s="548" t="s">
        <v>5080</v>
      </c>
      <c r="E46" s="414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4409</v>
      </c>
      <c r="N46" s="56" t="s">
        <v>5081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0">
        <v>44662</v>
      </c>
      <c r="C47" s="56" t="s">
        <v>4417</v>
      </c>
      <c r="D47" s="56" t="s">
        <v>5082</v>
      </c>
      <c r="E47" s="56" t="s">
        <v>5083</v>
      </c>
      <c r="F47" s="65" t="s">
        <v>2774</v>
      </c>
      <c r="G47" s="651" t="s">
        <v>418</v>
      </c>
      <c r="H47" s="457" t="s">
        <v>834</v>
      </c>
      <c r="I47" s="56" t="s">
        <v>2781</v>
      </c>
      <c r="J47" s="56"/>
      <c r="L47" s="56"/>
      <c r="M47" s="56" t="s">
        <v>4532</v>
      </c>
      <c r="N47" s="56" t="s">
        <v>5084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0">
        <v>44662</v>
      </c>
      <c r="C48" s="56" t="s">
        <v>4417</v>
      </c>
      <c r="D48" s="56" t="s">
        <v>5085</v>
      </c>
      <c r="E48" s="56"/>
      <c r="F48" s="65" t="s">
        <v>2653</v>
      </c>
      <c r="G48" s="106" t="s">
        <v>2720</v>
      </c>
      <c r="H48" s="414" t="s">
        <v>446</v>
      </c>
      <c r="I48" s="56" t="s">
        <v>2653</v>
      </c>
      <c r="J48" s="56"/>
      <c r="L48" s="56"/>
      <c r="M48" s="56" t="s">
        <v>4532</v>
      </c>
      <c r="N48" s="56" t="s">
        <v>5086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0">
        <v>44662</v>
      </c>
      <c r="C49" s="56" t="s">
        <v>4417</v>
      </c>
      <c r="D49" s="414" t="s">
        <v>2627</v>
      </c>
      <c r="E49" s="56"/>
      <c r="F49" s="65" t="s">
        <v>2634</v>
      </c>
      <c r="G49" s="651" t="s">
        <v>418</v>
      </c>
      <c r="H49" s="457" t="s">
        <v>447</v>
      </c>
      <c r="I49" s="56" t="s">
        <v>2634</v>
      </c>
      <c r="J49" s="56"/>
      <c r="L49" s="224">
        <v>45054</v>
      </c>
      <c r="M49" s="56" t="s">
        <v>4417</v>
      </c>
      <c r="N49" s="126" t="s">
        <v>5087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40">
        <v>44662</v>
      </c>
      <c r="C50" s="56" t="s">
        <v>4417</v>
      </c>
      <c r="D50" s="452" t="s">
        <v>2629</v>
      </c>
      <c r="E50" s="452"/>
      <c r="F50" s="611" t="s">
        <v>2634</v>
      </c>
      <c r="G50" s="513" t="s">
        <v>418</v>
      </c>
      <c r="H50" s="509" t="s">
        <v>447</v>
      </c>
      <c r="I50" s="452" t="s">
        <v>2634</v>
      </c>
      <c r="J50" s="452" t="s">
        <v>554</v>
      </c>
      <c r="L50" s="224">
        <v>45054</v>
      </c>
      <c r="M50" s="56" t="s">
        <v>4417</v>
      </c>
      <c r="N50" s="126" t="s">
        <v>5088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40">
        <v>44986</v>
      </c>
      <c r="C51" s="56" t="s">
        <v>4409</v>
      </c>
      <c r="D51" s="655" t="s">
        <v>5089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0">
        <v>45268</v>
      </c>
      <c r="M51" s="56" t="s">
        <v>5022</v>
      </c>
      <c r="N51" s="56" t="s">
        <v>5090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0">
        <v>44986</v>
      </c>
      <c r="C52" s="56" t="s">
        <v>4409</v>
      </c>
      <c r="D52" s="655" t="s">
        <v>5091</v>
      </c>
      <c r="E52" s="56" t="s">
        <v>5092</v>
      </c>
      <c r="F52" s="440">
        <v>44986</v>
      </c>
      <c r="G52" s="106" t="s">
        <v>416</v>
      </c>
      <c r="H52" s="56" t="s">
        <v>447</v>
      </c>
      <c r="I52" s="224">
        <v>44986</v>
      </c>
      <c r="J52" s="56"/>
      <c r="L52" s="440">
        <v>45268</v>
      </c>
      <c r="M52" s="56" t="s">
        <v>5022</v>
      </c>
      <c r="N52" s="655" t="s">
        <v>5093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0">
        <v>44986</v>
      </c>
      <c r="C53" s="56" t="s">
        <v>4409</v>
      </c>
      <c r="D53" s="56" t="s">
        <v>5094</v>
      </c>
      <c r="E53" s="56" t="s">
        <v>5095</v>
      </c>
      <c r="F53" s="440">
        <v>44986</v>
      </c>
      <c r="G53" s="106" t="s">
        <v>416</v>
      </c>
      <c r="H53" s="56" t="s">
        <v>447</v>
      </c>
      <c r="I53" s="224">
        <v>44986</v>
      </c>
      <c r="J53" s="56"/>
      <c r="L53" s="440">
        <v>45268</v>
      </c>
      <c r="M53" s="56" t="s">
        <v>4484</v>
      </c>
      <c r="N53" s="56" t="s">
        <v>5096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40">
        <v>44986</v>
      </c>
      <c r="C54" s="56" t="s">
        <v>4409</v>
      </c>
      <c r="D54" s="56" t="s">
        <v>5097</v>
      </c>
      <c r="E54" s="56" t="s">
        <v>5098</v>
      </c>
      <c r="F54" s="65" t="s">
        <v>265</v>
      </c>
      <c r="G54" s="106" t="s">
        <v>416</v>
      </c>
      <c r="H54" s="106" t="s">
        <v>5025</v>
      </c>
      <c r="I54" s="56" t="s">
        <v>265</v>
      </c>
      <c r="J54" s="56"/>
      <c r="L54" s="56" t="s">
        <v>714</v>
      </c>
      <c r="M54" s="56" t="s">
        <v>5022</v>
      </c>
      <c r="N54" s="655" t="s">
        <v>5099</v>
      </c>
      <c r="O54" s="56" t="s">
        <v>5100</v>
      </c>
      <c r="P54" s="58">
        <v>1150000</v>
      </c>
      <c r="Q54" s="224">
        <v>45117</v>
      </c>
      <c r="R54" s="64" t="s">
        <v>813</v>
      </c>
      <c r="S54" s="56" t="s">
        <v>6337</v>
      </c>
    </row>
    <row r="55" spans="1:19" x14ac:dyDescent="0.25">
      <c r="A55" s="56">
        <v>53</v>
      </c>
      <c r="B55" s="65" t="s">
        <v>469</v>
      </c>
      <c r="C55" s="56" t="s">
        <v>4409</v>
      </c>
      <c r="D55" s="644" t="s">
        <v>5101</v>
      </c>
      <c r="E55" s="56" t="s">
        <v>5102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4417</v>
      </c>
      <c r="N55" s="126" t="s">
        <v>5067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4409</v>
      </c>
      <c r="D56" s="644" t="s">
        <v>5103</v>
      </c>
      <c r="E56" s="56" t="s">
        <v>5104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4409</v>
      </c>
      <c r="N56" s="56" t="s">
        <v>5105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4409</v>
      </c>
      <c r="D57" s="644" t="s">
        <v>5106</v>
      </c>
      <c r="E57" s="56" t="s">
        <v>5107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4409</v>
      </c>
      <c r="N57" s="56" t="s">
        <v>5108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4409</v>
      </c>
      <c r="D58" s="644" t="s">
        <v>5109</v>
      </c>
      <c r="E58" s="56" t="s">
        <v>5110</v>
      </c>
      <c r="F58" s="65" t="s">
        <v>473</v>
      </c>
      <c r="G58" s="106" t="s">
        <v>416</v>
      </c>
      <c r="H58" s="106" t="s">
        <v>5025</v>
      </c>
      <c r="I58" s="224">
        <v>44928</v>
      </c>
      <c r="J58" s="56"/>
      <c r="L58" s="56" t="s">
        <v>714</v>
      </c>
      <c r="M58" s="56" t="s">
        <v>4417</v>
      </c>
      <c r="N58" s="126" t="s">
        <v>2990</v>
      </c>
      <c r="O58" s="56" t="s">
        <v>5111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4409</v>
      </c>
      <c r="D59" s="644" t="s">
        <v>5105</v>
      </c>
      <c r="E59" s="56" t="s">
        <v>5112</v>
      </c>
      <c r="F59" s="440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4409</v>
      </c>
      <c r="N59" s="56" t="s">
        <v>5094</v>
      </c>
      <c r="O59" s="56" t="s">
        <v>2017</v>
      </c>
      <c r="P59" s="58">
        <v>1150000</v>
      </c>
      <c r="Q59" s="224">
        <v>45117</v>
      </c>
      <c r="R59" s="56" t="s">
        <v>4359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4409</v>
      </c>
      <c r="D60" s="56" t="s">
        <v>5049</v>
      </c>
      <c r="E60" s="56" t="s">
        <v>1048</v>
      </c>
      <c r="F60" s="440">
        <v>45172</v>
      </c>
      <c r="G60" s="106" t="s">
        <v>416</v>
      </c>
      <c r="H60" s="255" t="s">
        <v>447</v>
      </c>
      <c r="I60" s="56" t="s">
        <v>547</v>
      </c>
      <c r="J60" s="56"/>
      <c r="L60" s="56" t="s">
        <v>737</v>
      </c>
      <c r="M60" s="56" t="s">
        <v>4409</v>
      </c>
      <c r="N60" s="56" t="s">
        <v>5113</v>
      </c>
      <c r="O60" s="56" t="s">
        <v>5114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4409</v>
      </c>
      <c r="D61" s="56" t="s">
        <v>5115</v>
      </c>
      <c r="E61" s="56" t="s">
        <v>1009</v>
      </c>
      <c r="F61" s="65" t="s">
        <v>512</v>
      </c>
      <c r="G61" s="106" t="s">
        <v>416</v>
      </c>
      <c r="H61" s="255" t="s">
        <v>437</v>
      </c>
      <c r="I61" s="56" t="s">
        <v>515</v>
      </c>
      <c r="J61" s="56"/>
      <c r="L61" s="56" t="s">
        <v>737</v>
      </c>
      <c r="M61" s="56" t="s">
        <v>4409</v>
      </c>
      <c r="N61" s="56" t="s">
        <v>5116</v>
      </c>
      <c r="O61" s="56" t="s">
        <v>5117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4409</v>
      </c>
      <c r="D62" s="56" t="s">
        <v>5081</v>
      </c>
      <c r="E62" s="56" t="s">
        <v>1010</v>
      </c>
      <c r="F62" s="65" t="s">
        <v>512</v>
      </c>
      <c r="G62" s="106" t="s">
        <v>416</v>
      </c>
      <c r="H62" s="255" t="s">
        <v>437</v>
      </c>
      <c r="I62" s="224">
        <v>45172</v>
      </c>
      <c r="J62" s="56"/>
      <c r="L62" s="56" t="s">
        <v>737</v>
      </c>
      <c r="M62" s="56" t="s">
        <v>4417</v>
      </c>
      <c r="N62" s="126" t="s">
        <v>2260</v>
      </c>
      <c r="O62" s="56" t="s">
        <v>5118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4409</v>
      </c>
      <c r="D63" s="56" t="s">
        <v>5119</v>
      </c>
      <c r="E63" s="56" t="s">
        <v>1049</v>
      </c>
      <c r="F63" s="440">
        <v>45172</v>
      </c>
      <c r="G63" s="106" t="s">
        <v>926</v>
      </c>
      <c r="H63" s="255" t="s">
        <v>446</v>
      </c>
      <c r="I63" s="56" t="s">
        <v>544</v>
      </c>
      <c r="J63" s="56"/>
      <c r="L63" s="56" t="s">
        <v>737</v>
      </c>
      <c r="M63" s="56" t="s">
        <v>4409</v>
      </c>
      <c r="N63" s="56" t="s">
        <v>5120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4409</v>
      </c>
      <c r="D64" s="56" t="s">
        <v>5121</v>
      </c>
      <c r="E64" s="56" t="s">
        <v>1050</v>
      </c>
      <c r="F64" s="440">
        <v>45172</v>
      </c>
      <c r="G64" s="106" t="s">
        <v>926</v>
      </c>
      <c r="H64" s="255" t="s">
        <v>446</v>
      </c>
      <c r="I64" s="56" t="s">
        <v>544</v>
      </c>
      <c r="J64" s="56"/>
      <c r="L64" s="56"/>
      <c r="M64" s="56" t="s">
        <v>4494</v>
      </c>
      <c r="N64" s="655" t="s">
        <v>5089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4409</v>
      </c>
      <c r="D65" s="56" t="s">
        <v>5122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4409</v>
      </c>
      <c r="N65" s="56" t="s">
        <v>5081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4409</v>
      </c>
      <c r="D66" s="56" t="s">
        <v>5123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4409</v>
      </c>
      <c r="N66" s="56" t="s">
        <v>5124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4409</v>
      </c>
      <c r="D67" s="56" t="s">
        <v>5125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4409</v>
      </c>
      <c r="N67" s="56" t="s">
        <v>5043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4409</v>
      </c>
      <c r="D68" s="56" t="s">
        <v>5124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4409</v>
      </c>
      <c r="N68" s="56" t="s">
        <v>5126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4409</v>
      </c>
      <c r="D69" s="56" t="s">
        <v>5127</v>
      </c>
      <c r="E69" s="56" t="s">
        <v>1263</v>
      </c>
      <c r="F69" s="440">
        <v>45235</v>
      </c>
      <c r="G69" s="106" t="s">
        <v>416</v>
      </c>
      <c r="H69" s="56" t="s">
        <v>834</v>
      </c>
      <c r="I69" s="56"/>
      <c r="J69" s="56"/>
      <c r="L69" s="452"/>
      <c r="M69" s="452" t="s">
        <v>5128</v>
      </c>
      <c r="N69" s="452" t="s">
        <v>5129</v>
      </c>
      <c r="O69" s="452" t="s">
        <v>5130</v>
      </c>
      <c r="P69" s="452"/>
      <c r="Q69" s="452"/>
      <c r="R69" s="615" t="s">
        <v>2846</v>
      </c>
      <c r="S69" s="452"/>
    </row>
    <row r="70" spans="1:19" x14ac:dyDescent="0.25">
      <c r="A70" s="56">
        <v>68</v>
      </c>
      <c r="B70" s="65" t="s">
        <v>366</v>
      </c>
      <c r="C70" s="56" t="s">
        <v>4409</v>
      </c>
      <c r="D70" s="56" t="s">
        <v>5131</v>
      </c>
      <c r="E70" s="56" t="s">
        <v>1264</v>
      </c>
      <c r="F70" s="440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4409</v>
      </c>
      <c r="N70" s="56" t="s">
        <v>5132</v>
      </c>
      <c r="O70" s="56" t="s">
        <v>1266</v>
      </c>
      <c r="P70" s="56"/>
      <c r="Q70" s="56"/>
      <c r="R70" s="56" t="s">
        <v>4359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4409</v>
      </c>
      <c r="D71" s="56" t="s">
        <v>5133</v>
      </c>
      <c r="E71" s="56" t="s">
        <v>1265</v>
      </c>
      <c r="F71" s="440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4409</v>
      </c>
      <c r="N71" s="56" t="s">
        <v>5048</v>
      </c>
      <c r="O71" s="56" t="s">
        <v>1561</v>
      </c>
      <c r="P71" s="56"/>
      <c r="Q71" s="56"/>
      <c r="R71" s="56" t="s">
        <v>4359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4409</v>
      </c>
      <c r="D72" s="56" t="s">
        <v>5132</v>
      </c>
      <c r="E72" s="56" t="s">
        <v>1266</v>
      </c>
      <c r="F72" s="440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4409</v>
      </c>
      <c r="N72" s="56" t="s">
        <v>5134</v>
      </c>
      <c r="O72" s="56" t="s">
        <v>6304</v>
      </c>
      <c r="P72" s="56"/>
      <c r="Q72" s="56"/>
      <c r="R72" s="56" t="s">
        <v>4359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4409</v>
      </c>
      <c r="D73" s="56" t="s">
        <v>5135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4417</v>
      </c>
      <c r="N73" s="56" t="s">
        <v>5077</v>
      </c>
      <c r="O73" s="56" t="s">
        <v>2777</v>
      </c>
      <c r="P73" s="56"/>
      <c r="Q73" s="56"/>
      <c r="R73" s="56" t="s">
        <v>4359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4409</v>
      </c>
      <c r="D74" s="56" t="s">
        <v>5136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5833</v>
      </c>
      <c r="N74" s="56" t="s">
        <v>5015</v>
      </c>
      <c r="O74" s="56" t="s">
        <v>3755</v>
      </c>
      <c r="P74" s="56"/>
      <c r="Q74" s="56" t="s">
        <v>6364</v>
      </c>
      <c r="R74" s="56" t="s">
        <v>567</v>
      </c>
      <c r="S74" s="56" t="s">
        <v>6396</v>
      </c>
    </row>
    <row r="75" spans="1:19" x14ac:dyDescent="0.25">
      <c r="A75" s="56">
        <v>73</v>
      </c>
      <c r="B75" s="65" t="s">
        <v>603</v>
      </c>
      <c r="C75" s="56" t="s">
        <v>4409</v>
      </c>
      <c r="D75" s="56" t="s">
        <v>5126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5909</v>
      </c>
      <c r="N75" s="56" t="s">
        <v>5137</v>
      </c>
      <c r="O75" s="56" t="s">
        <v>1323</v>
      </c>
      <c r="P75" s="56"/>
      <c r="Q75" s="56" t="s">
        <v>6328</v>
      </c>
      <c r="R75" s="56" t="s">
        <v>567</v>
      </c>
      <c r="S75" s="56" t="s">
        <v>6396</v>
      </c>
    </row>
    <row r="76" spans="1:19" x14ac:dyDescent="0.25">
      <c r="A76" s="56">
        <v>74</v>
      </c>
      <c r="B76" s="65" t="s">
        <v>603</v>
      </c>
      <c r="C76" s="56" t="s">
        <v>4409</v>
      </c>
      <c r="D76" s="56" t="s">
        <v>5137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5022</v>
      </c>
      <c r="N76" s="655" t="s">
        <v>5138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4409</v>
      </c>
      <c r="D77" s="56" t="s">
        <v>5139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684" t="s">
        <v>6257</v>
      </c>
      <c r="M77" s="56" t="s">
        <v>4409</v>
      </c>
      <c r="N77" s="65" t="s">
        <v>5074</v>
      </c>
      <c r="O77" s="56" t="s">
        <v>1820</v>
      </c>
      <c r="P77" s="56"/>
      <c r="Q77" s="56" t="s">
        <v>6328</v>
      </c>
      <c r="R77" s="56" t="s">
        <v>567</v>
      </c>
      <c r="S77" s="56" t="s">
        <v>6396</v>
      </c>
    </row>
    <row r="78" spans="1:19" x14ac:dyDescent="0.25">
      <c r="A78" s="56">
        <v>76</v>
      </c>
      <c r="B78" s="56" t="s">
        <v>613</v>
      </c>
      <c r="C78" s="56" t="s">
        <v>4409</v>
      </c>
      <c r="D78" s="56" t="s">
        <v>5140</v>
      </c>
      <c r="E78" s="56" t="s">
        <v>5141</v>
      </c>
      <c r="F78" s="440">
        <v>45113</v>
      </c>
      <c r="G78" s="106" t="s">
        <v>416</v>
      </c>
      <c r="H78" s="56" t="s">
        <v>5142</v>
      </c>
      <c r="I78" s="56"/>
      <c r="J78" s="56"/>
      <c r="L78" s="56" t="s">
        <v>6328</v>
      </c>
      <c r="M78" s="56" t="s">
        <v>5909</v>
      </c>
      <c r="N78" s="65" t="s">
        <v>5194</v>
      </c>
      <c r="O78" s="56" t="s">
        <v>1650</v>
      </c>
      <c r="P78" s="56"/>
      <c r="Q78" s="56" t="s">
        <v>6432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4409</v>
      </c>
      <c r="D79" s="56" t="s">
        <v>5143</v>
      </c>
      <c r="E79" s="56" t="s">
        <v>5144</v>
      </c>
      <c r="F79" s="440">
        <v>45113</v>
      </c>
      <c r="G79" s="106" t="s">
        <v>416</v>
      </c>
      <c r="H79" s="56" t="s">
        <v>5142</v>
      </c>
      <c r="I79" s="56"/>
      <c r="J79" s="56"/>
      <c r="L79" s="56" t="s">
        <v>6328</v>
      </c>
      <c r="M79" s="56" t="s">
        <v>5909</v>
      </c>
      <c r="N79" s="65" t="s">
        <v>5049</v>
      </c>
      <c r="O79" s="56" t="s">
        <v>1048</v>
      </c>
      <c r="P79" s="56"/>
      <c r="Q79" s="56" t="s">
        <v>6432</v>
      </c>
      <c r="R79" s="56" t="s">
        <v>415</v>
      </c>
      <c r="S79" s="56" t="s">
        <v>6461</v>
      </c>
    </row>
    <row r="80" spans="1:19" x14ac:dyDescent="0.25">
      <c r="A80" s="56">
        <v>78</v>
      </c>
      <c r="B80" s="56" t="s">
        <v>613</v>
      </c>
      <c r="C80" s="56" t="s">
        <v>4409</v>
      </c>
      <c r="D80" s="56" t="s">
        <v>5145</v>
      </c>
      <c r="E80" s="56" t="s">
        <v>1359</v>
      </c>
      <c r="F80" s="440">
        <v>45266</v>
      </c>
      <c r="G80" s="106" t="s">
        <v>5146</v>
      </c>
      <c r="H80" s="64" t="s">
        <v>1360</v>
      </c>
      <c r="I80" s="56"/>
      <c r="J80" s="56"/>
      <c r="L80" s="56" t="s">
        <v>6328</v>
      </c>
      <c r="M80" s="56" t="s">
        <v>5909</v>
      </c>
      <c r="N80" s="65" t="s">
        <v>5122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4409</v>
      </c>
      <c r="D81" s="56" t="s">
        <v>5147</v>
      </c>
      <c r="E81" s="56" t="s">
        <v>1361</v>
      </c>
      <c r="F81" s="440">
        <v>45266</v>
      </c>
      <c r="G81" s="106" t="s">
        <v>5146</v>
      </c>
      <c r="H81" s="64" t="s">
        <v>1360</v>
      </c>
      <c r="I81" s="56"/>
      <c r="J81" s="56"/>
      <c r="L81" s="56" t="s">
        <v>6328</v>
      </c>
      <c r="M81" s="56" t="s">
        <v>5833</v>
      </c>
      <c r="N81" s="56" t="s">
        <v>5044</v>
      </c>
      <c r="O81" s="56" t="s">
        <v>1443</v>
      </c>
      <c r="P81" s="56"/>
      <c r="Q81" s="56" t="s">
        <v>6432</v>
      </c>
      <c r="R81" s="56" t="s">
        <v>415</v>
      </c>
      <c r="S81" s="56" t="s">
        <v>6461</v>
      </c>
    </row>
    <row r="82" spans="1:19" x14ac:dyDescent="0.25">
      <c r="A82" s="56">
        <v>80</v>
      </c>
      <c r="B82" s="82">
        <v>45175</v>
      </c>
      <c r="C82" s="56" t="s">
        <v>4409</v>
      </c>
      <c r="D82" s="56" t="s">
        <v>5148</v>
      </c>
      <c r="E82" s="56" t="s">
        <v>1390</v>
      </c>
      <c r="F82" s="65" t="s">
        <v>638</v>
      </c>
      <c r="G82" s="106" t="s">
        <v>5149</v>
      </c>
      <c r="H82" s="255" t="s">
        <v>437</v>
      </c>
      <c r="I82" s="56"/>
      <c r="J82" s="56"/>
      <c r="L82" s="56" t="s">
        <v>6364</v>
      </c>
      <c r="M82" s="56" t="s">
        <v>5833</v>
      </c>
      <c r="N82" s="56" t="s">
        <v>6392</v>
      </c>
      <c r="O82" s="56" t="s">
        <v>4202</v>
      </c>
      <c r="P82" s="56"/>
      <c r="Q82" s="56" t="s">
        <v>7278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4409</v>
      </c>
      <c r="D83" s="56" t="s">
        <v>5150</v>
      </c>
      <c r="E83" s="56" t="s">
        <v>1392</v>
      </c>
      <c r="F83" s="65" t="s">
        <v>638</v>
      </c>
      <c r="G83" s="106" t="s">
        <v>5149</v>
      </c>
      <c r="H83" s="255" t="s">
        <v>437</v>
      </c>
      <c r="I83" s="56"/>
      <c r="J83" s="56"/>
      <c r="L83" s="56" t="s">
        <v>6364</v>
      </c>
      <c r="M83" s="56" t="s">
        <v>5833</v>
      </c>
      <c r="N83" s="56" t="s">
        <v>5171</v>
      </c>
      <c r="O83" s="56" t="s">
        <v>4203</v>
      </c>
      <c r="P83" s="56"/>
      <c r="Q83" s="56" t="s">
        <v>7278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4409</v>
      </c>
      <c r="D84" s="56" t="s">
        <v>5151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6432</v>
      </c>
      <c r="M84" s="56" t="s">
        <v>5909</v>
      </c>
      <c r="N84" s="56" t="s">
        <v>5034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4409</v>
      </c>
      <c r="D85" s="56" t="s">
        <v>5152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6432</v>
      </c>
      <c r="M85" s="56" t="s">
        <v>6639</v>
      </c>
      <c r="N85" s="126" t="s">
        <v>6454</v>
      </c>
      <c r="O85" s="56" t="s">
        <v>6833</v>
      </c>
      <c r="P85" s="56"/>
      <c r="Q85" s="224">
        <v>45444</v>
      </c>
      <c r="R85" s="1061" t="s">
        <v>567</v>
      </c>
      <c r="S85" s="1061" t="s">
        <v>9078</v>
      </c>
    </row>
    <row r="86" spans="1:19" x14ac:dyDescent="0.25">
      <c r="A86" s="56">
        <v>84</v>
      </c>
      <c r="B86" s="440">
        <v>45023</v>
      </c>
      <c r="C86" s="56" t="s">
        <v>4409</v>
      </c>
      <c r="D86" s="56" t="s">
        <v>5153</v>
      </c>
      <c r="E86" s="56" t="s">
        <v>1466</v>
      </c>
      <c r="F86" s="440">
        <v>45206</v>
      </c>
      <c r="G86" s="106" t="s">
        <v>725</v>
      </c>
      <c r="H86" s="56" t="s">
        <v>5154</v>
      </c>
      <c r="I86" s="56"/>
      <c r="J86" s="56"/>
      <c r="L86" s="56" t="s">
        <v>6432</v>
      </c>
      <c r="M86" s="56" t="s">
        <v>6639</v>
      </c>
      <c r="N86" s="126" t="s">
        <v>6455</v>
      </c>
      <c r="O86" s="56" t="s">
        <v>6834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40">
        <v>45023</v>
      </c>
      <c r="C87" s="56" t="s">
        <v>4409</v>
      </c>
      <c r="D87" s="56" t="s">
        <v>5155</v>
      </c>
      <c r="E87" s="56" t="s">
        <v>1438</v>
      </c>
      <c r="F87" s="440">
        <v>45023</v>
      </c>
      <c r="G87" s="106" t="s">
        <v>926</v>
      </c>
      <c r="H87" s="56" t="s">
        <v>446</v>
      </c>
      <c r="I87" s="56"/>
      <c r="J87" s="56"/>
      <c r="L87" s="56" t="s">
        <v>6432</v>
      </c>
      <c r="M87" s="56" t="s">
        <v>6639</v>
      </c>
      <c r="N87" s="126" t="s">
        <v>6456</v>
      </c>
      <c r="O87" s="56" t="s">
        <v>6835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40">
        <v>45023</v>
      </c>
      <c r="C88" s="56" t="s">
        <v>4409</v>
      </c>
      <c r="D88" s="56" t="s">
        <v>5156</v>
      </c>
      <c r="E88" s="56" t="s">
        <v>1465</v>
      </c>
      <c r="F88" s="440">
        <v>45206</v>
      </c>
      <c r="G88" s="106" t="s">
        <v>725</v>
      </c>
      <c r="H88" s="56" t="s">
        <v>447</v>
      </c>
      <c r="I88" s="56"/>
      <c r="J88" s="56"/>
      <c r="L88" s="56" t="s">
        <v>6432</v>
      </c>
      <c r="M88" s="56" t="s">
        <v>5833</v>
      </c>
      <c r="N88" s="56" t="s">
        <v>5079</v>
      </c>
      <c r="O88" s="56" t="s">
        <v>1911</v>
      </c>
      <c r="P88" s="56"/>
      <c r="Q88" s="56" t="s">
        <v>7278</v>
      </c>
      <c r="R88" s="56"/>
      <c r="S88" s="56"/>
    </row>
    <row r="89" spans="1:19" x14ac:dyDescent="0.25">
      <c r="A89" s="56">
        <v>87</v>
      </c>
      <c r="B89" s="440">
        <v>45023</v>
      </c>
      <c r="C89" s="56" t="s">
        <v>4409</v>
      </c>
      <c r="D89" s="56" t="s">
        <v>5157</v>
      </c>
      <c r="E89" s="56" t="s">
        <v>1437</v>
      </c>
      <c r="F89" s="440">
        <v>45023</v>
      </c>
      <c r="G89" s="106" t="s">
        <v>926</v>
      </c>
      <c r="H89" s="56" t="s">
        <v>446</v>
      </c>
      <c r="I89" s="56"/>
      <c r="J89" s="56"/>
      <c r="L89" s="440">
        <v>45444</v>
      </c>
      <c r="M89" s="56" t="s">
        <v>5833</v>
      </c>
      <c r="N89" s="56" t="s">
        <v>5105</v>
      </c>
      <c r="O89" s="56" t="s">
        <v>953</v>
      </c>
      <c r="P89" s="56"/>
      <c r="Q89" s="440" t="s">
        <v>7278</v>
      </c>
      <c r="R89" s="56" t="s">
        <v>7641</v>
      </c>
      <c r="S89" s="56" t="s">
        <v>7640</v>
      </c>
    </row>
    <row r="90" spans="1:19" x14ac:dyDescent="0.25">
      <c r="A90" s="56">
        <v>88</v>
      </c>
      <c r="B90" s="440">
        <v>45023</v>
      </c>
      <c r="C90" s="56" t="s">
        <v>4409</v>
      </c>
      <c r="D90" s="56" t="s">
        <v>5158</v>
      </c>
      <c r="E90" s="56" t="s">
        <v>1467</v>
      </c>
      <c r="F90" s="440">
        <v>45206</v>
      </c>
      <c r="G90" s="106" t="s">
        <v>725</v>
      </c>
      <c r="H90" s="56" t="s">
        <v>5154</v>
      </c>
      <c r="I90" s="56"/>
      <c r="J90" s="56"/>
      <c r="L90" s="56" t="s">
        <v>7278</v>
      </c>
      <c r="M90" s="56" t="s">
        <v>5022</v>
      </c>
      <c r="N90" s="655" t="s">
        <v>5047</v>
      </c>
      <c r="O90" s="56" t="s">
        <v>7303</v>
      </c>
      <c r="P90" s="56"/>
      <c r="Q90" s="440">
        <v>45353</v>
      </c>
      <c r="R90" s="1061" t="s">
        <v>567</v>
      </c>
      <c r="S90" s="1061" t="s">
        <v>9078</v>
      </c>
    </row>
    <row r="91" spans="1:19" x14ac:dyDescent="0.25">
      <c r="A91" s="56">
        <v>89</v>
      </c>
      <c r="B91" s="440">
        <v>45023</v>
      </c>
      <c r="C91" s="56" t="s">
        <v>4409</v>
      </c>
      <c r="D91" s="56" t="s">
        <v>5159</v>
      </c>
      <c r="E91" s="56" t="s">
        <v>1464</v>
      </c>
      <c r="F91" s="440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5022</v>
      </c>
      <c r="N91" s="5">
        <v>57469671622</v>
      </c>
      <c r="O91" s="56" t="s">
        <v>1559</v>
      </c>
      <c r="P91" s="62">
        <v>925000</v>
      </c>
      <c r="Q91" s="440" t="s">
        <v>8168</v>
      </c>
      <c r="R91" s="1061" t="s">
        <v>567</v>
      </c>
      <c r="S91" s="1061" t="s">
        <v>9078</v>
      </c>
    </row>
    <row r="92" spans="1:19" x14ac:dyDescent="0.25">
      <c r="A92" s="56">
        <v>90</v>
      </c>
      <c r="B92" s="440">
        <v>45237</v>
      </c>
      <c r="C92" s="56" t="s">
        <v>4409</v>
      </c>
      <c r="D92" s="56" t="s">
        <v>5160</v>
      </c>
      <c r="E92" s="56" t="s">
        <v>1483</v>
      </c>
      <c r="F92" s="440">
        <v>45267</v>
      </c>
      <c r="G92" s="106" t="s">
        <v>416</v>
      </c>
      <c r="H92" s="56" t="s">
        <v>1539</v>
      </c>
      <c r="I92" s="56"/>
      <c r="J92" s="56"/>
      <c r="L92" s="56" t="s">
        <v>8168</v>
      </c>
      <c r="M92" s="56" t="s">
        <v>5909</v>
      </c>
      <c r="N92" s="56" t="s">
        <v>5174</v>
      </c>
      <c r="O92" s="56" t="s">
        <v>1541</v>
      </c>
      <c r="P92" s="56"/>
      <c r="Q92" s="440" t="s">
        <v>8536</v>
      </c>
      <c r="R92" s="56"/>
      <c r="S92" s="56"/>
    </row>
    <row r="93" spans="1:19" x14ac:dyDescent="0.25">
      <c r="A93" s="56">
        <v>91</v>
      </c>
      <c r="B93" s="440">
        <v>45237</v>
      </c>
      <c r="C93" s="56" t="s">
        <v>4409</v>
      </c>
      <c r="D93" s="56" t="s">
        <v>5161</v>
      </c>
      <c r="E93" s="56" t="s">
        <v>1484</v>
      </c>
      <c r="F93" s="440">
        <v>45267</v>
      </c>
      <c r="G93" s="106" t="s">
        <v>416</v>
      </c>
      <c r="H93" s="56" t="s">
        <v>1539</v>
      </c>
      <c r="I93" s="56"/>
      <c r="J93" s="56"/>
      <c r="L93" s="56" t="s">
        <v>8168</v>
      </c>
      <c r="M93" s="56" t="s">
        <v>5909</v>
      </c>
      <c r="N93" s="56" t="s">
        <v>5035</v>
      </c>
      <c r="O93" s="56" t="s">
        <v>1477</v>
      </c>
      <c r="P93" s="56"/>
      <c r="Q93" s="440" t="s">
        <v>8536</v>
      </c>
      <c r="R93" s="1061" t="s">
        <v>567</v>
      </c>
      <c r="S93" s="1061" t="s">
        <v>9078</v>
      </c>
    </row>
    <row r="94" spans="1:19" x14ac:dyDescent="0.25">
      <c r="A94" s="56">
        <v>92</v>
      </c>
      <c r="B94" s="440">
        <v>45237</v>
      </c>
      <c r="C94" s="56" t="s">
        <v>4409</v>
      </c>
      <c r="D94" s="56" t="s">
        <v>5162</v>
      </c>
      <c r="E94" s="56" t="s">
        <v>1485</v>
      </c>
      <c r="F94" s="440">
        <v>45267</v>
      </c>
      <c r="G94" s="106" t="s">
        <v>5163</v>
      </c>
      <c r="H94" s="56" t="s">
        <v>1360</v>
      </c>
      <c r="I94" s="56"/>
      <c r="J94" s="56"/>
      <c r="L94" s="56" t="s">
        <v>8168</v>
      </c>
      <c r="M94" s="56" t="s">
        <v>5909</v>
      </c>
      <c r="N94" s="56" t="s">
        <v>5158</v>
      </c>
      <c r="O94" s="56" t="s">
        <v>1467</v>
      </c>
      <c r="P94" s="56"/>
      <c r="Q94" s="440" t="s">
        <v>8536</v>
      </c>
      <c r="R94" s="1061" t="s">
        <v>567</v>
      </c>
      <c r="S94" s="1061" t="s">
        <v>9078</v>
      </c>
    </row>
    <row r="95" spans="1:19" x14ac:dyDescent="0.25">
      <c r="A95" s="56">
        <v>93</v>
      </c>
      <c r="B95" s="440">
        <v>45237</v>
      </c>
      <c r="C95" s="56" t="s">
        <v>4409</v>
      </c>
      <c r="D95" s="56" t="s">
        <v>5164</v>
      </c>
      <c r="E95" s="56" t="s">
        <v>1487</v>
      </c>
      <c r="F95" s="440">
        <v>45267</v>
      </c>
      <c r="G95" s="106" t="s">
        <v>5163</v>
      </c>
      <c r="H95" s="56" t="s">
        <v>1360</v>
      </c>
      <c r="I95" s="56"/>
      <c r="J95" s="56"/>
      <c r="L95" s="56" t="s">
        <v>8168</v>
      </c>
      <c r="M95" s="56" t="s">
        <v>5909</v>
      </c>
      <c r="N95" s="56" t="s">
        <v>5012</v>
      </c>
      <c r="O95" s="56" t="s">
        <v>3754</v>
      </c>
      <c r="P95" s="56"/>
      <c r="Q95" s="440" t="s">
        <v>8536</v>
      </c>
      <c r="R95" s="56" t="s">
        <v>567</v>
      </c>
      <c r="S95" s="56" t="s">
        <v>9078</v>
      </c>
    </row>
    <row r="96" spans="1:19" x14ac:dyDescent="0.25">
      <c r="A96" s="56">
        <v>94</v>
      </c>
      <c r="B96" s="440">
        <v>45237</v>
      </c>
      <c r="C96" s="56" t="s">
        <v>4409</v>
      </c>
      <c r="D96" s="56" t="s">
        <v>5165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8548</v>
      </c>
      <c r="M96" s="56" t="s">
        <v>5909</v>
      </c>
      <c r="N96" s="56" t="s">
        <v>5300</v>
      </c>
      <c r="O96" s="56" t="s">
        <v>2129</v>
      </c>
      <c r="P96" s="56"/>
      <c r="Q96" s="440">
        <v>45538</v>
      </c>
      <c r="R96" s="56"/>
      <c r="S96" s="56"/>
    </row>
    <row r="97" spans="1:19" x14ac:dyDescent="0.25">
      <c r="A97" s="56">
        <v>95</v>
      </c>
      <c r="B97" s="440">
        <v>45237</v>
      </c>
      <c r="C97" s="56" t="s">
        <v>4409</v>
      </c>
      <c r="D97" s="56" t="s">
        <v>5166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8548</v>
      </c>
      <c r="M97" s="56" t="s">
        <v>5865</v>
      </c>
      <c r="N97" s="56" t="s">
        <v>5286</v>
      </c>
      <c r="O97" s="56" t="s">
        <v>2012</v>
      </c>
      <c r="P97" s="56"/>
      <c r="Q97" s="440">
        <v>45538</v>
      </c>
      <c r="R97" s="56"/>
      <c r="S97" s="56"/>
    </row>
    <row r="98" spans="1:19" x14ac:dyDescent="0.25">
      <c r="A98" s="56">
        <v>96</v>
      </c>
      <c r="B98" s="65" t="s">
        <v>1522</v>
      </c>
      <c r="C98" s="56" t="s">
        <v>4409</v>
      </c>
      <c r="D98" s="56" t="s">
        <v>5167</v>
      </c>
      <c r="E98" s="56" t="s">
        <v>1528</v>
      </c>
      <c r="F98" s="65" t="s">
        <v>1525</v>
      </c>
      <c r="G98" s="106" t="s">
        <v>5149</v>
      </c>
      <c r="H98" s="255" t="s">
        <v>437</v>
      </c>
      <c r="I98" s="56"/>
      <c r="J98" s="56"/>
      <c r="L98" s="56" t="s">
        <v>8548</v>
      </c>
      <c r="M98" s="56" t="s">
        <v>5865</v>
      </c>
      <c r="N98" s="56" t="s">
        <v>5285</v>
      </c>
      <c r="O98" s="56" t="s">
        <v>2011</v>
      </c>
      <c r="P98" s="56"/>
      <c r="Q98" s="440">
        <v>45538</v>
      </c>
      <c r="R98" s="56"/>
      <c r="S98" s="56"/>
    </row>
    <row r="99" spans="1:19" x14ac:dyDescent="0.25">
      <c r="A99" s="56">
        <v>97</v>
      </c>
      <c r="B99" s="65" t="s">
        <v>1522</v>
      </c>
      <c r="C99" s="56" t="s">
        <v>4409</v>
      </c>
      <c r="D99" s="56" t="s">
        <v>5168</v>
      </c>
      <c r="E99" s="56" t="s">
        <v>1530</v>
      </c>
      <c r="F99" s="65" t="s">
        <v>1525</v>
      </c>
      <c r="G99" s="106" t="s">
        <v>5149</v>
      </c>
      <c r="H99" s="255" t="s">
        <v>437</v>
      </c>
      <c r="I99" s="56"/>
      <c r="J99" s="56"/>
      <c r="L99" s="56" t="s">
        <v>8548</v>
      </c>
      <c r="M99" s="56" t="s">
        <v>5833</v>
      </c>
      <c r="N99" s="56" t="s">
        <v>5167</v>
      </c>
      <c r="O99" s="56" t="s">
        <v>1528</v>
      </c>
      <c r="P99" s="56"/>
      <c r="Q99" s="440">
        <v>45538</v>
      </c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4409</v>
      </c>
      <c r="D100" s="56" t="s">
        <v>5169</v>
      </c>
      <c r="E100" s="56" t="s">
        <v>4200</v>
      </c>
      <c r="F100" s="65" t="s">
        <v>672</v>
      </c>
      <c r="G100" s="106" t="s">
        <v>475</v>
      </c>
      <c r="H100" s="658" t="s">
        <v>834</v>
      </c>
      <c r="I100" s="56"/>
      <c r="J100" s="56"/>
      <c r="L100" s="224">
        <v>45538</v>
      </c>
      <c r="M100" s="56" t="s">
        <v>4409</v>
      </c>
      <c r="N100" s="56" t="s">
        <v>5165</v>
      </c>
      <c r="O100" s="56" t="s">
        <v>1501</v>
      </c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4409</v>
      </c>
      <c r="D101" s="56" t="s">
        <v>5170</v>
      </c>
      <c r="E101" s="56" t="s">
        <v>4202</v>
      </c>
      <c r="F101" s="65" t="s">
        <v>672</v>
      </c>
      <c r="G101" s="106" t="s">
        <v>475</v>
      </c>
      <c r="H101" s="64" t="s">
        <v>1793</v>
      </c>
      <c r="I101" s="56"/>
      <c r="J101" s="56"/>
      <c r="L101" s="224">
        <v>45538</v>
      </c>
      <c r="M101" s="56" t="s">
        <v>4409</v>
      </c>
      <c r="N101" s="56" t="s">
        <v>5166</v>
      </c>
      <c r="O101" s="56" t="s">
        <v>1502</v>
      </c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4409</v>
      </c>
      <c r="D102" s="56" t="s">
        <v>5171</v>
      </c>
      <c r="E102" s="56" t="s">
        <v>4203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4409</v>
      </c>
      <c r="D103" s="56" t="s">
        <v>5172</v>
      </c>
      <c r="E103" s="56" t="s">
        <v>4204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4409</v>
      </c>
      <c r="D104" s="56" t="s">
        <v>5173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4409</v>
      </c>
      <c r="D105" s="56" t="s">
        <v>5174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4409</v>
      </c>
      <c r="D106" s="56" t="s">
        <v>5175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4409</v>
      </c>
      <c r="D107" s="56" t="s">
        <v>5176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4409</v>
      </c>
      <c r="D108" s="56" t="s">
        <v>5177</v>
      </c>
      <c r="E108" s="56" t="s">
        <v>1576</v>
      </c>
      <c r="F108" s="440">
        <v>44934</v>
      </c>
      <c r="G108" s="106" t="s">
        <v>4227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4409</v>
      </c>
      <c r="D109" s="56" t="s">
        <v>5178</v>
      </c>
      <c r="E109" s="56" t="s">
        <v>1575</v>
      </c>
      <c r="F109" s="440">
        <v>44934</v>
      </c>
      <c r="G109" s="106" t="s">
        <v>4227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4409</v>
      </c>
      <c r="D110" s="56" t="s">
        <v>5179</v>
      </c>
      <c r="E110" s="56" t="s">
        <v>1602</v>
      </c>
      <c r="F110" s="440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4409</v>
      </c>
      <c r="D111" s="56" t="s">
        <v>5180</v>
      </c>
      <c r="E111" s="56" t="s">
        <v>1603</v>
      </c>
      <c r="F111" s="440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4409</v>
      </c>
      <c r="D112" s="56" t="s">
        <v>5181</v>
      </c>
      <c r="E112" s="56" t="s">
        <v>1604</v>
      </c>
      <c r="F112" s="440">
        <v>45054</v>
      </c>
      <c r="G112" s="106" t="s">
        <v>5163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4409</v>
      </c>
      <c r="D113" s="56" t="s">
        <v>5182</v>
      </c>
      <c r="E113" s="56" t="s">
        <v>1605</v>
      </c>
      <c r="F113" s="440">
        <v>45054</v>
      </c>
      <c r="G113" s="106" t="s">
        <v>5163</v>
      </c>
      <c r="H113" s="56" t="s">
        <v>1360</v>
      </c>
      <c r="I113" s="56"/>
      <c r="J113" s="56"/>
    </row>
    <row r="114" spans="1:10" x14ac:dyDescent="0.25">
      <c r="A114" s="56">
        <v>112</v>
      </c>
      <c r="B114" s="440">
        <v>45177</v>
      </c>
      <c r="C114" s="56" t="s">
        <v>4409</v>
      </c>
      <c r="D114" s="56" t="s">
        <v>5183</v>
      </c>
      <c r="E114" s="56" t="s">
        <v>1613</v>
      </c>
      <c r="F114" s="440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0">
        <v>45177</v>
      </c>
      <c r="C115" s="56" t="s">
        <v>4409</v>
      </c>
      <c r="D115" s="56" t="s">
        <v>5184</v>
      </c>
      <c r="E115" s="56" t="s">
        <v>1614</v>
      </c>
      <c r="F115" s="440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0">
        <v>45177</v>
      </c>
      <c r="C116" s="56" t="s">
        <v>4409</v>
      </c>
      <c r="D116" s="56" t="s">
        <v>5185</v>
      </c>
      <c r="E116" s="56" t="s">
        <v>1615</v>
      </c>
      <c r="F116" s="440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0">
        <v>45177</v>
      </c>
      <c r="C117" s="56" t="s">
        <v>4409</v>
      </c>
      <c r="D117" s="56" t="s">
        <v>5186</v>
      </c>
      <c r="E117" s="56" t="s">
        <v>1616</v>
      </c>
      <c r="F117" s="440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0">
        <v>45177</v>
      </c>
      <c r="C118" s="56" t="s">
        <v>4409</v>
      </c>
      <c r="D118" s="56" t="s">
        <v>5187</v>
      </c>
      <c r="E118" s="56" t="s">
        <v>1617</v>
      </c>
      <c r="F118" s="440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0">
        <v>45177</v>
      </c>
      <c r="C119" s="56" t="s">
        <v>4409</v>
      </c>
      <c r="D119" s="56" t="s">
        <v>5188</v>
      </c>
      <c r="E119" s="56" t="s">
        <v>1618</v>
      </c>
      <c r="F119" s="440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0">
        <v>45238</v>
      </c>
      <c r="C120" s="56" t="s">
        <v>4409</v>
      </c>
      <c r="D120" s="56" t="s">
        <v>5189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0">
        <v>45238</v>
      </c>
      <c r="C121" s="56" t="s">
        <v>4409</v>
      </c>
      <c r="D121" s="56" t="s">
        <v>5190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0">
        <v>45238</v>
      </c>
      <c r="C122" s="56" t="s">
        <v>4409</v>
      </c>
      <c r="D122" s="56" t="s">
        <v>5191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0">
        <v>45238</v>
      </c>
      <c r="C123" s="56" t="s">
        <v>4409</v>
      </c>
      <c r="D123" s="56" t="s">
        <v>5192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4409</v>
      </c>
      <c r="D124" s="56" t="s">
        <v>5193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4409</v>
      </c>
      <c r="D125" s="56" t="s">
        <v>5194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4409</v>
      </c>
      <c r="D126" s="56" t="s">
        <v>5195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4409</v>
      </c>
      <c r="D127" s="56" t="s">
        <v>5196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4417</v>
      </c>
      <c r="D128" s="126" t="s">
        <v>5197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4417</v>
      </c>
      <c r="D129" s="126" t="s">
        <v>5198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4417</v>
      </c>
      <c r="D130" s="126" t="s">
        <v>5199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4417</v>
      </c>
      <c r="D131" s="126" t="s">
        <v>5200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4417</v>
      </c>
      <c r="D132" s="126" t="s">
        <v>5201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4417</v>
      </c>
      <c r="D133" s="126" t="s">
        <v>5202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4417</v>
      </c>
      <c r="D134" s="126" t="s">
        <v>5203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4417</v>
      </c>
      <c r="D135" s="126" t="s">
        <v>5204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4409</v>
      </c>
      <c r="D136" s="56" t="s">
        <v>5205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4409</v>
      </c>
      <c r="D137" s="56" t="s">
        <v>5206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4409</v>
      </c>
      <c r="D138" s="56" t="s">
        <v>5207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4409</v>
      </c>
      <c r="D139" s="56" t="s">
        <v>5208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4417</v>
      </c>
      <c r="D140" s="659" t="s">
        <v>5209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4417</v>
      </c>
      <c r="D141" s="126" t="s">
        <v>5210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4417</v>
      </c>
      <c r="D142" s="126" t="s">
        <v>5211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4417</v>
      </c>
      <c r="D143" s="126" t="s">
        <v>5212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4417</v>
      </c>
      <c r="D144" s="126" t="s">
        <v>5213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4417</v>
      </c>
      <c r="D145" s="126" t="s">
        <v>5214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4417</v>
      </c>
      <c r="D146" s="126" t="s">
        <v>5215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4417</v>
      </c>
      <c r="D147" s="126" t="s">
        <v>5216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4409</v>
      </c>
      <c r="D148" s="56" t="s">
        <v>5217</v>
      </c>
      <c r="E148" s="56" t="s">
        <v>1726</v>
      </c>
      <c r="F148" s="440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4409</v>
      </c>
      <c r="D149" s="56" t="s">
        <v>5218</v>
      </c>
      <c r="E149" s="56" t="s">
        <v>1727</v>
      </c>
      <c r="F149" s="440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4409</v>
      </c>
      <c r="D150" s="56" t="s">
        <v>5219</v>
      </c>
      <c r="E150" s="56" t="s">
        <v>1728</v>
      </c>
      <c r="F150" s="65" t="s">
        <v>5220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4409</v>
      </c>
      <c r="D151" s="56" t="s">
        <v>5221</v>
      </c>
      <c r="E151" s="56" t="s">
        <v>1729</v>
      </c>
      <c r="F151" s="65" t="s">
        <v>5220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4409</v>
      </c>
      <c r="D152" s="56" t="s">
        <v>5222</v>
      </c>
      <c r="E152" s="56" t="s">
        <v>1746</v>
      </c>
      <c r="F152" s="440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4409</v>
      </c>
      <c r="D153" s="56" t="s">
        <v>5223</v>
      </c>
      <c r="E153" s="56" t="s">
        <v>1748</v>
      </c>
      <c r="F153" s="440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4409</v>
      </c>
      <c r="D154" s="56" t="s">
        <v>5224</v>
      </c>
      <c r="E154" s="56" t="s">
        <v>1749</v>
      </c>
      <c r="F154" s="440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4409</v>
      </c>
      <c r="D155" s="56" t="s">
        <v>5225</v>
      </c>
      <c r="E155" s="56" t="s">
        <v>1750</v>
      </c>
      <c r="F155" s="440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0">
        <v>44966</v>
      </c>
      <c r="C156" s="56" t="s">
        <v>5226</v>
      </c>
      <c r="D156" s="56" t="s">
        <v>5227</v>
      </c>
      <c r="E156" s="56" t="s">
        <v>1724</v>
      </c>
      <c r="F156" s="440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0">
        <v>44966</v>
      </c>
      <c r="C157" s="56" t="s">
        <v>5226</v>
      </c>
      <c r="D157" s="56" t="s">
        <v>5228</v>
      </c>
      <c r="E157" s="56" t="s">
        <v>1725</v>
      </c>
      <c r="F157" s="440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0">
        <v>44966</v>
      </c>
      <c r="C158" s="56" t="s">
        <v>5226</v>
      </c>
      <c r="D158" s="56" t="s">
        <v>5229</v>
      </c>
      <c r="E158" s="56" t="s">
        <v>1735</v>
      </c>
      <c r="F158" s="440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0">
        <v>44966</v>
      </c>
      <c r="C159" s="56" t="s">
        <v>5226</v>
      </c>
      <c r="D159" s="56" t="s">
        <v>5230</v>
      </c>
      <c r="E159" s="56" t="s">
        <v>1736</v>
      </c>
      <c r="F159" s="440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0">
        <v>45025</v>
      </c>
      <c r="C160" s="56" t="s">
        <v>5226</v>
      </c>
      <c r="D160" s="56" t="s">
        <v>5231</v>
      </c>
      <c r="E160" s="56" t="s">
        <v>1737</v>
      </c>
      <c r="F160" s="440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0">
        <v>45025</v>
      </c>
      <c r="C161" s="56" t="s">
        <v>5226</v>
      </c>
      <c r="D161" s="56" t="s">
        <v>5232</v>
      </c>
      <c r="E161" s="56" t="s">
        <v>1738</v>
      </c>
      <c r="F161" s="440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0">
        <v>45025</v>
      </c>
      <c r="C162" s="56" t="s">
        <v>5226</v>
      </c>
      <c r="D162" s="56" t="s">
        <v>5233</v>
      </c>
      <c r="E162" s="56" t="s">
        <v>1739</v>
      </c>
      <c r="F162" s="440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0">
        <v>45025</v>
      </c>
      <c r="C163" s="56" t="s">
        <v>5226</v>
      </c>
      <c r="D163" s="56" t="s">
        <v>5234</v>
      </c>
      <c r="E163" s="56" t="s">
        <v>1740</v>
      </c>
      <c r="F163" s="440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0">
        <v>45025</v>
      </c>
      <c r="C164" s="56" t="s">
        <v>5226</v>
      </c>
      <c r="D164" s="56" t="s">
        <v>5235</v>
      </c>
      <c r="E164" s="56" t="s">
        <v>1741</v>
      </c>
      <c r="F164" s="440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0">
        <v>45055</v>
      </c>
      <c r="C165" s="56" t="s">
        <v>5226</v>
      </c>
      <c r="D165" s="56" t="s">
        <v>5236</v>
      </c>
      <c r="E165" s="56" t="s">
        <v>1755</v>
      </c>
      <c r="F165" s="440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0">
        <v>45147</v>
      </c>
      <c r="C166" s="56" t="s">
        <v>4409</v>
      </c>
      <c r="D166" s="56" t="s">
        <v>5237</v>
      </c>
      <c r="E166" s="56" t="s">
        <v>1782</v>
      </c>
      <c r="F166" s="440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40">
        <v>45147</v>
      </c>
      <c r="C167" s="56" t="s">
        <v>4409</v>
      </c>
      <c r="D167" s="56" t="s">
        <v>5238</v>
      </c>
      <c r="E167" s="56" t="s">
        <v>1783</v>
      </c>
      <c r="F167" s="440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40">
        <v>45147</v>
      </c>
      <c r="C168" s="56" t="s">
        <v>4409</v>
      </c>
      <c r="D168" s="56" t="s">
        <v>5239</v>
      </c>
      <c r="E168" s="56" t="s">
        <v>1784</v>
      </c>
      <c r="F168" s="440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40">
        <v>45147</v>
      </c>
      <c r="C169" s="56" t="s">
        <v>4409</v>
      </c>
      <c r="D169" s="56" t="s">
        <v>5240</v>
      </c>
      <c r="E169" s="56" t="s">
        <v>1785</v>
      </c>
      <c r="F169" s="440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40">
        <v>45147</v>
      </c>
      <c r="C170" s="56" t="s">
        <v>4409</v>
      </c>
      <c r="D170" s="56" t="s">
        <v>5241</v>
      </c>
      <c r="E170" s="56" t="s">
        <v>1789</v>
      </c>
      <c r="F170" s="440">
        <v>45147</v>
      </c>
      <c r="G170" s="56" t="s">
        <v>5242</v>
      </c>
      <c r="H170" s="56"/>
      <c r="I170" s="56"/>
      <c r="J170" s="56"/>
    </row>
    <row r="171" spans="1:10" x14ac:dyDescent="0.25">
      <c r="A171" s="56">
        <v>169</v>
      </c>
      <c r="B171" s="440">
        <v>45147</v>
      </c>
      <c r="C171" s="56" t="s">
        <v>4409</v>
      </c>
      <c r="D171" s="56" t="s">
        <v>5243</v>
      </c>
      <c r="E171" s="56" t="s">
        <v>1791</v>
      </c>
      <c r="F171" s="440">
        <v>45147</v>
      </c>
      <c r="G171" s="56" t="s">
        <v>5242</v>
      </c>
      <c r="H171" s="56"/>
      <c r="I171" s="56"/>
      <c r="J171" s="56"/>
    </row>
    <row r="172" spans="1:10" x14ac:dyDescent="0.25">
      <c r="A172" s="56">
        <v>170</v>
      </c>
      <c r="B172" s="440">
        <v>45147</v>
      </c>
      <c r="C172" s="56" t="s">
        <v>4409</v>
      </c>
      <c r="D172" s="56" t="s">
        <v>5244</v>
      </c>
      <c r="E172" s="56" t="s">
        <v>1792</v>
      </c>
      <c r="F172" s="440">
        <v>45147</v>
      </c>
      <c r="G172" s="56" t="s">
        <v>5245</v>
      </c>
      <c r="H172" s="56"/>
      <c r="I172" s="56"/>
      <c r="J172" s="56"/>
    </row>
    <row r="173" spans="1:10" x14ac:dyDescent="0.25">
      <c r="A173" s="56">
        <v>171</v>
      </c>
      <c r="B173" s="440">
        <v>45147</v>
      </c>
      <c r="C173" s="56" t="s">
        <v>4409</v>
      </c>
      <c r="D173" s="56" t="s">
        <v>5246</v>
      </c>
      <c r="E173" s="56" t="s">
        <v>1794</v>
      </c>
      <c r="F173" s="440">
        <v>45147</v>
      </c>
      <c r="G173" s="56" t="s">
        <v>5245</v>
      </c>
      <c r="H173" s="56"/>
      <c r="I173" s="56"/>
      <c r="J173" s="56"/>
    </row>
    <row r="174" spans="1:10" x14ac:dyDescent="0.25">
      <c r="A174" s="56">
        <v>172</v>
      </c>
      <c r="B174" s="440">
        <v>45147</v>
      </c>
      <c r="C174" s="56" t="s">
        <v>4409</v>
      </c>
      <c r="D174" s="56" t="s">
        <v>5247</v>
      </c>
      <c r="E174" s="56" t="s">
        <v>1795</v>
      </c>
      <c r="F174" s="440">
        <v>45147</v>
      </c>
      <c r="G174" s="56" t="s">
        <v>5245</v>
      </c>
      <c r="H174" s="56"/>
      <c r="I174" s="56"/>
      <c r="J174" s="56"/>
    </row>
    <row r="175" spans="1:10" x14ac:dyDescent="0.25">
      <c r="A175" s="56">
        <v>173</v>
      </c>
      <c r="B175" s="440">
        <v>45147</v>
      </c>
      <c r="C175" s="56" t="s">
        <v>4409</v>
      </c>
      <c r="D175" s="56" t="s">
        <v>5248</v>
      </c>
      <c r="E175" s="56" t="s">
        <v>1823</v>
      </c>
      <c r="F175" s="440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4409</v>
      </c>
      <c r="D176" s="56" t="s">
        <v>5249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4409</v>
      </c>
      <c r="D177" s="56" t="s">
        <v>5250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4409</v>
      </c>
      <c r="D178" s="56" t="s">
        <v>5251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4409</v>
      </c>
      <c r="D179" s="56" t="s">
        <v>5252</v>
      </c>
      <c r="E179" s="56" t="s">
        <v>1840</v>
      </c>
      <c r="F179" s="65" t="s">
        <v>746</v>
      </c>
      <c r="G179" s="56" t="s">
        <v>4288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4409</v>
      </c>
      <c r="D180" s="56" t="s">
        <v>5253</v>
      </c>
      <c r="E180" s="56" t="s">
        <v>1841</v>
      </c>
      <c r="F180" s="65" t="s">
        <v>746</v>
      </c>
      <c r="G180" s="56" t="s">
        <v>4288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4409</v>
      </c>
      <c r="D181" s="56" t="s">
        <v>5254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5226</v>
      </c>
      <c r="D182" s="56" t="s">
        <v>5255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5226</v>
      </c>
      <c r="D183" s="56" t="s">
        <v>5256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0">
        <v>44995</v>
      </c>
      <c r="C184" s="56" t="s">
        <v>4409</v>
      </c>
      <c r="D184" s="56" t="s">
        <v>5257</v>
      </c>
      <c r="E184" s="56" t="s">
        <v>1881</v>
      </c>
      <c r="F184" s="440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0">
        <v>44995</v>
      </c>
      <c r="C185" s="56" t="s">
        <v>4409</v>
      </c>
      <c r="D185" s="56" t="s">
        <v>5258</v>
      </c>
      <c r="E185" s="56" t="s">
        <v>1883</v>
      </c>
      <c r="F185" s="440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0">
        <v>45026</v>
      </c>
      <c r="C186" s="56" t="s">
        <v>5226</v>
      </c>
      <c r="D186" s="56" t="s">
        <v>5259</v>
      </c>
      <c r="E186" s="56" t="s">
        <v>1903</v>
      </c>
      <c r="F186" s="440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0">
        <v>45026</v>
      </c>
      <c r="C187" s="56" t="s">
        <v>5226</v>
      </c>
      <c r="D187" s="56" t="s">
        <v>5260</v>
      </c>
      <c r="E187" s="56" t="s">
        <v>1926</v>
      </c>
      <c r="F187" s="440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0">
        <v>45026</v>
      </c>
      <c r="C188" s="56" t="s">
        <v>5226</v>
      </c>
      <c r="D188" s="56" t="s">
        <v>5261</v>
      </c>
      <c r="E188" s="56" t="s">
        <v>1927</v>
      </c>
      <c r="F188" s="440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0">
        <v>45026</v>
      </c>
      <c r="C189" s="56" t="s">
        <v>5226</v>
      </c>
      <c r="D189" s="56" t="s">
        <v>5262</v>
      </c>
      <c r="E189" s="56" t="s">
        <v>1928</v>
      </c>
      <c r="F189" s="440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0">
        <v>45026</v>
      </c>
      <c r="C190" s="56" t="s">
        <v>5226</v>
      </c>
      <c r="D190" s="56" t="s">
        <v>5263</v>
      </c>
      <c r="E190" s="56" t="s">
        <v>1929</v>
      </c>
      <c r="F190" s="440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0">
        <v>45026</v>
      </c>
      <c r="C191" s="56" t="s">
        <v>5226</v>
      </c>
      <c r="D191" s="56" t="s">
        <v>5264</v>
      </c>
      <c r="E191" s="56" t="s">
        <v>1930</v>
      </c>
      <c r="F191" s="440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0">
        <v>45026</v>
      </c>
      <c r="C192" s="56" t="s">
        <v>5226</v>
      </c>
      <c r="D192" s="56" t="s">
        <v>5265</v>
      </c>
      <c r="E192" s="56" t="s">
        <v>1934</v>
      </c>
      <c r="F192" s="65" t="s">
        <v>770</v>
      </c>
      <c r="G192" s="56" t="s">
        <v>4227</v>
      </c>
      <c r="H192" s="56"/>
      <c r="I192" s="56"/>
      <c r="J192" s="56"/>
    </row>
    <row r="193" spans="1:10" x14ac:dyDescent="0.25">
      <c r="A193" s="56">
        <v>191</v>
      </c>
      <c r="B193" s="440">
        <v>45026</v>
      </c>
      <c r="C193" s="56" t="s">
        <v>5226</v>
      </c>
      <c r="D193" s="56" t="s">
        <v>5266</v>
      </c>
      <c r="E193" s="56" t="s">
        <v>1935</v>
      </c>
      <c r="F193" s="65" t="s">
        <v>770</v>
      </c>
      <c r="G193" s="56" t="s">
        <v>4227</v>
      </c>
      <c r="H193" s="56"/>
      <c r="I193" s="56"/>
      <c r="J193" s="56"/>
    </row>
    <row r="194" spans="1:10" x14ac:dyDescent="0.25">
      <c r="A194" s="56">
        <v>192</v>
      </c>
      <c r="B194" s="440">
        <v>45026</v>
      </c>
      <c r="C194" s="56" t="s">
        <v>5226</v>
      </c>
      <c r="D194" s="56" t="s">
        <v>5267</v>
      </c>
      <c r="E194" s="56" t="s">
        <v>5268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0">
        <v>45026</v>
      </c>
      <c r="C195" s="56" t="s">
        <v>5226</v>
      </c>
      <c r="D195" s="56" t="s">
        <v>5269</v>
      </c>
      <c r="E195" s="56" t="s">
        <v>5270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0">
        <v>45026</v>
      </c>
      <c r="C196" s="56" t="s">
        <v>5226</v>
      </c>
      <c r="D196" s="56" t="s">
        <v>5271</v>
      </c>
      <c r="E196" s="56" t="s">
        <v>5272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0">
        <v>45026</v>
      </c>
      <c r="C197" s="56" t="s">
        <v>5226</v>
      </c>
      <c r="D197" s="56" t="s">
        <v>5273</v>
      </c>
      <c r="E197" s="56" t="s">
        <v>1998</v>
      </c>
      <c r="F197" s="65" t="s">
        <v>790</v>
      </c>
      <c r="G197" s="56" t="s">
        <v>5274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5226</v>
      </c>
      <c r="D198" s="56" t="s">
        <v>5275</v>
      </c>
      <c r="E198" s="56" t="s">
        <v>1999</v>
      </c>
      <c r="F198" s="65" t="s">
        <v>790</v>
      </c>
      <c r="G198" s="56" t="s">
        <v>5274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5226</v>
      </c>
      <c r="D199" s="56" t="s">
        <v>5276</v>
      </c>
      <c r="E199" s="56" t="s">
        <v>2000</v>
      </c>
      <c r="F199" s="65" t="s">
        <v>790</v>
      </c>
      <c r="G199" s="56" t="s">
        <v>5274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5226</v>
      </c>
      <c r="D200" s="56" t="s">
        <v>5277</v>
      </c>
      <c r="E200" s="56" t="s">
        <v>2001</v>
      </c>
      <c r="F200" s="65" t="s">
        <v>790</v>
      </c>
      <c r="G200" s="56" t="s">
        <v>5274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5226</v>
      </c>
      <c r="D201" s="56" t="s">
        <v>5278</v>
      </c>
      <c r="E201" s="56" t="s">
        <v>2002</v>
      </c>
      <c r="F201" s="65" t="s">
        <v>790</v>
      </c>
      <c r="G201" s="56" t="s">
        <v>5274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5226</v>
      </c>
      <c r="D202" s="56" t="s">
        <v>5279</v>
      </c>
      <c r="E202" s="56" t="s">
        <v>2003</v>
      </c>
      <c r="F202" s="65" t="s">
        <v>790</v>
      </c>
      <c r="G202" s="56" t="s">
        <v>5274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5226</v>
      </c>
      <c r="D203" s="56" t="s">
        <v>5280</v>
      </c>
      <c r="E203" s="56" t="s">
        <v>2004</v>
      </c>
      <c r="F203" s="65" t="s">
        <v>790</v>
      </c>
      <c r="G203" s="56" t="s">
        <v>5274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5226</v>
      </c>
      <c r="D204" s="56" t="s">
        <v>5281</v>
      </c>
      <c r="E204" s="56" t="s">
        <v>2005</v>
      </c>
      <c r="F204" s="65" t="s">
        <v>790</v>
      </c>
      <c r="G204" s="56" t="s">
        <v>5274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5226</v>
      </c>
      <c r="D205" s="56" t="s">
        <v>5282</v>
      </c>
      <c r="E205" s="56" t="s">
        <v>2006</v>
      </c>
      <c r="F205" s="65" t="s">
        <v>790</v>
      </c>
      <c r="G205" s="56" t="s">
        <v>5274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5226</v>
      </c>
      <c r="D206" s="56" t="s">
        <v>5283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5226</v>
      </c>
      <c r="D207" s="56" t="s">
        <v>5284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5226</v>
      </c>
      <c r="D208" s="56" t="s">
        <v>5285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5226</v>
      </c>
      <c r="D209" s="56" t="s">
        <v>5286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5226</v>
      </c>
      <c r="D210" s="56" t="s">
        <v>5287</v>
      </c>
      <c r="E210" s="56" t="s">
        <v>4360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5226</v>
      </c>
      <c r="D211" s="56" t="s">
        <v>5288</v>
      </c>
      <c r="E211" s="56" t="s">
        <v>4361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5226</v>
      </c>
      <c r="D212" s="56" t="s">
        <v>5289</v>
      </c>
      <c r="E212" s="56" t="s">
        <v>4362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5226</v>
      </c>
      <c r="D213" s="56" t="s">
        <v>5290</v>
      </c>
      <c r="E213" s="56" t="s">
        <v>2038</v>
      </c>
      <c r="F213" s="440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5226</v>
      </c>
      <c r="D214" s="56" t="s">
        <v>5291</v>
      </c>
      <c r="E214" s="56" t="s">
        <v>2050</v>
      </c>
      <c r="F214" s="440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5226</v>
      </c>
      <c r="D215" s="56" t="s">
        <v>5292</v>
      </c>
      <c r="E215" s="56" t="s">
        <v>2051</v>
      </c>
      <c r="F215" s="440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5226</v>
      </c>
      <c r="D216" s="56" t="s">
        <v>5293</v>
      </c>
      <c r="E216" s="56" t="s">
        <v>2052</v>
      </c>
      <c r="F216" s="440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5226</v>
      </c>
      <c r="D217" s="56" t="s">
        <v>5294</v>
      </c>
      <c r="E217" s="56" t="s">
        <v>2053</v>
      </c>
      <c r="F217" s="440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0">
        <v>45149</v>
      </c>
      <c r="C218" s="56" t="s">
        <v>4409</v>
      </c>
      <c r="D218" s="56" t="s">
        <v>5295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0">
        <v>45149</v>
      </c>
      <c r="C219" s="56" t="s">
        <v>4409</v>
      </c>
      <c r="D219" s="56" t="s">
        <v>5296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0">
        <v>45149</v>
      </c>
      <c r="C220" s="56" t="s">
        <v>4409</v>
      </c>
      <c r="D220" s="56" t="s">
        <v>5297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0">
        <v>45149</v>
      </c>
      <c r="C221" s="56" t="s">
        <v>4409</v>
      </c>
      <c r="D221" s="56" t="s">
        <v>5298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0">
        <v>45149</v>
      </c>
      <c r="C222" s="56" t="s">
        <v>4409</v>
      </c>
      <c r="D222" s="56" t="s">
        <v>5299</v>
      </c>
      <c r="E222" s="56" t="s">
        <v>2102</v>
      </c>
      <c r="F222" s="65" t="s">
        <v>805</v>
      </c>
      <c r="G222" s="64" t="s">
        <v>5242</v>
      </c>
      <c r="H222" s="56"/>
      <c r="I222" s="56"/>
      <c r="J222" s="56"/>
    </row>
    <row r="223" spans="1:10" x14ac:dyDescent="0.25">
      <c r="A223" s="56">
        <v>221</v>
      </c>
      <c r="B223" s="440">
        <v>45149</v>
      </c>
      <c r="C223" s="56" t="s">
        <v>4409</v>
      </c>
      <c r="D223" s="56" t="s">
        <v>5300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4409</v>
      </c>
      <c r="D224" s="56" t="s">
        <v>5301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4409</v>
      </c>
      <c r="D225" s="56" t="s">
        <v>5302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4409</v>
      </c>
      <c r="D226" s="56" t="s">
        <v>5303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4409</v>
      </c>
      <c r="D227" s="56" t="s">
        <v>5304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4409</v>
      </c>
      <c r="D228" s="56" t="s">
        <v>5305</v>
      </c>
      <c r="E228" s="56" t="s">
        <v>5306</v>
      </c>
      <c r="F228" s="440">
        <v>45242</v>
      </c>
      <c r="G228" s="64" t="s">
        <v>6307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4409</v>
      </c>
      <c r="D229" s="56" t="s">
        <v>5307</v>
      </c>
      <c r="E229" s="56" t="s">
        <v>5308</v>
      </c>
      <c r="F229" s="440">
        <v>45242</v>
      </c>
      <c r="G229" s="64" t="s">
        <v>6307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4409</v>
      </c>
      <c r="D230" s="56" t="s">
        <v>5309</v>
      </c>
      <c r="E230" s="56" t="s">
        <v>5310</v>
      </c>
      <c r="F230" s="440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4409</v>
      </c>
      <c r="D231" s="56" t="s">
        <v>5311</v>
      </c>
      <c r="E231" s="56" t="s">
        <v>5312</v>
      </c>
      <c r="F231" s="440">
        <v>45272</v>
      </c>
      <c r="G231" s="56" t="s">
        <v>4288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4409</v>
      </c>
      <c r="D232" s="56" t="s">
        <v>5313</v>
      </c>
      <c r="E232" s="56" t="s">
        <v>5314</v>
      </c>
      <c r="F232" s="440">
        <v>45272</v>
      </c>
      <c r="G232" s="56" t="s">
        <v>4288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4409</v>
      </c>
      <c r="D233" s="56" t="s">
        <v>5315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6337</v>
      </c>
      <c r="C234" s="56" t="s">
        <v>4409</v>
      </c>
      <c r="D234" s="56" t="s">
        <v>6338</v>
      </c>
      <c r="E234" s="56" t="s">
        <v>6536</v>
      </c>
      <c r="F234" s="440">
        <v>45352</v>
      </c>
      <c r="G234" s="56" t="s">
        <v>6539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6337</v>
      </c>
      <c r="C235" s="56" t="s">
        <v>4409</v>
      </c>
      <c r="D235" s="56" t="s">
        <v>6339</v>
      </c>
      <c r="E235" s="56" t="s">
        <v>6537</v>
      </c>
      <c r="F235" s="440">
        <v>45352</v>
      </c>
      <c r="G235" s="56" t="s">
        <v>6539</v>
      </c>
      <c r="H235" s="56"/>
      <c r="I235" s="56"/>
      <c r="J235" s="56"/>
    </row>
    <row r="236" spans="1:10" x14ac:dyDescent="0.25">
      <c r="A236" s="56">
        <v>234</v>
      </c>
      <c r="B236" s="65" t="s">
        <v>6337</v>
      </c>
      <c r="C236" s="56" t="s">
        <v>4409</v>
      </c>
      <c r="D236" s="56" t="s">
        <v>6340</v>
      </c>
      <c r="E236" s="56" t="s">
        <v>6459</v>
      </c>
      <c r="F236" s="65" t="s">
        <v>6458</v>
      </c>
      <c r="G236" s="56" t="s">
        <v>6460</v>
      </c>
      <c r="H236" s="56"/>
      <c r="I236" s="56"/>
      <c r="J236" s="56"/>
    </row>
    <row r="237" spans="1:10" x14ac:dyDescent="0.25">
      <c r="A237" s="56">
        <v>235</v>
      </c>
      <c r="B237" s="65" t="s">
        <v>6337</v>
      </c>
      <c r="C237" s="56" t="s">
        <v>4409</v>
      </c>
      <c r="D237" s="56" t="s">
        <v>6341</v>
      </c>
      <c r="E237" s="56" t="s">
        <v>6457</v>
      </c>
      <c r="F237" s="65" t="s">
        <v>6458</v>
      </c>
      <c r="G237" s="56" t="s">
        <v>6460</v>
      </c>
      <c r="H237" s="56"/>
      <c r="I237" s="56"/>
      <c r="J237" s="56"/>
    </row>
    <row r="238" spans="1:10" x14ac:dyDescent="0.25">
      <c r="A238" s="56">
        <v>236</v>
      </c>
      <c r="B238" s="65" t="s">
        <v>6337</v>
      </c>
      <c r="C238" s="56" t="s">
        <v>4409</v>
      </c>
      <c r="D238" s="56" t="s">
        <v>6342</v>
      </c>
      <c r="E238" s="56" t="s">
        <v>6347</v>
      </c>
      <c r="F238" s="65" t="s">
        <v>6396</v>
      </c>
      <c r="G238" s="56" t="s">
        <v>4227</v>
      </c>
      <c r="H238" s="56"/>
      <c r="I238" s="56"/>
      <c r="J238" s="56"/>
    </row>
    <row r="239" spans="1:10" x14ac:dyDescent="0.25">
      <c r="A239" s="56">
        <v>237</v>
      </c>
      <c r="B239" s="65" t="s">
        <v>6337</v>
      </c>
      <c r="C239" s="56" t="s">
        <v>4409</v>
      </c>
      <c r="D239" s="56" t="s">
        <v>6343</v>
      </c>
      <c r="E239" s="56" t="s">
        <v>6348</v>
      </c>
      <c r="F239" s="65" t="s">
        <v>6396</v>
      </c>
      <c r="G239" s="56" t="s">
        <v>4227</v>
      </c>
      <c r="H239" s="56"/>
      <c r="I239" s="56"/>
      <c r="J239" s="56"/>
    </row>
    <row r="240" spans="1:10" x14ac:dyDescent="0.25">
      <c r="A240" s="56">
        <v>238</v>
      </c>
      <c r="B240" s="65" t="s">
        <v>6337</v>
      </c>
      <c r="C240" s="56" t="s">
        <v>4409</v>
      </c>
      <c r="D240" s="56" t="s">
        <v>6344</v>
      </c>
      <c r="E240" s="56" t="s">
        <v>6349</v>
      </c>
      <c r="F240" s="65" t="s">
        <v>6396</v>
      </c>
      <c r="G240" s="56" t="s">
        <v>4227</v>
      </c>
      <c r="H240" s="56"/>
      <c r="I240" s="56"/>
      <c r="J240" s="56"/>
    </row>
    <row r="241" spans="1:10" x14ac:dyDescent="0.25">
      <c r="A241" s="56">
        <v>239</v>
      </c>
      <c r="B241" s="65" t="s">
        <v>6337</v>
      </c>
      <c r="C241" s="56" t="s">
        <v>4409</v>
      </c>
      <c r="D241" s="56" t="s">
        <v>6345</v>
      </c>
      <c r="E241" s="56" t="s">
        <v>6346</v>
      </c>
      <c r="F241" s="65" t="s">
        <v>6396</v>
      </c>
      <c r="G241" s="56" t="s">
        <v>4227</v>
      </c>
      <c r="H241" s="56"/>
      <c r="I241" s="56"/>
      <c r="J241" s="56"/>
    </row>
    <row r="242" spans="1:10" x14ac:dyDescent="0.25">
      <c r="A242" s="56">
        <v>240</v>
      </c>
      <c r="B242" s="440">
        <v>45323</v>
      </c>
      <c r="C242" s="56" t="s">
        <v>4409</v>
      </c>
      <c r="D242" s="56" t="s">
        <v>6521</v>
      </c>
      <c r="E242" s="56" t="s">
        <v>6515</v>
      </c>
      <c r="F242" s="440">
        <v>45352</v>
      </c>
      <c r="G242" s="56" t="s">
        <v>6538</v>
      </c>
      <c r="H242" s="56" t="s">
        <v>416</v>
      </c>
      <c r="I242" s="56"/>
      <c r="J242" s="56"/>
    </row>
    <row r="243" spans="1:10" x14ac:dyDescent="0.25">
      <c r="A243" s="56">
        <v>241</v>
      </c>
      <c r="B243" s="440">
        <v>45323</v>
      </c>
      <c r="C243" s="56" t="s">
        <v>4409</v>
      </c>
      <c r="D243" s="56" t="s">
        <v>6512</v>
      </c>
      <c r="E243" s="56" t="s">
        <v>6516</v>
      </c>
      <c r="F243" s="65" t="s">
        <v>7615</v>
      </c>
      <c r="G243" s="56" t="s">
        <v>7614</v>
      </c>
      <c r="H243" s="56"/>
      <c r="I243" s="56"/>
      <c r="J243" s="56">
        <v>31558</v>
      </c>
    </row>
    <row r="244" spans="1:10" x14ac:dyDescent="0.25">
      <c r="A244" s="56">
        <v>242</v>
      </c>
      <c r="B244" s="440">
        <v>45323</v>
      </c>
      <c r="C244" s="56" t="s">
        <v>4409</v>
      </c>
      <c r="D244" s="56" t="s">
        <v>6503</v>
      </c>
      <c r="E244" s="56" t="s">
        <v>6517</v>
      </c>
      <c r="F244" s="65" t="s">
        <v>7615</v>
      </c>
      <c r="G244" s="56" t="s">
        <v>7614</v>
      </c>
      <c r="H244" s="56"/>
      <c r="I244" s="56"/>
      <c r="J244" s="56">
        <v>31558</v>
      </c>
    </row>
    <row r="245" spans="1:10" x14ac:dyDescent="0.25">
      <c r="A245" s="56">
        <v>243</v>
      </c>
      <c r="B245" s="440">
        <v>45323</v>
      </c>
      <c r="C245" s="56" t="s">
        <v>4409</v>
      </c>
      <c r="D245" s="56" t="s">
        <v>6513</v>
      </c>
      <c r="E245" s="56" t="s">
        <v>6518</v>
      </c>
      <c r="F245" s="440" t="s">
        <v>7640</v>
      </c>
      <c r="G245" s="56" t="s">
        <v>7641</v>
      </c>
      <c r="H245" s="56"/>
      <c r="I245" s="56"/>
      <c r="J245" s="56"/>
    </row>
    <row r="246" spans="1:10" x14ac:dyDescent="0.25">
      <c r="A246" s="56">
        <v>244</v>
      </c>
      <c r="B246" s="440">
        <v>45323</v>
      </c>
      <c r="C246" s="56" t="s">
        <v>4409</v>
      </c>
      <c r="D246" s="56" t="s">
        <v>6514</v>
      </c>
      <c r="E246" s="56" t="s">
        <v>6519</v>
      </c>
      <c r="F246" s="65" t="s">
        <v>7346</v>
      </c>
      <c r="G246" s="64" t="s">
        <v>7308</v>
      </c>
      <c r="H246" s="56"/>
      <c r="I246" s="56"/>
      <c r="J246" s="56"/>
    </row>
    <row r="247" spans="1:10" x14ac:dyDescent="0.25">
      <c r="A247" s="56">
        <v>245</v>
      </c>
      <c r="B247" s="440">
        <v>45323</v>
      </c>
      <c r="C247" s="56" t="s">
        <v>4409</v>
      </c>
      <c r="D247" s="56" t="s">
        <v>6504</v>
      </c>
      <c r="E247" s="56" t="s">
        <v>6520</v>
      </c>
      <c r="F247" s="65" t="s">
        <v>7346</v>
      </c>
      <c r="G247" s="64" t="s">
        <v>7308</v>
      </c>
      <c r="H247" s="56"/>
      <c r="I247" s="56"/>
      <c r="J247" s="56"/>
    </row>
    <row r="248" spans="1:10" x14ac:dyDescent="0.25">
      <c r="A248" s="56">
        <v>246</v>
      </c>
      <c r="B248" s="440" t="s">
        <v>7615</v>
      </c>
      <c r="C248" s="56" t="s">
        <v>4409</v>
      </c>
      <c r="D248" s="56" t="s">
        <v>7616</v>
      </c>
      <c r="E248" s="56" t="s">
        <v>7617</v>
      </c>
      <c r="F248" s="65" t="s">
        <v>7640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40" t="s">
        <v>7615</v>
      </c>
      <c r="C249" s="56" t="s">
        <v>4409</v>
      </c>
      <c r="D249" s="56" t="s">
        <v>7618</v>
      </c>
      <c r="E249" s="56" t="s">
        <v>7619</v>
      </c>
      <c r="F249" s="65" t="s">
        <v>7640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40" t="s">
        <v>7615</v>
      </c>
      <c r="C250" s="56" t="s">
        <v>4409</v>
      </c>
      <c r="D250" s="126" t="s">
        <v>7620</v>
      </c>
      <c r="E250" s="56" t="s">
        <v>7622</v>
      </c>
      <c r="F250" s="440">
        <v>45293</v>
      </c>
      <c r="G250" s="56" t="s">
        <v>7717</v>
      </c>
      <c r="H250" s="56"/>
      <c r="I250" s="56"/>
      <c r="J250" s="56"/>
    </row>
    <row r="251" spans="1:10" x14ac:dyDescent="0.25">
      <c r="A251" s="56">
        <v>249</v>
      </c>
      <c r="B251" s="440" t="s">
        <v>7615</v>
      </c>
      <c r="C251" s="56" t="s">
        <v>4409</v>
      </c>
      <c r="D251" s="126" t="s">
        <v>7621</v>
      </c>
      <c r="E251" s="56" t="s">
        <v>7623</v>
      </c>
      <c r="F251" s="65" t="s">
        <v>8025</v>
      </c>
      <c r="G251" s="56" t="s">
        <v>8028</v>
      </c>
      <c r="H251" s="56"/>
      <c r="I251" s="56"/>
      <c r="J251" s="56"/>
    </row>
    <row r="252" spans="1:10" x14ac:dyDescent="0.25">
      <c r="A252" s="56">
        <v>250</v>
      </c>
      <c r="B252" s="440">
        <v>45445</v>
      </c>
      <c r="C252" s="56" t="s">
        <v>4409</v>
      </c>
      <c r="D252" s="126" t="s">
        <v>7888</v>
      </c>
      <c r="E252" s="56" t="s">
        <v>7943</v>
      </c>
      <c r="F252" s="65" t="s">
        <v>8025</v>
      </c>
      <c r="G252" s="56" t="s">
        <v>8028</v>
      </c>
      <c r="H252" s="56"/>
      <c r="I252" s="56"/>
      <c r="J252" s="56"/>
    </row>
    <row r="253" spans="1:10" x14ac:dyDescent="0.25">
      <c r="A253" s="56">
        <v>251</v>
      </c>
      <c r="B253" s="440">
        <v>45445</v>
      </c>
      <c r="C253" s="56" t="s">
        <v>4409</v>
      </c>
      <c r="D253" s="126" t="s">
        <v>7889</v>
      </c>
      <c r="E253" s="56" t="s">
        <v>7944</v>
      </c>
      <c r="F253" s="65" t="s">
        <v>8106</v>
      </c>
      <c r="G253" s="64" t="s">
        <v>8067</v>
      </c>
      <c r="H253" s="56"/>
      <c r="I253" s="56"/>
      <c r="J253" s="56"/>
    </row>
    <row r="254" spans="1:10" x14ac:dyDescent="0.25">
      <c r="A254" s="56">
        <v>252</v>
      </c>
      <c r="B254" s="440">
        <v>45445</v>
      </c>
      <c r="C254" s="56" t="s">
        <v>4409</v>
      </c>
      <c r="D254" s="56" t="s">
        <v>7890</v>
      </c>
      <c r="E254" s="56" t="s">
        <v>7945</v>
      </c>
      <c r="F254" s="65" t="s">
        <v>8106</v>
      </c>
      <c r="G254" s="64" t="s">
        <v>8067</v>
      </c>
      <c r="H254" s="56"/>
      <c r="I254" s="56"/>
      <c r="J254" s="56"/>
    </row>
    <row r="255" spans="1:10" x14ac:dyDescent="0.25">
      <c r="A255" s="56">
        <v>253</v>
      </c>
      <c r="B255" s="440">
        <v>45445</v>
      </c>
      <c r="C255" s="56" t="s">
        <v>4409</v>
      </c>
      <c r="D255" s="255" t="s">
        <v>7891</v>
      </c>
      <c r="E255" s="56" t="s">
        <v>7946</v>
      </c>
      <c r="F255" s="65" t="s">
        <v>8106</v>
      </c>
      <c r="G255" s="64" t="s">
        <v>8067</v>
      </c>
      <c r="H255" s="56"/>
      <c r="I255" s="56"/>
      <c r="J255" s="56"/>
    </row>
    <row r="256" spans="1:10" x14ac:dyDescent="0.25">
      <c r="A256" s="56">
        <v>254</v>
      </c>
      <c r="B256" s="440" t="s">
        <v>8135</v>
      </c>
      <c r="C256" s="255" t="s">
        <v>4409</v>
      </c>
      <c r="D256" s="255" t="s">
        <v>8139</v>
      </c>
      <c r="E256" s="56" t="s">
        <v>8143</v>
      </c>
      <c r="F256" s="65" t="s">
        <v>8310</v>
      </c>
      <c r="G256" s="56" t="s">
        <v>8311</v>
      </c>
      <c r="H256" s="56"/>
      <c r="I256" s="56"/>
      <c r="J256" s="56"/>
    </row>
    <row r="257" spans="1:10" x14ac:dyDescent="0.25">
      <c r="A257" s="56">
        <v>255</v>
      </c>
      <c r="B257" s="440" t="s">
        <v>8135</v>
      </c>
      <c r="C257" s="255" t="s">
        <v>4409</v>
      </c>
      <c r="D257" s="255" t="s">
        <v>8140</v>
      </c>
      <c r="E257" s="56" t="s">
        <v>8144</v>
      </c>
      <c r="F257" s="65" t="s">
        <v>8310</v>
      </c>
      <c r="G257" s="56" t="s">
        <v>8311</v>
      </c>
      <c r="H257" s="56"/>
      <c r="I257" s="56"/>
      <c r="J257" s="56"/>
    </row>
    <row r="258" spans="1:10" x14ac:dyDescent="0.25">
      <c r="A258" s="56">
        <v>256</v>
      </c>
      <c r="B258" s="440" t="s">
        <v>8135</v>
      </c>
      <c r="C258" s="255" t="s">
        <v>4409</v>
      </c>
      <c r="D258" s="255" t="s">
        <v>8141</v>
      </c>
      <c r="E258" s="56" t="s">
        <v>8145</v>
      </c>
      <c r="F258" s="65" t="s">
        <v>8310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40" t="s">
        <v>8135</v>
      </c>
      <c r="C259" s="255" t="s">
        <v>4409</v>
      </c>
      <c r="D259" s="255" t="s">
        <v>8142</v>
      </c>
      <c r="E259" s="56" t="s">
        <v>8146</v>
      </c>
      <c r="F259" s="65" t="s">
        <v>8310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8352</v>
      </c>
      <c r="C260" s="56" t="s">
        <v>4409</v>
      </c>
      <c r="D260" s="56" t="s">
        <v>8372</v>
      </c>
      <c r="E260" s="56" t="s">
        <v>8376</v>
      </c>
      <c r="F260" s="65" t="s">
        <v>8418</v>
      </c>
      <c r="G260" s="56" t="s">
        <v>6718</v>
      </c>
      <c r="H260" s="56"/>
      <c r="I260" s="56"/>
      <c r="J260" s="56"/>
    </row>
    <row r="261" spans="1:10" x14ac:dyDescent="0.25">
      <c r="A261" s="56">
        <v>259</v>
      </c>
      <c r="B261" s="65" t="s">
        <v>8352</v>
      </c>
      <c r="C261" s="56" t="s">
        <v>4409</v>
      </c>
      <c r="D261" s="255" t="s">
        <v>8373</v>
      </c>
      <c r="E261" s="56" t="s">
        <v>8377</v>
      </c>
      <c r="F261" s="65" t="s">
        <v>8418</v>
      </c>
      <c r="G261" s="56" t="s">
        <v>6718</v>
      </c>
      <c r="H261" s="56"/>
      <c r="I261" s="56"/>
      <c r="J261" s="56"/>
    </row>
    <row r="262" spans="1:10" x14ac:dyDescent="0.25">
      <c r="A262" s="56">
        <v>260</v>
      </c>
      <c r="B262" s="65" t="s">
        <v>8352</v>
      </c>
      <c r="C262" s="56" t="s">
        <v>4409</v>
      </c>
      <c r="D262" s="255" t="s">
        <v>8374</v>
      </c>
      <c r="E262" s="56" t="s">
        <v>8378</v>
      </c>
      <c r="F262" s="65" t="s">
        <v>8474</v>
      </c>
      <c r="G262" s="56" t="s">
        <v>8505</v>
      </c>
      <c r="H262" s="56"/>
      <c r="I262" s="56"/>
      <c r="J262" s="56"/>
    </row>
    <row r="263" spans="1:10" x14ac:dyDescent="0.25">
      <c r="A263" s="56">
        <v>261</v>
      </c>
      <c r="B263" s="65" t="s">
        <v>8352</v>
      </c>
      <c r="C263" s="56" t="s">
        <v>4409</v>
      </c>
      <c r="D263" s="255" t="s">
        <v>8375</v>
      </c>
      <c r="E263" s="56" t="s">
        <v>8379</v>
      </c>
      <c r="F263" s="65" t="s">
        <v>8474</v>
      </c>
      <c r="G263" s="56" t="s">
        <v>8505</v>
      </c>
      <c r="H263" s="56"/>
      <c r="I263" s="56"/>
      <c r="J263" s="56"/>
    </row>
    <row r="264" spans="1:10" x14ac:dyDescent="0.25">
      <c r="A264" s="56">
        <v>262</v>
      </c>
      <c r="B264" s="65" t="s">
        <v>8474</v>
      </c>
      <c r="C264" s="56" t="s">
        <v>4409</v>
      </c>
      <c r="D264" s="56" t="s">
        <v>8495</v>
      </c>
      <c r="E264" s="56" t="s">
        <v>8497</v>
      </c>
      <c r="F264" s="65" t="s">
        <v>8474</v>
      </c>
      <c r="G264" s="56" t="s">
        <v>8506</v>
      </c>
      <c r="H264" s="56"/>
      <c r="I264" s="56"/>
      <c r="J264" s="56"/>
    </row>
    <row r="265" spans="1:10" x14ac:dyDescent="0.25">
      <c r="A265" s="56">
        <v>263</v>
      </c>
      <c r="B265" s="65" t="s">
        <v>8474</v>
      </c>
      <c r="C265" s="56" t="s">
        <v>4409</v>
      </c>
      <c r="D265" s="56" t="s">
        <v>8496</v>
      </c>
      <c r="E265" s="56" t="s">
        <v>8498</v>
      </c>
      <c r="F265" s="65" t="s">
        <v>8474</v>
      </c>
      <c r="G265" s="56" t="s">
        <v>8506</v>
      </c>
      <c r="H265" s="56"/>
      <c r="I265" s="56"/>
      <c r="J265" s="56"/>
    </row>
    <row r="266" spans="1:10" x14ac:dyDescent="0.25">
      <c r="A266" s="56">
        <v>264</v>
      </c>
      <c r="B266" s="440" t="s">
        <v>8688</v>
      </c>
      <c r="C266" s="56" t="s">
        <v>4409</v>
      </c>
      <c r="D266" s="56" t="s">
        <v>8719</v>
      </c>
      <c r="E266" s="56" t="s">
        <v>8720</v>
      </c>
      <c r="F266" s="440">
        <v>45446</v>
      </c>
      <c r="G266" s="56" t="s">
        <v>6718</v>
      </c>
      <c r="H266" s="56"/>
      <c r="I266" s="56"/>
      <c r="J266" s="56"/>
    </row>
    <row r="267" spans="1:10" x14ac:dyDescent="0.25">
      <c r="A267" s="56">
        <v>265</v>
      </c>
      <c r="B267" s="440" t="s">
        <v>8688</v>
      </c>
      <c r="C267" s="56" t="s">
        <v>4409</v>
      </c>
      <c r="D267" s="56" t="s">
        <v>8721</v>
      </c>
      <c r="E267" s="56" t="s">
        <v>8722</v>
      </c>
      <c r="F267" s="440">
        <v>45446</v>
      </c>
      <c r="G267" s="56" t="s">
        <v>6718</v>
      </c>
      <c r="H267" s="56"/>
      <c r="I267" s="56"/>
      <c r="J267" s="56"/>
    </row>
    <row r="268" spans="1:10" x14ac:dyDescent="0.25">
      <c r="A268" s="56">
        <v>266</v>
      </c>
      <c r="B268" s="440" t="s">
        <v>8688</v>
      </c>
      <c r="C268" s="56" t="s">
        <v>4409</v>
      </c>
      <c r="D268" s="56" t="s">
        <v>8723</v>
      </c>
      <c r="E268" s="56" t="s">
        <v>8724</v>
      </c>
      <c r="F268" s="440">
        <v>45446</v>
      </c>
      <c r="G268" s="56" t="s">
        <v>6718</v>
      </c>
      <c r="H268" s="56"/>
      <c r="I268" s="56"/>
      <c r="J268" s="56"/>
    </row>
    <row r="269" spans="1:10" x14ac:dyDescent="0.25">
      <c r="A269" s="56">
        <v>267</v>
      </c>
      <c r="B269" s="440" t="s">
        <v>8688</v>
      </c>
      <c r="C269" s="56" t="s">
        <v>4409</v>
      </c>
      <c r="D269" s="56" t="s">
        <v>8725</v>
      </c>
      <c r="E269" s="56" t="s">
        <v>8726</v>
      </c>
      <c r="F269" s="440">
        <v>45446</v>
      </c>
      <c r="G269" s="56" t="s">
        <v>6718</v>
      </c>
      <c r="H269" s="56"/>
      <c r="I269" s="56"/>
      <c r="J269" s="56"/>
    </row>
    <row r="270" spans="1:10" x14ac:dyDescent="0.25">
      <c r="A270" s="56">
        <v>268</v>
      </c>
      <c r="B270" s="440">
        <v>45446</v>
      </c>
      <c r="C270" s="56" t="s">
        <v>8926</v>
      </c>
      <c r="D270" s="56" t="s">
        <v>8943</v>
      </c>
      <c r="E270" s="56" t="s">
        <v>8944</v>
      </c>
      <c r="F270" s="440"/>
      <c r="G270" s="56"/>
      <c r="H270" s="56"/>
      <c r="I270" s="56"/>
      <c r="J270" s="56"/>
    </row>
    <row r="271" spans="1:10" x14ac:dyDescent="0.25">
      <c r="A271" s="56">
        <v>269</v>
      </c>
      <c r="B271" s="440">
        <v>45446</v>
      </c>
      <c r="C271" s="56" t="s">
        <v>8926</v>
      </c>
      <c r="D271" s="56" t="s">
        <v>8952</v>
      </c>
      <c r="E271" s="56" t="s">
        <v>8945</v>
      </c>
      <c r="F271" s="65"/>
      <c r="G271" s="56"/>
      <c r="H271" s="56"/>
      <c r="I271" s="56"/>
      <c r="J271" s="56"/>
    </row>
    <row r="272" spans="1:10" x14ac:dyDescent="0.25">
      <c r="A272" s="56">
        <v>270</v>
      </c>
      <c r="B272" s="440">
        <v>45446</v>
      </c>
      <c r="C272" s="56" t="s">
        <v>8926</v>
      </c>
      <c r="D272" s="56" t="s">
        <v>8953</v>
      </c>
      <c r="E272" s="56" t="s">
        <v>8946</v>
      </c>
      <c r="F272" s="65" t="s">
        <v>9078</v>
      </c>
      <c r="G272" s="56" t="s">
        <v>9079</v>
      </c>
      <c r="H272" s="56"/>
      <c r="I272" s="56"/>
      <c r="J272" s="56"/>
    </row>
    <row r="273" spans="1:10" x14ac:dyDescent="0.25">
      <c r="A273" s="56">
        <v>271</v>
      </c>
      <c r="B273" s="440">
        <v>45446</v>
      </c>
      <c r="C273" s="56" t="s">
        <v>8926</v>
      </c>
      <c r="D273" s="56" t="s">
        <v>8954</v>
      </c>
      <c r="E273" s="56" t="s">
        <v>8947</v>
      </c>
      <c r="F273" s="1068" t="s">
        <v>9078</v>
      </c>
      <c r="G273" s="1061" t="s">
        <v>9079</v>
      </c>
      <c r="H273" s="56"/>
      <c r="I273" s="56"/>
      <c r="J273" s="56"/>
    </row>
    <row r="274" spans="1:10" x14ac:dyDescent="0.25">
      <c r="A274" s="56">
        <v>272</v>
      </c>
      <c r="B274" s="440">
        <v>45446</v>
      </c>
      <c r="C274" s="56" t="s">
        <v>8926</v>
      </c>
      <c r="D274" s="56" t="s">
        <v>8955</v>
      </c>
      <c r="E274" s="56" t="s">
        <v>8948</v>
      </c>
      <c r="F274" s="65" t="s">
        <v>9078</v>
      </c>
      <c r="G274" s="56" t="s">
        <v>6460</v>
      </c>
      <c r="H274" s="56"/>
      <c r="I274" s="56"/>
      <c r="J274" s="56"/>
    </row>
    <row r="275" spans="1:10" x14ac:dyDescent="0.25">
      <c r="A275" s="56">
        <v>273</v>
      </c>
      <c r="B275" s="440">
        <v>45446</v>
      </c>
      <c r="C275" s="56" t="s">
        <v>8926</v>
      </c>
      <c r="D275" s="56" t="s">
        <v>8956</v>
      </c>
      <c r="E275" s="56" t="s">
        <v>8949</v>
      </c>
      <c r="F275" s="65"/>
      <c r="G275" s="56"/>
      <c r="H275" s="56"/>
      <c r="I275" s="56"/>
      <c r="J275" s="56"/>
    </row>
    <row r="276" spans="1:10" x14ac:dyDescent="0.25">
      <c r="A276" s="56">
        <v>274</v>
      </c>
      <c r="B276" s="440">
        <v>45446</v>
      </c>
      <c r="C276" s="56" t="s">
        <v>8926</v>
      </c>
      <c r="D276" s="56" t="s">
        <v>8957</v>
      </c>
      <c r="E276" s="56" t="s">
        <v>8950</v>
      </c>
      <c r="F276" s="65"/>
      <c r="G276" s="56"/>
      <c r="H276" s="56"/>
      <c r="I276" s="56"/>
      <c r="J276" s="56"/>
    </row>
    <row r="277" spans="1:10" x14ac:dyDescent="0.25">
      <c r="A277" s="56">
        <v>275</v>
      </c>
      <c r="B277" s="440">
        <v>45446</v>
      </c>
      <c r="C277" s="56" t="s">
        <v>8926</v>
      </c>
      <c r="D277" s="56" t="s">
        <v>8958</v>
      </c>
      <c r="E277" s="56" t="s">
        <v>8951</v>
      </c>
      <c r="F277" s="65"/>
      <c r="G277" s="56"/>
      <c r="H277" s="56"/>
      <c r="I277" s="56"/>
      <c r="J277" s="56"/>
    </row>
  </sheetData>
  <autoFilter ref="A2:S277"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4"/>
  <sheetViews>
    <sheetView zoomScaleNormal="100" workbookViewId="0">
      <pane ySplit="2" topLeftCell="A634" activePane="bottomLeft" state="frozen"/>
      <selection pane="bottomLeft" activeCell="H639" sqref="H639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9.5703125" bestFit="1" customWidth="1"/>
    <col min="17" max="17" width="11.140625" bestFit="1" customWidth="1"/>
  </cols>
  <sheetData>
    <row r="1" spans="1:18" ht="18.75" x14ac:dyDescent="0.3">
      <c r="B1" s="646" t="s">
        <v>5316</v>
      </c>
      <c r="C1" s="599"/>
      <c r="D1" s="600"/>
      <c r="J1" s="601" t="s">
        <v>5317</v>
      </c>
    </row>
    <row r="2" spans="1:18" ht="15.75" thickBot="1" x14ac:dyDescent="0.3">
      <c r="A2" s="628" t="s">
        <v>3</v>
      </c>
      <c r="B2" s="630" t="s">
        <v>17</v>
      </c>
      <c r="C2" s="629"/>
      <c r="D2" s="628" t="s">
        <v>4404</v>
      </c>
      <c r="E2" s="630" t="s">
        <v>4405</v>
      </c>
      <c r="F2" s="629" t="s">
        <v>4406</v>
      </c>
      <c r="G2" s="629" t="s">
        <v>4407</v>
      </c>
      <c r="H2" s="629" t="s">
        <v>21</v>
      </c>
      <c r="J2" s="606" t="s">
        <v>4407</v>
      </c>
      <c r="K2" s="647" t="s">
        <v>4404</v>
      </c>
      <c r="L2" s="608" t="s">
        <v>4405</v>
      </c>
      <c r="M2" s="648" t="s">
        <v>5318</v>
      </c>
      <c r="N2" s="649" t="s">
        <v>17</v>
      </c>
      <c r="O2" s="608" t="s">
        <v>396</v>
      </c>
      <c r="P2" s="608"/>
      <c r="Q2" s="608" t="s">
        <v>859</v>
      </c>
      <c r="R2" s="660"/>
    </row>
    <row r="3" spans="1:18" ht="15.75" customHeight="1" thickTop="1" x14ac:dyDescent="0.25">
      <c r="A3" s="81">
        <v>1</v>
      </c>
      <c r="B3" s="440">
        <v>44835</v>
      </c>
      <c r="C3" s="440"/>
      <c r="D3" s="56" t="s">
        <v>4409</v>
      </c>
      <c r="E3" s="65" t="s">
        <v>5319</v>
      </c>
      <c r="F3" s="56"/>
      <c r="G3" s="224">
        <v>44866</v>
      </c>
      <c r="H3" s="56" t="s">
        <v>415</v>
      </c>
      <c r="J3" s="224">
        <v>44906</v>
      </c>
      <c r="K3" s="68" t="s">
        <v>4409</v>
      </c>
      <c r="L3" s="65" t="s">
        <v>5320</v>
      </c>
      <c r="M3" s="661"/>
      <c r="N3" s="662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40">
        <v>44835</v>
      </c>
      <c r="C4" s="440"/>
      <c r="D4" s="56" t="s">
        <v>4423</v>
      </c>
      <c r="E4" s="65" t="s">
        <v>5321</v>
      </c>
      <c r="F4" s="56"/>
      <c r="G4" s="224">
        <v>44866</v>
      </c>
      <c r="H4" s="56" t="s">
        <v>415</v>
      </c>
      <c r="J4" s="224">
        <v>44906</v>
      </c>
      <c r="K4" s="68" t="s">
        <v>4409</v>
      </c>
      <c r="L4" s="65" t="s">
        <v>5322</v>
      </c>
      <c r="M4" s="661"/>
      <c r="N4" s="249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0">
        <v>44835</v>
      </c>
      <c r="C5" s="440"/>
      <c r="D5" s="56" t="s">
        <v>4423</v>
      </c>
      <c r="E5" s="65" t="s">
        <v>5323</v>
      </c>
      <c r="F5" s="56"/>
      <c r="G5" s="224">
        <v>44866</v>
      </c>
      <c r="H5" s="56" t="s">
        <v>415</v>
      </c>
      <c r="J5" s="224">
        <v>44906</v>
      </c>
      <c r="K5" s="68" t="s">
        <v>4409</v>
      </c>
      <c r="L5" s="65" t="s">
        <v>5324</v>
      </c>
      <c r="M5" s="661"/>
      <c r="N5" s="249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0">
        <v>44835</v>
      </c>
      <c r="C6" s="440"/>
      <c r="D6" s="56" t="s">
        <v>4409</v>
      </c>
      <c r="E6" s="65" t="s">
        <v>5325</v>
      </c>
      <c r="F6" s="56"/>
      <c r="G6" s="224">
        <v>44866</v>
      </c>
      <c r="H6" s="56" t="s">
        <v>415</v>
      </c>
      <c r="J6" s="224">
        <v>44906</v>
      </c>
      <c r="K6" s="68" t="s">
        <v>4409</v>
      </c>
      <c r="L6" s="65" t="s">
        <v>5326</v>
      </c>
      <c r="M6" s="661"/>
      <c r="N6" s="249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0" t="s">
        <v>2900</v>
      </c>
      <c r="C7" s="440"/>
      <c r="D7" s="56" t="s">
        <v>4417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4409</v>
      </c>
      <c r="L7" s="65" t="s">
        <v>5327</v>
      </c>
      <c r="M7" s="661"/>
      <c r="N7" s="249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0" t="s">
        <v>2900</v>
      </c>
      <c r="C8" s="440"/>
      <c r="D8" s="56" t="s">
        <v>4417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5328</v>
      </c>
      <c r="L8" s="65" t="s">
        <v>5329</v>
      </c>
      <c r="M8" s="661"/>
      <c r="N8" s="249" t="s">
        <v>2658</v>
      </c>
      <c r="O8" s="414" t="s">
        <v>636</v>
      </c>
      <c r="P8" s="414"/>
      <c r="Q8" s="56" t="s">
        <v>2666</v>
      </c>
    </row>
    <row r="9" spans="1:18" ht="15" customHeight="1" x14ac:dyDescent="0.25">
      <c r="A9" s="56">
        <v>7</v>
      </c>
      <c r="B9" s="440" t="s">
        <v>2900</v>
      </c>
      <c r="C9" s="440"/>
      <c r="D9" s="56" t="s">
        <v>4423</v>
      </c>
      <c r="E9" s="65" t="s">
        <v>5330</v>
      </c>
      <c r="F9" s="56"/>
      <c r="G9" s="224" t="s">
        <v>2915</v>
      </c>
      <c r="H9" s="56" t="s">
        <v>418</v>
      </c>
      <c r="J9" s="224">
        <v>44906</v>
      </c>
      <c r="K9" s="68" t="s">
        <v>4409</v>
      </c>
      <c r="L9" s="65" t="s">
        <v>5324</v>
      </c>
      <c r="M9" s="663"/>
      <c r="N9" s="249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0" t="s">
        <v>2900</v>
      </c>
      <c r="C10" s="440"/>
      <c r="D10" s="56" t="s">
        <v>4423</v>
      </c>
      <c r="E10" s="65" t="s">
        <v>5331</v>
      </c>
      <c r="F10" s="56"/>
      <c r="G10" s="224" t="s">
        <v>2915</v>
      </c>
      <c r="H10" s="56" t="s">
        <v>418</v>
      </c>
      <c r="J10" s="224">
        <v>44906</v>
      </c>
      <c r="K10" s="68" t="s">
        <v>4409</v>
      </c>
      <c r="L10" s="65" t="s">
        <v>5322</v>
      </c>
      <c r="M10" s="663"/>
      <c r="N10" s="249" t="s">
        <v>2677</v>
      </c>
      <c r="O10" s="56" t="s">
        <v>5332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5333</v>
      </c>
      <c r="C11" s="57"/>
      <c r="D11" s="56" t="s">
        <v>4409</v>
      </c>
      <c r="E11" s="472" t="s">
        <v>5334</v>
      </c>
      <c r="F11" s="56" t="s">
        <v>5335</v>
      </c>
      <c r="G11" s="224" t="s">
        <v>2915</v>
      </c>
      <c r="H11" s="56" t="s">
        <v>4559</v>
      </c>
      <c r="J11" s="224">
        <v>44906</v>
      </c>
      <c r="K11" s="68" t="s">
        <v>5328</v>
      </c>
      <c r="L11" s="65" t="s">
        <v>5336</v>
      </c>
      <c r="M11" s="661"/>
      <c r="N11" s="249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5333</v>
      </c>
      <c r="C12" s="57"/>
      <c r="D12" s="56" t="s">
        <v>4409</v>
      </c>
      <c r="E12" s="472" t="s">
        <v>5337</v>
      </c>
      <c r="F12" s="56" t="s">
        <v>5338</v>
      </c>
      <c r="G12" s="224" t="s">
        <v>2915</v>
      </c>
      <c r="H12" s="56" t="s">
        <v>4559</v>
      </c>
      <c r="J12" s="224">
        <v>44906</v>
      </c>
      <c r="K12" s="68" t="s">
        <v>5328</v>
      </c>
      <c r="L12" s="65" t="s">
        <v>5339</v>
      </c>
      <c r="M12" s="661"/>
      <c r="N12" s="249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5333</v>
      </c>
      <c r="C13" s="57"/>
      <c r="D13" s="56" t="s">
        <v>4409</v>
      </c>
      <c r="E13" s="472" t="s">
        <v>5340</v>
      </c>
      <c r="F13" s="56" t="s">
        <v>5341</v>
      </c>
      <c r="G13" s="224" t="s">
        <v>2915</v>
      </c>
      <c r="H13" s="56" t="s">
        <v>4559</v>
      </c>
      <c r="J13" s="224">
        <v>44906</v>
      </c>
      <c r="K13" s="68" t="s">
        <v>4423</v>
      </c>
      <c r="L13" s="65" t="s">
        <v>5342</v>
      </c>
      <c r="M13" s="661"/>
      <c r="N13" s="249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5333</v>
      </c>
      <c r="C14" s="57"/>
      <c r="D14" s="56" t="s">
        <v>4409</v>
      </c>
      <c r="E14" s="65">
        <v>1312</v>
      </c>
      <c r="F14" s="56" t="s">
        <v>5343</v>
      </c>
      <c r="G14" s="224" t="s">
        <v>2915</v>
      </c>
      <c r="H14" s="56" t="s">
        <v>4559</v>
      </c>
      <c r="I14" s="89"/>
      <c r="J14" s="224">
        <v>44906</v>
      </c>
      <c r="K14" s="68" t="s">
        <v>5344</v>
      </c>
      <c r="L14" s="65" t="s">
        <v>5345</v>
      </c>
      <c r="M14" s="661"/>
      <c r="N14" s="249" t="s">
        <v>2658</v>
      </c>
      <c r="O14" s="414" t="s">
        <v>636</v>
      </c>
      <c r="P14" s="414"/>
      <c r="Q14" s="56" t="s">
        <v>2666</v>
      </c>
    </row>
    <row r="15" spans="1:18" ht="15" customHeight="1" x14ac:dyDescent="0.25">
      <c r="A15" s="56">
        <v>13</v>
      </c>
      <c r="B15" s="57" t="s">
        <v>5333</v>
      </c>
      <c r="C15" s="57"/>
      <c r="D15" s="56" t="s">
        <v>4423</v>
      </c>
      <c r="E15" s="65">
        <v>8962</v>
      </c>
      <c r="F15" s="56" t="s">
        <v>5346</v>
      </c>
      <c r="G15" s="224" t="s">
        <v>2915</v>
      </c>
      <c r="H15" s="56" t="s">
        <v>418</v>
      </c>
      <c r="J15" s="224" t="s">
        <v>2658</v>
      </c>
      <c r="K15" s="68" t="s">
        <v>5347</v>
      </c>
      <c r="L15" s="65" t="s">
        <v>5348</v>
      </c>
      <c r="M15" s="661" t="s">
        <v>5349</v>
      </c>
      <c r="N15" s="662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5333</v>
      </c>
      <c r="C16" s="57"/>
      <c r="D16" s="56" t="s">
        <v>4484</v>
      </c>
      <c r="E16" s="65">
        <v>3417</v>
      </c>
      <c r="F16" s="56" t="s">
        <v>5350</v>
      </c>
      <c r="G16" s="224" t="s">
        <v>2915</v>
      </c>
      <c r="H16" s="56" t="s">
        <v>418</v>
      </c>
      <c r="I16" s="89"/>
      <c r="J16" s="224" t="s">
        <v>2658</v>
      </c>
      <c r="K16" s="56" t="s">
        <v>5351</v>
      </c>
      <c r="L16" s="65" t="s">
        <v>5352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5333</v>
      </c>
      <c r="C17" s="57"/>
      <c r="D17" s="56" t="s">
        <v>4409</v>
      </c>
      <c r="E17" s="65">
        <v>3129</v>
      </c>
      <c r="F17" s="56" t="s">
        <v>5353</v>
      </c>
      <c r="G17" s="224" t="s">
        <v>2915</v>
      </c>
      <c r="H17" s="56" t="s">
        <v>418</v>
      </c>
      <c r="J17" s="224" t="s">
        <v>2658</v>
      </c>
      <c r="K17" s="56" t="s">
        <v>5351</v>
      </c>
      <c r="L17" s="65" t="s">
        <v>5354</v>
      </c>
      <c r="M17" s="65" t="s">
        <v>5355</v>
      </c>
      <c r="N17" s="224">
        <v>44604</v>
      </c>
      <c r="O17" s="56" t="s">
        <v>5356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5333</v>
      </c>
      <c r="C18" s="57"/>
      <c r="D18" s="56" t="s">
        <v>4484</v>
      </c>
      <c r="E18" s="65">
        <v>1918</v>
      </c>
      <c r="F18" s="56" t="s">
        <v>5357</v>
      </c>
      <c r="G18" s="224" t="s">
        <v>2915</v>
      </c>
      <c r="H18" s="56" t="s">
        <v>4559</v>
      </c>
      <c r="J18" s="224" t="s">
        <v>2658</v>
      </c>
      <c r="K18" s="56" t="s">
        <v>5358</v>
      </c>
      <c r="L18" s="65" t="s">
        <v>5359</v>
      </c>
      <c r="M18" s="65" t="s">
        <v>5360</v>
      </c>
      <c r="N18" s="224">
        <v>44604</v>
      </c>
      <c r="O18" s="56" t="s">
        <v>5361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5333</v>
      </c>
      <c r="C19" s="57"/>
      <c r="D19" s="56" t="s">
        <v>4409</v>
      </c>
      <c r="E19" s="472" t="s">
        <v>5362</v>
      </c>
      <c r="F19" s="56" t="s">
        <v>5363</v>
      </c>
      <c r="G19" s="224" t="s">
        <v>2915</v>
      </c>
      <c r="H19" s="56" t="s">
        <v>4559</v>
      </c>
      <c r="J19" s="57" t="s">
        <v>2677</v>
      </c>
      <c r="K19" s="56" t="s">
        <v>5351</v>
      </c>
      <c r="L19" s="65" t="s">
        <v>5364</v>
      </c>
      <c r="M19" s="65" t="s">
        <v>5365</v>
      </c>
      <c r="N19" s="224">
        <v>44785</v>
      </c>
      <c r="O19" s="56" t="s">
        <v>488</v>
      </c>
      <c r="P19" s="56"/>
      <c r="Q19" s="532">
        <v>44816</v>
      </c>
    </row>
    <row r="20" spans="1:17" ht="15" customHeight="1" x14ac:dyDescent="0.25">
      <c r="A20" s="56">
        <v>18</v>
      </c>
      <c r="B20" s="57" t="s">
        <v>5333</v>
      </c>
      <c r="C20" s="57"/>
      <c r="D20" s="56" t="s">
        <v>4409</v>
      </c>
      <c r="E20" s="65">
        <v>2019</v>
      </c>
      <c r="F20" s="56" t="s">
        <v>5366</v>
      </c>
      <c r="G20" s="224" t="s">
        <v>2915</v>
      </c>
      <c r="H20" s="56" t="s">
        <v>4559</v>
      </c>
      <c r="J20" s="57" t="s">
        <v>2677</v>
      </c>
      <c r="K20" s="56" t="s">
        <v>5351</v>
      </c>
      <c r="L20" s="65" t="s">
        <v>5364</v>
      </c>
      <c r="M20" s="65" t="s">
        <v>5367</v>
      </c>
      <c r="N20" s="224">
        <v>44785</v>
      </c>
      <c r="O20" s="56" t="s">
        <v>488</v>
      </c>
      <c r="P20" s="56"/>
      <c r="Q20" s="53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4423</v>
      </c>
      <c r="E21" s="65">
        <v>2584</v>
      </c>
      <c r="F21" s="56" t="s">
        <v>5368</v>
      </c>
      <c r="G21" s="65" t="s">
        <v>3056</v>
      </c>
      <c r="H21" s="56" t="s">
        <v>415</v>
      </c>
      <c r="J21" s="57" t="s">
        <v>2677</v>
      </c>
      <c r="K21" s="56" t="s">
        <v>5351</v>
      </c>
      <c r="L21" s="65" t="s">
        <v>5369</v>
      </c>
      <c r="M21" s="529" t="s">
        <v>5370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4423</v>
      </c>
      <c r="E22" s="449" t="s">
        <v>5371</v>
      </c>
      <c r="F22" s="56"/>
      <c r="G22" s="56" t="s">
        <v>2201</v>
      </c>
      <c r="H22" s="56" t="s">
        <v>415</v>
      </c>
      <c r="J22" s="57" t="s">
        <v>2677</v>
      </c>
      <c r="K22" s="56" t="s">
        <v>5351</v>
      </c>
      <c r="L22" s="65" t="s">
        <v>5364</v>
      </c>
      <c r="M22" s="529" t="s">
        <v>5372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4409</v>
      </c>
      <c r="E23" s="65">
        <v>6792</v>
      </c>
      <c r="F23" s="56" t="s">
        <v>5373</v>
      </c>
      <c r="G23" s="65" t="s">
        <v>3056</v>
      </c>
      <c r="H23" s="56" t="s">
        <v>415</v>
      </c>
      <c r="J23" s="57" t="s">
        <v>2677</v>
      </c>
      <c r="K23" s="56" t="s">
        <v>5374</v>
      </c>
      <c r="L23" s="472" t="s">
        <v>5375</v>
      </c>
      <c r="M23" s="65" t="s">
        <v>5376</v>
      </c>
      <c r="N23" s="224">
        <v>44785</v>
      </c>
      <c r="O23" s="56" t="s">
        <v>488</v>
      </c>
      <c r="P23" s="56"/>
      <c r="Q23" s="53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4423</v>
      </c>
      <c r="E24" s="449" t="s">
        <v>5377</v>
      </c>
      <c r="F24" s="56"/>
      <c r="G24" s="56" t="s">
        <v>2201</v>
      </c>
      <c r="H24" s="56" t="s">
        <v>415</v>
      </c>
      <c r="J24" s="57" t="s">
        <v>2677</v>
      </c>
      <c r="K24" s="56" t="s">
        <v>5378</v>
      </c>
      <c r="L24" s="65" t="s">
        <v>5345</v>
      </c>
      <c r="M24" s="65" t="s">
        <v>5379</v>
      </c>
      <c r="N24" s="224">
        <v>44785</v>
      </c>
      <c r="O24" s="56" t="s">
        <v>488</v>
      </c>
      <c r="P24" s="56"/>
      <c r="Q24" s="53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4409</v>
      </c>
      <c r="E25" s="472" t="s">
        <v>5380</v>
      </c>
      <c r="F25" s="56" t="s">
        <v>5381</v>
      </c>
      <c r="G25" s="65" t="s">
        <v>3056</v>
      </c>
      <c r="H25" s="56" t="s">
        <v>415</v>
      </c>
      <c r="J25" s="57" t="s">
        <v>2677</v>
      </c>
      <c r="K25" s="56" t="s">
        <v>5378</v>
      </c>
      <c r="L25" s="65" t="s">
        <v>5382</v>
      </c>
      <c r="M25" s="65" t="s">
        <v>5383</v>
      </c>
      <c r="N25" s="224">
        <v>44785</v>
      </c>
      <c r="O25" s="56" t="s">
        <v>488</v>
      </c>
      <c r="P25" s="56"/>
      <c r="Q25" s="53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4423</v>
      </c>
      <c r="E26" s="449" t="s">
        <v>5384</v>
      </c>
      <c r="F26" s="56"/>
      <c r="G26" s="56" t="s">
        <v>2201</v>
      </c>
      <c r="H26" s="255" t="s">
        <v>5385</v>
      </c>
      <c r="J26" s="57" t="s">
        <v>2677</v>
      </c>
      <c r="K26" s="56" t="s">
        <v>5378</v>
      </c>
      <c r="L26" s="65" t="s">
        <v>5386</v>
      </c>
      <c r="M26" s="65" t="s">
        <v>5387</v>
      </c>
      <c r="N26" s="224">
        <v>44785</v>
      </c>
      <c r="O26" s="56" t="s">
        <v>488</v>
      </c>
      <c r="P26" s="56"/>
      <c r="Q26" s="53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4423</v>
      </c>
      <c r="E27" s="611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5388</v>
      </c>
      <c r="L27" s="65" t="s">
        <v>5389</v>
      </c>
      <c r="M27" s="65" t="s">
        <v>5390</v>
      </c>
      <c r="N27" s="224">
        <v>44785</v>
      </c>
      <c r="O27" s="56" t="s">
        <v>488</v>
      </c>
      <c r="P27" s="56"/>
      <c r="Q27" s="53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5391</v>
      </c>
      <c r="E28" s="472" t="s">
        <v>5392</v>
      </c>
      <c r="F28" s="56" t="s">
        <v>5393</v>
      </c>
      <c r="G28" s="65" t="s">
        <v>3056</v>
      </c>
      <c r="H28" s="56" t="s">
        <v>415</v>
      </c>
      <c r="J28" s="57" t="s">
        <v>2677</v>
      </c>
      <c r="K28" s="56" t="s">
        <v>5378</v>
      </c>
      <c r="L28" s="65" t="s">
        <v>5394</v>
      </c>
      <c r="M28" s="65" t="s">
        <v>5395</v>
      </c>
      <c r="N28" s="224">
        <v>44785</v>
      </c>
      <c r="O28" s="56" t="s">
        <v>488</v>
      </c>
      <c r="P28" s="56"/>
      <c r="Q28" s="53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4423</v>
      </c>
      <c r="E29" s="65">
        <v>5724</v>
      </c>
      <c r="F29" s="56" t="s">
        <v>5396</v>
      </c>
      <c r="G29" s="65" t="s">
        <v>3056</v>
      </c>
      <c r="H29" s="56" t="s">
        <v>415</v>
      </c>
      <c r="J29" s="57" t="s">
        <v>2677</v>
      </c>
      <c r="K29" s="56" t="s">
        <v>5378</v>
      </c>
      <c r="L29" s="65" t="s">
        <v>5397</v>
      </c>
      <c r="M29" s="65" t="s">
        <v>5398</v>
      </c>
      <c r="N29" s="224">
        <v>44785</v>
      </c>
      <c r="O29" s="56" t="s">
        <v>488</v>
      </c>
      <c r="P29" s="56"/>
      <c r="Q29" s="53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4423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5399</v>
      </c>
      <c r="L30" s="65">
        <v>103777</v>
      </c>
      <c r="M30" s="65" t="s">
        <v>5400</v>
      </c>
      <c r="N30" s="224">
        <v>44785</v>
      </c>
      <c r="O30" s="56" t="s">
        <v>488</v>
      </c>
      <c r="P30" s="56"/>
      <c r="Q30" s="53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4409</v>
      </c>
      <c r="E31" s="65">
        <v>5852</v>
      </c>
      <c r="F31" s="56" t="s">
        <v>5401</v>
      </c>
      <c r="G31" s="65" t="s">
        <v>3056</v>
      </c>
      <c r="H31" s="56" t="s">
        <v>415</v>
      </c>
      <c r="J31" s="224">
        <v>44604</v>
      </c>
      <c r="K31" s="56" t="s">
        <v>4423</v>
      </c>
      <c r="L31" s="65" t="s">
        <v>5402</v>
      </c>
      <c r="M31" s="65" t="s">
        <v>5403</v>
      </c>
      <c r="N31" s="224">
        <v>44846</v>
      </c>
      <c r="O31" s="56" t="s">
        <v>5404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4423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4423</v>
      </c>
      <c r="L32" s="65" t="s">
        <v>5405</v>
      </c>
      <c r="M32" s="65" t="s">
        <v>5406</v>
      </c>
      <c r="N32" s="224">
        <v>44846</v>
      </c>
      <c r="O32" s="56" t="s">
        <v>5404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4409</v>
      </c>
      <c r="E33" s="472" t="s">
        <v>5407</v>
      </c>
      <c r="F33" s="56" t="s">
        <v>5408</v>
      </c>
      <c r="G33" s="65" t="s">
        <v>3056</v>
      </c>
      <c r="H33" s="56" t="s">
        <v>415</v>
      </c>
      <c r="J33" s="224">
        <v>44604</v>
      </c>
      <c r="K33" s="56" t="s">
        <v>4423</v>
      </c>
      <c r="L33" s="65" t="s">
        <v>5409</v>
      </c>
      <c r="M33" s="65" t="s">
        <v>5410</v>
      </c>
      <c r="N33" s="224">
        <v>44846</v>
      </c>
      <c r="O33" s="56" t="s">
        <v>5411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4423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5412</v>
      </c>
      <c r="L34" s="65">
        <v>53685</v>
      </c>
      <c r="M34" s="65" t="s">
        <v>5413</v>
      </c>
      <c r="N34" s="224">
        <v>44846</v>
      </c>
      <c r="O34" s="56" t="s">
        <v>5411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4409</v>
      </c>
      <c r="E35" s="65">
        <v>3822</v>
      </c>
      <c r="F35" s="56" t="s">
        <v>5414</v>
      </c>
      <c r="G35" s="65" t="s">
        <v>3056</v>
      </c>
      <c r="H35" s="56" t="s">
        <v>415</v>
      </c>
      <c r="J35" s="56" t="s">
        <v>2774</v>
      </c>
      <c r="K35" s="56" t="s">
        <v>4409</v>
      </c>
      <c r="L35" s="65" t="s">
        <v>5415</v>
      </c>
      <c r="M35" s="65" t="s">
        <v>5416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5022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4409</v>
      </c>
      <c r="L36" s="65" t="s">
        <v>5415</v>
      </c>
      <c r="M36" s="65" t="s">
        <v>5417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5391</v>
      </c>
      <c r="E37" s="65">
        <v>4214</v>
      </c>
      <c r="F37" s="56" t="s">
        <v>5418</v>
      </c>
      <c r="G37" s="65" t="s">
        <v>3056</v>
      </c>
      <c r="H37" s="56" t="s">
        <v>415</v>
      </c>
      <c r="J37" s="56" t="s">
        <v>2774</v>
      </c>
      <c r="K37" s="56" t="s">
        <v>4409</v>
      </c>
      <c r="L37" s="65" t="s">
        <v>5419</v>
      </c>
      <c r="M37" s="65" t="s">
        <v>5420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64" t="s">
        <v>2215</v>
      </c>
      <c r="C38" s="664"/>
      <c r="D38" s="276" t="s">
        <v>5022</v>
      </c>
      <c r="E38" s="664">
        <v>57040195019</v>
      </c>
      <c r="F38" s="276"/>
      <c r="G38" s="665">
        <v>44598</v>
      </c>
      <c r="H38" s="56" t="s">
        <v>415</v>
      </c>
      <c r="J38" s="56" t="s">
        <v>2774</v>
      </c>
      <c r="K38" s="56" t="s">
        <v>4409</v>
      </c>
      <c r="L38" s="65" t="s">
        <v>5354</v>
      </c>
      <c r="M38" s="65" t="s">
        <v>5421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5022</v>
      </c>
      <c r="E39" s="472" t="s">
        <v>5422</v>
      </c>
      <c r="F39" s="56" t="s">
        <v>5423</v>
      </c>
      <c r="G39" s="65" t="s">
        <v>3056</v>
      </c>
      <c r="H39" s="56" t="s">
        <v>415</v>
      </c>
      <c r="J39" s="56" t="s">
        <v>2774</v>
      </c>
      <c r="K39" s="56" t="s">
        <v>4409</v>
      </c>
      <c r="L39" s="65" t="s">
        <v>5424</v>
      </c>
      <c r="M39" s="65" t="s">
        <v>5425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4409</v>
      </c>
      <c r="E40" s="187" t="s">
        <v>5426</v>
      </c>
      <c r="F40" s="81"/>
      <c r="G40" s="81" t="s">
        <v>2256</v>
      </c>
      <c r="H40" s="81" t="s">
        <v>415</v>
      </c>
      <c r="J40" s="56" t="s">
        <v>2774</v>
      </c>
      <c r="K40" s="56" t="s">
        <v>4409</v>
      </c>
      <c r="L40" s="65" t="s">
        <v>5427</v>
      </c>
      <c r="M40" s="65" t="s">
        <v>5428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5391</v>
      </c>
      <c r="E41" s="65">
        <v>7792</v>
      </c>
      <c r="F41" s="56" t="s">
        <v>5429</v>
      </c>
      <c r="G41" s="56" t="s">
        <v>4470</v>
      </c>
      <c r="H41" s="56" t="s">
        <v>418</v>
      </c>
      <c r="J41" s="56" t="s">
        <v>2774</v>
      </c>
      <c r="K41" s="56" t="s">
        <v>4409</v>
      </c>
      <c r="L41" s="65" t="s">
        <v>5430</v>
      </c>
      <c r="M41" s="65" t="s">
        <v>5431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4409</v>
      </c>
      <c r="E42" s="65" t="s">
        <v>5432</v>
      </c>
      <c r="F42" s="56"/>
      <c r="G42" s="56" t="s">
        <v>2256</v>
      </c>
      <c r="H42" s="56" t="s">
        <v>415</v>
      </c>
      <c r="J42" s="56" t="s">
        <v>2774</v>
      </c>
      <c r="K42" s="56" t="s">
        <v>5022</v>
      </c>
      <c r="L42" s="65">
        <v>57000</v>
      </c>
      <c r="M42" s="65" t="s">
        <v>5433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4409</v>
      </c>
      <c r="E43" s="611" t="s">
        <v>5434</v>
      </c>
      <c r="F43" s="56"/>
      <c r="G43" s="224">
        <v>44598</v>
      </c>
      <c r="H43" s="56" t="s">
        <v>415</v>
      </c>
      <c r="J43" s="56" t="s">
        <v>2774</v>
      </c>
      <c r="K43" s="56" t="s">
        <v>5412</v>
      </c>
      <c r="L43" s="65">
        <v>1219</v>
      </c>
      <c r="M43" s="65" t="s">
        <v>5435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5391</v>
      </c>
      <c r="E44" s="65">
        <v>2260</v>
      </c>
      <c r="F44" s="56" t="s">
        <v>5436</v>
      </c>
      <c r="G44" s="56" t="s">
        <v>4470</v>
      </c>
      <c r="H44" s="56" t="s">
        <v>418</v>
      </c>
      <c r="J44" s="57" t="s">
        <v>2831</v>
      </c>
      <c r="K44" s="56" t="s">
        <v>4409</v>
      </c>
      <c r="L44" s="65" t="s">
        <v>5437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4409</v>
      </c>
      <c r="E45" s="611" t="s">
        <v>5438</v>
      </c>
      <c r="F45" s="56"/>
      <c r="G45" s="224">
        <v>44598</v>
      </c>
      <c r="H45" s="56" t="s">
        <v>415</v>
      </c>
      <c r="J45" s="224">
        <v>44906</v>
      </c>
      <c r="K45" s="56" t="s">
        <v>4409</v>
      </c>
      <c r="L45" s="65" t="s">
        <v>5439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5391</v>
      </c>
      <c r="E46" s="65">
        <v>5584</v>
      </c>
      <c r="F46" s="56" t="s">
        <v>5440</v>
      </c>
      <c r="G46" s="56" t="s">
        <v>4470</v>
      </c>
      <c r="H46" s="56" t="s">
        <v>418</v>
      </c>
      <c r="J46" s="57" t="s">
        <v>2831</v>
      </c>
      <c r="K46" s="56" t="s">
        <v>4409</v>
      </c>
      <c r="L46" s="65" t="s">
        <v>5441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5391</v>
      </c>
      <c r="E47" s="65">
        <v>9482</v>
      </c>
      <c r="F47" s="56" t="s">
        <v>5442</v>
      </c>
      <c r="G47" s="56" t="s">
        <v>4470</v>
      </c>
      <c r="H47" s="56" t="s">
        <v>418</v>
      </c>
      <c r="J47" s="57" t="s">
        <v>2831</v>
      </c>
      <c r="K47" s="56" t="s">
        <v>4409</v>
      </c>
      <c r="L47" s="65" t="s">
        <v>5443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4423</v>
      </c>
      <c r="E48" s="65">
        <v>8766</v>
      </c>
      <c r="F48" s="56" t="s">
        <v>5444</v>
      </c>
      <c r="G48" s="56" t="s">
        <v>4470</v>
      </c>
      <c r="H48" s="56" t="s">
        <v>418</v>
      </c>
      <c r="J48" s="57" t="s">
        <v>2831</v>
      </c>
      <c r="K48" s="56" t="s">
        <v>4409</v>
      </c>
      <c r="L48" s="65" t="s">
        <v>5336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5391</v>
      </c>
      <c r="E49" s="65">
        <v>9571</v>
      </c>
      <c r="F49" s="56" t="s">
        <v>5445</v>
      </c>
      <c r="G49" s="56" t="s">
        <v>4470</v>
      </c>
      <c r="H49" s="56" t="s">
        <v>418</v>
      </c>
      <c r="J49" s="57" t="s">
        <v>2831</v>
      </c>
      <c r="K49" s="56" t="s">
        <v>5446</v>
      </c>
      <c r="L49" s="65" t="s">
        <v>5447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5391</v>
      </c>
      <c r="E50" s="472" t="s">
        <v>5448</v>
      </c>
      <c r="F50" s="56" t="s">
        <v>5449</v>
      </c>
      <c r="G50" s="56" t="s">
        <v>4470</v>
      </c>
      <c r="H50" s="56" t="s">
        <v>418</v>
      </c>
      <c r="J50" s="57" t="s">
        <v>2831</v>
      </c>
      <c r="K50" s="56" t="s">
        <v>4409</v>
      </c>
      <c r="L50" s="65" t="s">
        <v>5369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5391</v>
      </c>
      <c r="E51" s="472" t="s">
        <v>5450</v>
      </c>
      <c r="F51" s="56" t="s">
        <v>5451</v>
      </c>
      <c r="G51" s="56" t="s">
        <v>4470</v>
      </c>
      <c r="H51" s="56" t="s">
        <v>418</v>
      </c>
      <c r="J51" s="57" t="s">
        <v>2831</v>
      </c>
      <c r="K51" s="56" t="s">
        <v>4484</v>
      </c>
      <c r="L51" s="65" t="s">
        <v>5452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4409</v>
      </c>
      <c r="E52" s="65" t="s">
        <v>5453</v>
      </c>
      <c r="F52" s="56"/>
      <c r="G52" s="224">
        <v>44598</v>
      </c>
      <c r="H52" s="56" t="s">
        <v>415</v>
      </c>
      <c r="J52" s="57" t="s">
        <v>2831</v>
      </c>
      <c r="K52" s="56" t="s">
        <v>4409</v>
      </c>
      <c r="L52" s="65" t="s">
        <v>5454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4409</v>
      </c>
      <c r="E53" s="65" t="s">
        <v>5455</v>
      </c>
      <c r="F53" s="56"/>
      <c r="G53" s="224">
        <v>44598</v>
      </c>
      <c r="H53" s="56" t="s">
        <v>415</v>
      </c>
      <c r="J53" s="57" t="s">
        <v>2831</v>
      </c>
      <c r="K53" s="56" t="s">
        <v>4423</v>
      </c>
      <c r="L53" s="65" t="s">
        <v>5456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5391</v>
      </c>
      <c r="E54" s="65">
        <v>2718</v>
      </c>
      <c r="F54" s="56" t="s">
        <v>5445</v>
      </c>
      <c r="G54" s="224">
        <v>44565</v>
      </c>
      <c r="H54" s="56" t="s">
        <v>415</v>
      </c>
      <c r="I54" s="666"/>
      <c r="J54" s="57" t="s">
        <v>2831</v>
      </c>
      <c r="K54" s="56" t="s">
        <v>4409</v>
      </c>
      <c r="L54" s="65" t="s">
        <v>5457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4409</v>
      </c>
      <c r="E55" s="667" t="s">
        <v>5458</v>
      </c>
      <c r="F55" s="56"/>
      <c r="G55" s="224">
        <v>44629</v>
      </c>
      <c r="H55" s="56" t="s">
        <v>415</v>
      </c>
      <c r="J55" s="57" t="s">
        <v>2831</v>
      </c>
      <c r="K55" s="56" t="s">
        <v>5459</v>
      </c>
      <c r="L55" s="65">
        <v>4017</v>
      </c>
      <c r="M55" s="65" t="s">
        <v>5460</v>
      </c>
      <c r="N55" s="56" t="s">
        <v>440</v>
      </c>
      <c r="O55" s="56" t="s">
        <v>415</v>
      </c>
      <c r="P55" s="56" t="s">
        <v>5461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4409</v>
      </c>
      <c r="E56" s="667" t="s">
        <v>5462</v>
      </c>
      <c r="F56" s="56"/>
      <c r="G56" s="224">
        <v>44629</v>
      </c>
      <c r="H56" s="56" t="s">
        <v>415</v>
      </c>
      <c r="I56" s="247"/>
      <c r="J56" s="57" t="s">
        <v>2831</v>
      </c>
      <c r="K56" s="56" t="s">
        <v>4409</v>
      </c>
      <c r="L56" s="65" t="s">
        <v>5463</v>
      </c>
      <c r="M56" s="65" t="s">
        <v>5464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4423</v>
      </c>
      <c r="E57" s="611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4417</v>
      </c>
      <c r="L57" s="472" t="s">
        <v>3784</v>
      </c>
      <c r="M57" s="65"/>
      <c r="N57" s="224">
        <v>45018</v>
      </c>
      <c r="O57" s="56"/>
      <c r="P57" s="56" t="s">
        <v>5465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5466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4417</v>
      </c>
      <c r="L58" s="472" t="s">
        <v>967</v>
      </c>
      <c r="M58" s="56"/>
      <c r="N58" s="224">
        <v>45018</v>
      </c>
      <c r="O58" s="56"/>
      <c r="P58" s="56" t="s">
        <v>5465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4423</v>
      </c>
      <c r="E59" s="65">
        <v>7481</v>
      </c>
      <c r="F59" s="56" t="s">
        <v>5467</v>
      </c>
      <c r="G59" s="224">
        <v>44565</v>
      </c>
      <c r="H59" s="56" t="s">
        <v>415</v>
      </c>
      <c r="I59" s="89"/>
      <c r="J59" s="57" t="s">
        <v>443</v>
      </c>
      <c r="K59" s="56" t="s">
        <v>4409</v>
      </c>
      <c r="L59" s="65" t="s">
        <v>5468</v>
      </c>
      <c r="M59" s="56" t="s">
        <v>978</v>
      </c>
      <c r="N59" s="224">
        <v>45018</v>
      </c>
      <c r="O59" s="56" t="s">
        <v>415</v>
      </c>
      <c r="P59" s="56" t="s">
        <v>5469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5466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4409</v>
      </c>
      <c r="L60" s="65" t="s">
        <v>5470</v>
      </c>
      <c r="M60" s="56" t="s">
        <v>981</v>
      </c>
      <c r="N60" s="224">
        <v>45018</v>
      </c>
      <c r="O60" s="56" t="s">
        <v>416</v>
      </c>
      <c r="P60" s="56" t="s">
        <v>5469</v>
      </c>
      <c r="Q60" s="56" t="s">
        <v>484</v>
      </c>
    </row>
    <row r="61" spans="1:17" ht="15" customHeight="1" x14ac:dyDescent="0.25">
      <c r="A61" s="56">
        <v>59</v>
      </c>
      <c r="B61" s="440">
        <v>44684</v>
      </c>
      <c r="C61" s="440"/>
      <c r="D61" s="56" t="s">
        <v>4423</v>
      </c>
      <c r="E61" s="449" t="s">
        <v>5471</v>
      </c>
      <c r="F61" s="56" t="s">
        <v>5472</v>
      </c>
      <c r="G61" s="56" t="s">
        <v>3191</v>
      </c>
      <c r="H61" s="56" t="s">
        <v>415</v>
      </c>
      <c r="J61" s="57" t="s">
        <v>443</v>
      </c>
      <c r="K61" s="56" t="s">
        <v>4409</v>
      </c>
      <c r="L61" s="65" t="s">
        <v>5473</v>
      </c>
      <c r="M61" s="56" t="s">
        <v>982</v>
      </c>
      <c r="N61" s="224">
        <v>45018</v>
      </c>
      <c r="O61" s="56" t="s">
        <v>416</v>
      </c>
      <c r="P61" s="56" t="s">
        <v>5469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5466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4409</v>
      </c>
      <c r="L62" s="65" t="s">
        <v>5474</v>
      </c>
      <c r="M62" s="56" t="s">
        <v>983</v>
      </c>
      <c r="N62" s="224">
        <v>45018</v>
      </c>
      <c r="O62" s="56" t="s">
        <v>416</v>
      </c>
      <c r="P62" s="56" t="s">
        <v>5469</v>
      </c>
      <c r="Q62" s="56" t="s">
        <v>484</v>
      </c>
    </row>
    <row r="63" spans="1:17" ht="15" customHeight="1" x14ac:dyDescent="0.25">
      <c r="A63" s="56">
        <v>61</v>
      </c>
      <c r="B63" s="440">
        <v>44684</v>
      </c>
      <c r="C63" s="440"/>
      <c r="D63" s="56" t="s">
        <v>4423</v>
      </c>
      <c r="E63" s="449" t="s">
        <v>5475</v>
      </c>
      <c r="F63" s="56" t="s">
        <v>5476</v>
      </c>
      <c r="G63" s="56" t="s">
        <v>3191</v>
      </c>
      <c r="H63" s="56" t="s">
        <v>415</v>
      </c>
      <c r="J63" s="57" t="s">
        <v>443</v>
      </c>
      <c r="K63" s="56" t="s">
        <v>4409</v>
      </c>
      <c r="L63" s="65" t="s">
        <v>5477</v>
      </c>
      <c r="M63" s="56" t="s">
        <v>984</v>
      </c>
      <c r="N63" s="224">
        <v>45018</v>
      </c>
      <c r="O63" s="56" t="s">
        <v>416</v>
      </c>
      <c r="P63" s="56" t="s">
        <v>5469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5466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4409</v>
      </c>
      <c r="L64" s="65" t="s">
        <v>5478</v>
      </c>
      <c r="M64" s="56" t="s">
        <v>988</v>
      </c>
      <c r="N64" s="224">
        <v>45018</v>
      </c>
      <c r="O64" s="56" t="s">
        <v>415</v>
      </c>
      <c r="P64" s="56" t="s">
        <v>5469</v>
      </c>
      <c r="Q64" s="56" t="s">
        <v>489</v>
      </c>
    </row>
    <row r="65" spans="1:17" ht="15" customHeight="1" x14ac:dyDescent="0.25">
      <c r="A65" s="56">
        <v>63</v>
      </c>
      <c r="B65" s="440">
        <v>44684</v>
      </c>
      <c r="C65" s="440"/>
      <c r="D65" s="56" t="s">
        <v>4423</v>
      </c>
      <c r="E65" s="449" t="s">
        <v>5479</v>
      </c>
      <c r="F65" s="56" t="s">
        <v>5480</v>
      </c>
      <c r="G65" s="56" t="s">
        <v>3191</v>
      </c>
      <c r="H65" s="56" t="s">
        <v>415</v>
      </c>
      <c r="J65" s="57" t="s">
        <v>443</v>
      </c>
      <c r="K65" s="56" t="s">
        <v>5022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5469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5466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4409</v>
      </c>
      <c r="L66" s="65" t="s">
        <v>5034</v>
      </c>
      <c r="M66" s="56"/>
      <c r="N66" s="224">
        <v>45018</v>
      </c>
      <c r="O66" s="56"/>
      <c r="P66" s="56" t="s">
        <v>5481</v>
      </c>
      <c r="Q66" s="56"/>
    </row>
    <row r="67" spans="1:17" ht="15" customHeight="1" x14ac:dyDescent="0.25">
      <c r="A67" s="56">
        <v>65</v>
      </c>
      <c r="B67" s="609">
        <v>44684</v>
      </c>
      <c r="C67" s="609"/>
      <c r="D67" s="452" t="s">
        <v>4423</v>
      </c>
      <c r="E67" s="668" t="s">
        <v>5482</v>
      </c>
      <c r="F67" s="452" t="s">
        <v>5483</v>
      </c>
      <c r="G67" s="452"/>
      <c r="H67" s="452"/>
      <c r="J67" s="57" t="s">
        <v>443</v>
      </c>
      <c r="K67" s="56" t="s">
        <v>4409</v>
      </c>
      <c r="L67" s="65" t="s">
        <v>5484</v>
      </c>
      <c r="M67" s="56"/>
      <c r="N67" s="224">
        <v>45018</v>
      </c>
      <c r="O67" s="56"/>
      <c r="P67" s="56" t="s">
        <v>5481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4423</v>
      </c>
      <c r="E68" s="65" t="s">
        <v>5485</v>
      </c>
      <c r="F68" s="56" t="s">
        <v>5486</v>
      </c>
      <c r="G68" s="56" t="s">
        <v>2329</v>
      </c>
      <c r="H68" s="56" t="s">
        <v>418</v>
      </c>
      <c r="J68" s="56"/>
      <c r="K68" s="56" t="s">
        <v>4484</v>
      </c>
      <c r="L68" s="65" t="s">
        <v>5487</v>
      </c>
      <c r="M68" s="56" t="s">
        <v>5488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09">
        <v>44684</v>
      </c>
      <c r="C69" s="609"/>
      <c r="D69" s="452" t="s">
        <v>4423</v>
      </c>
      <c r="E69" s="668" t="s">
        <v>5489</v>
      </c>
      <c r="F69" s="452" t="s">
        <v>5490</v>
      </c>
      <c r="G69" s="452"/>
      <c r="H69" s="452"/>
      <c r="J69" s="56"/>
      <c r="K69" s="56" t="s">
        <v>4409</v>
      </c>
      <c r="L69" s="65" t="s">
        <v>5491</v>
      </c>
      <c r="M69" s="56" t="s">
        <v>5492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4423</v>
      </c>
      <c r="E70" s="65" t="s">
        <v>5493</v>
      </c>
      <c r="F70" s="56" t="s">
        <v>5486</v>
      </c>
      <c r="G70" s="56" t="s">
        <v>2329</v>
      </c>
      <c r="H70" s="56" t="s">
        <v>418</v>
      </c>
      <c r="J70" s="56"/>
      <c r="K70" s="56" t="s">
        <v>4409</v>
      </c>
      <c r="L70" s="65" t="s">
        <v>5494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0">
        <v>44684</v>
      </c>
      <c r="C71" s="440"/>
      <c r="D71" s="56" t="s">
        <v>4423</v>
      </c>
      <c r="E71" s="449" t="s">
        <v>5495</v>
      </c>
      <c r="F71" s="56" t="s">
        <v>5496</v>
      </c>
      <c r="G71" s="56" t="s">
        <v>3191</v>
      </c>
      <c r="H71" s="56" t="s">
        <v>415</v>
      </c>
      <c r="J71" s="56"/>
      <c r="K71" s="56" t="s">
        <v>4484</v>
      </c>
      <c r="L71" s="65">
        <v>3018</v>
      </c>
      <c r="M71" s="56" t="s">
        <v>5497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4417</v>
      </c>
      <c r="E72" s="472" t="s">
        <v>5498</v>
      </c>
      <c r="F72" s="56" t="s">
        <v>5486</v>
      </c>
      <c r="G72" s="56" t="s">
        <v>2329</v>
      </c>
      <c r="H72" s="56" t="s">
        <v>418</v>
      </c>
      <c r="J72" s="56"/>
      <c r="K72" s="56" t="s">
        <v>4423</v>
      </c>
      <c r="L72" s="65" t="s">
        <v>5499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40">
        <v>44684</v>
      </c>
      <c r="C73" s="440"/>
      <c r="D73" s="56" t="s">
        <v>4409</v>
      </c>
      <c r="E73" s="449" t="s">
        <v>5500</v>
      </c>
      <c r="F73" s="56" t="s">
        <v>5501</v>
      </c>
      <c r="G73" s="224">
        <v>44745</v>
      </c>
      <c r="H73" s="56" t="s">
        <v>831</v>
      </c>
      <c r="J73" s="56"/>
      <c r="K73" s="56" t="s">
        <v>4409</v>
      </c>
      <c r="L73" s="65" t="s">
        <v>5502</v>
      </c>
      <c r="M73" s="56" t="s">
        <v>956</v>
      </c>
      <c r="N73" s="56" t="s">
        <v>440</v>
      </c>
      <c r="O73" s="56" t="s">
        <v>415</v>
      </c>
      <c r="P73" s="56" t="s">
        <v>5461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4423</v>
      </c>
      <c r="E74" s="65" t="s">
        <v>5503</v>
      </c>
      <c r="F74" s="56" t="s">
        <v>5486</v>
      </c>
      <c r="G74" s="56" t="s">
        <v>2329</v>
      </c>
      <c r="H74" s="56" t="s">
        <v>418</v>
      </c>
      <c r="J74" s="56"/>
      <c r="K74" s="255" t="s">
        <v>4423</v>
      </c>
      <c r="L74" s="644" t="s">
        <v>5504</v>
      </c>
      <c r="M74" s="56" t="s">
        <v>5505</v>
      </c>
      <c r="N74" s="56" t="s">
        <v>458</v>
      </c>
      <c r="O74" s="56" t="s">
        <v>415</v>
      </c>
      <c r="P74" s="56" t="s">
        <v>5506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5446</v>
      </c>
      <c r="E75" s="611" t="s">
        <v>5507</v>
      </c>
      <c r="F75" s="452" t="s">
        <v>5486</v>
      </c>
      <c r="G75" s="452" t="s">
        <v>2377</v>
      </c>
      <c r="H75" s="452" t="s">
        <v>415</v>
      </c>
      <c r="J75" s="440">
        <v>45018</v>
      </c>
      <c r="K75" s="56" t="s">
        <v>4423</v>
      </c>
      <c r="L75" s="65" t="s">
        <v>5508</v>
      </c>
      <c r="M75" s="56" t="s">
        <v>5509</v>
      </c>
      <c r="N75" s="56" t="s">
        <v>494</v>
      </c>
      <c r="O75" s="56" t="s">
        <v>475</v>
      </c>
      <c r="P75" s="56" t="s">
        <v>5510</v>
      </c>
      <c r="Q75" s="56" t="s">
        <v>519</v>
      </c>
    </row>
    <row r="76" spans="1:17" ht="15" customHeight="1" x14ac:dyDescent="0.25">
      <c r="A76" s="56">
        <v>74</v>
      </c>
      <c r="B76" s="440">
        <v>44684</v>
      </c>
      <c r="C76" s="440"/>
      <c r="D76" s="56" t="s">
        <v>5022</v>
      </c>
      <c r="E76" s="449" t="s">
        <v>5511</v>
      </c>
      <c r="F76" s="56" t="s">
        <v>5512</v>
      </c>
      <c r="G76" s="224">
        <v>44745</v>
      </c>
      <c r="H76" s="56" t="s">
        <v>831</v>
      </c>
      <c r="J76" s="440">
        <v>45018</v>
      </c>
      <c r="K76" s="56" t="s">
        <v>4409</v>
      </c>
      <c r="L76" s="65" t="s">
        <v>5329</v>
      </c>
      <c r="M76" s="56" t="s">
        <v>5513</v>
      </c>
      <c r="N76" s="56" t="s">
        <v>494</v>
      </c>
      <c r="O76" s="56" t="s">
        <v>475</v>
      </c>
      <c r="P76" s="56" t="s">
        <v>5510</v>
      </c>
      <c r="Q76" s="56" t="s">
        <v>519</v>
      </c>
    </row>
    <row r="77" spans="1:17" ht="15" customHeight="1" x14ac:dyDescent="0.25">
      <c r="A77" s="56">
        <v>75</v>
      </c>
      <c r="B77" s="440">
        <v>44684</v>
      </c>
      <c r="C77" s="440"/>
      <c r="D77" s="56" t="s">
        <v>4423</v>
      </c>
      <c r="E77" s="669" t="s">
        <v>5514</v>
      </c>
      <c r="F77" s="56" t="s">
        <v>5515</v>
      </c>
      <c r="G77" s="224">
        <v>44745</v>
      </c>
      <c r="H77" s="56" t="s">
        <v>831</v>
      </c>
      <c r="I77" s="211"/>
      <c r="J77" s="440">
        <v>45018</v>
      </c>
      <c r="K77" s="56" t="s">
        <v>4423</v>
      </c>
      <c r="L77" s="65" t="s">
        <v>5397</v>
      </c>
      <c r="M77" s="56" t="s">
        <v>5516</v>
      </c>
      <c r="N77" s="56" t="s">
        <v>494</v>
      </c>
      <c r="O77" s="56" t="s">
        <v>415</v>
      </c>
      <c r="P77" s="56" t="s">
        <v>5510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4423</v>
      </c>
      <c r="E78" s="472" t="s">
        <v>5507</v>
      </c>
      <c r="F78" s="56" t="s">
        <v>5486</v>
      </c>
      <c r="G78" s="56" t="s">
        <v>2377</v>
      </c>
      <c r="H78" s="56" t="s">
        <v>415</v>
      </c>
      <c r="I78" s="211"/>
      <c r="J78" s="440">
        <v>45018</v>
      </c>
      <c r="K78" s="56" t="s">
        <v>5517</v>
      </c>
      <c r="L78" s="65" t="s">
        <v>5518</v>
      </c>
      <c r="M78" s="56" t="s">
        <v>5519</v>
      </c>
      <c r="N78" s="56" t="s">
        <v>494</v>
      </c>
      <c r="O78" s="56" t="s">
        <v>475</v>
      </c>
      <c r="P78" s="56" t="s">
        <v>5510</v>
      </c>
      <c r="Q78" s="56" t="s">
        <v>519</v>
      </c>
    </row>
    <row r="79" spans="1:17" ht="15" customHeight="1" x14ac:dyDescent="0.25">
      <c r="A79" s="56">
        <v>77</v>
      </c>
      <c r="B79" s="440">
        <v>44684</v>
      </c>
      <c r="C79" s="440"/>
      <c r="D79" s="56" t="s">
        <v>4484</v>
      </c>
      <c r="E79" s="449" t="s">
        <v>5520</v>
      </c>
      <c r="F79" s="56" t="s">
        <v>5521</v>
      </c>
      <c r="G79" s="56" t="s">
        <v>5522</v>
      </c>
      <c r="H79" s="56" t="s">
        <v>415</v>
      </c>
      <c r="J79" s="440">
        <v>45018</v>
      </c>
      <c r="K79" s="56" t="s">
        <v>4409</v>
      </c>
      <c r="L79" s="65" t="s">
        <v>5523</v>
      </c>
      <c r="M79" s="56" t="s">
        <v>5524</v>
      </c>
      <c r="N79" s="56" t="s">
        <v>494</v>
      </c>
      <c r="O79" s="56" t="s">
        <v>415</v>
      </c>
      <c r="P79" s="56" t="s">
        <v>5510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4423</v>
      </c>
      <c r="E80" s="65" t="s">
        <v>5525</v>
      </c>
      <c r="F80" s="56" t="s">
        <v>5486</v>
      </c>
      <c r="G80" s="56" t="s">
        <v>2283</v>
      </c>
      <c r="H80" s="56" t="s">
        <v>418</v>
      </c>
      <c r="J80" s="440">
        <v>45018</v>
      </c>
      <c r="K80" s="56" t="s">
        <v>4409</v>
      </c>
      <c r="L80" s="65" t="s">
        <v>5526</v>
      </c>
      <c r="M80" s="56" t="s">
        <v>5527</v>
      </c>
      <c r="N80" s="56" t="s">
        <v>494</v>
      </c>
      <c r="O80" s="56" t="s">
        <v>475</v>
      </c>
      <c r="P80" s="56" t="s">
        <v>5510</v>
      </c>
      <c r="Q80" s="56" t="s">
        <v>519</v>
      </c>
    </row>
    <row r="81" spans="1:17" ht="15" customHeight="1" x14ac:dyDescent="0.25">
      <c r="A81" s="56">
        <v>79</v>
      </c>
      <c r="B81" s="440">
        <v>44684</v>
      </c>
      <c r="C81" s="440"/>
      <c r="D81" s="56" t="s">
        <v>4409</v>
      </c>
      <c r="E81" s="449" t="s">
        <v>5528</v>
      </c>
      <c r="F81" s="56" t="s">
        <v>5529</v>
      </c>
      <c r="G81" s="224">
        <v>44745</v>
      </c>
      <c r="H81" s="56" t="s">
        <v>831</v>
      </c>
      <c r="I81" s="641"/>
      <c r="J81" s="611" t="s">
        <v>2774</v>
      </c>
      <c r="K81" s="452" t="s">
        <v>4409</v>
      </c>
      <c r="L81" s="611" t="s">
        <v>5530</v>
      </c>
      <c r="M81" s="611"/>
      <c r="N81" s="452" t="s">
        <v>2831</v>
      </c>
      <c r="O81" s="615" t="s">
        <v>4416</v>
      </c>
      <c r="P81" s="615"/>
      <c r="Q81" s="452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4423</v>
      </c>
      <c r="E82" s="65" t="s">
        <v>5531</v>
      </c>
      <c r="F82" s="56" t="s">
        <v>5486</v>
      </c>
      <c r="G82" s="224">
        <v>44659</v>
      </c>
      <c r="H82" s="56" t="s">
        <v>418</v>
      </c>
      <c r="J82" s="440">
        <v>45018</v>
      </c>
      <c r="K82" s="56" t="s">
        <v>4409</v>
      </c>
      <c r="L82" s="65" t="s">
        <v>5532</v>
      </c>
      <c r="M82" s="56" t="s">
        <v>5533</v>
      </c>
      <c r="N82" s="56" t="s">
        <v>494</v>
      </c>
      <c r="O82" s="56" t="s">
        <v>415</v>
      </c>
      <c r="P82" s="56" t="s">
        <v>5510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4423</v>
      </c>
      <c r="E83" s="611" t="s">
        <v>5534</v>
      </c>
      <c r="F83" s="56" t="s">
        <v>5486</v>
      </c>
      <c r="G83" s="56" t="s">
        <v>2283</v>
      </c>
      <c r="H83" s="56" t="s">
        <v>418</v>
      </c>
      <c r="J83" s="57" t="s">
        <v>2831</v>
      </c>
      <c r="K83" s="56" t="s">
        <v>4423</v>
      </c>
      <c r="L83" s="65" t="s">
        <v>5508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40">
        <v>44684</v>
      </c>
      <c r="C84" s="440"/>
      <c r="D84" s="56" t="s">
        <v>4409</v>
      </c>
      <c r="E84" s="449" t="s">
        <v>5535</v>
      </c>
      <c r="F84" s="56" t="s">
        <v>5536</v>
      </c>
      <c r="G84" s="224">
        <v>44745</v>
      </c>
      <c r="H84" s="56" t="s">
        <v>831</v>
      </c>
      <c r="J84" s="56" t="s">
        <v>494</v>
      </c>
      <c r="K84" s="56" t="s">
        <v>4417</v>
      </c>
      <c r="L84" s="449" t="s">
        <v>5537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0">
        <v>44684</v>
      </c>
      <c r="C85" s="440"/>
      <c r="D85" s="56" t="s">
        <v>4423</v>
      </c>
      <c r="E85" s="449" t="s">
        <v>5538</v>
      </c>
      <c r="F85" s="56" t="s">
        <v>5539</v>
      </c>
      <c r="G85" s="56" t="s">
        <v>3191</v>
      </c>
      <c r="H85" s="56" t="s">
        <v>415</v>
      </c>
      <c r="J85" s="56" t="s">
        <v>494</v>
      </c>
      <c r="K85" s="56" t="s">
        <v>4484</v>
      </c>
      <c r="L85" s="65" t="s">
        <v>5540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4423</v>
      </c>
      <c r="E86" s="472" t="s">
        <v>5541</v>
      </c>
      <c r="F86" s="56" t="s">
        <v>5486</v>
      </c>
      <c r="G86" s="224">
        <v>44659</v>
      </c>
      <c r="H86" s="56" t="s">
        <v>418</v>
      </c>
      <c r="J86" s="56" t="s">
        <v>494</v>
      </c>
      <c r="K86" s="56" t="s">
        <v>4423</v>
      </c>
      <c r="L86" s="65" t="s">
        <v>5542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0">
        <v>44684</v>
      </c>
      <c r="C87" s="440"/>
      <c r="D87" s="56" t="s">
        <v>4423</v>
      </c>
      <c r="E87" s="449" t="s">
        <v>5543</v>
      </c>
      <c r="F87" s="56" t="s">
        <v>5544</v>
      </c>
      <c r="G87" s="56" t="s">
        <v>3191</v>
      </c>
      <c r="H87" s="56" t="s">
        <v>415</v>
      </c>
      <c r="J87" s="56" t="s">
        <v>494</v>
      </c>
      <c r="K87" s="56" t="s">
        <v>4409</v>
      </c>
      <c r="L87" s="65" t="s">
        <v>5545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4423</v>
      </c>
      <c r="E88" s="65" t="s">
        <v>5546</v>
      </c>
      <c r="F88" s="56" t="s">
        <v>5486</v>
      </c>
      <c r="G88" s="56" t="s">
        <v>2283</v>
      </c>
      <c r="H88" s="56" t="s">
        <v>418</v>
      </c>
      <c r="J88" s="224">
        <v>45080</v>
      </c>
      <c r="K88" s="56" t="s">
        <v>5391</v>
      </c>
      <c r="L88" s="449" t="s">
        <v>5547</v>
      </c>
      <c r="M88" s="56" t="s">
        <v>1176</v>
      </c>
      <c r="N88" s="56" t="s">
        <v>556</v>
      </c>
      <c r="O88" s="56" t="s">
        <v>415</v>
      </c>
      <c r="P88" s="56" t="s">
        <v>5548</v>
      </c>
      <c r="Q88" s="56"/>
    </row>
    <row r="89" spans="1:17" ht="15" customHeight="1" x14ac:dyDescent="0.25">
      <c r="A89" s="56">
        <v>87</v>
      </c>
      <c r="B89" s="440">
        <v>44684</v>
      </c>
      <c r="C89" s="440"/>
      <c r="D89" s="56" t="s">
        <v>5022</v>
      </c>
      <c r="E89" s="449" t="s">
        <v>5549</v>
      </c>
      <c r="F89" s="56" t="s">
        <v>5550</v>
      </c>
      <c r="G89" s="56" t="s">
        <v>5522</v>
      </c>
      <c r="H89" s="56" t="s">
        <v>415</v>
      </c>
      <c r="J89" s="224">
        <v>45080</v>
      </c>
      <c r="K89" s="56" t="s">
        <v>4409</v>
      </c>
      <c r="L89" s="65" t="s">
        <v>5551</v>
      </c>
      <c r="M89" s="56" t="s">
        <v>1183</v>
      </c>
      <c r="N89" s="56" t="s">
        <v>556</v>
      </c>
      <c r="O89" s="56" t="s">
        <v>488</v>
      </c>
      <c r="P89" s="56" t="s">
        <v>5548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4423</v>
      </c>
      <c r="E90" s="65" t="s">
        <v>5552</v>
      </c>
      <c r="F90" s="56" t="s">
        <v>5486</v>
      </c>
      <c r="G90" s="56" t="s">
        <v>2283</v>
      </c>
      <c r="H90" s="56" t="s">
        <v>418</v>
      </c>
      <c r="I90" s="670"/>
      <c r="J90" s="224">
        <v>45080</v>
      </c>
      <c r="K90" s="56" t="s">
        <v>5553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5548</v>
      </c>
      <c r="Q90" s="224">
        <v>45203</v>
      </c>
    </row>
    <row r="91" spans="1:17" ht="15" customHeight="1" x14ac:dyDescent="0.25">
      <c r="A91" s="56">
        <v>89</v>
      </c>
      <c r="B91" s="440">
        <v>44684</v>
      </c>
      <c r="C91" s="440"/>
      <c r="D91" s="56" t="s">
        <v>4409</v>
      </c>
      <c r="E91" s="449" t="s">
        <v>5554</v>
      </c>
      <c r="F91" s="56" t="s">
        <v>5555</v>
      </c>
      <c r="G91" s="56" t="s">
        <v>5522</v>
      </c>
      <c r="H91" s="56" t="s">
        <v>415</v>
      </c>
      <c r="I91" s="670"/>
      <c r="J91" s="224">
        <v>45080</v>
      </c>
      <c r="K91" s="56" t="s">
        <v>5412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5548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5556</v>
      </c>
      <c r="E92" s="65">
        <v>5121910033</v>
      </c>
      <c r="F92" s="56" t="s">
        <v>5486</v>
      </c>
      <c r="G92" s="56" t="s">
        <v>2283</v>
      </c>
      <c r="H92" s="56" t="s">
        <v>418</v>
      </c>
      <c r="J92" s="224">
        <v>45080</v>
      </c>
      <c r="K92" s="56" t="s">
        <v>4484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5548</v>
      </c>
      <c r="Q92" s="224">
        <v>45203</v>
      </c>
    </row>
    <row r="93" spans="1:17" ht="15" customHeight="1" x14ac:dyDescent="0.25">
      <c r="A93" s="56">
        <v>91</v>
      </c>
      <c r="B93" s="440">
        <v>44684</v>
      </c>
      <c r="C93" s="440"/>
      <c r="D93" s="56" t="s">
        <v>5022</v>
      </c>
      <c r="E93" s="449" t="s">
        <v>5557</v>
      </c>
      <c r="F93" s="56" t="s">
        <v>5558</v>
      </c>
      <c r="G93" s="56" t="s">
        <v>5522</v>
      </c>
      <c r="H93" s="56" t="s">
        <v>415</v>
      </c>
      <c r="J93" s="224">
        <v>45080</v>
      </c>
      <c r="K93" s="56" t="s">
        <v>4409</v>
      </c>
      <c r="L93" s="65" t="s">
        <v>5559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4423</v>
      </c>
      <c r="E94" s="65" t="s">
        <v>5560</v>
      </c>
      <c r="F94" s="56" t="s">
        <v>5486</v>
      </c>
      <c r="G94" s="56" t="s">
        <v>2283</v>
      </c>
      <c r="H94" s="56" t="s">
        <v>418</v>
      </c>
      <c r="J94" s="224">
        <v>45080</v>
      </c>
      <c r="K94" s="56" t="s">
        <v>4409</v>
      </c>
      <c r="L94" s="65" t="s">
        <v>5339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0">
        <v>44684</v>
      </c>
      <c r="C95" s="440"/>
      <c r="D95" s="56" t="s">
        <v>4423</v>
      </c>
      <c r="E95" s="449" t="s">
        <v>5561</v>
      </c>
      <c r="F95" s="56" t="s">
        <v>5562</v>
      </c>
      <c r="G95" s="224">
        <v>44745</v>
      </c>
      <c r="H95" s="56" t="s">
        <v>831</v>
      </c>
      <c r="J95" s="224">
        <v>45080</v>
      </c>
      <c r="K95" s="56" t="s">
        <v>4409</v>
      </c>
      <c r="L95" s="65" t="s">
        <v>5563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4409</v>
      </c>
      <c r="E96" s="65" t="s">
        <v>5564</v>
      </c>
      <c r="F96" s="56" t="s">
        <v>5486</v>
      </c>
      <c r="G96" s="224">
        <v>44659</v>
      </c>
      <c r="H96" s="56" t="s">
        <v>418</v>
      </c>
      <c r="J96" s="224">
        <v>45080</v>
      </c>
      <c r="K96" s="56" t="s">
        <v>4409</v>
      </c>
      <c r="L96" s="65" t="s">
        <v>5565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40">
        <v>44684</v>
      </c>
      <c r="C97" s="440"/>
      <c r="D97" s="56" t="s">
        <v>4423</v>
      </c>
      <c r="E97" s="449" t="s">
        <v>5566</v>
      </c>
      <c r="F97" s="56" t="s">
        <v>5567</v>
      </c>
      <c r="G97" s="224">
        <v>44745</v>
      </c>
      <c r="H97" s="56" t="s">
        <v>831</v>
      </c>
      <c r="I97" t="s">
        <v>5568</v>
      </c>
      <c r="J97" s="224">
        <v>45080</v>
      </c>
      <c r="K97" s="56" t="s">
        <v>4409</v>
      </c>
      <c r="L97" s="65" t="s">
        <v>5415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4409</v>
      </c>
      <c r="E98" s="611" t="s">
        <v>5569</v>
      </c>
      <c r="F98" s="452" t="s">
        <v>5486</v>
      </c>
      <c r="G98" s="511">
        <v>44659</v>
      </c>
      <c r="H98" s="452" t="s">
        <v>418</v>
      </c>
      <c r="I98" s="671" t="s">
        <v>2846</v>
      </c>
      <c r="J98" s="224">
        <v>45080</v>
      </c>
      <c r="K98" s="56" t="s">
        <v>4423</v>
      </c>
      <c r="L98" s="65" t="s">
        <v>5570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0">
        <v>44684</v>
      </c>
      <c r="C99" s="440"/>
      <c r="D99" s="56" t="s">
        <v>4423</v>
      </c>
      <c r="E99" s="449" t="s">
        <v>5571</v>
      </c>
      <c r="F99" s="56" t="s">
        <v>5572</v>
      </c>
      <c r="G99" s="224">
        <v>44745</v>
      </c>
      <c r="H99" s="56" t="s">
        <v>831</v>
      </c>
      <c r="J99" s="511">
        <v>45080</v>
      </c>
      <c r="K99" s="452" t="s">
        <v>4409</v>
      </c>
      <c r="L99" s="611" t="s">
        <v>5573</v>
      </c>
      <c r="M99" s="452"/>
      <c r="N99" s="452" t="s">
        <v>548</v>
      </c>
      <c r="O99" s="615" t="s">
        <v>4416</v>
      </c>
      <c r="P99" s="452"/>
      <c r="Q99" s="452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4484</v>
      </c>
      <c r="E100" s="65">
        <v>1021</v>
      </c>
      <c r="F100" s="56" t="s">
        <v>5486</v>
      </c>
      <c r="G100" s="224">
        <v>44659</v>
      </c>
      <c r="H100" s="56" t="s">
        <v>418</v>
      </c>
      <c r="J100" s="224">
        <v>45080</v>
      </c>
      <c r="K100" s="56" t="s">
        <v>4423</v>
      </c>
      <c r="L100" s="65" t="s">
        <v>5574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4423</v>
      </c>
      <c r="E101" s="611" t="s">
        <v>5575</v>
      </c>
      <c r="F101" s="56"/>
      <c r="G101" s="224">
        <v>44869</v>
      </c>
      <c r="H101" s="56" t="s">
        <v>415</v>
      </c>
      <c r="J101" s="224">
        <v>45080</v>
      </c>
      <c r="K101" s="56" t="s">
        <v>4409</v>
      </c>
      <c r="L101" s="65" t="s">
        <v>5532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4484</v>
      </c>
      <c r="E102" s="65">
        <v>3921</v>
      </c>
      <c r="F102" s="56" t="s">
        <v>5486</v>
      </c>
      <c r="G102" s="56" t="s">
        <v>2329</v>
      </c>
      <c r="H102" s="56" t="s">
        <v>418</v>
      </c>
      <c r="J102" s="56"/>
      <c r="K102" s="56" t="s">
        <v>5446</v>
      </c>
      <c r="L102" s="65" t="s">
        <v>5452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4417</v>
      </c>
      <c r="E103" s="472" t="s">
        <v>5576</v>
      </c>
      <c r="F103" s="56"/>
      <c r="G103" s="224">
        <v>44869</v>
      </c>
      <c r="H103" s="56" t="s">
        <v>415</v>
      </c>
      <c r="J103" s="56"/>
      <c r="K103" s="56" t="s">
        <v>4484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5391</v>
      </c>
      <c r="E104" s="65" t="s">
        <v>5577</v>
      </c>
      <c r="F104" s="56" t="s">
        <v>5486</v>
      </c>
      <c r="G104" s="224">
        <v>44659</v>
      </c>
      <c r="H104" s="56" t="s">
        <v>418</v>
      </c>
      <c r="J104" s="56" t="s">
        <v>548</v>
      </c>
      <c r="K104" s="56" t="s">
        <v>5412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5022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4417</v>
      </c>
      <c r="L105" s="472" t="s">
        <v>5578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5391</v>
      </c>
      <c r="E106" s="65" t="s">
        <v>5579</v>
      </c>
      <c r="F106" s="56" t="s">
        <v>5486</v>
      </c>
      <c r="G106" s="56" t="s">
        <v>2329</v>
      </c>
      <c r="H106" s="56" t="s">
        <v>418</v>
      </c>
      <c r="J106" s="56" t="s">
        <v>548</v>
      </c>
      <c r="K106" s="56" t="s">
        <v>5022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3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4423</v>
      </c>
      <c r="E107" s="611">
        <v>30208194</v>
      </c>
      <c r="F107" s="56" t="s">
        <v>5486</v>
      </c>
      <c r="G107" s="56" t="s">
        <v>2419</v>
      </c>
      <c r="H107" s="255" t="s">
        <v>5580</v>
      </c>
      <c r="J107" s="452" t="s">
        <v>548</v>
      </c>
      <c r="K107" s="452" t="s">
        <v>5022</v>
      </c>
      <c r="L107" s="611">
        <v>57213971318</v>
      </c>
      <c r="M107" s="452"/>
      <c r="N107" s="511">
        <v>45234</v>
      </c>
      <c r="O107" s="615" t="s">
        <v>4416</v>
      </c>
      <c r="P107" s="452"/>
      <c r="Q107" s="452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5022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4409</v>
      </c>
      <c r="L108" s="65" t="s">
        <v>4881</v>
      </c>
      <c r="M108" s="56" t="s">
        <v>1192</v>
      </c>
      <c r="N108" s="224">
        <v>45234</v>
      </c>
      <c r="O108" s="56" t="s">
        <v>415</v>
      </c>
      <c r="P108" s="56"/>
      <c r="Q108" s="53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4423</v>
      </c>
      <c r="E109" s="65" t="s">
        <v>5581</v>
      </c>
      <c r="F109" s="56"/>
      <c r="G109" s="224">
        <v>44869</v>
      </c>
      <c r="H109" s="56" t="s">
        <v>415</v>
      </c>
      <c r="J109" s="56" t="s">
        <v>548</v>
      </c>
      <c r="K109" s="56" t="s">
        <v>4409</v>
      </c>
      <c r="L109" s="65" t="s">
        <v>5582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4423</v>
      </c>
      <c r="E110" s="65">
        <v>42120621</v>
      </c>
      <c r="F110" s="56" t="s">
        <v>5486</v>
      </c>
      <c r="G110" s="224">
        <v>44813</v>
      </c>
      <c r="H110" s="56" t="s">
        <v>418</v>
      </c>
      <c r="J110" s="224">
        <v>45234</v>
      </c>
      <c r="K110" s="56" t="s">
        <v>5022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4423</v>
      </c>
      <c r="E111" s="611">
        <v>69721521</v>
      </c>
      <c r="F111" s="56" t="s">
        <v>5486</v>
      </c>
      <c r="G111" s="56" t="s">
        <v>2428</v>
      </c>
      <c r="H111" s="56" t="s">
        <v>415</v>
      </c>
      <c r="J111" s="224">
        <v>45234</v>
      </c>
      <c r="K111" s="56" t="s">
        <v>4417</v>
      </c>
      <c r="L111" s="65" t="s">
        <v>5583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4423</v>
      </c>
      <c r="E112" s="65" t="s">
        <v>5584</v>
      </c>
      <c r="F112" s="56"/>
      <c r="G112" s="224">
        <v>44869</v>
      </c>
      <c r="H112" s="56" t="s">
        <v>415</v>
      </c>
      <c r="J112" s="224">
        <v>45234</v>
      </c>
      <c r="K112" s="56" t="s">
        <v>4409</v>
      </c>
      <c r="L112" s="65" t="s">
        <v>5453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4423</v>
      </c>
      <c r="E113" s="449" t="s">
        <v>5585</v>
      </c>
      <c r="F113" s="56"/>
      <c r="G113" s="56" t="s">
        <v>2196</v>
      </c>
      <c r="H113" s="56" t="s">
        <v>415</v>
      </c>
      <c r="J113" s="224">
        <v>45234</v>
      </c>
      <c r="K113" s="56" t="s">
        <v>4409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4423</v>
      </c>
      <c r="E114" s="65">
        <v>17631121</v>
      </c>
      <c r="F114" s="56" t="s">
        <v>5486</v>
      </c>
      <c r="G114" s="224">
        <v>44813</v>
      </c>
      <c r="H114" s="56" t="s">
        <v>418</v>
      </c>
      <c r="J114" s="224">
        <v>45234</v>
      </c>
      <c r="K114" s="56" t="s">
        <v>4409</v>
      </c>
      <c r="L114" s="65" t="s">
        <v>5586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4423</v>
      </c>
      <c r="E115" s="449" t="s">
        <v>5587</v>
      </c>
      <c r="F115" s="56"/>
      <c r="G115" s="56" t="s">
        <v>2196</v>
      </c>
      <c r="H115" s="255" t="s">
        <v>5588</v>
      </c>
      <c r="J115" s="511">
        <v>45234</v>
      </c>
      <c r="K115" s="452" t="s">
        <v>4423</v>
      </c>
      <c r="L115" s="611" t="s">
        <v>5589</v>
      </c>
      <c r="M115" s="452" t="s">
        <v>2733</v>
      </c>
      <c r="N115" s="511">
        <v>45143</v>
      </c>
      <c r="O115" s="615" t="s">
        <v>4416</v>
      </c>
      <c r="P115" s="452"/>
      <c r="Q115" s="452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4423</v>
      </c>
      <c r="E116" s="65">
        <v>56890921</v>
      </c>
      <c r="F116" s="56" t="s">
        <v>5486</v>
      </c>
      <c r="G116" s="224">
        <v>44813</v>
      </c>
      <c r="H116" s="56" t="s">
        <v>418</v>
      </c>
      <c r="J116" s="224">
        <v>45234</v>
      </c>
      <c r="K116" s="56" t="s">
        <v>4409</v>
      </c>
      <c r="L116" s="65" t="s">
        <v>5590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4423</v>
      </c>
      <c r="E117" s="669" t="s">
        <v>5591</v>
      </c>
      <c r="F117" s="56"/>
      <c r="G117" s="56" t="s">
        <v>2196</v>
      </c>
      <c r="H117" s="255" t="s">
        <v>5588</v>
      </c>
      <c r="J117" s="224">
        <v>45234</v>
      </c>
      <c r="K117" s="56" t="s">
        <v>4409</v>
      </c>
      <c r="L117" s="65" t="s">
        <v>5592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4423</v>
      </c>
      <c r="E118" s="611">
        <v>67940521</v>
      </c>
      <c r="F118" s="56" t="s">
        <v>5486</v>
      </c>
      <c r="G118" s="56" t="s">
        <v>2419</v>
      </c>
      <c r="H118" s="255" t="s">
        <v>5385</v>
      </c>
      <c r="I118" t="s">
        <v>5593</v>
      </c>
      <c r="J118" s="224">
        <v>45234</v>
      </c>
      <c r="K118" s="56" t="s">
        <v>4409</v>
      </c>
      <c r="L118" s="65" t="s">
        <v>5594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4423</v>
      </c>
      <c r="E119" s="449" t="s">
        <v>5595</v>
      </c>
      <c r="F119" s="56"/>
      <c r="G119" s="56" t="s">
        <v>2196</v>
      </c>
      <c r="H119" s="56" t="s">
        <v>415</v>
      </c>
      <c r="I119" t="s">
        <v>5596</v>
      </c>
      <c r="J119" s="224">
        <v>45234</v>
      </c>
      <c r="K119" s="56" t="s">
        <v>4409</v>
      </c>
      <c r="L119" s="65" t="s">
        <v>5597</v>
      </c>
      <c r="M119" s="56" t="s">
        <v>1417</v>
      </c>
      <c r="N119" s="224">
        <v>45143</v>
      </c>
      <c r="O119" s="56" t="s">
        <v>5598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4423</v>
      </c>
      <c r="E120" s="65">
        <v>16191121</v>
      </c>
      <c r="F120" s="56" t="s">
        <v>5486</v>
      </c>
      <c r="G120" s="224">
        <v>44813</v>
      </c>
      <c r="H120" s="56" t="s">
        <v>418</v>
      </c>
      <c r="J120" s="224">
        <v>45234</v>
      </c>
      <c r="K120" s="56" t="s">
        <v>4423</v>
      </c>
      <c r="L120" s="65" t="s">
        <v>5599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4409</v>
      </c>
      <c r="E121" s="668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4409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4423</v>
      </c>
      <c r="E122" s="65">
        <v>72246321</v>
      </c>
      <c r="F122" s="56" t="s">
        <v>5486</v>
      </c>
      <c r="G122" s="224">
        <v>44813</v>
      </c>
      <c r="H122" s="56" t="s">
        <v>418</v>
      </c>
      <c r="J122" s="224">
        <v>45234</v>
      </c>
      <c r="K122" s="56" t="s">
        <v>4409</v>
      </c>
      <c r="L122" s="65" t="s">
        <v>5600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4409</v>
      </c>
      <c r="E123" s="668" t="s">
        <v>5601</v>
      </c>
      <c r="F123" s="56"/>
      <c r="G123" s="56" t="s">
        <v>2219</v>
      </c>
      <c r="H123" s="56" t="s">
        <v>418</v>
      </c>
      <c r="J123" s="224">
        <v>45234</v>
      </c>
      <c r="K123" s="56" t="s">
        <v>4409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4423</v>
      </c>
      <c r="E124" s="65">
        <v>63661021</v>
      </c>
      <c r="F124" s="56" t="s">
        <v>5486</v>
      </c>
      <c r="G124" s="56" t="s">
        <v>2428</v>
      </c>
      <c r="H124" s="56" t="s">
        <v>418</v>
      </c>
      <c r="J124" s="224">
        <v>45234</v>
      </c>
      <c r="K124" s="56" t="s">
        <v>5022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4423</v>
      </c>
      <c r="E125" s="449" t="s">
        <v>5602</v>
      </c>
      <c r="F125" s="56"/>
      <c r="G125" s="56" t="s">
        <v>2219</v>
      </c>
      <c r="H125" s="56" t="s">
        <v>418</v>
      </c>
      <c r="J125" s="224">
        <v>45234</v>
      </c>
      <c r="K125" s="56" t="s">
        <v>4409</v>
      </c>
      <c r="L125" s="65" t="s">
        <v>5603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4423</v>
      </c>
      <c r="E126" s="65">
        <v>88671120</v>
      </c>
      <c r="F126" s="56" t="s">
        <v>5486</v>
      </c>
      <c r="G126" s="224">
        <v>44813</v>
      </c>
      <c r="H126" s="56" t="s">
        <v>418</v>
      </c>
      <c r="J126" s="224">
        <v>45234</v>
      </c>
      <c r="K126" s="56" t="s">
        <v>4409</v>
      </c>
      <c r="L126" s="65" t="s">
        <v>5604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4423</v>
      </c>
      <c r="E127" s="449" t="s">
        <v>5605</v>
      </c>
      <c r="F127" s="56"/>
      <c r="G127" s="56" t="s">
        <v>2219</v>
      </c>
      <c r="H127" s="56" t="s">
        <v>418</v>
      </c>
      <c r="J127" s="511">
        <v>45234</v>
      </c>
      <c r="K127" s="452" t="s">
        <v>4417</v>
      </c>
      <c r="L127" s="672" t="s">
        <v>5498</v>
      </c>
      <c r="M127" s="452"/>
      <c r="N127" s="511">
        <v>45143</v>
      </c>
      <c r="O127" s="615" t="s">
        <v>4416</v>
      </c>
      <c r="P127" s="452"/>
      <c r="Q127" s="452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4423</v>
      </c>
      <c r="E128" s="65">
        <v>42102019</v>
      </c>
      <c r="F128" s="56" t="s">
        <v>5486</v>
      </c>
      <c r="G128" s="56" t="s">
        <v>2428</v>
      </c>
      <c r="H128" s="56" t="s">
        <v>418</v>
      </c>
      <c r="J128" s="224">
        <v>45234</v>
      </c>
      <c r="K128" s="56" t="s">
        <v>4484</v>
      </c>
      <c r="L128" s="65" t="s">
        <v>5606</v>
      </c>
      <c r="M128" s="56" t="s">
        <v>1418</v>
      </c>
      <c r="N128" s="224">
        <v>45143</v>
      </c>
      <c r="O128" s="56" t="s">
        <v>5598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4409</v>
      </c>
      <c r="E129" s="449" t="s">
        <v>2226</v>
      </c>
      <c r="F129" s="56"/>
      <c r="G129" s="56" t="s">
        <v>2219</v>
      </c>
      <c r="H129" s="56" t="s">
        <v>418</v>
      </c>
      <c r="I129" s="134"/>
      <c r="J129" s="440">
        <v>45143</v>
      </c>
      <c r="K129" s="56" t="s">
        <v>4409</v>
      </c>
      <c r="L129" s="65" t="s">
        <v>5607</v>
      </c>
      <c r="M129" s="56" t="s">
        <v>1309</v>
      </c>
      <c r="N129" s="56" t="s">
        <v>597</v>
      </c>
      <c r="O129" s="56" t="s">
        <v>5608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2" t="s">
        <v>4423</v>
      </c>
      <c r="E130" s="611">
        <v>47343919</v>
      </c>
      <c r="F130" s="452" t="s">
        <v>5486</v>
      </c>
      <c r="G130" s="511">
        <v>44813</v>
      </c>
      <c r="H130" s="452" t="s">
        <v>418</v>
      </c>
      <c r="J130" s="440">
        <v>45143</v>
      </c>
      <c r="K130" s="56" t="s">
        <v>4409</v>
      </c>
      <c r="L130" s="65" t="s">
        <v>5609</v>
      </c>
      <c r="M130" s="56" t="s">
        <v>1310</v>
      </c>
      <c r="N130" s="56" t="s">
        <v>597</v>
      </c>
      <c r="O130" s="56" t="s">
        <v>5608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4409</v>
      </c>
      <c r="E131" s="668" t="s">
        <v>5610</v>
      </c>
      <c r="F131" s="56"/>
      <c r="G131" s="56" t="s">
        <v>2219</v>
      </c>
      <c r="H131" s="56" t="s">
        <v>418</v>
      </c>
      <c r="J131" s="440">
        <v>45143</v>
      </c>
      <c r="K131" s="71" t="s">
        <v>4423</v>
      </c>
      <c r="L131" s="80" t="s">
        <v>5611</v>
      </c>
      <c r="M131" s="80" t="s">
        <v>889</v>
      </c>
      <c r="N131" s="56" t="s">
        <v>597</v>
      </c>
      <c r="O131" s="56" t="s">
        <v>5608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4423</v>
      </c>
      <c r="E132" s="65">
        <v>72302821</v>
      </c>
      <c r="F132" s="56" t="s">
        <v>5486</v>
      </c>
      <c r="G132" s="56" t="s">
        <v>2419</v>
      </c>
      <c r="H132" s="255" t="s">
        <v>5580</v>
      </c>
      <c r="J132" s="440">
        <v>45143</v>
      </c>
      <c r="K132" s="56" t="s">
        <v>4409</v>
      </c>
      <c r="L132" s="65" t="s">
        <v>5612</v>
      </c>
      <c r="M132" s="56" t="s">
        <v>1315</v>
      </c>
      <c r="N132" s="56" t="s">
        <v>597</v>
      </c>
      <c r="O132" s="56" t="s">
        <v>5608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4423</v>
      </c>
      <c r="E133" s="611">
        <v>80671121</v>
      </c>
      <c r="F133" s="56" t="s">
        <v>5486</v>
      </c>
      <c r="G133" s="56" t="s">
        <v>2419</v>
      </c>
      <c r="H133" s="255" t="s">
        <v>5580</v>
      </c>
      <c r="J133" s="440">
        <v>45143</v>
      </c>
      <c r="K133" s="56" t="s">
        <v>4484</v>
      </c>
      <c r="L133" s="65" t="s">
        <v>5613</v>
      </c>
      <c r="M133" s="56" t="s">
        <v>1312</v>
      </c>
      <c r="N133" s="56" t="s">
        <v>597</v>
      </c>
      <c r="O133" s="56" t="s">
        <v>5608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4423</v>
      </c>
      <c r="E134" s="449" t="s">
        <v>5614</v>
      </c>
      <c r="F134" s="56"/>
      <c r="G134" s="56" t="s">
        <v>2201</v>
      </c>
      <c r="H134" s="255" t="s">
        <v>5385</v>
      </c>
      <c r="J134" s="440">
        <v>45143</v>
      </c>
      <c r="K134" s="56" t="s">
        <v>4423</v>
      </c>
      <c r="L134" s="65" t="s">
        <v>5615</v>
      </c>
      <c r="M134" s="56" t="s">
        <v>1414</v>
      </c>
      <c r="N134" s="56" t="s">
        <v>597</v>
      </c>
      <c r="O134" s="56" t="s">
        <v>4158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4423</v>
      </c>
      <c r="E135" s="611">
        <v>52450220</v>
      </c>
      <c r="F135" s="56" t="s">
        <v>5486</v>
      </c>
      <c r="G135" s="56" t="s">
        <v>2419</v>
      </c>
      <c r="H135" s="255" t="s">
        <v>5385</v>
      </c>
      <c r="J135" s="440">
        <v>45143</v>
      </c>
      <c r="K135" s="56" t="s">
        <v>5022</v>
      </c>
      <c r="L135" s="65">
        <v>57002323220</v>
      </c>
      <c r="M135" s="65" t="s">
        <v>1415</v>
      </c>
      <c r="N135" s="56" t="s">
        <v>597</v>
      </c>
      <c r="O135" s="56" t="s">
        <v>4159</v>
      </c>
      <c r="P135" s="56"/>
      <c r="Q135" s="255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4423</v>
      </c>
      <c r="E136" s="611">
        <v>33464818</v>
      </c>
      <c r="F136" s="56" t="s">
        <v>5486</v>
      </c>
      <c r="G136" s="56" t="s">
        <v>2428</v>
      </c>
      <c r="H136" s="56" t="s">
        <v>415</v>
      </c>
      <c r="J136" s="440">
        <v>45143</v>
      </c>
      <c r="K136" s="56" t="s">
        <v>4409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4423</v>
      </c>
      <c r="E137" s="65">
        <v>75690820</v>
      </c>
      <c r="F137" s="56" t="s">
        <v>5486</v>
      </c>
      <c r="G137" s="224">
        <v>44813</v>
      </c>
      <c r="H137" s="56" t="s">
        <v>418</v>
      </c>
      <c r="J137" s="440">
        <v>45143</v>
      </c>
      <c r="K137" s="56" t="s">
        <v>4409</v>
      </c>
      <c r="L137" s="65" t="s">
        <v>5616</v>
      </c>
      <c r="M137" s="56" t="s">
        <v>1327</v>
      </c>
      <c r="N137" s="56" t="s">
        <v>597</v>
      </c>
      <c r="O137" s="56" t="s">
        <v>5617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4423</v>
      </c>
      <c r="E138" s="65">
        <v>22644120</v>
      </c>
      <c r="F138" s="56" t="s">
        <v>5486</v>
      </c>
      <c r="G138" s="224">
        <v>44813</v>
      </c>
      <c r="H138" s="56" t="s">
        <v>418</v>
      </c>
      <c r="J138" s="440">
        <v>45143</v>
      </c>
      <c r="K138" s="56" t="s">
        <v>4409</v>
      </c>
      <c r="L138" s="65" t="s">
        <v>5618</v>
      </c>
      <c r="M138" s="56" t="s">
        <v>1314</v>
      </c>
      <c r="N138" s="56" t="s">
        <v>597</v>
      </c>
      <c r="O138" s="56" t="s">
        <v>5608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4423</v>
      </c>
      <c r="E139" s="472" t="s">
        <v>5619</v>
      </c>
      <c r="F139" s="56" t="s">
        <v>5486</v>
      </c>
      <c r="G139" s="56" t="s">
        <v>2419</v>
      </c>
      <c r="H139" s="255" t="s">
        <v>5580</v>
      </c>
      <c r="J139" s="440">
        <v>45143</v>
      </c>
      <c r="K139" s="56" t="s">
        <v>4417</v>
      </c>
      <c r="L139" s="472" t="s">
        <v>5620</v>
      </c>
      <c r="M139" s="56" t="s">
        <v>1416</v>
      </c>
      <c r="N139" s="56" t="s">
        <v>597</v>
      </c>
      <c r="O139" s="56" t="s">
        <v>4160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4423</v>
      </c>
      <c r="E140" s="472" t="s">
        <v>5621</v>
      </c>
      <c r="F140" s="56" t="s">
        <v>5486</v>
      </c>
      <c r="G140" s="224">
        <v>44813</v>
      </c>
      <c r="H140" s="56" t="s">
        <v>418</v>
      </c>
      <c r="J140" s="440">
        <v>45143</v>
      </c>
      <c r="K140" s="56" t="s">
        <v>4423</v>
      </c>
      <c r="L140" s="65" t="s">
        <v>5622</v>
      </c>
      <c r="M140" s="56" t="s">
        <v>1311</v>
      </c>
      <c r="N140" s="56" t="s">
        <v>597</v>
      </c>
      <c r="O140" s="56" t="s">
        <v>5608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4409</v>
      </c>
      <c r="E141" s="611" t="s">
        <v>5623</v>
      </c>
      <c r="F141" s="452" t="s">
        <v>5486</v>
      </c>
      <c r="G141" s="452" t="s">
        <v>2446</v>
      </c>
      <c r="H141" s="452" t="s">
        <v>415</v>
      </c>
      <c r="J141" s="440">
        <v>45143</v>
      </c>
      <c r="K141" s="56" t="s">
        <v>4484</v>
      </c>
      <c r="L141" s="685" t="s">
        <v>5624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4409</v>
      </c>
      <c r="E142" s="65" t="s">
        <v>5625</v>
      </c>
      <c r="F142" s="56" t="s">
        <v>5486</v>
      </c>
      <c r="G142" s="56" t="s">
        <v>2453</v>
      </c>
      <c r="H142" s="56" t="s">
        <v>415</v>
      </c>
      <c r="J142" s="440">
        <v>45143</v>
      </c>
      <c r="K142" s="56" t="s">
        <v>5391</v>
      </c>
      <c r="L142" s="611" t="s">
        <v>5626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4409</v>
      </c>
      <c r="E143" s="611" t="s">
        <v>5468</v>
      </c>
      <c r="F143" s="56" t="s">
        <v>5486</v>
      </c>
      <c r="G143" s="56" t="s">
        <v>2453</v>
      </c>
      <c r="H143" s="56" t="s">
        <v>415</v>
      </c>
      <c r="J143" s="56" t="s">
        <v>595</v>
      </c>
      <c r="K143" s="56" t="s">
        <v>5553</v>
      </c>
      <c r="L143" s="65" t="s">
        <v>5627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5022</v>
      </c>
      <c r="E144" s="65">
        <v>57213971318</v>
      </c>
      <c r="F144" s="56" t="s">
        <v>5486</v>
      </c>
      <c r="G144" s="65" t="s">
        <v>2437</v>
      </c>
      <c r="H144" s="56" t="s">
        <v>415</v>
      </c>
      <c r="J144" s="56" t="s">
        <v>595</v>
      </c>
      <c r="K144" s="56" t="s">
        <v>4484</v>
      </c>
      <c r="L144" s="65" t="s">
        <v>5628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5022</v>
      </c>
      <c r="E145" s="65">
        <v>57247105119</v>
      </c>
      <c r="F145" s="56" t="s">
        <v>5486</v>
      </c>
      <c r="G145" s="56" t="s">
        <v>2446</v>
      </c>
      <c r="H145" s="56" t="s">
        <v>5629</v>
      </c>
      <c r="J145" s="56" t="s">
        <v>595</v>
      </c>
      <c r="K145" s="56" t="s">
        <v>4409</v>
      </c>
      <c r="L145" s="65" t="s">
        <v>5630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5022</v>
      </c>
      <c r="E146" s="65">
        <v>57037070521</v>
      </c>
      <c r="F146" s="56" t="s">
        <v>5486</v>
      </c>
      <c r="G146" s="65" t="s">
        <v>2437</v>
      </c>
      <c r="H146" s="56" t="s">
        <v>415</v>
      </c>
      <c r="J146" s="56" t="s">
        <v>595</v>
      </c>
      <c r="K146" s="56" t="s">
        <v>4409</v>
      </c>
      <c r="L146" s="65" t="s">
        <v>5631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5022</v>
      </c>
      <c r="E147" s="65">
        <v>57000230521</v>
      </c>
      <c r="F147" s="56" t="s">
        <v>5486</v>
      </c>
      <c r="G147" s="65" t="s">
        <v>2437</v>
      </c>
      <c r="H147" s="56" t="s">
        <v>415</v>
      </c>
      <c r="J147" s="56" t="s">
        <v>595</v>
      </c>
      <c r="K147" s="56" t="s">
        <v>4409</v>
      </c>
      <c r="L147" s="65" t="s">
        <v>5632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5022</v>
      </c>
      <c r="E148" s="65">
        <v>57000450521</v>
      </c>
      <c r="F148" s="56" t="s">
        <v>5486</v>
      </c>
      <c r="G148" s="65" t="s">
        <v>2437</v>
      </c>
      <c r="H148" s="56" t="s">
        <v>415</v>
      </c>
      <c r="I148" s="134"/>
      <c r="J148" s="56" t="s">
        <v>595</v>
      </c>
      <c r="K148" s="56" t="s">
        <v>4409</v>
      </c>
      <c r="L148" s="65" t="s">
        <v>5633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2" t="s">
        <v>4484</v>
      </c>
      <c r="E149" s="672" t="s">
        <v>5634</v>
      </c>
      <c r="F149" s="452" t="s">
        <v>5486</v>
      </c>
      <c r="G149" s="452" t="s">
        <v>2462</v>
      </c>
      <c r="H149" s="452" t="s">
        <v>415</v>
      </c>
      <c r="J149" s="56" t="s">
        <v>595</v>
      </c>
      <c r="K149" s="56" t="s">
        <v>4409</v>
      </c>
      <c r="L149" s="65" t="s">
        <v>5635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4484</v>
      </c>
      <c r="E150" s="65" t="s">
        <v>5636</v>
      </c>
      <c r="F150" s="56" t="s">
        <v>5486</v>
      </c>
      <c r="G150" s="56" t="s">
        <v>2446</v>
      </c>
      <c r="H150" s="56" t="s">
        <v>415</v>
      </c>
      <c r="J150" s="56" t="s">
        <v>595</v>
      </c>
      <c r="K150" s="106" t="s">
        <v>5637</v>
      </c>
      <c r="L150" s="65" t="s">
        <v>5638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73">
        <v>149</v>
      </c>
      <c r="B151" s="65" t="s">
        <v>2437</v>
      </c>
      <c r="C151" s="65"/>
      <c r="D151" s="56" t="s">
        <v>4409</v>
      </c>
      <c r="E151" s="611" t="s">
        <v>5470</v>
      </c>
      <c r="F151" s="56" t="s">
        <v>5486</v>
      </c>
      <c r="G151" s="56" t="s">
        <v>2446</v>
      </c>
      <c r="H151" s="56" t="s">
        <v>415</v>
      </c>
      <c r="J151" s="56" t="s">
        <v>613</v>
      </c>
      <c r="K151" s="56" t="s">
        <v>5639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4409</v>
      </c>
      <c r="E152" s="611" t="s">
        <v>5640</v>
      </c>
      <c r="F152" s="452" t="s">
        <v>5486</v>
      </c>
      <c r="G152" s="452" t="s">
        <v>2462</v>
      </c>
      <c r="H152" s="452" t="s">
        <v>415</v>
      </c>
      <c r="J152" s="56" t="s">
        <v>613</v>
      </c>
      <c r="K152" s="56" t="s">
        <v>5641</v>
      </c>
      <c r="L152" s="65" t="s">
        <v>5642</v>
      </c>
      <c r="M152" s="65" t="s">
        <v>1419</v>
      </c>
      <c r="N152" s="224">
        <v>45205</v>
      </c>
      <c r="O152" s="56" t="s">
        <v>5598</v>
      </c>
      <c r="P152" s="56"/>
      <c r="Q152" s="255"/>
    </row>
    <row r="153" spans="1:17" ht="15" customHeight="1" x14ac:dyDescent="0.25">
      <c r="A153" s="673">
        <v>151</v>
      </c>
      <c r="B153" s="65" t="s">
        <v>2437</v>
      </c>
      <c r="C153" s="65"/>
      <c r="D153" s="452" t="s">
        <v>4409</v>
      </c>
      <c r="E153" s="611" t="s">
        <v>5643</v>
      </c>
      <c r="F153" s="452" t="s">
        <v>5486</v>
      </c>
      <c r="G153" s="452" t="s">
        <v>2453</v>
      </c>
      <c r="H153" s="452" t="s">
        <v>415</v>
      </c>
      <c r="J153" s="56" t="s">
        <v>613</v>
      </c>
      <c r="K153" s="56" t="s">
        <v>4409</v>
      </c>
      <c r="L153" s="65" t="s">
        <v>3491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4409</v>
      </c>
      <c r="E154" s="611" t="s">
        <v>5644</v>
      </c>
      <c r="F154" s="56" t="s">
        <v>5486</v>
      </c>
      <c r="G154" s="56" t="s">
        <v>2446</v>
      </c>
      <c r="H154" s="56" t="s">
        <v>415</v>
      </c>
      <c r="J154" s="56" t="s">
        <v>613</v>
      </c>
      <c r="K154" s="56" t="s">
        <v>5645</v>
      </c>
      <c r="L154" s="472" t="s">
        <v>5646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4409</v>
      </c>
      <c r="E155" s="65" t="s">
        <v>5647</v>
      </c>
      <c r="F155" s="56" t="s">
        <v>5486</v>
      </c>
      <c r="G155" s="56" t="s">
        <v>2453</v>
      </c>
      <c r="H155" s="56" t="s">
        <v>415</v>
      </c>
      <c r="J155" s="56" t="s">
        <v>613</v>
      </c>
      <c r="K155" s="56" t="s">
        <v>5648</v>
      </c>
      <c r="L155" s="65" t="s">
        <v>5649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5022</v>
      </c>
      <c r="E156" s="611">
        <v>10014930421</v>
      </c>
      <c r="F156" s="56" t="s">
        <v>5486</v>
      </c>
      <c r="G156" s="56" t="s">
        <v>2453</v>
      </c>
      <c r="H156" s="56" t="s">
        <v>415</v>
      </c>
      <c r="J156" s="56" t="s">
        <v>613</v>
      </c>
      <c r="K156" s="56" t="s">
        <v>4423</v>
      </c>
      <c r="L156" s="65" t="s">
        <v>5650</v>
      </c>
      <c r="M156" s="56" t="s">
        <v>5651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4409</v>
      </c>
      <c r="E157" s="611" t="s">
        <v>5652</v>
      </c>
      <c r="F157" s="56" t="s">
        <v>5486</v>
      </c>
      <c r="G157" s="56" t="s">
        <v>2453</v>
      </c>
      <c r="H157" s="56" t="s">
        <v>415</v>
      </c>
      <c r="J157" s="452" t="s">
        <v>613</v>
      </c>
      <c r="K157" s="452" t="s">
        <v>5412</v>
      </c>
      <c r="L157" s="611">
        <v>5379109088</v>
      </c>
      <c r="M157" s="452"/>
      <c r="N157" s="452"/>
      <c r="O157" s="452" t="s">
        <v>4416</v>
      </c>
      <c r="P157" s="452"/>
      <c r="Q157" s="452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4409</v>
      </c>
      <c r="E158" s="65" t="s">
        <v>5653</v>
      </c>
      <c r="F158" s="56" t="s">
        <v>5486</v>
      </c>
      <c r="G158" s="56" t="s">
        <v>2446</v>
      </c>
      <c r="H158" s="56" t="s">
        <v>415</v>
      </c>
      <c r="J158" s="224">
        <v>45205</v>
      </c>
      <c r="K158" s="56" t="s">
        <v>4409</v>
      </c>
      <c r="L158" s="65" t="s">
        <v>2167</v>
      </c>
      <c r="M158" s="56" t="s">
        <v>1432</v>
      </c>
      <c r="N158" s="56" t="s">
        <v>5039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5022</v>
      </c>
      <c r="E159" s="65">
        <v>57358940421</v>
      </c>
      <c r="F159" s="56" t="s">
        <v>5486</v>
      </c>
      <c r="G159" s="65" t="s">
        <v>2437</v>
      </c>
      <c r="H159" s="56" t="s">
        <v>415</v>
      </c>
      <c r="J159" s="224">
        <v>45205</v>
      </c>
      <c r="K159" s="56" t="s">
        <v>4409</v>
      </c>
      <c r="L159" s="65" t="s">
        <v>2436</v>
      </c>
      <c r="M159" s="56" t="s">
        <v>878</v>
      </c>
      <c r="N159" s="56" t="s">
        <v>5039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5022</v>
      </c>
      <c r="E160" s="65">
        <v>57002323220</v>
      </c>
      <c r="F160" s="56" t="s">
        <v>5486</v>
      </c>
      <c r="G160" s="65" t="s">
        <v>2437</v>
      </c>
      <c r="H160" s="56" t="s">
        <v>415</v>
      </c>
      <c r="J160" s="224">
        <v>45205</v>
      </c>
      <c r="K160" s="56" t="s">
        <v>4409</v>
      </c>
      <c r="L160" s="65" t="s">
        <v>5654</v>
      </c>
      <c r="M160" s="65" t="s">
        <v>1434</v>
      </c>
      <c r="N160" s="56" t="s">
        <v>5039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5446</v>
      </c>
      <c r="E161" s="611" t="s">
        <v>5655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4409</v>
      </c>
      <c r="L161" s="65" t="s">
        <v>2168</v>
      </c>
      <c r="M161" s="56" t="s">
        <v>877</v>
      </c>
      <c r="N161" s="56" t="s">
        <v>5039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5391</v>
      </c>
      <c r="E162" s="611" t="s">
        <v>5656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4423</v>
      </c>
      <c r="L162" s="65" t="s">
        <v>5657</v>
      </c>
      <c r="M162" s="56" t="s">
        <v>1435</v>
      </c>
      <c r="N162" s="56" t="s">
        <v>5039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5391</v>
      </c>
      <c r="E163" s="65" t="s">
        <v>5658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4423</v>
      </c>
      <c r="L163" s="65" t="s">
        <v>5659</v>
      </c>
      <c r="M163" s="56" t="s">
        <v>1436</v>
      </c>
      <c r="N163" s="56" t="s">
        <v>5039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5660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2" t="s">
        <v>633</v>
      </c>
      <c r="K164" s="452" t="s">
        <v>5661</v>
      </c>
      <c r="L164" s="611" t="s">
        <v>5662</v>
      </c>
      <c r="M164" s="452"/>
      <c r="N164" s="452"/>
      <c r="O164" s="452"/>
      <c r="P164" s="452"/>
      <c r="Q164" s="452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5660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5663</v>
      </c>
      <c r="L165" s="65" t="s">
        <v>5664</v>
      </c>
      <c r="M165" s="56" t="s">
        <v>5665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5391</v>
      </c>
      <c r="E166" s="65" t="s">
        <v>5666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4409</v>
      </c>
      <c r="L166" s="65" t="s">
        <v>5667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4484</v>
      </c>
      <c r="E167" s="65" t="s">
        <v>5668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4484</v>
      </c>
      <c r="L167" s="65" t="s">
        <v>5669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5670</v>
      </c>
      <c r="E168" s="472" t="s">
        <v>5671</v>
      </c>
      <c r="F168" s="62">
        <v>1450000</v>
      </c>
      <c r="G168" s="56" t="s">
        <v>2465</v>
      </c>
      <c r="H168" s="56" t="s">
        <v>832</v>
      </c>
      <c r="I168" s="247"/>
      <c r="J168" s="56" t="s">
        <v>633</v>
      </c>
      <c r="K168" s="56" t="s">
        <v>4409</v>
      </c>
      <c r="L168" s="65" t="s">
        <v>5672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5670</v>
      </c>
      <c r="E169" s="472" t="s">
        <v>5671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4409</v>
      </c>
      <c r="L169" s="65" t="s">
        <v>5673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4423</v>
      </c>
      <c r="E170" s="65" t="s">
        <v>5674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4409</v>
      </c>
      <c r="L170" s="65" t="s">
        <v>5675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40">
        <v>44571</v>
      </c>
      <c r="C171" s="440"/>
      <c r="D171" s="56" t="s">
        <v>4409</v>
      </c>
      <c r="E171" s="611" t="s">
        <v>5594</v>
      </c>
      <c r="F171" s="56" t="s">
        <v>5486</v>
      </c>
      <c r="G171" s="224">
        <v>44661</v>
      </c>
      <c r="H171" s="56" t="s">
        <v>415</v>
      </c>
      <c r="J171" s="56" t="s">
        <v>642</v>
      </c>
      <c r="K171" s="56" t="s">
        <v>5676</v>
      </c>
      <c r="L171" s="65" t="s">
        <v>5447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0">
        <v>44571</v>
      </c>
      <c r="C172" s="440"/>
      <c r="D172" s="56" t="s">
        <v>4409</v>
      </c>
      <c r="E172" s="65" t="s">
        <v>5677</v>
      </c>
      <c r="F172" s="56" t="s">
        <v>5486</v>
      </c>
      <c r="G172" s="224">
        <v>44661</v>
      </c>
      <c r="H172" s="255" t="s">
        <v>5588</v>
      </c>
      <c r="J172" s="56" t="s">
        <v>642</v>
      </c>
      <c r="K172" s="56" t="s">
        <v>5022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0">
        <v>44571</v>
      </c>
      <c r="C173" s="440"/>
      <c r="D173" s="56" t="s">
        <v>4409</v>
      </c>
      <c r="E173" s="65" t="s">
        <v>5678</v>
      </c>
      <c r="F173" s="56" t="s">
        <v>5486</v>
      </c>
      <c r="G173" s="224">
        <v>44752</v>
      </c>
      <c r="H173" s="56" t="s">
        <v>415</v>
      </c>
      <c r="J173" s="56" t="s">
        <v>642</v>
      </c>
      <c r="K173" s="56" t="s">
        <v>5391</v>
      </c>
      <c r="L173" s="65" t="s">
        <v>5679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0">
        <v>44571</v>
      </c>
      <c r="C174" s="440"/>
      <c r="D174" s="56" t="s">
        <v>4409</v>
      </c>
      <c r="E174" s="65" t="s">
        <v>5680</v>
      </c>
      <c r="F174" s="56" t="s">
        <v>5486</v>
      </c>
      <c r="G174" s="224">
        <v>44661</v>
      </c>
      <c r="H174" s="56" t="s">
        <v>415</v>
      </c>
      <c r="J174" s="56" t="s">
        <v>642</v>
      </c>
      <c r="K174" s="56" t="s">
        <v>4409</v>
      </c>
      <c r="L174" s="65" t="s">
        <v>5681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40">
        <v>44571</v>
      </c>
      <c r="C175" s="440"/>
      <c r="D175" s="56" t="s">
        <v>4409</v>
      </c>
      <c r="E175" s="611" t="s">
        <v>5682</v>
      </c>
      <c r="F175" s="56" t="s">
        <v>5486</v>
      </c>
      <c r="G175" s="224">
        <v>44752</v>
      </c>
      <c r="H175" s="56" t="s">
        <v>415</v>
      </c>
      <c r="J175" s="56" t="s">
        <v>642</v>
      </c>
      <c r="K175" s="56" t="s">
        <v>4409</v>
      </c>
      <c r="L175" s="65" t="s">
        <v>5683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0">
        <v>44571</v>
      </c>
      <c r="C176" s="440"/>
      <c r="D176" s="56" t="s">
        <v>4409</v>
      </c>
      <c r="E176" s="611" t="s">
        <v>5474</v>
      </c>
      <c r="F176" s="56" t="s">
        <v>5486</v>
      </c>
      <c r="G176" s="56" t="s">
        <v>2548</v>
      </c>
      <c r="H176" s="56" t="s">
        <v>415</v>
      </c>
      <c r="J176" s="56" t="s">
        <v>642</v>
      </c>
      <c r="K176" s="56" t="s">
        <v>5676</v>
      </c>
      <c r="L176" s="65" t="s">
        <v>5684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09">
        <v>44571</v>
      </c>
      <c r="C177" s="609"/>
      <c r="D177" s="452" t="s">
        <v>4409</v>
      </c>
      <c r="E177" s="672" t="s">
        <v>4483</v>
      </c>
      <c r="F177" s="452" t="s">
        <v>5486</v>
      </c>
      <c r="G177" s="511">
        <v>44752</v>
      </c>
      <c r="H177" s="452" t="s">
        <v>415</v>
      </c>
      <c r="J177" s="56" t="s">
        <v>642</v>
      </c>
      <c r="K177" s="56" t="s">
        <v>4409</v>
      </c>
      <c r="L177" s="644" t="s">
        <v>5685</v>
      </c>
      <c r="M177" s="644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40">
        <v>44571</v>
      </c>
      <c r="C178" s="440"/>
      <c r="D178" s="56" t="s">
        <v>4409</v>
      </c>
      <c r="E178" s="472" t="s">
        <v>4483</v>
      </c>
      <c r="F178" s="56" t="s">
        <v>5486</v>
      </c>
      <c r="G178" s="224">
        <v>44752</v>
      </c>
      <c r="H178" s="56" t="s">
        <v>415</v>
      </c>
      <c r="J178" s="511">
        <v>45053</v>
      </c>
      <c r="K178" s="452" t="s">
        <v>5663</v>
      </c>
      <c r="L178" s="611" t="s">
        <v>5686</v>
      </c>
      <c r="M178" s="452"/>
      <c r="N178" s="452"/>
      <c r="O178" s="452"/>
      <c r="P178" s="452"/>
      <c r="Q178" s="452"/>
    </row>
    <row r="179" spans="1:17" ht="15" customHeight="1" x14ac:dyDescent="0.25">
      <c r="A179" s="56">
        <v>177</v>
      </c>
      <c r="B179" s="440">
        <v>44571</v>
      </c>
      <c r="C179" s="440"/>
      <c r="D179" s="56" t="s">
        <v>4409</v>
      </c>
      <c r="E179" s="65" t="s">
        <v>5687</v>
      </c>
      <c r="F179" s="56" t="s">
        <v>5486</v>
      </c>
      <c r="G179" s="224">
        <v>44661</v>
      </c>
      <c r="H179" s="255" t="s">
        <v>5588</v>
      </c>
      <c r="J179" s="224">
        <v>45053</v>
      </c>
      <c r="K179" s="56" t="s">
        <v>4508</v>
      </c>
      <c r="L179" s="65" t="s">
        <v>5688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40">
        <v>44571</v>
      </c>
      <c r="C180" s="440"/>
      <c r="D180" s="56" t="s">
        <v>4409</v>
      </c>
      <c r="E180" s="611" t="s">
        <v>5477</v>
      </c>
      <c r="F180" s="56" t="s">
        <v>5486</v>
      </c>
      <c r="G180" s="56" t="s">
        <v>2539</v>
      </c>
      <c r="H180" s="56" t="s">
        <v>415</v>
      </c>
      <c r="J180" s="224">
        <v>45053</v>
      </c>
      <c r="K180" s="56" t="s">
        <v>4409</v>
      </c>
      <c r="L180" s="65" t="s">
        <v>5689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4484</v>
      </c>
      <c r="E181" s="65" t="s">
        <v>5690</v>
      </c>
      <c r="F181" s="71" t="s">
        <v>5486</v>
      </c>
      <c r="G181" s="224">
        <v>44784</v>
      </c>
      <c r="H181" s="56" t="s">
        <v>5149</v>
      </c>
      <c r="J181" s="224">
        <v>45053</v>
      </c>
      <c r="K181" s="56" t="s">
        <v>4409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4484</v>
      </c>
      <c r="E182" s="65" t="s">
        <v>5691</v>
      </c>
      <c r="F182" s="56" t="s">
        <v>5486</v>
      </c>
      <c r="G182" s="56" t="s">
        <v>2548</v>
      </c>
      <c r="H182" s="56" t="s">
        <v>415</v>
      </c>
      <c r="J182" s="224">
        <v>45053</v>
      </c>
      <c r="K182" s="56" t="s">
        <v>4409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4484</v>
      </c>
      <c r="E183" s="611" t="s">
        <v>5692</v>
      </c>
      <c r="F183" s="56" t="s">
        <v>5486</v>
      </c>
      <c r="G183" s="56" t="s">
        <v>2548</v>
      </c>
      <c r="H183" s="56" t="s">
        <v>415</v>
      </c>
      <c r="J183" s="224">
        <v>45053</v>
      </c>
      <c r="K183" s="56" t="s">
        <v>4409</v>
      </c>
      <c r="L183" s="65" t="s">
        <v>5693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4484</v>
      </c>
      <c r="E184" s="65" t="s">
        <v>5694</v>
      </c>
      <c r="F184" s="71" t="s">
        <v>5486</v>
      </c>
      <c r="G184" s="224">
        <v>44784</v>
      </c>
      <c r="H184" s="56" t="s">
        <v>416</v>
      </c>
      <c r="J184" s="224">
        <v>45053</v>
      </c>
      <c r="K184" s="56" t="s">
        <v>4409</v>
      </c>
      <c r="L184" s="65" t="s">
        <v>5695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4409</v>
      </c>
      <c r="E185" s="65" t="s">
        <v>5609</v>
      </c>
      <c r="F185" s="56" t="s">
        <v>5486</v>
      </c>
      <c r="G185" s="56" t="s">
        <v>2539</v>
      </c>
      <c r="H185" s="56" t="s">
        <v>415</v>
      </c>
      <c r="J185" s="224">
        <v>45053</v>
      </c>
      <c r="K185" s="56" t="s">
        <v>4423</v>
      </c>
      <c r="L185" s="65" t="s">
        <v>5696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4409</v>
      </c>
      <c r="E186" s="65" t="s">
        <v>5697</v>
      </c>
      <c r="F186" s="71" t="s">
        <v>5486</v>
      </c>
      <c r="G186" s="224">
        <v>44784</v>
      </c>
      <c r="H186" s="56" t="s">
        <v>416</v>
      </c>
      <c r="J186" s="224">
        <v>45053</v>
      </c>
      <c r="K186" s="56" t="s">
        <v>5412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4409</v>
      </c>
      <c r="E187" s="65" t="s">
        <v>5698</v>
      </c>
      <c r="F187" s="56" t="s">
        <v>5486</v>
      </c>
      <c r="G187" s="56" t="s">
        <v>2580</v>
      </c>
      <c r="H187" s="56" t="s">
        <v>5699</v>
      </c>
      <c r="J187" s="440">
        <v>45145</v>
      </c>
      <c r="K187" s="56" t="s">
        <v>4409</v>
      </c>
      <c r="L187" s="65" t="s">
        <v>5700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4409</v>
      </c>
      <c r="E188" s="65" t="s">
        <v>5693</v>
      </c>
      <c r="F188" s="56" t="s">
        <v>5486</v>
      </c>
      <c r="G188" s="56" t="s">
        <v>2580</v>
      </c>
      <c r="H188" s="56" t="s">
        <v>418</v>
      </c>
      <c r="J188" s="440">
        <v>45145</v>
      </c>
      <c r="K188" s="56" t="s">
        <v>4409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4409</v>
      </c>
      <c r="E189" s="65" t="s">
        <v>5701</v>
      </c>
      <c r="F189" s="56" t="s">
        <v>5486</v>
      </c>
      <c r="G189" s="56" t="s">
        <v>2580</v>
      </c>
      <c r="H189" s="56" t="s">
        <v>5699</v>
      </c>
      <c r="J189" s="56" t="s">
        <v>667</v>
      </c>
      <c r="K189" s="56" t="s">
        <v>4532</v>
      </c>
      <c r="L189" s="65" t="s">
        <v>5702</v>
      </c>
      <c r="M189" s="56" t="s">
        <v>1004</v>
      </c>
      <c r="N189" s="440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2" t="s">
        <v>4484</v>
      </c>
      <c r="E190" s="611" t="s">
        <v>5703</v>
      </c>
      <c r="F190" s="452" t="s">
        <v>5486</v>
      </c>
      <c r="G190" s="452" t="s">
        <v>2539</v>
      </c>
      <c r="H190" s="452" t="s">
        <v>415</v>
      </c>
      <c r="J190" s="56" t="s">
        <v>667</v>
      </c>
      <c r="K190" s="56" t="s">
        <v>4532</v>
      </c>
      <c r="L190" s="65" t="s">
        <v>5704</v>
      </c>
      <c r="M190" s="56" t="s">
        <v>1627</v>
      </c>
      <c r="N190" s="440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4409</v>
      </c>
      <c r="E191" s="65" t="s">
        <v>5689</v>
      </c>
      <c r="F191" s="56" t="s">
        <v>5486</v>
      </c>
      <c r="G191" s="56" t="s">
        <v>2580</v>
      </c>
      <c r="H191" s="56" t="s">
        <v>418</v>
      </c>
      <c r="J191" s="56" t="s">
        <v>667</v>
      </c>
      <c r="K191" s="56" t="s">
        <v>4409</v>
      </c>
      <c r="L191" s="65" t="s">
        <v>5705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4409</v>
      </c>
      <c r="E192" s="65" t="s">
        <v>5695</v>
      </c>
      <c r="F192" s="56" t="s">
        <v>5486</v>
      </c>
      <c r="G192" s="56" t="s">
        <v>2580</v>
      </c>
      <c r="H192" s="56" t="s">
        <v>418</v>
      </c>
      <c r="J192" s="56" t="s">
        <v>667</v>
      </c>
      <c r="K192" s="56" t="s">
        <v>4409</v>
      </c>
      <c r="L192" s="65" t="s">
        <v>5706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4409</v>
      </c>
      <c r="E193" s="65" t="s">
        <v>5707</v>
      </c>
      <c r="F193" s="56" t="s">
        <v>5486</v>
      </c>
      <c r="G193" s="56" t="s">
        <v>286</v>
      </c>
      <c r="H193" s="56" t="s">
        <v>415</v>
      </c>
      <c r="J193" s="56" t="s">
        <v>675</v>
      </c>
      <c r="K193" s="56" t="s">
        <v>4409</v>
      </c>
      <c r="L193" s="65" t="s">
        <v>4909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4409</v>
      </c>
      <c r="E194" s="65" t="s">
        <v>5708</v>
      </c>
      <c r="F194" s="56" t="s">
        <v>5486</v>
      </c>
      <c r="G194" s="56" t="s">
        <v>2580</v>
      </c>
      <c r="H194" s="56" t="s">
        <v>5709</v>
      </c>
      <c r="J194" s="56" t="s">
        <v>675</v>
      </c>
      <c r="K194" s="56" t="s">
        <v>5022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2" t="s">
        <v>4409</v>
      </c>
      <c r="E195" s="611" t="s">
        <v>5502</v>
      </c>
      <c r="F195" s="452" t="s">
        <v>5486</v>
      </c>
      <c r="G195" s="452" t="s">
        <v>2539</v>
      </c>
      <c r="H195" s="452" t="s">
        <v>415</v>
      </c>
      <c r="J195" s="56" t="s">
        <v>675</v>
      </c>
      <c r="K195" s="56" t="s">
        <v>4409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4409</v>
      </c>
      <c r="E196" s="65" t="s">
        <v>2604</v>
      </c>
      <c r="F196" s="71" t="s">
        <v>5486</v>
      </c>
      <c r="G196" s="224">
        <v>44784</v>
      </c>
      <c r="H196" s="56" t="s">
        <v>416</v>
      </c>
      <c r="J196" s="56" t="s">
        <v>675</v>
      </c>
      <c r="K196" s="56" t="s">
        <v>4409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4409</v>
      </c>
      <c r="E197" s="65" t="s">
        <v>5710</v>
      </c>
      <c r="F197" s="56" t="s">
        <v>5486</v>
      </c>
      <c r="G197" s="56" t="s">
        <v>286</v>
      </c>
      <c r="H197" s="56" t="s">
        <v>415</v>
      </c>
      <c r="J197" s="56" t="s">
        <v>675</v>
      </c>
      <c r="K197" s="56" t="s">
        <v>4409</v>
      </c>
      <c r="L197" s="65" t="s">
        <v>5502</v>
      </c>
      <c r="M197" s="56" t="s">
        <v>956</v>
      </c>
      <c r="N197" s="440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4409</v>
      </c>
      <c r="E198" s="65" t="s">
        <v>5711</v>
      </c>
      <c r="F198" s="56" t="s">
        <v>5486</v>
      </c>
      <c r="G198" s="56" t="s">
        <v>2548</v>
      </c>
      <c r="H198" s="56" t="s">
        <v>415</v>
      </c>
      <c r="J198" s="56" t="s">
        <v>675</v>
      </c>
      <c r="K198" s="56" t="s">
        <v>5022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4484</v>
      </c>
      <c r="E199" s="65" t="s">
        <v>2605</v>
      </c>
      <c r="F199" s="71" t="s">
        <v>5486</v>
      </c>
      <c r="G199" s="224">
        <v>44784</v>
      </c>
      <c r="H199" s="56" t="s">
        <v>416</v>
      </c>
      <c r="J199" s="56" t="s">
        <v>675</v>
      </c>
      <c r="K199" s="56" t="s">
        <v>4409</v>
      </c>
      <c r="L199" s="65" t="s">
        <v>5712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4409</v>
      </c>
      <c r="E200" s="65" t="s">
        <v>5630</v>
      </c>
      <c r="F200" s="56" t="s">
        <v>5486</v>
      </c>
      <c r="G200" s="56" t="s">
        <v>286</v>
      </c>
      <c r="H200" s="56" t="s">
        <v>415</v>
      </c>
      <c r="J200" s="56" t="s">
        <v>680</v>
      </c>
      <c r="K200" s="56" t="s">
        <v>4423</v>
      </c>
      <c r="L200" s="65" t="s">
        <v>5713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0">
        <v>44906</v>
      </c>
      <c r="C201" s="440"/>
      <c r="D201" s="56" t="s">
        <v>4484</v>
      </c>
      <c r="E201" s="65" t="s">
        <v>5714</v>
      </c>
      <c r="F201" s="56"/>
      <c r="G201" s="56" t="s">
        <v>2634</v>
      </c>
      <c r="H201" s="56" t="s">
        <v>841</v>
      </c>
      <c r="J201" s="56" t="s">
        <v>680</v>
      </c>
      <c r="K201" s="56" t="s">
        <v>4423</v>
      </c>
      <c r="L201" s="65" t="s">
        <v>5715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0">
        <v>44906</v>
      </c>
      <c r="C202" s="440"/>
      <c r="D202" s="56" t="s">
        <v>4484</v>
      </c>
      <c r="E202" s="65" t="s">
        <v>5716</v>
      </c>
      <c r="F202" s="56"/>
      <c r="G202" s="56" t="s">
        <v>2634</v>
      </c>
      <c r="H202" s="56" t="s">
        <v>841</v>
      </c>
      <c r="J202" s="56" t="s">
        <v>680</v>
      </c>
      <c r="K202" s="56" t="s">
        <v>4423</v>
      </c>
      <c r="L202" s="65" t="s">
        <v>5615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0">
        <v>44906</v>
      </c>
      <c r="C203" s="440"/>
      <c r="D203" s="56" t="s">
        <v>4484</v>
      </c>
      <c r="E203" s="65" t="s">
        <v>5717</v>
      </c>
      <c r="F203" s="56"/>
      <c r="G203" s="56" t="s">
        <v>2651</v>
      </c>
      <c r="H203" s="56" t="s">
        <v>416</v>
      </c>
      <c r="J203" s="56" t="s">
        <v>680</v>
      </c>
      <c r="K203" s="56" t="s">
        <v>4409</v>
      </c>
      <c r="L203" s="65" t="s">
        <v>5718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0">
        <v>44906</v>
      </c>
      <c r="C204" s="440"/>
      <c r="D204" s="56" t="s">
        <v>4484</v>
      </c>
      <c r="E204" s="65" t="s">
        <v>5719</v>
      </c>
      <c r="F204" s="56"/>
      <c r="G204" s="56" t="s">
        <v>2634</v>
      </c>
      <c r="H204" s="56" t="s">
        <v>841</v>
      </c>
      <c r="J204" s="56" t="s">
        <v>680</v>
      </c>
      <c r="K204" s="56" t="s">
        <v>4409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0">
        <v>44906</v>
      </c>
      <c r="C205" s="440"/>
      <c r="D205" s="56" t="s">
        <v>4484</v>
      </c>
      <c r="E205" s="65" t="s">
        <v>5720</v>
      </c>
      <c r="F205" s="56"/>
      <c r="G205" s="56" t="s">
        <v>188</v>
      </c>
      <c r="H205" s="56" t="s">
        <v>416</v>
      </c>
      <c r="J205" s="616">
        <v>45054</v>
      </c>
      <c r="K205" s="56" t="s">
        <v>4409</v>
      </c>
      <c r="L205" s="644" t="s">
        <v>5721</v>
      </c>
      <c r="M205" s="644" t="s">
        <v>1879</v>
      </c>
      <c r="N205" s="56" t="s">
        <v>749</v>
      </c>
      <c r="O205" s="56" t="s">
        <v>791</v>
      </c>
      <c r="P205" s="56" t="s">
        <v>5722</v>
      </c>
      <c r="Q205" s="224">
        <v>44967</v>
      </c>
    </row>
    <row r="206" spans="1:17" ht="15" customHeight="1" x14ac:dyDescent="0.25">
      <c r="A206" s="81">
        <v>194</v>
      </c>
      <c r="B206" s="440">
        <v>44906</v>
      </c>
      <c r="C206" s="440"/>
      <c r="D206" s="56" t="s">
        <v>5723</v>
      </c>
      <c r="E206" s="65">
        <v>2920</v>
      </c>
      <c r="F206" s="56" t="s">
        <v>5724</v>
      </c>
      <c r="G206" s="56" t="s">
        <v>2672</v>
      </c>
      <c r="H206" s="56" t="s">
        <v>840</v>
      </c>
      <c r="J206" s="616">
        <v>45054</v>
      </c>
      <c r="K206" s="56" t="s">
        <v>4409</v>
      </c>
      <c r="L206" s="65" t="s">
        <v>5551</v>
      </c>
      <c r="M206" s="56" t="s">
        <v>1183</v>
      </c>
      <c r="N206" s="56" t="s">
        <v>749</v>
      </c>
      <c r="O206" s="56" t="s">
        <v>415</v>
      </c>
      <c r="P206" s="56" t="s">
        <v>5722</v>
      </c>
      <c r="Q206" s="56" t="s">
        <v>756</v>
      </c>
    </row>
    <row r="207" spans="1:17" ht="15" customHeight="1" x14ac:dyDescent="0.25">
      <c r="A207" s="56">
        <v>195</v>
      </c>
      <c r="B207" s="440">
        <v>44906</v>
      </c>
      <c r="C207" s="440"/>
      <c r="D207" s="56" t="s">
        <v>5723</v>
      </c>
      <c r="E207" s="65">
        <v>2521</v>
      </c>
      <c r="F207" s="56" t="s">
        <v>5725</v>
      </c>
      <c r="G207" s="56" t="s">
        <v>2672</v>
      </c>
      <c r="H207" s="56" t="s">
        <v>840</v>
      </c>
      <c r="J207" s="616">
        <v>45054</v>
      </c>
      <c r="K207" s="56" t="s">
        <v>4409</v>
      </c>
      <c r="L207" s="65" t="s">
        <v>5726</v>
      </c>
      <c r="M207" s="56" t="s">
        <v>1858</v>
      </c>
      <c r="N207" s="56" t="s">
        <v>749</v>
      </c>
      <c r="O207" s="56" t="s">
        <v>415</v>
      </c>
      <c r="P207" s="56" t="s">
        <v>5722</v>
      </c>
      <c r="Q207" s="56" t="s">
        <v>752</v>
      </c>
    </row>
    <row r="208" spans="1:17" ht="15" customHeight="1" x14ac:dyDescent="0.25">
      <c r="A208" s="56">
        <v>195</v>
      </c>
      <c r="B208" s="440">
        <v>44906</v>
      </c>
      <c r="C208" s="440"/>
      <c r="D208" s="452" t="s">
        <v>5412</v>
      </c>
      <c r="E208" s="611">
        <v>5480712086</v>
      </c>
      <c r="F208" s="452"/>
      <c r="G208" s="452" t="s">
        <v>2634</v>
      </c>
      <c r="H208" s="452" t="s">
        <v>841</v>
      </c>
      <c r="J208" s="616">
        <v>45054</v>
      </c>
      <c r="K208" s="56" t="s">
        <v>5553</v>
      </c>
      <c r="L208" s="65" t="s">
        <v>5727</v>
      </c>
      <c r="M208" s="56" t="s">
        <v>1878</v>
      </c>
      <c r="N208" s="56" t="s">
        <v>749</v>
      </c>
      <c r="O208" s="56" t="s">
        <v>791</v>
      </c>
      <c r="P208" s="56" t="s">
        <v>5722</v>
      </c>
      <c r="Q208" s="224">
        <v>44967</v>
      </c>
    </row>
    <row r="209" spans="1:17" ht="15" customHeight="1" x14ac:dyDescent="0.25">
      <c r="A209" s="56">
        <v>196</v>
      </c>
      <c r="B209" s="440">
        <v>44906</v>
      </c>
      <c r="C209" s="440"/>
      <c r="D209" s="56" t="s">
        <v>5412</v>
      </c>
      <c r="E209" s="65">
        <v>5428911045</v>
      </c>
      <c r="F209" s="56"/>
      <c r="G209" s="56" t="s">
        <v>2651</v>
      </c>
      <c r="H209" s="56" t="s">
        <v>416</v>
      </c>
      <c r="J209" s="616">
        <v>45054</v>
      </c>
      <c r="K209" s="56" t="s">
        <v>4409</v>
      </c>
      <c r="L209" s="65" t="s">
        <v>5728</v>
      </c>
      <c r="M209" s="65" t="s">
        <v>1856</v>
      </c>
      <c r="N209" s="56" t="s">
        <v>749</v>
      </c>
      <c r="O209" s="56" t="s">
        <v>415</v>
      </c>
      <c r="P209" s="56" t="s">
        <v>5722</v>
      </c>
      <c r="Q209" s="56" t="s">
        <v>752</v>
      </c>
    </row>
    <row r="210" spans="1:17" ht="15" customHeight="1" x14ac:dyDescent="0.25">
      <c r="A210" s="56">
        <v>196</v>
      </c>
      <c r="B210" s="440">
        <v>44906</v>
      </c>
      <c r="C210" s="440"/>
      <c r="D210" s="56" t="s">
        <v>4423</v>
      </c>
      <c r="E210" s="65" t="s">
        <v>5729</v>
      </c>
      <c r="F210" s="56"/>
      <c r="G210" s="56" t="s">
        <v>2651</v>
      </c>
      <c r="H210" s="56" t="s">
        <v>416</v>
      </c>
      <c r="J210" s="440">
        <v>45268</v>
      </c>
      <c r="K210" s="56" t="s">
        <v>4423</v>
      </c>
      <c r="L210" s="65" t="s">
        <v>5730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40">
        <v>44906</v>
      </c>
      <c r="C211" s="440"/>
      <c r="D211" s="56" t="s">
        <v>4423</v>
      </c>
      <c r="E211" s="65" t="s">
        <v>5731</v>
      </c>
      <c r="F211" s="56"/>
      <c r="G211" s="56" t="s">
        <v>2634</v>
      </c>
      <c r="H211" s="56" t="s">
        <v>888</v>
      </c>
      <c r="J211" s="440">
        <v>45268</v>
      </c>
      <c r="K211" s="56" t="s">
        <v>4423</v>
      </c>
      <c r="L211" s="65" t="s">
        <v>5732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0">
        <v>44906</v>
      </c>
      <c r="C212" s="440"/>
      <c r="D212" s="56" t="s">
        <v>4423</v>
      </c>
      <c r="E212" s="65" t="s">
        <v>5733</v>
      </c>
      <c r="F212" s="56"/>
      <c r="G212" s="56" t="s">
        <v>2634</v>
      </c>
      <c r="H212" s="56" t="s">
        <v>888</v>
      </c>
      <c r="J212" s="440">
        <v>45268</v>
      </c>
      <c r="K212" s="56" t="s">
        <v>4409</v>
      </c>
      <c r="L212" s="65" t="s">
        <v>5734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0">
        <v>44906</v>
      </c>
      <c r="C213" s="440"/>
      <c r="D213" s="56" t="s">
        <v>4423</v>
      </c>
      <c r="E213" s="65" t="s">
        <v>5735</v>
      </c>
      <c r="F213" s="56"/>
      <c r="G213" s="56" t="s">
        <v>2634</v>
      </c>
      <c r="H213" s="56" t="s">
        <v>416</v>
      </c>
      <c r="J213" s="440">
        <v>45268</v>
      </c>
      <c r="K213" s="56" t="s">
        <v>4409</v>
      </c>
      <c r="L213" s="65" t="s">
        <v>5711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0">
        <v>44906</v>
      </c>
      <c r="C214" s="440"/>
      <c r="D214" s="56" t="s">
        <v>4423</v>
      </c>
      <c r="E214" s="65" t="s">
        <v>5736</v>
      </c>
      <c r="F214" s="56"/>
      <c r="G214" s="56" t="s">
        <v>2634</v>
      </c>
      <c r="H214" s="56" t="s">
        <v>5737</v>
      </c>
      <c r="J214" s="440">
        <v>45268</v>
      </c>
      <c r="K214" s="56" t="s">
        <v>4423</v>
      </c>
      <c r="L214" s="65" t="s">
        <v>5447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40">
        <v>44906</v>
      </c>
      <c r="C215" s="440"/>
      <c r="D215" s="56" t="s">
        <v>5022</v>
      </c>
      <c r="E215" s="65">
        <v>10874472619</v>
      </c>
      <c r="F215" s="56"/>
      <c r="G215" s="56" t="s">
        <v>2634</v>
      </c>
      <c r="H215" s="56" t="s">
        <v>5738</v>
      </c>
      <c r="J215" s="440">
        <v>45268</v>
      </c>
      <c r="K215" s="56" t="s">
        <v>4409</v>
      </c>
      <c r="L215" s="65" t="s">
        <v>5739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0">
        <v>44906</v>
      </c>
      <c r="C216" s="440"/>
      <c r="D216" s="56" t="s">
        <v>5022</v>
      </c>
      <c r="E216" s="65">
        <v>11044194419</v>
      </c>
      <c r="F216" s="56"/>
      <c r="G216" s="56" t="s">
        <v>2634</v>
      </c>
      <c r="H216" s="56" t="s">
        <v>5738</v>
      </c>
      <c r="J216" s="56" t="s">
        <v>714</v>
      </c>
      <c r="K216" s="56" t="s">
        <v>4484</v>
      </c>
      <c r="L216" s="65" t="s">
        <v>5740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0">
        <v>44906</v>
      </c>
      <c r="C217" s="440"/>
      <c r="D217" s="56" t="s">
        <v>4423</v>
      </c>
      <c r="E217" s="65" t="s">
        <v>5741</v>
      </c>
      <c r="F217" s="56"/>
      <c r="G217" s="56" t="s">
        <v>2651</v>
      </c>
      <c r="H217" s="56" t="s">
        <v>416</v>
      </c>
      <c r="J217" s="56" t="s">
        <v>714</v>
      </c>
      <c r="K217" s="56" t="s">
        <v>4409</v>
      </c>
      <c r="L217" s="65" t="s">
        <v>5742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40">
        <v>44906</v>
      </c>
      <c r="C218" s="440"/>
      <c r="D218" s="56" t="s">
        <v>4409</v>
      </c>
      <c r="E218" s="65" t="s">
        <v>5743</v>
      </c>
      <c r="F218" s="56"/>
      <c r="G218" s="56" t="s">
        <v>2634</v>
      </c>
      <c r="H218" s="56" t="s">
        <v>841</v>
      </c>
      <c r="J218" s="56" t="s">
        <v>714</v>
      </c>
      <c r="K218" s="56" t="s">
        <v>4409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0">
        <v>44906</v>
      </c>
      <c r="C219" s="440"/>
      <c r="D219" s="56" t="s">
        <v>4417</v>
      </c>
      <c r="E219" s="65" t="s">
        <v>5744</v>
      </c>
      <c r="F219" s="56"/>
      <c r="G219" s="56" t="s">
        <v>2634</v>
      </c>
      <c r="H219" s="56" t="s">
        <v>841</v>
      </c>
      <c r="J219" s="56" t="s">
        <v>714</v>
      </c>
      <c r="K219" s="56" t="s">
        <v>4409</v>
      </c>
      <c r="L219" s="65" t="s">
        <v>4877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0">
        <v>44906</v>
      </c>
      <c r="C220" s="440"/>
      <c r="D220" s="56" t="s">
        <v>5459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4409</v>
      </c>
      <c r="L220" s="65" t="s">
        <v>5745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4484</v>
      </c>
      <c r="E221" s="65" t="s">
        <v>5746</v>
      </c>
      <c r="F221" s="56" t="s">
        <v>5747</v>
      </c>
      <c r="G221" s="56" t="s">
        <v>2688</v>
      </c>
      <c r="H221" s="56" t="s">
        <v>416</v>
      </c>
      <c r="J221" s="56" t="s">
        <v>714</v>
      </c>
      <c r="K221" s="56" t="s">
        <v>4409</v>
      </c>
      <c r="L221" s="644" t="s">
        <v>5748</v>
      </c>
      <c r="M221" s="644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4484</v>
      </c>
      <c r="E222" s="65" t="s">
        <v>5749</v>
      </c>
      <c r="F222" s="56" t="s">
        <v>5750</v>
      </c>
      <c r="G222" s="56" t="s">
        <v>2688</v>
      </c>
      <c r="H222" s="56" t="s">
        <v>416</v>
      </c>
      <c r="J222" s="56" t="s">
        <v>714</v>
      </c>
      <c r="K222" s="56" t="s">
        <v>4409</v>
      </c>
      <c r="L222" s="65" t="s">
        <v>5751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4484</v>
      </c>
      <c r="E223" s="65" t="s">
        <v>5752</v>
      </c>
      <c r="F223" s="56" t="s">
        <v>5753</v>
      </c>
      <c r="G223" s="56" t="s">
        <v>2690</v>
      </c>
      <c r="H223" s="56" t="s">
        <v>488</v>
      </c>
      <c r="J223" s="56" t="s">
        <v>714</v>
      </c>
      <c r="K223" s="56" t="s">
        <v>4409</v>
      </c>
      <c r="L223" s="644" t="s">
        <v>5754</v>
      </c>
      <c r="M223" s="644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4484</v>
      </c>
      <c r="E224" s="65" t="s">
        <v>5755</v>
      </c>
      <c r="F224" s="56" t="s">
        <v>5756</v>
      </c>
      <c r="G224" s="56" t="s">
        <v>2688</v>
      </c>
      <c r="H224" s="56" t="s">
        <v>416</v>
      </c>
      <c r="J224" s="56" t="s">
        <v>714</v>
      </c>
      <c r="K224" s="56" t="s">
        <v>5022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4409</v>
      </c>
      <c r="E225" s="65" t="s">
        <v>5757</v>
      </c>
      <c r="F225" s="56" t="s">
        <v>5758</v>
      </c>
      <c r="G225" s="56" t="s">
        <v>2690</v>
      </c>
      <c r="H225" s="56" t="s">
        <v>488</v>
      </c>
      <c r="J225" s="414" t="s">
        <v>714</v>
      </c>
      <c r="K225" s="414" t="s">
        <v>4423</v>
      </c>
      <c r="L225" s="686" t="s">
        <v>5759</v>
      </c>
      <c r="M225" s="56"/>
      <c r="N225" s="56"/>
      <c r="O225" s="414" t="s">
        <v>5760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5761</v>
      </c>
      <c r="E226" s="65">
        <v>369109026</v>
      </c>
      <c r="F226" s="452" t="s">
        <v>5762</v>
      </c>
      <c r="G226" s="452" t="s">
        <v>2690</v>
      </c>
      <c r="H226" s="452" t="s">
        <v>488</v>
      </c>
      <c r="J226" s="56" t="s">
        <v>714</v>
      </c>
      <c r="K226" s="56" t="s">
        <v>5459</v>
      </c>
      <c r="L226" s="472" t="s">
        <v>5763</v>
      </c>
      <c r="M226" s="56" t="s">
        <v>1963</v>
      </c>
      <c r="N226" s="56" t="s">
        <v>749</v>
      </c>
      <c r="O226" s="56" t="s">
        <v>415</v>
      </c>
      <c r="P226" s="56" t="s">
        <v>5722</v>
      </c>
      <c r="Q226" s="56"/>
    </row>
    <row r="227" spans="1:17" ht="15" customHeight="1" x14ac:dyDescent="0.25">
      <c r="A227" s="56">
        <v>205</v>
      </c>
      <c r="B227" s="440">
        <v>44604</v>
      </c>
      <c r="C227" s="440"/>
      <c r="D227" s="56" t="s">
        <v>4409</v>
      </c>
      <c r="E227" s="65" t="s">
        <v>5764</v>
      </c>
      <c r="F227" s="56" t="s">
        <v>5765</v>
      </c>
      <c r="G227" s="224">
        <v>44754</v>
      </c>
      <c r="H227" s="56" t="s">
        <v>416</v>
      </c>
      <c r="J227" s="56" t="s">
        <v>714</v>
      </c>
      <c r="K227" s="56" t="s">
        <v>4409</v>
      </c>
      <c r="L227" s="65" t="s">
        <v>5766</v>
      </c>
      <c r="M227" s="56" t="s">
        <v>1966</v>
      </c>
      <c r="N227" s="56" t="s">
        <v>749</v>
      </c>
      <c r="O227" s="56" t="s">
        <v>416</v>
      </c>
      <c r="P227" s="56" t="s">
        <v>5722</v>
      </c>
      <c r="Q227" s="56" t="s">
        <v>783</v>
      </c>
    </row>
    <row r="228" spans="1:17" ht="15" customHeight="1" x14ac:dyDescent="0.25">
      <c r="A228" s="56">
        <v>205</v>
      </c>
      <c r="B228" s="440">
        <v>44604</v>
      </c>
      <c r="C228" s="440"/>
      <c r="D228" s="56" t="s">
        <v>4409</v>
      </c>
      <c r="E228" s="65" t="s">
        <v>5706</v>
      </c>
      <c r="F228" s="56" t="s">
        <v>5767</v>
      </c>
      <c r="G228" s="224">
        <v>44632</v>
      </c>
      <c r="H228" s="56" t="s">
        <v>888</v>
      </c>
      <c r="J228" s="56" t="s">
        <v>714</v>
      </c>
      <c r="K228" s="56" t="s">
        <v>4409</v>
      </c>
      <c r="L228" s="65" t="s">
        <v>5768</v>
      </c>
      <c r="M228" s="56" t="s">
        <v>1880</v>
      </c>
      <c r="N228" s="56" t="s">
        <v>749</v>
      </c>
      <c r="O228" s="56" t="s">
        <v>791</v>
      </c>
      <c r="P228" s="56" t="s">
        <v>5722</v>
      </c>
      <c r="Q228" s="224">
        <v>44967</v>
      </c>
    </row>
    <row r="229" spans="1:17" ht="15" customHeight="1" x14ac:dyDescent="0.25">
      <c r="A229" s="56">
        <v>206</v>
      </c>
      <c r="B229" s="440">
        <v>44604</v>
      </c>
      <c r="C229" s="440"/>
      <c r="D229" s="56" t="s">
        <v>4409</v>
      </c>
      <c r="E229" s="65" t="s">
        <v>5704</v>
      </c>
      <c r="F229" s="56" t="s">
        <v>5769</v>
      </c>
      <c r="G229" s="224">
        <v>44754</v>
      </c>
      <c r="H229" s="56" t="s">
        <v>416</v>
      </c>
      <c r="J229" s="56" t="s">
        <v>714</v>
      </c>
      <c r="K229" s="56" t="s">
        <v>4409</v>
      </c>
      <c r="L229" s="65" t="s">
        <v>5457</v>
      </c>
      <c r="M229" s="56" t="s">
        <v>941</v>
      </c>
      <c r="N229" s="56" t="s">
        <v>749</v>
      </c>
      <c r="O229" s="56" t="s">
        <v>415</v>
      </c>
      <c r="P229" s="56" t="s">
        <v>5722</v>
      </c>
      <c r="Q229" s="56" t="s">
        <v>752</v>
      </c>
    </row>
    <row r="230" spans="1:17" ht="15" customHeight="1" x14ac:dyDescent="0.25">
      <c r="A230" s="56">
        <v>206</v>
      </c>
      <c r="B230" s="440">
        <v>44604</v>
      </c>
      <c r="C230" s="440"/>
      <c r="D230" s="56" t="s">
        <v>4409</v>
      </c>
      <c r="E230" s="65" t="s">
        <v>5739</v>
      </c>
      <c r="F230" s="56" t="s">
        <v>5770</v>
      </c>
      <c r="G230" s="224">
        <v>44632</v>
      </c>
      <c r="H230" s="56" t="s">
        <v>888</v>
      </c>
      <c r="J230" s="56" t="s">
        <v>714</v>
      </c>
      <c r="K230" s="56" t="s">
        <v>4423</v>
      </c>
      <c r="L230" s="65" t="s">
        <v>5771</v>
      </c>
      <c r="M230" s="56" t="s">
        <v>1061</v>
      </c>
      <c r="N230" s="56" t="s">
        <v>749</v>
      </c>
      <c r="O230" s="56" t="s">
        <v>415</v>
      </c>
      <c r="P230" s="56" t="s">
        <v>5722</v>
      </c>
      <c r="Q230" s="56" t="s">
        <v>756</v>
      </c>
    </row>
    <row r="231" spans="1:17" ht="15" customHeight="1" x14ac:dyDescent="0.25">
      <c r="A231" s="56">
        <v>207</v>
      </c>
      <c r="B231" s="440">
        <v>44604</v>
      </c>
      <c r="C231" s="440"/>
      <c r="D231" s="56" t="s">
        <v>4409</v>
      </c>
      <c r="E231" s="65" t="s">
        <v>5616</v>
      </c>
      <c r="F231" s="56" t="s">
        <v>5772</v>
      </c>
      <c r="G231" s="224">
        <v>44632</v>
      </c>
      <c r="H231" s="56" t="s">
        <v>416</v>
      </c>
      <c r="J231" s="56" t="s">
        <v>714</v>
      </c>
      <c r="K231" s="56" t="s">
        <v>4409</v>
      </c>
      <c r="L231" s="65" t="s">
        <v>5773</v>
      </c>
      <c r="M231" s="56" t="s">
        <v>1855</v>
      </c>
      <c r="N231" s="56" t="s">
        <v>749</v>
      </c>
      <c r="O231" s="56" t="s">
        <v>415</v>
      </c>
      <c r="P231" s="56" t="s">
        <v>5722</v>
      </c>
      <c r="Q231" s="56" t="s">
        <v>752</v>
      </c>
    </row>
    <row r="232" spans="1:17" ht="15" customHeight="1" x14ac:dyDescent="0.25">
      <c r="A232" s="56">
        <v>207</v>
      </c>
      <c r="B232" s="440">
        <v>44604</v>
      </c>
      <c r="C232" s="440"/>
      <c r="D232" s="56" t="s">
        <v>4409</v>
      </c>
      <c r="E232" s="65" t="s">
        <v>5705</v>
      </c>
      <c r="F232" s="56" t="s">
        <v>5774</v>
      </c>
      <c r="G232" s="224">
        <v>44632</v>
      </c>
      <c r="H232" s="56" t="s">
        <v>475</v>
      </c>
      <c r="J232" s="224">
        <v>44966</v>
      </c>
      <c r="K232" s="56" t="s">
        <v>4409</v>
      </c>
      <c r="L232" s="65" t="s">
        <v>5775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52">
        <v>208</v>
      </c>
      <c r="B233" s="440">
        <v>44604</v>
      </c>
      <c r="C233" s="440"/>
      <c r="D233" s="56" t="s">
        <v>4409</v>
      </c>
      <c r="E233" s="65" t="s">
        <v>5776</v>
      </c>
      <c r="F233" s="56" t="s">
        <v>5777</v>
      </c>
      <c r="G233" s="224">
        <v>44754</v>
      </c>
      <c r="H233" s="56" t="s">
        <v>416</v>
      </c>
      <c r="J233" s="224">
        <v>44966</v>
      </c>
      <c r="K233" s="56" t="s">
        <v>4409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40">
        <v>44604</v>
      </c>
      <c r="C234" s="440"/>
      <c r="D234" s="56" t="s">
        <v>4409</v>
      </c>
      <c r="E234" s="65" t="s">
        <v>5778</v>
      </c>
      <c r="F234" s="56" t="s">
        <v>5779</v>
      </c>
      <c r="G234" s="224">
        <v>44632</v>
      </c>
      <c r="H234" s="56" t="s">
        <v>475</v>
      </c>
      <c r="J234" s="224">
        <v>44966</v>
      </c>
      <c r="K234" s="56" t="s">
        <v>4484</v>
      </c>
      <c r="L234" s="65" t="s">
        <v>5780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2">
        <v>209</v>
      </c>
      <c r="B235" s="440">
        <v>44604</v>
      </c>
      <c r="C235" s="440"/>
      <c r="D235" s="56" t="s">
        <v>4409</v>
      </c>
      <c r="E235" s="65" t="s">
        <v>5781</v>
      </c>
      <c r="F235" s="56" t="s">
        <v>5782</v>
      </c>
      <c r="G235" s="224">
        <v>44754</v>
      </c>
      <c r="H235" s="56" t="s">
        <v>416</v>
      </c>
      <c r="J235" s="224">
        <v>44966</v>
      </c>
      <c r="K235" s="56" t="s">
        <v>4409</v>
      </c>
      <c r="L235" s="65" t="s">
        <v>5783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0">
        <v>44604</v>
      </c>
      <c r="C236" s="440"/>
      <c r="D236" s="56" t="s">
        <v>4409</v>
      </c>
      <c r="E236" s="65" t="s">
        <v>5784</v>
      </c>
      <c r="F236" s="56" t="s">
        <v>5785</v>
      </c>
      <c r="G236" s="224">
        <v>44632</v>
      </c>
      <c r="H236" s="56" t="s">
        <v>888</v>
      </c>
      <c r="I236" s="89"/>
      <c r="J236" s="224">
        <v>44966</v>
      </c>
      <c r="K236" s="56" t="s">
        <v>4409</v>
      </c>
      <c r="L236" s="65" t="s">
        <v>4865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4423</v>
      </c>
      <c r="E237" s="65" t="s">
        <v>5786</v>
      </c>
      <c r="F237" s="71" t="s">
        <v>5787</v>
      </c>
      <c r="G237" s="224">
        <v>44816</v>
      </c>
      <c r="H237" s="56" t="s">
        <v>416</v>
      </c>
      <c r="J237" s="224">
        <v>44966</v>
      </c>
      <c r="K237" s="56" t="s">
        <v>4409</v>
      </c>
      <c r="L237" s="65" t="s">
        <v>5788</v>
      </c>
      <c r="M237" s="56" t="s">
        <v>1857</v>
      </c>
      <c r="N237" s="56" t="s">
        <v>749</v>
      </c>
      <c r="O237" s="56" t="s">
        <v>415</v>
      </c>
      <c r="P237" s="56" t="s">
        <v>5722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4423</v>
      </c>
      <c r="E238" s="65" t="s">
        <v>5789</v>
      </c>
      <c r="F238" s="71" t="s">
        <v>5790</v>
      </c>
      <c r="G238" s="224">
        <v>44816</v>
      </c>
      <c r="H238" s="56" t="s">
        <v>416</v>
      </c>
      <c r="J238" s="224">
        <v>44966</v>
      </c>
      <c r="K238" s="56" t="s">
        <v>4423</v>
      </c>
      <c r="L238" s="65" t="s">
        <v>5791</v>
      </c>
      <c r="M238" s="56" t="s">
        <v>1060</v>
      </c>
      <c r="N238" s="56" t="s">
        <v>749</v>
      </c>
      <c r="O238" s="56" t="s">
        <v>415</v>
      </c>
      <c r="P238" s="56" t="s">
        <v>5722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4423</v>
      </c>
      <c r="E239" s="65" t="s">
        <v>5792</v>
      </c>
      <c r="F239" s="71" t="s">
        <v>5793</v>
      </c>
      <c r="G239" s="224">
        <v>44816</v>
      </c>
      <c r="H239" s="56" t="s">
        <v>416</v>
      </c>
      <c r="J239" s="56" t="s">
        <v>737</v>
      </c>
      <c r="K239" s="56" t="s">
        <v>4409</v>
      </c>
      <c r="L239" s="65" t="s">
        <v>5794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4423</v>
      </c>
      <c r="E240" s="65" t="s">
        <v>5795</v>
      </c>
      <c r="F240" s="71" t="s">
        <v>5796</v>
      </c>
      <c r="G240" s="224">
        <v>44816</v>
      </c>
      <c r="H240" s="56" t="s">
        <v>416</v>
      </c>
      <c r="J240" s="56" t="s">
        <v>737</v>
      </c>
      <c r="K240" s="56" t="s">
        <v>4409</v>
      </c>
      <c r="L240" s="65" t="s">
        <v>5797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4423</v>
      </c>
      <c r="E241" s="65" t="s">
        <v>5798</v>
      </c>
      <c r="F241" s="71" t="s">
        <v>5799</v>
      </c>
      <c r="G241" s="224">
        <v>44816</v>
      </c>
      <c r="H241" s="56" t="s">
        <v>416</v>
      </c>
      <c r="J241" s="56" t="s">
        <v>737</v>
      </c>
      <c r="K241" s="56" t="s">
        <v>4409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4423</v>
      </c>
      <c r="E242" s="65" t="s">
        <v>5800</v>
      </c>
      <c r="F242" s="71" t="s">
        <v>5801</v>
      </c>
      <c r="G242" s="224">
        <v>44816</v>
      </c>
      <c r="H242" s="56" t="s">
        <v>416</v>
      </c>
      <c r="J242" s="56" t="s">
        <v>737</v>
      </c>
      <c r="K242" s="56" t="s">
        <v>4423</v>
      </c>
      <c r="L242" s="65" t="s">
        <v>5802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0">
        <v>44846</v>
      </c>
      <c r="C243" s="440"/>
      <c r="D243" s="56" t="s">
        <v>4423</v>
      </c>
      <c r="E243" s="472" t="s">
        <v>5803</v>
      </c>
      <c r="F243" s="56" t="s">
        <v>5804</v>
      </c>
      <c r="G243" s="56" t="s">
        <v>2789</v>
      </c>
      <c r="H243" s="56" t="s">
        <v>927</v>
      </c>
      <c r="J243" s="56" t="s">
        <v>737</v>
      </c>
      <c r="K243" s="56" t="s">
        <v>4423</v>
      </c>
      <c r="L243" s="65" t="s">
        <v>5805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0">
        <v>44846</v>
      </c>
      <c r="C244" s="440"/>
      <c r="D244" s="56" t="s">
        <v>5446</v>
      </c>
      <c r="E244" s="65">
        <v>43201414</v>
      </c>
      <c r="F244" s="56" t="s">
        <v>5806</v>
      </c>
      <c r="G244" s="56" t="s">
        <v>2789</v>
      </c>
      <c r="H244" s="56" t="s">
        <v>927</v>
      </c>
      <c r="J244" s="56" t="s">
        <v>737</v>
      </c>
      <c r="K244" s="56" t="s">
        <v>4423</v>
      </c>
      <c r="L244" s="65" t="s">
        <v>5807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0">
        <v>44846</v>
      </c>
      <c r="C245" s="440"/>
      <c r="D245" s="452" t="s">
        <v>5446</v>
      </c>
      <c r="E245" s="611">
        <v>51214607</v>
      </c>
      <c r="F245" s="452" t="s">
        <v>5808</v>
      </c>
      <c r="G245" s="452" t="s">
        <v>2789</v>
      </c>
      <c r="H245" s="452" t="s">
        <v>927</v>
      </c>
      <c r="J245" s="56" t="s">
        <v>737</v>
      </c>
      <c r="K245" s="56" t="s">
        <v>4423</v>
      </c>
      <c r="L245" s="65" t="s">
        <v>5809</v>
      </c>
      <c r="M245" s="65" t="s">
        <v>891</v>
      </c>
      <c r="N245" s="56" t="s">
        <v>772</v>
      </c>
      <c r="O245" s="56" t="s">
        <v>415</v>
      </c>
      <c r="P245" s="56" t="s">
        <v>5722</v>
      </c>
      <c r="Q245" s="255" t="s">
        <v>783</v>
      </c>
    </row>
    <row r="246" spans="1:17" ht="15" customHeight="1" x14ac:dyDescent="0.25">
      <c r="A246" s="56">
        <v>214</v>
      </c>
      <c r="B246" s="440">
        <v>44846</v>
      </c>
      <c r="C246" s="440"/>
      <c r="D246" s="56" t="s">
        <v>5446</v>
      </c>
      <c r="E246" s="472">
        <v>49186225</v>
      </c>
      <c r="F246" s="56" t="s">
        <v>5810</v>
      </c>
      <c r="G246" s="56" t="s">
        <v>2789</v>
      </c>
      <c r="H246" s="56" t="s">
        <v>927</v>
      </c>
      <c r="J246" s="56" t="s">
        <v>737</v>
      </c>
      <c r="K246" s="56" t="s">
        <v>4409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5722</v>
      </c>
      <c r="Q246" s="56" t="s">
        <v>789</v>
      </c>
    </row>
    <row r="247" spans="1:17" ht="15" customHeight="1" x14ac:dyDescent="0.25">
      <c r="A247" s="56">
        <v>215</v>
      </c>
      <c r="B247" s="440">
        <v>44846</v>
      </c>
      <c r="C247" s="440"/>
      <c r="D247" s="56" t="s">
        <v>4409</v>
      </c>
      <c r="E247" s="65" t="s">
        <v>5811</v>
      </c>
      <c r="F247" s="56" t="s">
        <v>5812</v>
      </c>
      <c r="G247" s="56" t="s">
        <v>228</v>
      </c>
      <c r="H247" s="56" t="s">
        <v>416</v>
      </c>
      <c r="J247" s="56" t="s">
        <v>737</v>
      </c>
      <c r="K247" s="56" t="s">
        <v>4409</v>
      </c>
      <c r="L247" s="65" t="s">
        <v>5813</v>
      </c>
      <c r="M247" s="65" t="s">
        <v>1133</v>
      </c>
      <c r="N247" s="56" t="s">
        <v>772</v>
      </c>
      <c r="O247" s="56" t="s">
        <v>416</v>
      </c>
      <c r="P247" s="56" t="s">
        <v>5722</v>
      </c>
      <c r="Q247" s="56" t="s">
        <v>783</v>
      </c>
    </row>
    <row r="248" spans="1:17" ht="15" customHeight="1" x14ac:dyDescent="0.25">
      <c r="A248" s="56">
        <v>215</v>
      </c>
      <c r="B248" s="440">
        <v>44846</v>
      </c>
      <c r="C248" s="440"/>
      <c r="D248" s="56" t="s">
        <v>4409</v>
      </c>
      <c r="E248" s="65" t="s">
        <v>5814</v>
      </c>
      <c r="F248" s="56" t="s">
        <v>5815</v>
      </c>
      <c r="G248" s="56" t="s">
        <v>228</v>
      </c>
      <c r="H248" s="56" t="s">
        <v>416</v>
      </c>
      <c r="J248" s="56" t="s">
        <v>737</v>
      </c>
      <c r="K248" s="56" t="s">
        <v>4417</v>
      </c>
      <c r="L248" s="472" t="s">
        <v>5578</v>
      </c>
      <c r="M248" s="56" t="s">
        <v>1209</v>
      </c>
      <c r="N248" s="56" t="s">
        <v>772</v>
      </c>
      <c r="O248" s="56" t="s">
        <v>415</v>
      </c>
      <c r="P248" s="56" t="s">
        <v>5722</v>
      </c>
      <c r="Q248" s="56" t="s">
        <v>783</v>
      </c>
    </row>
    <row r="249" spans="1:17" ht="15" customHeight="1" x14ac:dyDescent="0.25">
      <c r="A249" s="56">
        <v>216</v>
      </c>
      <c r="B249" s="440">
        <v>44846</v>
      </c>
      <c r="C249" s="440"/>
      <c r="D249" s="56" t="s">
        <v>4409</v>
      </c>
      <c r="E249" s="65" t="s">
        <v>5604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4409</v>
      </c>
      <c r="L249" s="65" t="s">
        <v>2357</v>
      </c>
      <c r="M249" s="56" t="s">
        <v>1108</v>
      </c>
      <c r="N249" s="56" t="s">
        <v>785</v>
      </c>
      <c r="O249" s="56" t="s">
        <v>4359</v>
      </c>
      <c r="P249" s="56"/>
      <c r="Q249" s="56" t="s">
        <v>796</v>
      </c>
    </row>
    <row r="250" spans="1:17" ht="15" customHeight="1" x14ac:dyDescent="0.25">
      <c r="A250" s="56">
        <v>216</v>
      </c>
      <c r="B250" s="440">
        <v>44846</v>
      </c>
      <c r="C250" s="440"/>
      <c r="D250" s="56" t="s">
        <v>4409</v>
      </c>
      <c r="E250" s="65" t="s">
        <v>5816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4409</v>
      </c>
      <c r="L250" s="65" t="s">
        <v>5817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0">
        <v>44846</v>
      </c>
      <c r="C251" s="440"/>
      <c r="D251" s="452" t="s">
        <v>4409</v>
      </c>
      <c r="E251" s="611" t="s">
        <v>5818</v>
      </c>
      <c r="F251" s="452" t="s">
        <v>5819</v>
      </c>
      <c r="G251" s="452" t="s">
        <v>2781</v>
      </c>
      <c r="H251" s="452" t="s">
        <v>415</v>
      </c>
      <c r="J251" s="56" t="s">
        <v>758</v>
      </c>
      <c r="K251" s="56" t="s">
        <v>4409</v>
      </c>
      <c r="L251" s="65" t="s">
        <v>4885</v>
      </c>
      <c r="M251" s="56" t="s">
        <v>1988</v>
      </c>
      <c r="N251" s="56" t="s">
        <v>785</v>
      </c>
      <c r="O251" s="56" t="s">
        <v>415</v>
      </c>
      <c r="P251" s="56" t="s">
        <v>4454</v>
      </c>
      <c r="Q251" s="56" t="s">
        <v>787</v>
      </c>
    </row>
    <row r="252" spans="1:17" ht="15" customHeight="1" x14ac:dyDescent="0.25">
      <c r="A252" s="56">
        <v>217</v>
      </c>
      <c r="B252" s="440">
        <v>44846</v>
      </c>
      <c r="C252" s="440"/>
      <c r="D252" s="56" t="s">
        <v>4409</v>
      </c>
      <c r="E252" s="65" t="s">
        <v>5820</v>
      </c>
      <c r="F252" s="452" t="s">
        <v>5821</v>
      </c>
      <c r="G252" s="56" t="s">
        <v>2781</v>
      </c>
      <c r="H252" s="56" t="s">
        <v>415</v>
      </c>
      <c r="J252" s="56" t="s">
        <v>758</v>
      </c>
      <c r="K252" s="56" t="s">
        <v>4409</v>
      </c>
      <c r="L252" s="65" t="s">
        <v>4900</v>
      </c>
      <c r="M252" s="56" t="s">
        <v>1989</v>
      </c>
      <c r="N252" s="56" t="s">
        <v>785</v>
      </c>
      <c r="O252" s="56" t="s">
        <v>415</v>
      </c>
      <c r="P252" s="56" t="s">
        <v>4454</v>
      </c>
      <c r="Q252" s="56" t="s">
        <v>787</v>
      </c>
    </row>
    <row r="253" spans="1:17" ht="15" customHeight="1" x14ac:dyDescent="0.25">
      <c r="A253" s="56">
        <v>218</v>
      </c>
      <c r="B253" s="440">
        <v>44846</v>
      </c>
      <c r="C253" s="440"/>
      <c r="D253" s="56" t="s">
        <v>4409</v>
      </c>
      <c r="E253" s="65" t="s">
        <v>5822</v>
      </c>
      <c r="F253" s="56" t="s">
        <v>5823</v>
      </c>
      <c r="G253" s="56" t="s">
        <v>2781</v>
      </c>
      <c r="H253" s="56" t="s">
        <v>415</v>
      </c>
      <c r="J253" s="56" t="s">
        <v>758</v>
      </c>
      <c r="K253" s="56" t="s">
        <v>4409</v>
      </c>
      <c r="L253" s="80" t="s">
        <v>5824</v>
      </c>
      <c r="M253" s="80" t="s">
        <v>1342</v>
      </c>
      <c r="N253" s="224" t="s">
        <v>772</v>
      </c>
      <c r="O253" s="56" t="s">
        <v>416</v>
      </c>
      <c r="P253" s="56" t="s">
        <v>5722</v>
      </c>
      <c r="Q253" s="56" t="s">
        <v>783</v>
      </c>
    </row>
    <row r="254" spans="1:17" ht="15" customHeight="1" x14ac:dyDescent="0.25">
      <c r="A254" s="56">
        <v>218</v>
      </c>
      <c r="B254" s="440">
        <v>44846</v>
      </c>
      <c r="C254" s="440"/>
      <c r="D254" s="56" t="s">
        <v>4409</v>
      </c>
      <c r="E254" s="65" t="s">
        <v>5825</v>
      </c>
      <c r="F254" s="56" t="s">
        <v>5826</v>
      </c>
      <c r="G254" s="56" t="s">
        <v>2781</v>
      </c>
      <c r="H254" s="56" t="s">
        <v>415</v>
      </c>
      <c r="J254" s="56" t="s">
        <v>758</v>
      </c>
      <c r="K254" s="56" t="s">
        <v>5022</v>
      </c>
      <c r="L254" s="65" t="s">
        <v>5827</v>
      </c>
      <c r="M254" s="56" t="s">
        <v>1996</v>
      </c>
      <c r="N254" s="56" t="s">
        <v>772</v>
      </c>
      <c r="O254" s="56" t="s">
        <v>791</v>
      </c>
      <c r="P254" s="56" t="s">
        <v>5722</v>
      </c>
      <c r="Q254" s="56" t="s">
        <v>789</v>
      </c>
    </row>
    <row r="255" spans="1:17" ht="15" customHeight="1" x14ac:dyDescent="0.25">
      <c r="A255" s="56">
        <v>219</v>
      </c>
      <c r="B255" s="440">
        <v>44846</v>
      </c>
      <c r="C255" s="440"/>
      <c r="D255" s="56" t="s">
        <v>4409</v>
      </c>
      <c r="E255" s="65" t="s">
        <v>5828</v>
      </c>
      <c r="F255" s="56" t="s">
        <v>5829</v>
      </c>
      <c r="G255" s="56" t="s">
        <v>2785</v>
      </c>
      <c r="H255" s="56" t="s">
        <v>415</v>
      </c>
      <c r="J255" s="56" t="s">
        <v>758</v>
      </c>
      <c r="K255" s="56" t="s">
        <v>4423</v>
      </c>
      <c r="L255" s="65" t="s">
        <v>5830</v>
      </c>
      <c r="M255" s="56" t="s">
        <v>1107</v>
      </c>
      <c r="N255" s="56" t="s">
        <v>772</v>
      </c>
      <c r="O255" s="56" t="s">
        <v>416</v>
      </c>
      <c r="P255" s="56" t="s">
        <v>5722</v>
      </c>
      <c r="Q255" s="56" t="s">
        <v>783</v>
      </c>
    </row>
    <row r="256" spans="1:17" ht="15" customHeight="1" x14ac:dyDescent="0.25">
      <c r="A256" s="56">
        <v>219</v>
      </c>
      <c r="B256" s="440">
        <v>44846</v>
      </c>
      <c r="C256" s="440"/>
      <c r="D256" s="56" t="s">
        <v>4409</v>
      </c>
      <c r="E256" s="65" t="s">
        <v>5831</v>
      </c>
      <c r="F256" s="56" t="s">
        <v>5832</v>
      </c>
      <c r="G256" s="56" t="s">
        <v>2785</v>
      </c>
      <c r="H256" s="56" t="s">
        <v>415</v>
      </c>
      <c r="J256" s="56"/>
      <c r="K256" s="56" t="s">
        <v>4409</v>
      </c>
      <c r="L256" s="65" t="s">
        <v>4881</v>
      </c>
      <c r="M256" s="56" t="s">
        <v>1192</v>
      </c>
      <c r="N256" s="56" t="s">
        <v>772</v>
      </c>
      <c r="O256" s="56" t="s">
        <v>416</v>
      </c>
      <c r="P256" s="56" t="s">
        <v>5722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5833</v>
      </c>
      <c r="E257" s="56" t="s">
        <v>5834</v>
      </c>
      <c r="F257" s="56" t="s">
        <v>5835</v>
      </c>
      <c r="G257" s="56" t="s">
        <v>228</v>
      </c>
      <c r="H257" s="56" t="s">
        <v>416</v>
      </c>
      <c r="J257" s="56"/>
      <c r="K257" s="56" t="s">
        <v>4409</v>
      </c>
      <c r="L257" s="65" t="s">
        <v>5582</v>
      </c>
      <c r="M257" s="56" t="s">
        <v>1210</v>
      </c>
      <c r="N257" s="56" t="s">
        <v>772</v>
      </c>
      <c r="O257" s="56" t="s">
        <v>415</v>
      </c>
      <c r="P257" s="56" t="s">
        <v>5722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5833</v>
      </c>
      <c r="E258" s="56" t="s">
        <v>5836</v>
      </c>
      <c r="F258" s="56" t="s">
        <v>5837</v>
      </c>
      <c r="G258" s="56" t="s">
        <v>228</v>
      </c>
      <c r="H258" s="56" t="s">
        <v>416</v>
      </c>
      <c r="J258" s="56"/>
      <c r="K258" s="56" t="s">
        <v>4409</v>
      </c>
      <c r="L258" s="65" t="s">
        <v>5838</v>
      </c>
      <c r="M258" s="56" t="s">
        <v>1967</v>
      </c>
      <c r="N258" s="56" t="s">
        <v>772</v>
      </c>
      <c r="O258" s="56" t="s">
        <v>416</v>
      </c>
      <c r="P258" s="56" t="s">
        <v>5722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5833</v>
      </c>
      <c r="E259" s="56" t="s">
        <v>5788</v>
      </c>
      <c r="F259" s="56" t="s">
        <v>5839</v>
      </c>
      <c r="G259" s="56" t="s">
        <v>228</v>
      </c>
      <c r="H259" s="56" t="s">
        <v>416</v>
      </c>
      <c r="J259" s="56"/>
      <c r="K259" s="56" t="s">
        <v>4409</v>
      </c>
      <c r="L259" s="65" t="s">
        <v>4850</v>
      </c>
      <c r="M259" s="56" t="s">
        <v>1992</v>
      </c>
      <c r="N259" s="56" t="s">
        <v>772</v>
      </c>
      <c r="O259" s="56" t="s">
        <v>791</v>
      </c>
      <c r="P259" s="56" t="s">
        <v>5722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5833</v>
      </c>
      <c r="E260" s="56" t="s">
        <v>5838</v>
      </c>
      <c r="F260" s="56" t="s">
        <v>1967</v>
      </c>
      <c r="G260" s="56" t="s">
        <v>228</v>
      </c>
      <c r="H260" s="56" t="s">
        <v>416</v>
      </c>
      <c r="J260" s="56"/>
      <c r="K260" s="56" t="s">
        <v>4409</v>
      </c>
      <c r="L260" s="65" t="s">
        <v>4857</v>
      </c>
      <c r="M260" s="56" t="s">
        <v>1993</v>
      </c>
      <c r="N260" s="56" t="s">
        <v>772</v>
      </c>
      <c r="O260" s="56" t="s">
        <v>791</v>
      </c>
      <c r="P260" s="56" t="s">
        <v>5722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5833</v>
      </c>
      <c r="E261" s="56" t="s">
        <v>5840</v>
      </c>
      <c r="F261" s="56" t="s">
        <v>5841</v>
      </c>
      <c r="G261" s="56" t="s">
        <v>2807</v>
      </c>
      <c r="H261" s="56" t="s">
        <v>418</v>
      </c>
      <c r="J261" s="56"/>
      <c r="K261" s="56" t="s">
        <v>4409</v>
      </c>
      <c r="L261" s="65" t="s">
        <v>4846</v>
      </c>
      <c r="M261" s="65" t="s">
        <v>1995</v>
      </c>
      <c r="N261" s="56" t="s">
        <v>772</v>
      </c>
      <c r="O261" s="56" t="s">
        <v>791</v>
      </c>
      <c r="P261" s="56" t="s">
        <v>5722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5833</v>
      </c>
      <c r="E262" s="56" t="s">
        <v>5842</v>
      </c>
      <c r="F262" s="56" t="s">
        <v>5843</v>
      </c>
      <c r="G262" s="56" t="s">
        <v>2807</v>
      </c>
      <c r="H262" s="56" t="s">
        <v>418</v>
      </c>
      <c r="I262" s="89"/>
      <c r="J262" s="56"/>
      <c r="K262" s="56" t="s">
        <v>5844</v>
      </c>
      <c r="L262" s="65" t="s">
        <v>5845</v>
      </c>
      <c r="M262" s="56" t="s">
        <v>1997</v>
      </c>
      <c r="N262" s="56" t="s">
        <v>772</v>
      </c>
      <c r="O262" s="56" t="s">
        <v>791</v>
      </c>
      <c r="P262" s="56" t="s">
        <v>5722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5833</v>
      </c>
      <c r="E263" s="56" t="s">
        <v>5846</v>
      </c>
      <c r="F263" s="56" t="s">
        <v>5847</v>
      </c>
      <c r="G263" s="56" t="s">
        <v>2807</v>
      </c>
      <c r="H263" s="56" t="s">
        <v>418</v>
      </c>
      <c r="J263" s="56" t="s">
        <v>772</v>
      </c>
      <c r="K263" s="56" t="s">
        <v>4409</v>
      </c>
      <c r="L263" s="65" t="s">
        <v>5848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5833</v>
      </c>
      <c r="E264" s="56" t="s">
        <v>5849</v>
      </c>
      <c r="F264" s="56" t="s">
        <v>5850</v>
      </c>
      <c r="G264" s="56" t="s">
        <v>2807</v>
      </c>
      <c r="H264" s="56" t="s">
        <v>418</v>
      </c>
      <c r="J264" s="56" t="s">
        <v>772</v>
      </c>
      <c r="K264" s="56" t="s">
        <v>4409</v>
      </c>
      <c r="L264" s="65" t="s">
        <v>5851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5833</v>
      </c>
      <c r="E265" s="56" t="s">
        <v>5852</v>
      </c>
      <c r="F265" s="56" t="s">
        <v>5853</v>
      </c>
      <c r="G265" s="56" t="s">
        <v>2807</v>
      </c>
      <c r="H265" s="56" t="s">
        <v>418</v>
      </c>
      <c r="J265" s="56" t="s">
        <v>772</v>
      </c>
      <c r="K265" s="56" t="s">
        <v>4409</v>
      </c>
      <c r="L265" s="65" t="s">
        <v>5854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5833</v>
      </c>
      <c r="E266" s="56" t="s">
        <v>5855</v>
      </c>
      <c r="F266" s="56" t="s">
        <v>5856</v>
      </c>
      <c r="G266" s="56" t="s">
        <v>2807</v>
      </c>
      <c r="H266" s="56" t="s">
        <v>418</v>
      </c>
      <c r="J266" s="56" t="s">
        <v>772</v>
      </c>
      <c r="K266" s="56" t="s">
        <v>4409</v>
      </c>
      <c r="L266" s="65" t="s">
        <v>5857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5858</v>
      </c>
      <c r="E267" s="56" t="s">
        <v>5859</v>
      </c>
      <c r="F267" s="414" t="s">
        <v>5860</v>
      </c>
      <c r="G267" s="56" t="s">
        <v>2807</v>
      </c>
      <c r="H267" s="56" t="s">
        <v>415</v>
      </c>
      <c r="J267" s="56" t="s">
        <v>772</v>
      </c>
      <c r="K267" s="56" t="s">
        <v>4484</v>
      </c>
      <c r="L267" s="65" t="s">
        <v>5861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5858</v>
      </c>
      <c r="E268" s="56" t="s">
        <v>5862</v>
      </c>
      <c r="F268" s="414" t="s">
        <v>5863</v>
      </c>
      <c r="G268" s="56" t="s">
        <v>2807</v>
      </c>
      <c r="H268" s="56" t="s">
        <v>415</v>
      </c>
      <c r="J268" s="56" t="s">
        <v>772</v>
      </c>
      <c r="K268" s="56" t="s">
        <v>4484</v>
      </c>
      <c r="L268" s="65" t="s">
        <v>5864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5865</v>
      </c>
      <c r="E269" s="56" t="s">
        <v>5866</v>
      </c>
      <c r="F269" s="56" t="s">
        <v>5867</v>
      </c>
      <c r="G269" s="56" t="s">
        <v>2820</v>
      </c>
      <c r="H269" s="56" t="s">
        <v>415</v>
      </c>
      <c r="J269" s="56" t="s">
        <v>796</v>
      </c>
      <c r="K269" s="56" t="s">
        <v>5868</v>
      </c>
      <c r="L269" s="65" t="s">
        <v>5869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5865</v>
      </c>
      <c r="E270" s="56" t="s">
        <v>5870</v>
      </c>
      <c r="F270" s="56" t="s">
        <v>5871</v>
      </c>
      <c r="G270" s="56" t="s">
        <v>2820</v>
      </c>
      <c r="H270" s="56" t="s">
        <v>500</v>
      </c>
      <c r="J270" s="56" t="s">
        <v>796</v>
      </c>
      <c r="K270" s="56" t="s">
        <v>4423</v>
      </c>
      <c r="L270" s="65" t="s">
        <v>5872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5865</v>
      </c>
      <c r="E271" s="56" t="s">
        <v>5873</v>
      </c>
      <c r="F271" s="56" t="s">
        <v>5874</v>
      </c>
      <c r="G271" s="56" t="s">
        <v>2820</v>
      </c>
      <c r="H271" s="56" t="s">
        <v>500</v>
      </c>
      <c r="J271" s="56" t="s">
        <v>796</v>
      </c>
      <c r="K271" s="56" t="s">
        <v>4532</v>
      </c>
      <c r="L271" s="65" t="s">
        <v>5875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5865</v>
      </c>
      <c r="E272" s="56" t="s">
        <v>5876</v>
      </c>
      <c r="F272" s="56" t="s">
        <v>5877</v>
      </c>
      <c r="G272" s="56" t="s">
        <v>2820</v>
      </c>
      <c r="H272" s="56" t="s">
        <v>500</v>
      </c>
      <c r="J272" s="56" t="s">
        <v>796</v>
      </c>
      <c r="K272" s="56" t="s">
        <v>4417</v>
      </c>
      <c r="L272" s="472" t="s">
        <v>5878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5865</v>
      </c>
      <c r="E273" s="56" t="s">
        <v>5879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4532</v>
      </c>
      <c r="L273" s="65" t="s">
        <v>5739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5865</v>
      </c>
      <c r="E274" s="56" t="s">
        <v>5880</v>
      </c>
      <c r="F274" s="56" t="s">
        <v>5881</v>
      </c>
      <c r="G274" s="56" t="s">
        <v>2820</v>
      </c>
      <c r="H274" s="56" t="s">
        <v>500</v>
      </c>
      <c r="J274" s="56" t="s">
        <v>796</v>
      </c>
      <c r="K274" s="56" t="s">
        <v>4532</v>
      </c>
      <c r="L274" s="65" t="s">
        <v>5708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5865</v>
      </c>
      <c r="E275" s="56" t="s">
        <v>5882</v>
      </c>
      <c r="F275" s="255" t="s">
        <v>5883</v>
      </c>
      <c r="G275" s="56" t="s">
        <v>2820</v>
      </c>
      <c r="H275" s="56" t="s">
        <v>500</v>
      </c>
      <c r="J275" s="56" t="s">
        <v>796</v>
      </c>
      <c r="K275" s="56" t="s">
        <v>4532</v>
      </c>
      <c r="L275" s="65" t="s">
        <v>4911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5865</v>
      </c>
      <c r="E276" s="56" t="s">
        <v>5884</v>
      </c>
      <c r="F276" s="255" t="s">
        <v>5885</v>
      </c>
      <c r="G276" s="56" t="s">
        <v>2820</v>
      </c>
      <c r="H276" s="56" t="s">
        <v>500</v>
      </c>
      <c r="J276" s="56" t="s">
        <v>796</v>
      </c>
      <c r="K276" s="56" t="s">
        <v>4532</v>
      </c>
      <c r="L276" s="687" t="s">
        <v>5886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0">
        <v>45108</v>
      </c>
      <c r="C277" s="82" t="s">
        <v>5887</v>
      </c>
      <c r="D277" s="56" t="s">
        <v>5865</v>
      </c>
      <c r="E277" s="65" t="s">
        <v>5888</v>
      </c>
      <c r="F277" s="56" t="s">
        <v>5889</v>
      </c>
      <c r="G277" s="224">
        <v>44866</v>
      </c>
      <c r="H277" s="56" t="s">
        <v>415</v>
      </c>
      <c r="I277" s="633"/>
      <c r="J277" s="56"/>
      <c r="K277" s="56" t="s">
        <v>4423</v>
      </c>
      <c r="L277" s="65" t="s">
        <v>5890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0">
        <v>45108</v>
      </c>
      <c r="C278" s="82" t="s">
        <v>5887</v>
      </c>
      <c r="D278" s="56" t="s">
        <v>5865</v>
      </c>
      <c r="E278" s="65" t="s">
        <v>5891</v>
      </c>
      <c r="F278" s="56" t="s">
        <v>5892</v>
      </c>
      <c r="G278" s="224">
        <v>44866</v>
      </c>
      <c r="H278" s="56" t="s">
        <v>415</v>
      </c>
      <c r="J278" s="56"/>
      <c r="K278" s="56" t="s">
        <v>4532</v>
      </c>
      <c r="L278" s="65" t="s">
        <v>4891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0">
        <v>45108</v>
      </c>
      <c r="C279" s="82" t="s">
        <v>5887</v>
      </c>
      <c r="D279" s="56" t="s">
        <v>5865</v>
      </c>
      <c r="E279" s="65" t="s">
        <v>5893</v>
      </c>
      <c r="F279" s="56" t="s">
        <v>5894</v>
      </c>
      <c r="G279" s="224">
        <v>44866</v>
      </c>
      <c r="H279" s="56" t="s">
        <v>415</v>
      </c>
      <c r="J279" s="71"/>
      <c r="K279" s="71" t="s">
        <v>4532</v>
      </c>
      <c r="L279" s="80" t="s">
        <v>4902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0">
        <v>45108</v>
      </c>
      <c r="C280" s="82" t="s">
        <v>5887</v>
      </c>
      <c r="D280" s="56" t="s">
        <v>5865</v>
      </c>
      <c r="E280" s="65" t="s">
        <v>5895</v>
      </c>
      <c r="F280" s="56" t="s">
        <v>5896</v>
      </c>
      <c r="G280" s="224">
        <v>44866</v>
      </c>
      <c r="H280" s="56" t="s">
        <v>415</v>
      </c>
      <c r="J280" s="71"/>
      <c r="K280" s="71" t="s">
        <v>5446</v>
      </c>
      <c r="L280" s="80" t="s">
        <v>5897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0">
        <v>45108</v>
      </c>
      <c r="C281" s="82" t="s">
        <v>5887</v>
      </c>
      <c r="D281" s="56" t="s">
        <v>5865</v>
      </c>
      <c r="E281" s="65" t="s">
        <v>5898</v>
      </c>
      <c r="F281" s="56" t="s">
        <v>5899</v>
      </c>
      <c r="G281" s="224">
        <v>44866</v>
      </c>
      <c r="H281" s="56" t="s">
        <v>415</v>
      </c>
      <c r="J281" s="56"/>
      <c r="K281" s="56" t="s">
        <v>5900</v>
      </c>
      <c r="L281" s="472" t="s">
        <v>5671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0">
        <v>45108</v>
      </c>
      <c r="C282" s="82" t="s">
        <v>5887</v>
      </c>
      <c r="D282" s="56" t="s">
        <v>5865</v>
      </c>
      <c r="E282" s="65" t="s">
        <v>5901</v>
      </c>
      <c r="F282" s="56" t="s">
        <v>5902</v>
      </c>
      <c r="G282" s="224">
        <v>44866</v>
      </c>
      <c r="H282" s="56" t="s">
        <v>415</v>
      </c>
      <c r="J282" s="56"/>
      <c r="K282" s="56" t="s">
        <v>4532</v>
      </c>
      <c r="L282" s="65" t="s">
        <v>4907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0">
        <v>45108</v>
      </c>
      <c r="C283" s="82" t="s">
        <v>5887</v>
      </c>
      <c r="D283" s="56" t="s">
        <v>5865</v>
      </c>
      <c r="E283" s="65" t="s">
        <v>5903</v>
      </c>
      <c r="F283" s="56" t="s">
        <v>895</v>
      </c>
      <c r="G283" s="56" t="s">
        <v>443</v>
      </c>
      <c r="H283" s="56" t="s">
        <v>415</v>
      </c>
      <c r="J283" s="56"/>
      <c r="K283" s="56" t="s">
        <v>5676</v>
      </c>
      <c r="L283" s="65" t="s">
        <v>5904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0">
        <v>45108</v>
      </c>
      <c r="C284" s="82" t="s">
        <v>5887</v>
      </c>
      <c r="D284" s="56" t="s">
        <v>5865</v>
      </c>
      <c r="E284" s="65" t="s">
        <v>5905</v>
      </c>
      <c r="F284" s="56" t="s">
        <v>896</v>
      </c>
      <c r="G284" s="56" t="s">
        <v>443</v>
      </c>
      <c r="H284" s="56" t="s">
        <v>415</v>
      </c>
      <c r="I284" s="633"/>
      <c r="J284" s="56" t="s">
        <v>811</v>
      </c>
      <c r="K284" s="56" t="s">
        <v>4409</v>
      </c>
      <c r="L284" s="65" t="s">
        <v>4933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17">
        <v>45108</v>
      </c>
      <c r="C285" s="620" t="s">
        <v>5887</v>
      </c>
      <c r="D285" s="414" t="s">
        <v>5906</v>
      </c>
      <c r="E285" s="529">
        <v>57360522121</v>
      </c>
      <c r="F285" s="414" t="s">
        <v>897</v>
      </c>
      <c r="G285" s="414" t="s">
        <v>443</v>
      </c>
      <c r="H285" s="414" t="s">
        <v>415</v>
      </c>
      <c r="J285" s="56" t="s">
        <v>811</v>
      </c>
      <c r="K285" s="56" t="s">
        <v>4409</v>
      </c>
      <c r="L285" s="65" t="s">
        <v>5652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0">
        <v>45108</v>
      </c>
      <c r="C286" s="82" t="s">
        <v>5887</v>
      </c>
      <c r="D286" s="56" t="s">
        <v>5906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4409</v>
      </c>
      <c r="L286" s="65" t="s">
        <v>4860</v>
      </c>
      <c r="M286" s="56" t="s">
        <v>5130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40">
        <v>45108</v>
      </c>
      <c r="C287" s="82" t="s">
        <v>5887</v>
      </c>
      <c r="D287" s="56" t="s">
        <v>5040</v>
      </c>
      <c r="E287" s="65" t="s">
        <v>5907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4409</v>
      </c>
      <c r="L287" s="65" t="s">
        <v>5689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0">
        <v>45108</v>
      </c>
      <c r="C288" s="82" t="s">
        <v>5887</v>
      </c>
      <c r="D288" s="56" t="s">
        <v>5040</v>
      </c>
      <c r="E288" s="472" t="s">
        <v>5908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4409</v>
      </c>
      <c r="L288" s="65" t="s">
        <v>4909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0">
        <v>45108</v>
      </c>
      <c r="C289" s="82" t="s">
        <v>5887</v>
      </c>
      <c r="D289" s="56" t="s">
        <v>5909</v>
      </c>
      <c r="E289" s="65" t="s">
        <v>5675</v>
      </c>
      <c r="F289" s="56" t="s">
        <v>901</v>
      </c>
      <c r="G289" s="56" t="s">
        <v>443</v>
      </c>
      <c r="H289" s="56" t="s">
        <v>415</v>
      </c>
      <c r="I289" s="674"/>
      <c r="J289" s="56" t="s">
        <v>811</v>
      </c>
      <c r="K289" s="56" t="s">
        <v>4409</v>
      </c>
      <c r="L289" s="65" t="s">
        <v>5778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0">
        <v>45108</v>
      </c>
      <c r="C290" s="82" t="s">
        <v>5887</v>
      </c>
      <c r="D290" s="56" t="s">
        <v>5909</v>
      </c>
      <c r="E290" s="65" t="s">
        <v>5910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4409</v>
      </c>
      <c r="L290" s="65" t="s">
        <v>4919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0">
        <v>45108</v>
      </c>
      <c r="C291" s="82" t="s">
        <v>5887</v>
      </c>
      <c r="D291" s="56" t="s">
        <v>5909</v>
      </c>
      <c r="E291" s="65" t="s">
        <v>5911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4409</v>
      </c>
      <c r="L291" s="65" t="s">
        <v>5912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0">
        <v>45108</v>
      </c>
      <c r="C292" s="82" t="s">
        <v>5887</v>
      </c>
      <c r="D292" s="56" t="s">
        <v>5909</v>
      </c>
      <c r="E292" s="65" t="s">
        <v>5685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4409</v>
      </c>
      <c r="L292" s="65" t="s">
        <v>5913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0">
        <v>45108</v>
      </c>
      <c r="C293" s="82" t="s">
        <v>5887</v>
      </c>
      <c r="D293" s="56" t="s">
        <v>5909</v>
      </c>
      <c r="E293" s="65" t="s">
        <v>5914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4409</v>
      </c>
      <c r="L293" s="65" t="s">
        <v>5751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40">
        <v>45108</v>
      </c>
      <c r="C294" s="82" t="s">
        <v>5887</v>
      </c>
      <c r="D294" s="56" t="s">
        <v>5909</v>
      </c>
      <c r="E294" s="65" t="s">
        <v>5734</v>
      </c>
      <c r="F294" s="56" t="s">
        <v>915</v>
      </c>
      <c r="G294" s="56" t="s">
        <v>448</v>
      </c>
      <c r="H294" s="56" t="s">
        <v>416</v>
      </c>
      <c r="J294" s="452" t="s">
        <v>811</v>
      </c>
      <c r="K294" s="452" t="s">
        <v>5915</v>
      </c>
      <c r="L294" s="611">
        <v>4716</v>
      </c>
      <c r="M294" s="452"/>
      <c r="N294" s="452"/>
      <c r="O294" s="452" t="s">
        <v>4416</v>
      </c>
      <c r="P294" s="452"/>
      <c r="Q294" s="452"/>
    </row>
    <row r="295" spans="1:17" ht="15" customHeight="1" x14ac:dyDescent="0.25">
      <c r="A295" s="56">
        <v>239</v>
      </c>
      <c r="B295" s="440">
        <v>45108</v>
      </c>
      <c r="C295" s="82" t="s">
        <v>5887</v>
      </c>
      <c r="D295" s="56" t="s">
        <v>5909</v>
      </c>
      <c r="E295" s="65" t="s">
        <v>5726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4484</v>
      </c>
      <c r="L295" s="65" t="s">
        <v>5916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40">
        <v>45108</v>
      </c>
      <c r="C296" s="82" t="s">
        <v>5887</v>
      </c>
      <c r="D296" s="56" t="s">
        <v>5909</v>
      </c>
      <c r="E296" s="65" t="s">
        <v>5912</v>
      </c>
      <c r="F296" s="56" t="s">
        <v>930</v>
      </c>
      <c r="G296" s="56" t="s">
        <v>466</v>
      </c>
      <c r="H296" s="56" t="s">
        <v>488</v>
      </c>
      <c r="I296" s="675"/>
      <c r="J296" s="56" t="s">
        <v>811</v>
      </c>
      <c r="K296" s="56" t="s">
        <v>4409</v>
      </c>
      <c r="L296" s="65" t="s">
        <v>5712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44" t="s">
        <v>440</v>
      </c>
      <c r="C297" s="57" t="s">
        <v>5917</v>
      </c>
      <c r="D297" s="255" t="s">
        <v>4423</v>
      </c>
      <c r="E297" s="644" t="s">
        <v>5918</v>
      </c>
      <c r="F297" s="56" t="s">
        <v>5919</v>
      </c>
      <c r="G297" s="676">
        <v>45232</v>
      </c>
      <c r="H297" s="56" t="s">
        <v>415</v>
      </c>
      <c r="J297" s="56" t="s">
        <v>811</v>
      </c>
      <c r="K297" s="56" t="s">
        <v>4409</v>
      </c>
      <c r="L297" s="65" t="s">
        <v>5920</v>
      </c>
      <c r="M297" s="56" t="s">
        <v>6226</v>
      </c>
      <c r="N297" s="440">
        <v>44969</v>
      </c>
      <c r="O297" s="56" t="s">
        <v>6294</v>
      </c>
      <c r="P297" s="56"/>
      <c r="Q297" s="224">
        <v>45272</v>
      </c>
    </row>
    <row r="298" spans="1:17" ht="15" customHeight="1" x14ac:dyDescent="0.25">
      <c r="A298" s="56">
        <v>240</v>
      </c>
      <c r="B298" s="644" t="s">
        <v>440</v>
      </c>
      <c r="C298" s="57" t="s">
        <v>5917</v>
      </c>
      <c r="D298" s="255" t="s">
        <v>4409</v>
      </c>
      <c r="E298" s="644" t="s">
        <v>5640</v>
      </c>
      <c r="F298" s="56" t="s">
        <v>5464</v>
      </c>
      <c r="G298" s="676">
        <v>45232</v>
      </c>
      <c r="H298" s="56" t="s">
        <v>415</v>
      </c>
      <c r="J298" s="56" t="s">
        <v>811</v>
      </c>
      <c r="K298" s="56" t="s">
        <v>4409</v>
      </c>
      <c r="L298" s="65" t="s">
        <v>2860</v>
      </c>
      <c r="M298" s="56" t="s">
        <v>5921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677" t="s">
        <v>458</v>
      </c>
      <c r="C299" s="57" t="s">
        <v>5469</v>
      </c>
      <c r="D299" s="255" t="s">
        <v>4423</v>
      </c>
      <c r="E299" s="678" t="s">
        <v>5447</v>
      </c>
      <c r="F299" s="56" t="s">
        <v>5922</v>
      </c>
      <c r="G299" s="676">
        <v>45232</v>
      </c>
      <c r="H299" s="56" t="s">
        <v>415</v>
      </c>
      <c r="I299" s="633"/>
      <c r="J299" s="56" t="s">
        <v>811</v>
      </c>
      <c r="K299" s="56" t="s">
        <v>4409</v>
      </c>
      <c r="L299" s="65" t="s">
        <v>5910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5923</v>
      </c>
      <c r="C300" s="57" t="s">
        <v>5887</v>
      </c>
      <c r="D300" s="56" t="s">
        <v>4409</v>
      </c>
      <c r="E300" s="56" t="s">
        <v>5702</v>
      </c>
      <c r="F300" s="56" t="s">
        <v>5924</v>
      </c>
      <c r="G300" s="106" t="s">
        <v>505</v>
      </c>
      <c r="H300" s="56" t="s">
        <v>416</v>
      </c>
      <c r="I300" s="674"/>
      <c r="J300" s="56" t="s">
        <v>818</v>
      </c>
      <c r="K300" s="56" t="s">
        <v>4484</v>
      </c>
      <c r="L300" s="65" t="s">
        <v>5925</v>
      </c>
      <c r="M300" s="56" t="s">
        <v>1184</v>
      </c>
      <c r="N300" s="56" t="s">
        <v>6328</v>
      </c>
      <c r="O300" s="56" t="s">
        <v>415</v>
      </c>
      <c r="P300" s="56"/>
      <c r="Q300" s="56" t="s">
        <v>6396</v>
      </c>
    </row>
    <row r="301" spans="1:17" ht="15" customHeight="1" x14ac:dyDescent="0.25">
      <c r="A301" s="56">
        <v>242</v>
      </c>
      <c r="B301" s="56" t="s">
        <v>5923</v>
      </c>
      <c r="C301" s="57" t="s">
        <v>5887</v>
      </c>
      <c r="D301" s="56" t="s">
        <v>4409</v>
      </c>
      <c r="E301" s="56" t="s">
        <v>5926</v>
      </c>
      <c r="F301" s="56" t="s">
        <v>5927</v>
      </c>
      <c r="G301" s="106" t="s">
        <v>505</v>
      </c>
      <c r="H301" s="56" t="s">
        <v>416</v>
      </c>
      <c r="J301" s="56" t="s">
        <v>818</v>
      </c>
      <c r="K301" s="56" t="s">
        <v>4409</v>
      </c>
      <c r="L301" s="472" t="s">
        <v>5757</v>
      </c>
      <c r="M301" s="65" t="s">
        <v>5928</v>
      </c>
      <c r="N301" s="56" t="s">
        <v>6328</v>
      </c>
      <c r="O301" s="56" t="s">
        <v>415</v>
      </c>
      <c r="P301" s="56"/>
      <c r="Q301" s="255" t="s">
        <v>6396</v>
      </c>
    </row>
    <row r="302" spans="1:17" ht="15" customHeight="1" x14ac:dyDescent="0.25">
      <c r="A302" s="56">
        <v>243</v>
      </c>
      <c r="B302" s="56" t="s">
        <v>5923</v>
      </c>
      <c r="C302" s="57" t="s">
        <v>5887</v>
      </c>
      <c r="D302" s="56" t="s">
        <v>4409</v>
      </c>
      <c r="E302" s="56" t="s">
        <v>5775</v>
      </c>
      <c r="F302" s="56" t="s">
        <v>5929</v>
      </c>
      <c r="G302" s="106" t="s">
        <v>505</v>
      </c>
      <c r="H302" s="56" t="s">
        <v>416</v>
      </c>
      <c r="J302" s="56" t="s">
        <v>818</v>
      </c>
      <c r="K302" s="56" t="s">
        <v>4409</v>
      </c>
      <c r="L302" s="65" t="s">
        <v>5840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5923</v>
      </c>
      <c r="C303" s="57" t="s">
        <v>5887</v>
      </c>
      <c r="D303" s="56" t="s">
        <v>4409</v>
      </c>
      <c r="E303" s="56" t="s">
        <v>5930</v>
      </c>
      <c r="F303" s="56" t="s">
        <v>5931</v>
      </c>
      <c r="G303" s="106" t="s">
        <v>505</v>
      </c>
      <c r="H303" s="56" t="s">
        <v>416</v>
      </c>
      <c r="J303" s="56" t="s">
        <v>818</v>
      </c>
      <c r="K303" s="56" t="s">
        <v>6365</v>
      </c>
      <c r="L303" s="65" t="s">
        <v>5932</v>
      </c>
      <c r="M303" s="56" t="s">
        <v>1640</v>
      </c>
      <c r="N303" s="56" t="s">
        <v>6328</v>
      </c>
      <c r="O303" s="56" t="s">
        <v>6766</v>
      </c>
      <c r="P303" s="56"/>
      <c r="Q303" s="56" t="s">
        <v>6411</v>
      </c>
    </row>
    <row r="304" spans="1:17" ht="15" customHeight="1" x14ac:dyDescent="0.25">
      <c r="A304" s="56">
        <v>245</v>
      </c>
      <c r="B304" s="56" t="s">
        <v>5933</v>
      </c>
      <c r="C304" s="56" t="s">
        <v>5887</v>
      </c>
      <c r="D304" s="56" t="s">
        <v>5446</v>
      </c>
      <c r="E304" s="56" t="s">
        <v>5934</v>
      </c>
      <c r="F304" s="56" t="s">
        <v>5935</v>
      </c>
      <c r="G304" s="224">
        <v>45172</v>
      </c>
      <c r="H304" s="56" t="s">
        <v>415</v>
      </c>
      <c r="J304" s="56" t="s">
        <v>818</v>
      </c>
      <c r="K304" s="56" t="s">
        <v>6365</v>
      </c>
      <c r="L304" s="65">
        <v>57358940421</v>
      </c>
      <c r="M304" s="56" t="s">
        <v>1488</v>
      </c>
      <c r="N304" s="56" t="s">
        <v>6364</v>
      </c>
      <c r="O304" s="56" t="s">
        <v>415</v>
      </c>
      <c r="P304" s="56"/>
      <c r="Q304" s="56" t="s">
        <v>6396</v>
      </c>
    </row>
    <row r="305" spans="1:17" ht="15" customHeight="1" x14ac:dyDescent="0.25">
      <c r="A305" s="56">
        <v>246</v>
      </c>
      <c r="B305" s="56" t="s">
        <v>5933</v>
      </c>
      <c r="C305" s="56" t="s">
        <v>5887</v>
      </c>
      <c r="D305" s="56" t="s">
        <v>5446</v>
      </c>
      <c r="E305" s="65" t="s">
        <v>5936</v>
      </c>
      <c r="F305" s="56" t="s">
        <v>5937</v>
      </c>
      <c r="G305" s="224">
        <v>44960</v>
      </c>
      <c r="H305" s="56" t="s">
        <v>416</v>
      </c>
      <c r="J305" s="56" t="s">
        <v>818</v>
      </c>
      <c r="K305" s="56" t="s">
        <v>5858</v>
      </c>
      <c r="L305" s="65" t="s">
        <v>5938</v>
      </c>
      <c r="M305" s="56" t="s">
        <v>6398</v>
      </c>
      <c r="N305" s="56" t="s">
        <v>6364</v>
      </c>
      <c r="O305" s="56" t="s">
        <v>415</v>
      </c>
      <c r="P305" s="56"/>
      <c r="Q305" s="56" t="s">
        <v>6396</v>
      </c>
    </row>
    <row r="306" spans="1:17" x14ac:dyDescent="0.25">
      <c r="A306" s="56">
        <v>247</v>
      </c>
      <c r="B306" s="56" t="s">
        <v>5933</v>
      </c>
      <c r="C306" s="56" t="s">
        <v>5887</v>
      </c>
      <c r="D306" s="56" t="s">
        <v>5446</v>
      </c>
      <c r="E306" s="65" t="s">
        <v>5939</v>
      </c>
      <c r="F306" s="56" t="s">
        <v>5940</v>
      </c>
      <c r="G306" s="224">
        <v>44960</v>
      </c>
      <c r="H306" s="56" t="s">
        <v>416</v>
      </c>
      <c r="J306" s="56" t="s">
        <v>818</v>
      </c>
      <c r="K306" s="56" t="s">
        <v>5962</v>
      </c>
      <c r="L306" s="65" t="s">
        <v>5941</v>
      </c>
      <c r="M306" s="56" t="s">
        <v>2826</v>
      </c>
      <c r="N306" s="56" t="s">
        <v>6328</v>
      </c>
      <c r="O306" s="56" t="s">
        <v>6766</v>
      </c>
      <c r="P306" s="56"/>
      <c r="Q306" s="56" t="s">
        <v>6411</v>
      </c>
    </row>
    <row r="307" spans="1:17" ht="15" customHeight="1" x14ac:dyDescent="0.25">
      <c r="A307" s="56">
        <v>248</v>
      </c>
      <c r="B307" s="56" t="s">
        <v>5933</v>
      </c>
      <c r="C307" s="56" t="s">
        <v>5887</v>
      </c>
      <c r="D307" s="56" t="s">
        <v>5446</v>
      </c>
      <c r="E307" s="65" t="s">
        <v>5942</v>
      </c>
      <c r="F307" s="56" t="s">
        <v>5943</v>
      </c>
      <c r="G307" s="224">
        <v>44960</v>
      </c>
      <c r="H307" s="56" t="s">
        <v>416</v>
      </c>
      <c r="J307" s="56" t="s">
        <v>818</v>
      </c>
      <c r="K307" s="56" t="s">
        <v>5833</v>
      </c>
      <c r="L307" s="65" t="s">
        <v>5944</v>
      </c>
      <c r="M307" s="56" t="s">
        <v>6330</v>
      </c>
      <c r="N307" s="56" t="s">
        <v>6328</v>
      </c>
      <c r="O307" s="56" t="s">
        <v>415</v>
      </c>
      <c r="P307" s="56"/>
      <c r="Q307" s="56" t="s">
        <v>6427</v>
      </c>
    </row>
    <row r="308" spans="1:17" ht="15" customHeight="1" x14ac:dyDescent="0.25">
      <c r="A308" s="56">
        <v>249</v>
      </c>
      <c r="B308" s="56" t="s">
        <v>5933</v>
      </c>
      <c r="C308" s="56" t="s">
        <v>5887</v>
      </c>
      <c r="D308" s="56" t="s">
        <v>5446</v>
      </c>
      <c r="E308" s="65" t="s">
        <v>5945</v>
      </c>
      <c r="F308" s="56" t="s">
        <v>5946</v>
      </c>
      <c r="G308" s="224">
        <v>44960</v>
      </c>
      <c r="H308" s="56" t="s">
        <v>416</v>
      </c>
      <c r="J308" s="56" t="s">
        <v>818</v>
      </c>
      <c r="K308" s="56" t="s">
        <v>4409</v>
      </c>
      <c r="L308" s="65" t="s">
        <v>5502</v>
      </c>
      <c r="M308" s="56" t="s">
        <v>956</v>
      </c>
      <c r="N308" s="56" t="s">
        <v>6328</v>
      </c>
      <c r="O308" s="56" t="s">
        <v>415</v>
      </c>
      <c r="P308" s="56"/>
      <c r="Q308" s="56" t="s">
        <v>6396</v>
      </c>
    </row>
    <row r="309" spans="1:17" ht="15" customHeight="1" x14ac:dyDescent="0.25">
      <c r="A309" s="56">
        <v>250</v>
      </c>
      <c r="B309" s="56" t="s">
        <v>5933</v>
      </c>
      <c r="C309" s="56" t="s">
        <v>5887</v>
      </c>
      <c r="D309" s="56" t="s">
        <v>5446</v>
      </c>
      <c r="E309" s="65" t="s">
        <v>5947</v>
      </c>
      <c r="F309" s="56" t="s">
        <v>5948</v>
      </c>
      <c r="G309" s="224">
        <v>44960</v>
      </c>
      <c r="H309" s="56" t="s">
        <v>1182</v>
      </c>
      <c r="I309" s="674"/>
      <c r="J309" s="684" t="s">
        <v>6257</v>
      </c>
      <c r="K309" s="255" t="s">
        <v>5865</v>
      </c>
      <c r="L309" s="644" t="s">
        <v>5730</v>
      </c>
      <c r="M309" s="644" t="s">
        <v>1715</v>
      </c>
      <c r="N309" s="56" t="s">
        <v>6328</v>
      </c>
      <c r="O309" s="56" t="s">
        <v>488</v>
      </c>
      <c r="P309" s="56"/>
      <c r="Q309" s="56" t="s">
        <v>6355</v>
      </c>
    </row>
    <row r="310" spans="1:17" ht="15" customHeight="1" x14ac:dyDescent="0.25">
      <c r="A310" s="56">
        <v>251</v>
      </c>
      <c r="B310" s="56" t="s">
        <v>5933</v>
      </c>
      <c r="C310" s="56" t="s">
        <v>5887</v>
      </c>
      <c r="D310" s="56" t="s">
        <v>5446</v>
      </c>
      <c r="E310" s="65" t="s">
        <v>5949</v>
      </c>
      <c r="F310" s="56" t="s">
        <v>5950</v>
      </c>
      <c r="G310" s="224">
        <v>44960</v>
      </c>
      <c r="H310" s="56" t="s">
        <v>1182</v>
      </c>
      <c r="J310" s="684" t="s">
        <v>6257</v>
      </c>
      <c r="K310" s="56" t="s">
        <v>5865</v>
      </c>
      <c r="L310" s="65" t="s">
        <v>6258</v>
      </c>
      <c r="M310" s="56" t="s">
        <v>1384</v>
      </c>
      <c r="N310" s="56" t="s">
        <v>6328</v>
      </c>
      <c r="O310" s="56" t="s">
        <v>488</v>
      </c>
      <c r="P310" s="56"/>
      <c r="Q310" s="56" t="s">
        <v>6355</v>
      </c>
    </row>
    <row r="311" spans="1:17" ht="15" customHeight="1" x14ac:dyDescent="0.25">
      <c r="A311" s="56">
        <v>252</v>
      </c>
      <c r="B311" s="56" t="s">
        <v>5933</v>
      </c>
      <c r="C311" s="56" t="s">
        <v>5887</v>
      </c>
      <c r="D311" s="56" t="s">
        <v>5446</v>
      </c>
      <c r="E311" s="472" t="s">
        <v>5951</v>
      </c>
      <c r="F311" s="56" t="s">
        <v>5952</v>
      </c>
      <c r="G311" s="224">
        <v>44960</v>
      </c>
      <c r="H311" s="56" t="s">
        <v>1182</v>
      </c>
      <c r="J311" s="684" t="s">
        <v>6257</v>
      </c>
      <c r="K311" s="56" t="s">
        <v>5909</v>
      </c>
      <c r="L311" s="65" t="s">
        <v>2381</v>
      </c>
      <c r="M311" s="472" t="s">
        <v>1639</v>
      </c>
      <c r="N311" s="56" t="s">
        <v>6328</v>
      </c>
      <c r="O311" s="56" t="s">
        <v>488</v>
      </c>
      <c r="P311" s="56"/>
      <c r="Q311" s="56" t="s">
        <v>6355</v>
      </c>
    </row>
    <row r="312" spans="1:17" ht="15" customHeight="1" x14ac:dyDescent="0.25">
      <c r="A312" s="56">
        <v>253</v>
      </c>
      <c r="B312" s="56" t="s">
        <v>5933</v>
      </c>
      <c r="C312" s="56" t="s">
        <v>5887</v>
      </c>
      <c r="D312" s="56" t="s">
        <v>5446</v>
      </c>
      <c r="E312" s="65" t="s">
        <v>5953</v>
      </c>
      <c r="F312" s="56" t="s">
        <v>1047</v>
      </c>
      <c r="G312" s="224">
        <v>45172</v>
      </c>
      <c r="H312" s="56" t="s">
        <v>415</v>
      </c>
      <c r="J312" s="684" t="s">
        <v>6257</v>
      </c>
      <c r="K312" s="56" t="s">
        <v>4409</v>
      </c>
      <c r="L312" s="65" t="s">
        <v>4936</v>
      </c>
      <c r="M312" s="56" t="s">
        <v>1387</v>
      </c>
      <c r="N312" s="56" t="s">
        <v>6328</v>
      </c>
      <c r="O312" s="56" t="s">
        <v>488</v>
      </c>
      <c r="P312" s="56"/>
      <c r="Q312" s="56" t="s">
        <v>6355</v>
      </c>
    </row>
    <row r="313" spans="1:17" ht="15" customHeight="1" x14ac:dyDescent="0.25">
      <c r="A313" s="56">
        <v>254</v>
      </c>
      <c r="B313" s="56" t="s">
        <v>5933</v>
      </c>
      <c r="C313" s="56" t="s">
        <v>5887</v>
      </c>
      <c r="D313" s="56" t="s">
        <v>5446</v>
      </c>
      <c r="E313" s="65" t="s">
        <v>5954</v>
      </c>
      <c r="F313" s="56" t="s">
        <v>1039</v>
      </c>
      <c r="G313" s="224">
        <v>44960</v>
      </c>
      <c r="H313" s="56" t="s">
        <v>1182</v>
      </c>
      <c r="J313" s="684" t="s">
        <v>6257</v>
      </c>
      <c r="K313" s="255" t="s">
        <v>5909</v>
      </c>
      <c r="L313" s="65" t="s">
        <v>6073</v>
      </c>
      <c r="M313" s="65" t="s">
        <v>1549</v>
      </c>
      <c r="N313" s="56" t="s">
        <v>6328</v>
      </c>
      <c r="O313" s="56" t="s">
        <v>488</v>
      </c>
      <c r="P313" s="56"/>
      <c r="Q313" s="56" t="s">
        <v>6355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4527</v>
      </c>
      <c r="E314" s="65" t="s">
        <v>5791</v>
      </c>
      <c r="F314" s="56" t="s">
        <v>1060</v>
      </c>
      <c r="G314" s="224">
        <v>45233</v>
      </c>
      <c r="H314" s="56" t="s">
        <v>415</v>
      </c>
      <c r="J314" s="684" t="s">
        <v>6257</v>
      </c>
      <c r="K314" s="255" t="s">
        <v>5909</v>
      </c>
      <c r="L314" s="65" t="s">
        <v>6099</v>
      </c>
      <c r="M314" s="65" t="s">
        <v>1775</v>
      </c>
      <c r="N314" s="56" t="s">
        <v>6328</v>
      </c>
      <c r="O314" s="56" t="s">
        <v>488</v>
      </c>
      <c r="P314" s="56"/>
      <c r="Q314" s="56" t="s">
        <v>6355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4527</v>
      </c>
      <c r="E315" s="65" t="s">
        <v>5955</v>
      </c>
      <c r="F315" s="56" t="s">
        <v>1061</v>
      </c>
      <c r="G315" s="224">
        <v>45233</v>
      </c>
      <c r="H315" s="56" t="s">
        <v>415</v>
      </c>
      <c r="J315" s="684" t="s">
        <v>6257</v>
      </c>
      <c r="K315" s="56" t="s">
        <v>4409</v>
      </c>
      <c r="L315" s="65" t="s">
        <v>4912</v>
      </c>
      <c r="M315" s="56" t="s">
        <v>1106</v>
      </c>
      <c r="N315" s="56" t="s">
        <v>6328</v>
      </c>
      <c r="O315" s="56" t="s">
        <v>415</v>
      </c>
      <c r="P315" s="56"/>
      <c r="Q315" s="56" t="s">
        <v>6432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4527</v>
      </c>
      <c r="E316" s="65" t="s">
        <v>5956</v>
      </c>
      <c r="F316" s="56" t="s">
        <v>1062</v>
      </c>
      <c r="G316" s="224">
        <v>45233</v>
      </c>
      <c r="H316" s="56" t="s">
        <v>415</v>
      </c>
      <c r="J316" s="684" t="s">
        <v>6257</v>
      </c>
      <c r="K316" s="56" t="s">
        <v>5909</v>
      </c>
      <c r="L316" s="65" t="s">
        <v>6259</v>
      </c>
      <c r="M316" s="56" t="s">
        <v>6329</v>
      </c>
      <c r="N316" s="56" t="s">
        <v>6328</v>
      </c>
      <c r="O316" s="56" t="s">
        <v>475</v>
      </c>
      <c r="P316" s="56"/>
      <c r="Q316" s="56" t="s">
        <v>6432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4527</v>
      </c>
      <c r="E317" s="65" t="s">
        <v>5807</v>
      </c>
      <c r="F317" s="56" t="s">
        <v>1086</v>
      </c>
      <c r="G317" s="56" t="s">
        <v>110</v>
      </c>
      <c r="H317" s="56" t="s">
        <v>415</v>
      </c>
      <c r="J317" s="684" t="s">
        <v>6257</v>
      </c>
      <c r="K317" s="56" t="s">
        <v>5909</v>
      </c>
      <c r="L317" s="65" t="s">
        <v>6260</v>
      </c>
      <c r="M317" s="56" t="s">
        <v>6331</v>
      </c>
      <c r="N317" s="56" t="s">
        <v>6328</v>
      </c>
      <c r="O317" s="56" t="s">
        <v>488</v>
      </c>
      <c r="P317" s="56"/>
      <c r="Q317" s="56" t="s">
        <v>6355</v>
      </c>
    </row>
    <row r="318" spans="1:17" x14ac:dyDescent="0.25">
      <c r="A318" s="56">
        <v>259</v>
      </c>
      <c r="B318" s="82">
        <v>45233</v>
      </c>
      <c r="C318" s="57"/>
      <c r="D318" s="56" t="s">
        <v>4527</v>
      </c>
      <c r="E318" s="65" t="s">
        <v>5957</v>
      </c>
      <c r="F318" s="56" t="s">
        <v>1058</v>
      </c>
      <c r="G318" s="224">
        <v>45233</v>
      </c>
      <c r="H318" s="56" t="s">
        <v>416</v>
      </c>
      <c r="J318" s="684" t="s">
        <v>6257</v>
      </c>
      <c r="K318" s="56" t="s">
        <v>6365</v>
      </c>
      <c r="L318" s="65">
        <v>57273904521</v>
      </c>
      <c r="M318" s="56" t="s">
        <v>1689</v>
      </c>
      <c r="N318" s="56" t="s">
        <v>6328</v>
      </c>
      <c r="O318" s="56" t="s">
        <v>6766</v>
      </c>
      <c r="P318" s="56"/>
      <c r="Q318" s="56" t="s">
        <v>6411</v>
      </c>
    </row>
    <row r="319" spans="1:17" x14ac:dyDescent="0.25">
      <c r="A319" s="56">
        <v>260</v>
      </c>
      <c r="B319" s="82">
        <v>45233</v>
      </c>
      <c r="C319" s="57"/>
      <c r="D319" s="56" t="s">
        <v>4527</v>
      </c>
      <c r="E319" s="65" t="s">
        <v>5958</v>
      </c>
      <c r="F319" s="56" t="s">
        <v>1059</v>
      </c>
      <c r="G319" s="224">
        <v>45233</v>
      </c>
      <c r="H319" s="56" t="s">
        <v>416</v>
      </c>
      <c r="J319" s="684" t="s">
        <v>6257</v>
      </c>
      <c r="K319" s="56" t="s">
        <v>5962</v>
      </c>
      <c r="L319" s="65" t="s">
        <v>6261</v>
      </c>
      <c r="M319" s="56" t="s">
        <v>1397</v>
      </c>
      <c r="N319" s="56" t="s">
        <v>6328</v>
      </c>
      <c r="O319" s="56" t="s">
        <v>6766</v>
      </c>
      <c r="P319" s="56"/>
      <c r="Q319" s="56" t="s">
        <v>6411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4527</v>
      </c>
      <c r="E320" s="65" t="s">
        <v>5959</v>
      </c>
      <c r="F320" s="56" t="s">
        <v>1054</v>
      </c>
      <c r="G320" s="224">
        <v>45233</v>
      </c>
      <c r="H320" s="56" t="s">
        <v>416</v>
      </c>
      <c r="J320" s="684" t="s">
        <v>6257</v>
      </c>
      <c r="K320" s="56" t="s">
        <v>5833</v>
      </c>
      <c r="L320" s="65" t="s">
        <v>6263</v>
      </c>
      <c r="M320" s="56" t="s">
        <v>6400</v>
      </c>
      <c r="N320" s="56" t="s">
        <v>6364</v>
      </c>
      <c r="O320" s="56" t="s">
        <v>415</v>
      </c>
      <c r="P320" s="56"/>
      <c r="Q320" s="56" t="s">
        <v>6432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4527</v>
      </c>
      <c r="E321" s="65" t="s">
        <v>5732</v>
      </c>
      <c r="F321" s="56" t="s">
        <v>1055</v>
      </c>
      <c r="G321" s="224">
        <v>45233</v>
      </c>
      <c r="H321" s="56" t="s">
        <v>416</v>
      </c>
      <c r="J321" s="684" t="s">
        <v>6257</v>
      </c>
      <c r="K321" s="56" t="s">
        <v>5969</v>
      </c>
      <c r="L321" s="65" t="s">
        <v>5646</v>
      </c>
      <c r="M321" s="56" t="s">
        <v>1367</v>
      </c>
      <c r="N321" s="56" t="s">
        <v>6432</v>
      </c>
      <c r="O321" s="56" t="s">
        <v>6766</v>
      </c>
      <c r="P321" s="58">
        <v>825000</v>
      </c>
      <c r="Q321" s="56" t="s">
        <v>6461</v>
      </c>
    </row>
    <row r="322" spans="1:17" x14ac:dyDescent="0.25">
      <c r="A322" s="56">
        <v>263</v>
      </c>
      <c r="B322" s="82">
        <v>45233</v>
      </c>
      <c r="C322" s="57"/>
      <c r="D322" s="56" t="s">
        <v>4527</v>
      </c>
      <c r="E322" s="65" t="s">
        <v>5960</v>
      </c>
      <c r="F322" s="56" t="s">
        <v>1056</v>
      </c>
      <c r="G322" s="224">
        <v>45233</v>
      </c>
      <c r="H322" s="56" t="s">
        <v>416</v>
      </c>
      <c r="J322" s="684" t="s">
        <v>6257</v>
      </c>
      <c r="K322" s="56" t="s">
        <v>5833</v>
      </c>
      <c r="L322" s="65" t="s">
        <v>6262</v>
      </c>
      <c r="M322" s="56" t="s">
        <v>1110</v>
      </c>
      <c r="N322" s="56" t="s">
        <v>6364</v>
      </c>
      <c r="O322" s="56" t="s">
        <v>6766</v>
      </c>
      <c r="P322" s="56"/>
      <c r="Q322" s="56" t="s">
        <v>6411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4527</v>
      </c>
      <c r="E323" s="65" t="s">
        <v>5961</v>
      </c>
      <c r="F323" s="56" t="s">
        <v>1057</v>
      </c>
      <c r="G323" s="224">
        <v>45233</v>
      </c>
      <c r="H323" s="56" t="s">
        <v>416</v>
      </c>
      <c r="J323" s="56" t="s">
        <v>6328</v>
      </c>
      <c r="K323" t="s">
        <v>5833</v>
      </c>
      <c r="L323" s="644" t="s">
        <v>5748</v>
      </c>
      <c r="M323" s="644" t="s">
        <v>1836</v>
      </c>
      <c r="N323" s="56" t="s">
        <v>6432</v>
      </c>
      <c r="O323" s="56" t="s">
        <v>6766</v>
      </c>
      <c r="P323" s="58">
        <v>825000</v>
      </c>
      <c r="Q323" s="56" t="s">
        <v>6461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5962</v>
      </c>
      <c r="E324" s="65" t="s">
        <v>5963</v>
      </c>
      <c r="F324" s="56" t="s">
        <v>1158</v>
      </c>
      <c r="G324" s="224">
        <v>44989</v>
      </c>
      <c r="H324" s="56" t="s">
        <v>475</v>
      </c>
      <c r="J324" s="56" t="s">
        <v>6328</v>
      </c>
      <c r="K324" s="56" t="s">
        <v>5040</v>
      </c>
      <c r="L324" s="472" t="s">
        <v>6120</v>
      </c>
      <c r="M324" s="56" t="s">
        <v>1798</v>
      </c>
      <c r="N324" s="224">
        <v>45444</v>
      </c>
      <c r="O324" s="56" t="s">
        <v>6766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5962</v>
      </c>
      <c r="E325" s="65" t="s">
        <v>5964</v>
      </c>
      <c r="F325" s="56" t="s">
        <v>1165</v>
      </c>
      <c r="G325" s="224">
        <v>45050</v>
      </c>
      <c r="H325" s="56" t="s">
        <v>416</v>
      </c>
      <c r="J325" s="56" t="s">
        <v>6328</v>
      </c>
      <c r="K325" s="56" t="s">
        <v>5909</v>
      </c>
      <c r="L325" s="65" t="s">
        <v>6440</v>
      </c>
      <c r="M325" s="56" t="s">
        <v>6333</v>
      </c>
      <c r="N325" s="56" t="s">
        <v>6432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5962</v>
      </c>
      <c r="E326" s="65" t="s">
        <v>5965</v>
      </c>
      <c r="F326" s="56" t="s">
        <v>1167</v>
      </c>
      <c r="G326" s="224">
        <v>45050</v>
      </c>
      <c r="H326" s="56" t="s">
        <v>416</v>
      </c>
      <c r="J326" s="56" t="s">
        <v>6328</v>
      </c>
      <c r="K326" s="56" t="s">
        <v>5999</v>
      </c>
      <c r="L326" s="65" t="s">
        <v>6334</v>
      </c>
      <c r="M326" s="56" t="s">
        <v>1136</v>
      </c>
      <c r="N326" s="56" t="s">
        <v>6432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5962</v>
      </c>
      <c r="E327" s="65" t="s">
        <v>5966</v>
      </c>
      <c r="F327" s="56" t="s">
        <v>1157</v>
      </c>
      <c r="G327" s="224">
        <v>44989</v>
      </c>
      <c r="H327" s="56" t="s">
        <v>475</v>
      </c>
      <c r="J327" s="56" t="s">
        <v>6328</v>
      </c>
      <c r="K327" s="56" t="s">
        <v>5909</v>
      </c>
      <c r="L327" s="65" t="s">
        <v>4927</v>
      </c>
      <c r="M327" s="56" t="s">
        <v>1274</v>
      </c>
      <c r="N327" s="56" t="s">
        <v>6432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5967</v>
      </c>
      <c r="E328" s="65" t="s">
        <v>5968</v>
      </c>
      <c r="F328" s="56" t="s">
        <v>1163</v>
      </c>
      <c r="G328" s="224">
        <v>45050</v>
      </c>
      <c r="H328" s="56" t="s">
        <v>416</v>
      </c>
      <c r="I328" s="633"/>
      <c r="J328" s="56" t="s">
        <v>6328</v>
      </c>
      <c r="K328" s="56" t="s">
        <v>5909</v>
      </c>
      <c r="L328" s="65" t="s">
        <v>3132</v>
      </c>
      <c r="M328" s="56" t="s">
        <v>6441</v>
      </c>
      <c r="N328" s="56" t="s">
        <v>6432</v>
      </c>
      <c r="O328" s="56" t="s">
        <v>6766</v>
      </c>
      <c r="P328" s="58">
        <v>1050000</v>
      </c>
      <c r="Q328" s="56" t="s">
        <v>6461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5967</v>
      </c>
      <c r="E329" s="65" t="s">
        <v>7279</v>
      </c>
      <c r="F329" s="56" t="s">
        <v>1164</v>
      </c>
      <c r="G329" s="224">
        <v>45050</v>
      </c>
      <c r="H329" s="56" t="s">
        <v>416</v>
      </c>
      <c r="J329" s="56" t="s">
        <v>6328</v>
      </c>
      <c r="K329" s="56" t="s">
        <v>5909</v>
      </c>
      <c r="L329" s="56" t="s">
        <v>2211</v>
      </c>
      <c r="M329" s="56" t="s">
        <v>6673</v>
      </c>
      <c r="N329" s="224">
        <v>45444</v>
      </c>
      <c r="O329" s="56" t="s">
        <v>6766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5969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6328</v>
      </c>
      <c r="K330" s="56" t="s">
        <v>5962</v>
      </c>
      <c r="L330" s="65" t="s">
        <v>6335</v>
      </c>
      <c r="M330" s="56" t="s">
        <v>6443</v>
      </c>
      <c r="N330" s="56" t="s">
        <v>6432</v>
      </c>
      <c r="O330" s="56" t="s">
        <v>6766</v>
      </c>
      <c r="P330" s="58">
        <v>825000</v>
      </c>
      <c r="Q330" s="56" t="s">
        <v>6461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5969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6328</v>
      </c>
      <c r="K331" s="56" t="s">
        <v>5833</v>
      </c>
      <c r="L331" s="65" t="s">
        <v>5975</v>
      </c>
      <c r="M331" s="56" t="s">
        <v>1162</v>
      </c>
      <c r="N331" s="56" t="s">
        <v>6432</v>
      </c>
      <c r="O331" s="56" t="s">
        <v>6766</v>
      </c>
      <c r="P331" s="58">
        <v>825000</v>
      </c>
      <c r="Q331" s="56" t="s">
        <v>6461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5833</v>
      </c>
      <c r="E332" s="65" t="s">
        <v>5970</v>
      </c>
      <c r="F332" s="56" t="s">
        <v>1133</v>
      </c>
      <c r="G332" s="56" t="s">
        <v>559</v>
      </c>
      <c r="H332" s="56" t="s">
        <v>421</v>
      </c>
      <c r="J332" s="56" t="s">
        <v>6328</v>
      </c>
      <c r="K332" s="56" t="s">
        <v>5833</v>
      </c>
      <c r="L332" s="65" t="s">
        <v>5974</v>
      </c>
      <c r="M332" s="56" t="s">
        <v>1161</v>
      </c>
      <c r="N332" s="56" t="s">
        <v>6432</v>
      </c>
      <c r="O332" s="56" t="s">
        <v>6766</v>
      </c>
      <c r="P332" s="58">
        <v>825000</v>
      </c>
      <c r="Q332" s="56" t="s">
        <v>6461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5833</v>
      </c>
      <c r="E333" s="65" t="s">
        <v>5971</v>
      </c>
      <c r="F333" s="56" t="s">
        <v>1134</v>
      </c>
      <c r="G333" s="56" t="s">
        <v>559</v>
      </c>
      <c r="H333" s="56" t="s">
        <v>421</v>
      </c>
      <c r="I333" s="89"/>
      <c r="J333" s="56" t="s">
        <v>6328</v>
      </c>
      <c r="K333" s="56" t="s">
        <v>5969</v>
      </c>
      <c r="L333" s="65" t="s">
        <v>6442</v>
      </c>
      <c r="M333" s="56" t="s">
        <v>1135</v>
      </c>
      <c r="N333" s="56" t="s">
        <v>6432</v>
      </c>
      <c r="O333" s="56" t="s">
        <v>6766</v>
      </c>
      <c r="P333" s="58">
        <v>825000</v>
      </c>
      <c r="Q333" s="56" t="s">
        <v>6461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5833</v>
      </c>
      <c r="E334" s="65" t="s">
        <v>5972</v>
      </c>
      <c r="F334" s="56" t="s">
        <v>1131</v>
      </c>
      <c r="G334" s="56" t="s">
        <v>559</v>
      </c>
      <c r="H334" s="56" t="s">
        <v>421</v>
      </c>
      <c r="J334" s="56" t="s">
        <v>6328</v>
      </c>
      <c r="K334" s="56" t="s">
        <v>5833</v>
      </c>
      <c r="L334" s="65" t="s">
        <v>5726</v>
      </c>
      <c r="M334" s="56" t="s">
        <v>1858</v>
      </c>
      <c r="N334" s="56" t="s">
        <v>6432</v>
      </c>
      <c r="O334" s="56" t="s">
        <v>415</v>
      </c>
      <c r="P334" s="56"/>
      <c r="Q334" s="56" t="s">
        <v>6432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5833</v>
      </c>
      <c r="E335" s="65" t="s">
        <v>5973</v>
      </c>
      <c r="F335" s="56" t="s">
        <v>1132</v>
      </c>
      <c r="G335" s="56" t="s">
        <v>559</v>
      </c>
      <c r="H335" s="56" t="s">
        <v>421</v>
      </c>
      <c r="J335" s="56" t="s">
        <v>6328</v>
      </c>
      <c r="K335" s="56" t="s">
        <v>5969</v>
      </c>
      <c r="L335" s="65" t="s">
        <v>6037</v>
      </c>
      <c r="M335" s="56" t="s">
        <v>1455</v>
      </c>
      <c r="N335" s="56" t="s">
        <v>6432</v>
      </c>
      <c r="O335" s="56" t="s">
        <v>6766</v>
      </c>
      <c r="P335" s="58">
        <v>825000</v>
      </c>
      <c r="Q335" s="56" t="s">
        <v>6461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5833</v>
      </c>
      <c r="E336" s="65" t="s">
        <v>5974</v>
      </c>
      <c r="F336" s="56" t="s">
        <v>1161</v>
      </c>
      <c r="G336" s="224">
        <v>44989</v>
      </c>
      <c r="H336" s="56" t="s">
        <v>475</v>
      </c>
      <c r="J336" s="56" t="s">
        <v>6364</v>
      </c>
      <c r="K336" s="56" t="s">
        <v>5833</v>
      </c>
      <c r="L336" s="65" t="s">
        <v>5995</v>
      </c>
      <c r="M336" s="56" t="s">
        <v>6674</v>
      </c>
      <c r="N336" s="224">
        <v>45444</v>
      </c>
      <c r="O336" s="56" t="s">
        <v>6766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5833</v>
      </c>
      <c r="E337" s="65" t="s">
        <v>5975</v>
      </c>
      <c r="F337" s="56" t="s">
        <v>1162</v>
      </c>
      <c r="G337" s="224">
        <v>44989</v>
      </c>
      <c r="H337" s="56" t="s">
        <v>475</v>
      </c>
      <c r="J337" s="56" t="s">
        <v>6364</v>
      </c>
      <c r="K337" s="56" t="s">
        <v>5833</v>
      </c>
      <c r="L337" s="65" t="s">
        <v>6391</v>
      </c>
      <c r="M337" s="56" t="s">
        <v>1292</v>
      </c>
      <c r="N337" s="224">
        <v>45444</v>
      </c>
      <c r="O337" s="56" t="s">
        <v>6766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5962</v>
      </c>
      <c r="E338" s="65" t="s">
        <v>5976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5865</v>
      </c>
      <c r="L338" s="56" t="s">
        <v>5880</v>
      </c>
      <c r="M338" s="56" t="s">
        <v>2823</v>
      </c>
      <c r="N338" s="56" t="s">
        <v>6942</v>
      </c>
      <c r="O338" s="56" t="s">
        <v>415</v>
      </c>
      <c r="P338" s="58">
        <v>1050000</v>
      </c>
      <c r="Q338" s="56" t="s">
        <v>7226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5962</v>
      </c>
      <c r="E339" s="65" t="s">
        <v>5977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5909</v>
      </c>
      <c r="L339" s="56" t="s">
        <v>4883</v>
      </c>
      <c r="M339" s="56" t="s">
        <v>2732</v>
      </c>
      <c r="N339" s="56" t="s">
        <v>6942</v>
      </c>
      <c r="O339" s="56" t="s">
        <v>415</v>
      </c>
      <c r="P339" s="58">
        <v>1050000</v>
      </c>
      <c r="Q339" s="56" t="s">
        <v>7226</v>
      </c>
    </row>
    <row r="340" spans="1:17" ht="15" customHeight="1" x14ac:dyDescent="0.25">
      <c r="A340" s="56">
        <v>281</v>
      </c>
      <c r="B340" s="440">
        <v>45234</v>
      </c>
      <c r="C340" s="57"/>
      <c r="D340" s="56" t="s">
        <v>5969</v>
      </c>
      <c r="E340" s="65" t="s">
        <v>5978</v>
      </c>
      <c r="F340" s="56" t="s">
        <v>1200</v>
      </c>
      <c r="G340" s="56" t="s">
        <v>576</v>
      </c>
      <c r="H340" s="64" t="s">
        <v>485</v>
      </c>
      <c r="J340" s="729">
        <v>45444</v>
      </c>
      <c r="K340" s="730" t="s">
        <v>4409</v>
      </c>
      <c r="L340" s="731" t="s">
        <v>6652</v>
      </c>
      <c r="M340" s="730"/>
      <c r="N340" s="730"/>
      <c r="O340" s="730" t="s">
        <v>4416</v>
      </c>
      <c r="P340" s="730"/>
      <c r="Q340" s="730"/>
    </row>
    <row r="341" spans="1:17" ht="15" customHeight="1" x14ac:dyDescent="0.25">
      <c r="A341" s="56">
        <v>282</v>
      </c>
      <c r="B341" s="440">
        <v>45234</v>
      </c>
      <c r="C341" s="57"/>
      <c r="D341" s="56" t="s">
        <v>5858</v>
      </c>
      <c r="E341" s="65" t="s">
        <v>5979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5909</v>
      </c>
      <c r="L341" s="65" t="s">
        <v>6653</v>
      </c>
      <c r="M341" s="56" t="s">
        <v>1563</v>
      </c>
      <c r="N341" s="56" t="s">
        <v>7278</v>
      </c>
      <c r="O341" s="56" t="s">
        <v>415</v>
      </c>
      <c r="P341" s="58">
        <v>1050000</v>
      </c>
      <c r="Q341" s="56" t="s">
        <v>7361</v>
      </c>
    </row>
    <row r="342" spans="1:17" ht="15" customHeight="1" x14ac:dyDescent="0.25">
      <c r="A342" s="56">
        <v>283</v>
      </c>
      <c r="B342" s="440">
        <v>45234</v>
      </c>
      <c r="C342" s="57"/>
      <c r="D342" s="56" t="s">
        <v>5962</v>
      </c>
      <c r="E342" s="65" t="s">
        <v>5980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5865</v>
      </c>
      <c r="L342" s="65" t="s">
        <v>6056</v>
      </c>
      <c r="M342" s="56" t="s">
        <v>1531</v>
      </c>
      <c r="N342" s="56" t="s">
        <v>7278</v>
      </c>
      <c r="O342" s="56" t="s">
        <v>415</v>
      </c>
      <c r="P342" s="58">
        <v>1050000</v>
      </c>
      <c r="Q342" s="56" t="s">
        <v>7361</v>
      </c>
    </row>
    <row r="343" spans="1:17" ht="15" customHeight="1" x14ac:dyDescent="0.25">
      <c r="A343" s="56">
        <v>284</v>
      </c>
      <c r="B343" s="440">
        <v>45234</v>
      </c>
      <c r="C343" s="57"/>
      <c r="D343" s="56" t="s">
        <v>5969</v>
      </c>
      <c r="E343" s="65" t="s">
        <v>5981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5865</v>
      </c>
      <c r="L343" s="65" t="s">
        <v>6058</v>
      </c>
      <c r="M343" s="56" t="s">
        <v>1533</v>
      </c>
      <c r="N343" s="56" t="s">
        <v>7278</v>
      </c>
      <c r="O343" s="56" t="s">
        <v>6766</v>
      </c>
      <c r="P343" s="58">
        <v>1050000</v>
      </c>
      <c r="Q343" s="56" t="s">
        <v>7406</v>
      </c>
    </row>
    <row r="344" spans="1:17" ht="15" customHeight="1" x14ac:dyDescent="0.25">
      <c r="A344" s="56">
        <v>285</v>
      </c>
      <c r="B344" s="440">
        <v>45234</v>
      </c>
      <c r="C344" s="57"/>
      <c r="D344" s="56" t="s">
        <v>5833</v>
      </c>
      <c r="E344" s="65" t="s">
        <v>5982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7079</v>
      </c>
      <c r="L344" s="65" t="s">
        <v>6118</v>
      </c>
      <c r="M344" s="56" t="s">
        <v>1815</v>
      </c>
      <c r="N344" s="56" t="s">
        <v>6942</v>
      </c>
      <c r="O344" s="56" t="s">
        <v>6766</v>
      </c>
      <c r="P344" s="58">
        <v>1050000</v>
      </c>
      <c r="Q344" s="56" t="s">
        <v>7406</v>
      </c>
    </row>
    <row r="345" spans="1:17" ht="15" customHeight="1" x14ac:dyDescent="0.25">
      <c r="A345" s="56">
        <v>286</v>
      </c>
      <c r="B345" s="440">
        <v>45234</v>
      </c>
      <c r="C345" s="57"/>
      <c r="D345" s="56" t="s">
        <v>5858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5909</v>
      </c>
      <c r="L345" s="56" t="s">
        <v>4963</v>
      </c>
      <c r="M345" s="56" t="s">
        <v>1666</v>
      </c>
      <c r="N345" s="56" t="s">
        <v>6942</v>
      </c>
      <c r="O345" s="56" t="s">
        <v>6766</v>
      </c>
      <c r="P345" s="58">
        <v>1050000</v>
      </c>
      <c r="Q345" s="56" t="s">
        <v>7406</v>
      </c>
    </row>
    <row r="346" spans="1:17" ht="15" customHeight="1" x14ac:dyDescent="0.25">
      <c r="A346" s="56">
        <v>287</v>
      </c>
      <c r="B346" s="440">
        <v>45234</v>
      </c>
      <c r="C346" s="57"/>
      <c r="D346" s="56" t="s">
        <v>5969</v>
      </c>
      <c r="E346" s="65" t="s">
        <v>5983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5909</v>
      </c>
      <c r="L346" s="56" t="s">
        <v>4918</v>
      </c>
      <c r="M346" s="56" t="s">
        <v>1179</v>
      </c>
      <c r="N346" s="56" t="s">
        <v>6942</v>
      </c>
      <c r="O346" s="56" t="s">
        <v>415</v>
      </c>
      <c r="P346" s="56"/>
      <c r="Q346" s="56" t="s">
        <v>7204</v>
      </c>
    </row>
    <row r="347" spans="1:17" ht="15" customHeight="1" x14ac:dyDescent="0.25">
      <c r="A347" s="56">
        <v>288</v>
      </c>
      <c r="B347" s="440">
        <v>45234</v>
      </c>
      <c r="C347" s="57"/>
      <c r="D347" s="56" t="s">
        <v>5969</v>
      </c>
      <c r="E347" s="65" t="s">
        <v>5984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5909</v>
      </c>
      <c r="L347" s="65" t="s">
        <v>7282</v>
      </c>
      <c r="M347" s="56" t="s">
        <v>1017</v>
      </c>
      <c r="N347" s="56" t="s">
        <v>7278</v>
      </c>
      <c r="O347" s="56" t="s">
        <v>415</v>
      </c>
      <c r="P347" s="58">
        <v>1050000</v>
      </c>
      <c r="Q347" s="56" t="s">
        <v>7361</v>
      </c>
    </row>
    <row r="348" spans="1:17" ht="15" customHeight="1" x14ac:dyDescent="0.25">
      <c r="A348" s="56">
        <v>289</v>
      </c>
      <c r="B348" s="440">
        <v>45234</v>
      </c>
      <c r="C348" s="57"/>
      <c r="D348" s="56" t="s">
        <v>5962</v>
      </c>
      <c r="E348" s="65" t="s">
        <v>5985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5909</v>
      </c>
      <c r="L348" s="65" t="s">
        <v>6077</v>
      </c>
      <c r="M348" s="56" t="s">
        <v>1585</v>
      </c>
      <c r="N348" s="56" t="s">
        <v>6942</v>
      </c>
      <c r="O348" s="56" t="s">
        <v>415</v>
      </c>
      <c r="P348" s="56"/>
      <c r="Q348" s="56" t="s">
        <v>7204</v>
      </c>
    </row>
    <row r="349" spans="1:17" ht="15" customHeight="1" x14ac:dyDescent="0.25">
      <c r="A349" s="56">
        <v>290</v>
      </c>
      <c r="B349" s="440">
        <v>45234</v>
      </c>
      <c r="C349" s="57"/>
      <c r="D349" s="56" t="s">
        <v>5969</v>
      </c>
      <c r="E349" s="65" t="s">
        <v>5986</v>
      </c>
      <c r="F349" s="56" t="s">
        <v>1207</v>
      </c>
      <c r="G349" s="56" t="s">
        <v>576</v>
      </c>
      <c r="H349" s="64" t="s">
        <v>485</v>
      </c>
      <c r="I349" s="633"/>
      <c r="J349" s="224">
        <v>45444</v>
      </c>
      <c r="K349" s="56" t="s">
        <v>5865</v>
      </c>
      <c r="L349" s="65" t="s">
        <v>5615</v>
      </c>
      <c r="M349" s="56" t="s">
        <v>1643</v>
      </c>
      <c r="N349" s="56" t="s">
        <v>6942</v>
      </c>
      <c r="O349" s="56" t="s">
        <v>475</v>
      </c>
      <c r="P349" s="58">
        <v>1050000</v>
      </c>
      <c r="Q349" s="56" t="s">
        <v>7406</v>
      </c>
    </row>
    <row r="350" spans="1:17" ht="15" customHeight="1" x14ac:dyDescent="0.25">
      <c r="A350" s="56">
        <v>291</v>
      </c>
      <c r="B350" s="440">
        <v>45234</v>
      </c>
      <c r="C350" s="57"/>
      <c r="D350" s="56" t="s">
        <v>5833</v>
      </c>
      <c r="E350" s="65" t="s">
        <v>5987</v>
      </c>
      <c r="F350" s="56" t="s">
        <v>1242</v>
      </c>
      <c r="G350" s="440">
        <v>45143</v>
      </c>
      <c r="H350" s="56" t="s">
        <v>509</v>
      </c>
      <c r="I350" s="89"/>
      <c r="J350" s="224">
        <v>45444</v>
      </c>
      <c r="K350" s="56" t="s">
        <v>5865</v>
      </c>
      <c r="L350" s="65" t="s">
        <v>5688</v>
      </c>
      <c r="M350" s="56" t="s">
        <v>1717</v>
      </c>
      <c r="N350" s="56" t="s">
        <v>6942</v>
      </c>
      <c r="O350" s="56" t="s">
        <v>416</v>
      </c>
      <c r="P350" s="58">
        <v>1050000</v>
      </c>
      <c r="Q350" s="56" t="s">
        <v>7406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5909</v>
      </c>
      <c r="E351" s="65" t="s">
        <v>5988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6078</v>
      </c>
      <c r="L351" s="65">
        <v>5279107097</v>
      </c>
      <c r="M351" s="56" t="s">
        <v>1587</v>
      </c>
      <c r="N351" s="56" t="s">
        <v>6942</v>
      </c>
      <c r="O351" s="56" t="s">
        <v>415</v>
      </c>
      <c r="P351" s="58">
        <v>1050000</v>
      </c>
      <c r="Q351" s="56" t="s">
        <v>7361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5909</v>
      </c>
      <c r="E352" s="65" t="s">
        <v>5989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6365</v>
      </c>
      <c r="L352" s="65">
        <v>57213553121</v>
      </c>
      <c r="M352" s="56" t="s">
        <v>1379</v>
      </c>
      <c r="N352" s="56" t="s">
        <v>7278</v>
      </c>
      <c r="O352" s="56" t="s">
        <v>415</v>
      </c>
      <c r="P352" s="58">
        <v>825000</v>
      </c>
      <c r="Q352" s="56" t="s">
        <v>7361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5909</v>
      </c>
      <c r="E353" s="65" t="s">
        <v>5990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5833</v>
      </c>
      <c r="L353" s="56" t="s">
        <v>4872</v>
      </c>
      <c r="M353" s="56" t="s">
        <v>7277</v>
      </c>
      <c r="N353" s="56" t="s">
        <v>7278</v>
      </c>
      <c r="O353" s="56" t="s">
        <v>6766</v>
      </c>
      <c r="P353" s="58">
        <v>825000</v>
      </c>
      <c r="Q353" s="56" t="s">
        <v>7406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5909</v>
      </c>
      <c r="E354" s="65" t="s">
        <v>5991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5" t="s">
        <v>5967</v>
      </c>
      <c r="L354" s="644" t="s">
        <v>7279</v>
      </c>
      <c r="M354" s="255" t="s">
        <v>1164</v>
      </c>
      <c r="N354" s="56" t="s">
        <v>7278</v>
      </c>
      <c r="O354" s="56" t="s">
        <v>415</v>
      </c>
      <c r="P354" s="58">
        <v>825000</v>
      </c>
      <c r="Q354" s="56" t="s">
        <v>7361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5909</v>
      </c>
      <c r="E355" s="65" t="s">
        <v>5992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5962</v>
      </c>
      <c r="L355" s="65" t="s">
        <v>7280</v>
      </c>
      <c r="M355" s="56" t="s">
        <v>7281</v>
      </c>
      <c r="N355" s="56" t="s">
        <v>7278</v>
      </c>
      <c r="O355" s="56" t="s">
        <v>6766</v>
      </c>
      <c r="P355" s="58">
        <v>825000</v>
      </c>
      <c r="Q355" s="56" t="s">
        <v>7406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5909</v>
      </c>
      <c r="E356" s="65" t="s">
        <v>5993</v>
      </c>
      <c r="F356" s="56" t="s">
        <v>1286</v>
      </c>
      <c r="G356" s="56" t="s">
        <v>595</v>
      </c>
      <c r="H356" s="56" t="s">
        <v>582</v>
      </c>
      <c r="I356" s="133"/>
      <c r="J356" s="56" t="s">
        <v>7034</v>
      </c>
      <c r="K356" s="56" t="s">
        <v>5909</v>
      </c>
      <c r="L356" s="65" t="s">
        <v>4946</v>
      </c>
      <c r="M356" s="56" t="s">
        <v>1516</v>
      </c>
      <c r="N356" s="224">
        <v>45353</v>
      </c>
      <c r="O356" s="56" t="s">
        <v>6718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5909</v>
      </c>
      <c r="E357" s="65" t="s">
        <v>5994</v>
      </c>
      <c r="F357" s="56" t="s">
        <v>1291</v>
      </c>
      <c r="G357" s="56" t="s">
        <v>377</v>
      </c>
      <c r="H357" s="56" t="s">
        <v>725</v>
      </c>
      <c r="I357" s="89"/>
      <c r="J357" s="56" t="s">
        <v>7034</v>
      </c>
      <c r="K357" s="56" t="s">
        <v>5833</v>
      </c>
      <c r="L357" s="65" t="s">
        <v>5783</v>
      </c>
      <c r="M357" s="56" t="s">
        <v>1833</v>
      </c>
      <c r="N357" s="56" t="s">
        <v>8168</v>
      </c>
      <c r="O357" s="56" t="s">
        <v>6294</v>
      </c>
      <c r="P357" s="62">
        <v>825000</v>
      </c>
      <c r="Q357" s="56" t="s">
        <v>8352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5909</v>
      </c>
      <c r="E358" s="65" t="s">
        <v>5797</v>
      </c>
      <c r="F358" s="56" t="s">
        <v>1300</v>
      </c>
      <c r="G358" s="56" t="s">
        <v>603</v>
      </c>
      <c r="H358" s="56" t="s">
        <v>415</v>
      </c>
      <c r="I358" s="633"/>
      <c r="J358" s="56" t="s">
        <v>7034</v>
      </c>
      <c r="K358" s="56" t="s">
        <v>4484</v>
      </c>
      <c r="L358" s="65" t="s">
        <v>7035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5909</v>
      </c>
      <c r="E359" s="65" t="s">
        <v>5995</v>
      </c>
      <c r="F359" s="56" t="s">
        <v>1292</v>
      </c>
      <c r="G359" s="56" t="s">
        <v>377</v>
      </c>
      <c r="H359" s="56" t="s">
        <v>725</v>
      </c>
      <c r="J359" s="56" t="s">
        <v>7034</v>
      </c>
      <c r="K359" s="56" t="s">
        <v>5022</v>
      </c>
      <c r="L359" s="65" t="s">
        <v>7036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5909</v>
      </c>
      <c r="E360" s="65" t="s">
        <v>5996</v>
      </c>
      <c r="F360" s="56" t="s">
        <v>1293</v>
      </c>
      <c r="G360" s="56" t="s">
        <v>377</v>
      </c>
      <c r="H360" s="56" t="s">
        <v>725</v>
      </c>
      <c r="I360" s="89"/>
      <c r="J360" s="56" t="s">
        <v>7299</v>
      </c>
      <c r="K360" s="56" t="s">
        <v>5909</v>
      </c>
      <c r="L360" s="65" t="s">
        <v>4961</v>
      </c>
      <c r="M360" s="56" t="s">
        <v>1626</v>
      </c>
      <c r="N360" s="224">
        <v>45353</v>
      </c>
      <c r="O360" s="56" t="s">
        <v>6718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5909</v>
      </c>
      <c r="E361" s="65" t="s">
        <v>5997</v>
      </c>
      <c r="F361" s="56" t="s">
        <v>1301</v>
      </c>
      <c r="G361" s="56" t="s">
        <v>603</v>
      </c>
      <c r="H361" s="56" t="s">
        <v>415</v>
      </c>
      <c r="I361" s="674"/>
      <c r="J361" s="56" t="s">
        <v>7299</v>
      </c>
      <c r="K361" s="56" t="s">
        <v>5999</v>
      </c>
      <c r="L361" s="65" t="s">
        <v>7300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5909</v>
      </c>
      <c r="E362" s="65" t="s">
        <v>5998</v>
      </c>
      <c r="F362" s="56" t="s">
        <v>1294</v>
      </c>
      <c r="G362" s="56" t="s">
        <v>377</v>
      </c>
      <c r="H362" s="56" t="s">
        <v>725</v>
      </c>
      <c r="J362" s="56" t="s">
        <v>7299</v>
      </c>
      <c r="K362" s="56" t="s">
        <v>5909</v>
      </c>
      <c r="L362" s="65" t="s">
        <v>4926</v>
      </c>
      <c r="M362" s="56" t="s">
        <v>1225</v>
      </c>
      <c r="N362" s="224">
        <v>45353</v>
      </c>
      <c r="O362" s="56" t="s">
        <v>6718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5999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7299</v>
      </c>
      <c r="K363" s="56" t="s">
        <v>5909</v>
      </c>
      <c r="L363" s="65" t="s">
        <v>5797</v>
      </c>
      <c r="M363" s="56" t="s">
        <v>7301</v>
      </c>
      <c r="N363" s="224">
        <v>45353</v>
      </c>
      <c r="O363" s="56" t="s">
        <v>6718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5909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7299</v>
      </c>
      <c r="K364" s="247" t="s">
        <v>5909</v>
      </c>
      <c r="L364" s="56" t="s">
        <v>7302</v>
      </c>
      <c r="M364" s="56" t="s">
        <v>8113</v>
      </c>
      <c r="N364" s="224">
        <v>45353</v>
      </c>
      <c r="O364" s="56" t="s">
        <v>488</v>
      </c>
      <c r="P364" s="56"/>
      <c r="Q364" s="56" t="s">
        <v>8025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5999</v>
      </c>
      <c r="E365" s="65" t="s">
        <v>6000</v>
      </c>
      <c r="F365" s="56" t="s">
        <v>1350</v>
      </c>
      <c r="G365" s="224">
        <v>45205</v>
      </c>
      <c r="H365" s="56" t="s">
        <v>6001</v>
      </c>
      <c r="J365" s="56" t="s">
        <v>7533</v>
      </c>
      <c r="K365" s="56" t="s">
        <v>5833</v>
      </c>
      <c r="L365" s="65" t="s">
        <v>2630</v>
      </c>
      <c r="M365" s="56" t="s">
        <v>1497</v>
      </c>
      <c r="N365" s="56" t="s">
        <v>8168</v>
      </c>
      <c r="O365" s="56" t="s">
        <v>6294</v>
      </c>
      <c r="P365" s="62">
        <v>825000</v>
      </c>
      <c r="Q365" s="56" t="s">
        <v>8352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5999</v>
      </c>
      <c r="E366" s="65" t="s">
        <v>6002</v>
      </c>
      <c r="F366" s="56" t="s">
        <v>1351</v>
      </c>
      <c r="G366" s="224">
        <v>45205</v>
      </c>
      <c r="H366" s="56" t="s">
        <v>6001</v>
      </c>
      <c r="J366" s="56" t="s">
        <v>7533</v>
      </c>
      <c r="K366" s="56" t="s">
        <v>4423</v>
      </c>
      <c r="L366" s="65" t="s">
        <v>5809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5909</v>
      </c>
      <c r="E367" s="65" t="s">
        <v>6003</v>
      </c>
      <c r="F367" s="56" t="s">
        <v>1320</v>
      </c>
      <c r="G367" s="56" t="s">
        <v>618</v>
      </c>
      <c r="H367" s="56" t="s">
        <v>415</v>
      </c>
      <c r="J367" s="56" t="s">
        <v>7533</v>
      </c>
      <c r="K367" s="56" t="s">
        <v>5909</v>
      </c>
      <c r="L367" s="65" t="s">
        <v>4885</v>
      </c>
      <c r="M367" s="56" t="s">
        <v>1988</v>
      </c>
      <c r="N367" s="224">
        <v>45353</v>
      </c>
      <c r="O367" s="56" t="s">
        <v>488</v>
      </c>
      <c r="P367" s="56"/>
      <c r="Q367" s="56" t="s">
        <v>8025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5909</v>
      </c>
      <c r="E368" s="65" t="s">
        <v>6004</v>
      </c>
      <c r="F368" s="56" t="s">
        <v>1352</v>
      </c>
      <c r="G368" s="224">
        <v>45205</v>
      </c>
      <c r="H368" s="56" t="s">
        <v>6001</v>
      </c>
      <c r="J368" s="56" t="s">
        <v>7533</v>
      </c>
      <c r="K368" s="56" t="s">
        <v>5909</v>
      </c>
      <c r="L368" s="56" t="s">
        <v>2863</v>
      </c>
      <c r="M368" s="255" t="s">
        <v>8114</v>
      </c>
      <c r="N368" s="224">
        <v>45353</v>
      </c>
      <c r="O368" s="56" t="s">
        <v>488</v>
      </c>
      <c r="P368" s="56"/>
      <c r="Q368" s="56" t="s">
        <v>8025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5909</v>
      </c>
      <c r="E369" s="65" t="s">
        <v>5817</v>
      </c>
      <c r="F369" s="56" t="s">
        <v>1321</v>
      </c>
      <c r="G369" s="56" t="s">
        <v>618</v>
      </c>
      <c r="H369" s="56" t="s">
        <v>415</v>
      </c>
      <c r="J369" s="56" t="s">
        <v>7533</v>
      </c>
      <c r="K369" s="56" t="s">
        <v>5909</v>
      </c>
      <c r="L369" s="65" t="s">
        <v>4891</v>
      </c>
      <c r="M369" s="56" t="s">
        <v>2119</v>
      </c>
      <c r="N369" s="224">
        <v>45353</v>
      </c>
      <c r="O369" s="56" t="s">
        <v>6718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5909</v>
      </c>
      <c r="E370" s="65" t="s">
        <v>6005</v>
      </c>
      <c r="F370" s="56" t="s">
        <v>1355</v>
      </c>
      <c r="G370" s="224">
        <v>45266</v>
      </c>
      <c r="H370" s="56" t="s">
        <v>415</v>
      </c>
      <c r="J370" s="56" t="s">
        <v>7533</v>
      </c>
      <c r="K370" s="56" t="s">
        <v>5909</v>
      </c>
      <c r="L370" s="56" t="s">
        <v>4951</v>
      </c>
      <c r="M370" s="56" t="s">
        <v>1536</v>
      </c>
      <c r="N370" s="224">
        <v>45353</v>
      </c>
      <c r="O370" s="56" t="s">
        <v>6718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5909</v>
      </c>
      <c r="E371" s="65" t="s">
        <v>6006</v>
      </c>
      <c r="F371" s="56" t="s">
        <v>1322</v>
      </c>
      <c r="G371" s="56" t="s">
        <v>618</v>
      </c>
      <c r="H371" s="56" t="s">
        <v>415</v>
      </c>
      <c r="J371" s="56" t="s">
        <v>7533</v>
      </c>
      <c r="K371" s="56" t="s">
        <v>5865</v>
      </c>
      <c r="L371" s="65" t="s">
        <v>6169</v>
      </c>
      <c r="M371" s="56" t="s">
        <v>2105</v>
      </c>
      <c r="N371" s="224">
        <v>45353</v>
      </c>
      <c r="O371" s="56" t="s">
        <v>488</v>
      </c>
      <c r="P371" s="56"/>
      <c r="Q371" s="56" t="s">
        <v>8025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5909</v>
      </c>
      <c r="E372" s="65" t="s">
        <v>6007</v>
      </c>
      <c r="F372" s="56" t="s">
        <v>1356</v>
      </c>
      <c r="G372" s="224">
        <v>45266</v>
      </c>
      <c r="H372" s="56" t="s">
        <v>415</v>
      </c>
      <c r="J372" s="56" t="s">
        <v>7533</v>
      </c>
      <c r="K372" s="56" t="s">
        <v>5909</v>
      </c>
      <c r="L372" s="56" t="s">
        <v>4960</v>
      </c>
      <c r="M372" s="56" t="s">
        <v>1663</v>
      </c>
      <c r="N372" s="224">
        <v>45353</v>
      </c>
      <c r="O372" s="56" t="s">
        <v>6718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5909</v>
      </c>
      <c r="E373" s="65" t="s">
        <v>6008</v>
      </c>
      <c r="F373" s="56" t="s">
        <v>1335</v>
      </c>
      <c r="G373" s="224">
        <v>45052</v>
      </c>
      <c r="H373" s="56" t="s">
        <v>791</v>
      </c>
      <c r="J373" s="56" t="s">
        <v>7533</v>
      </c>
      <c r="K373" s="56" t="s">
        <v>5909</v>
      </c>
      <c r="L373" s="56" t="s">
        <v>4952</v>
      </c>
      <c r="M373" s="56" t="s">
        <v>1537</v>
      </c>
      <c r="N373" s="224">
        <v>45353</v>
      </c>
      <c r="O373" s="56" t="s">
        <v>6718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5909</v>
      </c>
      <c r="E374" s="65" t="s">
        <v>6009</v>
      </c>
      <c r="F374" s="56" t="s">
        <v>1336</v>
      </c>
      <c r="G374" s="224">
        <v>45052</v>
      </c>
      <c r="H374" s="56" t="s">
        <v>791</v>
      </c>
      <c r="J374" s="224"/>
      <c r="K374" s="56" t="s">
        <v>5969</v>
      </c>
      <c r="L374" s="65" t="s">
        <v>5780</v>
      </c>
      <c r="M374" s="56" t="s">
        <v>1832</v>
      </c>
      <c r="N374" s="56" t="s">
        <v>8168</v>
      </c>
      <c r="O374" s="56" t="s">
        <v>6294</v>
      </c>
      <c r="P374" s="62">
        <v>825000</v>
      </c>
      <c r="Q374" s="56" t="s">
        <v>8352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5909</v>
      </c>
      <c r="E375" s="65" t="s">
        <v>6010</v>
      </c>
      <c r="F375" s="56" t="s">
        <v>1342</v>
      </c>
      <c r="G375" s="224">
        <v>45083</v>
      </c>
      <c r="H375" s="56" t="s">
        <v>415</v>
      </c>
      <c r="J375" s="56" t="s">
        <v>8168</v>
      </c>
      <c r="K375" s="56" t="s">
        <v>5909</v>
      </c>
      <c r="L375" s="65" t="s">
        <v>6174</v>
      </c>
      <c r="M375" s="56" t="s">
        <v>2095</v>
      </c>
      <c r="N375" s="224">
        <v>45538</v>
      </c>
      <c r="O375" s="56"/>
      <c r="P375" s="62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5909</v>
      </c>
      <c r="E376" s="65" t="s">
        <v>6011</v>
      </c>
      <c r="F376" s="56" t="s">
        <v>1383</v>
      </c>
      <c r="G376" s="56" t="s">
        <v>638</v>
      </c>
      <c r="H376" s="56" t="s">
        <v>415</v>
      </c>
      <c r="J376" s="56" t="s">
        <v>8168</v>
      </c>
      <c r="K376" s="56" t="s">
        <v>5865</v>
      </c>
      <c r="L376" s="65" t="s">
        <v>8214</v>
      </c>
      <c r="M376" s="56" t="s">
        <v>1770</v>
      </c>
      <c r="N376" s="56" t="s">
        <v>8536</v>
      </c>
      <c r="O376" s="56" t="s">
        <v>6294</v>
      </c>
      <c r="P376" s="62">
        <v>1050000</v>
      </c>
      <c r="Q376" s="224">
        <v>45415</v>
      </c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5865</v>
      </c>
      <c r="E377" s="65" t="s">
        <v>6012</v>
      </c>
      <c r="F377" s="56" t="s">
        <v>1384</v>
      </c>
      <c r="G377" s="56" t="s">
        <v>638</v>
      </c>
      <c r="H377" s="56" t="s">
        <v>415</v>
      </c>
      <c r="J377" s="56" t="s">
        <v>8168</v>
      </c>
      <c r="K377" s="56" t="s">
        <v>5909</v>
      </c>
      <c r="L377" s="65" t="s">
        <v>6173</v>
      </c>
      <c r="M377" s="56" t="s">
        <v>2094</v>
      </c>
      <c r="N377" s="56" t="s">
        <v>8536</v>
      </c>
      <c r="O377" s="56" t="s">
        <v>6718</v>
      </c>
      <c r="P377" s="62">
        <v>1050000</v>
      </c>
      <c r="Q377" s="224">
        <v>45446</v>
      </c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5909</v>
      </c>
      <c r="E378" s="65" t="s">
        <v>6013</v>
      </c>
      <c r="F378" s="56" t="s">
        <v>1373</v>
      </c>
      <c r="G378" s="56" t="s">
        <v>635</v>
      </c>
      <c r="H378" s="56" t="s">
        <v>475</v>
      </c>
      <c r="J378" s="56" t="s">
        <v>8168</v>
      </c>
      <c r="K378" s="56" t="s">
        <v>5999</v>
      </c>
      <c r="L378" s="65" t="s">
        <v>8215</v>
      </c>
      <c r="M378" s="56" t="s">
        <v>1751</v>
      </c>
      <c r="N378" s="56" t="s">
        <v>8536</v>
      </c>
      <c r="O378" s="56" t="s">
        <v>6294</v>
      </c>
      <c r="P378" s="62">
        <v>1050000</v>
      </c>
      <c r="Q378" s="224">
        <v>45415</v>
      </c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5909</v>
      </c>
      <c r="E379" s="65" t="s">
        <v>6014</v>
      </c>
      <c r="F379" s="56" t="s">
        <v>1374</v>
      </c>
      <c r="G379" s="56" t="s">
        <v>635</v>
      </c>
      <c r="H379" s="56" t="s">
        <v>475</v>
      </c>
      <c r="J379" s="452" t="s">
        <v>8168</v>
      </c>
      <c r="K379" s="780" t="s">
        <v>4409</v>
      </c>
      <c r="L379" s="452" t="s">
        <v>8216</v>
      </c>
      <c r="M379" s="452"/>
      <c r="N379" s="452" t="s">
        <v>8536</v>
      </c>
      <c r="O379" s="452" t="s">
        <v>4416</v>
      </c>
      <c r="P379" s="62"/>
      <c r="Q379" s="452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5909</v>
      </c>
      <c r="E380" s="65" t="s">
        <v>6015</v>
      </c>
      <c r="F380" s="56" t="s">
        <v>1375</v>
      </c>
      <c r="G380" s="56" t="s">
        <v>635</v>
      </c>
      <c r="H380" s="56" t="s">
        <v>475</v>
      </c>
      <c r="J380" s="56" t="s">
        <v>8168</v>
      </c>
      <c r="K380" s="56" t="s">
        <v>5999</v>
      </c>
      <c r="L380" s="65" t="s">
        <v>8217</v>
      </c>
      <c r="M380" s="56" t="s">
        <v>2026</v>
      </c>
      <c r="N380" s="56" t="s">
        <v>8536</v>
      </c>
      <c r="O380" s="56" t="s">
        <v>6294</v>
      </c>
      <c r="P380" s="62">
        <v>1050000</v>
      </c>
      <c r="Q380" s="224">
        <v>45415</v>
      </c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5909</v>
      </c>
      <c r="E381" s="65" t="s">
        <v>6016</v>
      </c>
      <c r="F381" s="56" t="s">
        <v>1376</v>
      </c>
      <c r="G381" s="56" t="s">
        <v>635</v>
      </c>
      <c r="H381" s="56" t="s">
        <v>475</v>
      </c>
      <c r="J381" s="56" t="s">
        <v>8168</v>
      </c>
      <c r="K381" s="56" t="s">
        <v>5999</v>
      </c>
      <c r="L381" s="65" t="s">
        <v>8218</v>
      </c>
      <c r="M381" s="56" t="s">
        <v>2020</v>
      </c>
      <c r="N381" s="56" t="s">
        <v>8536</v>
      </c>
      <c r="O381" s="56" t="s">
        <v>6294</v>
      </c>
      <c r="P381" s="62">
        <v>1050000</v>
      </c>
      <c r="Q381" s="224">
        <v>45415</v>
      </c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5909</v>
      </c>
      <c r="E382" s="65" t="s">
        <v>6017</v>
      </c>
      <c r="F382" s="56" t="s">
        <v>1377</v>
      </c>
      <c r="G382" s="56" t="s">
        <v>635</v>
      </c>
      <c r="H382" s="56" t="s">
        <v>475</v>
      </c>
      <c r="J382" s="56" t="s">
        <v>8168</v>
      </c>
      <c r="K382" s="56" t="s">
        <v>5865</v>
      </c>
      <c r="L382" s="65" t="s">
        <v>6157</v>
      </c>
      <c r="M382" s="56" t="s">
        <v>2042</v>
      </c>
      <c r="N382" s="56" t="s">
        <v>8536</v>
      </c>
      <c r="O382" s="56" t="s">
        <v>6294</v>
      </c>
      <c r="P382" s="62">
        <v>1050000</v>
      </c>
      <c r="Q382" s="224">
        <v>45415</v>
      </c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5909</v>
      </c>
      <c r="E383" s="65" t="s">
        <v>6018</v>
      </c>
      <c r="F383" s="56" t="s">
        <v>1378</v>
      </c>
      <c r="G383" s="56" t="s">
        <v>635</v>
      </c>
      <c r="H383" s="56" t="s">
        <v>475</v>
      </c>
      <c r="J383" s="56" t="s">
        <v>8168</v>
      </c>
      <c r="K383" s="56" t="s">
        <v>5909</v>
      </c>
      <c r="L383" s="65" t="s">
        <v>5728</v>
      </c>
      <c r="M383" s="56" t="s">
        <v>1856</v>
      </c>
      <c r="N383" s="56" t="s">
        <v>8536</v>
      </c>
      <c r="O383" s="56" t="s">
        <v>415</v>
      </c>
      <c r="P383" s="62">
        <v>1050000</v>
      </c>
      <c r="Q383" s="224">
        <v>45294</v>
      </c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5906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8168</v>
      </c>
      <c r="K384" s="56" t="s">
        <v>5909</v>
      </c>
      <c r="L384" s="65" t="s">
        <v>8219</v>
      </c>
      <c r="M384" s="56" t="s">
        <v>8544</v>
      </c>
      <c r="N384" s="56" t="s">
        <v>8536</v>
      </c>
      <c r="O384" s="56" t="s">
        <v>6718</v>
      </c>
      <c r="P384" s="62">
        <v>1050000</v>
      </c>
      <c r="Q384" s="224">
        <v>45446</v>
      </c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5906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52" t="s">
        <v>8168</v>
      </c>
      <c r="K385" s="452" t="s">
        <v>4423</v>
      </c>
      <c r="L385" s="611" t="s">
        <v>5741</v>
      </c>
      <c r="M385" s="452" t="s">
        <v>8220</v>
      </c>
      <c r="N385" s="452" t="s">
        <v>8536</v>
      </c>
      <c r="O385" s="452" t="s">
        <v>4416</v>
      </c>
      <c r="P385" s="62"/>
      <c r="Q385" s="452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6019</v>
      </c>
      <c r="E386" s="65" t="s">
        <v>6020</v>
      </c>
      <c r="F386" s="56" t="s">
        <v>1380</v>
      </c>
      <c r="G386" s="56" t="s">
        <v>635</v>
      </c>
      <c r="H386" s="56" t="s">
        <v>475</v>
      </c>
      <c r="J386" s="56" t="s">
        <v>8168</v>
      </c>
      <c r="K386" s="247" t="s">
        <v>5909</v>
      </c>
      <c r="L386" s="56" t="s">
        <v>8221</v>
      </c>
      <c r="M386" s="56" t="s">
        <v>1159</v>
      </c>
      <c r="N386" s="56" t="s">
        <v>8536</v>
      </c>
      <c r="O386" s="56" t="s">
        <v>415</v>
      </c>
      <c r="P386" s="62">
        <v>1050000</v>
      </c>
      <c r="Q386" s="224">
        <v>45325</v>
      </c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6021</v>
      </c>
      <c r="E387" s="65" t="s">
        <v>6022</v>
      </c>
      <c r="F387" s="56" t="s">
        <v>1393</v>
      </c>
      <c r="G387" s="56" t="s">
        <v>638</v>
      </c>
      <c r="H387" s="56" t="s">
        <v>582</v>
      </c>
      <c r="J387" s="56" t="s">
        <v>8168</v>
      </c>
      <c r="K387" s="56" t="s">
        <v>5909</v>
      </c>
      <c r="L387" s="65" t="s">
        <v>4937</v>
      </c>
      <c r="M387" s="56" t="s">
        <v>1389</v>
      </c>
      <c r="N387" s="56" t="s">
        <v>8536</v>
      </c>
      <c r="O387" s="56" t="s">
        <v>6294</v>
      </c>
      <c r="P387" s="62">
        <v>1050000</v>
      </c>
      <c r="Q387" s="224">
        <v>45415</v>
      </c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6019</v>
      </c>
      <c r="E388" s="65" t="s">
        <v>6023</v>
      </c>
      <c r="F388" s="56" t="s">
        <v>1381</v>
      </c>
      <c r="G388" s="56" t="s">
        <v>635</v>
      </c>
      <c r="H388" s="56" t="s">
        <v>475</v>
      </c>
      <c r="J388" s="56" t="s">
        <v>8168</v>
      </c>
      <c r="K388" s="56" t="s">
        <v>5909</v>
      </c>
      <c r="L388" s="65" t="s">
        <v>5705</v>
      </c>
      <c r="M388" s="56" t="s">
        <v>1557</v>
      </c>
      <c r="N388" s="56" t="s">
        <v>8536</v>
      </c>
      <c r="O388" s="56" t="s">
        <v>415</v>
      </c>
      <c r="P388" s="62">
        <v>1050000</v>
      </c>
      <c r="Q388" s="224">
        <v>45294</v>
      </c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6024</v>
      </c>
      <c r="E389" s="65" t="s">
        <v>6025</v>
      </c>
      <c r="F389" s="56" t="s">
        <v>1394</v>
      </c>
      <c r="G389" s="56" t="s">
        <v>638</v>
      </c>
      <c r="H389" s="56" t="s">
        <v>582</v>
      </c>
      <c r="J389" s="56" t="s">
        <v>8548</v>
      </c>
      <c r="K389" s="56" t="s">
        <v>5906</v>
      </c>
      <c r="L389" s="65">
        <v>10767332521</v>
      </c>
      <c r="M389" s="56" t="s">
        <v>1695</v>
      </c>
      <c r="N389" s="224">
        <v>45538</v>
      </c>
      <c r="O389" s="56"/>
      <c r="P389" s="62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6024</v>
      </c>
      <c r="E390" s="65" t="s">
        <v>6026</v>
      </c>
      <c r="F390" s="56" t="s">
        <v>1386</v>
      </c>
      <c r="G390" s="56" t="s">
        <v>638</v>
      </c>
      <c r="H390" s="56" t="s">
        <v>415</v>
      </c>
      <c r="J390" s="56" t="s">
        <v>8548</v>
      </c>
      <c r="K390" s="56" t="s">
        <v>5909</v>
      </c>
      <c r="L390" s="65" t="s">
        <v>4895</v>
      </c>
      <c r="M390" s="56" t="s">
        <v>2791</v>
      </c>
      <c r="N390" s="224">
        <v>45538</v>
      </c>
      <c r="O390" s="56"/>
      <c r="P390" s="62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6027</v>
      </c>
      <c r="E391" s="65" t="s">
        <v>6028</v>
      </c>
      <c r="F391" s="56" t="s">
        <v>1382</v>
      </c>
      <c r="G391" s="56" t="s">
        <v>635</v>
      </c>
      <c r="H391" s="56" t="s">
        <v>475</v>
      </c>
      <c r="J391" s="56" t="s">
        <v>8548</v>
      </c>
      <c r="K391" s="56" t="s">
        <v>5909</v>
      </c>
      <c r="L391" s="65" t="s">
        <v>5458</v>
      </c>
      <c r="M391" s="56" t="s">
        <v>2716</v>
      </c>
      <c r="N391" s="224">
        <v>45538</v>
      </c>
      <c r="O391" s="56"/>
      <c r="P391" s="62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6029</v>
      </c>
      <c r="E392" s="65" t="s">
        <v>6030</v>
      </c>
      <c r="F392" s="56" t="s">
        <v>1395</v>
      </c>
      <c r="G392" s="56" t="s">
        <v>638</v>
      </c>
      <c r="H392" s="56" t="s">
        <v>582</v>
      </c>
      <c r="I392" s="633"/>
      <c r="J392" s="56" t="s">
        <v>8548</v>
      </c>
      <c r="K392" s="56" t="s">
        <v>4423</v>
      </c>
      <c r="L392" s="65" t="s">
        <v>8549</v>
      </c>
      <c r="M392" s="56" t="s">
        <v>5567</v>
      </c>
      <c r="N392" s="56"/>
      <c r="O392" s="56"/>
      <c r="P392" s="62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6029</v>
      </c>
      <c r="E393" s="65" t="s">
        <v>6031</v>
      </c>
      <c r="F393" s="56" t="s">
        <v>1396</v>
      </c>
      <c r="G393" s="56" t="s">
        <v>638</v>
      </c>
      <c r="H393" s="56" t="s">
        <v>582</v>
      </c>
      <c r="J393" s="56" t="s">
        <v>8548</v>
      </c>
      <c r="K393" s="56" t="s">
        <v>5909</v>
      </c>
      <c r="L393" s="65" t="s">
        <v>8550</v>
      </c>
      <c r="M393" s="56" t="s">
        <v>1636</v>
      </c>
      <c r="N393" s="224">
        <v>45538</v>
      </c>
      <c r="O393" s="56"/>
      <c r="P393" s="62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6029</v>
      </c>
      <c r="E394" s="65" t="s">
        <v>6032</v>
      </c>
      <c r="F394" s="56" t="s">
        <v>1397</v>
      </c>
      <c r="G394" s="56" t="s">
        <v>638</v>
      </c>
      <c r="H394" s="56" t="s">
        <v>582</v>
      </c>
      <c r="J394" s="56" t="s">
        <v>8548</v>
      </c>
      <c r="K394" s="56" t="s">
        <v>8978</v>
      </c>
      <c r="L394" s="472" t="s">
        <v>5671</v>
      </c>
      <c r="M394" s="56" t="s">
        <v>1874</v>
      </c>
      <c r="N394" s="224">
        <v>45538</v>
      </c>
      <c r="O394" s="56" t="s">
        <v>415</v>
      </c>
      <c r="P394" s="62">
        <v>975000</v>
      </c>
      <c r="Q394" s="56" t="s">
        <v>9257</v>
      </c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6029</v>
      </c>
      <c r="E395" s="65" t="s">
        <v>6033</v>
      </c>
      <c r="F395" s="56" t="s">
        <v>1398</v>
      </c>
      <c r="G395" s="56" t="s">
        <v>638</v>
      </c>
      <c r="H395" s="56" t="s">
        <v>582</v>
      </c>
      <c r="J395" s="56" t="s">
        <v>8548</v>
      </c>
      <c r="K395" s="56" t="s">
        <v>5969</v>
      </c>
      <c r="L395" s="65" t="s">
        <v>6155</v>
      </c>
      <c r="M395" s="56" t="s">
        <v>2036</v>
      </c>
      <c r="N395" s="224">
        <v>45538</v>
      </c>
      <c r="O395" s="56" t="s">
        <v>415</v>
      </c>
      <c r="P395" s="62"/>
      <c r="Q395" s="56" t="s">
        <v>9257</v>
      </c>
    </row>
    <row r="396" spans="1:17" ht="15" customHeight="1" x14ac:dyDescent="0.25">
      <c r="A396" s="56">
        <v>337</v>
      </c>
      <c r="B396" s="440">
        <v>45053</v>
      </c>
      <c r="C396" s="57"/>
      <c r="D396" s="56" t="s">
        <v>6034</v>
      </c>
      <c r="E396" s="472" t="s">
        <v>5671</v>
      </c>
      <c r="F396" s="56" t="s">
        <v>1452</v>
      </c>
      <c r="G396" s="224">
        <v>45084</v>
      </c>
      <c r="H396" s="56" t="s">
        <v>488</v>
      </c>
      <c r="J396" s="56" t="s">
        <v>8548</v>
      </c>
      <c r="K396" s="56" t="s">
        <v>5833</v>
      </c>
      <c r="L396" s="65" t="s">
        <v>4912</v>
      </c>
      <c r="M396" s="56" t="s">
        <v>1106</v>
      </c>
      <c r="N396" s="224">
        <v>45538</v>
      </c>
      <c r="O396" s="56" t="s">
        <v>6294</v>
      </c>
      <c r="P396" s="62">
        <v>825000</v>
      </c>
      <c r="Q396" s="56" t="s">
        <v>9049</v>
      </c>
    </row>
    <row r="397" spans="1:17" ht="15" customHeight="1" x14ac:dyDescent="0.25">
      <c r="A397" s="56">
        <v>338</v>
      </c>
      <c r="B397" s="440">
        <v>45053</v>
      </c>
      <c r="C397" s="57"/>
      <c r="D397" s="56" t="s">
        <v>5969</v>
      </c>
      <c r="E397" s="65" t="s">
        <v>6035</v>
      </c>
      <c r="F397" s="56" t="s">
        <v>1451</v>
      </c>
      <c r="G397" s="224">
        <v>45084</v>
      </c>
      <c r="H397" s="56" t="s">
        <v>488</v>
      </c>
      <c r="J397" s="56" t="s">
        <v>8548</v>
      </c>
      <c r="K397" s="56" t="s">
        <v>5962</v>
      </c>
      <c r="L397" s="65" t="s">
        <v>8552</v>
      </c>
      <c r="M397" s="56" t="s">
        <v>1564</v>
      </c>
      <c r="N397" s="224">
        <v>45538</v>
      </c>
      <c r="O397" s="56"/>
      <c r="P397" s="62"/>
      <c r="Q397" s="56"/>
    </row>
    <row r="398" spans="1:17" ht="15" customHeight="1" x14ac:dyDescent="0.25">
      <c r="A398" s="56">
        <v>339</v>
      </c>
      <c r="B398" s="440">
        <v>45053</v>
      </c>
      <c r="C398" s="57"/>
      <c r="D398" s="56" t="s">
        <v>5969</v>
      </c>
      <c r="E398" s="65" t="s">
        <v>6036</v>
      </c>
      <c r="F398" s="56" t="s">
        <v>1450</v>
      </c>
      <c r="G398" s="224">
        <v>45084</v>
      </c>
      <c r="H398" s="56" t="s">
        <v>488</v>
      </c>
      <c r="J398" s="56" t="s">
        <v>8548</v>
      </c>
      <c r="K398" s="56" t="s">
        <v>8979</v>
      </c>
      <c r="L398" s="65">
        <v>1721</v>
      </c>
      <c r="M398" s="56" t="s">
        <v>1846</v>
      </c>
      <c r="N398" s="224">
        <v>45538</v>
      </c>
      <c r="O398" s="1061" t="s">
        <v>415</v>
      </c>
      <c r="P398" s="1065">
        <v>975000</v>
      </c>
      <c r="Q398" s="1061" t="s">
        <v>9257</v>
      </c>
    </row>
    <row r="399" spans="1:17" ht="15" customHeight="1" x14ac:dyDescent="0.25">
      <c r="A399" s="56">
        <v>340</v>
      </c>
      <c r="B399" s="440">
        <v>45053</v>
      </c>
      <c r="C399" s="57"/>
      <c r="D399" s="56" t="s">
        <v>6034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8548</v>
      </c>
      <c r="K399" s="56" t="s">
        <v>5833</v>
      </c>
      <c r="L399" s="65" t="s">
        <v>5582</v>
      </c>
      <c r="M399" s="56" t="s">
        <v>1210</v>
      </c>
      <c r="N399" s="224">
        <v>45538</v>
      </c>
      <c r="O399" s="1061" t="s">
        <v>6294</v>
      </c>
      <c r="P399" s="1065">
        <v>825000</v>
      </c>
      <c r="Q399" s="1061" t="s">
        <v>9049</v>
      </c>
    </row>
    <row r="400" spans="1:17" ht="15" customHeight="1" x14ac:dyDescent="0.25">
      <c r="A400" s="56">
        <v>341</v>
      </c>
      <c r="B400" s="440">
        <v>45053</v>
      </c>
      <c r="C400" s="57"/>
      <c r="D400" s="56" t="s">
        <v>5999</v>
      </c>
      <c r="E400" s="65" t="s">
        <v>6037</v>
      </c>
      <c r="F400" s="56" t="s">
        <v>1455</v>
      </c>
      <c r="G400" s="224">
        <v>45145</v>
      </c>
      <c r="H400" s="56" t="s">
        <v>415</v>
      </c>
      <c r="J400" s="56" t="s">
        <v>8548</v>
      </c>
      <c r="K400" s="247" t="s">
        <v>5833</v>
      </c>
      <c r="L400" s="5" t="s">
        <v>8553</v>
      </c>
      <c r="M400" s="56" t="s">
        <v>8984</v>
      </c>
      <c r="N400" s="224">
        <v>45538</v>
      </c>
      <c r="O400" s="56" t="s">
        <v>415</v>
      </c>
      <c r="P400" s="62"/>
      <c r="Q400" s="56" t="s">
        <v>9028</v>
      </c>
    </row>
    <row r="401" spans="1:17" ht="15" customHeight="1" x14ac:dyDescent="0.25">
      <c r="A401" s="56">
        <v>342</v>
      </c>
      <c r="B401" s="440">
        <v>45053</v>
      </c>
      <c r="C401" s="57"/>
      <c r="D401" s="56" t="s">
        <v>5999</v>
      </c>
      <c r="E401" s="65" t="s">
        <v>6038</v>
      </c>
      <c r="F401" s="56" t="s">
        <v>1456</v>
      </c>
      <c r="G401" s="224">
        <v>45145</v>
      </c>
      <c r="H401" s="56" t="s">
        <v>415</v>
      </c>
      <c r="J401" s="56" t="s">
        <v>8548</v>
      </c>
      <c r="K401" s="56" t="s">
        <v>8965</v>
      </c>
      <c r="L401" s="65" t="s">
        <v>5649</v>
      </c>
      <c r="M401" s="56" t="s">
        <v>1364</v>
      </c>
      <c r="N401" s="224">
        <v>45538</v>
      </c>
      <c r="O401" s="1061" t="s">
        <v>6294</v>
      </c>
      <c r="P401" s="1065">
        <v>825000</v>
      </c>
      <c r="Q401" s="1061" t="s">
        <v>9049</v>
      </c>
    </row>
    <row r="402" spans="1:17" ht="15" customHeight="1" x14ac:dyDescent="0.25">
      <c r="A402" s="56">
        <v>343</v>
      </c>
      <c r="B402" s="440">
        <v>45053</v>
      </c>
      <c r="C402" s="57"/>
      <c r="D402" s="56" t="s">
        <v>5999</v>
      </c>
      <c r="E402" s="65" t="s">
        <v>6039</v>
      </c>
      <c r="F402" s="56" t="s">
        <v>1468</v>
      </c>
      <c r="G402" s="224">
        <v>45206</v>
      </c>
      <c r="H402" s="56" t="s">
        <v>475</v>
      </c>
      <c r="J402" s="56" t="s">
        <v>8548</v>
      </c>
      <c r="K402" s="56" t="s">
        <v>5833</v>
      </c>
      <c r="L402" s="65" t="s">
        <v>5994</v>
      </c>
      <c r="M402" s="56" t="s">
        <v>1291</v>
      </c>
      <c r="N402" s="224">
        <v>45538</v>
      </c>
      <c r="O402" s="1061" t="s">
        <v>6294</v>
      </c>
      <c r="P402" s="1065">
        <v>825000</v>
      </c>
      <c r="Q402" s="1061" t="s">
        <v>9049</v>
      </c>
    </row>
    <row r="403" spans="1:17" ht="15" customHeight="1" x14ac:dyDescent="0.25">
      <c r="A403" s="56">
        <v>344</v>
      </c>
      <c r="B403" s="440">
        <v>45053</v>
      </c>
      <c r="C403" s="57"/>
      <c r="D403" s="56" t="s">
        <v>5909</v>
      </c>
      <c r="E403" s="65" t="s">
        <v>6040</v>
      </c>
      <c r="F403" s="56" t="s">
        <v>1453</v>
      </c>
      <c r="G403" s="224">
        <v>45084</v>
      </c>
      <c r="H403" s="56" t="s">
        <v>488</v>
      </c>
      <c r="J403" s="56" t="s">
        <v>8548</v>
      </c>
      <c r="K403" s="56" t="s">
        <v>5833</v>
      </c>
      <c r="L403" s="65" t="s">
        <v>8554</v>
      </c>
      <c r="M403" s="56" t="s">
        <v>1286</v>
      </c>
      <c r="N403" s="224">
        <v>45538</v>
      </c>
      <c r="O403" s="1061" t="s">
        <v>6294</v>
      </c>
      <c r="P403" s="1065">
        <v>825000</v>
      </c>
      <c r="Q403" s="1061" t="s">
        <v>9049</v>
      </c>
    </row>
    <row r="404" spans="1:17" ht="15" customHeight="1" x14ac:dyDescent="0.25">
      <c r="A404" s="56">
        <v>345</v>
      </c>
      <c r="B404" s="440">
        <v>45053</v>
      </c>
      <c r="C404" s="57"/>
      <c r="D404" s="56" t="s">
        <v>5909</v>
      </c>
      <c r="E404" s="65" t="s">
        <v>6041</v>
      </c>
      <c r="F404" s="56" t="s">
        <v>1469</v>
      </c>
      <c r="G404" s="224">
        <v>45206</v>
      </c>
      <c r="H404" s="56" t="s">
        <v>475</v>
      </c>
      <c r="J404" s="511"/>
      <c r="K404" s="452" t="s">
        <v>4409</v>
      </c>
      <c r="L404" s="611" t="s">
        <v>5711</v>
      </c>
      <c r="M404" s="452" t="s">
        <v>1703</v>
      </c>
      <c r="N404" s="452"/>
      <c r="O404" s="452" t="s">
        <v>4416</v>
      </c>
      <c r="P404" s="452"/>
      <c r="Q404" s="259"/>
    </row>
    <row r="405" spans="1:17" ht="15" customHeight="1" x14ac:dyDescent="0.25">
      <c r="A405" s="56">
        <v>346</v>
      </c>
      <c r="B405" s="440">
        <v>45053</v>
      </c>
      <c r="C405" s="57"/>
      <c r="D405" s="56" t="s">
        <v>5865</v>
      </c>
      <c r="E405" s="65">
        <v>8766</v>
      </c>
      <c r="F405" s="56" t="s">
        <v>1470</v>
      </c>
      <c r="G405" s="224">
        <v>45206</v>
      </c>
      <c r="H405" s="56" t="s">
        <v>475</v>
      </c>
      <c r="J405" s="511"/>
      <c r="K405" s="452" t="s">
        <v>4409</v>
      </c>
      <c r="L405" s="611" t="s">
        <v>5854</v>
      </c>
      <c r="M405" s="452" t="s">
        <v>2069</v>
      </c>
      <c r="N405" s="452"/>
      <c r="O405" s="452" t="s">
        <v>4416</v>
      </c>
      <c r="P405" s="820"/>
      <c r="Q405" s="820"/>
    </row>
    <row r="406" spans="1:17" ht="15" customHeight="1" x14ac:dyDescent="0.25">
      <c r="A406" s="56">
        <v>347</v>
      </c>
      <c r="B406" s="440">
        <v>45053</v>
      </c>
      <c r="C406" s="57"/>
      <c r="D406" s="56" t="s">
        <v>5909</v>
      </c>
      <c r="E406" s="65" t="s">
        <v>6042</v>
      </c>
      <c r="F406" s="56" t="s">
        <v>1441</v>
      </c>
      <c r="G406" s="224">
        <v>45084</v>
      </c>
      <c r="H406" s="56" t="s">
        <v>415</v>
      </c>
      <c r="J406" s="224">
        <v>45538</v>
      </c>
      <c r="K406" s="56" t="s">
        <v>4423</v>
      </c>
      <c r="L406" s="65" t="s">
        <v>9013</v>
      </c>
      <c r="M406" s="56" t="s">
        <v>1843</v>
      </c>
      <c r="N406" s="56"/>
      <c r="O406" s="56"/>
      <c r="P406" s="62"/>
      <c r="Q406" s="56"/>
    </row>
    <row r="407" spans="1:17" ht="15" customHeight="1" x14ac:dyDescent="0.25">
      <c r="A407" s="56">
        <v>348</v>
      </c>
      <c r="B407" s="440">
        <v>45053</v>
      </c>
      <c r="C407" s="57"/>
      <c r="D407" s="56" t="s">
        <v>5909</v>
      </c>
      <c r="E407" s="65" t="s">
        <v>6043</v>
      </c>
      <c r="F407" s="56" t="s">
        <v>1471</v>
      </c>
      <c r="G407" s="224">
        <v>45206</v>
      </c>
      <c r="H407" s="56" t="s">
        <v>475</v>
      </c>
      <c r="J407" s="224">
        <v>45538</v>
      </c>
      <c r="K407" s="56" t="s">
        <v>4409</v>
      </c>
      <c r="L407" s="65" t="s">
        <v>6109</v>
      </c>
      <c r="M407" s="56" t="s">
        <v>1877</v>
      </c>
      <c r="N407" s="56"/>
      <c r="O407" s="56"/>
      <c r="P407" s="62"/>
      <c r="Q407" s="56"/>
    </row>
    <row r="408" spans="1:17" ht="15" customHeight="1" x14ac:dyDescent="0.25">
      <c r="A408" s="56">
        <v>349</v>
      </c>
      <c r="B408" s="440">
        <v>45053</v>
      </c>
      <c r="C408" s="57"/>
      <c r="D408" s="56" t="s">
        <v>5909</v>
      </c>
      <c r="E408" s="65" t="s">
        <v>6044</v>
      </c>
      <c r="F408" s="56" t="s">
        <v>6045</v>
      </c>
      <c r="G408" s="224">
        <v>45206</v>
      </c>
      <c r="H408" s="56" t="s">
        <v>6046</v>
      </c>
      <c r="J408" s="224">
        <v>45538</v>
      </c>
      <c r="K408" s="56" t="s">
        <v>4409</v>
      </c>
      <c r="L408" s="65" t="s">
        <v>2954</v>
      </c>
      <c r="M408" s="56" t="s">
        <v>1994</v>
      </c>
      <c r="N408" s="56"/>
      <c r="O408" s="56"/>
      <c r="P408" s="62"/>
      <c r="Q408" s="56"/>
    </row>
    <row r="409" spans="1:17" ht="15" customHeight="1" x14ac:dyDescent="0.25">
      <c r="A409" s="56">
        <v>350</v>
      </c>
      <c r="B409" s="440">
        <v>45053</v>
      </c>
      <c r="C409" s="57"/>
      <c r="D409" s="56" t="s">
        <v>5909</v>
      </c>
      <c r="E409" s="65" t="s">
        <v>6047</v>
      </c>
      <c r="F409" s="56" t="s">
        <v>1440</v>
      </c>
      <c r="G409" s="224">
        <v>45084</v>
      </c>
      <c r="H409" s="56" t="s">
        <v>415</v>
      </c>
      <c r="J409" s="224">
        <v>45538</v>
      </c>
      <c r="K409" s="56" t="s">
        <v>4409</v>
      </c>
      <c r="L409" s="65" t="s">
        <v>5848</v>
      </c>
      <c r="M409" s="56" t="s">
        <v>2073</v>
      </c>
      <c r="N409" s="56"/>
      <c r="O409" s="56"/>
      <c r="P409" s="62"/>
      <c r="Q409" s="56"/>
    </row>
    <row r="410" spans="1:17" ht="15" customHeight="1" x14ac:dyDescent="0.25">
      <c r="A410" s="56">
        <v>351</v>
      </c>
      <c r="B410" s="440">
        <v>45053</v>
      </c>
      <c r="C410" s="57"/>
      <c r="D410" s="56" t="s">
        <v>5909</v>
      </c>
      <c r="E410" s="65" t="s">
        <v>6048</v>
      </c>
      <c r="F410" s="56" t="s">
        <v>6049</v>
      </c>
      <c r="G410" s="224">
        <v>45206</v>
      </c>
      <c r="H410" s="56" t="s">
        <v>6046</v>
      </c>
      <c r="J410" s="224">
        <v>45538</v>
      </c>
      <c r="K410" s="56" t="s">
        <v>4484</v>
      </c>
      <c r="L410" s="65" t="s">
        <v>6038</v>
      </c>
      <c r="M410" s="56" t="s">
        <v>1456</v>
      </c>
      <c r="N410" s="56"/>
      <c r="O410" s="56"/>
      <c r="P410" s="62"/>
      <c r="Q410" s="56"/>
    </row>
    <row r="411" spans="1:17" ht="15" customHeight="1" x14ac:dyDescent="0.25">
      <c r="A411" s="56">
        <v>352</v>
      </c>
      <c r="B411" s="440">
        <v>45053</v>
      </c>
      <c r="C411" s="57"/>
      <c r="D411" s="56" t="s">
        <v>5865</v>
      </c>
      <c r="E411" s="65" t="s">
        <v>6050</v>
      </c>
      <c r="F411" s="56" t="s">
        <v>6051</v>
      </c>
      <c r="G411" s="224">
        <v>45206</v>
      </c>
      <c r="H411" s="56" t="s">
        <v>6046</v>
      </c>
      <c r="J411" s="224">
        <v>45538</v>
      </c>
      <c r="K411" s="56" t="s">
        <v>4423</v>
      </c>
      <c r="L411" s="65" t="s">
        <v>6070</v>
      </c>
      <c r="M411" s="56" t="s">
        <v>1582</v>
      </c>
      <c r="N411" s="56"/>
      <c r="O411" s="56"/>
      <c r="P411" s="62"/>
      <c r="Q411" s="56"/>
    </row>
    <row r="412" spans="1:17" ht="15" customHeight="1" x14ac:dyDescent="0.25">
      <c r="A412" s="56">
        <v>353</v>
      </c>
      <c r="B412" s="440">
        <v>45053</v>
      </c>
      <c r="C412" s="57"/>
      <c r="D412" s="56" t="s">
        <v>5865</v>
      </c>
      <c r="E412" s="65" t="s">
        <v>6052</v>
      </c>
      <c r="F412" s="56" t="s">
        <v>6053</v>
      </c>
      <c r="G412" s="224">
        <v>45206</v>
      </c>
      <c r="H412" s="56" t="s">
        <v>6046</v>
      </c>
      <c r="J412" s="224">
        <v>45538</v>
      </c>
      <c r="K412" s="255" t="s">
        <v>4409</v>
      </c>
      <c r="L412" s="644" t="s">
        <v>2341</v>
      </c>
      <c r="M412" s="255" t="s">
        <v>1496</v>
      </c>
      <c r="N412" s="56"/>
      <c r="O412" s="56"/>
      <c r="P412" s="62"/>
      <c r="Q412" s="56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5865</v>
      </c>
      <c r="E413" s="65" t="s">
        <v>6054</v>
      </c>
      <c r="F413" s="56" t="s">
        <v>1490</v>
      </c>
      <c r="G413" s="56" t="s">
        <v>667</v>
      </c>
      <c r="H413" s="56" t="s">
        <v>415</v>
      </c>
      <c r="J413" s="224">
        <v>45538</v>
      </c>
      <c r="K413" s="56" t="s">
        <v>4409</v>
      </c>
      <c r="L413" s="56" t="s">
        <v>4930</v>
      </c>
      <c r="M413" s="56" t="s">
        <v>1289</v>
      </c>
      <c r="N413" s="56"/>
      <c r="O413" s="56"/>
      <c r="P413" s="62"/>
      <c r="Q413" s="56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5865</v>
      </c>
      <c r="E414" s="65" t="s">
        <v>6055</v>
      </c>
      <c r="F414" s="56" t="s">
        <v>1491</v>
      </c>
      <c r="G414" s="56" t="s">
        <v>667</v>
      </c>
      <c r="H414" s="56" t="s">
        <v>415</v>
      </c>
      <c r="J414" s="224">
        <v>45538</v>
      </c>
      <c r="K414" s="56" t="s">
        <v>4409</v>
      </c>
      <c r="L414" s="65" t="s">
        <v>6080</v>
      </c>
      <c r="M414" s="56" t="s">
        <v>1635</v>
      </c>
      <c r="N414" s="56"/>
      <c r="O414" s="56"/>
      <c r="P414" s="62"/>
      <c r="Q414" s="56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5865</v>
      </c>
      <c r="E415" s="65" t="s">
        <v>6056</v>
      </c>
      <c r="F415" s="56" t="s">
        <v>1531</v>
      </c>
      <c r="G415" s="56" t="s">
        <v>1525</v>
      </c>
      <c r="H415" s="56" t="s">
        <v>416</v>
      </c>
      <c r="J415" s="224">
        <v>45538</v>
      </c>
      <c r="K415" s="56" t="s">
        <v>4423</v>
      </c>
      <c r="L415" s="65" t="s">
        <v>6031</v>
      </c>
      <c r="M415" s="56" t="s">
        <v>1396</v>
      </c>
      <c r="N415" s="56"/>
      <c r="O415" s="56"/>
      <c r="P415" s="62"/>
      <c r="Q415" s="56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5865</v>
      </c>
      <c r="E416" s="65" t="s">
        <v>6057</v>
      </c>
      <c r="F416" s="56" t="s">
        <v>1532</v>
      </c>
      <c r="G416" s="56" t="s">
        <v>1525</v>
      </c>
      <c r="H416" s="56" t="s">
        <v>416</v>
      </c>
      <c r="J416" s="224">
        <v>45538</v>
      </c>
      <c r="K416" s="56" t="s">
        <v>5022</v>
      </c>
      <c r="L416" s="65">
        <v>10661513322</v>
      </c>
      <c r="M416" s="56" t="s">
        <v>1694</v>
      </c>
      <c r="N416" s="56"/>
      <c r="O416" s="56"/>
      <c r="P416" s="62"/>
      <c r="Q416" s="56"/>
    </row>
    <row r="417" spans="1:17" ht="15" customHeight="1" x14ac:dyDescent="0.25">
      <c r="A417" s="56">
        <v>358</v>
      </c>
      <c r="B417" s="65" t="s">
        <v>664</v>
      </c>
      <c r="C417" s="57"/>
      <c r="D417" s="56" t="s">
        <v>5865</v>
      </c>
      <c r="E417" s="65" t="s">
        <v>6058</v>
      </c>
      <c r="F417" s="56" t="s">
        <v>1533</v>
      </c>
      <c r="G417" s="56" t="s">
        <v>1525</v>
      </c>
      <c r="H417" s="56" t="s">
        <v>416</v>
      </c>
      <c r="J417" s="224">
        <v>45538</v>
      </c>
      <c r="K417" s="255" t="s">
        <v>4484</v>
      </c>
      <c r="L417" s="644" t="s">
        <v>8992</v>
      </c>
      <c r="M417" s="255"/>
      <c r="N417" s="56"/>
      <c r="O417" s="56"/>
      <c r="P417" s="62"/>
      <c r="Q417" s="56"/>
    </row>
    <row r="418" spans="1:17" ht="15" customHeight="1" x14ac:dyDescent="0.25">
      <c r="A418" s="56">
        <v>359</v>
      </c>
      <c r="B418" s="65" t="s">
        <v>664</v>
      </c>
      <c r="C418" s="57"/>
      <c r="D418" s="56" t="s">
        <v>5865</v>
      </c>
      <c r="E418" s="65" t="s">
        <v>6059</v>
      </c>
      <c r="F418" s="56" t="s">
        <v>1534</v>
      </c>
      <c r="G418" s="56" t="s">
        <v>1525</v>
      </c>
      <c r="H418" s="56" t="s">
        <v>416</v>
      </c>
      <c r="I418" s="633"/>
      <c r="J418" s="1088" t="s">
        <v>9078</v>
      </c>
      <c r="K418" s="1061" t="s">
        <v>4484</v>
      </c>
      <c r="L418" s="1068" t="s">
        <v>5916</v>
      </c>
      <c r="M418" s="1061" t="s">
        <v>1468</v>
      </c>
      <c r="N418" s="1061"/>
      <c r="O418" s="1061"/>
      <c r="P418" s="1065"/>
      <c r="Q418" s="1061"/>
    </row>
    <row r="419" spans="1:17" ht="15" customHeight="1" x14ac:dyDescent="0.25">
      <c r="A419" s="56">
        <v>360</v>
      </c>
      <c r="B419" s="65" t="s">
        <v>664</v>
      </c>
      <c r="C419" s="57"/>
      <c r="D419" s="56" t="s">
        <v>5909</v>
      </c>
      <c r="E419" s="65" t="s">
        <v>6060</v>
      </c>
      <c r="F419" s="56" t="s">
        <v>1523</v>
      </c>
      <c r="G419" s="56" t="s">
        <v>1522</v>
      </c>
      <c r="H419" s="56" t="s">
        <v>415</v>
      </c>
      <c r="J419" s="1088" t="s">
        <v>9078</v>
      </c>
      <c r="K419" s="1061" t="s">
        <v>4423</v>
      </c>
      <c r="L419" s="1068" t="s">
        <v>6237</v>
      </c>
      <c r="M419" s="1061" t="s">
        <v>6252</v>
      </c>
      <c r="N419" s="1061"/>
      <c r="O419" s="1061"/>
      <c r="P419" s="1065"/>
      <c r="Q419" s="1061"/>
    </row>
    <row r="420" spans="1:17" ht="15" customHeight="1" x14ac:dyDescent="0.25">
      <c r="A420" s="56">
        <v>361</v>
      </c>
      <c r="B420" s="65" t="s">
        <v>664</v>
      </c>
      <c r="C420" s="57"/>
      <c r="D420" s="56" t="s">
        <v>5909</v>
      </c>
      <c r="E420" s="65" t="s">
        <v>5794</v>
      </c>
      <c r="F420" s="56" t="s">
        <v>1524</v>
      </c>
      <c r="G420" s="56" t="s">
        <v>1522</v>
      </c>
      <c r="H420" s="56" t="s">
        <v>415</v>
      </c>
      <c r="J420" s="1088" t="s">
        <v>9078</v>
      </c>
      <c r="K420" s="1061" t="s">
        <v>4409</v>
      </c>
      <c r="L420" s="1061" t="s">
        <v>4984</v>
      </c>
      <c r="M420" s="1061" t="s">
        <v>2014</v>
      </c>
      <c r="N420" s="1061"/>
      <c r="O420" s="1061"/>
      <c r="P420" s="1065"/>
      <c r="Q420" s="1061"/>
    </row>
    <row r="421" spans="1:17" ht="15" customHeight="1" x14ac:dyDescent="0.25">
      <c r="A421" s="56">
        <v>362</v>
      </c>
      <c r="B421" s="65" t="s">
        <v>664</v>
      </c>
      <c r="C421" s="57"/>
      <c r="D421" s="56" t="s">
        <v>5909</v>
      </c>
      <c r="E421" s="65" t="s">
        <v>6061</v>
      </c>
      <c r="F421" s="56" t="s">
        <v>1492</v>
      </c>
      <c r="G421" s="56" t="s">
        <v>667</v>
      </c>
      <c r="H421" s="56" t="s">
        <v>415</v>
      </c>
      <c r="L421" s="5"/>
      <c r="M421"/>
      <c r="P421" s="949"/>
    </row>
    <row r="422" spans="1:17" ht="15" customHeight="1" x14ac:dyDescent="0.25">
      <c r="A422" s="56">
        <v>363</v>
      </c>
      <c r="B422" s="65" t="s">
        <v>664</v>
      </c>
      <c r="C422" s="57"/>
      <c r="D422" s="56" t="s">
        <v>5909</v>
      </c>
      <c r="E422" s="65" t="s">
        <v>6062</v>
      </c>
      <c r="F422" s="56" t="s">
        <v>1493</v>
      </c>
      <c r="G422" s="56" t="s">
        <v>667</v>
      </c>
      <c r="H422" s="56" t="s">
        <v>415</v>
      </c>
      <c r="L422" s="5"/>
      <c r="M422"/>
      <c r="P422" s="62"/>
    </row>
    <row r="423" spans="1:17" ht="15" customHeight="1" x14ac:dyDescent="0.25">
      <c r="A423" s="56">
        <v>364</v>
      </c>
      <c r="B423" s="65" t="s">
        <v>675</v>
      </c>
      <c r="C423" s="57"/>
      <c r="D423" s="56" t="s">
        <v>5909</v>
      </c>
      <c r="E423" s="65" t="s">
        <v>6063</v>
      </c>
      <c r="F423" s="56" t="s">
        <v>1563</v>
      </c>
      <c r="G423" s="56" t="s">
        <v>680</v>
      </c>
      <c r="H423" s="56" t="s">
        <v>475</v>
      </c>
      <c r="L423" s="5"/>
      <c r="M423"/>
      <c r="P423" s="62"/>
    </row>
    <row r="424" spans="1:17" ht="15" customHeight="1" x14ac:dyDescent="0.25">
      <c r="A424" s="56">
        <v>365</v>
      </c>
      <c r="B424" s="65" t="s">
        <v>675</v>
      </c>
      <c r="C424" s="57"/>
      <c r="D424" s="56" t="s">
        <v>5909</v>
      </c>
      <c r="E424" s="65" t="s">
        <v>6064</v>
      </c>
      <c r="F424" s="56" t="s">
        <v>1584</v>
      </c>
      <c r="G424" s="224">
        <v>44993</v>
      </c>
      <c r="H424" s="56" t="s">
        <v>488</v>
      </c>
      <c r="L424" s="5"/>
      <c r="M424"/>
      <c r="P424" s="62"/>
    </row>
    <row r="425" spans="1:17" ht="15" customHeight="1" x14ac:dyDescent="0.25">
      <c r="A425" s="56">
        <v>366</v>
      </c>
      <c r="B425" s="65" t="s">
        <v>675</v>
      </c>
      <c r="C425" s="57"/>
      <c r="D425" s="56" t="s">
        <v>5865</v>
      </c>
      <c r="E425" s="65" t="s">
        <v>6065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7" ht="15" customHeight="1" x14ac:dyDescent="0.25">
      <c r="A426" s="56">
        <v>367</v>
      </c>
      <c r="B426" s="65" t="s">
        <v>675</v>
      </c>
      <c r="C426" s="57"/>
      <c r="D426" s="56" t="s">
        <v>5909</v>
      </c>
      <c r="E426" s="65" t="s">
        <v>6066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7" ht="15" customHeight="1" x14ac:dyDescent="0.25">
      <c r="A427" s="56">
        <v>368</v>
      </c>
      <c r="B427" s="65" t="s">
        <v>675</v>
      </c>
      <c r="C427" s="57"/>
      <c r="D427" s="56" t="s">
        <v>5909</v>
      </c>
      <c r="E427" s="65" t="s">
        <v>6067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7" ht="15" customHeight="1" x14ac:dyDescent="0.25">
      <c r="A428" s="56">
        <v>369</v>
      </c>
      <c r="B428" s="65" t="s">
        <v>675</v>
      </c>
      <c r="C428" s="57"/>
      <c r="D428" s="56" t="s">
        <v>5865</v>
      </c>
      <c r="E428" s="65" t="s">
        <v>6068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7" ht="15" customHeight="1" x14ac:dyDescent="0.25">
      <c r="A429" s="56">
        <v>370</v>
      </c>
      <c r="B429" s="65" t="s">
        <v>675</v>
      </c>
      <c r="C429" s="57"/>
      <c r="D429" s="56" t="s">
        <v>5865</v>
      </c>
      <c r="E429" s="65" t="s">
        <v>6069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7" ht="15" customHeight="1" x14ac:dyDescent="0.25">
      <c r="A430" s="56">
        <v>371</v>
      </c>
      <c r="B430" s="65" t="s">
        <v>675</v>
      </c>
      <c r="C430" s="57"/>
      <c r="D430" s="56" t="s">
        <v>5865</v>
      </c>
      <c r="E430" s="65" t="s">
        <v>6070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7" ht="15" customHeight="1" x14ac:dyDescent="0.25">
      <c r="A431" s="56">
        <v>372</v>
      </c>
      <c r="B431" s="65" t="s">
        <v>675</v>
      </c>
      <c r="C431" s="57"/>
      <c r="D431" s="56" t="s">
        <v>5865</v>
      </c>
      <c r="E431" s="65" t="s">
        <v>6071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7" ht="15" customHeight="1" x14ac:dyDescent="0.25">
      <c r="A432" s="56">
        <v>373</v>
      </c>
      <c r="B432" s="65" t="s">
        <v>675</v>
      </c>
      <c r="C432" s="57"/>
      <c r="D432" s="56" t="s">
        <v>5909</v>
      </c>
      <c r="E432" s="65" t="s">
        <v>6072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5909</v>
      </c>
      <c r="E433" s="65" t="s">
        <v>6073</v>
      </c>
      <c r="F433" s="56" t="s">
        <v>1549</v>
      </c>
      <c r="G433" s="56" t="s">
        <v>679</v>
      </c>
      <c r="H433" s="56" t="s">
        <v>6001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5909</v>
      </c>
      <c r="E434" s="65" t="s">
        <v>6074</v>
      </c>
      <c r="F434" s="56" t="s">
        <v>1550</v>
      </c>
      <c r="G434" s="56" t="s">
        <v>679</v>
      </c>
      <c r="H434" s="56" t="s">
        <v>6001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5909</v>
      </c>
      <c r="E435" s="65" t="s">
        <v>6075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5909</v>
      </c>
      <c r="E436" s="65" t="s">
        <v>6076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5909</v>
      </c>
      <c r="E437" s="65" t="s">
        <v>6077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5906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6078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5999</v>
      </c>
      <c r="E440" s="65" t="s">
        <v>6079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5909</v>
      </c>
      <c r="E441" s="65" t="s">
        <v>6080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5909</v>
      </c>
      <c r="E442" s="65" t="s">
        <v>6081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5906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5906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5906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5906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5906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5906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5906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5906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5906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5906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0">
        <v>44966</v>
      </c>
      <c r="C453" s="57"/>
      <c r="D453" s="56" t="s">
        <v>6029</v>
      </c>
      <c r="E453" s="65" t="s">
        <v>6082</v>
      </c>
      <c r="F453" s="56" t="s">
        <v>1734</v>
      </c>
      <c r="G453" s="224">
        <v>45025</v>
      </c>
      <c r="H453" s="433" t="s">
        <v>763</v>
      </c>
    </row>
    <row r="454" spans="1:13" ht="15" customHeight="1" x14ac:dyDescent="0.25">
      <c r="A454" s="56">
        <v>395</v>
      </c>
      <c r="B454" s="440">
        <v>44966</v>
      </c>
      <c r="C454" s="57"/>
      <c r="D454" s="56" t="s">
        <v>6029</v>
      </c>
      <c r="E454" s="65" t="s">
        <v>6083</v>
      </c>
      <c r="F454" s="56" t="s">
        <v>1733</v>
      </c>
      <c r="G454" s="224">
        <v>45025</v>
      </c>
      <c r="H454" s="433" t="s">
        <v>763</v>
      </c>
    </row>
    <row r="455" spans="1:13" ht="15" customHeight="1" x14ac:dyDescent="0.25">
      <c r="A455" s="56">
        <v>396</v>
      </c>
      <c r="B455" s="440">
        <v>44966</v>
      </c>
      <c r="C455" s="57"/>
      <c r="D455" s="56" t="s">
        <v>6029</v>
      </c>
      <c r="E455" s="65" t="s">
        <v>6082</v>
      </c>
      <c r="F455" s="56" t="s">
        <v>1731</v>
      </c>
      <c r="G455" s="224">
        <v>45025</v>
      </c>
      <c r="H455" s="433" t="s">
        <v>763</v>
      </c>
    </row>
    <row r="456" spans="1:13" ht="15" customHeight="1" x14ac:dyDescent="0.25">
      <c r="A456" s="56">
        <v>397</v>
      </c>
      <c r="B456" s="440">
        <v>44966</v>
      </c>
      <c r="C456" s="57"/>
      <c r="D456" s="56" t="s">
        <v>6019</v>
      </c>
      <c r="E456" s="65" t="s">
        <v>6084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40">
        <v>44966</v>
      </c>
      <c r="C457" s="57"/>
      <c r="D457" s="56" t="s">
        <v>6019</v>
      </c>
      <c r="E457" s="65" t="s">
        <v>6085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40">
        <v>44966</v>
      </c>
      <c r="C458" s="57"/>
      <c r="D458" s="56" t="s">
        <v>6029</v>
      </c>
      <c r="E458" s="65" t="s">
        <v>6086</v>
      </c>
      <c r="F458" s="56" t="s">
        <v>1722</v>
      </c>
      <c r="G458" s="224">
        <v>44966</v>
      </c>
      <c r="H458" s="433" t="s">
        <v>6087</v>
      </c>
    </row>
    <row r="459" spans="1:13" ht="15" customHeight="1" x14ac:dyDescent="0.25">
      <c r="A459" s="56">
        <v>400</v>
      </c>
      <c r="B459" s="440">
        <v>44966</v>
      </c>
      <c r="C459" s="57"/>
      <c r="D459" s="56" t="s">
        <v>6029</v>
      </c>
      <c r="E459" s="65" t="s">
        <v>6088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40">
        <v>44966</v>
      </c>
      <c r="C460" s="57"/>
      <c r="D460" s="56" t="s">
        <v>6019</v>
      </c>
      <c r="E460" s="65" t="s">
        <v>6089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40">
        <v>44966</v>
      </c>
      <c r="C461" s="57"/>
      <c r="D461" s="56" t="s">
        <v>6019</v>
      </c>
      <c r="E461" s="65">
        <v>1621</v>
      </c>
      <c r="F461" s="56" t="s">
        <v>1732</v>
      </c>
      <c r="G461" s="224">
        <v>45025</v>
      </c>
      <c r="H461" s="433" t="s">
        <v>763</v>
      </c>
    </row>
    <row r="462" spans="1:13" ht="15" customHeight="1" x14ac:dyDescent="0.25">
      <c r="A462" s="56">
        <v>403</v>
      </c>
      <c r="B462" s="440">
        <v>44966</v>
      </c>
      <c r="C462" s="57"/>
      <c r="D462" s="56" t="s">
        <v>6019</v>
      </c>
      <c r="E462" s="65" t="s">
        <v>6090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40">
        <v>44966</v>
      </c>
      <c r="C463" s="57"/>
      <c r="D463" s="56" t="s">
        <v>6027</v>
      </c>
      <c r="E463" s="65" t="s">
        <v>6091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40">
        <v>44966</v>
      </c>
      <c r="C464" s="57"/>
      <c r="D464" s="56" t="s">
        <v>6027</v>
      </c>
      <c r="E464" s="65" t="s">
        <v>6092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40">
        <v>44966</v>
      </c>
      <c r="C465" s="57"/>
      <c r="D465" s="56" t="s">
        <v>6027</v>
      </c>
      <c r="E465" s="65" t="s">
        <v>6093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40">
        <v>44966</v>
      </c>
      <c r="C466" s="57"/>
      <c r="D466" s="56" t="s">
        <v>6027</v>
      </c>
      <c r="E466" s="65" t="s">
        <v>6094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40">
        <v>44966</v>
      </c>
      <c r="C467" s="57"/>
      <c r="D467" s="56" t="s">
        <v>6029</v>
      </c>
      <c r="E467" s="65" t="s">
        <v>6095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40">
        <v>44966</v>
      </c>
      <c r="C468" s="57"/>
      <c r="D468" s="56" t="s">
        <v>6029</v>
      </c>
      <c r="E468" s="65" t="s">
        <v>6096</v>
      </c>
      <c r="F468" s="56" t="s">
        <v>1720</v>
      </c>
      <c r="G468" s="224">
        <v>44966</v>
      </c>
      <c r="H468" s="433" t="s">
        <v>6097</v>
      </c>
    </row>
    <row r="469" spans="1:8" ht="15" customHeight="1" x14ac:dyDescent="0.25">
      <c r="A469" s="56">
        <v>410</v>
      </c>
      <c r="B469" s="440">
        <v>44966</v>
      </c>
      <c r="C469" s="57"/>
      <c r="D469" s="56" t="s">
        <v>6029</v>
      </c>
      <c r="E469" s="65" t="s">
        <v>6098</v>
      </c>
      <c r="F469" s="56" t="s">
        <v>1721</v>
      </c>
      <c r="G469" s="224">
        <v>44966</v>
      </c>
      <c r="H469" s="433" t="s">
        <v>763</v>
      </c>
    </row>
    <row r="470" spans="1:8" ht="15" customHeight="1" x14ac:dyDescent="0.25">
      <c r="A470" s="56">
        <v>411</v>
      </c>
      <c r="B470" s="440">
        <v>44966</v>
      </c>
      <c r="C470" s="57"/>
      <c r="D470" s="56" t="s">
        <v>6027</v>
      </c>
      <c r="E470" s="65" t="s">
        <v>6099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40">
        <v>44966</v>
      </c>
      <c r="C471" s="57"/>
      <c r="D471" s="56" t="s">
        <v>6027</v>
      </c>
      <c r="E471" s="65" t="s">
        <v>6100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40">
        <v>44966</v>
      </c>
      <c r="C472" s="57"/>
      <c r="D472" s="56" t="s">
        <v>6029</v>
      </c>
      <c r="E472" s="65" t="s">
        <v>6101</v>
      </c>
      <c r="F472" s="56" t="s">
        <v>1719</v>
      </c>
      <c r="G472" s="224">
        <v>44966</v>
      </c>
      <c r="H472" s="433" t="s">
        <v>763</v>
      </c>
    </row>
    <row r="473" spans="1:8" ht="15" customHeight="1" x14ac:dyDescent="0.25">
      <c r="A473" s="56">
        <v>414</v>
      </c>
      <c r="B473" s="440">
        <v>45178</v>
      </c>
      <c r="C473" s="57"/>
      <c r="D473" s="56" t="s">
        <v>6034</v>
      </c>
      <c r="E473" s="472" t="s">
        <v>6102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40">
        <v>45178</v>
      </c>
      <c r="C474" s="57"/>
      <c r="D474" s="56" t="s">
        <v>6034</v>
      </c>
      <c r="E474" s="472" t="s">
        <v>5671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40">
        <v>45178</v>
      </c>
      <c r="C475" s="57"/>
      <c r="D475" s="56" t="s">
        <v>6103</v>
      </c>
      <c r="E475" s="65" t="s">
        <v>6104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40">
        <v>45178</v>
      </c>
      <c r="C476" s="57"/>
      <c r="D476" s="56" t="s">
        <v>6103</v>
      </c>
      <c r="E476" s="65" t="s">
        <v>6105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40">
        <v>45178</v>
      </c>
      <c r="C477" s="57"/>
      <c r="D477" s="56" t="s">
        <v>6103</v>
      </c>
      <c r="E477" s="472" t="s">
        <v>6106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40">
        <v>45178</v>
      </c>
      <c r="C478" s="57"/>
      <c r="D478" s="56" t="s">
        <v>6103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0">
        <v>45178</v>
      </c>
      <c r="C479" s="57"/>
      <c r="D479" s="56" t="s">
        <v>6107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0">
        <v>45178</v>
      </c>
      <c r="C480" s="57"/>
      <c r="D480" s="56" t="s">
        <v>5868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0">
        <v>45178</v>
      </c>
      <c r="C481" s="57"/>
      <c r="D481" s="56" t="s">
        <v>4532</v>
      </c>
      <c r="E481" s="65" t="s">
        <v>6108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40">
        <v>45178</v>
      </c>
      <c r="C482" s="57"/>
      <c r="D482" s="56" t="s">
        <v>4532</v>
      </c>
      <c r="E482" s="65" t="s">
        <v>6109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40">
        <v>45178</v>
      </c>
      <c r="C483" s="57"/>
      <c r="D483" s="56" t="s">
        <v>4527</v>
      </c>
      <c r="E483" s="65" t="s">
        <v>6110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0">
        <v>45178</v>
      </c>
      <c r="C484" s="57"/>
      <c r="D484" s="56" t="s">
        <v>4527</v>
      </c>
      <c r="E484" s="65" t="s">
        <v>6111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0">
        <v>45178</v>
      </c>
      <c r="C485" s="57"/>
      <c r="D485" s="56" t="s">
        <v>4527</v>
      </c>
      <c r="E485" s="65" t="s">
        <v>6112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0">
        <v>45178</v>
      </c>
      <c r="C486" s="57"/>
      <c r="D486" s="56" t="s">
        <v>6113</v>
      </c>
      <c r="E486" s="472" t="s">
        <v>6114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0">
        <v>45178</v>
      </c>
      <c r="C487" s="57"/>
      <c r="D487" s="56" t="s">
        <v>6115</v>
      </c>
      <c r="E487" s="65" t="s">
        <v>6116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0">
        <v>45178</v>
      </c>
      <c r="C488" s="57"/>
      <c r="D488" s="56" t="s">
        <v>6117</v>
      </c>
      <c r="E488" s="65" t="s">
        <v>6118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0">
        <v>45178</v>
      </c>
      <c r="C489" s="57"/>
      <c r="D489" s="56" t="s">
        <v>6113</v>
      </c>
      <c r="E489" s="472" t="s">
        <v>6119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40">
        <v>45178</v>
      </c>
      <c r="C490" s="57"/>
      <c r="D490" s="56" t="s">
        <v>6113</v>
      </c>
      <c r="E490" s="472" t="s">
        <v>6120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40">
        <v>45178</v>
      </c>
      <c r="C491" s="57"/>
      <c r="D491" s="56" t="s">
        <v>4527</v>
      </c>
      <c r="E491" s="65" t="s">
        <v>6121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40">
        <v>45178</v>
      </c>
      <c r="C492" s="57"/>
      <c r="D492" s="56" t="s">
        <v>4527</v>
      </c>
      <c r="E492" s="65" t="s">
        <v>6122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5909</v>
      </c>
      <c r="E493" s="65" t="s">
        <v>6123</v>
      </c>
      <c r="F493" s="56" t="s">
        <v>1898</v>
      </c>
      <c r="G493" s="224">
        <v>45026</v>
      </c>
      <c r="H493" s="433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5909</v>
      </c>
      <c r="E494" s="65" t="s">
        <v>6124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5909</v>
      </c>
      <c r="E495" s="65" t="s">
        <v>6125</v>
      </c>
      <c r="F495" s="56" t="s">
        <v>1902</v>
      </c>
      <c r="G495" s="224">
        <v>45026</v>
      </c>
      <c r="H495" s="433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5909</v>
      </c>
      <c r="E496" s="65" t="s">
        <v>6126</v>
      </c>
      <c r="F496" s="56" t="s">
        <v>1897</v>
      </c>
      <c r="G496" s="224">
        <v>45026</v>
      </c>
      <c r="H496" s="433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5909</v>
      </c>
      <c r="E497" s="65" t="s">
        <v>6127</v>
      </c>
      <c r="F497" s="56" t="s">
        <v>1899</v>
      </c>
      <c r="G497" s="224">
        <v>45026</v>
      </c>
      <c r="H497" s="433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5909</v>
      </c>
      <c r="E498" s="65" t="s">
        <v>6128</v>
      </c>
      <c r="F498" s="56" t="s">
        <v>1896</v>
      </c>
      <c r="G498" s="224">
        <v>45026</v>
      </c>
      <c r="H498" s="433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5909</v>
      </c>
      <c r="E499" s="65" t="s">
        <v>6129</v>
      </c>
      <c r="F499" s="56" t="s">
        <v>1900</v>
      </c>
      <c r="G499" s="224">
        <v>45026</v>
      </c>
      <c r="H499" s="433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5909</v>
      </c>
      <c r="E500" s="65" t="s">
        <v>6130</v>
      </c>
      <c r="F500" s="56" t="s">
        <v>1952</v>
      </c>
      <c r="G500" s="56" t="s">
        <v>779</v>
      </c>
      <c r="H500" s="433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5909</v>
      </c>
      <c r="E501" s="65" t="s">
        <v>6131</v>
      </c>
      <c r="F501" s="56" t="s">
        <v>1956</v>
      </c>
      <c r="G501" s="56" t="s">
        <v>779</v>
      </c>
      <c r="H501" s="433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5909</v>
      </c>
      <c r="E502" s="65" t="s">
        <v>6132</v>
      </c>
      <c r="F502" s="56" t="s">
        <v>1958</v>
      </c>
      <c r="G502" s="56" t="s">
        <v>779</v>
      </c>
      <c r="H502" s="433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5909</v>
      </c>
      <c r="E503" s="65" t="s">
        <v>6133</v>
      </c>
      <c r="F503" s="56" t="s">
        <v>1901</v>
      </c>
      <c r="G503" s="224">
        <v>45026</v>
      </c>
      <c r="H503" s="433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5909</v>
      </c>
      <c r="E504" s="65" t="s">
        <v>6134</v>
      </c>
      <c r="F504" s="56" t="s">
        <v>1957</v>
      </c>
      <c r="G504" s="56" t="s">
        <v>779</v>
      </c>
      <c r="H504" s="433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5909</v>
      </c>
      <c r="E505" s="65" t="s">
        <v>6135</v>
      </c>
      <c r="F505" s="56" t="s">
        <v>1946</v>
      </c>
      <c r="G505" s="56" t="s">
        <v>779</v>
      </c>
      <c r="H505" s="433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5909</v>
      </c>
      <c r="E506" s="65" t="s">
        <v>6136</v>
      </c>
      <c r="F506" s="56" t="s">
        <v>1947</v>
      </c>
      <c r="G506" s="56" t="s">
        <v>779</v>
      </c>
      <c r="H506" s="433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5909</v>
      </c>
      <c r="E507" s="65" t="s">
        <v>6137</v>
      </c>
      <c r="F507" s="56" t="s">
        <v>1948</v>
      </c>
      <c r="G507" s="56" t="s">
        <v>779</v>
      </c>
      <c r="H507" s="433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5909</v>
      </c>
      <c r="E508" s="65" t="s">
        <v>6138</v>
      </c>
      <c r="F508" s="56" t="s">
        <v>1954</v>
      </c>
      <c r="G508" s="56" t="s">
        <v>779</v>
      </c>
      <c r="H508" s="433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5909</v>
      </c>
      <c r="E509" s="65" t="s">
        <v>6139</v>
      </c>
      <c r="F509" s="56" t="s">
        <v>1945</v>
      </c>
      <c r="G509" s="56" t="s">
        <v>779</v>
      </c>
      <c r="H509" s="433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5909</v>
      </c>
      <c r="E510" s="65" t="s">
        <v>6140</v>
      </c>
      <c r="F510" s="56" t="s">
        <v>1895</v>
      </c>
      <c r="G510" s="224">
        <v>45026</v>
      </c>
      <c r="H510" s="433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5909</v>
      </c>
      <c r="E511" s="65" t="s">
        <v>6141</v>
      </c>
      <c r="F511" s="56" t="s">
        <v>1953</v>
      </c>
      <c r="G511" s="56" t="s">
        <v>779</v>
      </c>
      <c r="H511" s="433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5909</v>
      </c>
      <c r="E512" s="65" t="s">
        <v>6142</v>
      </c>
      <c r="F512" s="56" t="s">
        <v>1955</v>
      </c>
      <c r="G512" s="56" t="s">
        <v>779</v>
      </c>
      <c r="H512" s="433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5969</v>
      </c>
      <c r="E513" s="65" t="s">
        <v>6143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5969</v>
      </c>
      <c r="E514" s="65" t="s">
        <v>6144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5969</v>
      </c>
      <c r="E515" s="65" t="s">
        <v>6145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5969</v>
      </c>
      <c r="E516" s="65" t="s">
        <v>6146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5969</v>
      </c>
      <c r="E517" s="65" t="s">
        <v>6147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5969</v>
      </c>
      <c r="E518" s="65" t="s">
        <v>6148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5969</v>
      </c>
      <c r="E519" s="65" t="s">
        <v>6149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5969</v>
      </c>
      <c r="E520" s="65" t="s">
        <v>6150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5969</v>
      </c>
      <c r="E521" s="65" t="s">
        <v>6151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5969</v>
      </c>
      <c r="E522" s="65" t="s">
        <v>6152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5969</v>
      </c>
      <c r="E523" s="65" t="s">
        <v>6153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5969</v>
      </c>
      <c r="E524" s="65" t="s">
        <v>6154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5969</v>
      </c>
      <c r="E525" s="65" t="s">
        <v>6155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5969</v>
      </c>
      <c r="E526" s="65" t="s">
        <v>6156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5962</v>
      </c>
      <c r="E527" s="65" t="s">
        <v>6157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5962</v>
      </c>
      <c r="E528" s="65" t="s">
        <v>6158</v>
      </c>
      <c r="F528" s="56" t="s">
        <v>2063</v>
      </c>
      <c r="G528" s="224">
        <v>45180</v>
      </c>
      <c r="H528" s="433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5962</v>
      </c>
      <c r="E529" s="65" t="s">
        <v>6159</v>
      </c>
      <c r="F529" s="56" t="s">
        <v>2062</v>
      </c>
      <c r="G529" s="224">
        <v>45180</v>
      </c>
      <c r="H529" s="433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5962</v>
      </c>
      <c r="E530" s="65" t="s">
        <v>6160</v>
      </c>
      <c r="F530" s="56" t="s">
        <v>2061</v>
      </c>
      <c r="G530" s="224">
        <v>45180</v>
      </c>
      <c r="H530" s="433" t="s">
        <v>780</v>
      </c>
      <c r="J530" s="224"/>
    </row>
    <row r="531" spans="1:10" ht="15" customHeight="1" x14ac:dyDescent="0.25">
      <c r="A531" s="56">
        <v>472</v>
      </c>
      <c r="B531" s="440">
        <v>45027</v>
      </c>
      <c r="C531" s="57"/>
      <c r="D531" s="56" t="s">
        <v>6161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40">
        <v>45027</v>
      </c>
      <c r="C532" s="57"/>
      <c r="D532" s="56" t="s">
        <v>4532</v>
      </c>
      <c r="E532" s="65" t="s">
        <v>6162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0">
        <v>45241</v>
      </c>
      <c r="C533" s="57"/>
      <c r="D533" s="56" t="s">
        <v>5676</v>
      </c>
      <c r="E533" s="65" t="s">
        <v>6163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0">
        <v>45241</v>
      </c>
      <c r="C534" s="57"/>
      <c r="D534" s="56" t="s">
        <v>5676</v>
      </c>
      <c r="E534" s="65" t="s">
        <v>6164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0">
        <v>45241</v>
      </c>
      <c r="C535" s="57"/>
      <c r="D535" s="56" t="s">
        <v>5676</v>
      </c>
      <c r="E535" s="65" t="s">
        <v>6165</v>
      </c>
      <c r="F535" s="56" t="s">
        <v>6166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0">
        <v>45241</v>
      </c>
      <c r="C536" s="57"/>
      <c r="D536" s="56" t="s">
        <v>4532</v>
      </c>
      <c r="E536" s="65" t="s">
        <v>6167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0">
        <v>45241</v>
      </c>
      <c r="C537" s="57"/>
      <c r="D537" s="56" t="s">
        <v>4527</v>
      </c>
      <c r="E537" s="65" t="s">
        <v>6168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0">
        <v>45241</v>
      </c>
      <c r="C538" s="57"/>
      <c r="D538" s="56" t="s">
        <v>4527</v>
      </c>
      <c r="E538" s="65" t="s">
        <v>6169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0">
        <v>45241</v>
      </c>
      <c r="C539" s="57"/>
      <c r="D539" s="56" t="s">
        <v>4532</v>
      </c>
      <c r="E539" s="65" t="s">
        <v>6170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0">
        <v>45241</v>
      </c>
      <c r="C540" s="57"/>
      <c r="D540" s="56" t="s">
        <v>5676</v>
      </c>
      <c r="E540" s="65" t="s">
        <v>6171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0">
        <v>45241</v>
      </c>
      <c r="C541" s="57"/>
      <c r="D541" s="56" t="s">
        <v>5676</v>
      </c>
      <c r="E541" s="65" t="s">
        <v>6172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0">
        <v>45241</v>
      </c>
      <c r="C542" s="57"/>
      <c r="D542" s="56" t="s">
        <v>4532</v>
      </c>
      <c r="E542" s="65" t="s">
        <v>6173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0">
        <v>45241</v>
      </c>
      <c r="C543" s="57"/>
      <c r="D543" s="56" t="s">
        <v>4532</v>
      </c>
      <c r="E543" s="65" t="s">
        <v>6174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0">
        <v>45241</v>
      </c>
      <c r="C544" s="57"/>
      <c r="D544" s="56" t="s">
        <v>4532</v>
      </c>
      <c r="E544" s="65" t="s">
        <v>6175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0">
        <v>45241</v>
      </c>
      <c r="C545" s="57"/>
      <c r="D545" s="56" t="s">
        <v>5676</v>
      </c>
      <c r="E545" s="65" t="s">
        <v>6176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0">
        <v>45241</v>
      </c>
      <c r="C546" s="57"/>
      <c r="D546" s="56" t="s">
        <v>5868</v>
      </c>
      <c r="E546" s="65" t="s">
        <v>6177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0">
        <v>45241</v>
      </c>
      <c r="C547" s="57"/>
      <c r="D547" s="56" t="s">
        <v>4527</v>
      </c>
      <c r="E547" s="65" t="s">
        <v>6178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0">
        <v>45241</v>
      </c>
      <c r="C548" s="57"/>
      <c r="D548" s="56" t="s">
        <v>6179</v>
      </c>
      <c r="E548" s="65" t="s">
        <v>6180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0">
        <v>45241</v>
      </c>
      <c r="C549" s="57"/>
      <c r="D549" s="56" t="s">
        <v>6179</v>
      </c>
      <c r="E549" s="65" t="s">
        <v>6181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0">
        <v>45241</v>
      </c>
      <c r="C550" s="57"/>
      <c r="D550" s="247" t="s">
        <v>5676</v>
      </c>
      <c r="E550" s="5" t="s">
        <v>6182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0">
        <v>45241</v>
      </c>
      <c r="C551" s="57"/>
      <c r="D551" s="56" t="s">
        <v>5676</v>
      </c>
      <c r="E551" s="65" t="s">
        <v>6183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0">
        <v>45241</v>
      </c>
      <c r="C552" s="57"/>
      <c r="D552" s="56" t="s">
        <v>5676</v>
      </c>
      <c r="E552" s="65" t="s">
        <v>6184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0">
        <v>44969</v>
      </c>
      <c r="C553" s="57"/>
      <c r="D553" s="56" t="s">
        <v>5022</v>
      </c>
      <c r="E553" s="65" t="s">
        <v>6227</v>
      </c>
      <c r="F553" s="56" t="s">
        <v>6242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40">
        <v>44969</v>
      </c>
      <c r="C554" s="57"/>
      <c r="D554" s="56" t="s">
        <v>5022</v>
      </c>
      <c r="E554" s="65" t="s">
        <v>6228</v>
      </c>
      <c r="F554" s="56" t="s">
        <v>6243</v>
      </c>
      <c r="G554" s="224">
        <v>45272</v>
      </c>
      <c r="H554" s="56" t="s">
        <v>6294</v>
      </c>
    </row>
    <row r="555" spans="1:8" ht="15" customHeight="1" x14ac:dyDescent="0.25">
      <c r="A555" s="56">
        <v>496</v>
      </c>
      <c r="B555" s="440">
        <v>44969</v>
      </c>
      <c r="C555" s="57"/>
      <c r="D555" s="56" t="s">
        <v>5022</v>
      </c>
      <c r="E555" s="65" t="s">
        <v>6229</v>
      </c>
      <c r="F555" s="56" t="s">
        <v>6244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40">
        <v>44969</v>
      </c>
      <c r="C556" s="57"/>
      <c r="D556" s="56" t="s">
        <v>4417</v>
      </c>
      <c r="E556" s="472" t="s">
        <v>6230</v>
      </c>
      <c r="F556" s="56" t="s">
        <v>6245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40">
        <v>44969</v>
      </c>
      <c r="C557" s="57"/>
      <c r="D557" s="56" t="s">
        <v>4417</v>
      </c>
      <c r="E557" s="472" t="s">
        <v>6231</v>
      </c>
      <c r="F557" s="56" t="s">
        <v>6246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40">
        <v>44969</v>
      </c>
      <c r="C558" s="57"/>
      <c r="D558" s="56" t="s">
        <v>5022</v>
      </c>
      <c r="E558" s="65" t="s">
        <v>6232</v>
      </c>
      <c r="F558" s="56" t="s">
        <v>6247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40">
        <v>44969</v>
      </c>
      <c r="C559" s="57"/>
      <c r="D559" s="56" t="s">
        <v>5022</v>
      </c>
      <c r="E559" s="65" t="s">
        <v>6233</v>
      </c>
      <c r="F559" s="56" t="s">
        <v>6248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40">
        <v>44969</v>
      </c>
      <c r="C560" s="57"/>
      <c r="D560" s="56" t="s">
        <v>5022</v>
      </c>
      <c r="E560" s="65" t="s">
        <v>6234</v>
      </c>
      <c r="F560" s="56" t="s">
        <v>6249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40">
        <v>44969</v>
      </c>
      <c r="C561" s="57"/>
      <c r="D561" s="56" t="s">
        <v>5022</v>
      </c>
      <c r="E561" s="65" t="s">
        <v>6235</v>
      </c>
      <c r="F561" s="56" t="s">
        <v>6250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40">
        <v>44969</v>
      </c>
      <c r="C562" s="57"/>
      <c r="D562" s="56" t="s">
        <v>5022</v>
      </c>
      <c r="E562" s="65" t="s">
        <v>6236</v>
      </c>
      <c r="F562" s="56" t="s">
        <v>6251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40">
        <v>44969</v>
      </c>
      <c r="C563" s="57"/>
      <c r="D563" s="56" t="s">
        <v>4423</v>
      </c>
      <c r="E563" s="65" t="s">
        <v>6237</v>
      </c>
      <c r="F563" s="56" t="s">
        <v>6252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40">
        <v>44969</v>
      </c>
      <c r="C564" s="57"/>
      <c r="D564" s="56" t="s">
        <v>4423</v>
      </c>
      <c r="E564" s="65" t="s">
        <v>6238</v>
      </c>
      <c r="F564" s="56" t="s">
        <v>6253</v>
      </c>
      <c r="G564" s="56" t="s">
        <v>6326</v>
      </c>
      <c r="H564" s="56" t="s">
        <v>421</v>
      </c>
    </row>
    <row r="565" spans="1:8" ht="15" customHeight="1" x14ac:dyDescent="0.25">
      <c r="A565" s="56">
        <v>506</v>
      </c>
      <c r="B565" s="440">
        <v>44969</v>
      </c>
      <c r="C565" s="57"/>
      <c r="D565" s="56" t="s">
        <v>4423</v>
      </c>
      <c r="E565" s="65" t="s">
        <v>6239</v>
      </c>
      <c r="F565" s="56" t="s">
        <v>6254</v>
      </c>
      <c r="G565" s="56" t="s">
        <v>6356</v>
      </c>
      <c r="H565" s="56" t="s">
        <v>488</v>
      </c>
    </row>
    <row r="566" spans="1:8" ht="15" customHeight="1" x14ac:dyDescent="0.25">
      <c r="A566" s="56">
        <v>507</v>
      </c>
      <c r="B566" s="440">
        <v>44969</v>
      </c>
      <c r="C566" s="57"/>
      <c r="D566" s="56" t="s">
        <v>4423</v>
      </c>
      <c r="E566" s="65" t="s">
        <v>6240</v>
      </c>
      <c r="F566" s="56" t="s">
        <v>6255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40">
        <v>44969</v>
      </c>
      <c r="C567" s="57"/>
      <c r="D567" s="56" t="s">
        <v>4423</v>
      </c>
      <c r="E567" s="65" t="s">
        <v>6241</v>
      </c>
      <c r="F567" s="56" t="s">
        <v>6256</v>
      </c>
      <c r="G567" s="224">
        <v>45272</v>
      </c>
      <c r="H567" s="56" t="s">
        <v>6294</v>
      </c>
    </row>
    <row r="568" spans="1:8" ht="15" customHeight="1" x14ac:dyDescent="0.25">
      <c r="A568" s="56">
        <v>509</v>
      </c>
      <c r="B568" s="56" t="s">
        <v>6364</v>
      </c>
      <c r="C568" s="57"/>
      <c r="D568" s="56" t="s">
        <v>5022</v>
      </c>
      <c r="E568" s="687" t="s">
        <v>6377</v>
      </c>
      <c r="F568" s="56" t="s">
        <v>6401</v>
      </c>
      <c r="G568" s="56" t="s">
        <v>6432</v>
      </c>
      <c r="H568" s="56" t="s">
        <v>475</v>
      </c>
    </row>
    <row r="569" spans="1:8" ht="15" customHeight="1" x14ac:dyDescent="0.25">
      <c r="A569" s="56">
        <v>510</v>
      </c>
      <c r="B569" s="56" t="s">
        <v>6364</v>
      </c>
      <c r="C569" s="57"/>
      <c r="D569" s="56" t="s">
        <v>5022</v>
      </c>
      <c r="E569" s="65" t="s">
        <v>6378</v>
      </c>
      <c r="F569" s="56" t="s">
        <v>6402</v>
      </c>
      <c r="G569" s="56" t="s">
        <v>6432</v>
      </c>
      <c r="H569" s="56" t="s">
        <v>475</v>
      </c>
    </row>
    <row r="570" spans="1:8" ht="15" customHeight="1" x14ac:dyDescent="0.25">
      <c r="A570" s="56">
        <v>511</v>
      </c>
      <c r="B570" s="56" t="s">
        <v>6364</v>
      </c>
      <c r="C570" s="57"/>
      <c r="D570" s="56" t="s">
        <v>4423</v>
      </c>
      <c r="E570" s="65" t="s">
        <v>6379</v>
      </c>
      <c r="F570" s="56" t="s">
        <v>6403</v>
      </c>
      <c r="G570" s="56" t="s">
        <v>6432</v>
      </c>
      <c r="H570" s="56" t="s">
        <v>475</v>
      </c>
    </row>
    <row r="571" spans="1:8" ht="15" customHeight="1" x14ac:dyDescent="0.25">
      <c r="A571" s="56">
        <v>512</v>
      </c>
      <c r="B571" s="56" t="s">
        <v>6364</v>
      </c>
      <c r="C571" s="57"/>
      <c r="D571" s="56" t="s">
        <v>4484</v>
      </c>
      <c r="E571" s="65" t="s">
        <v>6380</v>
      </c>
      <c r="F571" s="56" t="s">
        <v>6404</v>
      </c>
      <c r="G571" s="56" t="s">
        <v>6432</v>
      </c>
      <c r="H571" s="56" t="s">
        <v>488</v>
      </c>
    </row>
    <row r="572" spans="1:8" ht="15" customHeight="1" x14ac:dyDescent="0.25">
      <c r="A572" s="56">
        <v>513</v>
      </c>
      <c r="B572" s="56" t="s">
        <v>6364</v>
      </c>
      <c r="C572" s="57"/>
      <c r="D572" s="56" t="s">
        <v>4484</v>
      </c>
      <c r="E572" s="65" t="s">
        <v>6381</v>
      </c>
      <c r="F572" s="56" t="s">
        <v>6405</v>
      </c>
      <c r="G572" s="56" t="s">
        <v>6432</v>
      </c>
      <c r="H572" s="56" t="s">
        <v>488</v>
      </c>
    </row>
    <row r="573" spans="1:8" ht="15" customHeight="1" x14ac:dyDescent="0.25">
      <c r="A573" s="56">
        <v>514</v>
      </c>
      <c r="B573" s="56" t="s">
        <v>6364</v>
      </c>
      <c r="C573" s="57"/>
      <c r="D573" s="56" t="s">
        <v>4484</v>
      </c>
      <c r="E573" s="65" t="s">
        <v>6382</v>
      </c>
      <c r="F573" s="56" t="s">
        <v>6406</v>
      </c>
      <c r="G573" s="56" t="s">
        <v>6432</v>
      </c>
      <c r="H573" s="56" t="s">
        <v>415</v>
      </c>
    </row>
    <row r="574" spans="1:8" ht="15" customHeight="1" x14ac:dyDescent="0.25">
      <c r="A574" s="56">
        <v>515</v>
      </c>
      <c r="B574" s="56" t="s">
        <v>6364</v>
      </c>
      <c r="C574" s="57"/>
      <c r="D574" s="56" t="s">
        <v>4423</v>
      </c>
      <c r="E574" s="65" t="s">
        <v>6387</v>
      </c>
      <c r="F574" s="56" t="s">
        <v>6407</v>
      </c>
      <c r="G574" s="56" t="s">
        <v>6432</v>
      </c>
      <c r="H574" s="56" t="s">
        <v>475</v>
      </c>
    </row>
    <row r="575" spans="1:8" ht="15" customHeight="1" x14ac:dyDescent="0.25">
      <c r="A575" s="56">
        <v>516</v>
      </c>
      <c r="B575" s="56" t="s">
        <v>6364</v>
      </c>
      <c r="C575" s="57"/>
      <c r="D575" s="56" t="s">
        <v>4484</v>
      </c>
      <c r="E575" s="65" t="s">
        <v>6388</v>
      </c>
      <c r="F575" s="56" t="s">
        <v>6408</v>
      </c>
      <c r="G575" s="56" t="s">
        <v>6432</v>
      </c>
      <c r="H575" s="56" t="s">
        <v>488</v>
      </c>
    </row>
    <row r="576" spans="1:8" ht="15" customHeight="1" x14ac:dyDescent="0.25">
      <c r="A576" s="56">
        <v>517</v>
      </c>
      <c r="B576" s="56" t="s">
        <v>6364</v>
      </c>
      <c r="C576" s="57"/>
      <c r="D576" s="56" t="s">
        <v>4484</v>
      </c>
      <c r="E576" s="65" t="s">
        <v>6389</v>
      </c>
      <c r="F576" s="56" t="s">
        <v>6409</v>
      </c>
      <c r="G576" s="56" t="s">
        <v>6432</v>
      </c>
      <c r="H576" s="56" t="s">
        <v>488</v>
      </c>
    </row>
    <row r="577" spans="1:8" ht="15" customHeight="1" x14ac:dyDescent="0.25">
      <c r="A577" s="56">
        <v>518</v>
      </c>
      <c r="B577" s="56" t="s">
        <v>6364</v>
      </c>
      <c r="C577" s="57"/>
      <c r="D577" s="56" t="s">
        <v>4484</v>
      </c>
      <c r="E577" s="65" t="s">
        <v>6390</v>
      </c>
      <c r="F577" s="56" t="s">
        <v>6410</v>
      </c>
      <c r="G577" s="56" t="s">
        <v>6432</v>
      </c>
      <c r="H577" s="56" t="s">
        <v>475</v>
      </c>
    </row>
    <row r="578" spans="1:8" ht="15" customHeight="1" x14ac:dyDescent="0.25">
      <c r="A578" s="56">
        <v>519</v>
      </c>
      <c r="B578" s="440">
        <v>45444</v>
      </c>
      <c r="C578" s="57"/>
      <c r="D578" s="56" t="s">
        <v>4409</v>
      </c>
      <c r="E578" s="56" t="s">
        <v>6640</v>
      </c>
      <c r="F578" s="56" t="s">
        <v>6679</v>
      </c>
      <c r="G578" s="224">
        <v>45536</v>
      </c>
      <c r="H578" s="56" t="s">
        <v>416</v>
      </c>
    </row>
    <row r="579" spans="1:8" x14ac:dyDescent="0.25">
      <c r="A579" s="56">
        <v>520</v>
      </c>
      <c r="B579" s="440">
        <v>45444</v>
      </c>
      <c r="C579" s="57"/>
      <c r="D579" s="56" t="s">
        <v>4409</v>
      </c>
      <c r="E579" s="56" t="s">
        <v>6641</v>
      </c>
      <c r="F579" s="56" t="s">
        <v>6680</v>
      </c>
      <c r="G579" s="224">
        <v>45536</v>
      </c>
      <c r="H579" s="56" t="s">
        <v>416</v>
      </c>
    </row>
    <row r="580" spans="1:8" x14ac:dyDescent="0.25">
      <c r="A580" s="56">
        <v>521</v>
      </c>
      <c r="B580" s="440">
        <v>45444</v>
      </c>
      <c r="C580" s="57"/>
      <c r="D580" s="56" t="s">
        <v>6642</v>
      </c>
      <c r="E580" s="126" t="s">
        <v>6643</v>
      </c>
      <c r="F580" s="56" t="s">
        <v>6681</v>
      </c>
      <c r="G580" s="224">
        <v>45444</v>
      </c>
      <c r="H580" s="56" t="s">
        <v>415</v>
      </c>
    </row>
    <row r="581" spans="1:8" x14ac:dyDescent="0.25">
      <c r="A581" s="56">
        <v>522</v>
      </c>
      <c r="B581" s="440">
        <v>45444</v>
      </c>
      <c r="C581" s="57"/>
      <c r="D581" s="56" t="s">
        <v>6642</v>
      </c>
      <c r="E581" s="126" t="s">
        <v>6644</v>
      </c>
      <c r="F581" s="56" t="s">
        <v>6682</v>
      </c>
      <c r="G581" s="224">
        <v>45444</v>
      </c>
      <c r="H581" s="56" t="s">
        <v>415</v>
      </c>
    </row>
    <row r="582" spans="1:8" x14ac:dyDescent="0.25">
      <c r="A582" s="56">
        <v>523</v>
      </c>
      <c r="B582" s="440">
        <v>45444</v>
      </c>
      <c r="C582" s="57"/>
      <c r="D582" s="56" t="s">
        <v>4484</v>
      </c>
      <c r="E582" s="126" t="s">
        <v>6645</v>
      </c>
      <c r="F582" s="56" t="s">
        <v>6683</v>
      </c>
      <c r="G582" s="224">
        <v>45444</v>
      </c>
      <c r="H582" s="56" t="s">
        <v>415</v>
      </c>
    </row>
    <row r="583" spans="1:8" x14ac:dyDescent="0.25">
      <c r="A583" s="56">
        <v>524</v>
      </c>
      <c r="B583" s="440">
        <v>45444</v>
      </c>
      <c r="C583" s="57"/>
      <c r="D583" s="56" t="s">
        <v>4484</v>
      </c>
      <c r="E583" s="126" t="s">
        <v>6648</v>
      </c>
      <c r="F583" s="56" t="s">
        <v>6684</v>
      </c>
      <c r="G583" s="224">
        <v>45444</v>
      </c>
      <c r="H583" s="56" t="s">
        <v>415</v>
      </c>
    </row>
    <row r="584" spans="1:8" x14ac:dyDescent="0.25">
      <c r="A584" s="56">
        <v>525</v>
      </c>
      <c r="B584" s="440">
        <v>45444</v>
      </c>
      <c r="C584" s="57"/>
      <c r="D584" s="56" t="s">
        <v>4423</v>
      </c>
      <c r="E584" s="56" t="s">
        <v>6646</v>
      </c>
      <c r="F584" s="56" t="s">
        <v>6685</v>
      </c>
      <c r="G584" s="224">
        <v>45566</v>
      </c>
      <c r="H584" s="56" t="s">
        <v>415</v>
      </c>
    </row>
    <row r="585" spans="1:8" x14ac:dyDescent="0.25">
      <c r="A585" s="56">
        <v>526</v>
      </c>
      <c r="B585" s="440">
        <v>45444</v>
      </c>
      <c r="C585" s="57"/>
      <c r="D585" s="255" t="s">
        <v>4423</v>
      </c>
      <c r="E585" s="255" t="s">
        <v>6647</v>
      </c>
      <c r="F585" s="56" t="s">
        <v>6686</v>
      </c>
      <c r="G585" s="224">
        <v>45566</v>
      </c>
      <c r="H585" s="56" t="s">
        <v>415</v>
      </c>
    </row>
    <row r="586" spans="1:8" x14ac:dyDescent="0.25">
      <c r="A586" s="56">
        <v>527</v>
      </c>
      <c r="B586" s="440">
        <v>45444</v>
      </c>
      <c r="C586" s="57"/>
      <c r="D586" s="255" t="s">
        <v>4423</v>
      </c>
      <c r="E586" s="255" t="s">
        <v>6649</v>
      </c>
      <c r="F586" s="56" t="s">
        <v>6687</v>
      </c>
      <c r="G586" s="224">
        <v>45627</v>
      </c>
      <c r="H586" s="56" t="s">
        <v>415</v>
      </c>
    </row>
    <row r="587" spans="1:8" x14ac:dyDescent="0.25">
      <c r="A587" s="56">
        <v>528</v>
      </c>
      <c r="B587" s="440">
        <v>45444</v>
      </c>
      <c r="C587" s="57"/>
      <c r="D587" s="255" t="s">
        <v>6650</v>
      </c>
      <c r="E587" s="255" t="s">
        <v>6651</v>
      </c>
      <c r="F587" s="56" t="s">
        <v>6688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6942</v>
      </c>
      <c r="C588" s="57"/>
      <c r="D588" s="255" t="s">
        <v>4409</v>
      </c>
      <c r="E588" s="65" t="s">
        <v>6981</v>
      </c>
      <c r="F588" s="56" t="s">
        <v>7047</v>
      </c>
      <c r="G588" s="56" t="s">
        <v>7055</v>
      </c>
      <c r="H588" s="56" t="s">
        <v>415</v>
      </c>
    </row>
    <row r="589" spans="1:8" x14ac:dyDescent="0.25">
      <c r="A589" s="56">
        <v>530</v>
      </c>
      <c r="B589" s="65" t="s">
        <v>6942</v>
      </c>
      <c r="C589" s="57"/>
      <c r="D589" s="255" t="s">
        <v>4409</v>
      </c>
      <c r="E589" s="65" t="s">
        <v>6982</v>
      </c>
      <c r="F589" s="56" t="s">
        <v>7048</v>
      </c>
      <c r="G589" s="56" t="s">
        <v>7055</v>
      </c>
      <c r="H589" s="56" t="s">
        <v>415</v>
      </c>
    </row>
    <row r="590" spans="1:8" x14ac:dyDescent="0.25">
      <c r="A590" s="56">
        <v>531</v>
      </c>
      <c r="B590" s="65" t="s">
        <v>6942</v>
      </c>
      <c r="C590" s="57"/>
      <c r="D590" s="255" t="s">
        <v>4484</v>
      </c>
      <c r="E590" s="65" t="s">
        <v>6983</v>
      </c>
      <c r="F590" s="56" t="s">
        <v>7049</v>
      </c>
      <c r="G590" s="56" t="s">
        <v>7055</v>
      </c>
      <c r="H590" s="56" t="s">
        <v>415</v>
      </c>
    </row>
    <row r="591" spans="1:8" x14ac:dyDescent="0.25">
      <c r="A591" s="56">
        <v>532</v>
      </c>
      <c r="B591" s="65" t="s">
        <v>6942</v>
      </c>
      <c r="C591" s="57"/>
      <c r="D591" s="255" t="s">
        <v>4484</v>
      </c>
      <c r="E591" s="65" t="s">
        <v>6984</v>
      </c>
      <c r="F591" s="56" t="s">
        <v>7050</v>
      </c>
      <c r="G591" s="56" t="s">
        <v>7055</v>
      </c>
      <c r="H591" s="56" t="s">
        <v>415</v>
      </c>
    </row>
    <row r="592" spans="1:8" x14ac:dyDescent="0.25">
      <c r="A592" s="56">
        <v>533</v>
      </c>
      <c r="B592" s="65" t="s">
        <v>6942</v>
      </c>
      <c r="C592" s="57"/>
      <c r="D592" s="255" t="s">
        <v>4409</v>
      </c>
      <c r="E592" s="65" t="s">
        <v>6990</v>
      </c>
      <c r="F592" s="56" t="s">
        <v>7051</v>
      </c>
      <c r="G592" s="56" t="s">
        <v>7055</v>
      </c>
      <c r="H592" s="56" t="s">
        <v>415</v>
      </c>
    </row>
    <row r="593" spans="1:8" x14ac:dyDescent="0.25">
      <c r="A593" s="56">
        <v>534</v>
      </c>
      <c r="B593" s="65" t="s">
        <v>6942</v>
      </c>
      <c r="C593" s="57"/>
      <c r="D593" s="255" t="s">
        <v>4409</v>
      </c>
      <c r="E593" s="65" t="s">
        <v>6985</v>
      </c>
      <c r="F593" s="56" t="s">
        <v>7052</v>
      </c>
      <c r="G593" s="56" t="s">
        <v>7055</v>
      </c>
      <c r="H593" s="56" t="s">
        <v>415</v>
      </c>
    </row>
    <row r="594" spans="1:8" x14ac:dyDescent="0.25">
      <c r="A594" s="56">
        <v>535</v>
      </c>
      <c r="B594" s="65" t="s">
        <v>6942</v>
      </c>
      <c r="C594" s="57"/>
      <c r="D594" s="255" t="s">
        <v>4484</v>
      </c>
      <c r="E594" s="65" t="s">
        <v>6988</v>
      </c>
      <c r="F594" s="56" t="s">
        <v>7056</v>
      </c>
      <c r="G594" s="56" t="s">
        <v>7226</v>
      </c>
      <c r="H594" s="56" t="s">
        <v>415</v>
      </c>
    </row>
    <row r="595" spans="1:8" x14ac:dyDescent="0.25">
      <c r="A595" s="56">
        <v>536</v>
      </c>
      <c r="B595" s="65" t="s">
        <v>6942</v>
      </c>
      <c r="C595" s="57"/>
      <c r="D595" s="255" t="s">
        <v>4409</v>
      </c>
      <c r="E595" s="65" t="s">
        <v>6989</v>
      </c>
      <c r="F595" s="56" t="s">
        <v>7057</v>
      </c>
      <c r="G595" s="56" t="s">
        <v>7226</v>
      </c>
      <c r="H595" s="56" t="s">
        <v>415</v>
      </c>
    </row>
    <row r="596" spans="1:8" x14ac:dyDescent="0.25">
      <c r="A596" s="56">
        <v>537</v>
      </c>
      <c r="B596" s="65" t="s">
        <v>6942</v>
      </c>
      <c r="C596" s="57"/>
      <c r="D596" s="255" t="s">
        <v>4409</v>
      </c>
      <c r="E596" s="65" t="s">
        <v>6986</v>
      </c>
      <c r="F596" s="56" t="s">
        <v>7058</v>
      </c>
      <c r="G596" s="56" t="s">
        <v>7226</v>
      </c>
      <c r="H596" s="56" t="s">
        <v>415</v>
      </c>
    </row>
    <row r="597" spans="1:8" x14ac:dyDescent="0.25">
      <c r="A597" s="56">
        <v>538</v>
      </c>
      <c r="B597" s="65" t="s">
        <v>6942</v>
      </c>
      <c r="C597" s="57"/>
      <c r="D597" s="255" t="s">
        <v>4484</v>
      </c>
      <c r="E597" s="65" t="s">
        <v>6987</v>
      </c>
      <c r="F597" s="56" t="s">
        <v>7059</v>
      </c>
      <c r="G597" s="56" t="s">
        <v>7226</v>
      </c>
      <c r="H597" s="56" t="s">
        <v>415</v>
      </c>
    </row>
    <row r="598" spans="1:8" x14ac:dyDescent="0.25">
      <c r="A598" s="56">
        <v>539</v>
      </c>
      <c r="B598" s="65" t="s">
        <v>7539</v>
      </c>
      <c r="C598" s="57"/>
      <c r="D598" s="56" t="s">
        <v>6365</v>
      </c>
      <c r="E598" s="65">
        <v>57016322119</v>
      </c>
      <c r="F598" s="56" t="s">
        <v>7587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7539</v>
      </c>
      <c r="C599" s="57"/>
      <c r="D599" s="56" t="s">
        <v>6365</v>
      </c>
      <c r="E599" s="65">
        <v>57157274620</v>
      </c>
      <c r="F599" s="56" t="s">
        <v>7588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7539</v>
      </c>
      <c r="C600" s="57"/>
      <c r="D600" s="56" t="s">
        <v>5962</v>
      </c>
      <c r="E600" s="65" t="s">
        <v>7540</v>
      </c>
      <c r="F600" s="56" t="s">
        <v>7589</v>
      </c>
      <c r="G600" s="56" t="s">
        <v>8025</v>
      </c>
      <c r="H600" s="56" t="s">
        <v>488</v>
      </c>
    </row>
    <row r="601" spans="1:8" x14ac:dyDescent="0.25">
      <c r="A601" s="56">
        <v>542</v>
      </c>
      <c r="B601" s="65" t="s">
        <v>7539</v>
      </c>
      <c r="C601" s="57"/>
      <c r="D601" s="56" t="s">
        <v>5962</v>
      </c>
      <c r="E601" s="65" t="s">
        <v>7541</v>
      </c>
      <c r="F601" s="56" t="s">
        <v>7590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7539</v>
      </c>
      <c r="C602" s="57"/>
      <c r="D602" s="56" t="s">
        <v>5833</v>
      </c>
      <c r="E602" s="65" t="s">
        <v>7542</v>
      </c>
      <c r="F602" s="56" t="s">
        <v>7591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7539</v>
      </c>
      <c r="C603" s="57"/>
      <c r="D603" s="56" t="s">
        <v>5833</v>
      </c>
      <c r="E603" s="65" t="s">
        <v>7543</v>
      </c>
      <c r="F603" s="56" t="s">
        <v>7592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7539</v>
      </c>
      <c r="C604" s="57"/>
      <c r="D604" s="56" t="s">
        <v>5962</v>
      </c>
      <c r="E604" s="65" t="s">
        <v>7544</v>
      </c>
      <c r="F604" s="56" t="s">
        <v>7593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7539</v>
      </c>
      <c r="C605" s="57"/>
      <c r="D605" s="56" t="s">
        <v>5962</v>
      </c>
      <c r="E605" s="65" t="s">
        <v>7545</v>
      </c>
      <c r="F605" s="56" t="s">
        <v>7594</v>
      </c>
      <c r="G605" s="56" t="s">
        <v>8106</v>
      </c>
      <c r="H605" s="56" t="s">
        <v>6718</v>
      </c>
    </row>
    <row r="606" spans="1:8" x14ac:dyDescent="0.25">
      <c r="A606" s="56">
        <v>547</v>
      </c>
      <c r="B606" s="65" t="s">
        <v>7539</v>
      </c>
      <c r="C606" s="57"/>
      <c r="D606" s="56" t="s">
        <v>7546</v>
      </c>
      <c r="E606" s="65">
        <v>410101035</v>
      </c>
      <c r="F606" s="56" t="s">
        <v>7595</v>
      </c>
      <c r="G606" s="56" t="s">
        <v>8106</v>
      </c>
      <c r="H606" s="56" t="s">
        <v>6718</v>
      </c>
    </row>
    <row r="607" spans="1:8" x14ac:dyDescent="0.25">
      <c r="A607" s="56">
        <v>548</v>
      </c>
      <c r="B607" s="65" t="s">
        <v>7539</v>
      </c>
      <c r="C607" s="57"/>
      <c r="D607" s="56" t="s">
        <v>7546</v>
      </c>
      <c r="E607" s="65">
        <v>410088013</v>
      </c>
      <c r="F607" s="56" t="s">
        <v>7596</v>
      </c>
      <c r="G607" s="56" t="s">
        <v>8106</v>
      </c>
      <c r="H607" s="56" t="s">
        <v>6718</v>
      </c>
    </row>
    <row r="608" spans="1:8" x14ac:dyDescent="0.25">
      <c r="A608" s="56">
        <v>549</v>
      </c>
      <c r="B608" s="65" t="s">
        <v>7539</v>
      </c>
      <c r="C608" s="57"/>
      <c r="D608" s="56" t="s">
        <v>7547</v>
      </c>
      <c r="E608" s="472" t="s">
        <v>5671</v>
      </c>
      <c r="F608" s="56"/>
      <c r="G608" s="56" t="s">
        <v>7533</v>
      </c>
      <c r="H608" s="56" t="s">
        <v>6718</v>
      </c>
    </row>
    <row r="609" spans="1:8" x14ac:dyDescent="0.25">
      <c r="A609" s="56">
        <v>550</v>
      </c>
      <c r="B609" s="65" t="s">
        <v>7539</v>
      </c>
      <c r="C609" s="57"/>
      <c r="D609" s="56" t="s">
        <v>6365</v>
      </c>
      <c r="E609" s="65" t="s">
        <v>7558</v>
      </c>
      <c r="F609" s="56"/>
      <c r="G609" s="56" t="s">
        <v>7533</v>
      </c>
      <c r="H609" s="56" t="s">
        <v>6718</v>
      </c>
    </row>
    <row r="610" spans="1:8" x14ac:dyDescent="0.25">
      <c r="A610" s="56">
        <v>551</v>
      </c>
      <c r="B610" s="65" t="s">
        <v>7539</v>
      </c>
      <c r="C610" s="57"/>
      <c r="D610" s="56" t="s">
        <v>7546</v>
      </c>
      <c r="E610" s="65">
        <v>399188025</v>
      </c>
      <c r="F610" s="56" t="s">
        <v>7597</v>
      </c>
      <c r="G610" s="56" t="s">
        <v>8106</v>
      </c>
      <c r="H610" s="56" t="s">
        <v>6718</v>
      </c>
    </row>
    <row r="611" spans="1:8" x14ac:dyDescent="0.25">
      <c r="A611" s="56">
        <v>552</v>
      </c>
      <c r="B611" s="65" t="s">
        <v>7539</v>
      </c>
      <c r="C611" s="57"/>
      <c r="D611" s="56" t="s">
        <v>7546</v>
      </c>
      <c r="E611" s="65">
        <v>470602064</v>
      </c>
      <c r="F611" s="56" t="s">
        <v>7598</v>
      </c>
      <c r="G611" s="56" t="s">
        <v>8106</v>
      </c>
      <c r="H611" s="56" t="s">
        <v>6718</v>
      </c>
    </row>
    <row r="612" spans="1:8" x14ac:dyDescent="0.25">
      <c r="A612" s="56">
        <v>553</v>
      </c>
      <c r="B612" s="65" t="s">
        <v>7539</v>
      </c>
      <c r="C612" s="57"/>
      <c r="D612" s="56" t="s">
        <v>5969</v>
      </c>
      <c r="E612" s="65" t="s">
        <v>7548</v>
      </c>
      <c r="F612" s="56"/>
      <c r="G612" s="56" t="s">
        <v>7533</v>
      </c>
      <c r="H612" s="56" t="s">
        <v>6718</v>
      </c>
    </row>
    <row r="613" spans="1:8" x14ac:dyDescent="0.25">
      <c r="A613" s="56">
        <v>554</v>
      </c>
      <c r="B613" s="65" t="s">
        <v>7539</v>
      </c>
      <c r="C613" s="57"/>
      <c r="D613" s="56" t="s">
        <v>5969</v>
      </c>
      <c r="E613" s="65" t="s">
        <v>7549</v>
      </c>
      <c r="F613" s="56" t="s">
        <v>7559</v>
      </c>
      <c r="G613" s="56" t="s">
        <v>7533</v>
      </c>
      <c r="H613" s="56" t="s">
        <v>6718</v>
      </c>
    </row>
    <row r="614" spans="1:8" x14ac:dyDescent="0.25">
      <c r="A614" s="56">
        <v>555</v>
      </c>
      <c r="B614" s="65" t="s">
        <v>7539</v>
      </c>
      <c r="C614" s="56"/>
      <c r="D614" s="56" t="s">
        <v>5962</v>
      </c>
      <c r="E614" s="56" t="s">
        <v>7550</v>
      </c>
      <c r="F614" s="56" t="s">
        <v>7599</v>
      </c>
      <c r="G614" s="56" t="s">
        <v>8106</v>
      </c>
      <c r="H614" s="56" t="s">
        <v>6718</v>
      </c>
    </row>
    <row r="615" spans="1:8" x14ac:dyDescent="0.25">
      <c r="A615" s="56">
        <v>556</v>
      </c>
      <c r="B615" s="65" t="s">
        <v>7539</v>
      </c>
      <c r="C615" s="56"/>
      <c r="D615" s="56" t="s">
        <v>6113</v>
      </c>
      <c r="E615" s="56" t="s">
        <v>7551</v>
      </c>
      <c r="F615" s="56" t="s">
        <v>7600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7539</v>
      </c>
      <c r="C616" s="56"/>
      <c r="D616" s="56" t="s">
        <v>5969</v>
      </c>
      <c r="E616" s="56" t="s">
        <v>7552</v>
      </c>
      <c r="F616" s="56"/>
      <c r="G616" s="56" t="s">
        <v>7533</v>
      </c>
      <c r="H616" s="56" t="s">
        <v>6718</v>
      </c>
    </row>
    <row r="617" spans="1:8" x14ac:dyDescent="0.25">
      <c r="A617" s="56">
        <v>558</v>
      </c>
      <c r="B617" s="65" t="s">
        <v>7539</v>
      </c>
      <c r="C617" s="56"/>
      <c r="D617" s="56" t="s">
        <v>5833</v>
      </c>
      <c r="E617" s="56" t="s">
        <v>7553</v>
      </c>
      <c r="F617" s="56"/>
      <c r="G617" s="56" t="s">
        <v>7533</v>
      </c>
      <c r="H617" s="56" t="s">
        <v>6718</v>
      </c>
    </row>
    <row r="618" spans="1:8" x14ac:dyDescent="0.25">
      <c r="A618" s="56">
        <v>559</v>
      </c>
      <c r="B618" s="56" t="s">
        <v>8168</v>
      </c>
      <c r="C618" s="56"/>
      <c r="D618" s="56" t="s">
        <v>6365</v>
      </c>
      <c r="E618" s="126" t="s">
        <v>8169</v>
      </c>
      <c r="F618" s="56" t="s">
        <v>8296</v>
      </c>
      <c r="G618" s="56" t="s">
        <v>8352</v>
      </c>
      <c r="H618" s="56" t="s">
        <v>6294</v>
      </c>
    </row>
    <row r="619" spans="1:8" x14ac:dyDescent="0.25">
      <c r="A619" s="56">
        <v>560</v>
      </c>
      <c r="B619" s="56" t="s">
        <v>8168</v>
      </c>
      <c r="C619" s="57"/>
      <c r="D619" s="255" t="s">
        <v>8170</v>
      </c>
      <c r="E619" s="65">
        <v>5151107007</v>
      </c>
      <c r="F619" s="56" t="s">
        <v>8295</v>
      </c>
      <c r="G619" s="56" t="s">
        <v>8551</v>
      </c>
      <c r="H619" s="56" t="s">
        <v>421</v>
      </c>
    </row>
    <row r="620" spans="1:8" x14ac:dyDescent="0.25">
      <c r="A620" s="56">
        <v>561</v>
      </c>
      <c r="B620" s="56" t="s">
        <v>8168</v>
      </c>
      <c r="C620" s="57"/>
      <c r="D620" s="255" t="s">
        <v>8170</v>
      </c>
      <c r="E620" s="65">
        <v>5360909051</v>
      </c>
      <c r="F620" s="56" t="s">
        <v>8297</v>
      </c>
      <c r="G620" s="56" t="s">
        <v>8352</v>
      </c>
      <c r="H620" s="56" t="s">
        <v>6294</v>
      </c>
    </row>
    <row r="621" spans="1:8" x14ac:dyDescent="0.25">
      <c r="A621" s="56">
        <v>562</v>
      </c>
      <c r="B621" s="56" t="s">
        <v>8168</v>
      </c>
      <c r="C621" s="57"/>
      <c r="D621" s="255" t="s">
        <v>8170</v>
      </c>
      <c r="E621" s="65">
        <v>5360709045</v>
      </c>
      <c r="F621" s="56" t="s">
        <v>8298</v>
      </c>
      <c r="G621" s="56" t="s">
        <v>8536</v>
      </c>
      <c r="H621" s="56" t="s">
        <v>421</v>
      </c>
    </row>
    <row r="622" spans="1:8" x14ac:dyDescent="0.25">
      <c r="A622" s="56">
        <v>563</v>
      </c>
      <c r="B622" s="56" t="s">
        <v>8168</v>
      </c>
      <c r="C622" s="57"/>
      <c r="D622" s="255" t="s">
        <v>5833</v>
      </c>
      <c r="E622" s="65" t="s">
        <v>8171</v>
      </c>
      <c r="F622" s="56" t="s">
        <v>8299</v>
      </c>
      <c r="G622" s="56" t="s">
        <v>8536</v>
      </c>
      <c r="H622" s="56" t="s">
        <v>421</v>
      </c>
    </row>
    <row r="623" spans="1:8" x14ac:dyDescent="0.25">
      <c r="A623" s="56">
        <v>564</v>
      </c>
      <c r="B623" s="56" t="s">
        <v>8168</v>
      </c>
      <c r="C623" s="57"/>
      <c r="D623" s="255" t="s">
        <v>5969</v>
      </c>
      <c r="E623" s="65" t="s">
        <v>8172</v>
      </c>
      <c r="F623" s="56" t="s">
        <v>8300</v>
      </c>
      <c r="G623" s="56" t="s">
        <v>8551</v>
      </c>
      <c r="H623" s="56" t="s">
        <v>421</v>
      </c>
    </row>
    <row r="624" spans="1:8" x14ac:dyDescent="0.25">
      <c r="A624" s="56">
        <v>565</v>
      </c>
      <c r="B624" s="56" t="s">
        <v>8168</v>
      </c>
      <c r="C624" s="57"/>
      <c r="D624" s="255" t="s">
        <v>5962</v>
      </c>
      <c r="E624" s="65" t="s">
        <v>8173</v>
      </c>
      <c r="F624" s="56" t="s">
        <v>8227</v>
      </c>
      <c r="G624" s="56" t="s">
        <v>8168</v>
      </c>
      <c r="H624" s="56" t="s">
        <v>4359</v>
      </c>
    </row>
    <row r="625" spans="1:8" x14ac:dyDescent="0.25">
      <c r="A625" s="56">
        <v>566</v>
      </c>
      <c r="B625" s="56" t="s">
        <v>8168</v>
      </c>
      <c r="C625" s="57"/>
      <c r="D625" s="255" t="s">
        <v>5962</v>
      </c>
      <c r="E625" s="65" t="s">
        <v>8174</v>
      </c>
      <c r="F625" s="56" t="s">
        <v>8232</v>
      </c>
      <c r="G625" s="56" t="s">
        <v>8168</v>
      </c>
      <c r="H625" s="56" t="s">
        <v>4359</v>
      </c>
    </row>
    <row r="626" spans="1:8" x14ac:dyDescent="0.25">
      <c r="A626" s="56">
        <v>567</v>
      </c>
      <c r="B626" s="56" t="s">
        <v>8168</v>
      </c>
      <c r="C626" s="57"/>
      <c r="D626" s="255" t="s">
        <v>5962</v>
      </c>
      <c r="E626" s="65" t="s">
        <v>8175</v>
      </c>
      <c r="F626" s="56" t="s">
        <v>8226</v>
      </c>
      <c r="G626" s="56" t="s">
        <v>8168</v>
      </c>
      <c r="H626" s="56" t="s">
        <v>4359</v>
      </c>
    </row>
    <row r="627" spans="1:8" x14ac:dyDescent="0.25">
      <c r="A627" s="56">
        <v>568</v>
      </c>
      <c r="B627" s="56" t="s">
        <v>8168</v>
      </c>
      <c r="C627" s="57"/>
      <c r="D627" s="255" t="s">
        <v>5962</v>
      </c>
      <c r="E627" s="65" t="s">
        <v>8176</v>
      </c>
      <c r="F627" s="56" t="s">
        <v>8231</v>
      </c>
      <c r="G627" s="56" t="s">
        <v>8168</v>
      </c>
      <c r="H627" s="56" t="s">
        <v>4359</v>
      </c>
    </row>
    <row r="628" spans="1:8" x14ac:dyDescent="0.25">
      <c r="A628" s="56">
        <v>569</v>
      </c>
      <c r="B628" s="56" t="s">
        <v>8168</v>
      </c>
      <c r="C628" s="57"/>
      <c r="D628" s="255" t="s">
        <v>5962</v>
      </c>
      <c r="E628" s="65" t="s">
        <v>8177</v>
      </c>
      <c r="F628" s="56" t="s">
        <v>8230</v>
      </c>
      <c r="G628" s="56" t="s">
        <v>8168</v>
      </c>
      <c r="H628" s="56" t="s">
        <v>4359</v>
      </c>
    </row>
    <row r="629" spans="1:8" x14ac:dyDescent="0.25">
      <c r="A629" s="56">
        <v>570</v>
      </c>
      <c r="B629" s="56" t="s">
        <v>8168</v>
      </c>
      <c r="C629" s="57"/>
      <c r="D629" s="255" t="s">
        <v>5962</v>
      </c>
      <c r="E629" s="65" t="s">
        <v>8178</v>
      </c>
      <c r="F629" s="56" t="s">
        <v>8228</v>
      </c>
      <c r="G629" s="56" t="s">
        <v>8168</v>
      </c>
      <c r="H629" s="56" t="s">
        <v>4359</v>
      </c>
    </row>
    <row r="630" spans="1:8" x14ac:dyDescent="0.25">
      <c r="A630" s="56">
        <v>571</v>
      </c>
      <c r="B630" s="56" t="s">
        <v>8168</v>
      </c>
      <c r="C630" s="57"/>
      <c r="D630" s="255" t="s">
        <v>5833</v>
      </c>
      <c r="E630" s="65" t="s">
        <v>8179</v>
      </c>
      <c r="F630" s="56" t="s">
        <v>8235</v>
      </c>
      <c r="G630" s="56" t="s">
        <v>8168</v>
      </c>
      <c r="H630" s="56" t="s">
        <v>4359</v>
      </c>
    </row>
    <row r="631" spans="1:8" x14ac:dyDescent="0.25">
      <c r="A631" s="56">
        <v>572</v>
      </c>
      <c r="B631" s="56" t="s">
        <v>8168</v>
      </c>
      <c r="C631" s="57"/>
      <c r="D631" s="255" t="s">
        <v>6113</v>
      </c>
      <c r="E631" s="65">
        <v>491620</v>
      </c>
      <c r="F631" s="56" t="s">
        <v>8234</v>
      </c>
      <c r="G631" s="56" t="s">
        <v>8168</v>
      </c>
      <c r="H631" s="56" t="s">
        <v>4359</v>
      </c>
    </row>
    <row r="632" spans="1:8" x14ac:dyDescent="0.25">
      <c r="A632" s="56">
        <v>573</v>
      </c>
      <c r="B632" s="56" t="s">
        <v>8168</v>
      </c>
      <c r="C632" s="57"/>
      <c r="D632" s="255" t="s">
        <v>8180</v>
      </c>
      <c r="E632" s="65" t="s">
        <v>8181</v>
      </c>
      <c r="F632" s="56" t="s">
        <v>8233</v>
      </c>
      <c r="G632" s="56" t="s">
        <v>8168</v>
      </c>
      <c r="H632" s="56" t="s">
        <v>4359</v>
      </c>
    </row>
    <row r="633" spans="1:8" x14ac:dyDescent="0.25">
      <c r="A633" s="56">
        <v>574</v>
      </c>
      <c r="B633" s="56" t="s">
        <v>8168</v>
      </c>
      <c r="C633" s="57"/>
      <c r="D633" s="255" t="s">
        <v>5962</v>
      </c>
      <c r="E633" s="65" t="s">
        <v>8182</v>
      </c>
      <c r="F633" s="56" t="s">
        <v>8229</v>
      </c>
      <c r="G633" s="56" t="s">
        <v>8168</v>
      </c>
      <c r="H633" s="56" t="s">
        <v>4359</v>
      </c>
    </row>
    <row r="634" spans="1:8" x14ac:dyDescent="0.25">
      <c r="A634" s="1061">
        <v>575</v>
      </c>
      <c r="B634" s="1061" t="s">
        <v>8168</v>
      </c>
      <c r="C634" s="1062"/>
      <c r="D634" s="1088" t="s">
        <v>5833</v>
      </c>
      <c r="E634" s="1068" t="s">
        <v>8183</v>
      </c>
      <c r="F634" s="1061" t="s">
        <v>8301</v>
      </c>
      <c r="G634" s="1061" t="s">
        <v>8551</v>
      </c>
      <c r="H634" s="1061" t="s">
        <v>421</v>
      </c>
    </row>
    <row r="635" spans="1:8" x14ac:dyDescent="0.25">
      <c r="A635" s="1061">
        <v>576</v>
      </c>
      <c r="B635" s="1068" t="s">
        <v>9078</v>
      </c>
      <c r="C635" s="1062"/>
      <c r="D635" s="1088" t="s">
        <v>5962</v>
      </c>
      <c r="E635" s="1068" t="s">
        <v>9084</v>
      </c>
      <c r="F635" s="1088" t="s">
        <v>9085</v>
      </c>
      <c r="G635" s="1061"/>
      <c r="H635" s="1061"/>
    </row>
    <row r="636" spans="1:8" x14ac:dyDescent="0.25">
      <c r="A636" s="1061">
        <v>577</v>
      </c>
      <c r="B636" s="1068" t="s">
        <v>9078</v>
      </c>
      <c r="C636" s="1062"/>
      <c r="D636" s="1088" t="s">
        <v>8180</v>
      </c>
      <c r="E636" s="1068" t="s">
        <v>9086</v>
      </c>
      <c r="F636" s="1088" t="s">
        <v>9087</v>
      </c>
      <c r="G636" s="1061"/>
      <c r="H636" s="1061"/>
    </row>
    <row r="637" spans="1:8" x14ac:dyDescent="0.25">
      <c r="A637" s="1061">
        <v>578</v>
      </c>
      <c r="B637" s="1068" t="s">
        <v>9078</v>
      </c>
      <c r="C637" s="1062"/>
      <c r="D637" s="1088" t="s">
        <v>5969</v>
      </c>
      <c r="E637" s="1068" t="s">
        <v>9088</v>
      </c>
      <c r="F637" s="1088" t="s">
        <v>9089</v>
      </c>
      <c r="G637" s="1061"/>
      <c r="H637" s="1061"/>
    </row>
    <row r="638" spans="1:8" x14ac:dyDescent="0.25">
      <c r="A638" s="1061">
        <v>579</v>
      </c>
      <c r="B638" s="1068" t="s">
        <v>9078</v>
      </c>
      <c r="C638" s="1062"/>
      <c r="D638" s="1088" t="s">
        <v>5833</v>
      </c>
      <c r="E638" s="1068" t="s">
        <v>9090</v>
      </c>
      <c r="F638" s="1088" t="s">
        <v>9091</v>
      </c>
      <c r="G638" s="1061" t="s">
        <v>9257</v>
      </c>
      <c r="H638" s="1061" t="s">
        <v>421</v>
      </c>
    </row>
    <row r="639" spans="1:8" x14ac:dyDescent="0.25">
      <c r="A639" s="1061">
        <v>580</v>
      </c>
      <c r="B639" s="1068" t="s">
        <v>9078</v>
      </c>
      <c r="C639" s="1062"/>
      <c r="D639" s="1088" t="s">
        <v>5962</v>
      </c>
      <c r="E639" s="1068" t="s">
        <v>9092</v>
      </c>
      <c r="F639" s="1088" t="s">
        <v>9093</v>
      </c>
      <c r="G639" s="1061"/>
      <c r="H639" s="1061"/>
    </row>
    <row r="640" spans="1:8" x14ac:dyDescent="0.25">
      <c r="A640" s="1061">
        <v>581</v>
      </c>
      <c r="B640" s="1068" t="s">
        <v>9078</v>
      </c>
      <c r="C640" s="1062"/>
      <c r="D640" s="1088" t="s">
        <v>9095</v>
      </c>
      <c r="E640" s="1088" t="s">
        <v>9094</v>
      </c>
      <c r="F640" s="1088" t="s">
        <v>9096</v>
      </c>
      <c r="G640" s="1061"/>
      <c r="H640" s="1061"/>
    </row>
    <row r="641" spans="1:8" x14ac:dyDescent="0.25">
      <c r="A641" s="1061">
        <v>582</v>
      </c>
      <c r="B641" s="1068" t="s">
        <v>9078</v>
      </c>
      <c r="C641" s="1062"/>
      <c r="D641" s="1088" t="s">
        <v>5833</v>
      </c>
      <c r="E641" s="1068" t="s">
        <v>9097</v>
      </c>
      <c r="F641" s="1088" t="s">
        <v>9098</v>
      </c>
      <c r="G641" s="1061"/>
      <c r="H641" s="1061"/>
    </row>
    <row r="642" spans="1:8" x14ac:dyDescent="0.25">
      <c r="A642" s="1061">
        <v>583</v>
      </c>
      <c r="B642" s="1068" t="s">
        <v>9078</v>
      </c>
      <c r="C642" s="1062"/>
      <c r="D642" s="1088" t="s">
        <v>5833</v>
      </c>
      <c r="E642" s="1068" t="s">
        <v>9099</v>
      </c>
      <c r="F642" s="1088" t="s">
        <v>9100</v>
      </c>
      <c r="G642" s="1061"/>
      <c r="H642" s="1061"/>
    </row>
    <row r="643" spans="1:8" x14ac:dyDescent="0.25">
      <c r="A643" s="1061">
        <v>584</v>
      </c>
      <c r="B643" s="1068" t="s">
        <v>9078</v>
      </c>
      <c r="C643" s="1062"/>
      <c r="D643" s="1088" t="s">
        <v>5909</v>
      </c>
      <c r="E643" s="1068" t="s">
        <v>9101</v>
      </c>
      <c r="F643" s="1088" t="s">
        <v>9102</v>
      </c>
      <c r="G643" s="1061"/>
      <c r="H643" s="1061"/>
    </row>
    <row r="644" spans="1:8" x14ac:dyDescent="0.25">
      <c r="A644" s="1061">
        <v>585</v>
      </c>
      <c r="B644" s="1068" t="s">
        <v>9078</v>
      </c>
      <c r="C644" s="1062"/>
      <c r="D644" s="1088" t="s">
        <v>5909</v>
      </c>
      <c r="E644" s="1068" t="s">
        <v>9103</v>
      </c>
      <c r="F644" s="1088" t="s">
        <v>9104</v>
      </c>
      <c r="G644" s="1061"/>
      <c r="H644" s="1061"/>
    </row>
    <row r="645" spans="1:8" x14ac:dyDescent="0.25">
      <c r="A645" s="1061">
        <v>586</v>
      </c>
      <c r="B645" s="1068" t="s">
        <v>9078</v>
      </c>
      <c r="C645" s="1062"/>
      <c r="D645" s="1088" t="s">
        <v>5909</v>
      </c>
      <c r="E645" s="1068" t="s">
        <v>9105</v>
      </c>
      <c r="F645" s="1088" t="s">
        <v>9106</v>
      </c>
      <c r="G645" s="1061"/>
      <c r="H645" s="1061"/>
    </row>
    <row r="646" spans="1:8" x14ac:dyDescent="0.25">
      <c r="A646" s="1061">
        <v>587</v>
      </c>
      <c r="B646" s="1068" t="s">
        <v>9078</v>
      </c>
      <c r="C646" s="1062"/>
      <c r="D646" s="1088" t="s">
        <v>5909</v>
      </c>
      <c r="E646" s="1068" t="s">
        <v>9107</v>
      </c>
      <c r="F646" s="1088" t="s">
        <v>9108</v>
      </c>
      <c r="G646" s="1061"/>
      <c r="H646" s="1061"/>
    </row>
    <row r="647" spans="1:8" x14ac:dyDescent="0.25">
      <c r="A647" s="1061">
        <v>588</v>
      </c>
      <c r="B647" s="1068" t="s">
        <v>9078</v>
      </c>
      <c r="C647" s="1062"/>
      <c r="D647" s="1088" t="s">
        <v>5865</v>
      </c>
      <c r="E647" s="1068" t="s">
        <v>9109</v>
      </c>
      <c r="F647" s="1088" t="s">
        <v>9110</v>
      </c>
      <c r="G647" s="1061"/>
      <c r="H647" s="1061"/>
    </row>
    <row r="648" spans="1:8" x14ac:dyDescent="0.25">
      <c r="A648" s="1061">
        <v>589</v>
      </c>
      <c r="B648" s="1068" t="s">
        <v>9078</v>
      </c>
      <c r="C648" s="1062"/>
      <c r="D648" s="1088" t="s">
        <v>5865</v>
      </c>
      <c r="E648" s="1068" t="s">
        <v>9111</v>
      </c>
      <c r="F648" s="1088" t="s">
        <v>9112</v>
      </c>
      <c r="G648" s="1061"/>
      <c r="H648" s="1061"/>
    </row>
    <row r="649" spans="1:8" x14ac:dyDescent="0.25">
      <c r="A649" s="1061">
        <v>590</v>
      </c>
      <c r="B649" s="1068" t="s">
        <v>9078</v>
      </c>
      <c r="C649" s="1062"/>
      <c r="D649" s="1088" t="s">
        <v>5909</v>
      </c>
      <c r="E649" s="1068" t="s">
        <v>9113</v>
      </c>
      <c r="F649" s="1088" t="s">
        <v>9114</v>
      </c>
      <c r="G649" s="1061"/>
      <c r="H649" s="1061"/>
    </row>
    <row r="650" spans="1:8" x14ac:dyDescent="0.25">
      <c r="A650" s="1061">
        <v>591</v>
      </c>
      <c r="B650" s="1068" t="s">
        <v>9078</v>
      </c>
      <c r="C650" s="1062"/>
      <c r="D650" s="1088" t="s">
        <v>5909</v>
      </c>
      <c r="E650" s="1068" t="s">
        <v>9115</v>
      </c>
      <c r="F650" s="1088" t="s">
        <v>9116</v>
      </c>
      <c r="G650" s="1061"/>
      <c r="H650" s="1061"/>
    </row>
    <row r="651" spans="1:8" x14ac:dyDescent="0.25">
      <c r="A651" s="1061">
        <v>592</v>
      </c>
      <c r="B651" s="1068" t="s">
        <v>9078</v>
      </c>
      <c r="C651" s="1062"/>
      <c r="D651" s="1088" t="s">
        <v>5909</v>
      </c>
      <c r="E651" s="1068" t="s">
        <v>9117</v>
      </c>
      <c r="F651" s="1088" t="s">
        <v>9118</v>
      </c>
      <c r="G651" s="1061"/>
      <c r="H651" s="1061"/>
    </row>
    <row r="652" spans="1:8" x14ac:dyDescent="0.25">
      <c r="A652" s="1061">
        <v>593</v>
      </c>
      <c r="B652" s="1068" t="s">
        <v>9078</v>
      </c>
      <c r="C652" s="1062"/>
      <c r="D652" s="1088" t="s">
        <v>5909</v>
      </c>
      <c r="E652" s="1068" t="s">
        <v>9119</v>
      </c>
      <c r="F652" s="1088" t="s">
        <v>9108</v>
      </c>
      <c r="G652" s="1061"/>
      <c r="H652" s="1061"/>
    </row>
    <row r="653" spans="1:8" x14ac:dyDescent="0.25">
      <c r="A653" s="1061">
        <v>594</v>
      </c>
      <c r="B653" s="1068" t="s">
        <v>9078</v>
      </c>
      <c r="C653" s="1062"/>
      <c r="D653" s="1088" t="s">
        <v>5909</v>
      </c>
      <c r="E653" s="1068" t="s">
        <v>9120</v>
      </c>
      <c r="F653" s="1088" t="s">
        <v>9121</v>
      </c>
      <c r="G653" s="1061"/>
      <c r="H653" s="1061"/>
    </row>
    <row r="654" spans="1:8" x14ac:dyDescent="0.25">
      <c r="A654" s="1061">
        <v>595</v>
      </c>
      <c r="B654" s="1068" t="s">
        <v>9078</v>
      </c>
      <c r="C654" s="1062"/>
      <c r="D654" s="1088" t="s">
        <v>5909</v>
      </c>
      <c r="E654" s="1068" t="s">
        <v>9122</v>
      </c>
      <c r="F654" s="1088" t="s">
        <v>9123</v>
      </c>
      <c r="G654" s="1061"/>
      <c r="H654" s="1061"/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topLeftCell="A4" workbookViewId="0">
      <selection activeCell="B14" sqref="B14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10.7109375" bestFit="1" customWidth="1"/>
    <col min="11" max="11" width="3.5703125" bestFit="1" customWidth="1"/>
    <col min="12" max="12" width="11.7109375" bestFit="1" customWidth="1"/>
    <col min="13" max="13" width="5.7109375" bestFit="1" customWidth="1"/>
    <col min="14" max="14" width="10" bestFit="1" customWidth="1"/>
    <col min="15" max="15" width="7" customWidth="1"/>
    <col min="16" max="16" width="9.7109375" bestFit="1" customWidth="1"/>
    <col min="17" max="17" width="7.42578125" bestFit="1" customWidth="1"/>
  </cols>
  <sheetData>
    <row r="1" spans="1:17" ht="18.75" x14ac:dyDescent="0.3">
      <c r="B1" s="601" t="s">
        <v>6185</v>
      </c>
      <c r="L1" s="601" t="s">
        <v>6186</v>
      </c>
    </row>
    <row r="2" spans="1:17" ht="15.75" thickBot="1" x14ac:dyDescent="0.3">
      <c r="A2" s="679" t="s">
        <v>3</v>
      </c>
      <c r="B2" s="606" t="s">
        <v>17</v>
      </c>
      <c r="C2" s="679" t="s">
        <v>4404</v>
      </c>
      <c r="D2" s="680" t="s">
        <v>4405</v>
      </c>
      <c r="E2" s="606" t="s">
        <v>4406</v>
      </c>
      <c r="F2" s="606" t="s">
        <v>4407</v>
      </c>
      <c r="G2" s="606" t="s">
        <v>21</v>
      </c>
      <c r="H2" s="606" t="s">
        <v>396</v>
      </c>
      <c r="I2" s="606" t="s">
        <v>9007</v>
      </c>
      <c r="K2" s="628" t="s">
        <v>3</v>
      </c>
      <c r="L2" s="681" t="s">
        <v>17</v>
      </c>
      <c r="M2" s="628" t="s">
        <v>4404</v>
      </c>
      <c r="N2" s="629" t="s">
        <v>4405</v>
      </c>
      <c r="O2" s="629" t="s">
        <v>4406</v>
      </c>
      <c r="P2" s="629" t="s">
        <v>4407</v>
      </c>
      <c r="Q2" s="629" t="s">
        <v>21</v>
      </c>
    </row>
    <row r="3" spans="1:17" ht="15.75" thickTop="1" x14ac:dyDescent="0.25">
      <c r="A3" s="56">
        <v>1</v>
      </c>
      <c r="B3" s="56" t="s">
        <v>6187</v>
      </c>
      <c r="C3" s="56" t="s">
        <v>4423</v>
      </c>
      <c r="D3" s="57">
        <v>3361</v>
      </c>
      <c r="E3" s="56" t="s">
        <v>6188</v>
      </c>
      <c r="F3" s="224">
        <v>44512</v>
      </c>
      <c r="G3" s="56" t="s">
        <v>6189</v>
      </c>
      <c r="H3" s="56"/>
      <c r="I3" s="56"/>
      <c r="K3" s="56">
        <v>1</v>
      </c>
      <c r="L3" s="56" t="s">
        <v>6190</v>
      </c>
      <c r="M3" s="56" t="s">
        <v>4409</v>
      </c>
      <c r="N3" s="56" t="s">
        <v>6191</v>
      </c>
      <c r="O3" s="56" t="s">
        <v>6192</v>
      </c>
      <c r="P3" s="56" t="s">
        <v>8551</v>
      </c>
      <c r="Q3" s="56" t="s">
        <v>415</v>
      </c>
    </row>
    <row r="4" spans="1:17" x14ac:dyDescent="0.25">
      <c r="A4" s="56">
        <v>2</v>
      </c>
      <c r="B4" s="56" t="s">
        <v>6187</v>
      </c>
      <c r="C4" s="56" t="s">
        <v>4423</v>
      </c>
      <c r="D4" s="57">
        <v>4771</v>
      </c>
      <c r="E4" s="56" t="s">
        <v>6193</v>
      </c>
      <c r="F4" s="224">
        <v>44512</v>
      </c>
      <c r="G4" s="56" t="s">
        <v>6189</v>
      </c>
      <c r="H4" s="56"/>
      <c r="I4" s="56"/>
      <c r="K4" s="56">
        <v>2</v>
      </c>
      <c r="L4" s="56" t="s">
        <v>6190</v>
      </c>
      <c r="M4" s="56" t="s">
        <v>4409</v>
      </c>
      <c r="N4" s="56" t="s">
        <v>6194</v>
      </c>
      <c r="O4" s="56" t="s">
        <v>6195</v>
      </c>
      <c r="P4" s="56" t="s">
        <v>8551</v>
      </c>
      <c r="Q4" s="56" t="s">
        <v>415</v>
      </c>
    </row>
    <row r="5" spans="1:17" x14ac:dyDescent="0.25">
      <c r="A5" s="56">
        <v>3</v>
      </c>
      <c r="B5" s="56" t="s">
        <v>6187</v>
      </c>
      <c r="C5" s="56" t="s">
        <v>4409</v>
      </c>
      <c r="D5" s="57">
        <v>1006</v>
      </c>
      <c r="E5" s="56" t="s">
        <v>6196</v>
      </c>
      <c r="F5" s="224">
        <v>44512</v>
      </c>
      <c r="G5" s="56" t="s">
        <v>6189</v>
      </c>
      <c r="H5" s="56"/>
      <c r="I5" s="56"/>
      <c r="K5" s="56">
        <v>3</v>
      </c>
      <c r="L5" s="56" t="s">
        <v>6190</v>
      </c>
      <c r="M5" s="56" t="s">
        <v>4409</v>
      </c>
      <c r="N5" s="56" t="s">
        <v>6197</v>
      </c>
      <c r="O5" s="56" t="s">
        <v>1923</v>
      </c>
      <c r="P5" s="224">
        <v>45179</v>
      </c>
      <c r="Q5" s="56" t="s">
        <v>481</v>
      </c>
    </row>
    <row r="6" spans="1:17" x14ac:dyDescent="0.25">
      <c r="A6" s="56">
        <v>4</v>
      </c>
      <c r="B6" s="56" t="s">
        <v>6187</v>
      </c>
      <c r="C6" s="56" t="s">
        <v>4409</v>
      </c>
      <c r="D6" s="542" t="s">
        <v>6198</v>
      </c>
      <c r="E6" s="56" t="s">
        <v>6199</v>
      </c>
      <c r="F6" s="224">
        <v>44512</v>
      </c>
      <c r="G6" s="56" t="s">
        <v>6189</v>
      </c>
      <c r="H6" s="56"/>
      <c r="I6" s="56"/>
      <c r="K6" s="56">
        <v>4</v>
      </c>
      <c r="L6" s="56" t="s">
        <v>6190</v>
      </c>
      <c r="M6" s="56" t="s">
        <v>4409</v>
      </c>
      <c r="N6" s="56" t="s">
        <v>6200</v>
      </c>
      <c r="O6" s="56" t="s">
        <v>1925</v>
      </c>
      <c r="P6" s="224">
        <v>45179</v>
      </c>
      <c r="Q6" s="56" t="s">
        <v>481</v>
      </c>
    </row>
    <row r="7" spans="1:17" x14ac:dyDescent="0.25">
      <c r="A7" s="56">
        <v>5</v>
      </c>
      <c r="B7" s="56" t="s">
        <v>6187</v>
      </c>
      <c r="C7" s="56" t="s">
        <v>4409</v>
      </c>
      <c r="D7" s="57">
        <v>1097</v>
      </c>
      <c r="E7" s="56" t="s">
        <v>6201</v>
      </c>
      <c r="F7" s="224">
        <v>44512</v>
      </c>
      <c r="G7" s="56" t="s">
        <v>6189</v>
      </c>
      <c r="H7" s="56"/>
      <c r="I7" s="56"/>
      <c r="K7" s="56">
        <v>5</v>
      </c>
      <c r="L7" s="56"/>
      <c r="M7" s="56"/>
      <c r="N7" s="56"/>
      <c r="O7" s="56"/>
      <c r="P7" s="56"/>
      <c r="Q7" s="56"/>
    </row>
    <row r="8" spans="1:17" x14ac:dyDescent="0.25">
      <c r="A8" s="56">
        <v>6</v>
      </c>
      <c r="B8" s="56" t="s">
        <v>6187</v>
      </c>
      <c r="C8" s="56" t="s">
        <v>4409</v>
      </c>
      <c r="D8" s="542" t="s">
        <v>6202</v>
      </c>
      <c r="E8" s="56" t="s">
        <v>6203</v>
      </c>
      <c r="F8" s="224">
        <v>44512</v>
      </c>
      <c r="G8" s="56" t="s">
        <v>6189</v>
      </c>
      <c r="H8" s="56"/>
      <c r="I8" s="56"/>
      <c r="K8" s="56">
        <v>6</v>
      </c>
      <c r="L8" s="56"/>
      <c r="M8" s="56"/>
      <c r="N8" s="126"/>
      <c r="O8" s="56"/>
      <c r="P8" s="56"/>
      <c r="Q8" s="56"/>
    </row>
    <row r="9" spans="1:17" x14ac:dyDescent="0.25">
      <c r="A9" s="56">
        <v>7</v>
      </c>
      <c r="B9" s="56" t="s">
        <v>6187</v>
      </c>
      <c r="C9" s="56" t="s">
        <v>4409</v>
      </c>
      <c r="D9" s="542" t="s">
        <v>6204</v>
      </c>
      <c r="E9" s="56" t="s">
        <v>6205</v>
      </c>
      <c r="F9" s="224">
        <v>44512</v>
      </c>
      <c r="G9" s="56" t="s">
        <v>6189</v>
      </c>
      <c r="H9" s="56"/>
      <c r="I9" s="56"/>
      <c r="K9" s="56">
        <v>7</v>
      </c>
      <c r="L9" s="56"/>
      <c r="M9" s="56"/>
      <c r="N9" s="126"/>
      <c r="O9" s="56"/>
      <c r="P9" s="56"/>
      <c r="Q9" s="56"/>
    </row>
    <row r="10" spans="1:17" x14ac:dyDescent="0.25">
      <c r="A10" s="56">
        <v>8</v>
      </c>
      <c r="B10" s="56" t="s">
        <v>6187</v>
      </c>
      <c r="C10" s="56" t="s">
        <v>4409</v>
      </c>
      <c r="D10" s="542" t="s">
        <v>6206</v>
      </c>
      <c r="E10" s="56" t="s">
        <v>6207</v>
      </c>
      <c r="F10" s="224">
        <v>44512</v>
      </c>
      <c r="G10" s="56" t="s">
        <v>6189</v>
      </c>
      <c r="H10" s="56"/>
      <c r="I10" s="56"/>
      <c r="K10" s="56">
        <v>8</v>
      </c>
      <c r="L10" s="56"/>
      <c r="M10" s="56"/>
      <c r="N10" s="126"/>
      <c r="O10" s="56"/>
      <c r="P10" s="56"/>
      <c r="Q10" s="56"/>
    </row>
    <row r="11" spans="1:17" x14ac:dyDescent="0.25">
      <c r="A11" s="56">
        <v>9</v>
      </c>
      <c r="B11" s="56" t="s">
        <v>6187</v>
      </c>
      <c r="C11" s="56" t="s">
        <v>4409</v>
      </c>
      <c r="D11" s="542" t="s">
        <v>6208</v>
      </c>
      <c r="E11" s="56" t="s">
        <v>6209</v>
      </c>
      <c r="F11" s="224">
        <v>44512</v>
      </c>
      <c r="G11" s="56" t="s">
        <v>6189</v>
      </c>
      <c r="H11" s="56"/>
      <c r="I11" s="56"/>
      <c r="K11" s="56">
        <v>9</v>
      </c>
      <c r="L11" s="56"/>
      <c r="M11" s="56"/>
      <c r="N11" s="126"/>
      <c r="O11" s="56"/>
      <c r="P11" s="56"/>
      <c r="Q11" s="56"/>
    </row>
    <row r="12" spans="1:17" x14ac:dyDescent="0.25">
      <c r="A12" s="56">
        <v>10</v>
      </c>
      <c r="B12" s="56" t="s">
        <v>6187</v>
      </c>
      <c r="C12" s="56" t="s">
        <v>4409</v>
      </c>
      <c r="D12" s="57">
        <v>1196</v>
      </c>
      <c r="E12" s="56" t="s">
        <v>6210</v>
      </c>
      <c r="F12" s="224">
        <v>44512</v>
      </c>
      <c r="G12" s="56" t="s">
        <v>6189</v>
      </c>
      <c r="H12" s="56"/>
      <c r="I12" s="56"/>
      <c r="K12" s="56">
        <v>10</v>
      </c>
      <c r="L12" s="56"/>
      <c r="M12" s="56"/>
      <c r="N12" s="56"/>
      <c r="O12" s="56"/>
      <c r="P12" s="56"/>
      <c r="Q12" s="56"/>
    </row>
    <row r="13" spans="1:17" x14ac:dyDescent="0.25">
      <c r="A13" s="56">
        <v>11</v>
      </c>
      <c r="B13" s="440">
        <v>45145</v>
      </c>
      <c r="C13" s="56" t="s">
        <v>4409</v>
      </c>
      <c r="D13" s="148">
        <v>950000</v>
      </c>
      <c r="E13" s="56" t="s">
        <v>6211</v>
      </c>
      <c r="F13" s="56" t="s">
        <v>6337</v>
      </c>
      <c r="G13" s="56" t="s">
        <v>6189</v>
      </c>
      <c r="H13" s="56" t="s">
        <v>6325</v>
      </c>
      <c r="I13" s="56"/>
      <c r="K13" s="56"/>
      <c r="L13" s="56"/>
      <c r="M13" s="56"/>
      <c r="N13" s="56"/>
      <c r="O13" s="56"/>
      <c r="P13" s="56"/>
      <c r="Q13" s="56"/>
    </row>
    <row r="14" spans="1:17" x14ac:dyDescent="0.25">
      <c r="A14" s="56">
        <v>12</v>
      </c>
      <c r="B14" s="56" t="s">
        <v>675</v>
      </c>
      <c r="C14" s="56" t="s">
        <v>4484</v>
      </c>
      <c r="D14" s="148">
        <v>950000</v>
      </c>
      <c r="E14" s="56" t="s">
        <v>6212</v>
      </c>
      <c r="F14" s="224">
        <v>45179</v>
      </c>
      <c r="G14" s="56" t="s">
        <v>481</v>
      </c>
      <c r="H14" s="56" t="s">
        <v>1921</v>
      </c>
      <c r="I14" s="56"/>
      <c r="K14" s="56"/>
      <c r="L14" s="56"/>
      <c r="M14" s="56"/>
      <c r="N14" s="56"/>
      <c r="O14" s="56"/>
      <c r="P14" s="56"/>
      <c r="Q14" s="56"/>
    </row>
    <row r="15" spans="1:17" x14ac:dyDescent="0.25">
      <c r="A15" s="56">
        <v>13</v>
      </c>
      <c r="B15" s="56" t="s">
        <v>811</v>
      </c>
      <c r="C15" s="56" t="s">
        <v>5962</v>
      </c>
      <c r="D15" s="57"/>
      <c r="E15" s="56" t="s">
        <v>6213</v>
      </c>
      <c r="F15" s="56" t="s">
        <v>796</v>
      </c>
      <c r="G15" s="56" t="s">
        <v>481</v>
      </c>
      <c r="H15" s="56" t="s">
        <v>6214</v>
      </c>
      <c r="I15" s="56"/>
      <c r="K15" s="56"/>
      <c r="L15" s="56"/>
      <c r="M15" s="56"/>
      <c r="N15" s="56"/>
      <c r="O15" s="56"/>
      <c r="P15" s="56"/>
      <c r="Q15" s="56"/>
    </row>
    <row r="16" spans="1:17" x14ac:dyDescent="0.25">
      <c r="A16" s="56">
        <v>14</v>
      </c>
      <c r="B16" s="56" t="s">
        <v>6328</v>
      </c>
      <c r="C16" s="56" t="s">
        <v>4409</v>
      </c>
      <c r="D16" s="57"/>
      <c r="E16" s="56" t="s">
        <v>6215</v>
      </c>
      <c r="F16" s="56" t="s">
        <v>7527</v>
      </c>
      <c r="G16" s="56" t="s">
        <v>415</v>
      </c>
      <c r="H16" s="56" t="s">
        <v>6353</v>
      </c>
      <c r="I16" s="56"/>
      <c r="K16" s="56"/>
      <c r="L16" s="56"/>
      <c r="M16" s="56"/>
      <c r="N16" s="56"/>
      <c r="O16" s="56"/>
      <c r="P16" s="56"/>
      <c r="Q16" s="56"/>
    </row>
    <row r="17" spans="1:17" x14ac:dyDescent="0.25">
      <c r="A17" s="56">
        <v>14</v>
      </c>
      <c r="B17" s="56" t="s">
        <v>6328</v>
      </c>
      <c r="C17" s="56" t="s">
        <v>4409</v>
      </c>
      <c r="D17" s="57"/>
      <c r="E17" s="56" t="s">
        <v>6216</v>
      </c>
      <c r="F17" s="56" t="s">
        <v>7527</v>
      </c>
      <c r="G17" s="56" t="s">
        <v>415</v>
      </c>
      <c r="H17" s="56" t="s">
        <v>6354</v>
      </c>
      <c r="I17" s="56"/>
      <c r="K17" s="56"/>
      <c r="L17" s="56"/>
      <c r="M17" s="56"/>
      <c r="N17" s="56"/>
      <c r="O17" s="56"/>
      <c r="P17" s="56"/>
      <c r="Q17" s="56"/>
    </row>
    <row r="18" spans="1:17" x14ac:dyDescent="0.25">
      <c r="A18" s="56"/>
      <c r="B18" s="56"/>
      <c r="C18" s="56" t="s">
        <v>4423</v>
      </c>
      <c r="D18" s="57"/>
      <c r="E18" s="56" t="s">
        <v>9008</v>
      </c>
      <c r="F18" s="224">
        <v>45538</v>
      </c>
      <c r="G18" s="56"/>
      <c r="H18" s="56"/>
      <c r="I18" s="56"/>
      <c r="K18" s="56"/>
      <c r="L18" s="56"/>
      <c r="M18" s="56"/>
      <c r="N18" s="56"/>
      <c r="O18" s="56"/>
      <c r="P18" s="56"/>
      <c r="Q18" s="56"/>
    </row>
    <row r="19" spans="1:17" x14ac:dyDescent="0.25">
      <c r="A19" s="56"/>
      <c r="B19" s="56"/>
      <c r="C19" s="56" t="s">
        <v>4409</v>
      </c>
      <c r="D19" s="57"/>
      <c r="E19" s="56" t="s">
        <v>9133</v>
      </c>
      <c r="F19" s="56" t="s">
        <v>9078</v>
      </c>
      <c r="G19" s="56"/>
      <c r="H19" s="56"/>
      <c r="I19" s="56"/>
      <c r="K19" s="56"/>
      <c r="L19" s="56"/>
      <c r="M19" s="56"/>
      <c r="N19" s="56"/>
      <c r="O19" s="56"/>
      <c r="P19" s="56"/>
      <c r="Q19" s="56"/>
    </row>
    <row r="20" spans="1:17" x14ac:dyDescent="0.25">
      <c r="A20" s="56"/>
      <c r="B20" s="56"/>
      <c r="C20" s="56"/>
      <c r="D20" s="57"/>
      <c r="E20" s="56"/>
      <c r="F20" s="56"/>
      <c r="G20" s="56"/>
      <c r="H20" s="56"/>
      <c r="I20" s="56"/>
      <c r="K20" s="56"/>
      <c r="L20" s="56"/>
      <c r="M20" s="56"/>
      <c r="N20" s="56"/>
      <c r="O20" s="56"/>
      <c r="P20" s="56"/>
      <c r="Q20" s="56"/>
    </row>
    <row r="23" spans="1:17" x14ac:dyDescent="0.25">
      <c r="H23" s="682"/>
    </row>
    <row r="24" spans="1:17" x14ac:dyDescent="0.25">
      <c r="H24" s="636"/>
    </row>
    <row r="25" spans="1:17" x14ac:dyDescent="0.25">
      <c r="H25" s="636"/>
    </row>
    <row r="26" spans="1:17" x14ac:dyDescent="0.25">
      <c r="H26" s="636"/>
    </row>
    <row r="27" spans="1:17" x14ac:dyDescent="0.25">
      <c r="H27" s="636"/>
    </row>
    <row r="28" spans="1:17" x14ac:dyDescent="0.25">
      <c r="H28" s="636"/>
    </row>
    <row r="29" spans="1:17" x14ac:dyDescent="0.25">
      <c r="H29" s="636"/>
    </row>
    <row r="30" spans="1:17" x14ac:dyDescent="0.25">
      <c r="H30" s="636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01 MARET 2024</vt:lpstr>
      <vt:lpstr>02 MARET 2024</vt:lpstr>
      <vt:lpstr>04 MARET 2024</vt:lpstr>
      <vt:lpstr>05 MARET 2024</vt:lpstr>
      <vt:lpstr>06 MARET 2024</vt:lpstr>
      <vt:lpstr>07 MARET 2024</vt:lpstr>
      <vt:lpstr>08 MARET 2024</vt:lpstr>
      <vt:lpstr>09 MARET 2024</vt:lpstr>
      <vt:lpstr>13 MARET 2024</vt:lpstr>
      <vt:lpstr>14 MARET 2024</vt:lpstr>
      <vt:lpstr>15 MARET 2024</vt:lpstr>
      <vt:lpstr>16 MARET 2024</vt:lpstr>
      <vt:lpstr>18 MARET 2024</vt:lpstr>
      <vt:lpstr>19 MARET 2024</vt:lpstr>
      <vt:lpstr>20 MARET 2024</vt:lpstr>
      <vt:lpstr>21 MARET 2024</vt:lpstr>
      <vt:lpstr>22 MARET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2024-03-22T03:12:00Z</dcterms:modified>
</cp:coreProperties>
</file>